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Q:\dwd\GAW\Aerosol\Nasschemie\Ionen_RR\WDCPC\"/>
    </mc:Choice>
  </mc:AlternateContent>
  <bookViews>
    <workbookView xWindow="-15" yWindow="6615" windowWidth="19170" windowHeight="6675"/>
  </bookViews>
  <sheets>
    <sheet name="Data" sheetId="296" r:id="rId1"/>
    <sheet name="Bilanz" sheetId="315" r:id="rId2"/>
    <sheet name="DB" sheetId="316" r:id="rId3"/>
    <sheet name="Bilanz_alt" sheetId="297" r:id="rId4"/>
    <sheet name="gewMW" sheetId="298" r:id="rId5"/>
    <sheet name="jan" sheetId="299" r:id="rId6"/>
    <sheet name="feb" sheetId="301" r:id="rId7"/>
    <sheet name="mar" sheetId="302" r:id="rId8"/>
    <sheet name="apr" sheetId="303" r:id="rId9"/>
    <sheet name="mai" sheetId="304" r:id="rId10"/>
    <sheet name="jun" sheetId="305" r:id="rId11"/>
    <sheet name="jul" sheetId="306" r:id="rId12"/>
    <sheet name="aug" sheetId="307" r:id="rId13"/>
    <sheet name="sep" sheetId="308" r:id="rId14"/>
    <sheet name="oct" sheetId="309" r:id="rId15"/>
    <sheet name="nov" sheetId="310" r:id="rId16"/>
    <sheet name="dec" sheetId="311" r:id="rId17"/>
    <sheet name="1996" sheetId="314" r:id="rId18"/>
    <sheet name="Wet_Ion_Chemistry" sheetId="300" r:id="rId19"/>
    <sheet name="PickLists" sheetId="2" r:id="rId20"/>
  </sheets>
  <externalReferences>
    <externalReference r:id="rId21"/>
    <externalReference r:id="rId22"/>
    <externalReference r:id="rId23"/>
  </externalReferences>
  <definedNames>
    <definedName name="Agency" localSheetId="3">#REF!</definedName>
    <definedName name="Agency" localSheetId="2">[1]PickLists!$B$3:$B$261</definedName>
    <definedName name="Agency" localSheetId="4">#REF!</definedName>
    <definedName name="Agency" localSheetId="18">[1]PickLists!$B$3:$B$261</definedName>
    <definedName name="Agency">PickLists!$B$3:$B$261</definedName>
    <definedName name="AnalysisMethod" localSheetId="3">#REF!</definedName>
    <definedName name="AnalysisMethod" localSheetId="2">[1]PickLists!$I$2:$I$46</definedName>
    <definedName name="AnalysisMethod" localSheetId="4">#REF!</definedName>
    <definedName name="AnalysisMethod" localSheetId="18">[1]PickLists!$I$2:$I$46</definedName>
    <definedName name="AnalysisMethod">PickLists!$I$2:$I$46</definedName>
    <definedName name="Category" localSheetId="3">#REF!</definedName>
    <definedName name="Category" localSheetId="2">[1]PickLists!$A$3:$A$8</definedName>
    <definedName name="Category" localSheetId="4">#REF!</definedName>
    <definedName name="Category" localSheetId="18">[1]PickLists!$A$3:$A$8</definedName>
    <definedName name="Category">PickLists!$A$3:$A$8</definedName>
    <definedName name="Country" localSheetId="3">#REF!</definedName>
    <definedName name="Country" localSheetId="2">[1]PickLists!$F$2:$F$231</definedName>
    <definedName name="Country" localSheetId="4">#REF!</definedName>
    <definedName name="Country" localSheetId="18">[1]PickLists!$F$2:$F$231</definedName>
    <definedName name="Country">PickLists!$F$2:$F$231</definedName>
    <definedName name="_xlnm.Print_Titles" localSheetId="19">PickLists!$1:$1</definedName>
    <definedName name="Filter" localSheetId="3">#REF!</definedName>
    <definedName name="Filter" localSheetId="2">[1]PickLists!$M$2:$M$3</definedName>
    <definedName name="Filter" localSheetId="4">#REF!</definedName>
    <definedName name="Filter" localSheetId="18">[1]PickLists!$M$2:$M$3</definedName>
    <definedName name="Filter">PickLists!$M$2:$M$3</definedName>
    <definedName name="FlagCodes" localSheetId="3">#REF!</definedName>
    <definedName name="FlagCodes" localSheetId="2">[1]PickLists!$S$2:$S$11</definedName>
    <definedName name="FlagCodes" localSheetId="4">#REF!</definedName>
    <definedName name="FlagCodes" localSheetId="18">[1]PickLists!$S$2:$S$11</definedName>
    <definedName name="FlagCodes">PickLists!$S$2:$S$11</definedName>
    <definedName name="Intercomparison" localSheetId="3">#REF!</definedName>
    <definedName name="Intercomparison" localSheetId="4">#REF!</definedName>
    <definedName name="Intercomparison">PickLists!$U$2:$U$26</definedName>
    <definedName name="LabComment" localSheetId="3">#REF!</definedName>
    <definedName name="LabComment" localSheetId="2">[1]PickLists!$O$2:$O$11</definedName>
    <definedName name="LabComment" localSheetId="4">#REF!</definedName>
    <definedName name="LabComment" localSheetId="18">[1]PickLists!$O$2:$O$11</definedName>
    <definedName name="LabComment">PickLists!$O$2:$O$11</definedName>
    <definedName name="PlatformID" localSheetId="3">#REF!</definedName>
    <definedName name="PlatformID" localSheetId="2">[1]PickLists!$D$2:$D$596</definedName>
    <definedName name="PlatformID" localSheetId="4">#REF!</definedName>
    <definedName name="PlatformID" localSheetId="18">[1]PickLists!$D$2:$D$596</definedName>
    <definedName name="PlatformID">PickLists!$D$2:$D$596</definedName>
    <definedName name="PlatformName" localSheetId="3">#REF!</definedName>
    <definedName name="PlatformName" localSheetId="2">[1]PickLists!$E$2:$E$596</definedName>
    <definedName name="PlatformName" localSheetId="4">#REF!</definedName>
    <definedName name="PlatformName" localSheetId="18">[1]PickLists!$E$2:$E$596</definedName>
    <definedName name="PlatformName">PickLists!$E$2:$E$596</definedName>
    <definedName name="PlatformType" localSheetId="3">#REF!</definedName>
    <definedName name="PlatformType" localSheetId="2">[1]PickLists!$C$3:$C$5</definedName>
    <definedName name="PlatformType" localSheetId="4">#REF!</definedName>
    <definedName name="PlatformType" localSheetId="18">[1]PickLists!$C$3:$C$5</definedName>
    <definedName name="PlatformType">PickLists!$C$3:$C$5</definedName>
    <definedName name="PrecipType" localSheetId="3">#REF!</definedName>
    <definedName name="PrecipType" localSheetId="2">[1]PickLists!$P$2:$P$12</definedName>
    <definedName name="PrecipType" localSheetId="4">#REF!</definedName>
    <definedName name="PrecipType" localSheetId="18">[1]PickLists!$P$2:$P$12</definedName>
    <definedName name="PrecipType">PickLists!$P$2:$P$12</definedName>
    <definedName name="Preservation" localSheetId="3">#REF!</definedName>
    <definedName name="Preservation" localSheetId="2">[1]PickLists!$N$2:$N$6</definedName>
    <definedName name="Preservation" localSheetId="4">#REF!</definedName>
    <definedName name="Preservation" localSheetId="18">[1]PickLists!$N$2:$N$6</definedName>
    <definedName name="Preservation">PickLists!$N$2:$N$6</definedName>
    <definedName name="SampleInterval" localSheetId="3">#REF!</definedName>
    <definedName name="SampleInterval" localSheetId="2">[1]PickLists!$K$2:$K$5</definedName>
    <definedName name="SampleInterval" localSheetId="4">#REF!</definedName>
    <definedName name="SampleInterval" localSheetId="18">[1]PickLists!$K$2:$K$5</definedName>
    <definedName name="SampleInterval">PickLists!$K$2:$K$5</definedName>
    <definedName name="SampleQuality" localSheetId="3">#REF!</definedName>
    <definedName name="SampleQuality" localSheetId="2">[1]PickLists!$Q$2:$Q$10</definedName>
    <definedName name="SampleQuality" localSheetId="4">#REF!</definedName>
    <definedName name="SampleQuality" localSheetId="18">[1]PickLists!$Q$2:$Q$10</definedName>
    <definedName name="SampleQuality">PickLists!$Q$2:$Q$10</definedName>
    <definedName name="SampleType" localSheetId="3">#REF!</definedName>
    <definedName name="SampleType" localSheetId="2">[1]PickLists!$L$2:$L$7</definedName>
    <definedName name="SampleType" localSheetId="4">#REF!</definedName>
    <definedName name="SampleType" localSheetId="18">[1]PickLists!$L$2:$L$7</definedName>
    <definedName name="SampleType">PickLists!$L$2:$L$7</definedName>
    <definedName name="Sampling_humidity_control">[2]val_sampling_humidity_control!$A$2:$A$65536</definedName>
    <definedName name="TimeZoneCodes">[3]PickLists!$V$2:$V$37</definedName>
    <definedName name="Units" localSheetId="3">#REF!</definedName>
    <definedName name="Units" localSheetId="2">[1]PickLists!$H$2:$H$8</definedName>
    <definedName name="Units" localSheetId="4">#REF!</definedName>
    <definedName name="Units" localSheetId="18">[1]PickLists!$H$2:$H$8</definedName>
    <definedName name="Units">PickLists!$H$2:$H$8</definedName>
    <definedName name="UnusualOccur" localSheetId="3">#REF!</definedName>
    <definedName name="UnusualOccur" localSheetId="2">[1]PickLists!$R$2:$R$13</definedName>
    <definedName name="UnusualOccur" localSheetId="4">#REF!</definedName>
    <definedName name="UnusualOccur" localSheetId="18">[1]PickLists!$R$2:$R$13</definedName>
    <definedName name="UnusualOccur">PickLists!$R$2:$R$13</definedName>
  </definedNames>
  <calcPr calcId="162913"/>
</workbook>
</file>

<file path=xl/calcChain.xml><?xml version="1.0" encoding="utf-8"?>
<calcChain xmlns="http://schemas.openxmlformats.org/spreadsheetml/2006/main">
  <c r="K422" i="315" l="1"/>
  <c r="L422" i="315" s="1"/>
  <c r="M422" i="315"/>
  <c r="N422" i="315"/>
  <c r="O422" i="315"/>
  <c r="P422" i="315"/>
  <c r="Q422" i="315"/>
  <c r="R422" i="315"/>
  <c r="BN422" i="315" s="1"/>
  <c r="BN422" i="316" s="1"/>
  <c r="S422" i="315"/>
  <c r="T422" i="315"/>
  <c r="U422" i="315"/>
  <c r="V422" i="315"/>
  <c r="W422" i="315" s="1"/>
  <c r="BM422" i="315" s="1"/>
  <c r="X422" i="315"/>
  <c r="Y422" i="315"/>
  <c r="Z422" i="315"/>
  <c r="AA422" i="315" s="1"/>
  <c r="AB422" i="315"/>
  <c r="AC422" i="315"/>
  <c r="AD422" i="315"/>
  <c r="AE422" i="315" s="1"/>
  <c r="AF422" i="315"/>
  <c r="AG422" i="315"/>
  <c r="AH422" i="315"/>
  <c r="AI422" i="315" s="1"/>
  <c r="AJ422" i="315"/>
  <c r="AP422" i="315"/>
  <c r="AP422" i="316" s="1"/>
  <c r="AQ422" i="315"/>
  <c r="AQ422" i="316" s="1"/>
  <c r="AR422" i="315"/>
  <c r="AT422" i="315"/>
  <c r="AT422" i="316" s="1"/>
  <c r="AU422" i="315"/>
  <c r="AU422" i="316" s="1"/>
  <c r="AV422" i="315"/>
  <c r="AX422" i="315"/>
  <c r="AX422" i="316" s="1"/>
  <c r="AY422" i="315"/>
  <c r="AY422" i="316" s="1"/>
  <c r="BB422" i="315"/>
  <c r="BC422" i="315"/>
  <c r="BD422" i="315"/>
  <c r="BE422" i="315"/>
  <c r="BE422" i="316" s="1"/>
  <c r="BG422" i="315"/>
  <c r="BI422" i="315"/>
  <c r="BI422" i="316" s="1"/>
  <c r="BK422" i="315"/>
  <c r="BK422" i="316"/>
  <c r="BG422" i="316"/>
  <c r="BD422" i="316"/>
  <c r="BC422" i="316"/>
  <c r="BB422" i="316"/>
  <c r="BA422" i="316"/>
  <c r="AZ422" i="316"/>
  <c r="AV422" i="316"/>
  <c r="AR422" i="316"/>
  <c r="AO422" i="316"/>
  <c r="AN422" i="316"/>
  <c r="AM422" i="316"/>
  <c r="AL422" i="316"/>
  <c r="AK422" i="316"/>
  <c r="AJ422" i="316"/>
  <c r="AH422" i="316"/>
  <c r="AF422" i="316"/>
  <c r="AD422" i="316"/>
  <c r="AB422" i="316"/>
  <c r="Z422" i="316"/>
  <c r="X422" i="316"/>
  <c r="V422" i="316"/>
  <c r="T422" i="316"/>
  <c r="S422" i="316"/>
  <c r="R422" i="316"/>
  <c r="Q422" i="316"/>
  <c r="P422" i="316"/>
  <c r="O422" i="316"/>
  <c r="N422" i="316"/>
  <c r="M422" i="316"/>
  <c r="L422" i="316"/>
  <c r="K422" i="316"/>
  <c r="J422" i="316"/>
  <c r="I422" i="316"/>
  <c r="H422" i="316"/>
  <c r="G422" i="316"/>
  <c r="D422" i="316"/>
  <c r="B422" i="316"/>
  <c r="A422" i="316"/>
  <c r="BR422" i="315" l="1"/>
  <c r="BR422" i="316" s="1"/>
  <c r="BV422" i="315"/>
  <c r="BV422" i="316" s="1"/>
  <c r="BT422" i="315"/>
  <c r="BT422" i="316" s="1"/>
  <c r="BM422" i="316"/>
  <c r="BQ422" i="315"/>
  <c r="BQ422" i="316" s="1"/>
  <c r="BU422" i="315"/>
  <c r="BU422" i="316" s="1"/>
  <c r="BO422" i="315"/>
  <c r="BO422" i="316" s="1"/>
  <c r="BS422" i="315"/>
  <c r="BS422" i="316" s="1"/>
  <c r="BW422" i="315"/>
  <c r="BW422" i="316" s="1"/>
  <c r="BX422" i="315"/>
  <c r="BX422" i="316" s="1"/>
  <c r="BP422" i="315"/>
  <c r="BP422" i="316" s="1"/>
  <c r="AW422" i="315"/>
  <c r="AW422" i="316" s="1"/>
  <c r="AS422" i="315"/>
  <c r="AS422" i="316" s="1"/>
  <c r="BL422" i="315"/>
  <c r="BL422" i="316" s="1"/>
  <c r="BH422" i="315"/>
  <c r="BH422" i="316" s="1"/>
  <c r="BJ422" i="315"/>
  <c r="BJ422" i="316" s="1"/>
  <c r="BF422" i="315"/>
  <c r="BF422" i="316" s="1"/>
  <c r="BX421" i="316"/>
  <c r="BW421" i="316"/>
  <c r="BV421" i="316"/>
  <c r="BU421" i="316"/>
  <c r="BT421" i="316"/>
  <c r="BS421" i="316"/>
  <c r="BR421" i="316"/>
  <c r="BQ421" i="316"/>
  <c r="BP421" i="316"/>
  <c r="BO421" i="316"/>
  <c r="BN421" i="316"/>
  <c r="BM421" i="316"/>
  <c r="BL421" i="316"/>
  <c r="BK421" i="316"/>
  <c r="BJ421" i="316"/>
  <c r="BI421" i="316"/>
  <c r="BH421" i="316"/>
  <c r="BG421" i="316"/>
  <c r="BF421" i="316"/>
  <c r="BE421" i="316"/>
  <c r="BD421" i="316"/>
  <c r="BC421" i="316"/>
  <c r="BB421" i="316"/>
  <c r="BA421" i="316"/>
  <c r="AZ421" i="316"/>
  <c r="AY421" i="316"/>
  <c r="AX421" i="316"/>
  <c r="AW421" i="316"/>
  <c r="AV421" i="316"/>
  <c r="AU421" i="316"/>
  <c r="AT421" i="316"/>
  <c r="AS421" i="316"/>
  <c r="AR421" i="316"/>
  <c r="AQ421" i="316"/>
  <c r="AP421" i="316"/>
  <c r="AO421" i="316"/>
  <c r="AN421" i="316"/>
  <c r="AM421" i="316"/>
  <c r="AL421" i="316"/>
  <c r="AK421" i="316"/>
  <c r="AJ421" i="316"/>
  <c r="AI421" i="316"/>
  <c r="AH421" i="316"/>
  <c r="AG421" i="316"/>
  <c r="AF421" i="316"/>
  <c r="AE421" i="316"/>
  <c r="AD421" i="316"/>
  <c r="AC421" i="316"/>
  <c r="AB421" i="316"/>
  <c r="AA421" i="316"/>
  <c r="Z421" i="316"/>
  <c r="Y421" i="316"/>
  <c r="X421" i="316"/>
  <c r="W421" i="316"/>
  <c r="V421" i="316"/>
  <c r="U421" i="316"/>
  <c r="T421" i="316"/>
  <c r="S421" i="316"/>
  <c r="R421" i="316"/>
  <c r="Q421" i="316"/>
  <c r="P421" i="316"/>
  <c r="O421" i="316"/>
  <c r="N421" i="316"/>
  <c r="M421" i="316"/>
  <c r="L421" i="316"/>
  <c r="K421" i="316"/>
  <c r="J421" i="316"/>
  <c r="I421" i="316"/>
  <c r="H421" i="316"/>
  <c r="G421" i="316"/>
  <c r="D421" i="316"/>
  <c r="B421" i="316"/>
  <c r="A421" i="316"/>
  <c r="BX420" i="316"/>
  <c r="BW420" i="316"/>
  <c r="BV420" i="316"/>
  <c r="BU420" i="316"/>
  <c r="BT420" i="316"/>
  <c r="BS420" i="316"/>
  <c r="BR420" i="316"/>
  <c r="BQ420" i="316"/>
  <c r="BP420" i="316"/>
  <c r="BO420" i="316"/>
  <c r="BN420" i="316"/>
  <c r="BM420" i="316"/>
  <c r="BL420" i="316"/>
  <c r="BK420" i="316"/>
  <c r="BJ420" i="316"/>
  <c r="BI420" i="316"/>
  <c r="BH420" i="316"/>
  <c r="BG420" i="316"/>
  <c r="BF420" i="316"/>
  <c r="BE420" i="316"/>
  <c r="BD420" i="316"/>
  <c r="BC420" i="316"/>
  <c r="BB420" i="316"/>
  <c r="BA420" i="316"/>
  <c r="AZ420" i="316"/>
  <c r="AY420" i="316"/>
  <c r="AX420" i="316"/>
  <c r="AW420" i="316"/>
  <c r="AV420" i="316"/>
  <c r="AU420" i="316"/>
  <c r="AT420" i="316"/>
  <c r="AS420" i="316"/>
  <c r="AR420" i="316"/>
  <c r="AQ420" i="316"/>
  <c r="AP420" i="316"/>
  <c r="AO420" i="316"/>
  <c r="AN420" i="316"/>
  <c r="AM420" i="316"/>
  <c r="AL420" i="316"/>
  <c r="AK420" i="316"/>
  <c r="AJ420" i="316"/>
  <c r="AI420" i="316"/>
  <c r="AH420" i="316"/>
  <c r="AG420" i="316"/>
  <c r="AF420" i="316"/>
  <c r="AE420" i="316"/>
  <c r="AD420" i="316"/>
  <c r="AC420" i="316"/>
  <c r="AB420" i="316"/>
  <c r="AA420" i="316"/>
  <c r="Z420" i="316"/>
  <c r="Y420" i="316"/>
  <c r="X420" i="316"/>
  <c r="W420" i="316"/>
  <c r="V420" i="316"/>
  <c r="U420" i="316"/>
  <c r="T420" i="316"/>
  <c r="S420" i="316"/>
  <c r="R420" i="316"/>
  <c r="Q420" i="316"/>
  <c r="P420" i="316"/>
  <c r="O420" i="316"/>
  <c r="N420" i="316"/>
  <c r="M420" i="316"/>
  <c r="L420" i="316"/>
  <c r="K420" i="316"/>
  <c r="J420" i="316"/>
  <c r="I420" i="316"/>
  <c r="H420" i="316"/>
  <c r="G420" i="316"/>
  <c r="D420" i="316"/>
  <c r="B420" i="316"/>
  <c r="A420" i="316"/>
  <c r="BX419" i="316"/>
  <c r="BW419" i="316"/>
  <c r="BV419" i="316"/>
  <c r="BU419" i="316"/>
  <c r="BT419" i="316"/>
  <c r="BS419" i="316"/>
  <c r="BR419" i="316"/>
  <c r="BQ419" i="316"/>
  <c r="BP419" i="316"/>
  <c r="BO419" i="316"/>
  <c r="BN419" i="316"/>
  <c r="BM419" i="316"/>
  <c r="BL419" i="316"/>
  <c r="BK419" i="316"/>
  <c r="BJ419" i="316"/>
  <c r="BI419" i="316"/>
  <c r="BH419" i="316"/>
  <c r="BG419" i="316"/>
  <c r="BF419" i="316"/>
  <c r="BE419" i="316"/>
  <c r="BD419" i="316"/>
  <c r="BC419" i="316"/>
  <c r="BB419" i="316"/>
  <c r="BA419" i="316"/>
  <c r="AZ419" i="316"/>
  <c r="AY419" i="316"/>
  <c r="AX419" i="316"/>
  <c r="AW419" i="316"/>
  <c r="AV419" i="316"/>
  <c r="AU419" i="316"/>
  <c r="AT419" i="316"/>
  <c r="AS419" i="316"/>
  <c r="AR419" i="316"/>
  <c r="AQ419" i="316"/>
  <c r="AP419" i="316"/>
  <c r="AO419" i="316"/>
  <c r="AN419" i="316"/>
  <c r="AM419" i="316"/>
  <c r="AL419" i="316"/>
  <c r="AK419" i="316"/>
  <c r="AJ419" i="316"/>
  <c r="AI419" i="316"/>
  <c r="AH419" i="316"/>
  <c r="AG419" i="316"/>
  <c r="AF419" i="316"/>
  <c r="AE419" i="316"/>
  <c r="AD419" i="316"/>
  <c r="AC419" i="316"/>
  <c r="AB419" i="316"/>
  <c r="AA419" i="316"/>
  <c r="Z419" i="316"/>
  <c r="Y419" i="316"/>
  <c r="X419" i="316"/>
  <c r="W419" i="316"/>
  <c r="V419" i="316"/>
  <c r="U419" i="316"/>
  <c r="T419" i="316"/>
  <c r="S419" i="316"/>
  <c r="R419" i="316"/>
  <c r="Q419" i="316"/>
  <c r="P419" i="316"/>
  <c r="O419" i="316"/>
  <c r="N419" i="316"/>
  <c r="M419" i="316"/>
  <c r="L419" i="316"/>
  <c r="K419" i="316"/>
  <c r="J419" i="316"/>
  <c r="I419" i="316"/>
  <c r="H419" i="316"/>
  <c r="G419" i="316"/>
  <c r="D419" i="316"/>
  <c r="B419" i="316"/>
  <c r="A419" i="316"/>
  <c r="BX418" i="316"/>
  <c r="BW418" i="316"/>
  <c r="BV418" i="316"/>
  <c r="BU418" i="316"/>
  <c r="BT418" i="316"/>
  <c r="BS418" i="316"/>
  <c r="BR418" i="316"/>
  <c r="BQ418" i="316"/>
  <c r="BP418" i="316"/>
  <c r="BO418" i="316"/>
  <c r="BN418" i="316"/>
  <c r="BM418" i="316"/>
  <c r="BL418" i="316"/>
  <c r="BK418" i="316"/>
  <c r="BJ418" i="316"/>
  <c r="BI418" i="316"/>
  <c r="BH418" i="316"/>
  <c r="BG418" i="316"/>
  <c r="BF418" i="316"/>
  <c r="BE418" i="316"/>
  <c r="BD418" i="316"/>
  <c r="BC418" i="316"/>
  <c r="BB418" i="316"/>
  <c r="BA418" i="316"/>
  <c r="AZ418" i="316"/>
  <c r="AY418" i="316"/>
  <c r="AX418" i="316"/>
  <c r="AW418" i="316"/>
  <c r="AV418" i="316"/>
  <c r="AU418" i="316"/>
  <c r="AT418" i="316"/>
  <c r="AS418" i="316"/>
  <c r="AR418" i="316"/>
  <c r="AQ418" i="316"/>
  <c r="AP418" i="316"/>
  <c r="AO418" i="316"/>
  <c r="AN418" i="316"/>
  <c r="AM418" i="316"/>
  <c r="AL418" i="316"/>
  <c r="AK418" i="316"/>
  <c r="AJ418" i="316"/>
  <c r="AI418" i="316"/>
  <c r="AH418" i="316"/>
  <c r="AG418" i="316"/>
  <c r="AF418" i="316"/>
  <c r="AE418" i="316"/>
  <c r="AD418" i="316"/>
  <c r="AC418" i="316"/>
  <c r="AB418" i="316"/>
  <c r="AA418" i="316"/>
  <c r="Z418" i="316"/>
  <c r="Y418" i="316"/>
  <c r="X418" i="316"/>
  <c r="W418" i="316"/>
  <c r="V418" i="316"/>
  <c r="U418" i="316"/>
  <c r="T418" i="316"/>
  <c r="S418" i="316"/>
  <c r="R418" i="316"/>
  <c r="Q418" i="316"/>
  <c r="P418" i="316"/>
  <c r="O418" i="316"/>
  <c r="N418" i="316"/>
  <c r="M418" i="316"/>
  <c r="L418" i="316"/>
  <c r="K418" i="316"/>
  <c r="J418" i="316"/>
  <c r="I418" i="316"/>
  <c r="H418" i="316"/>
  <c r="G418" i="316"/>
  <c r="D418" i="316"/>
  <c r="B418" i="316"/>
  <c r="A418" i="316"/>
  <c r="BX417" i="316"/>
  <c r="BW417" i="316"/>
  <c r="BV417" i="316"/>
  <c r="BU417" i="316"/>
  <c r="BT417" i="316"/>
  <c r="BS417" i="316"/>
  <c r="BR417" i="316"/>
  <c r="BQ417" i="316"/>
  <c r="BP417" i="316"/>
  <c r="BO417" i="316"/>
  <c r="BN417" i="316"/>
  <c r="BM417" i="316"/>
  <c r="BL417" i="316"/>
  <c r="BK417" i="316"/>
  <c r="BJ417" i="316"/>
  <c r="BI417" i="316"/>
  <c r="BH417" i="316"/>
  <c r="BG417" i="316"/>
  <c r="BF417" i="316"/>
  <c r="BE417" i="316"/>
  <c r="BD417" i="316"/>
  <c r="BC417" i="316"/>
  <c r="BB417" i="316"/>
  <c r="BA417" i="316"/>
  <c r="AZ417" i="316"/>
  <c r="AY417" i="316"/>
  <c r="AX417" i="316"/>
  <c r="AW417" i="316"/>
  <c r="AV417" i="316"/>
  <c r="AU417" i="316"/>
  <c r="AT417" i="316"/>
  <c r="AS417" i="316"/>
  <c r="AR417" i="316"/>
  <c r="AQ417" i="316"/>
  <c r="AP417" i="316"/>
  <c r="AO417" i="316"/>
  <c r="AN417" i="316"/>
  <c r="AM417" i="316"/>
  <c r="AL417" i="316"/>
  <c r="AK417" i="316"/>
  <c r="AJ417" i="316"/>
  <c r="AI417" i="316"/>
  <c r="AH417" i="316"/>
  <c r="AG417" i="316"/>
  <c r="AF417" i="316"/>
  <c r="AE417" i="316"/>
  <c r="AD417" i="316"/>
  <c r="AC417" i="316"/>
  <c r="AB417" i="316"/>
  <c r="AA417" i="316"/>
  <c r="Z417" i="316"/>
  <c r="Y417" i="316"/>
  <c r="X417" i="316"/>
  <c r="W417" i="316"/>
  <c r="V417" i="316"/>
  <c r="U417" i="316"/>
  <c r="T417" i="316"/>
  <c r="S417" i="316"/>
  <c r="R417" i="316"/>
  <c r="Q417" i="316"/>
  <c r="P417" i="316"/>
  <c r="O417" i="316"/>
  <c r="N417" i="316"/>
  <c r="M417" i="316"/>
  <c r="L417" i="316"/>
  <c r="K417" i="316"/>
  <c r="J417" i="316"/>
  <c r="I417" i="316"/>
  <c r="H417" i="316"/>
  <c r="G417" i="316"/>
  <c r="D417" i="316"/>
  <c r="B417" i="316"/>
  <c r="A417" i="316"/>
  <c r="BX416" i="316"/>
  <c r="BW416" i="316"/>
  <c r="BV416" i="316"/>
  <c r="BU416" i="316"/>
  <c r="BT416" i="316"/>
  <c r="BS416" i="316"/>
  <c r="BR416" i="316"/>
  <c r="BQ416" i="316"/>
  <c r="BP416" i="316"/>
  <c r="BO416" i="316"/>
  <c r="BN416" i="316"/>
  <c r="BM416" i="316"/>
  <c r="BL416" i="316"/>
  <c r="BK416" i="316"/>
  <c r="BJ416" i="316"/>
  <c r="BI416" i="316"/>
  <c r="BH416" i="316"/>
  <c r="BG416" i="316"/>
  <c r="BF416" i="316"/>
  <c r="BE416" i="316"/>
  <c r="BD416" i="316"/>
  <c r="BC416" i="316"/>
  <c r="BB416" i="316"/>
  <c r="BA416" i="316"/>
  <c r="AZ416" i="316"/>
  <c r="AY416" i="316"/>
  <c r="AX416" i="316"/>
  <c r="AW416" i="316"/>
  <c r="AV416" i="316"/>
  <c r="AU416" i="316"/>
  <c r="AT416" i="316"/>
  <c r="AS416" i="316"/>
  <c r="AR416" i="316"/>
  <c r="AQ416" i="316"/>
  <c r="AP416" i="316"/>
  <c r="AO416" i="316"/>
  <c r="AN416" i="316"/>
  <c r="AM416" i="316"/>
  <c r="AL416" i="316"/>
  <c r="AK416" i="316"/>
  <c r="AJ416" i="316"/>
  <c r="AI416" i="316"/>
  <c r="AH416" i="316"/>
  <c r="AG416" i="316"/>
  <c r="AF416" i="316"/>
  <c r="AE416" i="316"/>
  <c r="AD416" i="316"/>
  <c r="AC416" i="316"/>
  <c r="AB416" i="316"/>
  <c r="AA416" i="316"/>
  <c r="Z416" i="316"/>
  <c r="Y416" i="316"/>
  <c r="X416" i="316"/>
  <c r="W416" i="316"/>
  <c r="V416" i="316"/>
  <c r="U416" i="316"/>
  <c r="T416" i="316"/>
  <c r="S416" i="316"/>
  <c r="R416" i="316"/>
  <c r="Q416" i="316"/>
  <c r="P416" i="316"/>
  <c r="O416" i="316"/>
  <c r="N416" i="316"/>
  <c r="M416" i="316"/>
  <c r="L416" i="316"/>
  <c r="K416" i="316"/>
  <c r="J416" i="316"/>
  <c r="I416" i="316"/>
  <c r="H416" i="316"/>
  <c r="G416" i="316"/>
  <c r="D416" i="316"/>
  <c r="B416" i="316"/>
  <c r="A416" i="316"/>
  <c r="BX415" i="316"/>
  <c r="BW415" i="316"/>
  <c r="BV415" i="316"/>
  <c r="BU415" i="316"/>
  <c r="BT415" i="316"/>
  <c r="BS415" i="316"/>
  <c r="BR415" i="316"/>
  <c r="BQ415" i="316"/>
  <c r="BP415" i="316"/>
  <c r="BO415" i="316"/>
  <c r="BN415" i="316"/>
  <c r="BM415" i="316"/>
  <c r="BL415" i="316"/>
  <c r="BK415" i="316"/>
  <c r="BJ415" i="316"/>
  <c r="BI415" i="316"/>
  <c r="BH415" i="316"/>
  <c r="BG415" i="316"/>
  <c r="BF415" i="316"/>
  <c r="BE415" i="316"/>
  <c r="BD415" i="316"/>
  <c r="BC415" i="316"/>
  <c r="BB415" i="316"/>
  <c r="BA415" i="316"/>
  <c r="AZ415" i="316"/>
  <c r="AY415" i="316"/>
  <c r="AX415" i="316"/>
  <c r="AW415" i="316"/>
  <c r="AV415" i="316"/>
  <c r="AU415" i="316"/>
  <c r="AT415" i="316"/>
  <c r="AS415" i="316"/>
  <c r="AR415" i="316"/>
  <c r="AQ415" i="316"/>
  <c r="AP415" i="316"/>
  <c r="AO415" i="316"/>
  <c r="AN415" i="316"/>
  <c r="AM415" i="316"/>
  <c r="AL415" i="316"/>
  <c r="AK415" i="316"/>
  <c r="AJ415" i="316"/>
  <c r="AI415" i="316"/>
  <c r="AH415" i="316"/>
  <c r="AG415" i="316"/>
  <c r="AF415" i="316"/>
  <c r="AE415" i="316"/>
  <c r="AD415" i="316"/>
  <c r="AC415" i="316"/>
  <c r="AB415" i="316"/>
  <c r="AA415" i="316"/>
  <c r="Z415" i="316"/>
  <c r="Y415" i="316"/>
  <c r="X415" i="316"/>
  <c r="W415" i="316"/>
  <c r="V415" i="316"/>
  <c r="U415" i="316"/>
  <c r="T415" i="316"/>
  <c r="S415" i="316"/>
  <c r="R415" i="316"/>
  <c r="Q415" i="316"/>
  <c r="P415" i="316"/>
  <c r="O415" i="316"/>
  <c r="N415" i="316"/>
  <c r="M415" i="316"/>
  <c r="L415" i="316"/>
  <c r="K415" i="316"/>
  <c r="J415" i="316"/>
  <c r="I415" i="316"/>
  <c r="H415" i="316"/>
  <c r="G415" i="316"/>
  <c r="D415" i="316"/>
  <c r="B415" i="316"/>
  <c r="A415" i="316"/>
  <c r="BX414" i="316"/>
  <c r="BW414" i="316"/>
  <c r="BV414" i="316"/>
  <c r="BU414" i="316"/>
  <c r="BT414" i="316"/>
  <c r="BS414" i="316"/>
  <c r="BR414" i="316"/>
  <c r="BQ414" i="316"/>
  <c r="BP414" i="316"/>
  <c r="BO414" i="316"/>
  <c r="BN414" i="316"/>
  <c r="BM414" i="316"/>
  <c r="BL414" i="316"/>
  <c r="BK414" i="316"/>
  <c r="BJ414" i="316"/>
  <c r="BI414" i="316"/>
  <c r="BH414" i="316"/>
  <c r="BG414" i="316"/>
  <c r="BF414" i="316"/>
  <c r="BE414" i="316"/>
  <c r="BD414" i="316"/>
  <c r="BC414" i="316"/>
  <c r="BB414" i="316"/>
  <c r="BA414" i="316"/>
  <c r="AZ414" i="316"/>
  <c r="AY414" i="316"/>
  <c r="AX414" i="316"/>
  <c r="AW414" i="316"/>
  <c r="AV414" i="316"/>
  <c r="AU414" i="316"/>
  <c r="AT414" i="316"/>
  <c r="AS414" i="316"/>
  <c r="AR414" i="316"/>
  <c r="AQ414" i="316"/>
  <c r="AP414" i="316"/>
  <c r="AO414" i="316"/>
  <c r="AN414" i="316"/>
  <c r="AM414" i="316"/>
  <c r="AL414" i="316"/>
  <c r="AK414" i="316"/>
  <c r="AJ414" i="316"/>
  <c r="AI414" i="316"/>
  <c r="AH414" i="316"/>
  <c r="AG414" i="316"/>
  <c r="AF414" i="316"/>
  <c r="AE414" i="316"/>
  <c r="AD414" i="316"/>
  <c r="AC414" i="316"/>
  <c r="AB414" i="316"/>
  <c r="AA414" i="316"/>
  <c r="Z414" i="316"/>
  <c r="Y414" i="316"/>
  <c r="X414" i="316"/>
  <c r="W414" i="316"/>
  <c r="V414" i="316"/>
  <c r="U414" i="316"/>
  <c r="T414" i="316"/>
  <c r="S414" i="316"/>
  <c r="R414" i="316"/>
  <c r="Q414" i="316"/>
  <c r="P414" i="316"/>
  <c r="O414" i="316"/>
  <c r="N414" i="316"/>
  <c r="M414" i="316"/>
  <c r="L414" i="316"/>
  <c r="K414" i="316"/>
  <c r="J414" i="316"/>
  <c r="I414" i="316"/>
  <c r="H414" i="316"/>
  <c r="G414" i="316"/>
  <c r="D414" i="316"/>
  <c r="B414" i="316"/>
  <c r="A414" i="316"/>
  <c r="BX413" i="316"/>
  <c r="BW413" i="316"/>
  <c r="BV413" i="316"/>
  <c r="BU413" i="316"/>
  <c r="BT413" i="316"/>
  <c r="BS413" i="316"/>
  <c r="BR413" i="316"/>
  <c r="BQ413" i="316"/>
  <c r="BP413" i="316"/>
  <c r="BO413" i="316"/>
  <c r="BN413" i="316"/>
  <c r="BM413" i="316"/>
  <c r="BL413" i="316"/>
  <c r="BK413" i="316"/>
  <c r="BJ413" i="316"/>
  <c r="BI413" i="316"/>
  <c r="BH413" i="316"/>
  <c r="BG413" i="316"/>
  <c r="BF413" i="316"/>
  <c r="BE413" i="316"/>
  <c r="BD413" i="316"/>
  <c r="BC413" i="316"/>
  <c r="BB413" i="316"/>
  <c r="BA413" i="316"/>
  <c r="AZ413" i="316"/>
  <c r="AY413" i="316"/>
  <c r="AX413" i="316"/>
  <c r="AW413" i="316"/>
  <c r="AV413" i="316"/>
  <c r="AU413" i="316"/>
  <c r="AT413" i="316"/>
  <c r="AS413" i="316"/>
  <c r="AR413" i="316"/>
  <c r="AQ413" i="316"/>
  <c r="AP413" i="316"/>
  <c r="AO413" i="316"/>
  <c r="AN413" i="316"/>
  <c r="AM413" i="316"/>
  <c r="AL413" i="316"/>
  <c r="AK413" i="316"/>
  <c r="AJ413" i="316"/>
  <c r="AI413" i="316"/>
  <c r="AH413" i="316"/>
  <c r="AG413" i="316"/>
  <c r="AF413" i="316"/>
  <c r="AE413" i="316"/>
  <c r="AD413" i="316"/>
  <c r="AC413" i="316"/>
  <c r="AB413" i="316"/>
  <c r="AA413" i="316"/>
  <c r="Z413" i="316"/>
  <c r="Y413" i="316"/>
  <c r="X413" i="316"/>
  <c r="W413" i="316"/>
  <c r="V413" i="316"/>
  <c r="U413" i="316"/>
  <c r="T413" i="316"/>
  <c r="S413" i="316"/>
  <c r="R413" i="316"/>
  <c r="Q413" i="316"/>
  <c r="P413" i="316"/>
  <c r="O413" i="316"/>
  <c r="N413" i="316"/>
  <c r="M413" i="316"/>
  <c r="L413" i="316"/>
  <c r="K413" i="316"/>
  <c r="J413" i="316"/>
  <c r="I413" i="316"/>
  <c r="H413" i="316"/>
  <c r="G413" i="316"/>
  <c r="D413" i="316"/>
  <c r="B413" i="316"/>
  <c r="A413" i="316"/>
  <c r="BX412" i="316"/>
  <c r="BW412" i="316"/>
  <c r="BV412" i="316"/>
  <c r="BU412" i="316"/>
  <c r="BT412" i="316"/>
  <c r="BS412" i="316"/>
  <c r="BR412" i="316"/>
  <c r="BQ412" i="316"/>
  <c r="BP412" i="316"/>
  <c r="BO412" i="316"/>
  <c r="BN412" i="316"/>
  <c r="BM412" i="316"/>
  <c r="BL412" i="316"/>
  <c r="BK412" i="316"/>
  <c r="BJ412" i="316"/>
  <c r="BI412" i="316"/>
  <c r="BH412" i="316"/>
  <c r="BG412" i="316"/>
  <c r="BF412" i="316"/>
  <c r="BE412" i="316"/>
  <c r="BD412" i="316"/>
  <c r="BC412" i="316"/>
  <c r="BB412" i="316"/>
  <c r="BA412" i="316"/>
  <c r="AZ412" i="316"/>
  <c r="AY412" i="316"/>
  <c r="AX412" i="316"/>
  <c r="AW412" i="316"/>
  <c r="AV412" i="316"/>
  <c r="AU412" i="316"/>
  <c r="AT412" i="316"/>
  <c r="AS412" i="316"/>
  <c r="AR412" i="316"/>
  <c r="AQ412" i="316"/>
  <c r="AP412" i="316"/>
  <c r="AO412" i="316"/>
  <c r="AN412" i="316"/>
  <c r="AM412" i="316"/>
  <c r="AL412" i="316"/>
  <c r="AK412" i="316"/>
  <c r="AJ412" i="316"/>
  <c r="AI412" i="316"/>
  <c r="AH412" i="316"/>
  <c r="AG412" i="316"/>
  <c r="AF412" i="316"/>
  <c r="AE412" i="316"/>
  <c r="AD412" i="316"/>
  <c r="AC412" i="316"/>
  <c r="AB412" i="316"/>
  <c r="AA412" i="316"/>
  <c r="Z412" i="316"/>
  <c r="Y412" i="316"/>
  <c r="X412" i="316"/>
  <c r="W412" i="316"/>
  <c r="V412" i="316"/>
  <c r="U412" i="316"/>
  <c r="T412" i="316"/>
  <c r="S412" i="316"/>
  <c r="R412" i="316"/>
  <c r="Q412" i="316"/>
  <c r="P412" i="316"/>
  <c r="O412" i="316"/>
  <c r="N412" i="316"/>
  <c r="M412" i="316"/>
  <c r="L412" i="316"/>
  <c r="K412" i="316"/>
  <c r="J412" i="316"/>
  <c r="I412" i="316"/>
  <c r="H412" i="316"/>
  <c r="G412" i="316"/>
  <c r="D412" i="316"/>
  <c r="B412" i="316"/>
  <c r="A412" i="316"/>
  <c r="BX411" i="316"/>
  <c r="BW411" i="316"/>
  <c r="BV411" i="316"/>
  <c r="BU411" i="316"/>
  <c r="BT411" i="316"/>
  <c r="BS411" i="316"/>
  <c r="BR411" i="316"/>
  <c r="BQ411" i="316"/>
  <c r="BP411" i="316"/>
  <c r="BO411" i="316"/>
  <c r="BN411" i="316"/>
  <c r="BM411" i="316"/>
  <c r="BL411" i="316"/>
  <c r="BK411" i="316"/>
  <c r="BJ411" i="316"/>
  <c r="BI411" i="316"/>
  <c r="BH411" i="316"/>
  <c r="BG411" i="316"/>
  <c r="BF411" i="316"/>
  <c r="BE411" i="316"/>
  <c r="BD411" i="316"/>
  <c r="BC411" i="316"/>
  <c r="BB411" i="316"/>
  <c r="BA411" i="316"/>
  <c r="AZ411" i="316"/>
  <c r="AY411" i="316"/>
  <c r="AX411" i="316"/>
  <c r="AW411" i="316"/>
  <c r="AV411" i="316"/>
  <c r="AU411" i="316"/>
  <c r="AT411" i="316"/>
  <c r="AS411" i="316"/>
  <c r="AR411" i="316"/>
  <c r="AQ411" i="316"/>
  <c r="AP411" i="316"/>
  <c r="AO411" i="316"/>
  <c r="AN411" i="316"/>
  <c r="AM411" i="316"/>
  <c r="AL411" i="316"/>
  <c r="AK411" i="316"/>
  <c r="AJ411" i="316"/>
  <c r="AI411" i="316"/>
  <c r="AH411" i="316"/>
  <c r="AG411" i="316"/>
  <c r="AF411" i="316"/>
  <c r="AE411" i="316"/>
  <c r="AD411" i="316"/>
  <c r="AC411" i="316"/>
  <c r="AB411" i="316"/>
  <c r="AA411" i="316"/>
  <c r="Z411" i="316"/>
  <c r="Y411" i="316"/>
  <c r="X411" i="316"/>
  <c r="W411" i="316"/>
  <c r="V411" i="316"/>
  <c r="U411" i="316"/>
  <c r="T411" i="316"/>
  <c r="S411" i="316"/>
  <c r="R411" i="316"/>
  <c r="Q411" i="316"/>
  <c r="P411" i="316"/>
  <c r="O411" i="316"/>
  <c r="N411" i="316"/>
  <c r="M411" i="316"/>
  <c r="L411" i="316"/>
  <c r="K411" i="316"/>
  <c r="J411" i="316"/>
  <c r="I411" i="316"/>
  <c r="H411" i="316"/>
  <c r="G411" i="316"/>
  <c r="D411" i="316"/>
  <c r="B411" i="316"/>
  <c r="A411" i="316"/>
  <c r="BX410" i="316"/>
  <c r="BW410" i="316"/>
  <c r="BV410" i="316"/>
  <c r="BU410" i="316"/>
  <c r="BT410" i="316"/>
  <c r="BS410" i="316"/>
  <c r="BR410" i="316"/>
  <c r="BQ410" i="316"/>
  <c r="BP410" i="316"/>
  <c r="BO410" i="316"/>
  <c r="BN410" i="316"/>
  <c r="BM410" i="316"/>
  <c r="BL410" i="316"/>
  <c r="BK410" i="316"/>
  <c r="BJ410" i="316"/>
  <c r="BI410" i="316"/>
  <c r="BH410" i="316"/>
  <c r="BG410" i="316"/>
  <c r="BF410" i="316"/>
  <c r="BE410" i="316"/>
  <c r="BD410" i="316"/>
  <c r="BC410" i="316"/>
  <c r="BB410" i="316"/>
  <c r="BA410" i="316"/>
  <c r="AZ410" i="316"/>
  <c r="AY410" i="316"/>
  <c r="AX410" i="316"/>
  <c r="AW410" i="316"/>
  <c r="AV410" i="316"/>
  <c r="AU410" i="316"/>
  <c r="AT410" i="316"/>
  <c r="AS410" i="316"/>
  <c r="AR410" i="316"/>
  <c r="AQ410" i="316"/>
  <c r="AP410" i="316"/>
  <c r="AO410" i="316"/>
  <c r="AN410" i="316"/>
  <c r="AM410" i="316"/>
  <c r="AL410" i="316"/>
  <c r="AK410" i="316"/>
  <c r="AJ410" i="316"/>
  <c r="AI410" i="316"/>
  <c r="AH410" i="316"/>
  <c r="AG410" i="316"/>
  <c r="AF410" i="316"/>
  <c r="AE410" i="316"/>
  <c r="AD410" i="316"/>
  <c r="AC410" i="316"/>
  <c r="AB410" i="316"/>
  <c r="AA410" i="316"/>
  <c r="Z410" i="316"/>
  <c r="Y410" i="316"/>
  <c r="X410" i="316"/>
  <c r="W410" i="316"/>
  <c r="V410" i="316"/>
  <c r="U410" i="316"/>
  <c r="T410" i="316"/>
  <c r="S410" i="316"/>
  <c r="R410" i="316"/>
  <c r="Q410" i="316"/>
  <c r="P410" i="316"/>
  <c r="O410" i="316"/>
  <c r="N410" i="316"/>
  <c r="M410" i="316"/>
  <c r="L410" i="316"/>
  <c r="K410" i="316"/>
  <c r="J410" i="316"/>
  <c r="I410" i="316"/>
  <c r="H410" i="316"/>
  <c r="G410" i="316"/>
  <c r="D410" i="316"/>
  <c r="B410" i="316"/>
  <c r="A410" i="316"/>
  <c r="BX409" i="316"/>
  <c r="BW409" i="316"/>
  <c r="BV409" i="316"/>
  <c r="BU409" i="316"/>
  <c r="BT409" i="316"/>
  <c r="BS409" i="316"/>
  <c r="BR409" i="316"/>
  <c r="BQ409" i="316"/>
  <c r="BP409" i="316"/>
  <c r="BO409" i="316"/>
  <c r="BN409" i="316"/>
  <c r="BM409" i="316"/>
  <c r="BL409" i="316"/>
  <c r="BK409" i="316"/>
  <c r="BJ409" i="316"/>
  <c r="BI409" i="316"/>
  <c r="BH409" i="316"/>
  <c r="BG409" i="316"/>
  <c r="BF409" i="316"/>
  <c r="BE409" i="316"/>
  <c r="BD409" i="316"/>
  <c r="BC409" i="316"/>
  <c r="BB409" i="316"/>
  <c r="BA409" i="316"/>
  <c r="AZ409" i="316"/>
  <c r="AY409" i="316"/>
  <c r="AX409" i="316"/>
  <c r="AW409" i="316"/>
  <c r="AV409" i="316"/>
  <c r="AU409" i="316"/>
  <c r="AT409" i="316"/>
  <c r="AS409" i="316"/>
  <c r="AR409" i="316"/>
  <c r="AQ409" i="316"/>
  <c r="AP409" i="316"/>
  <c r="AO409" i="316"/>
  <c r="AN409" i="316"/>
  <c r="AM409" i="316"/>
  <c r="AL409" i="316"/>
  <c r="AK409" i="316"/>
  <c r="AJ409" i="316"/>
  <c r="AI409" i="316"/>
  <c r="AH409" i="316"/>
  <c r="AG409" i="316"/>
  <c r="AF409" i="316"/>
  <c r="AE409" i="316"/>
  <c r="AD409" i="316"/>
  <c r="AC409" i="316"/>
  <c r="AB409" i="316"/>
  <c r="AA409" i="316"/>
  <c r="Z409" i="316"/>
  <c r="Y409" i="316"/>
  <c r="X409" i="316"/>
  <c r="W409" i="316"/>
  <c r="V409" i="316"/>
  <c r="U409" i="316"/>
  <c r="T409" i="316"/>
  <c r="S409" i="316"/>
  <c r="R409" i="316"/>
  <c r="Q409" i="316"/>
  <c r="P409" i="316"/>
  <c r="O409" i="316"/>
  <c r="N409" i="316"/>
  <c r="M409" i="316"/>
  <c r="L409" i="316"/>
  <c r="K409" i="316"/>
  <c r="J409" i="316"/>
  <c r="I409" i="316"/>
  <c r="H409" i="316"/>
  <c r="G409" i="316"/>
  <c r="D409" i="316"/>
  <c r="B409" i="316"/>
  <c r="A409" i="316"/>
  <c r="BX408" i="316"/>
  <c r="BW408" i="316"/>
  <c r="BV408" i="316"/>
  <c r="BU408" i="316"/>
  <c r="BT408" i="316"/>
  <c r="BS408" i="316"/>
  <c r="BR408" i="316"/>
  <c r="BQ408" i="316"/>
  <c r="BP408" i="316"/>
  <c r="BO408" i="316"/>
  <c r="BN408" i="316"/>
  <c r="BM408" i="316"/>
  <c r="BL408" i="316"/>
  <c r="BK408" i="316"/>
  <c r="BJ408" i="316"/>
  <c r="BI408" i="316"/>
  <c r="BH408" i="316"/>
  <c r="BG408" i="316"/>
  <c r="BF408" i="316"/>
  <c r="BE408" i="316"/>
  <c r="BD408" i="316"/>
  <c r="BC408" i="316"/>
  <c r="BB408" i="316"/>
  <c r="BA408" i="316"/>
  <c r="AZ408" i="316"/>
  <c r="AY408" i="316"/>
  <c r="AX408" i="316"/>
  <c r="AW408" i="316"/>
  <c r="AV408" i="316"/>
  <c r="AU408" i="316"/>
  <c r="AT408" i="316"/>
  <c r="AS408" i="316"/>
  <c r="AR408" i="316"/>
  <c r="AQ408" i="316"/>
  <c r="AP408" i="316"/>
  <c r="AO408" i="316"/>
  <c r="AN408" i="316"/>
  <c r="AM408" i="316"/>
  <c r="AL408" i="316"/>
  <c r="AK408" i="316"/>
  <c r="AJ408" i="316"/>
  <c r="AI408" i="316"/>
  <c r="AH408" i="316"/>
  <c r="AG408" i="316"/>
  <c r="AF408" i="316"/>
  <c r="AE408" i="316"/>
  <c r="AD408" i="316"/>
  <c r="AC408" i="316"/>
  <c r="AB408" i="316"/>
  <c r="AA408" i="316"/>
  <c r="Z408" i="316"/>
  <c r="Y408" i="316"/>
  <c r="X408" i="316"/>
  <c r="W408" i="316"/>
  <c r="V408" i="316"/>
  <c r="U408" i="316"/>
  <c r="T408" i="316"/>
  <c r="S408" i="316"/>
  <c r="R408" i="316"/>
  <c r="Q408" i="316"/>
  <c r="P408" i="316"/>
  <c r="O408" i="316"/>
  <c r="N408" i="316"/>
  <c r="M408" i="316"/>
  <c r="L408" i="316"/>
  <c r="K408" i="316"/>
  <c r="J408" i="316"/>
  <c r="I408" i="316"/>
  <c r="H408" i="316"/>
  <c r="G408" i="316"/>
  <c r="D408" i="316"/>
  <c r="B408" i="316"/>
  <c r="A408" i="316"/>
  <c r="BX407" i="316"/>
  <c r="BW407" i="316"/>
  <c r="BV407" i="316"/>
  <c r="BU407" i="316"/>
  <c r="BT407" i="316"/>
  <c r="BS407" i="316"/>
  <c r="BR407" i="316"/>
  <c r="BQ407" i="316"/>
  <c r="BP407" i="316"/>
  <c r="BO407" i="316"/>
  <c r="BN407" i="316"/>
  <c r="BM407" i="316"/>
  <c r="BL407" i="316"/>
  <c r="BK407" i="316"/>
  <c r="BJ407" i="316"/>
  <c r="BI407" i="316"/>
  <c r="BH407" i="316"/>
  <c r="BG407" i="316"/>
  <c r="BF407" i="316"/>
  <c r="BE407" i="316"/>
  <c r="BD407" i="316"/>
  <c r="BC407" i="316"/>
  <c r="BB407" i="316"/>
  <c r="BA407" i="316"/>
  <c r="AZ407" i="316"/>
  <c r="AY407" i="316"/>
  <c r="AX407" i="316"/>
  <c r="AW407" i="316"/>
  <c r="AV407" i="316"/>
  <c r="AU407" i="316"/>
  <c r="AT407" i="316"/>
  <c r="AS407" i="316"/>
  <c r="AR407" i="316"/>
  <c r="AQ407" i="316"/>
  <c r="AP407" i="316"/>
  <c r="AO407" i="316"/>
  <c r="AN407" i="316"/>
  <c r="AM407" i="316"/>
  <c r="AL407" i="316"/>
  <c r="AK407" i="316"/>
  <c r="AJ407" i="316"/>
  <c r="AI407" i="316"/>
  <c r="AH407" i="316"/>
  <c r="AG407" i="316"/>
  <c r="AF407" i="316"/>
  <c r="AE407" i="316"/>
  <c r="AD407" i="316"/>
  <c r="AC407" i="316"/>
  <c r="AB407" i="316"/>
  <c r="AA407" i="316"/>
  <c r="Z407" i="316"/>
  <c r="Y407" i="316"/>
  <c r="X407" i="316"/>
  <c r="W407" i="316"/>
  <c r="V407" i="316"/>
  <c r="U407" i="316"/>
  <c r="T407" i="316"/>
  <c r="S407" i="316"/>
  <c r="R407" i="316"/>
  <c r="Q407" i="316"/>
  <c r="P407" i="316"/>
  <c r="O407" i="316"/>
  <c r="N407" i="316"/>
  <c r="M407" i="316"/>
  <c r="L407" i="316"/>
  <c r="K407" i="316"/>
  <c r="J407" i="316"/>
  <c r="I407" i="316"/>
  <c r="H407" i="316"/>
  <c r="G407" i="316"/>
  <c r="D407" i="316"/>
  <c r="B407" i="316"/>
  <c r="A407" i="316"/>
  <c r="BX406" i="316"/>
  <c r="BW406" i="316"/>
  <c r="BV406" i="316"/>
  <c r="BU406" i="316"/>
  <c r="BT406" i="316"/>
  <c r="BS406" i="316"/>
  <c r="BR406" i="316"/>
  <c r="BQ406" i="316"/>
  <c r="BP406" i="316"/>
  <c r="BO406" i="316"/>
  <c r="BN406" i="316"/>
  <c r="BM406" i="316"/>
  <c r="BL406" i="316"/>
  <c r="BK406" i="316"/>
  <c r="BJ406" i="316"/>
  <c r="BI406" i="316"/>
  <c r="BH406" i="316"/>
  <c r="BG406" i="316"/>
  <c r="BF406" i="316"/>
  <c r="BE406" i="316"/>
  <c r="BD406" i="316"/>
  <c r="BC406" i="316"/>
  <c r="BB406" i="316"/>
  <c r="BA406" i="316"/>
  <c r="AZ406" i="316"/>
  <c r="AY406" i="316"/>
  <c r="AX406" i="316"/>
  <c r="AW406" i="316"/>
  <c r="AV406" i="316"/>
  <c r="AU406" i="316"/>
  <c r="AT406" i="316"/>
  <c r="AS406" i="316"/>
  <c r="AR406" i="316"/>
  <c r="AQ406" i="316"/>
  <c r="AP406" i="316"/>
  <c r="AO406" i="316"/>
  <c r="AN406" i="316"/>
  <c r="AM406" i="316"/>
  <c r="AL406" i="316"/>
  <c r="AK406" i="316"/>
  <c r="AJ406" i="316"/>
  <c r="AI406" i="316"/>
  <c r="AH406" i="316"/>
  <c r="AG406" i="316"/>
  <c r="AF406" i="316"/>
  <c r="AE406" i="316"/>
  <c r="AD406" i="316"/>
  <c r="AC406" i="316"/>
  <c r="AB406" i="316"/>
  <c r="AA406" i="316"/>
  <c r="Z406" i="316"/>
  <c r="Y406" i="316"/>
  <c r="X406" i="316"/>
  <c r="W406" i="316"/>
  <c r="V406" i="316"/>
  <c r="U406" i="316"/>
  <c r="T406" i="316"/>
  <c r="S406" i="316"/>
  <c r="R406" i="316"/>
  <c r="Q406" i="316"/>
  <c r="P406" i="316"/>
  <c r="O406" i="316"/>
  <c r="N406" i="316"/>
  <c r="M406" i="316"/>
  <c r="L406" i="316"/>
  <c r="K406" i="316"/>
  <c r="J406" i="316"/>
  <c r="I406" i="316"/>
  <c r="H406" i="316"/>
  <c r="G406" i="316"/>
  <c r="D406" i="316"/>
  <c r="B406" i="316"/>
  <c r="A406" i="316"/>
  <c r="BX405" i="316"/>
  <c r="BW405" i="316"/>
  <c r="BV405" i="316"/>
  <c r="BU405" i="316"/>
  <c r="BT405" i="316"/>
  <c r="BS405" i="316"/>
  <c r="BR405" i="316"/>
  <c r="BQ405" i="316"/>
  <c r="BP405" i="316"/>
  <c r="BO405" i="316"/>
  <c r="BN405" i="316"/>
  <c r="BM405" i="316"/>
  <c r="BL405" i="316"/>
  <c r="BK405" i="316"/>
  <c r="BJ405" i="316"/>
  <c r="BI405" i="316"/>
  <c r="BH405" i="316"/>
  <c r="BG405" i="316"/>
  <c r="BF405" i="316"/>
  <c r="BE405" i="316"/>
  <c r="BD405" i="316"/>
  <c r="BC405" i="316"/>
  <c r="BB405" i="316"/>
  <c r="BA405" i="316"/>
  <c r="AZ405" i="316"/>
  <c r="AY405" i="316"/>
  <c r="AX405" i="316"/>
  <c r="AW405" i="316"/>
  <c r="AV405" i="316"/>
  <c r="AU405" i="316"/>
  <c r="AT405" i="316"/>
  <c r="AS405" i="316"/>
  <c r="AR405" i="316"/>
  <c r="AQ405" i="316"/>
  <c r="AP405" i="316"/>
  <c r="AO405" i="316"/>
  <c r="AN405" i="316"/>
  <c r="AM405" i="316"/>
  <c r="AL405" i="316"/>
  <c r="AK405" i="316"/>
  <c r="AJ405" i="316"/>
  <c r="AI405" i="316"/>
  <c r="AH405" i="316"/>
  <c r="AG405" i="316"/>
  <c r="AF405" i="316"/>
  <c r="AE405" i="316"/>
  <c r="AD405" i="316"/>
  <c r="AC405" i="316"/>
  <c r="AB405" i="316"/>
  <c r="AA405" i="316"/>
  <c r="Z405" i="316"/>
  <c r="Y405" i="316"/>
  <c r="X405" i="316"/>
  <c r="W405" i="316"/>
  <c r="V405" i="316"/>
  <c r="U405" i="316"/>
  <c r="T405" i="316"/>
  <c r="S405" i="316"/>
  <c r="R405" i="316"/>
  <c r="Q405" i="316"/>
  <c r="P405" i="316"/>
  <c r="O405" i="316"/>
  <c r="N405" i="316"/>
  <c r="M405" i="316"/>
  <c r="L405" i="316"/>
  <c r="K405" i="316"/>
  <c r="J405" i="316"/>
  <c r="I405" i="316"/>
  <c r="H405" i="316"/>
  <c r="G405" i="316"/>
  <c r="D405" i="316"/>
  <c r="B405" i="316"/>
  <c r="A405" i="316"/>
  <c r="BX404" i="316"/>
  <c r="BW404" i="316"/>
  <c r="BV404" i="316"/>
  <c r="BU404" i="316"/>
  <c r="BT404" i="316"/>
  <c r="BS404" i="316"/>
  <c r="BR404" i="316"/>
  <c r="BQ404" i="316"/>
  <c r="BP404" i="316"/>
  <c r="BO404" i="316"/>
  <c r="BN404" i="316"/>
  <c r="BM404" i="316"/>
  <c r="BL404" i="316"/>
  <c r="BK404" i="316"/>
  <c r="BJ404" i="316"/>
  <c r="BI404" i="316"/>
  <c r="BH404" i="316"/>
  <c r="BG404" i="316"/>
  <c r="BF404" i="316"/>
  <c r="BE404" i="316"/>
  <c r="BD404" i="316"/>
  <c r="BC404" i="316"/>
  <c r="BB404" i="316"/>
  <c r="BA404" i="316"/>
  <c r="AZ404" i="316"/>
  <c r="AY404" i="316"/>
  <c r="AX404" i="316"/>
  <c r="AW404" i="316"/>
  <c r="AV404" i="316"/>
  <c r="AU404" i="316"/>
  <c r="AT404" i="316"/>
  <c r="AS404" i="316"/>
  <c r="AR404" i="316"/>
  <c r="AQ404" i="316"/>
  <c r="AP404" i="316"/>
  <c r="AO404" i="316"/>
  <c r="AN404" i="316"/>
  <c r="AM404" i="316"/>
  <c r="AL404" i="316"/>
  <c r="AK404" i="316"/>
  <c r="AJ404" i="316"/>
  <c r="AI404" i="316"/>
  <c r="AH404" i="316"/>
  <c r="AG404" i="316"/>
  <c r="AF404" i="316"/>
  <c r="AE404" i="316"/>
  <c r="AD404" i="316"/>
  <c r="AC404" i="316"/>
  <c r="AB404" i="316"/>
  <c r="AA404" i="316"/>
  <c r="Z404" i="316"/>
  <c r="Y404" i="316"/>
  <c r="X404" i="316"/>
  <c r="W404" i="316"/>
  <c r="V404" i="316"/>
  <c r="U404" i="316"/>
  <c r="T404" i="316"/>
  <c r="S404" i="316"/>
  <c r="R404" i="316"/>
  <c r="Q404" i="316"/>
  <c r="P404" i="316"/>
  <c r="O404" i="316"/>
  <c r="N404" i="316"/>
  <c r="M404" i="316"/>
  <c r="L404" i="316"/>
  <c r="K404" i="316"/>
  <c r="J404" i="316"/>
  <c r="I404" i="316"/>
  <c r="H404" i="316"/>
  <c r="G404" i="316"/>
  <c r="D404" i="316"/>
  <c r="B404" i="316"/>
  <c r="A404" i="316"/>
  <c r="BX403" i="316"/>
  <c r="BW403" i="316"/>
  <c r="BV403" i="316"/>
  <c r="BU403" i="316"/>
  <c r="BT403" i="316"/>
  <c r="BS403" i="316"/>
  <c r="BR403" i="316"/>
  <c r="BQ403" i="316"/>
  <c r="BP403" i="316"/>
  <c r="BO403" i="316"/>
  <c r="BN403" i="316"/>
  <c r="BM403" i="316"/>
  <c r="BL403" i="316"/>
  <c r="BK403" i="316"/>
  <c r="BJ403" i="316"/>
  <c r="BI403" i="316"/>
  <c r="BH403" i="316"/>
  <c r="BG403" i="316"/>
  <c r="BF403" i="316"/>
  <c r="BE403" i="316"/>
  <c r="BD403" i="316"/>
  <c r="BC403" i="316"/>
  <c r="BB403" i="316"/>
  <c r="BA403" i="316"/>
  <c r="AZ403" i="316"/>
  <c r="AY403" i="316"/>
  <c r="AX403" i="316"/>
  <c r="AW403" i="316"/>
  <c r="AV403" i="316"/>
  <c r="AU403" i="316"/>
  <c r="AT403" i="316"/>
  <c r="AS403" i="316"/>
  <c r="AR403" i="316"/>
  <c r="AQ403" i="316"/>
  <c r="AP403" i="316"/>
  <c r="AO403" i="316"/>
  <c r="AN403" i="316"/>
  <c r="AM403" i="316"/>
  <c r="AL403" i="316"/>
  <c r="AK403" i="316"/>
  <c r="AJ403" i="316"/>
  <c r="AI403" i="316"/>
  <c r="AH403" i="316"/>
  <c r="AG403" i="316"/>
  <c r="AF403" i="316"/>
  <c r="AE403" i="316"/>
  <c r="AD403" i="316"/>
  <c r="AC403" i="316"/>
  <c r="AB403" i="316"/>
  <c r="AA403" i="316"/>
  <c r="Z403" i="316"/>
  <c r="Y403" i="316"/>
  <c r="X403" i="316"/>
  <c r="W403" i="316"/>
  <c r="V403" i="316"/>
  <c r="U403" i="316"/>
  <c r="T403" i="316"/>
  <c r="S403" i="316"/>
  <c r="R403" i="316"/>
  <c r="Q403" i="316"/>
  <c r="P403" i="316"/>
  <c r="O403" i="316"/>
  <c r="N403" i="316"/>
  <c r="M403" i="316"/>
  <c r="L403" i="316"/>
  <c r="K403" i="316"/>
  <c r="J403" i="316"/>
  <c r="I403" i="316"/>
  <c r="H403" i="316"/>
  <c r="G403" i="316"/>
  <c r="D403" i="316"/>
  <c r="B403" i="316"/>
  <c r="A403" i="316"/>
  <c r="BX402" i="316"/>
  <c r="BW402" i="316"/>
  <c r="BV402" i="316"/>
  <c r="BU402" i="316"/>
  <c r="BT402" i="316"/>
  <c r="BS402" i="316"/>
  <c r="BR402" i="316"/>
  <c r="BQ402" i="316"/>
  <c r="BP402" i="316"/>
  <c r="BO402" i="316"/>
  <c r="BN402" i="316"/>
  <c r="BM402" i="316"/>
  <c r="BL402" i="316"/>
  <c r="BK402" i="316"/>
  <c r="BJ402" i="316"/>
  <c r="BI402" i="316"/>
  <c r="BH402" i="316"/>
  <c r="BG402" i="316"/>
  <c r="BF402" i="316"/>
  <c r="BE402" i="316"/>
  <c r="BD402" i="316"/>
  <c r="BC402" i="316"/>
  <c r="BB402" i="316"/>
  <c r="BA402" i="316"/>
  <c r="AZ402" i="316"/>
  <c r="AY402" i="316"/>
  <c r="AX402" i="316"/>
  <c r="AW402" i="316"/>
  <c r="AV402" i="316"/>
  <c r="AU402" i="316"/>
  <c r="AT402" i="316"/>
  <c r="AS402" i="316"/>
  <c r="AR402" i="316"/>
  <c r="AQ402" i="316"/>
  <c r="AP402" i="316"/>
  <c r="AO402" i="316"/>
  <c r="AN402" i="316"/>
  <c r="AM402" i="316"/>
  <c r="AL402" i="316"/>
  <c r="AK402" i="316"/>
  <c r="AJ402" i="316"/>
  <c r="AI402" i="316"/>
  <c r="AH402" i="316"/>
  <c r="AG402" i="316"/>
  <c r="AF402" i="316"/>
  <c r="AE402" i="316"/>
  <c r="AD402" i="316"/>
  <c r="AC402" i="316"/>
  <c r="AB402" i="316"/>
  <c r="AA402" i="316"/>
  <c r="Z402" i="316"/>
  <c r="Y402" i="316"/>
  <c r="X402" i="316"/>
  <c r="W402" i="316"/>
  <c r="V402" i="316"/>
  <c r="U402" i="316"/>
  <c r="T402" i="316"/>
  <c r="S402" i="316"/>
  <c r="R402" i="316"/>
  <c r="Q402" i="316"/>
  <c r="P402" i="316"/>
  <c r="O402" i="316"/>
  <c r="N402" i="316"/>
  <c r="M402" i="316"/>
  <c r="L402" i="316"/>
  <c r="K402" i="316"/>
  <c r="J402" i="316"/>
  <c r="I402" i="316"/>
  <c r="H402" i="316"/>
  <c r="G402" i="316"/>
  <c r="D402" i="316"/>
  <c r="B402" i="316"/>
  <c r="A402" i="316"/>
  <c r="BX401" i="316"/>
  <c r="BW401" i="316"/>
  <c r="BV401" i="316"/>
  <c r="BU401" i="316"/>
  <c r="BT401" i="316"/>
  <c r="BS401" i="316"/>
  <c r="BR401" i="316"/>
  <c r="BQ401" i="316"/>
  <c r="BP401" i="316"/>
  <c r="BO401" i="316"/>
  <c r="BN401" i="316"/>
  <c r="BM401" i="316"/>
  <c r="BL401" i="316"/>
  <c r="BK401" i="316"/>
  <c r="BJ401" i="316"/>
  <c r="BI401" i="316"/>
  <c r="BH401" i="316"/>
  <c r="BG401" i="316"/>
  <c r="BF401" i="316"/>
  <c r="BE401" i="316"/>
  <c r="BD401" i="316"/>
  <c r="BC401" i="316"/>
  <c r="BB401" i="316"/>
  <c r="BA401" i="316"/>
  <c r="AZ401" i="316"/>
  <c r="AY401" i="316"/>
  <c r="AX401" i="316"/>
  <c r="AW401" i="316"/>
  <c r="AV401" i="316"/>
  <c r="AU401" i="316"/>
  <c r="AT401" i="316"/>
  <c r="AS401" i="316"/>
  <c r="AR401" i="316"/>
  <c r="AQ401" i="316"/>
  <c r="AP401" i="316"/>
  <c r="AO401" i="316"/>
  <c r="AN401" i="316"/>
  <c r="AM401" i="316"/>
  <c r="AL401" i="316"/>
  <c r="AK401" i="316"/>
  <c r="AJ401" i="316"/>
  <c r="AI401" i="316"/>
  <c r="AH401" i="316"/>
  <c r="AG401" i="316"/>
  <c r="AF401" i="316"/>
  <c r="AE401" i="316"/>
  <c r="AD401" i="316"/>
  <c r="AC401" i="316"/>
  <c r="AB401" i="316"/>
  <c r="AA401" i="316"/>
  <c r="Z401" i="316"/>
  <c r="Y401" i="316"/>
  <c r="X401" i="316"/>
  <c r="W401" i="316"/>
  <c r="V401" i="316"/>
  <c r="U401" i="316"/>
  <c r="T401" i="316"/>
  <c r="S401" i="316"/>
  <c r="R401" i="316"/>
  <c r="Q401" i="316"/>
  <c r="P401" i="316"/>
  <c r="O401" i="316"/>
  <c r="N401" i="316"/>
  <c r="M401" i="316"/>
  <c r="L401" i="316"/>
  <c r="K401" i="316"/>
  <c r="J401" i="316"/>
  <c r="I401" i="316"/>
  <c r="H401" i="316"/>
  <c r="G401" i="316"/>
  <c r="D401" i="316"/>
  <c r="B401" i="316"/>
  <c r="A401" i="316"/>
  <c r="BX400" i="316"/>
  <c r="BW400" i="316"/>
  <c r="BV400" i="316"/>
  <c r="BU400" i="316"/>
  <c r="BT400" i="316"/>
  <c r="BS400" i="316"/>
  <c r="BR400" i="316"/>
  <c r="BQ400" i="316"/>
  <c r="BP400" i="316"/>
  <c r="BO400" i="316"/>
  <c r="BN400" i="316"/>
  <c r="BM400" i="316"/>
  <c r="BL400" i="316"/>
  <c r="BK400" i="316"/>
  <c r="BJ400" i="316"/>
  <c r="BI400" i="316"/>
  <c r="BH400" i="316"/>
  <c r="BG400" i="316"/>
  <c r="BF400" i="316"/>
  <c r="BE400" i="316"/>
  <c r="BD400" i="316"/>
  <c r="BC400" i="316"/>
  <c r="BB400" i="316"/>
  <c r="BA400" i="316"/>
  <c r="AZ400" i="316"/>
  <c r="AY400" i="316"/>
  <c r="AX400" i="316"/>
  <c r="AW400" i="316"/>
  <c r="AV400" i="316"/>
  <c r="AU400" i="316"/>
  <c r="AT400" i="316"/>
  <c r="AS400" i="316"/>
  <c r="AR400" i="316"/>
  <c r="AQ400" i="316"/>
  <c r="AP400" i="316"/>
  <c r="AO400" i="316"/>
  <c r="AN400" i="316"/>
  <c r="AM400" i="316"/>
  <c r="AL400" i="316"/>
  <c r="AK400" i="316"/>
  <c r="AJ400" i="316"/>
  <c r="AI400" i="316"/>
  <c r="AH400" i="316"/>
  <c r="AG400" i="316"/>
  <c r="AF400" i="316"/>
  <c r="AE400" i="316"/>
  <c r="AD400" i="316"/>
  <c r="AC400" i="316"/>
  <c r="AB400" i="316"/>
  <c r="AA400" i="316"/>
  <c r="Z400" i="316"/>
  <c r="Y400" i="316"/>
  <c r="X400" i="316"/>
  <c r="W400" i="316"/>
  <c r="V400" i="316"/>
  <c r="U400" i="316"/>
  <c r="T400" i="316"/>
  <c r="S400" i="316"/>
  <c r="R400" i="316"/>
  <c r="Q400" i="316"/>
  <c r="P400" i="316"/>
  <c r="O400" i="316"/>
  <c r="N400" i="316"/>
  <c r="M400" i="316"/>
  <c r="L400" i="316"/>
  <c r="K400" i="316"/>
  <c r="J400" i="316"/>
  <c r="I400" i="316"/>
  <c r="H400" i="316"/>
  <c r="G400" i="316"/>
  <c r="D400" i="316"/>
  <c r="B400" i="316"/>
  <c r="A400" i="316"/>
  <c r="BX399" i="316"/>
  <c r="BW399" i="316"/>
  <c r="BV399" i="316"/>
  <c r="BU399" i="316"/>
  <c r="BT399" i="316"/>
  <c r="BS399" i="316"/>
  <c r="BR399" i="316"/>
  <c r="BQ399" i="316"/>
  <c r="BP399" i="316"/>
  <c r="BO399" i="316"/>
  <c r="BN399" i="316"/>
  <c r="BM399" i="316"/>
  <c r="BL399" i="316"/>
  <c r="BK399" i="316"/>
  <c r="BJ399" i="316"/>
  <c r="BI399" i="316"/>
  <c r="BH399" i="316"/>
  <c r="BG399" i="316"/>
  <c r="BF399" i="316"/>
  <c r="BE399" i="316"/>
  <c r="BD399" i="316"/>
  <c r="BC399" i="316"/>
  <c r="BB399" i="316"/>
  <c r="BA399" i="316"/>
  <c r="AZ399" i="316"/>
  <c r="AY399" i="316"/>
  <c r="AX399" i="316"/>
  <c r="AW399" i="316"/>
  <c r="AV399" i="316"/>
  <c r="AU399" i="316"/>
  <c r="AT399" i="316"/>
  <c r="AS399" i="316"/>
  <c r="AR399" i="316"/>
  <c r="AQ399" i="316"/>
  <c r="AP399" i="316"/>
  <c r="AO399" i="316"/>
  <c r="AN399" i="316"/>
  <c r="AM399" i="316"/>
  <c r="AL399" i="316"/>
  <c r="AK399" i="316"/>
  <c r="AJ399" i="316"/>
  <c r="AI399" i="316"/>
  <c r="AH399" i="316"/>
  <c r="AG399" i="316"/>
  <c r="AF399" i="316"/>
  <c r="AE399" i="316"/>
  <c r="AD399" i="316"/>
  <c r="AC399" i="316"/>
  <c r="AB399" i="316"/>
  <c r="AA399" i="316"/>
  <c r="Z399" i="316"/>
  <c r="Y399" i="316"/>
  <c r="X399" i="316"/>
  <c r="W399" i="316"/>
  <c r="V399" i="316"/>
  <c r="U399" i="316"/>
  <c r="T399" i="316"/>
  <c r="S399" i="316"/>
  <c r="R399" i="316"/>
  <c r="Q399" i="316"/>
  <c r="P399" i="316"/>
  <c r="O399" i="316"/>
  <c r="N399" i="316"/>
  <c r="M399" i="316"/>
  <c r="L399" i="316"/>
  <c r="K399" i="316"/>
  <c r="J399" i="316"/>
  <c r="I399" i="316"/>
  <c r="H399" i="316"/>
  <c r="G399" i="316"/>
  <c r="D399" i="316"/>
  <c r="B399" i="316"/>
  <c r="A399" i="316"/>
  <c r="BX398" i="316"/>
  <c r="BW398" i="316"/>
  <c r="BV398" i="316"/>
  <c r="BU398" i="316"/>
  <c r="BT398" i="316"/>
  <c r="BS398" i="316"/>
  <c r="BR398" i="316"/>
  <c r="BQ398" i="316"/>
  <c r="BP398" i="316"/>
  <c r="BO398" i="316"/>
  <c r="BN398" i="316"/>
  <c r="BM398" i="316"/>
  <c r="BL398" i="316"/>
  <c r="BK398" i="316"/>
  <c r="BJ398" i="316"/>
  <c r="BI398" i="316"/>
  <c r="BH398" i="316"/>
  <c r="BG398" i="316"/>
  <c r="BF398" i="316"/>
  <c r="BE398" i="316"/>
  <c r="BD398" i="316"/>
  <c r="BC398" i="316"/>
  <c r="BB398" i="316"/>
  <c r="BA398" i="316"/>
  <c r="AZ398" i="316"/>
  <c r="AY398" i="316"/>
  <c r="AX398" i="316"/>
  <c r="AW398" i="316"/>
  <c r="AV398" i="316"/>
  <c r="AU398" i="316"/>
  <c r="AT398" i="316"/>
  <c r="AS398" i="316"/>
  <c r="AR398" i="316"/>
  <c r="AQ398" i="316"/>
  <c r="AP398" i="316"/>
  <c r="AO398" i="316"/>
  <c r="AN398" i="316"/>
  <c r="AM398" i="316"/>
  <c r="AL398" i="316"/>
  <c r="AK398" i="316"/>
  <c r="AJ398" i="316"/>
  <c r="AI398" i="316"/>
  <c r="AH398" i="316"/>
  <c r="AG398" i="316"/>
  <c r="AF398" i="316"/>
  <c r="AE398" i="316"/>
  <c r="AD398" i="316"/>
  <c r="AC398" i="316"/>
  <c r="AB398" i="316"/>
  <c r="AA398" i="316"/>
  <c r="Z398" i="316"/>
  <c r="Y398" i="316"/>
  <c r="X398" i="316"/>
  <c r="W398" i="316"/>
  <c r="V398" i="316"/>
  <c r="U398" i="316"/>
  <c r="T398" i="316"/>
  <c r="S398" i="316"/>
  <c r="R398" i="316"/>
  <c r="Q398" i="316"/>
  <c r="P398" i="316"/>
  <c r="O398" i="316"/>
  <c r="N398" i="316"/>
  <c r="M398" i="316"/>
  <c r="L398" i="316"/>
  <c r="K398" i="316"/>
  <c r="J398" i="316"/>
  <c r="I398" i="316"/>
  <c r="H398" i="316"/>
  <c r="G398" i="316"/>
  <c r="D398" i="316"/>
  <c r="B398" i="316"/>
  <c r="A398" i="316"/>
  <c r="BX397" i="316"/>
  <c r="BW397" i="316"/>
  <c r="BV397" i="316"/>
  <c r="BU397" i="316"/>
  <c r="BT397" i="316"/>
  <c r="BS397" i="316"/>
  <c r="BR397" i="316"/>
  <c r="BQ397" i="316"/>
  <c r="BP397" i="316"/>
  <c r="BO397" i="316"/>
  <c r="BN397" i="316"/>
  <c r="BM397" i="316"/>
  <c r="BL397" i="316"/>
  <c r="BK397" i="316"/>
  <c r="BJ397" i="316"/>
  <c r="BI397" i="316"/>
  <c r="BH397" i="316"/>
  <c r="BG397" i="316"/>
  <c r="BF397" i="316"/>
  <c r="BE397" i="316"/>
  <c r="BD397" i="316"/>
  <c r="BC397" i="316"/>
  <c r="BB397" i="316"/>
  <c r="BA397" i="316"/>
  <c r="AZ397" i="316"/>
  <c r="AY397" i="316"/>
  <c r="AX397" i="316"/>
  <c r="AW397" i="316"/>
  <c r="AV397" i="316"/>
  <c r="AU397" i="316"/>
  <c r="AT397" i="316"/>
  <c r="AS397" i="316"/>
  <c r="AR397" i="316"/>
  <c r="AQ397" i="316"/>
  <c r="AP397" i="316"/>
  <c r="AO397" i="316"/>
  <c r="AN397" i="316"/>
  <c r="AM397" i="316"/>
  <c r="AL397" i="316"/>
  <c r="AK397" i="316"/>
  <c r="AJ397" i="316"/>
  <c r="AI397" i="316"/>
  <c r="AH397" i="316"/>
  <c r="AG397" i="316"/>
  <c r="AF397" i="316"/>
  <c r="AE397" i="316"/>
  <c r="AD397" i="316"/>
  <c r="AC397" i="316"/>
  <c r="AB397" i="316"/>
  <c r="AA397" i="316"/>
  <c r="Z397" i="316"/>
  <c r="Y397" i="316"/>
  <c r="X397" i="316"/>
  <c r="W397" i="316"/>
  <c r="V397" i="316"/>
  <c r="U397" i="316"/>
  <c r="T397" i="316"/>
  <c r="S397" i="316"/>
  <c r="R397" i="316"/>
  <c r="Q397" i="316"/>
  <c r="P397" i="316"/>
  <c r="O397" i="316"/>
  <c r="N397" i="316"/>
  <c r="M397" i="316"/>
  <c r="L397" i="316"/>
  <c r="K397" i="316"/>
  <c r="J397" i="316"/>
  <c r="I397" i="316"/>
  <c r="H397" i="316"/>
  <c r="G397" i="316"/>
  <c r="D397" i="316"/>
  <c r="B397" i="316"/>
  <c r="A397" i="316"/>
  <c r="BX396" i="316"/>
  <c r="BW396" i="316"/>
  <c r="BV396" i="316"/>
  <c r="BU396" i="316"/>
  <c r="BT396" i="316"/>
  <c r="BS396" i="316"/>
  <c r="BR396" i="316"/>
  <c r="BQ396" i="316"/>
  <c r="BP396" i="316"/>
  <c r="BO396" i="316"/>
  <c r="BN396" i="316"/>
  <c r="BM396" i="316"/>
  <c r="BL396" i="316"/>
  <c r="BK396" i="316"/>
  <c r="BJ396" i="316"/>
  <c r="BI396" i="316"/>
  <c r="BH396" i="316"/>
  <c r="BG396" i="316"/>
  <c r="BF396" i="316"/>
  <c r="BE396" i="316"/>
  <c r="BD396" i="316"/>
  <c r="BC396" i="316"/>
  <c r="BB396" i="316"/>
  <c r="BA396" i="316"/>
  <c r="AZ396" i="316"/>
  <c r="AY396" i="316"/>
  <c r="AX396" i="316"/>
  <c r="AW396" i="316"/>
  <c r="AV396" i="316"/>
  <c r="AU396" i="316"/>
  <c r="AT396" i="316"/>
  <c r="AS396" i="316"/>
  <c r="AR396" i="316"/>
  <c r="AQ396" i="316"/>
  <c r="AP396" i="316"/>
  <c r="AO396" i="316"/>
  <c r="AN396" i="316"/>
  <c r="AM396" i="316"/>
  <c r="AL396" i="316"/>
  <c r="AK396" i="316"/>
  <c r="AJ396" i="316"/>
  <c r="AI396" i="316"/>
  <c r="AH396" i="316"/>
  <c r="AG396" i="316"/>
  <c r="AF396" i="316"/>
  <c r="AE396" i="316"/>
  <c r="AD396" i="316"/>
  <c r="AC396" i="316"/>
  <c r="AB396" i="316"/>
  <c r="AA396" i="316"/>
  <c r="Z396" i="316"/>
  <c r="Y396" i="316"/>
  <c r="X396" i="316"/>
  <c r="W396" i="316"/>
  <c r="V396" i="316"/>
  <c r="U396" i="316"/>
  <c r="T396" i="316"/>
  <c r="S396" i="316"/>
  <c r="R396" i="316"/>
  <c r="Q396" i="316"/>
  <c r="P396" i="316"/>
  <c r="O396" i="316"/>
  <c r="N396" i="316"/>
  <c r="M396" i="316"/>
  <c r="L396" i="316"/>
  <c r="K396" i="316"/>
  <c r="J396" i="316"/>
  <c r="I396" i="316"/>
  <c r="H396" i="316"/>
  <c r="G396" i="316"/>
  <c r="D396" i="316"/>
  <c r="B396" i="316"/>
  <c r="A396" i="316"/>
  <c r="BX395" i="316"/>
  <c r="BW395" i="316"/>
  <c r="BV395" i="316"/>
  <c r="BU395" i="316"/>
  <c r="BT395" i="316"/>
  <c r="BS395" i="316"/>
  <c r="BR395" i="316"/>
  <c r="BQ395" i="316"/>
  <c r="BP395" i="316"/>
  <c r="BO395" i="316"/>
  <c r="BN395" i="316"/>
  <c r="BM395" i="316"/>
  <c r="BL395" i="316"/>
  <c r="BK395" i="316"/>
  <c r="BJ395" i="316"/>
  <c r="BI395" i="316"/>
  <c r="BH395" i="316"/>
  <c r="BG395" i="316"/>
  <c r="BF395" i="316"/>
  <c r="BE395" i="316"/>
  <c r="BD395" i="316"/>
  <c r="BC395" i="316"/>
  <c r="BB395" i="316"/>
  <c r="BA395" i="316"/>
  <c r="AZ395" i="316"/>
  <c r="AY395" i="316"/>
  <c r="AX395" i="316"/>
  <c r="AW395" i="316"/>
  <c r="AV395" i="316"/>
  <c r="AU395" i="316"/>
  <c r="AT395" i="316"/>
  <c r="AS395" i="316"/>
  <c r="AR395" i="316"/>
  <c r="AQ395" i="316"/>
  <c r="AP395" i="316"/>
  <c r="AO395" i="316"/>
  <c r="AN395" i="316"/>
  <c r="AM395" i="316"/>
  <c r="AL395" i="316"/>
  <c r="AK395" i="316"/>
  <c r="AJ395" i="316"/>
  <c r="AI395" i="316"/>
  <c r="AH395" i="316"/>
  <c r="AG395" i="316"/>
  <c r="AF395" i="316"/>
  <c r="AE395" i="316"/>
  <c r="AD395" i="316"/>
  <c r="AC395" i="316"/>
  <c r="AB395" i="316"/>
  <c r="AA395" i="316"/>
  <c r="Z395" i="316"/>
  <c r="Y395" i="316"/>
  <c r="X395" i="316"/>
  <c r="W395" i="316"/>
  <c r="V395" i="316"/>
  <c r="U395" i="316"/>
  <c r="T395" i="316"/>
  <c r="S395" i="316"/>
  <c r="R395" i="316"/>
  <c r="Q395" i="316"/>
  <c r="P395" i="316"/>
  <c r="O395" i="316"/>
  <c r="N395" i="316"/>
  <c r="M395" i="316"/>
  <c r="L395" i="316"/>
  <c r="K395" i="316"/>
  <c r="J395" i="316"/>
  <c r="I395" i="316"/>
  <c r="H395" i="316"/>
  <c r="G395" i="316"/>
  <c r="D395" i="316"/>
  <c r="B395" i="316"/>
  <c r="A395" i="316"/>
  <c r="BX394" i="316"/>
  <c r="BW394" i="316"/>
  <c r="BV394" i="316"/>
  <c r="BU394" i="316"/>
  <c r="BT394" i="316"/>
  <c r="BS394" i="316"/>
  <c r="BR394" i="316"/>
  <c r="BQ394" i="316"/>
  <c r="BP394" i="316"/>
  <c r="BO394" i="316"/>
  <c r="BN394" i="316"/>
  <c r="BM394" i="316"/>
  <c r="BL394" i="316"/>
  <c r="BK394" i="316"/>
  <c r="BJ394" i="316"/>
  <c r="BI394" i="316"/>
  <c r="BH394" i="316"/>
  <c r="BG394" i="316"/>
  <c r="BF394" i="316"/>
  <c r="BE394" i="316"/>
  <c r="BD394" i="316"/>
  <c r="BC394" i="316"/>
  <c r="BB394" i="316"/>
  <c r="BA394" i="316"/>
  <c r="AZ394" i="316"/>
  <c r="AY394" i="316"/>
  <c r="AX394" i="316"/>
  <c r="AW394" i="316"/>
  <c r="AV394" i="316"/>
  <c r="AU394" i="316"/>
  <c r="AT394" i="316"/>
  <c r="AS394" i="316"/>
  <c r="AR394" i="316"/>
  <c r="AQ394" i="316"/>
  <c r="AP394" i="316"/>
  <c r="AO394" i="316"/>
  <c r="AN394" i="316"/>
  <c r="AM394" i="316"/>
  <c r="AL394" i="316"/>
  <c r="AK394" i="316"/>
  <c r="AJ394" i="316"/>
  <c r="AI394" i="316"/>
  <c r="AH394" i="316"/>
  <c r="AG394" i="316"/>
  <c r="AF394" i="316"/>
  <c r="AE394" i="316"/>
  <c r="AD394" i="316"/>
  <c r="AC394" i="316"/>
  <c r="AB394" i="316"/>
  <c r="AA394" i="316"/>
  <c r="Z394" i="316"/>
  <c r="Y394" i="316"/>
  <c r="X394" i="316"/>
  <c r="W394" i="316"/>
  <c r="V394" i="316"/>
  <c r="U394" i="316"/>
  <c r="T394" i="316"/>
  <c r="S394" i="316"/>
  <c r="R394" i="316"/>
  <c r="Q394" i="316"/>
  <c r="P394" i="316"/>
  <c r="O394" i="316"/>
  <c r="N394" i="316"/>
  <c r="M394" i="316"/>
  <c r="L394" i="316"/>
  <c r="K394" i="316"/>
  <c r="J394" i="316"/>
  <c r="I394" i="316"/>
  <c r="H394" i="316"/>
  <c r="G394" i="316"/>
  <c r="D394" i="316"/>
  <c r="B394" i="316"/>
  <c r="A394" i="316"/>
  <c r="BX393" i="316"/>
  <c r="BW393" i="316"/>
  <c r="BV393" i="316"/>
  <c r="BU393" i="316"/>
  <c r="BT393" i="316"/>
  <c r="BS393" i="316"/>
  <c r="BR393" i="316"/>
  <c r="BQ393" i="316"/>
  <c r="BP393" i="316"/>
  <c r="BO393" i="316"/>
  <c r="BN393" i="316"/>
  <c r="BM393" i="316"/>
  <c r="BL393" i="316"/>
  <c r="BK393" i="316"/>
  <c r="BJ393" i="316"/>
  <c r="BI393" i="316"/>
  <c r="BH393" i="316"/>
  <c r="BG393" i="316"/>
  <c r="BF393" i="316"/>
  <c r="BE393" i="316"/>
  <c r="BD393" i="316"/>
  <c r="BC393" i="316"/>
  <c r="BB393" i="316"/>
  <c r="BA393" i="316"/>
  <c r="AZ393" i="316"/>
  <c r="AY393" i="316"/>
  <c r="AX393" i="316"/>
  <c r="AW393" i="316"/>
  <c r="AV393" i="316"/>
  <c r="AU393" i="316"/>
  <c r="AT393" i="316"/>
  <c r="AS393" i="316"/>
  <c r="AR393" i="316"/>
  <c r="AQ393" i="316"/>
  <c r="AP393" i="316"/>
  <c r="AO393" i="316"/>
  <c r="AN393" i="316"/>
  <c r="AM393" i="316"/>
  <c r="AL393" i="316"/>
  <c r="AK393" i="316"/>
  <c r="AJ393" i="316"/>
  <c r="AI393" i="316"/>
  <c r="AH393" i="316"/>
  <c r="AG393" i="316"/>
  <c r="AF393" i="316"/>
  <c r="AE393" i="316"/>
  <c r="AD393" i="316"/>
  <c r="AC393" i="316"/>
  <c r="AB393" i="316"/>
  <c r="AA393" i="316"/>
  <c r="Z393" i="316"/>
  <c r="Y393" i="316"/>
  <c r="X393" i="316"/>
  <c r="W393" i="316"/>
  <c r="V393" i="316"/>
  <c r="U393" i="316"/>
  <c r="T393" i="316"/>
  <c r="S393" i="316"/>
  <c r="R393" i="316"/>
  <c r="Q393" i="316"/>
  <c r="P393" i="316"/>
  <c r="O393" i="316"/>
  <c r="N393" i="316"/>
  <c r="M393" i="316"/>
  <c r="L393" i="316"/>
  <c r="K393" i="316"/>
  <c r="J393" i="316"/>
  <c r="I393" i="316"/>
  <c r="H393" i="316"/>
  <c r="G393" i="316"/>
  <c r="D393" i="316"/>
  <c r="B393" i="316"/>
  <c r="A393" i="316"/>
  <c r="BX392" i="316"/>
  <c r="BW392" i="316"/>
  <c r="BV392" i="316"/>
  <c r="BU392" i="316"/>
  <c r="BT392" i="316"/>
  <c r="BS392" i="316"/>
  <c r="BR392" i="316"/>
  <c r="BQ392" i="316"/>
  <c r="BP392" i="316"/>
  <c r="BO392" i="316"/>
  <c r="BN392" i="316"/>
  <c r="BM392" i="316"/>
  <c r="BL392" i="316"/>
  <c r="BK392" i="316"/>
  <c r="BJ392" i="316"/>
  <c r="BI392" i="316"/>
  <c r="BH392" i="316"/>
  <c r="BG392" i="316"/>
  <c r="BF392" i="316"/>
  <c r="BE392" i="316"/>
  <c r="BD392" i="316"/>
  <c r="BC392" i="316"/>
  <c r="BB392" i="316"/>
  <c r="BA392" i="316"/>
  <c r="AZ392" i="316"/>
  <c r="AY392" i="316"/>
  <c r="AX392" i="316"/>
  <c r="AW392" i="316"/>
  <c r="AV392" i="316"/>
  <c r="AU392" i="316"/>
  <c r="AT392" i="316"/>
  <c r="AS392" i="316"/>
  <c r="AR392" i="316"/>
  <c r="AQ392" i="316"/>
  <c r="AP392" i="316"/>
  <c r="AO392" i="316"/>
  <c r="AN392" i="316"/>
  <c r="AM392" i="316"/>
  <c r="AL392" i="316"/>
  <c r="AK392" i="316"/>
  <c r="AJ392" i="316"/>
  <c r="AI392" i="316"/>
  <c r="AH392" i="316"/>
  <c r="AG392" i="316"/>
  <c r="AF392" i="316"/>
  <c r="AE392" i="316"/>
  <c r="AD392" i="316"/>
  <c r="AC392" i="316"/>
  <c r="AB392" i="316"/>
  <c r="AA392" i="316"/>
  <c r="Z392" i="316"/>
  <c r="Y392" i="316"/>
  <c r="X392" i="316"/>
  <c r="W392" i="316"/>
  <c r="V392" i="316"/>
  <c r="U392" i="316"/>
  <c r="T392" i="316"/>
  <c r="S392" i="316"/>
  <c r="R392" i="316"/>
  <c r="Q392" i="316"/>
  <c r="P392" i="316"/>
  <c r="O392" i="316"/>
  <c r="N392" i="316"/>
  <c r="M392" i="316"/>
  <c r="L392" i="316"/>
  <c r="K392" i="316"/>
  <c r="J392" i="316"/>
  <c r="I392" i="316"/>
  <c r="H392" i="316"/>
  <c r="G392" i="316"/>
  <c r="D392" i="316"/>
  <c r="B392" i="316"/>
  <c r="A392" i="316"/>
  <c r="BX391" i="316"/>
  <c r="BW391" i="316"/>
  <c r="BV391" i="316"/>
  <c r="BU391" i="316"/>
  <c r="BT391" i="316"/>
  <c r="BS391" i="316"/>
  <c r="BR391" i="316"/>
  <c r="BQ391" i="316"/>
  <c r="BP391" i="316"/>
  <c r="BO391" i="316"/>
  <c r="BN391" i="316"/>
  <c r="BM391" i="316"/>
  <c r="BL391" i="316"/>
  <c r="BK391" i="316"/>
  <c r="BJ391" i="316"/>
  <c r="BI391" i="316"/>
  <c r="BH391" i="316"/>
  <c r="BG391" i="316"/>
  <c r="BF391" i="316"/>
  <c r="BE391" i="316"/>
  <c r="BD391" i="316"/>
  <c r="BC391" i="316"/>
  <c r="BB391" i="316"/>
  <c r="BA391" i="316"/>
  <c r="AZ391" i="316"/>
  <c r="AY391" i="316"/>
  <c r="AX391" i="316"/>
  <c r="AW391" i="316"/>
  <c r="AV391" i="316"/>
  <c r="AU391" i="316"/>
  <c r="AT391" i="316"/>
  <c r="AS391" i="316"/>
  <c r="AR391" i="316"/>
  <c r="AQ391" i="316"/>
  <c r="AP391" i="316"/>
  <c r="AO391" i="316"/>
  <c r="AN391" i="316"/>
  <c r="AM391" i="316"/>
  <c r="AL391" i="316"/>
  <c r="AK391" i="316"/>
  <c r="AJ391" i="316"/>
  <c r="AI391" i="316"/>
  <c r="AH391" i="316"/>
  <c r="AG391" i="316"/>
  <c r="AF391" i="316"/>
  <c r="AE391" i="316"/>
  <c r="AD391" i="316"/>
  <c r="AC391" i="316"/>
  <c r="AB391" i="316"/>
  <c r="AA391" i="316"/>
  <c r="Z391" i="316"/>
  <c r="Y391" i="316"/>
  <c r="X391" i="316"/>
  <c r="W391" i="316"/>
  <c r="V391" i="316"/>
  <c r="U391" i="316"/>
  <c r="T391" i="316"/>
  <c r="S391" i="316"/>
  <c r="R391" i="316"/>
  <c r="Q391" i="316"/>
  <c r="P391" i="316"/>
  <c r="O391" i="316"/>
  <c r="N391" i="316"/>
  <c r="M391" i="316"/>
  <c r="L391" i="316"/>
  <c r="K391" i="316"/>
  <c r="J391" i="316"/>
  <c r="I391" i="316"/>
  <c r="H391" i="316"/>
  <c r="G391" i="316"/>
  <c r="D391" i="316"/>
  <c r="B391" i="316"/>
  <c r="A391" i="316"/>
  <c r="BX390" i="316"/>
  <c r="BW390" i="316"/>
  <c r="BV390" i="316"/>
  <c r="BU390" i="316"/>
  <c r="BT390" i="316"/>
  <c r="BS390" i="316"/>
  <c r="BR390" i="316"/>
  <c r="BQ390" i="316"/>
  <c r="BP390" i="316"/>
  <c r="BO390" i="316"/>
  <c r="BN390" i="316"/>
  <c r="BM390" i="316"/>
  <c r="BL390" i="316"/>
  <c r="BK390" i="316"/>
  <c r="BJ390" i="316"/>
  <c r="BI390" i="316"/>
  <c r="BH390" i="316"/>
  <c r="BG390" i="316"/>
  <c r="BF390" i="316"/>
  <c r="BE390" i="316"/>
  <c r="BD390" i="316"/>
  <c r="BC390" i="316"/>
  <c r="BB390" i="316"/>
  <c r="BA390" i="316"/>
  <c r="AZ390" i="316"/>
  <c r="AY390" i="316"/>
  <c r="AX390" i="316"/>
  <c r="AW390" i="316"/>
  <c r="AV390" i="316"/>
  <c r="AU390" i="316"/>
  <c r="AT390" i="316"/>
  <c r="AS390" i="316"/>
  <c r="AR390" i="316"/>
  <c r="AQ390" i="316"/>
  <c r="AP390" i="316"/>
  <c r="AO390" i="316"/>
  <c r="AN390" i="316"/>
  <c r="AM390" i="316"/>
  <c r="AL390" i="316"/>
  <c r="AK390" i="316"/>
  <c r="AJ390" i="316"/>
  <c r="AI390" i="316"/>
  <c r="AH390" i="316"/>
  <c r="AG390" i="316"/>
  <c r="AF390" i="316"/>
  <c r="AE390" i="316"/>
  <c r="AD390" i="316"/>
  <c r="AC390" i="316"/>
  <c r="AB390" i="316"/>
  <c r="AA390" i="316"/>
  <c r="Z390" i="316"/>
  <c r="Y390" i="316"/>
  <c r="X390" i="316"/>
  <c r="W390" i="316"/>
  <c r="V390" i="316"/>
  <c r="U390" i="316"/>
  <c r="T390" i="316"/>
  <c r="S390" i="316"/>
  <c r="R390" i="316"/>
  <c r="Q390" i="316"/>
  <c r="P390" i="316"/>
  <c r="O390" i="316"/>
  <c r="N390" i="316"/>
  <c r="M390" i="316"/>
  <c r="L390" i="316"/>
  <c r="K390" i="316"/>
  <c r="J390" i="316"/>
  <c r="I390" i="316"/>
  <c r="H390" i="316"/>
  <c r="G390" i="316"/>
  <c r="D390" i="316"/>
  <c r="B390" i="316"/>
  <c r="A390" i="316"/>
  <c r="BX389" i="316"/>
  <c r="BW389" i="316"/>
  <c r="BV389" i="316"/>
  <c r="BU389" i="316"/>
  <c r="BT389" i="316"/>
  <c r="BS389" i="316"/>
  <c r="BR389" i="316"/>
  <c r="BQ389" i="316"/>
  <c r="BP389" i="316"/>
  <c r="BO389" i="316"/>
  <c r="BN389" i="316"/>
  <c r="BM389" i="316"/>
  <c r="BL389" i="316"/>
  <c r="BK389" i="316"/>
  <c r="BJ389" i="316"/>
  <c r="BI389" i="316"/>
  <c r="BH389" i="316"/>
  <c r="BG389" i="316"/>
  <c r="BF389" i="316"/>
  <c r="BE389" i="316"/>
  <c r="BD389" i="316"/>
  <c r="BC389" i="316"/>
  <c r="BB389" i="316"/>
  <c r="BA389" i="316"/>
  <c r="AZ389" i="316"/>
  <c r="AY389" i="316"/>
  <c r="AX389" i="316"/>
  <c r="AW389" i="316"/>
  <c r="AV389" i="316"/>
  <c r="AU389" i="316"/>
  <c r="AT389" i="316"/>
  <c r="AS389" i="316"/>
  <c r="AR389" i="316"/>
  <c r="AQ389" i="316"/>
  <c r="AP389" i="316"/>
  <c r="AO389" i="316"/>
  <c r="AN389" i="316"/>
  <c r="AM389" i="316"/>
  <c r="AL389" i="316"/>
  <c r="AK389" i="316"/>
  <c r="AJ389" i="316"/>
  <c r="AI389" i="316"/>
  <c r="AH389" i="316"/>
  <c r="AG389" i="316"/>
  <c r="AF389" i="316"/>
  <c r="AE389" i="316"/>
  <c r="AD389" i="316"/>
  <c r="AC389" i="316"/>
  <c r="AB389" i="316"/>
  <c r="AA389" i="316"/>
  <c r="Z389" i="316"/>
  <c r="Y389" i="316"/>
  <c r="X389" i="316"/>
  <c r="W389" i="316"/>
  <c r="V389" i="316"/>
  <c r="U389" i="316"/>
  <c r="T389" i="316"/>
  <c r="S389" i="316"/>
  <c r="R389" i="316"/>
  <c r="Q389" i="316"/>
  <c r="P389" i="316"/>
  <c r="O389" i="316"/>
  <c r="N389" i="316"/>
  <c r="M389" i="316"/>
  <c r="L389" i="316"/>
  <c r="K389" i="316"/>
  <c r="J389" i="316"/>
  <c r="I389" i="316"/>
  <c r="H389" i="316"/>
  <c r="G389" i="316"/>
  <c r="D389" i="316"/>
  <c r="B389" i="316"/>
  <c r="A389" i="316"/>
  <c r="BX388" i="316"/>
  <c r="BW388" i="316"/>
  <c r="BV388" i="316"/>
  <c r="BU388" i="316"/>
  <c r="BT388" i="316"/>
  <c r="BS388" i="316"/>
  <c r="BR388" i="316"/>
  <c r="BQ388" i="316"/>
  <c r="BP388" i="316"/>
  <c r="BO388" i="316"/>
  <c r="BN388" i="316"/>
  <c r="BM388" i="316"/>
  <c r="BL388" i="316"/>
  <c r="BK388" i="316"/>
  <c r="BJ388" i="316"/>
  <c r="BI388" i="316"/>
  <c r="BH388" i="316"/>
  <c r="BG388" i="316"/>
  <c r="BF388" i="316"/>
  <c r="BE388" i="316"/>
  <c r="BD388" i="316"/>
  <c r="BC388" i="316"/>
  <c r="BB388" i="316"/>
  <c r="BA388" i="316"/>
  <c r="AZ388" i="316"/>
  <c r="AY388" i="316"/>
  <c r="AX388" i="316"/>
  <c r="AW388" i="316"/>
  <c r="AV388" i="316"/>
  <c r="AU388" i="316"/>
  <c r="AT388" i="316"/>
  <c r="AS388" i="316"/>
  <c r="AR388" i="316"/>
  <c r="AQ388" i="316"/>
  <c r="AP388" i="316"/>
  <c r="AO388" i="316"/>
  <c r="AN388" i="316"/>
  <c r="AM388" i="316"/>
  <c r="AL388" i="316"/>
  <c r="AK388" i="316"/>
  <c r="AJ388" i="316"/>
  <c r="AI388" i="316"/>
  <c r="AH388" i="316"/>
  <c r="AG388" i="316"/>
  <c r="AF388" i="316"/>
  <c r="AE388" i="316"/>
  <c r="AD388" i="316"/>
  <c r="AC388" i="316"/>
  <c r="AB388" i="316"/>
  <c r="AA388" i="316"/>
  <c r="Z388" i="316"/>
  <c r="Y388" i="316"/>
  <c r="X388" i="316"/>
  <c r="W388" i="316"/>
  <c r="V388" i="316"/>
  <c r="U388" i="316"/>
  <c r="T388" i="316"/>
  <c r="S388" i="316"/>
  <c r="R388" i="316"/>
  <c r="Q388" i="316"/>
  <c r="P388" i="316"/>
  <c r="O388" i="316"/>
  <c r="N388" i="316"/>
  <c r="M388" i="316"/>
  <c r="L388" i="316"/>
  <c r="K388" i="316"/>
  <c r="J388" i="316"/>
  <c r="I388" i="316"/>
  <c r="H388" i="316"/>
  <c r="G388" i="316"/>
  <c r="D388" i="316"/>
  <c r="B388" i="316"/>
  <c r="A388" i="316"/>
  <c r="BX387" i="316"/>
  <c r="BW387" i="316"/>
  <c r="BV387" i="316"/>
  <c r="BU387" i="316"/>
  <c r="BT387" i="316"/>
  <c r="BS387" i="316"/>
  <c r="BR387" i="316"/>
  <c r="BQ387" i="316"/>
  <c r="BP387" i="316"/>
  <c r="BO387" i="316"/>
  <c r="BN387" i="316"/>
  <c r="BM387" i="316"/>
  <c r="BL387" i="316"/>
  <c r="BK387" i="316"/>
  <c r="BJ387" i="316"/>
  <c r="BI387" i="316"/>
  <c r="BH387" i="316"/>
  <c r="BG387" i="316"/>
  <c r="BF387" i="316"/>
  <c r="BE387" i="316"/>
  <c r="BD387" i="316"/>
  <c r="BC387" i="316"/>
  <c r="BB387" i="316"/>
  <c r="BA387" i="316"/>
  <c r="AZ387" i="316"/>
  <c r="AY387" i="316"/>
  <c r="AX387" i="316"/>
  <c r="AW387" i="316"/>
  <c r="AV387" i="316"/>
  <c r="AU387" i="316"/>
  <c r="AT387" i="316"/>
  <c r="AS387" i="316"/>
  <c r="AR387" i="316"/>
  <c r="AQ387" i="316"/>
  <c r="AP387" i="316"/>
  <c r="AO387" i="316"/>
  <c r="AN387" i="316"/>
  <c r="AM387" i="316"/>
  <c r="AL387" i="316"/>
  <c r="AK387" i="316"/>
  <c r="AJ387" i="316"/>
  <c r="AI387" i="316"/>
  <c r="AH387" i="316"/>
  <c r="AG387" i="316"/>
  <c r="AF387" i="316"/>
  <c r="AE387" i="316"/>
  <c r="AD387" i="316"/>
  <c r="AC387" i="316"/>
  <c r="AB387" i="316"/>
  <c r="AA387" i="316"/>
  <c r="Z387" i="316"/>
  <c r="Y387" i="316"/>
  <c r="X387" i="316"/>
  <c r="W387" i="316"/>
  <c r="V387" i="316"/>
  <c r="U387" i="316"/>
  <c r="T387" i="316"/>
  <c r="S387" i="316"/>
  <c r="R387" i="316"/>
  <c r="Q387" i="316"/>
  <c r="P387" i="316"/>
  <c r="O387" i="316"/>
  <c r="N387" i="316"/>
  <c r="M387" i="316"/>
  <c r="L387" i="316"/>
  <c r="K387" i="316"/>
  <c r="J387" i="316"/>
  <c r="I387" i="316"/>
  <c r="H387" i="316"/>
  <c r="G387" i="316"/>
  <c r="D387" i="316"/>
  <c r="B387" i="316"/>
  <c r="A387" i="316"/>
  <c r="BX386" i="316"/>
  <c r="BW386" i="316"/>
  <c r="BV386" i="316"/>
  <c r="BU386" i="316"/>
  <c r="BT386" i="316"/>
  <c r="BS386" i="316"/>
  <c r="BR386" i="316"/>
  <c r="BQ386" i="316"/>
  <c r="BP386" i="316"/>
  <c r="BO386" i="316"/>
  <c r="BN386" i="316"/>
  <c r="BM386" i="316"/>
  <c r="BL386" i="316"/>
  <c r="BK386" i="316"/>
  <c r="BJ386" i="316"/>
  <c r="BI386" i="316"/>
  <c r="BH386" i="316"/>
  <c r="BG386" i="316"/>
  <c r="BF386" i="316"/>
  <c r="BE386" i="316"/>
  <c r="BD386" i="316"/>
  <c r="BC386" i="316"/>
  <c r="BB386" i="316"/>
  <c r="BA386" i="316"/>
  <c r="AZ386" i="316"/>
  <c r="AY386" i="316"/>
  <c r="AX386" i="316"/>
  <c r="AW386" i="316"/>
  <c r="AV386" i="316"/>
  <c r="AU386" i="316"/>
  <c r="AT386" i="316"/>
  <c r="AS386" i="316"/>
  <c r="AR386" i="316"/>
  <c r="AQ386" i="316"/>
  <c r="AP386" i="316"/>
  <c r="AO386" i="316"/>
  <c r="AN386" i="316"/>
  <c r="AM386" i="316"/>
  <c r="AL386" i="316"/>
  <c r="AK386" i="316"/>
  <c r="AJ386" i="316"/>
  <c r="AI386" i="316"/>
  <c r="AH386" i="316"/>
  <c r="AG386" i="316"/>
  <c r="AF386" i="316"/>
  <c r="AE386" i="316"/>
  <c r="AD386" i="316"/>
  <c r="AC386" i="316"/>
  <c r="AB386" i="316"/>
  <c r="AA386" i="316"/>
  <c r="Z386" i="316"/>
  <c r="Y386" i="316"/>
  <c r="X386" i="316"/>
  <c r="W386" i="316"/>
  <c r="V386" i="316"/>
  <c r="U386" i="316"/>
  <c r="T386" i="316"/>
  <c r="S386" i="316"/>
  <c r="R386" i="316"/>
  <c r="Q386" i="316"/>
  <c r="P386" i="316"/>
  <c r="O386" i="316"/>
  <c r="N386" i="316"/>
  <c r="M386" i="316"/>
  <c r="L386" i="316"/>
  <c r="K386" i="316"/>
  <c r="J386" i="316"/>
  <c r="I386" i="316"/>
  <c r="H386" i="316"/>
  <c r="G386" i="316"/>
  <c r="D386" i="316"/>
  <c r="B386" i="316"/>
  <c r="A386" i="316"/>
  <c r="BX385" i="316"/>
  <c r="BW385" i="316"/>
  <c r="BV385" i="316"/>
  <c r="BU385" i="316"/>
  <c r="BT385" i="316"/>
  <c r="BS385" i="316"/>
  <c r="BR385" i="316"/>
  <c r="BQ385" i="316"/>
  <c r="BP385" i="316"/>
  <c r="BO385" i="316"/>
  <c r="BN385" i="316"/>
  <c r="BM385" i="316"/>
  <c r="BL385" i="316"/>
  <c r="BK385" i="316"/>
  <c r="BJ385" i="316"/>
  <c r="BI385" i="316"/>
  <c r="BH385" i="316"/>
  <c r="BG385" i="316"/>
  <c r="BF385" i="316"/>
  <c r="BE385" i="316"/>
  <c r="BD385" i="316"/>
  <c r="BC385" i="316"/>
  <c r="BB385" i="316"/>
  <c r="BA385" i="316"/>
  <c r="AZ385" i="316"/>
  <c r="AY385" i="316"/>
  <c r="AX385" i="316"/>
  <c r="AW385" i="316"/>
  <c r="AV385" i="316"/>
  <c r="AU385" i="316"/>
  <c r="AT385" i="316"/>
  <c r="AS385" i="316"/>
  <c r="AR385" i="316"/>
  <c r="AQ385" i="316"/>
  <c r="AP385" i="316"/>
  <c r="AO385" i="316"/>
  <c r="AN385" i="316"/>
  <c r="AM385" i="316"/>
  <c r="AL385" i="316"/>
  <c r="AK385" i="316"/>
  <c r="AJ385" i="316"/>
  <c r="AI385" i="316"/>
  <c r="AH385" i="316"/>
  <c r="AG385" i="316"/>
  <c r="AF385" i="316"/>
  <c r="AE385" i="316"/>
  <c r="AD385" i="316"/>
  <c r="AC385" i="316"/>
  <c r="AB385" i="316"/>
  <c r="AA385" i="316"/>
  <c r="Z385" i="316"/>
  <c r="Y385" i="316"/>
  <c r="X385" i="316"/>
  <c r="W385" i="316"/>
  <c r="V385" i="316"/>
  <c r="U385" i="316"/>
  <c r="T385" i="316"/>
  <c r="S385" i="316"/>
  <c r="R385" i="316"/>
  <c r="Q385" i="316"/>
  <c r="P385" i="316"/>
  <c r="O385" i="316"/>
  <c r="N385" i="316"/>
  <c r="M385" i="316"/>
  <c r="L385" i="316"/>
  <c r="K385" i="316"/>
  <c r="J385" i="316"/>
  <c r="I385" i="316"/>
  <c r="H385" i="316"/>
  <c r="G385" i="316"/>
  <c r="D385" i="316"/>
  <c r="B385" i="316"/>
  <c r="A385" i="316"/>
  <c r="BX384" i="316"/>
  <c r="BW384" i="316"/>
  <c r="BV384" i="316"/>
  <c r="BU384" i="316"/>
  <c r="BT384" i="316"/>
  <c r="BS384" i="316"/>
  <c r="BR384" i="316"/>
  <c r="BQ384" i="316"/>
  <c r="BP384" i="316"/>
  <c r="BO384" i="316"/>
  <c r="BN384" i="316"/>
  <c r="BM384" i="316"/>
  <c r="BL384" i="316"/>
  <c r="BK384" i="316"/>
  <c r="BJ384" i="316"/>
  <c r="BI384" i="316"/>
  <c r="BH384" i="316"/>
  <c r="BG384" i="316"/>
  <c r="BF384" i="316"/>
  <c r="BE384" i="316"/>
  <c r="BD384" i="316"/>
  <c r="BC384" i="316"/>
  <c r="BB384" i="316"/>
  <c r="BA384" i="316"/>
  <c r="AZ384" i="316"/>
  <c r="AY384" i="316"/>
  <c r="AX384" i="316"/>
  <c r="AW384" i="316"/>
  <c r="AV384" i="316"/>
  <c r="AU384" i="316"/>
  <c r="AT384" i="316"/>
  <c r="AS384" i="316"/>
  <c r="AR384" i="316"/>
  <c r="AQ384" i="316"/>
  <c r="AP384" i="316"/>
  <c r="AO384" i="316"/>
  <c r="AN384" i="316"/>
  <c r="AM384" i="316"/>
  <c r="AL384" i="316"/>
  <c r="AK384" i="316"/>
  <c r="AJ384" i="316"/>
  <c r="AI384" i="316"/>
  <c r="AH384" i="316"/>
  <c r="AG384" i="316"/>
  <c r="AF384" i="316"/>
  <c r="AE384" i="316"/>
  <c r="AD384" i="316"/>
  <c r="AC384" i="316"/>
  <c r="AB384" i="316"/>
  <c r="AA384" i="316"/>
  <c r="Z384" i="316"/>
  <c r="Y384" i="316"/>
  <c r="X384" i="316"/>
  <c r="W384" i="316"/>
  <c r="V384" i="316"/>
  <c r="U384" i="316"/>
  <c r="T384" i="316"/>
  <c r="S384" i="316"/>
  <c r="R384" i="316"/>
  <c r="Q384" i="316"/>
  <c r="P384" i="316"/>
  <c r="O384" i="316"/>
  <c r="N384" i="316"/>
  <c r="M384" i="316"/>
  <c r="L384" i="316"/>
  <c r="K384" i="316"/>
  <c r="J384" i="316"/>
  <c r="I384" i="316"/>
  <c r="H384" i="316"/>
  <c r="G384" i="316"/>
  <c r="D384" i="316"/>
  <c r="B384" i="316"/>
  <c r="A384" i="316"/>
  <c r="BX383" i="316"/>
  <c r="BW383" i="316"/>
  <c r="BV383" i="316"/>
  <c r="BU383" i="316"/>
  <c r="BT383" i="316"/>
  <c r="BS383" i="316"/>
  <c r="BR383" i="316"/>
  <c r="BQ383" i="316"/>
  <c r="BP383" i="316"/>
  <c r="BO383" i="316"/>
  <c r="BN383" i="316"/>
  <c r="BM383" i="316"/>
  <c r="BL383" i="316"/>
  <c r="BK383" i="316"/>
  <c r="BJ383" i="316"/>
  <c r="BI383" i="316"/>
  <c r="BH383" i="316"/>
  <c r="BG383" i="316"/>
  <c r="BF383" i="316"/>
  <c r="BE383" i="316"/>
  <c r="BD383" i="316"/>
  <c r="BC383" i="316"/>
  <c r="BB383" i="316"/>
  <c r="BA383" i="316"/>
  <c r="AZ383" i="316"/>
  <c r="AY383" i="316"/>
  <c r="AX383" i="316"/>
  <c r="AW383" i="316"/>
  <c r="AV383" i="316"/>
  <c r="AU383" i="316"/>
  <c r="AT383" i="316"/>
  <c r="AS383" i="316"/>
  <c r="AR383" i="316"/>
  <c r="AQ383" i="316"/>
  <c r="AP383" i="316"/>
  <c r="AO383" i="316"/>
  <c r="AN383" i="316"/>
  <c r="AM383" i="316"/>
  <c r="AL383" i="316"/>
  <c r="AK383" i="316"/>
  <c r="AJ383" i="316"/>
  <c r="AI383" i="316"/>
  <c r="AH383" i="316"/>
  <c r="AG383" i="316"/>
  <c r="AF383" i="316"/>
  <c r="AE383" i="316"/>
  <c r="AD383" i="316"/>
  <c r="AC383" i="316"/>
  <c r="AB383" i="316"/>
  <c r="AA383" i="316"/>
  <c r="Z383" i="316"/>
  <c r="Y383" i="316"/>
  <c r="X383" i="316"/>
  <c r="W383" i="316"/>
  <c r="V383" i="316"/>
  <c r="U383" i="316"/>
  <c r="T383" i="316"/>
  <c r="S383" i="316"/>
  <c r="R383" i="316"/>
  <c r="Q383" i="316"/>
  <c r="P383" i="316"/>
  <c r="O383" i="316"/>
  <c r="N383" i="316"/>
  <c r="M383" i="316"/>
  <c r="L383" i="316"/>
  <c r="K383" i="316"/>
  <c r="J383" i="316"/>
  <c r="I383" i="316"/>
  <c r="H383" i="316"/>
  <c r="G383" i="316"/>
  <c r="D383" i="316"/>
  <c r="B383" i="316"/>
  <c r="A383" i="316"/>
  <c r="BX382" i="316"/>
  <c r="BW382" i="316"/>
  <c r="BV382" i="316"/>
  <c r="BU382" i="316"/>
  <c r="BT382" i="316"/>
  <c r="BS382" i="316"/>
  <c r="BR382" i="316"/>
  <c r="BQ382" i="316"/>
  <c r="BP382" i="316"/>
  <c r="BO382" i="316"/>
  <c r="BN382" i="316"/>
  <c r="BM382" i="316"/>
  <c r="BL382" i="316"/>
  <c r="BK382" i="316"/>
  <c r="BJ382" i="316"/>
  <c r="BI382" i="316"/>
  <c r="BH382" i="316"/>
  <c r="BG382" i="316"/>
  <c r="BF382" i="316"/>
  <c r="BE382" i="316"/>
  <c r="BD382" i="316"/>
  <c r="BC382" i="316"/>
  <c r="BB382" i="316"/>
  <c r="BA382" i="316"/>
  <c r="AZ382" i="316"/>
  <c r="AY382" i="316"/>
  <c r="AX382" i="316"/>
  <c r="AW382" i="316"/>
  <c r="AV382" i="316"/>
  <c r="AU382" i="316"/>
  <c r="AT382" i="316"/>
  <c r="AS382" i="316"/>
  <c r="AR382" i="316"/>
  <c r="AQ382" i="316"/>
  <c r="AP382" i="316"/>
  <c r="AO382" i="316"/>
  <c r="AN382" i="316"/>
  <c r="AM382" i="316"/>
  <c r="AL382" i="316"/>
  <c r="AK382" i="316"/>
  <c r="AJ382" i="316"/>
  <c r="AI382" i="316"/>
  <c r="AH382" i="316"/>
  <c r="AG382" i="316"/>
  <c r="AF382" i="316"/>
  <c r="AE382" i="316"/>
  <c r="AD382" i="316"/>
  <c r="AC382" i="316"/>
  <c r="AB382" i="316"/>
  <c r="AA382" i="316"/>
  <c r="Z382" i="316"/>
  <c r="Y382" i="316"/>
  <c r="X382" i="316"/>
  <c r="W382" i="316"/>
  <c r="V382" i="316"/>
  <c r="U382" i="316"/>
  <c r="T382" i="316"/>
  <c r="S382" i="316"/>
  <c r="R382" i="316"/>
  <c r="Q382" i="316"/>
  <c r="P382" i="316"/>
  <c r="O382" i="316"/>
  <c r="N382" i="316"/>
  <c r="M382" i="316"/>
  <c r="L382" i="316"/>
  <c r="K382" i="316"/>
  <c r="J382" i="316"/>
  <c r="I382" i="316"/>
  <c r="H382" i="316"/>
  <c r="G382" i="316"/>
  <c r="D382" i="316"/>
  <c r="B382" i="316"/>
  <c r="A382" i="316"/>
  <c r="BX381" i="316"/>
  <c r="BW381" i="316"/>
  <c r="BV381" i="316"/>
  <c r="BU381" i="316"/>
  <c r="BT381" i="316"/>
  <c r="BS381" i="316"/>
  <c r="BR381" i="316"/>
  <c r="BQ381" i="316"/>
  <c r="BP381" i="316"/>
  <c r="BO381" i="316"/>
  <c r="BN381" i="316"/>
  <c r="BM381" i="316"/>
  <c r="BL381" i="316"/>
  <c r="BK381" i="316"/>
  <c r="BJ381" i="316"/>
  <c r="BI381" i="316"/>
  <c r="BH381" i="316"/>
  <c r="BG381" i="316"/>
  <c r="BF381" i="316"/>
  <c r="BE381" i="316"/>
  <c r="BD381" i="316"/>
  <c r="BC381" i="316"/>
  <c r="BB381" i="316"/>
  <c r="BA381" i="316"/>
  <c r="AZ381" i="316"/>
  <c r="AY381" i="316"/>
  <c r="AX381" i="316"/>
  <c r="AW381" i="316"/>
  <c r="AV381" i="316"/>
  <c r="AU381" i="316"/>
  <c r="AT381" i="316"/>
  <c r="AS381" i="316"/>
  <c r="AR381" i="316"/>
  <c r="AQ381" i="316"/>
  <c r="AP381" i="316"/>
  <c r="AO381" i="316"/>
  <c r="AN381" i="316"/>
  <c r="AM381" i="316"/>
  <c r="AL381" i="316"/>
  <c r="AK381" i="316"/>
  <c r="AJ381" i="316"/>
  <c r="AI381" i="316"/>
  <c r="AH381" i="316"/>
  <c r="AG381" i="316"/>
  <c r="AF381" i="316"/>
  <c r="AE381" i="316"/>
  <c r="AD381" i="316"/>
  <c r="AC381" i="316"/>
  <c r="AB381" i="316"/>
  <c r="AA381" i="316"/>
  <c r="Z381" i="316"/>
  <c r="Y381" i="316"/>
  <c r="X381" i="316"/>
  <c r="W381" i="316"/>
  <c r="V381" i="316"/>
  <c r="U381" i="316"/>
  <c r="T381" i="316"/>
  <c r="S381" i="316"/>
  <c r="R381" i="316"/>
  <c r="Q381" i="316"/>
  <c r="P381" i="316"/>
  <c r="O381" i="316"/>
  <c r="N381" i="316"/>
  <c r="M381" i="316"/>
  <c r="L381" i="316"/>
  <c r="K381" i="316"/>
  <c r="J381" i="316"/>
  <c r="I381" i="316"/>
  <c r="H381" i="316"/>
  <c r="G381" i="316"/>
  <c r="D381" i="316"/>
  <c r="B381" i="316"/>
  <c r="A381" i="316"/>
  <c r="BX380" i="316"/>
  <c r="BW380" i="316"/>
  <c r="BV380" i="316"/>
  <c r="BU380" i="316"/>
  <c r="BT380" i="316"/>
  <c r="BS380" i="316"/>
  <c r="BR380" i="316"/>
  <c r="BQ380" i="316"/>
  <c r="BP380" i="316"/>
  <c r="BO380" i="316"/>
  <c r="BN380" i="316"/>
  <c r="BM380" i="316"/>
  <c r="BL380" i="316"/>
  <c r="BK380" i="316"/>
  <c r="BJ380" i="316"/>
  <c r="BI380" i="316"/>
  <c r="BH380" i="316"/>
  <c r="BG380" i="316"/>
  <c r="BF380" i="316"/>
  <c r="BE380" i="316"/>
  <c r="BD380" i="316"/>
  <c r="BC380" i="316"/>
  <c r="BB380" i="316"/>
  <c r="BA380" i="316"/>
  <c r="AZ380" i="316"/>
  <c r="AY380" i="316"/>
  <c r="AX380" i="316"/>
  <c r="AW380" i="316"/>
  <c r="AV380" i="316"/>
  <c r="AU380" i="316"/>
  <c r="AT380" i="316"/>
  <c r="AS380" i="316"/>
  <c r="AR380" i="316"/>
  <c r="AQ380" i="316"/>
  <c r="AP380" i="316"/>
  <c r="AO380" i="316"/>
  <c r="AN380" i="316"/>
  <c r="AM380" i="316"/>
  <c r="AL380" i="316"/>
  <c r="AK380" i="316"/>
  <c r="AJ380" i="316"/>
  <c r="AI380" i="316"/>
  <c r="AH380" i="316"/>
  <c r="AG380" i="316"/>
  <c r="AF380" i="316"/>
  <c r="AE380" i="316"/>
  <c r="AD380" i="316"/>
  <c r="AC380" i="316"/>
  <c r="AB380" i="316"/>
  <c r="AA380" i="316"/>
  <c r="Z380" i="316"/>
  <c r="Y380" i="316"/>
  <c r="X380" i="316"/>
  <c r="W380" i="316"/>
  <c r="V380" i="316"/>
  <c r="U380" i="316"/>
  <c r="T380" i="316"/>
  <c r="S380" i="316"/>
  <c r="R380" i="316"/>
  <c r="Q380" i="316"/>
  <c r="P380" i="316"/>
  <c r="O380" i="316"/>
  <c r="N380" i="316"/>
  <c r="M380" i="316"/>
  <c r="L380" i="316"/>
  <c r="K380" i="316"/>
  <c r="J380" i="316"/>
  <c r="I380" i="316"/>
  <c r="H380" i="316"/>
  <c r="G380" i="316"/>
  <c r="D380" i="316"/>
  <c r="B380" i="316"/>
  <c r="A380" i="316"/>
  <c r="BX379" i="316"/>
  <c r="BW379" i="316"/>
  <c r="BV379" i="316"/>
  <c r="BU379" i="316"/>
  <c r="BT379" i="316"/>
  <c r="BS379" i="316"/>
  <c r="BR379" i="316"/>
  <c r="BQ379" i="316"/>
  <c r="BP379" i="316"/>
  <c r="BO379" i="316"/>
  <c r="BN379" i="316"/>
  <c r="BM379" i="316"/>
  <c r="BL379" i="316"/>
  <c r="BK379" i="316"/>
  <c r="BJ379" i="316"/>
  <c r="BI379" i="316"/>
  <c r="BH379" i="316"/>
  <c r="BG379" i="316"/>
  <c r="BF379" i="316"/>
  <c r="BE379" i="316"/>
  <c r="BD379" i="316"/>
  <c r="BC379" i="316"/>
  <c r="BB379" i="316"/>
  <c r="BA379" i="316"/>
  <c r="AZ379" i="316"/>
  <c r="AY379" i="316"/>
  <c r="AX379" i="316"/>
  <c r="AW379" i="316"/>
  <c r="AV379" i="316"/>
  <c r="AU379" i="316"/>
  <c r="AT379" i="316"/>
  <c r="AS379" i="316"/>
  <c r="AR379" i="316"/>
  <c r="AQ379" i="316"/>
  <c r="AP379" i="316"/>
  <c r="AO379" i="316"/>
  <c r="AN379" i="316"/>
  <c r="AM379" i="316"/>
  <c r="AL379" i="316"/>
  <c r="AK379" i="316"/>
  <c r="AJ379" i="316"/>
  <c r="AI379" i="316"/>
  <c r="AH379" i="316"/>
  <c r="AG379" i="316"/>
  <c r="AF379" i="316"/>
  <c r="AE379" i="316"/>
  <c r="AD379" i="316"/>
  <c r="AC379" i="316"/>
  <c r="AB379" i="316"/>
  <c r="AA379" i="316"/>
  <c r="Z379" i="316"/>
  <c r="Y379" i="316"/>
  <c r="X379" i="316"/>
  <c r="W379" i="316"/>
  <c r="V379" i="316"/>
  <c r="U379" i="316"/>
  <c r="T379" i="316"/>
  <c r="S379" i="316"/>
  <c r="R379" i="316"/>
  <c r="Q379" i="316"/>
  <c r="P379" i="316"/>
  <c r="O379" i="316"/>
  <c r="N379" i="316"/>
  <c r="M379" i="316"/>
  <c r="L379" i="316"/>
  <c r="K379" i="316"/>
  <c r="J379" i="316"/>
  <c r="I379" i="316"/>
  <c r="H379" i="316"/>
  <c r="G379" i="316"/>
  <c r="D379" i="316"/>
  <c r="B379" i="316"/>
  <c r="A379" i="316"/>
  <c r="BX378" i="316"/>
  <c r="BW378" i="316"/>
  <c r="BV378" i="316"/>
  <c r="BU378" i="316"/>
  <c r="BT378" i="316"/>
  <c r="BS378" i="316"/>
  <c r="BR378" i="316"/>
  <c r="BQ378" i="316"/>
  <c r="BP378" i="316"/>
  <c r="BO378" i="316"/>
  <c r="BN378" i="316"/>
  <c r="BM378" i="316"/>
  <c r="BL378" i="316"/>
  <c r="BK378" i="316"/>
  <c r="BJ378" i="316"/>
  <c r="BI378" i="316"/>
  <c r="BH378" i="316"/>
  <c r="BG378" i="316"/>
  <c r="BF378" i="316"/>
  <c r="BE378" i="316"/>
  <c r="BD378" i="316"/>
  <c r="BC378" i="316"/>
  <c r="BB378" i="316"/>
  <c r="BA378" i="316"/>
  <c r="AZ378" i="316"/>
  <c r="AY378" i="316"/>
  <c r="AX378" i="316"/>
  <c r="AW378" i="316"/>
  <c r="AV378" i="316"/>
  <c r="AU378" i="316"/>
  <c r="AT378" i="316"/>
  <c r="AS378" i="316"/>
  <c r="AR378" i="316"/>
  <c r="AQ378" i="316"/>
  <c r="AP378" i="316"/>
  <c r="AO378" i="316"/>
  <c r="AN378" i="316"/>
  <c r="AM378" i="316"/>
  <c r="AL378" i="316"/>
  <c r="AK378" i="316"/>
  <c r="AJ378" i="316"/>
  <c r="AI378" i="316"/>
  <c r="AH378" i="316"/>
  <c r="AG378" i="316"/>
  <c r="AF378" i="316"/>
  <c r="AE378" i="316"/>
  <c r="AD378" i="316"/>
  <c r="AC378" i="316"/>
  <c r="AB378" i="316"/>
  <c r="AA378" i="316"/>
  <c r="Z378" i="316"/>
  <c r="Y378" i="316"/>
  <c r="X378" i="316"/>
  <c r="W378" i="316"/>
  <c r="V378" i="316"/>
  <c r="U378" i="316"/>
  <c r="T378" i="316"/>
  <c r="S378" i="316"/>
  <c r="R378" i="316"/>
  <c r="Q378" i="316"/>
  <c r="P378" i="316"/>
  <c r="O378" i="316"/>
  <c r="N378" i="316"/>
  <c r="M378" i="316"/>
  <c r="L378" i="316"/>
  <c r="K378" i="316"/>
  <c r="J378" i="316"/>
  <c r="I378" i="316"/>
  <c r="H378" i="316"/>
  <c r="G378" i="316"/>
  <c r="D378" i="316"/>
  <c r="B378" i="316"/>
  <c r="A378" i="316"/>
  <c r="BX377" i="316"/>
  <c r="BW377" i="316"/>
  <c r="BV377" i="316"/>
  <c r="BU377" i="316"/>
  <c r="BT377" i="316"/>
  <c r="BS377" i="316"/>
  <c r="BR377" i="316"/>
  <c r="BQ377" i="316"/>
  <c r="BP377" i="316"/>
  <c r="BO377" i="316"/>
  <c r="BN377" i="316"/>
  <c r="BM377" i="316"/>
  <c r="BL377" i="316"/>
  <c r="BK377" i="316"/>
  <c r="BJ377" i="316"/>
  <c r="BI377" i="316"/>
  <c r="BH377" i="316"/>
  <c r="BG377" i="316"/>
  <c r="BF377" i="316"/>
  <c r="BE377" i="316"/>
  <c r="BD377" i="316"/>
  <c r="BC377" i="316"/>
  <c r="BB377" i="316"/>
  <c r="BA377" i="316"/>
  <c r="AZ377" i="316"/>
  <c r="AY377" i="316"/>
  <c r="AX377" i="316"/>
  <c r="AW377" i="316"/>
  <c r="AV377" i="316"/>
  <c r="AU377" i="316"/>
  <c r="AT377" i="316"/>
  <c r="AS377" i="316"/>
  <c r="AR377" i="316"/>
  <c r="AQ377" i="316"/>
  <c r="AP377" i="316"/>
  <c r="AO377" i="316"/>
  <c r="AN377" i="316"/>
  <c r="AM377" i="316"/>
  <c r="AL377" i="316"/>
  <c r="AK377" i="316"/>
  <c r="AJ377" i="316"/>
  <c r="AI377" i="316"/>
  <c r="AH377" i="316"/>
  <c r="AG377" i="316"/>
  <c r="AF377" i="316"/>
  <c r="AE377" i="316"/>
  <c r="AD377" i="316"/>
  <c r="AC377" i="316"/>
  <c r="AB377" i="316"/>
  <c r="AA377" i="316"/>
  <c r="Z377" i="316"/>
  <c r="Y377" i="316"/>
  <c r="X377" i="316"/>
  <c r="W377" i="316"/>
  <c r="V377" i="316"/>
  <c r="U377" i="316"/>
  <c r="T377" i="316"/>
  <c r="S377" i="316"/>
  <c r="R377" i="316"/>
  <c r="Q377" i="316"/>
  <c r="P377" i="316"/>
  <c r="O377" i="316"/>
  <c r="N377" i="316"/>
  <c r="M377" i="316"/>
  <c r="L377" i="316"/>
  <c r="K377" i="316"/>
  <c r="J377" i="316"/>
  <c r="I377" i="316"/>
  <c r="H377" i="316"/>
  <c r="G377" i="316"/>
  <c r="D377" i="316"/>
  <c r="B377" i="316"/>
  <c r="A377" i="316"/>
  <c r="BX376" i="316"/>
  <c r="BW376" i="316"/>
  <c r="BV376" i="316"/>
  <c r="BU376" i="316"/>
  <c r="BT376" i="316"/>
  <c r="BS376" i="316"/>
  <c r="BR376" i="316"/>
  <c r="BQ376" i="316"/>
  <c r="BP376" i="316"/>
  <c r="BO376" i="316"/>
  <c r="BN376" i="316"/>
  <c r="BM376" i="316"/>
  <c r="BL376" i="316"/>
  <c r="BK376" i="316"/>
  <c r="BJ376" i="316"/>
  <c r="BI376" i="316"/>
  <c r="BH376" i="316"/>
  <c r="BG376" i="316"/>
  <c r="BF376" i="316"/>
  <c r="BE376" i="316"/>
  <c r="BD376" i="316"/>
  <c r="BC376" i="316"/>
  <c r="BB376" i="316"/>
  <c r="BA376" i="316"/>
  <c r="AZ376" i="316"/>
  <c r="AY376" i="316"/>
  <c r="AX376" i="316"/>
  <c r="AW376" i="316"/>
  <c r="AV376" i="316"/>
  <c r="AU376" i="316"/>
  <c r="AT376" i="316"/>
  <c r="AS376" i="316"/>
  <c r="AR376" i="316"/>
  <c r="AQ376" i="316"/>
  <c r="AP376" i="316"/>
  <c r="AO376" i="316"/>
  <c r="AN376" i="316"/>
  <c r="AM376" i="316"/>
  <c r="AL376" i="316"/>
  <c r="AK376" i="316"/>
  <c r="AJ376" i="316"/>
  <c r="AI376" i="316"/>
  <c r="AH376" i="316"/>
  <c r="AG376" i="316"/>
  <c r="AF376" i="316"/>
  <c r="AE376" i="316"/>
  <c r="AD376" i="316"/>
  <c r="AC376" i="316"/>
  <c r="AB376" i="316"/>
  <c r="AA376" i="316"/>
  <c r="Z376" i="316"/>
  <c r="Y376" i="316"/>
  <c r="X376" i="316"/>
  <c r="W376" i="316"/>
  <c r="V376" i="316"/>
  <c r="U376" i="316"/>
  <c r="T376" i="316"/>
  <c r="S376" i="316"/>
  <c r="R376" i="316"/>
  <c r="Q376" i="316"/>
  <c r="P376" i="316"/>
  <c r="O376" i="316"/>
  <c r="N376" i="316"/>
  <c r="M376" i="316"/>
  <c r="L376" i="316"/>
  <c r="K376" i="316"/>
  <c r="J376" i="316"/>
  <c r="I376" i="316"/>
  <c r="H376" i="316"/>
  <c r="G376" i="316"/>
  <c r="D376" i="316"/>
  <c r="B376" i="316"/>
  <c r="A376" i="316"/>
  <c r="BX375" i="316"/>
  <c r="BW375" i="316"/>
  <c r="BV375" i="316"/>
  <c r="BU375" i="316"/>
  <c r="BT375" i="316"/>
  <c r="BS375" i="316"/>
  <c r="BR375" i="316"/>
  <c r="BQ375" i="316"/>
  <c r="BP375" i="316"/>
  <c r="BO375" i="316"/>
  <c r="BN375" i="316"/>
  <c r="BM375" i="316"/>
  <c r="BL375" i="316"/>
  <c r="BK375" i="316"/>
  <c r="BJ375" i="316"/>
  <c r="BI375" i="316"/>
  <c r="BH375" i="316"/>
  <c r="BG375" i="316"/>
  <c r="BF375" i="316"/>
  <c r="BE375" i="316"/>
  <c r="BD375" i="316"/>
  <c r="BC375" i="316"/>
  <c r="BB375" i="316"/>
  <c r="BA375" i="316"/>
  <c r="AZ375" i="316"/>
  <c r="AY375" i="316"/>
  <c r="AX375" i="316"/>
  <c r="AW375" i="316"/>
  <c r="AV375" i="316"/>
  <c r="AU375" i="316"/>
  <c r="AT375" i="316"/>
  <c r="AS375" i="316"/>
  <c r="AR375" i="316"/>
  <c r="AQ375" i="316"/>
  <c r="AP375" i="316"/>
  <c r="AO375" i="316"/>
  <c r="AN375" i="316"/>
  <c r="AM375" i="316"/>
  <c r="AL375" i="316"/>
  <c r="AK375" i="316"/>
  <c r="AJ375" i="316"/>
  <c r="AI375" i="316"/>
  <c r="AH375" i="316"/>
  <c r="AG375" i="316"/>
  <c r="AF375" i="316"/>
  <c r="AE375" i="316"/>
  <c r="AD375" i="316"/>
  <c r="AC375" i="316"/>
  <c r="AB375" i="316"/>
  <c r="AA375" i="316"/>
  <c r="Z375" i="316"/>
  <c r="Y375" i="316"/>
  <c r="X375" i="316"/>
  <c r="W375" i="316"/>
  <c r="V375" i="316"/>
  <c r="U375" i="316"/>
  <c r="T375" i="316"/>
  <c r="S375" i="316"/>
  <c r="R375" i="316"/>
  <c r="Q375" i="316"/>
  <c r="P375" i="316"/>
  <c r="O375" i="316"/>
  <c r="N375" i="316"/>
  <c r="M375" i="316"/>
  <c r="L375" i="316"/>
  <c r="K375" i="316"/>
  <c r="J375" i="316"/>
  <c r="I375" i="316"/>
  <c r="H375" i="316"/>
  <c r="G375" i="316"/>
  <c r="D375" i="316"/>
  <c r="B375" i="316"/>
  <c r="A375" i="316"/>
  <c r="BX374" i="316"/>
  <c r="BW374" i="316"/>
  <c r="BV374" i="316"/>
  <c r="BU374" i="316"/>
  <c r="BT374" i="316"/>
  <c r="BS374" i="316"/>
  <c r="BR374" i="316"/>
  <c r="BQ374" i="316"/>
  <c r="BP374" i="316"/>
  <c r="BO374" i="316"/>
  <c r="BN374" i="316"/>
  <c r="BM374" i="316"/>
  <c r="BL374" i="316"/>
  <c r="BK374" i="316"/>
  <c r="BJ374" i="316"/>
  <c r="BI374" i="316"/>
  <c r="BH374" i="316"/>
  <c r="BG374" i="316"/>
  <c r="BF374" i="316"/>
  <c r="BE374" i="316"/>
  <c r="BD374" i="316"/>
  <c r="BC374" i="316"/>
  <c r="BB374" i="316"/>
  <c r="BA374" i="316"/>
  <c r="AZ374" i="316"/>
  <c r="AY374" i="316"/>
  <c r="AX374" i="316"/>
  <c r="AW374" i="316"/>
  <c r="AV374" i="316"/>
  <c r="AU374" i="316"/>
  <c r="AT374" i="316"/>
  <c r="AS374" i="316"/>
  <c r="AR374" i="316"/>
  <c r="AQ374" i="316"/>
  <c r="AP374" i="316"/>
  <c r="AO374" i="316"/>
  <c r="AN374" i="316"/>
  <c r="AM374" i="316"/>
  <c r="AL374" i="316"/>
  <c r="AK374" i="316"/>
  <c r="AJ374" i="316"/>
  <c r="AI374" i="316"/>
  <c r="AH374" i="316"/>
  <c r="AG374" i="316"/>
  <c r="AF374" i="316"/>
  <c r="AE374" i="316"/>
  <c r="AD374" i="316"/>
  <c r="AC374" i="316"/>
  <c r="AB374" i="316"/>
  <c r="AA374" i="316"/>
  <c r="Z374" i="316"/>
  <c r="Y374" i="316"/>
  <c r="X374" i="316"/>
  <c r="W374" i="316"/>
  <c r="V374" i="316"/>
  <c r="U374" i="316"/>
  <c r="T374" i="316"/>
  <c r="S374" i="316"/>
  <c r="R374" i="316"/>
  <c r="Q374" i="316"/>
  <c r="P374" i="316"/>
  <c r="O374" i="316"/>
  <c r="N374" i="316"/>
  <c r="M374" i="316"/>
  <c r="L374" i="316"/>
  <c r="K374" i="316"/>
  <c r="J374" i="316"/>
  <c r="I374" i="316"/>
  <c r="H374" i="316"/>
  <c r="G374" i="316"/>
  <c r="D374" i="316"/>
  <c r="B374" i="316"/>
  <c r="A374" i="316"/>
  <c r="BX373" i="316"/>
  <c r="BW373" i="316"/>
  <c r="BV373" i="316"/>
  <c r="BU373" i="316"/>
  <c r="BT373" i="316"/>
  <c r="BS373" i="316"/>
  <c r="BR373" i="316"/>
  <c r="BQ373" i="316"/>
  <c r="BP373" i="316"/>
  <c r="BO373" i="316"/>
  <c r="BN373" i="316"/>
  <c r="BM373" i="316"/>
  <c r="BL373" i="316"/>
  <c r="BK373" i="316"/>
  <c r="BJ373" i="316"/>
  <c r="BI373" i="316"/>
  <c r="BH373" i="316"/>
  <c r="BG373" i="316"/>
  <c r="BF373" i="316"/>
  <c r="BE373" i="316"/>
  <c r="BD373" i="316"/>
  <c r="BC373" i="316"/>
  <c r="BB373" i="316"/>
  <c r="BA373" i="316"/>
  <c r="AZ373" i="316"/>
  <c r="AY373" i="316"/>
  <c r="AX373" i="316"/>
  <c r="AW373" i="316"/>
  <c r="AV373" i="316"/>
  <c r="AU373" i="316"/>
  <c r="AT373" i="316"/>
  <c r="AS373" i="316"/>
  <c r="AR373" i="316"/>
  <c r="AQ373" i="316"/>
  <c r="AP373" i="316"/>
  <c r="AO373" i="316"/>
  <c r="AN373" i="316"/>
  <c r="AM373" i="316"/>
  <c r="AL373" i="316"/>
  <c r="AK373" i="316"/>
  <c r="AJ373" i="316"/>
  <c r="AI373" i="316"/>
  <c r="AH373" i="316"/>
  <c r="AG373" i="316"/>
  <c r="AF373" i="316"/>
  <c r="AE373" i="316"/>
  <c r="AD373" i="316"/>
  <c r="AC373" i="316"/>
  <c r="AB373" i="316"/>
  <c r="AA373" i="316"/>
  <c r="Z373" i="316"/>
  <c r="Y373" i="316"/>
  <c r="X373" i="316"/>
  <c r="W373" i="316"/>
  <c r="V373" i="316"/>
  <c r="U373" i="316"/>
  <c r="T373" i="316"/>
  <c r="S373" i="316"/>
  <c r="R373" i="316"/>
  <c r="Q373" i="316"/>
  <c r="P373" i="316"/>
  <c r="O373" i="316"/>
  <c r="N373" i="316"/>
  <c r="M373" i="316"/>
  <c r="L373" i="316"/>
  <c r="K373" i="316"/>
  <c r="J373" i="316"/>
  <c r="I373" i="316"/>
  <c r="H373" i="316"/>
  <c r="G373" i="316"/>
  <c r="D373" i="316"/>
  <c r="B373" i="316"/>
  <c r="A373" i="316"/>
  <c r="BX372" i="316"/>
  <c r="BW372" i="316"/>
  <c r="BV372" i="316"/>
  <c r="BU372" i="316"/>
  <c r="BT372" i="316"/>
  <c r="BS372" i="316"/>
  <c r="BR372" i="316"/>
  <c r="BQ372" i="316"/>
  <c r="BP372" i="316"/>
  <c r="BO372" i="316"/>
  <c r="BN372" i="316"/>
  <c r="BM372" i="316"/>
  <c r="BL372" i="316"/>
  <c r="BK372" i="316"/>
  <c r="BJ372" i="316"/>
  <c r="BI372" i="316"/>
  <c r="BH372" i="316"/>
  <c r="BG372" i="316"/>
  <c r="BF372" i="316"/>
  <c r="BE372" i="316"/>
  <c r="BD372" i="316"/>
  <c r="BC372" i="316"/>
  <c r="BB372" i="316"/>
  <c r="BA372" i="316"/>
  <c r="AZ372" i="316"/>
  <c r="AY372" i="316"/>
  <c r="AX372" i="316"/>
  <c r="AW372" i="316"/>
  <c r="AV372" i="316"/>
  <c r="AU372" i="316"/>
  <c r="AT372" i="316"/>
  <c r="AS372" i="316"/>
  <c r="AR372" i="316"/>
  <c r="AQ372" i="316"/>
  <c r="AP372" i="316"/>
  <c r="AO372" i="316"/>
  <c r="AN372" i="316"/>
  <c r="AM372" i="316"/>
  <c r="AL372" i="316"/>
  <c r="AK372" i="316"/>
  <c r="AJ372" i="316"/>
  <c r="AI372" i="316"/>
  <c r="AH372" i="316"/>
  <c r="AG372" i="316"/>
  <c r="AF372" i="316"/>
  <c r="AE372" i="316"/>
  <c r="AD372" i="316"/>
  <c r="AC372" i="316"/>
  <c r="AB372" i="316"/>
  <c r="AA372" i="316"/>
  <c r="Z372" i="316"/>
  <c r="Y372" i="316"/>
  <c r="X372" i="316"/>
  <c r="W372" i="316"/>
  <c r="V372" i="316"/>
  <c r="U372" i="316"/>
  <c r="T372" i="316"/>
  <c r="S372" i="316"/>
  <c r="R372" i="316"/>
  <c r="Q372" i="316"/>
  <c r="P372" i="316"/>
  <c r="O372" i="316"/>
  <c r="N372" i="316"/>
  <c r="M372" i="316"/>
  <c r="L372" i="316"/>
  <c r="K372" i="316"/>
  <c r="J372" i="316"/>
  <c r="I372" i="316"/>
  <c r="H372" i="316"/>
  <c r="G372" i="316"/>
  <c r="D372" i="316"/>
  <c r="B372" i="316"/>
  <c r="A372" i="316"/>
  <c r="BX371" i="316"/>
  <c r="BW371" i="316"/>
  <c r="BV371" i="316"/>
  <c r="BU371" i="316"/>
  <c r="BT371" i="316"/>
  <c r="BS371" i="316"/>
  <c r="BR371" i="316"/>
  <c r="BQ371" i="316"/>
  <c r="BP371" i="316"/>
  <c r="BO371" i="316"/>
  <c r="BN371" i="316"/>
  <c r="BM371" i="316"/>
  <c r="BL371" i="316"/>
  <c r="BK371" i="316"/>
  <c r="BJ371" i="316"/>
  <c r="BI371" i="316"/>
  <c r="BH371" i="316"/>
  <c r="BG371" i="316"/>
  <c r="BF371" i="316"/>
  <c r="BE371" i="316"/>
  <c r="BD371" i="316"/>
  <c r="BC371" i="316"/>
  <c r="BB371" i="316"/>
  <c r="BA371" i="316"/>
  <c r="AZ371" i="316"/>
  <c r="AY371" i="316"/>
  <c r="AX371" i="316"/>
  <c r="AW371" i="316"/>
  <c r="AV371" i="316"/>
  <c r="AU371" i="316"/>
  <c r="AT371" i="316"/>
  <c r="AS371" i="316"/>
  <c r="AR371" i="316"/>
  <c r="AQ371" i="316"/>
  <c r="AP371" i="316"/>
  <c r="AO371" i="316"/>
  <c r="AN371" i="316"/>
  <c r="AM371" i="316"/>
  <c r="AL371" i="316"/>
  <c r="AK371" i="316"/>
  <c r="AJ371" i="316"/>
  <c r="AI371" i="316"/>
  <c r="AH371" i="316"/>
  <c r="AG371" i="316"/>
  <c r="AF371" i="316"/>
  <c r="AE371" i="316"/>
  <c r="AD371" i="316"/>
  <c r="AC371" i="316"/>
  <c r="AB371" i="316"/>
  <c r="AA371" i="316"/>
  <c r="Z371" i="316"/>
  <c r="Y371" i="316"/>
  <c r="X371" i="316"/>
  <c r="W371" i="316"/>
  <c r="V371" i="316"/>
  <c r="U371" i="316"/>
  <c r="T371" i="316"/>
  <c r="S371" i="316"/>
  <c r="R371" i="316"/>
  <c r="Q371" i="316"/>
  <c r="P371" i="316"/>
  <c r="O371" i="316"/>
  <c r="N371" i="316"/>
  <c r="M371" i="316"/>
  <c r="L371" i="316"/>
  <c r="K371" i="316"/>
  <c r="J371" i="316"/>
  <c r="I371" i="316"/>
  <c r="H371" i="316"/>
  <c r="G371" i="316"/>
  <c r="D371" i="316"/>
  <c r="B371" i="316"/>
  <c r="A371" i="316"/>
  <c r="BX370" i="316"/>
  <c r="BW370" i="316"/>
  <c r="BV370" i="316"/>
  <c r="BU370" i="316"/>
  <c r="BT370" i="316"/>
  <c r="BS370" i="316"/>
  <c r="BR370" i="316"/>
  <c r="BQ370" i="316"/>
  <c r="BP370" i="316"/>
  <c r="BO370" i="316"/>
  <c r="BN370" i="316"/>
  <c r="BM370" i="316"/>
  <c r="BL370" i="316"/>
  <c r="BK370" i="316"/>
  <c r="BJ370" i="316"/>
  <c r="BI370" i="316"/>
  <c r="BH370" i="316"/>
  <c r="BG370" i="316"/>
  <c r="BF370" i="316"/>
  <c r="BE370" i="316"/>
  <c r="BD370" i="316"/>
  <c r="BC370" i="316"/>
  <c r="BB370" i="316"/>
  <c r="BA370" i="316"/>
  <c r="AZ370" i="316"/>
  <c r="AY370" i="316"/>
  <c r="AX370" i="316"/>
  <c r="AW370" i="316"/>
  <c r="AV370" i="316"/>
  <c r="AU370" i="316"/>
  <c r="AT370" i="316"/>
  <c r="AS370" i="316"/>
  <c r="AR370" i="316"/>
  <c r="AQ370" i="316"/>
  <c r="AP370" i="316"/>
  <c r="AO370" i="316"/>
  <c r="AN370" i="316"/>
  <c r="AM370" i="316"/>
  <c r="AL370" i="316"/>
  <c r="AK370" i="316"/>
  <c r="AJ370" i="316"/>
  <c r="AI370" i="316"/>
  <c r="AH370" i="316"/>
  <c r="AG370" i="316"/>
  <c r="AF370" i="316"/>
  <c r="AE370" i="316"/>
  <c r="AD370" i="316"/>
  <c r="AC370" i="316"/>
  <c r="AB370" i="316"/>
  <c r="AA370" i="316"/>
  <c r="Z370" i="316"/>
  <c r="Y370" i="316"/>
  <c r="X370" i="316"/>
  <c r="W370" i="316"/>
  <c r="V370" i="316"/>
  <c r="U370" i="316"/>
  <c r="T370" i="316"/>
  <c r="S370" i="316"/>
  <c r="R370" i="316"/>
  <c r="Q370" i="316"/>
  <c r="P370" i="316"/>
  <c r="O370" i="316"/>
  <c r="N370" i="316"/>
  <c r="M370" i="316"/>
  <c r="L370" i="316"/>
  <c r="K370" i="316"/>
  <c r="J370" i="316"/>
  <c r="I370" i="316"/>
  <c r="H370" i="316"/>
  <c r="G370" i="316"/>
  <c r="D370" i="316"/>
  <c r="B370" i="316"/>
  <c r="A370" i="316"/>
  <c r="BX369" i="316"/>
  <c r="BW369" i="316"/>
  <c r="BV369" i="316"/>
  <c r="BU369" i="316"/>
  <c r="BT369" i="316"/>
  <c r="BS369" i="316"/>
  <c r="BR369" i="316"/>
  <c r="BQ369" i="316"/>
  <c r="BP369" i="316"/>
  <c r="BO369" i="316"/>
  <c r="BN369" i="316"/>
  <c r="BM369" i="316"/>
  <c r="BL369" i="316"/>
  <c r="BK369" i="316"/>
  <c r="BJ369" i="316"/>
  <c r="BI369" i="316"/>
  <c r="BH369" i="316"/>
  <c r="BG369" i="316"/>
  <c r="BF369" i="316"/>
  <c r="BE369" i="316"/>
  <c r="BD369" i="316"/>
  <c r="BC369" i="316"/>
  <c r="BB369" i="316"/>
  <c r="BA369" i="316"/>
  <c r="AZ369" i="316"/>
  <c r="AY369" i="316"/>
  <c r="AX369" i="316"/>
  <c r="AW369" i="316"/>
  <c r="AV369" i="316"/>
  <c r="AU369" i="316"/>
  <c r="AT369" i="316"/>
  <c r="AS369" i="316"/>
  <c r="AR369" i="316"/>
  <c r="AQ369" i="316"/>
  <c r="AP369" i="316"/>
  <c r="AO369" i="316"/>
  <c r="AN369" i="316"/>
  <c r="AM369" i="316"/>
  <c r="AL369" i="316"/>
  <c r="AK369" i="316"/>
  <c r="AJ369" i="316"/>
  <c r="AI369" i="316"/>
  <c r="AH369" i="316"/>
  <c r="AG369" i="316"/>
  <c r="AF369" i="316"/>
  <c r="AE369" i="316"/>
  <c r="AD369" i="316"/>
  <c r="AC369" i="316"/>
  <c r="AB369" i="316"/>
  <c r="AA369" i="316"/>
  <c r="Z369" i="316"/>
  <c r="Y369" i="316"/>
  <c r="X369" i="316"/>
  <c r="W369" i="316"/>
  <c r="V369" i="316"/>
  <c r="U369" i="316"/>
  <c r="T369" i="316"/>
  <c r="S369" i="316"/>
  <c r="R369" i="316"/>
  <c r="Q369" i="316"/>
  <c r="P369" i="316"/>
  <c r="O369" i="316"/>
  <c r="N369" i="316"/>
  <c r="M369" i="316"/>
  <c r="L369" i="316"/>
  <c r="K369" i="316"/>
  <c r="J369" i="316"/>
  <c r="I369" i="316"/>
  <c r="H369" i="316"/>
  <c r="G369" i="316"/>
  <c r="D369" i="316"/>
  <c r="B369" i="316"/>
  <c r="A369" i="316"/>
  <c r="BX368" i="316"/>
  <c r="BW368" i="316"/>
  <c r="BV368" i="316"/>
  <c r="BU368" i="316"/>
  <c r="BT368" i="316"/>
  <c r="BS368" i="316"/>
  <c r="BR368" i="316"/>
  <c r="BQ368" i="316"/>
  <c r="BP368" i="316"/>
  <c r="BO368" i="316"/>
  <c r="BN368" i="316"/>
  <c r="BM368" i="316"/>
  <c r="BL368" i="316"/>
  <c r="BK368" i="316"/>
  <c r="BJ368" i="316"/>
  <c r="BI368" i="316"/>
  <c r="BH368" i="316"/>
  <c r="BG368" i="316"/>
  <c r="BF368" i="316"/>
  <c r="BE368" i="316"/>
  <c r="BD368" i="316"/>
  <c r="BC368" i="316"/>
  <c r="BB368" i="316"/>
  <c r="BA368" i="316"/>
  <c r="AZ368" i="316"/>
  <c r="AY368" i="316"/>
  <c r="AX368" i="316"/>
  <c r="AW368" i="316"/>
  <c r="AV368" i="316"/>
  <c r="AU368" i="316"/>
  <c r="AT368" i="316"/>
  <c r="AS368" i="316"/>
  <c r="AR368" i="316"/>
  <c r="AQ368" i="316"/>
  <c r="AP368" i="316"/>
  <c r="AO368" i="316"/>
  <c r="AN368" i="316"/>
  <c r="AM368" i="316"/>
  <c r="AL368" i="316"/>
  <c r="AK368" i="316"/>
  <c r="AJ368" i="316"/>
  <c r="AI368" i="316"/>
  <c r="AH368" i="316"/>
  <c r="AG368" i="316"/>
  <c r="AF368" i="316"/>
  <c r="AE368" i="316"/>
  <c r="AD368" i="316"/>
  <c r="AC368" i="316"/>
  <c r="AB368" i="316"/>
  <c r="AA368" i="316"/>
  <c r="Z368" i="316"/>
  <c r="Y368" i="316"/>
  <c r="X368" i="316"/>
  <c r="W368" i="316"/>
  <c r="V368" i="316"/>
  <c r="U368" i="316"/>
  <c r="T368" i="316"/>
  <c r="S368" i="316"/>
  <c r="R368" i="316"/>
  <c r="Q368" i="316"/>
  <c r="P368" i="316"/>
  <c r="O368" i="316"/>
  <c r="N368" i="316"/>
  <c r="M368" i="316"/>
  <c r="L368" i="316"/>
  <c r="K368" i="316"/>
  <c r="J368" i="316"/>
  <c r="I368" i="316"/>
  <c r="H368" i="316"/>
  <c r="G368" i="316"/>
  <c r="D368" i="316"/>
  <c r="B368" i="316"/>
  <c r="A368" i="316"/>
  <c r="BX367" i="316"/>
  <c r="BW367" i="316"/>
  <c r="BV367" i="316"/>
  <c r="BU367" i="316"/>
  <c r="BT367" i="316"/>
  <c r="BS367" i="316"/>
  <c r="BR367" i="316"/>
  <c r="BQ367" i="316"/>
  <c r="BP367" i="316"/>
  <c r="BO367" i="316"/>
  <c r="BN367" i="316"/>
  <c r="BM367" i="316"/>
  <c r="BL367" i="316"/>
  <c r="BK367" i="316"/>
  <c r="BJ367" i="316"/>
  <c r="BI367" i="316"/>
  <c r="BH367" i="316"/>
  <c r="BG367" i="316"/>
  <c r="BF367" i="316"/>
  <c r="BE367" i="316"/>
  <c r="BD367" i="316"/>
  <c r="BC367" i="316"/>
  <c r="BB367" i="316"/>
  <c r="BA367" i="316"/>
  <c r="AZ367" i="316"/>
  <c r="AY367" i="316"/>
  <c r="AX367" i="316"/>
  <c r="AW367" i="316"/>
  <c r="AV367" i="316"/>
  <c r="AU367" i="316"/>
  <c r="AT367" i="316"/>
  <c r="AS367" i="316"/>
  <c r="AR367" i="316"/>
  <c r="AQ367" i="316"/>
  <c r="AP367" i="316"/>
  <c r="AO367" i="316"/>
  <c r="AN367" i="316"/>
  <c r="AM367" i="316"/>
  <c r="AL367" i="316"/>
  <c r="AK367" i="316"/>
  <c r="AJ367" i="316"/>
  <c r="AI367" i="316"/>
  <c r="AH367" i="316"/>
  <c r="AG367" i="316"/>
  <c r="AF367" i="316"/>
  <c r="AE367" i="316"/>
  <c r="AD367" i="316"/>
  <c r="AC367" i="316"/>
  <c r="AB367" i="316"/>
  <c r="AA367" i="316"/>
  <c r="Z367" i="316"/>
  <c r="Y367" i="316"/>
  <c r="X367" i="316"/>
  <c r="W367" i="316"/>
  <c r="V367" i="316"/>
  <c r="U367" i="316"/>
  <c r="T367" i="316"/>
  <c r="S367" i="316"/>
  <c r="R367" i="316"/>
  <c r="Q367" i="316"/>
  <c r="P367" i="316"/>
  <c r="O367" i="316"/>
  <c r="N367" i="316"/>
  <c r="M367" i="316"/>
  <c r="L367" i="316"/>
  <c r="K367" i="316"/>
  <c r="J367" i="316"/>
  <c r="I367" i="316"/>
  <c r="H367" i="316"/>
  <c r="G367" i="316"/>
  <c r="D367" i="316"/>
  <c r="B367" i="316"/>
  <c r="A367" i="316"/>
  <c r="BX366" i="316"/>
  <c r="BW366" i="316"/>
  <c r="BV366" i="316"/>
  <c r="BU366" i="316"/>
  <c r="BT366" i="316"/>
  <c r="BS366" i="316"/>
  <c r="BR366" i="316"/>
  <c r="BQ366" i="316"/>
  <c r="BP366" i="316"/>
  <c r="BO366" i="316"/>
  <c r="BN366" i="316"/>
  <c r="BM366" i="316"/>
  <c r="BL366" i="316"/>
  <c r="BK366" i="316"/>
  <c r="BJ366" i="316"/>
  <c r="BI366" i="316"/>
  <c r="BH366" i="316"/>
  <c r="BG366" i="316"/>
  <c r="BF366" i="316"/>
  <c r="BE366" i="316"/>
  <c r="BD366" i="316"/>
  <c r="BC366" i="316"/>
  <c r="BB366" i="316"/>
  <c r="BA366" i="316"/>
  <c r="AZ366" i="316"/>
  <c r="AY366" i="316"/>
  <c r="AX366" i="316"/>
  <c r="AW366" i="316"/>
  <c r="AV366" i="316"/>
  <c r="AU366" i="316"/>
  <c r="AT366" i="316"/>
  <c r="AS366" i="316"/>
  <c r="AR366" i="316"/>
  <c r="AQ366" i="316"/>
  <c r="AP366" i="316"/>
  <c r="AO366" i="316"/>
  <c r="AN366" i="316"/>
  <c r="AM366" i="316"/>
  <c r="AL366" i="316"/>
  <c r="AK366" i="316"/>
  <c r="AJ366" i="316"/>
  <c r="AI366" i="316"/>
  <c r="AH366" i="316"/>
  <c r="AG366" i="316"/>
  <c r="AF366" i="316"/>
  <c r="AE366" i="316"/>
  <c r="AD366" i="316"/>
  <c r="AC366" i="316"/>
  <c r="AB366" i="316"/>
  <c r="AA366" i="316"/>
  <c r="Z366" i="316"/>
  <c r="Y366" i="316"/>
  <c r="X366" i="316"/>
  <c r="W366" i="316"/>
  <c r="V366" i="316"/>
  <c r="U366" i="316"/>
  <c r="T366" i="316"/>
  <c r="S366" i="316"/>
  <c r="R366" i="316"/>
  <c r="Q366" i="316"/>
  <c r="P366" i="316"/>
  <c r="O366" i="316"/>
  <c r="N366" i="316"/>
  <c r="M366" i="316"/>
  <c r="L366" i="316"/>
  <c r="K366" i="316"/>
  <c r="J366" i="316"/>
  <c r="I366" i="316"/>
  <c r="H366" i="316"/>
  <c r="G366" i="316"/>
  <c r="D366" i="316"/>
  <c r="B366" i="316"/>
  <c r="A366" i="316"/>
  <c r="BX365" i="316"/>
  <c r="BW365" i="316"/>
  <c r="BV365" i="316"/>
  <c r="BU365" i="316"/>
  <c r="BT365" i="316"/>
  <c r="BS365" i="316"/>
  <c r="BR365" i="316"/>
  <c r="BQ365" i="316"/>
  <c r="BP365" i="316"/>
  <c r="BO365" i="316"/>
  <c r="BN365" i="316"/>
  <c r="BM365" i="316"/>
  <c r="BL365" i="316"/>
  <c r="BK365" i="316"/>
  <c r="BJ365" i="316"/>
  <c r="BI365" i="316"/>
  <c r="BH365" i="316"/>
  <c r="BG365" i="316"/>
  <c r="BF365" i="316"/>
  <c r="BE365" i="316"/>
  <c r="BD365" i="316"/>
  <c r="BC365" i="316"/>
  <c r="BB365" i="316"/>
  <c r="BA365" i="316"/>
  <c r="AZ365" i="316"/>
  <c r="AY365" i="316"/>
  <c r="AX365" i="316"/>
  <c r="AW365" i="316"/>
  <c r="AV365" i="316"/>
  <c r="AU365" i="316"/>
  <c r="AT365" i="316"/>
  <c r="AS365" i="316"/>
  <c r="AR365" i="316"/>
  <c r="AQ365" i="316"/>
  <c r="AP365" i="316"/>
  <c r="AO365" i="316"/>
  <c r="AN365" i="316"/>
  <c r="AM365" i="316"/>
  <c r="AL365" i="316"/>
  <c r="AK365" i="316"/>
  <c r="AJ365" i="316"/>
  <c r="AI365" i="316"/>
  <c r="AH365" i="316"/>
  <c r="AG365" i="316"/>
  <c r="AF365" i="316"/>
  <c r="AE365" i="316"/>
  <c r="AD365" i="316"/>
  <c r="AC365" i="316"/>
  <c r="AB365" i="316"/>
  <c r="AA365" i="316"/>
  <c r="Z365" i="316"/>
  <c r="Y365" i="316"/>
  <c r="X365" i="316"/>
  <c r="W365" i="316"/>
  <c r="V365" i="316"/>
  <c r="U365" i="316"/>
  <c r="T365" i="316"/>
  <c r="S365" i="316"/>
  <c r="R365" i="316"/>
  <c r="Q365" i="316"/>
  <c r="P365" i="316"/>
  <c r="O365" i="316"/>
  <c r="N365" i="316"/>
  <c r="M365" i="316"/>
  <c r="L365" i="316"/>
  <c r="K365" i="316"/>
  <c r="J365" i="316"/>
  <c r="I365" i="316"/>
  <c r="H365" i="316"/>
  <c r="G365" i="316"/>
  <c r="D365" i="316"/>
  <c r="B365" i="316"/>
  <c r="A365" i="316"/>
  <c r="BX364" i="316"/>
  <c r="BW364" i="316"/>
  <c r="BV364" i="316"/>
  <c r="BU364" i="316"/>
  <c r="BT364" i="316"/>
  <c r="BS364" i="316"/>
  <c r="BR364" i="316"/>
  <c r="BQ364" i="316"/>
  <c r="BP364" i="316"/>
  <c r="BO364" i="316"/>
  <c r="BN364" i="316"/>
  <c r="BM364" i="316"/>
  <c r="BL364" i="316"/>
  <c r="BK364" i="316"/>
  <c r="BJ364" i="316"/>
  <c r="BI364" i="316"/>
  <c r="BH364" i="316"/>
  <c r="BG364" i="316"/>
  <c r="BF364" i="316"/>
  <c r="BE364" i="316"/>
  <c r="BD364" i="316"/>
  <c r="BC364" i="316"/>
  <c r="BB364" i="316"/>
  <c r="BA364" i="316"/>
  <c r="AZ364" i="316"/>
  <c r="AY364" i="316"/>
  <c r="AX364" i="316"/>
  <c r="AW364" i="316"/>
  <c r="AV364" i="316"/>
  <c r="AU364" i="316"/>
  <c r="AT364" i="316"/>
  <c r="AS364" i="316"/>
  <c r="AR364" i="316"/>
  <c r="AQ364" i="316"/>
  <c r="AP364" i="316"/>
  <c r="AO364" i="316"/>
  <c r="AN364" i="316"/>
  <c r="AM364" i="316"/>
  <c r="AL364" i="316"/>
  <c r="AK364" i="316"/>
  <c r="AJ364" i="316"/>
  <c r="AI364" i="316"/>
  <c r="AH364" i="316"/>
  <c r="AG364" i="316"/>
  <c r="AF364" i="316"/>
  <c r="AE364" i="316"/>
  <c r="AD364" i="316"/>
  <c r="AC364" i="316"/>
  <c r="AB364" i="316"/>
  <c r="AA364" i="316"/>
  <c r="Z364" i="316"/>
  <c r="Y364" i="316"/>
  <c r="X364" i="316"/>
  <c r="W364" i="316"/>
  <c r="V364" i="316"/>
  <c r="U364" i="316"/>
  <c r="T364" i="316"/>
  <c r="S364" i="316"/>
  <c r="R364" i="316"/>
  <c r="Q364" i="316"/>
  <c r="P364" i="316"/>
  <c r="O364" i="316"/>
  <c r="N364" i="316"/>
  <c r="M364" i="316"/>
  <c r="L364" i="316"/>
  <c r="K364" i="316"/>
  <c r="J364" i="316"/>
  <c r="I364" i="316"/>
  <c r="H364" i="316"/>
  <c r="G364" i="316"/>
  <c r="D364" i="316"/>
  <c r="B364" i="316"/>
  <c r="A364" i="316"/>
  <c r="BX363" i="316"/>
  <c r="BW363" i="316"/>
  <c r="BV363" i="316"/>
  <c r="BU363" i="316"/>
  <c r="BT363" i="316"/>
  <c r="BS363" i="316"/>
  <c r="BR363" i="316"/>
  <c r="BQ363" i="316"/>
  <c r="BP363" i="316"/>
  <c r="BO363" i="316"/>
  <c r="BN363" i="316"/>
  <c r="BM363" i="316"/>
  <c r="BL363" i="316"/>
  <c r="BK363" i="316"/>
  <c r="BJ363" i="316"/>
  <c r="BI363" i="316"/>
  <c r="BH363" i="316"/>
  <c r="BG363" i="316"/>
  <c r="BF363" i="316"/>
  <c r="BE363" i="316"/>
  <c r="BD363" i="316"/>
  <c r="BC363" i="316"/>
  <c r="BB363" i="316"/>
  <c r="BA363" i="316"/>
  <c r="AZ363" i="316"/>
  <c r="AY363" i="316"/>
  <c r="AX363" i="316"/>
  <c r="AW363" i="316"/>
  <c r="AV363" i="316"/>
  <c r="AU363" i="316"/>
  <c r="AT363" i="316"/>
  <c r="AS363" i="316"/>
  <c r="AR363" i="316"/>
  <c r="AQ363" i="316"/>
  <c r="AP363" i="316"/>
  <c r="AO363" i="316"/>
  <c r="AN363" i="316"/>
  <c r="AM363" i="316"/>
  <c r="AL363" i="316"/>
  <c r="AK363" i="316"/>
  <c r="AJ363" i="316"/>
  <c r="AI363" i="316"/>
  <c r="AH363" i="316"/>
  <c r="AG363" i="316"/>
  <c r="AF363" i="316"/>
  <c r="AE363" i="316"/>
  <c r="AD363" i="316"/>
  <c r="AC363" i="316"/>
  <c r="AB363" i="316"/>
  <c r="AA363" i="316"/>
  <c r="Z363" i="316"/>
  <c r="Y363" i="316"/>
  <c r="X363" i="316"/>
  <c r="W363" i="316"/>
  <c r="V363" i="316"/>
  <c r="U363" i="316"/>
  <c r="T363" i="316"/>
  <c r="S363" i="316"/>
  <c r="R363" i="316"/>
  <c r="Q363" i="316"/>
  <c r="P363" i="316"/>
  <c r="O363" i="316"/>
  <c r="N363" i="316"/>
  <c r="M363" i="316"/>
  <c r="L363" i="316"/>
  <c r="K363" i="316"/>
  <c r="J363" i="316"/>
  <c r="I363" i="316"/>
  <c r="H363" i="316"/>
  <c r="G363" i="316"/>
  <c r="D363" i="316"/>
  <c r="B363" i="316"/>
  <c r="A363" i="316"/>
  <c r="BX362" i="316"/>
  <c r="BW362" i="316"/>
  <c r="BV362" i="316"/>
  <c r="BU362" i="316"/>
  <c r="BT362" i="316"/>
  <c r="BS362" i="316"/>
  <c r="BR362" i="316"/>
  <c r="BQ362" i="316"/>
  <c r="BP362" i="316"/>
  <c r="BO362" i="316"/>
  <c r="BN362" i="316"/>
  <c r="BM362" i="316"/>
  <c r="BL362" i="316"/>
  <c r="BK362" i="316"/>
  <c r="BJ362" i="316"/>
  <c r="BI362" i="316"/>
  <c r="BH362" i="316"/>
  <c r="BG362" i="316"/>
  <c r="BF362" i="316"/>
  <c r="BE362" i="316"/>
  <c r="BD362" i="316"/>
  <c r="BC362" i="316"/>
  <c r="BB362" i="316"/>
  <c r="BA362" i="316"/>
  <c r="AZ362" i="316"/>
  <c r="AY362" i="316"/>
  <c r="AX362" i="316"/>
  <c r="AW362" i="316"/>
  <c r="AV362" i="316"/>
  <c r="AU362" i="316"/>
  <c r="AT362" i="316"/>
  <c r="AS362" i="316"/>
  <c r="AR362" i="316"/>
  <c r="AQ362" i="316"/>
  <c r="AP362" i="316"/>
  <c r="AO362" i="316"/>
  <c r="AN362" i="316"/>
  <c r="AM362" i="316"/>
  <c r="AL362" i="316"/>
  <c r="AK362" i="316"/>
  <c r="AJ362" i="316"/>
  <c r="AI362" i="316"/>
  <c r="AH362" i="316"/>
  <c r="AG362" i="316"/>
  <c r="AF362" i="316"/>
  <c r="AE362" i="316"/>
  <c r="AD362" i="316"/>
  <c r="AC362" i="316"/>
  <c r="AB362" i="316"/>
  <c r="AA362" i="316"/>
  <c r="Z362" i="316"/>
  <c r="Y362" i="316"/>
  <c r="X362" i="316"/>
  <c r="W362" i="316"/>
  <c r="V362" i="316"/>
  <c r="U362" i="316"/>
  <c r="T362" i="316"/>
  <c r="S362" i="316"/>
  <c r="R362" i="316"/>
  <c r="Q362" i="316"/>
  <c r="P362" i="316"/>
  <c r="O362" i="316"/>
  <c r="N362" i="316"/>
  <c r="M362" i="316"/>
  <c r="L362" i="316"/>
  <c r="K362" i="316"/>
  <c r="J362" i="316"/>
  <c r="I362" i="316"/>
  <c r="H362" i="316"/>
  <c r="G362" i="316"/>
  <c r="D362" i="316"/>
  <c r="B362" i="316"/>
  <c r="A362" i="316"/>
  <c r="BX361" i="316"/>
  <c r="BW361" i="316"/>
  <c r="BV361" i="316"/>
  <c r="BU361" i="316"/>
  <c r="BT361" i="316"/>
  <c r="BS361" i="316"/>
  <c r="BR361" i="316"/>
  <c r="BQ361" i="316"/>
  <c r="BP361" i="316"/>
  <c r="BO361" i="316"/>
  <c r="BN361" i="316"/>
  <c r="BM361" i="316"/>
  <c r="BL361" i="316"/>
  <c r="BK361" i="316"/>
  <c r="BJ361" i="316"/>
  <c r="BI361" i="316"/>
  <c r="BH361" i="316"/>
  <c r="BG361" i="316"/>
  <c r="BF361" i="316"/>
  <c r="BE361" i="316"/>
  <c r="BD361" i="316"/>
  <c r="BC361" i="316"/>
  <c r="BB361" i="316"/>
  <c r="BA361" i="316"/>
  <c r="AZ361" i="316"/>
  <c r="AY361" i="316"/>
  <c r="AX361" i="316"/>
  <c r="AW361" i="316"/>
  <c r="AV361" i="316"/>
  <c r="AU361" i="316"/>
  <c r="AT361" i="316"/>
  <c r="AS361" i="316"/>
  <c r="AR361" i="316"/>
  <c r="AQ361" i="316"/>
  <c r="AP361" i="316"/>
  <c r="AO361" i="316"/>
  <c r="AN361" i="316"/>
  <c r="AM361" i="316"/>
  <c r="AL361" i="316"/>
  <c r="AK361" i="316"/>
  <c r="AJ361" i="316"/>
  <c r="AI361" i="316"/>
  <c r="AH361" i="316"/>
  <c r="AG361" i="316"/>
  <c r="AF361" i="316"/>
  <c r="AE361" i="316"/>
  <c r="AD361" i="316"/>
  <c r="AC361" i="316"/>
  <c r="AB361" i="316"/>
  <c r="AA361" i="316"/>
  <c r="Z361" i="316"/>
  <c r="Y361" i="316"/>
  <c r="X361" i="316"/>
  <c r="W361" i="316"/>
  <c r="V361" i="316"/>
  <c r="U361" i="316"/>
  <c r="T361" i="316"/>
  <c r="S361" i="316"/>
  <c r="R361" i="316"/>
  <c r="Q361" i="316"/>
  <c r="P361" i="316"/>
  <c r="O361" i="316"/>
  <c r="N361" i="316"/>
  <c r="M361" i="316"/>
  <c r="L361" i="316"/>
  <c r="K361" i="316"/>
  <c r="J361" i="316"/>
  <c r="I361" i="316"/>
  <c r="H361" i="316"/>
  <c r="G361" i="316"/>
  <c r="D361" i="316"/>
  <c r="B361" i="316"/>
  <c r="A361" i="316"/>
  <c r="BX360" i="316"/>
  <c r="BW360" i="316"/>
  <c r="BV360" i="316"/>
  <c r="BU360" i="316"/>
  <c r="BT360" i="316"/>
  <c r="BS360" i="316"/>
  <c r="BR360" i="316"/>
  <c r="BQ360" i="316"/>
  <c r="BP360" i="316"/>
  <c r="BO360" i="316"/>
  <c r="BN360" i="316"/>
  <c r="BM360" i="316"/>
  <c r="BL360" i="316"/>
  <c r="BK360" i="316"/>
  <c r="BJ360" i="316"/>
  <c r="BI360" i="316"/>
  <c r="BH360" i="316"/>
  <c r="BG360" i="316"/>
  <c r="BF360" i="316"/>
  <c r="BE360" i="316"/>
  <c r="BD360" i="316"/>
  <c r="BC360" i="316"/>
  <c r="BB360" i="316"/>
  <c r="BA360" i="316"/>
  <c r="AZ360" i="316"/>
  <c r="AY360" i="316"/>
  <c r="AX360" i="316"/>
  <c r="AW360" i="316"/>
  <c r="AV360" i="316"/>
  <c r="AU360" i="316"/>
  <c r="AT360" i="316"/>
  <c r="AS360" i="316"/>
  <c r="AR360" i="316"/>
  <c r="AQ360" i="316"/>
  <c r="AP360" i="316"/>
  <c r="AO360" i="316"/>
  <c r="AN360" i="316"/>
  <c r="AM360" i="316"/>
  <c r="AL360" i="316"/>
  <c r="AK360" i="316"/>
  <c r="AJ360" i="316"/>
  <c r="AI360" i="316"/>
  <c r="AH360" i="316"/>
  <c r="AG360" i="316"/>
  <c r="AF360" i="316"/>
  <c r="AE360" i="316"/>
  <c r="AD360" i="316"/>
  <c r="AC360" i="316"/>
  <c r="AB360" i="316"/>
  <c r="AA360" i="316"/>
  <c r="Z360" i="316"/>
  <c r="Y360" i="316"/>
  <c r="X360" i="316"/>
  <c r="W360" i="316"/>
  <c r="V360" i="316"/>
  <c r="U360" i="316"/>
  <c r="T360" i="316"/>
  <c r="S360" i="316"/>
  <c r="R360" i="316"/>
  <c r="Q360" i="316"/>
  <c r="P360" i="316"/>
  <c r="O360" i="316"/>
  <c r="N360" i="316"/>
  <c r="M360" i="316"/>
  <c r="L360" i="316"/>
  <c r="K360" i="316"/>
  <c r="J360" i="316"/>
  <c r="I360" i="316"/>
  <c r="H360" i="316"/>
  <c r="G360" i="316"/>
  <c r="D360" i="316"/>
  <c r="B360" i="316"/>
  <c r="A360" i="316"/>
  <c r="BX359" i="316"/>
  <c r="BW359" i="316"/>
  <c r="BV359" i="316"/>
  <c r="BU359" i="316"/>
  <c r="BT359" i="316"/>
  <c r="BS359" i="316"/>
  <c r="BR359" i="316"/>
  <c r="BQ359" i="316"/>
  <c r="BP359" i="316"/>
  <c r="BO359" i="316"/>
  <c r="BN359" i="316"/>
  <c r="BM359" i="316"/>
  <c r="BL359" i="316"/>
  <c r="BK359" i="316"/>
  <c r="BJ359" i="316"/>
  <c r="BI359" i="316"/>
  <c r="BH359" i="316"/>
  <c r="BG359" i="316"/>
  <c r="BF359" i="316"/>
  <c r="BE359" i="316"/>
  <c r="BD359" i="316"/>
  <c r="BC359" i="316"/>
  <c r="BB359" i="316"/>
  <c r="BA359" i="316"/>
  <c r="AZ359" i="316"/>
  <c r="AY359" i="316"/>
  <c r="AX359" i="316"/>
  <c r="AW359" i="316"/>
  <c r="AV359" i="316"/>
  <c r="AU359" i="316"/>
  <c r="AT359" i="316"/>
  <c r="AS359" i="316"/>
  <c r="AR359" i="316"/>
  <c r="AQ359" i="316"/>
  <c r="AP359" i="316"/>
  <c r="AO359" i="316"/>
  <c r="AN359" i="316"/>
  <c r="AM359" i="316"/>
  <c r="AL359" i="316"/>
  <c r="AK359" i="316"/>
  <c r="AJ359" i="316"/>
  <c r="AI359" i="316"/>
  <c r="AH359" i="316"/>
  <c r="AG359" i="316"/>
  <c r="AF359" i="316"/>
  <c r="AE359" i="316"/>
  <c r="AD359" i="316"/>
  <c r="AC359" i="316"/>
  <c r="AB359" i="316"/>
  <c r="AA359" i="316"/>
  <c r="Z359" i="316"/>
  <c r="Y359" i="316"/>
  <c r="X359" i="316"/>
  <c r="W359" i="316"/>
  <c r="V359" i="316"/>
  <c r="U359" i="316"/>
  <c r="T359" i="316"/>
  <c r="S359" i="316"/>
  <c r="R359" i="316"/>
  <c r="Q359" i="316"/>
  <c r="P359" i="316"/>
  <c r="O359" i="316"/>
  <c r="N359" i="316"/>
  <c r="M359" i="316"/>
  <c r="L359" i="316"/>
  <c r="K359" i="316"/>
  <c r="J359" i="316"/>
  <c r="I359" i="316"/>
  <c r="H359" i="316"/>
  <c r="G359" i="316"/>
  <c r="D359" i="316"/>
  <c r="B359" i="316"/>
  <c r="A359" i="316"/>
  <c r="BX358" i="316"/>
  <c r="BW358" i="316"/>
  <c r="BV358" i="316"/>
  <c r="BU358" i="316"/>
  <c r="BT358" i="316"/>
  <c r="BS358" i="316"/>
  <c r="BR358" i="316"/>
  <c r="BQ358" i="316"/>
  <c r="BP358" i="316"/>
  <c r="BO358" i="316"/>
  <c r="BN358" i="316"/>
  <c r="BM358" i="316"/>
  <c r="BL358" i="316"/>
  <c r="BK358" i="316"/>
  <c r="BJ358" i="316"/>
  <c r="BI358" i="316"/>
  <c r="BH358" i="316"/>
  <c r="BG358" i="316"/>
  <c r="BF358" i="316"/>
  <c r="BE358" i="316"/>
  <c r="BD358" i="316"/>
  <c r="BC358" i="316"/>
  <c r="BB358" i="316"/>
  <c r="BA358" i="316"/>
  <c r="AZ358" i="316"/>
  <c r="AY358" i="316"/>
  <c r="AX358" i="316"/>
  <c r="AW358" i="316"/>
  <c r="AV358" i="316"/>
  <c r="AU358" i="316"/>
  <c r="AT358" i="316"/>
  <c r="AS358" i="316"/>
  <c r="AR358" i="316"/>
  <c r="AQ358" i="316"/>
  <c r="AP358" i="316"/>
  <c r="AO358" i="316"/>
  <c r="AN358" i="316"/>
  <c r="AM358" i="316"/>
  <c r="AL358" i="316"/>
  <c r="AK358" i="316"/>
  <c r="AJ358" i="316"/>
  <c r="AI358" i="316"/>
  <c r="AH358" i="316"/>
  <c r="AG358" i="316"/>
  <c r="AF358" i="316"/>
  <c r="AE358" i="316"/>
  <c r="AD358" i="316"/>
  <c r="AC358" i="316"/>
  <c r="AB358" i="316"/>
  <c r="AA358" i="316"/>
  <c r="Z358" i="316"/>
  <c r="Y358" i="316"/>
  <c r="X358" i="316"/>
  <c r="W358" i="316"/>
  <c r="V358" i="316"/>
  <c r="U358" i="316"/>
  <c r="T358" i="316"/>
  <c r="S358" i="316"/>
  <c r="R358" i="316"/>
  <c r="Q358" i="316"/>
  <c r="P358" i="316"/>
  <c r="O358" i="316"/>
  <c r="N358" i="316"/>
  <c r="M358" i="316"/>
  <c r="L358" i="316"/>
  <c r="K358" i="316"/>
  <c r="J358" i="316"/>
  <c r="I358" i="316"/>
  <c r="H358" i="316"/>
  <c r="G358" i="316"/>
  <c r="D358" i="316"/>
  <c r="B358" i="316"/>
  <c r="A358" i="316"/>
  <c r="BX357" i="316"/>
  <c r="BW357" i="316"/>
  <c r="BV357" i="316"/>
  <c r="BU357" i="316"/>
  <c r="BT357" i="316"/>
  <c r="BS357" i="316"/>
  <c r="BR357" i="316"/>
  <c r="BQ357" i="316"/>
  <c r="BP357" i="316"/>
  <c r="BO357" i="316"/>
  <c r="BN357" i="316"/>
  <c r="BM357" i="316"/>
  <c r="BL357" i="316"/>
  <c r="BK357" i="316"/>
  <c r="BJ357" i="316"/>
  <c r="BI357" i="316"/>
  <c r="BH357" i="316"/>
  <c r="BG357" i="316"/>
  <c r="BF357" i="316"/>
  <c r="BE357" i="316"/>
  <c r="BD357" i="316"/>
  <c r="BC357" i="316"/>
  <c r="BB357" i="316"/>
  <c r="BA357" i="316"/>
  <c r="AZ357" i="316"/>
  <c r="AY357" i="316"/>
  <c r="AX357" i="316"/>
  <c r="AW357" i="316"/>
  <c r="AV357" i="316"/>
  <c r="AU357" i="316"/>
  <c r="AT357" i="316"/>
  <c r="AS357" i="316"/>
  <c r="AR357" i="316"/>
  <c r="AQ357" i="316"/>
  <c r="AP357" i="316"/>
  <c r="AO357" i="316"/>
  <c r="AN357" i="316"/>
  <c r="AM357" i="316"/>
  <c r="AL357" i="316"/>
  <c r="AK357" i="316"/>
  <c r="AJ357" i="316"/>
  <c r="AI357" i="316"/>
  <c r="AH357" i="316"/>
  <c r="AG357" i="316"/>
  <c r="AF357" i="316"/>
  <c r="AE357" i="316"/>
  <c r="AD357" i="316"/>
  <c r="AC357" i="316"/>
  <c r="AB357" i="316"/>
  <c r="AA357" i="316"/>
  <c r="Z357" i="316"/>
  <c r="Y357" i="316"/>
  <c r="X357" i="316"/>
  <c r="W357" i="316"/>
  <c r="V357" i="316"/>
  <c r="U357" i="316"/>
  <c r="T357" i="316"/>
  <c r="S357" i="316"/>
  <c r="R357" i="316"/>
  <c r="Q357" i="316"/>
  <c r="P357" i="316"/>
  <c r="O357" i="316"/>
  <c r="N357" i="316"/>
  <c r="M357" i="316"/>
  <c r="L357" i="316"/>
  <c r="K357" i="316"/>
  <c r="J357" i="316"/>
  <c r="I357" i="316"/>
  <c r="H357" i="316"/>
  <c r="G357" i="316"/>
  <c r="D357" i="316"/>
  <c r="B357" i="316"/>
  <c r="A357" i="316"/>
  <c r="BX356" i="316"/>
  <c r="BW356" i="316"/>
  <c r="BV356" i="316"/>
  <c r="BU356" i="316"/>
  <c r="BT356" i="316"/>
  <c r="BS356" i="316"/>
  <c r="BR356" i="316"/>
  <c r="BQ356" i="316"/>
  <c r="BP356" i="316"/>
  <c r="BO356" i="316"/>
  <c r="BN356" i="316"/>
  <c r="BM356" i="316"/>
  <c r="BL356" i="316"/>
  <c r="BK356" i="316"/>
  <c r="BJ356" i="316"/>
  <c r="BI356" i="316"/>
  <c r="BH356" i="316"/>
  <c r="BG356" i="316"/>
  <c r="BF356" i="316"/>
  <c r="BE356" i="316"/>
  <c r="BD356" i="316"/>
  <c r="BC356" i="316"/>
  <c r="BB356" i="316"/>
  <c r="BA356" i="316"/>
  <c r="AZ356" i="316"/>
  <c r="AY356" i="316"/>
  <c r="AX356" i="316"/>
  <c r="AW356" i="316"/>
  <c r="AV356" i="316"/>
  <c r="AU356" i="316"/>
  <c r="AT356" i="316"/>
  <c r="AS356" i="316"/>
  <c r="AR356" i="316"/>
  <c r="AQ356" i="316"/>
  <c r="AP356" i="316"/>
  <c r="AO356" i="316"/>
  <c r="AN356" i="316"/>
  <c r="AM356" i="316"/>
  <c r="AL356" i="316"/>
  <c r="AK356" i="316"/>
  <c r="AJ356" i="316"/>
  <c r="AI356" i="316"/>
  <c r="AH356" i="316"/>
  <c r="AG356" i="316"/>
  <c r="AF356" i="316"/>
  <c r="AE356" i="316"/>
  <c r="AD356" i="316"/>
  <c r="AC356" i="316"/>
  <c r="AB356" i="316"/>
  <c r="AA356" i="316"/>
  <c r="Z356" i="316"/>
  <c r="Y356" i="316"/>
  <c r="X356" i="316"/>
  <c r="W356" i="316"/>
  <c r="V356" i="316"/>
  <c r="U356" i="316"/>
  <c r="T356" i="316"/>
  <c r="S356" i="316"/>
  <c r="R356" i="316"/>
  <c r="Q356" i="316"/>
  <c r="P356" i="316"/>
  <c r="O356" i="316"/>
  <c r="N356" i="316"/>
  <c r="M356" i="316"/>
  <c r="L356" i="316"/>
  <c r="K356" i="316"/>
  <c r="J356" i="316"/>
  <c r="I356" i="316"/>
  <c r="H356" i="316"/>
  <c r="G356" i="316"/>
  <c r="D356" i="316"/>
  <c r="B356" i="316"/>
  <c r="A356" i="316"/>
  <c r="BX355" i="316"/>
  <c r="BW355" i="316"/>
  <c r="BV355" i="316"/>
  <c r="BU355" i="316"/>
  <c r="BT355" i="316"/>
  <c r="BS355" i="316"/>
  <c r="BR355" i="316"/>
  <c r="BQ355" i="316"/>
  <c r="BP355" i="316"/>
  <c r="BO355" i="316"/>
  <c r="BN355" i="316"/>
  <c r="BM355" i="316"/>
  <c r="BL355" i="316"/>
  <c r="BK355" i="316"/>
  <c r="BJ355" i="316"/>
  <c r="BI355" i="316"/>
  <c r="BH355" i="316"/>
  <c r="BG355" i="316"/>
  <c r="BF355" i="316"/>
  <c r="BE355" i="316"/>
  <c r="BD355" i="316"/>
  <c r="BC355" i="316"/>
  <c r="BB355" i="316"/>
  <c r="BA355" i="316"/>
  <c r="AZ355" i="316"/>
  <c r="AY355" i="316"/>
  <c r="AX355" i="316"/>
  <c r="AW355" i="316"/>
  <c r="AV355" i="316"/>
  <c r="AU355" i="316"/>
  <c r="AT355" i="316"/>
  <c r="AS355" i="316"/>
  <c r="AR355" i="316"/>
  <c r="AQ355" i="316"/>
  <c r="AP355" i="316"/>
  <c r="AO355" i="316"/>
  <c r="AN355" i="316"/>
  <c r="AM355" i="316"/>
  <c r="AL355" i="316"/>
  <c r="AK355" i="316"/>
  <c r="AJ355" i="316"/>
  <c r="AI355" i="316"/>
  <c r="AH355" i="316"/>
  <c r="AG355" i="316"/>
  <c r="AF355" i="316"/>
  <c r="AE355" i="316"/>
  <c r="AD355" i="316"/>
  <c r="AC355" i="316"/>
  <c r="AB355" i="316"/>
  <c r="AA355" i="316"/>
  <c r="Z355" i="316"/>
  <c r="Y355" i="316"/>
  <c r="X355" i="316"/>
  <c r="W355" i="316"/>
  <c r="V355" i="316"/>
  <c r="U355" i="316"/>
  <c r="T355" i="316"/>
  <c r="S355" i="316"/>
  <c r="R355" i="316"/>
  <c r="Q355" i="316"/>
  <c r="P355" i="316"/>
  <c r="O355" i="316"/>
  <c r="N355" i="316"/>
  <c r="M355" i="316"/>
  <c r="L355" i="316"/>
  <c r="K355" i="316"/>
  <c r="J355" i="316"/>
  <c r="I355" i="316"/>
  <c r="H355" i="316"/>
  <c r="G355" i="316"/>
  <c r="D355" i="316"/>
  <c r="B355" i="316"/>
  <c r="A355" i="316"/>
  <c r="BX354" i="316"/>
  <c r="BW354" i="316"/>
  <c r="BV354" i="316"/>
  <c r="BU354" i="316"/>
  <c r="BT354" i="316"/>
  <c r="BS354" i="316"/>
  <c r="BR354" i="316"/>
  <c r="BQ354" i="316"/>
  <c r="BP354" i="316"/>
  <c r="BO354" i="316"/>
  <c r="BN354" i="316"/>
  <c r="BM354" i="316"/>
  <c r="BL354" i="316"/>
  <c r="BK354" i="316"/>
  <c r="BJ354" i="316"/>
  <c r="BI354" i="316"/>
  <c r="BH354" i="316"/>
  <c r="BG354" i="316"/>
  <c r="BF354" i="316"/>
  <c r="BE354" i="316"/>
  <c r="BD354" i="316"/>
  <c r="BC354" i="316"/>
  <c r="BB354" i="316"/>
  <c r="BA354" i="316"/>
  <c r="AZ354" i="316"/>
  <c r="AY354" i="316"/>
  <c r="AX354" i="316"/>
  <c r="AW354" i="316"/>
  <c r="AV354" i="316"/>
  <c r="AU354" i="316"/>
  <c r="AT354" i="316"/>
  <c r="AS354" i="316"/>
  <c r="AR354" i="316"/>
  <c r="AQ354" i="316"/>
  <c r="AP354" i="316"/>
  <c r="AO354" i="316"/>
  <c r="AN354" i="316"/>
  <c r="AM354" i="316"/>
  <c r="AL354" i="316"/>
  <c r="AK354" i="316"/>
  <c r="AJ354" i="316"/>
  <c r="AI354" i="316"/>
  <c r="AH354" i="316"/>
  <c r="AG354" i="316"/>
  <c r="AF354" i="316"/>
  <c r="AE354" i="316"/>
  <c r="AD354" i="316"/>
  <c r="AC354" i="316"/>
  <c r="AB354" i="316"/>
  <c r="AA354" i="316"/>
  <c r="Z354" i="316"/>
  <c r="Y354" i="316"/>
  <c r="X354" i="316"/>
  <c r="W354" i="316"/>
  <c r="V354" i="316"/>
  <c r="U354" i="316"/>
  <c r="T354" i="316"/>
  <c r="S354" i="316"/>
  <c r="R354" i="316"/>
  <c r="Q354" i="316"/>
  <c r="P354" i="316"/>
  <c r="O354" i="316"/>
  <c r="N354" i="316"/>
  <c r="M354" i="316"/>
  <c r="L354" i="316"/>
  <c r="K354" i="316"/>
  <c r="J354" i="316"/>
  <c r="I354" i="316"/>
  <c r="H354" i="316"/>
  <c r="G354" i="316"/>
  <c r="D354" i="316"/>
  <c r="B354" i="316"/>
  <c r="A354" i="316"/>
  <c r="BX353" i="316"/>
  <c r="BW353" i="316"/>
  <c r="BV353" i="316"/>
  <c r="BU353" i="316"/>
  <c r="BT353" i="316"/>
  <c r="BS353" i="316"/>
  <c r="BR353" i="316"/>
  <c r="BQ353" i="316"/>
  <c r="BP353" i="316"/>
  <c r="BO353" i="316"/>
  <c r="BN353" i="316"/>
  <c r="BM353" i="316"/>
  <c r="BL353" i="316"/>
  <c r="BK353" i="316"/>
  <c r="BJ353" i="316"/>
  <c r="BI353" i="316"/>
  <c r="BH353" i="316"/>
  <c r="BG353" i="316"/>
  <c r="BF353" i="316"/>
  <c r="BE353" i="316"/>
  <c r="BD353" i="316"/>
  <c r="BC353" i="316"/>
  <c r="BB353" i="316"/>
  <c r="BA353" i="316"/>
  <c r="AZ353" i="316"/>
  <c r="AY353" i="316"/>
  <c r="AX353" i="316"/>
  <c r="AW353" i="316"/>
  <c r="AV353" i="316"/>
  <c r="AU353" i="316"/>
  <c r="AT353" i="316"/>
  <c r="AS353" i="316"/>
  <c r="AR353" i="316"/>
  <c r="AQ353" i="316"/>
  <c r="AP353" i="316"/>
  <c r="AO353" i="316"/>
  <c r="AN353" i="316"/>
  <c r="AM353" i="316"/>
  <c r="AL353" i="316"/>
  <c r="AK353" i="316"/>
  <c r="AJ353" i="316"/>
  <c r="AI353" i="316"/>
  <c r="AH353" i="316"/>
  <c r="AG353" i="316"/>
  <c r="AF353" i="316"/>
  <c r="AE353" i="316"/>
  <c r="AD353" i="316"/>
  <c r="AC353" i="316"/>
  <c r="AB353" i="316"/>
  <c r="AA353" i="316"/>
  <c r="Z353" i="316"/>
  <c r="Y353" i="316"/>
  <c r="X353" i="316"/>
  <c r="W353" i="316"/>
  <c r="V353" i="316"/>
  <c r="U353" i="316"/>
  <c r="T353" i="316"/>
  <c r="S353" i="316"/>
  <c r="R353" i="316"/>
  <c r="Q353" i="316"/>
  <c r="P353" i="316"/>
  <c r="O353" i="316"/>
  <c r="N353" i="316"/>
  <c r="M353" i="316"/>
  <c r="L353" i="316"/>
  <c r="K353" i="316"/>
  <c r="J353" i="316"/>
  <c r="I353" i="316"/>
  <c r="H353" i="316"/>
  <c r="G353" i="316"/>
  <c r="D353" i="316"/>
  <c r="B353" i="316"/>
  <c r="A353" i="316"/>
  <c r="BX352" i="316"/>
  <c r="BW352" i="316"/>
  <c r="BV352" i="316"/>
  <c r="BU352" i="316"/>
  <c r="BT352" i="316"/>
  <c r="BS352" i="316"/>
  <c r="BR352" i="316"/>
  <c r="BQ352" i="316"/>
  <c r="BP352" i="316"/>
  <c r="BO352" i="316"/>
  <c r="BN352" i="316"/>
  <c r="BM352" i="316"/>
  <c r="BL352" i="316"/>
  <c r="BK352" i="316"/>
  <c r="BJ352" i="316"/>
  <c r="BI352" i="316"/>
  <c r="BH352" i="316"/>
  <c r="BG352" i="316"/>
  <c r="BF352" i="316"/>
  <c r="BE352" i="316"/>
  <c r="BD352" i="316"/>
  <c r="BC352" i="316"/>
  <c r="BB352" i="316"/>
  <c r="BA352" i="316"/>
  <c r="AZ352" i="316"/>
  <c r="AY352" i="316"/>
  <c r="AX352" i="316"/>
  <c r="AW352" i="316"/>
  <c r="AV352" i="316"/>
  <c r="AU352" i="316"/>
  <c r="AT352" i="316"/>
  <c r="AS352" i="316"/>
  <c r="AR352" i="316"/>
  <c r="AQ352" i="316"/>
  <c r="AP352" i="316"/>
  <c r="AO352" i="316"/>
  <c r="AN352" i="316"/>
  <c r="AM352" i="316"/>
  <c r="AL352" i="316"/>
  <c r="AK352" i="316"/>
  <c r="AJ352" i="316"/>
  <c r="AI352" i="316"/>
  <c r="AH352" i="316"/>
  <c r="AG352" i="316"/>
  <c r="AF352" i="316"/>
  <c r="AE352" i="316"/>
  <c r="AD352" i="316"/>
  <c r="AC352" i="316"/>
  <c r="AB352" i="316"/>
  <c r="AA352" i="316"/>
  <c r="Z352" i="316"/>
  <c r="Y352" i="316"/>
  <c r="X352" i="316"/>
  <c r="W352" i="316"/>
  <c r="V352" i="316"/>
  <c r="U352" i="316"/>
  <c r="T352" i="316"/>
  <c r="S352" i="316"/>
  <c r="R352" i="316"/>
  <c r="Q352" i="316"/>
  <c r="P352" i="316"/>
  <c r="O352" i="316"/>
  <c r="N352" i="316"/>
  <c r="M352" i="316"/>
  <c r="L352" i="316"/>
  <c r="K352" i="316"/>
  <c r="J352" i="316"/>
  <c r="I352" i="316"/>
  <c r="H352" i="316"/>
  <c r="G352" i="316"/>
  <c r="D352" i="316"/>
  <c r="B352" i="316"/>
  <c r="A352" i="316"/>
  <c r="BX351" i="316"/>
  <c r="BW351" i="316"/>
  <c r="BV351" i="316"/>
  <c r="BU351" i="316"/>
  <c r="BT351" i="316"/>
  <c r="BS351" i="316"/>
  <c r="BR351" i="316"/>
  <c r="BQ351" i="316"/>
  <c r="BP351" i="316"/>
  <c r="BO351" i="316"/>
  <c r="BN351" i="316"/>
  <c r="BM351" i="316"/>
  <c r="BL351" i="316"/>
  <c r="BK351" i="316"/>
  <c r="BJ351" i="316"/>
  <c r="BI351" i="316"/>
  <c r="BH351" i="316"/>
  <c r="BG351" i="316"/>
  <c r="BF351" i="316"/>
  <c r="BE351" i="316"/>
  <c r="BD351" i="316"/>
  <c r="BC351" i="316"/>
  <c r="BB351" i="316"/>
  <c r="BA351" i="316"/>
  <c r="AZ351" i="316"/>
  <c r="AY351" i="316"/>
  <c r="AX351" i="316"/>
  <c r="AW351" i="316"/>
  <c r="AV351" i="316"/>
  <c r="AU351" i="316"/>
  <c r="AT351" i="316"/>
  <c r="AS351" i="316"/>
  <c r="AR351" i="316"/>
  <c r="AQ351" i="316"/>
  <c r="AP351" i="316"/>
  <c r="AO351" i="316"/>
  <c r="AN351" i="316"/>
  <c r="AM351" i="316"/>
  <c r="AL351" i="316"/>
  <c r="AK351" i="316"/>
  <c r="AJ351" i="316"/>
  <c r="AI351" i="316"/>
  <c r="AH351" i="316"/>
  <c r="AG351" i="316"/>
  <c r="AF351" i="316"/>
  <c r="AE351" i="316"/>
  <c r="AD351" i="316"/>
  <c r="AC351" i="316"/>
  <c r="AB351" i="316"/>
  <c r="AA351" i="316"/>
  <c r="Z351" i="316"/>
  <c r="Y351" i="316"/>
  <c r="X351" i="316"/>
  <c r="W351" i="316"/>
  <c r="V351" i="316"/>
  <c r="U351" i="316"/>
  <c r="T351" i="316"/>
  <c r="S351" i="316"/>
  <c r="R351" i="316"/>
  <c r="Q351" i="316"/>
  <c r="P351" i="316"/>
  <c r="O351" i="316"/>
  <c r="N351" i="316"/>
  <c r="M351" i="316"/>
  <c r="L351" i="316"/>
  <c r="K351" i="316"/>
  <c r="J351" i="316"/>
  <c r="I351" i="316"/>
  <c r="H351" i="316"/>
  <c r="G351" i="316"/>
  <c r="D351" i="316"/>
  <c r="B351" i="316"/>
  <c r="A351" i="316"/>
  <c r="BX350" i="316"/>
  <c r="BW350" i="316"/>
  <c r="BV350" i="316"/>
  <c r="BU350" i="316"/>
  <c r="BT350" i="316"/>
  <c r="BS350" i="316"/>
  <c r="BR350" i="316"/>
  <c r="BQ350" i="316"/>
  <c r="BP350" i="316"/>
  <c r="BO350" i="316"/>
  <c r="BN350" i="316"/>
  <c r="BM350" i="316"/>
  <c r="BL350" i="316"/>
  <c r="BK350" i="316"/>
  <c r="BJ350" i="316"/>
  <c r="BI350" i="316"/>
  <c r="BH350" i="316"/>
  <c r="BG350" i="316"/>
  <c r="BF350" i="316"/>
  <c r="BE350" i="316"/>
  <c r="BD350" i="316"/>
  <c r="BC350" i="316"/>
  <c r="BB350" i="316"/>
  <c r="BA350" i="316"/>
  <c r="AZ350" i="316"/>
  <c r="AY350" i="316"/>
  <c r="AX350" i="316"/>
  <c r="AW350" i="316"/>
  <c r="AV350" i="316"/>
  <c r="AU350" i="316"/>
  <c r="AT350" i="316"/>
  <c r="AS350" i="316"/>
  <c r="AR350" i="316"/>
  <c r="AQ350" i="316"/>
  <c r="AP350" i="316"/>
  <c r="AO350" i="316"/>
  <c r="AN350" i="316"/>
  <c r="AM350" i="316"/>
  <c r="AL350" i="316"/>
  <c r="AK350" i="316"/>
  <c r="AJ350" i="316"/>
  <c r="AI350" i="316"/>
  <c r="AH350" i="316"/>
  <c r="AG350" i="316"/>
  <c r="AF350" i="316"/>
  <c r="AE350" i="316"/>
  <c r="AD350" i="316"/>
  <c r="AC350" i="316"/>
  <c r="AB350" i="316"/>
  <c r="AA350" i="316"/>
  <c r="Z350" i="316"/>
  <c r="Y350" i="316"/>
  <c r="X350" i="316"/>
  <c r="W350" i="316"/>
  <c r="V350" i="316"/>
  <c r="U350" i="316"/>
  <c r="T350" i="316"/>
  <c r="S350" i="316"/>
  <c r="R350" i="316"/>
  <c r="Q350" i="316"/>
  <c r="P350" i="316"/>
  <c r="O350" i="316"/>
  <c r="N350" i="316"/>
  <c r="M350" i="316"/>
  <c r="L350" i="316"/>
  <c r="K350" i="316"/>
  <c r="J350" i="316"/>
  <c r="I350" i="316"/>
  <c r="H350" i="316"/>
  <c r="G350" i="316"/>
  <c r="D350" i="316"/>
  <c r="B350" i="316"/>
  <c r="A350" i="316"/>
  <c r="BX349" i="316"/>
  <c r="BW349" i="316"/>
  <c r="BV349" i="316"/>
  <c r="BU349" i="316"/>
  <c r="BT349" i="316"/>
  <c r="BS349" i="316"/>
  <c r="BR349" i="316"/>
  <c r="BQ349" i="316"/>
  <c r="BP349" i="316"/>
  <c r="BO349" i="316"/>
  <c r="BN349" i="316"/>
  <c r="BM349" i="316"/>
  <c r="BL349" i="316"/>
  <c r="BK349" i="316"/>
  <c r="BJ349" i="316"/>
  <c r="BI349" i="316"/>
  <c r="BH349" i="316"/>
  <c r="BG349" i="316"/>
  <c r="BF349" i="316"/>
  <c r="BE349" i="316"/>
  <c r="BD349" i="316"/>
  <c r="BC349" i="316"/>
  <c r="BB349" i="316"/>
  <c r="BA349" i="316"/>
  <c r="AZ349" i="316"/>
  <c r="AY349" i="316"/>
  <c r="AX349" i="316"/>
  <c r="AW349" i="316"/>
  <c r="AV349" i="316"/>
  <c r="AU349" i="316"/>
  <c r="AT349" i="316"/>
  <c r="AS349" i="316"/>
  <c r="AR349" i="316"/>
  <c r="AQ349" i="316"/>
  <c r="AP349" i="316"/>
  <c r="AO349" i="316"/>
  <c r="AN349" i="316"/>
  <c r="AM349" i="316"/>
  <c r="AL349" i="316"/>
  <c r="AK349" i="316"/>
  <c r="AJ349" i="316"/>
  <c r="AI349" i="316"/>
  <c r="AH349" i="316"/>
  <c r="AG349" i="316"/>
  <c r="AF349" i="316"/>
  <c r="AE349" i="316"/>
  <c r="AD349" i="316"/>
  <c r="AC349" i="316"/>
  <c r="AB349" i="316"/>
  <c r="AA349" i="316"/>
  <c r="Z349" i="316"/>
  <c r="Y349" i="316"/>
  <c r="X349" i="316"/>
  <c r="W349" i="316"/>
  <c r="V349" i="316"/>
  <c r="U349" i="316"/>
  <c r="T349" i="316"/>
  <c r="S349" i="316"/>
  <c r="R349" i="316"/>
  <c r="Q349" i="316"/>
  <c r="P349" i="316"/>
  <c r="O349" i="316"/>
  <c r="N349" i="316"/>
  <c r="M349" i="316"/>
  <c r="L349" i="316"/>
  <c r="K349" i="316"/>
  <c r="J349" i="316"/>
  <c r="I349" i="316"/>
  <c r="H349" i="316"/>
  <c r="G349" i="316"/>
  <c r="D349" i="316"/>
  <c r="B349" i="316"/>
  <c r="A349" i="316"/>
  <c r="BX348" i="316"/>
  <c r="BW348" i="316"/>
  <c r="BV348" i="316"/>
  <c r="BU348" i="316"/>
  <c r="BT348" i="316"/>
  <c r="BS348" i="316"/>
  <c r="BR348" i="316"/>
  <c r="BQ348" i="316"/>
  <c r="BP348" i="316"/>
  <c r="BO348" i="316"/>
  <c r="BN348" i="316"/>
  <c r="BM348" i="316"/>
  <c r="BL348" i="316"/>
  <c r="BK348" i="316"/>
  <c r="BJ348" i="316"/>
  <c r="BI348" i="316"/>
  <c r="BH348" i="316"/>
  <c r="BG348" i="316"/>
  <c r="BF348" i="316"/>
  <c r="BE348" i="316"/>
  <c r="BD348" i="316"/>
  <c r="BC348" i="316"/>
  <c r="BB348" i="316"/>
  <c r="BA348" i="316"/>
  <c r="AZ348" i="316"/>
  <c r="AY348" i="316"/>
  <c r="AX348" i="316"/>
  <c r="AW348" i="316"/>
  <c r="AV348" i="316"/>
  <c r="AU348" i="316"/>
  <c r="AT348" i="316"/>
  <c r="AS348" i="316"/>
  <c r="AR348" i="316"/>
  <c r="AQ348" i="316"/>
  <c r="AP348" i="316"/>
  <c r="AO348" i="316"/>
  <c r="AN348" i="316"/>
  <c r="AM348" i="316"/>
  <c r="AL348" i="316"/>
  <c r="AK348" i="316"/>
  <c r="AJ348" i="316"/>
  <c r="AI348" i="316"/>
  <c r="AH348" i="316"/>
  <c r="AG348" i="316"/>
  <c r="AF348" i="316"/>
  <c r="AE348" i="316"/>
  <c r="AD348" i="316"/>
  <c r="AC348" i="316"/>
  <c r="AB348" i="316"/>
  <c r="AA348" i="316"/>
  <c r="Z348" i="316"/>
  <c r="Y348" i="316"/>
  <c r="X348" i="316"/>
  <c r="W348" i="316"/>
  <c r="V348" i="316"/>
  <c r="U348" i="316"/>
  <c r="T348" i="316"/>
  <c r="S348" i="316"/>
  <c r="R348" i="316"/>
  <c r="Q348" i="316"/>
  <c r="P348" i="316"/>
  <c r="O348" i="316"/>
  <c r="N348" i="316"/>
  <c r="M348" i="316"/>
  <c r="L348" i="316"/>
  <c r="K348" i="316"/>
  <c r="J348" i="316"/>
  <c r="I348" i="316"/>
  <c r="H348" i="316"/>
  <c r="G348" i="316"/>
  <c r="D348" i="316"/>
  <c r="B348" i="316"/>
  <c r="A348" i="316"/>
  <c r="BX347" i="316"/>
  <c r="BW347" i="316"/>
  <c r="BV347" i="316"/>
  <c r="BU347" i="316"/>
  <c r="BT347" i="316"/>
  <c r="BS347" i="316"/>
  <c r="BR347" i="316"/>
  <c r="BQ347" i="316"/>
  <c r="BP347" i="316"/>
  <c r="BO347" i="316"/>
  <c r="BN347" i="316"/>
  <c r="BM347" i="316"/>
  <c r="BL347" i="316"/>
  <c r="BK347" i="316"/>
  <c r="BJ347" i="316"/>
  <c r="BI347" i="316"/>
  <c r="BH347" i="316"/>
  <c r="BG347" i="316"/>
  <c r="BF347" i="316"/>
  <c r="BE347" i="316"/>
  <c r="BD347" i="316"/>
  <c r="BC347" i="316"/>
  <c r="BB347" i="316"/>
  <c r="BA347" i="316"/>
  <c r="AZ347" i="316"/>
  <c r="AY347" i="316"/>
  <c r="AX347" i="316"/>
  <c r="AW347" i="316"/>
  <c r="AV347" i="316"/>
  <c r="AU347" i="316"/>
  <c r="AT347" i="316"/>
  <c r="AS347" i="316"/>
  <c r="AR347" i="316"/>
  <c r="AQ347" i="316"/>
  <c r="AP347" i="316"/>
  <c r="AO347" i="316"/>
  <c r="AN347" i="316"/>
  <c r="AM347" i="316"/>
  <c r="AL347" i="316"/>
  <c r="AK347" i="316"/>
  <c r="AJ347" i="316"/>
  <c r="AI347" i="316"/>
  <c r="AH347" i="316"/>
  <c r="AG347" i="316"/>
  <c r="AF347" i="316"/>
  <c r="AE347" i="316"/>
  <c r="AD347" i="316"/>
  <c r="AC347" i="316"/>
  <c r="AB347" i="316"/>
  <c r="AA347" i="316"/>
  <c r="Z347" i="316"/>
  <c r="Y347" i="316"/>
  <c r="X347" i="316"/>
  <c r="W347" i="316"/>
  <c r="V347" i="316"/>
  <c r="U347" i="316"/>
  <c r="T347" i="316"/>
  <c r="S347" i="316"/>
  <c r="R347" i="316"/>
  <c r="Q347" i="316"/>
  <c r="P347" i="316"/>
  <c r="O347" i="316"/>
  <c r="N347" i="316"/>
  <c r="M347" i="316"/>
  <c r="L347" i="316"/>
  <c r="K347" i="316"/>
  <c r="J347" i="316"/>
  <c r="I347" i="316"/>
  <c r="H347" i="316"/>
  <c r="G347" i="316"/>
  <c r="D347" i="316"/>
  <c r="B347" i="316"/>
  <c r="A347" i="316"/>
  <c r="BX346" i="316"/>
  <c r="BW346" i="316"/>
  <c r="BV346" i="316"/>
  <c r="BU346" i="316"/>
  <c r="BT346" i="316"/>
  <c r="BS346" i="316"/>
  <c r="BR346" i="316"/>
  <c r="BQ346" i="316"/>
  <c r="BP346" i="316"/>
  <c r="BO346" i="316"/>
  <c r="BN346" i="316"/>
  <c r="BM346" i="316"/>
  <c r="BL346" i="316"/>
  <c r="BK346" i="316"/>
  <c r="BJ346" i="316"/>
  <c r="BI346" i="316"/>
  <c r="BH346" i="316"/>
  <c r="BG346" i="316"/>
  <c r="BF346" i="316"/>
  <c r="BE346" i="316"/>
  <c r="BD346" i="316"/>
  <c r="BC346" i="316"/>
  <c r="BB346" i="316"/>
  <c r="BA346" i="316"/>
  <c r="AZ346" i="316"/>
  <c r="AY346" i="316"/>
  <c r="AX346" i="316"/>
  <c r="AW346" i="316"/>
  <c r="AV346" i="316"/>
  <c r="AU346" i="316"/>
  <c r="AT346" i="316"/>
  <c r="AS346" i="316"/>
  <c r="AR346" i="316"/>
  <c r="AQ346" i="316"/>
  <c r="AP346" i="316"/>
  <c r="AO346" i="316"/>
  <c r="AN346" i="316"/>
  <c r="AM346" i="316"/>
  <c r="AL346" i="316"/>
  <c r="AK346" i="316"/>
  <c r="AJ346" i="316"/>
  <c r="AI346" i="316"/>
  <c r="AH346" i="316"/>
  <c r="AG346" i="316"/>
  <c r="AF346" i="316"/>
  <c r="AE346" i="316"/>
  <c r="AD346" i="316"/>
  <c r="AC346" i="316"/>
  <c r="AB346" i="316"/>
  <c r="AA346" i="316"/>
  <c r="Z346" i="316"/>
  <c r="Y346" i="316"/>
  <c r="X346" i="316"/>
  <c r="W346" i="316"/>
  <c r="V346" i="316"/>
  <c r="U346" i="316"/>
  <c r="T346" i="316"/>
  <c r="S346" i="316"/>
  <c r="R346" i="316"/>
  <c r="Q346" i="316"/>
  <c r="P346" i="316"/>
  <c r="O346" i="316"/>
  <c r="N346" i="316"/>
  <c r="M346" i="316"/>
  <c r="L346" i="316"/>
  <c r="K346" i="316"/>
  <c r="J346" i="316"/>
  <c r="I346" i="316"/>
  <c r="H346" i="316"/>
  <c r="G346" i="316"/>
  <c r="D346" i="316"/>
  <c r="B346" i="316"/>
  <c r="A346" i="316"/>
  <c r="BX345" i="316"/>
  <c r="BW345" i="316"/>
  <c r="BV345" i="316"/>
  <c r="BU345" i="316"/>
  <c r="BT345" i="316"/>
  <c r="BS345" i="316"/>
  <c r="BR345" i="316"/>
  <c r="BQ345" i="316"/>
  <c r="BP345" i="316"/>
  <c r="BO345" i="316"/>
  <c r="BN345" i="316"/>
  <c r="BM345" i="316"/>
  <c r="BL345" i="316"/>
  <c r="BK345" i="316"/>
  <c r="BJ345" i="316"/>
  <c r="BI345" i="316"/>
  <c r="BH345" i="316"/>
  <c r="BG345" i="316"/>
  <c r="BF345" i="316"/>
  <c r="BE345" i="316"/>
  <c r="BD345" i="316"/>
  <c r="BC345" i="316"/>
  <c r="BB345" i="316"/>
  <c r="BA345" i="316"/>
  <c r="AZ345" i="316"/>
  <c r="AY345" i="316"/>
  <c r="AX345" i="316"/>
  <c r="AW345" i="316"/>
  <c r="AV345" i="316"/>
  <c r="AU345" i="316"/>
  <c r="AT345" i="316"/>
  <c r="AS345" i="316"/>
  <c r="AR345" i="316"/>
  <c r="AQ345" i="316"/>
  <c r="AP345" i="316"/>
  <c r="AO345" i="316"/>
  <c r="AN345" i="316"/>
  <c r="AM345" i="316"/>
  <c r="AL345" i="316"/>
  <c r="AK345" i="316"/>
  <c r="AJ345" i="316"/>
  <c r="AI345" i="316"/>
  <c r="AH345" i="316"/>
  <c r="AG345" i="316"/>
  <c r="AF345" i="316"/>
  <c r="AE345" i="316"/>
  <c r="AD345" i="316"/>
  <c r="AC345" i="316"/>
  <c r="AB345" i="316"/>
  <c r="AA345" i="316"/>
  <c r="Z345" i="316"/>
  <c r="Y345" i="316"/>
  <c r="X345" i="316"/>
  <c r="W345" i="316"/>
  <c r="V345" i="316"/>
  <c r="U345" i="316"/>
  <c r="T345" i="316"/>
  <c r="S345" i="316"/>
  <c r="R345" i="316"/>
  <c r="Q345" i="316"/>
  <c r="P345" i="316"/>
  <c r="O345" i="316"/>
  <c r="N345" i="316"/>
  <c r="M345" i="316"/>
  <c r="L345" i="316"/>
  <c r="K345" i="316"/>
  <c r="J345" i="316"/>
  <c r="I345" i="316"/>
  <c r="H345" i="316"/>
  <c r="G345" i="316"/>
  <c r="D345" i="316"/>
  <c r="B345" i="316"/>
  <c r="A345" i="316"/>
  <c r="BX344" i="316"/>
  <c r="BW344" i="316"/>
  <c r="BV344" i="316"/>
  <c r="BU344" i="316"/>
  <c r="BT344" i="316"/>
  <c r="BS344" i="316"/>
  <c r="BR344" i="316"/>
  <c r="BQ344" i="316"/>
  <c r="BP344" i="316"/>
  <c r="BO344" i="316"/>
  <c r="BN344" i="316"/>
  <c r="BM344" i="316"/>
  <c r="BL344" i="316"/>
  <c r="BK344" i="316"/>
  <c r="BJ344" i="316"/>
  <c r="BI344" i="316"/>
  <c r="BH344" i="316"/>
  <c r="BG344" i="316"/>
  <c r="BF344" i="316"/>
  <c r="BE344" i="316"/>
  <c r="BD344" i="316"/>
  <c r="BC344" i="316"/>
  <c r="BB344" i="316"/>
  <c r="BA344" i="316"/>
  <c r="AZ344" i="316"/>
  <c r="AY344" i="316"/>
  <c r="AX344" i="316"/>
  <c r="AW344" i="316"/>
  <c r="AV344" i="316"/>
  <c r="AU344" i="316"/>
  <c r="AT344" i="316"/>
  <c r="AS344" i="316"/>
  <c r="AR344" i="316"/>
  <c r="AQ344" i="316"/>
  <c r="AP344" i="316"/>
  <c r="AO344" i="316"/>
  <c r="AN344" i="316"/>
  <c r="AM344" i="316"/>
  <c r="AL344" i="316"/>
  <c r="AK344" i="316"/>
  <c r="AJ344" i="316"/>
  <c r="AI344" i="316"/>
  <c r="AH344" i="316"/>
  <c r="AG344" i="316"/>
  <c r="AF344" i="316"/>
  <c r="AE344" i="316"/>
  <c r="AD344" i="316"/>
  <c r="AC344" i="316"/>
  <c r="AB344" i="316"/>
  <c r="AA344" i="316"/>
  <c r="Z344" i="316"/>
  <c r="Y344" i="316"/>
  <c r="X344" i="316"/>
  <c r="W344" i="316"/>
  <c r="V344" i="316"/>
  <c r="U344" i="316"/>
  <c r="T344" i="316"/>
  <c r="S344" i="316"/>
  <c r="R344" i="316"/>
  <c r="Q344" i="316"/>
  <c r="P344" i="316"/>
  <c r="O344" i="316"/>
  <c r="N344" i="316"/>
  <c r="M344" i="316"/>
  <c r="L344" i="316"/>
  <c r="K344" i="316"/>
  <c r="J344" i="316"/>
  <c r="I344" i="316"/>
  <c r="H344" i="316"/>
  <c r="G344" i="316"/>
  <c r="D344" i="316"/>
  <c r="B344" i="316"/>
  <c r="A344" i="316"/>
  <c r="BX343" i="316"/>
  <c r="BW343" i="316"/>
  <c r="BV343" i="316"/>
  <c r="BU343" i="316"/>
  <c r="BT343" i="316"/>
  <c r="BS343" i="316"/>
  <c r="BR343" i="316"/>
  <c r="BQ343" i="316"/>
  <c r="BP343" i="316"/>
  <c r="BO343" i="316"/>
  <c r="BN343" i="316"/>
  <c r="BM343" i="316"/>
  <c r="BL343" i="316"/>
  <c r="BK343" i="316"/>
  <c r="BJ343" i="316"/>
  <c r="BI343" i="316"/>
  <c r="BH343" i="316"/>
  <c r="BG343" i="316"/>
  <c r="BF343" i="316"/>
  <c r="BE343" i="316"/>
  <c r="BD343" i="316"/>
  <c r="BC343" i="316"/>
  <c r="BB343" i="316"/>
  <c r="BA343" i="316"/>
  <c r="AZ343" i="316"/>
  <c r="AY343" i="316"/>
  <c r="AX343" i="316"/>
  <c r="AW343" i="316"/>
  <c r="AV343" i="316"/>
  <c r="AU343" i="316"/>
  <c r="AT343" i="316"/>
  <c r="AS343" i="316"/>
  <c r="AR343" i="316"/>
  <c r="AQ343" i="316"/>
  <c r="AP343" i="316"/>
  <c r="AO343" i="316"/>
  <c r="AN343" i="316"/>
  <c r="AM343" i="316"/>
  <c r="AL343" i="316"/>
  <c r="AK343" i="316"/>
  <c r="AJ343" i="316"/>
  <c r="AI343" i="316"/>
  <c r="AH343" i="316"/>
  <c r="AG343" i="316"/>
  <c r="AF343" i="316"/>
  <c r="AE343" i="316"/>
  <c r="AD343" i="316"/>
  <c r="AC343" i="316"/>
  <c r="AB343" i="316"/>
  <c r="AA343" i="316"/>
  <c r="Z343" i="316"/>
  <c r="Y343" i="316"/>
  <c r="X343" i="316"/>
  <c r="W343" i="316"/>
  <c r="V343" i="316"/>
  <c r="U343" i="316"/>
  <c r="T343" i="316"/>
  <c r="S343" i="316"/>
  <c r="R343" i="316"/>
  <c r="Q343" i="316"/>
  <c r="P343" i="316"/>
  <c r="O343" i="316"/>
  <c r="N343" i="316"/>
  <c r="M343" i="316"/>
  <c r="L343" i="316"/>
  <c r="K343" i="316"/>
  <c r="J343" i="316"/>
  <c r="I343" i="316"/>
  <c r="H343" i="316"/>
  <c r="G343" i="316"/>
  <c r="D343" i="316"/>
  <c r="B343" i="316"/>
  <c r="A343" i="316"/>
  <c r="BX342" i="316"/>
  <c r="BW342" i="316"/>
  <c r="BV342" i="316"/>
  <c r="BU342" i="316"/>
  <c r="BT342" i="316"/>
  <c r="BS342" i="316"/>
  <c r="BR342" i="316"/>
  <c r="BQ342" i="316"/>
  <c r="BP342" i="316"/>
  <c r="BO342" i="316"/>
  <c r="BN342" i="316"/>
  <c r="BM342" i="316"/>
  <c r="BL342" i="316"/>
  <c r="BK342" i="316"/>
  <c r="BJ342" i="316"/>
  <c r="BI342" i="316"/>
  <c r="BH342" i="316"/>
  <c r="BG342" i="316"/>
  <c r="BF342" i="316"/>
  <c r="BE342" i="316"/>
  <c r="BD342" i="316"/>
  <c r="BC342" i="316"/>
  <c r="BB342" i="316"/>
  <c r="BA342" i="316"/>
  <c r="AZ342" i="316"/>
  <c r="AY342" i="316"/>
  <c r="AX342" i="316"/>
  <c r="AW342" i="316"/>
  <c r="AV342" i="316"/>
  <c r="AU342" i="316"/>
  <c r="AT342" i="316"/>
  <c r="AS342" i="316"/>
  <c r="AR342" i="316"/>
  <c r="AQ342" i="316"/>
  <c r="AP342" i="316"/>
  <c r="AO342" i="316"/>
  <c r="AN342" i="316"/>
  <c r="AM342" i="316"/>
  <c r="AL342" i="316"/>
  <c r="AK342" i="316"/>
  <c r="AJ342" i="316"/>
  <c r="AI342" i="316"/>
  <c r="AH342" i="316"/>
  <c r="AG342" i="316"/>
  <c r="AF342" i="316"/>
  <c r="AE342" i="316"/>
  <c r="AD342" i="316"/>
  <c r="AC342" i="316"/>
  <c r="AB342" i="316"/>
  <c r="AA342" i="316"/>
  <c r="Z342" i="316"/>
  <c r="Y342" i="316"/>
  <c r="X342" i="316"/>
  <c r="W342" i="316"/>
  <c r="V342" i="316"/>
  <c r="U342" i="316"/>
  <c r="T342" i="316"/>
  <c r="S342" i="316"/>
  <c r="R342" i="316"/>
  <c r="Q342" i="316"/>
  <c r="P342" i="316"/>
  <c r="O342" i="316"/>
  <c r="N342" i="316"/>
  <c r="M342" i="316"/>
  <c r="L342" i="316"/>
  <c r="K342" i="316"/>
  <c r="J342" i="316"/>
  <c r="I342" i="316"/>
  <c r="H342" i="316"/>
  <c r="G342" i="316"/>
  <c r="D342" i="316"/>
  <c r="B342" i="316"/>
  <c r="A342" i="316"/>
  <c r="BX341" i="316"/>
  <c r="BW341" i="316"/>
  <c r="BV341" i="316"/>
  <c r="BU341" i="316"/>
  <c r="BT341" i="316"/>
  <c r="BS341" i="316"/>
  <c r="BR341" i="316"/>
  <c r="BQ341" i="316"/>
  <c r="BP341" i="316"/>
  <c r="BO341" i="316"/>
  <c r="BN341" i="316"/>
  <c r="BM341" i="316"/>
  <c r="BL341" i="316"/>
  <c r="BK341" i="316"/>
  <c r="BJ341" i="316"/>
  <c r="BI341" i="316"/>
  <c r="BH341" i="316"/>
  <c r="BG341" i="316"/>
  <c r="BF341" i="316"/>
  <c r="BE341" i="316"/>
  <c r="BD341" i="316"/>
  <c r="BC341" i="316"/>
  <c r="BB341" i="316"/>
  <c r="BA341" i="316"/>
  <c r="AZ341" i="316"/>
  <c r="AY341" i="316"/>
  <c r="AX341" i="316"/>
  <c r="AW341" i="316"/>
  <c r="AV341" i="316"/>
  <c r="AU341" i="316"/>
  <c r="AT341" i="316"/>
  <c r="AS341" i="316"/>
  <c r="AR341" i="316"/>
  <c r="AQ341" i="316"/>
  <c r="AP341" i="316"/>
  <c r="AO341" i="316"/>
  <c r="AN341" i="316"/>
  <c r="AM341" i="316"/>
  <c r="AL341" i="316"/>
  <c r="AK341" i="316"/>
  <c r="AJ341" i="316"/>
  <c r="AI341" i="316"/>
  <c r="AH341" i="316"/>
  <c r="AG341" i="316"/>
  <c r="AF341" i="316"/>
  <c r="AE341" i="316"/>
  <c r="AD341" i="316"/>
  <c r="AC341" i="316"/>
  <c r="AB341" i="316"/>
  <c r="AA341" i="316"/>
  <c r="Z341" i="316"/>
  <c r="Y341" i="316"/>
  <c r="X341" i="316"/>
  <c r="W341" i="316"/>
  <c r="V341" i="316"/>
  <c r="U341" i="316"/>
  <c r="T341" i="316"/>
  <c r="S341" i="316"/>
  <c r="R341" i="316"/>
  <c r="Q341" i="316"/>
  <c r="P341" i="316"/>
  <c r="O341" i="316"/>
  <c r="N341" i="316"/>
  <c r="M341" i="316"/>
  <c r="L341" i="316"/>
  <c r="K341" i="316"/>
  <c r="J341" i="316"/>
  <c r="I341" i="316"/>
  <c r="H341" i="316"/>
  <c r="G341" i="316"/>
  <c r="D341" i="316"/>
  <c r="B341" i="316"/>
  <c r="A341" i="316"/>
  <c r="BX340" i="316"/>
  <c r="BW340" i="316"/>
  <c r="BV340" i="316"/>
  <c r="BU340" i="316"/>
  <c r="BT340" i="316"/>
  <c r="BS340" i="316"/>
  <c r="BR340" i="316"/>
  <c r="BQ340" i="316"/>
  <c r="BP340" i="316"/>
  <c r="BO340" i="316"/>
  <c r="BN340" i="316"/>
  <c r="BM340" i="316"/>
  <c r="BL340" i="316"/>
  <c r="BK340" i="316"/>
  <c r="BJ340" i="316"/>
  <c r="BI340" i="316"/>
  <c r="BH340" i="316"/>
  <c r="BG340" i="316"/>
  <c r="BF340" i="316"/>
  <c r="BE340" i="316"/>
  <c r="BD340" i="316"/>
  <c r="BC340" i="316"/>
  <c r="BB340" i="316"/>
  <c r="BA340" i="316"/>
  <c r="AZ340" i="316"/>
  <c r="AY340" i="316"/>
  <c r="AX340" i="316"/>
  <c r="AW340" i="316"/>
  <c r="AV340" i="316"/>
  <c r="AU340" i="316"/>
  <c r="AT340" i="316"/>
  <c r="AS340" i="316"/>
  <c r="AR340" i="316"/>
  <c r="AQ340" i="316"/>
  <c r="AP340" i="316"/>
  <c r="AO340" i="316"/>
  <c r="AN340" i="316"/>
  <c r="AM340" i="316"/>
  <c r="AL340" i="316"/>
  <c r="AK340" i="316"/>
  <c r="AJ340" i="316"/>
  <c r="AI340" i="316"/>
  <c r="AH340" i="316"/>
  <c r="AG340" i="316"/>
  <c r="AF340" i="316"/>
  <c r="AE340" i="316"/>
  <c r="AD340" i="316"/>
  <c r="AC340" i="316"/>
  <c r="AB340" i="316"/>
  <c r="AA340" i="316"/>
  <c r="Z340" i="316"/>
  <c r="Y340" i="316"/>
  <c r="X340" i="316"/>
  <c r="W340" i="316"/>
  <c r="V340" i="316"/>
  <c r="U340" i="316"/>
  <c r="T340" i="316"/>
  <c r="S340" i="316"/>
  <c r="R340" i="316"/>
  <c r="Q340" i="316"/>
  <c r="P340" i="316"/>
  <c r="O340" i="316"/>
  <c r="N340" i="316"/>
  <c r="M340" i="316"/>
  <c r="L340" i="316"/>
  <c r="K340" i="316"/>
  <c r="J340" i="316"/>
  <c r="I340" i="316"/>
  <c r="H340" i="316"/>
  <c r="G340" i="316"/>
  <c r="D340" i="316"/>
  <c r="B340" i="316"/>
  <c r="A340" i="316"/>
  <c r="BX339" i="316"/>
  <c r="BW339" i="316"/>
  <c r="BV339" i="316"/>
  <c r="BU339" i="316"/>
  <c r="BT339" i="316"/>
  <c r="BS339" i="316"/>
  <c r="BR339" i="316"/>
  <c r="BQ339" i="316"/>
  <c r="BP339" i="316"/>
  <c r="BO339" i="316"/>
  <c r="BN339" i="316"/>
  <c r="BM339" i="316"/>
  <c r="BL339" i="316"/>
  <c r="BK339" i="316"/>
  <c r="BJ339" i="316"/>
  <c r="BI339" i="316"/>
  <c r="BH339" i="316"/>
  <c r="BG339" i="316"/>
  <c r="BF339" i="316"/>
  <c r="BE339" i="316"/>
  <c r="BD339" i="316"/>
  <c r="BC339" i="316"/>
  <c r="BB339" i="316"/>
  <c r="BA339" i="316"/>
  <c r="AZ339" i="316"/>
  <c r="AY339" i="316"/>
  <c r="AX339" i="316"/>
  <c r="AW339" i="316"/>
  <c r="AV339" i="316"/>
  <c r="AU339" i="316"/>
  <c r="AT339" i="316"/>
  <c r="AS339" i="316"/>
  <c r="AR339" i="316"/>
  <c r="AQ339" i="316"/>
  <c r="AP339" i="316"/>
  <c r="AO339" i="316"/>
  <c r="AN339" i="316"/>
  <c r="AM339" i="316"/>
  <c r="AL339" i="316"/>
  <c r="AK339" i="316"/>
  <c r="AJ339" i="316"/>
  <c r="AI339" i="316"/>
  <c r="AH339" i="316"/>
  <c r="AG339" i="316"/>
  <c r="AF339" i="316"/>
  <c r="AE339" i="316"/>
  <c r="AD339" i="316"/>
  <c r="AC339" i="316"/>
  <c r="AB339" i="316"/>
  <c r="AA339" i="316"/>
  <c r="Z339" i="316"/>
  <c r="Y339" i="316"/>
  <c r="X339" i="316"/>
  <c r="W339" i="316"/>
  <c r="V339" i="316"/>
  <c r="U339" i="316"/>
  <c r="T339" i="316"/>
  <c r="S339" i="316"/>
  <c r="R339" i="316"/>
  <c r="Q339" i="316"/>
  <c r="P339" i="316"/>
  <c r="O339" i="316"/>
  <c r="N339" i="316"/>
  <c r="M339" i="316"/>
  <c r="L339" i="316"/>
  <c r="K339" i="316"/>
  <c r="J339" i="316"/>
  <c r="I339" i="316"/>
  <c r="H339" i="316"/>
  <c r="G339" i="316"/>
  <c r="D339" i="316"/>
  <c r="B339" i="316"/>
  <c r="A339" i="316"/>
  <c r="BX338" i="316"/>
  <c r="BW338" i="316"/>
  <c r="BV338" i="316"/>
  <c r="BU338" i="316"/>
  <c r="BT338" i="316"/>
  <c r="BS338" i="316"/>
  <c r="BR338" i="316"/>
  <c r="BQ338" i="316"/>
  <c r="BP338" i="316"/>
  <c r="BO338" i="316"/>
  <c r="BN338" i="316"/>
  <c r="BM338" i="316"/>
  <c r="BL338" i="316"/>
  <c r="BK338" i="316"/>
  <c r="BJ338" i="316"/>
  <c r="BI338" i="316"/>
  <c r="BH338" i="316"/>
  <c r="BG338" i="316"/>
  <c r="BF338" i="316"/>
  <c r="BE338" i="316"/>
  <c r="BD338" i="316"/>
  <c r="BC338" i="316"/>
  <c r="BB338" i="316"/>
  <c r="BA338" i="316"/>
  <c r="AZ338" i="316"/>
  <c r="AY338" i="316"/>
  <c r="AX338" i="316"/>
  <c r="AW338" i="316"/>
  <c r="AV338" i="316"/>
  <c r="AU338" i="316"/>
  <c r="AT338" i="316"/>
  <c r="AS338" i="316"/>
  <c r="AR338" i="316"/>
  <c r="AQ338" i="316"/>
  <c r="AP338" i="316"/>
  <c r="AO338" i="316"/>
  <c r="AN338" i="316"/>
  <c r="AM338" i="316"/>
  <c r="AL338" i="316"/>
  <c r="AK338" i="316"/>
  <c r="AJ338" i="316"/>
  <c r="AI338" i="316"/>
  <c r="AH338" i="316"/>
  <c r="AG338" i="316"/>
  <c r="AF338" i="316"/>
  <c r="AE338" i="316"/>
  <c r="AD338" i="316"/>
  <c r="AC338" i="316"/>
  <c r="AB338" i="316"/>
  <c r="AA338" i="316"/>
  <c r="Z338" i="316"/>
  <c r="Y338" i="316"/>
  <c r="X338" i="316"/>
  <c r="W338" i="316"/>
  <c r="V338" i="316"/>
  <c r="U338" i="316"/>
  <c r="T338" i="316"/>
  <c r="S338" i="316"/>
  <c r="R338" i="316"/>
  <c r="Q338" i="316"/>
  <c r="P338" i="316"/>
  <c r="O338" i="316"/>
  <c r="N338" i="316"/>
  <c r="M338" i="316"/>
  <c r="L338" i="316"/>
  <c r="K338" i="316"/>
  <c r="J338" i="316"/>
  <c r="I338" i="316"/>
  <c r="H338" i="316"/>
  <c r="G338" i="316"/>
  <c r="D338" i="316"/>
  <c r="B338" i="316"/>
  <c r="A338" i="316"/>
  <c r="BX337" i="316"/>
  <c r="BW337" i="316"/>
  <c r="BV337" i="316"/>
  <c r="BU337" i="316"/>
  <c r="BT337" i="316"/>
  <c r="BS337" i="316"/>
  <c r="BR337" i="316"/>
  <c r="BQ337" i="316"/>
  <c r="BP337" i="316"/>
  <c r="BO337" i="316"/>
  <c r="BN337" i="316"/>
  <c r="BM337" i="316"/>
  <c r="BL337" i="316"/>
  <c r="BK337" i="316"/>
  <c r="BJ337" i="316"/>
  <c r="BI337" i="316"/>
  <c r="BH337" i="316"/>
  <c r="BG337" i="316"/>
  <c r="BF337" i="316"/>
  <c r="BE337" i="316"/>
  <c r="BD337" i="316"/>
  <c r="BC337" i="316"/>
  <c r="BB337" i="316"/>
  <c r="BA337" i="316"/>
  <c r="AZ337" i="316"/>
  <c r="AY337" i="316"/>
  <c r="AX337" i="316"/>
  <c r="AW337" i="316"/>
  <c r="AV337" i="316"/>
  <c r="AU337" i="316"/>
  <c r="AT337" i="316"/>
  <c r="AS337" i="316"/>
  <c r="AR337" i="316"/>
  <c r="AQ337" i="316"/>
  <c r="AP337" i="316"/>
  <c r="AO337" i="316"/>
  <c r="AN337" i="316"/>
  <c r="AM337" i="316"/>
  <c r="AL337" i="316"/>
  <c r="AK337" i="316"/>
  <c r="AJ337" i="316"/>
  <c r="AI337" i="316"/>
  <c r="AH337" i="316"/>
  <c r="AG337" i="316"/>
  <c r="AF337" i="316"/>
  <c r="AE337" i="316"/>
  <c r="AD337" i="316"/>
  <c r="AC337" i="316"/>
  <c r="AB337" i="316"/>
  <c r="AA337" i="316"/>
  <c r="Z337" i="316"/>
  <c r="Y337" i="316"/>
  <c r="X337" i="316"/>
  <c r="W337" i="316"/>
  <c r="V337" i="316"/>
  <c r="U337" i="316"/>
  <c r="T337" i="316"/>
  <c r="S337" i="316"/>
  <c r="R337" i="316"/>
  <c r="Q337" i="316"/>
  <c r="P337" i="316"/>
  <c r="O337" i="316"/>
  <c r="N337" i="316"/>
  <c r="M337" i="316"/>
  <c r="L337" i="316"/>
  <c r="K337" i="316"/>
  <c r="J337" i="316"/>
  <c r="I337" i="316"/>
  <c r="H337" i="316"/>
  <c r="G337" i="316"/>
  <c r="D337" i="316"/>
  <c r="B337" i="316"/>
  <c r="A337" i="316"/>
  <c r="BX336" i="316"/>
  <c r="BW336" i="316"/>
  <c r="BV336" i="316"/>
  <c r="BU336" i="316"/>
  <c r="BT336" i="316"/>
  <c r="BS336" i="316"/>
  <c r="BR336" i="316"/>
  <c r="BQ336" i="316"/>
  <c r="BP336" i="316"/>
  <c r="BO336" i="316"/>
  <c r="BN336" i="316"/>
  <c r="BM336" i="316"/>
  <c r="BL336" i="316"/>
  <c r="BK336" i="316"/>
  <c r="BJ336" i="316"/>
  <c r="BI336" i="316"/>
  <c r="BH336" i="316"/>
  <c r="BG336" i="316"/>
  <c r="BF336" i="316"/>
  <c r="BE336" i="316"/>
  <c r="BD336" i="316"/>
  <c r="BC336" i="316"/>
  <c r="BB336" i="316"/>
  <c r="BA336" i="316"/>
  <c r="AZ336" i="316"/>
  <c r="AY336" i="316"/>
  <c r="AX336" i="316"/>
  <c r="AW336" i="316"/>
  <c r="AV336" i="316"/>
  <c r="AU336" i="316"/>
  <c r="AT336" i="316"/>
  <c r="AS336" i="316"/>
  <c r="AR336" i="316"/>
  <c r="AQ336" i="316"/>
  <c r="AP336" i="316"/>
  <c r="AO336" i="316"/>
  <c r="AN336" i="316"/>
  <c r="AM336" i="316"/>
  <c r="AL336" i="316"/>
  <c r="AK336" i="316"/>
  <c r="AJ336" i="316"/>
  <c r="AI336" i="316"/>
  <c r="AH336" i="316"/>
  <c r="AG336" i="316"/>
  <c r="AF336" i="316"/>
  <c r="AE336" i="316"/>
  <c r="AD336" i="316"/>
  <c r="AC336" i="316"/>
  <c r="AB336" i="316"/>
  <c r="AA336" i="316"/>
  <c r="Z336" i="316"/>
  <c r="Y336" i="316"/>
  <c r="X336" i="316"/>
  <c r="W336" i="316"/>
  <c r="V336" i="316"/>
  <c r="U336" i="316"/>
  <c r="T336" i="316"/>
  <c r="S336" i="316"/>
  <c r="R336" i="316"/>
  <c r="Q336" i="316"/>
  <c r="P336" i="316"/>
  <c r="O336" i="316"/>
  <c r="N336" i="316"/>
  <c r="M336" i="316"/>
  <c r="L336" i="316"/>
  <c r="K336" i="316"/>
  <c r="J336" i="316"/>
  <c r="I336" i="316"/>
  <c r="H336" i="316"/>
  <c r="G336" i="316"/>
  <c r="D336" i="316"/>
  <c r="B336" i="316"/>
  <c r="A336" i="316"/>
  <c r="BX335" i="316"/>
  <c r="BW335" i="316"/>
  <c r="BV335" i="316"/>
  <c r="BU335" i="316"/>
  <c r="BT335" i="316"/>
  <c r="BS335" i="316"/>
  <c r="BR335" i="316"/>
  <c r="BQ335" i="316"/>
  <c r="BP335" i="316"/>
  <c r="BO335" i="316"/>
  <c r="BN335" i="316"/>
  <c r="BM335" i="316"/>
  <c r="BL335" i="316"/>
  <c r="BK335" i="316"/>
  <c r="BJ335" i="316"/>
  <c r="BI335" i="316"/>
  <c r="BH335" i="316"/>
  <c r="BG335" i="316"/>
  <c r="BF335" i="316"/>
  <c r="BE335" i="316"/>
  <c r="BD335" i="316"/>
  <c r="BC335" i="316"/>
  <c r="BB335" i="316"/>
  <c r="BA335" i="316"/>
  <c r="AZ335" i="316"/>
  <c r="AY335" i="316"/>
  <c r="AX335" i="316"/>
  <c r="AW335" i="316"/>
  <c r="AV335" i="316"/>
  <c r="AU335" i="316"/>
  <c r="AT335" i="316"/>
  <c r="AS335" i="316"/>
  <c r="AR335" i="316"/>
  <c r="AQ335" i="316"/>
  <c r="AP335" i="316"/>
  <c r="AO335" i="316"/>
  <c r="AN335" i="316"/>
  <c r="AM335" i="316"/>
  <c r="AL335" i="316"/>
  <c r="AK335" i="316"/>
  <c r="AJ335" i="316"/>
  <c r="AI335" i="316"/>
  <c r="AH335" i="316"/>
  <c r="AG335" i="316"/>
  <c r="AF335" i="316"/>
  <c r="AE335" i="316"/>
  <c r="AD335" i="316"/>
  <c r="AC335" i="316"/>
  <c r="AB335" i="316"/>
  <c r="AA335" i="316"/>
  <c r="Z335" i="316"/>
  <c r="Y335" i="316"/>
  <c r="X335" i="316"/>
  <c r="W335" i="316"/>
  <c r="V335" i="316"/>
  <c r="U335" i="316"/>
  <c r="T335" i="316"/>
  <c r="S335" i="316"/>
  <c r="R335" i="316"/>
  <c r="Q335" i="316"/>
  <c r="P335" i="316"/>
  <c r="O335" i="316"/>
  <c r="N335" i="316"/>
  <c r="M335" i="316"/>
  <c r="L335" i="316"/>
  <c r="K335" i="316"/>
  <c r="J335" i="316"/>
  <c r="I335" i="316"/>
  <c r="H335" i="316"/>
  <c r="G335" i="316"/>
  <c r="D335" i="316"/>
  <c r="B335" i="316"/>
  <c r="A335" i="316"/>
  <c r="BX334" i="316"/>
  <c r="BW334" i="316"/>
  <c r="BV334" i="316"/>
  <c r="BU334" i="316"/>
  <c r="BT334" i="316"/>
  <c r="BS334" i="316"/>
  <c r="BR334" i="316"/>
  <c r="BQ334" i="316"/>
  <c r="BP334" i="316"/>
  <c r="BO334" i="316"/>
  <c r="BN334" i="316"/>
  <c r="BM334" i="316"/>
  <c r="BL334" i="316"/>
  <c r="BK334" i="316"/>
  <c r="BJ334" i="316"/>
  <c r="BI334" i="316"/>
  <c r="BH334" i="316"/>
  <c r="BG334" i="316"/>
  <c r="BF334" i="316"/>
  <c r="BE334" i="316"/>
  <c r="BD334" i="316"/>
  <c r="BC334" i="316"/>
  <c r="BB334" i="316"/>
  <c r="BA334" i="316"/>
  <c r="AZ334" i="316"/>
  <c r="AY334" i="316"/>
  <c r="AX334" i="316"/>
  <c r="AW334" i="316"/>
  <c r="AV334" i="316"/>
  <c r="AU334" i="316"/>
  <c r="AT334" i="316"/>
  <c r="AS334" i="316"/>
  <c r="AR334" i="316"/>
  <c r="AQ334" i="316"/>
  <c r="AP334" i="316"/>
  <c r="AO334" i="316"/>
  <c r="AN334" i="316"/>
  <c r="AM334" i="316"/>
  <c r="AL334" i="316"/>
  <c r="AK334" i="316"/>
  <c r="AJ334" i="316"/>
  <c r="AI334" i="316"/>
  <c r="AH334" i="316"/>
  <c r="AG334" i="316"/>
  <c r="AF334" i="316"/>
  <c r="AE334" i="316"/>
  <c r="AD334" i="316"/>
  <c r="AC334" i="316"/>
  <c r="AB334" i="316"/>
  <c r="AA334" i="316"/>
  <c r="Z334" i="316"/>
  <c r="Y334" i="316"/>
  <c r="X334" i="316"/>
  <c r="W334" i="316"/>
  <c r="V334" i="316"/>
  <c r="U334" i="316"/>
  <c r="T334" i="316"/>
  <c r="S334" i="316"/>
  <c r="R334" i="316"/>
  <c r="Q334" i="316"/>
  <c r="P334" i="316"/>
  <c r="O334" i="316"/>
  <c r="N334" i="316"/>
  <c r="M334" i="316"/>
  <c r="L334" i="316"/>
  <c r="K334" i="316"/>
  <c r="J334" i="316"/>
  <c r="I334" i="316"/>
  <c r="H334" i="316"/>
  <c r="G334" i="316"/>
  <c r="D334" i="316"/>
  <c r="B334" i="316"/>
  <c r="A334" i="316"/>
  <c r="BX333" i="316"/>
  <c r="BW333" i="316"/>
  <c r="BV333" i="316"/>
  <c r="BU333" i="316"/>
  <c r="BT333" i="316"/>
  <c r="BS333" i="316"/>
  <c r="BR333" i="316"/>
  <c r="BQ333" i="316"/>
  <c r="BP333" i="316"/>
  <c r="BO333" i="316"/>
  <c r="BN333" i="316"/>
  <c r="BM333" i="316"/>
  <c r="BL333" i="316"/>
  <c r="BK333" i="316"/>
  <c r="BJ333" i="316"/>
  <c r="BI333" i="316"/>
  <c r="BH333" i="316"/>
  <c r="BG333" i="316"/>
  <c r="BF333" i="316"/>
  <c r="BE333" i="316"/>
  <c r="BD333" i="316"/>
  <c r="BC333" i="316"/>
  <c r="BB333" i="316"/>
  <c r="BA333" i="316"/>
  <c r="AZ333" i="316"/>
  <c r="AY333" i="316"/>
  <c r="AX333" i="316"/>
  <c r="AW333" i="316"/>
  <c r="AV333" i="316"/>
  <c r="AU333" i="316"/>
  <c r="AT333" i="316"/>
  <c r="AS333" i="316"/>
  <c r="AR333" i="316"/>
  <c r="AQ333" i="316"/>
  <c r="AP333" i="316"/>
  <c r="AO333" i="316"/>
  <c r="AN333" i="316"/>
  <c r="AM333" i="316"/>
  <c r="AL333" i="316"/>
  <c r="AK333" i="316"/>
  <c r="AJ333" i="316"/>
  <c r="AI333" i="316"/>
  <c r="AH333" i="316"/>
  <c r="AG333" i="316"/>
  <c r="AF333" i="316"/>
  <c r="AE333" i="316"/>
  <c r="AD333" i="316"/>
  <c r="AC333" i="316"/>
  <c r="AB333" i="316"/>
  <c r="AA333" i="316"/>
  <c r="Z333" i="316"/>
  <c r="Y333" i="316"/>
  <c r="X333" i="316"/>
  <c r="W333" i="316"/>
  <c r="V333" i="316"/>
  <c r="U333" i="316"/>
  <c r="T333" i="316"/>
  <c r="S333" i="316"/>
  <c r="R333" i="316"/>
  <c r="Q333" i="316"/>
  <c r="P333" i="316"/>
  <c r="O333" i="316"/>
  <c r="N333" i="316"/>
  <c r="M333" i="316"/>
  <c r="L333" i="316"/>
  <c r="K333" i="316"/>
  <c r="J333" i="316"/>
  <c r="I333" i="316"/>
  <c r="H333" i="316"/>
  <c r="G333" i="316"/>
  <c r="D333" i="316"/>
  <c r="B333" i="316"/>
  <c r="A333" i="316"/>
  <c r="BX332" i="316"/>
  <c r="BW332" i="316"/>
  <c r="BV332" i="316"/>
  <c r="BU332" i="316"/>
  <c r="BT332" i="316"/>
  <c r="BS332" i="316"/>
  <c r="BR332" i="316"/>
  <c r="BQ332" i="316"/>
  <c r="BP332" i="316"/>
  <c r="BO332" i="316"/>
  <c r="BN332" i="316"/>
  <c r="BM332" i="316"/>
  <c r="BL332" i="316"/>
  <c r="BK332" i="316"/>
  <c r="BJ332" i="316"/>
  <c r="BI332" i="316"/>
  <c r="BH332" i="316"/>
  <c r="BG332" i="316"/>
  <c r="BF332" i="316"/>
  <c r="BE332" i="316"/>
  <c r="BD332" i="316"/>
  <c r="BC332" i="316"/>
  <c r="BB332" i="316"/>
  <c r="BA332" i="316"/>
  <c r="AZ332" i="316"/>
  <c r="AY332" i="316"/>
  <c r="AX332" i="316"/>
  <c r="AW332" i="316"/>
  <c r="AV332" i="316"/>
  <c r="AU332" i="316"/>
  <c r="AT332" i="316"/>
  <c r="AS332" i="316"/>
  <c r="AR332" i="316"/>
  <c r="AQ332" i="316"/>
  <c r="AP332" i="316"/>
  <c r="AO332" i="316"/>
  <c r="AN332" i="316"/>
  <c r="AM332" i="316"/>
  <c r="AL332" i="316"/>
  <c r="AK332" i="316"/>
  <c r="AJ332" i="316"/>
  <c r="AI332" i="316"/>
  <c r="AH332" i="316"/>
  <c r="AG332" i="316"/>
  <c r="AF332" i="316"/>
  <c r="AE332" i="316"/>
  <c r="AD332" i="316"/>
  <c r="AC332" i="316"/>
  <c r="AB332" i="316"/>
  <c r="AA332" i="316"/>
  <c r="Z332" i="316"/>
  <c r="Y332" i="316"/>
  <c r="X332" i="316"/>
  <c r="W332" i="316"/>
  <c r="V332" i="316"/>
  <c r="U332" i="316"/>
  <c r="T332" i="316"/>
  <c r="S332" i="316"/>
  <c r="R332" i="316"/>
  <c r="Q332" i="316"/>
  <c r="P332" i="316"/>
  <c r="O332" i="316"/>
  <c r="N332" i="316"/>
  <c r="M332" i="316"/>
  <c r="L332" i="316"/>
  <c r="K332" i="316"/>
  <c r="J332" i="316"/>
  <c r="I332" i="316"/>
  <c r="H332" i="316"/>
  <c r="G332" i="316"/>
  <c r="D332" i="316"/>
  <c r="B332" i="316"/>
  <c r="A332" i="316"/>
  <c r="BX331" i="316"/>
  <c r="BW331" i="316"/>
  <c r="BV331" i="316"/>
  <c r="BU331" i="316"/>
  <c r="BT331" i="316"/>
  <c r="BS331" i="316"/>
  <c r="BR331" i="316"/>
  <c r="BQ331" i="316"/>
  <c r="BP331" i="316"/>
  <c r="BO331" i="316"/>
  <c r="BN331" i="316"/>
  <c r="BM331" i="316"/>
  <c r="BL331" i="316"/>
  <c r="BK331" i="316"/>
  <c r="BJ331" i="316"/>
  <c r="BI331" i="316"/>
  <c r="BH331" i="316"/>
  <c r="BG331" i="316"/>
  <c r="BF331" i="316"/>
  <c r="BE331" i="316"/>
  <c r="BD331" i="316"/>
  <c r="BC331" i="316"/>
  <c r="BB331" i="316"/>
  <c r="BA331" i="316"/>
  <c r="AZ331" i="316"/>
  <c r="AY331" i="316"/>
  <c r="AX331" i="316"/>
  <c r="AW331" i="316"/>
  <c r="AV331" i="316"/>
  <c r="AU331" i="316"/>
  <c r="AT331" i="316"/>
  <c r="AS331" i="316"/>
  <c r="AR331" i="316"/>
  <c r="AQ331" i="316"/>
  <c r="AP331" i="316"/>
  <c r="AO331" i="316"/>
  <c r="AN331" i="316"/>
  <c r="AM331" i="316"/>
  <c r="AL331" i="316"/>
  <c r="AK331" i="316"/>
  <c r="AJ331" i="316"/>
  <c r="AI331" i="316"/>
  <c r="AH331" i="316"/>
  <c r="AG331" i="316"/>
  <c r="AF331" i="316"/>
  <c r="AE331" i="316"/>
  <c r="AD331" i="316"/>
  <c r="AC331" i="316"/>
  <c r="AB331" i="316"/>
  <c r="AA331" i="316"/>
  <c r="Z331" i="316"/>
  <c r="Y331" i="316"/>
  <c r="X331" i="316"/>
  <c r="W331" i="316"/>
  <c r="V331" i="316"/>
  <c r="U331" i="316"/>
  <c r="T331" i="316"/>
  <c r="S331" i="316"/>
  <c r="R331" i="316"/>
  <c r="Q331" i="316"/>
  <c r="P331" i="316"/>
  <c r="O331" i="316"/>
  <c r="N331" i="316"/>
  <c r="M331" i="316"/>
  <c r="L331" i="316"/>
  <c r="K331" i="316"/>
  <c r="J331" i="316"/>
  <c r="I331" i="316"/>
  <c r="H331" i="316"/>
  <c r="G331" i="316"/>
  <c r="D331" i="316"/>
  <c r="B331" i="316"/>
  <c r="A331" i="316"/>
  <c r="BX330" i="316"/>
  <c r="BW330" i="316"/>
  <c r="BV330" i="316"/>
  <c r="BU330" i="316"/>
  <c r="BT330" i="316"/>
  <c r="BS330" i="316"/>
  <c r="BR330" i="316"/>
  <c r="BQ330" i="316"/>
  <c r="BP330" i="316"/>
  <c r="BO330" i="316"/>
  <c r="BN330" i="316"/>
  <c r="BM330" i="316"/>
  <c r="BL330" i="316"/>
  <c r="BK330" i="316"/>
  <c r="BJ330" i="316"/>
  <c r="BI330" i="316"/>
  <c r="BH330" i="316"/>
  <c r="BG330" i="316"/>
  <c r="BF330" i="316"/>
  <c r="BE330" i="316"/>
  <c r="BD330" i="316"/>
  <c r="BC330" i="316"/>
  <c r="BB330" i="316"/>
  <c r="BA330" i="316"/>
  <c r="AZ330" i="316"/>
  <c r="AY330" i="316"/>
  <c r="AX330" i="316"/>
  <c r="AW330" i="316"/>
  <c r="AV330" i="316"/>
  <c r="AU330" i="316"/>
  <c r="AT330" i="316"/>
  <c r="AS330" i="316"/>
  <c r="AR330" i="316"/>
  <c r="AQ330" i="316"/>
  <c r="AP330" i="316"/>
  <c r="AO330" i="316"/>
  <c r="AN330" i="316"/>
  <c r="AM330" i="316"/>
  <c r="AL330" i="316"/>
  <c r="AK330" i="316"/>
  <c r="AJ330" i="316"/>
  <c r="AI330" i="316"/>
  <c r="AH330" i="316"/>
  <c r="AG330" i="316"/>
  <c r="AF330" i="316"/>
  <c r="AE330" i="316"/>
  <c r="AD330" i="316"/>
  <c r="AC330" i="316"/>
  <c r="AB330" i="316"/>
  <c r="AA330" i="316"/>
  <c r="Z330" i="316"/>
  <c r="Y330" i="316"/>
  <c r="X330" i="316"/>
  <c r="W330" i="316"/>
  <c r="V330" i="316"/>
  <c r="U330" i="316"/>
  <c r="T330" i="316"/>
  <c r="S330" i="316"/>
  <c r="R330" i="316"/>
  <c r="Q330" i="316"/>
  <c r="P330" i="316"/>
  <c r="O330" i="316"/>
  <c r="N330" i="316"/>
  <c r="M330" i="316"/>
  <c r="L330" i="316"/>
  <c r="K330" i="316"/>
  <c r="J330" i="316"/>
  <c r="I330" i="316"/>
  <c r="H330" i="316"/>
  <c r="G330" i="316"/>
  <c r="D330" i="316"/>
  <c r="B330" i="316"/>
  <c r="A330" i="316"/>
  <c r="BX329" i="316"/>
  <c r="BW329" i="316"/>
  <c r="BV329" i="316"/>
  <c r="BU329" i="316"/>
  <c r="BT329" i="316"/>
  <c r="BS329" i="316"/>
  <c r="BR329" i="316"/>
  <c r="BQ329" i="316"/>
  <c r="BP329" i="316"/>
  <c r="BO329" i="316"/>
  <c r="BN329" i="316"/>
  <c r="BM329" i="316"/>
  <c r="BL329" i="316"/>
  <c r="BK329" i="316"/>
  <c r="BJ329" i="316"/>
  <c r="BI329" i="316"/>
  <c r="BH329" i="316"/>
  <c r="BG329" i="316"/>
  <c r="BF329" i="316"/>
  <c r="BE329" i="316"/>
  <c r="BD329" i="316"/>
  <c r="BC329" i="316"/>
  <c r="BB329" i="316"/>
  <c r="BA329" i="316"/>
  <c r="AZ329" i="316"/>
  <c r="AY329" i="316"/>
  <c r="AX329" i="316"/>
  <c r="AW329" i="316"/>
  <c r="AV329" i="316"/>
  <c r="AU329" i="316"/>
  <c r="AT329" i="316"/>
  <c r="AS329" i="316"/>
  <c r="AR329" i="316"/>
  <c r="AQ329" i="316"/>
  <c r="AP329" i="316"/>
  <c r="AO329" i="316"/>
  <c r="AN329" i="316"/>
  <c r="AM329" i="316"/>
  <c r="AL329" i="316"/>
  <c r="AK329" i="316"/>
  <c r="AJ329" i="316"/>
  <c r="AI329" i="316"/>
  <c r="AH329" i="316"/>
  <c r="AG329" i="316"/>
  <c r="AF329" i="316"/>
  <c r="AE329" i="316"/>
  <c r="AD329" i="316"/>
  <c r="AC329" i="316"/>
  <c r="AB329" i="316"/>
  <c r="AA329" i="316"/>
  <c r="Z329" i="316"/>
  <c r="Y329" i="316"/>
  <c r="X329" i="316"/>
  <c r="W329" i="316"/>
  <c r="V329" i="316"/>
  <c r="U329" i="316"/>
  <c r="T329" i="316"/>
  <c r="S329" i="316"/>
  <c r="R329" i="316"/>
  <c r="Q329" i="316"/>
  <c r="P329" i="316"/>
  <c r="O329" i="316"/>
  <c r="N329" i="316"/>
  <c r="M329" i="316"/>
  <c r="L329" i="316"/>
  <c r="K329" i="316"/>
  <c r="J329" i="316"/>
  <c r="I329" i="316"/>
  <c r="H329" i="316"/>
  <c r="G329" i="316"/>
  <c r="D329" i="316"/>
  <c r="B329" i="316"/>
  <c r="A329" i="316"/>
  <c r="BX328" i="316"/>
  <c r="BW328" i="316"/>
  <c r="BV328" i="316"/>
  <c r="BU328" i="316"/>
  <c r="BT328" i="316"/>
  <c r="BS328" i="316"/>
  <c r="BR328" i="316"/>
  <c r="BQ328" i="316"/>
  <c r="BP328" i="316"/>
  <c r="BO328" i="316"/>
  <c r="BN328" i="316"/>
  <c r="BM328" i="316"/>
  <c r="BL328" i="316"/>
  <c r="BK328" i="316"/>
  <c r="BJ328" i="316"/>
  <c r="BI328" i="316"/>
  <c r="BH328" i="316"/>
  <c r="BG328" i="316"/>
  <c r="BF328" i="316"/>
  <c r="BE328" i="316"/>
  <c r="BD328" i="316"/>
  <c r="BC328" i="316"/>
  <c r="BB328" i="316"/>
  <c r="BA328" i="316"/>
  <c r="AZ328" i="316"/>
  <c r="AY328" i="316"/>
  <c r="AX328" i="316"/>
  <c r="AW328" i="316"/>
  <c r="AV328" i="316"/>
  <c r="AU328" i="316"/>
  <c r="AT328" i="316"/>
  <c r="AS328" i="316"/>
  <c r="AR328" i="316"/>
  <c r="AQ328" i="316"/>
  <c r="AP328" i="316"/>
  <c r="AO328" i="316"/>
  <c r="AN328" i="316"/>
  <c r="AM328" i="316"/>
  <c r="AL328" i="316"/>
  <c r="AK328" i="316"/>
  <c r="AJ328" i="316"/>
  <c r="AI328" i="316"/>
  <c r="AH328" i="316"/>
  <c r="AG328" i="316"/>
  <c r="AF328" i="316"/>
  <c r="AE328" i="316"/>
  <c r="AD328" i="316"/>
  <c r="AC328" i="316"/>
  <c r="AB328" i="316"/>
  <c r="AA328" i="316"/>
  <c r="Z328" i="316"/>
  <c r="Y328" i="316"/>
  <c r="X328" i="316"/>
  <c r="W328" i="316"/>
  <c r="V328" i="316"/>
  <c r="U328" i="316"/>
  <c r="T328" i="316"/>
  <c r="S328" i="316"/>
  <c r="R328" i="316"/>
  <c r="Q328" i="316"/>
  <c r="P328" i="316"/>
  <c r="O328" i="316"/>
  <c r="N328" i="316"/>
  <c r="M328" i="316"/>
  <c r="L328" i="316"/>
  <c r="K328" i="316"/>
  <c r="J328" i="316"/>
  <c r="I328" i="316"/>
  <c r="H328" i="316"/>
  <c r="G328" i="316"/>
  <c r="D328" i="316"/>
  <c r="B328" i="316"/>
  <c r="A328" i="316"/>
  <c r="BX327" i="316"/>
  <c r="BW327" i="316"/>
  <c r="BV327" i="316"/>
  <c r="BU327" i="316"/>
  <c r="BT327" i="316"/>
  <c r="BS327" i="316"/>
  <c r="BR327" i="316"/>
  <c r="BQ327" i="316"/>
  <c r="BP327" i="316"/>
  <c r="BO327" i="316"/>
  <c r="BN327" i="316"/>
  <c r="BM327" i="316"/>
  <c r="BL327" i="316"/>
  <c r="BK327" i="316"/>
  <c r="BJ327" i="316"/>
  <c r="BI327" i="316"/>
  <c r="BH327" i="316"/>
  <c r="BG327" i="316"/>
  <c r="BF327" i="316"/>
  <c r="BE327" i="316"/>
  <c r="BD327" i="316"/>
  <c r="BC327" i="316"/>
  <c r="BB327" i="316"/>
  <c r="BA327" i="316"/>
  <c r="AZ327" i="316"/>
  <c r="AY327" i="316"/>
  <c r="AX327" i="316"/>
  <c r="AW327" i="316"/>
  <c r="AV327" i="316"/>
  <c r="AU327" i="316"/>
  <c r="AT327" i="316"/>
  <c r="AS327" i="316"/>
  <c r="AR327" i="316"/>
  <c r="AQ327" i="316"/>
  <c r="AP327" i="316"/>
  <c r="AO327" i="316"/>
  <c r="AN327" i="316"/>
  <c r="AM327" i="316"/>
  <c r="AL327" i="316"/>
  <c r="AK327" i="316"/>
  <c r="AJ327" i="316"/>
  <c r="AI327" i="316"/>
  <c r="AH327" i="316"/>
  <c r="AG327" i="316"/>
  <c r="AF327" i="316"/>
  <c r="AE327" i="316"/>
  <c r="AD327" i="316"/>
  <c r="AC327" i="316"/>
  <c r="AB327" i="316"/>
  <c r="AA327" i="316"/>
  <c r="Z327" i="316"/>
  <c r="Y327" i="316"/>
  <c r="X327" i="316"/>
  <c r="W327" i="316"/>
  <c r="V327" i="316"/>
  <c r="U327" i="316"/>
  <c r="T327" i="316"/>
  <c r="S327" i="316"/>
  <c r="R327" i="316"/>
  <c r="Q327" i="316"/>
  <c r="P327" i="316"/>
  <c r="O327" i="316"/>
  <c r="N327" i="316"/>
  <c r="M327" i="316"/>
  <c r="L327" i="316"/>
  <c r="K327" i="316"/>
  <c r="J327" i="316"/>
  <c r="I327" i="316"/>
  <c r="H327" i="316"/>
  <c r="G327" i="316"/>
  <c r="D327" i="316"/>
  <c r="B327" i="316"/>
  <c r="A327" i="316"/>
  <c r="BX326" i="316"/>
  <c r="BW326" i="316"/>
  <c r="BV326" i="316"/>
  <c r="BU326" i="316"/>
  <c r="BT326" i="316"/>
  <c r="BS326" i="316"/>
  <c r="BR326" i="316"/>
  <c r="BQ326" i="316"/>
  <c r="BP326" i="316"/>
  <c r="BO326" i="316"/>
  <c r="BN326" i="316"/>
  <c r="BM326" i="316"/>
  <c r="BL326" i="316"/>
  <c r="BK326" i="316"/>
  <c r="BJ326" i="316"/>
  <c r="BI326" i="316"/>
  <c r="BH326" i="316"/>
  <c r="BG326" i="316"/>
  <c r="BF326" i="316"/>
  <c r="BE326" i="316"/>
  <c r="BD326" i="316"/>
  <c r="BC326" i="316"/>
  <c r="BB326" i="316"/>
  <c r="BA326" i="316"/>
  <c r="AZ326" i="316"/>
  <c r="AY326" i="316"/>
  <c r="AX326" i="316"/>
  <c r="AW326" i="316"/>
  <c r="AV326" i="316"/>
  <c r="AU326" i="316"/>
  <c r="AT326" i="316"/>
  <c r="AS326" i="316"/>
  <c r="AR326" i="316"/>
  <c r="AQ326" i="316"/>
  <c r="AP326" i="316"/>
  <c r="AO326" i="316"/>
  <c r="AN326" i="316"/>
  <c r="AM326" i="316"/>
  <c r="AL326" i="316"/>
  <c r="AK326" i="316"/>
  <c r="AJ326" i="316"/>
  <c r="AI326" i="316"/>
  <c r="AH326" i="316"/>
  <c r="AG326" i="316"/>
  <c r="AF326" i="316"/>
  <c r="AE326" i="316"/>
  <c r="AD326" i="316"/>
  <c r="AC326" i="316"/>
  <c r="AB326" i="316"/>
  <c r="AA326" i="316"/>
  <c r="Z326" i="316"/>
  <c r="Y326" i="316"/>
  <c r="X326" i="316"/>
  <c r="W326" i="316"/>
  <c r="V326" i="316"/>
  <c r="U326" i="316"/>
  <c r="T326" i="316"/>
  <c r="S326" i="316"/>
  <c r="R326" i="316"/>
  <c r="Q326" i="316"/>
  <c r="P326" i="316"/>
  <c r="O326" i="316"/>
  <c r="N326" i="316"/>
  <c r="M326" i="316"/>
  <c r="L326" i="316"/>
  <c r="K326" i="316"/>
  <c r="J326" i="316"/>
  <c r="I326" i="316"/>
  <c r="H326" i="316"/>
  <c r="G326" i="316"/>
  <c r="D326" i="316"/>
  <c r="B326" i="316"/>
  <c r="A326" i="316"/>
  <c r="BX325" i="316"/>
  <c r="BW325" i="316"/>
  <c r="BV325" i="316"/>
  <c r="BU325" i="316"/>
  <c r="BT325" i="316"/>
  <c r="BS325" i="316"/>
  <c r="BR325" i="316"/>
  <c r="BQ325" i="316"/>
  <c r="BP325" i="316"/>
  <c r="BO325" i="316"/>
  <c r="BN325" i="316"/>
  <c r="BM325" i="316"/>
  <c r="BL325" i="316"/>
  <c r="BK325" i="316"/>
  <c r="BJ325" i="316"/>
  <c r="BI325" i="316"/>
  <c r="BH325" i="316"/>
  <c r="BG325" i="316"/>
  <c r="BF325" i="316"/>
  <c r="BE325" i="316"/>
  <c r="BD325" i="316"/>
  <c r="BC325" i="316"/>
  <c r="BB325" i="316"/>
  <c r="BA325" i="316"/>
  <c r="AZ325" i="316"/>
  <c r="AY325" i="316"/>
  <c r="AX325" i="316"/>
  <c r="AW325" i="316"/>
  <c r="AV325" i="316"/>
  <c r="AU325" i="316"/>
  <c r="AT325" i="316"/>
  <c r="AS325" i="316"/>
  <c r="AR325" i="316"/>
  <c r="AQ325" i="316"/>
  <c r="AP325" i="316"/>
  <c r="AO325" i="316"/>
  <c r="AN325" i="316"/>
  <c r="AM325" i="316"/>
  <c r="AL325" i="316"/>
  <c r="AK325" i="316"/>
  <c r="AJ325" i="316"/>
  <c r="AI325" i="316"/>
  <c r="AH325" i="316"/>
  <c r="AG325" i="316"/>
  <c r="AF325" i="316"/>
  <c r="AE325" i="316"/>
  <c r="AD325" i="316"/>
  <c r="AC325" i="316"/>
  <c r="AB325" i="316"/>
  <c r="AA325" i="316"/>
  <c r="Z325" i="316"/>
  <c r="Y325" i="316"/>
  <c r="X325" i="316"/>
  <c r="W325" i="316"/>
  <c r="V325" i="316"/>
  <c r="U325" i="316"/>
  <c r="T325" i="316"/>
  <c r="S325" i="316"/>
  <c r="R325" i="316"/>
  <c r="Q325" i="316"/>
  <c r="P325" i="316"/>
  <c r="O325" i="316"/>
  <c r="N325" i="316"/>
  <c r="M325" i="316"/>
  <c r="L325" i="316"/>
  <c r="K325" i="316"/>
  <c r="J325" i="316"/>
  <c r="I325" i="316"/>
  <c r="H325" i="316"/>
  <c r="G325" i="316"/>
  <c r="D325" i="316"/>
  <c r="B325" i="316"/>
  <c r="A325" i="316"/>
  <c r="BX324" i="316"/>
  <c r="BW324" i="316"/>
  <c r="BV324" i="316"/>
  <c r="BU324" i="316"/>
  <c r="BT324" i="316"/>
  <c r="BS324" i="316"/>
  <c r="BR324" i="316"/>
  <c r="BQ324" i="316"/>
  <c r="BP324" i="316"/>
  <c r="BO324" i="316"/>
  <c r="BN324" i="316"/>
  <c r="BM324" i="316"/>
  <c r="BL324" i="316"/>
  <c r="BK324" i="316"/>
  <c r="BJ324" i="316"/>
  <c r="BI324" i="316"/>
  <c r="BH324" i="316"/>
  <c r="BG324" i="316"/>
  <c r="BF324" i="316"/>
  <c r="BE324" i="316"/>
  <c r="BD324" i="316"/>
  <c r="BC324" i="316"/>
  <c r="BB324" i="316"/>
  <c r="BA324" i="316"/>
  <c r="AZ324" i="316"/>
  <c r="AY324" i="316"/>
  <c r="AX324" i="316"/>
  <c r="AW324" i="316"/>
  <c r="AV324" i="316"/>
  <c r="AU324" i="316"/>
  <c r="AT324" i="316"/>
  <c r="AS324" i="316"/>
  <c r="AR324" i="316"/>
  <c r="AQ324" i="316"/>
  <c r="AP324" i="316"/>
  <c r="AO324" i="316"/>
  <c r="AN324" i="316"/>
  <c r="AM324" i="316"/>
  <c r="AL324" i="316"/>
  <c r="AK324" i="316"/>
  <c r="AJ324" i="316"/>
  <c r="AI324" i="316"/>
  <c r="AH324" i="316"/>
  <c r="AG324" i="316"/>
  <c r="AF324" i="316"/>
  <c r="AE324" i="316"/>
  <c r="AD324" i="316"/>
  <c r="AC324" i="316"/>
  <c r="AB324" i="316"/>
  <c r="AA324" i="316"/>
  <c r="Z324" i="316"/>
  <c r="Y324" i="316"/>
  <c r="X324" i="316"/>
  <c r="W324" i="316"/>
  <c r="V324" i="316"/>
  <c r="U324" i="316"/>
  <c r="T324" i="316"/>
  <c r="S324" i="316"/>
  <c r="R324" i="316"/>
  <c r="Q324" i="316"/>
  <c r="P324" i="316"/>
  <c r="O324" i="316"/>
  <c r="N324" i="316"/>
  <c r="M324" i="316"/>
  <c r="L324" i="316"/>
  <c r="K324" i="316"/>
  <c r="J324" i="316"/>
  <c r="I324" i="316"/>
  <c r="H324" i="316"/>
  <c r="G324" i="316"/>
  <c r="D324" i="316"/>
  <c r="B324" i="316"/>
  <c r="A324" i="316"/>
  <c r="BX323" i="316"/>
  <c r="BW323" i="316"/>
  <c r="BV323" i="316"/>
  <c r="BU323" i="316"/>
  <c r="BT323" i="316"/>
  <c r="BS323" i="316"/>
  <c r="BR323" i="316"/>
  <c r="BQ323" i="316"/>
  <c r="BP323" i="316"/>
  <c r="BO323" i="316"/>
  <c r="BN323" i="316"/>
  <c r="BM323" i="316"/>
  <c r="BL323" i="316"/>
  <c r="BK323" i="316"/>
  <c r="BJ323" i="316"/>
  <c r="BI323" i="316"/>
  <c r="BH323" i="316"/>
  <c r="BG323" i="316"/>
  <c r="BF323" i="316"/>
  <c r="BE323" i="316"/>
  <c r="BD323" i="316"/>
  <c r="BC323" i="316"/>
  <c r="BB323" i="316"/>
  <c r="BA323" i="316"/>
  <c r="AZ323" i="316"/>
  <c r="AY323" i="316"/>
  <c r="AX323" i="316"/>
  <c r="AW323" i="316"/>
  <c r="AV323" i="316"/>
  <c r="AU323" i="316"/>
  <c r="AT323" i="316"/>
  <c r="AS323" i="316"/>
  <c r="AR323" i="316"/>
  <c r="AQ323" i="316"/>
  <c r="AP323" i="316"/>
  <c r="AO323" i="316"/>
  <c r="AN323" i="316"/>
  <c r="AM323" i="316"/>
  <c r="AL323" i="316"/>
  <c r="AK323" i="316"/>
  <c r="AJ323" i="316"/>
  <c r="AI323" i="316"/>
  <c r="AH323" i="316"/>
  <c r="AG323" i="316"/>
  <c r="AF323" i="316"/>
  <c r="AE323" i="316"/>
  <c r="AD323" i="316"/>
  <c r="AC323" i="316"/>
  <c r="AB323" i="316"/>
  <c r="AA323" i="316"/>
  <c r="Z323" i="316"/>
  <c r="Y323" i="316"/>
  <c r="X323" i="316"/>
  <c r="W323" i="316"/>
  <c r="V323" i="316"/>
  <c r="U323" i="316"/>
  <c r="T323" i="316"/>
  <c r="S323" i="316"/>
  <c r="R323" i="316"/>
  <c r="Q323" i="316"/>
  <c r="P323" i="316"/>
  <c r="O323" i="316"/>
  <c r="N323" i="316"/>
  <c r="M323" i="316"/>
  <c r="L323" i="316"/>
  <c r="K323" i="316"/>
  <c r="J323" i="316"/>
  <c r="I323" i="316"/>
  <c r="H323" i="316"/>
  <c r="G323" i="316"/>
  <c r="D323" i="316"/>
  <c r="B323" i="316"/>
  <c r="A323" i="316"/>
  <c r="BX322" i="316"/>
  <c r="BW322" i="316"/>
  <c r="BV322" i="316"/>
  <c r="BU322" i="316"/>
  <c r="BT322" i="316"/>
  <c r="BS322" i="316"/>
  <c r="BR322" i="316"/>
  <c r="BQ322" i="316"/>
  <c r="BP322" i="316"/>
  <c r="BO322" i="316"/>
  <c r="BN322" i="316"/>
  <c r="BM322" i="316"/>
  <c r="BL322" i="316"/>
  <c r="BK322" i="316"/>
  <c r="BJ322" i="316"/>
  <c r="BI322" i="316"/>
  <c r="BH322" i="316"/>
  <c r="BG322" i="316"/>
  <c r="BF322" i="316"/>
  <c r="BE322" i="316"/>
  <c r="BD322" i="316"/>
  <c r="BC322" i="316"/>
  <c r="BB322" i="316"/>
  <c r="BA322" i="316"/>
  <c r="AZ322" i="316"/>
  <c r="AY322" i="316"/>
  <c r="AX322" i="316"/>
  <c r="AW322" i="316"/>
  <c r="AV322" i="316"/>
  <c r="AU322" i="316"/>
  <c r="AT322" i="316"/>
  <c r="AS322" i="316"/>
  <c r="AR322" i="316"/>
  <c r="AQ322" i="316"/>
  <c r="AP322" i="316"/>
  <c r="AO322" i="316"/>
  <c r="AN322" i="316"/>
  <c r="AM322" i="316"/>
  <c r="AL322" i="316"/>
  <c r="AK322" i="316"/>
  <c r="AJ322" i="316"/>
  <c r="AI322" i="316"/>
  <c r="AH322" i="316"/>
  <c r="AG322" i="316"/>
  <c r="AF322" i="316"/>
  <c r="AE322" i="316"/>
  <c r="AD322" i="316"/>
  <c r="AC322" i="316"/>
  <c r="AB322" i="316"/>
  <c r="AA322" i="316"/>
  <c r="Z322" i="316"/>
  <c r="Y322" i="316"/>
  <c r="X322" i="316"/>
  <c r="W322" i="316"/>
  <c r="V322" i="316"/>
  <c r="U322" i="316"/>
  <c r="T322" i="316"/>
  <c r="S322" i="316"/>
  <c r="R322" i="316"/>
  <c r="Q322" i="316"/>
  <c r="P322" i="316"/>
  <c r="O322" i="316"/>
  <c r="N322" i="316"/>
  <c r="M322" i="316"/>
  <c r="L322" i="316"/>
  <c r="K322" i="316"/>
  <c r="J322" i="316"/>
  <c r="I322" i="316"/>
  <c r="H322" i="316"/>
  <c r="G322" i="316"/>
  <c r="D322" i="316"/>
  <c r="B322" i="316"/>
  <c r="A322" i="316"/>
  <c r="BX321" i="316"/>
  <c r="BW321" i="316"/>
  <c r="BV321" i="316"/>
  <c r="BU321" i="316"/>
  <c r="BT321" i="316"/>
  <c r="BS321" i="316"/>
  <c r="BR321" i="316"/>
  <c r="BQ321" i="316"/>
  <c r="BP321" i="316"/>
  <c r="BO321" i="316"/>
  <c r="BN321" i="316"/>
  <c r="BM321" i="316"/>
  <c r="BL321" i="316"/>
  <c r="BK321" i="316"/>
  <c r="BJ321" i="316"/>
  <c r="BI321" i="316"/>
  <c r="BH321" i="316"/>
  <c r="BG321" i="316"/>
  <c r="BF321" i="316"/>
  <c r="BE321" i="316"/>
  <c r="BD321" i="316"/>
  <c r="BC321" i="316"/>
  <c r="BB321" i="316"/>
  <c r="BA321" i="316"/>
  <c r="AZ321" i="316"/>
  <c r="AY321" i="316"/>
  <c r="AX321" i="316"/>
  <c r="AW321" i="316"/>
  <c r="AV321" i="316"/>
  <c r="AU321" i="316"/>
  <c r="AT321" i="316"/>
  <c r="AS321" i="316"/>
  <c r="AR321" i="316"/>
  <c r="AQ321" i="316"/>
  <c r="AP321" i="316"/>
  <c r="AO321" i="316"/>
  <c r="AN321" i="316"/>
  <c r="AM321" i="316"/>
  <c r="AL321" i="316"/>
  <c r="AK321" i="316"/>
  <c r="AJ321" i="316"/>
  <c r="AI321" i="316"/>
  <c r="AH321" i="316"/>
  <c r="AG321" i="316"/>
  <c r="AF321" i="316"/>
  <c r="AE321" i="316"/>
  <c r="AD321" i="316"/>
  <c r="AC321" i="316"/>
  <c r="AB321" i="316"/>
  <c r="AA321" i="316"/>
  <c r="Z321" i="316"/>
  <c r="Y321" i="316"/>
  <c r="X321" i="316"/>
  <c r="W321" i="316"/>
  <c r="V321" i="316"/>
  <c r="U321" i="316"/>
  <c r="T321" i="316"/>
  <c r="S321" i="316"/>
  <c r="R321" i="316"/>
  <c r="Q321" i="316"/>
  <c r="P321" i="316"/>
  <c r="O321" i="316"/>
  <c r="N321" i="316"/>
  <c r="M321" i="316"/>
  <c r="L321" i="316"/>
  <c r="K321" i="316"/>
  <c r="J321" i="316"/>
  <c r="I321" i="316"/>
  <c r="H321" i="316"/>
  <c r="G321" i="316"/>
  <c r="D321" i="316"/>
  <c r="B321" i="316"/>
  <c r="A321" i="316"/>
  <c r="BX320" i="316"/>
  <c r="BW320" i="316"/>
  <c r="BV320" i="316"/>
  <c r="BU320" i="316"/>
  <c r="BT320" i="316"/>
  <c r="BS320" i="316"/>
  <c r="BR320" i="316"/>
  <c r="BQ320" i="316"/>
  <c r="BP320" i="316"/>
  <c r="BO320" i="316"/>
  <c r="BN320" i="316"/>
  <c r="BM320" i="316"/>
  <c r="BL320" i="316"/>
  <c r="BK320" i="316"/>
  <c r="BJ320" i="316"/>
  <c r="BI320" i="316"/>
  <c r="BH320" i="316"/>
  <c r="BG320" i="316"/>
  <c r="BF320" i="316"/>
  <c r="BE320" i="316"/>
  <c r="BD320" i="316"/>
  <c r="BC320" i="316"/>
  <c r="BB320" i="316"/>
  <c r="BA320" i="316"/>
  <c r="AZ320" i="316"/>
  <c r="AY320" i="316"/>
  <c r="AX320" i="316"/>
  <c r="AW320" i="316"/>
  <c r="AV320" i="316"/>
  <c r="AU320" i="316"/>
  <c r="AT320" i="316"/>
  <c r="AS320" i="316"/>
  <c r="AR320" i="316"/>
  <c r="AQ320" i="316"/>
  <c r="AP320" i="316"/>
  <c r="AO320" i="316"/>
  <c r="AN320" i="316"/>
  <c r="AM320" i="316"/>
  <c r="AL320" i="316"/>
  <c r="AK320" i="316"/>
  <c r="AJ320" i="316"/>
  <c r="AI320" i="316"/>
  <c r="AH320" i="316"/>
  <c r="AG320" i="316"/>
  <c r="AF320" i="316"/>
  <c r="AE320" i="316"/>
  <c r="AD320" i="316"/>
  <c r="AC320" i="316"/>
  <c r="AB320" i="316"/>
  <c r="AA320" i="316"/>
  <c r="Z320" i="316"/>
  <c r="Y320" i="316"/>
  <c r="X320" i="316"/>
  <c r="W320" i="316"/>
  <c r="V320" i="316"/>
  <c r="U320" i="316"/>
  <c r="T320" i="316"/>
  <c r="S320" i="316"/>
  <c r="R320" i="316"/>
  <c r="Q320" i="316"/>
  <c r="P320" i="316"/>
  <c r="O320" i="316"/>
  <c r="N320" i="316"/>
  <c r="M320" i="316"/>
  <c r="L320" i="316"/>
  <c r="K320" i="316"/>
  <c r="J320" i="316"/>
  <c r="I320" i="316"/>
  <c r="H320" i="316"/>
  <c r="G320" i="316"/>
  <c r="D320" i="316"/>
  <c r="B320" i="316"/>
  <c r="A320" i="316"/>
  <c r="BX319" i="316"/>
  <c r="BW319" i="316"/>
  <c r="BV319" i="316"/>
  <c r="BU319" i="316"/>
  <c r="BT319" i="316"/>
  <c r="BS319" i="316"/>
  <c r="BR319" i="316"/>
  <c r="BQ319" i="316"/>
  <c r="BP319" i="316"/>
  <c r="BO319" i="316"/>
  <c r="BN319" i="316"/>
  <c r="BM319" i="316"/>
  <c r="BL319" i="316"/>
  <c r="BK319" i="316"/>
  <c r="BJ319" i="316"/>
  <c r="BI319" i="316"/>
  <c r="BH319" i="316"/>
  <c r="BG319" i="316"/>
  <c r="BF319" i="316"/>
  <c r="BE319" i="316"/>
  <c r="BD319" i="316"/>
  <c r="BC319" i="316"/>
  <c r="BB319" i="316"/>
  <c r="BA319" i="316"/>
  <c r="AZ319" i="316"/>
  <c r="AY319" i="316"/>
  <c r="AX319" i="316"/>
  <c r="AW319" i="316"/>
  <c r="AV319" i="316"/>
  <c r="AU319" i="316"/>
  <c r="AT319" i="316"/>
  <c r="AS319" i="316"/>
  <c r="AR319" i="316"/>
  <c r="AQ319" i="316"/>
  <c r="AP319" i="316"/>
  <c r="AO319" i="316"/>
  <c r="AN319" i="316"/>
  <c r="AM319" i="316"/>
  <c r="AL319" i="316"/>
  <c r="AK319" i="316"/>
  <c r="AJ319" i="316"/>
  <c r="AI319" i="316"/>
  <c r="AH319" i="316"/>
  <c r="AG319" i="316"/>
  <c r="AF319" i="316"/>
  <c r="AE319" i="316"/>
  <c r="AD319" i="316"/>
  <c r="AC319" i="316"/>
  <c r="AB319" i="316"/>
  <c r="AA319" i="316"/>
  <c r="Z319" i="316"/>
  <c r="Y319" i="316"/>
  <c r="X319" i="316"/>
  <c r="W319" i="316"/>
  <c r="V319" i="316"/>
  <c r="U319" i="316"/>
  <c r="T319" i="316"/>
  <c r="S319" i="316"/>
  <c r="R319" i="316"/>
  <c r="Q319" i="316"/>
  <c r="P319" i="316"/>
  <c r="O319" i="316"/>
  <c r="N319" i="316"/>
  <c r="M319" i="316"/>
  <c r="L319" i="316"/>
  <c r="K319" i="316"/>
  <c r="J319" i="316"/>
  <c r="I319" i="316"/>
  <c r="H319" i="316"/>
  <c r="G319" i="316"/>
  <c r="D319" i="316"/>
  <c r="B319" i="316"/>
  <c r="A319" i="316"/>
  <c r="BX318" i="316"/>
  <c r="BW318" i="316"/>
  <c r="BV318" i="316"/>
  <c r="BU318" i="316"/>
  <c r="BT318" i="316"/>
  <c r="BS318" i="316"/>
  <c r="BR318" i="316"/>
  <c r="BQ318" i="316"/>
  <c r="BP318" i="316"/>
  <c r="BO318" i="316"/>
  <c r="BN318" i="316"/>
  <c r="BM318" i="316"/>
  <c r="BL318" i="316"/>
  <c r="BK318" i="316"/>
  <c r="BJ318" i="316"/>
  <c r="BI318" i="316"/>
  <c r="BH318" i="316"/>
  <c r="BG318" i="316"/>
  <c r="BF318" i="316"/>
  <c r="BE318" i="316"/>
  <c r="BD318" i="316"/>
  <c r="BC318" i="316"/>
  <c r="BB318" i="316"/>
  <c r="BA318" i="316"/>
  <c r="AZ318" i="316"/>
  <c r="AY318" i="316"/>
  <c r="AX318" i="316"/>
  <c r="AW318" i="316"/>
  <c r="AV318" i="316"/>
  <c r="AU318" i="316"/>
  <c r="AT318" i="316"/>
  <c r="AS318" i="316"/>
  <c r="AR318" i="316"/>
  <c r="AQ318" i="316"/>
  <c r="AP318" i="316"/>
  <c r="AO318" i="316"/>
  <c r="AN318" i="316"/>
  <c r="AM318" i="316"/>
  <c r="AL318" i="316"/>
  <c r="AK318" i="316"/>
  <c r="AJ318" i="316"/>
  <c r="AI318" i="316"/>
  <c r="AH318" i="316"/>
  <c r="AG318" i="316"/>
  <c r="AF318" i="316"/>
  <c r="AE318" i="316"/>
  <c r="AD318" i="316"/>
  <c r="AC318" i="316"/>
  <c r="AB318" i="316"/>
  <c r="AA318" i="316"/>
  <c r="Z318" i="316"/>
  <c r="Y318" i="316"/>
  <c r="X318" i="316"/>
  <c r="W318" i="316"/>
  <c r="V318" i="316"/>
  <c r="U318" i="316"/>
  <c r="T318" i="316"/>
  <c r="S318" i="316"/>
  <c r="R318" i="316"/>
  <c r="Q318" i="316"/>
  <c r="P318" i="316"/>
  <c r="O318" i="316"/>
  <c r="N318" i="316"/>
  <c r="M318" i="316"/>
  <c r="L318" i="316"/>
  <c r="K318" i="316"/>
  <c r="J318" i="316"/>
  <c r="I318" i="316"/>
  <c r="H318" i="316"/>
  <c r="G318" i="316"/>
  <c r="D318" i="316"/>
  <c r="B318" i="316"/>
  <c r="A318" i="316"/>
  <c r="BX317" i="316"/>
  <c r="BW317" i="316"/>
  <c r="BV317" i="316"/>
  <c r="BU317" i="316"/>
  <c r="BT317" i="316"/>
  <c r="BS317" i="316"/>
  <c r="BR317" i="316"/>
  <c r="BQ317" i="316"/>
  <c r="BP317" i="316"/>
  <c r="BO317" i="316"/>
  <c r="BN317" i="316"/>
  <c r="BM317" i="316"/>
  <c r="BL317" i="316"/>
  <c r="BK317" i="316"/>
  <c r="BJ317" i="316"/>
  <c r="BI317" i="316"/>
  <c r="BH317" i="316"/>
  <c r="BG317" i="316"/>
  <c r="BF317" i="316"/>
  <c r="BE317" i="316"/>
  <c r="BD317" i="316"/>
  <c r="BC317" i="316"/>
  <c r="BB317" i="316"/>
  <c r="BA317" i="316"/>
  <c r="AZ317" i="316"/>
  <c r="AY317" i="316"/>
  <c r="AX317" i="316"/>
  <c r="AW317" i="316"/>
  <c r="AV317" i="316"/>
  <c r="AU317" i="316"/>
  <c r="AT317" i="316"/>
  <c r="AS317" i="316"/>
  <c r="AR317" i="316"/>
  <c r="AQ317" i="316"/>
  <c r="AP317" i="316"/>
  <c r="AO317" i="316"/>
  <c r="AN317" i="316"/>
  <c r="AM317" i="316"/>
  <c r="AL317" i="316"/>
  <c r="AK317" i="316"/>
  <c r="AJ317" i="316"/>
  <c r="AI317" i="316"/>
  <c r="AH317" i="316"/>
  <c r="AG317" i="316"/>
  <c r="AF317" i="316"/>
  <c r="AE317" i="316"/>
  <c r="AD317" i="316"/>
  <c r="AC317" i="316"/>
  <c r="AB317" i="316"/>
  <c r="AA317" i="316"/>
  <c r="Z317" i="316"/>
  <c r="Y317" i="316"/>
  <c r="X317" i="316"/>
  <c r="W317" i="316"/>
  <c r="V317" i="316"/>
  <c r="U317" i="316"/>
  <c r="T317" i="316"/>
  <c r="S317" i="316"/>
  <c r="R317" i="316"/>
  <c r="Q317" i="316"/>
  <c r="P317" i="316"/>
  <c r="O317" i="316"/>
  <c r="N317" i="316"/>
  <c r="M317" i="316"/>
  <c r="L317" i="316"/>
  <c r="K317" i="316"/>
  <c r="J317" i="316"/>
  <c r="I317" i="316"/>
  <c r="H317" i="316"/>
  <c r="G317" i="316"/>
  <c r="D317" i="316"/>
  <c r="B317" i="316"/>
  <c r="A317" i="316"/>
  <c r="BX316" i="316"/>
  <c r="BW316" i="316"/>
  <c r="BV316" i="316"/>
  <c r="BU316" i="316"/>
  <c r="BT316" i="316"/>
  <c r="BS316" i="316"/>
  <c r="BR316" i="316"/>
  <c r="BQ316" i="316"/>
  <c r="BP316" i="316"/>
  <c r="BO316" i="316"/>
  <c r="BN316" i="316"/>
  <c r="BM316" i="316"/>
  <c r="BL316" i="316"/>
  <c r="BK316" i="316"/>
  <c r="BJ316" i="316"/>
  <c r="BI316" i="316"/>
  <c r="BH316" i="316"/>
  <c r="BG316" i="316"/>
  <c r="BF316" i="316"/>
  <c r="BE316" i="316"/>
  <c r="BD316" i="316"/>
  <c r="BC316" i="316"/>
  <c r="BB316" i="316"/>
  <c r="BA316" i="316"/>
  <c r="AZ316" i="316"/>
  <c r="AY316" i="316"/>
  <c r="AX316" i="316"/>
  <c r="AW316" i="316"/>
  <c r="AV316" i="316"/>
  <c r="AU316" i="316"/>
  <c r="AT316" i="316"/>
  <c r="AS316" i="316"/>
  <c r="AR316" i="316"/>
  <c r="AQ316" i="316"/>
  <c r="AP316" i="316"/>
  <c r="AO316" i="316"/>
  <c r="AN316" i="316"/>
  <c r="AM316" i="316"/>
  <c r="AL316" i="316"/>
  <c r="AK316" i="316"/>
  <c r="AJ316" i="316"/>
  <c r="AI316" i="316"/>
  <c r="AH316" i="316"/>
  <c r="AG316" i="316"/>
  <c r="AF316" i="316"/>
  <c r="AE316" i="316"/>
  <c r="AD316" i="316"/>
  <c r="AC316" i="316"/>
  <c r="AB316" i="316"/>
  <c r="AA316" i="316"/>
  <c r="Z316" i="316"/>
  <c r="Y316" i="316"/>
  <c r="X316" i="316"/>
  <c r="W316" i="316"/>
  <c r="V316" i="316"/>
  <c r="U316" i="316"/>
  <c r="T316" i="316"/>
  <c r="S316" i="316"/>
  <c r="R316" i="316"/>
  <c r="Q316" i="316"/>
  <c r="P316" i="316"/>
  <c r="O316" i="316"/>
  <c r="N316" i="316"/>
  <c r="M316" i="316"/>
  <c r="L316" i="316"/>
  <c r="K316" i="316"/>
  <c r="J316" i="316"/>
  <c r="I316" i="316"/>
  <c r="H316" i="316"/>
  <c r="G316" i="316"/>
  <c r="D316" i="316"/>
  <c r="B316" i="316"/>
  <c r="A316" i="316"/>
  <c r="BX315" i="316"/>
  <c r="BW315" i="316"/>
  <c r="BV315" i="316"/>
  <c r="BU315" i="316"/>
  <c r="BT315" i="316"/>
  <c r="BS315" i="316"/>
  <c r="BR315" i="316"/>
  <c r="BQ315" i="316"/>
  <c r="BP315" i="316"/>
  <c r="BO315" i="316"/>
  <c r="BN315" i="316"/>
  <c r="BM315" i="316"/>
  <c r="BL315" i="316"/>
  <c r="BK315" i="316"/>
  <c r="BJ315" i="316"/>
  <c r="BI315" i="316"/>
  <c r="BH315" i="316"/>
  <c r="BG315" i="316"/>
  <c r="BF315" i="316"/>
  <c r="BE315" i="316"/>
  <c r="BD315" i="316"/>
  <c r="BC315" i="316"/>
  <c r="BB315" i="316"/>
  <c r="BA315" i="316"/>
  <c r="AZ315" i="316"/>
  <c r="AY315" i="316"/>
  <c r="AX315" i="316"/>
  <c r="AW315" i="316"/>
  <c r="AV315" i="316"/>
  <c r="AU315" i="316"/>
  <c r="AT315" i="316"/>
  <c r="AS315" i="316"/>
  <c r="AR315" i="316"/>
  <c r="AQ315" i="316"/>
  <c r="AP315" i="316"/>
  <c r="AO315" i="316"/>
  <c r="AN315" i="316"/>
  <c r="AM315" i="316"/>
  <c r="AL315" i="316"/>
  <c r="AK315" i="316"/>
  <c r="AJ315" i="316"/>
  <c r="AI315" i="316"/>
  <c r="AH315" i="316"/>
  <c r="AG315" i="316"/>
  <c r="AF315" i="316"/>
  <c r="AE315" i="316"/>
  <c r="AD315" i="316"/>
  <c r="AC315" i="316"/>
  <c r="AB315" i="316"/>
  <c r="AA315" i="316"/>
  <c r="Z315" i="316"/>
  <c r="Y315" i="316"/>
  <c r="X315" i="316"/>
  <c r="W315" i="316"/>
  <c r="V315" i="316"/>
  <c r="U315" i="316"/>
  <c r="T315" i="316"/>
  <c r="S315" i="316"/>
  <c r="R315" i="316"/>
  <c r="Q315" i="316"/>
  <c r="P315" i="316"/>
  <c r="O315" i="316"/>
  <c r="N315" i="316"/>
  <c r="M315" i="316"/>
  <c r="L315" i="316"/>
  <c r="K315" i="316"/>
  <c r="J315" i="316"/>
  <c r="I315" i="316"/>
  <c r="H315" i="316"/>
  <c r="G315" i="316"/>
  <c r="D315" i="316"/>
  <c r="B315" i="316"/>
  <c r="A315" i="316"/>
  <c r="BX314" i="316"/>
  <c r="BW314" i="316"/>
  <c r="BV314" i="316"/>
  <c r="BU314" i="316"/>
  <c r="BT314" i="316"/>
  <c r="BS314" i="316"/>
  <c r="BR314" i="316"/>
  <c r="BQ314" i="316"/>
  <c r="BP314" i="316"/>
  <c r="BO314" i="316"/>
  <c r="BN314" i="316"/>
  <c r="BM314" i="316"/>
  <c r="BL314" i="316"/>
  <c r="BK314" i="316"/>
  <c r="BJ314" i="316"/>
  <c r="BI314" i="316"/>
  <c r="BH314" i="316"/>
  <c r="BG314" i="316"/>
  <c r="BF314" i="316"/>
  <c r="BE314" i="316"/>
  <c r="BD314" i="316"/>
  <c r="BC314" i="316"/>
  <c r="BB314" i="316"/>
  <c r="BA314" i="316"/>
  <c r="AZ314" i="316"/>
  <c r="AY314" i="316"/>
  <c r="AX314" i="316"/>
  <c r="AW314" i="316"/>
  <c r="AV314" i="316"/>
  <c r="AU314" i="316"/>
  <c r="AT314" i="316"/>
  <c r="AS314" i="316"/>
  <c r="AR314" i="316"/>
  <c r="AQ314" i="316"/>
  <c r="AP314" i="316"/>
  <c r="AO314" i="316"/>
  <c r="AN314" i="316"/>
  <c r="AM314" i="316"/>
  <c r="AL314" i="316"/>
  <c r="AK314" i="316"/>
  <c r="AJ314" i="316"/>
  <c r="AI314" i="316"/>
  <c r="AH314" i="316"/>
  <c r="AG314" i="316"/>
  <c r="AF314" i="316"/>
  <c r="AE314" i="316"/>
  <c r="AD314" i="316"/>
  <c r="AC314" i="316"/>
  <c r="AB314" i="316"/>
  <c r="AA314" i="316"/>
  <c r="Z314" i="316"/>
  <c r="Y314" i="316"/>
  <c r="X314" i="316"/>
  <c r="W314" i="316"/>
  <c r="V314" i="316"/>
  <c r="U314" i="316"/>
  <c r="T314" i="316"/>
  <c r="S314" i="316"/>
  <c r="R314" i="316"/>
  <c r="Q314" i="316"/>
  <c r="P314" i="316"/>
  <c r="O314" i="316"/>
  <c r="N314" i="316"/>
  <c r="M314" i="316"/>
  <c r="L314" i="316"/>
  <c r="K314" i="316"/>
  <c r="J314" i="316"/>
  <c r="I314" i="316"/>
  <c r="H314" i="316"/>
  <c r="G314" i="316"/>
  <c r="D314" i="316"/>
  <c r="B314" i="316"/>
  <c r="A314" i="316"/>
  <c r="BX313" i="316"/>
  <c r="BW313" i="316"/>
  <c r="BV313" i="316"/>
  <c r="BU313" i="316"/>
  <c r="BT313" i="316"/>
  <c r="BS313" i="316"/>
  <c r="BR313" i="316"/>
  <c r="BQ313" i="316"/>
  <c r="BP313" i="316"/>
  <c r="BO313" i="316"/>
  <c r="BN313" i="316"/>
  <c r="BM313" i="316"/>
  <c r="BL313" i="316"/>
  <c r="BK313" i="316"/>
  <c r="BJ313" i="316"/>
  <c r="BI313" i="316"/>
  <c r="BH313" i="316"/>
  <c r="BG313" i="316"/>
  <c r="BF313" i="316"/>
  <c r="BE313" i="316"/>
  <c r="BD313" i="316"/>
  <c r="BC313" i="316"/>
  <c r="BB313" i="316"/>
  <c r="BA313" i="316"/>
  <c r="AZ313" i="316"/>
  <c r="AY313" i="316"/>
  <c r="AX313" i="316"/>
  <c r="AW313" i="316"/>
  <c r="AV313" i="316"/>
  <c r="AU313" i="316"/>
  <c r="AT313" i="316"/>
  <c r="AS313" i="316"/>
  <c r="AR313" i="316"/>
  <c r="AQ313" i="316"/>
  <c r="AP313" i="316"/>
  <c r="AO313" i="316"/>
  <c r="AN313" i="316"/>
  <c r="AM313" i="316"/>
  <c r="AL313" i="316"/>
  <c r="AK313" i="316"/>
  <c r="AJ313" i="316"/>
  <c r="AI313" i="316"/>
  <c r="AH313" i="316"/>
  <c r="AG313" i="316"/>
  <c r="AF313" i="316"/>
  <c r="AE313" i="316"/>
  <c r="AD313" i="316"/>
  <c r="AC313" i="316"/>
  <c r="AB313" i="316"/>
  <c r="AA313" i="316"/>
  <c r="Z313" i="316"/>
  <c r="Y313" i="316"/>
  <c r="X313" i="316"/>
  <c r="W313" i="316"/>
  <c r="V313" i="316"/>
  <c r="U313" i="316"/>
  <c r="T313" i="316"/>
  <c r="S313" i="316"/>
  <c r="R313" i="316"/>
  <c r="Q313" i="316"/>
  <c r="P313" i="316"/>
  <c r="O313" i="316"/>
  <c r="N313" i="316"/>
  <c r="M313" i="316"/>
  <c r="L313" i="316"/>
  <c r="K313" i="316"/>
  <c r="J313" i="316"/>
  <c r="I313" i="316"/>
  <c r="H313" i="316"/>
  <c r="G313" i="316"/>
  <c r="D313" i="316"/>
  <c r="B313" i="316"/>
  <c r="A313" i="316"/>
  <c r="BX312" i="316"/>
  <c r="BW312" i="316"/>
  <c r="BV312" i="316"/>
  <c r="BU312" i="316"/>
  <c r="BT312" i="316"/>
  <c r="BS312" i="316"/>
  <c r="BR312" i="316"/>
  <c r="BQ312" i="316"/>
  <c r="BP312" i="316"/>
  <c r="BO312" i="316"/>
  <c r="BN312" i="316"/>
  <c r="BM312" i="316"/>
  <c r="BL312" i="316"/>
  <c r="BK312" i="316"/>
  <c r="BJ312" i="316"/>
  <c r="BI312" i="316"/>
  <c r="BH312" i="316"/>
  <c r="BG312" i="316"/>
  <c r="BF312" i="316"/>
  <c r="BE312" i="316"/>
  <c r="BD312" i="316"/>
  <c r="BC312" i="316"/>
  <c r="BB312" i="316"/>
  <c r="BA312" i="316"/>
  <c r="AZ312" i="316"/>
  <c r="AY312" i="316"/>
  <c r="AX312" i="316"/>
  <c r="AW312" i="316"/>
  <c r="AV312" i="316"/>
  <c r="AU312" i="316"/>
  <c r="AT312" i="316"/>
  <c r="AS312" i="316"/>
  <c r="AR312" i="316"/>
  <c r="AQ312" i="316"/>
  <c r="AP312" i="316"/>
  <c r="AO312" i="316"/>
  <c r="AN312" i="316"/>
  <c r="AM312" i="316"/>
  <c r="AL312" i="316"/>
  <c r="AK312" i="316"/>
  <c r="AJ312" i="316"/>
  <c r="AI312" i="316"/>
  <c r="AH312" i="316"/>
  <c r="AG312" i="316"/>
  <c r="AF312" i="316"/>
  <c r="AE312" i="316"/>
  <c r="AD312" i="316"/>
  <c r="AC312" i="316"/>
  <c r="AB312" i="316"/>
  <c r="AA312" i="316"/>
  <c r="Z312" i="316"/>
  <c r="Y312" i="316"/>
  <c r="X312" i="316"/>
  <c r="W312" i="316"/>
  <c r="V312" i="316"/>
  <c r="U312" i="316"/>
  <c r="T312" i="316"/>
  <c r="S312" i="316"/>
  <c r="R312" i="316"/>
  <c r="Q312" i="316"/>
  <c r="P312" i="316"/>
  <c r="O312" i="316"/>
  <c r="N312" i="316"/>
  <c r="M312" i="316"/>
  <c r="L312" i="316"/>
  <c r="K312" i="316"/>
  <c r="J312" i="316"/>
  <c r="I312" i="316"/>
  <c r="H312" i="316"/>
  <c r="G312" i="316"/>
  <c r="D312" i="316"/>
  <c r="B312" i="316"/>
  <c r="A312" i="316"/>
  <c r="BX311" i="316"/>
  <c r="BW311" i="316"/>
  <c r="BV311" i="316"/>
  <c r="BU311" i="316"/>
  <c r="BT311" i="316"/>
  <c r="BS311" i="316"/>
  <c r="BR311" i="316"/>
  <c r="BQ311" i="316"/>
  <c r="BP311" i="316"/>
  <c r="BO311" i="316"/>
  <c r="BN311" i="316"/>
  <c r="BM311" i="316"/>
  <c r="BL311" i="316"/>
  <c r="BK311" i="316"/>
  <c r="BJ311" i="316"/>
  <c r="BI311" i="316"/>
  <c r="BH311" i="316"/>
  <c r="BG311" i="316"/>
  <c r="BF311" i="316"/>
  <c r="BE311" i="316"/>
  <c r="BD311" i="316"/>
  <c r="BC311" i="316"/>
  <c r="BB311" i="316"/>
  <c r="BA311" i="316"/>
  <c r="AZ311" i="316"/>
  <c r="AY311" i="316"/>
  <c r="AX311" i="316"/>
  <c r="AW311" i="316"/>
  <c r="AV311" i="316"/>
  <c r="AU311" i="316"/>
  <c r="AT311" i="316"/>
  <c r="AS311" i="316"/>
  <c r="AR311" i="316"/>
  <c r="AQ311" i="316"/>
  <c r="AP311" i="316"/>
  <c r="AO311" i="316"/>
  <c r="AN311" i="316"/>
  <c r="AM311" i="316"/>
  <c r="AL311" i="316"/>
  <c r="AK311" i="316"/>
  <c r="AJ311" i="316"/>
  <c r="AI311" i="316"/>
  <c r="AH311" i="316"/>
  <c r="AG311" i="316"/>
  <c r="AF311" i="316"/>
  <c r="AE311" i="316"/>
  <c r="AD311" i="316"/>
  <c r="AC311" i="316"/>
  <c r="AB311" i="316"/>
  <c r="AA311" i="316"/>
  <c r="Z311" i="316"/>
  <c r="Y311" i="316"/>
  <c r="X311" i="316"/>
  <c r="W311" i="316"/>
  <c r="V311" i="316"/>
  <c r="U311" i="316"/>
  <c r="T311" i="316"/>
  <c r="S311" i="316"/>
  <c r="R311" i="316"/>
  <c r="Q311" i="316"/>
  <c r="P311" i="316"/>
  <c r="O311" i="316"/>
  <c r="N311" i="316"/>
  <c r="M311" i="316"/>
  <c r="L311" i="316"/>
  <c r="K311" i="316"/>
  <c r="J311" i="316"/>
  <c r="I311" i="316"/>
  <c r="H311" i="316"/>
  <c r="G311" i="316"/>
  <c r="D311" i="316"/>
  <c r="B311" i="316"/>
  <c r="A311" i="316"/>
  <c r="BX310" i="316"/>
  <c r="BW310" i="316"/>
  <c r="BV310" i="316"/>
  <c r="BU310" i="316"/>
  <c r="BT310" i="316"/>
  <c r="BS310" i="316"/>
  <c r="BR310" i="316"/>
  <c r="BQ310" i="316"/>
  <c r="BP310" i="316"/>
  <c r="BO310" i="316"/>
  <c r="BN310" i="316"/>
  <c r="BM310" i="316"/>
  <c r="BL310" i="316"/>
  <c r="BK310" i="316"/>
  <c r="BJ310" i="316"/>
  <c r="BI310" i="316"/>
  <c r="BH310" i="316"/>
  <c r="BG310" i="316"/>
  <c r="BF310" i="316"/>
  <c r="BE310" i="316"/>
  <c r="BD310" i="316"/>
  <c r="BC310" i="316"/>
  <c r="BB310" i="316"/>
  <c r="BA310" i="316"/>
  <c r="AZ310" i="316"/>
  <c r="AY310" i="316"/>
  <c r="AX310" i="316"/>
  <c r="AW310" i="316"/>
  <c r="AV310" i="316"/>
  <c r="AU310" i="316"/>
  <c r="AT310" i="316"/>
  <c r="AS310" i="316"/>
  <c r="AR310" i="316"/>
  <c r="AQ310" i="316"/>
  <c r="AP310" i="316"/>
  <c r="AO310" i="316"/>
  <c r="AN310" i="316"/>
  <c r="AM310" i="316"/>
  <c r="AL310" i="316"/>
  <c r="AK310" i="316"/>
  <c r="AJ310" i="316"/>
  <c r="AI310" i="316"/>
  <c r="AH310" i="316"/>
  <c r="AG310" i="316"/>
  <c r="AF310" i="316"/>
  <c r="AE310" i="316"/>
  <c r="AD310" i="316"/>
  <c r="AC310" i="316"/>
  <c r="AB310" i="316"/>
  <c r="AA310" i="316"/>
  <c r="Z310" i="316"/>
  <c r="Y310" i="316"/>
  <c r="X310" i="316"/>
  <c r="W310" i="316"/>
  <c r="V310" i="316"/>
  <c r="U310" i="316"/>
  <c r="T310" i="316"/>
  <c r="S310" i="316"/>
  <c r="R310" i="316"/>
  <c r="Q310" i="316"/>
  <c r="P310" i="316"/>
  <c r="O310" i="316"/>
  <c r="N310" i="316"/>
  <c r="M310" i="316"/>
  <c r="L310" i="316"/>
  <c r="K310" i="316"/>
  <c r="J310" i="316"/>
  <c r="I310" i="316"/>
  <c r="H310" i="316"/>
  <c r="G310" i="316"/>
  <c r="D310" i="316"/>
  <c r="B310" i="316"/>
  <c r="A310" i="316"/>
  <c r="BX309" i="316"/>
  <c r="BW309" i="316"/>
  <c r="BV309" i="316"/>
  <c r="BU309" i="316"/>
  <c r="BT309" i="316"/>
  <c r="BS309" i="316"/>
  <c r="BR309" i="316"/>
  <c r="BQ309" i="316"/>
  <c r="BP309" i="316"/>
  <c r="BO309" i="316"/>
  <c r="BN309" i="316"/>
  <c r="BM309" i="316"/>
  <c r="BL309" i="316"/>
  <c r="BK309" i="316"/>
  <c r="BJ309" i="316"/>
  <c r="BI309" i="316"/>
  <c r="BH309" i="316"/>
  <c r="BG309" i="316"/>
  <c r="BF309" i="316"/>
  <c r="BE309" i="316"/>
  <c r="BD309" i="316"/>
  <c r="BC309" i="316"/>
  <c r="BB309" i="316"/>
  <c r="BA309" i="316"/>
  <c r="AZ309" i="316"/>
  <c r="AY309" i="316"/>
  <c r="AX309" i="316"/>
  <c r="AW309" i="316"/>
  <c r="AV309" i="316"/>
  <c r="AU309" i="316"/>
  <c r="AT309" i="316"/>
  <c r="AS309" i="316"/>
  <c r="AR309" i="316"/>
  <c r="AQ309" i="316"/>
  <c r="AP309" i="316"/>
  <c r="AO309" i="316"/>
  <c r="AN309" i="316"/>
  <c r="AM309" i="316"/>
  <c r="AL309" i="316"/>
  <c r="AK309" i="316"/>
  <c r="AJ309" i="316"/>
  <c r="AI309" i="316"/>
  <c r="AH309" i="316"/>
  <c r="AG309" i="316"/>
  <c r="AF309" i="316"/>
  <c r="AE309" i="316"/>
  <c r="AD309" i="316"/>
  <c r="AC309" i="316"/>
  <c r="AB309" i="316"/>
  <c r="AA309" i="316"/>
  <c r="Z309" i="316"/>
  <c r="Y309" i="316"/>
  <c r="X309" i="316"/>
  <c r="W309" i="316"/>
  <c r="V309" i="316"/>
  <c r="U309" i="316"/>
  <c r="T309" i="316"/>
  <c r="S309" i="316"/>
  <c r="R309" i="316"/>
  <c r="Q309" i="316"/>
  <c r="P309" i="316"/>
  <c r="O309" i="316"/>
  <c r="N309" i="316"/>
  <c r="M309" i="316"/>
  <c r="L309" i="316"/>
  <c r="K309" i="316"/>
  <c r="J309" i="316"/>
  <c r="I309" i="316"/>
  <c r="H309" i="316"/>
  <c r="G309" i="316"/>
  <c r="D309" i="316"/>
  <c r="B309" i="316"/>
  <c r="A309" i="316"/>
  <c r="BX308" i="316"/>
  <c r="BW308" i="316"/>
  <c r="BV308" i="316"/>
  <c r="BU308" i="316"/>
  <c r="BT308" i="316"/>
  <c r="BS308" i="316"/>
  <c r="BR308" i="316"/>
  <c r="BQ308" i="316"/>
  <c r="BP308" i="316"/>
  <c r="BO308" i="316"/>
  <c r="BN308" i="316"/>
  <c r="BM308" i="316"/>
  <c r="BL308" i="316"/>
  <c r="BK308" i="316"/>
  <c r="BJ308" i="316"/>
  <c r="BI308" i="316"/>
  <c r="BH308" i="316"/>
  <c r="BG308" i="316"/>
  <c r="BF308" i="316"/>
  <c r="BE308" i="316"/>
  <c r="BD308" i="316"/>
  <c r="BC308" i="316"/>
  <c r="BB308" i="316"/>
  <c r="BA308" i="316"/>
  <c r="AZ308" i="316"/>
  <c r="AY308" i="316"/>
  <c r="AX308" i="316"/>
  <c r="AW308" i="316"/>
  <c r="AV308" i="316"/>
  <c r="AU308" i="316"/>
  <c r="AT308" i="316"/>
  <c r="AS308" i="316"/>
  <c r="AR308" i="316"/>
  <c r="AQ308" i="316"/>
  <c r="AP308" i="316"/>
  <c r="AO308" i="316"/>
  <c r="AN308" i="316"/>
  <c r="AM308" i="316"/>
  <c r="AL308" i="316"/>
  <c r="AK308" i="316"/>
  <c r="AJ308" i="316"/>
  <c r="AI308" i="316"/>
  <c r="AH308" i="316"/>
  <c r="AG308" i="316"/>
  <c r="AF308" i="316"/>
  <c r="AE308" i="316"/>
  <c r="AD308" i="316"/>
  <c r="AC308" i="316"/>
  <c r="AB308" i="316"/>
  <c r="AA308" i="316"/>
  <c r="Z308" i="316"/>
  <c r="Y308" i="316"/>
  <c r="X308" i="316"/>
  <c r="W308" i="316"/>
  <c r="V308" i="316"/>
  <c r="U308" i="316"/>
  <c r="T308" i="316"/>
  <c r="S308" i="316"/>
  <c r="R308" i="316"/>
  <c r="Q308" i="316"/>
  <c r="P308" i="316"/>
  <c r="O308" i="316"/>
  <c r="N308" i="316"/>
  <c r="M308" i="316"/>
  <c r="L308" i="316"/>
  <c r="K308" i="316"/>
  <c r="J308" i="316"/>
  <c r="I308" i="316"/>
  <c r="H308" i="316"/>
  <c r="G308" i="316"/>
  <c r="D308" i="316"/>
  <c r="B308" i="316"/>
  <c r="A308" i="316"/>
  <c r="BX307" i="316"/>
  <c r="BW307" i="316"/>
  <c r="BV307" i="316"/>
  <c r="BU307" i="316"/>
  <c r="BT307" i="316"/>
  <c r="BS307" i="316"/>
  <c r="BR307" i="316"/>
  <c r="BQ307" i="316"/>
  <c r="BP307" i="316"/>
  <c r="BO307" i="316"/>
  <c r="BN307" i="316"/>
  <c r="BM307" i="316"/>
  <c r="BL307" i="316"/>
  <c r="BK307" i="316"/>
  <c r="BJ307" i="316"/>
  <c r="BI307" i="316"/>
  <c r="BH307" i="316"/>
  <c r="BG307" i="316"/>
  <c r="BF307" i="316"/>
  <c r="BE307" i="316"/>
  <c r="BD307" i="316"/>
  <c r="BC307" i="316"/>
  <c r="BB307" i="316"/>
  <c r="BA307" i="316"/>
  <c r="AZ307" i="316"/>
  <c r="AY307" i="316"/>
  <c r="AX307" i="316"/>
  <c r="AW307" i="316"/>
  <c r="AV307" i="316"/>
  <c r="AU307" i="316"/>
  <c r="AT307" i="316"/>
  <c r="AS307" i="316"/>
  <c r="AR307" i="316"/>
  <c r="AQ307" i="316"/>
  <c r="AP307" i="316"/>
  <c r="AO307" i="316"/>
  <c r="AN307" i="316"/>
  <c r="AM307" i="316"/>
  <c r="AL307" i="316"/>
  <c r="AK307" i="316"/>
  <c r="AJ307" i="316"/>
  <c r="AI307" i="316"/>
  <c r="AH307" i="316"/>
  <c r="AG307" i="316"/>
  <c r="AF307" i="316"/>
  <c r="AE307" i="316"/>
  <c r="AD307" i="316"/>
  <c r="AC307" i="316"/>
  <c r="AB307" i="316"/>
  <c r="AA307" i="316"/>
  <c r="Z307" i="316"/>
  <c r="Y307" i="316"/>
  <c r="X307" i="316"/>
  <c r="W307" i="316"/>
  <c r="V307" i="316"/>
  <c r="U307" i="316"/>
  <c r="T307" i="316"/>
  <c r="S307" i="316"/>
  <c r="R307" i="316"/>
  <c r="Q307" i="316"/>
  <c r="P307" i="316"/>
  <c r="O307" i="316"/>
  <c r="N307" i="316"/>
  <c r="M307" i="316"/>
  <c r="L307" i="316"/>
  <c r="K307" i="316"/>
  <c r="J307" i="316"/>
  <c r="I307" i="316"/>
  <c r="H307" i="316"/>
  <c r="G307" i="316"/>
  <c r="D307" i="316"/>
  <c r="B307" i="316"/>
  <c r="A307" i="316"/>
  <c r="BX306" i="316"/>
  <c r="BW306" i="316"/>
  <c r="BV306" i="316"/>
  <c r="BU306" i="316"/>
  <c r="BT306" i="316"/>
  <c r="BS306" i="316"/>
  <c r="BR306" i="316"/>
  <c r="BQ306" i="316"/>
  <c r="BP306" i="316"/>
  <c r="BO306" i="316"/>
  <c r="BN306" i="316"/>
  <c r="BM306" i="316"/>
  <c r="BL306" i="316"/>
  <c r="BK306" i="316"/>
  <c r="BJ306" i="316"/>
  <c r="BI306" i="316"/>
  <c r="BH306" i="316"/>
  <c r="BG306" i="316"/>
  <c r="BF306" i="316"/>
  <c r="BE306" i="316"/>
  <c r="BD306" i="316"/>
  <c r="BC306" i="316"/>
  <c r="BB306" i="316"/>
  <c r="BA306" i="316"/>
  <c r="AZ306" i="316"/>
  <c r="AY306" i="316"/>
  <c r="AX306" i="316"/>
  <c r="AW306" i="316"/>
  <c r="AV306" i="316"/>
  <c r="AU306" i="316"/>
  <c r="AT306" i="316"/>
  <c r="AS306" i="316"/>
  <c r="AR306" i="316"/>
  <c r="AQ306" i="316"/>
  <c r="AP306" i="316"/>
  <c r="AO306" i="316"/>
  <c r="AN306" i="316"/>
  <c r="AM306" i="316"/>
  <c r="AL306" i="316"/>
  <c r="AK306" i="316"/>
  <c r="AJ306" i="316"/>
  <c r="AI306" i="316"/>
  <c r="AH306" i="316"/>
  <c r="AG306" i="316"/>
  <c r="AF306" i="316"/>
  <c r="AE306" i="316"/>
  <c r="AD306" i="316"/>
  <c r="AC306" i="316"/>
  <c r="AB306" i="316"/>
  <c r="AA306" i="316"/>
  <c r="Z306" i="316"/>
  <c r="Y306" i="316"/>
  <c r="X306" i="316"/>
  <c r="W306" i="316"/>
  <c r="V306" i="316"/>
  <c r="U306" i="316"/>
  <c r="T306" i="316"/>
  <c r="S306" i="316"/>
  <c r="R306" i="316"/>
  <c r="Q306" i="316"/>
  <c r="P306" i="316"/>
  <c r="O306" i="316"/>
  <c r="N306" i="316"/>
  <c r="M306" i="316"/>
  <c r="L306" i="316"/>
  <c r="K306" i="316"/>
  <c r="J306" i="316"/>
  <c r="I306" i="316"/>
  <c r="H306" i="316"/>
  <c r="G306" i="316"/>
  <c r="D306" i="316"/>
  <c r="B306" i="316"/>
  <c r="A306" i="316"/>
  <c r="BX305" i="316"/>
  <c r="BW305" i="316"/>
  <c r="BV305" i="316"/>
  <c r="BU305" i="316"/>
  <c r="BT305" i="316"/>
  <c r="BS305" i="316"/>
  <c r="BR305" i="316"/>
  <c r="BQ305" i="316"/>
  <c r="BP305" i="316"/>
  <c r="BO305" i="316"/>
  <c r="BN305" i="316"/>
  <c r="BM305" i="316"/>
  <c r="BL305" i="316"/>
  <c r="BK305" i="316"/>
  <c r="BJ305" i="316"/>
  <c r="BI305" i="316"/>
  <c r="BH305" i="316"/>
  <c r="BG305" i="316"/>
  <c r="BF305" i="316"/>
  <c r="BE305" i="316"/>
  <c r="BD305" i="316"/>
  <c r="BC305" i="316"/>
  <c r="BB305" i="316"/>
  <c r="BA305" i="316"/>
  <c r="AZ305" i="316"/>
  <c r="AY305" i="316"/>
  <c r="AX305" i="316"/>
  <c r="AW305" i="316"/>
  <c r="AV305" i="316"/>
  <c r="AU305" i="316"/>
  <c r="AT305" i="316"/>
  <c r="AS305" i="316"/>
  <c r="AR305" i="316"/>
  <c r="AQ305" i="316"/>
  <c r="AP305" i="316"/>
  <c r="AO305" i="316"/>
  <c r="AN305" i="316"/>
  <c r="AM305" i="316"/>
  <c r="AL305" i="316"/>
  <c r="AK305" i="316"/>
  <c r="AJ305" i="316"/>
  <c r="AI305" i="316"/>
  <c r="AH305" i="316"/>
  <c r="AG305" i="316"/>
  <c r="AF305" i="316"/>
  <c r="AE305" i="316"/>
  <c r="AD305" i="316"/>
  <c r="AC305" i="316"/>
  <c r="AB305" i="316"/>
  <c r="AA305" i="316"/>
  <c r="Z305" i="316"/>
  <c r="Y305" i="316"/>
  <c r="X305" i="316"/>
  <c r="W305" i="316"/>
  <c r="V305" i="316"/>
  <c r="U305" i="316"/>
  <c r="T305" i="316"/>
  <c r="S305" i="316"/>
  <c r="R305" i="316"/>
  <c r="Q305" i="316"/>
  <c r="P305" i="316"/>
  <c r="O305" i="316"/>
  <c r="N305" i="316"/>
  <c r="M305" i="316"/>
  <c r="L305" i="316"/>
  <c r="K305" i="316"/>
  <c r="J305" i="316"/>
  <c r="I305" i="316"/>
  <c r="H305" i="316"/>
  <c r="G305" i="316"/>
  <c r="D305" i="316"/>
  <c r="B305" i="316"/>
  <c r="A305" i="316"/>
  <c r="BX304" i="316"/>
  <c r="BW304" i="316"/>
  <c r="BV304" i="316"/>
  <c r="BU304" i="316"/>
  <c r="BT304" i="316"/>
  <c r="BS304" i="316"/>
  <c r="BR304" i="316"/>
  <c r="BQ304" i="316"/>
  <c r="BP304" i="316"/>
  <c r="BO304" i="316"/>
  <c r="BN304" i="316"/>
  <c r="BM304" i="316"/>
  <c r="BL304" i="316"/>
  <c r="BK304" i="316"/>
  <c r="BJ304" i="316"/>
  <c r="BI304" i="316"/>
  <c r="BH304" i="316"/>
  <c r="BG304" i="316"/>
  <c r="BF304" i="316"/>
  <c r="BE304" i="316"/>
  <c r="BD304" i="316"/>
  <c r="BC304" i="316"/>
  <c r="BB304" i="316"/>
  <c r="BA304" i="316"/>
  <c r="AZ304" i="316"/>
  <c r="AY304" i="316"/>
  <c r="AX304" i="316"/>
  <c r="AW304" i="316"/>
  <c r="AV304" i="316"/>
  <c r="AU304" i="316"/>
  <c r="AT304" i="316"/>
  <c r="AS304" i="316"/>
  <c r="AR304" i="316"/>
  <c r="AQ304" i="316"/>
  <c r="AP304" i="316"/>
  <c r="AO304" i="316"/>
  <c r="AN304" i="316"/>
  <c r="AM304" i="316"/>
  <c r="AL304" i="316"/>
  <c r="AK304" i="316"/>
  <c r="AJ304" i="316"/>
  <c r="AI304" i="316"/>
  <c r="AH304" i="316"/>
  <c r="AG304" i="316"/>
  <c r="AF304" i="316"/>
  <c r="AE304" i="316"/>
  <c r="AD304" i="316"/>
  <c r="AC304" i="316"/>
  <c r="AB304" i="316"/>
  <c r="AA304" i="316"/>
  <c r="Z304" i="316"/>
  <c r="Y304" i="316"/>
  <c r="X304" i="316"/>
  <c r="W304" i="316"/>
  <c r="V304" i="316"/>
  <c r="U304" i="316"/>
  <c r="T304" i="316"/>
  <c r="S304" i="316"/>
  <c r="R304" i="316"/>
  <c r="Q304" i="316"/>
  <c r="P304" i="316"/>
  <c r="O304" i="316"/>
  <c r="N304" i="316"/>
  <c r="M304" i="316"/>
  <c r="L304" i="316"/>
  <c r="K304" i="316"/>
  <c r="J304" i="316"/>
  <c r="I304" i="316"/>
  <c r="H304" i="316"/>
  <c r="G304" i="316"/>
  <c r="D304" i="316"/>
  <c r="B304" i="316"/>
  <c r="A304" i="316"/>
  <c r="BX303" i="316"/>
  <c r="BW303" i="316"/>
  <c r="BV303" i="316"/>
  <c r="BU303" i="316"/>
  <c r="BT303" i="316"/>
  <c r="BS303" i="316"/>
  <c r="BR303" i="316"/>
  <c r="BQ303" i="316"/>
  <c r="BP303" i="316"/>
  <c r="BO303" i="316"/>
  <c r="BN303" i="316"/>
  <c r="BM303" i="316"/>
  <c r="BL303" i="316"/>
  <c r="BK303" i="316"/>
  <c r="BJ303" i="316"/>
  <c r="BI303" i="316"/>
  <c r="BH303" i="316"/>
  <c r="BG303" i="316"/>
  <c r="BF303" i="316"/>
  <c r="BE303" i="316"/>
  <c r="BD303" i="316"/>
  <c r="BC303" i="316"/>
  <c r="BB303" i="316"/>
  <c r="BA303" i="316"/>
  <c r="AZ303" i="316"/>
  <c r="AY303" i="316"/>
  <c r="AX303" i="316"/>
  <c r="AW303" i="316"/>
  <c r="AV303" i="316"/>
  <c r="AU303" i="316"/>
  <c r="AT303" i="316"/>
  <c r="AS303" i="316"/>
  <c r="AR303" i="316"/>
  <c r="AQ303" i="316"/>
  <c r="AP303" i="316"/>
  <c r="AO303" i="316"/>
  <c r="AN303" i="316"/>
  <c r="AM303" i="316"/>
  <c r="AL303" i="316"/>
  <c r="AK303" i="316"/>
  <c r="AJ303" i="316"/>
  <c r="AI303" i="316"/>
  <c r="AH303" i="316"/>
  <c r="AG303" i="316"/>
  <c r="AF303" i="316"/>
  <c r="AE303" i="316"/>
  <c r="AD303" i="316"/>
  <c r="AC303" i="316"/>
  <c r="AB303" i="316"/>
  <c r="AA303" i="316"/>
  <c r="Z303" i="316"/>
  <c r="Y303" i="316"/>
  <c r="X303" i="316"/>
  <c r="W303" i="316"/>
  <c r="V303" i="316"/>
  <c r="U303" i="316"/>
  <c r="T303" i="316"/>
  <c r="S303" i="316"/>
  <c r="R303" i="316"/>
  <c r="Q303" i="316"/>
  <c r="P303" i="316"/>
  <c r="O303" i="316"/>
  <c r="N303" i="316"/>
  <c r="M303" i="316"/>
  <c r="L303" i="316"/>
  <c r="K303" i="316"/>
  <c r="J303" i="316"/>
  <c r="I303" i="316"/>
  <c r="H303" i="316"/>
  <c r="G303" i="316"/>
  <c r="D303" i="316"/>
  <c r="B303" i="316"/>
  <c r="A303" i="316"/>
  <c r="BX302" i="316"/>
  <c r="BW302" i="316"/>
  <c r="BV302" i="316"/>
  <c r="BU302" i="316"/>
  <c r="BT302" i="316"/>
  <c r="BS302" i="316"/>
  <c r="BR302" i="316"/>
  <c r="BQ302" i="316"/>
  <c r="BP302" i="316"/>
  <c r="BO302" i="316"/>
  <c r="BN302" i="316"/>
  <c r="BM302" i="316"/>
  <c r="BL302" i="316"/>
  <c r="BK302" i="316"/>
  <c r="BJ302" i="316"/>
  <c r="BI302" i="316"/>
  <c r="BH302" i="316"/>
  <c r="BG302" i="316"/>
  <c r="BF302" i="316"/>
  <c r="BE302" i="316"/>
  <c r="BD302" i="316"/>
  <c r="BC302" i="316"/>
  <c r="BB302" i="316"/>
  <c r="BA302" i="316"/>
  <c r="AZ302" i="316"/>
  <c r="AY302" i="316"/>
  <c r="AX302" i="316"/>
  <c r="AW302" i="316"/>
  <c r="AV302" i="316"/>
  <c r="AU302" i="316"/>
  <c r="AT302" i="316"/>
  <c r="AS302" i="316"/>
  <c r="AR302" i="316"/>
  <c r="AQ302" i="316"/>
  <c r="AP302" i="316"/>
  <c r="AO302" i="316"/>
  <c r="AN302" i="316"/>
  <c r="AM302" i="316"/>
  <c r="AL302" i="316"/>
  <c r="AK302" i="316"/>
  <c r="AJ302" i="316"/>
  <c r="AI302" i="316"/>
  <c r="AH302" i="316"/>
  <c r="AG302" i="316"/>
  <c r="AF302" i="316"/>
  <c r="AE302" i="316"/>
  <c r="AD302" i="316"/>
  <c r="AC302" i="316"/>
  <c r="AB302" i="316"/>
  <c r="AA302" i="316"/>
  <c r="Z302" i="316"/>
  <c r="Y302" i="316"/>
  <c r="X302" i="316"/>
  <c r="W302" i="316"/>
  <c r="V302" i="316"/>
  <c r="U302" i="316"/>
  <c r="T302" i="316"/>
  <c r="S302" i="316"/>
  <c r="R302" i="316"/>
  <c r="Q302" i="316"/>
  <c r="P302" i="316"/>
  <c r="O302" i="316"/>
  <c r="N302" i="316"/>
  <c r="M302" i="316"/>
  <c r="L302" i="316"/>
  <c r="K302" i="316"/>
  <c r="J302" i="316"/>
  <c r="I302" i="316"/>
  <c r="H302" i="316"/>
  <c r="G302" i="316"/>
  <c r="D302" i="316"/>
  <c r="B302" i="316"/>
  <c r="A302" i="316"/>
  <c r="BX301" i="316"/>
  <c r="BW301" i="316"/>
  <c r="BV301" i="316"/>
  <c r="BU301" i="316"/>
  <c r="BT301" i="316"/>
  <c r="BS301" i="316"/>
  <c r="BR301" i="316"/>
  <c r="BQ301" i="316"/>
  <c r="BP301" i="316"/>
  <c r="BO301" i="316"/>
  <c r="BN301" i="316"/>
  <c r="BM301" i="316"/>
  <c r="BL301" i="316"/>
  <c r="BK301" i="316"/>
  <c r="BJ301" i="316"/>
  <c r="BI301" i="316"/>
  <c r="BH301" i="316"/>
  <c r="BG301" i="316"/>
  <c r="BF301" i="316"/>
  <c r="BE301" i="316"/>
  <c r="BD301" i="316"/>
  <c r="BC301" i="316"/>
  <c r="BB301" i="316"/>
  <c r="BA301" i="316"/>
  <c r="AZ301" i="316"/>
  <c r="AY301" i="316"/>
  <c r="AX301" i="316"/>
  <c r="AW301" i="316"/>
  <c r="AV301" i="316"/>
  <c r="AU301" i="316"/>
  <c r="AT301" i="316"/>
  <c r="AS301" i="316"/>
  <c r="AR301" i="316"/>
  <c r="AQ301" i="316"/>
  <c r="AP301" i="316"/>
  <c r="AO301" i="316"/>
  <c r="AN301" i="316"/>
  <c r="AM301" i="316"/>
  <c r="AL301" i="316"/>
  <c r="AK301" i="316"/>
  <c r="AJ301" i="316"/>
  <c r="AI301" i="316"/>
  <c r="AH301" i="316"/>
  <c r="AG301" i="316"/>
  <c r="AF301" i="316"/>
  <c r="AE301" i="316"/>
  <c r="AD301" i="316"/>
  <c r="AC301" i="316"/>
  <c r="AB301" i="316"/>
  <c r="AA301" i="316"/>
  <c r="Z301" i="316"/>
  <c r="Y301" i="316"/>
  <c r="X301" i="316"/>
  <c r="W301" i="316"/>
  <c r="V301" i="316"/>
  <c r="U301" i="316"/>
  <c r="T301" i="316"/>
  <c r="S301" i="316"/>
  <c r="R301" i="316"/>
  <c r="Q301" i="316"/>
  <c r="P301" i="316"/>
  <c r="O301" i="316"/>
  <c r="N301" i="316"/>
  <c r="M301" i="316"/>
  <c r="L301" i="316"/>
  <c r="K301" i="316"/>
  <c r="J301" i="316"/>
  <c r="I301" i="316"/>
  <c r="H301" i="316"/>
  <c r="G301" i="316"/>
  <c r="D301" i="316"/>
  <c r="B301" i="316"/>
  <c r="A301" i="316"/>
  <c r="BX300" i="316"/>
  <c r="BW300" i="316"/>
  <c r="BV300" i="316"/>
  <c r="BU300" i="316"/>
  <c r="BT300" i="316"/>
  <c r="BS300" i="316"/>
  <c r="BR300" i="316"/>
  <c r="BQ300" i="316"/>
  <c r="BP300" i="316"/>
  <c r="BO300" i="316"/>
  <c r="BN300" i="316"/>
  <c r="BM300" i="316"/>
  <c r="BL300" i="316"/>
  <c r="BK300" i="316"/>
  <c r="BJ300" i="316"/>
  <c r="BI300" i="316"/>
  <c r="BH300" i="316"/>
  <c r="BG300" i="316"/>
  <c r="BF300" i="316"/>
  <c r="BE300" i="316"/>
  <c r="BD300" i="316"/>
  <c r="BC300" i="316"/>
  <c r="BB300" i="316"/>
  <c r="BA300" i="316"/>
  <c r="AZ300" i="316"/>
  <c r="AY300" i="316"/>
  <c r="AX300" i="316"/>
  <c r="AW300" i="316"/>
  <c r="AV300" i="316"/>
  <c r="AU300" i="316"/>
  <c r="AT300" i="316"/>
  <c r="AS300" i="316"/>
  <c r="AR300" i="316"/>
  <c r="AQ300" i="316"/>
  <c r="AP300" i="316"/>
  <c r="AO300" i="316"/>
  <c r="AN300" i="316"/>
  <c r="AM300" i="316"/>
  <c r="AL300" i="316"/>
  <c r="AK300" i="316"/>
  <c r="AJ300" i="316"/>
  <c r="AI300" i="316"/>
  <c r="AH300" i="316"/>
  <c r="AG300" i="316"/>
  <c r="AF300" i="316"/>
  <c r="AE300" i="316"/>
  <c r="AD300" i="316"/>
  <c r="AC300" i="316"/>
  <c r="AB300" i="316"/>
  <c r="AA300" i="316"/>
  <c r="Z300" i="316"/>
  <c r="Y300" i="316"/>
  <c r="X300" i="316"/>
  <c r="W300" i="316"/>
  <c r="V300" i="316"/>
  <c r="U300" i="316"/>
  <c r="T300" i="316"/>
  <c r="S300" i="316"/>
  <c r="R300" i="316"/>
  <c r="Q300" i="316"/>
  <c r="P300" i="316"/>
  <c r="O300" i="316"/>
  <c r="N300" i="316"/>
  <c r="M300" i="316"/>
  <c r="L300" i="316"/>
  <c r="K300" i="316"/>
  <c r="J300" i="316"/>
  <c r="I300" i="316"/>
  <c r="H300" i="316"/>
  <c r="G300" i="316"/>
  <c r="D300" i="316"/>
  <c r="B300" i="316"/>
  <c r="A300" i="316"/>
  <c r="BX299" i="316"/>
  <c r="BW299" i="316"/>
  <c r="BV299" i="316"/>
  <c r="BU299" i="316"/>
  <c r="BT299" i="316"/>
  <c r="BS299" i="316"/>
  <c r="BR299" i="316"/>
  <c r="BQ299" i="316"/>
  <c r="BP299" i="316"/>
  <c r="BO299" i="316"/>
  <c r="BN299" i="316"/>
  <c r="BM299" i="316"/>
  <c r="BL299" i="316"/>
  <c r="BK299" i="316"/>
  <c r="BJ299" i="316"/>
  <c r="BI299" i="316"/>
  <c r="BH299" i="316"/>
  <c r="BG299" i="316"/>
  <c r="BF299" i="316"/>
  <c r="BE299" i="316"/>
  <c r="BD299" i="316"/>
  <c r="BC299" i="316"/>
  <c r="BB299" i="316"/>
  <c r="BA299" i="316"/>
  <c r="AZ299" i="316"/>
  <c r="AY299" i="316"/>
  <c r="AX299" i="316"/>
  <c r="AW299" i="316"/>
  <c r="AV299" i="316"/>
  <c r="AU299" i="316"/>
  <c r="AT299" i="316"/>
  <c r="AS299" i="316"/>
  <c r="AR299" i="316"/>
  <c r="AQ299" i="316"/>
  <c r="AP299" i="316"/>
  <c r="AO299" i="316"/>
  <c r="AN299" i="316"/>
  <c r="AM299" i="316"/>
  <c r="AL299" i="316"/>
  <c r="AK299" i="316"/>
  <c r="AJ299" i="316"/>
  <c r="AI299" i="316"/>
  <c r="AH299" i="316"/>
  <c r="AG299" i="316"/>
  <c r="AF299" i="316"/>
  <c r="AE299" i="316"/>
  <c r="AD299" i="316"/>
  <c r="AC299" i="316"/>
  <c r="AB299" i="316"/>
  <c r="AA299" i="316"/>
  <c r="Z299" i="316"/>
  <c r="Y299" i="316"/>
  <c r="X299" i="316"/>
  <c r="W299" i="316"/>
  <c r="V299" i="316"/>
  <c r="U299" i="316"/>
  <c r="T299" i="316"/>
  <c r="S299" i="316"/>
  <c r="R299" i="316"/>
  <c r="Q299" i="316"/>
  <c r="P299" i="316"/>
  <c r="O299" i="316"/>
  <c r="N299" i="316"/>
  <c r="M299" i="316"/>
  <c r="L299" i="316"/>
  <c r="K299" i="316"/>
  <c r="J299" i="316"/>
  <c r="I299" i="316"/>
  <c r="H299" i="316"/>
  <c r="G299" i="316"/>
  <c r="D299" i="316"/>
  <c r="B299" i="316"/>
  <c r="A299" i="316"/>
  <c r="BX298" i="316"/>
  <c r="BW298" i="316"/>
  <c r="BV298" i="316"/>
  <c r="BU298" i="316"/>
  <c r="BT298" i="316"/>
  <c r="BS298" i="316"/>
  <c r="BR298" i="316"/>
  <c r="BQ298" i="316"/>
  <c r="BP298" i="316"/>
  <c r="BO298" i="316"/>
  <c r="BN298" i="316"/>
  <c r="BM298" i="316"/>
  <c r="BL298" i="316"/>
  <c r="BK298" i="316"/>
  <c r="BJ298" i="316"/>
  <c r="BI298" i="316"/>
  <c r="BH298" i="316"/>
  <c r="BG298" i="316"/>
  <c r="BF298" i="316"/>
  <c r="BE298" i="316"/>
  <c r="BD298" i="316"/>
  <c r="BC298" i="316"/>
  <c r="BB298" i="316"/>
  <c r="BA298" i="316"/>
  <c r="AZ298" i="316"/>
  <c r="AY298" i="316"/>
  <c r="AX298" i="316"/>
  <c r="AW298" i="316"/>
  <c r="AV298" i="316"/>
  <c r="AU298" i="316"/>
  <c r="AT298" i="316"/>
  <c r="AS298" i="316"/>
  <c r="AR298" i="316"/>
  <c r="AQ298" i="316"/>
  <c r="AP298" i="316"/>
  <c r="AO298" i="316"/>
  <c r="AN298" i="316"/>
  <c r="AM298" i="316"/>
  <c r="AL298" i="316"/>
  <c r="AK298" i="316"/>
  <c r="AJ298" i="316"/>
  <c r="AI298" i="316"/>
  <c r="AH298" i="316"/>
  <c r="AG298" i="316"/>
  <c r="AF298" i="316"/>
  <c r="AE298" i="316"/>
  <c r="AD298" i="316"/>
  <c r="AC298" i="316"/>
  <c r="AB298" i="316"/>
  <c r="AA298" i="316"/>
  <c r="Z298" i="316"/>
  <c r="Y298" i="316"/>
  <c r="X298" i="316"/>
  <c r="W298" i="316"/>
  <c r="V298" i="316"/>
  <c r="U298" i="316"/>
  <c r="T298" i="316"/>
  <c r="S298" i="316"/>
  <c r="R298" i="316"/>
  <c r="Q298" i="316"/>
  <c r="P298" i="316"/>
  <c r="O298" i="316"/>
  <c r="N298" i="316"/>
  <c r="M298" i="316"/>
  <c r="L298" i="316"/>
  <c r="K298" i="316"/>
  <c r="J298" i="316"/>
  <c r="I298" i="316"/>
  <c r="H298" i="316"/>
  <c r="G298" i="316"/>
  <c r="D298" i="316"/>
  <c r="B298" i="316"/>
  <c r="A298" i="316"/>
  <c r="BX297" i="316"/>
  <c r="BW297" i="316"/>
  <c r="BV297" i="316"/>
  <c r="BU297" i="316"/>
  <c r="BT297" i="316"/>
  <c r="BS297" i="316"/>
  <c r="BR297" i="316"/>
  <c r="BQ297" i="316"/>
  <c r="BP297" i="316"/>
  <c r="BO297" i="316"/>
  <c r="BN297" i="316"/>
  <c r="BM297" i="316"/>
  <c r="BL297" i="316"/>
  <c r="BK297" i="316"/>
  <c r="BJ297" i="316"/>
  <c r="BI297" i="316"/>
  <c r="BH297" i="316"/>
  <c r="BG297" i="316"/>
  <c r="BF297" i="316"/>
  <c r="BE297" i="316"/>
  <c r="BD297" i="316"/>
  <c r="BC297" i="316"/>
  <c r="BB297" i="316"/>
  <c r="BA297" i="316"/>
  <c r="AZ297" i="316"/>
  <c r="AY297" i="316"/>
  <c r="AX297" i="316"/>
  <c r="AW297" i="316"/>
  <c r="AV297" i="316"/>
  <c r="AU297" i="316"/>
  <c r="AT297" i="316"/>
  <c r="AS297" i="316"/>
  <c r="AR297" i="316"/>
  <c r="AQ297" i="316"/>
  <c r="AP297" i="316"/>
  <c r="AO297" i="316"/>
  <c r="AN297" i="316"/>
  <c r="AM297" i="316"/>
  <c r="AL297" i="316"/>
  <c r="AK297" i="316"/>
  <c r="AJ297" i="316"/>
  <c r="AI297" i="316"/>
  <c r="AH297" i="316"/>
  <c r="AG297" i="316"/>
  <c r="AF297" i="316"/>
  <c r="AE297" i="316"/>
  <c r="AD297" i="316"/>
  <c r="AC297" i="316"/>
  <c r="AB297" i="316"/>
  <c r="AA297" i="316"/>
  <c r="Z297" i="316"/>
  <c r="Y297" i="316"/>
  <c r="X297" i="316"/>
  <c r="W297" i="316"/>
  <c r="V297" i="316"/>
  <c r="U297" i="316"/>
  <c r="T297" i="316"/>
  <c r="S297" i="316"/>
  <c r="R297" i="316"/>
  <c r="Q297" i="316"/>
  <c r="P297" i="316"/>
  <c r="O297" i="316"/>
  <c r="N297" i="316"/>
  <c r="M297" i="316"/>
  <c r="L297" i="316"/>
  <c r="K297" i="316"/>
  <c r="J297" i="316"/>
  <c r="I297" i="316"/>
  <c r="H297" i="316"/>
  <c r="G297" i="316"/>
  <c r="D297" i="316"/>
  <c r="B297" i="316"/>
  <c r="A297" i="316"/>
  <c r="BX296" i="316"/>
  <c r="BW296" i="316"/>
  <c r="BV296" i="316"/>
  <c r="BU296" i="316"/>
  <c r="BT296" i="316"/>
  <c r="BS296" i="316"/>
  <c r="BR296" i="316"/>
  <c r="BQ296" i="316"/>
  <c r="BP296" i="316"/>
  <c r="BO296" i="316"/>
  <c r="BN296" i="316"/>
  <c r="BM296" i="316"/>
  <c r="BL296" i="316"/>
  <c r="BK296" i="316"/>
  <c r="BJ296" i="316"/>
  <c r="BI296" i="316"/>
  <c r="BH296" i="316"/>
  <c r="BG296" i="316"/>
  <c r="BF296" i="316"/>
  <c r="BE296" i="316"/>
  <c r="BD296" i="316"/>
  <c r="BC296" i="316"/>
  <c r="BB296" i="316"/>
  <c r="BA296" i="316"/>
  <c r="AZ296" i="316"/>
  <c r="AY296" i="316"/>
  <c r="AX296" i="316"/>
  <c r="AW296" i="316"/>
  <c r="AV296" i="316"/>
  <c r="AU296" i="316"/>
  <c r="AT296" i="316"/>
  <c r="AS296" i="316"/>
  <c r="AR296" i="316"/>
  <c r="AQ296" i="316"/>
  <c r="AP296" i="316"/>
  <c r="AO296" i="316"/>
  <c r="AN296" i="316"/>
  <c r="AM296" i="316"/>
  <c r="AL296" i="316"/>
  <c r="AK296" i="316"/>
  <c r="AJ296" i="316"/>
  <c r="AI296" i="316"/>
  <c r="AH296" i="316"/>
  <c r="AG296" i="316"/>
  <c r="AF296" i="316"/>
  <c r="AE296" i="316"/>
  <c r="AD296" i="316"/>
  <c r="AC296" i="316"/>
  <c r="AB296" i="316"/>
  <c r="AA296" i="316"/>
  <c r="Z296" i="316"/>
  <c r="Y296" i="316"/>
  <c r="X296" i="316"/>
  <c r="W296" i="316"/>
  <c r="V296" i="316"/>
  <c r="U296" i="316"/>
  <c r="T296" i="316"/>
  <c r="S296" i="316"/>
  <c r="R296" i="316"/>
  <c r="Q296" i="316"/>
  <c r="P296" i="316"/>
  <c r="O296" i="316"/>
  <c r="N296" i="316"/>
  <c r="M296" i="316"/>
  <c r="L296" i="316"/>
  <c r="K296" i="316"/>
  <c r="J296" i="316"/>
  <c r="I296" i="316"/>
  <c r="H296" i="316"/>
  <c r="G296" i="316"/>
  <c r="D296" i="316"/>
  <c r="B296" i="316"/>
  <c r="A296" i="316"/>
  <c r="BX295" i="316"/>
  <c r="BW295" i="316"/>
  <c r="BV295" i="316"/>
  <c r="BU295" i="316"/>
  <c r="BT295" i="316"/>
  <c r="BS295" i="316"/>
  <c r="BR295" i="316"/>
  <c r="BQ295" i="316"/>
  <c r="BP295" i="316"/>
  <c r="BO295" i="316"/>
  <c r="BN295" i="316"/>
  <c r="BM295" i="316"/>
  <c r="BL295" i="316"/>
  <c r="BK295" i="316"/>
  <c r="BJ295" i="316"/>
  <c r="BI295" i="316"/>
  <c r="BH295" i="316"/>
  <c r="BG295" i="316"/>
  <c r="BF295" i="316"/>
  <c r="BE295" i="316"/>
  <c r="BD295" i="316"/>
  <c r="BC295" i="316"/>
  <c r="BB295" i="316"/>
  <c r="BA295" i="316"/>
  <c r="AZ295" i="316"/>
  <c r="AY295" i="316"/>
  <c r="AX295" i="316"/>
  <c r="AW295" i="316"/>
  <c r="AV295" i="316"/>
  <c r="AU295" i="316"/>
  <c r="AT295" i="316"/>
  <c r="AS295" i="316"/>
  <c r="AR295" i="316"/>
  <c r="AQ295" i="316"/>
  <c r="AP295" i="316"/>
  <c r="AO295" i="316"/>
  <c r="AN295" i="316"/>
  <c r="AM295" i="316"/>
  <c r="AL295" i="316"/>
  <c r="AK295" i="316"/>
  <c r="AJ295" i="316"/>
  <c r="AI295" i="316"/>
  <c r="AH295" i="316"/>
  <c r="AG295" i="316"/>
  <c r="AF295" i="316"/>
  <c r="AE295" i="316"/>
  <c r="AD295" i="316"/>
  <c r="AC295" i="316"/>
  <c r="AB295" i="316"/>
  <c r="AA295" i="316"/>
  <c r="Z295" i="316"/>
  <c r="Y295" i="316"/>
  <c r="X295" i="316"/>
  <c r="W295" i="316"/>
  <c r="V295" i="316"/>
  <c r="U295" i="316"/>
  <c r="T295" i="316"/>
  <c r="S295" i="316"/>
  <c r="R295" i="316"/>
  <c r="Q295" i="316"/>
  <c r="P295" i="316"/>
  <c r="O295" i="316"/>
  <c r="N295" i="316"/>
  <c r="M295" i="316"/>
  <c r="L295" i="316"/>
  <c r="K295" i="316"/>
  <c r="J295" i="316"/>
  <c r="I295" i="316"/>
  <c r="H295" i="316"/>
  <c r="G295" i="316"/>
  <c r="D295" i="316"/>
  <c r="B295" i="316"/>
  <c r="A295" i="316"/>
  <c r="BX294" i="316"/>
  <c r="BW294" i="316"/>
  <c r="BV294" i="316"/>
  <c r="BU294" i="316"/>
  <c r="BT294" i="316"/>
  <c r="BS294" i="316"/>
  <c r="BR294" i="316"/>
  <c r="BQ294" i="316"/>
  <c r="BP294" i="316"/>
  <c r="BO294" i="316"/>
  <c r="BN294" i="316"/>
  <c r="BM294" i="316"/>
  <c r="BL294" i="316"/>
  <c r="BK294" i="316"/>
  <c r="BJ294" i="316"/>
  <c r="BI294" i="316"/>
  <c r="BH294" i="316"/>
  <c r="BG294" i="316"/>
  <c r="BF294" i="316"/>
  <c r="BE294" i="316"/>
  <c r="BD294" i="316"/>
  <c r="BC294" i="316"/>
  <c r="BB294" i="316"/>
  <c r="BA294" i="316"/>
  <c r="AZ294" i="316"/>
  <c r="AY294" i="316"/>
  <c r="AX294" i="316"/>
  <c r="AW294" i="316"/>
  <c r="AV294" i="316"/>
  <c r="AU294" i="316"/>
  <c r="AT294" i="316"/>
  <c r="AS294" i="316"/>
  <c r="AR294" i="316"/>
  <c r="AQ294" i="316"/>
  <c r="AP294" i="316"/>
  <c r="AO294" i="316"/>
  <c r="AN294" i="316"/>
  <c r="AM294" i="316"/>
  <c r="AL294" i="316"/>
  <c r="AK294" i="316"/>
  <c r="AJ294" i="316"/>
  <c r="AI294" i="316"/>
  <c r="AH294" i="316"/>
  <c r="AG294" i="316"/>
  <c r="AF294" i="316"/>
  <c r="AE294" i="316"/>
  <c r="AD294" i="316"/>
  <c r="AC294" i="316"/>
  <c r="AB294" i="316"/>
  <c r="AA294" i="316"/>
  <c r="Z294" i="316"/>
  <c r="Y294" i="316"/>
  <c r="X294" i="316"/>
  <c r="W294" i="316"/>
  <c r="V294" i="316"/>
  <c r="U294" i="316"/>
  <c r="T294" i="316"/>
  <c r="S294" i="316"/>
  <c r="R294" i="316"/>
  <c r="Q294" i="316"/>
  <c r="P294" i="316"/>
  <c r="O294" i="316"/>
  <c r="N294" i="316"/>
  <c r="M294" i="316"/>
  <c r="L294" i="316"/>
  <c r="K294" i="316"/>
  <c r="J294" i="316"/>
  <c r="I294" i="316"/>
  <c r="H294" i="316"/>
  <c r="G294" i="316"/>
  <c r="D294" i="316"/>
  <c r="B294" i="316"/>
  <c r="A294" i="316"/>
  <c r="BX293" i="316"/>
  <c r="BW293" i="316"/>
  <c r="BV293" i="316"/>
  <c r="BU293" i="316"/>
  <c r="BT293" i="316"/>
  <c r="BS293" i="316"/>
  <c r="BR293" i="316"/>
  <c r="BQ293" i="316"/>
  <c r="BP293" i="316"/>
  <c r="BO293" i="316"/>
  <c r="BN293" i="316"/>
  <c r="BM293" i="316"/>
  <c r="BL293" i="316"/>
  <c r="BK293" i="316"/>
  <c r="BJ293" i="316"/>
  <c r="BI293" i="316"/>
  <c r="BH293" i="316"/>
  <c r="BG293" i="316"/>
  <c r="BF293" i="316"/>
  <c r="BE293" i="316"/>
  <c r="BD293" i="316"/>
  <c r="BC293" i="316"/>
  <c r="BB293" i="316"/>
  <c r="BA293" i="316"/>
  <c r="AZ293" i="316"/>
  <c r="AY293" i="316"/>
  <c r="AX293" i="316"/>
  <c r="AW293" i="316"/>
  <c r="AV293" i="316"/>
  <c r="AU293" i="316"/>
  <c r="AT293" i="316"/>
  <c r="AS293" i="316"/>
  <c r="AR293" i="316"/>
  <c r="AQ293" i="316"/>
  <c r="AP293" i="316"/>
  <c r="AO293" i="316"/>
  <c r="AN293" i="316"/>
  <c r="AM293" i="316"/>
  <c r="AL293" i="316"/>
  <c r="AK293" i="316"/>
  <c r="AJ293" i="316"/>
  <c r="AI293" i="316"/>
  <c r="AH293" i="316"/>
  <c r="AG293" i="316"/>
  <c r="AF293" i="316"/>
  <c r="AE293" i="316"/>
  <c r="AD293" i="316"/>
  <c r="AC293" i="316"/>
  <c r="AB293" i="316"/>
  <c r="AA293" i="316"/>
  <c r="Z293" i="316"/>
  <c r="Y293" i="316"/>
  <c r="X293" i="316"/>
  <c r="W293" i="316"/>
  <c r="V293" i="316"/>
  <c r="U293" i="316"/>
  <c r="T293" i="316"/>
  <c r="S293" i="316"/>
  <c r="R293" i="316"/>
  <c r="Q293" i="316"/>
  <c r="P293" i="316"/>
  <c r="O293" i="316"/>
  <c r="N293" i="316"/>
  <c r="M293" i="316"/>
  <c r="L293" i="316"/>
  <c r="K293" i="316"/>
  <c r="J293" i="316"/>
  <c r="I293" i="316"/>
  <c r="H293" i="316"/>
  <c r="G293" i="316"/>
  <c r="D293" i="316"/>
  <c r="B293" i="316"/>
  <c r="A293" i="316"/>
  <c r="BX292" i="316"/>
  <c r="BW292" i="316"/>
  <c r="BV292" i="316"/>
  <c r="BU292" i="316"/>
  <c r="BT292" i="316"/>
  <c r="BS292" i="316"/>
  <c r="BR292" i="316"/>
  <c r="BQ292" i="316"/>
  <c r="BP292" i="316"/>
  <c r="BO292" i="316"/>
  <c r="BN292" i="316"/>
  <c r="BM292" i="316"/>
  <c r="BL292" i="316"/>
  <c r="BK292" i="316"/>
  <c r="BJ292" i="316"/>
  <c r="BI292" i="316"/>
  <c r="BH292" i="316"/>
  <c r="BG292" i="316"/>
  <c r="BF292" i="316"/>
  <c r="BE292" i="316"/>
  <c r="BD292" i="316"/>
  <c r="BC292" i="316"/>
  <c r="BB292" i="316"/>
  <c r="BA292" i="316"/>
  <c r="AZ292" i="316"/>
  <c r="AY292" i="316"/>
  <c r="AX292" i="316"/>
  <c r="AW292" i="316"/>
  <c r="AV292" i="316"/>
  <c r="AU292" i="316"/>
  <c r="AT292" i="316"/>
  <c r="AS292" i="316"/>
  <c r="AR292" i="316"/>
  <c r="AQ292" i="316"/>
  <c r="AP292" i="316"/>
  <c r="AO292" i="316"/>
  <c r="AN292" i="316"/>
  <c r="AM292" i="316"/>
  <c r="AL292" i="316"/>
  <c r="AK292" i="316"/>
  <c r="AJ292" i="316"/>
  <c r="AI292" i="316"/>
  <c r="AH292" i="316"/>
  <c r="AG292" i="316"/>
  <c r="AF292" i="316"/>
  <c r="AE292" i="316"/>
  <c r="AD292" i="316"/>
  <c r="AC292" i="316"/>
  <c r="AB292" i="316"/>
  <c r="AA292" i="316"/>
  <c r="Z292" i="316"/>
  <c r="Y292" i="316"/>
  <c r="X292" i="316"/>
  <c r="W292" i="316"/>
  <c r="V292" i="316"/>
  <c r="U292" i="316"/>
  <c r="T292" i="316"/>
  <c r="S292" i="316"/>
  <c r="R292" i="316"/>
  <c r="Q292" i="316"/>
  <c r="P292" i="316"/>
  <c r="O292" i="316"/>
  <c r="N292" i="316"/>
  <c r="M292" i="316"/>
  <c r="L292" i="316"/>
  <c r="K292" i="316"/>
  <c r="J292" i="316"/>
  <c r="I292" i="316"/>
  <c r="H292" i="316"/>
  <c r="G292" i="316"/>
  <c r="D292" i="316"/>
  <c r="B292" i="316"/>
  <c r="A292" i="316"/>
  <c r="BX291" i="316"/>
  <c r="BW291" i="316"/>
  <c r="BV291" i="316"/>
  <c r="BU291" i="316"/>
  <c r="BT291" i="316"/>
  <c r="BS291" i="316"/>
  <c r="BR291" i="316"/>
  <c r="BQ291" i="316"/>
  <c r="BP291" i="316"/>
  <c r="BO291" i="316"/>
  <c r="BN291" i="316"/>
  <c r="BM291" i="316"/>
  <c r="BL291" i="316"/>
  <c r="BK291" i="316"/>
  <c r="BJ291" i="316"/>
  <c r="BI291" i="316"/>
  <c r="BH291" i="316"/>
  <c r="BG291" i="316"/>
  <c r="BF291" i="316"/>
  <c r="BE291" i="316"/>
  <c r="BD291" i="316"/>
  <c r="BC291" i="316"/>
  <c r="BB291" i="316"/>
  <c r="BA291" i="316"/>
  <c r="AZ291" i="316"/>
  <c r="AY291" i="316"/>
  <c r="AX291" i="316"/>
  <c r="AW291" i="316"/>
  <c r="AV291" i="316"/>
  <c r="AU291" i="316"/>
  <c r="AT291" i="316"/>
  <c r="AS291" i="316"/>
  <c r="AR291" i="316"/>
  <c r="AQ291" i="316"/>
  <c r="AP291" i="316"/>
  <c r="AO291" i="316"/>
  <c r="AN291" i="316"/>
  <c r="AM291" i="316"/>
  <c r="AL291" i="316"/>
  <c r="AK291" i="316"/>
  <c r="AJ291" i="316"/>
  <c r="AI291" i="316"/>
  <c r="AH291" i="316"/>
  <c r="AG291" i="316"/>
  <c r="AF291" i="316"/>
  <c r="AE291" i="316"/>
  <c r="AD291" i="316"/>
  <c r="AC291" i="316"/>
  <c r="AB291" i="316"/>
  <c r="AA291" i="316"/>
  <c r="Z291" i="316"/>
  <c r="Y291" i="316"/>
  <c r="X291" i="316"/>
  <c r="W291" i="316"/>
  <c r="V291" i="316"/>
  <c r="U291" i="316"/>
  <c r="T291" i="316"/>
  <c r="S291" i="316"/>
  <c r="R291" i="316"/>
  <c r="Q291" i="316"/>
  <c r="P291" i="316"/>
  <c r="O291" i="316"/>
  <c r="N291" i="316"/>
  <c r="M291" i="316"/>
  <c r="L291" i="316"/>
  <c r="K291" i="316"/>
  <c r="J291" i="316"/>
  <c r="I291" i="316"/>
  <c r="H291" i="316"/>
  <c r="G291" i="316"/>
  <c r="D291" i="316"/>
  <c r="B291" i="316"/>
  <c r="A291" i="316"/>
  <c r="BX290" i="316"/>
  <c r="BW290" i="316"/>
  <c r="BV290" i="316"/>
  <c r="BU290" i="316"/>
  <c r="BT290" i="316"/>
  <c r="BS290" i="316"/>
  <c r="BR290" i="316"/>
  <c r="BQ290" i="316"/>
  <c r="BP290" i="316"/>
  <c r="BO290" i="316"/>
  <c r="BN290" i="316"/>
  <c r="BM290" i="316"/>
  <c r="BL290" i="316"/>
  <c r="BK290" i="316"/>
  <c r="BJ290" i="316"/>
  <c r="BI290" i="316"/>
  <c r="BH290" i="316"/>
  <c r="BG290" i="316"/>
  <c r="BF290" i="316"/>
  <c r="BE290" i="316"/>
  <c r="BD290" i="316"/>
  <c r="BC290" i="316"/>
  <c r="BB290" i="316"/>
  <c r="BA290" i="316"/>
  <c r="AZ290" i="316"/>
  <c r="AY290" i="316"/>
  <c r="AX290" i="316"/>
  <c r="AW290" i="316"/>
  <c r="AV290" i="316"/>
  <c r="AU290" i="316"/>
  <c r="AT290" i="316"/>
  <c r="AS290" i="316"/>
  <c r="AR290" i="316"/>
  <c r="AQ290" i="316"/>
  <c r="AP290" i="316"/>
  <c r="AO290" i="316"/>
  <c r="AN290" i="316"/>
  <c r="AM290" i="316"/>
  <c r="AL290" i="316"/>
  <c r="AK290" i="316"/>
  <c r="AJ290" i="316"/>
  <c r="AI290" i="316"/>
  <c r="AH290" i="316"/>
  <c r="AG290" i="316"/>
  <c r="AF290" i="316"/>
  <c r="AE290" i="316"/>
  <c r="AD290" i="316"/>
  <c r="AC290" i="316"/>
  <c r="AB290" i="316"/>
  <c r="AA290" i="316"/>
  <c r="Z290" i="316"/>
  <c r="Y290" i="316"/>
  <c r="X290" i="316"/>
  <c r="W290" i="316"/>
  <c r="V290" i="316"/>
  <c r="U290" i="316"/>
  <c r="T290" i="316"/>
  <c r="S290" i="316"/>
  <c r="R290" i="316"/>
  <c r="Q290" i="316"/>
  <c r="P290" i="316"/>
  <c r="O290" i="316"/>
  <c r="N290" i="316"/>
  <c r="M290" i="316"/>
  <c r="L290" i="316"/>
  <c r="K290" i="316"/>
  <c r="J290" i="316"/>
  <c r="I290" i="316"/>
  <c r="H290" i="316"/>
  <c r="G290" i="316"/>
  <c r="D290" i="316"/>
  <c r="B290" i="316"/>
  <c r="A290" i="316"/>
  <c r="BX289" i="316"/>
  <c r="BW289" i="316"/>
  <c r="BV289" i="316"/>
  <c r="BU289" i="316"/>
  <c r="BT289" i="316"/>
  <c r="BS289" i="316"/>
  <c r="BR289" i="316"/>
  <c r="BQ289" i="316"/>
  <c r="BP289" i="316"/>
  <c r="BO289" i="316"/>
  <c r="BN289" i="316"/>
  <c r="BM289" i="316"/>
  <c r="BL289" i="316"/>
  <c r="BK289" i="316"/>
  <c r="BJ289" i="316"/>
  <c r="BI289" i="316"/>
  <c r="BH289" i="316"/>
  <c r="BG289" i="316"/>
  <c r="BF289" i="316"/>
  <c r="BE289" i="316"/>
  <c r="BD289" i="316"/>
  <c r="BC289" i="316"/>
  <c r="BB289" i="316"/>
  <c r="BA289" i="316"/>
  <c r="AZ289" i="316"/>
  <c r="AY289" i="316"/>
  <c r="AX289" i="316"/>
  <c r="AW289" i="316"/>
  <c r="AV289" i="316"/>
  <c r="AU289" i="316"/>
  <c r="AT289" i="316"/>
  <c r="AS289" i="316"/>
  <c r="AR289" i="316"/>
  <c r="AQ289" i="316"/>
  <c r="AP289" i="316"/>
  <c r="AO289" i="316"/>
  <c r="AN289" i="316"/>
  <c r="AM289" i="316"/>
  <c r="AL289" i="316"/>
  <c r="AK289" i="316"/>
  <c r="AJ289" i="316"/>
  <c r="AI289" i="316"/>
  <c r="AH289" i="316"/>
  <c r="AG289" i="316"/>
  <c r="AF289" i="316"/>
  <c r="AE289" i="316"/>
  <c r="AD289" i="316"/>
  <c r="AC289" i="316"/>
  <c r="AB289" i="316"/>
  <c r="AA289" i="316"/>
  <c r="Z289" i="316"/>
  <c r="Y289" i="316"/>
  <c r="X289" i="316"/>
  <c r="W289" i="316"/>
  <c r="V289" i="316"/>
  <c r="U289" i="316"/>
  <c r="T289" i="316"/>
  <c r="S289" i="316"/>
  <c r="R289" i="316"/>
  <c r="Q289" i="316"/>
  <c r="P289" i="316"/>
  <c r="O289" i="316"/>
  <c r="N289" i="316"/>
  <c r="M289" i="316"/>
  <c r="L289" i="316"/>
  <c r="K289" i="316"/>
  <c r="J289" i="316"/>
  <c r="I289" i="316"/>
  <c r="H289" i="316"/>
  <c r="G289" i="316"/>
  <c r="D289" i="316"/>
  <c r="B289" i="316"/>
  <c r="A289" i="316"/>
  <c r="BX288" i="316"/>
  <c r="BW288" i="316"/>
  <c r="BV288" i="316"/>
  <c r="BU288" i="316"/>
  <c r="BT288" i="316"/>
  <c r="BS288" i="316"/>
  <c r="BR288" i="316"/>
  <c r="BQ288" i="316"/>
  <c r="BP288" i="316"/>
  <c r="BO288" i="316"/>
  <c r="BN288" i="316"/>
  <c r="BM288" i="316"/>
  <c r="BL288" i="316"/>
  <c r="BK288" i="316"/>
  <c r="BJ288" i="316"/>
  <c r="BI288" i="316"/>
  <c r="BH288" i="316"/>
  <c r="BG288" i="316"/>
  <c r="BF288" i="316"/>
  <c r="BE288" i="316"/>
  <c r="BD288" i="316"/>
  <c r="BC288" i="316"/>
  <c r="BB288" i="316"/>
  <c r="BA288" i="316"/>
  <c r="AZ288" i="316"/>
  <c r="AY288" i="316"/>
  <c r="AX288" i="316"/>
  <c r="AW288" i="316"/>
  <c r="AV288" i="316"/>
  <c r="AU288" i="316"/>
  <c r="AT288" i="316"/>
  <c r="AS288" i="316"/>
  <c r="AR288" i="316"/>
  <c r="AQ288" i="316"/>
  <c r="AP288" i="316"/>
  <c r="AO288" i="316"/>
  <c r="AN288" i="316"/>
  <c r="AM288" i="316"/>
  <c r="AL288" i="316"/>
  <c r="AK288" i="316"/>
  <c r="AJ288" i="316"/>
  <c r="AI288" i="316"/>
  <c r="AH288" i="316"/>
  <c r="AG288" i="316"/>
  <c r="AF288" i="316"/>
  <c r="AE288" i="316"/>
  <c r="AD288" i="316"/>
  <c r="AC288" i="316"/>
  <c r="AB288" i="316"/>
  <c r="AA288" i="316"/>
  <c r="Z288" i="316"/>
  <c r="Y288" i="316"/>
  <c r="X288" i="316"/>
  <c r="W288" i="316"/>
  <c r="V288" i="316"/>
  <c r="U288" i="316"/>
  <c r="T288" i="316"/>
  <c r="S288" i="316"/>
  <c r="R288" i="316"/>
  <c r="Q288" i="316"/>
  <c r="P288" i="316"/>
  <c r="O288" i="316"/>
  <c r="N288" i="316"/>
  <c r="M288" i="316"/>
  <c r="L288" i="316"/>
  <c r="K288" i="316"/>
  <c r="J288" i="316"/>
  <c r="I288" i="316"/>
  <c r="H288" i="316"/>
  <c r="G288" i="316"/>
  <c r="D288" i="316"/>
  <c r="B288" i="316"/>
  <c r="A288" i="316"/>
  <c r="BX287" i="316"/>
  <c r="BW287" i="316"/>
  <c r="BV287" i="316"/>
  <c r="BU287" i="316"/>
  <c r="BT287" i="316"/>
  <c r="BS287" i="316"/>
  <c r="BR287" i="316"/>
  <c r="BQ287" i="316"/>
  <c r="BP287" i="316"/>
  <c r="BO287" i="316"/>
  <c r="BN287" i="316"/>
  <c r="BM287" i="316"/>
  <c r="BL287" i="316"/>
  <c r="BK287" i="316"/>
  <c r="BJ287" i="316"/>
  <c r="BI287" i="316"/>
  <c r="BH287" i="316"/>
  <c r="BG287" i="316"/>
  <c r="BF287" i="316"/>
  <c r="BE287" i="316"/>
  <c r="BD287" i="316"/>
  <c r="BC287" i="316"/>
  <c r="BB287" i="316"/>
  <c r="BA287" i="316"/>
  <c r="AZ287" i="316"/>
  <c r="AY287" i="316"/>
  <c r="AX287" i="316"/>
  <c r="AW287" i="316"/>
  <c r="AV287" i="316"/>
  <c r="AU287" i="316"/>
  <c r="AT287" i="316"/>
  <c r="AS287" i="316"/>
  <c r="AR287" i="316"/>
  <c r="AQ287" i="316"/>
  <c r="AP287" i="316"/>
  <c r="AO287" i="316"/>
  <c r="AN287" i="316"/>
  <c r="AM287" i="316"/>
  <c r="AL287" i="316"/>
  <c r="AK287" i="316"/>
  <c r="AJ287" i="316"/>
  <c r="AI287" i="316"/>
  <c r="AH287" i="316"/>
  <c r="AG287" i="316"/>
  <c r="AF287" i="316"/>
  <c r="AE287" i="316"/>
  <c r="AD287" i="316"/>
  <c r="AC287" i="316"/>
  <c r="AB287" i="316"/>
  <c r="AA287" i="316"/>
  <c r="Z287" i="316"/>
  <c r="Y287" i="316"/>
  <c r="X287" i="316"/>
  <c r="W287" i="316"/>
  <c r="V287" i="316"/>
  <c r="U287" i="316"/>
  <c r="T287" i="316"/>
  <c r="S287" i="316"/>
  <c r="R287" i="316"/>
  <c r="Q287" i="316"/>
  <c r="P287" i="316"/>
  <c r="O287" i="316"/>
  <c r="N287" i="316"/>
  <c r="M287" i="316"/>
  <c r="L287" i="316"/>
  <c r="K287" i="316"/>
  <c r="J287" i="316"/>
  <c r="I287" i="316"/>
  <c r="H287" i="316"/>
  <c r="G287" i="316"/>
  <c r="D287" i="316"/>
  <c r="B287" i="316"/>
  <c r="A287" i="316"/>
  <c r="BX286" i="316"/>
  <c r="BW286" i="316"/>
  <c r="BV286" i="316"/>
  <c r="BU286" i="316"/>
  <c r="BT286" i="316"/>
  <c r="BS286" i="316"/>
  <c r="BR286" i="316"/>
  <c r="BQ286" i="316"/>
  <c r="BP286" i="316"/>
  <c r="BO286" i="316"/>
  <c r="BN286" i="316"/>
  <c r="BM286" i="316"/>
  <c r="BL286" i="316"/>
  <c r="BK286" i="316"/>
  <c r="BJ286" i="316"/>
  <c r="BI286" i="316"/>
  <c r="BH286" i="316"/>
  <c r="BG286" i="316"/>
  <c r="BF286" i="316"/>
  <c r="BE286" i="316"/>
  <c r="BD286" i="316"/>
  <c r="BC286" i="316"/>
  <c r="BB286" i="316"/>
  <c r="BA286" i="316"/>
  <c r="AZ286" i="316"/>
  <c r="AY286" i="316"/>
  <c r="AX286" i="316"/>
  <c r="AW286" i="316"/>
  <c r="AV286" i="316"/>
  <c r="AU286" i="316"/>
  <c r="AT286" i="316"/>
  <c r="AS286" i="316"/>
  <c r="AR286" i="316"/>
  <c r="AQ286" i="316"/>
  <c r="AP286" i="316"/>
  <c r="AO286" i="316"/>
  <c r="AN286" i="316"/>
  <c r="AM286" i="316"/>
  <c r="AL286" i="316"/>
  <c r="AK286" i="316"/>
  <c r="AJ286" i="316"/>
  <c r="AI286" i="316"/>
  <c r="AH286" i="316"/>
  <c r="AG286" i="316"/>
  <c r="AF286" i="316"/>
  <c r="AE286" i="316"/>
  <c r="AD286" i="316"/>
  <c r="AC286" i="316"/>
  <c r="AB286" i="316"/>
  <c r="AA286" i="316"/>
  <c r="Z286" i="316"/>
  <c r="Y286" i="316"/>
  <c r="X286" i="316"/>
  <c r="W286" i="316"/>
  <c r="V286" i="316"/>
  <c r="U286" i="316"/>
  <c r="T286" i="316"/>
  <c r="S286" i="316"/>
  <c r="R286" i="316"/>
  <c r="Q286" i="316"/>
  <c r="P286" i="316"/>
  <c r="O286" i="316"/>
  <c r="N286" i="316"/>
  <c r="M286" i="316"/>
  <c r="L286" i="316"/>
  <c r="K286" i="316"/>
  <c r="J286" i="316"/>
  <c r="I286" i="316"/>
  <c r="H286" i="316"/>
  <c r="G286" i="316"/>
  <c r="D286" i="316"/>
  <c r="B286" i="316"/>
  <c r="A286" i="316"/>
  <c r="BX285" i="316"/>
  <c r="BW285" i="316"/>
  <c r="BV285" i="316"/>
  <c r="BU285" i="316"/>
  <c r="BT285" i="316"/>
  <c r="BS285" i="316"/>
  <c r="BR285" i="316"/>
  <c r="BQ285" i="316"/>
  <c r="BP285" i="316"/>
  <c r="BO285" i="316"/>
  <c r="BN285" i="316"/>
  <c r="BM285" i="316"/>
  <c r="BL285" i="316"/>
  <c r="BK285" i="316"/>
  <c r="BJ285" i="316"/>
  <c r="BI285" i="316"/>
  <c r="BH285" i="316"/>
  <c r="BG285" i="316"/>
  <c r="BF285" i="316"/>
  <c r="BE285" i="316"/>
  <c r="BD285" i="316"/>
  <c r="BC285" i="316"/>
  <c r="BB285" i="316"/>
  <c r="BA285" i="316"/>
  <c r="AZ285" i="316"/>
  <c r="AY285" i="316"/>
  <c r="AX285" i="316"/>
  <c r="AW285" i="316"/>
  <c r="AV285" i="316"/>
  <c r="AU285" i="316"/>
  <c r="AT285" i="316"/>
  <c r="AS285" i="316"/>
  <c r="AR285" i="316"/>
  <c r="AQ285" i="316"/>
  <c r="AP285" i="316"/>
  <c r="AO285" i="316"/>
  <c r="AN285" i="316"/>
  <c r="AM285" i="316"/>
  <c r="AL285" i="316"/>
  <c r="AK285" i="316"/>
  <c r="AJ285" i="316"/>
  <c r="AI285" i="316"/>
  <c r="AH285" i="316"/>
  <c r="AG285" i="316"/>
  <c r="AF285" i="316"/>
  <c r="AE285" i="316"/>
  <c r="AD285" i="316"/>
  <c r="AC285" i="316"/>
  <c r="AB285" i="316"/>
  <c r="AA285" i="316"/>
  <c r="Z285" i="316"/>
  <c r="Y285" i="316"/>
  <c r="X285" i="316"/>
  <c r="W285" i="316"/>
  <c r="V285" i="316"/>
  <c r="U285" i="316"/>
  <c r="T285" i="316"/>
  <c r="S285" i="316"/>
  <c r="R285" i="316"/>
  <c r="Q285" i="316"/>
  <c r="P285" i="316"/>
  <c r="O285" i="316"/>
  <c r="N285" i="316"/>
  <c r="M285" i="316"/>
  <c r="L285" i="316"/>
  <c r="K285" i="316"/>
  <c r="J285" i="316"/>
  <c r="I285" i="316"/>
  <c r="H285" i="316"/>
  <c r="G285" i="316"/>
  <c r="D285" i="316"/>
  <c r="B285" i="316"/>
  <c r="A285" i="316"/>
  <c r="BX284" i="316"/>
  <c r="BW284" i="316"/>
  <c r="BV284" i="316"/>
  <c r="BU284" i="316"/>
  <c r="BT284" i="316"/>
  <c r="BS284" i="316"/>
  <c r="BR284" i="316"/>
  <c r="BQ284" i="316"/>
  <c r="BP284" i="316"/>
  <c r="BO284" i="316"/>
  <c r="BN284" i="316"/>
  <c r="BM284" i="316"/>
  <c r="BL284" i="316"/>
  <c r="BK284" i="316"/>
  <c r="BJ284" i="316"/>
  <c r="BI284" i="316"/>
  <c r="BH284" i="316"/>
  <c r="BG284" i="316"/>
  <c r="BF284" i="316"/>
  <c r="BE284" i="316"/>
  <c r="BD284" i="316"/>
  <c r="BC284" i="316"/>
  <c r="BB284" i="316"/>
  <c r="BA284" i="316"/>
  <c r="AZ284" i="316"/>
  <c r="AY284" i="316"/>
  <c r="AX284" i="316"/>
  <c r="AW284" i="316"/>
  <c r="AV284" i="316"/>
  <c r="AU284" i="316"/>
  <c r="AT284" i="316"/>
  <c r="AS284" i="316"/>
  <c r="AR284" i="316"/>
  <c r="AQ284" i="316"/>
  <c r="AP284" i="316"/>
  <c r="AO284" i="316"/>
  <c r="AN284" i="316"/>
  <c r="AM284" i="316"/>
  <c r="AL284" i="316"/>
  <c r="AK284" i="316"/>
  <c r="AJ284" i="316"/>
  <c r="AI284" i="316"/>
  <c r="AH284" i="316"/>
  <c r="AG284" i="316"/>
  <c r="AF284" i="316"/>
  <c r="AE284" i="316"/>
  <c r="AD284" i="316"/>
  <c r="AC284" i="316"/>
  <c r="AB284" i="316"/>
  <c r="AA284" i="316"/>
  <c r="Z284" i="316"/>
  <c r="Y284" i="316"/>
  <c r="X284" i="316"/>
  <c r="W284" i="316"/>
  <c r="V284" i="316"/>
  <c r="U284" i="316"/>
  <c r="T284" i="316"/>
  <c r="S284" i="316"/>
  <c r="R284" i="316"/>
  <c r="Q284" i="316"/>
  <c r="P284" i="316"/>
  <c r="O284" i="316"/>
  <c r="N284" i="316"/>
  <c r="M284" i="316"/>
  <c r="L284" i="316"/>
  <c r="K284" i="316"/>
  <c r="J284" i="316"/>
  <c r="I284" i="316"/>
  <c r="H284" i="316"/>
  <c r="G284" i="316"/>
  <c r="D284" i="316"/>
  <c r="B284" i="316"/>
  <c r="A284" i="316"/>
  <c r="BX283" i="316"/>
  <c r="BW283" i="316"/>
  <c r="BV283" i="316"/>
  <c r="BU283" i="316"/>
  <c r="BT283" i="316"/>
  <c r="BS283" i="316"/>
  <c r="BR283" i="316"/>
  <c r="BQ283" i="316"/>
  <c r="BP283" i="316"/>
  <c r="BO283" i="316"/>
  <c r="BN283" i="316"/>
  <c r="BM283" i="316"/>
  <c r="BL283" i="316"/>
  <c r="BK283" i="316"/>
  <c r="BJ283" i="316"/>
  <c r="BI283" i="316"/>
  <c r="BH283" i="316"/>
  <c r="BG283" i="316"/>
  <c r="BF283" i="316"/>
  <c r="BE283" i="316"/>
  <c r="BD283" i="316"/>
  <c r="BC283" i="316"/>
  <c r="BB283" i="316"/>
  <c r="BA283" i="316"/>
  <c r="AZ283" i="316"/>
  <c r="AY283" i="316"/>
  <c r="AX283" i="316"/>
  <c r="AW283" i="316"/>
  <c r="AV283" i="316"/>
  <c r="AU283" i="316"/>
  <c r="AT283" i="316"/>
  <c r="AS283" i="316"/>
  <c r="AR283" i="316"/>
  <c r="AQ283" i="316"/>
  <c r="AP283" i="316"/>
  <c r="AO283" i="316"/>
  <c r="AN283" i="316"/>
  <c r="AM283" i="316"/>
  <c r="AL283" i="316"/>
  <c r="AK283" i="316"/>
  <c r="AJ283" i="316"/>
  <c r="AI283" i="316"/>
  <c r="AH283" i="316"/>
  <c r="AG283" i="316"/>
  <c r="AF283" i="316"/>
  <c r="AE283" i="316"/>
  <c r="AD283" i="316"/>
  <c r="AC283" i="316"/>
  <c r="AB283" i="316"/>
  <c r="AA283" i="316"/>
  <c r="Z283" i="316"/>
  <c r="Y283" i="316"/>
  <c r="X283" i="316"/>
  <c r="W283" i="316"/>
  <c r="V283" i="316"/>
  <c r="U283" i="316"/>
  <c r="T283" i="316"/>
  <c r="S283" i="316"/>
  <c r="R283" i="316"/>
  <c r="Q283" i="316"/>
  <c r="P283" i="316"/>
  <c r="O283" i="316"/>
  <c r="N283" i="316"/>
  <c r="M283" i="316"/>
  <c r="L283" i="316"/>
  <c r="K283" i="316"/>
  <c r="J283" i="316"/>
  <c r="I283" i="316"/>
  <c r="H283" i="316"/>
  <c r="G283" i="316"/>
  <c r="D283" i="316"/>
  <c r="B283" i="316"/>
  <c r="A283" i="316"/>
  <c r="BX282" i="316"/>
  <c r="BW282" i="316"/>
  <c r="BV282" i="316"/>
  <c r="BU282" i="316"/>
  <c r="BT282" i="316"/>
  <c r="BS282" i="316"/>
  <c r="BR282" i="316"/>
  <c r="BQ282" i="316"/>
  <c r="BP282" i="316"/>
  <c r="BO282" i="316"/>
  <c r="BN282" i="316"/>
  <c r="BM282" i="316"/>
  <c r="BL282" i="316"/>
  <c r="BK282" i="316"/>
  <c r="BJ282" i="316"/>
  <c r="BI282" i="316"/>
  <c r="BH282" i="316"/>
  <c r="BG282" i="316"/>
  <c r="BF282" i="316"/>
  <c r="BE282" i="316"/>
  <c r="BD282" i="316"/>
  <c r="BC282" i="316"/>
  <c r="BB282" i="316"/>
  <c r="BA282" i="316"/>
  <c r="AZ282" i="316"/>
  <c r="AY282" i="316"/>
  <c r="AX282" i="316"/>
  <c r="AW282" i="316"/>
  <c r="AV282" i="316"/>
  <c r="AU282" i="316"/>
  <c r="AT282" i="316"/>
  <c r="AS282" i="316"/>
  <c r="AR282" i="316"/>
  <c r="AQ282" i="316"/>
  <c r="AP282" i="316"/>
  <c r="AO282" i="316"/>
  <c r="AN282" i="316"/>
  <c r="AM282" i="316"/>
  <c r="AL282" i="316"/>
  <c r="AK282" i="316"/>
  <c r="AJ282" i="316"/>
  <c r="AI282" i="316"/>
  <c r="AH282" i="316"/>
  <c r="AG282" i="316"/>
  <c r="AF282" i="316"/>
  <c r="AE282" i="316"/>
  <c r="AD282" i="316"/>
  <c r="AC282" i="316"/>
  <c r="AB282" i="316"/>
  <c r="AA282" i="316"/>
  <c r="Z282" i="316"/>
  <c r="Y282" i="316"/>
  <c r="X282" i="316"/>
  <c r="W282" i="316"/>
  <c r="V282" i="316"/>
  <c r="U282" i="316"/>
  <c r="T282" i="316"/>
  <c r="S282" i="316"/>
  <c r="R282" i="316"/>
  <c r="Q282" i="316"/>
  <c r="P282" i="316"/>
  <c r="O282" i="316"/>
  <c r="N282" i="316"/>
  <c r="M282" i="316"/>
  <c r="L282" i="316"/>
  <c r="K282" i="316"/>
  <c r="J282" i="316"/>
  <c r="I282" i="316"/>
  <c r="H282" i="316"/>
  <c r="G282" i="316"/>
  <c r="D282" i="316"/>
  <c r="B282" i="316"/>
  <c r="A282" i="316"/>
  <c r="BX281" i="316"/>
  <c r="BW281" i="316"/>
  <c r="BV281" i="316"/>
  <c r="BU281" i="316"/>
  <c r="BT281" i="316"/>
  <c r="BS281" i="316"/>
  <c r="BR281" i="316"/>
  <c r="BQ281" i="316"/>
  <c r="BP281" i="316"/>
  <c r="BO281" i="316"/>
  <c r="BN281" i="316"/>
  <c r="BM281" i="316"/>
  <c r="BL281" i="316"/>
  <c r="BK281" i="316"/>
  <c r="BJ281" i="316"/>
  <c r="BI281" i="316"/>
  <c r="BH281" i="316"/>
  <c r="BG281" i="316"/>
  <c r="BF281" i="316"/>
  <c r="BE281" i="316"/>
  <c r="BD281" i="316"/>
  <c r="BC281" i="316"/>
  <c r="BB281" i="316"/>
  <c r="BA281" i="316"/>
  <c r="AZ281" i="316"/>
  <c r="AY281" i="316"/>
  <c r="AX281" i="316"/>
  <c r="AW281" i="316"/>
  <c r="AV281" i="316"/>
  <c r="AU281" i="316"/>
  <c r="AT281" i="316"/>
  <c r="AS281" i="316"/>
  <c r="AR281" i="316"/>
  <c r="AQ281" i="316"/>
  <c r="AP281" i="316"/>
  <c r="AO281" i="316"/>
  <c r="AN281" i="316"/>
  <c r="AM281" i="316"/>
  <c r="AL281" i="316"/>
  <c r="AK281" i="316"/>
  <c r="AJ281" i="316"/>
  <c r="AI281" i="316"/>
  <c r="AH281" i="316"/>
  <c r="AG281" i="316"/>
  <c r="AF281" i="316"/>
  <c r="AE281" i="316"/>
  <c r="AD281" i="316"/>
  <c r="AC281" i="316"/>
  <c r="AB281" i="316"/>
  <c r="AA281" i="316"/>
  <c r="Z281" i="316"/>
  <c r="Y281" i="316"/>
  <c r="X281" i="316"/>
  <c r="W281" i="316"/>
  <c r="V281" i="316"/>
  <c r="U281" i="316"/>
  <c r="T281" i="316"/>
  <c r="S281" i="316"/>
  <c r="R281" i="316"/>
  <c r="Q281" i="316"/>
  <c r="P281" i="316"/>
  <c r="O281" i="316"/>
  <c r="N281" i="316"/>
  <c r="M281" i="316"/>
  <c r="L281" i="316"/>
  <c r="K281" i="316"/>
  <c r="J281" i="316"/>
  <c r="I281" i="316"/>
  <c r="H281" i="316"/>
  <c r="G281" i="316"/>
  <c r="D281" i="316"/>
  <c r="B281" i="316"/>
  <c r="A281" i="316"/>
  <c r="BX280" i="316"/>
  <c r="BW280" i="316"/>
  <c r="BV280" i="316"/>
  <c r="BU280" i="316"/>
  <c r="BT280" i="316"/>
  <c r="BS280" i="316"/>
  <c r="BR280" i="316"/>
  <c r="BQ280" i="316"/>
  <c r="BP280" i="316"/>
  <c r="BO280" i="316"/>
  <c r="BN280" i="316"/>
  <c r="BM280" i="316"/>
  <c r="BL280" i="316"/>
  <c r="BK280" i="316"/>
  <c r="BJ280" i="316"/>
  <c r="BI280" i="316"/>
  <c r="BH280" i="316"/>
  <c r="BG280" i="316"/>
  <c r="BF280" i="316"/>
  <c r="BE280" i="316"/>
  <c r="BD280" i="316"/>
  <c r="BC280" i="316"/>
  <c r="BB280" i="316"/>
  <c r="BA280" i="316"/>
  <c r="AZ280" i="316"/>
  <c r="AY280" i="316"/>
  <c r="AX280" i="316"/>
  <c r="AW280" i="316"/>
  <c r="AV280" i="316"/>
  <c r="AU280" i="316"/>
  <c r="AT280" i="316"/>
  <c r="AS280" i="316"/>
  <c r="AR280" i="316"/>
  <c r="AQ280" i="316"/>
  <c r="AP280" i="316"/>
  <c r="AO280" i="316"/>
  <c r="AN280" i="316"/>
  <c r="AM280" i="316"/>
  <c r="AL280" i="316"/>
  <c r="AK280" i="316"/>
  <c r="AJ280" i="316"/>
  <c r="AI280" i="316"/>
  <c r="AH280" i="316"/>
  <c r="AG280" i="316"/>
  <c r="AF280" i="316"/>
  <c r="AE280" i="316"/>
  <c r="AD280" i="316"/>
  <c r="AC280" i="316"/>
  <c r="AB280" i="316"/>
  <c r="AA280" i="316"/>
  <c r="Z280" i="316"/>
  <c r="Y280" i="316"/>
  <c r="X280" i="316"/>
  <c r="W280" i="316"/>
  <c r="V280" i="316"/>
  <c r="U280" i="316"/>
  <c r="T280" i="316"/>
  <c r="S280" i="316"/>
  <c r="R280" i="316"/>
  <c r="Q280" i="316"/>
  <c r="P280" i="316"/>
  <c r="O280" i="316"/>
  <c r="N280" i="316"/>
  <c r="M280" i="316"/>
  <c r="L280" i="316"/>
  <c r="K280" i="316"/>
  <c r="J280" i="316"/>
  <c r="I280" i="316"/>
  <c r="H280" i="316"/>
  <c r="G280" i="316"/>
  <c r="D280" i="316"/>
  <c r="B280" i="316"/>
  <c r="A280" i="316"/>
  <c r="BX279" i="316"/>
  <c r="BW279" i="316"/>
  <c r="BV279" i="316"/>
  <c r="BU279" i="316"/>
  <c r="BT279" i="316"/>
  <c r="BS279" i="316"/>
  <c r="BR279" i="316"/>
  <c r="BQ279" i="316"/>
  <c r="BP279" i="316"/>
  <c r="BO279" i="316"/>
  <c r="BN279" i="316"/>
  <c r="BM279" i="316"/>
  <c r="BL279" i="316"/>
  <c r="BK279" i="316"/>
  <c r="BJ279" i="316"/>
  <c r="BI279" i="316"/>
  <c r="BH279" i="316"/>
  <c r="BG279" i="316"/>
  <c r="BF279" i="316"/>
  <c r="BE279" i="316"/>
  <c r="BD279" i="316"/>
  <c r="BC279" i="316"/>
  <c r="BB279" i="316"/>
  <c r="BA279" i="316"/>
  <c r="AZ279" i="316"/>
  <c r="AY279" i="316"/>
  <c r="AX279" i="316"/>
  <c r="AW279" i="316"/>
  <c r="AV279" i="316"/>
  <c r="AU279" i="316"/>
  <c r="AT279" i="316"/>
  <c r="AS279" i="316"/>
  <c r="AR279" i="316"/>
  <c r="AQ279" i="316"/>
  <c r="AP279" i="316"/>
  <c r="AO279" i="316"/>
  <c r="AN279" i="316"/>
  <c r="AM279" i="316"/>
  <c r="AL279" i="316"/>
  <c r="AK279" i="316"/>
  <c r="AJ279" i="316"/>
  <c r="AI279" i="316"/>
  <c r="AH279" i="316"/>
  <c r="AG279" i="316"/>
  <c r="AF279" i="316"/>
  <c r="AE279" i="316"/>
  <c r="AD279" i="316"/>
  <c r="AC279" i="316"/>
  <c r="AB279" i="316"/>
  <c r="AA279" i="316"/>
  <c r="Z279" i="316"/>
  <c r="Y279" i="316"/>
  <c r="X279" i="316"/>
  <c r="W279" i="316"/>
  <c r="V279" i="316"/>
  <c r="U279" i="316"/>
  <c r="T279" i="316"/>
  <c r="S279" i="316"/>
  <c r="R279" i="316"/>
  <c r="Q279" i="316"/>
  <c r="P279" i="316"/>
  <c r="O279" i="316"/>
  <c r="N279" i="316"/>
  <c r="M279" i="316"/>
  <c r="L279" i="316"/>
  <c r="K279" i="316"/>
  <c r="J279" i="316"/>
  <c r="I279" i="316"/>
  <c r="H279" i="316"/>
  <c r="G279" i="316"/>
  <c r="D279" i="316"/>
  <c r="B279" i="316"/>
  <c r="A279" i="316"/>
  <c r="BX278" i="316"/>
  <c r="BW278" i="316"/>
  <c r="BV278" i="316"/>
  <c r="BU278" i="316"/>
  <c r="BT278" i="316"/>
  <c r="BS278" i="316"/>
  <c r="BR278" i="316"/>
  <c r="BQ278" i="316"/>
  <c r="BP278" i="316"/>
  <c r="BO278" i="316"/>
  <c r="BN278" i="316"/>
  <c r="BM278" i="316"/>
  <c r="BL278" i="316"/>
  <c r="BK278" i="316"/>
  <c r="BJ278" i="316"/>
  <c r="BI278" i="316"/>
  <c r="BH278" i="316"/>
  <c r="BG278" i="316"/>
  <c r="BF278" i="316"/>
  <c r="BE278" i="316"/>
  <c r="BD278" i="316"/>
  <c r="BC278" i="316"/>
  <c r="BB278" i="316"/>
  <c r="BA278" i="316"/>
  <c r="AZ278" i="316"/>
  <c r="AY278" i="316"/>
  <c r="AX278" i="316"/>
  <c r="AW278" i="316"/>
  <c r="AV278" i="316"/>
  <c r="AU278" i="316"/>
  <c r="AT278" i="316"/>
  <c r="AS278" i="316"/>
  <c r="AR278" i="316"/>
  <c r="AQ278" i="316"/>
  <c r="AP278" i="316"/>
  <c r="AO278" i="316"/>
  <c r="AN278" i="316"/>
  <c r="AM278" i="316"/>
  <c r="AL278" i="316"/>
  <c r="AK278" i="316"/>
  <c r="AJ278" i="316"/>
  <c r="AI278" i="316"/>
  <c r="AH278" i="316"/>
  <c r="AG278" i="316"/>
  <c r="AF278" i="316"/>
  <c r="AE278" i="316"/>
  <c r="AD278" i="316"/>
  <c r="AC278" i="316"/>
  <c r="AB278" i="316"/>
  <c r="AA278" i="316"/>
  <c r="Z278" i="316"/>
  <c r="Y278" i="316"/>
  <c r="X278" i="316"/>
  <c r="W278" i="316"/>
  <c r="V278" i="316"/>
  <c r="U278" i="316"/>
  <c r="T278" i="316"/>
  <c r="S278" i="316"/>
  <c r="R278" i="316"/>
  <c r="Q278" i="316"/>
  <c r="P278" i="316"/>
  <c r="O278" i="316"/>
  <c r="N278" i="316"/>
  <c r="M278" i="316"/>
  <c r="L278" i="316"/>
  <c r="K278" i="316"/>
  <c r="J278" i="316"/>
  <c r="I278" i="316"/>
  <c r="H278" i="316"/>
  <c r="G278" i="316"/>
  <c r="D278" i="316"/>
  <c r="B278" i="316"/>
  <c r="A278" i="316"/>
  <c r="BX277" i="316"/>
  <c r="BW277" i="316"/>
  <c r="BV277" i="316"/>
  <c r="BU277" i="316"/>
  <c r="BT277" i="316"/>
  <c r="BS277" i="316"/>
  <c r="BR277" i="316"/>
  <c r="BQ277" i="316"/>
  <c r="BP277" i="316"/>
  <c r="BO277" i="316"/>
  <c r="BN277" i="316"/>
  <c r="BM277" i="316"/>
  <c r="BL277" i="316"/>
  <c r="BK277" i="316"/>
  <c r="BJ277" i="316"/>
  <c r="BI277" i="316"/>
  <c r="BH277" i="316"/>
  <c r="BG277" i="316"/>
  <c r="BF277" i="316"/>
  <c r="BE277" i="316"/>
  <c r="BD277" i="316"/>
  <c r="BC277" i="316"/>
  <c r="BB277" i="316"/>
  <c r="BA277" i="316"/>
  <c r="AZ277" i="316"/>
  <c r="AY277" i="316"/>
  <c r="AX277" i="316"/>
  <c r="AW277" i="316"/>
  <c r="AV277" i="316"/>
  <c r="AU277" i="316"/>
  <c r="AT277" i="316"/>
  <c r="AS277" i="316"/>
  <c r="AR277" i="316"/>
  <c r="AQ277" i="316"/>
  <c r="AP277" i="316"/>
  <c r="AO277" i="316"/>
  <c r="AN277" i="316"/>
  <c r="AM277" i="316"/>
  <c r="AL277" i="316"/>
  <c r="AK277" i="316"/>
  <c r="AJ277" i="316"/>
  <c r="AI277" i="316"/>
  <c r="AH277" i="316"/>
  <c r="AG277" i="316"/>
  <c r="AF277" i="316"/>
  <c r="AE277" i="316"/>
  <c r="AD277" i="316"/>
  <c r="AC277" i="316"/>
  <c r="AB277" i="316"/>
  <c r="AA277" i="316"/>
  <c r="Z277" i="316"/>
  <c r="Y277" i="316"/>
  <c r="X277" i="316"/>
  <c r="W277" i="316"/>
  <c r="V277" i="316"/>
  <c r="U277" i="316"/>
  <c r="T277" i="316"/>
  <c r="S277" i="316"/>
  <c r="R277" i="316"/>
  <c r="Q277" i="316"/>
  <c r="P277" i="316"/>
  <c r="O277" i="316"/>
  <c r="N277" i="316"/>
  <c r="M277" i="316"/>
  <c r="L277" i="316"/>
  <c r="K277" i="316"/>
  <c r="J277" i="316"/>
  <c r="I277" i="316"/>
  <c r="H277" i="316"/>
  <c r="G277" i="316"/>
  <c r="D277" i="316"/>
  <c r="B277" i="316"/>
  <c r="A277" i="316"/>
  <c r="BX276" i="316"/>
  <c r="BW276" i="316"/>
  <c r="BV276" i="316"/>
  <c r="BU276" i="316"/>
  <c r="BT276" i="316"/>
  <c r="BS276" i="316"/>
  <c r="BR276" i="316"/>
  <c r="BQ276" i="316"/>
  <c r="BP276" i="316"/>
  <c r="BO276" i="316"/>
  <c r="BN276" i="316"/>
  <c r="BM276" i="316"/>
  <c r="BL276" i="316"/>
  <c r="BK276" i="316"/>
  <c r="BJ276" i="316"/>
  <c r="BI276" i="316"/>
  <c r="BH276" i="316"/>
  <c r="BG276" i="316"/>
  <c r="BF276" i="316"/>
  <c r="BE276" i="316"/>
  <c r="BD276" i="316"/>
  <c r="BC276" i="316"/>
  <c r="BB276" i="316"/>
  <c r="BA276" i="316"/>
  <c r="AZ276" i="316"/>
  <c r="AY276" i="316"/>
  <c r="AX276" i="316"/>
  <c r="AW276" i="316"/>
  <c r="AV276" i="316"/>
  <c r="AU276" i="316"/>
  <c r="AT276" i="316"/>
  <c r="AS276" i="316"/>
  <c r="AR276" i="316"/>
  <c r="AQ276" i="316"/>
  <c r="AP276" i="316"/>
  <c r="AO276" i="316"/>
  <c r="AN276" i="316"/>
  <c r="AM276" i="316"/>
  <c r="AL276" i="316"/>
  <c r="AK276" i="316"/>
  <c r="AJ276" i="316"/>
  <c r="AI276" i="316"/>
  <c r="AH276" i="316"/>
  <c r="AG276" i="316"/>
  <c r="AF276" i="316"/>
  <c r="AE276" i="316"/>
  <c r="AD276" i="316"/>
  <c r="AC276" i="316"/>
  <c r="AB276" i="316"/>
  <c r="AA276" i="316"/>
  <c r="Z276" i="316"/>
  <c r="Y276" i="316"/>
  <c r="X276" i="316"/>
  <c r="W276" i="316"/>
  <c r="V276" i="316"/>
  <c r="U276" i="316"/>
  <c r="T276" i="316"/>
  <c r="S276" i="316"/>
  <c r="R276" i="316"/>
  <c r="Q276" i="316"/>
  <c r="P276" i="316"/>
  <c r="O276" i="316"/>
  <c r="N276" i="316"/>
  <c r="M276" i="316"/>
  <c r="L276" i="316"/>
  <c r="K276" i="316"/>
  <c r="J276" i="316"/>
  <c r="I276" i="316"/>
  <c r="H276" i="316"/>
  <c r="G276" i="316"/>
  <c r="D276" i="316"/>
  <c r="B276" i="316"/>
  <c r="A276" i="316"/>
  <c r="BX275" i="316"/>
  <c r="BW275" i="316"/>
  <c r="BV275" i="316"/>
  <c r="BU275" i="316"/>
  <c r="BT275" i="316"/>
  <c r="BS275" i="316"/>
  <c r="BR275" i="316"/>
  <c r="BQ275" i="316"/>
  <c r="BP275" i="316"/>
  <c r="BO275" i="316"/>
  <c r="BN275" i="316"/>
  <c r="BM275" i="316"/>
  <c r="BL275" i="316"/>
  <c r="BK275" i="316"/>
  <c r="BJ275" i="316"/>
  <c r="BI275" i="316"/>
  <c r="BH275" i="316"/>
  <c r="BG275" i="316"/>
  <c r="BF275" i="316"/>
  <c r="BE275" i="316"/>
  <c r="BD275" i="316"/>
  <c r="BC275" i="316"/>
  <c r="BB275" i="316"/>
  <c r="BA275" i="316"/>
  <c r="AZ275" i="316"/>
  <c r="AY275" i="316"/>
  <c r="AX275" i="316"/>
  <c r="AW275" i="316"/>
  <c r="AV275" i="316"/>
  <c r="AU275" i="316"/>
  <c r="AT275" i="316"/>
  <c r="AS275" i="316"/>
  <c r="AR275" i="316"/>
  <c r="AQ275" i="316"/>
  <c r="AP275" i="316"/>
  <c r="AO275" i="316"/>
  <c r="AN275" i="316"/>
  <c r="AM275" i="316"/>
  <c r="AL275" i="316"/>
  <c r="AK275" i="316"/>
  <c r="AJ275" i="316"/>
  <c r="AI275" i="316"/>
  <c r="AH275" i="316"/>
  <c r="AG275" i="316"/>
  <c r="AF275" i="316"/>
  <c r="AE275" i="316"/>
  <c r="AD275" i="316"/>
  <c r="AC275" i="316"/>
  <c r="AB275" i="316"/>
  <c r="AA275" i="316"/>
  <c r="Z275" i="316"/>
  <c r="Y275" i="316"/>
  <c r="X275" i="316"/>
  <c r="W275" i="316"/>
  <c r="V275" i="316"/>
  <c r="U275" i="316"/>
  <c r="T275" i="316"/>
  <c r="S275" i="316"/>
  <c r="R275" i="316"/>
  <c r="Q275" i="316"/>
  <c r="P275" i="316"/>
  <c r="O275" i="316"/>
  <c r="N275" i="316"/>
  <c r="M275" i="316"/>
  <c r="L275" i="316"/>
  <c r="K275" i="316"/>
  <c r="J275" i="316"/>
  <c r="I275" i="316"/>
  <c r="H275" i="316"/>
  <c r="G275" i="316"/>
  <c r="D275" i="316"/>
  <c r="B275" i="316"/>
  <c r="A275" i="316"/>
  <c r="BX274" i="316"/>
  <c r="BW274" i="316"/>
  <c r="BV274" i="316"/>
  <c r="BU274" i="316"/>
  <c r="BT274" i="316"/>
  <c r="BS274" i="316"/>
  <c r="BR274" i="316"/>
  <c r="BQ274" i="316"/>
  <c r="BP274" i="316"/>
  <c r="BO274" i="316"/>
  <c r="BN274" i="316"/>
  <c r="BM274" i="316"/>
  <c r="BL274" i="316"/>
  <c r="BK274" i="316"/>
  <c r="BJ274" i="316"/>
  <c r="BI274" i="316"/>
  <c r="BH274" i="316"/>
  <c r="BG274" i="316"/>
  <c r="BF274" i="316"/>
  <c r="BE274" i="316"/>
  <c r="BD274" i="316"/>
  <c r="BC274" i="316"/>
  <c r="BB274" i="316"/>
  <c r="BA274" i="316"/>
  <c r="AZ274" i="316"/>
  <c r="AY274" i="316"/>
  <c r="AX274" i="316"/>
  <c r="AW274" i="316"/>
  <c r="AV274" i="316"/>
  <c r="AU274" i="316"/>
  <c r="AT274" i="316"/>
  <c r="AS274" i="316"/>
  <c r="AR274" i="316"/>
  <c r="AQ274" i="316"/>
  <c r="AP274" i="316"/>
  <c r="AO274" i="316"/>
  <c r="AN274" i="316"/>
  <c r="AM274" i="316"/>
  <c r="AL274" i="316"/>
  <c r="AK274" i="316"/>
  <c r="AJ274" i="316"/>
  <c r="AI274" i="316"/>
  <c r="AH274" i="316"/>
  <c r="AG274" i="316"/>
  <c r="AF274" i="316"/>
  <c r="AE274" i="316"/>
  <c r="AD274" i="316"/>
  <c r="AC274" i="316"/>
  <c r="AB274" i="316"/>
  <c r="AA274" i="316"/>
  <c r="Z274" i="316"/>
  <c r="Y274" i="316"/>
  <c r="X274" i="316"/>
  <c r="W274" i="316"/>
  <c r="V274" i="316"/>
  <c r="U274" i="316"/>
  <c r="T274" i="316"/>
  <c r="S274" i="316"/>
  <c r="R274" i="316"/>
  <c r="Q274" i="316"/>
  <c r="P274" i="316"/>
  <c r="O274" i="316"/>
  <c r="N274" i="316"/>
  <c r="M274" i="316"/>
  <c r="L274" i="316"/>
  <c r="K274" i="316"/>
  <c r="J274" i="316"/>
  <c r="I274" i="316"/>
  <c r="H274" i="316"/>
  <c r="G274" i="316"/>
  <c r="D274" i="316"/>
  <c r="B274" i="316"/>
  <c r="A274" i="316"/>
  <c r="BX273" i="316"/>
  <c r="BW273" i="316"/>
  <c r="BV273" i="316"/>
  <c r="BU273" i="316"/>
  <c r="BT273" i="316"/>
  <c r="BS273" i="316"/>
  <c r="BR273" i="316"/>
  <c r="BQ273" i="316"/>
  <c r="BP273" i="316"/>
  <c r="BO273" i="316"/>
  <c r="BN273" i="316"/>
  <c r="BM273" i="316"/>
  <c r="BL273" i="316"/>
  <c r="BK273" i="316"/>
  <c r="BJ273" i="316"/>
  <c r="BI273" i="316"/>
  <c r="BH273" i="316"/>
  <c r="BG273" i="316"/>
  <c r="BF273" i="316"/>
  <c r="BE273" i="316"/>
  <c r="BD273" i="316"/>
  <c r="BC273" i="316"/>
  <c r="BB273" i="316"/>
  <c r="BA273" i="316"/>
  <c r="AZ273" i="316"/>
  <c r="AY273" i="316"/>
  <c r="AX273" i="316"/>
  <c r="AW273" i="316"/>
  <c r="AV273" i="316"/>
  <c r="AU273" i="316"/>
  <c r="AT273" i="316"/>
  <c r="AS273" i="316"/>
  <c r="AR273" i="316"/>
  <c r="AQ273" i="316"/>
  <c r="AP273" i="316"/>
  <c r="AO273" i="316"/>
  <c r="AN273" i="316"/>
  <c r="AM273" i="316"/>
  <c r="AL273" i="316"/>
  <c r="AK273" i="316"/>
  <c r="AJ273" i="316"/>
  <c r="AI273" i="316"/>
  <c r="AH273" i="316"/>
  <c r="AG273" i="316"/>
  <c r="AF273" i="316"/>
  <c r="AE273" i="316"/>
  <c r="AD273" i="316"/>
  <c r="AC273" i="316"/>
  <c r="AB273" i="316"/>
  <c r="AA273" i="316"/>
  <c r="Z273" i="316"/>
  <c r="Y273" i="316"/>
  <c r="X273" i="316"/>
  <c r="W273" i="316"/>
  <c r="V273" i="316"/>
  <c r="U273" i="316"/>
  <c r="T273" i="316"/>
  <c r="S273" i="316"/>
  <c r="R273" i="316"/>
  <c r="Q273" i="316"/>
  <c r="P273" i="316"/>
  <c r="O273" i="316"/>
  <c r="N273" i="316"/>
  <c r="M273" i="316"/>
  <c r="L273" i="316"/>
  <c r="K273" i="316"/>
  <c r="J273" i="316"/>
  <c r="I273" i="316"/>
  <c r="H273" i="316"/>
  <c r="G273" i="316"/>
  <c r="D273" i="316"/>
  <c r="B273" i="316"/>
  <c r="A273" i="316"/>
  <c r="BX272" i="316"/>
  <c r="BW272" i="316"/>
  <c r="BV272" i="316"/>
  <c r="BU272" i="316"/>
  <c r="BT272" i="316"/>
  <c r="BS272" i="316"/>
  <c r="BR272" i="316"/>
  <c r="BQ272" i="316"/>
  <c r="BP272" i="316"/>
  <c r="BO272" i="316"/>
  <c r="BN272" i="316"/>
  <c r="BM272" i="316"/>
  <c r="BL272" i="316"/>
  <c r="BK272" i="316"/>
  <c r="BJ272" i="316"/>
  <c r="BI272" i="316"/>
  <c r="BH272" i="316"/>
  <c r="BG272" i="316"/>
  <c r="BF272" i="316"/>
  <c r="BE272" i="316"/>
  <c r="BD272" i="316"/>
  <c r="BC272" i="316"/>
  <c r="BB272" i="316"/>
  <c r="BA272" i="316"/>
  <c r="AZ272" i="316"/>
  <c r="AY272" i="316"/>
  <c r="AX272" i="316"/>
  <c r="AW272" i="316"/>
  <c r="AV272" i="316"/>
  <c r="AU272" i="316"/>
  <c r="AT272" i="316"/>
  <c r="AS272" i="316"/>
  <c r="AR272" i="316"/>
  <c r="AQ272" i="316"/>
  <c r="AP272" i="316"/>
  <c r="AO272" i="316"/>
  <c r="AN272" i="316"/>
  <c r="AL272" i="316"/>
  <c r="AK272" i="316"/>
  <c r="AJ272" i="316"/>
  <c r="AI272" i="316"/>
  <c r="AH272" i="316"/>
  <c r="AG272" i="316"/>
  <c r="AF272" i="316"/>
  <c r="AE272" i="316"/>
  <c r="AD272" i="316"/>
  <c r="AC272" i="316"/>
  <c r="AB272" i="316"/>
  <c r="AA272" i="316"/>
  <c r="Z272" i="316"/>
  <c r="Y272" i="316"/>
  <c r="X272" i="316"/>
  <c r="W272" i="316"/>
  <c r="V272" i="316"/>
  <c r="U272" i="316"/>
  <c r="T272" i="316"/>
  <c r="S272" i="316"/>
  <c r="R272" i="316"/>
  <c r="Q272" i="316"/>
  <c r="P272" i="316"/>
  <c r="O272" i="316"/>
  <c r="N272" i="316"/>
  <c r="M272" i="316"/>
  <c r="L272" i="316"/>
  <c r="K272" i="316"/>
  <c r="J272" i="316"/>
  <c r="I272" i="316"/>
  <c r="H272" i="316"/>
  <c r="G272" i="316"/>
  <c r="D272" i="316"/>
  <c r="B272" i="316"/>
  <c r="A272" i="316"/>
  <c r="BX271" i="316"/>
  <c r="BW271" i="316"/>
  <c r="BV271" i="316"/>
  <c r="BU271" i="316"/>
  <c r="BT271" i="316"/>
  <c r="BS271" i="316"/>
  <c r="BR271" i="316"/>
  <c r="BQ271" i="316"/>
  <c r="BP271" i="316"/>
  <c r="BO271" i="316"/>
  <c r="BN271" i="316"/>
  <c r="BM271" i="316"/>
  <c r="BL271" i="316"/>
  <c r="BK271" i="316"/>
  <c r="BJ271" i="316"/>
  <c r="BI271" i="316"/>
  <c r="BH271" i="316"/>
  <c r="BG271" i="316"/>
  <c r="BF271" i="316"/>
  <c r="BE271" i="316"/>
  <c r="BD271" i="316"/>
  <c r="BC271" i="316"/>
  <c r="BB271" i="316"/>
  <c r="BA271" i="316"/>
  <c r="AZ271" i="316"/>
  <c r="AY271" i="316"/>
  <c r="AX271" i="316"/>
  <c r="AW271" i="316"/>
  <c r="AV271" i="316"/>
  <c r="AU271" i="316"/>
  <c r="AT271" i="316"/>
  <c r="AS271" i="316"/>
  <c r="AR271" i="316"/>
  <c r="AQ271" i="316"/>
  <c r="AP271" i="316"/>
  <c r="AO271" i="316"/>
  <c r="AN271" i="316"/>
  <c r="AM271" i="316"/>
  <c r="AL271" i="316"/>
  <c r="AK271" i="316"/>
  <c r="AJ271" i="316"/>
  <c r="AI271" i="316"/>
  <c r="AH271" i="316"/>
  <c r="AG271" i="316"/>
  <c r="AF271" i="316"/>
  <c r="AE271" i="316"/>
  <c r="AD271" i="316"/>
  <c r="AC271" i="316"/>
  <c r="AB271" i="316"/>
  <c r="AA271" i="316"/>
  <c r="Z271" i="316"/>
  <c r="Y271" i="316"/>
  <c r="X271" i="316"/>
  <c r="W271" i="316"/>
  <c r="V271" i="316"/>
  <c r="U271" i="316"/>
  <c r="T271" i="316"/>
  <c r="S271" i="316"/>
  <c r="R271" i="316"/>
  <c r="Q271" i="316"/>
  <c r="P271" i="316"/>
  <c r="O271" i="316"/>
  <c r="N271" i="316"/>
  <c r="M271" i="316"/>
  <c r="L271" i="316"/>
  <c r="K271" i="316"/>
  <c r="J271" i="316"/>
  <c r="I271" i="316"/>
  <c r="H271" i="316"/>
  <c r="G271" i="316"/>
  <c r="D271" i="316"/>
  <c r="B271" i="316"/>
  <c r="A271" i="316"/>
  <c r="BX270" i="316"/>
  <c r="BW270" i="316"/>
  <c r="BV270" i="316"/>
  <c r="BU270" i="316"/>
  <c r="BT270" i="316"/>
  <c r="BS270" i="316"/>
  <c r="BR270" i="316"/>
  <c r="BQ270" i="316"/>
  <c r="BP270" i="316"/>
  <c r="BO270" i="316"/>
  <c r="BN270" i="316"/>
  <c r="BM270" i="316"/>
  <c r="BL270" i="316"/>
  <c r="BK270" i="316"/>
  <c r="BJ270" i="316"/>
  <c r="BI270" i="316"/>
  <c r="BH270" i="316"/>
  <c r="BG270" i="316"/>
  <c r="BF270" i="316"/>
  <c r="BE270" i="316"/>
  <c r="BD270" i="316"/>
  <c r="BC270" i="316"/>
  <c r="BB270" i="316"/>
  <c r="BA270" i="316"/>
  <c r="AZ270" i="316"/>
  <c r="AY270" i="316"/>
  <c r="AX270" i="316"/>
  <c r="AW270" i="316"/>
  <c r="AV270" i="316"/>
  <c r="AU270" i="316"/>
  <c r="AT270" i="316"/>
  <c r="AS270" i="316"/>
  <c r="AR270" i="316"/>
  <c r="AQ270" i="316"/>
  <c r="AP270" i="316"/>
  <c r="AO270" i="316"/>
  <c r="AN270" i="316"/>
  <c r="AM270" i="316"/>
  <c r="AL270" i="316"/>
  <c r="AK270" i="316"/>
  <c r="AJ270" i="316"/>
  <c r="AI270" i="316"/>
  <c r="AH270" i="316"/>
  <c r="AG270" i="316"/>
  <c r="AF270" i="316"/>
  <c r="AE270" i="316"/>
  <c r="AD270" i="316"/>
  <c r="AC270" i="316"/>
  <c r="AB270" i="316"/>
  <c r="AA270" i="316"/>
  <c r="Z270" i="316"/>
  <c r="Y270" i="316"/>
  <c r="X270" i="316"/>
  <c r="W270" i="316"/>
  <c r="V270" i="316"/>
  <c r="U270" i="316"/>
  <c r="T270" i="316"/>
  <c r="S270" i="316"/>
  <c r="R270" i="316"/>
  <c r="Q270" i="316"/>
  <c r="P270" i="316"/>
  <c r="O270" i="316"/>
  <c r="N270" i="316"/>
  <c r="M270" i="316"/>
  <c r="L270" i="316"/>
  <c r="K270" i="316"/>
  <c r="J270" i="316"/>
  <c r="I270" i="316"/>
  <c r="H270" i="316"/>
  <c r="G270" i="316"/>
  <c r="D270" i="316"/>
  <c r="B270" i="316"/>
  <c r="A270" i="316"/>
  <c r="BX269" i="316"/>
  <c r="BW269" i="316"/>
  <c r="BV269" i="316"/>
  <c r="BU269" i="316"/>
  <c r="BT269" i="316"/>
  <c r="BS269" i="316"/>
  <c r="BR269" i="316"/>
  <c r="BQ269" i="316"/>
  <c r="BP269" i="316"/>
  <c r="BO269" i="316"/>
  <c r="BN269" i="316"/>
  <c r="BM269" i="316"/>
  <c r="BL269" i="316"/>
  <c r="BK269" i="316"/>
  <c r="BJ269" i="316"/>
  <c r="BI269" i="316"/>
  <c r="BH269" i="316"/>
  <c r="BG269" i="316"/>
  <c r="BF269" i="316"/>
  <c r="BE269" i="316"/>
  <c r="BD269" i="316"/>
  <c r="BC269" i="316"/>
  <c r="BB269" i="316"/>
  <c r="BA269" i="316"/>
  <c r="AZ269" i="316"/>
  <c r="AY269" i="316"/>
  <c r="AX269" i="316"/>
  <c r="AW269" i="316"/>
  <c r="AV269" i="316"/>
  <c r="AU269" i="316"/>
  <c r="AT269" i="316"/>
  <c r="AS269" i="316"/>
  <c r="AR269" i="316"/>
  <c r="AQ269" i="316"/>
  <c r="AP269" i="316"/>
  <c r="AO269" i="316"/>
  <c r="AN269" i="316"/>
  <c r="AM269" i="316"/>
  <c r="AL269" i="316"/>
  <c r="AK269" i="316"/>
  <c r="AJ269" i="316"/>
  <c r="AI269" i="316"/>
  <c r="AH269" i="316"/>
  <c r="AG269" i="316"/>
  <c r="AF269" i="316"/>
  <c r="AE269" i="316"/>
  <c r="AD269" i="316"/>
  <c r="AC269" i="316"/>
  <c r="AB269" i="316"/>
  <c r="AA269" i="316"/>
  <c r="Z269" i="316"/>
  <c r="Y269" i="316"/>
  <c r="X269" i="316"/>
  <c r="W269" i="316"/>
  <c r="V269" i="316"/>
  <c r="U269" i="316"/>
  <c r="T269" i="316"/>
  <c r="S269" i="316"/>
  <c r="R269" i="316"/>
  <c r="Q269" i="316"/>
  <c r="P269" i="316"/>
  <c r="O269" i="316"/>
  <c r="N269" i="316"/>
  <c r="M269" i="316"/>
  <c r="L269" i="316"/>
  <c r="K269" i="316"/>
  <c r="J269" i="316"/>
  <c r="I269" i="316"/>
  <c r="H269" i="316"/>
  <c r="G269" i="316"/>
  <c r="D269" i="316"/>
  <c r="B269" i="316"/>
  <c r="A269" i="316"/>
  <c r="BX268" i="316"/>
  <c r="BW268" i="316"/>
  <c r="BV268" i="316"/>
  <c r="BU268" i="316"/>
  <c r="BT268" i="316"/>
  <c r="BS268" i="316"/>
  <c r="BR268" i="316"/>
  <c r="BQ268" i="316"/>
  <c r="BP268" i="316"/>
  <c r="BO268" i="316"/>
  <c r="BN268" i="316"/>
  <c r="BM268" i="316"/>
  <c r="BL268" i="316"/>
  <c r="BK268" i="316"/>
  <c r="BJ268" i="316"/>
  <c r="BI268" i="316"/>
  <c r="BH268" i="316"/>
  <c r="BG268" i="316"/>
  <c r="BF268" i="316"/>
  <c r="BE268" i="316"/>
  <c r="BD268" i="316"/>
  <c r="BC268" i="316"/>
  <c r="BB268" i="316"/>
  <c r="BA268" i="316"/>
  <c r="AZ268" i="316"/>
  <c r="AY268" i="316"/>
  <c r="AX268" i="316"/>
  <c r="AW268" i="316"/>
  <c r="AV268" i="316"/>
  <c r="AU268" i="316"/>
  <c r="AT268" i="316"/>
  <c r="AS268" i="316"/>
  <c r="AR268" i="316"/>
  <c r="AQ268" i="316"/>
  <c r="AP268" i="316"/>
  <c r="AO268" i="316"/>
  <c r="AN268" i="316"/>
  <c r="AM268" i="316"/>
  <c r="AL268" i="316"/>
  <c r="AK268" i="316"/>
  <c r="AJ268" i="316"/>
  <c r="AI268" i="316"/>
  <c r="AH268" i="316"/>
  <c r="AG268" i="316"/>
  <c r="AF268" i="316"/>
  <c r="AE268" i="316"/>
  <c r="AD268" i="316"/>
  <c r="AC268" i="316"/>
  <c r="AB268" i="316"/>
  <c r="AA268" i="316"/>
  <c r="Z268" i="316"/>
  <c r="Y268" i="316"/>
  <c r="X268" i="316"/>
  <c r="W268" i="316"/>
  <c r="V268" i="316"/>
  <c r="U268" i="316"/>
  <c r="T268" i="316"/>
  <c r="S268" i="316"/>
  <c r="R268" i="316"/>
  <c r="Q268" i="316"/>
  <c r="P268" i="316"/>
  <c r="O268" i="316"/>
  <c r="N268" i="316"/>
  <c r="M268" i="316"/>
  <c r="L268" i="316"/>
  <c r="K268" i="316"/>
  <c r="J268" i="316"/>
  <c r="I268" i="316"/>
  <c r="H268" i="316"/>
  <c r="G268" i="316"/>
  <c r="D268" i="316"/>
  <c r="B268" i="316"/>
  <c r="A268" i="316"/>
  <c r="BX267" i="316"/>
  <c r="BW267" i="316"/>
  <c r="BV267" i="316"/>
  <c r="BU267" i="316"/>
  <c r="BT267" i="316"/>
  <c r="BS267" i="316"/>
  <c r="BR267" i="316"/>
  <c r="BQ267" i="316"/>
  <c r="BP267" i="316"/>
  <c r="BO267" i="316"/>
  <c r="BN267" i="316"/>
  <c r="BM267" i="316"/>
  <c r="BL267" i="316"/>
  <c r="BK267" i="316"/>
  <c r="BJ267" i="316"/>
  <c r="BI267" i="316"/>
  <c r="BH267" i="316"/>
  <c r="BG267" i="316"/>
  <c r="BF267" i="316"/>
  <c r="BE267" i="316"/>
  <c r="BD267" i="316"/>
  <c r="BC267" i="316"/>
  <c r="BB267" i="316"/>
  <c r="BA267" i="316"/>
  <c r="AZ267" i="316"/>
  <c r="AY267" i="316"/>
  <c r="AX267" i="316"/>
  <c r="AW267" i="316"/>
  <c r="AV267" i="316"/>
  <c r="AU267" i="316"/>
  <c r="AT267" i="316"/>
  <c r="AS267" i="316"/>
  <c r="AR267" i="316"/>
  <c r="AQ267" i="316"/>
  <c r="AP267" i="316"/>
  <c r="AO267" i="316"/>
  <c r="AN267" i="316"/>
  <c r="AM267" i="316"/>
  <c r="AL267" i="316"/>
  <c r="AK267" i="316"/>
  <c r="AJ267" i="316"/>
  <c r="AI267" i="316"/>
  <c r="AH267" i="316"/>
  <c r="AG267" i="316"/>
  <c r="AF267" i="316"/>
  <c r="AE267" i="316"/>
  <c r="AD267" i="316"/>
  <c r="AC267" i="316"/>
  <c r="AB267" i="316"/>
  <c r="AA267" i="316"/>
  <c r="Z267" i="316"/>
  <c r="Y267" i="316"/>
  <c r="X267" i="316"/>
  <c r="W267" i="316"/>
  <c r="V267" i="316"/>
  <c r="U267" i="316"/>
  <c r="T267" i="316"/>
  <c r="S267" i="316"/>
  <c r="R267" i="316"/>
  <c r="Q267" i="316"/>
  <c r="P267" i="316"/>
  <c r="O267" i="316"/>
  <c r="N267" i="316"/>
  <c r="M267" i="316"/>
  <c r="L267" i="316"/>
  <c r="K267" i="316"/>
  <c r="J267" i="316"/>
  <c r="I267" i="316"/>
  <c r="H267" i="316"/>
  <c r="G267" i="316"/>
  <c r="D267" i="316"/>
  <c r="B267" i="316"/>
  <c r="A267" i="316"/>
  <c r="BX266" i="316"/>
  <c r="BW266" i="316"/>
  <c r="BV266" i="316"/>
  <c r="BU266" i="316"/>
  <c r="BT266" i="316"/>
  <c r="BS266" i="316"/>
  <c r="BR266" i="316"/>
  <c r="BQ266" i="316"/>
  <c r="BP266" i="316"/>
  <c r="BO266" i="316"/>
  <c r="BN266" i="316"/>
  <c r="BM266" i="316"/>
  <c r="BL266" i="316"/>
  <c r="BK266" i="316"/>
  <c r="BJ266" i="316"/>
  <c r="BI266" i="316"/>
  <c r="BH266" i="316"/>
  <c r="BG266" i="316"/>
  <c r="BF266" i="316"/>
  <c r="BE266" i="316"/>
  <c r="BD266" i="316"/>
  <c r="BC266" i="316"/>
  <c r="BB266" i="316"/>
  <c r="BA266" i="316"/>
  <c r="AZ266" i="316"/>
  <c r="AY266" i="316"/>
  <c r="AX266" i="316"/>
  <c r="AW266" i="316"/>
  <c r="AV266" i="316"/>
  <c r="AU266" i="316"/>
  <c r="AT266" i="316"/>
  <c r="AS266" i="316"/>
  <c r="AR266" i="316"/>
  <c r="AQ266" i="316"/>
  <c r="AP266" i="316"/>
  <c r="AO266" i="316"/>
  <c r="AN266" i="316"/>
  <c r="AM266" i="316"/>
  <c r="AL266" i="316"/>
  <c r="AK266" i="316"/>
  <c r="AJ266" i="316"/>
  <c r="AI266" i="316"/>
  <c r="AH266" i="316"/>
  <c r="AG266" i="316"/>
  <c r="AF266" i="316"/>
  <c r="AE266" i="316"/>
  <c r="AD266" i="316"/>
  <c r="AC266" i="316"/>
  <c r="AB266" i="316"/>
  <c r="AA266" i="316"/>
  <c r="Z266" i="316"/>
  <c r="Y266" i="316"/>
  <c r="X266" i="316"/>
  <c r="W266" i="316"/>
  <c r="V266" i="316"/>
  <c r="U266" i="316"/>
  <c r="T266" i="316"/>
  <c r="S266" i="316"/>
  <c r="R266" i="316"/>
  <c r="Q266" i="316"/>
  <c r="P266" i="316"/>
  <c r="O266" i="316"/>
  <c r="N266" i="316"/>
  <c r="M266" i="316"/>
  <c r="L266" i="316"/>
  <c r="K266" i="316"/>
  <c r="J266" i="316"/>
  <c r="I266" i="316"/>
  <c r="H266" i="316"/>
  <c r="G266" i="316"/>
  <c r="D266" i="316"/>
  <c r="B266" i="316"/>
  <c r="A266" i="316"/>
  <c r="BX265" i="316"/>
  <c r="BW265" i="316"/>
  <c r="BV265" i="316"/>
  <c r="BU265" i="316"/>
  <c r="BT265" i="316"/>
  <c r="BS265" i="316"/>
  <c r="BR265" i="316"/>
  <c r="BQ265" i="316"/>
  <c r="BP265" i="316"/>
  <c r="BO265" i="316"/>
  <c r="BN265" i="316"/>
  <c r="BM265" i="316"/>
  <c r="BL265" i="316"/>
  <c r="BK265" i="316"/>
  <c r="BJ265" i="316"/>
  <c r="BI265" i="316"/>
  <c r="BH265" i="316"/>
  <c r="BG265" i="316"/>
  <c r="BF265" i="316"/>
  <c r="BE265" i="316"/>
  <c r="BD265" i="316"/>
  <c r="BC265" i="316"/>
  <c r="BB265" i="316"/>
  <c r="BA265" i="316"/>
  <c r="AZ265" i="316"/>
  <c r="AY265" i="316"/>
  <c r="AX265" i="316"/>
  <c r="AW265" i="316"/>
  <c r="AV265" i="316"/>
  <c r="AU265" i="316"/>
  <c r="AT265" i="316"/>
  <c r="AS265" i="316"/>
  <c r="AR265" i="316"/>
  <c r="AQ265" i="316"/>
  <c r="AP265" i="316"/>
  <c r="AO265" i="316"/>
  <c r="AN265" i="316"/>
  <c r="AM265" i="316"/>
  <c r="AL265" i="316"/>
  <c r="AK265" i="316"/>
  <c r="AJ265" i="316"/>
  <c r="AI265" i="316"/>
  <c r="AH265" i="316"/>
  <c r="AG265" i="316"/>
  <c r="AF265" i="316"/>
  <c r="AE265" i="316"/>
  <c r="AD265" i="316"/>
  <c r="AC265" i="316"/>
  <c r="AB265" i="316"/>
  <c r="AA265" i="316"/>
  <c r="Z265" i="316"/>
  <c r="Y265" i="316"/>
  <c r="X265" i="316"/>
  <c r="W265" i="316"/>
  <c r="V265" i="316"/>
  <c r="U265" i="316"/>
  <c r="T265" i="316"/>
  <c r="S265" i="316"/>
  <c r="R265" i="316"/>
  <c r="Q265" i="316"/>
  <c r="P265" i="316"/>
  <c r="O265" i="316"/>
  <c r="N265" i="316"/>
  <c r="M265" i="316"/>
  <c r="L265" i="316"/>
  <c r="K265" i="316"/>
  <c r="J265" i="316"/>
  <c r="I265" i="316"/>
  <c r="H265" i="316"/>
  <c r="G265" i="316"/>
  <c r="D265" i="316"/>
  <c r="B265" i="316"/>
  <c r="A265" i="316"/>
  <c r="BX264" i="316"/>
  <c r="BW264" i="316"/>
  <c r="BV264" i="316"/>
  <c r="BU264" i="316"/>
  <c r="BT264" i="316"/>
  <c r="BS264" i="316"/>
  <c r="BR264" i="316"/>
  <c r="BQ264" i="316"/>
  <c r="BP264" i="316"/>
  <c r="BO264" i="316"/>
  <c r="BN264" i="316"/>
  <c r="BM264" i="316"/>
  <c r="BL264" i="316"/>
  <c r="BK264" i="316"/>
  <c r="BJ264" i="316"/>
  <c r="BI264" i="316"/>
  <c r="BH264" i="316"/>
  <c r="BG264" i="316"/>
  <c r="BF264" i="316"/>
  <c r="BE264" i="316"/>
  <c r="BD264" i="316"/>
  <c r="BC264" i="316"/>
  <c r="BB264" i="316"/>
  <c r="BA264" i="316"/>
  <c r="AZ264" i="316"/>
  <c r="AY264" i="316"/>
  <c r="AX264" i="316"/>
  <c r="AW264" i="316"/>
  <c r="AV264" i="316"/>
  <c r="AU264" i="316"/>
  <c r="AT264" i="316"/>
  <c r="AS264" i="316"/>
  <c r="AR264" i="316"/>
  <c r="AQ264" i="316"/>
  <c r="AP264" i="316"/>
  <c r="AO264" i="316"/>
  <c r="AN264" i="316"/>
  <c r="AM264" i="316"/>
  <c r="AL264" i="316"/>
  <c r="AK264" i="316"/>
  <c r="AJ264" i="316"/>
  <c r="AI264" i="316"/>
  <c r="AH264" i="316"/>
  <c r="AG264" i="316"/>
  <c r="AF264" i="316"/>
  <c r="AE264" i="316"/>
  <c r="AD264" i="316"/>
  <c r="AC264" i="316"/>
  <c r="AB264" i="316"/>
  <c r="AA264" i="316"/>
  <c r="Z264" i="316"/>
  <c r="Y264" i="316"/>
  <c r="X264" i="316"/>
  <c r="W264" i="316"/>
  <c r="V264" i="316"/>
  <c r="U264" i="316"/>
  <c r="T264" i="316"/>
  <c r="S264" i="316"/>
  <c r="R264" i="316"/>
  <c r="Q264" i="316"/>
  <c r="P264" i="316"/>
  <c r="O264" i="316"/>
  <c r="N264" i="316"/>
  <c r="M264" i="316"/>
  <c r="L264" i="316"/>
  <c r="K264" i="316"/>
  <c r="J264" i="316"/>
  <c r="I264" i="316"/>
  <c r="H264" i="316"/>
  <c r="G264" i="316"/>
  <c r="D264" i="316"/>
  <c r="B264" i="316"/>
  <c r="A264" i="316"/>
  <c r="BX263" i="316"/>
  <c r="BW263" i="316"/>
  <c r="BV263" i="316"/>
  <c r="BU263" i="316"/>
  <c r="BT263" i="316"/>
  <c r="BS263" i="316"/>
  <c r="BR263" i="316"/>
  <c r="BQ263" i="316"/>
  <c r="BP263" i="316"/>
  <c r="BO263" i="316"/>
  <c r="BN263" i="316"/>
  <c r="BM263" i="316"/>
  <c r="BL263" i="316"/>
  <c r="BK263" i="316"/>
  <c r="BJ263" i="316"/>
  <c r="BI263" i="316"/>
  <c r="BH263" i="316"/>
  <c r="BG263" i="316"/>
  <c r="BF263" i="316"/>
  <c r="BE263" i="316"/>
  <c r="BD263" i="316"/>
  <c r="BC263" i="316"/>
  <c r="BB263" i="316"/>
  <c r="BA263" i="316"/>
  <c r="AZ263" i="316"/>
  <c r="AY263" i="316"/>
  <c r="AX263" i="316"/>
  <c r="AW263" i="316"/>
  <c r="AV263" i="316"/>
  <c r="AU263" i="316"/>
  <c r="AT263" i="316"/>
  <c r="AS263" i="316"/>
  <c r="AR263" i="316"/>
  <c r="AQ263" i="316"/>
  <c r="AP263" i="316"/>
  <c r="AO263" i="316"/>
  <c r="AN263" i="316"/>
  <c r="AM263" i="316"/>
  <c r="AL263" i="316"/>
  <c r="AK263" i="316"/>
  <c r="AJ263" i="316"/>
  <c r="AI263" i="316"/>
  <c r="AH263" i="316"/>
  <c r="AG263" i="316"/>
  <c r="AF263" i="316"/>
  <c r="AE263" i="316"/>
  <c r="AD263" i="316"/>
  <c r="AC263" i="316"/>
  <c r="AB263" i="316"/>
  <c r="AA263" i="316"/>
  <c r="Z263" i="316"/>
  <c r="Y263" i="316"/>
  <c r="X263" i="316"/>
  <c r="W263" i="316"/>
  <c r="V263" i="316"/>
  <c r="U263" i="316"/>
  <c r="T263" i="316"/>
  <c r="S263" i="316"/>
  <c r="R263" i="316"/>
  <c r="Q263" i="316"/>
  <c r="P263" i="316"/>
  <c r="O263" i="316"/>
  <c r="N263" i="316"/>
  <c r="M263" i="316"/>
  <c r="L263" i="316"/>
  <c r="K263" i="316"/>
  <c r="J263" i="316"/>
  <c r="I263" i="316"/>
  <c r="H263" i="316"/>
  <c r="G263" i="316"/>
  <c r="D263" i="316"/>
  <c r="B263" i="316"/>
  <c r="A263" i="316"/>
  <c r="BX262" i="316"/>
  <c r="BW262" i="316"/>
  <c r="BV262" i="316"/>
  <c r="BU262" i="316"/>
  <c r="BT262" i="316"/>
  <c r="BS262" i="316"/>
  <c r="BR262" i="316"/>
  <c r="BQ262" i="316"/>
  <c r="BP262" i="316"/>
  <c r="BO262" i="316"/>
  <c r="BN262" i="316"/>
  <c r="BM262" i="316"/>
  <c r="BL262" i="316"/>
  <c r="BK262" i="316"/>
  <c r="BJ262" i="316"/>
  <c r="BI262" i="316"/>
  <c r="BH262" i="316"/>
  <c r="BG262" i="316"/>
  <c r="BF262" i="316"/>
  <c r="BE262" i="316"/>
  <c r="BD262" i="316"/>
  <c r="BC262" i="316"/>
  <c r="BB262" i="316"/>
  <c r="BA262" i="316"/>
  <c r="AZ262" i="316"/>
  <c r="AY262" i="316"/>
  <c r="AX262" i="316"/>
  <c r="AW262" i="316"/>
  <c r="AV262" i="316"/>
  <c r="AU262" i="316"/>
  <c r="AT262" i="316"/>
  <c r="AS262" i="316"/>
  <c r="AR262" i="316"/>
  <c r="AQ262" i="316"/>
  <c r="AP262" i="316"/>
  <c r="AO262" i="316"/>
  <c r="AN262" i="316"/>
  <c r="AM262" i="316"/>
  <c r="AL262" i="316"/>
  <c r="AK262" i="316"/>
  <c r="AJ262" i="316"/>
  <c r="AI262" i="316"/>
  <c r="AH262" i="316"/>
  <c r="AG262" i="316"/>
  <c r="AF262" i="316"/>
  <c r="AE262" i="316"/>
  <c r="AD262" i="316"/>
  <c r="AC262" i="316"/>
  <c r="AB262" i="316"/>
  <c r="AA262" i="316"/>
  <c r="Z262" i="316"/>
  <c r="Y262" i="316"/>
  <c r="X262" i="316"/>
  <c r="W262" i="316"/>
  <c r="V262" i="316"/>
  <c r="U262" i="316"/>
  <c r="T262" i="316"/>
  <c r="S262" i="316"/>
  <c r="R262" i="316"/>
  <c r="Q262" i="316"/>
  <c r="P262" i="316"/>
  <c r="O262" i="316"/>
  <c r="N262" i="316"/>
  <c r="M262" i="316"/>
  <c r="L262" i="316"/>
  <c r="K262" i="316"/>
  <c r="J262" i="316"/>
  <c r="I262" i="316"/>
  <c r="H262" i="316"/>
  <c r="G262" i="316"/>
  <c r="D262" i="316"/>
  <c r="B262" i="316"/>
  <c r="A262" i="316"/>
  <c r="BX261" i="316"/>
  <c r="BW261" i="316"/>
  <c r="BV261" i="316"/>
  <c r="BU261" i="316"/>
  <c r="BT261" i="316"/>
  <c r="BS261" i="316"/>
  <c r="BR261" i="316"/>
  <c r="BQ261" i="316"/>
  <c r="BP261" i="316"/>
  <c r="BO261" i="316"/>
  <c r="BN261" i="316"/>
  <c r="BM261" i="316"/>
  <c r="BL261" i="316"/>
  <c r="BK261" i="316"/>
  <c r="BJ261" i="316"/>
  <c r="BI261" i="316"/>
  <c r="BH261" i="316"/>
  <c r="BG261" i="316"/>
  <c r="BF261" i="316"/>
  <c r="BE261" i="316"/>
  <c r="BD261" i="316"/>
  <c r="BC261" i="316"/>
  <c r="BB261" i="316"/>
  <c r="BA261" i="316"/>
  <c r="AZ261" i="316"/>
  <c r="AY261" i="316"/>
  <c r="AX261" i="316"/>
  <c r="AW261" i="316"/>
  <c r="AV261" i="316"/>
  <c r="AU261" i="316"/>
  <c r="AT261" i="316"/>
  <c r="AS261" i="316"/>
  <c r="AR261" i="316"/>
  <c r="AQ261" i="316"/>
  <c r="AP261" i="316"/>
  <c r="AO261" i="316"/>
  <c r="AN261" i="316"/>
  <c r="AM261" i="316"/>
  <c r="AL261" i="316"/>
  <c r="AK261" i="316"/>
  <c r="AJ261" i="316"/>
  <c r="AI261" i="316"/>
  <c r="AH261" i="316"/>
  <c r="AG261" i="316"/>
  <c r="AF261" i="316"/>
  <c r="AE261" i="316"/>
  <c r="AD261" i="316"/>
  <c r="AC261" i="316"/>
  <c r="AB261" i="316"/>
  <c r="AA261" i="316"/>
  <c r="Z261" i="316"/>
  <c r="Y261" i="316"/>
  <c r="X261" i="316"/>
  <c r="W261" i="316"/>
  <c r="V261" i="316"/>
  <c r="U261" i="316"/>
  <c r="T261" i="316"/>
  <c r="S261" i="316"/>
  <c r="R261" i="316"/>
  <c r="Q261" i="316"/>
  <c r="P261" i="316"/>
  <c r="O261" i="316"/>
  <c r="N261" i="316"/>
  <c r="M261" i="316"/>
  <c r="L261" i="316"/>
  <c r="K261" i="316"/>
  <c r="J261" i="316"/>
  <c r="I261" i="316"/>
  <c r="H261" i="316"/>
  <c r="G261" i="316"/>
  <c r="D261" i="316"/>
  <c r="B261" i="316"/>
  <c r="A261" i="316"/>
  <c r="BX260" i="316"/>
  <c r="BW260" i="316"/>
  <c r="BV260" i="316"/>
  <c r="BU260" i="316"/>
  <c r="BT260" i="316"/>
  <c r="BS260" i="316"/>
  <c r="BR260" i="316"/>
  <c r="BQ260" i="316"/>
  <c r="BP260" i="316"/>
  <c r="BO260" i="316"/>
  <c r="BN260" i="316"/>
  <c r="BM260" i="316"/>
  <c r="BL260" i="316"/>
  <c r="BK260" i="316"/>
  <c r="BJ260" i="316"/>
  <c r="BI260" i="316"/>
  <c r="BH260" i="316"/>
  <c r="BG260" i="316"/>
  <c r="BF260" i="316"/>
  <c r="BE260" i="316"/>
  <c r="BD260" i="316"/>
  <c r="BC260" i="316"/>
  <c r="BB260" i="316"/>
  <c r="BA260" i="316"/>
  <c r="AZ260" i="316"/>
  <c r="AY260" i="316"/>
  <c r="AX260" i="316"/>
  <c r="AW260" i="316"/>
  <c r="AV260" i="316"/>
  <c r="AU260" i="316"/>
  <c r="AT260" i="316"/>
  <c r="AS260" i="316"/>
  <c r="AR260" i="316"/>
  <c r="AQ260" i="316"/>
  <c r="AP260" i="316"/>
  <c r="AO260" i="316"/>
  <c r="AN260" i="316"/>
  <c r="AM260" i="316"/>
  <c r="AL260" i="316"/>
  <c r="AK260" i="316"/>
  <c r="AJ260" i="316"/>
  <c r="AI260" i="316"/>
  <c r="AH260" i="316"/>
  <c r="AG260" i="316"/>
  <c r="AF260" i="316"/>
  <c r="AE260" i="316"/>
  <c r="AD260" i="316"/>
  <c r="AC260" i="316"/>
  <c r="AB260" i="316"/>
  <c r="AA260" i="316"/>
  <c r="Z260" i="316"/>
  <c r="Y260" i="316"/>
  <c r="X260" i="316"/>
  <c r="W260" i="316"/>
  <c r="V260" i="316"/>
  <c r="U260" i="316"/>
  <c r="T260" i="316"/>
  <c r="S260" i="316"/>
  <c r="R260" i="316"/>
  <c r="Q260" i="316"/>
  <c r="P260" i="316"/>
  <c r="O260" i="316"/>
  <c r="N260" i="316"/>
  <c r="M260" i="316"/>
  <c r="L260" i="316"/>
  <c r="K260" i="316"/>
  <c r="J260" i="316"/>
  <c r="I260" i="316"/>
  <c r="H260" i="316"/>
  <c r="G260" i="316"/>
  <c r="D260" i="316"/>
  <c r="B260" i="316"/>
  <c r="A260" i="316"/>
  <c r="BX259" i="316"/>
  <c r="BW259" i="316"/>
  <c r="BV259" i="316"/>
  <c r="BU259" i="316"/>
  <c r="BT259" i="316"/>
  <c r="BS259" i="316"/>
  <c r="BR259" i="316"/>
  <c r="BQ259" i="316"/>
  <c r="BP259" i="316"/>
  <c r="BO259" i="316"/>
  <c r="BN259" i="316"/>
  <c r="BM259" i="316"/>
  <c r="BL259" i="316"/>
  <c r="BK259" i="316"/>
  <c r="BJ259" i="316"/>
  <c r="BI259" i="316"/>
  <c r="BH259" i="316"/>
  <c r="BG259" i="316"/>
  <c r="BF259" i="316"/>
  <c r="BE259" i="316"/>
  <c r="BD259" i="316"/>
  <c r="BC259" i="316"/>
  <c r="BB259" i="316"/>
  <c r="BA259" i="316"/>
  <c r="AZ259" i="316"/>
  <c r="AY259" i="316"/>
  <c r="AX259" i="316"/>
  <c r="AW259" i="316"/>
  <c r="AV259" i="316"/>
  <c r="AU259" i="316"/>
  <c r="AT259" i="316"/>
  <c r="AS259" i="316"/>
  <c r="AR259" i="316"/>
  <c r="AQ259" i="316"/>
  <c r="AP259" i="316"/>
  <c r="AO259" i="316"/>
  <c r="AN259" i="316"/>
  <c r="AM259" i="316"/>
  <c r="AL259" i="316"/>
  <c r="AK259" i="316"/>
  <c r="AJ259" i="316"/>
  <c r="AI259" i="316"/>
  <c r="AH259" i="316"/>
  <c r="AG259" i="316"/>
  <c r="AF259" i="316"/>
  <c r="AE259" i="316"/>
  <c r="AD259" i="316"/>
  <c r="AC259" i="316"/>
  <c r="AB259" i="316"/>
  <c r="AA259" i="316"/>
  <c r="Z259" i="316"/>
  <c r="Y259" i="316"/>
  <c r="X259" i="316"/>
  <c r="W259" i="316"/>
  <c r="V259" i="316"/>
  <c r="U259" i="316"/>
  <c r="T259" i="316"/>
  <c r="S259" i="316"/>
  <c r="R259" i="316"/>
  <c r="Q259" i="316"/>
  <c r="P259" i="316"/>
  <c r="O259" i="316"/>
  <c r="N259" i="316"/>
  <c r="M259" i="316"/>
  <c r="L259" i="316"/>
  <c r="K259" i="316"/>
  <c r="J259" i="316"/>
  <c r="I259" i="316"/>
  <c r="H259" i="316"/>
  <c r="G259" i="316"/>
  <c r="D259" i="316"/>
  <c r="B259" i="316"/>
  <c r="A259" i="316"/>
  <c r="BX258" i="316"/>
  <c r="BW258" i="316"/>
  <c r="BV258" i="316"/>
  <c r="BU258" i="316"/>
  <c r="BT258" i="316"/>
  <c r="BS258" i="316"/>
  <c r="BR258" i="316"/>
  <c r="BQ258" i="316"/>
  <c r="BP258" i="316"/>
  <c r="BO258" i="316"/>
  <c r="BN258" i="316"/>
  <c r="BM258" i="316"/>
  <c r="BL258" i="316"/>
  <c r="BK258" i="316"/>
  <c r="BJ258" i="316"/>
  <c r="BI258" i="316"/>
  <c r="BH258" i="316"/>
  <c r="BG258" i="316"/>
  <c r="BF258" i="316"/>
  <c r="BE258" i="316"/>
  <c r="BD258" i="316"/>
  <c r="BC258" i="316"/>
  <c r="BB258" i="316"/>
  <c r="BA258" i="316"/>
  <c r="AZ258" i="316"/>
  <c r="AY258" i="316"/>
  <c r="AX258" i="316"/>
  <c r="AW258" i="316"/>
  <c r="AV258" i="316"/>
  <c r="AU258" i="316"/>
  <c r="AT258" i="316"/>
  <c r="AS258" i="316"/>
  <c r="AR258" i="316"/>
  <c r="AQ258" i="316"/>
  <c r="AP258" i="316"/>
  <c r="AO258" i="316"/>
  <c r="AN258" i="316"/>
  <c r="AM258" i="316"/>
  <c r="AL258" i="316"/>
  <c r="AK258" i="316"/>
  <c r="AJ258" i="316"/>
  <c r="AI258" i="316"/>
  <c r="AH258" i="316"/>
  <c r="AG258" i="316"/>
  <c r="AF258" i="316"/>
  <c r="AE258" i="316"/>
  <c r="AD258" i="316"/>
  <c r="AC258" i="316"/>
  <c r="AB258" i="316"/>
  <c r="AA258" i="316"/>
  <c r="Z258" i="316"/>
  <c r="Y258" i="316"/>
  <c r="X258" i="316"/>
  <c r="W258" i="316"/>
  <c r="V258" i="316"/>
  <c r="U258" i="316"/>
  <c r="T258" i="316"/>
  <c r="S258" i="316"/>
  <c r="R258" i="316"/>
  <c r="Q258" i="316"/>
  <c r="P258" i="316"/>
  <c r="O258" i="316"/>
  <c r="N258" i="316"/>
  <c r="M258" i="316"/>
  <c r="L258" i="316"/>
  <c r="K258" i="316"/>
  <c r="J258" i="316"/>
  <c r="I258" i="316"/>
  <c r="H258" i="316"/>
  <c r="G258" i="316"/>
  <c r="D258" i="316"/>
  <c r="B258" i="316"/>
  <c r="A258" i="316"/>
  <c r="BX257" i="316"/>
  <c r="BW257" i="316"/>
  <c r="BV257" i="316"/>
  <c r="BU257" i="316"/>
  <c r="BT257" i="316"/>
  <c r="BS257" i="316"/>
  <c r="BR257" i="316"/>
  <c r="BQ257" i="316"/>
  <c r="BP257" i="316"/>
  <c r="BO257" i="316"/>
  <c r="BN257" i="316"/>
  <c r="BM257" i="316"/>
  <c r="BL257" i="316"/>
  <c r="BK257" i="316"/>
  <c r="BJ257" i="316"/>
  <c r="BI257" i="316"/>
  <c r="BH257" i="316"/>
  <c r="BG257" i="316"/>
  <c r="BF257" i="316"/>
  <c r="BE257" i="316"/>
  <c r="BD257" i="316"/>
  <c r="BC257" i="316"/>
  <c r="BB257" i="316"/>
  <c r="BA257" i="316"/>
  <c r="AZ257" i="316"/>
  <c r="AY257" i="316"/>
  <c r="AX257" i="316"/>
  <c r="AW257" i="316"/>
  <c r="AV257" i="316"/>
  <c r="AU257" i="316"/>
  <c r="AT257" i="316"/>
  <c r="AS257" i="316"/>
  <c r="AR257" i="316"/>
  <c r="AQ257" i="316"/>
  <c r="AP257" i="316"/>
  <c r="AO257" i="316"/>
  <c r="AN257" i="316"/>
  <c r="AM257" i="316"/>
  <c r="AL257" i="316"/>
  <c r="AK257" i="316"/>
  <c r="AJ257" i="316"/>
  <c r="AI257" i="316"/>
  <c r="AH257" i="316"/>
  <c r="AG257" i="316"/>
  <c r="AF257" i="316"/>
  <c r="AE257" i="316"/>
  <c r="AD257" i="316"/>
  <c r="AC257" i="316"/>
  <c r="AB257" i="316"/>
  <c r="AA257" i="316"/>
  <c r="Z257" i="316"/>
  <c r="Y257" i="316"/>
  <c r="X257" i="316"/>
  <c r="W257" i="316"/>
  <c r="V257" i="316"/>
  <c r="U257" i="316"/>
  <c r="T257" i="316"/>
  <c r="S257" i="316"/>
  <c r="R257" i="316"/>
  <c r="Q257" i="316"/>
  <c r="P257" i="316"/>
  <c r="O257" i="316"/>
  <c r="N257" i="316"/>
  <c r="M257" i="316"/>
  <c r="L257" i="316"/>
  <c r="K257" i="316"/>
  <c r="J257" i="316"/>
  <c r="I257" i="316"/>
  <c r="H257" i="316"/>
  <c r="G257" i="316"/>
  <c r="D257" i="316"/>
  <c r="B257" i="316"/>
  <c r="A257" i="316"/>
  <c r="BX256" i="316"/>
  <c r="BW256" i="316"/>
  <c r="BV256" i="316"/>
  <c r="BU256" i="316"/>
  <c r="BT256" i="316"/>
  <c r="BS256" i="316"/>
  <c r="BR256" i="316"/>
  <c r="BQ256" i="316"/>
  <c r="BP256" i="316"/>
  <c r="BO256" i="316"/>
  <c r="BN256" i="316"/>
  <c r="BM256" i="316"/>
  <c r="BL256" i="316"/>
  <c r="BK256" i="316"/>
  <c r="BJ256" i="316"/>
  <c r="BI256" i="316"/>
  <c r="BH256" i="316"/>
  <c r="BG256" i="316"/>
  <c r="BF256" i="316"/>
  <c r="BE256" i="316"/>
  <c r="BD256" i="316"/>
  <c r="BC256" i="316"/>
  <c r="BB256" i="316"/>
  <c r="BA256" i="316"/>
  <c r="AZ256" i="316"/>
  <c r="AY256" i="316"/>
  <c r="AX256" i="316"/>
  <c r="AW256" i="316"/>
  <c r="AV256" i="316"/>
  <c r="AU256" i="316"/>
  <c r="AT256" i="316"/>
  <c r="AS256" i="316"/>
  <c r="AR256" i="316"/>
  <c r="AQ256" i="316"/>
  <c r="AP256" i="316"/>
  <c r="AO256" i="316"/>
  <c r="AN256" i="316"/>
  <c r="AM256" i="316"/>
  <c r="AL256" i="316"/>
  <c r="AK256" i="316"/>
  <c r="AJ256" i="316"/>
  <c r="AI256" i="316"/>
  <c r="AH256" i="316"/>
  <c r="AG256" i="316"/>
  <c r="AF256" i="316"/>
  <c r="AE256" i="316"/>
  <c r="AD256" i="316"/>
  <c r="AC256" i="316"/>
  <c r="AB256" i="316"/>
  <c r="AA256" i="316"/>
  <c r="Z256" i="316"/>
  <c r="Y256" i="316"/>
  <c r="X256" i="316"/>
  <c r="W256" i="316"/>
  <c r="V256" i="316"/>
  <c r="U256" i="316"/>
  <c r="T256" i="316"/>
  <c r="S256" i="316"/>
  <c r="R256" i="316"/>
  <c r="Q256" i="316"/>
  <c r="P256" i="316"/>
  <c r="O256" i="316"/>
  <c r="N256" i="316"/>
  <c r="M256" i="316"/>
  <c r="L256" i="316"/>
  <c r="K256" i="316"/>
  <c r="J256" i="316"/>
  <c r="I256" i="316"/>
  <c r="H256" i="316"/>
  <c r="G256" i="316"/>
  <c r="D256" i="316"/>
  <c r="B256" i="316"/>
  <c r="A256" i="316"/>
  <c r="BX255" i="316"/>
  <c r="BW255" i="316"/>
  <c r="BV255" i="316"/>
  <c r="BU255" i="316"/>
  <c r="BT255" i="316"/>
  <c r="BS255" i="316"/>
  <c r="BR255" i="316"/>
  <c r="BQ255" i="316"/>
  <c r="BP255" i="316"/>
  <c r="BO255" i="316"/>
  <c r="BN255" i="316"/>
  <c r="BM255" i="316"/>
  <c r="BL255" i="316"/>
  <c r="BK255" i="316"/>
  <c r="BJ255" i="316"/>
  <c r="BI255" i="316"/>
  <c r="BH255" i="316"/>
  <c r="BG255" i="316"/>
  <c r="BF255" i="316"/>
  <c r="BE255" i="316"/>
  <c r="BD255" i="316"/>
  <c r="BC255" i="316"/>
  <c r="BB255" i="316"/>
  <c r="BA255" i="316"/>
  <c r="AZ255" i="316"/>
  <c r="AY255" i="316"/>
  <c r="AX255" i="316"/>
  <c r="AW255" i="316"/>
  <c r="AV255" i="316"/>
  <c r="AU255" i="316"/>
  <c r="AT255" i="316"/>
  <c r="AS255" i="316"/>
  <c r="AR255" i="316"/>
  <c r="AQ255" i="316"/>
  <c r="AP255" i="316"/>
  <c r="AO255" i="316"/>
  <c r="AN255" i="316"/>
  <c r="AM255" i="316"/>
  <c r="AL255" i="316"/>
  <c r="AK255" i="316"/>
  <c r="AJ255" i="316"/>
  <c r="AI255" i="316"/>
  <c r="AH255" i="316"/>
  <c r="AG255" i="316"/>
  <c r="AF255" i="316"/>
  <c r="AE255" i="316"/>
  <c r="AD255" i="316"/>
  <c r="AC255" i="316"/>
  <c r="AB255" i="316"/>
  <c r="AA255" i="316"/>
  <c r="Z255" i="316"/>
  <c r="Y255" i="316"/>
  <c r="X255" i="316"/>
  <c r="W255" i="316"/>
  <c r="V255" i="316"/>
  <c r="U255" i="316"/>
  <c r="T255" i="316"/>
  <c r="S255" i="316"/>
  <c r="R255" i="316"/>
  <c r="Q255" i="316"/>
  <c r="P255" i="316"/>
  <c r="O255" i="316"/>
  <c r="N255" i="316"/>
  <c r="M255" i="316"/>
  <c r="L255" i="316"/>
  <c r="K255" i="316"/>
  <c r="J255" i="316"/>
  <c r="I255" i="316"/>
  <c r="H255" i="316"/>
  <c r="G255" i="316"/>
  <c r="D255" i="316"/>
  <c r="B255" i="316"/>
  <c r="A255" i="316"/>
  <c r="BX254" i="316"/>
  <c r="BW254" i="316"/>
  <c r="BV254" i="316"/>
  <c r="BU254" i="316"/>
  <c r="BT254" i="316"/>
  <c r="BS254" i="316"/>
  <c r="BR254" i="316"/>
  <c r="BQ254" i="316"/>
  <c r="BP254" i="316"/>
  <c r="BO254" i="316"/>
  <c r="BN254" i="316"/>
  <c r="BM254" i="316"/>
  <c r="BL254" i="316"/>
  <c r="BK254" i="316"/>
  <c r="BJ254" i="316"/>
  <c r="BI254" i="316"/>
  <c r="BH254" i="316"/>
  <c r="BG254" i="316"/>
  <c r="BF254" i="316"/>
  <c r="BE254" i="316"/>
  <c r="BD254" i="316"/>
  <c r="BC254" i="316"/>
  <c r="BB254" i="316"/>
  <c r="BA254" i="316"/>
  <c r="AZ254" i="316"/>
  <c r="AY254" i="316"/>
  <c r="AX254" i="316"/>
  <c r="AW254" i="316"/>
  <c r="AV254" i="316"/>
  <c r="AU254" i="316"/>
  <c r="AT254" i="316"/>
  <c r="AS254" i="316"/>
  <c r="AR254" i="316"/>
  <c r="AQ254" i="316"/>
  <c r="AP254" i="316"/>
  <c r="AO254" i="316"/>
  <c r="AN254" i="316"/>
  <c r="AM254" i="316"/>
  <c r="AL254" i="316"/>
  <c r="AK254" i="316"/>
  <c r="AJ254" i="316"/>
  <c r="AI254" i="316"/>
  <c r="AH254" i="316"/>
  <c r="AG254" i="316"/>
  <c r="AF254" i="316"/>
  <c r="AE254" i="316"/>
  <c r="AD254" i="316"/>
  <c r="AC254" i="316"/>
  <c r="AB254" i="316"/>
  <c r="AA254" i="316"/>
  <c r="Z254" i="316"/>
  <c r="Y254" i="316"/>
  <c r="X254" i="316"/>
  <c r="W254" i="316"/>
  <c r="V254" i="316"/>
  <c r="U254" i="316"/>
  <c r="T254" i="316"/>
  <c r="S254" i="316"/>
  <c r="R254" i="316"/>
  <c r="Q254" i="316"/>
  <c r="P254" i="316"/>
  <c r="O254" i="316"/>
  <c r="N254" i="316"/>
  <c r="M254" i="316"/>
  <c r="L254" i="316"/>
  <c r="K254" i="316"/>
  <c r="J254" i="316"/>
  <c r="I254" i="316"/>
  <c r="H254" i="316"/>
  <c r="G254" i="316"/>
  <c r="D254" i="316"/>
  <c r="B254" i="316"/>
  <c r="A254" i="316"/>
  <c r="BX253" i="316"/>
  <c r="BW253" i="316"/>
  <c r="BV253" i="316"/>
  <c r="BU253" i="316"/>
  <c r="BT253" i="316"/>
  <c r="BS253" i="316"/>
  <c r="BR253" i="316"/>
  <c r="BQ253" i="316"/>
  <c r="BP253" i="316"/>
  <c r="BO253" i="316"/>
  <c r="BN253" i="316"/>
  <c r="BM253" i="316"/>
  <c r="BL253" i="316"/>
  <c r="BK253" i="316"/>
  <c r="BJ253" i="316"/>
  <c r="BI253" i="316"/>
  <c r="BH253" i="316"/>
  <c r="BG253" i="316"/>
  <c r="BF253" i="316"/>
  <c r="BE253" i="316"/>
  <c r="BD253" i="316"/>
  <c r="BC253" i="316"/>
  <c r="BB253" i="316"/>
  <c r="BA253" i="316"/>
  <c r="AZ253" i="316"/>
  <c r="AY253" i="316"/>
  <c r="AX253" i="316"/>
  <c r="AW253" i="316"/>
  <c r="AV253" i="316"/>
  <c r="AU253" i="316"/>
  <c r="AT253" i="316"/>
  <c r="AS253" i="316"/>
  <c r="AR253" i="316"/>
  <c r="AQ253" i="316"/>
  <c r="AP253" i="316"/>
  <c r="AO253" i="316"/>
  <c r="AN253" i="316"/>
  <c r="AM253" i="316"/>
  <c r="AL253" i="316"/>
  <c r="AK253" i="316"/>
  <c r="AJ253" i="316"/>
  <c r="AI253" i="316"/>
  <c r="AH253" i="316"/>
  <c r="AG253" i="316"/>
  <c r="AF253" i="316"/>
  <c r="AE253" i="316"/>
  <c r="AD253" i="316"/>
  <c r="AC253" i="316"/>
  <c r="AB253" i="316"/>
  <c r="AA253" i="316"/>
  <c r="Z253" i="316"/>
  <c r="Y253" i="316"/>
  <c r="X253" i="316"/>
  <c r="W253" i="316"/>
  <c r="V253" i="316"/>
  <c r="U253" i="316"/>
  <c r="T253" i="316"/>
  <c r="S253" i="316"/>
  <c r="R253" i="316"/>
  <c r="Q253" i="316"/>
  <c r="P253" i="316"/>
  <c r="O253" i="316"/>
  <c r="N253" i="316"/>
  <c r="M253" i="316"/>
  <c r="L253" i="316"/>
  <c r="K253" i="316"/>
  <c r="J253" i="316"/>
  <c r="I253" i="316"/>
  <c r="H253" i="316"/>
  <c r="G253" i="316"/>
  <c r="D253" i="316"/>
  <c r="B253" i="316"/>
  <c r="A253" i="316"/>
  <c r="BX252" i="316"/>
  <c r="BW252" i="316"/>
  <c r="BV252" i="316"/>
  <c r="BU252" i="316"/>
  <c r="BT252" i="316"/>
  <c r="BS252" i="316"/>
  <c r="BR252" i="316"/>
  <c r="BQ252" i="316"/>
  <c r="BP252" i="316"/>
  <c r="BO252" i="316"/>
  <c r="BN252" i="316"/>
  <c r="BM252" i="316"/>
  <c r="BL252" i="316"/>
  <c r="BK252" i="316"/>
  <c r="BJ252" i="316"/>
  <c r="BI252" i="316"/>
  <c r="BH252" i="316"/>
  <c r="BG252" i="316"/>
  <c r="BF252" i="316"/>
  <c r="BE252" i="316"/>
  <c r="BD252" i="316"/>
  <c r="BC252" i="316"/>
  <c r="BB252" i="316"/>
  <c r="BA252" i="316"/>
  <c r="AZ252" i="316"/>
  <c r="AY252" i="316"/>
  <c r="AX252" i="316"/>
  <c r="AW252" i="316"/>
  <c r="AV252" i="316"/>
  <c r="AU252" i="316"/>
  <c r="AT252" i="316"/>
  <c r="AS252" i="316"/>
  <c r="AR252" i="316"/>
  <c r="AQ252" i="316"/>
  <c r="AP252" i="316"/>
  <c r="AO252" i="316"/>
  <c r="AN252" i="316"/>
  <c r="AM252" i="316"/>
  <c r="AL252" i="316"/>
  <c r="AK252" i="316"/>
  <c r="AJ252" i="316"/>
  <c r="AI252" i="316"/>
  <c r="AH252" i="316"/>
  <c r="AG252" i="316"/>
  <c r="AF252" i="316"/>
  <c r="AE252" i="316"/>
  <c r="AD252" i="316"/>
  <c r="AC252" i="316"/>
  <c r="AB252" i="316"/>
  <c r="AA252" i="316"/>
  <c r="Z252" i="316"/>
  <c r="Y252" i="316"/>
  <c r="X252" i="316"/>
  <c r="W252" i="316"/>
  <c r="V252" i="316"/>
  <c r="U252" i="316"/>
  <c r="T252" i="316"/>
  <c r="S252" i="316"/>
  <c r="R252" i="316"/>
  <c r="Q252" i="316"/>
  <c r="P252" i="316"/>
  <c r="O252" i="316"/>
  <c r="N252" i="316"/>
  <c r="M252" i="316"/>
  <c r="L252" i="316"/>
  <c r="K252" i="316"/>
  <c r="J252" i="316"/>
  <c r="I252" i="316"/>
  <c r="H252" i="316"/>
  <c r="G252" i="316"/>
  <c r="D252" i="316"/>
  <c r="B252" i="316"/>
  <c r="A252" i="316"/>
  <c r="BX251" i="316"/>
  <c r="BW251" i="316"/>
  <c r="BV251" i="316"/>
  <c r="BU251" i="316"/>
  <c r="BT251" i="316"/>
  <c r="BS251" i="316"/>
  <c r="BR251" i="316"/>
  <c r="BQ251" i="316"/>
  <c r="BP251" i="316"/>
  <c r="BO251" i="316"/>
  <c r="BN251" i="316"/>
  <c r="BM251" i="316"/>
  <c r="BL251" i="316"/>
  <c r="BK251" i="316"/>
  <c r="BJ251" i="316"/>
  <c r="BI251" i="316"/>
  <c r="BH251" i="316"/>
  <c r="BG251" i="316"/>
  <c r="BF251" i="316"/>
  <c r="BE251" i="316"/>
  <c r="BD251" i="316"/>
  <c r="BC251" i="316"/>
  <c r="BB251" i="316"/>
  <c r="BA251" i="316"/>
  <c r="AZ251" i="316"/>
  <c r="AY251" i="316"/>
  <c r="AX251" i="316"/>
  <c r="AW251" i="316"/>
  <c r="AV251" i="316"/>
  <c r="AU251" i="316"/>
  <c r="AT251" i="316"/>
  <c r="AS251" i="316"/>
  <c r="AR251" i="316"/>
  <c r="AQ251" i="316"/>
  <c r="AP251" i="316"/>
  <c r="AO251" i="316"/>
  <c r="AN251" i="316"/>
  <c r="AM251" i="316"/>
  <c r="AL251" i="316"/>
  <c r="AK251" i="316"/>
  <c r="AJ251" i="316"/>
  <c r="AI251" i="316"/>
  <c r="AH251" i="316"/>
  <c r="AG251" i="316"/>
  <c r="AF251" i="316"/>
  <c r="AE251" i="316"/>
  <c r="AD251" i="316"/>
  <c r="AC251" i="316"/>
  <c r="AB251" i="316"/>
  <c r="AA251" i="316"/>
  <c r="Z251" i="316"/>
  <c r="Y251" i="316"/>
  <c r="X251" i="316"/>
  <c r="W251" i="316"/>
  <c r="V251" i="316"/>
  <c r="U251" i="316"/>
  <c r="T251" i="316"/>
  <c r="S251" i="316"/>
  <c r="R251" i="316"/>
  <c r="Q251" i="316"/>
  <c r="P251" i="316"/>
  <c r="O251" i="316"/>
  <c r="N251" i="316"/>
  <c r="M251" i="316"/>
  <c r="L251" i="316"/>
  <c r="K251" i="316"/>
  <c r="J251" i="316"/>
  <c r="I251" i="316"/>
  <c r="H251" i="316"/>
  <c r="G251" i="316"/>
  <c r="D251" i="316"/>
  <c r="B251" i="316"/>
  <c r="A251" i="316"/>
  <c r="BX250" i="316"/>
  <c r="BW250" i="316"/>
  <c r="BV250" i="316"/>
  <c r="BU250" i="316"/>
  <c r="BT250" i="316"/>
  <c r="BS250" i="316"/>
  <c r="BR250" i="316"/>
  <c r="BQ250" i="316"/>
  <c r="BP250" i="316"/>
  <c r="BO250" i="316"/>
  <c r="BN250" i="316"/>
  <c r="BM250" i="316"/>
  <c r="BL250" i="316"/>
  <c r="BK250" i="316"/>
  <c r="BJ250" i="316"/>
  <c r="BI250" i="316"/>
  <c r="BH250" i="316"/>
  <c r="BG250" i="316"/>
  <c r="BF250" i="316"/>
  <c r="BE250" i="316"/>
  <c r="BD250" i="316"/>
  <c r="BC250" i="316"/>
  <c r="BB250" i="316"/>
  <c r="BA250" i="316"/>
  <c r="AZ250" i="316"/>
  <c r="AY250" i="316"/>
  <c r="AX250" i="316"/>
  <c r="AW250" i="316"/>
  <c r="AV250" i="316"/>
  <c r="AU250" i="316"/>
  <c r="AT250" i="316"/>
  <c r="AS250" i="316"/>
  <c r="AR250" i="316"/>
  <c r="AQ250" i="316"/>
  <c r="AP250" i="316"/>
  <c r="AO250" i="316"/>
  <c r="AN250" i="316"/>
  <c r="AM250" i="316"/>
  <c r="AL250" i="316"/>
  <c r="AK250" i="316"/>
  <c r="AJ250" i="316"/>
  <c r="AI250" i="316"/>
  <c r="AH250" i="316"/>
  <c r="AG250" i="316"/>
  <c r="AF250" i="316"/>
  <c r="AE250" i="316"/>
  <c r="AD250" i="316"/>
  <c r="AC250" i="316"/>
  <c r="AB250" i="316"/>
  <c r="AA250" i="316"/>
  <c r="Z250" i="316"/>
  <c r="Y250" i="316"/>
  <c r="X250" i="316"/>
  <c r="W250" i="316"/>
  <c r="V250" i="316"/>
  <c r="U250" i="316"/>
  <c r="T250" i="316"/>
  <c r="S250" i="316"/>
  <c r="R250" i="316"/>
  <c r="Q250" i="316"/>
  <c r="P250" i="316"/>
  <c r="O250" i="316"/>
  <c r="N250" i="316"/>
  <c r="M250" i="316"/>
  <c r="L250" i="316"/>
  <c r="K250" i="316"/>
  <c r="J250" i="316"/>
  <c r="I250" i="316"/>
  <c r="H250" i="316"/>
  <c r="G250" i="316"/>
  <c r="D250" i="316"/>
  <c r="B250" i="316"/>
  <c r="A250" i="316"/>
  <c r="BX249" i="316"/>
  <c r="BW249" i="316"/>
  <c r="BV249" i="316"/>
  <c r="BU249" i="316"/>
  <c r="BT249" i="316"/>
  <c r="BS249" i="316"/>
  <c r="BR249" i="316"/>
  <c r="BQ249" i="316"/>
  <c r="BP249" i="316"/>
  <c r="BO249" i="316"/>
  <c r="BN249" i="316"/>
  <c r="BM249" i="316"/>
  <c r="BL249" i="316"/>
  <c r="BK249" i="316"/>
  <c r="BJ249" i="316"/>
  <c r="BI249" i="316"/>
  <c r="BH249" i="316"/>
  <c r="BG249" i="316"/>
  <c r="BF249" i="316"/>
  <c r="BE249" i="316"/>
  <c r="BD249" i="316"/>
  <c r="BC249" i="316"/>
  <c r="BB249" i="316"/>
  <c r="BA249" i="316"/>
  <c r="AZ249" i="316"/>
  <c r="AY249" i="316"/>
  <c r="AX249" i="316"/>
  <c r="AW249" i="316"/>
  <c r="AV249" i="316"/>
  <c r="AU249" i="316"/>
  <c r="AT249" i="316"/>
  <c r="AS249" i="316"/>
  <c r="AR249" i="316"/>
  <c r="AQ249" i="316"/>
  <c r="AP249" i="316"/>
  <c r="AO249" i="316"/>
  <c r="AN249" i="316"/>
  <c r="AM249" i="316"/>
  <c r="AL249" i="316"/>
  <c r="AK249" i="316"/>
  <c r="AJ249" i="316"/>
  <c r="AI249" i="316"/>
  <c r="AH249" i="316"/>
  <c r="AG249" i="316"/>
  <c r="AF249" i="316"/>
  <c r="AE249" i="316"/>
  <c r="AD249" i="316"/>
  <c r="AC249" i="316"/>
  <c r="AB249" i="316"/>
  <c r="AA249" i="316"/>
  <c r="Z249" i="316"/>
  <c r="Y249" i="316"/>
  <c r="X249" i="316"/>
  <c r="W249" i="316"/>
  <c r="V249" i="316"/>
  <c r="U249" i="316"/>
  <c r="T249" i="316"/>
  <c r="S249" i="316"/>
  <c r="R249" i="316"/>
  <c r="Q249" i="316"/>
  <c r="P249" i="316"/>
  <c r="O249" i="316"/>
  <c r="N249" i="316"/>
  <c r="M249" i="316"/>
  <c r="L249" i="316"/>
  <c r="K249" i="316"/>
  <c r="J249" i="316"/>
  <c r="I249" i="316"/>
  <c r="H249" i="316"/>
  <c r="G249" i="316"/>
  <c r="D249" i="316"/>
  <c r="B249" i="316"/>
  <c r="A249" i="316"/>
  <c r="BX248" i="316"/>
  <c r="BW248" i="316"/>
  <c r="BV248" i="316"/>
  <c r="BU248" i="316"/>
  <c r="BT248" i="316"/>
  <c r="BS248" i="316"/>
  <c r="BR248" i="316"/>
  <c r="BQ248" i="316"/>
  <c r="BP248" i="316"/>
  <c r="BO248" i="316"/>
  <c r="BN248" i="316"/>
  <c r="BM248" i="316"/>
  <c r="BL248" i="316"/>
  <c r="BK248" i="316"/>
  <c r="BJ248" i="316"/>
  <c r="BI248" i="316"/>
  <c r="BH248" i="316"/>
  <c r="BG248" i="316"/>
  <c r="BF248" i="316"/>
  <c r="BE248" i="316"/>
  <c r="BD248" i="316"/>
  <c r="BC248" i="316"/>
  <c r="BB248" i="316"/>
  <c r="BA248" i="316"/>
  <c r="AZ248" i="316"/>
  <c r="AY248" i="316"/>
  <c r="AX248" i="316"/>
  <c r="AW248" i="316"/>
  <c r="AV248" i="316"/>
  <c r="AU248" i="316"/>
  <c r="AT248" i="316"/>
  <c r="AS248" i="316"/>
  <c r="AR248" i="316"/>
  <c r="AQ248" i="316"/>
  <c r="AP248" i="316"/>
  <c r="AO248" i="316"/>
  <c r="AN248" i="316"/>
  <c r="AM248" i="316"/>
  <c r="AL248" i="316"/>
  <c r="AK248" i="316"/>
  <c r="AJ248" i="316"/>
  <c r="AI248" i="316"/>
  <c r="AH248" i="316"/>
  <c r="AG248" i="316"/>
  <c r="AF248" i="316"/>
  <c r="AE248" i="316"/>
  <c r="AD248" i="316"/>
  <c r="AC248" i="316"/>
  <c r="AB248" i="316"/>
  <c r="AA248" i="316"/>
  <c r="Z248" i="316"/>
  <c r="Y248" i="316"/>
  <c r="X248" i="316"/>
  <c r="W248" i="316"/>
  <c r="V248" i="316"/>
  <c r="U248" i="316"/>
  <c r="T248" i="316"/>
  <c r="S248" i="316"/>
  <c r="R248" i="316"/>
  <c r="Q248" i="316"/>
  <c r="P248" i="316"/>
  <c r="O248" i="316"/>
  <c r="N248" i="316"/>
  <c r="M248" i="316"/>
  <c r="L248" i="316"/>
  <c r="K248" i="316"/>
  <c r="J248" i="316"/>
  <c r="I248" i="316"/>
  <c r="H248" i="316"/>
  <c r="G248" i="316"/>
  <c r="D248" i="316"/>
  <c r="B248" i="316"/>
  <c r="A248" i="316"/>
  <c r="BX247" i="316"/>
  <c r="BW247" i="316"/>
  <c r="BV247" i="316"/>
  <c r="BU247" i="316"/>
  <c r="BT247" i="316"/>
  <c r="BS247" i="316"/>
  <c r="BR247" i="316"/>
  <c r="BQ247" i="316"/>
  <c r="BP247" i="316"/>
  <c r="BO247" i="316"/>
  <c r="BN247" i="316"/>
  <c r="BM247" i="316"/>
  <c r="BL247" i="316"/>
  <c r="BK247" i="316"/>
  <c r="BJ247" i="316"/>
  <c r="BI247" i="316"/>
  <c r="BH247" i="316"/>
  <c r="BG247" i="316"/>
  <c r="BF247" i="316"/>
  <c r="BE247" i="316"/>
  <c r="BD247" i="316"/>
  <c r="BC247" i="316"/>
  <c r="BB247" i="316"/>
  <c r="BA247" i="316"/>
  <c r="AZ247" i="316"/>
  <c r="AY247" i="316"/>
  <c r="AX247" i="316"/>
  <c r="AW247" i="316"/>
  <c r="AV247" i="316"/>
  <c r="AU247" i="316"/>
  <c r="AT247" i="316"/>
  <c r="AS247" i="316"/>
  <c r="AR247" i="316"/>
  <c r="AQ247" i="316"/>
  <c r="AP247" i="316"/>
  <c r="AO247" i="316"/>
  <c r="AN247" i="316"/>
  <c r="AM247" i="316"/>
  <c r="AL247" i="316"/>
  <c r="AK247" i="316"/>
  <c r="AJ247" i="316"/>
  <c r="AI247" i="316"/>
  <c r="AH247" i="316"/>
  <c r="AG247" i="316"/>
  <c r="AF247" i="316"/>
  <c r="AE247" i="316"/>
  <c r="AD247" i="316"/>
  <c r="AC247" i="316"/>
  <c r="AB247" i="316"/>
  <c r="AA247" i="316"/>
  <c r="Z247" i="316"/>
  <c r="Y247" i="316"/>
  <c r="X247" i="316"/>
  <c r="W247" i="316"/>
  <c r="V247" i="316"/>
  <c r="U247" i="316"/>
  <c r="T247" i="316"/>
  <c r="S247" i="316"/>
  <c r="R247" i="316"/>
  <c r="Q247" i="316"/>
  <c r="P247" i="316"/>
  <c r="O247" i="316"/>
  <c r="N247" i="316"/>
  <c r="M247" i="316"/>
  <c r="L247" i="316"/>
  <c r="K247" i="316"/>
  <c r="J247" i="316"/>
  <c r="I247" i="316"/>
  <c r="H247" i="316"/>
  <c r="G247" i="316"/>
  <c r="D247" i="316"/>
  <c r="B247" i="316"/>
  <c r="A247" i="316"/>
  <c r="BX246" i="316"/>
  <c r="BW246" i="316"/>
  <c r="BV246" i="316"/>
  <c r="BU246" i="316"/>
  <c r="BT246" i="316"/>
  <c r="BS246" i="316"/>
  <c r="BR246" i="316"/>
  <c r="BQ246" i="316"/>
  <c r="BP246" i="316"/>
  <c r="BO246" i="316"/>
  <c r="BN246" i="316"/>
  <c r="BM246" i="316"/>
  <c r="BL246" i="316"/>
  <c r="BK246" i="316"/>
  <c r="BJ246" i="316"/>
  <c r="BI246" i="316"/>
  <c r="BH246" i="316"/>
  <c r="BG246" i="316"/>
  <c r="BF246" i="316"/>
  <c r="BE246" i="316"/>
  <c r="BD246" i="316"/>
  <c r="BC246" i="316"/>
  <c r="BB246" i="316"/>
  <c r="BA246" i="316"/>
  <c r="AZ246" i="316"/>
  <c r="AY246" i="316"/>
  <c r="AX246" i="316"/>
  <c r="AW246" i="316"/>
  <c r="AV246" i="316"/>
  <c r="AU246" i="316"/>
  <c r="AT246" i="316"/>
  <c r="AS246" i="316"/>
  <c r="AR246" i="316"/>
  <c r="AQ246" i="316"/>
  <c r="AP246" i="316"/>
  <c r="AO246" i="316"/>
  <c r="AN246" i="316"/>
  <c r="AM246" i="316"/>
  <c r="AL246" i="316"/>
  <c r="AK246" i="316"/>
  <c r="AJ246" i="316"/>
  <c r="AI246" i="316"/>
  <c r="AH246" i="316"/>
  <c r="AG246" i="316"/>
  <c r="AF246" i="316"/>
  <c r="AE246" i="316"/>
  <c r="AD246" i="316"/>
  <c r="AC246" i="316"/>
  <c r="AB246" i="316"/>
  <c r="AA246" i="316"/>
  <c r="Z246" i="316"/>
  <c r="Y246" i="316"/>
  <c r="X246" i="316"/>
  <c r="W246" i="316"/>
  <c r="V246" i="316"/>
  <c r="U246" i="316"/>
  <c r="T246" i="316"/>
  <c r="S246" i="316"/>
  <c r="R246" i="316"/>
  <c r="Q246" i="316"/>
  <c r="P246" i="316"/>
  <c r="O246" i="316"/>
  <c r="N246" i="316"/>
  <c r="M246" i="316"/>
  <c r="L246" i="316"/>
  <c r="K246" i="316"/>
  <c r="J246" i="316"/>
  <c r="I246" i="316"/>
  <c r="H246" i="316"/>
  <c r="G246" i="316"/>
  <c r="D246" i="316"/>
  <c r="B246" i="316"/>
  <c r="A246" i="316"/>
  <c r="BX245" i="316"/>
  <c r="BW245" i="316"/>
  <c r="BV245" i="316"/>
  <c r="BU245" i="316"/>
  <c r="BT245" i="316"/>
  <c r="BS245" i="316"/>
  <c r="BR245" i="316"/>
  <c r="BQ245" i="316"/>
  <c r="BP245" i="316"/>
  <c r="BO245" i="316"/>
  <c r="BN245" i="316"/>
  <c r="BM245" i="316"/>
  <c r="BL245" i="316"/>
  <c r="BK245" i="316"/>
  <c r="BJ245" i="316"/>
  <c r="BI245" i="316"/>
  <c r="BH245" i="316"/>
  <c r="BG245" i="316"/>
  <c r="BF245" i="316"/>
  <c r="BE245" i="316"/>
  <c r="BD245" i="316"/>
  <c r="BC245" i="316"/>
  <c r="BB245" i="316"/>
  <c r="BA245" i="316"/>
  <c r="AZ245" i="316"/>
  <c r="AY245" i="316"/>
  <c r="AX245" i="316"/>
  <c r="AW245" i="316"/>
  <c r="AV245" i="316"/>
  <c r="AU245" i="316"/>
  <c r="AT245" i="316"/>
  <c r="AS245" i="316"/>
  <c r="AR245" i="316"/>
  <c r="AQ245" i="316"/>
  <c r="AP245" i="316"/>
  <c r="AO245" i="316"/>
  <c r="AN245" i="316"/>
  <c r="AM245" i="316"/>
  <c r="AL245" i="316"/>
  <c r="AK245" i="316"/>
  <c r="AJ245" i="316"/>
  <c r="AI245" i="316"/>
  <c r="AH245" i="316"/>
  <c r="AG245" i="316"/>
  <c r="AF245" i="316"/>
  <c r="AE245" i="316"/>
  <c r="AD245" i="316"/>
  <c r="AC245" i="316"/>
  <c r="AB245" i="316"/>
  <c r="AA245" i="316"/>
  <c r="Z245" i="316"/>
  <c r="Y245" i="316"/>
  <c r="X245" i="316"/>
  <c r="W245" i="316"/>
  <c r="V245" i="316"/>
  <c r="U245" i="316"/>
  <c r="T245" i="316"/>
  <c r="S245" i="316"/>
  <c r="R245" i="316"/>
  <c r="Q245" i="316"/>
  <c r="P245" i="316"/>
  <c r="O245" i="316"/>
  <c r="N245" i="316"/>
  <c r="M245" i="316"/>
  <c r="L245" i="316"/>
  <c r="K245" i="316"/>
  <c r="J245" i="316"/>
  <c r="I245" i="316"/>
  <c r="H245" i="316"/>
  <c r="G245" i="316"/>
  <c r="D245" i="316"/>
  <c r="B245" i="316"/>
  <c r="A245" i="316"/>
  <c r="BX244" i="316"/>
  <c r="BW244" i="316"/>
  <c r="BV244" i="316"/>
  <c r="BU244" i="316"/>
  <c r="BT244" i="316"/>
  <c r="BS244" i="316"/>
  <c r="BR244" i="316"/>
  <c r="BQ244" i="316"/>
  <c r="BP244" i="316"/>
  <c r="BO244" i="316"/>
  <c r="BN244" i="316"/>
  <c r="BM244" i="316"/>
  <c r="BL244" i="316"/>
  <c r="BK244" i="316"/>
  <c r="BJ244" i="316"/>
  <c r="BI244" i="316"/>
  <c r="BH244" i="316"/>
  <c r="BG244" i="316"/>
  <c r="BF244" i="316"/>
  <c r="BE244" i="316"/>
  <c r="BD244" i="316"/>
  <c r="BC244" i="316"/>
  <c r="BB244" i="316"/>
  <c r="BA244" i="316"/>
  <c r="AZ244" i="316"/>
  <c r="AY244" i="316"/>
  <c r="AX244" i="316"/>
  <c r="AW244" i="316"/>
  <c r="AV244" i="316"/>
  <c r="AU244" i="316"/>
  <c r="AT244" i="316"/>
  <c r="AS244" i="316"/>
  <c r="AR244" i="316"/>
  <c r="AQ244" i="316"/>
  <c r="AP244" i="316"/>
  <c r="AO244" i="316"/>
  <c r="AN244" i="316"/>
  <c r="AM244" i="316"/>
  <c r="AL244" i="316"/>
  <c r="AK244" i="316"/>
  <c r="AJ244" i="316"/>
  <c r="AI244" i="316"/>
  <c r="AH244" i="316"/>
  <c r="AG244" i="316"/>
  <c r="AF244" i="316"/>
  <c r="AE244" i="316"/>
  <c r="AD244" i="316"/>
  <c r="AC244" i="316"/>
  <c r="AB244" i="316"/>
  <c r="AA244" i="316"/>
  <c r="Z244" i="316"/>
  <c r="Y244" i="316"/>
  <c r="X244" i="316"/>
  <c r="W244" i="316"/>
  <c r="V244" i="316"/>
  <c r="U244" i="316"/>
  <c r="T244" i="316"/>
  <c r="S244" i="316"/>
  <c r="R244" i="316"/>
  <c r="Q244" i="316"/>
  <c r="P244" i="316"/>
  <c r="O244" i="316"/>
  <c r="N244" i="316"/>
  <c r="M244" i="316"/>
  <c r="L244" i="316"/>
  <c r="K244" i="316"/>
  <c r="J244" i="316"/>
  <c r="I244" i="316"/>
  <c r="H244" i="316"/>
  <c r="G244" i="316"/>
  <c r="D244" i="316"/>
  <c r="B244" i="316"/>
  <c r="A244" i="316"/>
  <c r="BX243" i="316"/>
  <c r="BW243" i="316"/>
  <c r="BV243" i="316"/>
  <c r="BU243" i="316"/>
  <c r="BT243" i="316"/>
  <c r="BS243" i="316"/>
  <c r="BR243" i="316"/>
  <c r="BQ243" i="316"/>
  <c r="BP243" i="316"/>
  <c r="BO243" i="316"/>
  <c r="BN243" i="316"/>
  <c r="BM243" i="316"/>
  <c r="BL243" i="316"/>
  <c r="BK243" i="316"/>
  <c r="BJ243" i="316"/>
  <c r="BI243" i="316"/>
  <c r="BH243" i="316"/>
  <c r="BG243" i="316"/>
  <c r="BF243" i="316"/>
  <c r="BE243" i="316"/>
  <c r="BD243" i="316"/>
  <c r="BC243" i="316"/>
  <c r="BB243" i="316"/>
  <c r="BA243" i="316"/>
  <c r="AZ243" i="316"/>
  <c r="AY243" i="316"/>
  <c r="AX243" i="316"/>
  <c r="AW243" i="316"/>
  <c r="AV243" i="316"/>
  <c r="AU243" i="316"/>
  <c r="AT243" i="316"/>
  <c r="AS243" i="316"/>
  <c r="AR243" i="316"/>
  <c r="AQ243" i="316"/>
  <c r="AP243" i="316"/>
  <c r="AO243" i="316"/>
  <c r="AN243" i="316"/>
  <c r="AM243" i="316"/>
  <c r="AL243" i="316"/>
  <c r="AK243" i="316"/>
  <c r="AJ243" i="316"/>
  <c r="AI243" i="316"/>
  <c r="AH243" i="316"/>
  <c r="AG243" i="316"/>
  <c r="AF243" i="316"/>
  <c r="AE243" i="316"/>
  <c r="AD243" i="316"/>
  <c r="AC243" i="316"/>
  <c r="AB243" i="316"/>
  <c r="AA243" i="316"/>
  <c r="Z243" i="316"/>
  <c r="Y243" i="316"/>
  <c r="X243" i="316"/>
  <c r="W243" i="316"/>
  <c r="V243" i="316"/>
  <c r="U243" i="316"/>
  <c r="T243" i="316"/>
  <c r="S243" i="316"/>
  <c r="R243" i="316"/>
  <c r="Q243" i="316"/>
  <c r="P243" i="316"/>
  <c r="O243" i="316"/>
  <c r="N243" i="316"/>
  <c r="M243" i="316"/>
  <c r="L243" i="316"/>
  <c r="K243" i="316"/>
  <c r="J243" i="316"/>
  <c r="I243" i="316"/>
  <c r="H243" i="316"/>
  <c r="G243" i="316"/>
  <c r="D243" i="316"/>
  <c r="B243" i="316"/>
  <c r="A243" i="316"/>
  <c r="BX242" i="316"/>
  <c r="BW242" i="316"/>
  <c r="BV242" i="316"/>
  <c r="BU242" i="316"/>
  <c r="BT242" i="316"/>
  <c r="BS242" i="316"/>
  <c r="BR242" i="316"/>
  <c r="BQ242" i="316"/>
  <c r="BP242" i="316"/>
  <c r="BO242" i="316"/>
  <c r="BN242" i="316"/>
  <c r="BM242" i="316"/>
  <c r="BL242" i="316"/>
  <c r="BK242" i="316"/>
  <c r="BJ242" i="316"/>
  <c r="BI242" i="316"/>
  <c r="BH242" i="316"/>
  <c r="BG242" i="316"/>
  <c r="BF242" i="316"/>
  <c r="BE242" i="316"/>
  <c r="BD242" i="316"/>
  <c r="BC242" i="316"/>
  <c r="BB242" i="316"/>
  <c r="BA242" i="316"/>
  <c r="AZ242" i="316"/>
  <c r="AY242" i="316"/>
  <c r="AX242" i="316"/>
  <c r="AW242" i="316"/>
  <c r="AV242" i="316"/>
  <c r="AU242" i="316"/>
  <c r="AT242" i="316"/>
  <c r="AS242" i="316"/>
  <c r="AR242" i="316"/>
  <c r="AQ242" i="316"/>
  <c r="AP242" i="316"/>
  <c r="AO242" i="316"/>
  <c r="AN242" i="316"/>
  <c r="AM242" i="316"/>
  <c r="AL242" i="316"/>
  <c r="AK242" i="316"/>
  <c r="AJ242" i="316"/>
  <c r="AI242" i="316"/>
  <c r="AH242" i="316"/>
  <c r="AG242" i="316"/>
  <c r="AF242" i="316"/>
  <c r="AE242" i="316"/>
  <c r="AD242" i="316"/>
  <c r="AC242" i="316"/>
  <c r="AB242" i="316"/>
  <c r="AA242" i="316"/>
  <c r="Z242" i="316"/>
  <c r="Y242" i="316"/>
  <c r="X242" i="316"/>
  <c r="W242" i="316"/>
  <c r="V242" i="316"/>
  <c r="U242" i="316"/>
  <c r="T242" i="316"/>
  <c r="S242" i="316"/>
  <c r="R242" i="316"/>
  <c r="Q242" i="316"/>
  <c r="P242" i="316"/>
  <c r="O242" i="316"/>
  <c r="N242" i="316"/>
  <c r="M242" i="316"/>
  <c r="L242" i="316"/>
  <c r="K242" i="316"/>
  <c r="J242" i="316"/>
  <c r="I242" i="316"/>
  <c r="H242" i="316"/>
  <c r="G242" i="316"/>
  <c r="D242" i="316"/>
  <c r="B242" i="316"/>
  <c r="A242" i="316"/>
  <c r="BX241" i="316"/>
  <c r="BW241" i="316"/>
  <c r="BV241" i="316"/>
  <c r="BU241" i="316"/>
  <c r="BT241" i="316"/>
  <c r="BS241" i="316"/>
  <c r="BR241" i="316"/>
  <c r="BQ241" i="316"/>
  <c r="BP241" i="316"/>
  <c r="BO241" i="316"/>
  <c r="BN241" i="316"/>
  <c r="BM241" i="316"/>
  <c r="BL241" i="316"/>
  <c r="BK241" i="316"/>
  <c r="BJ241" i="316"/>
  <c r="BI241" i="316"/>
  <c r="BH241" i="316"/>
  <c r="BG241" i="316"/>
  <c r="BF241" i="316"/>
  <c r="BE241" i="316"/>
  <c r="BD241" i="316"/>
  <c r="BC241" i="316"/>
  <c r="BB241" i="316"/>
  <c r="BA241" i="316"/>
  <c r="AZ241" i="316"/>
  <c r="AY241" i="316"/>
  <c r="AX241" i="316"/>
  <c r="AW241" i="316"/>
  <c r="AV241" i="316"/>
  <c r="AU241" i="316"/>
  <c r="AT241" i="316"/>
  <c r="AS241" i="316"/>
  <c r="AR241" i="316"/>
  <c r="AQ241" i="316"/>
  <c r="AP241" i="316"/>
  <c r="AO241" i="316"/>
  <c r="AN241" i="316"/>
  <c r="AM241" i="316"/>
  <c r="AL241" i="316"/>
  <c r="AK241" i="316"/>
  <c r="AJ241" i="316"/>
  <c r="AI241" i="316"/>
  <c r="AH241" i="316"/>
  <c r="AG241" i="316"/>
  <c r="AF241" i="316"/>
  <c r="AE241" i="316"/>
  <c r="AD241" i="316"/>
  <c r="AC241" i="316"/>
  <c r="AB241" i="316"/>
  <c r="AA241" i="316"/>
  <c r="Z241" i="316"/>
  <c r="Y241" i="316"/>
  <c r="X241" i="316"/>
  <c r="W241" i="316"/>
  <c r="V241" i="316"/>
  <c r="U241" i="316"/>
  <c r="T241" i="316"/>
  <c r="S241" i="316"/>
  <c r="R241" i="316"/>
  <c r="Q241" i="316"/>
  <c r="P241" i="316"/>
  <c r="O241" i="316"/>
  <c r="N241" i="316"/>
  <c r="M241" i="316"/>
  <c r="L241" i="316"/>
  <c r="K241" i="316"/>
  <c r="J241" i="316"/>
  <c r="I241" i="316"/>
  <c r="H241" i="316"/>
  <c r="G241" i="316"/>
  <c r="D241" i="316"/>
  <c r="B241" i="316"/>
  <c r="A241" i="316"/>
  <c r="BX240" i="316"/>
  <c r="BW240" i="316"/>
  <c r="BV240" i="316"/>
  <c r="BU240" i="316"/>
  <c r="BT240" i="316"/>
  <c r="BS240" i="316"/>
  <c r="BR240" i="316"/>
  <c r="BQ240" i="316"/>
  <c r="BP240" i="316"/>
  <c r="BO240" i="316"/>
  <c r="BN240" i="316"/>
  <c r="BM240" i="316"/>
  <c r="BL240" i="316"/>
  <c r="BK240" i="316"/>
  <c r="BJ240" i="316"/>
  <c r="BI240" i="316"/>
  <c r="BH240" i="316"/>
  <c r="BG240" i="316"/>
  <c r="BF240" i="316"/>
  <c r="BE240" i="316"/>
  <c r="BD240" i="316"/>
  <c r="BC240" i="316"/>
  <c r="BB240" i="316"/>
  <c r="BA240" i="316"/>
  <c r="AZ240" i="316"/>
  <c r="AY240" i="316"/>
  <c r="AX240" i="316"/>
  <c r="AW240" i="316"/>
  <c r="AV240" i="316"/>
  <c r="AU240" i="316"/>
  <c r="AT240" i="316"/>
  <c r="AS240" i="316"/>
  <c r="AR240" i="316"/>
  <c r="AQ240" i="316"/>
  <c r="AP240" i="316"/>
  <c r="AO240" i="316"/>
  <c r="AN240" i="316"/>
  <c r="AM240" i="316"/>
  <c r="AL240" i="316"/>
  <c r="AK240" i="316"/>
  <c r="AJ240" i="316"/>
  <c r="AI240" i="316"/>
  <c r="AH240" i="316"/>
  <c r="AG240" i="316"/>
  <c r="AF240" i="316"/>
  <c r="AE240" i="316"/>
  <c r="AD240" i="316"/>
  <c r="AC240" i="316"/>
  <c r="AB240" i="316"/>
  <c r="AA240" i="316"/>
  <c r="Z240" i="316"/>
  <c r="Y240" i="316"/>
  <c r="X240" i="316"/>
  <c r="W240" i="316"/>
  <c r="V240" i="316"/>
  <c r="U240" i="316"/>
  <c r="T240" i="316"/>
  <c r="S240" i="316"/>
  <c r="R240" i="316"/>
  <c r="Q240" i="316"/>
  <c r="P240" i="316"/>
  <c r="O240" i="316"/>
  <c r="N240" i="316"/>
  <c r="M240" i="316"/>
  <c r="L240" i="316"/>
  <c r="K240" i="316"/>
  <c r="J240" i="316"/>
  <c r="I240" i="316"/>
  <c r="H240" i="316"/>
  <c r="G240" i="316"/>
  <c r="D240" i="316"/>
  <c r="B240" i="316"/>
  <c r="A240" i="316"/>
  <c r="BX239" i="316"/>
  <c r="BW239" i="316"/>
  <c r="BV239" i="316"/>
  <c r="BU239" i="316"/>
  <c r="BT239" i="316"/>
  <c r="BS239" i="316"/>
  <c r="BR239" i="316"/>
  <c r="BQ239" i="316"/>
  <c r="BP239" i="316"/>
  <c r="BO239" i="316"/>
  <c r="BN239" i="316"/>
  <c r="BM239" i="316"/>
  <c r="BL239" i="316"/>
  <c r="BK239" i="316"/>
  <c r="BJ239" i="316"/>
  <c r="BI239" i="316"/>
  <c r="BH239" i="316"/>
  <c r="BG239" i="316"/>
  <c r="BF239" i="316"/>
  <c r="BE239" i="316"/>
  <c r="BD239" i="316"/>
  <c r="BC239" i="316"/>
  <c r="BB239" i="316"/>
  <c r="BA239" i="316"/>
  <c r="AZ239" i="316"/>
  <c r="AY239" i="316"/>
  <c r="AX239" i="316"/>
  <c r="AW239" i="316"/>
  <c r="AV239" i="316"/>
  <c r="AU239" i="316"/>
  <c r="AT239" i="316"/>
  <c r="AS239" i="316"/>
  <c r="AR239" i="316"/>
  <c r="AQ239" i="316"/>
  <c r="AP239" i="316"/>
  <c r="AO239" i="316"/>
  <c r="AN239" i="316"/>
  <c r="AM239" i="316"/>
  <c r="AL239" i="316"/>
  <c r="AK239" i="316"/>
  <c r="AJ239" i="316"/>
  <c r="AI239" i="316"/>
  <c r="AH239" i="316"/>
  <c r="AG239" i="316"/>
  <c r="AF239" i="316"/>
  <c r="AE239" i="316"/>
  <c r="AD239" i="316"/>
  <c r="AC239" i="316"/>
  <c r="AB239" i="316"/>
  <c r="AA239" i="316"/>
  <c r="Z239" i="316"/>
  <c r="Y239" i="316"/>
  <c r="X239" i="316"/>
  <c r="W239" i="316"/>
  <c r="V239" i="316"/>
  <c r="U239" i="316"/>
  <c r="T239" i="316"/>
  <c r="S239" i="316"/>
  <c r="R239" i="316"/>
  <c r="Q239" i="316"/>
  <c r="P239" i="316"/>
  <c r="O239" i="316"/>
  <c r="N239" i="316"/>
  <c r="M239" i="316"/>
  <c r="L239" i="316"/>
  <c r="K239" i="316"/>
  <c r="J239" i="316"/>
  <c r="I239" i="316"/>
  <c r="H239" i="316"/>
  <c r="G239" i="316"/>
  <c r="D239" i="316"/>
  <c r="B239" i="316"/>
  <c r="A239" i="316"/>
  <c r="BX238" i="316"/>
  <c r="BW238" i="316"/>
  <c r="BV238" i="316"/>
  <c r="BU238" i="316"/>
  <c r="BT238" i="316"/>
  <c r="BS238" i="316"/>
  <c r="BR238" i="316"/>
  <c r="BQ238" i="316"/>
  <c r="BP238" i="316"/>
  <c r="BO238" i="316"/>
  <c r="BN238" i="316"/>
  <c r="BM238" i="316"/>
  <c r="BL238" i="316"/>
  <c r="BK238" i="316"/>
  <c r="BJ238" i="316"/>
  <c r="BI238" i="316"/>
  <c r="BH238" i="316"/>
  <c r="BG238" i="316"/>
  <c r="BF238" i="316"/>
  <c r="BE238" i="316"/>
  <c r="BD238" i="316"/>
  <c r="BC238" i="316"/>
  <c r="BB238" i="316"/>
  <c r="BA238" i="316"/>
  <c r="AZ238" i="316"/>
  <c r="AY238" i="316"/>
  <c r="AX238" i="316"/>
  <c r="AW238" i="316"/>
  <c r="AV238" i="316"/>
  <c r="AU238" i="316"/>
  <c r="AT238" i="316"/>
  <c r="AS238" i="316"/>
  <c r="AR238" i="316"/>
  <c r="AQ238" i="316"/>
  <c r="AP238" i="316"/>
  <c r="AO238" i="316"/>
  <c r="AN238" i="316"/>
  <c r="AM238" i="316"/>
  <c r="AL238" i="316"/>
  <c r="AK238" i="316"/>
  <c r="AJ238" i="316"/>
  <c r="AI238" i="316"/>
  <c r="AH238" i="316"/>
  <c r="AG238" i="316"/>
  <c r="AF238" i="316"/>
  <c r="AE238" i="316"/>
  <c r="AD238" i="316"/>
  <c r="AC238" i="316"/>
  <c r="AB238" i="316"/>
  <c r="AA238" i="316"/>
  <c r="Z238" i="316"/>
  <c r="Y238" i="316"/>
  <c r="X238" i="316"/>
  <c r="W238" i="316"/>
  <c r="V238" i="316"/>
  <c r="U238" i="316"/>
  <c r="T238" i="316"/>
  <c r="S238" i="316"/>
  <c r="R238" i="316"/>
  <c r="Q238" i="316"/>
  <c r="P238" i="316"/>
  <c r="O238" i="316"/>
  <c r="N238" i="316"/>
  <c r="M238" i="316"/>
  <c r="L238" i="316"/>
  <c r="K238" i="316"/>
  <c r="J238" i="316"/>
  <c r="I238" i="316"/>
  <c r="H238" i="316"/>
  <c r="G238" i="316"/>
  <c r="D238" i="316"/>
  <c r="B238" i="316"/>
  <c r="A238" i="316"/>
  <c r="BX237" i="316"/>
  <c r="BW237" i="316"/>
  <c r="BV237" i="316"/>
  <c r="BU237" i="316"/>
  <c r="BT237" i="316"/>
  <c r="BS237" i="316"/>
  <c r="BR237" i="316"/>
  <c r="BQ237" i="316"/>
  <c r="BP237" i="316"/>
  <c r="BO237" i="316"/>
  <c r="BN237" i="316"/>
  <c r="BM237" i="316"/>
  <c r="BL237" i="316"/>
  <c r="BK237" i="316"/>
  <c r="BJ237" i="316"/>
  <c r="BI237" i="316"/>
  <c r="BH237" i="316"/>
  <c r="BG237" i="316"/>
  <c r="BF237" i="316"/>
  <c r="BE237" i="316"/>
  <c r="BD237" i="316"/>
  <c r="BC237" i="316"/>
  <c r="BB237" i="316"/>
  <c r="BA237" i="316"/>
  <c r="AZ237" i="316"/>
  <c r="AY237" i="316"/>
  <c r="AX237" i="316"/>
  <c r="AW237" i="316"/>
  <c r="AV237" i="316"/>
  <c r="AU237" i="316"/>
  <c r="AT237" i="316"/>
  <c r="AS237" i="316"/>
  <c r="AR237" i="316"/>
  <c r="AQ237" i="316"/>
  <c r="AP237" i="316"/>
  <c r="AO237" i="316"/>
  <c r="AN237" i="316"/>
  <c r="AM237" i="316"/>
  <c r="AL237" i="316"/>
  <c r="AK237" i="316"/>
  <c r="AJ237" i="316"/>
  <c r="AI237" i="316"/>
  <c r="AH237" i="316"/>
  <c r="AG237" i="316"/>
  <c r="AF237" i="316"/>
  <c r="AE237" i="316"/>
  <c r="AD237" i="316"/>
  <c r="AC237" i="316"/>
  <c r="AB237" i="316"/>
  <c r="AA237" i="316"/>
  <c r="Z237" i="316"/>
  <c r="Y237" i="316"/>
  <c r="X237" i="316"/>
  <c r="W237" i="316"/>
  <c r="V237" i="316"/>
  <c r="U237" i="316"/>
  <c r="T237" i="316"/>
  <c r="S237" i="316"/>
  <c r="R237" i="316"/>
  <c r="Q237" i="316"/>
  <c r="P237" i="316"/>
  <c r="O237" i="316"/>
  <c r="N237" i="316"/>
  <c r="M237" i="316"/>
  <c r="L237" i="316"/>
  <c r="K237" i="316"/>
  <c r="J237" i="316"/>
  <c r="I237" i="316"/>
  <c r="H237" i="316"/>
  <c r="G237" i="316"/>
  <c r="D237" i="316"/>
  <c r="B237" i="316"/>
  <c r="A237" i="316"/>
  <c r="BX236" i="316"/>
  <c r="BW236" i="316"/>
  <c r="BV236" i="316"/>
  <c r="BU236" i="316"/>
  <c r="BT236" i="316"/>
  <c r="BS236" i="316"/>
  <c r="BR236" i="316"/>
  <c r="BQ236" i="316"/>
  <c r="BP236" i="316"/>
  <c r="BO236" i="316"/>
  <c r="BN236" i="316"/>
  <c r="BM236" i="316"/>
  <c r="BL236" i="316"/>
  <c r="BK236" i="316"/>
  <c r="BJ236" i="316"/>
  <c r="BI236" i="316"/>
  <c r="BH236" i="316"/>
  <c r="BG236" i="316"/>
  <c r="BF236" i="316"/>
  <c r="BE236" i="316"/>
  <c r="BD236" i="316"/>
  <c r="BC236" i="316"/>
  <c r="BB236" i="316"/>
  <c r="BA236" i="316"/>
  <c r="AZ236" i="316"/>
  <c r="AY236" i="316"/>
  <c r="AX236" i="316"/>
  <c r="AW236" i="316"/>
  <c r="AV236" i="316"/>
  <c r="AU236" i="316"/>
  <c r="AT236" i="316"/>
  <c r="AS236" i="316"/>
  <c r="AR236" i="316"/>
  <c r="AQ236" i="316"/>
  <c r="AP236" i="316"/>
  <c r="AO236" i="316"/>
  <c r="AN236" i="316"/>
  <c r="AM236" i="316"/>
  <c r="AL236" i="316"/>
  <c r="AK236" i="316"/>
  <c r="AJ236" i="316"/>
  <c r="AI236" i="316"/>
  <c r="AH236" i="316"/>
  <c r="AG236" i="316"/>
  <c r="AF236" i="316"/>
  <c r="AE236" i="316"/>
  <c r="AD236" i="316"/>
  <c r="AC236" i="316"/>
  <c r="AB236" i="316"/>
  <c r="AA236" i="316"/>
  <c r="Z236" i="316"/>
  <c r="Y236" i="316"/>
  <c r="X236" i="316"/>
  <c r="W236" i="316"/>
  <c r="V236" i="316"/>
  <c r="U236" i="316"/>
  <c r="T236" i="316"/>
  <c r="S236" i="316"/>
  <c r="R236" i="316"/>
  <c r="Q236" i="316"/>
  <c r="P236" i="316"/>
  <c r="O236" i="316"/>
  <c r="N236" i="316"/>
  <c r="M236" i="316"/>
  <c r="L236" i="316"/>
  <c r="K236" i="316"/>
  <c r="J236" i="316"/>
  <c r="I236" i="316"/>
  <c r="H236" i="316"/>
  <c r="G236" i="316"/>
  <c r="D236" i="316"/>
  <c r="B236" i="316"/>
  <c r="A236" i="316"/>
  <c r="BX235" i="316"/>
  <c r="BW235" i="316"/>
  <c r="BV235" i="316"/>
  <c r="BU235" i="316"/>
  <c r="BT235" i="316"/>
  <c r="BS235" i="316"/>
  <c r="BR235" i="316"/>
  <c r="BQ235" i="316"/>
  <c r="BP235" i="316"/>
  <c r="BO235" i="316"/>
  <c r="BN235" i="316"/>
  <c r="BM235" i="316"/>
  <c r="BL235" i="316"/>
  <c r="BK235" i="316"/>
  <c r="BJ235" i="316"/>
  <c r="BI235" i="316"/>
  <c r="BH235" i="316"/>
  <c r="BG235" i="316"/>
  <c r="BF235" i="316"/>
  <c r="BE235" i="316"/>
  <c r="BD235" i="316"/>
  <c r="BC235" i="316"/>
  <c r="BB235" i="316"/>
  <c r="BA235" i="316"/>
  <c r="AZ235" i="316"/>
  <c r="AY235" i="316"/>
  <c r="AX235" i="316"/>
  <c r="AW235" i="316"/>
  <c r="AV235" i="316"/>
  <c r="AU235" i="316"/>
  <c r="AT235" i="316"/>
  <c r="AS235" i="316"/>
  <c r="AR235" i="316"/>
  <c r="AQ235" i="316"/>
  <c r="AP235" i="316"/>
  <c r="AO235" i="316"/>
  <c r="AN235" i="316"/>
  <c r="AM235" i="316"/>
  <c r="AL235" i="316"/>
  <c r="AK235" i="316"/>
  <c r="AJ235" i="316"/>
  <c r="AI235" i="316"/>
  <c r="AH235" i="316"/>
  <c r="AG235" i="316"/>
  <c r="AF235" i="316"/>
  <c r="AE235" i="316"/>
  <c r="AD235" i="316"/>
  <c r="AC235" i="316"/>
  <c r="AB235" i="316"/>
  <c r="AA235" i="316"/>
  <c r="Z235" i="316"/>
  <c r="Y235" i="316"/>
  <c r="X235" i="316"/>
  <c r="W235" i="316"/>
  <c r="V235" i="316"/>
  <c r="U235" i="316"/>
  <c r="T235" i="316"/>
  <c r="S235" i="316"/>
  <c r="R235" i="316"/>
  <c r="Q235" i="316"/>
  <c r="P235" i="316"/>
  <c r="O235" i="316"/>
  <c r="N235" i="316"/>
  <c r="M235" i="316"/>
  <c r="L235" i="316"/>
  <c r="K235" i="316"/>
  <c r="J235" i="316"/>
  <c r="I235" i="316"/>
  <c r="H235" i="316"/>
  <c r="G235" i="316"/>
  <c r="D235" i="316"/>
  <c r="B235" i="316"/>
  <c r="A235" i="316"/>
  <c r="BX234" i="316"/>
  <c r="BW234" i="316"/>
  <c r="BV234" i="316"/>
  <c r="BU234" i="316"/>
  <c r="BT234" i="316"/>
  <c r="BS234" i="316"/>
  <c r="BR234" i="316"/>
  <c r="BQ234" i="316"/>
  <c r="BP234" i="316"/>
  <c r="BO234" i="316"/>
  <c r="BN234" i="316"/>
  <c r="BM234" i="316"/>
  <c r="BL234" i="316"/>
  <c r="BK234" i="316"/>
  <c r="BJ234" i="316"/>
  <c r="BI234" i="316"/>
  <c r="BH234" i="316"/>
  <c r="BG234" i="316"/>
  <c r="BF234" i="316"/>
  <c r="BE234" i="316"/>
  <c r="BD234" i="316"/>
  <c r="BC234" i="316"/>
  <c r="BB234" i="316"/>
  <c r="BA234" i="316"/>
  <c r="AZ234" i="316"/>
  <c r="AY234" i="316"/>
  <c r="AX234" i="316"/>
  <c r="AW234" i="316"/>
  <c r="AV234" i="316"/>
  <c r="AU234" i="316"/>
  <c r="AT234" i="316"/>
  <c r="AS234" i="316"/>
  <c r="AR234" i="316"/>
  <c r="AQ234" i="316"/>
  <c r="AP234" i="316"/>
  <c r="AO234" i="316"/>
  <c r="AN234" i="316"/>
  <c r="AM234" i="316"/>
  <c r="AL234" i="316"/>
  <c r="AK234" i="316"/>
  <c r="AJ234" i="316"/>
  <c r="AI234" i="316"/>
  <c r="AH234" i="316"/>
  <c r="AG234" i="316"/>
  <c r="AF234" i="316"/>
  <c r="AE234" i="316"/>
  <c r="AD234" i="316"/>
  <c r="AC234" i="316"/>
  <c r="AB234" i="316"/>
  <c r="AA234" i="316"/>
  <c r="Z234" i="316"/>
  <c r="Y234" i="316"/>
  <c r="X234" i="316"/>
  <c r="W234" i="316"/>
  <c r="V234" i="316"/>
  <c r="U234" i="316"/>
  <c r="T234" i="316"/>
  <c r="S234" i="316"/>
  <c r="R234" i="316"/>
  <c r="Q234" i="316"/>
  <c r="P234" i="316"/>
  <c r="O234" i="316"/>
  <c r="N234" i="316"/>
  <c r="M234" i="316"/>
  <c r="L234" i="316"/>
  <c r="K234" i="316"/>
  <c r="J234" i="316"/>
  <c r="I234" i="316"/>
  <c r="H234" i="316"/>
  <c r="G234" i="316"/>
  <c r="D234" i="316"/>
  <c r="B234" i="316"/>
  <c r="A234" i="316"/>
  <c r="BX233" i="316"/>
  <c r="BW233" i="316"/>
  <c r="BV233" i="316"/>
  <c r="BU233" i="316"/>
  <c r="BT233" i="316"/>
  <c r="BS233" i="316"/>
  <c r="BR233" i="316"/>
  <c r="BQ233" i="316"/>
  <c r="BP233" i="316"/>
  <c r="BO233" i="316"/>
  <c r="BN233" i="316"/>
  <c r="BM233" i="316"/>
  <c r="BL233" i="316"/>
  <c r="BK233" i="316"/>
  <c r="BJ233" i="316"/>
  <c r="BI233" i="316"/>
  <c r="BH233" i="316"/>
  <c r="BG233" i="316"/>
  <c r="BF233" i="316"/>
  <c r="BE233" i="316"/>
  <c r="BD233" i="316"/>
  <c r="BC233" i="316"/>
  <c r="BB233" i="316"/>
  <c r="BA233" i="316"/>
  <c r="AZ233" i="316"/>
  <c r="AY233" i="316"/>
  <c r="AX233" i="316"/>
  <c r="AW233" i="316"/>
  <c r="AV233" i="316"/>
  <c r="AU233" i="316"/>
  <c r="AT233" i="316"/>
  <c r="AS233" i="316"/>
  <c r="AR233" i="316"/>
  <c r="AQ233" i="316"/>
  <c r="AP233" i="316"/>
  <c r="AO233" i="316"/>
  <c r="AN233" i="316"/>
  <c r="AM233" i="316"/>
  <c r="AL233" i="316"/>
  <c r="AK233" i="316"/>
  <c r="AJ233" i="316"/>
  <c r="AI233" i="316"/>
  <c r="AH233" i="316"/>
  <c r="AG233" i="316"/>
  <c r="AF233" i="316"/>
  <c r="AE233" i="316"/>
  <c r="AD233" i="316"/>
  <c r="AC233" i="316"/>
  <c r="AB233" i="316"/>
  <c r="AA233" i="316"/>
  <c r="Z233" i="316"/>
  <c r="Y233" i="316"/>
  <c r="X233" i="316"/>
  <c r="W233" i="316"/>
  <c r="V233" i="316"/>
  <c r="U233" i="316"/>
  <c r="T233" i="316"/>
  <c r="S233" i="316"/>
  <c r="R233" i="316"/>
  <c r="Q233" i="316"/>
  <c r="P233" i="316"/>
  <c r="O233" i="316"/>
  <c r="N233" i="316"/>
  <c r="M233" i="316"/>
  <c r="L233" i="316"/>
  <c r="K233" i="316"/>
  <c r="J233" i="316"/>
  <c r="I233" i="316"/>
  <c r="H233" i="316"/>
  <c r="G233" i="316"/>
  <c r="D233" i="316"/>
  <c r="B233" i="316"/>
  <c r="A233" i="316"/>
  <c r="BX232" i="316"/>
  <c r="BW232" i="316"/>
  <c r="BV232" i="316"/>
  <c r="BU232" i="316"/>
  <c r="BT232" i="316"/>
  <c r="BS232" i="316"/>
  <c r="BR232" i="316"/>
  <c r="BQ232" i="316"/>
  <c r="BP232" i="316"/>
  <c r="BO232" i="316"/>
  <c r="BN232" i="316"/>
  <c r="BM232" i="316"/>
  <c r="BL232" i="316"/>
  <c r="BK232" i="316"/>
  <c r="BJ232" i="316"/>
  <c r="BI232" i="316"/>
  <c r="BH232" i="316"/>
  <c r="BG232" i="316"/>
  <c r="BF232" i="316"/>
  <c r="BE232" i="316"/>
  <c r="BD232" i="316"/>
  <c r="BC232" i="316"/>
  <c r="BB232" i="316"/>
  <c r="BA232" i="316"/>
  <c r="AZ232" i="316"/>
  <c r="AY232" i="316"/>
  <c r="AX232" i="316"/>
  <c r="AW232" i="316"/>
  <c r="AV232" i="316"/>
  <c r="AU232" i="316"/>
  <c r="AT232" i="316"/>
  <c r="AS232" i="316"/>
  <c r="AR232" i="316"/>
  <c r="AQ232" i="316"/>
  <c r="AP232" i="316"/>
  <c r="AO232" i="316"/>
  <c r="AN232" i="316"/>
  <c r="AM232" i="316"/>
  <c r="AL232" i="316"/>
  <c r="AK232" i="316"/>
  <c r="AJ232" i="316"/>
  <c r="AI232" i="316"/>
  <c r="AH232" i="316"/>
  <c r="AG232" i="316"/>
  <c r="AF232" i="316"/>
  <c r="AE232" i="316"/>
  <c r="AD232" i="316"/>
  <c r="AC232" i="316"/>
  <c r="AB232" i="316"/>
  <c r="AA232" i="316"/>
  <c r="Z232" i="316"/>
  <c r="Y232" i="316"/>
  <c r="X232" i="316"/>
  <c r="W232" i="316"/>
  <c r="V232" i="316"/>
  <c r="U232" i="316"/>
  <c r="T232" i="316"/>
  <c r="S232" i="316"/>
  <c r="R232" i="316"/>
  <c r="Q232" i="316"/>
  <c r="P232" i="316"/>
  <c r="O232" i="316"/>
  <c r="N232" i="316"/>
  <c r="M232" i="316"/>
  <c r="L232" i="316"/>
  <c r="K232" i="316"/>
  <c r="J232" i="316"/>
  <c r="I232" i="316"/>
  <c r="H232" i="316"/>
  <c r="G232" i="316"/>
  <c r="D232" i="316"/>
  <c r="B232" i="316"/>
  <c r="A232" i="316"/>
  <c r="BX231" i="316"/>
  <c r="BW231" i="316"/>
  <c r="BV231" i="316"/>
  <c r="BU231" i="316"/>
  <c r="BT231" i="316"/>
  <c r="BS231" i="316"/>
  <c r="BR231" i="316"/>
  <c r="BQ231" i="316"/>
  <c r="BP231" i="316"/>
  <c r="BO231" i="316"/>
  <c r="BN231" i="316"/>
  <c r="BM231" i="316"/>
  <c r="BL231" i="316"/>
  <c r="BK231" i="316"/>
  <c r="BJ231" i="316"/>
  <c r="BI231" i="316"/>
  <c r="BH231" i="316"/>
  <c r="BG231" i="316"/>
  <c r="BF231" i="316"/>
  <c r="BE231" i="316"/>
  <c r="BD231" i="316"/>
  <c r="BC231" i="316"/>
  <c r="BB231" i="316"/>
  <c r="BA231" i="316"/>
  <c r="AZ231" i="316"/>
  <c r="AY231" i="316"/>
  <c r="AX231" i="316"/>
  <c r="AW231" i="316"/>
  <c r="AV231" i="316"/>
  <c r="AU231" i="316"/>
  <c r="AT231" i="316"/>
  <c r="AS231" i="316"/>
  <c r="AR231" i="316"/>
  <c r="AQ231" i="316"/>
  <c r="AP231" i="316"/>
  <c r="AO231" i="316"/>
  <c r="AN231" i="316"/>
  <c r="AM231" i="316"/>
  <c r="AL231" i="316"/>
  <c r="AK231" i="316"/>
  <c r="AJ231" i="316"/>
  <c r="AI231" i="316"/>
  <c r="AH231" i="316"/>
  <c r="AG231" i="316"/>
  <c r="AF231" i="316"/>
  <c r="AE231" i="316"/>
  <c r="AD231" i="316"/>
  <c r="AC231" i="316"/>
  <c r="AB231" i="316"/>
  <c r="AA231" i="316"/>
  <c r="Z231" i="316"/>
  <c r="Y231" i="316"/>
  <c r="X231" i="316"/>
  <c r="W231" i="316"/>
  <c r="V231" i="316"/>
  <c r="U231" i="316"/>
  <c r="T231" i="316"/>
  <c r="S231" i="316"/>
  <c r="R231" i="316"/>
  <c r="Q231" i="316"/>
  <c r="P231" i="316"/>
  <c r="O231" i="316"/>
  <c r="N231" i="316"/>
  <c r="M231" i="316"/>
  <c r="L231" i="316"/>
  <c r="K231" i="316"/>
  <c r="J231" i="316"/>
  <c r="I231" i="316"/>
  <c r="H231" i="316"/>
  <c r="G231" i="316"/>
  <c r="D231" i="316"/>
  <c r="B231" i="316"/>
  <c r="A231" i="316"/>
  <c r="BX230" i="316"/>
  <c r="BW230" i="316"/>
  <c r="BV230" i="316"/>
  <c r="BU230" i="316"/>
  <c r="BT230" i="316"/>
  <c r="BS230" i="316"/>
  <c r="BR230" i="316"/>
  <c r="BQ230" i="316"/>
  <c r="BP230" i="316"/>
  <c r="BO230" i="316"/>
  <c r="BN230" i="316"/>
  <c r="BM230" i="316"/>
  <c r="BL230" i="316"/>
  <c r="BK230" i="316"/>
  <c r="BJ230" i="316"/>
  <c r="BI230" i="316"/>
  <c r="BH230" i="316"/>
  <c r="BG230" i="316"/>
  <c r="BF230" i="316"/>
  <c r="BE230" i="316"/>
  <c r="BD230" i="316"/>
  <c r="BC230" i="316"/>
  <c r="BB230" i="316"/>
  <c r="BA230" i="316"/>
  <c r="AZ230" i="316"/>
  <c r="AY230" i="316"/>
  <c r="AX230" i="316"/>
  <c r="AW230" i="316"/>
  <c r="AV230" i="316"/>
  <c r="AU230" i="316"/>
  <c r="AT230" i="316"/>
  <c r="AS230" i="316"/>
  <c r="AR230" i="316"/>
  <c r="AQ230" i="316"/>
  <c r="AP230" i="316"/>
  <c r="AO230" i="316"/>
  <c r="AN230" i="316"/>
  <c r="AM230" i="316"/>
  <c r="AL230" i="316"/>
  <c r="AK230" i="316"/>
  <c r="AJ230" i="316"/>
  <c r="AI230" i="316"/>
  <c r="AH230" i="316"/>
  <c r="AG230" i="316"/>
  <c r="AF230" i="316"/>
  <c r="AE230" i="316"/>
  <c r="AD230" i="316"/>
  <c r="AC230" i="316"/>
  <c r="AB230" i="316"/>
  <c r="AA230" i="316"/>
  <c r="Z230" i="316"/>
  <c r="Y230" i="316"/>
  <c r="X230" i="316"/>
  <c r="W230" i="316"/>
  <c r="V230" i="316"/>
  <c r="U230" i="316"/>
  <c r="T230" i="316"/>
  <c r="S230" i="316"/>
  <c r="R230" i="316"/>
  <c r="Q230" i="316"/>
  <c r="P230" i="316"/>
  <c r="O230" i="316"/>
  <c r="N230" i="316"/>
  <c r="M230" i="316"/>
  <c r="L230" i="316"/>
  <c r="K230" i="316"/>
  <c r="J230" i="316"/>
  <c r="I230" i="316"/>
  <c r="H230" i="316"/>
  <c r="G230" i="316"/>
  <c r="D230" i="316"/>
  <c r="B230" i="316"/>
  <c r="A230" i="316"/>
  <c r="BX229" i="316"/>
  <c r="BW229" i="316"/>
  <c r="BV229" i="316"/>
  <c r="BU229" i="316"/>
  <c r="BT229" i="316"/>
  <c r="BS229" i="316"/>
  <c r="BR229" i="316"/>
  <c r="BQ229" i="316"/>
  <c r="BP229" i="316"/>
  <c r="BO229" i="316"/>
  <c r="BN229" i="316"/>
  <c r="BM229" i="316"/>
  <c r="BL229" i="316"/>
  <c r="BK229" i="316"/>
  <c r="BJ229" i="316"/>
  <c r="BI229" i="316"/>
  <c r="BH229" i="316"/>
  <c r="BG229" i="316"/>
  <c r="BF229" i="316"/>
  <c r="BE229" i="316"/>
  <c r="BD229" i="316"/>
  <c r="BC229" i="316"/>
  <c r="BB229" i="316"/>
  <c r="BA229" i="316"/>
  <c r="AZ229" i="316"/>
  <c r="AY229" i="316"/>
  <c r="AX229" i="316"/>
  <c r="AW229" i="316"/>
  <c r="AV229" i="316"/>
  <c r="AU229" i="316"/>
  <c r="AT229" i="316"/>
  <c r="AS229" i="316"/>
  <c r="AR229" i="316"/>
  <c r="AQ229" i="316"/>
  <c r="AP229" i="316"/>
  <c r="AO229" i="316"/>
  <c r="AN229" i="316"/>
  <c r="AM229" i="316"/>
  <c r="AL229" i="316"/>
  <c r="AK229" i="316"/>
  <c r="AJ229" i="316"/>
  <c r="AI229" i="316"/>
  <c r="AH229" i="316"/>
  <c r="AG229" i="316"/>
  <c r="AF229" i="316"/>
  <c r="AE229" i="316"/>
  <c r="AD229" i="316"/>
  <c r="AC229" i="316"/>
  <c r="AB229" i="316"/>
  <c r="AA229" i="316"/>
  <c r="Z229" i="316"/>
  <c r="Y229" i="316"/>
  <c r="X229" i="316"/>
  <c r="W229" i="316"/>
  <c r="V229" i="316"/>
  <c r="U229" i="316"/>
  <c r="T229" i="316"/>
  <c r="S229" i="316"/>
  <c r="R229" i="316"/>
  <c r="Q229" i="316"/>
  <c r="P229" i="316"/>
  <c r="O229" i="316"/>
  <c r="N229" i="316"/>
  <c r="M229" i="316"/>
  <c r="L229" i="316"/>
  <c r="K229" i="316"/>
  <c r="J229" i="316"/>
  <c r="I229" i="316"/>
  <c r="H229" i="316"/>
  <c r="G229" i="316"/>
  <c r="D229" i="316"/>
  <c r="B229" i="316"/>
  <c r="A229" i="316"/>
  <c r="BX228" i="316"/>
  <c r="BW228" i="316"/>
  <c r="BV228" i="316"/>
  <c r="BU228" i="316"/>
  <c r="BT228" i="316"/>
  <c r="BS228" i="316"/>
  <c r="BR228" i="316"/>
  <c r="BQ228" i="316"/>
  <c r="BP228" i="316"/>
  <c r="BO228" i="316"/>
  <c r="BN228" i="316"/>
  <c r="BM228" i="316"/>
  <c r="BL228" i="316"/>
  <c r="BK228" i="316"/>
  <c r="BJ228" i="316"/>
  <c r="BI228" i="316"/>
  <c r="BH228" i="316"/>
  <c r="BG228" i="316"/>
  <c r="BF228" i="316"/>
  <c r="BE228" i="316"/>
  <c r="BD228" i="316"/>
  <c r="BC228" i="316"/>
  <c r="BB228" i="316"/>
  <c r="BA228" i="316"/>
  <c r="AZ228" i="316"/>
  <c r="AY228" i="316"/>
  <c r="AX228" i="316"/>
  <c r="AW228" i="316"/>
  <c r="AV228" i="316"/>
  <c r="AU228" i="316"/>
  <c r="AT228" i="316"/>
  <c r="AS228" i="316"/>
  <c r="AR228" i="316"/>
  <c r="AQ228" i="316"/>
  <c r="AP228" i="316"/>
  <c r="AO228" i="316"/>
  <c r="AN228" i="316"/>
  <c r="AM228" i="316"/>
  <c r="AL228" i="316"/>
  <c r="AK228" i="316"/>
  <c r="AJ228" i="316"/>
  <c r="AI228" i="316"/>
  <c r="AH228" i="316"/>
  <c r="AG228" i="316"/>
  <c r="AF228" i="316"/>
  <c r="AE228" i="316"/>
  <c r="AD228" i="316"/>
  <c r="AC228" i="316"/>
  <c r="AB228" i="316"/>
  <c r="AA228" i="316"/>
  <c r="Z228" i="316"/>
  <c r="Y228" i="316"/>
  <c r="X228" i="316"/>
  <c r="W228" i="316"/>
  <c r="V228" i="316"/>
  <c r="U228" i="316"/>
  <c r="T228" i="316"/>
  <c r="S228" i="316"/>
  <c r="R228" i="316"/>
  <c r="Q228" i="316"/>
  <c r="P228" i="316"/>
  <c r="O228" i="316"/>
  <c r="N228" i="316"/>
  <c r="M228" i="316"/>
  <c r="L228" i="316"/>
  <c r="K228" i="316"/>
  <c r="J228" i="316"/>
  <c r="I228" i="316"/>
  <c r="H228" i="316"/>
  <c r="G228" i="316"/>
  <c r="D228" i="316"/>
  <c r="B228" i="316"/>
  <c r="A228" i="316"/>
  <c r="BX227" i="316"/>
  <c r="BW227" i="316"/>
  <c r="BV227" i="316"/>
  <c r="BU227" i="316"/>
  <c r="BT227" i="316"/>
  <c r="BS227" i="316"/>
  <c r="BR227" i="316"/>
  <c r="BQ227" i="316"/>
  <c r="BP227" i="316"/>
  <c r="BO227" i="316"/>
  <c r="BN227" i="316"/>
  <c r="BM227" i="316"/>
  <c r="BL227" i="316"/>
  <c r="BK227" i="316"/>
  <c r="BJ227" i="316"/>
  <c r="BI227" i="316"/>
  <c r="BH227" i="316"/>
  <c r="BG227" i="316"/>
  <c r="BF227" i="316"/>
  <c r="BE227" i="316"/>
  <c r="BD227" i="316"/>
  <c r="BC227" i="316"/>
  <c r="BB227" i="316"/>
  <c r="BA227" i="316"/>
  <c r="AZ227" i="316"/>
  <c r="AY227" i="316"/>
  <c r="AX227" i="316"/>
  <c r="AW227" i="316"/>
  <c r="AV227" i="316"/>
  <c r="AU227" i="316"/>
  <c r="AT227" i="316"/>
  <c r="AS227" i="316"/>
  <c r="AR227" i="316"/>
  <c r="AQ227" i="316"/>
  <c r="AP227" i="316"/>
  <c r="AO227" i="316"/>
  <c r="AN227" i="316"/>
  <c r="AM227" i="316"/>
  <c r="AL227" i="316"/>
  <c r="AK227" i="316"/>
  <c r="AJ227" i="316"/>
  <c r="AI227" i="316"/>
  <c r="AH227" i="316"/>
  <c r="AG227" i="316"/>
  <c r="AF227" i="316"/>
  <c r="AE227" i="316"/>
  <c r="AD227" i="316"/>
  <c r="AC227" i="316"/>
  <c r="AB227" i="316"/>
  <c r="AA227" i="316"/>
  <c r="Z227" i="316"/>
  <c r="Y227" i="316"/>
  <c r="X227" i="316"/>
  <c r="W227" i="316"/>
  <c r="V227" i="316"/>
  <c r="U227" i="316"/>
  <c r="T227" i="316"/>
  <c r="S227" i="316"/>
  <c r="R227" i="316"/>
  <c r="Q227" i="316"/>
  <c r="P227" i="316"/>
  <c r="O227" i="316"/>
  <c r="N227" i="316"/>
  <c r="M227" i="316"/>
  <c r="L227" i="316"/>
  <c r="K227" i="316"/>
  <c r="J227" i="316"/>
  <c r="I227" i="316"/>
  <c r="H227" i="316"/>
  <c r="G227" i="316"/>
  <c r="D227" i="316"/>
  <c r="B227" i="316"/>
  <c r="A227" i="316"/>
  <c r="BX226" i="316"/>
  <c r="BW226" i="316"/>
  <c r="BV226" i="316"/>
  <c r="BU226" i="316"/>
  <c r="BT226" i="316"/>
  <c r="BS226" i="316"/>
  <c r="BR226" i="316"/>
  <c r="BQ226" i="316"/>
  <c r="BP226" i="316"/>
  <c r="BO226" i="316"/>
  <c r="BN226" i="316"/>
  <c r="BM226" i="316"/>
  <c r="BL226" i="316"/>
  <c r="BK226" i="316"/>
  <c r="BJ226" i="316"/>
  <c r="BI226" i="316"/>
  <c r="BH226" i="316"/>
  <c r="BG226" i="316"/>
  <c r="BF226" i="316"/>
  <c r="BE226" i="316"/>
  <c r="BD226" i="316"/>
  <c r="BC226" i="316"/>
  <c r="BB226" i="316"/>
  <c r="BA226" i="316"/>
  <c r="AZ226" i="316"/>
  <c r="AY226" i="316"/>
  <c r="AX226" i="316"/>
  <c r="AW226" i="316"/>
  <c r="AV226" i="316"/>
  <c r="AU226" i="316"/>
  <c r="AT226" i="316"/>
  <c r="AS226" i="316"/>
  <c r="AR226" i="316"/>
  <c r="AQ226" i="316"/>
  <c r="AP226" i="316"/>
  <c r="AO226" i="316"/>
  <c r="AN226" i="316"/>
  <c r="AM226" i="316"/>
  <c r="AL226" i="316"/>
  <c r="AK226" i="316"/>
  <c r="AJ226" i="316"/>
  <c r="AI226" i="316"/>
  <c r="AH226" i="316"/>
  <c r="AG226" i="316"/>
  <c r="AF226" i="316"/>
  <c r="AE226" i="316"/>
  <c r="AD226" i="316"/>
  <c r="AC226" i="316"/>
  <c r="AB226" i="316"/>
  <c r="AA226" i="316"/>
  <c r="Z226" i="316"/>
  <c r="Y226" i="316"/>
  <c r="X226" i="316"/>
  <c r="W226" i="316"/>
  <c r="V226" i="316"/>
  <c r="U226" i="316"/>
  <c r="T226" i="316"/>
  <c r="S226" i="316"/>
  <c r="R226" i="316"/>
  <c r="Q226" i="316"/>
  <c r="P226" i="316"/>
  <c r="O226" i="316"/>
  <c r="N226" i="316"/>
  <c r="M226" i="316"/>
  <c r="L226" i="316"/>
  <c r="K226" i="316"/>
  <c r="J226" i="316"/>
  <c r="I226" i="316"/>
  <c r="H226" i="316"/>
  <c r="G226" i="316"/>
  <c r="D226" i="316"/>
  <c r="B226" i="316"/>
  <c r="A226" i="316"/>
  <c r="BX225" i="316"/>
  <c r="BW225" i="316"/>
  <c r="BV225" i="316"/>
  <c r="BU225" i="316"/>
  <c r="BT225" i="316"/>
  <c r="BS225" i="316"/>
  <c r="BR225" i="316"/>
  <c r="BQ225" i="316"/>
  <c r="BP225" i="316"/>
  <c r="BO225" i="316"/>
  <c r="BN225" i="316"/>
  <c r="BM225" i="316"/>
  <c r="BL225" i="316"/>
  <c r="BK225" i="316"/>
  <c r="BJ225" i="316"/>
  <c r="BI225" i="316"/>
  <c r="BH225" i="316"/>
  <c r="BG225" i="316"/>
  <c r="BF225" i="316"/>
  <c r="BE225" i="316"/>
  <c r="BD225" i="316"/>
  <c r="BC225" i="316"/>
  <c r="BB225" i="316"/>
  <c r="BA225" i="316"/>
  <c r="AZ225" i="316"/>
  <c r="AY225" i="316"/>
  <c r="AX225" i="316"/>
  <c r="AW225" i="316"/>
  <c r="AV225" i="316"/>
  <c r="AU225" i="316"/>
  <c r="AT225" i="316"/>
  <c r="AS225" i="316"/>
  <c r="AR225" i="316"/>
  <c r="AQ225" i="316"/>
  <c r="AP225" i="316"/>
  <c r="AO225" i="316"/>
  <c r="AN225" i="316"/>
  <c r="AM225" i="316"/>
  <c r="AL225" i="316"/>
  <c r="AK225" i="316"/>
  <c r="AJ225" i="316"/>
  <c r="AI225" i="316"/>
  <c r="AH225" i="316"/>
  <c r="AG225" i="316"/>
  <c r="AF225" i="316"/>
  <c r="AE225" i="316"/>
  <c r="AD225" i="316"/>
  <c r="AC225" i="316"/>
  <c r="AB225" i="316"/>
  <c r="AA225" i="316"/>
  <c r="Z225" i="316"/>
  <c r="Y225" i="316"/>
  <c r="X225" i="316"/>
  <c r="W225" i="316"/>
  <c r="V225" i="316"/>
  <c r="U225" i="316"/>
  <c r="T225" i="316"/>
  <c r="S225" i="316"/>
  <c r="R225" i="316"/>
  <c r="Q225" i="316"/>
  <c r="P225" i="316"/>
  <c r="O225" i="316"/>
  <c r="N225" i="316"/>
  <c r="M225" i="316"/>
  <c r="L225" i="316"/>
  <c r="K225" i="316"/>
  <c r="J225" i="316"/>
  <c r="I225" i="316"/>
  <c r="H225" i="316"/>
  <c r="G225" i="316"/>
  <c r="D225" i="316"/>
  <c r="B225" i="316"/>
  <c r="A225" i="316"/>
  <c r="BX224" i="316"/>
  <c r="BW224" i="316"/>
  <c r="BV224" i="316"/>
  <c r="BU224" i="316"/>
  <c r="BT224" i="316"/>
  <c r="BS224" i="316"/>
  <c r="BR224" i="316"/>
  <c r="BQ224" i="316"/>
  <c r="BP224" i="316"/>
  <c r="BO224" i="316"/>
  <c r="BN224" i="316"/>
  <c r="BM224" i="316"/>
  <c r="BL224" i="316"/>
  <c r="BK224" i="316"/>
  <c r="BJ224" i="316"/>
  <c r="BI224" i="316"/>
  <c r="BH224" i="316"/>
  <c r="BG224" i="316"/>
  <c r="BF224" i="316"/>
  <c r="BE224" i="316"/>
  <c r="BD224" i="316"/>
  <c r="BC224" i="316"/>
  <c r="BB224" i="316"/>
  <c r="BA224" i="316"/>
  <c r="AZ224" i="316"/>
  <c r="AY224" i="316"/>
  <c r="AX224" i="316"/>
  <c r="AW224" i="316"/>
  <c r="AV224" i="316"/>
  <c r="AU224" i="316"/>
  <c r="AT224" i="316"/>
  <c r="AS224" i="316"/>
  <c r="AR224" i="316"/>
  <c r="AQ224" i="316"/>
  <c r="AP224" i="316"/>
  <c r="AO224" i="316"/>
  <c r="AN224" i="316"/>
  <c r="AM224" i="316"/>
  <c r="AL224" i="316"/>
  <c r="AK224" i="316"/>
  <c r="AJ224" i="316"/>
  <c r="AI224" i="316"/>
  <c r="AH224" i="316"/>
  <c r="AG224" i="316"/>
  <c r="AF224" i="316"/>
  <c r="AE224" i="316"/>
  <c r="AD224" i="316"/>
  <c r="AC224" i="316"/>
  <c r="AB224" i="316"/>
  <c r="AA224" i="316"/>
  <c r="Z224" i="316"/>
  <c r="Y224" i="316"/>
  <c r="X224" i="316"/>
  <c r="W224" i="316"/>
  <c r="V224" i="316"/>
  <c r="U224" i="316"/>
  <c r="T224" i="316"/>
  <c r="S224" i="316"/>
  <c r="R224" i="316"/>
  <c r="Q224" i="316"/>
  <c r="P224" i="316"/>
  <c r="O224" i="316"/>
  <c r="N224" i="316"/>
  <c r="M224" i="316"/>
  <c r="L224" i="316"/>
  <c r="K224" i="316"/>
  <c r="J224" i="316"/>
  <c r="I224" i="316"/>
  <c r="H224" i="316"/>
  <c r="G224" i="316"/>
  <c r="D224" i="316"/>
  <c r="B224" i="316"/>
  <c r="A224" i="316"/>
  <c r="BX223" i="316"/>
  <c r="BW223" i="316"/>
  <c r="BV223" i="316"/>
  <c r="BU223" i="316"/>
  <c r="BT223" i="316"/>
  <c r="BS223" i="316"/>
  <c r="BR223" i="316"/>
  <c r="BQ223" i="316"/>
  <c r="BP223" i="316"/>
  <c r="BO223" i="316"/>
  <c r="BN223" i="316"/>
  <c r="BM223" i="316"/>
  <c r="BL223" i="316"/>
  <c r="BK223" i="316"/>
  <c r="BJ223" i="316"/>
  <c r="BI223" i="316"/>
  <c r="BH223" i="316"/>
  <c r="BG223" i="316"/>
  <c r="BF223" i="316"/>
  <c r="BE223" i="316"/>
  <c r="BD223" i="316"/>
  <c r="BC223" i="316"/>
  <c r="BB223" i="316"/>
  <c r="BA223" i="316"/>
  <c r="AZ223" i="316"/>
  <c r="AY223" i="316"/>
  <c r="AX223" i="316"/>
  <c r="AW223" i="316"/>
  <c r="AV223" i="316"/>
  <c r="AU223" i="316"/>
  <c r="AT223" i="316"/>
  <c r="AS223" i="316"/>
  <c r="AR223" i="316"/>
  <c r="AQ223" i="316"/>
  <c r="AP223" i="316"/>
  <c r="AO223" i="316"/>
  <c r="AN223" i="316"/>
  <c r="AM223" i="316"/>
  <c r="AL223" i="316"/>
  <c r="AK223" i="316"/>
  <c r="AJ223" i="316"/>
  <c r="AI223" i="316"/>
  <c r="AH223" i="316"/>
  <c r="AG223" i="316"/>
  <c r="AF223" i="316"/>
  <c r="AE223" i="316"/>
  <c r="AD223" i="316"/>
  <c r="AC223" i="316"/>
  <c r="AB223" i="316"/>
  <c r="AA223" i="316"/>
  <c r="Z223" i="316"/>
  <c r="Y223" i="316"/>
  <c r="X223" i="316"/>
  <c r="W223" i="316"/>
  <c r="V223" i="316"/>
  <c r="U223" i="316"/>
  <c r="T223" i="316"/>
  <c r="S223" i="316"/>
  <c r="R223" i="316"/>
  <c r="Q223" i="316"/>
  <c r="P223" i="316"/>
  <c r="O223" i="316"/>
  <c r="N223" i="316"/>
  <c r="M223" i="316"/>
  <c r="L223" i="316"/>
  <c r="K223" i="316"/>
  <c r="J223" i="316"/>
  <c r="I223" i="316"/>
  <c r="H223" i="316"/>
  <c r="G223" i="316"/>
  <c r="D223" i="316"/>
  <c r="B223" i="316"/>
  <c r="A223" i="316"/>
  <c r="BX222" i="316"/>
  <c r="BW222" i="316"/>
  <c r="BV222" i="316"/>
  <c r="BU222" i="316"/>
  <c r="BT222" i="316"/>
  <c r="BS222" i="316"/>
  <c r="BR222" i="316"/>
  <c r="BQ222" i="316"/>
  <c r="BP222" i="316"/>
  <c r="BO222" i="316"/>
  <c r="BN222" i="316"/>
  <c r="BM222" i="316"/>
  <c r="BL222" i="316"/>
  <c r="BK222" i="316"/>
  <c r="BJ222" i="316"/>
  <c r="BI222" i="316"/>
  <c r="BH222" i="316"/>
  <c r="BG222" i="316"/>
  <c r="BF222" i="316"/>
  <c r="BE222" i="316"/>
  <c r="BD222" i="316"/>
  <c r="BC222" i="316"/>
  <c r="BB222" i="316"/>
  <c r="BA222" i="316"/>
  <c r="AZ222" i="316"/>
  <c r="AY222" i="316"/>
  <c r="AX222" i="316"/>
  <c r="AW222" i="316"/>
  <c r="AV222" i="316"/>
  <c r="AU222" i="316"/>
  <c r="AT222" i="316"/>
  <c r="AS222" i="316"/>
  <c r="AR222" i="316"/>
  <c r="AQ222" i="316"/>
  <c r="AP222" i="316"/>
  <c r="AO222" i="316"/>
  <c r="AN222" i="316"/>
  <c r="AM222" i="316"/>
  <c r="AL222" i="316"/>
  <c r="AK222" i="316"/>
  <c r="AJ222" i="316"/>
  <c r="AI222" i="316"/>
  <c r="AH222" i="316"/>
  <c r="AG222" i="316"/>
  <c r="AF222" i="316"/>
  <c r="AE222" i="316"/>
  <c r="AD222" i="316"/>
  <c r="AC222" i="316"/>
  <c r="AB222" i="316"/>
  <c r="AA222" i="316"/>
  <c r="Z222" i="316"/>
  <c r="Y222" i="316"/>
  <c r="X222" i="316"/>
  <c r="W222" i="316"/>
  <c r="V222" i="316"/>
  <c r="U222" i="316"/>
  <c r="T222" i="316"/>
  <c r="S222" i="316"/>
  <c r="R222" i="316"/>
  <c r="Q222" i="316"/>
  <c r="P222" i="316"/>
  <c r="O222" i="316"/>
  <c r="N222" i="316"/>
  <c r="M222" i="316"/>
  <c r="L222" i="316"/>
  <c r="K222" i="316"/>
  <c r="J222" i="316"/>
  <c r="I222" i="316"/>
  <c r="H222" i="316"/>
  <c r="G222" i="316"/>
  <c r="D222" i="316"/>
  <c r="B222" i="316"/>
  <c r="A222" i="316"/>
  <c r="BX221" i="316"/>
  <c r="BW221" i="316"/>
  <c r="BV221" i="316"/>
  <c r="BU221" i="316"/>
  <c r="BT221" i="316"/>
  <c r="BS221" i="316"/>
  <c r="BR221" i="316"/>
  <c r="BQ221" i="316"/>
  <c r="BP221" i="316"/>
  <c r="BO221" i="316"/>
  <c r="BN221" i="316"/>
  <c r="BM221" i="316"/>
  <c r="BL221" i="316"/>
  <c r="BK221" i="316"/>
  <c r="BJ221" i="316"/>
  <c r="BI221" i="316"/>
  <c r="BH221" i="316"/>
  <c r="BG221" i="316"/>
  <c r="BF221" i="316"/>
  <c r="BE221" i="316"/>
  <c r="BD221" i="316"/>
  <c r="BC221" i="316"/>
  <c r="BB221" i="316"/>
  <c r="BA221" i="316"/>
  <c r="AZ221" i="316"/>
  <c r="AY221" i="316"/>
  <c r="AX221" i="316"/>
  <c r="AW221" i="316"/>
  <c r="AV221" i="316"/>
  <c r="AU221" i="316"/>
  <c r="AT221" i="316"/>
  <c r="AS221" i="316"/>
  <c r="AR221" i="316"/>
  <c r="AQ221" i="316"/>
  <c r="AP221" i="316"/>
  <c r="AO221" i="316"/>
  <c r="AN221" i="316"/>
  <c r="AM221" i="316"/>
  <c r="AL221" i="316"/>
  <c r="AK221" i="316"/>
  <c r="AJ221" i="316"/>
  <c r="AI221" i="316"/>
  <c r="AH221" i="316"/>
  <c r="AG221" i="316"/>
  <c r="AF221" i="316"/>
  <c r="AE221" i="316"/>
  <c r="AD221" i="316"/>
  <c r="AC221" i="316"/>
  <c r="AB221" i="316"/>
  <c r="AA221" i="316"/>
  <c r="Z221" i="316"/>
  <c r="Y221" i="316"/>
  <c r="X221" i="316"/>
  <c r="W221" i="316"/>
  <c r="V221" i="316"/>
  <c r="U221" i="316"/>
  <c r="T221" i="316"/>
  <c r="S221" i="316"/>
  <c r="R221" i="316"/>
  <c r="Q221" i="316"/>
  <c r="P221" i="316"/>
  <c r="O221" i="316"/>
  <c r="N221" i="316"/>
  <c r="M221" i="316"/>
  <c r="L221" i="316"/>
  <c r="K221" i="316"/>
  <c r="J221" i="316"/>
  <c r="I221" i="316"/>
  <c r="H221" i="316"/>
  <c r="G221" i="316"/>
  <c r="D221" i="316"/>
  <c r="B221" i="316"/>
  <c r="A221" i="316"/>
  <c r="BX220" i="316"/>
  <c r="BW220" i="316"/>
  <c r="BV220" i="316"/>
  <c r="BU220" i="316"/>
  <c r="BT220" i="316"/>
  <c r="BS220" i="316"/>
  <c r="BR220" i="316"/>
  <c r="BQ220" i="316"/>
  <c r="BP220" i="316"/>
  <c r="BO220" i="316"/>
  <c r="BN220" i="316"/>
  <c r="BM220" i="316"/>
  <c r="BL220" i="316"/>
  <c r="BK220" i="316"/>
  <c r="BJ220" i="316"/>
  <c r="BI220" i="316"/>
  <c r="BH220" i="316"/>
  <c r="BG220" i="316"/>
  <c r="BF220" i="316"/>
  <c r="BE220" i="316"/>
  <c r="BD220" i="316"/>
  <c r="BC220" i="316"/>
  <c r="BB220" i="316"/>
  <c r="BA220" i="316"/>
  <c r="AZ220" i="316"/>
  <c r="AY220" i="316"/>
  <c r="AX220" i="316"/>
  <c r="AW220" i="316"/>
  <c r="AV220" i="316"/>
  <c r="AU220" i="316"/>
  <c r="AT220" i="316"/>
  <c r="AS220" i="316"/>
  <c r="AR220" i="316"/>
  <c r="AQ220" i="316"/>
  <c r="AP220" i="316"/>
  <c r="AO220" i="316"/>
  <c r="AN220" i="316"/>
  <c r="AM220" i="316"/>
  <c r="AL220" i="316"/>
  <c r="AK220" i="316"/>
  <c r="AJ220" i="316"/>
  <c r="AI220" i="316"/>
  <c r="AH220" i="316"/>
  <c r="AG220" i="316"/>
  <c r="AF220" i="316"/>
  <c r="AE220" i="316"/>
  <c r="AD220" i="316"/>
  <c r="AC220" i="316"/>
  <c r="AB220" i="316"/>
  <c r="AA220" i="316"/>
  <c r="Z220" i="316"/>
  <c r="Y220" i="316"/>
  <c r="X220" i="316"/>
  <c r="W220" i="316"/>
  <c r="V220" i="316"/>
  <c r="U220" i="316"/>
  <c r="T220" i="316"/>
  <c r="S220" i="316"/>
  <c r="R220" i="316"/>
  <c r="Q220" i="316"/>
  <c r="P220" i="316"/>
  <c r="O220" i="316"/>
  <c r="N220" i="316"/>
  <c r="M220" i="316"/>
  <c r="L220" i="316"/>
  <c r="K220" i="316"/>
  <c r="J220" i="316"/>
  <c r="I220" i="316"/>
  <c r="H220" i="316"/>
  <c r="G220" i="316"/>
  <c r="D220" i="316"/>
  <c r="B220" i="316"/>
  <c r="A220" i="316"/>
  <c r="BX219" i="316"/>
  <c r="BW219" i="316"/>
  <c r="BV219" i="316"/>
  <c r="BU219" i="316"/>
  <c r="BT219" i="316"/>
  <c r="BS219" i="316"/>
  <c r="BR219" i="316"/>
  <c r="BQ219" i="316"/>
  <c r="BP219" i="316"/>
  <c r="BO219" i="316"/>
  <c r="BN219" i="316"/>
  <c r="BM219" i="316"/>
  <c r="BL219" i="316"/>
  <c r="BK219" i="316"/>
  <c r="BJ219" i="316"/>
  <c r="BI219" i="316"/>
  <c r="BH219" i="316"/>
  <c r="BG219" i="316"/>
  <c r="BF219" i="316"/>
  <c r="BE219" i="316"/>
  <c r="BD219" i="316"/>
  <c r="BC219" i="316"/>
  <c r="BB219" i="316"/>
  <c r="BA219" i="316"/>
  <c r="AZ219" i="316"/>
  <c r="AY219" i="316"/>
  <c r="AX219" i="316"/>
  <c r="AW219" i="316"/>
  <c r="AV219" i="316"/>
  <c r="AU219" i="316"/>
  <c r="AT219" i="316"/>
  <c r="AS219" i="316"/>
  <c r="AR219" i="316"/>
  <c r="AQ219" i="316"/>
  <c r="AP219" i="316"/>
  <c r="AO219" i="316"/>
  <c r="AN219" i="316"/>
  <c r="AM219" i="316"/>
  <c r="AL219" i="316"/>
  <c r="AK219" i="316"/>
  <c r="AJ219" i="316"/>
  <c r="AI219" i="316"/>
  <c r="AH219" i="316"/>
  <c r="AG219" i="316"/>
  <c r="AF219" i="316"/>
  <c r="AE219" i="316"/>
  <c r="AD219" i="316"/>
  <c r="AC219" i="316"/>
  <c r="AB219" i="316"/>
  <c r="AA219" i="316"/>
  <c r="Z219" i="316"/>
  <c r="Y219" i="316"/>
  <c r="X219" i="316"/>
  <c r="W219" i="316"/>
  <c r="V219" i="316"/>
  <c r="U219" i="316"/>
  <c r="T219" i="316"/>
  <c r="S219" i="316"/>
  <c r="R219" i="316"/>
  <c r="Q219" i="316"/>
  <c r="P219" i="316"/>
  <c r="O219" i="316"/>
  <c r="N219" i="316"/>
  <c r="M219" i="316"/>
  <c r="L219" i="316"/>
  <c r="K219" i="316"/>
  <c r="J219" i="316"/>
  <c r="I219" i="316"/>
  <c r="H219" i="316"/>
  <c r="G219" i="316"/>
  <c r="D219" i="316"/>
  <c r="B219" i="316"/>
  <c r="A219" i="316"/>
  <c r="BX218" i="316"/>
  <c r="BW218" i="316"/>
  <c r="BV218" i="316"/>
  <c r="BU218" i="316"/>
  <c r="BT218" i="316"/>
  <c r="BS218" i="316"/>
  <c r="BR218" i="316"/>
  <c r="BQ218" i="316"/>
  <c r="BP218" i="316"/>
  <c r="BO218" i="316"/>
  <c r="BN218" i="316"/>
  <c r="BM218" i="316"/>
  <c r="BL218" i="316"/>
  <c r="BK218" i="316"/>
  <c r="BJ218" i="316"/>
  <c r="BI218" i="316"/>
  <c r="BH218" i="316"/>
  <c r="BG218" i="316"/>
  <c r="BF218" i="316"/>
  <c r="BE218" i="316"/>
  <c r="BD218" i="316"/>
  <c r="BC218" i="316"/>
  <c r="BB218" i="316"/>
  <c r="BA218" i="316"/>
  <c r="AZ218" i="316"/>
  <c r="AY218" i="316"/>
  <c r="AX218" i="316"/>
  <c r="AW218" i="316"/>
  <c r="AV218" i="316"/>
  <c r="AU218" i="316"/>
  <c r="AT218" i="316"/>
  <c r="AS218" i="316"/>
  <c r="AR218" i="316"/>
  <c r="AQ218" i="316"/>
  <c r="AP218" i="316"/>
  <c r="AO218" i="316"/>
  <c r="AN218" i="316"/>
  <c r="AM218" i="316"/>
  <c r="AL218" i="316"/>
  <c r="AK218" i="316"/>
  <c r="AJ218" i="316"/>
  <c r="AI218" i="316"/>
  <c r="AH218" i="316"/>
  <c r="AG218" i="316"/>
  <c r="AF218" i="316"/>
  <c r="AE218" i="316"/>
  <c r="AD218" i="316"/>
  <c r="AC218" i="316"/>
  <c r="AB218" i="316"/>
  <c r="AA218" i="316"/>
  <c r="Z218" i="316"/>
  <c r="Y218" i="316"/>
  <c r="X218" i="316"/>
  <c r="W218" i="316"/>
  <c r="V218" i="316"/>
  <c r="U218" i="316"/>
  <c r="T218" i="316"/>
  <c r="S218" i="316"/>
  <c r="R218" i="316"/>
  <c r="Q218" i="316"/>
  <c r="P218" i="316"/>
  <c r="O218" i="316"/>
  <c r="N218" i="316"/>
  <c r="M218" i="316"/>
  <c r="L218" i="316"/>
  <c r="K218" i="316"/>
  <c r="J218" i="316"/>
  <c r="I218" i="316"/>
  <c r="H218" i="316"/>
  <c r="G218" i="316"/>
  <c r="D218" i="316"/>
  <c r="B218" i="316"/>
  <c r="A218" i="316"/>
  <c r="BX217" i="316"/>
  <c r="BW217" i="316"/>
  <c r="BV217" i="316"/>
  <c r="BU217" i="316"/>
  <c r="BT217" i="316"/>
  <c r="BS217" i="316"/>
  <c r="BR217" i="316"/>
  <c r="BQ217" i="316"/>
  <c r="BP217" i="316"/>
  <c r="BO217" i="316"/>
  <c r="BN217" i="316"/>
  <c r="BM217" i="316"/>
  <c r="BL217" i="316"/>
  <c r="BK217" i="316"/>
  <c r="BJ217" i="316"/>
  <c r="BI217" i="316"/>
  <c r="BH217" i="316"/>
  <c r="BG217" i="316"/>
  <c r="BF217" i="316"/>
  <c r="BE217" i="316"/>
  <c r="BD217" i="316"/>
  <c r="BC217" i="316"/>
  <c r="BB217" i="316"/>
  <c r="BA217" i="316"/>
  <c r="AZ217" i="316"/>
  <c r="AY217" i="316"/>
  <c r="AX217" i="316"/>
  <c r="AW217" i="316"/>
  <c r="AV217" i="316"/>
  <c r="AU217" i="316"/>
  <c r="AT217" i="316"/>
  <c r="AS217" i="316"/>
  <c r="AR217" i="316"/>
  <c r="AQ217" i="316"/>
  <c r="AP217" i="316"/>
  <c r="AO217" i="316"/>
  <c r="AN217" i="316"/>
  <c r="AM217" i="316"/>
  <c r="AL217" i="316"/>
  <c r="AK217" i="316"/>
  <c r="AJ217" i="316"/>
  <c r="AI217" i="316"/>
  <c r="AH217" i="316"/>
  <c r="AG217" i="316"/>
  <c r="AF217" i="316"/>
  <c r="AE217" i="316"/>
  <c r="AD217" i="316"/>
  <c r="AC217" i="316"/>
  <c r="AB217" i="316"/>
  <c r="AA217" i="316"/>
  <c r="Z217" i="316"/>
  <c r="Y217" i="316"/>
  <c r="X217" i="316"/>
  <c r="W217" i="316"/>
  <c r="V217" i="316"/>
  <c r="U217" i="316"/>
  <c r="T217" i="316"/>
  <c r="S217" i="316"/>
  <c r="R217" i="316"/>
  <c r="Q217" i="316"/>
  <c r="P217" i="316"/>
  <c r="O217" i="316"/>
  <c r="N217" i="316"/>
  <c r="M217" i="316"/>
  <c r="L217" i="316"/>
  <c r="K217" i="316"/>
  <c r="J217" i="316"/>
  <c r="I217" i="316"/>
  <c r="H217" i="316"/>
  <c r="G217" i="316"/>
  <c r="D217" i="316"/>
  <c r="B217" i="316"/>
  <c r="A217" i="316"/>
  <c r="BX216" i="316"/>
  <c r="BW216" i="316"/>
  <c r="BV216" i="316"/>
  <c r="BU216" i="316"/>
  <c r="BT216" i="316"/>
  <c r="BS216" i="316"/>
  <c r="BR216" i="316"/>
  <c r="BQ216" i="316"/>
  <c r="BP216" i="316"/>
  <c r="BO216" i="316"/>
  <c r="BN216" i="316"/>
  <c r="BM216" i="316"/>
  <c r="BL216" i="316"/>
  <c r="BK216" i="316"/>
  <c r="BJ216" i="316"/>
  <c r="BI216" i="316"/>
  <c r="BH216" i="316"/>
  <c r="BG216" i="316"/>
  <c r="BF216" i="316"/>
  <c r="BE216" i="316"/>
  <c r="BD216" i="316"/>
  <c r="BC216" i="316"/>
  <c r="BB216" i="316"/>
  <c r="BA216" i="316"/>
  <c r="AZ216" i="316"/>
  <c r="AY216" i="316"/>
  <c r="AX216" i="316"/>
  <c r="AW216" i="316"/>
  <c r="AV216" i="316"/>
  <c r="AU216" i="316"/>
  <c r="AT216" i="316"/>
  <c r="AS216" i="316"/>
  <c r="AR216" i="316"/>
  <c r="AQ216" i="316"/>
  <c r="AP216" i="316"/>
  <c r="AO216" i="316"/>
  <c r="AN216" i="316"/>
  <c r="AM216" i="316"/>
  <c r="AL216" i="316"/>
  <c r="AK216" i="316"/>
  <c r="AJ216" i="316"/>
  <c r="AI216" i="316"/>
  <c r="AH216" i="316"/>
  <c r="AG216" i="316"/>
  <c r="AF216" i="316"/>
  <c r="AE216" i="316"/>
  <c r="AD216" i="316"/>
  <c r="AC216" i="316"/>
  <c r="AB216" i="316"/>
  <c r="AA216" i="316"/>
  <c r="Z216" i="316"/>
  <c r="Y216" i="316"/>
  <c r="X216" i="316"/>
  <c r="W216" i="316"/>
  <c r="V216" i="316"/>
  <c r="U216" i="316"/>
  <c r="T216" i="316"/>
  <c r="S216" i="316"/>
  <c r="R216" i="316"/>
  <c r="Q216" i="316"/>
  <c r="P216" i="316"/>
  <c r="O216" i="316"/>
  <c r="N216" i="316"/>
  <c r="M216" i="316"/>
  <c r="L216" i="316"/>
  <c r="K216" i="316"/>
  <c r="J216" i="316"/>
  <c r="I216" i="316"/>
  <c r="H216" i="316"/>
  <c r="G216" i="316"/>
  <c r="D216" i="316"/>
  <c r="B216" i="316"/>
  <c r="A216" i="316"/>
  <c r="BX215" i="316"/>
  <c r="BW215" i="316"/>
  <c r="BV215" i="316"/>
  <c r="BU215" i="316"/>
  <c r="BT215" i="316"/>
  <c r="BS215" i="316"/>
  <c r="BR215" i="316"/>
  <c r="BQ215" i="316"/>
  <c r="BP215" i="316"/>
  <c r="BO215" i="316"/>
  <c r="BN215" i="316"/>
  <c r="BM215" i="316"/>
  <c r="BL215" i="316"/>
  <c r="BK215" i="316"/>
  <c r="BJ215" i="316"/>
  <c r="BI215" i="316"/>
  <c r="BH215" i="316"/>
  <c r="BG215" i="316"/>
  <c r="BF215" i="316"/>
  <c r="BE215" i="316"/>
  <c r="BD215" i="316"/>
  <c r="BC215" i="316"/>
  <c r="BB215" i="316"/>
  <c r="BA215" i="316"/>
  <c r="AZ215" i="316"/>
  <c r="AY215" i="316"/>
  <c r="AX215" i="316"/>
  <c r="AW215" i="316"/>
  <c r="AV215" i="316"/>
  <c r="AU215" i="316"/>
  <c r="AT215" i="316"/>
  <c r="AS215" i="316"/>
  <c r="AR215" i="316"/>
  <c r="AQ215" i="316"/>
  <c r="AP215" i="316"/>
  <c r="AO215" i="316"/>
  <c r="AN215" i="316"/>
  <c r="AM215" i="316"/>
  <c r="AL215" i="316"/>
  <c r="AK215" i="316"/>
  <c r="AJ215" i="316"/>
  <c r="AI215" i="316"/>
  <c r="AH215" i="316"/>
  <c r="AG215" i="316"/>
  <c r="AF215" i="316"/>
  <c r="AE215" i="316"/>
  <c r="AD215" i="316"/>
  <c r="AC215" i="316"/>
  <c r="AB215" i="316"/>
  <c r="AA215" i="316"/>
  <c r="Z215" i="316"/>
  <c r="Y215" i="316"/>
  <c r="X215" i="316"/>
  <c r="W215" i="316"/>
  <c r="V215" i="316"/>
  <c r="U215" i="316"/>
  <c r="T215" i="316"/>
  <c r="S215" i="316"/>
  <c r="R215" i="316"/>
  <c r="Q215" i="316"/>
  <c r="P215" i="316"/>
  <c r="O215" i="316"/>
  <c r="N215" i="316"/>
  <c r="M215" i="316"/>
  <c r="L215" i="316"/>
  <c r="K215" i="316"/>
  <c r="J215" i="316"/>
  <c r="I215" i="316"/>
  <c r="H215" i="316"/>
  <c r="G215" i="316"/>
  <c r="D215" i="316"/>
  <c r="B215" i="316"/>
  <c r="A215" i="316"/>
  <c r="BX214" i="316"/>
  <c r="BW214" i="316"/>
  <c r="BV214" i="316"/>
  <c r="BU214" i="316"/>
  <c r="BT214" i="316"/>
  <c r="BS214" i="316"/>
  <c r="BR214" i="316"/>
  <c r="BQ214" i="316"/>
  <c r="BP214" i="316"/>
  <c r="BO214" i="316"/>
  <c r="BN214" i="316"/>
  <c r="BM214" i="316"/>
  <c r="BL214" i="316"/>
  <c r="BK214" i="316"/>
  <c r="BJ214" i="316"/>
  <c r="BI214" i="316"/>
  <c r="BH214" i="316"/>
  <c r="BG214" i="316"/>
  <c r="BF214" i="316"/>
  <c r="BE214" i="316"/>
  <c r="BD214" i="316"/>
  <c r="BC214" i="316"/>
  <c r="BB214" i="316"/>
  <c r="BA214" i="316"/>
  <c r="AZ214" i="316"/>
  <c r="AY214" i="316"/>
  <c r="AX214" i="316"/>
  <c r="AW214" i="316"/>
  <c r="AV214" i="316"/>
  <c r="AU214" i="316"/>
  <c r="AT214" i="316"/>
  <c r="AS214" i="316"/>
  <c r="AR214" i="316"/>
  <c r="AQ214" i="316"/>
  <c r="AP214" i="316"/>
  <c r="AO214" i="316"/>
  <c r="AN214" i="316"/>
  <c r="AM214" i="316"/>
  <c r="AL214" i="316"/>
  <c r="AK214" i="316"/>
  <c r="AJ214" i="316"/>
  <c r="AI214" i="316"/>
  <c r="AH214" i="316"/>
  <c r="AG214" i="316"/>
  <c r="AF214" i="316"/>
  <c r="AE214" i="316"/>
  <c r="AD214" i="316"/>
  <c r="AC214" i="316"/>
  <c r="AB214" i="316"/>
  <c r="AA214" i="316"/>
  <c r="Z214" i="316"/>
  <c r="Y214" i="316"/>
  <c r="X214" i="316"/>
  <c r="W214" i="316"/>
  <c r="V214" i="316"/>
  <c r="U214" i="316"/>
  <c r="T214" i="316"/>
  <c r="S214" i="316"/>
  <c r="R214" i="316"/>
  <c r="Q214" i="316"/>
  <c r="P214" i="316"/>
  <c r="O214" i="316"/>
  <c r="N214" i="316"/>
  <c r="M214" i="316"/>
  <c r="L214" i="316"/>
  <c r="K214" i="316"/>
  <c r="J214" i="316"/>
  <c r="I214" i="316"/>
  <c r="H214" i="316"/>
  <c r="G214" i="316"/>
  <c r="D214" i="316"/>
  <c r="B214" i="316"/>
  <c r="A214" i="316"/>
  <c r="BX213" i="316"/>
  <c r="BW213" i="316"/>
  <c r="BV213" i="316"/>
  <c r="BU213" i="316"/>
  <c r="BT213" i="316"/>
  <c r="BS213" i="316"/>
  <c r="BR213" i="316"/>
  <c r="BQ213" i="316"/>
  <c r="BP213" i="316"/>
  <c r="BO213" i="316"/>
  <c r="BN213" i="316"/>
  <c r="BM213" i="316"/>
  <c r="BL213" i="316"/>
  <c r="BK213" i="316"/>
  <c r="BJ213" i="316"/>
  <c r="BI213" i="316"/>
  <c r="BH213" i="316"/>
  <c r="BG213" i="316"/>
  <c r="BF213" i="316"/>
  <c r="BE213" i="316"/>
  <c r="BD213" i="316"/>
  <c r="BC213" i="316"/>
  <c r="BB213" i="316"/>
  <c r="BA213" i="316"/>
  <c r="AZ213" i="316"/>
  <c r="AY213" i="316"/>
  <c r="AX213" i="316"/>
  <c r="AW213" i="316"/>
  <c r="AV213" i="316"/>
  <c r="AU213" i="316"/>
  <c r="AT213" i="316"/>
  <c r="AS213" i="316"/>
  <c r="AR213" i="316"/>
  <c r="AQ213" i="316"/>
  <c r="AP213" i="316"/>
  <c r="AO213" i="316"/>
  <c r="AN213" i="316"/>
  <c r="AM213" i="316"/>
  <c r="AL213" i="316"/>
  <c r="AK213" i="316"/>
  <c r="AJ213" i="316"/>
  <c r="AI213" i="316"/>
  <c r="AH213" i="316"/>
  <c r="AG213" i="316"/>
  <c r="AF213" i="316"/>
  <c r="AE213" i="316"/>
  <c r="AD213" i="316"/>
  <c r="AC213" i="316"/>
  <c r="AB213" i="316"/>
  <c r="AA213" i="316"/>
  <c r="Z213" i="316"/>
  <c r="Y213" i="316"/>
  <c r="X213" i="316"/>
  <c r="W213" i="316"/>
  <c r="V213" i="316"/>
  <c r="U213" i="316"/>
  <c r="T213" i="316"/>
  <c r="S213" i="316"/>
  <c r="R213" i="316"/>
  <c r="Q213" i="316"/>
  <c r="P213" i="316"/>
  <c r="O213" i="316"/>
  <c r="N213" i="316"/>
  <c r="M213" i="316"/>
  <c r="L213" i="316"/>
  <c r="K213" i="316"/>
  <c r="J213" i="316"/>
  <c r="I213" i="316"/>
  <c r="H213" i="316"/>
  <c r="G213" i="316"/>
  <c r="D213" i="316"/>
  <c r="B213" i="316"/>
  <c r="A213" i="316"/>
  <c r="BX212" i="316"/>
  <c r="BW212" i="316"/>
  <c r="BV212" i="316"/>
  <c r="BU212" i="316"/>
  <c r="BT212" i="316"/>
  <c r="BS212" i="316"/>
  <c r="BR212" i="316"/>
  <c r="BQ212" i="316"/>
  <c r="BP212" i="316"/>
  <c r="BO212" i="316"/>
  <c r="BN212" i="316"/>
  <c r="BM212" i="316"/>
  <c r="BL212" i="316"/>
  <c r="BK212" i="316"/>
  <c r="BJ212" i="316"/>
  <c r="BI212" i="316"/>
  <c r="BH212" i="316"/>
  <c r="BG212" i="316"/>
  <c r="BF212" i="316"/>
  <c r="BE212" i="316"/>
  <c r="BD212" i="316"/>
  <c r="BC212" i="316"/>
  <c r="BB212" i="316"/>
  <c r="BA212" i="316"/>
  <c r="AZ212" i="316"/>
  <c r="AY212" i="316"/>
  <c r="AX212" i="316"/>
  <c r="AW212" i="316"/>
  <c r="AV212" i="316"/>
  <c r="AU212" i="316"/>
  <c r="AT212" i="316"/>
  <c r="AS212" i="316"/>
  <c r="AR212" i="316"/>
  <c r="AQ212" i="316"/>
  <c r="AP212" i="316"/>
  <c r="AO212" i="316"/>
  <c r="AN212" i="316"/>
  <c r="AM212" i="316"/>
  <c r="AL212" i="316"/>
  <c r="AK212" i="316"/>
  <c r="AJ212" i="316"/>
  <c r="AI212" i="316"/>
  <c r="AH212" i="316"/>
  <c r="AG212" i="316"/>
  <c r="AF212" i="316"/>
  <c r="AE212" i="316"/>
  <c r="AD212" i="316"/>
  <c r="AC212" i="316"/>
  <c r="AB212" i="316"/>
  <c r="AA212" i="316"/>
  <c r="Z212" i="316"/>
  <c r="Y212" i="316"/>
  <c r="X212" i="316"/>
  <c r="W212" i="316"/>
  <c r="V212" i="316"/>
  <c r="U212" i="316"/>
  <c r="T212" i="316"/>
  <c r="S212" i="316"/>
  <c r="R212" i="316"/>
  <c r="Q212" i="316"/>
  <c r="P212" i="316"/>
  <c r="O212" i="316"/>
  <c r="N212" i="316"/>
  <c r="M212" i="316"/>
  <c r="L212" i="316"/>
  <c r="K212" i="316"/>
  <c r="J212" i="316"/>
  <c r="I212" i="316"/>
  <c r="H212" i="316"/>
  <c r="G212" i="316"/>
  <c r="D212" i="316"/>
  <c r="B212" i="316"/>
  <c r="A212" i="316"/>
  <c r="BX211" i="316"/>
  <c r="BW211" i="316"/>
  <c r="BV211" i="316"/>
  <c r="BU211" i="316"/>
  <c r="BT211" i="316"/>
  <c r="BS211" i="316"/>
  <c r="BR211" i="316"/>
  <c r="BQ211" i="316"/>
  <c r="BP211" i="316"/>
  <c r="BO211" i="316"/>
  <c r="BN211" i="316"/>
  <c r="BM211" i="316"/>
  <c r="BL211" i="316"/>
  <c r="BK211" i="316"/>
  <c r="BJ211" i="316"/>
  <c r="BI211" i="316"/>
  <c r="BH211" i="316"/>
  <c r="BG211" i="316"/>
  <c r="BF211" i="316"/>
  <c r="BE211" i="316"/>
  <c r="BD211" i="316"/>
  <c r="BC211" i="316"/>
  <c r="BB211" i="316"/>
  <c r="BA211" i="316"/>
  <c r="AZ211" i="316"/>
  <c r="AY211" i="316"/>
  <c r="AX211" i="316"/>
  <c r="AW211" i="316"/>
  <c r="AV211" i="316"/>
  <c r="AU211" i="316"/>
  <c r="AT211" i="316"/>
  <c r="AS211" i="316"/>
  <c r="AR211" i="316"/>
  <c r="AQ211" i="316"/>
  <c r="AP211" i="316"/>
  <c r="AO211" i="316"/>
  <c r="AN211" i="316"/>
  <c r="AM211" i="316"/>
  <c r="AL211" i="316"/>
  <c r="AK211" i="316"/>
  <c r="AJ211" i="316"/>
  <c r="AI211" i="316"/>
  <c r="AH211" i="316"/>
  <c r="AG211" i="316"/>
  <c r="AF211" i="316"/>
  <c r="AE211" i="316"/>
  <c r="AD211" i="316"/>
  <c r="AC211" i="316"/>
  <c r="AB211" i="316"/>
  <c r="AA211" i="316"/>
  <c r="Z211" i="316"/>
  <c r="Y211" i="316"/>
  <c r="X211" i="316"/>
  <c r="W211" i="316"/>
  <c r="V211" i="316"/>
  <c r="U211" i="316"/>
  <c r="T211" i="316"/>
  <c r="S211" i="316"/>
  <c r="R211" i="316"/>
  <c r="Q211" i="316"/>
  <c r="P211" i="316"/>
  <c r="O211" i="316"/>
  <c r="N211" i="316"/>
  <c r="M211" i="316"/>
  <c r="L211" i="316"/>
  <c r="K211" i="316"/>
  <c r="J211" i="316"/>
  <c r="I211" i="316"/>
  <c r="H211" i="316"/>
  <c r="G211" i="316"/>
  <c r="D211" i="316"/>
  <c r="B211" i="316"/>
  <c r="A211" i="316"/>
  <c r="BX210" i="316"/>
  <c r="BW210" i="316"/>
  <c r="BV210" i="316"/>
  <c r="BU210" i="316"/>
  <c r="BT210" i="316"/>
  <c r="BS210" i="316"/>
  <c r="BR210" i="316"/>
  <c r="BQ210" i="316"/>
  <c r="BP210" i="316"/>
  <c r="BO210" i="316"/>
  <c r="BN210" i="316"/>
  <c r="BM210" i="316"/>
  <c r="BL210" i="316"/>
  <c r="BK210" i="316"/>
  <c r="BJ210" i="316"/>
  <c r="BI210" i="316"/>
  <c r="BH210" i="316"/>
  <c r="BG210" i="316"/>
  <c r="BF210" i="316"/>
  <c r="BE210" i="316"/>
  <c r="BD210" i="316"/>
  <c r="BC210" i="316"/>
  <c r="BB210" i="316"/>
  <c r="BA210" i="316"/>
  <c r="AZ210" i="316"/>
  <c r="AY210" i="316"/>
  <c r="AX210" i="316"/>
  <c r="AW210" i="316"/>
  <c r="AV210" i="316"/>
  <c r="AU210" i="316"/>
  <c r="AT210" i="316"/>
  <c r="AS210" i="316"/>
  <c r="AR210" i="316"/>
  <c r="AQ210" i="316"/>
  <c r="AP210" i="316"/>
  <c r="AO210" i="316"/>
  <c r="AN210" i="316"/>
  <c r="AM210" i="316"/>
  <c r="AL210" i="316"/>
  <c r="AK210" i="316"/>
  <c r="AJ210" i="316"/>
  <c r="AI210" i="316"/>
  <c r="AH210" i="316"/>
  <c r="AG210" i="316"/>
  <c r="AF210" i="316"/>
  <c r="AE210" i="316"/>
  <c r="AD210" i="316"/>
  <c r="AC210" i="316"/>
  <c r="AB210" i="316"/>
  <c r="AA210" i="316"/>
  <c r="Z210" i="316"/>
  <c r="Y210" i="316"/>
  <c r="X210" i="316"/>
  <c r="W210" i="316"/>
  <c r="V210" i="316"/>
  <c r="U210" i="316"/>
  <c r="T210" i="316"/>
  <c r="S210" i="316"/>
  <c r="R210" i="316"/>
  <c r="Q210" i="316"/>
  <c r="P210" i="316"/>
  <c r="O210" i="316"/>
  <c r="N210" i="316"/>
  <c r="M210" i="316"/>
  <c r="L210" i="316"/>
  <c r="K210" i="316"/>
  <c r="J210" i="316"/>
  <c r="I210" i="316"/>
  <c r="H210" i="316"/>
  <c r="G210" i="316"/>
  <c r="D210" i="316"/>
  <c r="B210" i="316"/>
  <c r="A210" i="316"/>
  <c r="BX209" i="316"/>
  <c r="BW209" i="316"/>
  <c r="BV209" i="316"/>
  <c r="BU209" i="316"/>
  <c r="BT209" i="316"/>
  <c r="BS209" i="316"/>
  <c r="BR209" i="316"/>
  <c r="BQ209" i="316"/>
  <c r="BP209" i="316"/>
  <c r="BO209" i="316"/>
  <c r="BN209" i="316"/>
  <c r="BM209" i="316"/>
  <c r="BL209" i="316"/>
  <c r="BK209" i="316"/>
  <c r="BJ209" i="316"/>
  <c r="BI209" i="316"/>
  <c r="BH209" i="316"/>
  <c r="BG209" i="316"/>
  <c r="BF209" i="316"/>
  <c r="BE209" i="316"/>
  <c r="BD209" i="316"/>
  <c r="BC209" i="316"/>
  <c r="BB209" i="316"/>
  <c r="BA209" i="316"/>
  <c r="AZ209" i="316"/>
  <c r="AY209" i="316"/>
  <c r="AX209" i="316"/>
  <c r="AW209" i="316"/>
  <c r="AV209" i="316"/>
  <c r="AU209" i="316"/>
  <c r="AT209" i="316"/>
  <c r="AS209" i="316"/>
  <c r="AR209" i="316"/>
  <c r="AQ209" i="316"/>
  <c r="AP209" i="316"/>
  <c r="AO209" i="316"/>
  <c r="AN209" i="316"/>
  <c r="AM209" i="316"/>
  <c r="AL209" i="316"/>
  <c r="AK209" i="316"/>
  <c r="AJ209" i="316"/>
  <c r="AI209" i="316"/>
  <c r="AH209" i="316"/>
  <c r="AG209" i="316"/>
  <c r="AF209" i="316"/>
  <c r="AE209" i="316"/>
  <c r="AD209" i="316"/>
  <c r="AC209" i="316"/>
  <c r="AB209" i="316"/>
  <c r="AA209" i="316"/>
  <c r="Z209" i="316"/>
  <c r="Y209" i="316"/>
  <c r="X209" i="316"/>
  <c r="W209" i="316"/>
  <c r="V209" i="316"/>
  <c r="U209" i="316"/>
  <c r="T209" i="316"/>
  <c r="S209" i="316"/>
  <c r="R209" i="316"/>
  <c r="Q209" i="316"/>
  <c r="P209" i="316"/>
  <c r="O209" i="316"/>
  <c r="N209" i="316"/>
  <c r="M209" i="316"/>
  <c r="L209" i="316"/>
  <c r="K209" i="316"/>
  <c r="J209" i="316"/>
  <c r="I209" i="316"/>
  <c r="H209" i="316"/>
  <c r="G209" i="316"/>
  <c r="D209" i="316"/>
  <c r="B209" i="316"/>
  <c r="A209" i="316"/>
  <c r="BX208" i="316"/>
  <c r="BW208" i="316"/>
  <c r="BV208" i="316"/>
  <c r="BU208" i="316"/>
  <c r="BT208" i="316"/>
  <c r="BS208" i="316"/>
  <c r="BR208" i="316"/>
  <c r="BQ208" i="316"/>
  <c r="BP208" i="316"/>
  <c r="BO208" i="316"/>
  <c r="BN208" i="316"/>
  <c r="BM208" i="316"/>
  <c r="BL208" i="316"/>
  <c r="BK208" i="316"/>
  <c r="BJ208" i="316"/>
  <c r="BI208" i="316"/>
  <c r="BH208" i="316"/>
  <c r="BG208" i="316"/>
  <c r="BF208" i="316"/>
  <c r="BE208" i="316"/>
  <c r="BD208" i="316"/>
  <c r="BC208" i="316"/>
  <c r="BB208" i="316"/>
  <c r="BA208" i="316"/>
  <c r="AZ208" i="316"/>
  <c r="AY208" i="316"/>
  <c r="AX208" i="316"/>
  <c r="AW208" i="316"/>
  <c r="AV208" i="316"/>
  <c r="AU208" i="316"/>
  <c r="AT208" i="316"/>
  <c r="AS208" i="316"/>
  <c r="AR208" i="316"/>
  <c r="AQ208" i="316"/>
  <c r="AP208" i="316"/>
  <c r="AO208" i="316"/>
  <c r="AN208" i="316"/>
  <c r="AM208" i="316"/>
  <c r="AL208" i="316"/>
  <c r="AK208" i="316"/>
  <c r="AJ208" i="316"/>
  <c r="AI208" i="316"/>
  <c r="AH208" i="316"/>
  <c r="AG208" i="316"/>
  <c r="AF208" i="316"/>
  <c r="AE208" i="316"/>
  <c r="AD208" i="316"/>
  <c r="AC208" i="316"/>
  <c r="AB208" i="316"/>
  <c r="AA208" i="316"/>
  <c r="Z208" i="316"/>
  <c r="Y208" i="316"/>
  <c r="X208" i="316"/>
  <c r="W208" i="316"/>
  <c r="V208" i="316"/>
  <c r="U208" i="316"/>
  <c r="T208" i="316"/>
  <c r="S208" i="316"/>
  <c r="R208" i="316"/>
  <c r="Q208" i="316"/>
  <c r="P208" i="316"/>
  <c r="O208" i="316"/>
  <c r="N208" i="316"/>
  <c r="M208" i="316"/>
  <c r="L208" i="316"/>
  <c r="K208" i="316"/>
  <c r="J208" i="316"/>
  <c r="I208" i="316"/>
  <c r="H208" i="316"/>
  <c r="G208" i="316"/>
  <c r="D208" i="316"/>
  <c r="B208" i="316"/>
  <c r="A208" i="316"/>
  <c r="BX207" i="316"/>
  <c r="BW207" i="316"/>
  <c r="BV207" i="316"/>
  <c r="BU207" i="316"/>
  <c r="BT207" i="316"/>
  <c r="BS207" i="316"/>
  <c r="BR207" i="316"/>
  <c r="BQ207" i="316"/>
  <c r="BP207" i="316"/>
  <c r="BO207" i="316"/>
  <c r="BN207" i="316"/>
  <c r="BM207" i="316"/>
  <c r="BL207" i="316"/>
  <c r="BK207" i="316"/>
  <c r="BJ207" i="316"/>
  <c r="BI207" i="316"/>
  <c r="BH207" i="316"/>
  <c r="BG207" i="316"/>
  <c r="BF207" i="316"/>
  <c r="BE207" i="316"/>
  <c r="BD207" i="316"/>
  <c r="BC207" i="316"/>
  <c r="BB207" i="316"/>
  <c r="BA207" i="316"/>
  <c r="AZ207" i="316"/>
  <c r="AY207" i="316"/>
  <c r="AX207" i="316"/>
  <c r="AW207" i="316"/>
  <c r="AV207" i="316"/>
  <c r="AU207" i="316"/>
  <c r="AT207" i="316"/>
  <c r="AS207" i="316"/>
  <c r="AR207" i="316"/>
  <c r="AQ207" i="316"/>
  <c r="AP207" i="316"/>
  <c r="AO207" i="316"/>
  <c r="AN207" i="316"/>
  <c r="AM207" i="316"/>
  <c r="AL207" i="316"/>
  <c r="AK207" i="316"/>
  <c r="AJ207" i="316"/>
  <c r="AI207" i="316"/>
  <c r="AH207" i="316"/>
  <c r="AG207" i="316"/>
  <c r="AF207" i="316"/>
  <c r="AE207" i="316"/>
  <c r="AD207" i="316"/>
  <c r="AC207" i="316"/>
  <c r="AB207" i="316"/>
  <c r="AA207" i="316"/>
  <c r="Z207" i="316"/>
  <c r="Y207" i="316"/>
  <c r="X207" i="316"/>
  <c r="W207" i="316"/>
  <c r="V207" i="316"/>
  <c r="U207" i="316"/>
  <c r="T207" i="316"/>
  <c r="S207" i="316"/>
  <c r="R207" i="316"/>
  <c r="Q207" i="316"/>
  <c r="P207" i="316"/>
  <c r="O207" i="316"/>
  <c r="N207" i="316"/>
  <c r="M207" i="316"/>
  <c r="L207" i="316"/>
  <c r="K207" i="316"/>
  <c r="J207" i="316"/>
  <c r="I207" i="316"/>
  <c r="H207" i="316"/>
  <c r="G207" i="316"/>
  <c r="D207" i="316"/>
  <c r="B207" i="316"/>
  <c r="A207" i="316"/>
  <c r="BX206" i="316"/>
  <c r="BW206" i="316"/>
  <c r="BV206" i="316"/>
  <c r="BU206" i="316"/>
  <c r="BT206" i="316"/>
  <c r="BS206" i="316"/>
  <c r="BR206" i="316"/>
  <c r="BQ206" i="316"/>
  <c r="BP206" i="316"/>
  <c r="BO206" i="316"/>
  <c r="BN206" i="316"/>
  <c r="BM206" i="316"/>
  <c r="BL206" i="316"/>
  <c r="BK206" i="316"/>
  <c r="BJ206" i="316"/>
  <c r="BI206" i="316"/>
  <c r="BH206" i="316"/>
  <c r="BG206" i="316"/>
  <c r="BF206" i="316"/>
  <c r="BE206" i="316"/>
  <c r="BD206" i="316"/>
  <c r="BC206" i="316"/>
  <c r="BB206" i="316"/>
  <c r="BA206" i="316"/>
  <c r="AZ206" i="316"/>
  <c r="AY206" i="316"/>
  <c r="AX206" i="316"/>
  <c r="AW206" i="316"/>
  <c r="AV206" i="316"/>
  <c r="AU206" i="316"/>
  <c r="AT206" i="316"/>
  <c r="AS206" i="316"/>
  <c r="AR206" i="316"/>
  <c r="AQ206" i="316"/>
  <c r="AP206" i="316"/>
  <c r="AO206" i="316"/>
  <c r="AN206" i="316"/>
  <c r="AM206" i="316"/>
  <c r="AL206" i="316"/>
  <c r="AK206" i="316"/>
  <c r="AJ206" i="316"/>
  <c r="AI206" i="316"/>
  <c r="AH206" i="316"/>
  <c r="AG206" i="316"/>
  <c r="AF206" i="316"/>
  <c r="AE206" i="316"/>
  <c r="AD206" i="316"/>
  <c r="AC206" i="316"/>
  <c r="AB206" i="316"/>
  <c r="AA206" i="316"/>
  <c r="Z206" i="316"/>
  <c r="Y206" i="316"/>
  <c r="X206" i="316"/>
  <c r="W206" i="316"/>
  <c r="V206" i="316"/>
  <c r="U206" i="316"/>
  <c r="T206" i="316"/>
  <c r="S206" i="316"/>
  <c r="R206" i="316"/>
  <c r="Q206" i="316"/>
  <c r="P206" i="316"/>
  <c r="O206" i="316"/>
  <c r="N206" i="316"/>
  <c r="M206" i="316"/>
  <c r="L206" i="316"/>
  <c r="K206" i="316"/>
  <c r="J206" i="316"/>
  <c r="I206" i="316"/>
  <c r="H206" i="316"/>
  <c r="G206" i="316"/>
  <c r="D206" i="316"/>
  <c r="B206" i="316"/>
  <c r="A206" i="316"/>
  <c r="BX205" i="316"/>
  <c r="BW205" i="316"/>
  <c r="BV205" i="316"/>
  <c r="BU205" i="316"/>
  <c r="BT205" i="316"/>
  <c r="BS205" i="316"/>
  <c r="BR205" i="316"/>
  <c r="BQ205" i="316"/>
  <c r="BP205" i="316"/>
  <c r="BO205" i="316"/>
  <c r="BN205" i="316"/>
  <c r="BM205" i="316"/>
  <c r="BL205" i="316"/>
  <c r="BK205" i="316"/>
  <c r="BJ205" i="316"/>
  <c r="BI205" i="316"/>
  <c r="BH205" i="316"/>
  <c r="BG205" i="316"/>
  <c r="BF205" i="316"/>
  <c r="BE205" i="316"/>
  <c r="BD205" i="316"/>
  <c r="BC205" i="316"/>
  <c r="BB205" i="316"/>
  <c r="BA205" i="316"/>
  <c r="AZ205" i="316"/>
  <c r="AY205" i="316"/>
  <c r="AX205" i="316"/>
  <c r="AW205" i="316"/>
  <c r="AV205" i="316"/>
  <c r="AU205" i="316"/>
  <c r="AT205" i="316"/>
  <c r="AS205" i="316"/>
  <c r="AR205" i="316"/>
  <c r="AQ205" i="316"/>
  <c r="AP205" i="316"/>
  <c r="AO205" i="316"/>
  <c r="AN205" i="316"/>
  <c r="AM205" i="316"/>
  <c r="AL205" i="316"/>
  <c r="AK205" i="316"/>
  <c r="AJ205" i="316"/>
  <c r="AI205" i="316"/>
  <c r="AH205" i="316"/>
  <c r="AG205" i="316"/>
  <c r="AF205" i="316"/>
  <c r="AE205" i="316"/>
  <c r="AD205" i="316"/>
  <c r="AC205" i="316"/>
  <c r="AB205" i="316"/>
  <c r="AA205" i="316"/>
  <c r="Z205" i="316"/>
  <c r="Y205" i="316"/>
  <c r="X205" i="316"/>
  <c r="W205" i="316"/>
  <c r="V205" i="316"/>
  <c r="U205" i="316"/>
  <c r="T205" i="316"/>
  <c r="S205" i="316"/>
  <c r="R205" i="316"/>
  <c r="Q205" i="316"/>
  <c r="P205" i="316"/>
  <c r="O205" i="316"/>
  <c r="N205" i="316"/>
  <c r="M205" i="316"/>
  <c r="L205" i="316"/>
  <c r="K205" i="316"/>
  <c r="J205" i="316"/>
  <c r="I205" i="316"/>
  <c r="H205" i="316"/>
  <c r="G205" i="316"/>
  <c r="D205" i="316"/>
  <c r="B205" i="316"/>
  <c r="A205" i="316"/>
  <c r="BX204" i="316"/>
  <c r="BW204" i="316"/>
  <c r="BV204" i="316"/>
  <c r="BU204" i="316"/>
  <c r="BT204" i="316"/>
  <c r="BS204" i="316"/>
  <c r="BR204" i="316"/>
  <c r="BQ204" i="316"/>
  <c r="BP204" i="316"/>
  <c r="BO204" i="316"/>
  <c r="BN204" i="316"/>
  <c r="BM204" i="316"/>
  <c r="BL204" i="316"/>
  <c r="BK204" i="316"/>
  <c r="BJ204" i="316"/>
  <c r="BI204" i="316"/>
  <c r="BH204" i="316"/>
  <c r="BG204" i="316"/>
  <c r="BF204" i="316"/>
  <c r="BE204" i="316"/>
  <c r="BD204" i="316"/>
  <c r="BC204" i="316"/>
  <c r="BB204" i="316"/>
  <c r="BA204" i="316"/>
  <c r="AZ204" i="316"/>
  <c r="AY204" i="316"/>
  <c r="AX204" i="316"/>
  <c r="AW204" i="316"/>
  <c r="AV204" i="316"/>
  <c r="AU204" i="316"/>
  <c r="AT204" i="316"/>
  <c r="AS204" i="316"/>
  <c r="AR204" i="316"/>
  <c r="AQ204" i="316"/>
  <c r="AP204" i="316"/>
  <c r="AO204" i="316"/>
  <c r="AN204" i="316"/>
  <c r="AM204" i="316"/>
  <c r="AL204" i="316"/>
  <c r="AK204" i="316"/>
  <c r="AJ204" i="316"/>
  <c r="AI204" i="316"/>
  <c r="AH204" i="316"/>
  <c r="AG204" i="316"/>
  <c r="AF204" i="316"/>
  <c r="AE204" i="316"/>
  <c r="AD204" i="316"/>
  <c r="AC204" i="316"/>
  <c r="AB204" i="316"/>
  <c r="AA204" i="316"/>
  <c r="Z204" i="316"/>
  <c r="Y204" i="316"/>
  <c r="X204" i="316"/>
  <c r="W204" i="316"/>
  <c r="V204" i="316"/>
  <c r="U204" i="316"/>
  <c r="T204" i="316"/>
  <c r="S204" i="316"/>
  <c r="R204" i="316"/>
  <c r="Q204" i="316"/>
  <c r="P204" i="316"/>
  <c r="O204" i="316"/>
  <c r="N204" i="316"/>
  <c r="M204" i="316"/>
  <c r="L204" i="316"/>
  <c r="K204" i="316"/>
  <c r="J204" i="316"/>
  <c r="I204" i="316"/>
  <c r="H204" i="316"/>
  <c r="G204" i="316"/>
  <c r="D204" i="316"/>
  <c r="B204" i="316"/>
  <c r="A204" i="316"/>
  <c r="BX203" i="316"/>
  <c r="BW203" i="316"/>
  <c r="BV203" i="316"/>
  <c r="BU203" i="316"/>
  <c r="BT203" i="316"/>
  <c r="BS203" i="316"/>
  <c r="BR203" i="316"/>
  <c r="BQ203" i="316"/>
  <c r="BP203" i="316"/>
  <c r="BO203" i="316"/>
  <c r="BN203" i="316"/>
  <c r="BM203" i="316"/>
  <c r="BL203" i="316"/>
  <c r="BK203" i="316"/>
  <c r="BJ203" i="316"/>
  <c r="BI203" i="316"/>
  <c r="BH203" i="316"/>
  <c r="BG203" i="316"/>
  <c r="BF203" i="316"/>
  <c r="BE203" i="316"/>
  <c r="BD203" i="316"/>
  <c r="BC203" i="316"/>
  <c r="BB203" i="316"/>
  <c r="BA203" i="316"/>
  <c r="AZ203" i="316"/>
  <c r="AY203" i="316"/>
  <c r="AX203" i="316"/>
  <c r="AW203" i="316"/>
  <c r="AV203" i="316"/>
  <c r="AU203" i="316"/>
  <c r="AT203" i="316"/>
  <c r="AS203" i="316"/>
  <c r="AR203" i="316"/>
  <c r="AQ203" i="316"/>
  <c r="AP203" i="316"/>
  <c r="AO203" i="316"/>
  <c r="AN203" i="316"/>
  <c r="AM203" i="316"/>
  <c r="AL203" i="316"/>
  <c r="AK203" i="316"/>
  <c r="AJ203" i="316"/>
  <c r="AI203" i="316"/>
  <c r="AH203" i="316"/>
  <c r="AG203" i="316"/>
  <c r="AF203" i="316"/>
  <c r="AE203" i="316"/>
  <c r="AD203" i="316"/>
  <c r="AC203" i="316"/>
  <c r="AB203" i="316"/>
  <c r="AA203" i="316"/>
  <c r="Z203" i="316"/>
  <c r="Y203" i="316"/>
  <c r="X203" i="316"/>
  <c r="W203" i="316"/>
  <c r="V203" i="316"/>
  <c r="U203" i="316"/>
  <c r="T203" i="316"/>
  <c r="S203" i="316"/>
  <c r="R203" i="316"/>
  <c r="Q203" i="316"/>
  <c r="P203" i="316"/>
  <c r="O203" i="316"/>
  <c r="N203" i="316"/>
  <c r="M203" i="316"/>
  <c r="L203" i="316"/>
  <c r="K203" i="316"/>
  <c r="J203" i="316"/>
  <c r="I203" i="316"/>
  <c r="H203" i="316"/>
  <c r="G203" i="316"/>
  <c r="D203" i="316"/>
  <c r="B203" i="316"/>
  <c r="A203" i="316"/>
  <c r="BX202" i="316"/>
  <c r="BW202" i="316"/>
  <c r="BV202" i="316"/>
  <c r="BU202" i="316"/>
  <c r="BT202" i="316"/>
  <c r="BS202" i="316"/>
  <c r="BR202" i="316"/>
  <c r="BQ202" i="316"/>
  <c r="BP202" i="316"/>
  <c r="BO202" i="316"/>
  <c r="BN202" i="316"/>
  <c r="BM202" i="316"/>
  <c r="BL202" i="316"/>
  <c r="BK202" i="316"/>
  <c r="BJ202" i="316"/>
  <c r="BI202" i="316"/>
  <c r="BH202" i="316"/>
  <c r="BG202" i="316"/>
  <c r="BF202" i="316"/>
  <c r="BE202" i="316"/>
  <c r="BD202" i="316"/>
  <c r="BC202" i="316"/>
  <c r="BB202" i="316"/>
  <c r="BA202" i="316"/>
  <c r="AZ202" i="316"/>
  <c r="AY202" i="316"/>
  <c r="AX202" i="316"/>
  <c r="AW202" i="316"/>
  <c r="AV202" i="316"/>
  <c r="AU202" i="316"/>
  <c r="AT202" i="316"/>
  <c r="AS202" i="316"/>
  <c r="AR202" i="316"/>
  <c r="AQ202" i="316"/>
  <c r="AP202" i="316"/>
  <c r="AO202" i="316"/>
  <c r="AN202" i="316"/>
  <c r="AM202" i="316"/>
  <c r="AL202" i="316"/>
  <c r="AK202" i="316"/>
  <c r="AJ202" i="316"/>
  <c r="AI202" i="316"/>
  <c r="AH202" i="316"/>
  <c r="AG202" i="316"/>
  <c r="AF202" i="316"/>
  <c r="AE202" i="316"/>
  <c r="AD202" i="316"/>
  <c r="AC202" i="316"/>
  <c r="AB202" i="316"/>
  <c r="AA202" i="316"/>
  <c r="Z202" i="316"/>
  <c r="Y202" i="316"/>
  <c r="X202" i="316"/>
  <c r="W202" i="316"/>
  <c r="V202" i="316"/>
  <c r="U202" i="316"/>
  <c r="T202" i="316"/>
  <c r="S202" i="316"/>
  <c r="R202" i="316"/>
  <c r="Q202" i="316"/>
  <c r="P202" i="316"/>
  <c r="O202" i="316"/>
  <c r="N202" i="316"/>
  <c r="M202" i="316"/>
  <c r="L202" i="316"/>
  <c r="K202" i="316"/>
  <c r="J202" i="316"/>
  <c r="I202" i="316"/>
  <c r="H202" i="316"/>
  <c r="G202" i="316"/>
  <c r="D202" i="316"/>
  <c r="B202" i="316"/>
  <c r="A202" i="316"/>
  <c r="BX201" i="316"/>
  <c r="BW201" i="316"/>
  <c r="BV201" i="316"/>
  <c r="BU201" i="316"/>
  <c r="BT201" i="316"/>
  <c r="BS201" i="316"/>
  <c r="BR201" i="316"/>
  <c r="BQ201" i="316"/>
  <c r="BP201" i="316"/>
  <c r="BO201" i="316"/>
  <c r="BN201" i="316"/>
  <c r="BM201" i="316"/>
  <c r="BL201" i="316"/>
  <c r="BK201" i="316"/>
  <c r="BJ201" i="316"/>
  <c r="BI201" i="316"/>
  <c r="BH201" i="316"/>
  <c r="BG201" i="316"/>
  <c r="BF201" i="316"/>
  <c r="BE201" i="316"/>
  <c r="BD201" i="316"/>
  <c r="BC201" i="316"/>
  <c r="BB201" i="316"/>
  <c r="BA201" i="316"/>
  <c r="AZ201" i="316"/>
  <c r="AY201" i="316"/>
  <c r="AX201" i="316"/>
  <c r="AW201" i="316"/>
  <c r="AV201" i="316"/>
  <c r="AU201" i="316"/>
  <c r="AT201" i="316"/>
  <c r="AS201" i="316"/>
  <c r="AR201" i="316"/>
  <c r="AQ201" i="316"/>
  <c r="AP201" i="316"/>
  <c r="AO201" i="316"/>
  <c r="AN201" i="316"/>
  <c r="AM201" i="316"/>
  <c r="AL201" i="316"/>
  <c r="AK201" i="316"/>
  <c r="AJ201" i="316"/>
  <c r="AI201" i="316"/>
  <c r="AH201" i="316"/>
  <c r="AG201" i="316"/>
  <c r="AF201" i="316"/>
  <c r="AE201" i="316"/>
  <c r="AD201" i="316"/>
  <c r="AC201" i="316"/>
  <c r="AB201" i="316"/>
  <c r="AA201" i="316"/>
  <c r="Z201" i="316"/>
  <c r="Y201" i="316"/>
  <c r="X201" i="316"/>
  <c r="W201" i="316"/>
  <c r="V201" i="316"/>
  <c r="U201" i="316"/>
  <c r="T201" i="316"/>
  <c r="S201" i="316"/>
  <c r="R201" i="316"/>
  <c r="Q201" i="316"/>
  <c r="P201" i="316"/>
  <c r="O201" i="316"/>
  <c r="N201" i="316"/>
  <c r="M201" i="316"/>
  <c r="L201" i="316"/>
  <c r="K201" i="316"/>
  <c r="J201" i="316"/>
  <c r="I201" i="316"/>
  <c r="H201" i="316"/>
  <c r="G201" i="316"/>
  <c r="D201" i="316"/>
  <c r="B201" i="316"/>
  <c r="A201" i="316"/>
  <c r="BX200" i="316"/>
  <c r="BW200" i="316"/>
  <c r="BV200" i="316"/>
  <c r="BU200" i="316"/>
  <c r="BT200" i="316"/>
  <c r="BS200" i="316"/>
  <c r="BR200" i="316"/>
  <c r="BQ200" i="316"/>
  <c r="BP200" i="316"/>
  <c r="BO200" i="316"/>
  <c r="BN200" i="316"/>
  <c r="BM200" i="316"/>
  <c r="BL200" i="316"/>
  <c r="BK200" i="316"/>
  <c r="BJ200" i="316"/>
  <c r="BI200" i="316"/>
  <c r="BH200" i="316"/>
  <c r="BG200" i="316"/>
  <c r="BF200" i="316"/>
  <c r="BE200" i="316"/>
  <c r="BD200" i="316"/>
  <c r="BC200" i="316"/>
  <c r="BB200" i="316"/>
  <c r="BA200" i="316"/>
  <c r="AZ200" i="316"/>
  <c r="AY200" i="316"/>
  <c r="AX200" i="316"/>
  <c r="AW200" i="316"/>
  <c r="AV200" i="316"/>
  <c r="AU200" i="316"/>
  <c r="AT200" i="316"/>
  <c r="AS200" i="316"/>
  <c r="AR200" i="316"/>
  <c r="AQ200" i="316"/>
  <c r="AP200" i="316"/>
  <c r="AO200" i="316"/>
  <c r="AN200" i="316"/>
  <c r="AM200" i="316"/>
  <c r="AL200" i="316"/>
  <c r="AK200" i="316"/>
  <c r="AJ200" i="316"/>
  <c r="AI200" i="316"/>
  <c r="AH200" i="316"/>
  <c r="AG200" i="316"/>
  <c r="AF200" i="316"/>
  <c r="AE200" i="316"/>
  <c r="AD200" i="316"/>
  <c r="AC200" i="316"/>
  <c r="AB200" i="316"/>
  <c r="AA200" i="316"/>
  <c r="Z200" i="316"/>
  <c r="Y200" i="316"/>
  <c r="X200" i="316"/>
  <c r="W200" i="316"/>
  <c r="V200" i="316"/>
  <c r="U200" i="316"/>
  <c r="T200" i="316"/>
  <c r="S200" i="316"/>
  <c r="R200" i="316"/>
  <c r="Q200" i="316"/>
  <c r="P200" i="316"/>
  <c r="O200" i="316"/>
  <c r="N200" i="316"/>
  <c r="M200" i="316"/>
  <c r="L200" i="316"/>
  <c r="K200" i="316"/>
  <c r="J200" i="316"/>
  <c r="I200" i="316"/>
  <c r="H200" i="316"/>
  <c r="G200" i="316"/>
  <c r="D200" i="316"/>
  <c r="B200" i="316"/>
  <c r="A200" i="316"/>
  <c r="BX199" i="316"/>
  <c r="BW199" i="316"/>
  <c r="BV199" i="316"/>
  <c r="BU199" i="316"/>
  <c r="BT199" i="316"/>
  <c r="BS199" i="316"/>
  <c r="BR199" i="316"/>
  <c r="BQ199" i="316"/>
  <c r="BP199" i="316"/>
  <c r="BO199" i="316"/>
  <c r="BN199" i="316"/>
  <c r="BM199" i="316"/>
  <c r="BL199" i="316"/>
  <c r="BK199" i="316"/>
  <c r="BJ199" i="316"/>
  <c r="BI199" i="316"/>
  <c r="BH199" i="316"/>
  <c r="BG199" i="316"/>
  <c r="BF199" i="316"/>
  <c r="BE199" i="316"/>
  <c r="BD199" i="316"/>
  <c r="BC199" i="316"/>
  <c r="BB199" i="316"/>
  <c r="BA199" i="316"/>
  <c r="AZ199" i="316"/>
  <c r="AY199" i="316"/>
  <c r="AX199" i="316"/>
  <c r="AW199" i="316"/>
  <c r="AV199" i="316"/>
  <c r="AU199" i="316"/>
  <c r="AT199" i="316"/>
  <c r="AS199" i="316"/>
  <c r="AR199" i="316"/>
  <c r="AQ199" i="316"/>
  <c r="AP199" i="316"/>
  <c r="AO199" i="316"/>
  <c r="AN199" i="316"/>
  <c r="AM199" i="316"/>
  <c r="AL199" i="316"/>
  <c r="AK199" i="316"/>
  <c r="AJ199" i="316"/>
  <c r="AI199" i="316"/>
  <c r="AH199" i="316"/>
  <c r="AG199" i="316"/>
  <c r="AF199" i="316"/>
  <c r="AE199" i="316"/>
  <c r="AD199" i="316"/>
  <c r="AC199" i="316"/>
  <c r="AB199" i="316"/>
  <c r="AA199" i="316"/>
  <c r="Z199" i="316"/>
  <c r="Y199" i="316"/>
  <c r="X199" i="316"/>
  <c r="W199" i="316"/>
  <c r="V199" i="316"/>
  <c r="U199" i="316"/>
  <c r="T199" i="316"/>
  <c r="S199" i="316"/>
  <c r="R199" i="316"/>
  <c r="Q199" i="316"/>
  <c r="P199" i="316"/>
  <c r="O199" i="316"/>
  <c r="N199" i="316"/>
  <c r="M199" i="316"/>
  <c r="L199" i="316"/>
  <c r="K199" i="316"/>
  <c r="J199" i="316"/>
  <c r="I199" i="316"/>
  <c r="H199" i="316"/>
  <c r="G199" i="316"/>
  <c r="D199" i="316"/>
  <c r="B199" i="316"/>
  <c r="A199" i="316"/>
  <c r="BX198" i="316"/>
  <c r="BW198" i="316"/>
  <c r="BV198" i="316"/>
  <c r="BU198" i="316"/>
  <c r="BT198" i="316"/>
  <c r="BS198" i="316"/>
  <c r="BR198" i="316"/>
  <c r="BQ198" i="316"/>
  <c r="BP198" i="316"/>
  <c r="BO198" i="316"/>
  <c r="BN198" i="316"/>
  <c r="BM198" i="316"/>
  <c r="BL198" i="316"/>
  <c r="BK198" i="316"/>
  <c r="BJ198" i="316"/>
  <c r="BI198" i="316"/>
  <c r="BH198" i="316"/>
  <c r="BG198" i="316"/>
  <c r="BF198" i="316"/>
  <c r="BE198" i="316"/>
  <c r="BD198" i="316"/>
  <c r="BC198" i="316"/>
  <c r="BB198" i="316"/>
  <c r="BA198" i="316"/>
  <c r="AZ198" i="316"/>
  <c r="AY198" i="316"/>
  <c r="AX198" i="316"/>
  <c r="AW198" i="316"/>
  <c r="AV198" i="316"/>
  <c r="AU198" i="316"/>
  <c r="AT198" i="316"/>
  <c r="AS198" i="316"/>
  <c r="AR198" i="316"/>
  <c r="AQ198" i="316"/>
  <c r="AP198" i="316"/>
  <c r="AO198" i="316"/>
  <c r="AN198" i="316"/>
  <c r="AM198" i="316"/>
  <c r="AL198" i="316"/>
  <c r="AK198" i="316"/>
  <c r="AJ198" i="316"/>
  <c r="AI198" i="316"/>
  <c r="AH198" i="316"/>
  <c r="AG198" i="316"/>
  <c r="AF198" i="316"/>
  <c r="AE198" i="316"/>
  <c r="AD198" i="316"/>
  <c r="AC198" i="316"/>
  <c r="AB198" i="316"/>
  <c r="AA198" i="316"/>
  <c r="Z198" i="316"/>
  <c r="Y198" i="316"/>
  <c r="X198" i="316"/>
  <c r="W198" i="316"/>
  <c r="V198" i="316"/>
  <c r="U198" i="316"/>
  <c r="T198" i="316"/>
  <c r="S198" i="316"/>
  <c r="R198" i="316"/>
  <c r="Q198" i="316"/>
  <c r="P198" i="316"/>
  <c r="O198" i="316"/>
  <c r="N198" i="316"/>
  <c r="M198" i="316"/>
  <c r="L198" i="316"/>
  <c r="K198" i="316"/>
  <c r="J198" i="316"/>
  <c r="I198" i="316"/>
  <c r="H198" i="316"/>
  <c r="G198" i="316"/>
  <c r="D198" i="316"/>
  <c r="B198" i="316"/>
  <c r="A198" i="316"/>
  <c r="BX197" i="316"/>
  <c r="BW197" i="316"/>
  <c r="BV197" i="316"/>
  <c r="BU197" i="316"/>
  <c r="BT197" i="316"/>
  <c r="BS197" i="316"/>
  <c r="BR197" i="316"/>
  <c r="BQ197" i="316"/>
  <c r="BP197" i="316"/>
  <c r="BO197" i="316"/>
  <c r="BN197" i="316"/>
  <c r="BM197" i="316"/>
  <c r="BL197" i="316"/>
  <c r="BK197" i="316"/>
  <c r="BJ197" i="316"/>
  <c r="BI197" i="316"/>
  <c r="BH197" i="316"/>
  <c r="BG197" i="316"/>
  <c r="BF197" i="316"/>
  <c r="BE197" i="316"/>
  <c r="BD197" i="316"/>
  <c r="BC197" i="316"/>
  <c r="BB197" i="316"/>
  <c r="BA197" i="316"/>
  <c r="AZ197" i="316"/>
  <c r="AY197" i="316"/>
  <c r="AX197" i="316"/>
  <c r="AW197" i="316"/>
  <c r="AV197" i="316"/>
  <c r="AU197" i="316"/>
  <c r="AT197" i="316"/>
  <c r="AS197" i="316"/>
  <c r="AR197" i="316"/>
  <c r="AQ197" i="316"/>
  <c r="AP197" i="316"/>
  <c r="AO197" i="316"/>
  <c r="AN197" i="316"/>
  <c r="AM197" i="316"/>
  <c r="AL197" i="316"/>
  <c r="AK197" i="316"/>
  <c r="AJ197" i="316"/>
  <c r="AI197" i="316"/>
  <c r="AH197" i="316"/>
  <c r="AG197" i="316"/>
  <c r="AF197" i="316"/>
  <c r="AE197" i="316"/>
  <c r="AD197" i="316"/>
  <c r="AC197" i="316"/>
  <c r="AB197" i="316"/>
  <c r="AA197" i="316"/>
  <c r="Z197" i="316"/>
  <c r="Y197" i="316"/>
  <c r="X197" i="316"/>
  <c r="W197" i="316"/>
  <c r="V197" i="316"/>
  <c r="U197" i="316"/>
  <c r="T197" i="316"/>
  <c r="S197" i="316"/>
  <c r="R197" i="316"/>
  <c r="Q197" i="316"/>
  <c r="P197" i="316"/>
  <c r="O197" i="316"/>
  <c r="N197" i="316"/>
  <c r="M197" i="316"/>
  <c r="L197" i="316"/>
  <c r="K197" i="316"/>
  <c r="J197" i="316"/>
  <c r="I197" i="316"/>
  <c r="H197" i="316"/>
  <c r="G197" i="316"/>
  <c r="D197" i="316"/>
  <c r="B197" i="316"/>
  <c r="A197" i="316"/>
  <c r="BX196" i="316"/>
  <c r="BW196" i="316"/>
  <c r="BV196" i="316"/>
  <c r="BU196" i="316"/>
  <c r="BT196" i="316"/>
  <c r="BS196" i="316"/>
  <c r="BR196" i="316"/>
  <c r="BQ196" i="316"/>
  <c r="BP196" i="316"/>
  <c r="BO196" i="316"/>
  <c r="BN196" i="316"/>
  <c r="BM196" i="316"/>
  <c r="BL196" i="316"/>
  <c r="BK196" i="316"/>
  <c r="BJ196" i="316"/>
  <c r="BI196" i="316"/>
  <c r="BH196" i="316"/>
  <c r="BG196" i="316"/>
  <c r="BF196" i="316"/>
  <c r="BE196" i="316"/>
  <c r="BD196" i="316"/>
  <c r="BC196" i="316"/>
  <c r="BB196" i="316"/>
  <c r="BA196" i="316"/>
  <c r="AZ196" i="316"/>
  <c r="AY196" i="316"/>
  <c r="AX196" i="316"/>
  <c r="AW196" i="316"/>
  <c r="AV196" i="316"/>
  <c r="AU196" i="316"/>
  <c r="AT196" i="316"/>
  <c r="AS196" i="316"/>
  <c r="AR196" i="316"/>
  <c r="AQ196" i="316"/>
  <c r="AP196" i="316"/>
  <c r="AO196" i="316"/>
  <c r="AN196" i="316"/>
  <c r="AM196" i="316"/>
  <c r="AL196" i="316"/>
  <c r="AK196" i="316"/>
  <c r="AJ196" i="316"/>
  <c r="AI196" i="316"/>
  <c r="AH196" i="316"/>
  <c r="AG196" i="316"/>
  <c r="AF196" i="316"/>
  <c r="AE196" i="316"/>
  <c r="AD196" i="316"/>
  <c r="AC196" i="316"/>
  <c r="AB196" i="316"/>
  <c r="AA196" i="316"/>
  <c r="Z196" i="316"/>
  <c r="Y196" i="316"/>
  <c r="X196" i="316"/>
  <c r="W196" i="316"/>
  <c r="V196" i="316"/>
  <c r="U196" i="316"/>
  <c r="T196" i="316"/>
  <c r="S196" i="316"/>
  <c r="R196" i="316"/>
  <c r="Q196" i="316"/>
  <c r="P196" i="316"/>
  <c r="O196" i="316"/>
  <c r="N196" i="316"/>
  <c r="M196" i="316"/>
  <c r="L196" i="316"/>
  <c r="K196" i="316"/>
  <c r="J196" i="316"/>
  <c r="I196" i="316"/>
  <c r="H196" i="316"/>
  <c r="G196" i="316"/>
  <c r="D196" i="316"/>
  <c r="B196" i="316"/>
  <c r="A196" i="316"/>
  <c r="BX195" i="316"/>
  <c r="BW195" i="316"/>
  <c r="BV195" i="316"/>
  <c r="BU195" i="316"/>
  <c r="BT195" i="316"/>
  <c r="BS195" i="316"/>
  <c r="BR195" i="316"/>
  <c r="BQ195" i="316"/>
  <c r="BP195" i="316"/>
  <c r="BO195" i="316"/>
  <c r="BN195" i="316"/>
  <c r="BM195" i="316"/>
  <c r="BL195" i="316"/>
  <c r="BK195" i="316"/>
  <c r="BJ195" i="316"/>
  <c r="BI195" i="316"/>
  <c r="BH195" i="316"/>
  <c r="BG195" i="316"/>
  <c r="BF195" i="316"/>
  <c r="BE195" i="316"/>
  <c r="BD195" i="316"/>
  <c r="BC195" i="316"/>
  <c r="BB195" i="316"/>
  <c r="BA195" i="316"/>
  <c r="AZ195" i="316"/>
  <c r="AY195" i="316"/>
  <c r="AX195" i="316"/>
  <c r="AW195" i="316"/>
  <c r="AV195" i="316"/>
  <c r="AU195" i="316"/>
  <c r="AT195" i="316"/>
  <c r="AS195" i="316"/>
  <c r="AR195" i="316"/>
  <c r="AQ195" i="316"/>
  <c r="AP195" i="316"/>
  <c r="AO195" i="316"/>
  <c r="AN195" i="316"/>
  <c r="AM195" i="316"/>
  <c r="AL195" i="316"/>
  <c r="AK195" i="316"/>
  <c r="AJ195" i="316"/>
  <c r="AI195" i="316"/>
  <c r="AH195" i="316"/>
  <c r="AG195" i="316"/>
  <c r="AF195" i="316"/>
  <c r="AE195" i="316"/>
  <c r="AD195" i="316"/>
  <c r="AC195" i="316"/>
  <c r="AB195" i="316"/>
  <c r="AA195" i="316"/>
  <c r="Z195" i="316"/>
  <c r="Y195" i="316"/>
  <c r="X195" i="316"/>
  <c r="W195" i="316"/>
  <c r="V195" i="316"/>
  <c r="U195" i="316"/>
  <c r="T195" i="316"/>
  <c r="S195" i="316"/>
  <c r="R195" i="316"/>
  <c r="Q195" i="316"/>
  <c r="P195" i="316"/>
  <c r="O195" i="316"/>
  <c r="N195" i="316"/>
  <c r="M195" i="316"/>
  <c r="L195" i="316"/>
  <c r="K195" i="316"/>
  <c r="J195" i="316"/>
  <c r="I195" i="316"/>
  <c r="H195" i="316"/>
  <c r="G195" i="316"/>
  <c r="D195" i="316"/>
  <c r="B195" i="316"/>
  <c r="A195" i="316"/>
  <c r="BX194" i="316"/>
  <c r="BW194" i="316"/>
  <c r="BV194" i="316"/>
  <c r="BU194" i="316"/>
  <c r="BT194" i="316"/>
  <c r="BS194" i="316"/>
  <c r="BR194" i="316"/>
  <c r="BQ194" i="316"/>
  <c r="BP194" i="316"/>
  <c r="BO194" i="316"/>
  <c r="BN194" i="316"/>
  <c r="BM194" i="316"/>
  <c r="BL194" i="316"/>
  <c r="BK194" i="316"/>
  <c r="BJ194" i="316"/>
  <c r="BI194" i="316"/>
  <c r="BH194" i="316"/>
  <c r="BG194" i="316"/>
  <c r="BF194" i="316"/>
  <c r="BE194" i="316"/>
  <c r="BD194" i="316"/>
  <c r="BC194" i="316"/>
  <c r="BB194" i="316"/>
  <c r="BA194" i="316"/>
  <c r="AZ194" i="316"/>
  <c r="AY194" i="316"/>
  <c r="AX194" i="316"/>
  <c r="AW194" i="316"/>
  <c r="AV194" i="316"/>
  <c r="AU194" i="316"/>
  <c r="AT194" i="316"/>
  <c r="AS194" i="316"/>
  <c r="AR194" i="316"/>
  <c r="AQ194" i="316"/>
  <c r="AP194" i="316"/>
  <c r="AO194" i="316"/>
  <c r="AN194" i="316"/>
  <c r="AM194" i="316"/>
  <c r="AL194" i="316"/>
  <c r="AK194" i="316"/>
  <c r="AJ194" i="316"/>
  <c r="AI194" i="316"/>
  <c r="AH194" i="316"/>
  <c r="AG194" i="316"/>
  <c r="AF194" i="316"/>
  <c r="AE194" i="316"/>
  <c r="AD194" i="316"/>
  <c r="AC194" i="316"/>
  <c r="AB194" i="316"/>
  <c r="AA194" i="316"/>
  <c r="Z194" i="316"/>
  <c r="Y194" i="316"/>
  <c r="X194" i="316"/>
  <c r="W194" i="316"/>
  <c r="V194" i="316"/>
  <c r="U194" i="316"/>
  <c r="T194" i="316"/>
  <c r="S194" i="316"/>
  <c r="R194" i="316"/>
  <c r="Q194" i="316"/>
  <c r="P194" i="316"/>
  <c r="O194" i="316"/>
  <c r="N194" i="316"/>
  <c r="M194" i="316"/>
  <c r="L194" i="316"/>
  <c r="K194" i="316"/>
  <c r="J194" i="316"/>
  <c r="I194" i="316"/>
  <c r="H194" i="316"/>
  <c r="G194" i="316"/>
  <c r="D194" i="316"/>
  <c r="B194" i="316"/>
  <c r="A194" i="316"/>
  <c r="BX193" i="316"/>
  <c r="BW193" i="316"/>
  <c r="BV193" i="316"/>
  <c r="BU193" i="316"/>
  <c r="BT193" i="316"/>
  <c r="BS193" i="316"/>
  <c r="BR193" i="316"/>
  <c r="BQ193" i="316"/>
  <c r="BP193" i="316"/>
  <c r="BO193" i="316"/>
  <c r="BN193" i="316"/>
  <c r="BM193" i="316"/>
  <c r="BL193" i="316"/>
  <c r="BK193" i="316"/>
  <c r="BJ193" i="316"/>
  <c r="BI193" i="316"/>
  <c r="BH193" i="316"/>
  <c r="BG193" i="316"/>
  <c r="BF193" i="316"/>
  <c r="BE193" i="316"/>
  <c r="BD193" i="316"/>
  <c r="BC193" i="316"/>
  <c r="BB193" i="316"/>
  <c r="BA193" i="316"/>
  <c r="AZ193" i="316"/>
  <c r="AY193" i="316"/>
  <c r="AX193" i="316"/>
  <c r="AW193" i="316"/>
  <c r="AV193" i="316"/>
  <c r="AU193" i="316"/>
  <c r="AT193" i="316"/>
  <c r="AS193" i="316"/>
  <c r="AR193" i="316"/>
  <c r="AQ193" i="316"/>
  <c r="AP193" i="316"/>
  <c r="AO193" i="316"/>
  <c r="AN193" i="316"/>
  <c r="AM193" i="316"/>
  <c r="AL193" i="316"/>
  <c r="AK193" i="316"/>
  <c r="AJ193" i="316"/>
  <c r="AI193" i="316"/>
  <c r="AH193" i="316"/>
  <c r="AG193" i="316"/>
  <c r="AF193" i="316"/>
  <c r="AE193" i="316"/>
  <c r="AD193" i="316"/>
  <c r="AC193" i="316"/>
  <c r="AB193" i="316"/>
  <c r="AA193" i="316"/>
  <c r="Z193" i="316"/>
  <c r="Y193" i="316"/>
  <c r="X193" i="316"/>
  <c r="W193" i="316"/>
  <c r="V193" i="316"/>
  <c r="U193" i="316"/>
  <c r="T193" i="316"/>
  <c r="S193" i="316"/>
  <c r="R193" i="316"/>
  <c r="Q193" i="316"/>
  <c r="P193" i="316"/>
  <c r="O193" i="316"/>
  <c r="N193" i="316"/>
  <c r="M193" i="316"/>
  <c r="L193" i="316"/>
  <c r="K193" i="316"/>
  <c r="J193" i="316"/>
  <c r="I193" i="316"/>
  <c r="H193" i="316"/>
  <c r="G193" i="316"/>
  <c r="D193" i="316"/>
  <c r="B193" i="316"/>
  <c r="A193" i="316"/>
  <c r="BX192" i="316"/>
  <c r="BW192" i="316"/>
  <c r="BV192" i="316"/>
  <c r="BU192" i="316"/>
  <c r="BT192" i="316"/>
  <c r="BS192" i="316"/>
  <c r="BR192" i="316"/>
  <c r="BQ192" i="316"/>
  <c r="BP192" i="316"/>
  <c r="BO192" i="316"/>
  <c r="BN192" i="316"/>
  <c r="BM192" i="316"/>
  <c r="BL192" i="316"/>
  <c r="BK192" i="316"/>
  <c r="BJ192" i="316"/>
  <c r="BI192" i="316"/>
  <c r="BH192" i="316"/>
  <c r="BG192" i="316"/>
  <c r="BF192" i="316"/>
  <c r="BE192" i="316"/>
  <c r="BD192" i="316"/>
  <c r="BC192" i="316"/>
  <c r="BB192" i="316"/>
  <c r="BA192" i="316"/>
  <c r="AZ192" i="316"/>
  <c r="AY192" i="316"/>
  <c r="AX192" i="316"/>
  <c r="AW192" i="316"/>
  <c r="AV192" i="316"/>
  <c r="AU192" i="316"/>
  <c r="AT192" i="316"/>
  <c r="AS192" i="316"/>
  <c r="AR192" i="316"/>
  <c r="AQ192" i="316"/>
  <c r="AP192" i="316"/>
  <c r="AO192" i="316"/>
  <c r="AN192" i="316"/>
  <c r="AM192" i="316"/>
  <c r="AL192" i="316"/>
  <c r="AK192" i="316"/>
  <c r="AJ192" i="316"/>
  <c r="AI192" i="316"/>
  <c r="AH192" i="316"/>
  <c r="AG192" i="316"/>
  <c r="AF192" i="316"/>
  <c r="AE192" i="316"/>
  <c r="AD192" i="316"/>
  <c r="AC192" i="316"/>
  <c r="AB192" i="316"/>
  <c r="AA192" i="316"/>
  <c r="Z192" i="316"/>
  <c r="Y192" i="316"/>
  <c r="X192" i="316"/>
  <c r="W192" i="316"/>
  <c r="V192" i="316"/>
  <c r="U192" i="316"/>
  <c r="T192" i="316"/>
  <c r="S192" i="316"/>
  <c r="R192" i="316"/>
  <c r="Q192" i="316"/>
  <c r="P192" i="316"/>
  <c r="O192" i="316"/>
  <c r="N192" i="316"/>
  <c r="M192" i="316"/>
  <c r="L192" i="316"/>
  <c r="K192" i="316"/>
  <c r="J192" i="316"/>
  <c r="I192" i="316"/>
  <c r="H192" i="316"/>
  <c r="G192" i="316"/>
  <c r="D192" i="316"/>
  <c r="B192" i="316"/>
  <c r="A192" i="316"/>
  <c r="BX191" i="316"/>
  <c r="BW191" i="316"/>
  <c r="BV191" i="316"/>
  <c r="BU191" i="316"/>
  <c r="BT191" i="316"/>
  <c r="BS191" i="316"/>
  <c r="BR191" i="316"/>
  <c r="BQ191" i="316"/>
  <c r="BP191" i="316"/>
  <c r="BO191" i="316"/>
  <c r="BN191" i="316"/>
  <c r="BM191" i="316"/>
  <c r="BL191" i="316"/>
  <c r="BK191" i="316"/>
  <c r="BJ191" i="316"/>
  <c r="BI191" i="316"/>
  <c r="BH191" i="316"/>
  <c r="BG191" i="316"/>
  <c r="BF191" i="316"/>
  <c r="BE191" i="316"/>
  <c r="BD191" i="316"/>
  <c r="BC191" i="316"/>
  <c r="BB191" i="316"/>
  <c r="BA191" i="316"/>
  <c r="AZ191" i="316"/>
  <c r="AY191" i="316"/>
  <c r="AX191" i="316"/>
  <c r="AW191" i="316"/>
  <c r="AV191" i="316"/>
  <c r="AU191" i="316"/>
  <c r="AT191" i="316"/>
  <c r="AS191" i="316"/>
  <c r="AR191" i="316"/>
  <c r="AQ191" i="316"/>
  <c r="AP191" i="316"/>
  <c r="AO191" i="316"/>
  <c r="AN191" i="316"/>
  <c r="AM191" i="316"/>
  <c r="AL191" i="316"/>
  <c r="AK191" i="316"/>
  <c r="AJ191" i="316"/>
  <c r="AI191" i="316"/>
  <c r="AH191" i="316"/>
  <c r="AG191" i="316"/>
  <c r="AF191" i="316"/>
  <c r="AE191" i="316"/>
  <c r="AD191" i="316"/>
  <c r="AC191" i="316"/>
  <c r="AB191" i="316"/>
  <c r="AA191" i="316"/>
  <c r="Z191" i="316"/>
  <c r="Y191" i="316"/>
  <c r="X191" i="316"/>
  <c r="W191" i="316"/>
  <c r="V191" i="316"/>
  <c r="U191" i="316"/>
  <c r="T191" i="316"/>
  <c r="S191" i="316"/>
  <c r="R191" i="316"/>
  <c r="Q191" i="316"/>
  <c r="P191" i="316"/>
  <c r="O191" i="316"/>
  <c r="N191" i="316"/>
  <c r="M191" i="316"/>
  <c r="L191" i="316"/>
  <c r="K191" i="316"/>
  <c r="J191" i="316"/>
  <c r="I191" i="316"/>
  <c r="H191" i="316"/>
  <c r="G191" i="316"/>
  <c r="D191" i="316"/>
  <c r="B191" i="316"/>
  <c r="A191" i="316"/>
  <c r="BX190" i="316"/>
  <c r="BW190" i="316"/>
  <c r="BV190" i="316"/>
  <c r="BU190" i="316"/>
  <c r="BT190" i="316"/>
  <c r="BS190" i="316"/>
  <c r="BR190" i="316"/>
  <c r="BQ190" i="316"/>
  <c r="BP190" i="316"/>
  <c r="BO190" i="316"/>
  <c r="BN190" i="316"/>
  <c r="BM190" i="316"/>
  <c r="BL190" i="316"/>
  <c r="BK190" i="316"/>
  <c r="BJ190" i="316"/>
  <c r="BI190" i="316"/>
  <c r="BH190" i="316"/>
  <c r="BG190" i="316"/>
  <c r="BF190" i="316"/>
  <c r="BE190" i="316"/>
  <c r="BD190" i="316"/>
  <c r="BC190" i="316"/>
  <c r="BB190" i="316"/>
  <c r="BA190" i="316"/>
  <c r="AZ190" i="316"/>
  <c r="AY190" i="316"/>
  <c r="AX190" i="316"/>
  <c r="AW190" i="316"/>
  <c r="AV190" i="316"/>
  <c r="AU190" i="316"/>
  <c r="AT190" i="316"/>
  <c r="AS190" i="316"/>
  <c r="AR190" i="316"/>
  <c r="AQ190" i="316"/>
  <c r="AP190" i="316"/>
  <c r="AO190" i="316"/>
  <c r="AN190" i="316"/>
  <c r="AM190" i="316"/>
  <c r="AL190" i="316"/>
  <c r="AK190" i="316"/>
  <c r="AJ190" i="316"/>
  <c r="AI190" i="316"/>
  <c r="AH190" i="316"/>
  <c r="AG190" i="316"/>
  <c r="AF190" i="316"/>
  <c r="AE190" i="316"/>
  <c r="AD190" i="316"/>
  <c r="AC190" i="316"/>
  <c r="AB190" i="316"/>
  <c r="AA190" i="316"/>
  <c r="Z190" i="316"/>
  <c r="Y190" i="316"/>
  <c r="X190" i="316"/>
  <c r="W190" i="316"/>
  <c r="V190" i="316"/>
  <c r="U190" i="316"/>
  <c r="T190" i="316"/>
  <c r="S190" i="316"/>
  <c r="R190" i="316"/>
  <c r="Q190" i="316"/>
  <c r="P190" i="316"/>
  <c r="O190" i="316"/>
  <c r="N190" i="316"/>
  <c r="M190" i="316"/>
  <c r="L190" i="316"/>
  <c r="K190" i="316"/>
  <c r="J190" i="316"/>
  <c r="I190" i="316"/>
  <c r="H190" i="316"/>
  <c r="G190" i="316"/>
  <c r="D190" i="316"/>
  <c r="B190" i="316"/>
  <c r="A190" i="316"/>
  <c r="BX189" i="316"/>
  <c r="BW189" i="316"/>
  <c r="BV189" i="316"/>
  <c r="BU189" i="316"/>
  <c r="BT189" i="316"/>
  <c r="BS189" i="316"/>
  <c r="BR189" i="316"/>
  <c r="BQ189" i="316"/>
  <c r="BP189" i="316"/>
  <c r="BO189" i="316"/>
  <c r="BN189" i="316"/>
  <c r="BM189" i="316"/>
  <c r="BL189" i="316"/>
  <c r="BK189" i="316"/>
  <c r="BJ189" i="316"/>
  <c r="BI189" i="316"/>
  <c r="BH189" i="316"/>
  <c r="BG189" i="316"/>
  <c r="BF189" i="316"/>
  <c r="BE189" i="316"/>
  <c r="BD189" i="316"/>
  <c r="BC189" i="316"/>
  <c r="BB189" i="316"/>
  <c r="BA189" i="316"/>
  <c r="AZ189" i="316"/>
  <c r="AY189" i="316"/>
  <c r="AX189" i="316"/>
  <c r="AW189" i="316"/>
  <c r="AV189" i="316"/>
  <c r="AU189" i="316"/>
  <c r="AT189" i="316"/>
  <c r="AS189" i="316"/>
  <c r="AR189" i="316"/>
  <c r="AQ189" i="316"/>
  <c r="AP189" i="316"/>
  <c r="AO189" i="316"/>
  <c r="AN189" i="316"/>
  <c r="AM189" i="316"/>
  <c r="AL189" i="316"/>
  <c r="AK189" i="316"/>
  <c r="AJ189" i="316"/>
  <c r="AI189" i="316"/>
  <c r="AH189" i="316"/>
  <c r="AG189" i="316"/>
  <c r="AF189" i="316"/>
  <c r="AE189" i="316"/>
  <c r="AD189" i="316"/>
  <c r="AC189" i="316"/>
  <c r="AB189" i="316"/>
  <c r="AA189" i="316"/>
  <c r="Z189" i="316"/>
  <c r="Y189" i="316"/>
  <c r="X189" i="316"/>
  <c r="W189" i="316"/>
  <c r="V189" i="316"/>
  <c r="U189" i="316"/>
  <c r="T189" i="316"/>
  <c r="S189" i="316"/>
  <c r="R189" i="316"/>
  <c r="Q189" i="316"/>
  <c r="P189" i="316"/>
  <c r="O189" i="316"/>
  <c r="N189" i="316"/>
  <c r="M189" i="316"/>
  <c r="L189" i="316"/>
  <c r="K189" i="316"/>
  <c r="J189" i="316"/>
  <c r="I189" i="316"/>
  <c r="H189" i="316"/>
  <c r="G189" i="316"/>
  <c r="D189" i="316"/>
  <c r="B189" i="316"/>
  <c r="A189" i="316"/>
  <c r="BX188" i="316"/>
  <c r="BW188" i="316"/>
  <c r="BV188" i="316"/>
  <c r="BU188" i="316"/>
  <c r="BT188" i="316"/>
  <c r="BS188" i="316"/>
  <c r="BR188" i="316"/>
  <c r="BQ188" i="316"/>
  <c r="BP188" i="316"/>
  <c r="BO188" i="316"/>
  <c r="BN188" i="316"/>
  <c r="BM188" i="316"/>
  <c r="BL188" i="316"/>
  <c r="BK188" i="316"/>
  <c r="BJ188" i="316"/>
  <c r="BI188" i="316"/>
  <c r="BH188" i="316"/>
  <c r="BG188" i="316"/>
  <c r="BF188" i="316"/>
  <c r="BE188" i="316"/>
  <c r="BD188" i="316"/>
  <c r="BC188" i="316"/>
  <c r="BB188" i="316"/>
  <c r="BA188" i="316"/>
  <c r="AZ188" i="316"/>
  <c r="AY188" i="316"/>
  <c r="AX188" i="316"/>
  <c r="AW188" i="316"/>
  <c r="AV188" i="316"/>
  <c r="AU188" i="316"/>
  <c r="AT188" i="316"/>
  <c r="AS188" i="316"/>
  <c r="AR188" i="316"/>
  <c r="AQ188" i="316"/>
  <c r="AP188" i="316"/>
  <c r="AO188" i="316"/>
  <c r="AN188" i="316"/>
  <c r="AM188" i="316"/>
  <c r="AL188" i="316"/>
  <c r="AK188" i="316"/>
  <c r="AJ188" i="316"/>
  <c r="AI188" i="316"/>
  <c r="AH188" i="316"/>
  <c r="AG188" i="316"/>
  <c r="AF188" i="316"/>
  <c r="AE188" i="316"/>
  <c r="AD188" i="316"/>
  <c r="AC188" i="316"/>
  <c r="AB188" i="316"/>
  <c r="AA188" i="316"/>
  <c r="Z188" i="316"/>
  <c r="Y188" i="316"/>
  <c r="X188" i="316"/>
  <c r="W188" i="316"/>
  <c r="V188" i="316"/>
  <c r="U188" i="316"/>
  <c r="T188" i="316"/>
  <c r="S188" i="316"/>
  <c r="R188" i="316"/>
  <c r="Q188" i="316"/>
  <c r="P188" i="316"/>
  <c r="O188" i="316"/>
  <c r="N188" i="316"/>
  <c r="M188" i="316"/>
  <c r="L188" i="316"/>
  <c r="K188" i="316"/>
  <c r="J188" i="316"/>
  <c r="I188" i="316"/>
  <c r="H188" i="316"/>
  <c r="G188" i="316"/>
  <c r="D188" i="316"/>
  <c r="B188" i="316"/>
  <c r="A188" i="316"/>
  <c r="BX187" i="316"/>
  <c r="BW187" i="316"/>
  <c r="BV187" i="316"/>
  <c r="BU187" i="316"/>
  <c r="BT187" i="316"/>
  <c r="BS187" i="316"/>
  <c r="BR187" i="316"/>
  <c r="BQ187" i="316"/>
  <c r="BP187" i="316"/>
  <c r="BO187" i="316"/>
  <c r="BN187" i="316"/>
  <c r="BM187" i="316"/>
  <c r="BL187" i="316"/>
  <c r="BK187" i="316"/>
  <c r="BJ187" i="316"/>
  <c r="BI187" i="316"/>
  <c r="BH187" i="316"/>
  <c r="BG187" i="316"/>
  <c r="BF187" i="316"/>
  <c r="BE187" i="316"/>
  <c r="BD187" i="316"/>
  <c r="BC187" i="316"/>
  <c r="BB187" i="316"/>
  <c r="BA187" i="316"/>
  <c r="AZ187" i="316"/>
  <c r="AY187" i="316"/>
  <c r="AX187" i="316"/>
  <c r="AW187" i="316"/>
  <c r="AV187" i="316"/>
  <c r="AU187" i="316"/>
  <c r="AT187" i="316"/>
  <c r="AS187" i="316"/>
  <c r="AR187" i="316"/>
  <c r="AQ187" i="316"/>
  <c r="AP187" i="316"/>
  <c r="AO187" i="316"/>
  <c r="AN187" i="316"/>
  <c r="AM187" i="316"/>
  <c r="AL187" i="316"/>
  <c r="AK187" i="316"/>
  <c r="AJ187" i="316"/>
  <c r="AI187" i="316"/>
  <c r="AH187" i="316"/>
  <c r="AG187" i="316"/>
  <c r="AF187" i="316"/>
  <c r="AE187" i="316"/>
  <c r="AD187" i="316"/>
  <c r="AC187" i="316"/>
  <c r="AB187" i="316"/>
  <c r="AA187" i="316"/>
  <c r="Z187" i="316"/>
  <c r="Y187" i="316"/>
  <c r="X187" i="316"/>
  <c r="W187" i="316"/>
  <c r="V187" i="316"/>
  <c r="U187" i="316"/>
  <c r="T187" i="316"/>
  <c r="S187" i="316"/>
  <c r="R187" i="316"/>
  <c r="Q187" i="316"/>
  <c r="P187" i="316"/>
  <c r="O187" i="316"/>
  <c r="N187" i="316"/>
  <c r="M187" i="316"/>
  <c r="L187" i="316"/>
  <c r="K187" i="316"/>
  <c r="J187" i="316"/>
  <c r="I187" i="316"/>
  <c r="H187" i="316"/>
  <c r="G187" i="316"/>
  <c r="D187" i="316"/>
  <c r="B187" i="316"/>
  <c r="A187" i="316"/>
  <c r="BX186" i="316"/>
  <c r="BW186" i="316"/>
  <c r="BV186" i="316"/>
  <c r="BU186" i="316"/>
  <c r="BT186" i="316"/>
  <c r="BS186" i="316"/>
  <c r="BR186" i="316"/>
  <c r="BQ186" i="316"/>
  <c r="BP186" i="316"/>
  <c r="BO186" i="316"/>
  <c r="BN186" i="316"/>
  <c r="BM186" i="316"/>
  <c r="BL186" i="316"/>
  <c r="BK186" i="316"/>
  <c r="BJ186" i="316"/>
  <c r="BI186" i="316"/>
  <c r="BH186" i="316"/>
  <c r="BG186" i="316"/>
  <c r="BF186" i="316"/>
  <c r="BE186" i="316"/>
  <c r="BD186" i="316"/>
  <c r="BC186" i="316"/>
  <c r="BB186" i="316"/>
  <c r="BA186" i="316"/>
  <c r="AZ186" i="316"/>
  <c r="AY186" i="316"/>
  <c r="AX186" i="316"/>
  <c r="AW186" i="316"/>
  <c r="AV186" i="316"/>
  <c r="AU186" i="316"/>
  <c r="AT186" i="316"/>
  <c r="AS186" i="316"/>
  <c r="AR186" i="316"/>
  <c r="AQ186" i="316"/>
  <c r="AP186" i="316"/>
  <c r="AO186" i="316"/>
  <c r="AN186" i="316"/>
  <c r="AM186" i="316"/>
  <c r="AL186" i="316"/>
  <c r="AK186" i="316"/>
  <c r="AJ186" i="316"/>
  <c r="AI186" i="316"/>
  <c r="AH186" i="316"/>
  <c r="AG186" i="316"/>
  <c r="AF186" i="316"/>
  <c r="AE186" i="316"/>
  <c r="AD186" i="316"/>
  <c r="AC186" i="316"/>
  <c r="AB186" i="316"/>
  <c r="AA186" i="316"/>
  <c r="Z186" i="316"/>
  <c r="Y186" i="316"/>
  <c r="X186" i="316"/>
  <c r="W186" i="316"/>
  <c r="V186" i="316"/>
  <c r="U186" i="316"/>
  <c r="T186" i="316"/>
  <c r="S186" i="316"/>
  <c r="R186" i="316"/>
  <c r="Q186" i="316"/>
  <c r="P186" i="316"/>
  <c r="O186" i="316"/>
  <c r="N186" i="316"/>
  <c r="M186" i="316"/>
  <c r="L186" i="316"/>
  <c r="K186" i="316"/>
  <c r="J186" i="316"/>
  <c r="I186" i="316"/>
  <c r="H186" i="316"/>
  <c r="G186" i="316"/>
  <c r="D186" i="316"/>
  <c r="B186" i="316"/>
  <c r="A186" i="316"/>
  <c r="BX185" i="316"/>
  <c r="BW185" i="316"/>
  <c r="BV185" i="316"/>
  <c r="BU185" i="316"/>
  <c r="BT185" i="316"/>
  <c r="BS185" i="316"/>
  <c r="BR185" i="316"/>
  <c r="BQ185" i="316"/>
  <c r="BP185" i="316"/>
  <c r="BO185" i="316"/>
  <c r="BN185" i="316"/>
  <c r="BM185" i="316"/>
  <c r="BL185" i="316"/>
  <c r="BK185" i="316"/>
  <c r="BJ185" i="316"/>
  <c r="BI185" i="316"/>
  <c r="BH185" i="316"/>
  <c r="BG185" i="316"/>
  <c r="BF185" i="316"/>
  <c r="BE185" i="316"/>
  <c r="BD185" i="316"/>
  <c r="BC185" i="316"/>
  <c r="BB185" i="316"/>
  <c r="BA185" i="316"/>
  <c r="AZ185" i="316"/>
  <c r="AY185" i="316"/>
  <c r="AX185" i="316"/>
  <c r="AW185" i="316"/>
  <c r="AV185" i="316"/>
  <c r="AU185" i="316"/>
  <c r="AT185" i="316"/>
  <c r="AS185" i="316"/>
  <c r="AR185" i="316"/>
  <c r="AQ185" i="316"/>
  <c r="AP185" i="316"/>
  <c r="AO185" i="316"/>
  <c r="AN185" i="316"/>
  <c r="AM185" i="316"/>
  <c r="AL185" i="316"/>
  <c r="AK185" i="316"/>
  <c r="AJ185" i="316"/>
  <c r="AI185" i="316"/>
  <c r="AH185" i="316"/>
  <c r="AG185" i="316"/>
  <c r="AF185" i="316"/>
  <c r="AE185" i="316"/>
  <c r="AD185" i="316"/>
  <c r="AC185" i="316"/>
  <c r="AB185" i="316"/>
  <c r="AA185" i="316"/>
  <c r="Z185" i="316"/>
  <c r="Y185" i="316"/>
  <c r="X185" i="316"/>
  <c r="W185" i="316"/>
  <c r="V185" i="316"/>
  <c r="U185" i="316"/>
  <c r="T185" i="316"/>
  <c r="S185" i="316"/>
  <c r="R185" i="316"/>
  <c r="Q185" i="316"/>
  <c r="P185" i="316"/>
  <c r="O185" i="316"/>
  <c r="N185" i="316"/>
  <c r="M185" i="316"/>
  <c r="L185" i="316"/>
  <c r="K185" i="316"/>
  <c r="J185" i="316"/>
  <c r="I185" i="316"/>
  <c r="H185" i="316"/>
  <c r="G185" i="316"/>
  <c r="D185" i="316"/>
  <c r="B185" i="316"/>
  <c r="A185" i="316"/>
  <c r="BX184" i="316"/>
  <c r="BW184" i="316"/>
  <c r="BV184" i="316"/>
  <c r="BU184" i="316"/>
  <c r="BT184" i="316"/>
  <c r="BS184" i="316"/>
  <c r="BR184" i="316"/>
  <c r="BQ184" i="316"/>
  <c r="BP184" i="316"/>
  <c r="BO184" i="316"/>
  <c r="BN184" i="316"/>
  <c r="BM184" i="316"/>
  <c r="BL184" i="316"/>
  <c r="BK184" i="316"/>
  <c r="BJ184" i="316"/>
  <c r="BI184" i="316"/>
  <c r="BH184" i="316"/>
  <c r="BG184" i="316"/>
  <c r="BF184" i="316"/>
  <c r="BE184" i="316"/>
  <c r="BD184" i="316"/>
  <c r="BC184" i="316"/>
  <c r="BB184" i="316"/>
  <c r="BA184" i="316"/>
  <c r="AZ184" i="316"/>
  <c r="AY184" i="316"/>
  <c r="AX184" i="316"/>
  <c r="AW184" i="316"/>
  <c r="AV184" i="316"/>
  <c r="AU184" i="316"/>
  <c r="AT184" i="316"/>
  <c r="AS184" i="316"/>
  <c r="AR184" i="316"/>
  <c r="AQ184" i="316"/>
  <c r="AP184" i="316"/>
  <c r="AO184" i="316"/>
  <c r="AN184" i="316"/>
  <c r="AM184" i="316"/>
  <c r="AL184" i="316"/>
  <c r="AK184" i="316"/>
  <c r="AJ184" i="316"/>
  <c r="AI184" i="316"/>
  <c r="AH184" i="316"/>
  <c r="AG184" i="316"/>
  <c r="AF184" i="316"/>
  <c r="AE184" i="316"/>
  <c r="AD184" i="316"/>
  <c r="AC184" i="316"/>
  <c r="AB184" i="316"/>
  <c r="AA184" i="316"/>
  <c r="Z184" i="316"/>
  <c r="Y184" i="316"/>
  <c r="X184" i="316"/>
  <c r="W184" i="316"/>
  <c r="V184" i="316"/>
  <c r="U184" i="316"/>
  <c r="T184" i="316"/>
  <c r="S184" i="316"/>
  <c r="R184" i="316"/>
  <c r="Q184" i="316"/>
  <c r="P184" i="316"/>
  <c r="O184" i="316"/>
  <c r="N184" i="316"/>
  <c r="M184" i="316"/>
  <c r="L184" i="316"/>
  <c r="K184" i="316"/>
  <c r="J184" i="316"/>
  <c r="I184" i="316"/>
  <c r="H184" i="316"/>
  <c r="G184" i="316"/>
  <c r="D184" i="316"/>
  <c r="B184" i="316"/>
  <c r="A184" i="316"/>
  <c r="BX183" i="316"/>
  <c r="BW183" i="316"/>
  <c r="BV183" i="316"/>
  <c r="BU183" i="316"/>
  <c r="BT183" i="316"/>
  <c r="BS183" i="316"/>
  <c r="BR183" i="316"/>
  <c r="BQ183" i="316"/>
  <c r="BP183" i="316"/>
  <c r="BO183" i="316"/>
  <c r="BN183" i="316"/>
  <c r="BM183" i="316"/>
  <c r="BL183" i="316"/>
  <c r="BK183" i="316"/>
  <c r="BJ183" i="316"/>
  <c r="BI183" i="316"/>
  <c r="BH183" i="316"/>
  <c r="BG183" i="316"/>
  <c r="BF183" i="316"/>
  <c r="BE183" i="316"/>
  <c r="BD183" i="316"/>
  <c r="BC183" i="316"/>
  <c r="BB183" i="316"/>
  <c r="BA183" i="316"/>
  <c r="AZ183" i="316"/>
  <c r="AY183" i="316"/>
  <c r="AX183" i="316"/>
  <c r="AW183" i="316"/>
  <c r="AV183" i="316"/>
  <c r="AU183" i="316"/>
  <c r="AT183" i="316"/>
  <c r="AS183" i="316"/>
  <c r="AR183" i="316"/>
  <c r="AQ183" i="316"/>
  <c r="AP183" i="316"/>
  <c r="AO183" i="316"/>
  <c r="AN183" i="316"/>
  <c r="AM183" i="316"/>
  <c r="AL183" i="316"/>
  <c r="AK183" i="316"/>
  <c r="AJ183" i="316"/>
  <c r="AI183" i="316"/>
  <c r="AH183" i="316"/>
  <c r="AG183" i="316"/>
  <c r="AF183" i="316"/>
  <c r="AE183" i="316"/>
  <c r="AD183" i="316"/>
  <c r="AC183" i="316"/>
  <c r="AB183" i="316"/>
  <c r="AA183" i="316"/>
  <c r="Z183" i="316"/>
  <c r="Y183" i="316"/>
  <c r="X183" i="316"/>
  <c r="W183" i="316"/>
  <c r="V183" i="316"/>
  <c r="U183" i="316"/>
  <c r="T183" i="316"/>
  <c r="S183" i="316"/>
  <c r="R183" i="316"/>
  <c r="Q183" i="316"/>
  <c r="P183" i="316"/>
  <c r="O183" i="316"/>
  <c r="N183" i="316"/>
  <c r="M183" i="316"/>
  <c r="L183" i="316"/>
  <c r="K183" i="316"/>
  <c r="J183" i="316"/>
  <c r="I183" i="316"/>
  <c r="H183" i="316"/>
  <c r="G183" i="316"/>
  <c r="D183" i="316"/>
  <c r="B183" i="316"/>
  <c r="A183" i="316"/>
  <c r="BX182" i="316"/>
  <c r="BW182" i="316"/>
  <c r="BV182" i="316"/>
  <c r="BU182" i="316"/>
  <c r="BT182" i="316"/>
  <c r="BS182" i="316"/>
  <c r="BR182" i="316"/>
  <c r="BQ182" i="316"/>
  <c r="BP182" i="316"/>
  <c r="BO182" i="316"/>
  <c r="BN182" i="316"/>
  <c r="BM182" i="316"/>
  <c r="BL182" i="316"/>
  <c r="BK182" i="316"/>
  <c r="BJ182" i="316"/>
  <c r="BI182" i="316"/>
  <c r="BH182" i="316"/>
  <c r="BG182" i="316"/>
  <c r="BF182" i="316"/>
  <c r="BE182" i="316"/>
  <c r="BD182" i="316"/>
  <c r="BC182" i="316"/>
  <c r="BB182" i="316"/>
  <c r="BA182" i="316"/>
  <c r="AZ182" i="316"/>
  <c r="AY182" i="316"/>
  <c r="AX182" i="316"/>
  <c r="AW182" i="316"/>
  <c r="AV182" i="316"/>
  <c r="AU182" i="316"/>
  <c r="AT182" i="316"/>
  <c r="AS182" i="316"/>
  <c r="AR182" i="316"/>
  <c r="AQ182" i="316"/>
  <c r="AP182" i="316"/>
  <c r="AO182" i="316"/>
  <c r="AN182" i="316"/>
  <c r="AM182" i="316"/>
  <c r="AL182" i="316"/>
  <c r="AK182" i="316"/>
  <c r="AJ182" i="316"/>
  <c r="AI182" i="316"/>
  <c r="AH182" i="316"/>
  <c r="AG182" i="316"/>
  <c r="AF182" i="316"/>
  <c r="AE182" i="316"/>
  <c r="AD182" i="316"/>
  <c r="AC182" i="316"/>
  <c r="AB182" i="316"/>
  <c r="AA182" i="316"/>
  <c r="Z182" i="316"/>
  <c r="Y182" i="316"/>
  <c r="X182" i="316"/>
  <c r="W182" i="316"/>
  <c r="V182" i="316"/>
  <c r="U182" i="316"/>
  <c r="T182" i="316"/>
  <c r="S182" i="316"/>
  <c r="R182" i="316"/>
  <c r="Q182" i="316"/>
  <c r="P182" i="316"/>
  <c r="O182" i="316"/>
  <c r="N182" i="316"/>
  <c r="M182" i="316"/>
  <c r="L182" i="316"/>
  <c r="K182" i="316"/>
  <c r="J182" i="316"/>
  <c r="I182" i="316"/>
  <c r="H182" i="316"/>
  <c r="G182" i="316"/>
  <c r="D182" i="316"/>
  <c r="B182" i="316"/>
  <c r="A182" i="316"/>
  <c r="BX181" i="316"/>
  <c r="BW181" i="316"/>
  <c r="BV181" i="316"/>
  <c r="BU181" i="316"/>
  <c r="BT181" i="316"/>
  <c r="BS181" i="316"/>
  <c r="BR181" i="316"/>
  <c r="BQ181" i="316"/>
  <c r="BP181" i="316"/>
  <c r="BO181" i="316"/>
  <c r="BN181" i="316"/>
  <c r="BM181" i="316"/>
  <c r="BL181" i="316"/>
  <c r="BK181" i="316"/>
  <c r="BJ181" i="316"/>
  <c r="BI181" i="316"/>
  <c r="BH181" i="316"/>
  <c r="BG181" i="316"/>
  <c r="BF181" i="316"/>
  <c r="BE181" i="316"/>
  <c r="BD181" i="316"/>
  <c r="BC181" i="316"/>
  <c r="BB181" i="316"/>
  <c r="BA181" i="316"/>
  <c r="AZ181" i="316"/>
  <c r="AY181" i="316"/>
  <c r="AX181" i="316"/>
  <c r="AW181" i="316"/>
  <c r="AV181" i="316"/>
  <c r="AU181" i="316"/>
  <c r="AT181" i="316"/>
  <c r="AS181" i="316"/>
  <c r="AR181" i="316"/>
  <c r="AQ181" i="316"/>
  <c r="AP181" i="316"/>
  <c r="AO181" i="316"/>
  <c r="AN181" i="316"/>
  <c r="AM181" i="316"/>
  <c r="AL181" i="316"/>
  <c r="AK181" i="316"/>
  <c r="AJ181" i="316"/>
  <c r="AI181" i="316"/>
  <c r="AH181" i="316"/>
  <c r="AG181" i="316"/>
  <c r="AF181" i="316"/>
  <c r="AE181" i="316"/>
  <c r="AD181" i="316"/>
  <c r="AC181" i="316"/>
  <c r="AB181" i="316"/>
  <c r="AA181" i="316"/>
  <c r="Z181" i="316"/>
  <c r="Y181" i="316"/>
  <c r="X181" i="316"/>
  <c r="W181" i="316"/>
  <c r="V181" i="316"/>
  <c r="U181" i="316"/>
  <c r="T181" i="316"/>
  <c r="S181" i="316"/>
  <c r="R181" i="316"/>
  <c r="Q181" i="316"/>
  <c r="P181" i="316"/>
  <c r="O181" i="316"/>
  <c r="N181" i="316"/>
  <c r="M181" i="316"/>
  <c r="L181" i="316"/>
  <c r="K181" i="316"/>
  <c r="J181" i="316"/>
  <c r="I181" i="316"/>
  <c r="H181" i="316"/>
  <c r="G181" i="316"/>
  <c r="D181" i="316"/>
  <c r="B181" i="316"/>
  <c r="A181" i="316"/>
  <c r="BX180" i="316"/>
  <c r="BW180" i="316"/>
  <c r="BV180" i="316"/>
  <c r="BU180" i="316"/>
  <c r="BT180" i="316"/>
  <c r="BS180" i="316"/>
  <c r="BR180" i="316"/>
  <c r="BQ180" i="316"/>
  <c r="BP180" i="316"/>
  <c r="BO180" i="316"/>
  <c r="BN180" i="316"/>
  <c r="BM180" i="316"/>
  <c r="BL180" i="316"/>
  <c r="BK180" i="316"/>
  <c r="BJ180" i="316"/>
  <c r="BI180" i="316"/>
  <c r="BH180" i="316"/>
  <c r="BG180" i="316"/>
  <c r="BF180" i="316"/>
  <c r="BE180" i="316"/>
  <c r="BD180" i="316"/>
  <c r="BC180" i="316"/>
  <c r="BB180" i="316"/>
  <c r="BA180" i="316"/>
  <c r="AZ180" i="316"/>
  <c r="AY180" i="316"/>
  <c r="AX180" i="316"/>
  <c r="AW180" i="316"/>
  <c r="AV180" i="316"/>
  <c r="AU180" i="316"/>
  <c r="AT180" i="316"/>
  <c r="AS180" i="316"/>
  <c r="AR180" i="316"/>
  <c r="AQ180" i="316"/>
  <c r="AP180" i="316"/>
  <c r="AO180" i="316"/>
  <c r="AN180" i="316"/>
  <c r="AM180" i="316"/>
  <c r="AL180" i="316"/>
  <c r="AK180" i="316"/>
  <c r="AJ180" i="316"/>
  <c r="AI180" i="316"/>
  <c r="AH180" i="316"/>
  <c r="AG180" i="316"/>
  <c r="AF180" i="316"/>
  <c r="AE180" i="316"/>
  <c r="AD180" i="316"/>
  <c r="AC180" i="316"/>
  <c r="AB180" i="316"/>
  <c r="AA180" i="316"/>
  <c r="Z180" i="316"/>
  <c r="Y180" i="316"/>
  <c r="X180" i="316"/>
  <c r="W180" i="316"/>
  <c r="V180" i="316"/>
  <c r="U180" i="316"/>
  <c r="T180" i="316"/>
  <c r="S180" i="316"/>
  <c r="R180" i="316"/>
  <c r="Q180" i="316"/>
  <c r="P180" i="316"/>
  <c r="O180" i="316"/>
  <c r="N180" i="316"/>
  <c r="M180" i="316"/>
  <c r="L180" i="316"/>
  <c r="K180" i="316"/>
  <c r="J180" i="316"/>
  <c r="I180" i="316"/>
  <c r="H180" i="316"/>
  <c r="G180" i="316"/>
  <c r="D180" i="316"/>
  <c r="B180" i="316"/>
  <c r="A180" i="316"/>
  <c r="BX179" i="316"/>
  <c r="BW179" i="316"/>
  <c r="BV179" i="316"/>
  <c r="BU179" i="316"/>
  <c r="BT179" i="316"/>
  <c r="BS179" i="316"/>
  <c r="BR179" i="316"/>
  <c r="BQ179" i="316"/>
  <c r="BP179" i="316"/>
  <c r="BO179" i="316"/>
  <c r="BN179" i="316"/>
  <c r="BM179" i="316"/>
  <c r="BL179" i="316"/>
  <c r="BK179" i="316"/>
  <c r="BJ179" i="316"/>
  <c r="BI179" i="316"/>
  <c r="BH179" i="316"/>
  <c r="BG179" i="316"/>
  <c r="BF179" i="316"/>
  <c r="BE179" i="316"/>
  <c r="BD179" i="316"/>
  <c r="BC179" i="316"/>
  <c r="BB179" i="316"/>
  <c r="BA179" i="316"/>
  <c r="AZ179" i="316"/>
  <c r="AY179" i="316"/>
  <c r="AX179" i="316"/>
  <c r="AW179" i="316"/>
  <c r="AV179" i="316"/>
  <c r="AU179" i="316"/>
  <c r="AT179" i="316"/>
  <c r="AS179" i="316"/>
  <c r="AR179" i="316"/>
  <c r="AQ179" i="316"/>
  <c r="AP179" i="316"/>
  <c r="AO179" i="316"/>
  <c r="AN179" i="316"/>
  <c r="AM179" i="316"/>
  <c r="AL179" i="316"/>
  <c r="AK179" i="316"/>
  <c r="AJ179" i="316"/>
  <c r="AI179" i="316"/>
  <c r="AH179" i="316"/>
  <c r="AG179" i="316"/>
  <c r="AF179" i="316"/>
  <c r="AE179" i="316"/>
  <c r="AD179" i="316"/>
  <c r="AC179" i="316"/>
  <c r="AB179" i="316"/>
  <c r="AA179" i="316"/>
  <c r="Z179" i="316"/>
  <c r="Y179" i="316"/>
  <c r="X179" i="316"/>
  <c r="W179" i="316"/>
  <c r="V179" i="316"/>
  <c r="U179" i="316"/>
  <c r="T179" i="316"/>
  <c r="S179" i="316"/>
  <c r="R179" i="316"/>
  <c r="Q179" i="316"/>
  <c r="P179" i="316"/>
  <c r="O179" i="316"/>
  <c r="N179" i="316"/>
  <c r="M179" i="316"/>
  <c r="L179" i="316"/>
  <c r="K179" i="316"/>
  <c r="J179" i="316"/>
  <c r="I179" i="316"/>
  <c r="H179" i="316"/>
  <c r="G179" i="316"/>
  <c r="D179" i="316"/>
  <c r="B179" i="316"/>
  <c r="A179" i="316"/>
  <c r="BX178" i="316"/>
  <c r="BW178" i="316"/>
  <c r="BV178" i="316"/>
  <c r="BU178" i="316"/>
  <c r="BT178" i="316"/>
  <c r="BS178" i="316"/>
  <c r="BR178" i="316"/>
  <c r="BQ178" i="316"/>
  <c r="BP178" i="316"/>
  <c r="BO178" i="316"/>
  <c r="BN178" i="316"/>
  <c r="BM178" i="316"/>
  <c r="BL178" i="316"/>
  <c r="BK178" i="316"/>
  <c r="BJ178" i="316"/>
  <c r="BI178" i="316"/>
  <c r="BH178" i="316"/>
  <c r="BG178" i="316"/>
  <c r="BF178" i="316"/>
  <c r="BE178" i="316"/>
  <c r="BD178" i="316"/>
  <c r="BC178" i="316"/>
  <c r="BB178" i="316"/>
  <c r="BA178" i="316"/>
  <c r="AZ178" i="316"/>
  <c r="AY178" i="316"/>
  <c r="AX178" i="316"/>
  <c r="AW178" i="316"/>
  <c r="AV178" i="316"/>
  <c r="AU178" i="316"/>
  <c r="AT178" i="316"/>
  <c r="AS178" i="316"/>
  <c r="AR178" i="316"/>
  <c r="AQ178" i="316"/>
  <c r="AP178" i="316"/>
  <c r="AO178" i="316"/>
  <c r="AN178" i="316"/>
  <c r="AM178" i="316"/>
  <c r="AL178" i="316"/>
  <c r="AK178" i="316"/>
  <c r="AJ178" i="316"/>
  <c r="AI178" i="316"/>
  <c r="AH178" i="316"/>
  <c r="AG178" i="316"/>
  <c r="AF178" i="316"/>
  <c r="AE178" i="316"/>
  <c r="AD178" i="316"/>
  <c r="AC178" i="316"/>
  <c r="AB178" i="316"/>
  <c r="AA178" i="316"/>
  <c r="Z178" i="316"/>
  <c r="Y178" i="316"/>
  <c r="X178" i="316"/>
  <c r="W178" i="316"/>
  <c r="V178" i="316"/>
  <c r="U178" i="316"/>
  <c r="T178" i="316"/>
  <c r="S178" i="316"/>
  <c r="R178" i="316"/>
  <c r="Q178" i="316"/>
  <c r="P178" i="316"/>
  <c r="O178" i="316"/>
  <c r="N178" i="316"/>
  <c r="M178" i="316"/>
  <c r="L178" i="316"/>
  <c r="K178" i="316"/>
  <c r="J178" i="316"/>
  <c r="I178" i="316"/>
  <c r="H178" i="316"/>
  <c r="G178" i="316"/>
  <c r="D178" i="316"/>
  <c r="B178" i="316"/>
  <c r="A178" i="316"/>
  <c r="BX177" i="316"/>
  <c r="BW177" i="316"/>
  <c r="BV177" i="316"/>
  <c r="BU177" i="316"/>
  <c r="BT177" i="316"/>
  <c r="BS177" i="316"/>
  <c r="BR177" i="316"/>
  <c r="BQ177" i="316"/>
  <c r="BP177" i="316"/>
  <c r="BO177" i="316"/>
  <c r="BN177" i="316"/>
  <c r="BM177" i="316"/>
  <c r="BL177" i="316"/>
  <c r="BK177" i="316"/>
  <c r="BJ177" i="316"/>
  <c r="BI177" i="316"/>
  <c r="BH177" i="316"/>
  <c r="BG177" i="316"/>
  <c r="BF177" i="316"/>
  <c r="BE177" i="316"/>
  <c r="BD177" i="316"/>
  <c r="BC177" i="316"/>
  <c r="BB177" i="316"/>
  <c r="BA177" i="316"/>
  <c r="AZ177" i="316"/>
  <c r="AY177" i="316"/>
  <c r="AX177" i="316"/>
  <c r="AW177" i="316"/>
  <c r="AV177" i="316"/>
  <c r="AU177" i="316"/>
  <c r="AT177" i="316"/>
  <c r="AS177" i="316"/>
  <c r="AR177" i="316"/>
  <c r="AQ177" i="316"/>
  <c r="AP177" i="316"/>
  <c r="AO177" i="316"/>
  <c r="AN177" i="316"/>
  <c r="AM177" i="316"/>
  <c r="AL177" i="316"/>
  <c r="AK177" i="316"/>
  <c r="AJ177" i="316"/>
  <c r="AI177" i="316"/>
  <c r="AH177" i="316"/>
  <c r="AG177" i="316"/>
  <c r="AF177" i="316"/>
  <c r="AE177" i="316"/>
  <c r="AD177" i="316"/>
  <c r="AC177" i="316"/>
  <c r="AB177" i="316"/>
  <c r="AA177" i="316"/>
  <c r="Z177" i="316"/>
  <c r="Y177" i="316"/>
  <c r="X177" i="316"/>
  <c r="W177" i="316"/>
  <c r="V177" i="316"/>
  <c r="U177" i="316"/>
  <c r="T177" i="316"/>
  <c r="S177" i="316"/>
  <c r="R177" i="316"/>
  <c r="Q177" i="316"/>
  <c r="P177" i="316"/>
  <c r="O177" i="316"/>
  <c r="N177" i="316"/>
  <c r="M177" i="316"/>
  <c r="L177" i="316"/>
  <c r="K177" i="316"/>
  <c r="J177" i="316"/>
  <c r="I177" i="316"/>
  <c r="H177" i="316"/>
  <c r="G177" i="316"/>
  <c r="D177" i="316"/>
  <c r="B177" i="316"/>
  <c r="A177" i="316"/>
  <c r="BX176" i="316"/>
  <c r="BW176" i="316"/>
  <c r="BV176" i="316"/>
  <c r="BU176" i="316"/>
  <c r="BT176" i="316"/>
  <c r="BS176" i="316"/>
  <c r="BR176" i="316"/>
  <c r="BQ176" i="316"/>
  <c r="BP176" i="316"/>
  <c r="BO176" i="316"/>
  <c r="BN176" i="316"/>
  <c r="BM176" i="316"/>
  <c r="BL176" i="316"/>
  <c r="BK176" i="316"/>
  <c r="BJ176" i="316"/>
  <c r="BI176" i="316"/>
  <c r="BH176" i="316"/>
  <c r="BG176" i="316"/>
  <c r="BF176" i="316"/>
  <c r="BE176" i="316"/>
  <c r="BD176" i="316"/>
  <c r="BC176" i="316"/>
  <c r="BB176" i="316"/>
  <c r="BA176" i="316"/>
  <c r="AZ176" i="316"/>
  <c r="AY176" i="316"/>
  <c r="AX176" i="316"/>
  <c r="AW176" i="316"/>
  <c r="AV176" i="316"/>
  <c r="AU176" i="316"/>
  <c r="AT176" i="316"/>
  <c r="AS176" i="316"/>
  <c r="AR176" i="316"/>
  <c r="AQ176" i="316"/>
  <c r="AP176" i="316"/>
  <c r="AO176" i="316"/>
  <c r="AN176" i="316"/>
  <c r="AM176" i="316"/>
  <c r="AL176" i="316"/>
  <c r="AK176" i="316"/>
  <c r="AJ176" i="316"/>
  <c r="AI176" i="316"/>
  <c r="AH176" i="316"/>
  <c r="AG176" i="316"/>
  <c r="AF176" i="316"/>
  <c r="AE176" i="316"/>
  <c r="AD176" i="316"/>
  <c r="AC176" i="316"/>
  <c r="AB176" i="316"/>
  <c r="AA176" i="316"/>
  <c r="Z176" i="316"/>
  <c r="Y176" i="316"/>
  <c r="X176" i="316"/>
  <c r="W176" i="316"/>
  <c r="V176" i="316"/>
  <c r="U176" i="316"/>
  <c r="T176" i="316"/>
  <c r="S176" i="316"/>
  <c r="R176" i="316"/>
  <c r="Q176" i="316"/>
  <c r="P176" i="316"/>
  <c r="O176" i="316"/>
  <c r="N176" i="316"/>
  <c r="M176" i="316"/>
  <c r="L176" i="316"/>
  <c r="K176" i="316"/>
  <c r="J176" i="316"/>
  <c r="I176" i="316"/>
  <c r="H176" i="316"/>
  <c r="G176" i="316"/>
  <c r="D176" i="316"/>
  <c r="B176" i="316"/>
  <c r="A176" i="316"/>
  <c r="BX175" i="316"/>
  <c r="BW175" i="316"/>
  <c r="BV175" i="316"/>
  <c r="BU175" i="316"/>
  <c r="BT175" i="316"/>
  <c r="BS175" i="316"/>
  <c r="BR175" i="316"/>
  <c r="BQ175" i="316"/>
  <c r="BP175" i="316"/>
  <c r="BO175" i="316"/>
  <c r="BN175" i="316"/>
  <c r="BM175" i="316"/>
  <c r="BL175" i="316"/>
  <c r="BK175" i="316"/>
  <c r="BJ175" i="316"/>
  <c r="BI175" i="316"/>
  <c r="BH175" i="316"/>
  <c r="BG175" i="316"/>
  <c r="BF175" i="316"/>
  <c r="BE175" i="316"/>
  <c r="BD175" i="316"/>
  <c r="BC175" i="316"/>
  <c r="BB175" i="316"/>
  <c r="BA175" i="316"/>
  <c r="AZ175" i="316"/>
  <c r="AY175" i="316"/>
  <c r="AX175" i="316"/>
  <c r="AW175" i="316"/>
  <c r="AV175" i="316"/>
  <c r="AU175" i="316"/>
  <c r="AT175" i="316"/>
  <c r="AS175" i="316"/>
  <c r="AR175" i="316"/>
  <c r="AQ175" i="316"/>
  <c r="AP175" i="316"/>
  <c r="AO175" i="316"/>
  <c r="AN175" i="316"/>
  <c r="AM175" i="316"/>
  <c r="AL175" i="316"/>
  <c r="AK175" i="316"/>
  <c r="AJ175" i="316"/>
  <c r="AI175" i="316"/>
  <c r="AH175" i="316"/>
  <c r="AG175" i="316"/>
  <c r="AF175" i="316"/>
  <c r="AE175" i="316"/>
  <c r="AD175" i="316"/>
  <c r="AC175" i="316"/>
  <c r="AB175" i="316"/>
  <c r="AA175" i="316"/>
  <c r="Z175" i="316"/>
  <c r="Y175" i="316"/>
  <c r="X175" i="316"/>
  <c r="W175" i="316"/>
  <c r="V175" i="316"/>
  <c r="U175" i="316"/>
  <c r="T175" i="316"/>
  <c r="S175" i="316"/>
  <c r="R175" i="316"/>
  <c r="Q175" i="316"/>
  <c r="P175" i="316"/>
  <c r="O175" i="316"/>
  <c r="N175" i="316"/>
  <c r="M175" i="316"/>
  <c r="L175" i="316"/>
  <c r="K175" i="316"/>
  <c r="J175" i="316"/>
  <c r="I175" i="316"/>
  <c r="H175" i="316"/>
  <c r="G175" i="316"/>
  <c r="D175" i="316"/>
  <c r="B175" i="316"/>
  <c r="A175" i="316"/>
  <c r="BX174" i="316"/>
  <c r="BW174" i="316"/>
  <c r="BV174" i="316"/>
  <c r="BU174" i="316"/>
  <c r="BT174" i="316"/>
  <c r="BS174" i="316"/>
  <c r="BR174" i="316"/>
  <c r="BQ174" i="316"/>
  <c r="BP174" i="316"/>
  <c r="BO174" i="316"/>
  <c r="BN174" i="316"/>
  <c r="BM174" i="316"/>
  <c r="BL174" i="316"/>
  <c r="BK174" i="316"/>
  <c r="BJ174" i="316"/>
  <c r="BI174" i="316"/>
  <c r="BH174" i="316"/>
  <c r="BG174" i="316"/>
  <c r="BF174" i="316"/>
  <c r="BE174" i="316"/>
  <c r="BD174" i="316"/>
  <c r="BC174" i="316"/>
  <c r="BB174" i="316"/>
  <c r="BA174" i="316"/>
  <c r="AZ174" i="316"/>
  <c r="AY174" i="316"/>
  <c r="AX174" i="316"/>
  <c r="AW174" i="316"/>
  <c r="AV174" i="316"/>
  <c r="AU174" i="316"/>
  <c r="AT174" i="316"/>
  <c r="AS174" i="316"/>
  <c r="AR174" i="316"/>
  <c r="AQ174" i="316"/>
  <c r="AP174" i="316"/>
  <c r="AO174" i="316"/>
  <c r="AN174" i="316"/>
  <c r="AM174" i="316"/>
  <c r="AL174" i="316"/>
  <c r="AK174" i="316"/>
  <c r="AJ174" i="316"/>
  <c r="AI174" i="316"/>
  <c r="AH174" i="316"/>
  <c r="AG174" i="316"/>
  <c r="AF174" i="316"/>
  <c r="AE174" i="316"/>
  <c r="AD174" i="316"/>
  <c r="AC174" i="316"/>
  <c r="AB174" i="316"/>
  <c r="AA174" i="316"/>
  <c r="Z174" i="316"/>
  <c r="Y174" i="316"/>
  <c r="X174" i="316"/>
  <c r="W174" i="316"/>
  <c r="V174" i="316"/>
  <c r="U174" i="316"/>
  <c r="T174" i="316"/>
  <c r="S174" i="316"/>
  <c r="R174" i="316"/>
  <c r="Q174" i="316"/>
  <c r="P174" i="316"/>
  <c r="O174" i="316"/>
  <c r="N174" i="316"/>
  <c r="M174" i="316"/>
  <c r="L174" i="316"/>
  <c r="K174" i="316"/>
  <c r="J174" i="316"/>
  <c r="I174" i="316"/>
  <c r="H174" i="316"/>
  <c r="G174" i="316"/>
  <c r="D174" i="316"/>
  <c r="B174" i="316"/>
  <c r="A174" i="316"/>
  <c r="BX173" i="316"/>
  <c r="BW173" i="316"/>
  <c r="BV173" i="316"/>
  <c r="BU173" i="316"/>
  <c r="BT173" i="316"/>
  <c r="BS173" i="316"/>
  <c r="BR173" i="316"/>
  <c r="BQ173" i="316"/>
  <c r="BP173" i="316"/>
  <c r="BO173" i="316"/>
  <c r="BN173" i="316"/>
  <c r="BM173" i="316"/>
  <c r="BL173" i="316"/>
  <c r="BK173" i="316"/>
  <c r="BJ173" i="316"/>
  <c r="BI173" i="316"/>
  <c r="BH173" i="316"/>
  <c r="BG173" i="316"/>
  <c r="BF173" i="316"/>
  <c r="BE173" i="316"/>
  <c r="BD173" i="316"/>
  <c r="BC173" i="316"/>
  <c r="BB173" i="316"/>
  <c r="BA173" i="316"/>
  <c r="AZ173" i="316"/>
  <c r="AY173" i="316"/>
  <c r="AX173" i="316"/>
  <c r="AW173" i="316"/>
  <c r="AV173" i="316"/>
  <c r="AU173" i="316"/>
  <c r="AT173" i="316"/>
  <c r="AS173" i="316"/>
  <c r="AR173" i="316"/>
  <c r="AQ173" i="316"/>
  <c r="AP173" i="316"/>
  <c r="AO173" i="316"/>
  <c r="AN173" i="316"/>
  <c r="AM173" i="316"/>
  <c r="AL173" i="316"/>
  <c r="AK173" i="316"/>
  <c r="AJ173" i="316"/>
  <c r="AI173" i="316"/>
  <c r="AH173" i="316"/>
  <c r="AG173" i="316"/>
  <c r="AF173" i="316"/>
  <c r="AE173" i="316"/>
  <c r="AD173" i="316"/>
  <c r="AC173" i="316"/>
  <c r="AB173" i="316"/>
  <c r="AA173" i="316"/>
  <c r="Z173" i="316"/>
  <c r="Y173" i="316"/>
  <c r="X173" i="316"/>
  <c r="W173" i="316"/>
  <c r="V173" i="316"/>
  <c r="U173" i="316"/>
  <c r="T173" i="316"/>
  <c r="S173" i="316"/>
  <c r="R173" i="316"/>
  <c r="Q173" i="316"/>
  <c r="P173" i="316"/>
  <c r="O173" i="316"/>
  <c r="N173" i="316"/>
  <c r="M173" i="316"/>
  <c r="L173" i="316"/>
  <c r="K173" i="316"/>
  <c r="J173" i="316"/>
  <c r="I173" i="316"/>
  <c r="H173" i="316"/>
  <c r="G173" i="316"/>
  <c r="D173" i="316"/>
  <c r="B173" i="316"/>
  <c r="A173" i="316"/>
  <c r="BX172" i="316"/>
  <c r="BW172" i="316"/>
  <c r="BV172" i="316"/>
  <c r="BU172" i="316"/>
  <c r="BT172" i="316"/>
  <c r="BS172" i="316"/>
  <c r="BR172" i="316"/>
  <c r="BQ172" i="316"/>
  <c r="BP172" i="316"/>
  <c r="BO172" i="316"/>
  <c r="BN172" i="316"/>
  <c r="BM172" i="316"/>
  <c r="BL172" i="316"/>
  <c r="BK172" i="316"/>
  <c r="BJ172" i="316"/>
  <c r="BI172" i="316"/>
  <c r="BH172" i="316"/>
  <c r="BG172" i="316"/>
  <c r="BF172" i="316"/>
  <c r="BE172" i="316"/>
  <c r="BD172" i="316"/>
  <c r="BC172" i="316"/>
  <c r="BB172" i="316"/>
  <c r="BA172" i="316"/>
  <c r="AZ172" i="316"/>
  <c r="AY172" i="316"/>
  <c r="AX172" i="316"/>
  <c r="AW172" i="316"/>
  <c r="AV172" i="316"/>
  <c r="AU172" i="316"/>
  <c r="AT172" i="316"/>
  <c r="AS172" i="316"/>
  <c r="AR172" i="316"/>
  <c r="AQ172" i="316"/>
  <c r="AP172" i="316"/>
  <c r="AO172" i="316"/>
  <c r="AN172" i="316"/>
  <c r="AM172" i="316"/>
  <c r="AL172" i="316"/>
  <c r="AK172" i="316"/>
  <c r="AJ172" i="316"/>
  <c r="AI172" i="316"/>
  <c r="AH172" i="316"/>
  <c r="AG172" i="316"/>
  <c r="AF172" i="316"/>
  <c r="AE172" i="316"/>
  <c r="AD172" i="316"/>
  <c r="AC172" i="316"/>
  <c r="AB172" i="316"/>
  <c r="AA172" i="316"/>
  <c r="Z172" i="316"/>
  <c r="Y172" i="316"/>
  <c r="X172" i="316"/>
  <c r="W172" i="316"/>
  <c r="V172" i="316"/>
  <c r="U172" i="316"/>
  <c r="T172" i="316"/>
  <c r="S172" i="316"/>
  <c r="R172" i="316"/>
  <c r="Q172" i="316"/>
  <c r="P172" i="316"/>
  <c r="O172" i="316"/>
  <c r="N172" i="316"/>
  <c r="M172" i="316"/>
  <c r="L172" i="316"/>
  <c r="K172" i="316"/>
  <c r="J172" i="316"/>
  <c r="I172" i="316"/>
  <c r="H172" i="316"/>
  <c r="G172" i="316"/>
  <c r="D172" i="316"/>
  <c r="B172" i="316"/>
  <c r="A172" i="316"/>
  <c r="BX171" i="316"/>
  <c r="BW171" i="316"/>
  <c r="BV171" i="316"/>
  <c r="BU171" i="316"/>
  <c r="BT171" i="316"/>
  <c r="BS171" i="316"/>
  <c r="BR171" i="316"/>
  <c r="BQ171" i="316"/>
  <c r="BP171" i="316"/>
  <c r="BO171" i="316"/>
  <c r="BN171" i="316"/>
  <c r="BM171" i="316"/>
  <c r="BL171" i="316"/>
  <c r="BK171" i="316"/>
  <c r="BJ171" i="316"/>
  <c r="BI171" i="316"/>
  <c r="BH171" i="316"/>
  <c r="BG171" i="316"/>
  <c r="BF171" i="316"/>
  <c r="BE171" i="316"/>
  <c r="BD171" i="316"/>
  <c r="BC171" i="316"/>
  <c r="BB171" i="316"/>
  <c r="BA171" i="316"/>
  <c r="AZ171" i="316"/>
  <c r="AY171" i="316"/>
  <c r="AX171" i="316"/>
  <c r="AW171" i="316"/>
  <c r="AV171" i="316"/>
  <c r="AU171" i="316"/>
  <c r="AT171" i="316"/>
  <c r="AS171" i="316"/>
  <c r="AR171" i="316"/>
  <c r="AQ171" i="316"/>
  <c r="AP171" i="316"/>
  <c r="AO171" i="316"/>
  <c r="AN171" i="316"/>
  <c r="AM171" i="316"/>
  <c r="AL171" i="316"/>
  <c r="AK171" i="316"/>
  <c r="AJ171" i="316"/>
  <c r="AI171" i="316"/>
  <c r="AH171" i="316"/>
  <c r="AG171" i="316"/>
  <c r="AF171" i="316"/>
  <c r="AE171" i="316"/>
  <c r="AD171" i="316"/>
  <c r="AC171" i="316"/>
  <c r="AB171" i="316"/>
  <c r="AA171" i="316"/>
  <c r="Z171" i="316"/>
  <c r="Y171" i="316"/>
  <c r="X171" i="316"/>
  <c r="W171" i="316"/>
  <c r="V171" i="316"/>
  <c r="U171" i="316"/>
  <c r="T171" i="316"/>
  <c r="S171" i="316"/>
  <c r="R171" i="316"/>
  <c r="Q171" i="316"/>
  <c r="P171" i="316"/>
  <c r="O171" i="316"/>
  <c r="N171" i="316"/>
  <c r="M171" i="316"/>
  <c r="L171" i="316"/>
  <c r="K171" i="316"/>
  <c r="J171" i="316"/>
  <c r="I171" i="316"/>
  <c r="H171" i="316"/>
  <c r="G171" i="316"/>
  <c r="D171" i="316"/>
  <c r="B171" i="316"/>
  <c r="A171" i="316"/>
  <c r="BX170" i="316"/>
  <c r="BW170" i="316"/>
  <c r="BV170" i="316"/>
  <c r="BU170" i="316"/>
  <c r="BT170" i="316"/>
  <c r="BS170" i="316"/>
  <c r="BR170" i="316"/>
  <c r="BQ170" i="316"/>
  <c r="BP170" i="316"/>
  <c r="BO170" i="316"/>
  <c r="BN170" i="316"/>
  <c r="BM170" i="316"/>
  <c r="BL170" i="316"/>
  <c r="BK170" i="316"/>
  <c r="BJ170" i="316"/>
  <c r="BI170" i="316"/>
  <c r="BH170" i="316"/>
  <c r="BG170" i="316"/>
  <c r="BF170" i="316"/>
  <c r="BE170" i="316"/>
  <c r="BD170" i="316"/>
  <c r="BC170" i="316"/>
  <c r="BB170" i="316"/>
  <c r="BA170" i="316"/>
  <c r="AZ170" i="316"/>
  <c r="AY170" i="316"/>
  <c r="AX170" i="316"/>
  <c r="AW170" i="316"/>
  <c r="AV170" i="316"/>
  <c r="AU170" i="316"/>
  <c r="AT170" i="316"/>
  <c r="AS170" i="316"/>
  <c r="AR170" i="316"/>
  <c r="AQ170" i="316"/>
  <c r="AP170" i="316"/>
  <c r="AO170" i="316"/>
  <c r="AN170" i="316"/>
  <c r="AM170" i="316"/>
  <c r="AL170" i="316"/>
  <c r="AK170" i="316"/>
  <c r="AJ170" i="316"/>
  <c r="AI170" i="316"/>
  <c r="AH170" i="316"/>
  <c r="AG170" i="316"/>
  <c r="AF170" i="316"/>
  <c r="AE170" i="316"/>
  <c r="AD170" i="316"/>
  <c r="AC170" i="316"/>
  <c r="AB170" i="316"/>
  <c r="AA170" i="316"/>
  <c r="Z170" i="316"/>
  <c r="Y170" i="316"/>
  <c r="X170" i="316"/>
  <c r="W170" i="316"/>
  <c r="V170" i="316"/>
  <c r="U170" i="316"/>
  <c r="T170" i="316"/>
  <c r="S170" i="316"/>
  <c r="R170" i="316"/>
  <c r="Q170" i="316"/>
  <c r="P170" i="316"/>
  <c r="O170" i="316"/>
  <c r="N170" i="316"/>
  <c r="M170" i="316"/>
  <c r="L170" i="316"/>
  <c r="K170" i="316"/>
  <c r="J170" i="316"/>
  <c r="I170" i="316"/>
  <c r="H170" i="316"/>
  <c r="G170" i="316"/>
  <c r="D170" i="316"/>
  <c r="B170" i="316"/>
  <c r="A170" i="316"/>
  <c r="BX169" i="316"/>
  <c r="BW169" i="316"/>
  <c r="BV169" i="316"/>
  <c r="BU169" i="316"/>
  <c r="BT169" i="316"/>
  <c r="BS169" i="316"/>
  <c r="BR169" i="316"/>
  <c r="BQ169" i="316"/>
  <c r="BP169" i="316"/>
  <c r="BO169" i="316"/>
  <c r="BN169" i="316"/>
  <c r="BM169" i="316"/>
  <c r="BL169" i="316"/>
  <c r="BK169" i="316"/>
  <c r="BJ169" i="316"/>
  <c r="BI169" i="316"/>
  <c r="BH169" i="316"/>
  <c r="BG169" i="316"/>
  <c r="BF169" i="316"/>
  <c r="BE169" i="316"/>
  <c r="BD169" i="316"/>
  <c r="BC169" i="316"/>
  <c r="BB169" i="316"/>
  <c r="BA169" i="316"/>
  <c r="AZ169" i="316"/>
  <c r="AY169" i="316"/>
  <c r="AX169" i="316"/>
  <c r="AW169" i="316"/>
  <c r="AV169" i="316"/>
  <c r="AU169" i="316"/>
  <c r="AT169" i="316"/>
  <c r="AS169" i="316"/>
  <c r="AR169" i="316"/>
  <c r="AQ169" i="316"/>
  <c r="AP169" i="316"/>
  <c r="AO169" i="316"/>
  <c r="AN169" i="316"/>
  <c r="AM169" i="316"/>
  <c r="AL169" i="316"/>
  <c r="AK169" i="316"/>
  <c r="AJ169" i="316"/>
  <c r="AI169" i="316"/>
  <c r="AH169" i="316"/>
  <c r="AG169" i="316"/>
  <c r="AF169" i="316"/>
  <c r="AE169" i="316"/>
  <c r="AD169" i="316"/>
  <c r="AC169" i="316"/>
  <c r="AB169" i="316"/>
  <c r="AA169" i="316"/>
  <c r="Z169" i="316"/>
  <c r="Y169" i="316"/>
  <c r="X169" i="316"/>
  <c r="W169" i="316"/>
  <c r="V169" i="316"/>
  <c r="U169" i="316"/>
  <c r="T169" i="316"/>
  <c r="S169" i="316"/>
  <c r="R169" i="316"/>
  <c r="Q169" i="316"/>
  <c r="P169" i="316"/>
  <c r="O169" i="316"/>
  <c r="N169" i="316"/>
  <c r="M169" i="316"/>
  <c r="L169" i="316"/>
  <c r="K169" i="316"/>
  <c r="J169" i="316"/>
  <c r="I169" i="316"/>
  <c r="H169" i="316"/>
  <c r="G169" i="316"/>
  <c r="D169" i="316"/>
  <c r="B169" i="316"/>
  <c r="A169" i="316"/>
  <c r="BX168" i="316"/>
  <c r="BW168" i="316"/>
  <c r="BV168" i="316"/>
  <c r="BU168" i="316"/>
  <c r="BT168" i="316"/>
  <c r="BS168" i="316"/>
  <c r="BR168" i="316"/>
  <c r="BQ168" i="316"/>
  <c r="BP168" i="316"/>
  <c r="BO168" i="316"/>
  <c r="BN168" i="316"/>
  <c r="BM168" i="316"/>
  <c r="BL168" i="316"/>
  <c r="BK168" i="316"/>
  <c r="BJ168" i="316"/>
  <c r="BI168" i="316"/>
  <c r="BH168" i="316"/>
  <c r="BG168" i="316"/>
  <c r="BF168" i="316"/>
  <c r="BE168" i="316"/>
  <c r="BD168" i="316"/>
  <c r="BC168" i="316"/>
  <c r="BB168" i="316"/>
  <c r="BA168" i="316"/>
  <c r="AZ168" i="316"/>
  <c r="AY168" i="316"/>
  <c r="AX168" i="316"/>
  <c r="AW168" i="316"/>
  <c r="AV168" i="316"/>
  <c r="AU168" i="316"/>
  <c r="AT168" i="316"/>
  <c r="AS168" i="316"/>
  <c r="AR168" i="316"/>
  <c r="AQ168" i="316"/>
  <c r="AP168" i="316"/>
  <c r="AO168" i="316"/>
  <c r="AN168" i="316"/>
  <c r="AM168" i="316"/>
  <c r="AL168" i="316"/>
  <c r="AK168" i="316"/>
  <c r="AJ168" i="316"/>
  <c r="AI168" i="316"/>
  <c r="AH168" i="316"/>
  <c r="AG168" i="316"/>
  <c r="AF168" i="316"/>
  <c r="AE168" i="316"/>
  <c r="AD168" i="316"/>
  <c r="AC168" i="316"/>
  <c r="AB168" i="316"/>
  <c r="AA168" i="316"/>
  <c r="Z168" i="316"/>
  <c r="Y168" i="316"/>
  <c r="X168" i="316"/>
  <c r="W168" i="316"/>
  <c r="V168" i="316"/>
  <c r="U168" i="316"/>
  <c r="T168" i="316"/>
  <c r="S168" i="316"/>
  <c r="R168" i="316"/>
  <c r="Q168" i="316"/>
  <c r="P168" i="316"/>
  <c r="O168" i="316"/>
  <c r="N168" i="316"/>
  <c r="M168" i="316"/>
  <c r="L168" i="316"/>
  <c r="K168" i="316"/>
  <c r="J168" i="316"/>
  <c r="I168" i="316"/>
  <c r="H168" i="316"/>
  <c r="G168" i="316"/>
  <c r="D168" i="316"/>
  <c r="B168" i="316"/>
  <c r="A168" i="316"/>
  <c r="BX167" i="316"/>
  <c r="BW167" i="316"/>
  <c r="BV167" i="316"/>
  <c r="BU167" i="316"/>
  <c r="BT167" i="316"/>
  <c r="BS167" i="316"/>
  <c r="BR167" i="316"/>
  <c r="BQ167" i="316"/>
  <c r="BP167" i="316"/>
  <c r="BO167" i="316"/>
  <c r="BN167" i="316"/>
  <c r="BM167" i="316"/>
  <c r="BL167" i="316"/>
  <c r="BK167" i="316"/>
  <c r="BJ167" i="316"/>
  <c r="BI167" i="316"/>
  <c r="BH167" i="316"/>
  <c r="BG167" i="316"/>
  <c r="BF167" i="316"/>
  <c r="BE167" i="316"/>
  <c r="BD167" i="316"/>
  <c r="BC167" i="316"/>
  <c r="BB167" i="316"/>
  <c r="BA167" i="316"/>
  <c r="AZ167" i="316"/>
  <c r="AY167" i="316"/>
  <c r="AX167" i="316"/>
  <c r="AW167" i="316"/>
  <c r="AV167" i="316"/>
  <c r="AU167" i="316"/>
  <c r="AT167" i="316"/>
  <c r="AS167" i="316"/>
  <c r="AR167" i="316"/>
  <c r="AQ167" i="316"/>
  <c r="AP167" i="316"/>
  <c r="AO167" i="316"/>
  <c r="AN167" i="316"/>
  <c r="AM167" i="316"/>
  <c r="AL167" i="316"/>
  <c r="AK167" i="316"/>
  <c r="AJ167" i="316"/>
  <c r="AI167" i="316"/>
  <c r="AH167" i="316"/>
  <c r="AG167" i="316"/>
  <c r="AF167" i="316"/>
  <c r="AE167" i="316"/>
  <c r="AD167" i="316"/>
  <c r="AC167" i="316"/>
  <c r="AB167" i="316"/>
  <c r="AA167" i="316"/>
  <c r="Z167" i="316"/>
  <c r="Y167" i="316"/>
  <c r="X167" i="316"/>
  <c r="W167" i="316"/>
  <c r="V167" i="316"/>
  <c r="U167" i="316"/>
  <c r="T167" i="316"/>
  <c r="S167" i="316"/>
  <c r="R167" i="316"/>
  <c r="Q167" i="316"/>
  <c r="P167" i="316"/>
  <c r="O167" i="316"/>
  <c r="N167" i="316"/>
  <c r="M167" i="316"/>
  <c r="L167" i="316"/>
  <c r="K167" i="316"/>
  <c r="J167" i="316"/>
  <c r="I167" i="316"/>
  <c r="H167" i="316"/>
  <c r="G167" i="316"/>
  <c r="D167" i="316"/>
  <c r="B167" i="316"/>
  <c r="A167" i="316"/>
  <c r="BX166" i="316"/>
  <c r="BW166" i="316"/>
  <c r="BV166" i="316"/>
  <c r="BU166" i="316"/>
  <c r="BT166" i="316"/>
  <c r="BS166" i="316"/>
  <c r="BR166" i="316"/>
  <c r="BQ166" i="316"/>
  <c r="BP166" i="316"/>
  <c r="BO166" i="316"/>
  <c r="BN166" i="316"/>
  <c r="BM166" i="316"/>
  <c r="BL166" i="316"/>
  <c r="BK166" i="316"/>
  <c r="BJ166" i="316"/>
  <c r="BI166" i="316"/>
  <c r="BH166" i="316"/>
  <c r="BG166" i="316"/>
  <c r="BF166" i="316"/>
  <c r="BE166" i="316"/>
  <c r="BD166" i="316"/>
  <c r="BC166" i="316"/>
  <c r="BB166" i="316"/>
  <c r="BA166" i="316"/>
  <c r="AZ166" i="316"/>
  <c r="AY166" i="316"/>
  <c r="AX166" i="316"/>
  <c r="AW166" i="316"/>
  <c r="AV166" i="316"/>
  <c r="AU166" i="316"/>
  <c r="AT166" i="316"/>
  <c r="AS166" i="316"/>
  <c r="AR166" i="316"/>
  <c r="AQ166" i="316"/>
  <c r="AP166" i="316"/>
  <c r="AO166" i="316"/>
  <c r="AN166" i="316"/>
  <c r="AM166" i="316"/>
  <c r="AL166" i="316"/>
  <c r="AK166" i="316"/>
  <c r="AJ166" i="316"/>
  <c r="AI166" i="316"/>
  <c r="AH166" i="316"/>
  <c r="AG166" i="316"/>
  <c r="AF166" i="316"/>
  <c r="AE166" i="316"/>
  <c r="AD166" i="316"/>
  <c r="AC166" i="316"/>
  <c r="AB166" i="316"/>
  <c r="AA166" i="316"/>
  <c r="Z166" i="316"/>
  <c r="Y166" i="316"/>
  <c r="X166" i="316"/>
  <c r="W166" i="316"/>
  <c r="V166" i="316"/>
  <c r="U166" i="316"/>
  <c r="T166" i="316"/>
  <c r="S166" i="316"/>
  <c r="R166" i="316"/>
  <c r="Q166" i="316"/>
  <c r="P166" i="316"/>
  <c r="O166" i="316"/>
  <c r="N166" i="316"/>
  <c r="M166" i="316"/>
  <c r="L166" i="316"/>
  <c r="K166" i="316"/>
  <c r="J166" i="316"/>
  <c r="I166" i="316"/>
  <c r="H166" i="316"/>
  <c r="G166" i="316"/>
  <c r="D166" i="316"/>
  <c r="B166" i="316"/>
  <c r="A166" i="316"/>
  <c r="BX165" i="316"/>
  <c r="BW165" i="316"/>
  <c r="BV165" i="316"/>
  <c r="BU165" i="316"/>
  <c r="BT165" i="316"/>
  <c r="BS165" i="316"/>
  <c r="BR165" i="316"/>
  <c r="BQ165" i="316"/>
  <c r="BP165" i="316"/>
  <c r="BO165" i="316"/>
  <c r="BN165" i="316"/>
  <c r="BM165" i="316"/>
  <c r="BL165" i="316"/>
  <c r="BK165" i="316"/>
  <c r="BJ165" i="316"/>
  <c r="BI165" i="316"/>
  <c r="BH165" i="316"/>
  <c r="BG165" i="316"/>
  <c r="BF165" i="316"/>
  <c r="BE165" i="316"/>
  <c r="BD165" i="316"/>
  <c r="BC165" i="316"/>
  <c r="BB165" i="316"/>
  <c r="BA165" i="316"/>
  <c r="AZ165" i="316"/>
  <c r="AY165" i="316"/>
  <c r="AX165" i="316"/>
  <c r="AW165" i="316"/>
  <c r="AV165" i="316"/>
  <c r="AU165" i="316"/>
  <c r="AT165" i="316"/>
  <c r="AS165" i="316"/>
  <c r="AR165" i="316"/>
  <c r="AQ165" i="316"/>
  <c r="AP165" i="316"/>
  <c r="AO165" i="316"/>
  <c r="AN165" i="316"/>
  <c r="AM165" i="316"/>
  <c r="AL165" i="316"/>
  <c r="AK165" i="316"/>
  <c r="AJ165" i="316"/>
  <c r="AI165" i="316"/>
  <c r="AH165" i="316"/>
  <c r="AG165" i="316"/>
  <c r="AF165" i="316"/>
  <c r="AE165" i="316"/>
  <c r="AD165" i="316"/>
  <c r="AC165" i="316"/>
  <c r="AB165" i="316"/>
  <c r="AA165" i="316"/>
  <c r="Z165" i="316"/>
  <c r="Y165" i="316"/>
  <c r="X165" i="316"/>
  <c r="W165" i="316"/>
  <c r="V165" i="316"/>
  <c r="U165" i="316"/>
  <c r="T165" i="316"/>
  <c r="S165" i="316"/>
  <c r="R165" i="316"/>
  <c r="Q165" i="316"/>
  <c r="P165" i="316"/>
  <c r="O165" i="316"/>
  <c r="N165" i="316"/>
  <c r="M165" i="316"/>
  <c r="L165" i="316"/>
  <c r="K165" i="316"/>
  <c r="J165" i="316"/>
  <c r="I165" i="316"/>
  <c r="H165" i="316"/>
  <c r="G165" i="316"/>
  <c r="D165" i="316"/>
  <c r="B165" i="316"/>
  <c r="A165" i="316"/>
  <c r="BX164" i="316"/>
  <c r="BW164" i="316"/>
  <c r="BV164" i="316"/>
  <c r="BU164" i="316"/>
  <c r="BT164" i="316"/>
  <c r="BS164" i="316"/>
  <c r="BR164" i="316"/>
  <c r="BQ164" i="316"/>
  <c r="BP164" i="316"/>
  <c r="BO164" i="316"/>
  <c r="BN164" i="316"/>
  <c r="BM164" i="316"/>
  <c r="BL164" i="316"/>
  <c r="BK164" i="316"/>
  <c r="BJ164" i="316"/>
  <c r="BI164" i="316"/>
  <c r="BH164" i="316"/>
  <c r="BG164" i="316"/>
  <c r="BF164" i="316"/>
  <c r="BE164" i="316"/>
  <c r="BD164" i="316"/>
  <c r="BC164" i="316"/>
  <c r="BB164" i="316"/>
  <c r="BA164" i="316"/>
  <c r="AZ164" i="316"/>
  <c r="AY164" i="316"/>
  <c r="AX164" i="316"/>
  <c r="AW164" i="316"/>
  <c r="AV164" i="316"/>
  <c r="AU164" i="316"/>
  <c r="AT164" i="316"/>
  <c r="AS164" i="316"/>
  <c r="AR164" i="316"/>
  <c r="AQ164" i="316"/>
  <c r="AP164" i="316"/>
  <c r="AO164" i="316"/>
  <c r="AN164" i="316"/>
  <c r="AM164" i="316"/>
  <c r="AL164" i="316"/>
  <c r="AK164" i="316"/>
  <c r="AJ164" i="316"/>
  <c r="AI164" i="316"/>
  <c r="AH164" i="316"/>
  <c r="AG164" i="316"/>
  <c r="AF164" i="316"/>
  <c r="AE164" i="316"/>
  <c r="AD164" i="316"/>
  <c r="AC164" i="316"/>
  <c r="AB164" i="316"/>
  <c r="AA164" i="316"/>
  <c r="Z164" i="316"/>
  <c r="Y164" i="316"/>
  <c r="X164" i="316"/>
  <c r="W164" i="316"/>
  <c r="V164" i="316"/>
  <c r="U164" i="316"/>
  <c r="T164" i="316"/>
  <c r="S164" i="316"/>
  <c r="R164" i="316"/>
  <c r="Q164" i="316"/>
  <c r="P164" i="316"/>
  <c r="O164" i="316"/>
  <c r="N164" i="316"/>
  <c r="M164" i="316"/>
  <c r="L164" i="316"/>
  <c r="K164" i="316"/>
  <c r="J164" i="316"/>
  <c r="I164" i="316"/>
  <c r="H164" i="316"/>
  <c r="G164" i="316"/>
  <c r="D164" i="316"/>
  <c r="B164" i="316"/>
  <c r="A164" i="316"/>
  <c r="BX163" i="316"/>
  <c r="BW163" i="316"/>
  <c r="BV163" i="316"/>
  <c r="BU163" i="316"/>
  <c r="BT163" i="316"/>
  <c r="BS163" i="316"/>
  <c r="BR163" i="316"/>
  <c r="BQ163" i="316"/>
  <c r="BP163" i="316"/>
  <c r="BO163" i="316"/>
  <c r="BN163" i="316"/>
  <c r="BM163" i="316"/>
  <c r="BL163" i="316"/>
  <c r="BK163" i="316"/>
  <c r="BJ163" i="316"/>
  <c r="BI163" i="316"/>
  <c r="BH163" i="316"/>
  <c r="BG163" i="316"/>
  <c r="BF163" i="316"/>
  <c r="BE163" i="316"/>
  <c r="BD163" i="316"/>
  <c r="BC163" i="316"/>
  <c r="BB163" i="316"/>
  <c r="BA163" i="316"/>
  <c r="AZ163" i="316"/>
  <c r="AY163" i="316"/>
  <c r="AX163" i="316"/>
  <c r="AW163" i="316"/>
  <c r="AV163" i="316"/>
  <c r="AU163" i="316"/>
  <c r="AT163" i="316"/>
  <c r="AS163" i="316"/>
  <c r="AR163" i="316"/>
  <c r="AQ163" i="316"/>
  <c r="AP163" i="316"/>
  <c r="AO163" i="316"/>
  <c r="AN163" i="316"/>
  <c r="AM163" i="316"/>
  <c r="AL163" i="316"/>
  <c r="AK163" i="316"/>
  <c r="AJ163" i="316"/>
  <c r="AI163" i="316"/>
  <c r="AH163" i="316"/>
  <c r="AG163" i="316"/>
  <c r="AF163" i="316"/>
  <c r="AE163" i="316"/>
  <c r="AD163" i="316"/>
  <c r="AC163" i="316"/>
  <c r="AB163" i="316"/>
  <c r="AA163" i="316"/>
  <c r="Z163" i="316"/>
  <c r="Y163" i="316"/>
  <c r="X163" i="316"/>
  <c r="W163" i="316"/>
  <c r="V163" i="316"/>
  <c r="U163" i="316"/>
  <c r="T163" i="316"/>
  <c r="S163" i="316"/>
  <c r="R163" i="316"/>
  <c r="Q163" i="316"/>
  <c r="P163" i="316"/>
  <c r="O163" i="316"/>
  <c r="N163" i="316"/>
  <c r="M163" i="316"/>
  <c r="L163" i="316"/>
  <c r="K163" i="316"/>
  <c r="J163" i="316"/>
  <c r="I163" i="316"/>
  <c r="H163" i="316"/>
  <c r="G163" i="316"/>
  <c r="D163" i="316"/>
  <c r="B163" i="316"/>
  <c r="A163" i="316"/>
  <c r="BX162" i="316"/>
  <c r="BW162" i="316"/>
  <c r="BV162" i="316"/>
  <c r="BU162" i="316"/>
  <c r="BT162" i="316"/>
  <c r="BS162" i="316"/>
  <c r="BR162" i="316"/>
  <c r="BQ162" i="316"/>
  <c r="BP162" i="316"/>
  <c r="BO162" i="316"/>
  <c r="BN162" i="316"/>
  <c r="BM162" i="316"/>
  <c r="BL162" i="316"/>
  <c r="BK162" i="316"/>
  <c r="BJ162" i="316"/>
  <c r="BI162" i="316"/>
  <c r="BH162" i="316"/>
  <c r="BG162" i="316"/>
  <c r="BF162" i="316"/>
  <c r="BE162" i="316"/>
  <c r="BD162" i="316"/>
  <c r="BC162" i="316"/>
  <c r="BB162" i="316"/>
  <c r="BA162" i="316"/>
  <c r="AZ162" i="316"/>
  <c r="AY162" i="316"/>
  <c r="AX162" i="316"/>
  <c r="AW162" i="316"/>
  <c r="AV162" i="316"/>
  <c r="AU162" i="316"/>
  <c r="AT162" i="316"/>
  <c r="AS162" i="316"/>
  <c r="AR162" i="316"/>
  <c r="AQ162" i="316"/>
  <c r="AP162" i="316"/>
  <c r="AO162" i="316"/>
  <c r="AN162" i="316"/>
  <c r="AM162" i="316"/>
  <c r="AL162" i="316"/>
  <c r="AK162" i="316"/>
  <c r="AJ162" i="316"/>
  <c r="AI162" i="316"/>
  <c r="AH162" i="316"/>
  <c r="AG162" i="316"/>
  <c r="AF162" i="316"/>
  <c r="AE162" i="316"/>
  <c r="AD162" i="316"/>
  <c r="AC162" i="316"/>
  <c r="AB162" i="316"/>
  <c r="AA162" i="316"/>
  <c r="Z162" i="316"/>
  <c r="Y162" i="316"/>
  <c r="X162" i="316"/>
  <c r="W162" i="316"/>
  <c r="V162" i="316"/>
  <c r="U162" i="316"/>
  <c r="T162" i="316"/>
  <c r="S162" i="316"/>
  <c r="R162" i="316"/>
  <c r="Q162" i="316"/>
  <c r="P162" i="316"/>
  <c r="O162" i="316"/>
  <c r="N162" i="316"/>
  <c r="M162" i="316"/>
  <c r="L162" i="316"/>
  <c r="K162" i="316"/>
  <c r="J162" i="316"/>
  <c r="I162" i="316"/>
  <c r="H162" i="316"/>
  <c r="G162" i="316"/>
  <c r="D162" i="316"/>
  <c r="B162" i="316"/>
  <c r="A162" i="316"/>
  <c r="BX161" i="316"/>
  <c r="BW161" i="316"/>
  <c r="BV161" i="316"/>
  <c r="BU161" i="316"/>
  <c r="BT161" i="316"/>
  <c r="BS161" i="316"/>
  <c r="BR161" i="316"/>
  <c r="BQ161" i="316"/>
  <c r="BP161" i="316"/>
  <c r="BO161" i="316"/>
  <c r="BN161" i="316"/>
  <c r="BM161" i="316"/>
  <c r="BL161" i="316"/>
  <c r="BK161" i="316"/>
  <c r="BJ161" i="316"/>
  <c r="BI161" i="316"/>
  <c r="BH161" i="316"/>
  <c r="BG161" i="316"/>
  <c r="BF161" i="316"/>
  <c r="BE161" i="316"/>
  <c r="BD161" i="316"/>
  <c r="BC161" i="316"/>
  <c r="BB161" i="316"/>
  <c r="BA161" i="316"/>
  <c r="AZ161" i="316"/>
  <c r="AY161" i="316"/>
  <c r="AX161" i="316"/>
  <c r="AW161" i="316"/>
  <c r="AV161" i="316"/>
  <c r="AU161" i="316"/>
  <c r="AT161" i="316"/>
  <c r="AS161" i="316"/>
  <c r="AR161" i="316"/>
  <c r="AQ161" i="316"/>
  <c r="AP161" i="316"/>
  <c r="AO161" i="316"/>
  <c r="AN161" i="316"/>
  <c r="AM161" i="316"/>
  <c r="AL161" i="316"/>
  <c r="AK161" i="316"/>
  <c r="AJ161" i="316"/>
  <c r="AI161" i="316"/>
  <c r="AH161" i="316"/>
  <c r="AG161" i="316"/>
  <c r="AF161" i="316"/>
  <c r="AE161" i="316"/>
  <c r="AD161" i="316"/>
  <c r="AC161" i="316"/>
  <c r="AB161" i="316"/>
  <c r="AA161" i="316"/>
  <c r="Z161" i="316"/>
  <c r="Y161" i="316"/>
  <c r="X161" i="316"/>
  <c r="W161" i="316"/>
  <c r="V161" i="316"/>
  <c r="U161" i="316"/>
  <c r="T161" i="316"/>
  <c r="S161" i="316"/>
  <c r="R161" i="316"/>
  <c r="Q161" i="316"/>
  <c r="P161" i="316"/>
  <c r="O161" i="316"/>
  <c r="N161" i="316"/>
  <c r="M161" i="316"/>
  <c r="L161" i="316"/>
  <c r="K161" i="316"/>
  <c r="J161" i="316"/>
  <c r="I161" i="316"/>
  <c r="H161" i="316"/>
  <c r="G161" i="316"/>
  <c r="D161" i="316"/>
  <c r="B161" i="316"/>
  <c r="A161" i="316"/>
  <c r="BX160" i="316"/>
  <c r="BW160" i="316"/>
  <c r="BV160" i="316"/>
  <c r="BU160" i="316"/>
  <c r="BT160" i="316"/>
  <c r="BS160" i="316"/>
  <c r="BR160" i="316"/>
  <c r="BQ160" i="316"/>
  <c r="BP160" i="316"/>
  <c r="BO160" i="316"/>
  <c r="BN160" i="316"/>
  <c r="BM160" i="316"/>
  <c r="BL160" i="316"/>
  <c r="BK160" i="316"/>
  <c r="BJ160" i="316"/>
  <c r="BI160" i="316"/>
  <c r="BH160" i="316"/>
  <c r="BG160" i="316"/>
  <c r="BF160" i="316"/>
  <c r="BE160" i="316"/>
  <c r="BD160" i="316"/>
  <c r="BC160" i="316"/>
  <c r="BB160" i="316"/>
  <c r="BA160" i="316"/>
  <c r="AZ160" i="316"/>
  <c r="AY160" i="316"/>
  <c r="AX160" i="316"/>
  <c r="AW160" i="316"/>
  <c r="AV160" i="316"/>
  <c r="AU160" i="316"/>
  <c r="AT160" i="316"/>
  <c r="AS160" i="316"/>
  <c r="AR160" i="316"/>
  <c r="AQ160" i="316"/>
  <c r="AP160" i="316"/>
  <c r="AO160" i="316"/>
  <c r="AN160" i="316"/>
  <c r="AM160" i="316"/>
  <c r="AL160" i="316"/>
  <c r="AK160" i="316"/>
  <c r="AJ160" i="316"/>
  <c r="AI160" i="316"/>
  <c r="AH160" i="316"/>
  <c r="AG160" i="316"/>
  <c r="AF160" i="316"/>
  <c r="AE160" i="316"/>
  <c r="AD160" i="316"/>
  <c r="AC160" i="316"/>
  <c r="AB160" i="316"/>
  <c r="AA160" i="316"/>
  <c r="Z160" i="316"/>
  <c r="Y160" i="316"/>
  <c r="X160" i="316"/>
  <c r="W160" i="316"/>
  <c r="V160" i="316"/>
  <c r="U160" i="316"/>
  <c r="T160" i="316"/>
  <c r="S160" i="316"/>
  <c r="R160" i="316"/>
  <c r="Q160" i="316"/>
  <c r="P160" i="316"/>
  <c r="O160" i="316"/>
  <c r="N160" i="316"/>
  <c r="M160" i="316"/>
  <c r="L160" i="316"/>
  <c r="K160" i="316"/>
  <c r="J160" i="316"/>
  <c r="I160" i="316"/>
  <c r="H160" i="316"/>
  <c r="G160" i="316"/>
  <c r="D160" i="316"/>
  <c r="B160" i="316"/>
  <c r="A160" i="316"/>
  <c r="BX159" i="316"/>
  <c r="BW159" i="316"/>
  <c r="BV159" i="316"/>
  <c r="BU159" i="316"/>
  <c r="BT159" i="316"/>
  <c r="BS159" i="316"/>
  <c r="BR159" i="316"/>
  <c r="BQ159" i="316"/>
  <c r="BP159" i="316"/>
  <c r="BO159" i="316"/>
  <c r="BN159" i="316"/>
  <c r="BM159" i="316"/>
  <c r="BL159" i="316"/>
  <c r="BK159" i="316"/>
  <c r="BJ159" i="316"/>
  <c r="BI159" i="316"/>
  <c r="BH159" i="316"/>
  <c r="BG159" i="316"/>
  <c r="BF159" i="316"/>
  <c r="BE159" i="316"/>
  <c r="BD159" i="316"/>
  <c r="BC159" i="316"/>
  <c r="BB159" i="316"/>
  <c r="BA159" i="316"/>
  <c r="AZ159" i="316"/>
  <c r="AY159" i="316"/>
  <c r="AX159" i="316"/>
  <c r="AW159" i="316"/>
  <c r="AV159" i="316"/>
  <c r="AU159" i="316"/>
  <c r="AT159" i="316"/>
  <c r="AS159" i="316"/>
  <c r="AR159" i="316"/>
  <c r="AQ159" i="316"/>
  <c r="AP159" i="316"/>
  <c r="AO159" i="316"/>
  <c r="AN159" i="316"/>
  <c r="AM159" i="316"/>
  <c r="AL159" i="316"/>
  <c r="AK159" i="316"/>
  <c r="AJ159" i="316"/>
  <c r="AI159" i="316"/>
  <c r="AH159" i="316"/>
  <c r="AG159" i="316"/>
  <c r="AF159" i="316"/>
  <c r="AE159" i="316"/>
  <c r="AD159" i="316"/>
  <c r="AC159" i="316"/>
  <c r="AB159" i="316"/>
  <c r="AA159" i="316"/>
  <c r="Z159" i="316"/>
  <c r="Y159" i="316"/>
  <c r="X159" i="316"/>
  <c r="W159" i="316"/>
  <c r="V159" i="316"/>
  <c r="U159" i="316"/>
  <c r="T159" i="316"/>
  <c r="S159" i="316"/>
  <c r="R159" i="316"/>
  <c r="Q159" i="316"/>
  <c r="P159" i="316"/>
  <c r="O159" i="316"/>
  <c r="N159" i="316"/>
  <c r="M159" i="316"/>
  <c r="L159" i="316"/>
  <c r="K159" i="316"/>
  <c r="J159" i="316"/>
  <c r="I159" i="316"/>
  <c r="H159" i="316"/>
  <c r="G159" i="316"/>
  <c r="D159" i="316"/>
  <c r="B159" i="316"/>
  <c r="A159" i="316"/>
  <c r="BX158" i="316"/>
  <c r="BW158" i="316"/>
  <c r="BV158" i="316"/>
  <c r="BU158" i="316"/>
  <c r="BT158" i="316"/>
  <c r="BS158" i="316"/>
  <c r="BR158" i="316"/>
  <c r="BQ158" i="316"/>
  <c r="BP158" i="316"/>
  <c r="BO158" i="316"/>
  <c r="BN158" i="316"/>
  <c r="BM158" i="316"/>
  <c r="BL158" i="316"/>
  <c r="BK158" i="316"/>
  <c r="BJ158" i="316"/>
  <c r="BI158" i="316"/>
  <c r="BH158" i="316"/>
  <c r="BG158" i="316"/>
  <c r="BF158" i="316"/>
  <c r="BE158" i="316"/>
  <c r="BD158" i="316"/>
  <c r="BC158" i="316"/>
  <c r="BB158" i="316"/>
  <c r="BA158" i="316"/>
  <c r="AZ158" i="316"/>
  <c r="AY158" i="316"/>
  <c r="AX158" i="316"/>
  <c r="AW158" i="316"/>
  <c r="AV158" i="316"/>
  <c r="AU158" i="316"/>
  <c r="AT158" i="316"/>
  <c r="AS158" i="316"/>
  <c r="AR158" i="316"/>
  <c r="AQ158" i="316"/>
  <c r="AP158" i="316"/>
  <c r="AO158" i="316"/>
  <c r="AN158" i="316"/>
  <c r="AM158" i="316"/>
  <c r="AL158" i="316"/>
  <c r="AK158" i="316"/>
  <c r="AJ158" i="316"/>
  <c r="AI158" i="316"/>
  <c r="AH158" i="316"/>
  <c r="AG158" i="316"/>
  <c r="AF158" i="316"/>
  <c r="AE158" i="316"/>
  <c r="AD158" i="316"/>
  <c r="AC158" i="316"/>
  <c r="AB158" i="316"/>
  <c r="AA158" i="316"/>
  <c r="Z158" i="316"/>
  <c r="Y158" i="316"/>
  <c r="X158" i="316"/>
  <c r="W158" i="316"/>
  <c r="V158" i="316"/>
  <c r="U158" i="316"/>
  <c r="T158" i="316"/>
  <c r="S158" i="316"/>
  <c r="R158" i="316"/>
  <c r="Q158" i="316"/>
  <c r="P158" i="316"/>
  <c r="O158" i="316"/>
  <c r="N158" i="316"/>
  <c r="M158" i="316"/>
  <c r="L158" i="316"/>
  <c r="K158" i="316"/>
  <c r="J158" i="316"/>
  <c r="I158" i="316"/>
  <c r="H158" i="316"/>
  <c r="G158" i="316"/>
  <c r="D158" i="316"/>
  <c r="B158" i="316"/>
  <c r="A158" i="316"/>
  <c r="BX157" i="316"/>
  <c r="BW157" i="316"/>
  <c r="BV157" i="316"/>
  <c r="BU157" i="316"/>
  <c r="BT157" i="316"/>
  <c r="BS157" i="316"/>
  <c r="BR157" i="316"/>
  <c r="BQ157" i="316"/>
  <c r="BP157" i="316"/>
  <c r="BO157" i="316"/>
  <c r="BN157" i="316"/>
  <c r="BM157" i="316"/>
  <c r="BL157" i="316"/>
  <c r="BK157" i="316"/>
  <c r="BJ157" i="316"/>
  <c r="BI157" i="316"/>
  <c r="BH157" i="316"/>
  <c r="BG157" i="316"/>
  <c r="BF157" i="316"/>
  <c r="BE157" i="316"/>
  <c r="BD157" i="316"/>
  <c r="BC157" i="316"/>
  <c r="BB157" i="316"/>
  <c r="BA157" i="316"/>
  <c r="AZ157" i="316"/>
  <c r="AY157" i="316"/>
  <c r="AX157" i="316"/>
  <c r="AW157" i="316"/>
  <c r="AV157" i="316"/>
  <c r="AU157" i="316"/>
  <c r="AT157" i="316"/>
  <c r="AS157" i="316"/>
  <c r="AR157" i="316"/>
  <c r="AQ157" i="316"/>
  <c r="AP157" i="316"/>
  <c r="AO157" i="316"/>
  <c r="AN157" i="316"/>
  <c r="AM157" i="316"/>
  <c r="AL157" i="316"/>
  <c r="AK157" i="316"/>
  <c r="AJ157" i="316"/>
  <c r="AI157" i="316"/>
  <c r="AH157" i="316"/>
  <c r="AG157" i="316"/>
  <c r="AF157" i="316"/>
  <c r="AE157" i="316"/>
  <c r="AD157" i="316"/>
  <c r="AC157" i="316"/>
  <c r="AB157" i="316"/>
  <c r="AA157" i="316"/>
  <c r="Z157" i="316"/>
  <c r="Y157" i="316"/>
  <c r="X157" i="316"/>
  <c r="W157" i="316"/>
  <c r="V157" i="316"/>
  <c r="U157" i="316"/>
  <c r="T157" i="316"/>
  <c r="S157" i="316"/>
  <c r="R157" i="316"/>
  <c r="Q157" i="316"/>
  <c r="P157" i="316"/>
  <c r="O157" i="316"/>
  <c r="N157" i="316"/>
  <c r="M157" i="316"/>
  <c r="L157" i="316"/>
  <c r="K157" i="316"/>
  <c r="J157" i="316"/>
  <c r="I157" i="316"/>
  <c r="H157" i="316"/>
  <c r="G157" i="316"/>
  <c r="D157" i="316"/>
  <c r="B157" i="316"/>
  <c r="A157" i="316"/>
  <c r="BX156" i="316"/>
  <c r="BW156" i="316"/>
  <c r="BV156" i="316"/>
  <c r="BU156" i="316"/>
  <c r="BT156" i="316"/>
  <c r="BS156" i="316"/>
  <c r="BR156" i="316"/>
  <c r="BQ156" i="316"/>
  <c r="BP156" i="316"/>
  <c r="BO156" i="316"/>
  <c r="BN156" i="316"/>
  <c r="BM156" i="316"/>
  <c r="BL156" i="316"/>
  <c r="BK156" i="316"/>
  <c r="BJ156" i="316"/>
  <c r="BI156" i="316"/>
  <c r="BH156" i="316"/>
  <c r="BG156" i="316"/>
  <c r="BF156" i="316"/>
  <c r="BE156" i="316"/>
  <c r="BD156" i="316"/>
  <c r="BC156" i="316"/>
  <c r="BB156" i="316"/>
  <c r="BA156" i="316"/>
  <c r="AZ156" i="316"/>
  <c r="AY156" i="316"/>
  <c r="AX156" i="316"/>
  <c r="AW156" i="316"/>
  <c r="AV156" i="316"/>
  <c r="AU156" i="316"/>
  <c r="AT156" i="316"/>
  <c r="AS156" i="316"/>
  <c r="AR156" i="316"/>
  <c r="AQ156" i="316"/>
  <c r="AP156" i="316"/>
  <c r="AO156" i="316"/>
  <c r="AN156" i="316"/>
  <c r="AM156" i="316"/>
  <c r="AL156" i="316"/>
  <c r="AK156" i="316"/>
  <c r="AJ156" i="316"/>
  <c r="AI156" i="316"/>
  <c r="AH156" i="316"/>
  <c r="AG156" i="316"/>
  <c r="AF156" i="316"/>
  <c r="AE156" i="316"/>
  <c r="AD156" i="316"/>
  <c r="AC156" i="316"/>
  <c r="AB156" i="316"/>
  <c r="AA156" i="316"/>
  <c r="Z156" i="316"/>
  <c r="Y156" i="316"/>
  <c r="X156" i="316"/>
  <c r="W156" i="316"/>
  <c r="V156" i="316"/>
  <c r="U156" i="316"/>
  <c r="T156" i="316"/>
  <c r="S156" i="316"/>
  <c r="R156" i="316"/>
  <c r="Q156" i="316"/>
  <c r="P156" i="316"/>
  <c r="O156" i="316"/>
  <c r="N156" i="316"/>
  <c r="M156" i="316"/>
  <c r="L156" i="316"/>
  <c r="K156" i="316"/>
  <c r="J156" i="316"/>
  <c r="I156" i="316"/>
  <c r="H156" i="316"/>
  <c r="G156" i="316"/>
  <c r="D156" i="316"/>
  <c r="B156" i="316"/>
  <c r="A156" i="316"/>
  <c r="BX155" i="316"/>
  <c r="BW155" i="316"/>
  <c r="BV155" i="316"/>
  <c r="BU155" i="316"/>
  <c r="BT155" i="316"/>
  <c r="BS155" i="316"/>
  <c r="BR155" i="316"/>
  <c r="BQ155" i="316"/>
  <c r="BP155" i="316"/>
  <c r="BO155" i="316"/>
  <c r="BN155" i="316"/>
  <c r="BM155" i="316"/>
  <c r="BL155" i="316"/>
  <c r="BK155" i="316"/>
  <c r="BJ155" i="316"/>
  <c r="BI155" i="316"/>
  <c r="BH155" i="316"/>
  <c r="BG155" i="316"/>
  <c r="BF155" i="316"/>
  <c r="BE155" i="316"/>
  <c r="BD155" i="316"/>
  <c r="BC155" i="316"/>
  <c r="BB155" i="316"/>
  <c r="BA155" i="316"/>
  <c r="AZ155" i="316"/>
  <c r="AY155" i="316"/>
  <c r="AX155" i="316"/>
  <c r="AW155" i="316"/>
  <c r="AV155" i="316"/>
  <c r="AU155" i="316"/>
  <c r="AT155" i="316"/>
  <c r="AS155" i="316"/>
  <c r="AR155" i="316"/>
  <c r="AQ155" i="316"/>
  <c r="AP155" i="316"/>
  <c r="AO155" i="316"/>
  <c r="AN155" i="316"/>
  <c r="AM155" i="316"/>
  <c r="AL155" i="316"/>
  <c r="AK155" i="316"/>
  <c r="AJ155" i="316"/>
  <c r="AI155" i="316"/>
  <c r="AH155" i="316"/>
  <c r="AG155" i="316"/>
  <c r="AF155" i="316"/>
  <c r="AE155" i="316"/>
  <c r="AD155" i="316"/>
  <c r="AC155" i="316"/>
  <c r="AB155" i="316"/>
  <c r="AA155" i="316"/>
  <c r="Z155" i="316"/>
  <c r="Y155" i="316"/>
  <c r="X155" i="316"/>
  <c r="W155" i="316"/>
  <c r="V155" i="316"/>
  <c r="U155" i="316"/>
  <c r="T155" i="316"/>
  <c r="S155" i="316"/>
  <c r="R155" i="316"/>
  <c r="Q155" i="316"/>
  <c r="P155" i="316"/>
  <c r="O155" i="316"/>
  <c r="N155" i="316"/>
  <c r="M155" i="316"/>
  <c r="L155" i="316"/>
  <c r="K155" i="316"/>
  <c r="J155" i="316"/>
  <c r="I155" i="316"/>
  <c r="H155" i="316"/>
  <c r="G155" i="316"/>
  <c r="D155" i="316"/>
  <c r="B155" i="316"/>
  <c r="A155" i="316"/>
  <c r="BX154" i="316"/>
  <c r="BW154" i="316"/>
  <c r="BV154" i="316"/>
  <c r="BU154" i="316"/>
  <c r="BT154" i="316"/>
  <c r="BS154" i="316"/>
  <c r="BR154" i="316"/>
  <c r="BQ154" i="316"/>
  <c r="BP154" i="316"/>
  <c r="BO154" i="316"/>
  <c r="BN154" i="316"/>
  <c r="BM154" i="316"/>
  <c r="BL154" i="316"/>
  <c r="BK154" i="316"/>
  <c r="BJ154" i="316"/>
  <c r="BI154" i="316"/>
  <c r="BH154" i="316"/>
  <c r="BG154" i="316"/>
  <c r="BF154" i="316"/>
  <c r="BE154" i="316"/>
  <c r="BD154" i="316"/>
  <c r="BC154" i="316"/>
  <c r="BB154" i="316"/>
  <c r="BA154" i="316"/>
  <c r="AZ154" i="316"/>
  <c r="AY154" i="316"/>
  <c r="AX154" i="316"/>
  <c r="AW154" i="316"/>
  <c r="AV154" i="316"/>
  <c r="AU154" i="316"/>
  <c r="AT154" i="316"/>
  <c r="AS154" i="316"/>
  <c r="AR154" i="316"/>
  <c r="AQ154" i="316"/>
  <c r="AP154" i="316"/>
  <c r="AO154" i="316"/>
  <c r="AN154" i="316"/>
  <c r="AM154" i="316"/>
  <c r="AL154" i="316"/>
  <c r="AK154" i="316"/>
  <c r="AJ154" i="316"/>
  <c r="AI154" i="316"/>
  <c r="AH154" i="316"/>
  <c r="AG154" i="316"/>
  <c r="AF154" i="316"/>
  <c r="AE154" i="316"/>
  <c r="AD154" i="316"/>
  <c r="AC154" i="316"/>
  <c r="AB154" i="316"/>
  <c r="AA154" i="316"/>
  <c r="Z154" i="316"/>
  <c r="Y154" i="316"/>
  <c r="X154" i="316"/>
  <c r="W154" i="316"/>
  <c r="V154" i="316"/>
  <c r="U154" i="316"/>
  <c r="T154" i="316"/>
  <c r="S154" i="316"/>
  <c r="R154" i="316"/>
  <c r="Q154" i="316"/>
  <c r="P154" i="316"/>
  <c r="O154" i="316"/>
  <c r="N154" i="316"/>
  <c r="M154" i="316"/>
  <c r="L154" i="316"/>
  <c r="K154" i="316"/>
  <c r="J154" i="316"/>
  <c r="I154" i="316"/>
  <c r="H154" i="316"/>
  <c r="G154" i="316"/>
  <c r="D154" i="316"/>
  <c r="B154" i="316"/>
  <c r="A154" i="316"/>
  <c r="BX153" i="316"/>
  <c r="BW153" i="316"/>
  <c r="BV153" i="316"/>
  <c r="BU153" i="316"/>
  <c r="BT153" i="316"/>
  <c r="BS153" i="316"/>
  <c r="BR153" i="316"/>
  <c r="BQ153" i="316"/>
  <c r="BP153" i="316"/>
  <c r="BO153" i="316"/>
  <c r="BN153" i="316"/>
  <c r="BM153" i="316"/>
  <c r="BL153" i="316"/>
  <c r="BK153" i="316"/>
  <c r="BJ153" i="316"/>
  <c r="BI153" i="316"/>
  <c r="BH153" i="316"/>
  <c r="BG153" i="316"/>
  <c r="BF153" i="316"/>
  <c r="BE153" i="316"/>
  <c r="BD153" i="316"/>
  <c r="BC153" i="316"/>
  <c r="BB153" i="316"/>
  <c r="BA153" i="316"/>
  <c r="AZ153" i="316"/>
  <c r="AY153" i="316"/>
  <c r="AX153" i="316"/>
  <c r="AW153" i="316"/>
  <c r="AV153" i="316"/>
  <c r="AU153" i="316"/>
  <c r="AT153" i="316"/>
  <c r="AS153" i="316"/>
  <c r="AR153" i="316"/>
  <c r="AQ153" i="316"/>
  <c r="AP153" i="316"/>
  <c r="AO153" i="316"/>
  <c r="AN153" i="316"/>
  <c r="AM153" i="316"/>
  <c r="AL153" i="316"/>
  <c r="AK153" i="316"/>
  <c r="AJ153" i="316"/>
  <c r="AI153" i="316"/>
  <c r="AH153" i="316"/>
  <c r="AG153" i="316"/>
  <c r="AF153" i="316"/>
  <c r="AE153" i="316"/>
  <c r="AD153" i="316"/>
  <c r="AC153" i="316"/>
  <c r="AB153" i="316"/>
  <c r="AA153" i="316"/>
  <c r="Z153" i="316"/>
  <c r="Y153" i="316"/>
  <c r="X153" i="316"/>
  <c r="W153" i="316"/>
  <c r="V153" i="316"/>
  <c r="U153" i="316"/>
  <c r="T153" i="316"/>
  <c r="S153" i="316"/>
  <c r="R153" i="316"/>
  <c r="Q153" i="316"/>
  <c r="P153" i="316"/>
  <c r="O153" i="316"/>
  <c r="N153" i="316"/>
  <c r="M153" i="316"/>
  <c r="L153" i="316"/>
  <c r="K153" i="316"/>
  <c r="J153" i="316"/>
  <c r="I153" i="316"/>
  <c r="H153" i="316"/>
  <c r="G153" i="316"/>
  <c r="D153" i="316"/>
  <c r="B153" i="316"/>
  <c r="A153" i="316"/>
  <c r="BX152" i="316"/>
  <c r="BW152" i="316"/>
  <c r="BV152" i="316"/>
  <c r="BU152" i="316"/>
  <c r="BT152" i="316"/>
  <c r="BS152" i="316"/>
  <c r="BR152" i="316"/>
  <c r="BQ152" i="316"/>
  <c r="BP152" i="316"/>
  <c r="BO152" i="316"/>
  <c r="BN152" i="316"/>
  <c r="BM152" i="316"/>
  <c r="BL152" i="316"/>
  <c r="BK152" i="316"/>
  <c r="BJ152" i="316"/>
  <c r="BI152" i="316"/>
  <c r="BH152" i="316"/>
  <c r="BG152" i="316"/>
  <c r="BF152" i="316"/>
  <c r="BE152" i="316"/>
  <c r="BD152" i="316"/>
  <c r="BC152" i="316"/>
  <c r="BB152" i="316"/>
  <c r="BA152" i="316"/>
  <c r="AZ152" i="316"/>
  <c r="AY152" i="316"/>
  <c r="AX152" i="316"/>
  <c r="AW152" i="316"/>
  <c r="AV152" i="316"/>
  <c r="AU152" i="316"/>
  <c r="AT152" i="316"/>
  <c r="AS152" i="316"/>
  <c r="AR152" i="316"/>
  <c r="AQ152" i="316"/>
  <c r="AP152" i="316"/>
  <c r="AO152" i="316"/>
  <c r="AN152" i="316"/>
  <c r="AM152" i="316"/>
  <c r="AL152" i="316"/>
  <c r="AK152" i="316"/>
  <c r="AJ152" i="316"/>
  <c r="AI152" i="316"/>
  <c r="AH152" i="316"/>
  <c r="AG152" i="316"/>
  <c r="AF152" i="316"/>
  <c r="AE152" i="316"/>
  <c r="AD152" i="316"/>
  <c r="AC152" i="316"/>
  <c r="AB152" i="316"/>
  <c r="AA152" i="316"/>
  <c r="Z152" i="316"/>
  <c r="Y152" i="316"/>
  <c r="X152" i="316"/>
  <c r="W152" i="316"/>
  <c r="V152" i="316"/>
  <c r="U152" i="316"/>
  <c r="T152" i="316"/>
  <c r="S152" i="316"/>
  <c r="R152" i="316"/>
  <c r="Q152" i="316"/>
  <c r="P152" i="316"/>
  <c r="O152" i="316"/>
  <c r="N152" i="316"/>
  <c r="M152" i="316"/>
  <c r="L152" i="316"/>
  <c r="K152" i="316"/>
  <c r="J152" i="316"/>
  <c r="I152" i="316"/>
  <c r="H152" i="316"/>
  <c r="G152" i="316"/>
  <c r="D152" i="316"/>
  <c r="B152" i="316"/>
  <c r="A152" i="316"/>
  <c r="BX151" i="316"/>
  <c r="BW151" i="316"/>
  <c r="BV151" i="316"/>
  <c r="BU151" i="316"/>
  <c r="BT151" i="316"/>
  <c r="BS151" i="316"/>
  <c r="BR151" i="316"/>
  <c r="BQ151" i="316"/>
  <c r="BP151" i="316"/>
  <c r="BO151" i="316"/>
  <c r="BN151" i="316"/>
  <c r="BM151" i="316"/>
  <c r="BL151" i="316"/>
  <c r="BK151" i="316"/>
  <c r="BJ151" i="316"/>
  <c r="BI151" i="316"/>
  <c r="BH151" i="316"/>
  <c r="BG151" i="316"/>
  <c r="BF151" i="316"/>
  <c r="BE151" i="316"/>
  <c r="BD151" i="316"/>
  <c r="BC151" i="316"/>
  <c r="BB151" i="316"/>
  <c r="BA151" i="316"/>
  <c r="AZ151" i="316"/>
  <c r="AY151" i="316"/>
  <c r="AX151" i="316"/>
  <c r="AW151" i="316"/>
  <c r="AV151" i="316"/>
  <c r="AU151" i="316"/>
  <c r="AT151" i="316"/>
  <c r="AS151" i="316"/>
  <c r="AR151" i="316"/>
  <c r="AQ151" i="316"/>
  <c r="AP151" i="316"/>
  <c r="AO151" i="316"/>
  <c r="AN151" i="316"/>
  <c r="AM151" i="316"/>
  <c r="AL151" i="316"/>
  <c r="AK151" i="316"/>
  <c r="AJ151" i="316"/>
  <c r="AI151" i="316"/>
  <c r="AH151" i="316"/>
  <c r="AG151" i="316"/>
  <c r="AF151" i="316"/>
  <c r="AE151" i="316"/>
  <c r="AD151" i="316"/>
  <c r="AC151" i="316"/>
  <c r="AB151" i="316"/>
  <c r="AA151" i="316"/>
  <c r="Z151" i="316"/>
  <c r="Y151" i="316"/>
  <c r="X151" i="316"/>
  <c r="W151" i="316"/>
  <c r="V151" i="316"/>
  <c r="U151" i="316"/>
  <c r="T151" i="316"/>
  <c r="S151" i="316"/>
  <c r="R151" i="316"/>
  <c r="Q151" i="316"/>
  <c r="P151" i="316"/>
  <c r="O151" i="316"/>
  <c r="N151" i="316"/>
  <c r="M151" i="316"/>
  <c r="L151" i="316"/>
  <c r="K151" i="316"/>
  <c r="J151" i="316"/>
  <c r="I151" i="316"/>
  <c r="H151" i="316"/>
  <c r="G151" i="316"/>
  <c r="D151" i="316"/>
  <c r="B151" i="316"/>
  <c r="A151" i="316"/>
  <c r="BX150" i="316"/>
  <c r="BW150" i="316"/>
  <c r="BV150" i="316"/>
  <c r="BU150" i="316"/>
  <c r="BT150" i="316"/>
  <c r="BS150" i="316"/>
  <c r="BR150" i="316"/>
  <c r="BQ150" i="316"/>
  <c r="BP150" i="316"/>
  <c r="BO150" i="316"/>
  <c r="BN150" i="316"/>
  <c r="BM150" i="316"/>
  <c r="BL150" i="316"/>
  <c r="BK150" i="316"/>
  <c r="BJ150" i="316"/>
  <c r="BI150" i="316"/>
  <c r="BH150" i="316"/>
  <c r="BG150" i="316"/>
  <c r="BF150" i="316"/>
  <c r="BE150" i="316"/>
  <c r="BD150" i="316"/>
  <c r="BC150" i="316"/>
  <c r="BB150" i="316"/>
  <c r="BA150" i="316"/>
  <c r="AZ150" i="316"/>
  <c r="AY150" i="316"/>
  <c r="AX150" i="316"/>
  <c r="AW150" i="316"/>
  <c r="AV150" i="316"/>
  <c r="AU150" i="316"/>
  <c r="AT150" i="316"/>
  <c r="AS150" i="316"/>
  <c r="AR150" i="316"/>
  <c r="AQ150" i="316"/>
  <c r="AP150" i="316"/>
  <c r="AO150" i="316"/>
  <c r="AN150" i="316"/>
  <c r="AM150" i="316"/>
  <c r="AL150" i="316"/>
  <c r="AK150" i="316"/>
  <c r="AJ150" i="316"/>
  <c r="AI150" i="316"/>
  <c r="AH150" i="316"/>
  <c r="AG150" i="316"/>
  <c r="AF150" i="316"/>
  <c r="AE150" i="316"/>
  <c r="AD150" i="316"/>
  <c r="AC150" i="316"/>
  <c r="AB150" i="316"/>
  <c r="AA150" i="316"/>
  <c r="Z150" i="316"/>
  <c r="Y150" i="316"/>
  <c r="X150" i="316"/>
  <c r="W150" i="316"/>
  <c r="V150" i="316"/>
  <c r="U150" i="316"/>
  <c r="T150" i="316"/>
  <c r="S150" i="316"/>
  <c r="R150" i="316"/>
  <c r="Q150" i="316"/>
  <c r="P150" i="316"/>
  <c r="O150" i="316"/>
  <c r="N150" i="316"/>
  <c r="M150" i="316"/>
  <c r="L150" i="316"/>
  <c r="K150" i="316"/>
  <c r="J150" i="316"/>
  <c r="I150" i="316"/>
  <c r="H150" i="316"/>
  <c r="G150" i="316"/>
  <c r="D150" i="316"/>
  <c r="B150" i="316"/>
  <c r="A150" i="316"/>
  <c r="BX149" i="316"/>
  <c r="BW149" i="316"/>
  <c r="BV149" i="316"/>
  <c r="BU149" i="316"/>
  <c r="BT149" i="316"/>
  <c r="BS149" i="316"/>
  <c r="BR149" i="316"/>
  <c r="BQ149" i="316"/>
  <c r="BP149" i="316"/>
  <c r="BO149" i="316"/>
  <c r="BN149" i="316"/>
  <c r="BM149" i="316"/>
  <c r="BL149" i="316"/>
  <c r="BK149" i="316"/>
  <c r="BJ149" i="316"/>
  <c r="BI149" i="316"/>
  <c r="BH149" i="316"/>
  <c r="BG149" i="316"/>
  <c r="BF149" i="316"/>
  <c r="BE149" i="316"/>
  <c r="BD149" i="316"/>
  <c r="BC149" i="316"/>
  <c r="BB149" i="316"/>
  <c r="BA149" i="316"/>
  <c r="AZ149" i="316"/>
  <c r="AY149" i="316"/>
  <c r="AX149" i="316"/>
  <c r="AW149" i="316"/>
  <c r="AV149" i="316"/>
  <c r="AU149" i="316"/>
  <c r="AT149" i="316"/>
  <c r="AS149" i="316"/>
  <c r="AR149" i="316"/>
  <c r="AQ149" i="316"/>
  <c r="AP149" i="316"/>
  <c r="AO149" i="316"/>
  <c r="AN149" i="316"/>
  <c r="AM149" i="316"/>
  <c r="AL149" i="316"/>
  <c r="AK149" i="316"/>
  <c r="AJ149" i="316"/>
  <c r="AI149" i="316"/>
  <c r="AH149" i="316"/>
  <c r="AG149" i="316"/>
  <c r="AF149" i="316"/>
  <c r="AE149" i="316"/>
  <c r="AD149" i="316"/>
  <c r="AC149" i="316"/>
  <c r="AB149" i="316"/>
  <c r="AA149" i="316"/>
  <c r="Z149" i="316"/>
  <c r="Y149" i="316"/>
  <c r="X149" i="316"/>
  <c r="W149" i="316"/>
  <c r="V149" i="316"/>
  <c r="U149" i="316"/>
  <c r="T149" i="316"/>
  <c r="S149" i="316"/>
  <c r="R149" i="316"/>
  <c r="Q149" i="316"/>
  <c r="P149" i="316"/>
  <c r="O149" i="316"/>
  <c r="N149" i="316"/>
  <c r="M149" i="316"/>
  <c r="L149" i="316"/>
  <c r="K149" i="316"/>
  <c r="J149" i="316"/>
  <c r="I149" i="316"/>
  <c r="H149" i="316"/>
  <c r="G149" i="316"/>
  <c r="D149" i="316"/>
  <c r="B149" i="316"/>
  <c r="A149" i="316"/>
  <c r="BX148" i="316"/>
  <c r="BW148" i="316"/>
  <c r="BV148" i="316"/>
  <c r="BU148" i="316"/>
  <c r="BT148" i="316"/>
  <c r="BS148" i="316"/>
  <c r="BR148" i="316"/>
  <c r="BQ148" i="316"/>
  <c r="BP148" i="316"/>
  <c r="BO148" i="316"/>
  <c r="BN148" i="316"/>
  <c r="BM148" i="316"/>
  <c r="BL148" i="316"/>
  <c r="BK148" i="316"/>
  <c r="BJ148" i="316"/>
  <c r="BI148" i="316"/>
  <c r="BH148" i="316"/>
  <c r="BG148" i="316"/>
  <c r="BF148" i="316"/>
  <c r="BE148" i="316"/>
  <c r="BD148" i="316"/>
  <c r="BC148" i="316"/>
  <c r="BB148" i="316"/>
  <c r="BA148" i="316"/>
  <c r="AZ148" i="316"/>
  <c r="AY148" i="316"/>
  <c r="AX148" i="316"/>
  <c r="AW148" i="316"/>
  <c r="AV148" i="316"/>
  <c r="AU148" i="316"/>
  <c r="AT148" i="316"/>
  <c r="AS148" i="316"/>
  <c r="AR148" i="316"/>
  <c r="AQ148" i="316"/>
  <c r="AP148" i="316"/>
  <c r="AO148" i="316"/>
  <c r="AN148" i="316"/>
  <c r="AM148" i="316"/>
  <c r="AL148" i="316"/>
  <c r="AK148" i="316"/>
  <c r="AJ148" i="316"/>
  <c r="AI148" i="316"/>
  <c r="AH148" i="316"/>
  <c r="AG148" i="316"/>
  <c r="AF148" i="316"/>
  <c r="AE148" i="316"/>
  <c r="AD148" i="316"/>
  <c r="AC148" i="316"/>
  <c r="AB148" i="316"/>
  <c r="AA148" i="316"/>
  <c r="Z148" i="316"/>
  <c r="Y148" i="316"/>
  <c r="X148" i="316"/>
  <c r="W148" i="316"/>
  <c r="V148" i="316"/>
  <c r="U148" i="316"/>
  <c r="T148" i="316"/>
  <c r="S148" i="316"/>
  <c r="R148" i="316"/>
  <c r="Q148" i="316"/>
  <c r="P148" i="316"/>
  <c r="O148" i="316"/>
  <c r="N148" i="316"/>
  <c r="M148" i="316"/>
  <c r="L148" i="316"/>
  <c r="K148" i="316"/>
  <c r="J148" i="316"/>
  <c r="I148" i="316"/>
  <c r="H148" i="316"/>
  <c r="G148" i="316"/>
  <c r="D148" i="316"/>
  <c r="B148" i="316"/>
  <c r="A148" i="316"/>
  <c r="BX147" i="316"/>
  <c r="BW147" i="316"/>
  <c r="BV147" i="316"/>
  <c r="BU147" i="316"/>
  <c r="BT147" i="316"/>
  <c r="BS147" i="316"/>
  <c r="BR147" i="316"/>
  <c r="BQ147" i="316"/>
  <c r="BP147" i="316"/>
  <c r="BO147" i="316"/>
  <c r="BN147" i="316"/>
  <c r="BM147" i="316"/>
  <c r="BL147" i="316"/>
  <c r="BK147" i="316"/>
  <c r="BJ147" i="316"/>
  <c r="BI147" i="316"/>
  <c r="BH147" i="316"/>
  <c r="BG147" i="316"/>
  <c r="BF147" i="316"/>
  <c r="BE147" i="316"/>
  <c r="BD147" i="316"/>
  <c r="BC147" i="316"/>
  <c r="BB147" i="316"/>
  <c r="BA147" i="316"/>
  <c r="AZ147" i="316"/>
  <c r="AY147" i="316"/>
  <c r="AX147" i="316"/>
  <c r="AW147" i="316"/>
  <c r="AV147" i="316"/>
  <c r="AU147" i="316"/>
  <c r="AT147" i="316"/>
  <c r="AS147" i="316"/>
  <c r="AR147" i="316"/>
  <c r="AQ147" i="316"/>
  <c r="AP147" i="316"/>
  <c r="AO147" i="316"/>
  <c r="AN147" i="316"/>
  <c r="AM147" i="316"/>
  <c r="AL147" i="316"/>
  <c r="AK147" i="316"/>
  <c r="AJ147" i="316"/>
  <c r="AI147" i="316"/>
  <c r="AH147" i="316"/>
  <c r="AG147" i="316"/>
  <c r="AF147" i="316"/>
  <c r="AE147" i="316"/>
  <c r="AD147" i="316"/>
  <c r="AC147" i="316"/>
  <c r="AB147" i="316"/>
  <c r="AA147" i="316"/>
  <c r="Z147" i="316"/>
  <c r="Y147" i="316"/>
  <c r="X147" i="316"/>
  <c r="W147" i="316"/>
  <c r="V147" i="316"/>
  <c r="U147" i="316"/>
  <c r="T147" i="316"/>
  <c r="S147" i="316"/>
  <c r="R147" i="316"/>
  <c r="Q147" i="316"/>
  <c r="P147" i="316"/>
  <c r="O147" i="316"/>
  <c r="N147" i="316"/>
  <c r="M147" i="316"/>
  <c r="L147" i="316"/>
  <c r="K147" i="316"/>
  <c r="J147" i="316"/>
  <c r="I147" i="316"/>
  <c r="H147" i="316"/>
  <c r="G147" i="316"/>
  <c r="D147" i="316"/>
  <c r="B147" i="316"/>
  <c r="A147" i="316"/>
  <c r="BX146" i="316"/>
  <c r="BW146" i="316"/>
  <c r="BV146" i="316"/>
  <c r="BU146" i="316"/>
  <c r="BT146" i="316"/>
  <c r="BS146" i="316"/>
  <c r="BR146" i="316"/>
  <c r="BQ146" i="316"/>
  <c r="BP146" i="316"/>
  <c r="BO146" i="316"/>
  <c r="BN146" i="316"/>
  <c r="BM146" i="316"/>
  <c r="BL146" i="316"/>
  <c r="BK146" i="316"/>
  <c r="BJ146" i="316"/>
  <c r="BI146" i="316"/>
  <c r="BH146" i="316"/>
  <c r="BG146" i="316"/>
  <c r="BF146" i="316"/>
  <c r="BE146" i="316"/>
  <c r="BD146" i="316"/>
  <c r="BC146" i="316"/>
  <c r="BB146" i="316"/>
  <c r="BA146" i="316"/>
  <c r="AZ146" i="316"/>
  <c r="AY146" i="316"/>
  <c r="AX146" i="316"/>
  <c r="AW146" i="316"/>
  <c r="AV146" i="316"/>
  <c r="AU146" i="316"/>
  <c r="AT146" i="316"/>
  <c r="AS146" i="316"/>
  <c r="AR146" i="316"/>
  <c r="AQ146" i="316"/>
  <c r="AP146" i="316"/>
  <c r="AO146" i="316"/>
  <c r="AN146" i="316"/>
  <c r="AM146" i="316"/>
  <c r="AL146" i="316"/>
  <c r="AK146" i="316"/>
  <c r="AJ146" i="316"/>
  <c r="AI146" i="316"/>
  <c r="AH146" i="316"/>
  <c r="AG146" i="316"/>
  <c r="AF146" i="316"/>
  <c r="AE146" i="316"/>
  <c r="AD146" i="316"/>
  <c r="AC146" i="316"/>
  <c r="AB146" i="316"/>
  <c r="AA146" i="316"/>
  <c r="Z146" i="316"/>
  <c r="Y146" i="316"/>
  <c r="X146" i="316"/>
  <c r="W146" i="316"/>
  <c r="V146" i="316"/>
  <c r="U146" i="316"/>
  <c r="T146" i="316"/>
  <c r="S146" i="316"/>
  <c r="R146" i="316"/>
  <c r="Q146" i="316"/>
  <c r="P146" i="316"/>
  <c r="O146" i="316"/>
  <c r="N146" i="316"/>
  <c r="M146" i="316"/>
  <c r="L146" i="316"/>
  <c r="K146" i="316"/>
  <c r="J146" i="316"/>
  <c r="I146" i="316"/>
  <c r="H146" i="316"/>
  <c r="G146" i="316"/>
  <c r="D146" i="316"/>
  <c r="B146" i="316"/>
  <c r="A146" i="316"/>
  <c r="BX145" i="316"/>
  <c r="BW145" i="316"/>
  <c r="BV145" i="316"/>
  <c r="BU145" i="316"/>
  <c r="BT145" i="316"/>
  <c r="BS145" i="316"/>
  <c r="BR145" i="316"/>
  <c r="BQ145" i="316"/>
  <c r="BP145" i="316"/>
  <c r="BO145" i="316"/>
  <c r="BN145" i="316"/>
  <c r="BM145" i="316"/>
  <c r="BL145" i="316"/>
  <c r="BK145" i="316"/>
  <c r="BJ145" i="316"/>
  <c r="BI145" i="316"/>
  <c r="BH145" i="316"/>
  <c r="BG145" i="316"/>
  <c r="BF145" i="316"/>
  <c r="BE145" i="316"/>
  <c r="BD145" i="316"/>
  <c r="BC145" i="316"/>
  <c r="BB145" i="316"/>
  <c r="BA145" i="316"/>
  <c r="AZ145" i="316"/>
  <c r="AY145" i="316"/>
  <c r="AX145" i="316"/>
  <c r="AW145" i="316"/>
  <c r="AV145" i="316"/>
  <c r="AU145" i="316"/>
  <c r="AT145" i="316"/>
  <c r="AS145" i="316"/>
  <c r="AR145" i="316"/>
  <c r="AQ145" i="316"/>
  <c r="AP145" i="316"/>
  <c r="AO145" i="316"/>
  <c r="AN145" i="316"/>
  <c r="AM145" i="316"/>
  <c r="AL145" i="316"/>
  <c r="AK145" i="316"/>
  <c r="AJ145" i="316"/>
  <c r="AI145" i="316"/>
  <c r="AH145" i="316"/>
  <c r="AG145" i="316"/>
  <c r="AF145" i="316"/>
  <c r="AE145" i="316"/>
  <c r="AD145" i="316"/>
  <c r="AC145" i="316"/>
  <c r="AB145" i="316"/>
  <c r="AA145" i="316"/>
  <c r="Z145" i="316"/>
  <c r="Y145" i="316"/>
  <c r="X145" i="316"/>
  <c r="W145" i="316"/>
  <c r="V145" i="316"/>
  <c r="U145" i="316"/>
  <c r="T145" i="316"/>
  <c r="S145" i="316"/>
  <c r="R145" i="316"/>
  <c r="Q145" i="316"/>
  <c r="P145" i="316"/>
  <c r="O145" i="316"/>
  <c r="N145" i="316"/>
  <c r="M145" i="316"/>
  <c r="L145" i="316"/>
  <c r="K145" i="316"/>
  <c r="J145" i="316"/>
  <c r="I145" i="316"/>
  <c r="H145" i="316"/>
  <c r="G145" i="316"/>
  <c r="D145" i="316"/>
  <c r="B145" i="316"/>
  <c r="A145" i="316"/>
  <c r="BX144" i="316"/>
  <c r="BW144" i="316"/>
  <c r="BV144" i="316"/>
  <c r="BU144" i="316"/>
  <c r="BT144" i="316"/>
  <c r="BS144" i="316"/>
  <c r="BR144" i="316"/>
  <c r="BQ144" i="316"/>
  <c r="BP144" i="316"/>
  <c r="BO144" i="316"/>
  <c r="BN144" i="316"/>
  <c r="BM144" i="316"/>
  <c r="BL144" i="316"/>
  <c r="BK144" i="316"/>
  <c r="BJ144" i="316"/>
  <c r="BI144" i="316"/>
  <c r="BH144" i="316"/>
  <c r="BG144" i="316"/>
  <c r="BF144" i="316"/>
  <c r="BE144" i="316"/>
  <c r="BD144" i="316"/>
  <c r="BC144" i="316"/>
  <c r="BB144" i="316"/>
  <c r="BA144" i="316"/>
  <c r="AZ144" i="316"/>
  <c r="AY144" i="316"/>
  <c r="AX144" i="316"/>
  <c r="AW144" i="316"/>
  <c r="AV144" i="316"/>
  <c r="AU144" i="316"/>
  <c r="AT144" i="316"/>
  <c r="AS144" i="316"/>
  <c r="AR144" i="316"/>
  <c r="AQ144" i="316"/>
  <c r="AP144" i="316"/>
  <c r="AO144" i="316"/>
  <c r="AN144" i="316"/>
  <c r="AM144" i="316"/>
  <c r="AL144" i="316"/>
  <c r="AK144" i="316"/>
  <c r="AJ144" i="316"/>
  <c r="AI144" i="316"/>
  <c r="AH144" i="316"/>
  <c r="AG144" i="316"/>
  <c r="AF144" i="316"/>
  <c r="AE144" i="316"/>
  <c r="AD144" i="316"/>
  <c r="AC144" i="316"/>
  <c r="AB144" i="316"/>
  <c r="AA144" i="316"/>
  <c r="Z144" i="316"/>
  <c r="Y144" i="316"/>
  <c r="X144" i="316"/>
  <c r="W144" i="316"/>
  <c r="V144" i="316"/>
  <c r="U144" i="316"/>
  <c r="T144" i="316"/>
  <c r="S144" i="316"/>
  <c r="R144" i="316"/>
  <c r="Q144" i="316"/>
  <c r="P144" i="316"/>
  <c r="O144" i="316"/>
  <c r="N144" i="316"/>
  <c r="M144" i="316"/>
  <c r="L144" i="316"/>
  <c r="K144" i="316"/>
  <c r="J144" i="316"/>
  <c r="I144" i="316"/>
  <c r="H144" i="316"/>
  <c r="G144" i="316"/>
  <c r="D144" i="316"/>
  <c r="B144" i="316"/>
  <c r="A144" i="316"/>
  <c r="BX143" i="316"/>
  <c r="BW143" i="316"/>
  <c r="BV143" i="316"/>
  <c r="BU143" i="316"/>
  <c r="BT143" i="316"/>
  <c r="BS143" i="316"/>
  <c r="BR143" i="316"/>
  <c r="BQ143" i="316"/>
  <c r="BP143" i="316"/>
  <c r="BO143" i="316"/>
  <c r="BN143" i="316"/>
  <c r="BM143" i="316"/>
  <c r="BL143" i="316"/>
  <c r="BK143" i="316"/>
  <c r="BJ143" i="316"/>
  <c r="BI143" i="316"/>
  <c r="BH143" i="316"/>
  <c r="BG143" i="316"/>
  <c r="BF143" i="316"/>
  <c r="BE143" i="316"/>
  <c r="BD143" i="316"/>
  <c r="BC143" i="316"/>
  <c r="BB143" i="316"/>
  <c r="BA143" i="316"/>
  <c r="AZ143" i="316"/>
  <c r="AY143" i="316"/>
  <c r="AX143" i="316"/>
  <c r="AW143" i="316"/>
  <c r="AV143" i="316"/>
  <c r="AU143" i="316"/>
  <c r="AT143" i="316"/>
  <c r="AS143" i="316"/>
  <c r="AR143" i="316"/>
  <c r="AQ143" i="316"/>
  <c r="AP143" i="316"/>
  <c r="AO143" i="316"/>
  <c r="AN143" i="316"/>
  <c r="AM143" i="316"/>
  <c r="AL143" i="316"/>
  <c r="AK143" i="316"/>
  <c r="AJ143" i="316"/>
  <c r="AI143" i="316"/>
  <c r="AH143" i="316"/>
  <c r="AG143" i="316"/>
  <c r="AF143" i="316"/>
  <c r="AE143" i="316"/>
  <c r="AD143" i="316"/>
  <c r="AC143" i="316"/>
  <c r="AB143" i="316"/>
  <c r="AA143" i="316"/>
  <c r="Z143" i="316"/>
  <c r="Y143" i="316"/>
  <c r="X143" i="316"/>
  <c r="W143" i="316"/>
  <c r="V143" i="316"/>
  <c r="U143" i="316"/>
  <c r="T143" i="316"/>
  <c r="S143" i="316"/>
  <c r="R143" i="316"/>
  <c r="Q143" i="316"/>
  <c r="P143" i="316"/>
  <c r="O143" i="316"/>
  <c r="N143" i="316"/>
  <c r="M143" i="316"/>
  <c r="L143" i="316"/>
  <c r="K143" i="316"/>
  <c r="J143" i="316"/>
  <c r="I143" i="316"/>
  <c r="H143" i="316"/>
  <c r="G143" i="316"/>
  <c r="D143" i="316"/>
  <c r="B143" i="316"/>
  <c r="A143" i="316"/>
  <c r="BX142" i="316"/>
  <c r="BW142" i="316"/>
  <c r="BV142" i="316"/>
  <c r="BU142" i="316"/>
  <c r="BT142" i="316"/>
  <c r="BS142" i="316"/>
  <c r="BR142" i="316"/>
  <c r="BQ142" i="316"/>
  <c r="BP142" i="316"/>
  <c r="BO142" i="316"/>
  <c r="BN142" i="316"/>
  <c r="BM142" i="316"/>
  <c r="BL142" i="316"/>
  <c r="BK142" i="316"/>
  <c r="BJ142" i="316"/>
  <c r="BI142" i="316"/>
  <c r="BH142" i="316"/>
  <c r="BG142" i="316"/>
  <c r="BF142" i="316"/>
  <c r="BE142" i="316"/>
  <c r="BD142" i="316"/>
  <c r="BC142" i="316"/>
  <c r="BB142" i="316"/>
  <c r="BA142" i="316"/>
  <c r="AZ142" i="316"/>
  <c r="AY142" i="316"/>
  <c r="AX142" i="316"/>
  <c r="AW142" i="316"/>
  <c r="AV142" i="316"/>
  <c r="AU142" i="316"/>
  <c r="AT142" i="316"/>
  <c r="AS142" i="316"/>
  <c r="AR142" i="316"/>
  <c r="AQ142" i="316"/>
  <c r="AP142" i="316"/>
  <c r="AO142" i="316"/>
  <c r="AN142" i="316"/>
  <c r="AM142" i="316"/>
  <c r="AL142" i="316"/>
  <c r="AK142" i="316"/>
  <c r="AJ142" i="316"/>
  <c r="AI142" i="316"/>
  <c r="AH142" i="316"/>
  <c r="AG142" i="316"/>
  <c r="AF142" i="316"/>
  <c r="AE142" i="316"/>
  <c r="AD142" i="316"/>
  <c r="AC142" i="316"/>
  <c r="AB142" i="316"/>
  <c r="AA142" i="316"/>
  <c r="Z142" i="316"/>
  <c r="Y142" i="316"/>
  <c r="X142" i="316"/>
  <c r="W142" i="316"/>
  <c r="V142" i="316"/>
  <c r="U142" i="316"/>
  <c r="T142" i="316"/>
  <c r="S142" i="316"/>
  <c r="R142" i="316"/>
  <c r="Q142" i="316"/>
  <c r="P142" i="316"/>
  <c r="O142" i="316"/>
  <c r="N142" i="316"/>
  <c r="M142" i="316"/>
  <c r="L142" i="316"/>
  <c r="K142" i="316"/>
  <c r="J142" i="316"/>
  <c r="I142" i="316"/>
  <c r="H142" i="316"/>
  <c r="G142" i="316"/>
  <c r="D142" i="316"/>
  <c r="B142" i="316"/>
  <c r="A142" i="316"/>
  <c r="BX141" i="316"/>
  <c r="BW141" i="316"/>
  <c r="BV141" i="316"/>
  <c r="BU141" i="316"/>
  <c r="BT141" i="316"/>
  <c r="BS141" i="316"/>
  <c r="BR141" i="316"/>
  <c r="BQ141" i="316"/>
  <c r="BP141" i="316"/>
  <c r="BO141" i="316"/>
  <c r="BN141" i="316"/>
  <c r="BM141" i="316"/>
  <c r="BL141" i="316"/>
  <c r="BK141" i="316"/>
  <c r="BJ141" i="316"/>
  <c r="BI141" i="316"/>
  <c r="BH141" i="316"/>
  <c r="BG141" i="316"/>
  <c r="BF141" i="316"/>
  <c r="BE141" i="316"/>
  <c r="BD141" i="316"/>
  <c r="BC141" i="316"/>
  <c r="BB141" i="316"/>
  <c r="BA141" i="316"/>
  <c r="AZ141" i="316"/>
  <c r="AY141" i="316"/>
  <c r="AX141" i="316"/>
  <c r="AW141" i="316"/>
  <c r="AV141" i="316"/>
  <c r="AU141" i="316"/>
  <c r="AT141" i="316"/>
  <c r="AS141" i="316"/>
  <c r="AR141" i="316"/>
  <c r="AQ141" i="316"/>
  <c r="AP141" i="316"/>
  <c r="AO141" i="316"/>
  <c r="AN141" i="316"/>
  <c r="AM141" i="316"/>
  <c r="AL141" i="316"/>
  <c r="AK141" i="316"/>
  <c r="AJ141" i="316"/>
  <c r="AI141" i="316"/>
  <c r="AH141" i="316"/>
  <c r="AG141" i="316"/>
  <c r="AF141" i="316"/>
  <c r="AE141" i="316"/>
  <c r="AD141" i="316"/>
  <c r="AC141" i="316"/>
  <c r="AB141" i="316"/>
  <c r="AA141" i="316"/>
  <c r="Z141" i="316"/>
  <c r="Y141" i="316"/>
  <c r="X141" i="316"/>
  <c r="W141" i="316"/>
  <c r="V141" i="316"/>
  <c r="U141" i="316"/>
  <c r="T141" i="316"/>
  <c r="S141" i="316"/>
  <c r="R141" i="316"/>
  <c r="Q141" i="316"/>
  <c r="P141" i="316"/>
  <c r="O141" i="316"/>
  <c r="N141" i="316"/>
  <c r="M141" i="316"/>
  <c r="L141" i="316"/>
  <c r="K141" i="316"/>
  <c r="J141" i="316"/>
  <c r="I141" i="316"/>
  <c r="H141" i="316"/>
  <c r="G141" i="316"/>
  <c r="D141" i="316"/>
  <c r="B141" i="316"/>
  <c r="A141" i="316"/>
  <c r="BX140" i="316"/>
  <c r="BW140" i="316"/>
  <c r="BV140" i="316"/>
  <c r="BU140" i="316"/>
  <c r="BT140" i="316"/>
  <c r="BS140" i="316"/>
  <c r="BR140" i="316"/>
  <c r="BQ140" i="316"/>
  <c r="BP140" i="316"/>
  <c r="BO140" i="316"/>
  <c r="BN140" i="316"/>
  <c r="BM140" i="316"/>
  <c r="BL140" i="316"/>
  <c r="BK140" i="316"/>
  <c r="BJ140" i="316"/>
  <c r="BI140" i="316"/>
  <c r="BH140" i="316"/>
  <c r="BG140" i="316"/>
  <c r="BF140" i="316"/>
  <c r="BE140" i="316"/>
  <c r="BD140" i="316"/>
  <c r="BC140" i="316"/>
  <c r="BB140" i="316"/>
  <c r="BA140" i="316"/>
  <c r="AZ140" i="316"/>
  <c r="AY140" i="316"/>
  <c r="AX140" i="316"/>
  <c r="AW140" i="316"/>
  <c r="AV140" i="316"/>
  <c r="AU140" i="316"/>
  <c r="AT140" i="316"/>
  <c r="AS140" i="316"/>
  <c r="AR140" i="316"/>
  <c r="AQ140" i="316"/>
  <c r="AP140" i="316"/>
  <c r="AO140" i="316"/>
  <c r="AN140" i="316"/>
  <c r="AM140" i="316"/>
  <c r="AL140" i="316"/>
  <c r="AK140" i="316"/>
  <c r="AJ140" i="316"/>
  <c r="AI140" i="316"/>
  <c r="AH140" i="316"/>
  <c r="AG140" i="316"/>
  <c r="AF140" i="316"/>
  <c r="AE140" i="316"/>
  <c r="AD140" i="316"/>
  <c r="AC140" i="316"/>
  <c r="AB140" i="316"/>
  <c r="AA140" i="316"/>
  <c r="Z140" i="316"/>
  <c r="Y140" i="316"/>
  <c r="X140" i="316"/>
  <c r="W140" i="316"/>
  <c r="V140" i="316"/>
  <c r="U140" i="316"/>
  <c r="T140" i="316"/>
  <c r="S140" i="316"/>
  <c r="R140" i="316"/>
  <c r="Q140" i="316"/>
  <c r="P140" i="316"/>
  <c r="O140" i="316"/>
  <c r="N140" i="316"/>
  <c r="M140" i="316"/>
  <c r="L140" i="316"/>
  <c r="K140" i="316"/>
  <c r="J140" i="316"/>
  <c r="I140" i="316"/>
  <c r="H140" i="316"/>
  <c r="G140" i="316"/>
  <c r="D140" i="316"/>
  <c r="B140" i="316"/>
  <c r="A140" i="316"/>
  <c r="BX139" i="316"/>
  <c r="BW139" i="316"/>
  <c r="BV139" i="316"/>
  <c r="BU139" i="316"/>
  <c r="BT139" i="316"/>
  <c r="BS139" i="316"/>
  <c r="BR139" i="316"/>
  <c r="BQ139" i="316"/>
  <c r="BP139" i="316"/>
  <c r="BO139" i="316"/>
  <c r="BN139" i="316"/>
  <c r="BM139" i="316"/>
  <c r="BL139" i="316"/>
  <c r="BK139" i="316"/>
  <c r="BJ139" i="316"/>
  <c r="BI139" i="316"/>
  <c r="BH139" i="316"/>
  <c r="BG139" i="316"/>
  <c r="BF139" i="316"/>
  <c r="BE139" i="316"/>
  <c r="BD139" i="316"/>
  <c r="BC139" i="316"/>
  <c r="BB139" i="316"/>
  <c r="BA139" i="316"/>
  <c r="AZ139" i="316"/>
  <c r="AY139" i="316"/>
  <c r="AX139" i="316"/>
  <c r="AW139" i="316"/>
  <c r="AV139" i="316"/>
  <c r="AU139" i="316"/>
  <c r="AT139" i="316"/>
  <c r="AS139" i="316"/>
  <c r="AR139" i="316"/>
  <c r="AQ139" i="316"/>
  <c r="AP139" i="316"/>
  <c r="AO139" i="316"/>
  <c r="AN139" i="316"/>
  <c r="AM139" i="316"/>
  <c r="AL139" i="316"/>
  <c r="AK139" i="316"/>
  <c r="AJ139" i="316"/>
  <c r="AI139" i="316"/>
  <c r="AH139" i="316"/>
  <c r="AG139" i="316"/>
  <c r="AF139" i="316"/>
  <c r="AE139" i="316"/>
  <c r="AD139" i="316"/>
  <c r="AC139" i="316"/>
  <c r="AB139" i="316"/>
  <c r="AA139" i="316"/>
  <c r="Z139" i="316"/>
  <c r="Y139" i="316"/>
  <c r="X139" i="316"/>
  <c r="W139" i="316"/>
  <c r="V139" i="316"/>
  <c r="U139" i="316"/>
  <c r="T139" i="316"/>
  <c r="S139" i="316"/>
  <c r="R139" i="316"/>
  <c r="Q139" i="316"/>
  <c r="P139" i="316"/>
  <c r="O139" i="316"/>
  <c r="N139" i="316"/>
  <c r="M139" i="316"/>
  <c r="L139" i="316"/>
  <c r="K139" i="316"/>
  <c r="J139" i="316"/>
  <c r="I139" i="316"/>
  <c r="H139" i="316"/>
  <c r="G139" i="316"/>
  <c r="D139" i="316"/>
  <c r="B139" i="316"/>
  <c r="A139" i="316"/>
  <c r="BX138" i="316"/>
  <c r="BW138" i="316"/>
  <c r="BV138" i="316"/>
  <c r="BU138" i="316"/>
  <c r="BT138" i="316"/>
  <c r="BS138" i="316"/>
  <c r="BR138" i="316"/>
  <c r="BQ138" i="316"/>
  <c r="BP138" i="316"/>
  <c r="BO138" i="316"/>
  <c r="BN138" i="316"/>
  <c r="BM138" i="316"/>
  <c r="BL138" i="316"/>
  <c r="BK138" i="316"/>
  <c r="BJ138" i="316"/>
  <c r="BI138" i="316"/>
  <c r="BH138" i="316"/>
  <c r="BG138" i="316"/>
  <c r="BF138" i="316"/>
  <c r="BE138" i="316"/>
  <c r="BD138" i="316"/>
  <c r="BC138" i="316"/>
  <c r="BB138" i="316"/>
  <c r="BA138" i="316"/>
  <c r="AZ138" i="316"/>
  <c r="AY138" i="316"/>
  <c r="AX138" i="316"/>
  <c r="AW138" i="316"/>
  <c r="AV138" i="316"/>
  <c r="AU138" i="316"/>
  <c r="AT138" i="316"/>
  <c r="AS138" i="316"/>
  <c r="AR138" i="316"/>
  <c r="AQ138" i="316"/>
  <c r="AP138" i="316"/>
  <c r="AO138" i="316"/>
  <c r="AN138" i="316"/>
  <c r="AM138" i="316"/>
  <c r="AL138" i="316"/>
  <c r="AK138" i="316"/>
  <c r="AJ138" i="316"/>
  <c r="AI138" i="316"/>
  <c r="AH138" i="316"/>
  <c r="AG138" i="316"/>
  <c r="AF138" i="316"/>
  <c r="AE138" i="316"/>
  <c r="AD138" i="316"/>
  <c r="AC138" i="316"/>
  <c r="AB138" i="316"/>
  <c r="AA138" i="316"/>
  <c r="Z138" i="316"/>
  <c r="Y138" i="316"/>
  <c r="X138" i="316"/>
  <c r="W138" i="316"/>
  <c r="V138" i="316"/>
  <c r="U138" i="316"/>
  <c r="T138" i="316"/>
  <c r="S138" i="316"/>
  <c r="R138" i="316"/>
  <c r="Q138" i="316"/>
  <c r="P138" i="316"/>
  <c r="O138" i="316"/>
  <c r="N138" i="316"/>
  <c r="M138" i="316"/>
  <c r="L138" i="316"/>
  <c r="K138" i="316"/>
  <c r="J138" i="316"/>
  <c r="I138" i="316"/>
  <c r="H138" i="316"/>
  <c r="G138" i="316"/>
  <c r="D138" i="316"/>
  <c r="B138" i="316"/>
  <c r="A138" i="316"/>
  <c r="BX137" i="316"/>
  <c r="BW137" i="316"/>
  <c r="BV137" i="316"/>
  <c r="BU137" i="316"/>
  <c r="BT137" i="316"/>
  <c r="BS137" i="316"/>
  <c r="BR137" i="316"/>
  <c r="BQ137" i="316"/>
  <c r="BP137" i="316"/>
  <c r="BO137" i="316"/>
  <c r="BN137" i="316"/>
  <c r="BM137" i="316"/>
  <c r="BL137" i="316"/>
  <c r="BK137" i="316"/>
  <c r="BJ137" i="316"/>
  <c r="BI137" i="316"/>
  <c r="BH137" i="316"/>
  <c r="BG137" i="316"/>
  <c r="BF137" i="316"/>
  <c r="BE137" i="316"/>
  <c r="BD137" i="316"/>
  <c r="BC137" i="316"/>
  <c r="BB137" i="316"/>
  <c r="BA137" i="316"/>
  <c r="AZ137" i="316"/>
  <c r="AY137" i="316"/>
  <c r="AX137" i="316"/>
  <c r="AW137" i="316"/>
  <c r="AV137" i="316"/>
  <c r="AU137" i="316"/>
  <c r="AT137" i="316"/>
  <c r="AS137" i="316"/>
  <c r="AR137" i="316"/>
  <c r="AQ137" i="316"/>
  <c r="AP137" i="316"/>
  <c r="AO137" i="316"/>
  <c r="AN137" i="316"/>
  <c r="AM137" i="316"/>
  <c r="AL137" i="316"/>
  <c r="AK137" i="316"/>
  <c r="AJ137" i="316"/>
  <c r="AI137" i="316"/>
  <c r="AH137" i="316"/>
  <c r="AG137" i="316"/>
  <c r="AF137" i="316"/>
  <c r="AE137" i="316"/>
  <c r="AD137" i="316"/>
  <c r="AC137" i="316"/>
  <c r="AB137" i="316"/>
  <c r="AA137" i="316"/>
  <c r="Z137" i="316"/>
  <c r="Y137" i="316"/>
  <c r="X137" i="316"/>
  <c r="W137" i="316"/>
  <c r="V137" i="316"/>
  <c r="U137" i="316"/>
  <c r="T137" i="316"/>
  <c r="S137" i="316"/>
  <c r="R137" i="316"/>
  <c r="Q137" i="316"/>
  <c r="P137" i="316"/>
  <c r="O137" i="316"/>
  <c r="N137" i="316"/>
  <c r="M137" i="316"/>
  <c r="L137" i="316"/>
  <c r="K137" i="316"/>
  <c r="J137" i="316"/>
  <c r="I137" i="316"/>
  <c r="H137" i="316"/>
  <c r="G137" i="316"/>
  <c r="D137" i="316"/>
  <c r="B137" i="316"/>
  <c r="A137" i="316"/>
  <c r="BX136" i="316"/>
  <c r="BW136" i="316"/>
  <c r="BV136" i="316"/>
  <c r="BU136" i="316"/>
  <c r="BT136" i="316"/>
  <c r="BS136" i="316"/>
  <c r="BR136" i="316"/>
  <c r="BQ136" i="316"/>
  <c r="BP136" i="316"/>
  <c r="BO136" i="316"/>
  <c r="BN136" i="316"/>
  <c r="BM136" i="316"/>
  <c r="BL136" i="316"/>
  <c r="BK136" i="316"/>
  <c r="BJ136" i="316"/>
  <c r="BI136" i="316"/>
  <c r="BH136" i="316"/>
  <c r="BG136" i="316"/>
  <c r="BF136" i="316"/>
  <c r="BE136" i="316"/>
  <c r="BD136" i="316"/>
  <c r="BC136" i="316"/>
  <c r="BB136" i="316"/>
  <c r="BA136" i="316"/>
  <c r="AZ136" i="316"/>
  <c r="AY136" i="316"/>
  <c r="AX136" i="316"/>
  <c r="AW136" i="316"/>
  <c r="AV136" i="316"/>
  <c r="AU136" i="316"/>
  <c r="AT136" i="316"/>
  <c r="AS136" i="316"/>
  <c r="AR136" i="316"/>
  <c r="AQ136" i="316"/>
  <c r="AP136" i="316"/>
  <c r="AO136" i="316"/>
  <c r="AN136" i="316"/>
  <c r="AM136" i="316"/>
  <c r="AL136" i="316"/>
  <c r="AK136" i="316"/>
  <c r="AJ136" i="316"/>
  <c r="AI136" i="316"/>
  <c r="AH136" i="316"/>
  <c r="AG136" i="316"/>
  <c r="AF136" i="316"/>
  <c r="AE136" i="316"/>
  <c r="AD136" i="316"/>
  <c r="AC136" i="316"/>
  <c r="AB136" i="316"/>
  <c r="AA136" i="316"/>
  <c r="Z136" i="316"/>
  <c r="Y136" i="316"/>
  <c r="X136" i="316"/>
  <c r="W136" i="316"/>
  <c r="V136" i="316"/>
  <c r="U136" i="316"/>
  <c r="T136" i="316"/>
  <c r="S136" i="316"/>
  <c r="R136" i="316"/>
  <c r="Q136" i="316"/>
  <c r="P136" i="316"/>
  <c r="O136" i="316"/>
  <c r="N136" i="316"/>
  <c r="M136" i="316"/>
  <c r="L136" i="316"/>
  <c r="K136" i="316"/>
  <c r="J136" i="316"/>
  <c r="I136" i="316"/>
  <c r="H136" i="316"/>
  <c r="G136" i="316"/>
  <c r="D136" i="316"/>
  <c r="B136" i="316"/>
  <c r="A136" i="316"/>
  <c r="BX135" i="316"/>
  <c r="BW135" i="316"/>
  <c r="BV135" i="316"/>
  <c r="BU135" i="316"/>
  <c r="BT135" i="316"/>
  <c r="BS135" i="316"/>
  <c r="BR135" i="316"/>
  <c r="BQ135" i="316"/>
  <c r="BP135" i="316"/>
  <c r="BO135" i="316"/>
  <c r="BN135" i="316"/>
  <c r="BM135" i="316"/>
  <c r="BL135" i="316"/>
  <c r="BK135" i="316"/>
  <c r="BJ135" i="316"/>
  <c r="BI135" i="316"/>
  <c r="BH135" i="316"/>
  <c r="BG135" i="316"/>
  <c r="BF135" i="316"/>
  <c r="BE135" i="316"/>
  <c r="BD135" i="316"/>
  <c r="BC135" i="316"/>
  <c r="BB135" i="316"/>
  <c r="BA135" i="316"/>
  <c r="AZ135" i="316"/>
  <c r="AY135" i="316"/>
  <c r="AX135" i="316"/>
  <c r="AW135" i="316"/>
  <c r="AV135" i="316"/>
  <c r="AU135" i="316"/>
  <c r="AT135" i="316"/>
  <c r="AS135" i="316"/>
  <c r="AR135" i="316"/>
  <c r="AQ135" i="316"/>
  <c r="AP135" i="316"/>
  <c r="AO135" i="316"/>
  <c r="AN135" i="316"/>
  <c r="AM135" i="316"/>
  <c r="AL135" i="316"/>
  <c r="AK135" i="316"/>
  <c r="AJ135" i="316"/>
  <c r="AI135" i="316"/>
  <c r="AH135" i="316"/>
  <c r="AG135" i="316"/>
  <c r="AF135" i="316"/>
  <c r="AE135" i="316"/>
  <c r="AD135" i="316"/>
  <c r="AC135" i="316"/>
  <c r="AB135" i="316"/>
  <c r="AA135" i="316"/>
  <c r="Z135" i="316"/>
  <c r="Y135" i="316"/>
  <c r="X135" i="316"/>
  <c r="W135" i="316"/>
  <c r="V135" i="316"/>
  <c r="U135" i="316"/>
  <c r="T135" i="316"/>
  <c r="S135" i="316"/>
  <c r="R135" i="316"/>
  <c r="Q135" i="316"/>
  <c r="P135" i="316"/>
  <c r="O135" i="316"/>
  <c r="N135" i="316"/>
  <c r="M135" i="316"/>
  <c r="L135" i="316"/>
  <c r="K135" i="316"/>
  <c r="J135" i="316"/>
  <c r="I135" i="316"/>
  <c r="H135" i="316"/>
  <c r="G135" i="316"/>
  <c r="D135" i="316"/>
  <c r="B135" i="316"/>
  <c r="A135" i="316"/>
  <c r="BX134" i="316"/>
  <c r="BW134" i="316"/>
  <c r="BV134" i="316"/>
  <c r="BU134" i="316"/>
  <c r="BT134" i="316"/>
  <c r="BS134" i="316"/>
  <c r="BR134" i="316"/>
  <c r="BQ134" i="316"/>
  <c r="BP134" i="316"/>
  <c r="BO134" i="316"/>
  <c r="BN134" i="316"/>
  <c r="BM134" i="316"/>
  <c r="BL134" i="316"/>
  <c r="BK134" i="316"/>
  <c r="BJ134" i="316"/>
  <c r="BI134" i="316"/>
  <c r="BH134" i="316"/>
  <c r="BG134" i="316"/>
  <c r="BF134" i="316"/>
  <c r="BE134" i="316"/>
  <c r="BD134" i="316"/>
  <c r="BC134" i="316"/>
  <c r="BB134" i="316"/>
  <c r="BA134" i="316"/>
  <c r="AZ134" i="316"/>
  <c r="AY134" i="316"/>
  <c r="AX134" i="316"/>
  <c r="AW134" i="316"/>
  <c r="AV134" i="316"/>
  <c r="AU134" i="316"/>
  <c r="AT134" i="316"/>
  <c r="AS134" i="316"/>
  <c r="AR134" i="316"/>
  <c r="AQ134" i="316"/>
  <c r="AP134" i="316"/>
  <c r="AO134" i="316"/>
  <c r="AN134" i="316"/>
  <c r="AM134" i="316"/>
  <c r="AL134" i="316"/>
  <c r="AK134" i="316"/>
  <c r="AJ134" i="316"/>
  <c r="AI134" i="316"/>
  <c r="AH134" i="316"/>
  <c r="AG134" i="316"/>
  <c r="AF134" i="316"/>
  <c r="AE134" i="316"/>
  <c r="AD134" i="316"/>
  <c r="AC134" i="316"/>
  <c r="AB134" i="316"/>
  <c r="AA134" i="316"/>
  <c r="Z134" i="316"/>
  <c r="Y134" i="316"/>
  <c r="X134" i="316"/>
  <c r="W134" i="316"/>
  <c r="V134" i="316"/>
  <c r="U134" i="316"/>
  <c r="T134" i="316"/>
  <c r="S134" i="316"/>
  <c r="R134" i="316"/>
  <c r="Q134" i="316"/>
  <c r="P134" i="316"/>
  <c r="O134" i="316"/>
  <c r="N134" i="316"/>
  <c r="M134" i="316"/>
  <c r="L134" i="316"/>
  <c r="K134" i="316"/>
  <c r="J134" i="316"/>
  <c r="I134" i="316"/>
  <c r="H134" i="316"/>
  <c r="G134" i="316"/>
  <c r="D134" i="316"/>
  <c r="B134" i="316"/>
  <c r="A134" i="316"/>
  <c r="BX133" i="316"/>
  <c r="BW133" i="316"/>
  <c r="BV133" i="316"/>
  <c r="BU133" i="316"/>
  <c r="BT133" i="316"/>
  <c r="BS133" i="316"/>
  <c r="BR133" i="316"/>
  <c r="BQ133" i="316"/>
  <c r="BP133" i="316"/>
  <c r="BO133" i="316"/>
  <c r="BN133" i="316"/>
  <c r="BM133" i="316"/>
  <c r="BL133" i="316"/>
  <c r="BK133" i="316"/>
  <c r="BJ133" i="316"/>
  <c r="BI133" i="316"/>
  <c r="BH133" i="316"/>
  <c r="BG133" i="316"/>
  <c r="BF133" i="316"/>
  <c r="BE133" i="316"/>
  <c r="BD133" i="316"/>
  <c r="BC133" i="316"/>
  <c r="BB133" i="316"/>
  <c r="BA133" i="316"/>
  <c r="AZ133" i="316"/>
  <c r="AY133" i="316"/>
  <c r="AX133" i="316"/>
  <c r="AW133" i="316"/>
  <c r="AV133" i="316"/>
  <c r="AU133" i="316"/>
  <c r="AT133" i="316"/>
  <c r="AS133" i="316"/>
  <c r="AR133" i="316"/>
  <c r="AQ133" i="316"/>
  <c r="AP133" i="316"/>
  <c r="AO133" i="316"/>
  <c r="AN133" i="316"/>
  <c r="AM133" i="316"/>
  <c r="AL133" i="316"/>
  <c r="AK133" i="316"/>
  <c r="AJ133" i="316"/>
  <c r="AI133" i="316"/>
  <c r="AH133" i="316"/>
  <c r="AG133" i="316"/>
  <c r="AF133" i="316"/>
  <c r="AE133" i="316"/>
  <c r="AD133" i="316"/>
  <c r="AC133" i="316"/>
  <c r="AB133" i="316"/>
  <c r="AA133" i="316"/>
  <c r="Z133" i="316"/>
  <c r="Y133" i="316"/>
  <c r="X133" i="316"/>
  <c r="W133" i="316"/>
  <c r="V133" i="316"/>
  <c r="U133" i="316"/>
  <c r="T133" i="316"/>
  <c r="S133" i="316"/>
  <c r="R133" i="316"/>
  <c r="Q133" i="316"/>
  <c r="P133" i="316"/>
  <c r="O133" i="316"/>
  <c r="N133" i="316"/>
  <c r="M133" i="316"/>
  <c r="L133" i="316"/>
  <c r="K133" i="316"/>
  <c r="J133" i="316"/>
  <c r="I133" i="316"/>
  <c r="H133" i="316"/>
  <c r="G133" i="316"/>
  <c r="D133" i="316"/>
  <c r="B133" i="316"/>
  <c r="A133" i="316"/>
  <c r="BX132" i="316"/>
  <c r="BW132" i="316"/>
  <c r="BV132" i="316"/>
  <c r="BU132" i="316"/>
  <c r="BT132" i="316"/>
  <c r="BS132" i="316"/>
  <c r="BR132" i="316"/>
  <c r="BQ132" i="316"/>
  <c r="BP132" i="316"/>
  <c r="BO132" i="316"/>
  <c r="BN132" i="316"/>
  <c r="BM132" i="316"/>
  <c r="BL132" i="316"/>
  <c r="BK132" i="316"/>
  <c r="BJ132" i="316"/>
  <c r="BI132" i="316"/>
  <c r="BH132" i="316"/>
  <c r="BG132" i="316"/>
  <c r="BF132" i="316"/>
  <c r="BE132" i="316"/>
  <c r="BD132" i="316"/>
  <c r="BC132" i="316"/>
  <c r="BB132" i="316"/>
  <c r="BA132" i="316"/>
  <c r="AZ132" i="316"/>
  <c r="AY132" i="316"/>
  <c r="AX132" i="316"/>
  <c r="AW132" i="316"/>
  <c r="AV132" i="316"/>
  <c r="AU132" i="316"/>
  <c r="AT132" i="316"/>
  <c r="AS132" i="316"/>
  <c r="AR132" i="316"/>
  <c r="AQ132" i="316"/>
  <c r="AP132" i="316"/>
  <c r="AO132" i="316"/>
  <c r="AN132" i="316"/>
  <c r="AM132" i="316"/>
  <c r="AL132" i="316"/>
  <c r="AK132" i="316"/>
  <c r="AJ132" i="316"/>
  <c r="AI132" i="316"/>
  <c r="AH132" i="316"/>
  <c r="AG132" i="316"/>
  <c r="AF132" i="316"/>
  <c r="AE132" i="316"/>
  <c r="AD132" i="316"/>
  <c r="AC132" i="316"/>
  <c r="AB132" i="316"/>
  <c r="AA132" i="316"/>
  <c r="Z132" i="316"/>
  <c r="Y132" i="316"/>
  <c r="X132" i="316"/>
  <c r="W132" i="316"/>
  <c r="V132" i="316"/>
  <c r="U132" i="316"/>
  <c r="T132" i="316"/>
  <c r="S132" i="316"/>
  <c r="R132" i="316"/>
  <c r="Q132" i="316"/>
  <c r="P132" i="316"/>
  <c r="O132" i="316"/>
  <c r="N132" i="316"/>
  <c r="M132" i="316"/>
  <c r="L132" i="316"/>
  <c r="K132" i="316"/>
  <c r="J132" i="316"/>
  <c r="I132" i="316"/>
  <c r="H132" i="316"/>
  <c r="G132" i="316"/>
  <c r="D132" i="316"/>
  <c r="B132" i="316"/>
  <c r="A132" i="316"/>
  <c r="BX131" i="316"/>
  <c r="BW131" i="316"/>
  <c r="BV131" i="316"/>
  <c r="BU131" i="316"/>
  <c r="BT131" i="316"/>
  <c r="BS131" i="316"/>
  <c r="BR131" i="316"/>
  <c r="BQ131" i="316"/>
  <c r="BP131" i="316"/>
  <c r="BO131" i="316"/>
  <c r="BN131" i="316"/>
  <c r="BM131" i="316"/>
  <c r="BL131" i="316"/>
  <c r="BK131" i="316"/>
  <c r="BJ131" i="316"/>
  <c r="BI131" i="316"/>
  <c r="BH131" i="316"/>
  <c r="BG131" i="316"/>
  <c r="BF131" i="316"/>
  <c r="BE131" i="316"/>
  <c r="BD131" i="316"/>
  <c r="BC131" i="316"/>
  <c r="BB131" i="316"/>
  <c r="BA131" i="316"/>
  <c r="AZ131" i="316"/>
  <c r="AY131" i="316"/>
  <c r="AX131" i="316"/>
  <c r="AW131" i="316"/>
  <c r="AV131" i="316"/>
  <c r="AU131" i="316"/>
  <c r="AT131" i="316"/>
  <c r="AS131" i="316"/>
  <c r="AR131" i="316"/>
  <c r="AQ131" i="316"/>
  <c r="AP131" i="316"/>
  <c r="AO131" i="316"/>
  <c r="AN131" i="316"/>
  <c r="AM131" i="316"/>
  <c r="AL131" i="316"/>
  <c r="AK131" i="316"/>
  <c r="AJ131" i="316"/>
  <c r="AI131" i="316"/>
  <c r="AH131" i="316"/>
  <c r="AG131" i="316"/>
  <c r="AF131" i="316"/>
  <c r="AE131" i="316"/>
  <c r="AD131" i="316"/>
  <c r="AC131" i="316"/>
  <c r="AB131" i="316"/>
  <c r="AA131" i="316"/>
  <c r="Z131" i="316"/>
  <c r="Y131" i="316"/>
  <c r="X131" i="316"/>
  <c r="W131" i="316"/>
  <c r="V131" i="316"/>
  <c r="U131" i="316"/>
  <c r="T131" i="316"/>
  <c r="S131" i="316"/>
  <c r="R131" i="316"/>
  <c r="Q131" i="316"/>
  <c r="P131" i="316"/>
  <c r="O131" i="316"/>
  <c r="N131" i="316"/>
  <c r="M131" i="316"/>
  <c r="L131" i="316"/>
  <c r="K131" i="316"/>
  <c r="J131" i="316"/>
  <c r="I131" i="316"/>
  <c r="H131" i="316"/>
  <c r="G131" i="316"/>
  <c r="D131" i="316"/>
  <c r="B131" i="316"/>
  <c r="A131" i="316"/>
  <c r="BX130" i="316"/>
  <c r="BW130" i="316"/>
  <c r="BV130" i="316"/>
  <c r="BU130" i="316"/>
  <c r="BT130" i="316"/>
  <c r="BS130" i="316"/>
  <c r="BR130" i="316"/>
  <c r="BQ130" i="316"/>
  <c r="BP130" i="316"/>
  <c r="BO130" i="316"/>
  <c r="BN130" i="316"/>
  <c r="BM130" i="316"/>
  <c r="BL130" i="316"/>
  <c r="BK130" i="316"/>
  <c r="BJ130" i="316"/>
  <c r="BI130" i="316"/>
  <c r="BH130" i="316"/>
  <c r="BG130" i="316"/>
  <c r="BF130" i="316"/>
  <c r="BE130" i="316"/>
  <c r="BD130" i="316"/>
  <c r="BC130" i="316"/>
  <c r="BB130" i="316"/>
  <c r="BA130" i="316"/>
  <c r="AZ130" i="316"/>
  <c r="AY130" i="316"/>
  <c r="AX130" i="316"/>
  <c r="AW130" i="316"/>
  <c r="AV130" i="316"/>
  <c r="AU130" i="316"/>
  <c r="AT130" i="316"/>
  <c r="AS130" i="316"/>
  <c r="AR130" i="316"/>
  <c r="AQ130" i="316"/>
  <c r="AP130" i="316"/>
  <c r="AO130" i="316"/>
  <c r="AN130" i="316"/>
  <c r="AM130" i="316"/>
  <c r="AL130" i="316"/>
  <c r="AK130" i="316"/>
  <c r="AJ130" i="316"/>
  <c r="AI130" i="316"/>
  <c r="AH130" i="316"/>
  <c r="AG130" i="316"/>
  <c r="AF130" i="316"/>
  <c r="AE130" i="316"/>
  <c r="AD130" i="316"/>
  <c r="AC130" i="316"/>
  <c r="AB130" i="316"/>
  <c r="AA130" i="316"/>
  <c r="Z130" i="316"/>
  <c r="Y130" i="316"/>
  <c r="X130" i="316"/>
  <c r="W130" i="316"/>
  <c r="V130" i="316"/>
  <c r="U130" i="316"/>
  <c r="T130" i="316"/>
  <c r="S130" i="316"/>
  <c r="R130" i="316"/>
  <c r="Q130" i="316"/>
  <c r="P130" i="316"/>
  <c r="O130" i="316"/>
  <c r="N130" i="316"/>
  <c r="M130" i="316"/>
  <c r="L130" i="316"/>
  <c r="K130" i="316"/>
  <c r="J130" i="316"/>
  <c r="I130" i="316"/>
  <c r="H130" i="316"/>
  <c r="G130" i="316"/>
  <c r="D130" i="316"/>
  <c r="B130" i="316"/>
  <c r="A130" i="316"/>
  <c r="BX129" i="316"/>
  <c r="BW129" i="316"/>
  <c r="BV129" i="316"/>
  <c r="BU129" i="316"/>
  <c r="BT129" i="316"/>
  <c r="BS129" i="316"/>
  <c r="BR129" i="316"/>
  <c r="BQ129" i="316"/>
  <c r="BP129" i="316"/>
  <c r="BO129" i="316"/>
  <c r="BN129" i="316"/>
  <c r="BM129" i="316"/>
  <c r="BL129" i="316"/>
  <c r="BK129" i="316"/>
  <c r="BJ129" i="316"/>
  <c r="BI129" i="316"/>
  <c r="BH129" i="316"/>
  <c r="BG129" i="316"/>
  <c r="BF129" i="316"/>
  <c r="BE129" i="316"/>
  <c r="BD129" i="316"/>
  <c r="BC129" i="316"/>
  <c r="BB129" i="316"/>
  <c r="BA129" i="316"/>
  <c r="AZ129" i="316"/>
  <c r="AY129" i="316"/>
  <c r="AX129" i="316"/>
  <c r="AW129" i="316"/>
  <c r="AV129" i="316"/>
  <c r="AU129" i="316"/>
  <c r="AT129" i="316"/>
  <c r="AS129" i="316"/>
  <c r="AR129" i="316"/>
  <c r="AQ129" i="316"/>
  <c r="AP129" i="316"/>
  <c r="AO129" i="316"/>
  <c r="AN129" i="316"/>
  <c r="AM129" i="316"/>
  <c r="AL129" i="316"/>
  <c r="AK129" i="316"/>
  <c r="AJ129" i="316"/>
  <c r="AI129" i="316"/>
  <c r="AH129" i="316"/>
  <c r="AG129" i="316"/>
  <c r="AF129" i="316"/>
  <c r="AE129" i="316"/>
  <c r="AD129" i="316"/>
  <c r="AC129" i="316"/>
  <c r="AB129" i="316"/>
  <c r="AA129" i="316"/>
  <c r="Z129" i="316"/>
  <c r="Y129" i="316"/>
  <c r="X129" i="316"/>
  <c r="W129" i="316"/>
  <c r="V129" i="316"/>
  <c r="U129" i="316"/>
  <c r="T129" i="316"/>
  <c r="S129" i="316"/>
  <c r="R129" i="316"/>
  <c r="Q129" i="316"/>
  <c r="P129" i="316"/>
  <c r="O129" i="316"/>
  <c r="N129" i="316"/>
  <c r="M129" i="316"/>
  <c r="L129" i="316"/>
  <c r="K129" i="316"/>
  <c r="J129" i="316"/>
  <c r="I129" i="316"/>
  <c r="H129" i="316"/>
  <c r="G129" i="316"/>
  <c r="D129" i="316"/>
  <c r="B129" i="316"/>
  <c r="A129" i="316"/>
  <c r="BX128" i="316"/>
  <c r="BW128" i="316"/>
  <c r="BV128" i="316"/>
  <c r="BU128" i="316"/>
  <c r="BT128" i="316"/>
  <c r="BS128" i="316"/>
  <c r="BR128" i="316"/>
  <c r="BQ128" i="316"/>
  <c r="BP128" i="316"/>
  <c r="BO128" i="316"/>
  <c r="BN128" i="316"/>
  <c r="BM128" i="316"/>
  <c r="BL128" i="316"/>
  <c r="BK128" i="316"/>
  <c r="BJ128" i="316"/>
  <c r="BI128" i="316"/>
  <c r="BH128" i="316"/>
  <c r="BG128" i="316"/>
  <c r="BF128" i="316"/>
  <c r="BE128" i="316"/>
  <c r="BD128" i="316"/>
  <c r="BC128" i="316"/>
  <c r="BB128" i="316"/>
  <c r="BA128" i="316"/>
  <c r="AZ128" i="316"/>
  <c r="AY128" i="316"/>
  <c r="AX128" i="316"/>
  <c r="AW128" i="316"/>
  <c r="AV128" i="316"/>
  <c r="AU128" i="316"/>
  <c r="AT128" i="316"/>
  <c r="AS128" i="316"/>
  <c r="AR128" i="316"/>
  <c r="AQ128" i="316"/>
  <c r="AP128" i="316"/>
  <c r="AO128" i="316"/>
  <c r="AN128" i="316"/>
  <c r="AM128" i="316"/>
  <c r="AL128" i="316"/>
  <c r="AK128" i="316"/>
  <c r="AJ128" i="316"/>
  <c r="AI128" i="316"/>
  <c r="AH128" i="316"/>
  <c r="AG128" i="316"/>
  <c r="AF128" i="316"/>
  <c r="AE128" i="316"/>
  <c r="AD128" i="316"/>
  <c r="AC128" i="316"/>
  <c r="AB128" i="316"/>
  <c r="AA128" i="316"/>
  <c r="Z128" i="316"/>
  <c r="Y128" i="316"/>
  <c r="X128" i="316"/>
  <c r="W128" i="316"/>
  <c r="V128" i="316"/>
  <c r="U128" i="316"/>
  <c r="T128" i="316"/>
  <c r="S128" i="316"/>
  <c r="R128" i="316"/>
  <c r="Q128" i="316"/>
  <c r="P128" i="316"/>
  <c r="O128" i="316"/>
  <c r="N128" i="316"/>
  <c r="M128" i="316"/>
  <c r="L128" i="316"/>
  <c r="K128" i="316"/>
  <c r="J128" i="316"/>
  <c r="I128" i="316"/>
  <c r="H128" i="316"/>
  <c r="G128" i="316"/>
  <c r="D128" i="316"/>
  <c r="B128" i="316"/>
  <c r="A128" i="316"/>
  <c r="BX127" i="316"/>
  <c r="BW127" i="316"/>
  <c r="BV127" i="316"/>
  <c r="BU127" i="316"/>
  <c r="BT127" i="316"/>
  <c r="BS127" i="316"/>
  <c r="BR127" i="316"/>
  <c r="BQ127" i="316"/>
  <c r="BP127" i="316"/>
  <c r="BO127" i="316"/>
  <c r="BN127" i="316"/>
  <c r="BM127" i="316"/>
  <c r="BL127" i="316"/>
  <c r="BK127" i="316"/>
  <c r="BJ127" i="316"/>
  <c r="BI127" i="316"/>
  <c r="BH127" i="316"/>
  <c r="BG127" i="316"/>
  <c r="BF127" i="316"/>
  <c r="BE127" i="316"/>
  <c r="BD127" i="316"/>
  <c r="BC127" i="316"/>
  <c r="BB127" i="316"/>
  <c r="BA127" i="316"/>
  <c r="AZ127" i="316"/>
  <c r="AY127" i="316"/>
  <c r="AX127" i="316"/>
  <c r="AW127" i="316"/>
  <c r="AV127" i="316"/>
  <c r="AU127" i="316"/>
  <c r="AT127" i="316"/>
  <c r="AS127" i="316"/>
  <c r="AR127" i="316"/>
  <c r="AQ127" i="316"/>
  <c r="AP127" i="316"/>
  <c r="AO127" i="316"/>
  <c r="AN127" i="316"/>
  <c r="AM127" i="316"/>
  <c r="AL127" i="316"/>
  <c r="AK127" i="316"/>
  <c r="AJ127" i="316"/>
  <c r="AI127" i="316"/>
  <c r="AH127" i="316"/>
  <c r="AG127" i="316"/>
  <c r="AF127" i="316"/>
  <c r="AE127" i="316"/>
  <c r="AD127" i="316"/>
  <c r="AC127" i="316"/>
  <c r="AB127" i="316"/>
  <c r="AA127" i="316"/>
  <c r="Z127" i="316"/>
  <c r="Y127" i="316"/>
  <c r="X127" i="316"/>
  <c r="W127" i="316"/>
  <c r="V127" i="316"/>
  <c r="U127" i="316"/>
  <c r="T127" i="316"/>
  <c r="S127" i="316"/>
  <c r="R127" i="316"/>
  <c r="Q127" i="316"/>
  <c r="P127" i="316"/>
  <c r="O127" i="316"/>
  <c r="N127" i="316"/>
  <c r="M127" i="316"/>
  <c r="L127" i="316"/>
  <c r="K127" i="316"/>
  <c r="J127" i="316"/>
  <c r="I127" i="316"/>
  <c r="H127" i="316"/>
  <c r="G127" i="316"/>
  <c r="D127" i="316"/>
  <c r="B127" i="316"/>
  <c r="A127" i="316"/>
  <c r="BX126" i="316"/>
  <c r="BW126" i="316"/>
  <c r="BV126" i="316"/>
  <c r="BU126" i="316"/>
  <c r="BT126" i="316"/>
  <c r="BS126" i="316"/>
  <c r="BR126" i="316"/>
  <c r="BQ126" i="316"/>
  <c r="BP126" i="316"/>
  <c r="BO126" i="316"/>
  <c r="BN126" i="316"/>
  <c r="BM126" i="316"/>
  <c r="BL126" i="316"/>
  <c r="BK126" i="316"/>
  <c r="BJ126" i="316"/>
  <c r="BI126" i="316"/>
  <c r="BH126" i="316"/>
  <c r="BG126" i="316"/>
  <c r="BF126" i="316"/>
  <c r="BE126" i="316"/>
  <c r="BD126" i="316"/>
  <c r="BC126" i="316"/>
  <c r="BB126" i="316"/>
  <c r="BA126" i="316"/>
  <c r="AZ126" i="316"/>
  <c r="AY126" i="316"/>
  <c r="AX126" i="316"/>
  <c r="AW126" i="316"/>
  <c r="AV126" i="316"/>
  <c r="AU126" i="316"/>
  <c r="AT126" i="316"/>
  <c r="AS126" i="316"/>
  <c r="AR126" i="316"/>
  <c r="AQ126" i="316"/>
  <c r="AP126" i="316"/>
  <c r="AO126" i="316"/>
  <c r="AN126" i="316"/>
  <c r="AM126" i="316"/>
  <c r="AL126" i="316"/>
  <c r="AK126" i="316"/>
  <c r="AJ126" i="316"/>
  <c r="AI126" i="316"/>
  <c r="AH126" i="316"/>
  <c r="AG126" i="316"/>
  <c r="AF126" i="316"/>
  <c r="AE126" i="316"/>
  <c r="AD126" i="316"/>
  <c r="AC126" i="316"/>
  <c r="AB126" i="316"/>
  <c r="AA126" i="316"/>
  <c r="Z126" i="316"/>
  <c r="Y126" i="316"/>
  <c r="X126" i="316"/>
  <c r="W126" i="316"/>
  <c r="V126" i="316"/>
  <c r="U126" i="316"/>
  <c r="T126" i="316"/>
  <c r="S126" i="316"/>
  <c r="R126" i="316"/>
  <c r="Q126" i="316"/>
  <c r="P126" i="316"/>
  <c r="O126" i="316"/>
  <c r="N126" i="316"/>
  <c r="M126" i="316"/>
  <c r="L126" i="316"/>
  <c r="K126" i="316"/>
  <c r="J126" i="316"/>
  <c r="I126" i="316"/>
  <c r="H126" i="316"/>
  <c r="G126" i="316"/>
  <c r="D126" i="316"/>
  <c r="B126" i="316"/>
  <c r="A126" i="316"/>
  <c r="BX125" i="316"/>
  <c r="BW125" i="316"/>
  <c r="BV125" i="316"/>
  <c r="BU125" i="316"/>
  <c r="BT125" i="316"/>
  <c r="BS125" i="316"/>
  <c r="BR125" i="316"/>
  <c r="BQ125" i="316"/>
  <c r="BP125" i="316"/>
  <c r="BO125" i="316"/>
  <c r="BN125" i="316"/>
  <c r="BM125" i="316"/>
  <c r="BL125" i="316"/>
  <c r="BK125" i="316"/>
  <c r="BJ125" i="316"/>
  <c r="BI125" i="316"/>
  <c r="BH125" i="316"/>
  <c r="BG125" i="316"/>
  <c r="BF125" i="316"/>
  <c r="BE125" i="316"/>
  <c r="BD125" i="316"/>
  <c r="BC125" i="316"/>
  <c r="BB125" i="316"/>
  <c r="BA125" i="316"/>
  <c r="AZ125" i="316"/>
  <c r="AY125" i="316"/>
  <c r="AX125" i="316"/>
  <c r="AW125" i="316"/>
  <c r="AV125" i="316"/>
  <c r="AU125" i="316"/>
  <c r="AT125" i="316"/>
  <c r="AS125" i="316"/>
  <c r="AR125" i="316"/>
  <c r="AQ125" i="316"/>
  <c r="AP125" i="316"/>
  <c r="AO125" i="316"/>
  <c r="AN125" i="316"/>
  <c r="AM125" i="316"/>
  <c r="AL125" i="316"/>
  <c r="AK125" i="316"/>
  <c r="AJ125" i="316"/>
  <c r="AI125" i="316"/>
  <c r="AH125" i="316"/>
  <c r="AG125" i="316"/>
  <c r="AF125" i="316"/>
  <c r="AE125" i="316"/>
  <c r="AD125" i="316"/>
  <c r="AC125" i="316"/>
  <c r="AB125" i="316"/>
  <c r="AA125" i="316"/>
  <c r="Z125" i="316"/>
  <c r="Y125" i="316"/>
  <c r="X125" i="316"/>
  <c r="W125" i="316"/>
  <c r="V125" i="316"/>
  <c r="U125" i="316"/>
  <c r="T125" i="316"/>
  <c r="S125" i="316"/>
  <c r="R125" i="316"/>
  <c r="Q125" i="316"/>
  <c r="P125" i="316"/>
  <c r="O125" i="316"/>
  <c r="N125" i="316"/>
  <c r="M125" i="316"/>
  <c r="L125" i="316"/>
  <c r="K125" i="316"/>
  <c r="J125" i="316"/>
  <c r="I125" i="316"/>
  <c r="H125" i="316"/>
  <c r="G125" i="316"/>
  <c r="D125" i="316"/>
  <c r="B125" i="316"/>
  <c r="A125" i="316"/>
  <c r="BX124" i="316"/>
  <c r="BW124" i="316"/>
  <c r="BV124" i="316"/>
  <c r="BU124" i="316"/>
  <c r="BT124" i="316"/>
  <c r="BS124" i="316"/>
  <c r="BR124" i="316"/>
  <c r="BQ124" i="316"/>
  <c r="BP124" i="316"/>
  <c r="BO124" i="316"/>
  <c r="BN124" i="316"/>
  <c r="BM124" i="316"/>
  <c r="BL124" i="316"/>
  <c r="BK124" i="316"/>
  <c r="BJ124" i="316"/>
  <c r="BI124" i="316"/>
  <c r="BH124" i="316"/>
  <c r="BG124" i="316"/>
  <c r="BF124" i="316"/>
  <c r="BE124" i="316"/>
  <c r="BD124" i="316"/>
  <c r="BC124" i="316"/>
  <c r="BB124" i="316"/>
  <c r="BA124" i="316"/>
  <c r="AZ124" i="316"/>
  <c r="AY124" i="316"/>
  <c r="AX124" i="316"/>
  <c r="AW124" i="316"/>
  <c r="AV124" i="316"/>
  <c r="AU124" i="316"/>
  <c r="AT124" i="316"/>
  <c r="AS124" i="316"/>
  <c r="AR124" i="316"/>
  <c r="AQ124" i="316"/>
  <c r="AP124" i="316"/>
  <c r="AO124" i="316"/>
  <c r="AN124" i="316"/>
  <c r="AM124" i="316"/>
  <c r="AL124" i="316"/>
  <c r="AK124" i="316"/>
  <c r="AJ124" i="316"/>
  <c r="AI124" i="316"/>
  <c r="AH124" i="316"/>
  <c r="AG124" i="316"/>
  <c r="AF124" i="316"/>
  <c r="AE124" i="316"/>
  <c r="AD124" i="316"/>
  <c r="AC124" i="316"/>
  <c r="AB124" i="316"/>
  <c r="AA124" i="316"/>
  <c r="Z124" i="316"/>
  <c r="Y124" i="316"/>
  <c r="X124" i="316"/>
  <c r="W124" i="316"/>
  <c r="V124" i="316"/>
  <c r="U124" i="316"/>
  <c r="T124" i="316"/>
  <c r="S124" i="316"/>
  <c r="R124" i="316"/>
  <c r="Q124" i="316"/>
  <c r="P124" i="316"/>
  <c r="O124" i="316"/>
  <c r="N124" i="316"/>
  <c r="M124" i="316"/>
  <c r="L124" i="316"/>
  <c r="K124" i="316"/>
  <c r="J124" i="316"/>
  <c r="I124" i="316"/>
  <c r="H124" i="316"/>
  <c r="G124" i="316"/>
  <c r="D124" i="316"/>
  <c r="B124" i="316"/>
  <c r="A124" i="316"/>
  <c r="BX123" i="316"/>
  <c r="BW123" i="316"/>
  <c r="BV123" i="316"/>
  <c r="BU123" i="316"/>
  <c r="BT123" i="316"/>
  <c r="BS123" i="316"/>
  <c r="BR123" i="316"/>
  <c r="BQ123" i="316"/>
  <c r="BP123" i="316"/>
  <c r="BO123" i="316"/>
  <c r="BN123" i="316"/>
  <c r="BM123" i="316"/>
  <c r="BL123" i="316"/>
  <c r="BK123" i="316"/>
  <c r="BJ123" i="316"/>
  <c r="BI123" i="316"/>
  <c r="BH123" i="316"/>
  <c r="BG123" i="316"/>
  <c r="BF123" i="316"/>
  <c r="BE123" i="316"/>
  <c r="BD123" i="316"/>
  <c r="BC123" i="316"/>
  <c r="BB123" i="316"/>
  <c r="BA123" i="316"/>
  <c r="AZ123" i="316"/>
  <c r="AY123" i="316"/>
  <c r="AX123" i="316"/>
  <c r="AW123" i="316"/>
  <c r="AV123" i="316"/>
  <c r="AU123" i="316"/>
  <c r="AT123" i="316"/>
  <c r="AS123" i="316"/>
  <c r="AR123" i="316"/>
  <c r="AQ123" i="316"/>
  <c r="AP123" i="316"/>
  <c r="AO123" i="316"/>
  <c r="AN123" i="316"/>
  <c r="AM123" i="316"/>
  <c r="AL123" i="316"/>
  <c r="AK123" i="316"/>
  <c r="AJ123" i="316"/>
  <c r="AI123" i="316"/>
  <c r="AH123" i="316"/>
  <c r="AG123" i="316"/>
  <c r="AF123" i="316"/>
  <c r="AE123" i="316"/>
  <c r="AD123" i="316"/>
  <c r="AC123" i="316"/>
  <c r="AB123" i="316"/>
  <c r="AA123" i="316"/>
  <c r="Z123" i="316"/>
  <c r="Y123" i="316"/>
  <c r="X123" i="316"/>
  <c r="W123" i="316"/>
  <c r="V123" i="316"/>
  <c r="U123" i="316"/>
  <c r="T123" i="316"/>
  <c r="S123" i="316"/>
  <c r="R123" i="316"/>
  <c r="Q123" i="316"/>
  <c r="P123" i="316"/>
  <c r="O123" i="316"/>
  <c r="N123" i="316"/>
  <c r="M123" i="316"/>
  <c r="L123" i="316"/>
  <c r="K123" i="316"/>
  <c r="J123" i="316"/>
  <c r="I123" i="316"/>
  <c r="H123" i="316"/>
  <c r="G123" i="316"/>
  <c r="D123" i="316"/>
  <c r="B123" i="316"/>
  <c r="A123" i="316"/>
  <c r="BX122" i="316"/>
  <c r="BW122" i="316"/>
  <c r="BV122" i="316"/>
  <c r="BU122" i="316"/>
  <c r="BT122" i="316"/>
  <c r="BS122" i="316"/>
  <c r="BR122" i="316"/>
  <c r="BQ122" i="316"/>
  <c r="BP122" i="316"/>
  <c r="BO122" i="316"/>
  <c r="BN122" i="316"/>
  <c r="BM122" i="316"/>
  <c r="BL122" i="316"/>
  <c r="BK122" i="316"/>
  <c r="BJ122" i="316"/>
  <c r="BI122" i="316"/>
  <c r="BH122" i="316"/>
  <c r="BG122" i="316"/>
  <c r="BF122" i="316"/>
  <c r="BE122" i="316"/>
  <c r="BD122" i="316"/>
  <c r="BC122" i="316"/>
  <c r="BB122" i="316"/>
  <c r="BA122" i="316"/>
  <c r="AZ122" i="316"/>
  <c r="AY122" i="316"/>
  <c r="AX122" i="316"/>
  <c r="AW122" i="316"/>
  <c r="AV122" i="316"/>
  <c r="AU122" i="316"/>
  <c r="AT122" i="316"/>
  <c r="AS122" i="316"/>
  <c r="AR122" i="316"/>
  <c r="AQ122" i="316"/>
  <c r="AP122" i="316"/>
  <c r="AO122" i="316"/>
  <c r="AN122" i="316"/>
  <c r="AM122" i="316"/>
  <c r="AL122" i="316"/>
  <c r="AK122" i="316"/>
  <c r="AJ122" i="316"/>
  <c r="AI122" i="316"/>
  <c r="AH122" i="316"/>
  <c r="AG122" i="316"/>
  <c r="AF122" i="316"/>
  <c r="AE122" i="316"/>
  <c r="AD122" i="316"/>
  <c r="AC122" i="316"/>
  <c r="AB122" i="316"/>
  <c r="AA122" i="316"/>
  <c r="Z122" i="316"/>
  <c r="Y122" i="316"/>
  <c r="X122" i="316"/>
  <c r="W122" i="316"/>
  <c r="V122" i="316"/>
  <c r="U122" i="316"/>
  <c r="T122" i="316"/>
  <c r="S122" i="316"/>
  <c r="R122" i="316"/>
  <c r="Q122" i="316"/>
  <c r="P122" i="316"/>
  <c r="O122" i="316"/>
  <c r="N122" i="316"/>
  <c r="M122" i="316"/>
  <c r="L122" i="316"/>
  <c r="K122" i="316"/>
  <c r="J122" i="316"/>
  <c r="I122" i="316"/>
  <c r="H122" i="316"/>
  <c r="G122" i="316"/>
  <c r="D122" i="316"/>
  <c r="B122" i="316"/>
  <c r="A122" i="316"/>
  <c r="BX121" i="316"/>
  <c r="BW121" i="316"/>
  <c r="BV121" i="316"/>
  <c r="BU121" i="316"/>
  <c r="BT121" i="316"/>
  <c r="BS121" i="316"/>
  <c r="BR121" i="316"/>
  <c r="BQ121" i="316"/>
  <c r="BP121" i="316"/>
  <c r="BO121" i="316"/>
  <c r="BN121" i="316"/>
  <c r="BM121" i="316"/>
  <c r="BL121" i="316"/>
  <c r="BK121" i="316"/>
  <c r="BJ121" i="316"/>
  <c r="BI121" i="316"/>
  <c r="BH121" i="316"/>
  <c r="BG121" i="316"/>
  <c r="BF121" i="316"/>
  <c r="BE121" i="316"/>
  <c r="BD121" i="316"/>
  <c r="BC121" i="316"/>
  <c r="BB121" i="316"/>
  <c r="BA121" i="316"/>
  <c r="AZ121" i="316"/>
  <c r="AY121" i="316"/>
  <c r="AX121" i="316"/>
  <c r="AW121" i="316"/>
  <c r="AV121" i="316"/>
  <c r="AU121" i="316"/>
  <c r="AT121" i="316"/>
  <c r="AS121" i="316"/>
  <c r="AR121" i="316"/>
  <c r="AQ121" i="316"/>
  <c r="AP121" i="316"/>
  <c r="AO121" i="316"/>
  <c r="AN121" i="316"/>
  <c r="AM121" i="316"/>
  <c r="AL121" i="316"/>
  <c r="AK121" i="316"/>
  <c r="AJ121" i="316"/>
  <c r="AI121" i="316"/>
  <c r="AH121" i="316"/>
  <c r="AG121" i="316"/>
  <c r="AF121" i="316"/>
  <c r="AE121" i="316"/>
  <c r="AD121" i="316"/>
  <c r="AC121" i="316"/>
  <c r="AB121" i="316"/>
  <c r="AA121" i="316"/>
  <c r="Z121" i="316"/>
  <c r="Y121" i="316"/>
  <c r="X121" i="316"/>
  <c r="W121" i="316"/>
  <c r="V121" i="316"/>
  <c r="U121" i="316"/>
  <c r="T121" i="316"/>
  <c r="S121" i="316"/>
  <c r="R121" i="316"/>
  <c r="Q121" i="316"/>
  <c r="P121" i="316"/>
  <c r="O121" i="316"/>
  <c r="N121" i="316"/>
  <c r="M121" i="316"/>
  <c r="L121" i="316"/>
  <c r="K121" i="316"/>
  <c r="J121" i="316"/>
  <c r="I121" i="316"/>
  <c r="H121" i="316"/>
  <c r="G121" i="316"/>
  <c r="D121" i="316"/>
  <c r="B121" i="316"/>
  <c r="A121" i="316"/>
  <c r="BX120" i="316"/>
  <c r="BW120" i="316"/>
  <c r="BV120" i="316"/>
  <c r="BU120" i="316"/>
  <c r="BT120" i="316"/>
  <c r="BS120" i="316"/>
  <c r="BR120" i="316"/>
  <c r="BQ120" i="316"/>
  <c r="BP120" i="316"/>
  <c r="BO120" i="316"/>
  <c r="BN120" i="316"/>
  <c r="BM120" i="316"/>
  <c r="BL120" i="316"/>
  <c r="BK120" i="316"/>
  <c r="BJ120" i="316"/>
  <c r="BI120" i="316"/>
  <c r="BH120" i="316"/>
  <c r="BG120" i="316"/>
  <c r="BF120" i="316"/>
  <c r="BE120" i="316"/>
  <c r="BD120" i="316"/>
  <c r="BC120" i="316"/>
  <c r="BB120" i="316"/>
  <c r="BA120" i="316"/>
  <c r="AZ120" i="316"/>
  <c r="AY120" i="316"/>
  <c r="AX120" i="316"/>
  <c r="AW120" i="316"/>
  <c r="AV120" i="316"/>
  <c r="AU120" i="316"/>
  <c r="AT120" i="316"/>
  <c r="AS120" i="316"/>
  <c r="AR120" i="316"/>
  <c r="AQ120" i="316"/>
  <c r="AP120" i="316"/>
  <c r="AO120" i="316"/>
  <c r="AN120" i="316"/>
  <c r="AM120" i="316"/>
  <c r="AL120" i="316"/>
  <c r="AK120" i="316"/>
  <c r="AJ120" i="316"/>
  <c r="AI120" i="316"/>
  <c r="AH120" i="316"/>
  <c r="AG120" i="316"/>
  <c r="AF120" i="316"/>
  <c r="AE120" i="316"/>
  <c r="AD120" i="316"/>
  <c r="AC120" i="316"/>
  <c r="AB120" i="316"/>
  <c r="AA120" i="316"/>
  <c r="Z120" i="316"/>
  <c r="Y120" i="316"/>
  <c r="X120" i="316"/>
  <c r="W120" i="316"/>
  <c r="V120" i="316"/>
  <c r="U120" i="316"/>
  <c r="T120" i="316"/>
  <c r="S120" i="316"/>
  <c r="R120" i="316"/>
  <c r="Q120" i="316"/>
  <c r="P120" i="316"/>
  <c r="O120" i="316"/>
  <c r="N120" i="316"/>
  <c r="M120" i="316"/>
  <c r="L120" i="316"/>
  <c r="K120" i="316"/>
  <c r="J120" i="316"/>
  <c r="I120" i="316"/>
  <c r="H120" i="316"/>
  <c r="G120" i="316"/>
  <c r="D120" i="316"/>
  <c r="B120" i="316"/>
  <c r="A120" i="316"/>
  <c r="BX119" i="316"/>
  <c r="BW119" i="316"/>
  <c r="BV119" i="316"/>
  <c r="BU119" i="316"/>
  <c r="BT119" i="316"/>
  <c r="BS119" i="316"/>
  <c r="BR119" i="316"/>
  <c r="BQ119" i="316"/>
  <c r="BP119" i="316"/>
  <c r="BO119" i="316"/>
  <c r="BN119" i="316"/>
  <c r="BM119" i="316"/>
  <c r="BL119" i="316"/>
  <c r="BK119" i="316"/>
  <c r="BJ119" i="316"/>
  <c r="BI119" i="316"/>
  <c r="BH119" i="316"/>
  <c r="BG119" i="316"/>
  <c r="BF119" i="316"/>
  <c r="BE119" i="316"/>
  <c r="BD119" i="316"/>
  <c r="BC119" i="316"/>
  <c r="BB119" i="316"/>
  <c r="BA119" i="316"/>
  <c r="AZ119" i="316"/>
  <c r="AY119" i="316"/>
  <c r="AX119" i="316"/>
  <c r="AW119" i="316"/>
  <c r="AV119" i="316"/>
  <c r="AU119" i="316"/>
  <c r="AT119" i="316"/>
  <c r="AS119" i="316"/>
  <c r="AR119" i="316"/>
  <c r="AQ119" i="316"/>
  <c r="AP119" i="316"/>
  <c r="AO119" i="316"/>
  <c r="AN119" i="316"/>
  <c r="AM119" i="316"/>
  <c r="AL119" i="316"/>
  <c r="AK119" i="316"/>
  <c r="AJ119" i="316"/>
  <c r="AI119" i="316"/>
  <c r="AH119" i="316"/>
  <c r="AG119" i="316"/>
  <c r="AF119" i="316"/>
  <c r="AE119" i="316"/>
  <c r="AD119" i="316"/>
  <c r="AC119" i="316"/>
  <c r="AB119" i="316"/>
  <c r="AA119" i="316"/>
  <c r="Z119" i="316"/>
  <c r="Y119" i="316"/>
  <c r="X119" i="316"/>
  <c r="W119" i="316"/>
  <c r="V119" i="316"/>
  <c r="U119" i="316"/>
  <c r="T119" i="316"/>
  <c r="S119" i="316"/>
  <c r="R119" i="316"/>
  <c r="Q119" i="316"/>
  <c r="P119" i="316"/>
  <c r="O119" i="316"/>
  <c r="N119" i="316"/>
  <c r="M119" i="316"/>
  <c r="L119" i="316"/>
  <c r="K119" i="316"/>
  <c r="J119" i="316"/>
  <c r="I119" i="316"/>
  <c r="H119" i="316"/>
  <c r="G119" i="316"/>
  <c r="D119" i="316"/>
  <c r="B119" i="316"/>
  <c r="A119" i="316"/>
  <c r="BX118" i="316"/>
  <c r="BW118" i="316"/>
  <c r="BV118" i="316"/>
  <c r="BU118" i="316"/>
  <c r="BT118" i="316"/>
  <c r="BS118" i="316"/>
  <c r="BR118" i="316"/>
  <c r="BQ118" i="316"/>
  <c r="BP118" i="316"/>
  <c r="BO118" i="316"/>
  <c r="BN118" i="316"/>
  <c r="BM118" i="316"/>
  <c r="BL118" i="316"/>
  <c r="BK118" i="316"/>
  <c r="BJ118" i="316"/>
  <c r="BI118" i="316"/>
  <c r="BH118" i="316"/>
  <c r="BG118" i="316"/>
  <c r="BF118" i="316"/>
  <c r="BE118" i="316"/>
  <c r="BD118" i="316"/>
  <c r="BC118" i="316"/>
  <c r="BB118" i="316"/>
  <c r="BA118" i="316"/>
  <c r="AZ118" i="316"/>
  <c r="AY118" i="316"/>
  <c r="AX118" i="316"/>
  <c r="AW118" i="316"/>
  <c r="AV118" i="316"/>
  <c r="AU118" i="316"/>
  <c r="AT118" i="316"/>
  <c r="AS118" i="316"/>
  <c r="AR118" i="316"/>
  <c r="AQ118" i="316"/>
  <c r="AP118" i="316"/>
  <c r="AO118" i="316"/>
  <c r="AN118" i="316"/>
  <c r="AM118" i="316"/>
  <c r="AL118" i="316"/>
  <c r="AK118" i="316"/>
  <c r="AJ118" i="316"/>
  <c r="AI118" i="316"/>
  <c r="AH118" i="316"/>
  <c r="AG118" i="316"/>
  <c r="AF118" i="316"/>
  <c r="AE118" i="316"/>
  <c r="AD118" i="316"/>
  <c r="AC118" i="316"/>
  <c r="AB118" i="316"/>
  <c r="AA118" i="316"/>
  <c r="Z118" i="316"/>
  <c r="Y118" i="316"/>
  <c r="X118" i="316"/>
  <c r="W118" i="316"/>
  <c r="V118" i="316"/>
  <c r="U118" i="316"/>
  <c r="T118" i="316"/>
  <c r="S118" i="316"/>
  <c r="R118" i="316"/>
  <c r="Q118" i="316"/>
  <c r="P118" i="316"/>
  <c r="O118" i="316"/>
  <c r="N118" i="316"/>
  <c r="M118" i="316"/>
  <c r="L118" i="316"/>
  <c r="K118" i="316"/>
  <c r="J118" i="316"/>
  <c r="I118" i="316"/>
  <c r="H118" i="316"/>
  <c r="G118" i="316"/>
  <c r="D118" i="316"/>
  <c r="B118" i="316"/>
  <c r="A118" i="316"/>
  <c r="BX117" i="316"/>
  <c r="BW117" i="316"/>
  <c r="BV117" i="316"/>
  <c r="BU117" i="316"/>
  <c r="BT117" i="316"/>
  <c r="BS117" i="316"/>
  <c r="BR117" i="316"/>
  <c r="BQ117" i="316"/>
  <c r="BP117" i="316"/>
  <c r="BO117" i="316"/>
  <c r="BN117" i="316"/>
  <c r="BM117" i="316"/>
  <c r="BL117" i="316"/>
  <c r="BK117" i="316"/>
  <c r="BJ117" i="316"/>
  <c r="BI117" i="316"/>
  <c r="BH117" i="316"/>
  <c r="BG117" i="316"/>
  <c r="BF117" i="316"/>
  <c r="BE117" i="316"/>
  <c r="BD117" i="316"/>
  <c r="BC117" i="316"/>
  <c r="BB117" i="316"/>
  <c r="BA117" i="316"/>
  <c r="AZ117" i="316"/>
  <c r="AY117" i="316"/>
  <c r="AX117" i="316"/>
  <c r="AW117" i="316"/>
  <c r="AV117" i="316"/>
  <c r="AU117" i="316"/>
  <c r="AT117" i="316"/>
  <c r="AS117" i="316"/>
  <c r="AR117" i="316"/>
  <c r="AQ117" i="316"/>
  <c r="AP117" i="316"/>
  <c r="AO117" i="316"/>
  <c r="AN117" i="316"/>
  <c r="AM117" i="316"/>
  <c r="AL117" i="316"/>
  <c r="AK117" i="316"/>
  <c r="AJ117" i="316"/>
  <c r="AI117" i="316"/>
  <c r="AH117" i="316"/>
  <c r="AG117" i="316"/>
  <c r="AF117" i="316"/>
  <c r="AE117" i="316"/>
  <c r="AD117" i="316"/>
  <c r="AC117" i="316"/>
  <c r="AB117" i="316"/>
  <c r="AA117" i="316"/>
  <c r="Z117" i="316"/>
  <c r="Y117" i="316"/>
  <c r="X117" i="316"/>
  <c r="W117" i="316"/>
  <c r="V117" i="316"/>
  <c r="U117" i="316"/>
  <c r="T117" i="316"/>
  <c r="S117" i="316"/>
  <c r="R117" i="316"/>
  <c r="Q117" i="316"/>
  <c r="P117" i="316"/>
  <c r="O117" i="316"/>
  <c r="N117" i="316"/>
  <c r="M117" i="316"/>
  <c r="L117" i="316"/>
  <c r="K117" i="316"/>
  <c r="J117" i="316"/>
  <c r="I117" i="316"/>
  <c r="H117" i="316"/>
  <c r="G117" i="316"/>
  <c r="D117" i="316"/>
  <c r="B117" i="316"/>
  <c r="A117" i="316"/>
  <c r="BX116" i="316"/>
  <c r="BW116" i="316"/>
  <c r="BV116" i="316"/>
  <c r="BU116" i="316"/>
  <c r="BT116" i="316"/>
  <c r="BS116" i="316"/>
  <c r="BR116" i="316"/>
  <c r="BQ116" i="316"/>
  <c r="BP116" i="316"/>
  <c r="BO116" i="316"/>
  <c r="BN116" i="316"/>
  <c r="BM116" i="316"/>
  <c r="BL116" i="316"/>
  <c r="BK116" i="316"/>
  <c r="BJ116" i="316"/>
  <c r="BI116" i="316"/>
  <c r="BH116" i="316"/>
  <c r="BG116" i="316"/>
  <c r="BF116" i="316"/>
  <c r="BE116" i="316"/>
  <c r="BD116" i="316"/>
  <c r="BC116" i="316"/>
  <c r="BB116" i="316"/>
  <c r="BA116" i="316"/>
  <c r="AZ116" i="316"/>
  <c r="AY116" i="316"/>
  <c r="AX116" i="316"/>
  <c r="AW116" i="316"/>
  <c r="AV116" i="316"/>
  <c r="AU116" i="316"/>
  <c r="AT116" i="316"/>
  <c r="AS116" i="316"/>
  <c r="AR116" i="316"/>
  <c r="AQ116" i="316"/>
  <c r="AP116" i="316"/>
  <c r="AO116" i="316"/>
  <c r="AN116" i="316"/>
  <c r="AM116" i="316"/>
  <c r="AL116" i="316"/>
  <c r="AK116" i="316"/>
  <c r="AJ116" i="316"/>
  <c r="AI116" i="316"/>
  <c r="AH116" i="316"/>
  <c r="AG116" i="316"/>
  <c r="AF116" i="316"/>
  <c r="AE116" i="316"/>
  <c r="AD116" i="316"/>
  <c r="AC116" i="316"/>
  <c r="AB116" i="316"/>
  <c r="AA116" i="316"/>
  <c r="Z116" i="316"/>
  <c r="Y116" i="316"/>
  <c r="X116" i="316"/>
  <c r="W116" i="316"/>
  <c r="V116" i="316"/>
  <c r="U116" i="316"/>
  <c r="T116" i="316"/>
  <c r="S116" i="316"/>
  <c r="R116" i="316"/>
  <c r="Q116" i="316"/>
  <c r="P116" i="316"/>
  <c r="O116" i="316"/>
  <c r="N116" i="316"/>
  <c r="M116" i="316"/>
  <c r="L116" i="316"/>
  <c r="K116" i="316"/>
  <c r="J116" i="316"/>
  <c r="I116" i="316"/>
  <c r="H116" i="316"/>
  <c r="G116" i="316"/>
  <c r="D116" i="316"/>
  <c r="B116" i="316"/>
  <c r="A116" i="316"/>
  <c r="BX115" i="316"/>
  <c r="BW115" i="316"/>
  <c r="BV115" i="316"/>
  <c r="BU115" i="316"/>
  <c r="BT115" i="316"/>
  <c r="BS115" i="316"/>
  <c r="BR115" i="316"/>
  <c r="BQ115" i="316"/>
  <c r="BP115" i="316"/>
  <c r="BO115" i="316"/>
  <c r="BN115" i="316"/>
  <c r="BM115" i="316"/>
  <c r="BL115" i="316"/>
  <c r="BK115" i="316"/>
  <c r="BJ115" i="316"/>
  <c r="BI115" i="316"/>
  <c r="BH115" i="316"/>
  <c r="BG115" i="316"/>
  <c r="BF115" i="316"/>
  <c r="BE115" i="316"/>
  <c r="BD115" i="316"/>
  <c r="BC115" i="316"/>
  <c r="BB115" i="316"/>
  <c r="BA115" i="316"/>
  <c r="AZ115" i="316"/>
  <c r="AY115" i="316"/>
  <c r="AX115" i="316"/>
  <c r="AW115" i="316"/>
  <c r="AV115" i="316"/>
  <c r="AU115" i="316"/>
  <c r="AT115" i="316"/>
  <c r="AS115" i="316"/>
  <c r="AR115" i="316"/>
  <c r="AQ115" i="316"/>
  <c r="AP115" i="316"/>
  <c r="AO115" i="316"/>
  <c r="AN115" i="316"/>
  <c r="AM115" i="316"/>
  <c r="AL115" i="316"/>
  <c r="AK115" i="316"/>
  <c r="AJ115" i="316"/>
  <c r="AI115" i="316"/>
  <c r="AH115" i="316"/>
  <c r="AG115" i="316"/>
  <c r="AF115" i="316"/>
  <c r="AE115" i="316"/>
  <c r="AD115" i="316"/>
  <c r="AC115" i="316"/>
  <c r="AB115" i="316"/>
  <c r="AA115" i="316"/>
  <c r="Z115" i="316"/>
  <c r="Y115" i="316"/>
  <c r="X115" i="316"/>
  <c r="W115" i="316"/>
  <c r="V115" i="316"/>
  <c r="U115" i="316"/>
  <c r="T115" i="316"/>
  <c r="S115" i="316"/>
  <c r="R115" i="316"/>
  <c r="Q115" i="316"/>
  <c r="P115" i="316"/>
  <c r="O115" i="316"/>
  <c r="N115" i="316"/>
  <c r="M115" i="316"/>
  <c r="L115" i="316"/>
  <c r="K115" i="316"/>
  <c r="J115" i="316"/>
  <c r="I115" i="316"/>
  <c r="H115" i="316"/>
  <c r="G115" i="316"/>
  <c r="D115" i="316"/>
  <c r="B115" i="316"/>
  <c r="A115" i="316"/>
  <c r="BX114" i="316"/>
  <c r="BW114" i="316"/>
  <c r="BV114" i="316"/>
  <c r="BU114" i="316"/>
  <c r="BT114" i="316"/>
  <c r="BS114" i="316"/>
  <c r="BR114" i="316"/>
  <c r="BQ114" i="316"/>
  <c r="BP114" i="316"/>
  <c r="BO114" i="316"/>
  <c r="BN114" i="316"/>
  <c r="BM114" i="316"/>
  <c r="BL114" i="316"/>
  <c r="BK114" i="316"/>
  <c r="BJ114" i="316"/>
  <c r="BI114" i="316"/>
  <c r="BH114" i="316"/>
  <c r="BG114" i="316"/>
  <c r="BF114" i="316"/>
  <c r="BE114" i="316"/>
  <c r="BD114" i="316"/>
  <c r="BC114" i="316"/>
  <c r="BB114" i="316"/>
  <c r="BA114" i="316"/>
  <c r="AZ114" i="316"/>
  <c r="AY114" i="316"/>
  <c r="AX114" i="316"/>
  <c r="AW114" i="316"/>
  <c r="AV114" i="316"/>
  <c r="AU114" i="316"/>
  <c r="AT114" i="316"/>
  <c r="AS114" i="316"/>
  <c r="AR114" i="316"/>
  <c r="AQ114" i="316"/>
  <c r="AP114" i="316"/>
  <c r="AO114" i="316"/>
  <c r="AN114" i="316"/>
  <c r="AM114" i="316"/>
  <c r="AL114" i="316"/>
  <c r="AK114" i="316"/>
  <c r="AJ114" i="316"/>
  <c r="AI114" i="316"/>
  <c r="AH114" i="316"/>
  <c r="AG114" i="316"/>
  <c r="AF114" i="316"/>
  <c r="AE114" i="316"/>
  <c r="AD114" i="316"/>
  <c r="AC114" i="316"/>
  <c r="AB114" i="316"/>
  <c r="AA114" i="316"/>
  <c r="Z114" i="316"/>
  <c r="Y114" i="316"/>
  <c r="X114" i="316"/>
  <c r="W114" i="316"/>
  <c r="V114" i="316"/>
  <c r="U114" i="316"/>
  <c r="T114" i="316"/>
  <c r="S114" i="316"/>
  <c r="R114" i="316"/>
  <c r="Q114" i="316"/>
  <c r="P114" i="316"/>
  <c r="O114" i="316"/>
  <c r="N114" i="316"/>
  <c r="M114" i="316"/>
  <c r="L114" i="316"/>
  <c r="K114" i="316"/>
  <c r="J114" i="316"/>
  <c r="I114" i="316"/>
  <c r="H114" i="316"/>
  <c r="G114" i="316"/>
  <c r="D114" i="316"/>
  <c r="B114" i="316"/>
  <c r="A114" i="316"/>
  <c r="BX113" i="316"/>
  <c r="BW113" i="316"/>
  <c r="BV113" i="316"/>
  <c r="BU113" i="316"/>
  <c r="BT113" i="316"/>
  <c r="BS113" i="316"/>
  <c r="BR113" i="316"/>
  <c r="BQ113" i="316"/>
  <c r="BP113" i="316"/>
  <c r="BO113" i="316"/>
  <c r="BN113" i="316"/>
  <c r="BM113" i="316"/>
  <c r="BL113" i="316"/>
  <c r="BK113" i="316"/>
  <c r="BJ113" i="316"/>
  <c r="BI113" i="316"/>
  <c r="BH113" i="316"/>
  <c r="BG113" i="316"/>
  <c r="BF113" i="316"/>
  <c r="BE113" i="316"/>
  <c r="BD113" i="316"/>
  <c r="BC113" i="316"/>
  <c r="BB113" i="316"/>
  <c r="BA113" i="316"/>
  <c r="AZ113" i="316"/>
  <c r="AY113" i="316"/>
  <c r="AX113" i="316"/>
  <c r="AW113" i="316"/>
  <c r="AV113" i="316"/>
  <c r="AU113" i="316"/>
  <c r="AT113" i="316"/>
  <c r="AS113" i="316"/>
  <c r="AR113" i="316"/>
  <c r="AQ113" i="316"/>
  <c r="AP113" i="316"/>
  <c r="AO113" i="316"/>
  <c r="AN113" i="316"/>
  <c r="AM113" i="316"/>
  <c r="AL113" i="316"/>
  <c r="AK113" i="316"/>
  <c r="AJ113" i="316"/>
  <c r="AI113" i="316"/>
  <c r="AH113" i="316"/>
  <c r="AG113" i="316"/>
  <c r="AF113" i="316"/>
  <c r="AE113" i="316"/>
  <c r="AD113" i="316"/>
  <c r="AC113" i="316"/>
  <c r="AB113" i="316"/>
  <c r="AA113" i="316"/>
  <c r="Z113" i="316"/>
  <c r="Y113" i="316"/>
  <c r="X113" i="316"/>
  <c r="W113" i="316"/>
  <c r="V113" i="316"/>
  <c r="U113" i="316"/>
  <c r="T113" i="316"/>
  <c r="S113" i="316"/>
  <c r="R113" i="316"/>
  <c r="Q113" i="316"/>
  <c r="P113" i="316"/>
  <c r="O113" i="316"/>
  <c r="N113" i="316"/>
  <c r="M113" i="316"/>
  <c r="L113" i="316"/>
  <c r="K113" i="316"/>
  <c r="J113" i="316"/>
  <c r="I113" i="316"/>
  <c r="H113" i="316"/>
  <c r="G113" i="316"/>
  <c r="D113" i="316"/>
  <c r="B113" i="316"/>
  <c r="A113" i="316"/>
  <c r="BX112" i="316"/>
  <c r="BW112" i="316"/>
  <c r="BV112" i="316"/>
  <c r="BU112" i="316"/>
  <c r="BT112" i="316"/>
  <c r="BS112" i="316"/>
  <c r="BR112" i="316"/>
  <c r="BQ112" i="316"/>
  <c r="BP112" i="316"/>
  <c r="BO112" i="316"/>
  <c r="BN112" i="316"/>
  <c r="BM112" i="316"/>
  <c r="BL112" i="316"/>
  <c r="BK112" i="316"/>
  <c r="BJ112" i="316"/>
  <c r="BI112" i="316"/>
  <c r="BH112" i="316"/>
  <c r="BG112" i="316"/>
  <c r="BF112" i="316"/>
  <c r="BE112" i="316"/>
  <c r="BD112" i="316"/>
  <c r="BC112" i="316"/>
  <c r="BB112" i="316"/>
  <c r="BA112" i="316"/>
  <c r="AZ112" i="316"/>
  <c r="AY112" i="316"/>
  <c r="AX112" i="316"/>
  <c r="AW112" i="316"/>
  <c r="AV112" i="316"/>
  <c r="AU112" i="316"/>
  <c r="AT112" i="316"/>
  <c r="AS112" i="316"/>
  <c r="AR112" i="316"/>
  <c r="AQ112" i="316"/>
  <c r="AP112" i="316"/>
  <c r="AO112" i="316"/>
  <c r="AN112" i="316"/>
  <c r="AM112" i="316"/>
  <c r="AL112" i="316"/>
  <c r="AK112" i="316"/>
  <c r="AJ112" i="316"/>
  <c r="AI112" i="316"/>
  <c r="AH112" i="316"/>
  <c r="AG112" i="316"/>
  <c r="AF112" i="316"/>
  <c r="AE112" i="316"/>
  <c r="AD112" i="316"/>
  <c r="AC112" i="316"/>
  <c r="AB112" i="316"/>
  <c r="AA112" i="316"/>
  <c r="Z112" i="316"/>
  <c r="Y112" i="316"/>
  <c r="X112" i="316"/>
  <c r="W112" i="316"/>
  <c r="V112" i="316"/>
  <c r="U112" i="316"/>
  <c r="T112" i="316"/>
  <c r="S112" i="316"/>
  <c r="R112" i="316"/>
  <c r="Q112" i="316"/>
  <c r="P112" i="316"/>
  <c r="O112" i="316"/>
  <c r="N112" i="316"/>
  <c r="M112" i="316"/>
  <c r="L112" i="316"/>
  <c r="K112" i="316"/>
  <c r="J112" i="316"/>
  <c r="I112" i="316"/>
  <c r="H112" i="316"/>
  <c r="G112" i="316"/>
  <c r="D112" i="316"/>
  <c r="B112" i="316"/>
  <c r="A112" i="316"/>
  <c r="BX111" i="316"/>
  <c r="BW111" i="316"/>
  <c r="BV111" i="316"/>
  <c r="BU111" i="316"/>
  <c r="BT111" i="316"/>
  <c r="BS111" i="316"/>
  <c r="BR111" i="316"/>
  <c r="BQ111" i="316"/>
  <c r="BP111" i="316"/>
  <c r="BO111" i="316"/>
  <c r="BN111" i="316"/>
  <c r="BM111" i="316"/>
  <c r="BL111" i="316"/>
  <c r="BK111" i="316"/>
  <c r="BJ111" i="316"/>
  <c r="BI111" i="316"/>
  <c r="BH111" i="316"/>
  <c r="BG111" i="316"/>
  <c r="BF111" i="316"/>
  <c r="BE111" i="316"/>
  <c r="BD111" i="316"/>
  <c r="BC111" i="316"/>
  <c r="BB111" i="316"/>
  <c r="BA111" i="316"/>
  <c r="AZ111" i="316"/>
  <c r="AY111" i="316"/>
  <c r="AX111" i="316"/>
  <c r="AW111" i="316"/>
  <c r="AV111" i="316"/>
  <c r="AU111" i="316"/>
  <c r="AT111" i="316"/>
  <c r="AS111" i="316"/>
  <c r="AR111" i="316"/>
  <c r="AQ111" i="316"/>
  <c r="AP111" i="316"/>
  <c r="AO111" i="316"/>
  <c r="AN111" i="316"/>
  <c r="AM111" i="316"/>
  <c r="AL111" i="316"/>
  <c r="AK111" i="316"/>
  <c r="AJ111" i="316"/>
  <c r="AI111" i="316"/>
  <c r="AH111" i="316"/>
  <c r="AG111" i="316"/>
  <c r="AF111" i="316"/>
  <c r="AE111" i="316"/>
  <c r="AD111" i="316"/>
  <c r="AC111" i="316"/>
  <c r="AB111" i="316"/>
  <c r="AA111" i="316"/>
  <c r="Z111" i="316"/>
  <c r="Y111" i="316"/>
  <c r="X111" i="316"/>
  <c r="W111" i="316"/>
  <c r="V111" i="316"/>
  <c r="U111" i="316"/>
  <c r="T111" i="316"/>
  <c r="S111" i="316"/>
  <c r="R111" i="316"/>
  <c r="Q111" i="316"/>
  <c r="P111" i="316"/>
  <c r="O111" i="316"/>
  <c r="N111" i="316"/>
  <c r="M111" i="316"/>
  <c r="L111" i="316"/>
  <c r="K111" i="316"/>
  <c r="J111" i="316"/>
  <c r="I111" i="316"/>
  <c r="H111" i="316"/>
  <c r="G111" i="316"/>
  <c r="D111" i="316"/>
  <c r="B111" i="316"/>
  <c r="A111" i="316"/>
  <c r="BX110" i="316"/>
  <c r="BW110" i="316"/>
  <c r="BV110" i="316"/>
  <c r="BU110" i="316"/>
  <c r="BT110" i="316"/>
  <c r="BS110" i="316"/>
  <c r="BR110" i="316"/>
  <c r="BQ110" i="316"/>
  <c r="BP110" i="316"/>
  <c r="BO110" i="316"/>
  <c r="BN110" i="316"/>
  <c r="BM110" i="316"/>
  <c r="BL110" i="316"/>
  <c r="BK110" i="316"/>
  <c r="BJ110" i="316"/>
  <c r="BI110" i="316"/>
  <c r="BH110" i="316"/>
  <c r="BG110" i="316"/>
  <c r="BF110" i="316"/>
  <c r="BE110" i="316"/>
  <c r="BD110" i="316"/>
  <c r="BC110" i="316"/>
  <c r="BB110" i="316"/>
  <c r="BA110" i="316"/>
  <c r="AZ110" i="316"/>
  <c r="AY110" i="316"/>
  <c r="AX110" i="316"/>
  <c r="AW110" i="316"/>
  <c r="AV110" i="316"/>
  <c r="AU110" i="316"/>
  <c r="AT110" i="316"/>
  <c r="AS110" i="316"/>
  <c r="AR110" i="316"/>
  <c r="AQ110" i="316"/>
  <c r="AP110" i="316"/>
  <c r="AO110" i="316"/>
  <c r="AN110" i="316"/>
  <c r="AM110" i="316"/>
  <c r="AL110" i="316"/>
  <c r="AK110" i="316"/>
  <c r="AJ110" i="316"/>
  <c r="AI110" i="316"/>
  <c r="AH110" i="316"/>
  <c r="AG110" i="316"/>
  <c r="AF110" i="316"/>
  <c r="AE110" i="316"/>
  <c r="AD110" i="316"/>
  <c r="AC110" i="316"/>
  <c r="AB110" i="316"/>
  <c r="AA110" i="316"/>
  <c r="Z110" i="316"/>
  <c r="Y110" i="316"/>
  <c r="X110" i="316"/>
  <c r="W110" i="316"/>
  <c r="V110" i="316"/>
  <c r="U110" i="316"/>
  <c r="T110" i="316"/>
  <c r="S110" i="316"/>
  <c r="R110" i="316"/>
  <c r="Q110" i="316"/>
  <c r="P110" i="316"/>
  <c r="O110" i="316"/>
  <c r="N110" i="316"/>
  <c r="M110" i="316"/>
  <c r="L110" i="316"/>
  <c r="K110" i="316"/>
  <c r="J110" i="316"/>
  <c r="I110" i="316"/>
  <c r="H110" i="316"/>
  <c r="G110" i="316"/>
  <c r="D110" i="316"/>
  <c r="B110" i="316"/>
  <c r="A110" i="316"/>
  <c r="BX109" i="316"/>
  <c r="BW109" i="316"/>
  <c r="BV109" i="316"/>
  <c r="BU109" i="316"/>
  <c r="BT109" i="316"/>
  <c r="BS109" i="316"/>
  <c r="BR109" i="316"/>
  <c r="BQ109" i="316"/>
  <c r="BP109" i="316"/>
  <c r="BO109" i="316"/>
  <c r="BN109" i="316"/>
  <c r="BM109" i="316"/>
  <c r="BL109" i="316"/>
  <c r="BK109" i="316"/>
  <c r="BJ109" i="316"/>
  <c r="BI109" i="316"/>
  <c r="BH109" i="316"/>
  <c r="BG109" i="316"/>
  <c r="BF109" i="316"/>
  <c r="BE109" i="316"/>
  <c r="BD109" i="316"/>
  <c r="BC109" i="316"/>
  <c r="BB109" i="316"/>
  <c r="BA109" i="316"/>
  <c r="AZ109" i="316"/>
  <c r="AY109" i="316"/>
  <c r="AX109" i="316"/>
  <c r="AW109" i="316"/>
  <c r="AV109" i="316"/>
  <c r="AU109" i="316"/>
  <c r="AT109" i="316"/>
  <c r="AS109" i="316"/>
  <c r="AR109" i="316"/>
  <c r="AQ109" i="316"/>
  <c r="AP109" i="316"/>
  <c r="AO109" i="316"/>
  <c r="AN109" i="316"/>
  <c r="AM109" i="316"/>
  <c r="AL109" i="316"/>
  <c r="AK109" i="316"/>
  <c r="AJ109" i="316"/>
  <c r="AI109" i="316"/>
  <c r="AH109" i="316"/>
  <c r="AG109" i="316"/>
  <c r="AF109" i="316"/>
  <c r="AE109" i="316"/>
  <c r="AD109" i="316"/>
  <c r="AC109" i="316"/>
  <c r="AB109" i="316"/>
  <c r="AA109" i="316"/>
  <c r="Z109" i="316"/>
  <c r="Y109" i="316"/>
  <c r="X109" i="316"/>
  <c r="W109" i="316"/>
  <c r="V109" i="316"/>
  <c r="U109" i="316"/>
  <c r="T109" i="316"/>
  <c r="S109" i="316"/>
  <c r="R109" i="316"/>
  <c r="Q109" i="316"/>
  <c r="P109" i="316"/>
  <c r="O109" i="316"/>
  <c r="N109" i="316"/>
  <c r="M109" i="316"/>
  <c r="L109" i="316"/>
  <c r="K109" i="316"/>
  <c r="J109" i="316"/>
  <c r="I109" i="316"/>
  <c r="H109" i="316"/>
  <c r="G109" i="316"/>
  <c r="D109" i="316"/>
  <c r="B109" i="316"/>
  <c r="A109" i="316"/>
  <c r="BX108" i="316"/>
  <c r="BW108" i="316"/>
  <c r="BV108" i="316"/>
  <c r="BU108" i="316"/>
  <c r="BT108" i="316"/>
  <c r="BS108" i="316"/>
  <c r="BR108" i="316"/>
  <c r="BQ108" i="316"/>
  <c r="BP108" i="316"/>
  <c r="BO108" i="316"/>
  <c r="BN108" i="316"/>
  <c r="BM108" i="316"/>
  <c r="BL108" i="316"/>
  <c r="BK108" i="316"/>
  <c r="BJ108" i="316"/>
  <c r="BI108" i="316"/>
  <c r="BH108" i="316"/>
  <c r="BG108" i="316"/>
  <c r="BF108" i="316"/>
  <c r="BE108" i="316"/>
  <c r="BD108" i="316"/>
  <c r="BC108" i="316"/>
  <c r="BB108" i="316"/>
  <c r="BA108" i="316"/>
  <c r="AZ108" i="316"/>
  <c r="AY108" i="316"/>
  <c r="AX108" i="316"/>
  <c r="AW108" i="316"/>
  <c r="AV108" i="316"/>
  <c r="AU108" i="316"/>
  <c r="AT108" i="316"/>
  <c r="AS108" i="316"/>
  <c r="AR108" i="316"/>
  <c r="AQ108" i="316"/>
  <c r="AP108" i="316"/>
  <c r="AO108" i="316"/>
  <c r="AN108" i="316"/>
  <c r="AM108" i="316"/>
  <c r="AL108" i="316"/>
  <c r="AK108" i="316"/>
  <c r="AJ108" i="316"/>
  <c r="AI108" i="316"/>
  <c r="AH108" i="316"/>
  <c r="AG108" i="316"/>
  <c r="AF108" i="316"/>
  <c r="AE108" i="316"/>
  <c r="AD108" i="316"/>
  <c r="AC108" i="316"/>
  <c r="AB108" i="316"/>
  <c r="AA108" i="316"/>
  <c r="Z108" i="316"/>
  <c r="Y108" i="316"/>
  <c r="X108" i="316"/>
  <c r="W108" i="316"/>
  <c r="V108" i="316"/>
  <c r="U108" i="316"/>
  <c r="T108" i="316"/>
  <c r="S108" i="316"/>
  <c r="R108" i="316"/>
  <c r="Q108" i="316"/>
  <c r="P108" i="316"/>
  <c r="O108" i="316"/>
  <c r="N108" i="316"/>
  <c r="M108" i="316"/>
  <c r="L108" i="316"/>
  <c r="K108" i="316"/>
  <c r="J108" i="316"/>
  <c r="I108" i="316"/>
  <c r="H108" i="316"/>
  <c r="G108" i="316"/>
  <c r="D108" i="316"/>
  <c r="B108" i="316"/>
  <c r="A108" i="316"/>
  <c r="BX107" i="316"/>
  <c r="BW107" i="316"/>
  <c r="BV107" i="316"/>
  <c r="BU107" i="316"/>
  <c r="BT107" i="316"/>
  <c r="BS107" i="316"/>
  <c r="BR107" i="316"/>
  <c r="BQ107" i="316"/>
  <c r="BP107" i="316"/>
  <c r="BO107" i="316"/>
  <c r="BN107" i="316"/>
  <c r="BM107" i="316"/>
  <c r="BL107" i="316"/>
  <c r="BK107" i="316"/>
  <c r="BJ107" i="316"/>
  <c r="BI107" i="316"/>
  <c r="BH107" i="316"/>
  <c r="BG107" i="316"/>
  <c r="BF107" i="316"/>
  <c r="BE107" i="316"/>
  <c r="BD107" i="316"/>
  <c r="BC107" i="316"/>
  <c r="BB107" i="316"/>
  <c r="BA107" i="316"/>
  <c r="AZ107" i="316"/>
  <c r="AY107" i="316"/>
  <c r="AX107" i="316"/>
  <c r="AW107" i="316"/>
  <c r="AV107" i="316"/>
  <c r="AU107" i="316"/>
  <c r="AT107" i="316"/>
  <c r="AS107" i="316"/>
  <c r="AR107" i="316"/>
  <c r="AQ107" i="316"/>
  <c r="AP107" i="316"/>
  <c r="AO107" i="316"/>
  <c r="AN107" i="316"/>
  <c r="AM107" i="316"/>
  <c r="AL107" i="316"/>
  <c r="AK107" i="316"/>
  <c r="AJ107" i="316"/>
  <c r="AI107" i="316"/>
  <c r="AH107" i="316"/>
  <c r="AG107" i="316"/>
  <c r="AF107" i="316"/>
  <c r="AE107" i="316"/>
  <c r="AD107" i="316"/>
  <c r="AC107" i="316"/>
  <c r="AB107" i="316"/>
  <c r="AA107" i="316"/>
  <c r="Z107" i="316"/>
  <c r="Y107" i="316"/>
  <c r="X107" i="316"/>
  <c r="W107" i="316"/>
  <c r="V107" i="316"/>
  <c r="U107" i="316"/>
  <c r="T107" i="316"/>
  <c r="S107" i="316"/>
  <c r="R107" i="316"/>
  <c r="Q107" i="316"/>
  <c r="P107" i="316"/>
  <c r="O107" i="316"/>
  <c r="N107" i="316"/>
  <c r="M107" i="316"/>
  <c r="L107" i="316"/>
  <c r="K107" i="316"/>
  <c r="J107" i="316"/>
  <c r="I107" i="316"/>
  <c r="H107" i="316"/>
  <c r="G107" i="316"/>
  <c r="D107" i="316"/>
  <c r="B107" i="316"/>
  <c r="A107" i="316"/>
  <c r="BX106" i="316"/>
  <c r="BW106" i="316"/>
  <c r="BV106" i="316"/>
  <c r="BU106" i="316"/>
  <c r="BT106" i="316"/>
  <c r="BS106" i="316"/>
  <c r="BR106" i="316"/>
  <c r="BQ106" i="316"/>
  <c r="BP106" i="316"/>
  <c r="BO106" i="316"/>
  <c r="BN106" i="316"/>
  <c r="BM106" i="316"/>
  <c r="BL106" i="316"/>
  <c r="BK106" i="316"/>
  <c r="BJ106" i="316"/>
  <c r="BI106" i="316"/>
  <c r="BH106" i="316"/>
  <c r="BG106" i="316"/>
  <c r="BF106" i="316"/>
  <c r="BE106" i="316"/>
  <c r="BD106" i="316"/>
  <c r="BC106" i="316"/>
  <c r="BB106" i="316"/>
  <c r="BA106" i="316"/>
  <c r="AZ106" i="316"/>
  <c r="AY106" i="316"/>
  <c r="AX106" i="316"/>
  <c r="AW106" i="316"/>
  <c r="AV106" i="316"/>
  <c r="AU106" i="316"/>
  <c r="AT106" i="316"/>
  <c r="AS106" i="316"/>
  <c r="AR106" i="316"/>
  <c r="AQ106" i="316"/>
  <c r="AP106" i="316"/>
  <c r="AO106" i="316"/>
  <c r="AN106" i="316"/>
  <c r="AM106" i="316"/>
  <c r="AL106" i="316"/>
  <c r="AK106" i="316"/>
  <c r="AJ106" i="316"/>
  <c r="AI106" i="316"/>
  <c r="AH106" i="316"/>
  <c r="AG106" i="316"/>
  <c r="AF106" i="316"/>
  <c r="AE106" i="316"/>
  <c r="AD106" i="316"/>
  <c r="AC106" i="316"/>
  <c r="AB106" i="316"/>
  <c r="AA106" i="316"/>
  <c r="Z106" i="316"/>
  <c r="Y106" i="316"/>
  <c r="X106" i="316"/>
  <c r="W106" i="316"/>
  <c r="V106" i="316"/>
  <c r="U106" i="316"/>
  <c r="T106" i="316"/>
  <c r="S106" i="316"/>
  <c r="R106" i="316"/>
  <c r="Q106" i="316"/>
  <c r="P106" i="316"/>
  <c r="O106" i="316"/>
  <c r="N106" i="316"/>
  <c r="M106" i="316"/>
  <c r="L106" i="316"/>
  <c r="K106" i="316"/>
  <c r="J106" i="316"/>
  <c r="I106" i="316"/>
  <c r="H106" i="316"/>
  <c r="G106" i="316"/>
  <c r="D106" i="316"/>
  <c r="B106" i="316"/>
  <c r="A106" i="316"/>
  <c r="BX105" i="316"/>
  <c r="BW105" i="316"/>
  <c r="BV105" i="316"/>
  <c r="BU105" i="316"/>
  <c r="BT105" i="316"/>
  <c r="BS105" i="316"/>
  <c r="BR105" i="316"/>
  <c r="BQ105" i="316"/>
  <c r="BP105" i="316"/>
  <c r="BO105" i="316"/>
  <c r="BN105" i="316"/>
  <c r="BM105" i="316"/>
  <c r="BL105" i="316"/>
  <c r="BK105" i="316"/>
  <c r="BJ105" i="316"/>
  <c r="BI105" i="316"/>
  <c r="BH105" i="316"/>
  <c r="BG105" i="316"/>
  <c r="BF105" i="316"/>
  <c r="BE105" i="316"/>
  <c r="BD105" i="316"/>
  <c r="BC105" i="316"/>
  <c r="BB105" i="316"/>
  <c r="BA105" i="316"/>
  <c r="AZ105" i="316"/>
  <c r="AY105" i="316"/>
  <c r="AX105" i="316"/>
  <c r="AW105" i="316"/>
  <c r="AV105" i="316"/>
  <c r="AU105" i="316"/>
  <c r="AT105" i="316"/>
  <c r="AS105" i="316"/>
  <c r="AR105" i="316"/>
  <c r="AQ105" i="316"/>
  <c r="AP105" i="316"/>
  <c r="AO105" i="316"/>
  <c r="AN105" i="316"/>
  <c r="AM105" i="316"/>
  <c r="AL105" i="316"/>
  <c r="AK105" i="316"/>
  <c r="AJ105" i="316"/>
  <c r="AI105" i="316"/>
  <c r="AH105" i="316"/>
  <c r="AG105" i="316"/>
  <c r="AF105" i="316"/>
  <c r="AE105" i="316"/>
  <c r="AD105" i="316"/>
  <c r="AC105" i="316"/>
  <c r="AB105" i="316"/>
  <c r="AA105" i="316"/>
  <c r="Z105" i="316"/>
  <c r="Y105" i="316"/>
  <c r="X105" i="316"/>
  <c r="W105" i="316"/>
  <c r="V105" i="316"/>
  <c r="U105" i="316"/>
  <c r="T105" i="316"/>
  <c r="S105" i="316"/>
  <c r="R105" i="316"/>
  <c r="Q105" i="316"/>
  <c r="P105" i="316"/>
  <c r="O105" i="316"/>
  <c r="N105" i="316"/>
  <c r="M105" i="316"/>
  <c r="L105" i="316"/>
  <c r="K105" i="316"/>
  <c r="J105" i="316"/>
  <c r="I105" i="316"/>
  <c r="H105" i="316"/>
  <c r="G105" i="316"/>
  <c r="D105" i="316"/>
  <c r="B105" i="316"/>
  <c r="A105" i="316"/>
  <c r="BX104" i="316"/>
  <c r="BW104" i="316"/>
  <c r="BV104" i="316"/>
  <c r="BU104" i="316"/>
  <c r="BT104" i="316"/>
  <c r="BS104" i="316"/>
  <c r="BR104" i="316"/>
  <c r="BQ104" i="316"/>
  <c r="BP104" i="316"/>
  <c r="BO104" i="316"/>
  <c r="BN104" i="316"/>
  <c r="BM104" i="316"/>
  <c r="BL104" i="316"/>
  <c r="BK104" i="316"/>
  <c r="BJ104" i="316"/>
  <c r="BI104" i="316"/>
  <c r="BH104" i="316"/>
  <c r="BG104" i="316"/>
  <c r="BF104" i="316"/>
  <c r="BE104" i="316"/>
  <c r="BD104" i="316"/>
  <c r="BC104" i="316"/>
  <c r="BB104" i="316"/>
  <c r="BA104" i="316"/>
  <c r="AZ104" i="316"/>
  <c r="AY104" i="316"/>
  <c r="AX104" i="316"/>
  <c r="AW104" i="316"/>
  <c r="AV104" i="316"/>
  <c r="AU104" i="316"/>
  <c r="AT104" i="316"/>
  <c r="AS104" i="316"/>
  <c r="AR104" i="316"/>
  <c r="AQ104" i="316"/>
  <c r="AP104" i="316"/>
  <c r="AO104" i="316"/>
  <c r="AN104" i="316"/>
  <c r="AM104" i="316"/>
  <c r="AL104" i="316"/>
  <c r="AK104" i="316"/>
  <c r="AJ104" i="316"/>
  <c r="AI104" i="316"/>
  <c r="AH104" i="316"/>
  <c r="AG104" i="316"/>
  <c r="AF104" i="316"/>
  <c r="AE104" i="316"/>
  <c r="AD104" i="316"/>
  <c r="AC104" i="316"/>
  <c r="AB104" i="316"/>
  <c r="AA104" i="316"/>
  <c r="Z104" i="316"/>
  <c r="Y104" i="316"/>
  <c r="X104" i="316"/>
  <c r="W104" i="316"/>
  <c r="V104" i="316"/>
  <c r="U104" i="316"/>
  <c r="T104" i="316"/>
  <c r="S104" i="316"/>
  <c r="R104" i="316"/>
  <c r="Q104" i="316"/>
  <c r="P104" i="316"/>
  <c r="O104" i="316"/>
  <c r="N104" i="316"/>
  <c r="M104" i="316"/>
  <c r="L104" i="316"/>
  <c r="K104" i="316"/>
  <c r="J104" i="316"/>
  <c r="I104" i="316"/>
  <c r="H104" i="316"/>
  <c r="G104" i="316"/>
  <c r="D104" i="316"/>
  <c r="B104" i="316"/>
  <c r="A104" i="316"/>
  <c r="BX103" i="316"/>
  <c r="BW103" i="316"/>
  <c r="BV103" i="316"/>
  <c r="BU103" i="316"/>
  <c r="BT103" i="316"/>
  <c r="BS103" i="316"/>
  <c r="BR103" i="316"/>
  <c r="BQ103" i="316"/>
  <c r="BP103" i="316"/>
  <c r="BO103" i="316"/>
  <c r="BN103" i="316"/>
  <c r="BM103" i="316"/>
  <c r="BL103" i="316"/>
  <c r="BK103" i="316"/>
  <c r="BJ103" i="316"/>
  <c r="BI103" i="316"/>
  <c r="BH103" i="316"/>
  <c r="BG103" i="316"/>
  <c r="BF103" i="316"/>
  <c r="BE103" i="316"/>
  <c r="BD103" i="316"/>
  <c r="BC103" i="316"/>
  <c r="BB103" i="316"/>
  <c r="BA103" i="316"/>
  <c r="AZ103" i="316"/>
  <c r="AY103" i="316"/>
  <c r="AX103" i="316"/>
  <c r="AW103" i="316"/>
  <c r="AV103" i="316"/>
  <c r="AU103" i="316"/>
  <c r="AT103" i="316"/>
  <c r="AS103" i="316"/>
  <c r="AR103" i="316"/>
  <c r="AQ103" i="316"/>
  <c r="AP103" i="316"/>
  <c r="AO103" i="316"/>
  <c r="AN103" i="316"/>
  <c r="AM103" i="316"/>
  <c r="AL103" i="316"/>
  <c r="AK103" i="316"/>
  <c r="AJ103" i="316"/>
  <c r="AI103" i="316"/>
  <c r="AH103" i="316"/>
  <c r="AG103" i="316"/>
  <c r="AF103" i="316"/>
  <c r="AE103" i="316"/>
  <c r="AD103" i="316"/>
  <c r="AC103" i="316"/>
  <c r="AB103" i="316"/>
  <c r="AA103" i="316"/>
  <c r="Z103" i="316"/>
  <c r="Y103" i="316"/>
  <c r="X103" i="316"/>
  <c r="W103" i="316"/>
  <c r="V103" i="316"/>
  <c r="U103" i="316"/>
  <c r="T103" i="316"/>
  <c r="S103" i="316"/>
  <c r="R103" i="316"/>
  <c r="Q103" i="316"/>
  <c r="P103" i="316"/>
  <c r="O103" i="316"/>
  <c r="N103" i="316"/>
  <c r="M103" i="316"/>
  <c r="L103" i="316"/>
  <c r="K103" i="316"/>
  <c r="J103" i="316"/>
  <c r="I103" i="316"/>
  <c r="H103" i="316"/>
  <c r="G103" i="316"/>
  <c r="D103" i="316"/>
  <c r="B103" i="316"/>
  <c r="A103" i="316"/>
  <c r="BX102" i="316"/>
  <c r="BW102" i="316"/>
  <c r="BV102" i="316"/>
  <c r="BU102" i="316"/>
  <c r="BT102" i="316"/>
  <c r="BS102" i="316"/>
  <c r="BR102" i="316"/>
  <c r="BQ102" i="316"/>
  <c r="BP102" i="316"/>
  <c r="BO102" i="316"/>
  <c r="BN102" i="316"/>
  <c r="BM102" i="316"/>
  <c r="BL102" i="316"/>
  <c r="BK102" i="316"/>
  <c r="BJ102" i="316"/>
  <c r="BI102" i="316"/>
  <c r="BH102" i="316"/>
  <c r="BG102" i="316"/>
  <c r="BF102" i="316"/>
  <c r="BE102" i="316"/>
  <c r="BD102" i="316"/>
  <c r="BC102" i="316"/>
  <c r="BB102" i="316"/>
  <c r="BA102" i="316"/>
  <c r="AZ102" i="316"/>
  <c r="AY102" i="316"/>
  <c r="AX102" i="316"/>
  <c r="AW102" i="316"/>
  <c r="AV102" i="316"/>
  <c r="AU102" i="316"/>
  <c r="AT102" i="316"/>
  <c r="AS102" i="316"/>
  <c r="AR102" i="316"/>
  <c r="AQ102" i="316"/>
  <c r="AP102" i="316"/>
  <c r="AO102" i="316"/>
  <c r="AN102" i="316"/>
  <c r="AM102" i="316"/>
  <c r="AL102" i="316"/>
  <c r="AK102" i="316"/>
  <c r="AJ102" i="316"/>
  <c r="AI102" i="316"/>
  <c r="AH102" i="316"/>
  <c r="AG102" i="316"/>
  <c r="AF102" i="316"/>
  <c r="AE102" i="316"/>
  <c r="AD102" i="316"/>
  <c r="AC102" i="316"/>
  <c r="AB102" i="316"/>
  <c r="AA102" i="316"/>
  <c r="Z102" i="316"/>
  <c r="Y102" i="316"/>
  <c r="X102" i="316"/>
  <c r="W102" i="316"/>
  <c r="V102" i="316"/>
  <c r="U102" i="316"/>
  <c r="T102" i="316"/>
  <c r="S102" i="316"/>
  <c r="R102" i="316"/>
  <c r="Q102" i="316"/>
  <c r="P102" i="316"/>
  <c r="O102" i="316"/>
  <c r="N102" i="316"/>
  <c r="M102" i="316"/>
  <c r="L102" i="316"/>
  <c r="K102" i="316"/>
  <c r="J102" i="316"/>
  <c r="I102" i="316"/>
  <c r="H102" i="316"/>
  <c r="G102" i="316"/>
  <c r="D102" i="316"/>
  <c r="B102" i="316"/>
  <c r="A102" i="316"/>
  <c r="BX101" i="316"/>
  <c r="BW101" i="316"/>
  <c r="BV101" i="316"/>
  <c r="BU101" i="316"/>
  <c r="BT101" i="316"/>
  <c r="BS101" i="316"/>
  <c r="BR101" i="316"/>
  <c r="BQ101" i="316"/>
  <c r="BP101" i="316"/>
  <c r="BO101" i="316"/>
  <c r="BN101" i="316"/>
  <c r="BM101" i="316"/>
  <c r="BL101" i="316"/>
  <c r="BK101" i="316"/>
  <c r="BJ101" i="316"/>
  <c r="BI101" i="316"/>
  <c r="BH101" i="316"/>
  <c r="BG101" i="316"/>
  <c r="BF101" i="316"/>
  <c r="BE101" i="316"/>
  <c r="BD101" i="316"/>
  <c r="BC101" i="316"/>
  <c r="BB101" i="316"/>
  <c r="BA101" i="316"/>
  <c r="AZ101" i="316"/>
  <c r="AY101" i="316"/>
  <c r="AX101" i="316"/>
  <c r="AW101" i="316"/>
  <c r="AV101" i="316"/>
  <c r="AU101" i="316"/>
  <c r="AT101" i="316"/>
  <c r="AS101" i="316"/>
  <c r="AR101" i="316"/>
  <c r="AQ101" i="316"/>
  <c r="AP101" i="316"/>
  <c r="AO101" i="316"/>
  <c r="AN101" i="316"/>
  <c r="AM101" i="316"/>
  <c r="AL101" i="316"/>
  <c r="AK101" i="316"/>
  <c r="AJ101" i="316"/>
  <c r="AI101" i="316"/>
  <c r="AH101" i="316"/>
  <c r="AG101" i="316"/>
  <c r="AF101" i="316"/>
  <c r="AE101" i="316"/>
  <c r="AD101" i="316"/>
  <c r="AC101" i="316"/>
  <c r="AB101" i="316"/>
  <c r="AA101" i="316"/>
  <c r="Z101" i="316"/>
  <c r="Y101" i="316"/>
  <c r="X101" i="316"/>
  <c r="W101" i="316"/>
  <c r="V101" i="316"/>
  <c r="U101" i="316"/>
  <c r="T101" i="316"/>
  <c r="S101" i="316"/>
  <c r="R101" i="316"/>
  <c r="Q101" i="316"/>
  <c r="P101" i="316"/>
  <c r="O101" i="316"/>
  <c r="N101" i="316"/>
  <c r="M101" i="316"/>
  <c r="L101" i="316"/>
  <c r="K101" i="316"/>
  <c r="J101" i="316"/>
  <c r="I101" i="316"/>
  <c r="H101" i="316"/>
  <c r="G101" i="316"/>
  <c r="D101" i="316"/>
  <c r="B101" i="316"/>
  <c r="A101" i="316"/>
  <c r="BX100" i="316"/>
  <c r="BW100" i="316"/>
  <c r="BV100" i="316"/>
  <c r="BU100" i="316"/>
  <c r="BT100" i="316"/>
  <c r="BS100" i="316"/>
  <c r="BR100" i="316"/>
  <c r="BQ100" i="316"/>
  <c r="BP100" i="316"/>
  <c r="BO100" i="316"/>
  <c r="BN100" i="316"/>
  <c r="BM100" i="316"/>
  <c r="BL100" i="316"/>
  <c r="BK100" i="316"/>
  <c r="BJ100" i="316"/>
  <c r="BI100" i="316"/>
  <c r="BH100" i="316"/>
  <c r="BG100" i="316"/>
  <c r="BF100" i="316"/>
  <c r="BE100" i="316"/>
  <c r="BD100" i="316"/>
  <c r="BC100" i="316"/>
  <c r="BB100" i="316"/>
  <c r="BA100" i="316"/>
  <c r="AZ100" i="316"/>
  <c r="AY100" i="316"/>
  <c r="AX100" i="316"/>
  <c r="AW100" i="316"/>
  <c r="AV100" i="316"/>
  <c r="AU100" i="316"/>
  <c r="AT100" i="316"/>
  <c r="AS100" i="316"/>
  <c r="AR100" i="316"/>
  <c r="AQ100" i="316"/>
  <c r="AP100" i="316"/>
  <c r="AO100" i="316"/>
  <c r="AN100" i="316"/>
  <c r="AM100" i="316"/>
  <c r="AL100" i="316"/>
  <c r="AK100" i="316"/>
  <c r="AJ100" i="316"/>
  <c r="AI100" i="316"/>
  <c r="AH100" i="316"/>
  <c r="AG100" i="316"/>
  <c r="AF100" i="316"/>
  <c r="AE100" i="316"/>
  <c r="AD100" i="316"/>
  <c r="AC100" i="316"/>
  <c r="AB100" i="316"/>
  <c r="AA100" i="316"/>
  <c r="Z100" i="316"/>
  <c r="Y100" i="316"/>
  <c r="X100" i="316"/>
  <c r="W100" i="316"/>
  <c r="V100" i="316"/>
  <c r="U100" i="316"/>
  <c r="T100" i="316"/>
  <c r="S100" i="316"/>
  <c r="R100" i="316"/>
  <c r="Q100" i="316"/>
  <c r="P100" i="316"/>
  <c r="O100" i="316"/>
  <c r="N100" i="316"/>
  <c r="M100" i="316"/>
  <c r="L100" i="316"/>
  <c r="K100" i="316"/>
  <c r="J100" i="316"/>
  <c r="I100" i="316"/>
  <c r="H100" i="316"/>
  <c r="G100" i="316"/>
  <c r="D100" i="316"/>
  <c r="B100" i="316"/>
  <c r="A100" i="316"/>
  <c r="BX99" i="316"/>
  <c r="BW99" i="316"/>
  <c r="BV99" i="316"/>
  <c r="BU99" i="316"/>
  <c r="BT99" i="316"/>
  <c r="BS99" i="316"/>
  <c r="BR99" i="316"/>
  <c r="BQ99" i="316"/>
  <c r="BP99" i="316"/>
  <c r="BO99" i="316"/>
  <c r="BN99" i="316"/>
  <c r="BM99" i="316"/>
  <c r="BL99" i="316"/>
  <c r="BK99" i="316"/>
  <c r="BJ99" i="316"/>
  <c r="BI99" i="316"/>
  <c r="BH99" i="316"/>
  <c r="BG99" i="316"/>
  <c r="BF99" i="316"/>
  <c r="BE99" i="316"/>
  <c r="BD99" i="316"/>
  <c r="BC99" i="316"/>
  <c r="BB99" i="316"/>
  <c r="BA99" i="316"/>
  <c r="AZ99" i="316"/>
  <c r="AY99" i="316"/>
  <c r="AX99" i="316"/>
  <c r="AW99" i="316"/>
  <c r="AV99" i="316"/>
  <c r="AU99" i="316"/>
  <c r="AT99" i="316"/>
  <c r="AS99" i="316"/>
  <c r="AR99" i="316"/>
  <c r="AQ99" i="316"/>
  <c r="AP99" i="316"/>
  <c r="AO99" i="316"/>
  <c r="AN99" i="316"/>
  <c r="AM99" i="316"/>
  <c r="AL99" i="316"/>
  <c r="AK99" i="316"/>
  <c r="AJ99" i="316"/>
  <c r="AI99" i="316"/>
  <c r="AH99" i="316"/>
  <c r="AG99" i="316"/>
  <c r="AF99" i="316"/>
  <c r="AE99" i="316"/>
  <c r="AD99" i="316"/>
  <c r="AC99" i="316"/>
  <c r="AB99" i="316"/>
  <c r="AA99" i="316"/>
  <c r="Z99" i="316"/>
  <c r="Y99" i="316"/>
  <c r="X99" i="316"/>
  <c r="W99" i="316"/>
  <c r="V99" i="316"/>
  <c r="U99" i="316"/>
  <c r="T99" i="316"/>
  <c r="S99" i="316"/>
  <c r="R99" i="316"/>
  <c r="Q99" i="316"/>
  <c r="P99" i="316"/>
  <c r="O99" i="316"/>
  <c r="N99" i="316"/>
  <c r="M99" i="316"/>
  <c r="L99" i="316"/>
  <c r="K99" i="316"/>
  <c r="J99" i="316"/>
  <c r="I99" i="316"/>
  <c r="H99" i="316"/>
  <c r="G99" i="316"/>
  <c r="D99" i="316"/>
  <c r="B99" i="316"/>
  <c r="A99" i="316"/>
  <c r="BX98" i="316"/>
  <c r="BW98" i="316"/>
  <c r="BV98" i="316"/>
  <c r="BU98" i="316"/>
  <c r="BT98" i="316"/>
  <c r="BS98" i="316"/>
  <c r="BR98" i="316"/>
  <c r="BQ98" i="316"/>
  <c r="BP98" i="316"/>
  <c r="BO98" i="316"/>
  <c r="BN98" i="316"/>
  <c r="BM98" i="316"/>
  <c r="BL98" i="316"/>
  <c r="BK98" i="316"/>
  <c r="BJ98" i="316"/>
  <c r="BI98" i="316"/>
  <c r="BH98" i="316"/>
  <c r="BG98" i="316"/>
  <c r="BF98" i="316"/>
  <c r="BE98" i="316"/>
  <c r="BD98" i="316"/>
  <c r="BC98" i="316"/>
  <c r="BB98" i="316"/>
  <c r="BA98" i="316"/>
  <c r="AZ98" i="316"/>
  <c r="AY98" i="316"/>
  <c r="AX98" i="316"/>
  <c r="AW98" i="316"/>
  <c r="AV98" i="316"/>
  <c r="AU98" i="316"/>
  <c r="AT98" i="316"/>
  <c r="AS98" i="316"/>
  <c r="AR98" i="316"/>
  <c r="AQ98" i="316"/>
  <c r="AP98" i="316"/>
  <c r="AO98" i="316"/>
  <c r="AN98" i="316"/>
  <c r="AM98" i="316"/>
  <c r="AL98" i="316"/>
  <c r="AK98" i="316"/>
  <c r="AJ98" i="316"/>
  <c r="AI98" i="316"/>
  <c r="AH98" i="316"/>
  <c r="AG98" i="316"/>
  <c r="AF98" i="316"/>
  <c r="AE98" i="316"/>
  <c r="AD98" i="316"/>
  <c r="AC98" i="316"/>
  <c r="AB98" i="316"/>
  <c r="AA98" i="316"/>
  <c r="Z98" i="316"/>
  <c r="Y98" i="316"/>
  <c r="X98" i="316"/>
  <c r="W98" i="316"/>
  <c r="V98" i="316"/>
  <c r="U98" i="316"/>
  <c r="T98" i="316"/>
  <c r="S98" i="316"/>
  <c r="R98" i="316"/>
  <c r="Q98" i="316"/>
  <c r="P98" i="316"/>
  <c r="O98" i="316"/>
  <c r="N98" i="316"/>
  <c r="M98" i="316"/>
  <c r="L98" i="316"/>
  <c r="K98" i="316"/>
  <c r="J98" i="316"/>
  <c r="I98" i="316"/>
  <c r="H98" i="316"/>
  <c r="G98" i="316"/>
  <c r="D98" i="316"/>
  <c r="B98" i="316"/>
  <c r="A98" i="316"/>
  <c r="BX97" i="316"/>
  <c r="BW97" i="316"/>
  <c r="BV97" i="316"/>
  <c r="BU97" i="316"/>
  <c r="BT97" i="316"/>
  <c r="BS97" i="316"/>
  <c r="BR97" i="316"/>
  <c r="BQ97" i="316"/>
  <c r="BP97" i="316"/>
  <c r="BO97" i="316"/>
  <c r="BN97" i="316"/>
  <c r="BM97" i="316"/>
  <c r="BL97" i="316"/>
  <c r="BK97" i="316"/>
  <c r="BJ97" i="316"/>
  <c r="BI97" i="316"/>
  <c r="BH97" i="316"/>
  <c r="BG97" i="316"/>
  <c r="BF97" i="316"/>
  <c r="BE97" i="316"/>
  <c r="BD97" i="316"/>
  <c r="BC97" i="316"/>
  <c r="BB97" i="316"/>
  <c r="BA97" i="316"/>
  <c r="AZ97" i="316"/>
  <c r="AY97" i="316"/>
  <c r="AX97" i="316"/>
  <c r="AW97" i="316"/>
  <c r="AV97" i="316"/>
  <c r="AU97" i="316"/>
  <c r="AT97" i="316"/>
  <c r="AS97" i="316"/>
  <c r="AR97" i="316"/>
  <c r="AQ97" i="316"/>
  <c r="AP97" i="316"/>
  <c r="AO97" i="316"/>
  <c r="AN97" i="316"/>
  <c r="AM97" i="316"/>
  <c r="AL97" i="316"/>
  <c r="AK97" i="316"/>
  <c r="AJ97" i="316"/>
  <c r="AI97" i="316"/>
  <c r="AH97" i="316"/>
  <c r="AG97" i="316"/>
  <c r="AF97" i="316"/>
  <c r="AE97" i="316"/>
  <c r="AD97" i="316"/>
  <c r="AC97" i="316"/>
  <c r="AB97" i="316"/>
  <c r="AA97" i="316"/>
  <c r="Z97" i="316"/>
  <c r="Y97" i="316"/>
  <c r="X97" i="316"/>
  <c r="W97" i="316"/>
  <c r="V97" i="316"/>
  <c r="U97" i="316"/>
  <c r="T97" i="316"/>
  <c r="S97" i="316"/>
  <c r="R97" i="316"/>
  <c r="Q97" i="316"/>
  <c r="P97" i="316"/>
  <c r="O97" i="316"/>
  <c r="N97" i="316"/>
  <c r="M97" i="316"/>
  <c r="L97" i="316"/>
  <c r="K97" i="316"/>
  <c r="J97" i="316"/>
  <c r="I97" i="316"/>
  <c r="H97" i="316"/>
  <c r="G97" i="316"/>
  <c r="D97" i="316"/>
  <c r="B97" i="316"/>
  <c r="A97" i="316"/>
  <c r="BX96" i="316"/>
  <c r="BW96" i="316"/>
  <c r="BV96" i="316"/>
  <c r="BU96" i="316"/>
  <c r="BT96" i="316"/>
  <c r="BS96" i="316"/>
  <c r="BR96" i="316"/>
  <c r="BQ96" i="316"/>
  <c r="BP96" i="316"/>
  <c r="BO96" i="316"/>
  <c r="BN96" i="316"/>
  <c r="BM96" i="316"/>
  <c r="BL96" i="316"/>
  <c r="BK96" i="316"/>
  <c r="BJ96" i="316"/>
  <c r="BI96" i="316"/>
  <c r="BH96" i="316"/>
  <c r="BG96" i="316"/>
  <c r="BF96" i="316"/>
  <c r="BE96" i="316"/>
  <c r="BD96" i="316"/>
  <c r="BC96" i="316"/>
  <c r="BB96" i="316"/>
  <c r="BA96" i="316"/>
  <c r="AZ96" i="316"/>
  <c r="AY96" i="316"/>
  <c r="AX96" i="316"/>
  <c r="AW96" i="316"/>
  <c r="AV96" i="316"/>
  <c r="AU96" i="316"/>
  <c r="AT96" i="316"/>
  <c r="AS96" i="316"/>
  <c r="AR96" i="316"/>
  <c r="AQ96" i="316"/>
  <c r="AP96" i="316"/>
  <c r="AO96" i="316"/>
  <c r="AN96" i="316"/>
  <c r="AM96" i="316"/>
  <c r="AL96" i="316"/>
  <c r="AK96" i="316"/>
  <c r="AJ96" i="316"/>
  <c r="AI96" i="316"/>
  <c r="AH96" i="316"/>
  <c r="AG96" i="316"/>
  <c r="AF96" i="316"/>
  <c r="AE96" i="316"/>
  <c r="AD96" i="316"/>
  <c r="AC96" i="316"/>
  <c r="AB96" i="316"/>
  <c r="AA96" i="316"/>
  <c r="Z96" i="316"/>
  <c r="Y96" i="316"/>
  <c r="X96" i="316"/>
  <c r="W96" i="316"/>
  <c r="V96" i="316"/>
  <c r="U96" i="316"/>
  <c r="T96" i="316"/>
  <c r="S96" i="316"/>
  <c r="R96" i="316"/>
  <c r="Q96" i="316"/>
  <c r="P96" i="316"/>
  <c r="O96" i="316"/>
  <c r="N96" i="316"/>
  <c r="M96" i="316"/>
  <c r="L96" i="316"/>
  <c r="K96" i="316"/>
  <c r="J96" i="316"/>
  <c r="I96" i="316"/>
  <c r="H96" i="316"/>
  <c r="G96" i="316"/>
  <c r="D96" i="316"/>
  <c r="B96" i="316"/>
  <c r="A96" i="316"/>
  <c r="BX95" i="316"/>
  <c r="BW95" i="316"/>
  <c r="BV95" i="316"/>
  <c r="BU95" i="316"/>
  <c r="BT95" i="316"/>
  <c r="BS95" i="316"/>
  <c r="BR95" i="316"/>
  <c r="BQ95" i="316"/>
  <c r="BP95" i="316"/>
  <c r="BO95" i="316"/>
  <c r="BN95" i="316"/>
  <c r="BM95" i="316"/>
  <c r="BL95" i="316"/>
  <c r="BK95" i="316"/>
  <c r="BJ95" i="316"/>
  <c r="BI95" i="316"/>
  <c r="BH95" i="316"/>
  <c r="BG95" i="316"/>
  <c r="BF95" i="316"/>
  <c r="BE95" i="316"/>
  <c r="BD95" i="316"/>
  <c r="BC95" i="316"/>
  <c r="BB95" i="316"/>
  <c r="BA95" i="316"/>
  <c r="AZ95" i="316"/>
  <c r="AY95" i="316"/>
  <c r="AX95" i="316"/>
  <c r="AW95" i="316"/>
  <c r="AV95" i="316"/>
  <c r="AU95" i="316"/>
  <c r="AT95" i="316"/>
  <c r="AS95" i="316"/>
  <c r="AR95" i="316"/>
  <c r="AQ95" i="316"/>
  <c r="AP95" i="316"/>
  <c r="AO95" i="316"/>
  <c r="AN95" i="316"/>
  <c r="AM95" i="316"/>
  <c r="AL95" i="316"/>
  <c r="AK95" i="316"/>
  <c r="AJ95" i="316"/>
  <c r="AI95" i="316"/>
  <c r="AH95" i="316"/>
  <c r="AG95" i="316"/>
  <c r="AF95" i="316"/>
  <c r="AE95" i="316"/>
  <c r="AD95" i="316"/>
  <c r="AC95" i="316"/>
  <c r="AB95" i="316"/>
  <c r="AA95" i="316"/>
  <c r="Z95" i="316"/>
  <c r="Y95" i="316"/>
  <c r="X95" i="316"/>
  <c r="W95" i="316"/>
  <c r="V95" i="316"/>
  <c r="U95" i="316"/>
  <c r="T95" i="316"/>
  <c r="S95" i="316"/>
  <c r="R95" i="316"/>
  <c r="Q95" i="316"/>
  <c r="P95" i="316"/>
  <c r="O95" i="316"/>
  <c r="N95" i="316"/>
  <c r="M95" i="316"/>
  <c r="L95" i="316"/>
  <c r="K95" i="316"/>
  <c r="J95" i="316"/>
  <c r="I95" i="316"/>
  <c r="H95" i="316"/>
  <c r="G95" i="316"/>
  <c r="D95" i="316"/>
  <c r="B95" i="316"/>
  <c r="A95" i="316"/>
  <c r="BX94" i="316"/>
  <c r="BW94" i="316"/>
  <c r="BV94" i="316"/>
  <c r="BU94" i="316"/>
  <c r="BT94" i="316"/>
  <c r="BS94" i="316"/>
  <c r="BR94" i="316"/>
  <c r="BQ94" i="316"/>
  <c r="BP94" i="316"/>
  <c r="BO94" i="316"/>
  <c r="BN94" i="316"/>
  <c r="BM94" i="316"/>
  <c r="BL94" i="316"/>
  <c r="BK94" i="316"/>
  <c r="BJ94" i="316"/>
  <c r="BI94" i="316"/>
  <c r="BH94" i="316"/>
  <c r="BG94" i="316"/>
  <c r="BF94" i="316"/>
  <c r="BE94" i="316"/>
  <c r="BD94" i="316"/>
  <c r="BC94" i="316"/>
  <c r="BB94" i="316"/>
  <c r="BA94" i="316"/>
  <c r="AZ94" i="316"/>
  <c r="AY94" i="316"/>
  <c r="AX94" i="316"/>
  <c r="AW94" i="316"/>
  <c r="AV94" i="316"/>
  <c r="AU94" i="316"/>
  <c r="AT94" i="316"/>
  <c r="AS94" i="316"/>
  <c r="AR94" i="316"/>
  <c r="AQ94" i="316"/>
  <c r="AP94" i="316"/>
  <c r="AO94" i="316"/>
  <c r="AN94" i="316"/>
  <c r="AM94" i="316"/>
  <c r="AL94" i="316"/>
  <c r="AK94" i="316"/>
  <c r="AJ94" i="316"/>
  <c r="AI94" i="316"/>
  <c r="AH94" i="316"/>
  <c r="AG94" i="316"/>
  <c r="AF94" i="316"/>
  <c r="AE94" i="316"/>
  <c r="AD94" i="316"/>
  <c r="AC94" i="316"/>
  <c r="AB94" i="316"/>
  <c r="AA94" i="316"/>
  <c r="Z94" i="316"/>
  <c r="Y94" i="316"/>
  <c r="X94" i="316"/>
  <c r="W94" i="316"/>
  <c r="V94" i="316"/>
  <c r="U94" i="316"/>
  <c r="T94" i="316"/>
  <c r="S94" i="316"/>
  <c r="R94" i="316"/>
  <c r="Q94" i="316"/>
  <c r="P94" i="316"/>
  <c r="O94" i="316"/>
  <c r="N94" i="316"/>
  <c r="M94" i="316"/>
  <c r="L94" i="316"/>
  <c r="K94" i="316"/>
  <c r="J94" i="316"/>
  <c r="I94" i="316"/>
  <c r="H94" i="316"/>
  <c r="G94" i="316"/>
  <c r="D94" i="316"/>
  <c r="B94" i="316"/>
  <c r="A94" i="316"/>
  <c r="BX93" i="316"/>
  <c r="BW93" i="316"/>
  <c r="BV93" i="316"/>
  <c r="BU93" i="316"/>
  <c r="BT93" i="316"/>
  <c r="BS93" i="316"/>
  <c r="BR93" i="316"/>
  <c r="BQ93" i="316"/>
  <c r="BP93" i="316"/>
  <c r="BO93" i="316"/>
  <c r="BN93" i="316"/>
  <c r="BM93" i="316"/>
  <c r="BL93" i="316"/>
  <c r="BK93" i="316"/>
  <c r="BJ93" i="316"/>
  <c r="BI93" i="316"/>
  <c r="BH93" i="316"/>
  <c r="BG93" i="316"/>
  <c r="BF93" i="316"/>
  <c r="BE93" i="316"/>
  <c r="BD93" i="316"/>
  <c r="BC93" i="316"/>
  <c r="BB93" i="316"/>
  <c r="BA93" i="316"/>
  <c r="AZ93" i="316"/>
  <c r="AY93" i="316"/>
  <c r="AX93" i="316"/>
  <c r="AW93" i="316"/>
  <c r="AV93" i="316"/>
  <c r="AU93" i="316"/>
  <c r="AT93" i="316"/>
  <c r="AS93" i="316"/>
  <c r="AR93" i="316"/>
  <c r="AQ93" i="316"/>
  <c r="AP93" i="316"/>
  <c r="AO93" i="316"/>
  <c r="AN93" i="316"/>
  <c r="AM93" i="316"/>
  <c r="AL93" i="316"/>
  <c r="AK93" i="316"/>
  <c r="AJ93" i="316"/>
  <c r="AI93" i="316"/>
  <c r="AH93" i="316"/>
  <c r="AG93" i="316"/>
  <c r="AF93" i="316"/>
  <c r="AE93" i="316"/>
  <c r="AD93" i="316"/>
  <c r="AC93" i="316"/>
  <c r="AB93" i="316"/>
  <c r="AA93" i="316"/>
  <c r="Z93" i="316"/>
  <c r="Y93" i="316"/>
  <c r="X93" i="316"/>
  <c r="W93" i="316"/>
  <c r="V93" i="316"/>
  <c r="U93" i="316"/>
  <c r="T93" i="316"/>
  <c r="S93" i="316"/>
  <c r="R93" i="316"/>
  <c r="Q93" i="316"/>
  <c r="P93" i="316"/>
  <c r="O93" i="316"/>
  <c r="N93" i="316"/>
  <c r="M93" i="316"/>
  <c r="L93" i="316"/>
  <c r="K93" i="316"/>
  <c r="J93" i="316"/>
  <c r="I93" i="316"/>
  <c r="H93" i="316"/>
  <c r="G93" i="316"/>
  <c r="D93" i="316"/>
  <c r="B93" i="316"/>
  <c r="A93" i="316"/>
  <c r="BX92" i="316"/>
  <c r="BW92" i="316"/>
  <c r="BV92" i="316"/>
  <c r="BU92" i="316"/>
  <c r="BT92" i="316"/>
  <c r="BS92" i="316"/>
  <c r="BR92" i="316"/>
  <c r="BQ92" i="316"/>
  <c r="BP92" i="316"/>
  <c r="BO92" i="316"/>
  <c r="BN92" i="316"/>
  <c r="BM92" i="316"/>
  <c r="BL92" i="316"/>
  <c r="BK92" i="316"/>
  <c r="BJ92" i="316"/>
  <c r="BI92" i="316"/>
  <c r="BH92" i="316"/>
  <c r="BG92" i="316"/>
  <c r="BF92" i="316"/>
  <c r="BE92" i="316"/>
  <c r="BD92" i="316"/>
  <c r="BC92" i="316"/>
  <c r="BB92" i="316"/>
  <c r="BA92" i="316"/>
  <c r="AZ92" i="316"/>
  <c r="AY92" i="316"/>
  <c r="AX92" i="316"/>
  <c r="AW92" i="316"/>
  <c r="AV92" i="316"/>
  <c r="AU92" i="316"/>
  <c r="AT92" i="316"/>
  <c r="AS92" i="316"/>
  <c r="AR92" i="316"/>
  <c r="AQ92" i="316"/>
  <c r="AP92" i="316"/>
  <c r="AO92" i="316"/>
  <c r="AN92" i="316"/>
  <c r="AM92" i="316"/>
  <c r="AL92" i="316"/>
  <c r="AK92" i="316"/>
  <c r="AJ92" i="316"/>
  <c r="AI92" i="316"/>
  <c r="AH92" i="316"/>
  <c r="AG92" i="316"/>
  <c r="AF92" i="316"/>
  <c r="AE92" i="316"/>
  <c r="AD92" i="316"/>
  <c r="AC92" i="316"/>
  <c r="AB92" i="316"/>
  <c r="AA92" i="316"/>
  <c r="Z92" i="316"/>
  <c r="Y92" i="316"/>
  <c r="X92" i="316"/>
  <c r="W92" i="316"/>
  <c r="V92" i="316"/>
  <c r="U92" i="316"/>
  <c r="T92" i="316"/>
  <c r="S92" i="316"/>
  <c r="R92" i="316"/>
  <c r="Q92" i="316"/>
  <c r="P92" i="316"/>
  <c r="O92" i="316"/>
  <c r="N92" i="316"/>
  <c r="M92" i="316"/>
  <c r="L92" i="316"/>
  <c r="K92" i="316"/>
  <c r="J92" i="316"/>
  <c r="I92" i="316"/>
  <c r="H92" i="316"/>
  <c r="G92" i="316"/>
  <c r="D92" i="316"/>
  <c r="B92" i="316"/>
  <c r="A92" i="316"/>
  <c r="BX91" i="316"/>
  <c r="BW91" i="316"/>
  <c r="BV91" i="316"/>
  <c r="BU91" i="316"/>
  <c r="BT91" i="316"/>
  <c r="BS91" i="316"/>
  <c r="BR91" i="316"/>
  <c r="BQ91" i="316"/>
  <c r="BP91" i="316"/>
  <c r="BO91" i="316"/>
  <c r="BN91" i="316"/>
  <c r="BM91" i="316"/>
  <c r="BL91" i="316"/>
  <c r="BK91" i="316"/>
  <c r="BJ91" i="316"/>
  <c r="BI91" i="316"/>
  <c r="BH91" i="316"/>
  <c r="BG91" i="316"/>
  <c r="BF91" i="316"/>
  <c r="BE91" i="316"/>
  <c r="BD91" i="316"/>
  <c r="BC91" i="316"/>
  <c r="BB91" i="316"/>
  <c r="BA91" i="316"/>
  <c r="AZ91" i="316"/>
  <c r="AY91" i="316"/>
  <c r="AX91" i="316"/>
  <c r="AW91" i="316"/>
  <c r="AV91" i="316"/>
  <c r="AU91" i="316"/>
  <c r="AT91" i="316"/>
  <c r="AS91" i="316"/>
  <c r="AR91" i="316"/>
  <c r="AQ91" i="316"/>
  <c r="AP91" i="316"/>
  <c r="AO91" i="316"/>
  <c r="AN91" i="316"/>
  <c r="AM91" i="316"/>
  <c r="AL91" i="316"/>
  <c r="AK91" i="316"/>
  <c r="AJ91" i="316"/>
  <c r="AI91" i="316"/>
  <c r="AH91" i="316"/>
  <c r="AG91" i="316"/>
  <c r="AF91" i="316"/>
  <c r="AE91" i="316"/>
  <c r="AD91" i="316"/>
  <c r="AC91" i="316"/>
  <c r="AB91" i="316"/>
  <c r="AA91" i="316"/>
  <c r="Z91" i="316"/>
  <c r="Y91" i="316"/>
  <c r="X91" i="316"/>
  <c r="W91" i="316"/>
  <c r="V91" i="316"/>
  <c r="U91" i="316"/>
  <c r="T91" i="316"/>
  <c r="S91" i="316"/>
  <c r="R91" i="316"/>
  <c r="Q91" i="316"/>
  <c r="P91" i="316"/>
  <c r="O91" i="316"/>
  <c r="N91" i="316"/>
  <c r="M91" i="316"/>
  <c r="L91" i="316"/>
  <c r="K91" i="316"/>
  <c r="J91" i="316"/>
  <c r="I91" i="316"/>
  <c r="H91" i="316"/>
  <c r="G91" i="316"/>
  <c r="D91" i="316"/>
  <c r="B91" i="316"/>
  <c r="A91" i="316"/>
  <c r="BX90" i="316"/>
  <c r="BW90" i="316"/>
  <c r="BV90" i="316"/>
  <c r="BU90" i="316"/>
  <c r="BT90" i="316"/>
  <c r="BS90" i="316"/>
  <c r="BR90" i="316"/>
  <c r="BQ90" i="316"/>
  <c r="BP90" i="316"/>
  <c r="BO90" i="316"/>
  <c r="BN90" i="316"/>
  <c r="BM90" i="316"/>
  <c r="BL90" i="316"/>
  <c r="BK90" i="316"/>
  <c r="BJ90" i="316"/>
  <c r="BI90" i="316"/>
  <c r="BH90" i="316"/>
  <c r="BG90" i="316"/>
  <c r="BF90" i="316"/>
  <c r="BE90" i="316"/>
  <c r="BD90" i="316"/>
  <c r="BC90" i="316"/>
  <c r="BB90" i="316"/>
  <c r="BA90" i="316"/>
  <c r="AZ90" i="316"/>
  <c r="AY90" i="316"/>
  <c r="AX90" i="316"/>
  <c r="AW90" i="316"/>
  <c r="AV90" i="316"/>
  <c r="AU90" i="316"/>
  <c r="AT90" i="316"/>
  <c r="AS90" i="316"/>
  <c r="AR90" i="316"/>
  <c r="AQ90" i="316"/>
  <c r="AP90" i="316"/>
  <c r="AO90" i="316"/>
  <c r="AN90" i="316"/>
  <c r="AM90" i="316"/>
  <c r="AL90" i="316"/>
  <c r="AK90" i="316"/>
  <c r="AJ90" i="316"/>
  <c r="AI90" i="316"/>
  <c r="AH90" i="316"/>
  <c r="AG90" i="316"/>
  <c r="AF90" i="316"/>
  <c r="AE90" i="316"/>
  <c r="AD90" i="316"/>
  <c r="AC90" i="316"/>
  <c r="AB90" i="316"/>
  <c r="AA90" i="316"/>
  <c r="Z90" i="316"/>
  <c r="Y90" i="316"/>
  <c r="X90" i="316"/>
  <c r="W90" i="316"/>
  <c r="V90" i="316"/>
  <c r="U90" i="316"/>
  <c r="T90" i="316"/>
  <c r="S90" i="316"/>
  <c r="R90" i="316"/>
  <c r="Q90" i="316"/>
  <c r="P90" i="316"/>
  <c r="O90" i="316"/>
  <c r="N90" i="316"/>
  <c r="M90" i="316"/>
  <c r="L90" i="316"/>
  <c r="K90" i="316"/>
  <c r="J90" i="316"/>
  <c r="I90" i="316"/>
  <c r="H90" i="316"/>
  <c r="G90" i="316"/>
  <c r="D90" i="316"/>
  <c r="B90" i="316"/>
  <c r="A90" i="316"/>
  <c r="BX89" i="316"/>
  <c r="BW89" i="316"/>
  <c r="BV89" i="316"/>
  <c r="BU89" i="316"/>
  <c r="BT89" i="316"/>
  <c r="BS89" i="316"/>
  <c r="BR89" i="316"/>
  <c r="BQ89" i="316"/>
  <c r="BP89" i="316"/>
  <c r="BO89" i="316"/>
  <c r="BN89" i="316"/>
  <c r="BM89" i="316"/>
  <c r="BL89" i="316"/>
  <c r="BK89" i="316"/>
  <c r="BJ89" i="316"/>
  <c r="BI89" i="316"/>
  <c r="BH89" i="316"/>
  <c r="BG89" i="316"/>
  <c r="BF89" i="316"/>
  <c r="BE89" i="316"/>
  <c r="BD89" i="316"/>
  <c r="BC89" i="316"/>
  <c r="BB89" i="316"/>
  <c r="BA89" i="316"/>
  <c r="AZ89" i="316"/>
  <c r="AY89" i="316"/>
  <c r="AX89" i="316"/>
  <c r="AW89" i="316"/>
  <c r="AV89" i="316"/>
  <c r="AU89" i="316"/>
  <c r="AT89" i="316"/>
  <c r="AS89" i="316"/>
  <c r="AR89" i="316"/>
  <c r="AQ89" i="316"/>
  <c r="AP89" i="316"/>
  <c r="AO89" i="316"/>
  <c r="AN89" i="316"/>
  <c r="AM89" i="316"/>
  <c r="AL89" i="316"/>
  <c r="AK89" i="316"/>
  <c r="AJ89" i="316"/>
  <c r="AI89" i="316"/>
  <c r="AH89" i="316"/>
  <c r="AG89" i="316"/>
  <c r="AF89" i="316"/>
  <c r="AE89" i="316"/>
  <c r="AD89" i="316"/>
  <c r="AC89" i="316"/>
  <c r="AB89" i="316"/>
  <c r="AA89" i="316"/>
  <c r="Z89" i="316"/>
  <c r="Y89" i="316"/>
  <c r="X89" i="316"/>
  <c r="W89" i="316"/>
  <c r="V89" i="316"/>
  <c r="U89" i="316"/>
  <c r="T89" i="316"/>
  <c r="S89" i="316"/>
  <c r="R89" i="316"/>
  <c r="Q89" i="316"/>
  <c r="P89" i="316"/>
  <c r="O89" i="316"/>
  <c r="N89" i="316"/>
  <c r="M89" i="316"/>
  <c r="L89" i="316"/>
  <c r="K89" i="316"/>
  <c r="J89" i="316"/>
  <c r="I89" i="316"/>
  <c r="H89" i="316"/>
  <c r="G89" i="316"/>
  <c r="D89" i="316"/>
  <c r="B89" i="316"/>
  <c r="A89" i="316"/>
  <c r="BX88" i="316"/>
  <c r="BW88" i="316"/>
  <c r="BV88" i="316"/>
  <c r="BU88" i="316"/>
  <c r="BT88" i="316"/>
  <c r="BS88" i="316"/>
  <c r="BR88" i="316"/>
  <c r="BQ88" i="316"/>
  <c r="BP88" i="316"/>
  <c r="BO88" i="316"/>
  <c r="BN88" i="316"/>
  <c r="BM88" i="316"/>
  <c r="BL88" i="316"/>
  <c r="BK88" i="316"/>
  <c r="BJ88" i="316"/>
  <c r="BI88" i="316"/>
  <c r="BH88" i="316"/>
  <c r="BG88" i="316"/>
  <c r="BF88" i="316"/>
  <c r="BE88" i="316"/>
  <c r="BD88" i="316"/>
  <c r="BC88" i="316"/>
  <c r="BB88" i="316"/>
  <c r="BA88" i="316"/>
  <c r="AZ88" i="316"/>
  <c r="AY88" i="316"/>
  <c r="AX88" i="316"/>
  <c r="AW88" i="316"/>
  <c r="AV88" i="316"/>
  <c r="AU88" i="316"/>
  <c r="AT88" i="316"/>
  <c r="AS88" i="316"/>
  <c r="AR88" i="316"/>
  <c r="AQ88" i="316"/>
  <c r="AP88" i="316"/>
  <c r="AO88" i="316"/>
  <c r="AN88" i="316"/>
  <c r="AM88" i="316"/>
  <c r="AL88" i="316"/>
  <c r="AK88" i="316"/>
  <c r="AJ88" i="316"/>
  <c r="AI88" i="316"/>
  <c r="AH88" i="316"/>
  <c r="AG88" i="316"/>
  <c r="AF88" i="316"/>
  <c r="AE88" i="316"/>
  <c r="AD88" i="316"/>
  <c r="AC88" i="316"/>
  <c r="AB88" i="316"/>
  <c r="AA88" i="316"/>
  <c r="Z88" i="316"/>
  <c r="Y88" i="316"/>
  <c r="X88" i="316"/>
  <c r="W88" i="316"/>
  <c r="V88" i="316"/>
  <c r="U88" i="316"/>
  <c r="T88" i="316"/>
  <c r="S88" i="316"/>
  <c r="R88" i="316"/>
  <c r="Q88" i="316"/>
  <c r="P88" i="316"/>
  <c r="O88" i="316"/>
  <c r="N88" i="316"/>
  <c r="M88" i="316"/>
  <c r="L88" i="316"/>
  <c r="K88" i="316"/>
  <c r="J88" i="316"/>
  <c r="I88" i="316"/>
  <c r="H88" i="316"/>
  <c r="G88" i="316"/>
  <c r="D88" i="316"/>
  <c r="B88" i="316"/>
  <c r="A88" i="316"/>
  <c r="BX87" i="316"/>
  <c r="BW87" i="316"/>
  <c r="BV87" i="316"/>
  <c r="BU87" i="316"/>
  <c r="BT87" i="316"/>
  <c r="BS87" i="316"/>
  <c r="BR87" i="316"/>
  <c r="BQ87" i="316"/>
  <c r="BP87" i="316"/>
  <c r="BO87" i="316"/>
  <c r="BN87" i="316"/>
  <c r="BM87" i="316"/>
  <c r="BL87" i="316"/>
  <c r="BK87" i="316"/>
  <c r="BJ87" i="316"/>
  <c r="BI87" i="316"/>
  <c r="BH87" i="316"/>
  <c r="BG87" i="316"/>
  <c r="BF87" i="316"/>
  <c r="BE87" i="316"/>
  <c r="BD87" i="316"/>
  <c r="BC87" i="316"/>
  <c r="BB87" i="316"/>
  <c r="BA87" i="316"/>
  <c r="AZ87" i="316"/>
  <c r="AY87" i="316"/>
  <c r="AX87" i="316"/>
  <c r="AW87" i="316"/>
  <c r="AV87" i="316"/>
  <c r="AU87" i="316"/>
  <c r="AT87" i="316"/>
  <c r="AS87" i="316"/>
  <c r="AR87" i="316"/>
  <c r="AQ87" i="316"/>
  <c r="AP87" i="316"/>
  <c r="AO87" i="316"/>
  <c r="AN87" i="316"/>
  <c r="AM87" i="316"/>
  <c r="AL87" i="316"/>
  <c r="AK87" i="316"/>
  <c r="AJ87" i="316"/>
  <c r="AI87" i="316"/>
  <c r="AH87" i="316"/>
  <c r="AG87" i="316"/>
  <c r="AF87" i="316"/>
  <c r="AE87" i="316"/>
  <c r="AD87" i="316"/>
  <c r="AC87" i="316"/>
  <c r="AB87" i="316"/>
  <c r="AA87" i="316"/>
  <c r="Z87" i="316"/>
  <c r="Y87" i="316"/>
  <c r="X87" i="316"/>
  <c r="W87" i="316"/>
  <c r="V87" i="316"/>
  <c r="U87" i="316"/>
  <c r="T87" i="316"/>
  <c r="S87" i="316"/>
  <c r="R87" i="316"/>
  <c r="Q87" i="316"/>
  <c r="P87" i="316"/>
  <c r="O87" i="316"/>
  <c r="N87" i="316"/>
  <c r="M87" i="316"/>
  <c r="L87" i="316"/>
  <c r="K87" i="316"/>
  <c r="J87" i="316"/>
  <c r="I87" i="316"/>
  <c r="H87" i="316"/>
  <c r="G87" i="316"/>
  <c r="D87" i="316"/>
  <c r="B87" i="316"/>
  <c r="A87" i="316"/>
  <c r="BX86" i="316"/>
  <c r="BW86" i="316"/>
  <c r="BV86" i="316"/>
  <c r="BU86" i="316"/>
  <c r="BT86" i="316"/>
  <c r="BS86" i="316"/>
  <c r="BR86" i="316"/>
  <c r="BQ86" i="316"/>
  <c r="BP86" i="316"/>
  <c r="BO86" i="316"/>
  <c r="BN86" i="316"/>
  <c r="BM86" i="316"/>
  <c r="BL86" i="316"/>
  <c r="BK86" i="316"/>
  <c r="BJ86" i="316"/>
  <c r="BI86" i="316"/>
  <c r="BH86" i="316"/>
  <c r="BG86" i="316"/>
  <c r="BF86" i="316"/>
  <c r="BE86" i="316"/>
  <c r="BD86" i="316"/>
  <c r="BC86" i="316"/>
  <c r="BB86" i="316"/>
  <c r="BA86" i="316"/>
  <c r="AZ86" i="316"/>
  <c r="AY86" i="316"/>
  <c r="AX86" i="316"/>
  <c r="AW86" i="316"/>
  <c r="AV86" i="316"/>
  <c r="AU86" i="316"/>
  <c r="AT86" i="316"/>
  <c r="AS86" i="316"/>
  <c r="AR86" i="316"/>
  <c r="AQ86" i="316"/>
  <c r="AP86" i="316"/>
  <c r="AO86" i="316"/>
  <c r="AN86" i="316"/>
  <c r="AM86" i="316"/>
  <c r="AL86" i="316"/>
  <c r="AK86" i="316"/>
  <c r="AJ86" i="316"/>
  <c r="AI86" i="316"/>
  <c r="AH86" i="316"/>
  <c r="AG86" i="316"/>
  <c r="AF86" i="316"/>
  <c r="AE86" i="316"/>
  <c r="AD86" i="316"/>
  <c r="AC86" i="316"/>
  <c r="AB86" i="316"/>
  <c r="AA86" i="316"/>
  <c r="Z86" i="316"/>
  <c r="Y86" i="316"/>
  <c r="X86" i="316"/>
  <c r="W86" i="316"/>
  <c r="V86" i="316"/>
  <c r="U86" i="316"/>
  <c r="T86" i="316"/>
  <c r="S86" i="316"/>
  <c r="R86" i="316"/>
  <c r="Q86" i="316"/>
  <c r="P86" i="316"/>
  <c r="O86" i="316"/>
  <c r="N86" i="316"/>
  <c r="M86" i="316"/>
  <c r="L86" i="316"/>
  <c r="K86" i="316"/>
  <c r="J86" i="316"/>
  <c r="I86" i="316"/>
  <c r="H86" i="316"/>
  <c r="G86" i="316"/>
  <c r="D86" i="316"/>
  <c r="B86" i="316"/>
  <c r="A86" i="316"/>
  <c r="BX85" i="316"/>
  <c r="BW85" i="316"/>
  <c r="BV85" i="316"/>
  <c r="BU85" i="316"/>
  <c r="BT85" i="316"/>
  <c r="BS85" i="316"/>
  <c r="BR85" i="316"/>
  <c r="BQ85" i="316"/>
  <c r="BP85" i="316"/>
  <c r="BO85" i="316"/>
  <c r="BN85" i="316"/>
  <c r="BM85" i="316"/>
  <c r="BL85" i="316"/>
  <c r="BK85" i="316"/>
  <c r="BJ85" i="316"/>
  <c r="BI85" i="316"/>
  <c r="BH85" i="316"/>
  <c r="BG85" i="316"/>
  <c r="BF85" i="316"/>
  <c r="BE85" i="316"/>
  <c r="BD85" i="316"/>
  <c r="BC85" i="316"/>
  <c r="BB85" i="316"/>
  <c r="BA85" i="316"/>
  <c r="AZ85" i="316"/>
  <c r="AY85" i="316"/>
  <c r="AX85" i="316"/>
  <c r="AW85" i="316"/>
  <c r="AV85" i="316"/>
  <c r="AU85" i="316"/>
  <c r="AT85" i="316"/>
  <c r="AS85" i="316"/>
  <c r="AR85" i="316"/>
  <c r="AQ85" i="316"/>
  <c r="AP85" i="316"/>
  <c r="AO85" i="316"/>
  <c r="AN85" i="316"/>
  <c r="AM85" i="316"/>
  <c r="AL85" i="316"/>
  <c r="AK85" i="316"/>
  <c r="AJ85" i="316"/>
  <c r="AI85" i="316"/>
  <c r="AH85" i="316"/>
  <c r="AG85" i="316"/>
  <c r="AF85" i="316"/>
  <c r="AE85" i="316"/>
  <c r="AD85" i="316"/>
  <c r="AC85" i="316"/>
  <c r="AB85" i="316"/>
  <c r="AA85" i="316"/>
  <c r="Z85" i="316"/>
  <c r="Y85" i="316"/>
  <c r="X85" i="316"/>
  <c r="W85" i="316"/>
  <c r="V85" i="316"/>
  <c r="U85" i="316"/>
  <c r="T85" i="316"/>
  <c r="S85" i="316"/>
  <c r="R85" i="316"/>
  <c r="Q85" i="316"/>
  <c r="P85" i="316"/>
  <c r="O85" i="316"/>
  <c r="N85" i="316"/>
  <c r="M85" i="316"/>
  <c r="L85" i="316"/>
  <c r="K85" i="316"/>
  <c r="J85" i="316"/>
  <c r="I85" i="316"/>
  <c r="H85" i="316"/>
  <c r="G85" i="316"/>
  <c r="D85" i="316"/>
  <c r="B85" i="316"/>
  <c r="A85" i="316"/>
  <c r="BX84" i="316"/>
  <c r="BW84" i="316"/>
  <c r="BV84" i="316"/>
  <c r="BU84" i="316"/>
  <c r="BT84" i="316"/>
  <c r="BS84" i="316"/>
  <c r="BR84" i="316"/>
  <c r="BQ84" i="316"/>
  <c r="BP84" i="316"/>
  <c r="BO84" i="316"/>
  <c r="BN84" i="316"/>
  <c r="BM84" i="316"/>
  <c r="BL84" i="316"/>
  <c r="BK84" i="316"/>
  <c r="BJ84" i="316"/>
  <c r="BI84" i="316"/>
  <c r="BH84" i="316"/>
  <c r="BG84" i="316"/>
  <c r="BF84" i="316"/>
  <c r="BE84" i="316"/>
  <c r="BD84" i="316"/>
  <c r="BC84" i="316"/>
  <c r="BB84" i="316"/>
  <c r="BA84" i="316"/>
  <c r="AZ84" i="316"/>
  <c r="AY84" i="316"/>
  <c r="AX84" i="316"/>
  <c r="AW84" i="316"/>
  <c r="AV84" i="316"/>
  <c r="AU84" i="316"/>
  <c r="AT84" i="316"/>
  <c r="AS84" i="316"/>
  <c r="AR84" i="316"/>
  <c r="AQ84" i="316"/>
  <c r="AP84" i="316"/>
  <c r="AO84" i="316"/>
  <c r="AN84" i="316"/>
  <c r="AM84" i="316"/>
  <c r="AL84" i="316"/>
  <c r="AK84" i="316"/>
  <c r="AJ84" i="316"/>
  <c r="AI84" i="316"/>
  <c r="AH84" i="316"/>
  <c r="AG84" i="316"/>
  <c r="AF84" i="316"/>
  <c r="AE84" i="316"/>
  <c r="AD84" i="316"/>
  <c r="AC84" i="316"/>
  <c r="AB84" i="316"/>
  <c r="AA84" i="316"/>
  <c r="Z84" i="316"/>
  <c r="Y84" i="316"/>
  <c r="X84" i="316"/>
  <c r="W84" i="316"/>
  <c r="V84" i="316"/>
  <c r="U84" i="316"/>
  <c r="T84" i="316"/>
  <c r="S84" i="316"/>
  <c r="R84" i="316"/>
  <c r="Q84" i="316"/>
  <c r="P84" i="316"/>
  <c r="O84" i="316"/>
  <c r="N84" i="316"/>
  <c r="M84" i="316"/>
  <c r="L84" i="316"/>
  <c r="K84" i="316"/>
  <c r="J84" i="316"/>
  <c r="I84" i="316"/>
  <c r="H84" i="316"/>
  <c r="G84" i="316"/>
  <c r="D84" i="316"/>
  <c r="B84" i="316"/>
  <c r="A84" i="316"/>
  <c r="BX83" i="316"/>
  <c r="BW83" i="316"/>
  <c r="BV83" i="316"/>
  <c r="BU83" i="316"/>
  <c r="BT83" i="316"/>
  <c r="BS83" i="316"/>
  <c r="BR83" i="316"/>
  <c r="BQ83" i="316"/>
  <c r="BP83" i="316"/>
  <c r="BO83" i="316"/>
  <c r="BN83" i="316"/>
  <c r="BM83" i="316"/>
  <c r="BL83" i="316"/>
  <c r="BK83" i="316"/>
  <c r="BJ83" i="316"/>
  <c r="BI83" i="316"/>
  <c r="BH83" i="316"/>
  <c r="BG83" i="316"/>
  <c r="BF83" i="316"/>
  <c r="BE83" i="316"/>
  <c r="BD83" i="316"/>
  <c r="BC83" i="316"/>
  <c r="BB83" i="316"/>
  <c r="BA83" i="316"/>
  <c r="AZ83" i="316"/>
  <c r="AY83" i="316"/>
  <c r="AX83" i="316"/>
  <c r="AW83" i="316"/>
  <c r="AV83" i="316"/>
  <c r="AU83" i="316"/>
  <c r="AT83" i="316"/>
  <c r="AS83" i="316"/>
  <c r="AR83" i="316"/>
  <c r="AQ83" i="316"/>
  <c r="AP83" i="316"/>
  <c r="AO83" i="316"/>
  <c r="AN83" i="316"/>
  <c r="AM83" i="316"/>
  <c r="AL83" i="316"/>
  <c r="AK83" i="316"/>
  <c r="AJ83" i="316"/>
  <c r="AI83" i="316"/>
  <c r="AH83" i="316"/>
  <c r="AG83" i="316"/>
  <c r="AF83" i="316"/>
  <c r="AE83" i="316"/>
  <c r="AD83" i="316"/>
  <c r="AC83" i="316"/>
  <c r="AB83" i="316"/>
  <c r="AA83" i="316"/>
  <c r="Z83" i="316"/>
  <c r="Y83" i="316"/>
  <c r="X83" i="316"/>
  <c r="W83" i="316"/>
  <c r="V83" i="316"/>
  <c r="U83" i="316"/>
  <c r="T83" i="316"/>
  <c r="S83" i="316"/>
  <c r="R83" i="316"/>
  <c r="Q83" i="316"/>
  <c r="P83" i="316"/>
  <c r="O83" i="316"/>
  <c r="N83" i="316"/>
  <c r="M83" i="316"/>
  <c r="L83" i="316"/>
  <c r="K83" i="316"/>
  <c r="J83" i="316"/>
  <c r="I83" i="316"/>
  <c r="H83" i="316"/>
  <c r="G83" i="316"/>
  <c r="D83" i="316"/>
  <c r="B83" i="316"/>
  <c r="A83" i="316"/>
  <c r="BX82" i="316"/>
  <c r="BW82" i="316"/>
  <c r="BV82" i="316"/>
  <c r="BU82" i="316"/>
  <c r="BT82" i="316"/>
  <c r="BS82" i="316"/>
  <c r="BR82" i="316"/>
  <c r="BQ82" i="316"/>
  <c r="BP82" i="316"/>
  <c r="BO82" i="316"/>
  <c r="BN82" i="316"/>
  <c r="BM82" i="316"/>
  <c r="BL82" i="316"/>
  <c r="BK82" i="316"/>
  <c r="BJ82" i="316"/>
  <c r="BI82" i="316"/>
  <c r="BH82" i="316"/>
  <c r="BG82" i="316"/>
  <c r="BF82" i="316"/>
  <c r="BE82" i="316"/>
  <c r="BD82" i="316"/>
  <c r="BC82" i="316"/>
  <c r="BB82" i="316"/>
  <c r="BA82" i="316"/>
  <c r="AZ82" i="316"/>
  <c r="AY82" i="316"/>
  <c r="AX82" i="316"/>
  <c r="AW82" i="316"/>
  <c r="AV82" i="316"/>
  <c r="AU82" i="316"/>
  <c r="AT82" i="316"/>
  <c r="AS82" i="316"/>
  <c r="AR82" i="316"/>
  <c r="AQ82" i="316"/>
  <c r="AP82" i="316"/>
  <c r="AO82" i="316"/>
  <c r="AN82" i="316"/>
  <c r="AM82" i="316"/>
  <c r="AL82" i="316"/>
  <c r="AK82" i="316"/>
  <c r="AJ82" i="316"/>
  <c r="AI82" i="316"/>
  <c r="AH82" i="316"/>
  <c r="AG82" i="316"/>
  <c r="AF82" i="316"/>
  <c r="AE82" i="316"/>
  <c r="AD82" i="316"/>
  <c r="AC82" i="316"/>
  <c r="AB82" i="316"/>
  <c r="AA82" i="316"/>
  <c r="Z82" i="316"/>
  <c r="Y82" i="316"/>
  <c r="X82" i="316"/>
  <c r="W82" i="316"/>
  <c r="V82" i="316"/>
  <c r="U82" i="316"/>
  <c r="T82" i="316"/>
  <c r="S82" i="316"/>
  <c r="R82" i="316"/>
  <c r="Q82" i="316"/>
  <c r="P82" i="316"/>
  <c r="O82" i="316"/>
  <c r="N82" i="316"/>
  <c r="M82" i="316"/>
  <c r="L82" i="316"/>
  <c r="K82" i="316"/>
  <c r="J82" i="316"/>
  <c r="I82" i="316"/>
  <c r="H82" i="316"/>
  <c r="G82" i="316"/>
  <c r="D82" i="316"/>
  <c r="B82" i="316"/>
  <c r="A82" i="316"/>
  <c r="BX81" i="316"/>
  <c r="BW81" i="316"/>
  <c r="BV81" i="316"/>
  <c r="BU81" i="316"/>
  <c r="BT81" i="316"/>
  <c r="BS81" i="316"/>
  <c r="BR81" i="316"/>
  <c r="BQ81" i="316"/>
  <c r="BP81" i="316"/>
  <c r="BO81" i="316"/>
  <c r="BN81" i="316"/>
  <c r="BM81" i="316"/>
  <c r="BL81" i="316"/>
  <c r="BK81" i="316"/>
  <c r="BJ81" i="316"/>
  <c r="BI81" i="316"/>
  <c r="BH81" i="316"/>
  <c r="BG81" i="316"/>
  <c r="BF81" i="316"/>
  <c r="BE81" i="316"/>
  <c r="BD81" i="316"/>
  <c r="BC81" i="316"/>
  <c r="BB81" i="316"/>
  <c r="BA81" i="316"/>
  <c r="AZ81" i="316"/>
  <c r="AY81" i="316"/>
  <c r="AX81" i="316"/>
  <c r="AW81" i="316"/>
  <c r="AV81" i="316"/>
  <c r="AU81" i="316"/>
  <c r="AT81" i="316"/>
  <c r="AS81" i="316"/>
  <c r="AR81" i="316"/>
  <c r="AQ81" i="316"/>
  <c r="AP81" i="316"/>
  <c r="AO81" i="316"/>
  <c r="AN81" i="316"/>
  <c r="AM81" i="316"/>
  <c r="AL81" i="316"/>
  <c r="AK81" i="316"/>
  <c r="AJ81" i="316"/>
  <c r="AI81" i="316"/>
  <c r="AH81" i="316"/>
  <c r="AG81" i="316"/>
  <c r="AF81" i="316"/>
  <c r="AE81" i="316"/>
  <c r="AD81" i="316"/>
  <c r="AC81" i="316"/>
  <c r="AB81" i="316"/>
  <c r="AA81" i="316"/>
  <c r="Z81" i="316"/>
  <c r="Y81" i="316"/>
  <c r="X81" i="316"/>
  <c r="W81" i="316"/>
  <c r="V81" i="316"/>
  <c r="U81" i="316"/>
  <c r="T81" i="316"/>
  <c r="S81" i="316"/>
  <c r="R81" i="316"/>
  <c r="Q81" i="316"/>
  <c r="P81" i="316"/>
  <c r="O81" i="316"/>
  <c r="N81" i="316"/>
  <c r="M81" i="316"/>
  <c r="L81" i="316"/>
  <c r="K81" i="316"/>
  <c r="J81" i="316"/>
  <c r="I81" i="316"/>
  <c r="H81" i="316"/>
  <c r="G81" i="316"/>
  <c r="D81" i="316"/>
  <c r="B81" i="316"/>
  <c r="A81" i="316"/>
  <c r="BX80" i="316"/>
  <c r="BW80" i="316"/>
  <c r="BV80" i="316"/>
  <c r="BU80" i="316"/>
  <c r="BT80" i="316"/>
  <c r="BS80" i="316"/>
  <c r="BR80" i="316"/>
  <c r="BQ80" i="316"/>
  <c r="BP80" i="316"/>
  <c r="BO80" i="316"/>
  <c r="BN80" i="316"/>
  <c r="BM80" i="316"/>
  <c r="BL80" i="316"/>
  <c r="BK80" i="316"/>
  <c r="BJ80" i="316"/>
  <c r="BI80" i="316"/>
  <c r="BH80" i="316"/>
  <c r="BG80" i="316"/>
  <c r="BF80" i="316"/>
  <c r="BE80" i="316"/>
  <c r="BD80" i="316"/>
  <c r="BC80" i="316"/>
  <c r="BB80" i="316"/>
  <c r="BA80" i="316"/>
  <c r="AZ80" i="316"/>
  <c r="AY80" i="316"/>
  <c r="AX80" i="316"/>
  <c r="AW80" i="316"/>
  <c r="AV80" i="316"/>
  <c r="AU80" i="316"/>
  <c r="AT80" i="316"/>
  <c r="AS80" i="316"/>
  <c r="AR80" i="316"/>
  <c r="AQ80" i="316"/>
  <c r="AP80" i="316"/>
  <c r="AO80" i="316"/>
  <c r="AN80" i="316"/>
  <c r="AM80" i="316"/>
  <c r="AL80" i="316"/>
  <c r="AK80" i="316"/>
  <c r="AJ80" i="316"/>
  <c r="AI80" i="316"/>
  <c r="AH80" i="316"/>
  <c r="AG80" i="316"/>
  <c r="AF80" i="316"/>
  <c r="AE80" i="316"/>
  <c r="AD80" i="316"/>
  <c r="AC80" i="316"/>
  <c r="AB80" i="316"/>
  <c r="AA80" i="316"/>
  <c r="Z80" i="316"/>
  <c r="Y80" i="316"/>
  <c r="X80" i="316"/>
  <c r="W80" i="316"/>
  <c r="V80" i="316"/>
  <c r="U80" i="316"/>
  <c r="T80" i="316"/>
  <c r="S80" i="316"/>
  <c r="R80" i="316"/>
  <c r="Q80" i="316"/>
  <c r="P80" i="316"/>
  <c r="O80" i="316"/>
  <c r="N80" i="316"/>
  <c r="M80" i="316"/>
  <c r="L80" i="316"/>
  <c r="K80" i="316"/>
  <c r="J80" i="316"/>
  <c r="I80" i="316"/>
  <c r="H80" i="316"/>
  <c r="G80" i="316"/>
  <c r="D80" i="316"/>
  <c r="B80" i="316"/>
  <c r="A80" i="316"/>
  <c r="BX79" i="316"/>
  <c r="BW79" i="316"/>
  <c r="BV79" i="316"/>
  <c r="BU79" i="316"/>
  <c r="BT79" i="316"/>
  <c r="BS79" i="316"/>
  <c r="BR79" i="316"/>
  <c r="BQ79" i="316"/>
  <c r="BP79" i="316"/>
  <c r="BO79" i="316"/>
  <c r="BN79" i="316"/>
  <c r="BM79" i="316"/>
  <c r="BL79" i="316"/>
  <c r="BK79" i="316"/>
  <c r="BJ79" i="316"/>
  <c r="BI79" i="316"/>
  <c r="BH79" i="316"/>
  <c r="BG79" i="316"/>
  <c r="BF79" i="316"/>
  <c r="BE79" i="316"/>
  <c r="BD79" i="316"/>
  <c r="BC79" i="316"/>
  <c r="BB79" i="316"/>
  <c r="BA79" i="316"/>
  <c r="AZ79" i="316"/>
  <c r="AY79" i="316"/>
  <c r="AX79" i="316"/>
  <c r="AW79" i="316"/>
  <c r="AV79" i="316"/>
  <c r="AU79" i="316"/>
  <c r="AT79" i="316"/>
  <c r="AS79" i="316"/>
  <c r="AR79" i="316"/>
  <c r="AQ79" i="316"/>
  <c r="AP79" i="316"/>
  <c r="AO79" i="316"/>
  <c r="AN79" i="316"/>
  <c r="AM79" i="316"/>
  <c r="AL79" i="316"/>
  <c r="AK79" i="316"/>
  <c r="AJ79" i="316"/>
  <c r="AI79" i="316"/>
  <c r="AH79" i="316"/>
  <c r="AG79" i="316"/>
  <c r="AF79" i="316"/>
  <c r="AE79" i="316"/>
  <c r="AD79" i="316"/>
  <c r="AC79" i="316"/>
  <c r="AB79" i="316"/>
  <c r="AA79" i="316"/>
  <c r="Z79" i="316"/>
  <c r="Y79" i="316"/>
  <c r="X79" i="316"/>
  <c r="W79" i="316"/>
  <c r="V79" i="316"/>
  <c r="U79" i="316"/>
  <c r="T79" i="316"/>
  <c r="S79" i="316"/>
  <c r="R79" i="316"/>
  <c r="Q79" i="316"/>
  <c r="P79" i="316"/>
  <c r="O79" i="316"/>
  <c r="N79" i="316"/>
  <c r="M79" i="316"/>
  <c r="L79" i="316"/>
  <c r="K79" i="316"/>
  <c r="J79" i="316"/>
  <c r="I79" i="316"/>
  <c r="H79" i="316"/>
  <c r="G79" i="316"/>
  <c r="D79" i="316"/>
  <c r="B79" i="316"/>
  <c r="A79" i="316"/>
  <c r="BX78" i="316"/>
  <c r="BW78" i="316"/>
  <c r="BV78" i="316"/>
  <c r="BU78" i="316"/>
  <c r="BT78" i="316"/>
  <c r="BS78" i="316"/>
  <c r="BR78" i="316"/>
  <c r="BQ78" i="316"/>
  <c r="BP78" i="316"/>
  <c r="BO78" i="316"/>
  <c r="BN78" i="316"/>
  <c r="BM78" i="316"/>
  <c r="BL78" i="316"/>
  <c r="BK78" i="316"/>
  <c r="BJ78" i="316"/>
  <c r="BI78" i="316"/>
  <c r="BH78" i="316"/>
  <c r="BG78" i="316"/>
  <c r="BF78" i="316"/>
  <c r="BE78" i="316"/>
  <c r="BD78" i="316"/>
  <c r="BC78" i="316"/>
  <c r="BB78" i="316"/>
  <c r="BA78" i="316"/>
  <c r="AZ78" i="316"/>
  <c r="AY78" i="316"/>
  <c r="AX78" i="316"/>
  <c r="AW78" i="316"/>
  <c r="AV78" i="316"/>
  <c r="AU78" i="316"/>
  <c r="AT78" i="316"/>
  <c r="AS78" i="316"/>
  <c r="AR78" i="316"/>
  <c r="AQ78" i="316"/>
  <c r="AP78" i="316"/>
  <c r="AO78" i="316"/>
  <c r="AN78" i="316"/>
  <c r="AM78" i="316"/>
  <c r="AL78" i="316"/>
  <c r="AK78" i="316"/>
  <c r="AJ78" i="316"/>
  <c r="AI78" i="316"/>
  <c r="AH78" i="316"/>
  <c r="AG78" i="316"/>
  <c r="AF78" i="316"/>
  <c r="AE78" i="316"/>
  <c r="AD78" i="316"/>
  <c r="AC78" i="316"/>
  <c r="AB78" i="316"/>
  <c r="AA78" i="316"/>
  <c r="Z78" i="316"/>
  <c r="Y78" i="316"/>
  <c r="X78" i="316"/>
  <c r="W78" i="316"/>
  <c r="V78" i="316"/>
  <c r="U78" i="316"/>
  <c r="T78" i="316"/>
  <c r="S78" i="316"/>
  <c r="R78" i="316"/>
  <c r="Q78" i="316"/>
  <c r="P78" i="316"/>
  <c r="O78" i="316"/>
  <c r="N78" i="316"/>
  <c r="M78" i="316"/>
  <c r="L78" i="316"/>
  <c r="K78" i="316"/>
  <c r="J78" i="316"/>
  <c r="I78" i="316"/>
  <c r="H78" i="316"/>
  <c r="G78" i="316"/>
  <c r="D78" i="316"/>
  <c r="B78" i="316"/>
  <c r="A78" i="316"/>
  <c r="BX77" i="316"/>
  <c r="BW77" i="316"/>
  <c r="BV77" i="316"/>
  <c r="BU77" i="316"/>
  <c r="BT77" i="316"/>
  <c r="BS77" i="316"/>
  <c r="BR77" i="316"/>
  <c r="BQ77" i="316"/>
  <c r="BP77" i="316"/>
  <c r="BO77" i="316"/>
  <c r="BN77" i="316"/>
  <c r="BM77" i="316"/>
  <c r="BL77" i="316"/>
  <c r="BK77" i="316"/>
  <c r="BJ77" i="316"/>
  <c r="BI77" i="316"/>
  <c r="BH77" i="316"/>
  <c r="BG77" i="316"/>
  <c r="BF77" i="316"/>
  <c r="BE77" i="316"/>
  <c r="BD77" i="316"/>
  <c r="BC77" i="316"/>
  <c r="BB77" i="316"/>
  <c r="BA77" i="316"/>
  <c r="AZ77" i="316"/>
  <c r="AY77" i="316"/>
  <c r="AX77" i="316"/>
  <c r="AW77" i="316"/>
  <c r="AV77" i="316"/>
  <c r="AU77" i="316"/>
  <c r="AT77" i="316"/>
  <c r="AS77" i="316"/>
  <c r="AR77" i="316"/>
  <c r="AQ77" i="316"/>
  <c r="AP77" i="316"/>
  <c r="AO77" i="316"/>
  <c r="AN77" i="316"/>
  <c r="AM77" i="316"/>
  <c r="AL77" i="316"/>
  <c r="AK77" i="316"/>
  <c r="AJ77" i="316"/>
  <c r="AI77" i="316"/>
  <c r="AH77" i="316"/>
  <c r="AG77" i="316"/>
  <c r="AF77" i="316"/>
  <c r="AE77" i="316"/>
  <c r="AD77" i="316"/>
  <c r="AC77" i="316"/>
  <c r="AB77" i="316"/>
  <c r="AA77" i="316"/>
  <c r="Z77" i="316"/>
  <c r="Y77" i="316"/>
  <c r="X77" i="316"/>
  <c r="W77" i="316"/>
  <c r="V77" i="316"/>
  <c r="U77" i="316"/>
  <c r="T77" i="316"/>
  <c r="S77" i="316"/>
  <c r="R77" i="316"/>
  <c r="Q77" i="316"/>
  <c r="P77" i="316"/>
  <c r="O77" i="316"/>
  <c r="N77" i="316"/>
  <c r="M77" i="316"/>
  <c r="L77" i="316"/>
  <c r="K77" i="316"/>
  <c r="J77" i="316"/>
  <c r="I77" i="316"/>
  <c r="H77" i="316"/>
  <c r="G77" i="316"/>
  <c r="D77" i="316"/>
  <c r="B77" i="316"/>
  <c r="A77" i="316"/>
  <c r="BX76" i="316"/>
  <c r="BW76" i="316"/>
  <c r="BV76" i="316"/>
  <c r="BU76" i="316"/>
  <c r="BT76" i="316"/>
  <c r="BS76" i="316"/>
  <c r="BR76" i="316"/>
  <c r="BQ76" i="316"/>
  <c r="BP76" i="316"/>
  <c r="BO76" i="316"/>
  <c r="BN76" i="316"/>
  <c r="BM76" i="316"/>
  <c r="BL76" i="316"/>
  <c r="BK76" i="316"/>
  <c r="BJ76" i="316"/>
  <c r="BI76" i="316"/>
  <c r="BH76" i="316"/>
  <c r="BG76" i="316"/>
  <c r="BF76" i="316"/>
  <c r="BE76" i="316"/>
  <c r="BD76" i="316"/>
  <c r="BC76" i="316"/>
  <c r="BB76" i="316"/>
  <c r="BA76" i="316"/>
  <c r="AZ76" i="316"/>
  <c r="AY76" i="316"/>
  <c r="AX76" i="316"/>
  <c r="AW76" i="316"/>
  <c r="AV76" i="316"/>
  <c r="AU76" i="316"/>
  <c r="AT76" i="316"/>
  <c r="AS76" i="316"/>
  <c r="AR76" i="316"/>
  <c r="AQ76" i="316"/>
  <c r="AP76" i="316"/>
  <c r="AO76" i="316"/>
  <c r="AN76" i="316"/>
  <c r="AM76" i="316"/>
  <c r="AL76" i="316"/>
  <c r="AK76" i="316"/>
  <c r="AJ76" i="316"/>
  <c r="AI76" i="316"/>
  <c r="AH76" i="316"/>
  <c r="AG76" i="316"/>
  <c r="AF76" i="316"/>
  <c r="AE76" i="316"/>
  <c r="AD76" i="316"/>
  <c r="AC76" i="316"/>
  <c r="AB76" i="316"/>
  <c r="AA76" i="316"/>
  <c r="Z76" i="316"/>
  <c r="Y76" i="316"/>
  <c r="X76" i="316"/>
  <c r="W76" i="316"/>
  <c r="V76" i="316"/>
  <c r="U76" i="316"/>
  <c r="T76" i="316"/>
  <c r="S76" i="316"/>
  <c r="R76" i="316"/>
  <c r="Q76" i="316"/>
  <c r="P76" i="316"/>
  <c r="O76" i="316"/>
  <c r="N76" i="316"/>
  <c r="M76" i="316"/>
  <c r="L76" i="316"/>
  <c r="K76" i="316"/>
  <c r="J76" i="316"/>
  <c r="I76" i="316"/>
  <c r="H76" i="316"/>
  <c r="G76" i="316"/>
  <c r="D76" i="316"/>
  <c r="B76" i="316"/>
  <c r="A76" i="316"/>
  <c r="BX75" i="316"/>
  <c r="BW75" i="316"/>
  <c r="BV75" i="316"/>
  <c r="BU75" i="316"/>
  <c r="BT75" i="316"/>
  <c r="BS75" i="316"/>
  <c r="BR75" i="316"/>
  <c r="BQ75" i="316"/>
  <c r="BP75" i="316"/>
  <c r="BO75" i="316"/>
  <c r="BN75" i="316"/>
  <c r="BM75" i="316"/>
  <c r="BL75" i="316"/>
  <c r="BK75" i="316"/>
  <c r="BJ75" i="316"/>
  <c r="BI75" i="316"/>
  <c r="BH75" i="316"/>
  <c r="BG75" i="316"/>
  <c r="BF75" i="316"/>
  <c r="BE75" i="316"/>
  <c r="BD75" i="316"/>
  <c r="BC75" i="316"/>
  <c r="BB75" i="316"/>
  <c r="BA75" i="316"/>
  <c r="AZ75" i="316"/>
  <c r="AY75" i="316"/>
  <c r="AX75" i="316"/>
  <c r="AW75" i="316"/>
  <c r="AV75" i="316"/>
  <c r="AU75" i="316"/>
  <c r="AT75" i="316"/>
  <c r="AS75" i="316"/>
  <c r="AR75" i="316"/>
  <c r="AQ75" i="316"/>
  <c r="AP75" i="316"/>
  <c r="AO75" i="316"/>
  <c r="AN75" i="316"/>
  <c r="AM75" i="316"/>
  <c r="AL75" i="316"/>
  <c r="AK75" i="316"/>
  <c r="AJ75" i="316"/>
  <c r="AI75" i="316"/>
  <c r="AH75" i="316"/>
  <c r="AG75" i="316"/>
  <c r="AF75" i="316"/>
  <c r="AE75" i="316"/>
  <c r="AD75" i="316"/>
  <c r="AC75" i="316"/>
  <c r="AB75" i="316"/>
  <c r="AA75" i="316"/>
  <c r="Z75" i="316"/>
  <c r="Y75" i="316"/>
  <c r="X75" i="316"/>
  <c r="W75" i="316"/>
  <c r="V75" i="316"/>
  <c r="U75" i="316"/>
  <c r="T75" i="316"/>
  <c r="S75" i="316"/>
  <c r="R75" i="316"/>
  <c r="Q75" i="316"/>
  <c r="P75" i="316"/>
  <c r="O75" i="316"/>
  <c r="N75" i="316"/>
  <c r="M75" i="316"/>
  <c r="L75" i="316"/>
  <c r="K75" i="316"/>
  <c r="J75" i="316"/>
  <c r="I75" i="316"/>
  <c r="H75" i="316"/>
  <c r="G75" i="316"/>
  <c r="D75" i="316"/>
  <c r="B75" i="316"/>
  <c r="A75" i="316"/>
  <c r="BX74" i="316"/>
  <c r="BW74" i="316"/>
  <c r="BV74" i="316"/>
  <c r="BU74" i="316"/>
  <c r="BT74" i="316"/>
  <c r="BS74" i="316"/>
  <c r="BR74" i="316"/>
  <c r="BQ74" i="316"/>
  <c r="BP74" i="316"/>
  <c r="BO74" i="316"/>
  <c r="BN74" i="316"/>
  <c r="BM74" i="316"/>
  <c r="BL74" i="316"/>
  <c r="BK74" i="316"/>
  <c r="BJ74" i="316"/>
  <c r="BI74" i="316"/>
  <c r="BH74" i="316"/>
  <c r="BG74" i="316"/>
  <c r="BF74" i="316"/>
  <c r="BE74" i="316"/>
  <c r="BD74" i="316"/>
  <c r="BC74" i="316"/>
  <c r="BB74" i="316"/>
  <c r="BA74" i="316"/>
  <c r="AZ74" i="316"/>
  <c r="AY74" i="316"/>
  <c r="AX74" i="316"/>
  <c r="AW74" i="316"/>
  <c r="AV74" i="316"/>
  <c r="AU74" i="316"/>
  <c r="AT74" i="316"/>
  <c r="AS74" i="316"/>
  <c r="AR74" i="316"/>
  <c r="AQ74" i="316"/>
  <c r="AP74" i="316"/>
  <c r="AO74" i="316"/>
  <c r="AN74" i="316"/>
  <c r="AM74" i="316"/>
  <c r="AL74" i="316"/>
  <c r="AK74" i="316"/>
  <c r="AJ74" i="316"/>
  <c r="AI74" i="316"/>
  <c r="AH74" i="316"/>
  <c r="AG74" i="316"/>
  <c r="AF74" i="316"/>
  <c r="AE74" i="316"/>
  <c r="AD74" i="316"/>
  <c r="AC74" i="316"/>
  <c r="AB74" i="316"/>
  <c r="AA74" i="316"/>
  <c r="Z74" i="316"/>
  <c r="Y74" i="316"/>
  <c r="X74" i="316"/>
  <c r="W74" i="316"/>
  <c r="V74" i="316"/>
  <c r="U74" i="316"/>
  <c r="T74" i="316"/>
  <c r="S74" i="316"/>
  <c r="R74" i="316"/>
  <c r="Q74" i="316"/>
  <c r="P74" i="316"/>
  <c r="O74" i="316"/>
  <c r="N74" i="316"/>
  <c r="M74" i="316"/>
  <c r="L74" i="316"/>
  <c r="K74" i="316"/>
  <c r="J74" i="316"/>
  <c r="I74" i="316"/>
  <c r="H74" i="316"/>
  <c r="G74" i="316"/>
  <c r="D74" i="316"/>
  <c r="B74" i="316"/>
  <c r="A74" i="316"/>
  <c r="BX73" i="316"/>
  <c r="BW73" i="316"/>
  <c r="BV73" i="316"/>
  <c r="BU73" i="316"/>
  <c r="BT73" i="316"/>
  <c r="BS73" i="316"/>
  <c r="BR73" i="316"/>
  <c r="BQ73" i="316"/>
  <c r="BP73" i="316"/>
  <c r="BO73" i="316"/>
  <c r="BN73" i="316"/>
  <c r="BM73" i="316"/>
  <c r="BL73" i="316"/>
  <c r="BK73" i="316"/>
  <c r="BJ73" i="316"/>
  <c r="BI73" i="316"/>
  <c r="BH73" i="316"/>
  <c r="BG73" i="316"/>
  <c r="BF73" i="316"/>
  <c r="BE73" i="316"/>
  <c r="BD73" i="316"/>
  <c r="BC73" i="316"/>
  <c r="BB73" i="316"/>
  <c r="BA73" i="316"/>
  <c r="AZ73" i="316"/>
  <c r="AY73" i="316"/>
  <c r="AX73" i="316"/>
  <c r="AW73" i="316"/>
  <c r="AV73" i="316"/>
  <c r="AU73" i="316"/>
  <c r="AT73" i="316"/>
  <c r="AS73" i="316"/>
  <c r="AR73" i="316"/>
  <c r="AQ73" i="316"/>
  <c r="AP73" i="316"/>
  <c r="AO73" i="316"/>
  <c r="AN73" i="316"/>
  <c r="AM73" i="316"/>
  <c r="AL73" i="316"/>
  <c r="AK73" i="316"/>
  <c r="AJ73" i="316"/>
  <c r="AI73" i="316"/>
  <c r="AH73" i="316"/>
  <c r="AG73" i="316"/>
  <c r="AF73" i="316"/>
  <c r="AE73" i="316"/>
  <c r="AD73" i="316"/>
  <c r="AC73" i="316"/>
  <c r="AB73" i="316"/>
  <c r="AA73" i="316"/>
  <c r="Z73" i="316"/>
  <c r="Y73" i="316"/>
  <c r="X73" i="316"/>
  <c r="W73" i="316"/>
  <c r="V73" i="316"/>
  <c r="U73" i="316"/>
  <c r="T73" i="316"/>
  <c r="S73" i="316"/>
  <c r="R73" i="316"/>
  <c r="Q73" i="316"/>
  <c r="P73" i="316"/>
  <c r="O73" i="316"/>
  <c r="N73" i="316"/>
  <c r="M73" i="316"/>
  <c r="L73" i="316"/>
  <c r="K73" i="316"/>
  <c r="J73" i="316"/>
  <c r="I73" i="316"/>
  <c r="H73" i="316"/>
  <c r="G73" i="316"/>
  <c r="D73" i="316"/>
  <c r="B73" i="316"/>
  <c r="A73" i="316"/>
  <c r="BX72" i="316"/>
  <c r="BW72" i="316"/>
  <c r="BV72" i="316"/>
  <c r="BU72" i="316"/>
  <c r="BT72" i="316"/>
  <c r="BS72" i="316"/>
  <c r="BR72" i="316"/>
  <c r="BQ72" i="316"/>
  <c r="BP72" i="316"/>
  <c r="BO72" i="316"/>
  <c r="BN72" i="316"/>
  <c r="BM72" i="316"/>
  <c r="BL72" i="316"/>
  <c r="BK72" i="316"/>
  <c r="BJ72" i="316"/>
  <c r="BI72" i="316"/>
  <c r="BH72" i="316"/>
  <c r="BG72" i="316"/>
  <c r="BF72" i="316"/>
  <c r="BE72" i="316"/>
  <c r="BD72" i="316"/>
  <c r="BC72" i="316"/>
  <c r="BB72" i="316"/>
  <c r="BA72" i="316"/>
  <c r="AZ72" i="316"/>
  <c r="AY72" i="316"/>
  <c r="AX72" i="316"/>
  <c r="AW72" i="316"/>
  <c r="AV72" i="316"/>
  <c r="AU72" i="316"/>
  <c r="AT72" i="316"/>
  <c r="AS72" i="316"/>
  <c r="AR72" i="316"/>
  <c r="AQ72" i="316"/>
  <c r="AP72" i="316"/>
  <c r="AO72" i="316"/>
  <c r="AN72" i="316"/>
  <c r="AM72" i="316"/>
  <c r="AL72" i="316"/>
  <c r="AK72" i="316"/>
  <c r="AJ72" i="316"/>
  <c r="AI72" i="316"/>
  <c r="AH72" i="316"/>
  <c r="AG72" i="316"/>
  <c r="AF72" i="316"/>
  <c r="AE72" i="316"/>
  <c r="AD72" i="316"/>
  <c r="AC72" i="316"/>
  <c r="AB72" i="316"/>
  <c r="AA72" i="316"/>
  <c r="Z72" i="316"/>
  <c r="Y72" i="316"/>
  <c r="X72" i="316"/>
  <c r="W72" i="316"/>
  <c r="V72" i="316"/>
  <c r="U72" i="316"/>
  <c r="T72" i="316"/>
  <c r="S72" i="316"/>
  <c r="R72" i="316"/>
  <c r="Q72" i="316"/>
  <c r="P72" i="316"/>
  <c r="O72" i="316"/>
  <c r="N72" i="316"/>
  <c r="M72" i="316"/>
  <c r="L72" i="316"/>
  <c r="K72" i="316"/>
  <c r="J72" i="316"/>
  <c r="I72" i="316"/>
  <c r="H72" i="316"/>
  <c r="G72" i="316"/>
  <c r="D72" i="316"/>
  <c r="B72" i="316"/>
  <c r="A72" i="316"/>
  <c r="BX71" i="316"/>
  <c r="BW71" i="316"/>
  <c r="BV71" i="316"/>
  <c r="BU71" i="316"/>
  <c r="BT71" i="316"/>
  <c r="BS71" i="316"/>
  <c r="BR71" i="316"/>
  <c r="BQ71" i="316"/>
  <c r="BP71" i="316"/>
  <c r="BO71" i="316"/>
  <c r="BN71" i="316"/>
  <c r="BM71" i="316"/>
  <c r="BL71" i="316"/>
  <c r="BK71" i="316"/>
  <c r="BJ71" i="316"/>
  <c r="BI71" i="316"/>
  <c r="BH71" i="316"/>
  <c r="BG71" i="316"/>
  <c r="BF71" i="316"/>
  <c r="BE71" i="316"/>
  <c r="BD71" i="316"/>
  <c r="BC71" i="316"/>
  <c r="BB71" i="316"/>
  <c r="BA71" i="316"/>
  <c r="AZ71" i="316"/>
  <c r="AY71" i="316"/>
  <c r="AX71" i="316"/>
  <c r="AW71" i="316"/>
  <c r="AV71" i="316"/>
  <c r="AU71" i="316"/>
  <c r="AT71" i="316"/>
  <c r="AS71" i="316"/>
  <c r="AR71" i="316"/>
  <c r="AQ71" i="316"/>
  <c r="AP71" i="316"/>
  <c r="AO71" i="316"/>
  <c r="AN71" i="316"/>
  <c r="AM71" i="316"/>
  <c r="AL71" i="316"/>
  <c r="AK71" i="316"/>
  <c r="AJ71" i="316"/>
  <c r="AI71" i="316"/>
  <c r="AH71" i="316"/>
  <c r="AG71" i="316"/>
  <c r="AF71" i="316"/>
  <c r="AE71" i="316"/>
  <c r="AD71" i="316"/>
  <c r="AC71" i="316"/>
  <c r="AB71" i="316"/>
  <c r="AA71" i="316"/>
  <c r="Z71" i="316"/>
  <c r="Y71" i="316"/>
  <c r="X71" i="316"/>
  <c r="W71" i="316"/>
  <c r="V71" i="316"/>
  <c r="U71" i="316"/>
  <c r="T71" i="316"/>
  <c r="S71" i="316"/>
  <c r="R71" i="316"/>
  <c r="Q71" i="316"/>
  <c r="P71" i="316"/>
  <c r="O71" i="316"/>
  <c r="N71" i="316"/>
  <c r="M71" i="316"/>
  <c r="L71" i="316"/>
  <c r="K71" i="316"/>
  <c r="J71" i="316"/>
  <c r="I71" i="316"/>
  <c r="H71" i="316"/>
  <c r="G71" i="316"/>
  <c r="D71" i="316"/>
  <c r="B71" i="316"/>
  <c r="A71" i="316"/>
  <c r="BX70" i="316"/>
  <c r="BW70" i="316"/>
  <c r="BV70" i="316"/>
  <c r="BU70" i="316"/>
  <c r="BT70" i="316"/>
  <c r="BS70" i="316"/>
  <c r="BR70" i="316"/>
  <c r="BQ70" i="316"/>
  <c r="BP70" i="316"/>
  <c r="BO70" i="316"/>
  <c r="BN70" i="316"/>
  <c r="BM70" i="316"/>
  <c r="BL70" i="316"/>
  <c r="BK70" i="316"/>
  <c r="BJ70" i="316"/>
  <c r="BI70" i="316"/>
  <c r="BH70" i="316"/>
  <c r="BG70" i="316"/>
  <c r="BF70" i="316"/>
  <c r="BE70" i="316"/>
  <c r="BD70" i="316"/>
  <c r="BC70" i="316"/>
  <c r="BB70" i="316"/>
  <c r="BA70" i="316"/>
  <c r="AZ70" i="316"/>
  <c r="AY70" i="316"/>
  <c r="AX70" i="316"/>
  <c r="AW70" i="316"/>
  <c r="AV70" i="316"/>
  <c r="AU70" i="316"/>
  <c r="AT70" i="316"/>
  <c r="AS70" i="316"/>
  <c r="AR70" i="316"/>
  <c r="AQ70" i="316"/>
  <c r="AP70" i="316"/>
  <c r="AO70" i="316"/>
  <c r="AN70" i="316"/>
  <c r="AM70" i="316"/>
  <c r="AL70" i="316"/>
  <c r="AK70" i="316"/>
  <c r="AJ70" i="316"/>
  <c r="AI70" i="316"/>
  <c r="AH70" i="316"/>
  <c r="AG70" i="316"/>
  <c r="AF70" i="316"/>
  <c r="AE70" i="316"/>
  <c r="AD70" i="316"/>
  <c r="AC70" i="316"/>
  <c r="AB70" i="316"/>
  <c r="AA70" i="316"/>
  <c r="Z70" i="316"/>
  <c r="Y70" i="316"/>
  <c r="X70" i="316"/>
  <c r="W70" i="316"/>
  <c r="V70" i="316"/>
  <c r="U70" i="316"/>
  <c r="T70" i="316"/>
  <c r="S70" i="316"/>
  <c r="R70" i="316"/>
  <c r="Q70" i="316"/>
  <c r="P70" i="316"/>
  <c r="O70" i="316"/>
  <c r="N70" i="316"/>
  <c r="M70" i="316"/>
  <c r="L70" i="316"/>
  <c r="K70" i="316"/>
  <c r="J70" i="316"/>
  <c r="I70" i="316"/>
  <c r="H70" i="316"/>
  <c r="G70" i="316"/>
  <c r="D70" i="316"/>
  <c r="B70" i="316"/>
  <c r="A70" i="316"/>
  <c r="BX69" i="316"/>
  <c r="BW69" i="316"/>
  <c r="BV69" i="316"/>
  <c r="BU69" i="316"/>
  <c r="BT69" i="316"/>
  <c r="BS69" i="316"/>
  <c r="BR69" i="316"/>
  <c r="BQ69" i="316"/>
  <c r="BP69" i="316"/>
  <c r="BO69" i="316"/>
  <c r="BN69" i="316"/>
  <c r="BM69" i="316"/>
  <c r="BL69" i="316"/>
  <c r="BK69" i="316"/>
  <c r="BJ69" i="316"/>
  <c r="BI69" i="316"/>
  <c r="BH69" i="316"/>
  <c r="BG69" i="316"/>
  <c r="BF69" i="316"/>
  <c r="BE69" i="316"/>
  <c r="BD69" i="316"/>
  <c r="BC69" i="316"/>
  <c r="BB69" i="316"/>
  <c r="BA69" i="316"/>
  <c r="AZ69" i="316"/>
  <c r="AY69" i="316"/>
  <c r="AX69" i="316"/>
  <c r="AW69" i="316"/>
  <c r="AV69" i="316"/>
  <c r="AU69" i="316"/>
  <c r="AT69" i="316"/>
  <c r="AS69" i="316"/>
  <c r="AR69" i="316"/>
  <c r="AQ69" i="316"/>
  <c r="AP69" i="316"/>
  <c r="AO69" i="316"/>
  <c r="AN69" i="316"/>
  <c r="AM69" i="316"/>
  <c r="AL69" i="316"/>
  <c r="AK69" i="316"/>
  <c r="AJ69" i="316"/>
  <c r="AI69" i="316"/>
  <c r="AH69" i="316"/>
  <c r="AG69" i="316"/>
  <c r="AF69" i="316"/>
  <c r="AE69" i="316"/>
  <c r="AD69" i="316"/>
  <c r="AC69" i="316"/>
  <c r="AB69" i="316"/>
  <c r="AA69" i="316"/>
  <c r="Z69" i="316"/>
  <c r="Y69" i="316"/>
  <c r="X69" i="316"/>
  <c r="W69" i="316"/>
  <c r="V69" i="316"/>
  <c r="U69" i="316"/>
  <c r="T69" i="316"/>
  <c r="S69" i="316"/>
  <c r="R69" i="316"/>
  <c r="Q69" i="316"/>
  <c r="P69" i="316"/>
  <c r="O69" i="316"/>
  <c r="N69" i="316"/>
  <c r="M69" i="316"/>
  <c r="L69" i="316"/>
  <c r="K69" i="316"/>
  <c r="J69" i="316"/>
  <c r="I69" i="316"/>
  <c r="H69" i="316"/>
  <c r="G69" i="316"/>
  <c r="D69" i="316"/>
  <c r="B69" i="316"/>
  <c r="A69" i="316"/>
  <c r="BX68" i="316"/>
  <c r="BW68" i="316"/>
  <c r="BV68" i="316"/>
  <c r="BU68" i="316"/>
  <c r="BT68" i="316"/>
  <c r="BS68" i="316"/>
  <c r="BR68" i="316"/>
  <c r="BQ68" i="316"/>
  <c r="BP68" i="316"/>
  <c r="BO68" i="316"/>
  <c r="BN68" i="316"/>
  <c r="BM68" i="316"/>
  <c r="BL68" i="316"/>
  <c r="BK68" i="316"/>
  <c r="BJ68" i="316"/>
  <c r="BI68" i="316"/>
  <c r="BH68" i="316"/>
  <c r="BG68" i="316"/>
  <c r="BF68" i="316"/>
  <c r="BE68" i="316"/>
  <c r="BD68" i="316"/>
  <c r="BC68" i="316"/>
  <c r="BB68" i="316"/>
  <c r="BA68" i="316"/>
  <c r="AZ68" i="316"/>
  <c r="AY68" i="316"/>
  <c r="AX68" i="316"/>
  <c r="AW68" i="316"/>
  <c r="AV68" i="316"/>
  <c r="AU68" i="316"/>
  <c r="AT68" i="316"/>
  <c r="AS68" i="316"/>
  <c r="AR68" i="316"/>
  <c r="AQ68" i="316"/>
  <c r="AP68" i="316"/>
  <c r="AO68" i="316"/>
  <c r="AN68" i="316"/>
  <c r="AM68" i="316"/>
  <c r="AL68" i="316"/>
  <c r="AK68" i="316"/>
  <c r="AJ68" i="316"/>
  <c r="AI68" i="316"/>
  <c r="AH68" i="316"/>
  <c r="AG68" i="316"/>
  <c r="AF68" i="316"/>
  <c r="AE68" i="316"/>
  <c r="AD68" i="316"/>
  <c r="AC68" i="316"/>
  <c r="AB68" i="316"/>
  <c r="AA68" i="316"/>
  <c r="Z68" i="316"/>
  <c r="Y68" i="316"/>
  <c r="X68" i="316"/>
  <c r="W68" i="316"/>
  <c r="V68" i="316"/>
  <c r="U68" i="316"/>
  <c r="T68" i="316"/>
  <c r="S68" i="316"/>
  <c r="R68" i="316"/>
  <c r="Q68" i="316"/>
  <c r="P68" i="316"/>
  <c r="O68" i="316"/>
  <c r="N68" i="316"/>
  <c r="M68" i="316"/>
  <c r="L68" i="316"/>
  <c r="K68" i="316"/>
  <c r="J68" i="316"/>
  <c r="I68" i="316"/>
  <c r="H68" i="316"/>
  <c r="G68" i="316"/>
  <c r="D68" i="316"/>
  <c r="B68" i="316"/>
  <c r="A68" i="316"/>
  <c r="BX67" i="316"/>
  <c r="BW67" i="316"/>
  <c r="BV67" i="316"/>
  <c r="BU67" i="316"/>
  <c r="BT67" i="316"/>
  <c r="BS67" i="316"/>
  <c r="BR67" i="316"/>
  <c r="BQ67" i="316"/>
  <c r="BP67" i="316"/>
  <c r="BO67" i="316"/>
  <c r="BN67" i="316"/>
  <c r="BM67" i="316"/>
  <c r="BL67" i="316"/>
  <c r="BK67" i="316"/>
  <c r="BJ67" i="316"/>
  <c r="BI67" i="316"/>
  <c r="BH67" i="316"/>
  <c r="BG67" i="316"/>
  <c r="BF67" i="316"/>
  <c r="BE67" i="316"/>
  <c r="BD67" i="316"/>
  <c r="BC67" i="316"/>
  <c r="BB67" i="316"/>
  <c r="BA67" i="316"/>
  <c r="AZ67" i="316"/>
  <c r="AY67" i="316"/>
  <c r="AX67" i="316"/>
  <c r="AW67" i="316"/>
  <c r="AV67" i="316"/>
  <c r="AU67" i="316"/>
  <c r="AT67" i="316"/>
  <c r="AS67" i="316"/>
  <c r="AR67" i="316"/>
  <c r="AQ67" i="316"/>
  <c r="AP67" i="316"/>
  <c r="AO67" i="316"/>
  <c r="AN67" i="316"/>
  <c r="AM67" i="316"/>
  <c r="AL67" i="316"/>
  <c r="AK67" i="316"/>
  <c r="AJ67" i="316"/>
  <c r="AI67" i="316"/>
  <c r="AH67" i="316"/>
  <c r="AG67" i="316"/>
  <c r="AF67" i="316"/>
  <c r="AE67" i="316"/>
  <c r="AD67" i="316"/>
  <c r="AC67" i="316"/>
  <c r="AB67" i="316"/>
  <c r="AA67" i="316"/>
  <c r="Z67" i="316"/>
  <c r="Y67" i="316"/>
  <c r="X67" i="316"/>
  <c r="W67" i="316"/>
  <c r="V67" i="316"/>
  <c r="U67" i="316"/>
  <c r="T67" i="316"/>
  <c r="S67" i="316"/>
  <c r="R67" i="316"/>
  <c r="Q67" i="316"/>
  <c r="P67" i="316"/>
  <c r="O67" i="316"/>
  <c r="N67" i="316"/>
  <c r="M67" i="316"/>
  <c r="L67" i="316"/>
  <c r="K67" i="316"/>
  <c r="J67" i="316"/>
  <c r="I67" i="316"/>
  <c r="H67" i="316"/>
  <c r="G67" i="316"/>
  <c r="D67" i="316"/>
  <c r="B67" i="316"/>
  <c r="A67" i="316"/>
  <c r="BX66" i="316"/>
  <c r="BW66" i="316"/>
  <c r="BV66" i="316"/>
  <c r="BU66" i="316"/>
  <c r="BT66" i="316"/>
  <c r="BS66" i="316"/>
  <c r="BR66" i="316"/>
  <c r="BQ66" i="316"/>
  <c r="BP66" i="316"/>
  <c r="BO66" i="316"/>
  <c r="BN66" i="316"/>
  <c r="BM66" i="316"/>
  <c r="BL66" i="316"/>
  <c r="BK66" i="316"/>
  <c r="BJ66" i="316"/>
  <c r="BI66" i="316"/>
  <c r="BH66" i="316"/>
  <c r="BG66" i="316"/>
  <c r="BF66" i="316"/>
  <c r="BE66" i="316"/>
  <c r="BD66" i="316"/>
  <c r="BC66" i="316"/>
  <c r="BB66" i="316"/>
  <c r="BA66" i="316"/>
  <c r="AZ66" i="316"/>
  <c r="AY66" i="316"/>
  <c r="AX66" i="316"/>
  <c r="AW66" i="316"/>
  <c r="AV66" i="316"/>
  <c r="AU66" i="316"/>
  <c r="AT66" i="316"/>
  <c r="AS66" i="316"/>
  <c r="AR66" i="316"/>
  <c r="AQ66" i="316"/>
  <c r="AP66" i="316"/>
  <c r="AO66" i="316"/>
  <c r="AN66" i="316"/>
  <c r="AM66" i="316"/>
  <c r="AL66" i="316"/>
  <c r="AK66" i="316"/>
  <c r="AJ66" i="316"/>
  <c r="AI66" i="316"/>
  <c r="AH66" i="316"/>
  <c r="AG66" i="316"/>
  <c r="AF66" i="316"/>
  <c r="AE66" i="316"/>
  <c r="AD66" i="316"/>
  <c r="AC66" i="316"/>
  <c r="AB66" i="316"/>
  <c r="AA66" i="316"/>
  <c r="Z66" i="316"/>
  <c r="Y66" i="316"/>
  <c r="X66" i="316"/>
  <c r="W66" i="316"/>
  <c r="V66" i="316"/>
  <c r="U66" i="316"/>
  <c r="T66" i="316"/>
  <c r="S66" i="316"/>
  <c r="R66" i="316"/>
  <c r="Q66" i="316"/>
  <c r="P66" i="316"/>
  <c r="O66" i="316"/>
  <c r="N66" i="316"/>
  <c r="M66" i="316"/>
  <c r="L66" i="316"/>
  <c r="K66" i="316"/>
  <c r="J66" i="316"/>
  <c r="I66" i="316"/>
  <c r="H66" i="316"/>
  <c r="G66" i="316"/>
  <c r="D66" i="316"/>
  <c r="B66" i="316"/>
  <c r="A66" i="316"/>
  <c r="BX65" i="316"/>
  <c r="BW65" i="316"/>
  <c r="BV65" i="316"/>
  <c r="BU65" i="316"/>
  <c r="BT65" i="316"/>
  <c r="BS65" i="316"/>
  <c r="BR65" i="316"/>
  <c r="BQ65" i="316"/>
  <c r="BP65" i="316"/>
  <c r="BO65" i="316"/>
  <c r="BN65" i="316"/>
  <c r="BM65" i="316"/>
  <c r="BL65" i="316"/>
  <c r="BK65" i="316"/>
  <c r="BJ65" i="316"/>
  <c r="BI65" i="316"/>
  <c r="BH65" i="316"/>
  <c r="BG65" i="316"/>
  <c r="BF65" i="316"/>
  <c r="BE65" i="316"/>
  <c r="BD65" i="316"/>
  <c r="BC65" i="316"/>
  <c r="BB65" i="316"/>
  <c r="BA65" i="316"/>
  <c r="AZ65" i="316"/>
  <c r="AY65" i="316"/>
  <c r="AX65" i="316"/>
  <c r="AW65" i="316"/>
  <c r="AV65" i="316"/>
  <c r="AU65" i="316"/>
  <c r="AT65" i="316"/>
  <c r="AS65" i="316"/>
  <c r="AR65" i="316"/>
  <c r="AQ65" i="316"/>
  <c r="AP65" i="316"/>
  <c r="AO65" i="316"/>
  <c r="AN65" i="316"/>
  <c r="AM65" i="316"/>
  <c r="AL65" i="316"/>
  <c r="AK65" i="316"/>
  <c r="AJ65" i="316"/>
  <c r="AI65" i="316"/>
  <c r="AH65" i="316"/>
  <c r="AG65" i="316"/>
  <c r="AF65" i="316"/>
  <c r="AE65" i="316"/>
  <c r="AD65" i="316"/>
  <c r="AC65" i="316"/>
  <c r="AB65" i="316"/>
  <c r="AA65" i="316"/>
  <c r="Z65" i="316"/>
  <c r="Y65" i="316"/>
  <c r="X65" i="316"/>
  <c r="W65" i="316"/>
  <c r="V65" i="316"/>
  <c r="U65" i="316"/>
  <c r="T65" i="316"/>
  <c r="S65" i="316"/>
  <c r="R65" i="316"/>
  <c r="Q65" i="316"/>
  <c r="P65" i="316"/>
  <c r="O65" i="316"/>
  <c r="N65" i="316"/>
  <c r="M65" i="316"/>
  <c r="L65" i="316"/>
  <c r="K65" i="316"/>
  <c r="J65" i="316"/>
  <c r="I65" i="316"/>
  <c r="H65" i="316"/>
  <c r="G65" i="316"/>
  <c r="D65" i="316"/>
  <c r="B65" i="316"/>
  <c r="A65" i="316"/>
  <c r="BX64" i="316"/>
  <c r="BW64" i="316"/>
  <c r="BV64" i="316"/>
  <c r="BU64" i="316"/>
  <c r="BT64" i="316"/>
  <c r="BS64" i="316"/>
  <c r="BR64" i="316"/>
  <c r="BQ64" i="316"/>
  <c r="BP64" i="316"/>
  <c r="BO64" i="316"/>
  <c r="BN64" i="316"/>
  <c r="BM64" i="316"/>
  <c r="BL64" i="316"/>
  <c r="BK64" i="316"/>
  <c r="BJ64" i="316"/>
  <c r="BI64" i="316"/>
  <c r="BH64" i="316"/>
  <c r="BG64" i="316"/>
  <c r="BF64" i="316"/>
  <c r="BE64" i="316"/>
  <c r="BD64" i="316"/>
  <c r="BC64" i="316"/>
  <c r="BB64" i="316"/>
  <c r="BA64" i="316"/>
  <c r="AZ64" i="316"/>
  <c r="AY64" i="316"/>
  <c r="AX64" i="316"/>
  <c r="AW64" i="316"/>
  <c r="AV64" i="316"/>
  <c r="AU64" i="316"/>
  <c r="AT64" i="316"/>
  <c r="AS64" i="316"/>
  <c r="AR64" i="316"/>
  <c r="AQ64" i="316"/>
  <c r="AP64" i="316"/>
  <c r="AO64" i="316"/>
  <c r="AN64" i="316"/>
  <c r="AM64" i="316"/>
  <c r="AL64" i="316"/>
  <c r="AK64" i="316"/>
  <c r="AJ64" i="316"/>
  <c r="AI64" i="316"/>
  <c r="AH64" i="316"/>
  <c r="AG64" i="316"/>
  <c r="AF64" i="316"/>
  <c r="AE64" i="316"/>
  <c r="AD64" i="316"/>
  <c r="AC64" i="316"/>
  <c r="AB64" i="316"/>
  <c r="AA64" i="316"/>
  <c r="Z64" i="316"/>
  <c r="Y64" i="316"/>
  <c r="X64" i="316"/>
  <c r="W64" i="316"/>
  <c r="V64" i="316"/>
  <c r="U64" i="316"/>
  <c r="T64" i="316"/>
  <c r="S64" i="316"/>
  <c r="R64" i="316"/>
  <c r="Q64" i="316"/>
  <c r="P64" i="316"/>
  <c r="O64" i="316"/>
  <c r="N64" i="316"/>
  <c r="M64" i="316"/>
  <c r="L64" i="316"/>
  <c r="K64" i="316"/>
  <c r="J64" i="316"/>
  <c r="I64" i="316"/>
  <c r="H64" i="316"/>
  <c r="G64" i="316"/>
  <c r="D64" i="316"/>
  <c r="B64" i="316"/>
  <c r="A64" i="316"/>
  <c r="BX63" i="316"/>
  <c r="BW63" i="316"/>
  <c r="BV63" i="316"/>
  <c r="BU63" i="316"/>
  <c r="BT63" i="316"/>
  <c r="BS63" i="316"/>
  <c r="BR63" i="316"/>
  <c r="BQ63" i="316"/>
  <c r="BP63" i="316"/>
  <c r="BO63" i="316"/>
  <c r="BN63" i="316"/>
  <c r="BM63" i="316"/>
  <c r="BL63" i="316"/>
  <c r="BK63" i="316"/>
  <c r="BJ63" i="316"/>
  <c r="BI63" i="316"/>
  <c r="BH63" i="316"/>
  <c r="BG63" i="316"/>
  <c r="BF63" i="316"/>
  <c r="BE63" i="316"/>
  <c r="BD63" i="316"/>
  <c r="BC63" i="316"/>
  <c r="BB63" i="316"/>
  <c r="BA63" i="316"/>
  <c r="AZ63" i="316"/>
  <c r="AY63" i="316"/>
  <c r="AX63" i="316"/>
  <c r="AW63" i="316"/>
  <c r="AV63" i="316"/>
  <c r="AU63" i="316"/>
  <c r="AT63" i="316"/>
  <c r="AS63" i="316"/>
  <c r="AR63" i="316"/>
  <c r="AQ63" i="316"/>
  <c r="AP63" i="316"/>
  <c r="AO63" i="316"/>
  <c r="AN63" i="316"/>
  <c r="AM63" i="316"/>
  <c r="AL63" i="316"/>
  <c r="AK63" i="316"/>
  <c r="AJ63" i="316"/>
  <c r="AI63" i="316"/>
  <c r="AH63" i="316"/>
  <c r="AG63" i="316"/>
  <c r="AF63" i="316"/>
  <c r="AE63" i="316"/>
  <c r="AD63" i="316"/>
  <c r="AC63" i="316"/>
  <c r="AB63" i="316"/>
  <c r="AA63" i="316"/>
  <c r="Z63" i="316"/>
  <c r="Y63" i="316"/>
  <c r="X63" i="316"/>
  <c r="W63" i="316"/>
  <c r="V63" i="316"/>
  <c r="U63" i="316"/>
  <c r="T63" i="316"/>
  <c r="S63" i="316"/>
  <c r="R63" i="316"/>
  <c r="Q63" i="316"/>
  <c r="P63" i="316"/>
  <c r="O63" i="316"/>
  <c r="N63" i="316"/>
  <c r="M63" i="316"/>
  <c r="L63" i="316"/>
  <c r="K63" i="316"/>
  <c r="J63" i="316"/>
  <c r="I63" i="316"/>
  <c r="H63" i="316"/>
  <c r="G63" i="316"/>
  <c r="D63" i="316"/>
  <c r="B63" i="316"/>
  <c r="A63" i="316"/>
  <c r="BX62" i="316"/>
  <c r="BW62" i="316"/>
  <c r="BV62" i="316"/>
  <c r="BU62" i="316"/>
  <c r="BT62" i="316"/>
  <c r="BS62" i="316"/>
  <c r="BR62" i="316"/>
  <c r="BQ62" i="316"/>
  <c r="BP62" i="316"/>
  <c r="BO62" i="316"/>
  <c r="BN62" i="316"/>
  <c r="BM62" i="316"/>
  <c r="BL62" i="316"/>
  <c r="BK62" i="316"/>
  <c r="BJ62" i="316"/>
  <c r="BI62" i="316"/>
  <c r="BH62" i="316"/>
  <c r="BG62" i="316"/>
  <c r="BF62" i="316"/>
  <c r="BE62" i="316"/>
  <c r="BD62" i="316"/>
  <c r="BC62" i="316"/>
  <c r="BB62" i="316"/>
  <c r="BA62" i="316"/>
  <c r="AZ62" i="316"/>
  <c r="AY62" i="316"/>
  <c r="AX62" i="316"/>
  <c r="AW62" i="316"/>
  <c r="AV62" i="316"/>
  <c r="AU62" i="316"/>
  <c r="AT62" i="316"/>
  <c r="AS62" i="316"/>
  <c r="AR62" i="316"/>
  <c r="AQ62" i="316"/>
  <c r="AP62" i="316"/>
  <c r="AO62" i="316"/>
  <c r="AN62" i="316"/>
  <c r="AM62" i="316"/>
  <c r="AL62" i="316"/>
  <c r="AK62" i="316"/>
  <c r="AJ62" i="316"/>
  <c r="AI62" i="316"/>
  <c r="AH62" i="316"/>
  <c r="AG62" i="316"/>
  <c r="AF62" i="316"/>
  <c r="AE62" i="316"/>
  <c r="AD62" i="316"/>
  <c r="AC62" i="316"/>
  <c r="AB62" i="316"/>
  <c r="AA62" i="316"/>
  <c r="Z62" i="316"/>
  <c r="Y62" i="316"/>
  <c r="X62" i="316"/>
  <c r="W62" i="316"/>
  <c r="V62" i="316"/>
  <c r="U62" i="316"/>
  <c r="T62" i="316"/>
  <c r="S62" i="316"/>
  <c r="R62" i="316"/>
  <c r="Q62" i="316"/>
  <c r="P62" i="316"/>
  <c r="O62" i="316"/>
  <c r="N62" i="316"/>
  <c r="M62" i="316"/>
  <c r="L62" i="316"/>
  <c r="K62" i="316"/>
  <c r="J62" i="316"/>
  <c r="I62" i="316"/>
  <c r="H62" i="316"/>
  <c r="G62" i="316"/>
  <c r="D62" i="316"/>
  <c r="B62" i="316"/>
  <c r="A62" i="316"/>
  <c r="BX61" i="316"/>
  <c r="BW61" i="316"/>
  <c r="BV61" i="316"/>
  <c r="BU61" i="316"/>
  <c r="BT61" i="316"/>
  <c r="BS61" i="316"/>
  <c r="BR61" i="316"/>
  <c r="BQ61" i="316"/>
  <c r="BP61" i="316"/>
  <c r="BO61" i="316"/>
  <c r="BN61" i="316"/>
  <c r="BM61" i="316"/>
  <c r="BL61" i="316"/>
  <c r="BK61" i="316"/>
  <c r="BJ61" i="316"/>
  <c r="BI61" i="316"/>
  <c r="BH61" i="316"/>
  <c r="BG61" i="316"/>
  <c r="BF61" i="316"/>
  <c r="BE61" i="316"/>
  <c r="BD61" i="316"/>
  <c r="BC61" i="316"/>
  <c r="BB61" i="316"/>
  <c r="BA61" i="316"/>
  <c r="AZ61" i="316"/>
  <c r="AY61" i="316"/>
  <c r="AX61" i="316"/>
  <c r="AW61" i="316"/>
  <c r="AV61" i="316"/>
  <c r="AU61" i="316"/>
  <c r="AT61" i="316"/>
  <c r="AS61" i="316"/>
  <c r="AR61" i="316"/>
  <c r="AQ61" i="316"/>
  <c r="AP61" i="316"/>
  <c r="AO61" i="316"/>
  <c r="AN61" i="316"/>
  <c r="AM61" i="316"/>
  <c r="AL61" i="316"/>
  <c r="AK61" i="316"/>
  <c r="AJ61" i="316"/>
  <c r="AI61" i="316"/>
  <c r="AH61" i="316"/>
  <c r="AG61" i="316"/>
  <c r="AF61" i="316"/>
  <c r="AE61" i="316"/>
  <c r="AD61" i="316"/>
  <c r="AC61" i="316"/>
  <c r="AB61" i="316"/>
  <c r="AA61" i="316"/>
  <c r="Z61" i="316"/>
  <c r="Y61" i="316"/>
  <c r="X61" i="316"/>
  <c r="W61" i="316"/>
  <c r="V61" i="316"/>
  <c r="U61" i="316"/>
  <c r="T61" i="316"/>
  <c r="S61" i="316"/>
  <c r="R61" i="316"/>
  <c r="Q61" i="316"/>
  <c r="P61" i="316"/>
  <c r="O61" i="316"/>
  <c r="N61" i="316"/>
  <c r="M61" i="316"/>
  <c r="L61" i="316"/>
  <c r="K61" i="316"/>
  <c r="J61" i="316"/>
  <c r="I61" i="316"/>
  <c r="H61" i="316"/>
  <c r="G61" i="316"/>
  <c r="D61" i="316"/>
  <c r="B61" i="316"/>
  <c r="A61" i="316"/>
  <c r="BX60" i="316"/>
  <c r="BW60" i="316"/>
  <c r="BV60" i="316"/>
  <c r="BU60" i="316"/>
  <c r="BT60" i="316"/>
  <c r="BS60" i="316"/>
  <c r="BR60" i="316"/>
  <c r="BQ60" i="316"/>
  <c r="BP60" i="316"/>
  <c r="BO60" i="316"/>
  <c r="BN60" i="316"/>
  <c r="BM60" i="316"/>
  <c r="BL60" i="316"/>
  <c r="BK60" i="316"/>
  <c r="BJ60" i="316"/>
  <c r="BI60" i="316"/>
  <c r="BH60" i="316"/>
  <c r="BG60" i="316"/>
  <c r="BF60" i="316"/>
  <c r="BE60" i="316"/>
  <c r="BD60" i="316"/>
  <c r="BC60" i="316"/>
  <c r="BB60" i="316"/>
  <c r="BA60" i="316"/>
  <c r="AZ60" i="316"/>
  <c r="AY60" i="316"/>
  <c r="AX60" i="316"/>
  <c r="AW60" i="316"/>
  <c r="AV60" i="316"/>
  <c r="AU60" i="316"/>
  <c r="AT60" i="316"/>
  <c r="AS60" i="316"/>
  <c r="AR60" i="316"/>
  <c r="AQ60" i="316"/>
  <c r="AP60" i="316"/>
  <c r="AO60" i="316"/>
  <c r="AN60" i="316"/>
  <c r="AM60" i="316"/>
  <c r="AL60" i="316"/>
  <c r="AK60" i="316"/>
  <c r="AJ60" i="316"/>
  <c r="AI60" i="316"/>
  <c r="AH60" i="316"/>
  <c r="AG60" i="316"/>
  <c r="AF60" i="316"/>
  <c r="AE60" i="316"/>
  <c r="AD60" i="316"/>
  <c r="AC60" i="316"/>
  <c r="AB60" i="316"/>
  <c r="AA60" i="316"/>
  <c r="Z60" i="316"/>
  <c r="Y60" i="316"/>
  <c r="X60" i="316"/>
  <c r="W60" i="316"/>
  <c r="V60" i="316"/>
  <c r="U60" i="316"/>
  <c r="T60" i="316"/>
  <c r="S60" i="316"/>
  <c r="R60" i="316"/>
  <c r="Q60" i="316"/>
  <c r="P60" i="316"/>
  <c r="O60" i="316"/>
  <c r="N60" i="316"/>
  <c r="M60" i="316"/>
  <c r="L60" i="316"/>
  <c r="K60" i="316"/>
  <c r="J60" i="316"/>
  <c r="I60" i="316"/>
  <c r="H60" i="316"/>
  <c r="G60" i="316"/>
  <c r="D60" i="316"/>
  <c r="B60" i="316"/>
  <c r="A60" i="316"/>
  <c r="BX59" i="316"/>
  <c r="BW59" i="316"/>
  <c r="BV59" i="316"/>
  <c r="BU59" i="316"/>
  <c r="BT59" i="316"/>
  <c r="BS59" i="316"/>
  <c r="BR59" i="316"/>
  <c r="BQ59" i="316"/>
  <c r="BP59" i="316"/>
  <c r="BO59" i="316"/>
  <c r="BN59" i="316"/>
  <c r="BM59" i="316"/>
  <c r="BL59" i="316"/>
  <c r="BK59" i="316"/>
  <c r="BJ59" i="316"/>
  <c r="BI59" i="316"/>
  <c r="BH59" i="316"/>
  <c r="BG59" i="316"/>
  <c r="BF59" i="316"/>
  <c r="BE59" i="316"/>
  <c r="BD59" i="316"/>
  <c r="BC59" i="316"/>
  <c r="BB59" i="316"/>
  <c r="BA59" i="316"/>
  <c r="AZ59" i="316"/>
  <c r="AY59" i="316"/>
  <c r="AX59" i="316"/>
  <c r="AW59" i="316"/>
  <c r="AV59" i="316"/>
  <c r="AU59" i="316"/>
  <c r="AT59" i="316"/>
  <c r="AS59" i="316"/>
  <c r="AR59" i="316"/>
  <c r="AQ59" i="316"/>
  <c r="AP59" i="316"/>
  <c r="AO59" i="316"/>
  <c r="AN59" i="316"/>
  <c r="AM59" i="316"/>
  <c r="AL59" i="316"/>
  <c r="AK59" i="316"/>
  <c r="AJ59" i="316"/>
  <c r="AI59" i="316"/>
  <c r="AH59" i="316"/>
  <c r="AG59" i="316"/>
  <c r="AF59" i="316"/>
  <c r="AE59" i="316"/>
  <c r="AD59" i="316"/>
  <c r="AC59" i="316"/>
  <c r="AB59" i="316"/>
  <c r="AA59" i="316"/>
  <c r="Z59" i="316"/>
  <c r="Y59" i="316"/>
  <c r="X59" i="316"/>
  <c r="W59" i="316"/>
  <c r="V59" i="316"/>
  <c r="U59" i="316"/>
  <c r="T59" i="316"/>
  <c r="S59" i="316"/>
  <c r="R59" i="316"/>
  <c r="Q59" i="316"/>
  <c r="P59" i="316"/>
  <c r="O59" i="316"/>
  <c r="N59" i="316"/>
  <c r="M59" i="316"/>
  <c r="L59" i="316"/>
  <c r="K59" i="316"/>
  <c r="J59" i="316"/>
  <c r="I59" i="316"/>
  <c r="H59" i="316"/>
  <c r="G59" i="316"/>
  <c r="D59" i="316"/>
  <c r="B59" i="316"/>
  <c r="A59" i="316"/>
  <c r="BX58" i="316"/>
  <c r="BW58" i="316"/>
  <c r="BV58" i="316"/>
  <c r="BU58" i="316"/>
  <c r="BT58" i="316"/>
  <c r="BS58" i="316"/>
  <c r="BR58" i="316"/>
  <c r="BQ58" i="316"/>
  <c r="BP58" i="316"/>
  <c r="BO58" i="316"/>
  <c r="BN58" i="316"/>
  <c r="BM58" i="316"/>
  <c r="BL58" i="316"/>
  <c r="BK58" i="316"/>
  <c r="BJ58" i="316"/>
  <c r="BI58" i="316"/>
  <c r="BH58" i="316"/>
  <c r="BG58" i="316"/>
  <c r="BF58" i="316"/>
  <c r="BE58" i="316"/>
  <c r="BD58" i="316"/>
  <c r="BC58" i="316"/>
  <c r="BB58" i="316"/>
  <c r="BA58" i="316"/>
  <c r="AZ58" i="316"/>
  <c r="AY58" i="316"/>
  <c r="AX58" i="316"/>
  <c r="AW58" i="316"/>
  <c r="AV58" i="316"/>
  <c r="AU58" i="316"/>
  <c r="AT58" i="316"/>
  <c r="AS58" i="316"/>
  <c r="AR58" i="316"/>
  <c r="AQ58" i="316"/>
  <c r="AP58" i="316"/>
  <c r="AO58" i="316"/>
  <c r="AN58" i="316"/>
  <c r="AM58" i="316"/>
  <c r="AL58" i="316"/>
  <c r="AK58" i="316"/>
  <c r="AJ58" i="316"/>
  <c r="AI58" i="316"/>
  <c r="AH58" i="316"/>
  <c r="AG58" i="316"/>
  <c r="AF58" i="316"/>
  <c r="AE58" i="316"/>
  <c r="AD58" i="316"/>
  <c r="AC58" i="316"/>
  <c r="AB58" i="316"/>
  <c r="AA58" i="316"/>
  <c r="Z58" i="316"/>
  <c r="Y58" i="316"/>
  <c r="X58" i="316"/>
  <c r="W58" i="316"/>
  <c r="V58" i="316"/>
  <c r="U58" i="316"/>
  <c r="T58" i="316"/>
  <c r="S58" i="316"/>
  <c r="R58" i="316"/>
  <c r="Q58" i="316"/>
  <c r="P58" i="316"/>
  <c r="O58" i="316"/>
  <c r="N58" i="316"/>
  <c r="M58" i="316"/>
  <c r="L58" i="316"/>
  <c r="K58" i="316"/>
  <c r="J58" i="316"/>
  <c r="I58" i="316"/>
  <c r="H58" i="316"/>
  <c r="G58" i="316"/>
  <c r="D58" i="316"/>
  <c r="B58" i="316"/>
  <c r="A58" i="316"/>
  <c r="BX57" i="316"/>
  <c r="BW57" i="316"/>
  <c r="BV57" i="316"/>
  <c r="BU57" i="316"/>
  <c r="BT57" i="316"/>
  <c r="BS57" i="316"/>
  <c r="BR57" i="316"/>
  <c r="BQ57" i="316"/>
  <c r="BP57" i="316"/>
  <c r="BO57" i="316"/>
  <c r="BN57" i="316"/>
  <c r="BM57" i="316"/>
  <c r="BL57" i="316"/>
  <c r="BK57" i="316"/>
  <c r="BJ57" i="316"/>
  <c r="BI57" i="316"/>
  <c r="BH57" i="316"/>
  <c r="BG57" i="316"/>
  <c r="BF57" i="316"/>
  <c r="BE57" i="316"/>
  <c r="BD57" i="316"/>
  <c r="BC57" i="316"/>
  <c r="BB57" i="316"/>
  <c r="BA57" i="316"/>
  <c r="AZ57" i="316"/>
  <c r="AY57" i="316"/>
  <c r="AX57" i="316"/>
  <c r="AW57" i="316"/>
  <c r="AV57" i="316"/>
  <c r="AU57" i="316"/>
  <c r="AT57" i="316"/>
  <c r="AS57" i="316"/>
  <c r="AR57" i="316"/>
  <c r="AQ57" i="316"/>
  <c r="AP57" i="316"/>
  <c r="AO57" i="316"/>
  <c r="AN57" i="316"/>
  <c r="AM57" i="316"/>
  <c r="AL57" i="316"/>
  <c r="AK57" i="316"/>
  <c r="AJ57" i="316"/>
  <c r="AI57" i="316"/>
  <c r="AH57" i="316"/>
  <c r="AG57" i="316"/>
  <c r="AF57" i="316"/>
  <c r="AE57" i="316"/>
  <c r="AD57" i="316"/>
  <c r="AC57" i="316"/>
  <c r="AB57" i="316"/>
  <c r="AA57" i="316"/>
  <c r="Z57" i="316"/>
  <c r="Y57" i="316"/>
  <c r="X57" i="316"/>
  <c r="W57" i="316"/>
  <c r="V57" i="316"/>
  <c r="U57" i="316"/>
  <c r="T57" i="316"/>
  <c r="S57" i="316"/>
  <c r="R57" i="316"/>
  <c r="Q57" i="316"/>
  <c r="P57" i="316"/>
  <c r="O57" i="316"/>
  <c r="N57" i="316"/>
  <c r="M57" i="316"/>
  <c r="L57" i="316"/>
  <c r="K57" i="316"/>
  <c r="J57" i="316"/>
  <c r="I57" i="316"/>
  <c r="H57" i="316"/>
  <c r="G57" i="316"/>
  <c r="D57" i="316"/>
  <c r="B57" i="316"/>
  <c r="A57" i="316"/>
  <c r="B58" i="300" l="1"/>
  <c r="B59" i="300"/>
  <c r="B60" i="300"/>
  <c r="B61" i="300"/>
  <c r="B62" i="300"/>
  <c r="B63" i="300"/>
  <c r="B64" i="300"/>
  <c r="B65" i="300"/>
  <c r="B66" i="300"/>
  <c r="B67" i="300"/>
  <c r="B68" i="300"/>
  <c r="B69" i="300"/>
  <c r="B70" i="300"/>
  <c r="B71" i="300"/>
  <c r="B72" i="300"/>
  <c r="B73" i="300"/>
  <c r="B74" i="300"/>
  <c r="B75" i="300"/>
  <c r="B76" i="300"/>
  <c r="B77" i="300"/>
  <c r="B78" i="300"/>
  <c r="B79" i="300"/>
  <c r="B80" i="300"/>
  <c r="B81" i="300"/>
  <c r="B82" i="300"/>
  <c r="B83" i="300"/>
  <c r="B84" i="300"/>
  <c r="B85" i="300"/>
  <c r="B86" i="300"/>
  <c r="B87" i="300"/>
  <c r="B88" i="300"/>
  <c r="B89" i="300"/>
  <c r="B90" i="300"/>
  <c r="B91" i="300"/>
  <c r="B92" i="300"/>
  <c r="B93" i="300"/>
  <c r="B94" i="300"/>
  <c r="B95" i="300"/>
  <c r="B96" i="300"/>
  <c r="B97" i="300"/>
  <c r="B98" i="300"/>
  <c r="B99" i="300"/>
  <c r="B100" i="300"/>
  <c r="B101" i="300"/>
  <c r="B102" i="300"/>
  <c r="B103" i="300"/>
  <c r="B104" i="300"/>
  <c r="B105" i="300"/>
  <c r="B106" i="300"/>
  <c r="B107" i="300"/>
  <c r="B108" i="300"/>
  <c r="B109" i="300"/>
  <c r="B110" i="300"/>
  <c r="B111" i="300"/>
  <c r="B112" i="300"/>
  <c r="B113" i="300"/>
  <c r="B114" i="300"/>
  <c r="B115" i="300"/>
  <c r="B116" i="300"/>
  <c r="B117" i="300"/>
  <c r="B118" i="300"/>
  <c r="B119" i="300"/>
  <c r="B120" i="300"/>
  <c r="B121" i="300"/>
  <c r="B122" i="300"/>
  <c r="B123" i="300"/>
  <c r="B124" i="300"/>
  <c r="B125" i="300"/>
  <c r="B126" i="300"/>
  <c r="B127" i="300"/>
  <c r="B128" i="300"/>
  <c r="B129" i="300"/>
  <c r="B130" i="300"/>
  <c r="B131" i="300"/>
  <c r="B132" i="300"/>
  <c r="B133" i="300"/>
  <c r="B134" i="300"/>
  <c r="B135" i="300"/>
  <c r="B136" i="300"/>
  <c r="B137" i="300"/>
  <c r="B138" i="300"/>
  <c r="B139" i="300"/>
  <c r="B140" i="300"/>
  <c r="B141" i="300"/>
  <c r="B142" i="300"/>
  <c r="B143" i="300"/>
  <c r="B144" i="300"/>
  <c r="B145" i="300"/>
  <c r="B146" i="300"/>
  <c r="B147" i="300"/>
  <c r="B148" i="300"/>
  <c r="B149" i="300"/>
  <c r="B150" i="300"/>
  <c r="B151" i="300"/>
  <c r="B152" i="300"/>
  <c r="B153" i="300"/>
  <c r="B154" i="300"/>
  <c r="B155" i="300"/>
  <c r="B156" i="300"/>
  <c r="B157" i="300"/>
  <c r="B158" i="300"/>
  <c r="B159" i="300"/>
  <c r="B160" i="300"/>
  <c r="B161" i="300"/>
  <c r="B162" i="300"/>
  <c r="B163" i="300"/>
  <c r="B164" i="300"/>
  <c r="B165" i="300"/>
  <c r="B166" i="300"/>
  <c r="B167" i="300"/>
  <c r="B168" i="300"/>
  <c r="B169" i="300"/>
  <c r="B170" i="300"/>
  <c r="B171" i="300"/>
  <c r="B172" i="300"/>
  <c r="B173" i="300"/>
  <c r="B174" i="300"/>
  <c r="B175" i="300"/>
  <c r="B176" i="300"/>
  <c r="B177" i="300"/>
  <c r="B178" i="300"/>
  <c r="B179" i="300"/>
  <c r="B180" i="300"/>
  <c r="B181" i="300"/>
  <c r="B182" i="300"/>
  <c r="B183" i="300"/>
  <c r="B184" i="300"/>
  <c r="B185" i="300"/>
  <c r="B186" i="300"/>
  <c r="B187" i="300"/>
  <c r="B188" i="300"/>
  <c r="B189" i="300"/>
  <c r="B190" i="300"/>
  <c r="B191" i="300"/>
  <c r="B192" i="300"/>
  <c r="B193" i="300"/>
  <c r="B194" i="300"/>
  <c r="B195" i="300"/>
  <c r="B196" i="300"/>
  <c r="B197" i="300"/>
  <c r="B198" i="300"/>
  <c r="B199" i="300"/>
  <c r="B200" i="300"/>
  <c r="B201" i="300"/>
  <c r="B202" i="300"/>
  <c r="B203" i="300"/>
  <c r="B204" i="300"/>
  <c r="B205" i="300"/>
  <c r="B206" i="300"/>
  <c r="B207" i="300"/>
  <c r="B208" i="300"/>
  <c r="B209" i="300"/>
  <c r="B210" i="300"/>
  <c r="B211" i="300"/>
  <c r="B212" i="300"/>
  <c r="B213" i="300"/>
  <c r="B214" i="300"/>
  <c r="B215" i="300"/>
  <c r="B216" i="300"/>
  <c r="B217" i="300"/>
  <c r="B218" i="300"/>
  <c r="B219" i="300"/>
  <c r="B220" i="300"/>
  <c r="B221" i="300"/>
  <c r="B222" i="300"/>
  <c r="B223" i="300"/>
  <c r="B224" i="300"/>
  <c r="B225" i="300"/>
  <c r="B226" i="300"/>
  <c r="B227" i="300"/>
  <c r="B228" i="300"/>
  <c r="B229" i="300"/>
  <c r="B230" i="300"/>
  <c r="B231" i="300"/>
  <c r="B232" i="300"/>
  <c r="B233" i="300"/>
  <c r="B234" i="300"/>
  <c r="B235" i="300"/>
  <c r="B236" i="300"/>
  <c r="B237" i="300"/>
  <c r="B238" i="300"/>
  <c r="B239" i="300"/>
  <c r="B240" i="300"/>
  <c r="B241" i="300"/>
  <c r="B242" i="300"/>
  <c r="B243" i="300"/>
  <c r="B244" i="300"/>
  <c r="B245" i="300"/>
  <c r="B246" i="300"/>
  <c r="B247" i="300"/>
  <c r="B248" i="300"/>
  <c r="B249" i="300"/>
  <c r="B250" i="300"/>
  <c r="B251" i="300"/>
  <c r="B252" i="300"/>
  <c r="B253" i="300"/>
  <c r="B254" i="300"/>
  <c r="B255" i="300"/>
  <c r="B256" i="300"/>
  <c r="B257" i="300"/>
  <c r="B258" i="300"/>
  <c r="B259" i="300"/>
  <c r="B260" i="300"/>
  <c r="B261" i="300"/>
  <c r="B262" i="300"/>
  <c r="B263" i="300"/>
  <c r="B264" i="300"/>
  <c r="B265" i="300"/>
  <c r="B266" i="300"/>
  <c r="B267" i="300"/>
  <c r="B268" i="300"/>
  <c r="B269" i="300"/>
  <c r="B270" i="300"/>
  <c r="B271" i="300"/>
  <c r="B272" i="300"/>
  <c r="B273" i="300"/>
  <c r="B274" i="300"/>
  <c r="B275" i="300"/>
  <c r="B276" i="300"/>
  <c r="B277" i="300"/>
  <c r="B278" i="300"/>
  <c r="B279" i="300"/>
  <c r="B280" i="300"/>
  <c r="B281" i="300"/>
  <c r="B282" i="300"/>
  <c r="B283" i="300"/>
  <c r="B284" i="300"/>
  <c r="B285" i="300"/>
  <c r="B286" i="300"/>
  <c r="B287" i="300"/>
  <c r="B288" i="300"/>
  <c r="B289" i="300"/>
  <c r="B290" i="300"/>
  <c r="B291" i="300"/>
  <c r="B292" i="300"/>
  <c r="B293" i="300"/>
  <c r="B294" i="300"/>
  <c r="B295" i="300"/>
  <c r="B296" i="300"/>
  <c r="B297" i="300"/>
  <c r="B298" i="300"/>
  <c r="B299" i="300"/>
  <c r="B300" i="300"/>
  <c r="B301" i="300"/>
  <c r="B302" i="300"/>
  <c r="B303" i="300"/>
  <c r="B304" i="300"/>
  <c r="B305" i="300"/>
  <c r="B306" i="300"/>
  <c r="B307" i="300"/>
  <c r="B308" i="300"/>
  <c r="B309" i="300"/>
  <c r="B310" i="300"/>
  <c r="B311" i="300"/>
  <c r="B312" i="300"/>
  <c r="B313" i="300"/>
  <c r="B314" i="300"/>
  <c r="B315" i="300"/>
  <c r="B316" i="300"/>
  <c r="B317" i="300"/>
  <c r="B318" i="300"/>
  <c r="B319" i="300"/>
  <c r="B320" i="300"/>
  <c r="B321" i="300"/>
  <c r="B322" i="300"/>
  <c r="B323" i="300"/>
  <c r="B324" i="300"/>
  <c r="B325" i="300"/>
  <c r="B326" i="300"/>
  <c r="B327" i="300"/>
  <c r="B328" i="300"/>
  <c r="B329" i="300"/>
  <c r="B330" i="300"/>
  <c r="B331" i="300"/>
  <c r="B332" i="300"/>
  <c r="B333" i="300"/>
  <c r="B334" i="300"/>
  <c r="B335" i="300"/>
  <c r="B336" i="300"/>
  <c r="B337" i="300"/>
  <c r="B338" i="300"/>
  <c r="B339" i="300"/>
  <c r="B340" i="300"/>
  <c r="B341" i="300"/>
  <c r="B342" i="300"/>
  <c r="B343" i="300"/>
  <c r="B344" i="300"/>
  <c r="B345" i="300"/>
  <c r="B346" i="300"/>
  <c r="B347" i="300"/>
  <c r="B348" i="300"/>
  <c r="B349" i="300"/>
  <c r="B350" i="300"/>
  <c r="B351" i="300"/>
  <c r="B352" i="300"/>
  <c r="B353" i="300"/>
  <c r="B354" i="300"/>
  <c r="B355" i="300"/>
  <c r="B356" i="300"/>
  <c r="B357" i="300"/>
  <c r="B358" i="300"/>
  <c r="B359" i="300"/>
  <c r="B360" i="300"/>
  <c r="B361" i="300"/>
  <c r="B362" i="300"/>
  <c r="B363" i="300"/>
  <c r="B364" i="300"/>
  <c r="B365" i="300"/>
  <c r="B366" i="300"/>
  <c r="B367" i="300"/>
  <c r="B368" i="300"/>
  <c r="B369" i="300"/>
  <c r="B370" i="300"/>
  <c r="B371" i="300"/>
  <c r="B372" i="300"/>
  <c r="B373" i="300"/>
  <c r="B374" i="300"/>
  <c r="B375" i="300"/>
  <c r="B376" i="300"/>
  <c r="B377" i="300"/>
  <c r="B378" i="300"/>
  <c r="B379" i="300"/>
  <c r="B380" i="300"/>
  <c r="B381" i="300"/>
  <c r="B382" i="300"/>
  <c r="B383" i="300"/>
  <c r="B384" i="300"/>
  <c r="B385" i="300"/>
  <c r="B386" i="300"/>
  <c r="B387" i="300"/>
  <c r="B388" i="300"/>
  <c r="B389" i="300"/>
  <c r="B390" i="300"/>
  <c r="B391" i="300"/>
  <c r="B392" i="300"/>
  <c r="B393" i="300"/>
  <c r="B394" i="300"/>
  <c r="B395" i="300"/>
  <c r="B396" i="300"/>
  <c r="B397" i="300"/>
  <c r="B398" i="300"/>
  <c r="B399" i="300"/>
  <c r="B400" i="300"/>
  <c r="B401" i="300"/>
  <c r="B402" i="300"/>
  <c r="B403" i="300"/>
  <c r="B404" i="300"/>
  <c r="B405" i="300"/>
  <c r="B406" i="300"/>
  <c r="B407" i="300"/>
  <c r="B408" i="300"/>
  <c r="B409" i="300"/>
  <c r="B410" i="300"/>
  <c r="B411" i="300"/>
  <c r="B412" i="300"/>
  <c r="B413" i="300"/>
  <c r="B414" i="300"/>
  <c r="B415" i="300"/>
  <c r="B416" i="300"/>
  <c r="B417" i="300"/>
  <c r="B418" i="300"/>
  <c r="B419" i="300"/>
  <c r="B420" i="300"/>
  <c r="B421" i="300"/>
  <c r="B422" i="300"/>
  <c r="B57" i="300"/>
  <c r="AI58" i="296" l="1"/>
  <c r="AI59" i="296"/>
  <c r="AI60" i="296"/>
  <c r="AI61" i="296"/>
  <c r="AI62" i="296"/>
  <c r="AI63" i="296"/>
  <c r="AI64" i="296"/>
  <c r="AI65" i="296"/>
  <c r="AI66" i="296"/>
  <c r="AI67" i="296"/>
  <c r="AI68" i="296"/>
  <c r="AI69" i="296"/>
  <c r="AI70" i="296"/>
  <c r="AI71" i="296"/>
  <c r="AI72" i="296"/>
  <c r="AI73" i="296"/>
  <c r="AI74" i="296"/>
  <c r="AI75" i="296"/>
  <c r="AI76" i="296"/>
  <c r="AI77" i="296"/>
  <c r="AI78" i="296"/>
  <c r="AI79" i="296"/>
  <c r="AI80" i="296"/>
  <c r="AI81" i="296"/>
  <c r="AI82" i="296"/>
  <c r="AI83" i="296"/>
  <c r="AI84" i="296"/>
  <c r="AI85" i="296"/>
  <c r="AI86" i="296"/>
  <c r="AI87" i="296"/>
  <c r="AI88" i="296"/>
  <c r="AI89" i="296"/>
  <c r="AI90" i="296"/>
  <c r="AI91" i="296"/>
  <c r="AI92" i="296"/>
  <c r="AI93" i="296"/>
  <c r="AI94" i="296"/>
  <c r="AI95" i="296"/>
  <c r="AI96" i="296"/>
  <c r="AI97" i="296"/>
  <c r="AI98" i="296"/>
  <c r="AI99" i="296"/>
  <c r="AI100" i="296"/>
  <c r="AI101" i="296"/>
  <c r="AI102" i="296"/>
  <c r="AI103" i="296"/>
  <c r="AI104" i="296"/>
  <c r="AI105" i="296"/>
  <c r="AI106" i="296"/>
  <c r="AI107" i="296"/>
  <c r="AI108" i="296"/>
  <c r="AI109" i="296"/>
  <c r="AI110" i="296"/>
  <c r="AI111" i="296"/>
  <c r="AI112" i="296"/>
  <c r="AI113" i="296"/>
  <c r="AI114" i="296"/>
  <c r="AI115" i="296"/>
  <c r="AI116" i="296"/>
  <c r="AI117" i="296"/>
  <c r="AI118" i="296"/>
  <c r="AI119" i="296"/>
  <c r="AI120" i="296"/>
  <c r="AI121" i="296"/>
  <c r="AI122" i="296"/>
  <c r="AI123" i="296"/>
  <c r="AI124" i="296"/>
  <c r="AI125" i="296"/>
  <c r="AI126" i="296"/>
  <c r="AI127" i="296"/>
  <c r="AI128" i="296"/>
  <c r="AI129" i="296"/>
  <c r="AI130" i="296"/>
  <c r="AI131" i="296"/>
  <c r="AI132" i="296"/>
  <c r="AI133" i="296"/>
  <c r="AI134" i="296"/>
  <c r="AI135" i="296"/>
  <c r="AI136" i="296"/>
  <c r="AI137" i="296"/>
  <c r="AI138" i="296"/>
  <c r="AI139" i="296"/>
  <c r="AI140" i="296"/>
  <c r="AI141" i="296"/>
  <c r="AI142" i="296"/>
  <c r="AI143" i="296"/>
  <c r="AI144" i="296"/>
  <c r="AI145" i="296"/>
  <c r="AI146" i="296"/>
  <c r="AI147" i="296"/>
  <c r="AI148" i="296"/>
  <c r="AI149" i="296"/>
  <c r="AI150" i="296"/>
  <c r="AI151" i="296"/>
  <c r="AI152" i="296"/>
  <c r="AI153" i="296"/>
  <c r="AI154" i="296"/>
  <c r="AI155" i="296"/>
  <c r="AI156" i="296"/>
  <c r="AI157" i="296"/>
  <c r="AI158" i="296"/>
  <c r="AI159" i="296"/>
  <c r="AI160" i="296"/>
  <c r="AI161" i="296"/>
  <c r="AI162" i="296"/>
  <c r="AI163" i="296"/>
  <c r="AI164" i="296"/>
  <c r="AI165" i="296"/>
  <c r="AI166" i="296"/>
  <c r="AI167" i="296"/>
  <c r="AI168" i="296"/>
  <c r="AI169" i="296"/>
  <c r="AI170" i="296"/>
  <c r="AI171" i="296"/>
  <c r="AI172" i="296"/>
  <c r="AI173" i="296"/>
  <c r="AI174" i="296"/>
  <c r="AI175" i="296"/>
  <c r="AI176" i="296"/>
  <c r="AI177" i="296"/>
  <c r="AI178" i="296"/>
  <c r="AI179" i="296"/>
  <c r="AI180" i="296"/>
  <c r="AI181" i="296"/>
  <c r="AI182" i="296"/>
  <c r="AI183" i="296"/>
  <c r="AI184" i="296"/>
  <c r="AI185" i="296"/>
  <c r="AI186" i="296"/>
  <c r="AI187" i="296"/>
  <c r="AI188" i="296"/>
  <c r="AI189" i="296"/>
  <c r="AI190" i="296"/>
  <c r="AI191" i="296"/>
  <c r="AI192" i="296"/>
  <c r="AI193" i="296"/>
  <c r="AI194" i="296"/>
  <c r="AI195" i="296"/>
  <c r="AI196" i="296"/>
  <c r="AI197" i="296"/>
  <c r="AI198" i="296"/>
  <c r="AI199" i="296"/>
  <c r="AI200" i="296"/>
  <c r="AI201" i="296"/>
  <c r="AI202" i="296"/>
  <c r="AI203" i="296"/>
  <c r="AI204" i="296"/>
  <c r="AI205" i="296"/>
  <c r="AI206" i="296"/>
  <c r="AI207" i="296"/>
  <c r="AI208" i="296"/>
  <c r="AI209" i="296"/>
  <c r="AI210" i="296"/>
  <c r="AI211" i="296"/>
  <c r="AI212" i="296"/>
  <c r="AI213" i="296"/>
  <c r="AI214" i="296"/>
  <c r="AI215" i="296"/>
  <c r="AI216" i="296"/>
  <c r="AI217" i="296"/>
  <c r="AI218" i="296"/>
  <c r="AI219" i="296"/>
  <c r="AI220" i="296"/>
  <c r="AI221" i="296"/>
  <c r="AI222" i="296"/>
  <c r="AI223" i="296"/>
  <c r="AI224" i="296"/>
  <c r="AI225" i="296"/>
  <c r="AI226" i="296"/>
  <c r="AI227" i="296"/>
  <c r="AI228" i="296"/>
  <c r="AI229" i="296"/>
  <c r="AI230" i="296"/>
  <c r="AI231" i="296"/>
  <c r="AI232" i="296"/>
  <c r="AI233" i="296"/>
  <c r="AI234" i="296"/>
  <c r="AI235" i="296"/>
  <c r="AI236" i="296"/>
  <c r="AI237" i="296"/>
  <c r="AI238" i="296"/>
  <c r="AI239" i="296"/>
  <c r="AI240" i="296"/>
  <c r="AI241" i="296"/>
  <c r="AI242" i="296"/>
  <c r="AI243" i="296"/>
  <c r="AI244" i="296"/>
  <c r="AI245" i="296"/>
  <c r="AI246" i="296"/>
  <c r="AI247" i="296"/>
  <c r="AI248" i="296"/>
  <c r="AI249" i="296"/>
  <c r="AI250" i="296"/>
  <c r="AI251" i="296"/>
  <c r="AI252" i="296"/>
  <c r="AI253" i="296"/>
  <c r="AI254" i="296"/>
  <c r="AI255" i="296"/>
  <c r="AI256" i="296"/>
  <c r="AI257" i="296"/>
  <c r="AI258" i="296"/>
  <c r="AI259" i="296"/>
  <c r="AI260" i="296"/>
  <c r="AI261" i="296"/>
  <c r="AI262" i="296"/>
  <c r="AI263" i="296"/>
  <c r="AI264" i="296"/>
  <c r="AI265" i="296"/>
  <c r="AI266" i="296"/>
  <c r="AI267" i="296"/>
  <c r="AI268" i="296"/>
  <c r="AI269" i="296"/>
  <c r="AI270" i="296"/>
  <c r="AI271" i="296"/>
  <c r="AI272" i="296"/>
  <c r="AI273" i="296"/>
  <c r="AI274" i="296"/>
  <c r="AI275" i="296"/>
  <c r="AI276" i="296"/>
  <c r="AI277" i="296"/>
  <c r="AI278" i="296"/>
  <c r="AI279" i="296"/>
  <c r="AI280" i="296"/>
  <c r="AI281" i="296"/>
  <c r="AI282" i="296"/>
  <c r="AI283" i="296"/>
  <c r="AI285" i="296"/>
  <c r="AI286" i="296"/>
  <c r="AI287" i="296"/>
  <c r="AI288" i="296"/>
  <c r="AI289" i="296"/>
  <c r="AI290" i="296"/>
  <c r="AI291" i="296"/>
  <c r="AI292" i="296"/>
  <c r="AI293" i="296"/>
  <c r="AI294" i="296"/>
  <c r="AI295" i="296"/>
  <c r="AI296" i="296"/>
  <c r="AI297" i="296"/>
  <c r="AI298" i="296"/>
  <c r="AI299" i="296"/>
  <c r="AI300" i="296"/>
  <c r="AI301" i="296"/>
  <c r="AI302" i="296"/>
  <c r="AI303" i="296"/>
  <c r="AI304" i="296"/>
  <c r="AI305" i="296"/>
  <c r="AI306" i="296"/>
  <c r="AI307" i="296"/>
  <c r="AI308" i="296"/>
  <c r="AI309" i="296"/>
  <c r="AI310" i="296"/>
  <c r="AI311" i="296"/>
  <c r="AI312" i="296"/>
  <c r="AI313" i="296"/>
  <c r="AI314" i="296"/>
  <c r="AI315" i="296"/>
  <c r="AI316" i="296"/>
  <c r="AI317" i="296"/>
  <c r="AI318" i="296"/>
  <c r="AI319" i="296"/>
  <c r="AI320" i="296"/>
  <c r="AI321" i="296"/>
  <c r="AI322" i="296"/>
  <c r="AI323" i="296"/>
  <c r="AI324" i="296"/>
  <c r="AI325" i="296"/>
  <c r="AI326" i="296"/>
  <c r="AI327" i="296"/>
  <c r="AI328" i="296"/>
  <c r="AI329" i="296"/>
  <c r="AI330" i="296"/>
  <c r="AI331" i="296"/>
  <c r="AI332" i="296"/>
  <c r="AI333" i="296"/>
  <c r="AI334" i="296"/>
  <c r="AI335" i="296"/>
  <c r="AI336" i="296"/>
  <c r="AI337" i="296"/>
  <c r="AI338" i="296"/>
  <c r="AI340" i="296"/>
  <c r="AI341" i="296"/>
  <c r="AI342" i="296"/>
  <c r="AI343" i="296"/>
  <c r="AI344" i="296"/>
  <c r="AI345" i="296"/>
  <c r="AI346" i="296"/>
  <c r="AI347" i="296"/>
  <c r="AI348" i="296"/>
  <c r="AI349" i="296"/>
  <c r="AI350" i="296"/>
  <c r="AI351" i="296"/>
  <c r="AI352" i="296"/>
  <c r="AI353" i="296"/>
  <c r="AI354" i="296"/>
  <c r="AI355" i="296"/>
  <c r="AI356" i="296"/>
  <c r="AI357" i="296"/>
  <c r="AI358" i="296"/>
  <c r="AI359" i="296"/>
  <c r="AI360" i="296"/>
  <c r="AI361" i="296"/>
  <c r="AI362" i="296"/>
  <c r="AI363" i="296"/>
  <c r="AI364" i="296"/>
  <c r="AI365" i="296"/>
  <c r="AI366" i="296"/>
  <c r="AI367" i="296"/>
  <c r="AI368" i="296"/>
  <c r="AI369" i="296"/>
  <c r="AI370" i="296"/>
  <c r="AI371" i="296"/>
  <c r="AI372" i="296"/>
  <c r="AI373" i="296"/>
  <c r="AI374" i="296"/>
  <c r="AI375" i="296"/>
  <c r="AI376" i="296"/>
  <c r="AI377" i="296"/>
  <c r="AI378" i="296"/>
  <c r="AI379" i="296"/>
  <c r="AI380" i="296"/>
  <c r="AI381" i="296"/>
  <c r="AI382" i="296"/>
  <c r="AI383" i="296"/>
  <c r="AI384" i="296"/>
  <c r="AI385" i="296"/>
  <c r="AI386" i="296"/>
  <c r="AI387" i="296"/>
  <c r="AI388" i="296"/>
  <c r="AI389" i="296"/>
  <c r="AI390" i="296"/>
  <c r="AI391" i="296"/>
  <c r="AI392" i="296"/>
  <c r="AI393" i="296"/>
  <c r="AI394" i="296"/>
  <c r="AI395" i="296"/>
  <c r="AI396" i="296"/>
  <c r="AI397" i="296"/>
  <c r="AI398" i="296"/>
  <c r="AI399" i="296"/>
  <c r="AI400" i="296"/>
  <c r="AI401" i="296"/>
  <c r="AI402" i="296"/>
  <c r="AI403" i="296"/>
  <c r="AI404" i="296"/>
  <c r="AI405" i="296"/>
  <c r="AI406" i="296"/>
  <c r="AI407" i="296"/>
  <c r="AI408" i="296"/>
  <c r="AI409" i="296"/>
  <c r="AI410" i="296"/>
  <c r="AI411" i="296"/>
  <c r="AI412" i="296"/>
  <c r="AI413" i="296"/>
  <c r="AI414" i="296"/>
  <c r="AI415" i="296"/>
  <c r="AI416" i="296"/>
  <c r="AI417" i="296"/>
  <c r="AI418" i="296"/>
  <c r="AI419" i="296"/>
  <c r="AI420" i="296"/>
  <c r="AI421" i="296"/>
  <c r="AI422" i="296"/>
  <c r="AI422" i="316" s="1"/>
  <c r="AI57" i="296"/>
  <c r="AG58" i="296"/>
  <c r="AG59" i="296"/>
  <c r="AG60" i="296"/>
  <c r="AG61" i="296"/>
  <c r="AG62" i="296"/>
  <c r="AG63" i="296"/>
  <c r="AG64" i="296"/>
  <c r="AG65" i="296"/>
  <c r="AG66" i="296"/>
  <c r="AG67" i="296"/>
  <c r="AG68" i="296"/>
  <c r="AG69" i="296"/>
  <c r="AG70" i="296"/>
  <c r="AG71" i="296"/>
  <c r="AG72" i="296"/>
  <c r="AG73" i="296"/>
  <c r="AG74" i="296"/>
  <c r="AG75" i="296"/>
  <c r="AG76" i="296"/>
  <c r="AG77" i="296"/>
  <c r="AG78" i="296"/>
  <c r="AG79" i="296"/>
  <c r="AG80" i="296"/>
  <c r="AG81" i="296"/>
  <c r="AG82" i="296"/>
  <c r="AG83" i="296"/>
  <c r="AG84" i="296"/>
  <c r="AG85" i="296"/>
  <c r="AG86" i="296"/>
  <c r="AG87" i="296"/>
  <c r="AG88" i="296"/>
  <c r="AG89" i="296"/>
  <c r="AG90" i="296"/>
  <c r="AG91" i="296"/>
  <c r="AG92" i="296"/>
  <c r="AG93" i="296"/>
  <c r="AG94" i="296"/>
  <c r="AG95" i="296"/>
  <c r="AG96" i="296"/>
  <c r="AG97" i="296"/>
  <c r="AG98" i="296"/>
  <c r="AG99" i="296"/>
  <c r="AG100" i="296"/>
  <c r="AG101" i="296"/>
  <c r="AG102" i="296"/>
  <c r="AG103" i="296"/>
  <c r="AG104" i="296"/>
  <c r="AG105" i="296"/>
  <c r="AG106" i="296"/>
  <c r="AG107" i="296"/>
  <c r="AG108" i="296"/>
  <c r="AG109" i="296"/>
  <c r="AG110" i="296"/>
  <c r="AG111" i="296"/>
  <c r="AG112" i="296"/>
  <c r="AG113" i="296"/>
  <c r="AG114" i="296"/>
  <c r="AG115" i="296"/>
  <c r="AG116" i="296"/>
  <c r="AG117" i="296"/>
  <c r="AG118" i="296"/>
  <c r="AG119" i="296"/>
  <c r="AG120" i="296"/>
  <c r="AG121" i="296"/>
  <c r="AG122" i="296"/>
  <c r="AG123" i="296"/>
  <c r="AG124" i="296"/>
  <c r="AG125" i="296"/>
  <c r="AG126" i="296"/>
  <c r="AG127" i="296"/>
  <c r="AG128" i="296"/>
  <c r="AG129" i="296"/>
  <c r="AG130" i="296"/>
  <c r="AG131" i="296"/>
  <c r="AG132" i="296"/>
  <c r="AG133" i="296"/>
  <c r="AG134" i="296"/>
  <c r="AG135" i="296"/>
  <c r="AG136" i="296"/>
  <c r="AG137" i="296"/>
  <c r="AG138" i="296"/>
  <c r="AG139" i="296"/>
  <c r="AG140" i="296"/>
  <c r="AG141" i="296"/>
  <c r="AG142" i="296"/>
  <c r="AG143" i="296"/>
  <c r="AG144" i="296"/>
  <c r="AG145" i="296"/>
  <c r="AG146" i="296"/>
  <c r="AG147" i="296"/>
  <c r="AG148" i="296"/>
  <c r="AG149" i="296"/>
  <c r="AG150" i="296"/>
  <c r="AG151" i="296"/>
  <c r="AG152" i="296"/>
  <c r="AG153" i="296"/>
  <c r="AG154" i="296"/>
  <c r="AG155" i="296"/>
  <c r="AG156" i="296"/>
  <c r="AG157" i="296"/>
  <c r="AG158" i="296"/>
  <c r="AG159" i="296"/>
  <c r="AG160" i="296"/>
  <c r="AG161" i="296"/>
  <c r="AG162" i="296"/>
  <c r="AG163" i="296"/>
  <c r="AG164" i="296"/>
  <c r="AG165" i="296"/>
  <c r="AG166" i="296"/>
  <c r="AG167" i="296"/>
  <c r="AG168" i="296"/>
  <c r="AG169" i="296"/>
  <c r="AG170" i="296"/>
  <c r="AG171" i="296"/>
  <c r="AG172" i="296"/>
  <c r="AG173" i="296"/>
  <c r="AG174" i="296"/>
  <c r="AG175" i="296"/>
  <c r="AG176" i="296"/>
  <c r="AG177" i="296"/>
  <c r="AG178" i="296"/>
  <c r="AG179" i="296"/>
  <c r="AG180" i="296"/>
  <c r="AG181" i="296"/>
  <c r="AG182" i="296"/>
  <c r="AG183" i="296"/>
  <c r="AG184" i="296"/>
  <c r="AG185" i="296"/>
  <c r="AG186" i="296"/>
  <c r="AG187" i="296"/>
  <c r="AG188" i="296"/>
  <c r="AG189" i="296"/>
  <c r="AG190" i="296"/>
  <c r="AG191" i="296"/>
  <c r="AG192" i="296"/>
  <c r="AG193" i="296"/>
  <c r="AG194" i="296"/>
  <c r="AG195" i="296"/>
  <c r="AG196" i="296"/>
  <c r="AG197" i="296"/>
  <c r="AG198" i="296"/>
  <c r="AG199" i="296"/>
  <c r="AG200" i="296"/>
  <c r="AG201" i="296"/>
  <c r="AG202" i="296"/>
  <c r="AG203" i="296"/>
  <c r="AG204" i="296"/>
  <c r="AG205" i="296"/>
  <c r="AG206" i="296"/>
  <c r="AG207" i="296"/>
  <c r="AG208" i="296"/>
  <c r="AG209" i="296"/>
  <c r="AG210" i="296"/>
  <c r="AG211" i="296"/>
  <c r="AG212" i="296"/>
  <c r="AG213" i="296"/>
  <c r="AG214" i="296"/>
  <c r="AG215" i="296"/>
  <c r="AG216" i="296"/>
  <c r="AG217" i="296"/>
  <c r="AG218" i="296"/>
  <c r="AG219" i="296"/>
  <c r="AG220" i="296"/>
  <c r="AG221" i="296"/>
  <c r="AG222" i="296"/>
  <c r="AG223" i="296"/>
  <c r="AG224" i="296"/>
  <c r="AG225" i="296"/>
  <c r="AG226" i="296"/>
  <c r="AG227" i="296"/>
  <c r="AG228" i="296"/>
  <c r="AG229" i="296"/>
  <c r="AG230" i="296"/>
  <c r="AG231" i="296"/>
  <c r="AG232" i="296"/>
  <c r="AG233" i="296"/>
  <c r="AG234" i="296"/>
  <c r="AG235" i="296"/>
  <c r="AG236" i="296"/>
  <c r="AG237" i="296"/>
  <c r="AG238" i="296"/>
  <c r="AG239" i="296"/>
  <c r="AG240" i="296"/>
  <c r="AG241" i="296"/>
  <c r="AG242" i="296"/>
  <c r="AG243" i="296"/>
  <c r="AG244" i="296"/>
  <c r="AG245" i="296"/>
  <c r="AG246" i="296"/>
  <c r="AG247" i="296"/>
  <c r="AG248" i="296"/>
  <c r="AG249" i="296"/>
  <c r="AG250" i="296"/>
  <c r="AG251" i="296"/>
  <c r="AG252" i="296"/>
  <c r="AG253" i="296"/>
  <c r="AG254" i="296"/>
  <c r="AG255" i="296"/>
  <c r="AG256" i="296"/>
  <c r="AG257" i="296"/>
  <c r="AG258" i="296"/>
  <c r="AG259" i="296"/>
  <c r="AG260" i="296"/>
  <c r="AG261" i="296"/>
  <c r="AG262" i="296"/>
  <c r="AG263" i="296"/>
  <c r="AG264" i="296"/>
  <c r="AG265" i="296"/>
  <c r="AG266" i="296"/>
  <c r="AG267" i="296"/>
  <c r="AG268" i="296"/>
  <c r="AG269" i="296"/>
  <c r="AG270" i="296"/>
  <c r="AG271" i="296"/>
  <c r="AG272" i="296"/>
  <c r="AG273" i="296"/>
  <c r="AG274" i="296"/>
  <c r="AG275" i="296"/>
  <c r="AG276" i="296"/>
  <c r="AG277" i="296"/>
  <c r="AG278" i="296"/>
  <c r="AG279" i="296"/>
  <c r="AG280" i="296"/>
  <c r="AG281" i="296"/>
  <c r="AG282" i="296"/>
  <c r="AG283" i="296"/>
  <c r="AG285" i="296"/>
  <c r="AG286" i="296"/>
  <c r="AG287" i="296"/>
  <c r="AG288" i="296"/>
  <c r="AG289" i="296"/>
  <c r="AG290" i="296"/>
  <c r="AG291" i="296"/>
  <c r="AG292" i="296"/>
  <c r="AG293" i="296"/>
  <c r="AG294" i="296"/>
  <c r="AG295" i="296"/>
  <c r="AG296" i="296"/>
  <c r="AG297" i="296"/>
  <c r="AG298" i="296"/>
  <c r="AG299" i="296"/>
  <c r="AG300" i="296"/>
  <c r="AG301" i="296"/>
  <c r="AG302" i="296"/>
  <c r="AG303" i="296"/>
  <c r="AG304" i="296"/>
  <c r="AG305" i="296"/>
  <c r="AG306" i="296"/>
  <c r="AG307" i="296"/>
  <c r="AG308" i="296"/>
  <c r="AG309" i="296"/>
  <c r="AG310" i="296"/>
  <c r="AG311" i="296"/>
  <c r="AG312" i="296"/>
  <c r="AG313" i="296"/>
  <c r="AG314" i="296"/>
  <c r="AG315" i="296"/>
  <c r="AG316" i="296"/>
  <c r="AG317" i="296"/>
  <c r="AG318" i="296"/>
  <c r="AG319" i="296"/>
  <c r="AG320" i="296"/>
  <c r="AG321" i="296"/>
  <c r="AG322" i="296"/>
  <c r="AG323" i="296"/>
  <c r="AG324" i="296"/>
  <c r="AG325" i="296"/>
  <c r="AG326" i="296"/>
  <c r="AG327" i="296"/>
  <c r="AG328" i="296"/>
  <c r="AG329" i="296"/>
  <c r="AG330" i="296"/>
  <c r="AG331" i="296"/>
  <c r="AG332" i="296"/>
  <c r="AG333" i="296"/>
  <c r="AG334" i="296"/>
  <c r="AG335" i="296"/>
  <c r="AG336" i="296"/>
  <c r="AG337" i="296"/>
  <c r="AG338" i="296"/>
  <c r="AG340" i="296"/>
  <c r="AG341" i="296"/>
  <c r="AG342" i="296"/>
  <c r="AG343" i="296"/>
  <c r="AG344" i="296"/>
  <c r="AG345" i="296"/>
  <c r="AG346" i="296"/>
  <c r="AG347" i="296"/>
  <c r="AG348" i="296"/>
  <c r="AG349" i="296"/>
  <c r="AG350" i="296"/>
  <c r="AG351" i="296"/>
  <c r="AG352" i="296"/>
  <c r="AG353" i="296"/>
  <c r="AG354" i="296"/>
  <c r="AG355" i="296"/>
  <c r="AG356" i="296"/>
  <c r="AG357" i="296"/>
  <c r="AG358" i="296"/>
  <c r="AG359" i="296"/>
  <c r="AG360" i="296"/>
  <c r="AG361" i="296"/>
  <c r="AG362" i="296"/>
  <c r="AG363" i="296"/>
  <c r="AG364" i="296"/>
  <c r="AG365" i="296"/>
  <c r="AG366" i="296"/>
  <c r="AG367" i="296"/>
  <c r="AG368" i="296"/>
  <c r="AG369" i="296"/>
  <c r="AG370" i="296"/>
  <c r="AG371" i="296"/>
  <c r="AG372" i="296"/>
  <c r="AG373" i="296"/>
  <c r="AG374" i="296"/>
  <c r="AG375" i="296"/>
  <c r="AG376" i="296"/>
  <c r="AG377" i="296"/>
  <c r="AG378" i="296"/>
  <c r="AG379" i="296"/>
  <c r="AG380" i="296"/>
  <c r="AG381" i="296"/>
  <c r="AG382" i="296"/>
  <c r="AG383" i="296"/>
  <c r="AG384" i="296"/>
  <c r="AG385" i="296"/>
  <c r="AG386" i="296"/>
  <c r="AG387" i="296"/>
  <c r="AG388" i="296"/>
  <c r="AG389" i="296"/>
  <c r="AG390" i="296"/>
  <c r="AG391" i="296"/>
  <c r="AG392" i="296"/>
  <c r="AG393" i="296"/>
  <c r="AG394" i="296"/>
  <c r="AG395" i="296"/>
  <c r="AG396" i="296"/>
  <c r="AG397" i="296"/>
  <c r="AG398" i="296"/>
  <c r="AG399" i="296"/>
  <c r="AG400" i="296"/>
  <c r="AG401" i="296"/>
  <c r="AG402" i="296"/>
  <c r="AG403" i="296"/>
  <c r="AG404" i="296"/>
  <c r="AG405" i="296"/>
  <c r="AG406" i="296"/>
  <c r="AG407" i="296"/>
  <c r="AG408" i="296"/>
  <c r="AG409" i="296"/>
  <c r="AG410" i="296"/>
  <c r="AG411" i="296"/>
  <c r="AG412" i="296"/>
  <c r="AG413" i="296"/>
  <c r="AG414" i="296"/>
  <c r="AG415" i="296"/>
  <c r="AG416" i="296"/>
  <c r="AG417" i="296"/>
  <c r="AG418" i="296"/>
  <c r="AG419" i="296"/>
  <c r="AG420" i="296"/>
  <c r="AG421" i="296"/>
  <c r="AG422" i="296"/>
  <c r="AG422" i="316" s="1"/>
  <c r="AG57" i="296"/>
  <c r="AE58" i="296"/>
  <c r="AE59" i="296"/>
  <c r="AE60" i="296"/>
  <c r="AE61" i="296"/>
  <c r="AE62" i="296"/>
  <c r="AE63" i="296"/>
  <c r="AE64" i="296"/>
  <c r="AE65" i="296"/>
  <c r="AE66" i="296"/>
  <c r="AE67" i="296"/>
  <c r="AE68" i="296"/>
  <c r="AE69" i="296"/>
  <c r="AE70" i="296"/>
  <c r="AE71" i="296"/>
  <c r="AE72" i="296"/>
  <c r="AE73" i="296"/>
  <c r="AE74" i="296"/>
  <c r="AE75" i="296"/>
  <c r="AE76" i="296"/>
  <c r="AE77" i="296"/>
  <c r="AE78" i="296"/>
  <c r="AE79" i="296"/>
  <c r="AE80" i="296"/>
  <c r="AE81" i="296"/>
  <c r="AE82" i="296"/>
  <c r="AE83" i="296"/>
  <c r="AE84" i="296"/>
  <c r="AE85" i="296"/>
  <c r="AE86" i="296"/>
  <c r="AE87" i="296"/>
  <c r="AE88" i="296"/>
  <c r="AE89" i="296"/>
  <c r="AE90" i="296"/>
  <c r="AE91" i="296"/>
  <c r="AE92" i="296"/>
  <c r="AE93" i="296"/>
  <c r="AE94" i="296"/>
  <c r="AE95" i="296"/>
  <c r="AE96" i="296"/>
  <c r="AE97" i="296"/>
  <c r="AE98" i="296"/>
  <c r="AE99" i="296"/>
  <c r="AE100" i="296"/>
  <c r="AE101" i="296"/>
  <c r="AE102" i="296"/>
  <c r="AE103" i="296"/>
  <c r="AE104" i="296"/>
  <c r="AE105" i="296"/>
  <c r="AE106" i="296"/>
  <c r="AE107" i="296"/>
  <c r="AE108" i="296"/>
  <c r="AE109" i="296"/>
  <c r="AE110" i="296"/>
  <c r="AE111" i="296"/>
  <c r="AE112" i="296"/>
  <c r="AE113" i="296"/>
  <c r="AE114" i="296"/>
  <c r="AE115" i="296"/>
  <c r="AE116" i="296"/>
  <c r="AE117" i="296"/>
  <c r="AE118" i="296"/>
  <c r="AE119" i="296"/>
  <c r="AE120" i="296"/>
  <c r="AE121" i="296"/>
  <c r="AE122" i="296"/>
  <c r="AE123" i="296"/>
  <c r="AE124" i="296"/>
  <c r="AE125" i="296"/>
  <c r="AE126" i="296"/>
  <c r="AE127" i="296"/>
  <c r="AE128" i="296"/>
  <c r="AE129" i="296"/>
  <c r="AE130" i="296"/>
  <c r="AE131" i="296"/>
  <c r="AE132" i="296"/>
  <c r="AE133" i="296"/>
  <c r="AE134" i="296"/>
  <c r="AE135" i="296"/>
  <c r="AE136" i="296"/>
  <c r="AE137" i="296"/>
  <c r="AE138" i="296"/>
  <c r="AE139" i="296"/>
  <c r="AE140" i="296"/>
  <c r="AE141" i="296"/>
  <c r="AE142" i="296"/>
  <c r="AE143" i="296"/>
  <c r="AE144" i="296"/>
  <c r="AE145" i="296"/>
  <c r="AE146" i="296"/>
  <c r="AE147" i="296"/>
  <c r="AE148" i="296"/>
  <c r="AE149" i="296"/>
  <c r="AE150" i="296"/>
  <c r="AE151" i="296"/>
  <c r="AE152" i="296"/>
  <c r="AE153" i="296"/>
  <c r="AE154" i="296"/>
  <c r="AE155" i="296"/>
  <c r="AE156" i="296"/>
  <c r="AE157" i="296"/>
  <c r="AE158" i="296"/>
  <c r="AE159" i="296"/>
  <c r="AE160" i="296"/>
  <c r="AE161" i="296"/>
  <c r="AE162" i="296"/>
  <c r="AE163" i="296"/>
  <c r="AE164" i="296"/>
  <c r="AE165" i="296"/>
  <c r="AE166" i="296"/>
  <c r="AE167" i="296"/>
  <c r="AE168" i="296"/>
  <c r="AE169" i="296"/>
  <c r="AE170" i="296"/>
  <c r="AE171" i="296"/>
  <c r="AE172" i="296"/>
  <c r="AE173" i="296"/>
  <c r="AE174" i="296"/>
  <c r="AE175" i="296"/>
  <c r="AE176" i="296"/>
  <c r="AE177" i="296"/>
  <c r="AE178" i="296"/>
  <c r="AE179" i="296"/>
  <c r="AE180" i="296"/>
  <c r="AE181" i="296"/>
  <c r="AE182" i="296"/>
  <c r="AE183" i="296"/>
  <c r="AE184" i="296"/>
  <c r="AE185" i="296"/>
  <c r="AE186" i="296"/>
  <c r="AE187" i="296"/>
  <c r="AE188" i="296"/>
  <c r="AE189" i="296"/>
  <c r="AE190" i="296"/>
  <c r="AE191" i="296"/>
  <c r="AE192" i="296"/>
  <c r="AE193" i="296"/>
  <c r="AE194" i="296"/>
  <c r="AE195" i="296"/>
  <c r="AE196" i="296"/>
  <c r="AE197" i="296"/>
  <c r="AE198" i="296"/>
  <c r="AE199" i="296"/>
  <c r="AE200" i="296"/>
  <c r="AE201" i="296"/>
  <c r="AE202" i="296"/>
  <c r="AE203" i="296"/>
  <c r="AE204" i="296"/>
  <c r="AE205" i="296"/>
  <c r="AE206" i="296"/>
  <c r="AE207" i="296"/>
  <c r="AE208" i="296"/>
  <c r="AE209" i="296"/>
  <c r="AE210" i="296"/>
  <c r="AE211" i="296"/>
  <c r="AE212" i="296"/>
  <c r="AE213" i="296"/>
  <c r="AE214" i="296"/>
  <c r="AE215" i="296"/>
  <c r="AE216" i="296"/>
  <c r="AE217" i="296"/>
  <c r="AE218" i="296"/>
  <c r="AE219" i="296"/>
  <c r="AE220" i="296"/>
  <c r="AE221" i="296"/>
  <c r="AE222" i="296"/>
  <c r="AE223" i="296"/>
  <c r="AE224" i="296"/>
  <c r="AE225" i="296"/>
  <c r="AE226" i="296"/>
  <c r="AE227" i="296"/>
  <c r="AE228" i="296"/>
  <c r="AE229" i="296"/>
  <c r="AE230" i="296"/>
  <c r="AE231" i="296"/>
  <c r="AE232" i="296"/>
  <c r="AE233" i="296"/>
  <c r="AE234" i="296"/>
  <c r="AE235" i="296"/>
  <c r="AE236" i="296"/>
  <c r="AE237" i="296"/>
  <c r="AE238" i="296"/>
  <c r="AE239" i="296"/>
  <c r="AE240" i="296"/>
  <c r="AE241" i="296"/>
  <c r="AE242" i="296"/>
  <c r="AE243" i="296"/>
  <c r="AE244" i="296"/>
  <c r="AE245" i="296"/>
  <c r="AE246" i="296"/>
  <c r="AE247" i="296"/>
  <c r="AE248" i="296"/>
  <c r="AE249" i="296"/>
  <c r="AE250" i="296"/>
  <c r="AE251" i="296"/>
  <c r="AE252" i="296"/>
  <c r="AE253" i="296"/>
  <c r="AE254" i="296"/>
  <c r="AE255" i="296"/>
  <c r="AE256" i="296"/>
  <c r="AE257" i="296"/>
  <c r="AE258" i="296"/>
  <c r="AE259" i="296"/>
  <c r="AE260" i="296"/>
  <c r="AE261" i="296"/>
  <c r="AE262" i="296"/>
  <c r="AE263" i="296"/>
  <c r="AE264" i="296"/>
  <c r="AE265" i="296"/>
  <c r="AE266" i="296"/>
  <c r="AE267" i="296"/>
  <c r="AE268" i="296"/>
  <c r="AE269" i="296"/>
  <c r="AE270" i="296"/>
  <c r="AE271" i="296"/>
  <c r="AE272" i="296"/>
  <c r="AE273" i="296"/>
  <c r="AE274" i="296"/>
  <c r="AE275" i="296"/>
  <c r="AE276" i="296"/>
  <c r="AE277" i="296"/>
  <c r="AE278" i="296"/>
  <c r="AE279" i="296"/>
  <c r="AE280" i="296"/>
  <c r="AE281" i="296"/>
  <c r="AE282" i="296"/>
  <c r="AE283" i="296"/>
  <c r="AE285" i="296"/>
  <c r="AE286" i="296"/>
  <c r="AE287" i="296"/>
  <c r="AE288" i="296"/>
  <c r="AE289" i="296"/>
  <c r="AE290" i="296"/>
  <c r="AE291" i="296"/>
  <c r="AE292" i="296"/>
  <c r="AE293" i="296"/>
  <c r="AE294" i="296"/>
  <c r="AE295" i="296"/>
  <c r="AE296" i="296"/>
  <c r="AE297" i="296"/>
  <c r="AE298" i="296"/>
  <c r="AE299" i="296"/>
  <c r="AE300" i="296"/>
  <c r="AE301" i="296"/>
  <c r="AE302" i="296"/>
  <c r="AE303" i="296"/>
  <c r="AE304" i="296"/>
  <c r="AE305" i="296"/>
  <c r="AE306" i="296"/>
  <c r="AE307" i="296"/>
  <c r="AE308" i="296"/>
  <c r="AE309" i="296"/>
  <c r="AE310" i="296"/>
  <c r="AE311" i="296"/>
  <c r="AE312" i="296"/>
  <c r="AE313" i="296"/>
  <c r="AE314" i="296"/>
  <c r="AE315" i="296"/>
  <c r="AE316" i="296"/>
  <c r="AE317" i="296"/>
  <c r="AE318" i="296"/>
  <c r="AE319" i="296"/>
  <c r="AE320" i="296"/>
  <c r="AE321" i="296"/>
  <c r="AE322" i="296"/>
  <c r="AE323" i="296"/>
  <c r="AE324" i="296"/>
  <c r="AE325" i="296"/>
  <c r="AE326" i="296"/>
  <c r="AE327" i="296"/>
  <c r="AE328" i="296"/>
  <c r="AE329" i="296"/>
  <c r="AE330" i="296"/>
  <c r="AE331" i="296"/>
  <c r="AE332" i="296"/>
  <c r="AE333" i="296"/>
  <c r="AE334" i="296"/>
  <c r="AE335" i="296"/>
  <c r="AE336" i="296"/>
  <c r="AE337" i="296"/>
  <c r="AE338" i="296"/>
  <c r="AE340" i="296"/>
  <c r="AE341" i="296"/>
  <c r="AE342" i="296"/>
  <c r="AE343" i="296"/>
  <c r="AE344" i="296"/>
  <c r="AE345" i="296"/>
  <c r="AE346" i="296"/>
  <c r="AE347" i="296"/>
  <c r="AE348" i="296"/>
  <c r="AE349" i="296"/>
  <c r="AE350" i="296"/>
  <c r="AE351" i="296"/>
  <c r="AE352" i="296"/>
  <c r="AE353" i="296"/>
  <c r="AE354" i="296"/>
  <c r="AE355" i="296"/>
  <c r="AE356" i="296"/>
  <c r="AE357" i="296"/>
  <c r="AE358" i="296"/>
  <c r="AE359" i="296"/>
  <c r="AE360" i="296"/>
  <c r="AE361" i="296"/>
  <c r="AE362" i="296"/>
  <c r="AE363" i="296"/>
  <c r="AE364" i="296"/>
  <c r="AE365" i="296"/>
  <c r="AE366" i="296"/>
  <c r="AE367" i="296"/>
  <c r="AE368" i="296"/>
  <c r="AE369" i="296"/>
  <c r="AE370" i="296"/>
  <c r="AE371" i="296"/>
  <c r="AE372" i="296"/>
  <c r="AE373" i="296"/>
  <c r="AE374" i="296"/>
  <c r="AE375" i="296"/>
  <c r="AE376" i="296"/>
  <c r="AE377" i="296"/>
  <c r="AE378" i="296"/>
  <c r="AE379" i="296"/>
  <c r="AE380" i="296"/>
  <c r="AE381" i="296"/>
  <c r="AE382" i="296"/>
  <c r="AE383" i="296"/>
  <c r="AE384" i="296"/>
  <c r="AE385" i="296"/>
  <c r="AE386" i="296"/>
  <c r="AE387" i="296"/>
  <c r="AE388" i="296"/>
  <c r="AE389" i="296"/>
  <c r="AE390" i="296"/>
  <c r="AE391" i="296"/>
  <c r="AE392" i="296"/>
  <c r="AE393" i="296"/>
  <c r="AE394" i="296"/>
  <c r="AE395" i="296"/>
  <c r="AE396" i="296"/>
  <c r="AE397" i="296"/>
  <c r="AE398" i="296"/>
  <c r="AE399" i="296"/>
  <c r="AE400" i="296"/>
  <c r="AE401" i="296"/>
  <c r="AE402" i="296"/>
  <c r="AE403" i="296"/>
  <c r="AE404" i="296"/>
  <c r="AE405" i="296"/>
  <c r="AE406" i="296"/>
  <c r="AE407" i="296"/>
  <c r="AE408" i="296"/>
  <c r="AE409" i="296"/>
  <c r="AE410" i="296"/>
  <c r="AE411" i="296"/>
  <c r="AE412" i="296"/>
  <c r="AE413" i="296"/>
  <c r="AE414" i="296"/>
  <c r="AE415" i="296"/>
  <c r="AE416" i="296"/>
  <c r="AE417" i="296"/>
  <c r="AE418" i="296"/>
  <c r="AE419" i="296"/>
  <c r="AE420" i="296"/>
  <c r="AE421" i="296"/>
  <c r="AE422" i="296"/>
  <c r="AE422" i="316" s="1"/>
  <c r="AE57" i="296"/>
  <c r="AC58" i="296"/>
  <c r="AC59" i="296"/>
  <c r="AC60" i="296"/>
  <c r="AC61" i="296"/>
  <c r="AC62" i="296"/>
  <c r="AC63" i="296"/>
  <c r="AC64" i="296"/>
  <c r="AC65" i="296"/>
  <c r="AC66" i="296"/>
  <c r="AC67" i="296"/>
  <c r="AC68" i="296"/>
  <c r="AC69" i="296"/>
  <c r="AC70" i="296"/>
  <c r="AC71" i="296"/>
  <c r="AC72" i="296"/>
  <c r="AC73" i="296"/>
  <c r="AC74" i="296"/>
  <c r="AC75" i="296"/>
  <c r="AC76" i="296"/>
  <c r="AC77" i="296"/>
  <c r="AC78" i="296"/>
  <c r="AC79" i="296"/>
  <c r="AC80" i="296"/>
  <c r="AC81" i="296"/>
  <c r="AC82" i="296"/>
  <c r="AC83" i="296"/>
  <c r="AC84" i="296"/>
  <c r="AC85" i="296"/>
  <c r="AC86" i="296"/>
  <c r="AC87" i="296"/>
  <c r="AC88" i="296"/>
  <c r="AC89" i="296"/>
  <c r="AC90" i="296"/>
  <c r="AC91" i="296"/>
  <c r="AC92" i="296"/>
  <c r="AC93" i="296"/>
  <c r="AC94" i="296"/>
  <c r="AC95" i="296"/>
  <c r="AC96" i="296"/>
  <c r="AC97" i="296"/>
  <c r="AC98" i="296"/>
  <c r="AC99" i="296"/>
  <c r="AC100" i="296"/>
  <c r="AC101" i="296"/>
  <c r="AC102" i="296"/>
  <c r="AC103" i="296"/>
  <c r="AC104" i="296"/>
  <c r="AC105" i="296"/>
  <c r="AC106" i="296"/>
  <c r="AC107" i="296"/>
  <c r="AC108" i="296"/>
  <c r="AC109" i="296"/>
  <c r="AC110" i="296"/>
  <c r="AC111" i="296"/>
  <c r="AC112" i="296"/>
  <c r="AC113" i="296"/>
  <c r="AC114" i="296"/>
  <c r="AC115" i="296"/>
  <c r="AC116" i="296"/>
  <c r="AC117" i="296"/>
  <c r="AC118" i="296"/>
  <c r="AC119" i="296"/>
  <c r="AC120" i="296"/>
  <c r="AC121" i="296"/>
  <c r="AC122" i="296"/>
  <c r="AC123" i="296"/>
  <c r="AC124" i="296"/>
  <c r="AC125" i="296"/>
  <c r="AC126" i="296"/>
  <c r="AC127" i="296"/>
  <c r="AC128" i="296"/>
  <c r="AC129" i="296"/>
  <c r="AC130" i="296"/>
  <c r="AC131" i="296"/>
  <c r="AC132" i="296"/>
  <c r="AC133" i="296"/>
  <c r="AC134" i="296"/>
  <c r="AC135" i="296"/>
  <c r="AC136" i="296"/>
  <c r="AC137" i="296"/>
  <c r="AC138" i="296"/>
  <c r="AC139" i="296"/>
  <c r="AC140" i="296"/>
  <c r="AC141" i="296"/>
  <c r="AC142" i="296"/>
  <c r="AC143" i="296"/>
  <c r="AC144" i="296"/>
  <c r="AC145" i="296"/>
  <c r="AC146" i="296"/>
  <c r="AC147" i="296"/>
  <c r="AC148" i="296"/>
  <c r="AC149" i="296"/>
  <c r="AC150" i="296"/>
  <c r="AC151" i="296"/>
  <c r="AC152" i="296"/>
  <c r="AC153" i="296"/>
  <c r="AC154" i="296"/>
  <c r="AC155" i="296"/>
  <c r="AC156" i="296"/>
  <c r="AC157" i="296"/>
  <c r="AC158" i="296"/>
  <c r="AC159" i="296"/>
  <c r="AC160" i="296"/>
  <c r="AC161" i="296"/>
  <c r="AC162" i="296"/>
  <c r="AC163" i="296"/>
  <c r="AC164" i="296"/>
  <c r="AC165" i="296"/>
  <c r="AC166" i="296"/>
  <c r="AC167" i="296"/>
  <c r="AC168" i="296"/>
  <c r="AC169" i="296"/>
  <c r="AC170" i="296"/>
  <c r="AC171" i="296"/>
  <c r="AC172" i="296"/>
  <c r="AC173" i="296"/>
  <c r="AC174" i="296"/>
  <c r="AC175" i="296"/>
  <c r="AC176" i="296"/>
  <c r="AC177" i="296"/>
  <c r="AC178" i="296"/>
  <c r="AC179" i="296"/>
  <c r="AC180" i="296"/>
  <c r="AC181" i="296"/>
  <c r="AC182" i="296"/>
  <c r="AC183" i="296"/>
  <c r="AC184" i="296"/>
  <c r="AC185" i="296"/>
  <c r="AC186" i="296"/>
  <c r="AC187" i="296"/>
  <c r="AC188" i="296"/>
  <c r="AC189" i="296"/>
  <c r="AC190" i="296"/>
  <c r="AC191" i="296"/>
  <c r="AC192" i="296"/>
  <c r="AC193" i="296"/>
  <c r="AC194" i="296"/>
  <c r="AC195" i="296"/>
  <c r="AC196" i="296"/>
  <c r="AC197" i="296"/>
  <c r="AC198" i="296"/>
  <c r="AC199" i="296"/>
  <c r="AC200" i="296"/>
  <c r="AC201" i="296"/>
  <c r="AC202" i="296"/>
  <c r="AC203" i="296"/>
  <c r="AC204" i="296"/>
  <c r="AC205" i="296"/>
  <c r="AC206" i="296"/>
  <c r="AC207" i="296"/>
  <c r="AC208" i="296"/>
  <c r="AC209" i="296"/>
  <c r="AC210" i="296"/>
  <c r="AC211" i="296"/>
  <c r="AC212" i="296"/>
  <c r="AC213" i="296"/>
  <c r="AC214" i="296"/>
  <c r="AC215" i="296"/>
  <c r="AC216" i="296"/>
  <c r="AC217" i="296"/>
  <c r="AC218" i="296"/>
  <c r="AC219" i="296"/>
  <c r="AC220" i="296"/>
  <c r="AC221" i="296"/>
  <c r="AC222" i="296"/>
  <c r="AC223" i="296"/>
  <c r="AC224" i="296"/>
  <c r="AC225" i="296"/>
  <c r="AC226" i="296"/>
  <c r="AC227" i="296"/>
  <c r="AC228" i="296"/>
  <c r="AC229" i="296"/>
  <c r="AC230" i="296"/>
  <c r="AC231" i="296"/>
  <c r="AC232" i="296"/>
  <c r="AC233" i="296"/>
  <c r="AC234" i="296"/>
  <c r="AC235" i="296"/>
  <c r="AC236" i="296"/>
  <c r="AC237" i="296"/>
  <c r="AC238" i="296"/>
  <c r="AC239" i="296"/>
  <c r="AC240" i="296"/>
  <c r="AC241" i="296"/>
  <c r="AC242" i="296"/>
  <c r="AC243" i="296"/>
  <c r="AC244" i="296"/>
  <c r="AC245" i="296"/>
  <c r="AC246" i="296"/>
  <c r="AC247" i="296"/>
  <c r="AC248" i="296"/>
  <c r="AC249" i="296"/>
  <c r="AC250" i="296"/>
  <c r="AC251" i="296"/>
  <c r="AC252" i="296"/>
  <c r="AC253" i="296"/>
  <c r="AC254" i="296"/>
  <c r="AC255" i="296"/>
  <c r="AC256" i="296"/>
  <c r="AC257" i="296"/>
  <c r="AC258" i="296"/>
  <c r="AC259" i="296"/>
  <c r="AC260" i="296"/>
  <c r="AC261" i="296"/>
  <c r="AC262" i="296"/>
  <c r="AC263" i="296"/>
  <c r="AC264" i="296"/>
  <c r="AC265" i="296"/>
  <c r="AC266" i="296"/>
  <c r="AC267" i="296"/>
  <c r="AC268" i="296"/>
  <c r="AC269" i="296"/>
  <c r="AC270" i="296"/>
  <c r="AC271" i="296"/>
  <c r="AC272" i="296"/>
  <c r="AC273" i="296"/>
  <c r="AC274" i="296"/>
  <c r="AC275" i="296"/>
  <c r="AC276" i="296"/>
  <c r="AC277" i="296"/>
  <c r="AC278" i="296"/>
  <c r="AC279" i="296"/>
  <c r="AC280" i="296"/>
  <c r="AC281" i="296"/>
  <c r="AC282" i="296"/>
  <c r="AC283" i="296"/>
  <c r="AC285" i="296"/>
  <c r="AC286" i="296"/>
  <c r="AC287" i="296"/>
  <c r="AC288" i="296"/>
  <c r="AC289" i="296"/>
  <c r="AC290" i="296"/>
  <c r="AC291" i="296"/>
  <c r="AC292" i="296"/>
  <c r="AC293" i="296"/>
  <c r="AC294" i="296"/>
  <c r="AC295" i="296"/>
  <c r="AC296" i="296"/>
  <c r="AC297" i="296"/>
  <c r="AC298" i="296"/>
  <c r="AC299" i="296"/>
  <c r="AC300" i="296"/>
  <c r="AC301" i="296"/>
  <c r="AC302" i="296"/>
  <c r="AC303" i="296"/>
  <c r="AC304" i="296"/>
  <c r="AC305" i="296"/>
  <c r="AC306" i="296"/>
  <c r="AC307" i="296"/>
  <c r="AC308" i="296"/>
  <c r="AC309" i="296"/>
  <c r="AC310" i="296"/>
  <c r="AC311" i="296"/>
  <c r="AC312" i="296"/>
  <c r="AC313" i="296"/>
  <c r="AC314" i="296"/>
  <c r="AC315" i="296"/>
  <c r="AC316" i="296"/>
  <c r="AC317" i="296"/>
  <c r="AC318" i="296"/>
  <c r="AC319" i="296"/>
  <c r="AC320" i="296"/>
  <c r="AC321" i="296"/>
  <c r="AC322" i="296"/>
  <c r="AC323" i="296"/>
  <c r="AC324" i="296"/>
  <c r="AC325" i="296"/>
  <c r="AC326" i="296"/>
  <c r="AC327" i="296"/>
  <c r="AC328" i="296"/>
  <c r="AC329" i="296"/>
  <c r="AC330" i="296"/>
  <c r="AC331" i="296"/>
  <c r="AC332" i="296"/>
  <c r="AC333" i="296"/>
  <c r="AC334" i="296"/>
  <c r="AC335" i="296"/>
  <c r="AC336" i="296"/>
  <c r="AC337" i="296"/>
  <c r="AC338" i="296"/>
  <c r="AC340" i="296"/>
  <c r="AC341" i="296"/>
  <c r="AC342" i="296"/>
  <c r="AC343" i="296"/>
  <c r="AC344" i="296"/>
  <c r="AC345" i="296"/>
  <c r="AC346" i="296"/>
  <c r="AC347" i="296"/>
  <c r="AC348" i="296"/>
  <c r="AC349" i="296"/>
  <c r="AC350" i="296"/>
  <c r="AC351" i="296"/>
  <c r="AC352" i="296"/>
  <c r="AC353" i="296"/>
  <c r="AC354" i="296"/>
  <c r="AC355" i="296"/>
  <c r="AC356" i="296"/>
  <c r="AC357" i="296"/>
  <c r="AC358" i="296"/>
  <c r="AC359" i="296"/>
  <c r="AC360" i="296"/>
  <c r="AC361" i="296"/>
  <c r="AC362" i="296"/>
  <c r="AC363" i="296"/>
  <c r="AC364" i="296"/>
  <c r="AC365" i="296"/>
  <c r="AC366" i="296"/>
  <c r="AC367" i="296"/>
  <c r="AC368" i="296"/>
  <c r="AC369" i="296"/>
  <c r="AC370" i="296"/>
  <c r="AC371" i="296"/>
  <c r="AC372" i="296"/>
  <c r="AC373" i="296"/>
  <c r="AC374" i="296"/>
  <c r="AC375" i="296"/>
  <c r="AC376" i="296"/>
  <c r="AC377" i="296"/>
  <c r="AC378" i="296"/>
  <c r="AC379" i="296"/>
  <c r="AC380" i="296"/>
  <c r="AC381" i="296"/>
  <c r="AC382" i="296"/>
  <c r="AC383" i="296"/>
  <c r="AC384" i="296"/>
  <c r="AC385" i="296"/>
  <c r="AC386" i="296"/>
  <c r="AC387" i="296"/>
  <c r="AC388" i="296"/>
  <c r="AC389" i="296"/>
  <c r="AC390" i="296"/>
  <c r="AC391" i="296"/>
  <c r="AC392" i="296"/>
  <c r="AC393" i="296"/>
  <c r="AC394" i="296"/>
  <c r="AC395" i="296"/>
  <c r="AC396" i="296"/>
  <c r="AC397" i="296"/>
  <c r="AC398" i="296"/>
  <c r="AC399" i="296"/>
  <c r="AC400" i="296"/>
  <c r="AC401" i="296"/>
  <c r="AC402" i="296"/>
  <c r="AC403" i="296"/>
  <c r="AC404" i="296"/>
  <c r="AC405" i="296"/>
  <c r="AC406" i="296"/>
  <c r="AC407" i="296"/>
  <c r="AC408" i="296"/>
  <c r="AC409" i="296"/>
  <c r="AC410" i="296"/>
  <c r="AC411" i="296"/>
  <c r="AC412" i="296"/>
  <c r="AC413" i="296"/>
  <c r="AC414" i="296"/>
  <c r="AC415" i="296"/>
  <c r="AC416" i="296"/>
  <c r="AC417" i="296"/>
  <c r="AC418" i="296"/>
  <c r="AC419" i="296"/>
  <c r="AC420" i="296"/>
  <c r="AC421" i="296"/>
  <c r="AC422" i="296"/>
  <c r="AC422" i="316" s="1"/>
  <c r="AC57" i="296"/>
  <c r="AA58" i="296"/>
  <c r="AA59" i="296"/>
  <c r="AA60" i="296"/>
  <c r="AA61" i="296"/>
  <c r="AA62" i="296"/>
  <c r="AA63" i="296"/>
  <c r="AA64" i="296"/>
  <c r="AA65" i="296"/>
  <c r="AA66" i="296"/>
  <c r="AA67" i="296"/>
  <c r="AA68" i="296"/>
  <c r="AA69" i="296"/>
  <c r="AA70" i="296"/>
  <c r="AA71" i="296"/>
  <c r="AA72" i="296"/>
  <c r="AA73" i="296"/>
  <c r="AA74" i="296"/>
  <c r="AA75" i="296"/>
  <c r="AA76" i="296"/>
  <c r="AA77" i="296"/>
  <c r="AA78" i="296"/>
  <c r="AA79" i="296"/>
  <c r="AA80" i="296"/>
  <c r="AA81" i="296"/>
  <c r="AA82" i="296"/>
  <c r="AA83" i="296"/>
  <c r="AA84" i="296"/>
  <c r="AA85" i="296"/>
  <c r="AA86" i="296"/>
  <c r="AA87" i="296"/>
  <c r="AA88" i="296"/>
  <c r="AA89" i="296"/>
  <c r="AA90" i="296"/>
  <c r="AA91" i="296"/>
  <c r="AA92" i="296"/>
  <c r="AA93" i="296"/>
  <c r="AA94" i="296"/>
  <c r="AA95" i="296"/>
  <c r="AA96" i="296"/>
  <c r="AA97" i="296"/>
  <c r="AA98" i="296"/>
  <c r="AA99" i="296"/>
  <c r="AA100" i="296"/>
  <c r="AA101" i="296"/>
  <c r="AA102" i="296"/>
  <c r="AA103" i="296"/>
  <c r="AA104" i="296"/>
  <c r="AA105" i="296"/>
  <c r="AA106" i="296"/>
  <c r="AA107" i="296"/>
  <c r="AA108" i="296"/>
  <c r="AA109" i="296"/>
  <c r="AA110" i="296"/>
  <c r="AA111" i="296"/>
  <c r="AA112" i="296"/>
  <c r="AA113" i="296"/>
  <c r="AA114" i="296"/>
  <c r="AA115" i="296"/>
  <c r="AA116" i="296"/>
  <c r="AA117" i="296"/>
  <c r="AA118" i="296"/>
  <c r="AA119" i="296"/>
  <c r="AA120" i="296"/>
  <c r="AA121" i="296"/>
  <c r="AA122" i="296"/>
  <c r="AA123" i="296"/>
  <c r="AA124" i="296"/>
  <c r="AA125" i="296"/>
  <c r="AA126" i="296"/>
  <c r="AA127" i="296"/>
  <c r="AA128" i="296"/>
  <c r="AA129" i="296"/>
  <c r="AA130" i="296"/>
  <c r="AA131" i="296"/>
  <c r="AA132" i="296"/>
  <c r="AA133" i="296"/>
  <c r="AA134" i="296"/>
  <c r="AA135" i="296"/>
  <c r="AA136" i="296"/>
  <c r="AA137" i="296"/>
  <c r="AA138" i="296"/>
  <c r="AA139" i="296"/>
  <c r="AA140" i="296"/>
  <c r="AA141" i="296"/>
  <c r="AA142" i="296"/>
  <c r="AA143" i="296"/>
  <c r="AA144" i="296"/>
  <c r="AA145" i="296"/>
  <c r="AA146" i="296"/>
  <c r="AA147" i="296"/>
  <c r="AA148" i="296"/>
  <c r="AA149" i="296"/>
  <c r="AA150" i="296"/>
  <c r="AA151" i="296"/>
  <c r="AA152" i="296"/>
  <c r="AA153" i="296"/>
  <c r="AA154" i="296"/>
  <c r="AA155" i="296"/>
  <c r="AA156" i="296"/>
  <c r="AA157" i="296"/>
  <c r="AA158" i="296"/>
  <c r="AA159" i="296"/>
  <c r="AA160" i="296"/>
  <c r="AA161" i="296"/>
  <c r="AA162" i="296"/>
  <c r="AA163" i="296"/>
  <c r="AA164" i="296"/>
  <c r="AA165" i="296"/>
  <c r="AA166" i="296"/>
  <c r="AA167" i="296"/>
  <c r="AA168" i="296"/>
  <c r="AA169" i="296"/>
  <c r="AA170" i="296"/>
  <c r="AA171" i="296"/>
  <c r="AA172" i="296"/>
  <c r="AA173" i="296"/>
  <c r="AA174" i="296"/>
  <c r="AA175" i="296"/>
  <c r="AA176" i="296"/>
  <c r="AA177" i="296"/>
  <c r="AA178" i="296"/>
  <c r="AA179" i="296"/>
  <c r="AA180" i="296"/>
  <c r="AA181" i="296"/>
  <c r="AA182" i="296"/>
  <c r="AA183" i="296"/>
  <c r="AA184" i="296"/>
  <c r="AA185" i="296"/>
  <c r="AA186" i="296"/>
  <c r="AA187" i="296"/>
  <c r="AA188" i="296"/>
  <c r="AA189" i="296"/>
  <c r="AA190" i="296"/>
  <c r="AA191" i="296"/>
  <c r="AA192" i="296"/>
  <c r="AA193" i="296"/>
  <c r="AA194" i="296"/>
  <c r="AA195" i="296"/>
  <c r="AA196" i="296"/>
  <c r="AA197" i="296"/>
  <c r="AA198" i="296"/>
  <c r="AA199" i="296"/>
  <c r="AA200" i="296"/>
  <c r="AA201" i="296"/>
  <c r="AA202" i="296"/>
  <c r="AA203" i="296"/>
  <c r="AA204" i="296"/>
  <c r="AA205" i="296"/>
  <c r="AA206" i="296"/>
  <c r="AA207" i="296"/>
  <c r="AA208" i="296"/>
  <c r="AA209" i="296"/>
  <c r="AA210" i="296"/>
  <c r="AA211" i="296"/>
  <c r="AA212" i="296"/>
  <c r="AA213" i="296"/>
  <c r="AA214" i="296"/>
  <c r="AA215" i="296"/>
  <c r="AA216" i="296"/>
  <c r="AA217" i="296"/>
  <c r="AA218" i="296"/>
  <c r="AA219" i="296"/>
  <c r="AA220" i="296"/>
  <c r="AA221" i="296"/>
  <c r="AA222" i="296"/>
  <c r="AA223" i="296"/>
  <c r="AA224" i="296"/>
  <c r="AA225" i="296"/>
  <c r="AA226" i="296"/>
  <c r="AA227" i="296"/>
  <c r="AA228" i="296"/>
  <c r="AA229" i="296"/>
  <c r="AA230" i="296"/>
  <c r="AA231" i="296"/>
  <c r="AA232" i="296"/>
  <c r="AA233" i="296"/>
  <c r="AA234" i="296"/>
  <c r="AA235" i="296"/>
  <c r="AA236" i="296"/>
  <c r="AA237" i="296"/>
  <c r="AA238" i="296"/>
  <c r="AA239" i="296"/>
  <c r="AA240" i="296"/>
  <c r="AA241" i="296"/>
  <c r="AA242" i="296"/>
  <c r="AA243" i="296"/>
  <c r="AA244" i="296"/>
  <c r="AA245" i="296"/>
  <c r="AA246" i="296"/>
  <c r="AA247" i="296"/>
  <c r="AA248" i="296"/>
  <c r="AA249" i="296"/>
  <c r="AA250" i="296"/>
  <c r="AA251" i="296"/>
  <c r="AA252" i="296"/>
  <c r="AA253" i="296"/>
  <c r="AA254" i="296"/>
  <c r="AA255" i="296"/>
  <c r="AA256" i="296"/>
  <c r="AA257" i="296"/>
  <c r="AA258" i="296"/>
  <c r="AA259" i="296"/>
  <c r="AA260" i="296"/>
  <c r="AA261" i="296"/>
  <c r="AA262" i="296"/>
  <c r="AA263" i="296"/>
  <c r="AA264" i="296"/>
  <c r="AA265" i="296"/>
  <c r="AA266" i="296"/>
  <c r="AA267" i="296"/>
  <c r="AA268" i="296"/>
  <c r="AA269" i="296"/>
  <c r="AA270" i="296"/>
  <c r="AA271" i="296"/>
  <c r="AA272" i="296"/>
  <c r="AA273" i="296"/>
  <c r="AA274" i="296"/>
  <c r="AA275" i="296"/>
  <c r="AA276" i="296"/>
  <c r="AA277" i="296"/>
  <c r="AA278" i="296"/>
  <c r="AA279" i="296"/>
  <c r="AA280" i="296"/>
  <c r="AA281" i="296"/>
  <c r="AA282" i="296"/>
  <c r="AA283" i="296"/>
  <c r="AA285" i="296"/>
  <c r="AA286" i="296"/>
  <c r="AA287" i="296"/>
  <c r="AA288" i="296"/>
  <c r="AA289" i="296"/>
  <c r="AA290" i="296"/>
  <c r="AA291" i="296"/>
  <c r="AA292" i="296"/>
  <c r="AA293" i="296"/>
  <c r="AA294" i="296"/>
  <c r="AA295" i="296"/>
  <c r="AA296" i="296"/>
  <c r="AA297" i="296"/>
  <c r="AA298" i="296"/>
  <c r="AA299" i="296"/>
  <c r="AA300" i="296"/>
  <c r="AA301" i="296"/>
  <c r="AA302" i="296"/>
  <c r="AA303" i="296"/>
  <c r="AA304" i="296"/>
  <c r="AA305" i="296"/>
  <c r="AA306" i="296"/>
  <c r="AA307" i="296"/>
  <c r="AA308" i="296"/>
  <c r="AA309" i="296"/>
  <c r="AA310" i="296"/>
  <c r="AA311" i="296"/>
  <c r="AA312" i="296"/>
  <c r="AA313" i="296"/>
  <c r="AA314" i="296"/>
  <c r="AA315" i="296"/>
  <c r="AA316" i="296"/>
  <c r="AA317" i="296"/>
  <c r="AA318" i="296"/>
  <c r="AA319" i="296"/>
  <c r="AA320" i="296"/>
  <c r="AA321" i="296"/>
  <c r="AA322" i="296"/>
  <c r="AA323" i="296"/>
  <c r="AA324" i="296"/>
  <c r="AA325" i="296"/>
  <c r="AA326" i="296"/>
  <c r="AA327" i="296"/>
  <c r="AA328" i="296"/>
  <c r="AA329" i="296"/>
  <c r="AA330" i="296"/>
  <c r="AA331" i="296"/>
  <c r="AA332" i="296"/>
  <c r="AA333" i="296"/>
  <c r="AA334" i="296"/>
  <c r="AA335" i="296"/>
  <c r="AA336" i="296"/>
  <c r="AA337" i="296"/>
  <c r="AA338" i="296"/>
  <c r="AA340" i="296"/>
  <c r="AA341" i="296"/>
  <c r="AA342" i="296"/>
  <c r="AA343" i="296"/>
  <c r="AA344" i="296"/>
  <c r="AA345" i="296"/>
  <c r="AA346" i="296"/>
  <c r="AA347" i="296"/>
  <c r="AA348" i="296"/>
  <c r="AA349" i="296"/>
  <c r="AA350" i="296"/>
  <c r="AA351" i="296"/>
  <c r="AA352" i="296"/>
  <c r="AA353" i="296"/>
  <c r="AA354" i="296"/>
  <c r="AA355" i="296"/>
  <c r="AA356" i="296"/>
  <c r="AA357" i="296"/>
  <c r="AA358" i="296"/>
  <c r="AA359" i="296"/>
  <c r="AA360" i="296"/>
  <c r="AA361" i="296"/>
  <c r="AA362" i="296"/>
  <c r="AA363" i="296"/>
  <c r="AA364" i="296"/>
  <c r="AA365" i="296"/>
  <c r="AA366" i="296"/>
  <c r="AA367" i="296"/>
  <c r="AA368" i="296"/>
  <c r="AA369" i="296"/>
  <c r="AA370" i="296"/>
  <c r="AA371" i="296"/>
  <c r="AA372" i="296"/>
  <c r="AA373" i="296"/>
  <c r="AA374" i="296"/>
  <c r="AA375" i="296"/>
  <c r="AA376" i="296"/>
  <c r="AA377" i="296"/>
  <c r="AA378" i="296"/>
  <c r="AA379" i="296"/>
  <c r="AA380" i="296"/>
  <c r="AA381" i="296"/>
  <c r="AA382" i="296"/>
  <c r="AA383" i="296"/>
  <c r="AA384" i="296"/>
  <c r="AA385" i="296"/>
  <c r="AA386" i="296"/>
  <c r="AA387" i="296"/>
  <c r="AA388" i="296"/>
  <c r="AA389" i="296"/>
  <c r="AA390" i="296"/>
  <c r="AA391" i="296"/>
  <c r="AA392" i="296"/>
  <c r="AA393" i="296"/>
  <c r="AA394" i="296"/>
  <c r="AA395" i="296"/>
  <c r="AA396" i="296"/>
  <c r="AA397" i="296"/>
  <c r="AA398" i="296"/>
  <c r="AA399" i="296"/>
  <c r="AA400" i="296"/>
  <c r="AA401" i="296"/>
  <c r="AA402" i="296"/>
  <c r="AA403" i="296"/>
  <c r="AA404" i="296"/>
  <c r="AA405" i="296"/>
  <c r="AA406" i="296"/>
  <c r="AA407" i="296"/>
  <c r="AA408" i="296"/>
  <c r="AA409" i="296"/>
  <c r="AA410" i="296"/>
  <c r="AA411" i="296"/>
  <c r="AA412" i="296"/>
  <c r="AA413" i="296"/>
  <c r="AA414" i="296"/>
  <c r="AA415" i="296"/>
  <c r="AA416" i="296"/>
  <c r="AA417" i="296"/>
  <c r="AA418" i="296"/>
  <c r="AA419" i="296"/>
  <c r="AA420" i="296"/>
  <c r="AA421" i="296"/>
  <c r="AA422" i="296"/>
  <c r="AA422" i="316" s="1"/>
  <c r="AA57" i="296"/>
  <c r="Y58" i="296"/>
  <c r="Y59" i="296"/>
  <c r="Y60" i="296"/>
  <c r="Y61" i="296"/>
  <c r="Y62" i="296"/>
  <c r="Y63" i="296"/>
  <c r="Y64" i="296"/>
  <c r="Y65" i="296"/>
  <c r="Y66" i="296"/>
  <c r="Y67" i="296"/>
  <c r="Y68" i="296"/>
  <c r="Y69" i="296"/>
  <c r="Y70" i="296"/>
  <c r="Y71" i="296"/>
  <c r="Y72" i="296"/>
  <c r="Y73" i="296"/>
  <c r="Y74" i="296"/>
  <c r="Y75" i="296"/>
  <c r="Y76" i="296"/>
  <c r="Y77" i="296"/>
  <c r="Y78" i="296"/>
  <c r="Y79" i="296"/>
  <c r="Y80" i="296"/>
  <c r="Y81" i="296"/>
  <c r="Y82" i="296"/>
  <c r="Y83" i="296"/>
  <c r="Y84" i="296"/>
  <c r="Y85" i="296"/>
  <c r="Y86" i="296"/>
  <c r="Y87" i="296"/>
  <c r="Y88" i="296"/>
  <c r="Y89" i="296"/>
  <c r="Y90" i="296"/>
  <c r="Y91" i="296"/>
  <c r="Y92" i="296"/>
  <c r="Y93" i="296"/>
  <c r="Y94" i="296"/>
  <c r="Y95" i="296"/>
  <c r="Y96" i="296"/>
  <c r="Y97" i="296"/>
  <c r="Y98" i="296"/>
  <c r="Y99" i="296"/>
  <c r="Y100" i="296"/>
  <c r="Y101" i="296"/>
  <c r="Y102" i="296"/>
  <c r="Y103" i="296"/>
  <c r="Y104" i="296"/>
  <c r="Y105" i="296"/>
  <c r="Y106" i="296"/>
  <c r="Y107" i="296"/>
  <c r="Y108" i="296"/>
  <c r="Y109" i="296"/>
  <c r="Y110" i="296"/>
  <c r="Y111" i="296"/>
  <c r="Y112" i="296"/>
  <c r="Y113" i="296"/>
  <c r="Y114" i="296"/>
  <c r="Y115" i="296"/>
  <c r="Y116" i="296"/>
  <c r="Y117" i="296"/>
  <c r="Y118" i="296"/>
  <c r="Y119" i="296"/>
  <c r="Y120" i="296"/>
  <c r="Y121" i="296"/>
  <c r="Y122" i="296"/>
  <c r="Y123" i="296"/>
  <c r="Y124" i="296"/>
  <c r="Y125" i="296"/>
  <c r="Y126" i="296"/>
  <c r="Y127" i="296"/>
  <c r="Y128" i="296"/>
  <c r="Y129" i="296"/>
  <c r="Y130" i="296"/>
  <c r="Y131" i="296"/>
  <c r="Y132" i="296"/>
  <c r="Y133" i="296"/>
  <c r="Y134" i="296"/>
  <c r="Y135" i="296"/>
  <c r="Y136" i="296"/>
  <c r="Y137" i="296"/>
  <c r="Y138" i="296"/>
  <c r="Y139" i="296"/>
  <c r="Y140" i="296"/>
  <c r="Y141" i="296"/>
  <c r="Y142" i="296"/>
  <c r="Y143" i="296"/>
  <c r="Y144" i="296"/>
  <c r="Y145" i="296"/>
  <c r="Y146" i="296"/>
  <c r="Y147" i="296"/>
  <c r="Y148" i="296"/>
  <c r="Y149" i="296"/>
  <c r="Y150" i="296"/>
  <c r="Y151" i="296"/>
  <c r="Y152" i="296"/>
  <c r="Y153" i="296"/>
  <c r="Y154" i="296"/>
  <c r="Y155" i="296"/>
  <c r="Y156" i="296"/>
  <c r="Y157" i="296"/>
  <c r="Y158" i="296"/>
  <c r="Y159" i="296"/>
  <c r="Y160" i="296"/>
  <c r="Y161" i="296"/>
  <c r="Y162" i="296"/>
  <c r="Y163" i="296"/>
  <c r="Y164" i="296"/>
  <c r="Y165" i="296"/>
  <c r="Y166" i="296"/>
  <c r="Y167" i="296"/>
  <c r="Y168" i="296"/>
  <c r="Y169" i="296"/>
  <c r="Y170" i="296"/>
  <c r="Y171" i="296"/>
  <c r="Y172" i="296"/>
  <c r="Y173" i="296"/>
  <c r="Y174" i="296"/>
  <c r="Y175" i="296"/>
  <c r="Y176" i="296"/>
  <c r="Y177" i="296"/>
  <c r="Y178" i="296"/>
  <c r="Y179" i="296"/>
  <c r="Y180" i="296"/>
  <c r="Y181" i="296"/>
  <c r="Y182" i="296"/>
  <c r="Y183" i="296"/>
  <c r="Y184" i="296"/>
  <c r="Y185" i="296"/>
  <c r="Y186" i="296"/>
  <c r="Y187" i="296"/>
  <c r="Y188" i="296"/>
  <c r="Y189" i="296"/>
  <c r="Y190" i="296"/>
  <c r="Y191" i="296"/>
  <c r="Y192" i="296"/>
  <c r="Y193" i="296"/>
  <c r="Y194" i="296"/>
  <c r="Y195" i="296"/>
  <c r="Y196" i="296"/>
  <c r="Y197" i="296"/>
  <c r="Y198" i="296"/>
  <c r="Y199" i="296"/>
  <c r="Y200" i="296"/>
  <c r="Y201" i="296"/>
  <c r="Y202" i="296"/>
  <c r="Y203" i="296"/>
  <c r="Y204" i="296"/>
  <c r="Y205" i="296"/>
  <c r="Y206" i="296"/>
  <c r="Y207" i="296"/>
  <c r="Y208" i="296"/>
  <c r="Y209" i="296"/>
  <c r="Y210" i="296"/>
  <c r="Y211" i="296"/>
  <c r="Y212" i="296"/>
  <c r="Y213" i="296"/>
  <c r="Y214" i="296"/>
  <c r="Y215" i="296"/>
  <c r="Y216" i="296"/>
  <c r="Y217" i="296"/>
  <c r="Y218" i="296"/>
  <c r="Y219" i="296"/>
  <c r="Y220" i="296"/>
  <c r="Y221" i="296"/>
  <c r="Y222" i="296"/>
  <c r="Y223" i="296"/>
  <c r="Y224" i="296"/>
  <c r="Y225" i="296"/>
  <c r="Y226" i="296"/>
  <c r="Y227" i="296"/>
  <c r="Y228" i="296"/>
  <c r="Y229" i="296"/>
  <c r="Y230" i="296"/>
  <c r="Y231" i="296"/>
  <c r="Y232" i="296"/>
  <c r="Y233" i="296"/>
  <c r="Y234" i="296"/>
  <c r="Y235" i="296"/>
  <c r="Y236" i="296"/>
  <c r="Y237" i="296"/>
  <c r="Y238" i="296"/>
  <c r="Y239" i="296"/>
  <c r="Y240" i="296"/>
  <c r="Y241" i="296"/>
  <c r="Y242" i="296"/>
  <c r="Y243" i="296"/>
  <c r="Y244" i="296"/>
  <c r="Y245" i="296"/>
  <c r="Y246" i="296"/>
  <c r="Y247" i="296"/>
  <c r="Y248" i="296"/>
  <c r="Y249" i="296"/>
  <c r="Y250" i="296"/>
  <c r="Y251" i="296"/>
  <c r="Y252" i="296"/>
  <c r="Y253" i="296"/>
  <c r="Y254" i="296"/>
  <c r="Y255" i="296"/>
  <c r="Y256" i="296"/>
  <c r="Y257" i="296"/>
  <c r="Y258" i="296"/>
  <c r="Y259" i="296"/>
  <c r="Y260" i="296"/>
  <c r="Y261" i="296"/>
  <c r="Y262" i="296"/>
  <c r="Y263" i="296"/>
  <c r="Y264" i="296"/>
  <c r="Y265" i="296"/>
  <c r="Y266" i="296"/>
  <c r="Y267" i="296"/>
  <c r="Y268" i="296"/>
  <c r="Y269" i="296"/>
  <c r="Y270" i="296"/>
  <c r="Y271" i="296"/>
  <c r="Y272" i="296"/>
  <c r="Y273" i="296"/>
  <c r="Y274" i="296"/>
  <c r="Y275" i="296"/>
  <c r="Y276" i="296"/>
  <c r="Y277" i="296"/>
  <c r="Y278" i="296"/>
  <c r="Y279" i="296"/>
  <c r="Y280" i="296"/>
  <c r="Y281" i="296"/>
  <c r="Y282" i="296"/>
  <c r="Y283" i="296"/>
  <c r="Y285" i="296"/>
  <c r="Y286" i="296"/>
  <c r="Y287" i="296"/>
  <c r="Y288" i="296"/>
  <c r="Y289" i="296"/>
  <c r="Y290" i="296"/>
  <c r="Y291" i="296"/>
  <c r="Y292" i="296"/>
  <c r="Y293" i="296"/>
  <c r="Y294" i="296"/>
  <c r="Y295" i="296"/>
  <c r="Y296" i="296"/>
  <c r="Y297" i="296"/>
  <c r="Y298" i="296"/>
  <c r="Y299" i="296"/>
  <c r="Y300" i="296"/>
  <c r="Y301" i="296"/>
  <c r="Y302" i="296"/>
  <c r="Y303" i="296"/>
  <c r="Y304" i="296"/>
  <c r="Y305" i="296"/>
  <c r="Y306" i="296"/>
  <c r="Y307" i="296"/>
  <c r="Y308" i="296"/>
  <c r="Y309" i="296"/>
  <c r="Y310" i="296"/>
  <c r="Y311" i="296"/>
  <c r="Y312" i="296"/>
  <c r="Y313" i="296"/>
  <c r="Y314" i="296"/>
  <c r="Y315" i="296"/>
  <c r="Y316" i="296"/>
  <c r="Y317" i="296"/>
  <c r="Y318" i="296"/>
  <c r="Y319" i="296"/>
  <c r="Y320" i="296"/>
  <c r="Y321" i="296"/>
  <c r="Y322" i="296"/>
  <c r="Y323" i="296"/>
  <c r="Y324" i="296"/>
  <c r="Y325" i="296"/>
  <c r="Y326" i="296"/>
  <c r="Y327" i="296"/>
  <c r="Y328" i="296"/>
  <c r="Y329" i="296"/>
  <c r="Y330" i="296"/>
  <c r="Y331" i="296"/>
  <c r="Y332" i="296"/>
  <c r="Y333" i="296"/>
  <c r="Y334" i="296"/>
  <c r="Y335" i="296"/>
  <c r="Y336" i="296"/>
  <c r="Y337" i="296"/>
  <c r="Y338" i="296"/>
  <c r="Y340" i="296"/>
  <c r="Y341" i="296"/>
  <c r="Y342" i="296"/>
  <c r="Y343" i="296"/>
  <c r="Y344" i="296"/>
  <c r="Y345" i="296"/>
  <c r="Y346" i="296"/>
  <c r="Y347" i="296"/>
  <c r="Y348" i="296"/>
  <c r="Y349" i="296"/>
  <c r="Y350" i="296"/>
  <c r="Y351" i="296"/>
  <c r="Y352" i="296"/>
  <c r="Y353" i="296"/>
  <c r="Y354" i="296"/>
  <c r="Y355" i="296"/>
  <c r="Y356" i="296"/>
  <c r="Y357" i="296"/>
  <c r="Y358" i="296"/>
  <c r="Y359" i="296"/>
  <c r="Y360" i="296"/>
  <c r="Y361" i="296"/>
  <c r="Y362" i="296"/>
  <c r="Y363" i="296"/>
  <c r="Y364" i="296"/>
  <c r="Y365" i="296"/>
  <c r="Y366" i="296"/>
  <c r="Y367" i="296"/>
  <c r="Y368" i="296"/>
  <c r="Y369" i="296"/>
  <c r="Y370" i="296"/>
  <c r="Y371" i="296"/>
  <c r="Y372" i="296"/>
  <c r="Y373" i="296"/>
  <c r="Y374" i="296"/>
  <c r="Y375" i="296"/>
  <c r="Y376" i="296"/>
  <c r="Y377" i="296"/>
  <c r="Y378" i="296"/>
  <c r="Y379" i="296"/>
  <c r="Y380" i="296"/>
  <c r="Y381" i="296"/>
  <c r="Y382" i="296"/>
  <c r="Y383" i="296"/>
  <c r="Y384" i="296"/>
  <c r="Y385" i="296"/>
  <c r="Y386" i="296"/>
  <c r="Y387" i="296"/>
  <c r="Y388" i="296"/>
  <c r="Y389" i="296"/>
  <c r="Y390" i="296"/>
  <c r="Y391" i="296"/>
  <c r="Y392" i="296"/>
  <c r="Y393" i="296"/>
  <c r="Y394" i="296"/>
  <c r="Y395" i="296"/>
  <c r="Y396" i="296"/>
  <c r="Y397" i="296"/>
  <c r="Y398" i="296"/>
  <c r="Y399" i="296"/>
  <c r="Y400" i="296"/>
  <c r="Y401" i="296"/>
  <c r="Y402" i="296"/>
  <c r="Y403" i="296"/>
  <c r="Y404" i="296"/>
  <c r="Y405" i="296"/>
  <c r="Y406" i="296"/>
  <c r="Y407" i="296"/>
  <c r="Y408" i="296"/>
  <c r="Y409" i="296"/>
  <c r="Y410" i="296"/>
  <c r="Y411" i="296"/>
  <c r="Y412" i="296"/>
  <c r="Y413" i="296"/>
  <c r="Y414" i="296"/>
  <c r="Y415" i="296"/>
  <c r="Y416" i="296"/>
  <c r="Y417" i="296"/>
  <c r="Y418" i="296"/>
  <c r="Y419" i="296"/>
  <c r="Y420" i="296"/>
  <c r="Y421" i="296"/>
  <c r="Y422" i="296"/>
  <c r="Y422" i="316" s="1"/>
  <c r="Y57" i="296"/>
  <c r="W58" i="296"/>
  <c r="W59" i="296"/>
  <c r="W60" i="296"/>
  <c r="W61" i="296"/>
  <c r="W62" i="296"/>
  <c r="W63" i="296"/>
  <c r="W64" i="296"/>
  <c r="W65" i="296"/>
  <c r="W66" i="296"/>
  <c r="W67" i="296"/>
  <c r="W68" i="296"/>
  <c r="W69" i="296"/>
  <c r="W70" i="296"/>
  <c r="W71" i="296"/>
  <c r="W72" i="296"/>
  <c r="W73" i="296"/>
  <c r="W74" i="296"/>
  <c r="W75" i="296"/>
  <c r="W76" i="296"/>
  <c r="W77" i="296"/>
  <c r="W78" i="296"/>
  <c r="W79" i="296"/>
  <c r="W80" i="296"/>
  <c r="W81" i="296"/>
  <c r="W82" i="296"/>
  <c r="W83" i="296"/>
  <c r="W84" i="296"/>
  <c r="W85" i="296"/>
  <c r="W86" i="296"/>
  <c r="W87" i="296"/>
  <c r="W88" i="296"/>
  <c r="W89" i="296"/>
  <c r="W90" i="296"/>
  <c r="W91" i="296"/>
  <c r="W92" i="296"/>
  <c r="W93" i="296"/>
  <c r="W94" i="296"/>
  <c r="W95" i="296"/>
  <c r="W96" i="296"/>
  <c r="W97" i="296"/>
  <c r="W98" i="296"/>
  <c r="W99" i="296"/>
  <c r="W100" i="296"/>
  <c r="W101" i="296"/>
  <c r="W102" i="296"/>
  <c r="W103" i="296"/>
  <c r="W104" i="296"/>
  <c r="W105" i="296"/>
  <c r="W106" i="296"/>
  <c r="W107" i="296"/>
  <c r="W108" i="296"/>
  <c r="W109" i="296"/>
  <c r="W110" i="296"/>
  <c r="W111" i="296"/>
  <c r="W112" i="296"/>
  <c r="W113" i="296"/>
  <c r="W114" i="296"/>
  <c r="W115" i="296"/>
  <c r="W116" i="296"/>
  <c r="W117" i="296"/>
  <c r="W118" i="296"/>
  <c r="W119" i="296"/>
  <c r="W120" i="296"/>
  <c r="W121" i="296"/>
  <c r="W122" i="296"/>
  <c r="W123" i="296"/>
  <c r="W124" i="296"/>
  <c r="W125" i="296"/>
  <c r="W126" i="296"/>
  <c r="W127" i="296"/>
  <c r="W128" i="296"/>
  <c r="W129" i="296"/>
  <c r="W130" i="296"/>
  <c r="W131" i="296"/>
  <c r="W132" i="296"/>
  <c r="W133" i="296"/>
  <c r="W134" i="296"/>
  <c r="W135" i="296"/>
  <c r="W136" i="296"/>
  <c r="W137" i="296"/>
  <c r="W138" i="296"/>
  <c r="W139" i="296"/>
  <c r="W140" i="296"/>
  <c r="W141" i="296"/>
  <c r="W142" i="296"/>
  <c r="W143" i="296"/>
  <c r="W144" i="296"/>
  <c r="W145" i="296"/>
  <c r="W146" i="296"/>
  <c r="W147" i="296"/>
  <c r="W148" i="296"/>
  <c r="W149" i="296"/>
  <c r="W150" i="296"/>
  <c r="W151" i="296"/>
  <c r="W152" i="296"/>
  <c r="W153" i="296"/>
  <c r="W154" i="296"/>
  <c r="W155" i="296"/>
  <c r="W156" i="296"/>
  <c r="W157" i="296"/>
  <c r="W158" i="296"/>
  <c r="W159" i="296"/>
  <c r="W160" i="296"/>
  <c r="W161" i="296"/>
  <c r="W162" i="296"/>
  <c r="W163" i="296"/>
  <c r="W164" i="296"/>
  <c r="W165" i="296"/>
  <c r="W166" i="296"/>
  <c r="W167" i="296"/>
  <c r="W168" i="296"/>
  <c r="W169" i="296"/>
  <c r="W170" i="296"/>
  <c r="W171" i="296"/>
  <c r="W172" i="296"/>
  <c r="W173" i="296"/>
  <c r="W174" i="296"/>
  <c r="W175" i="296"/>
  <c r="W176" i="296"/>
  <c r="W177" i="296"/>
  <c r="W178" i="296"/>
  <c r="W179" i="296"/>
  <c r="W180" i="296"/>
  <c r="W181" i="296"/>
  <c r="W182" i="296"/>
  <c r="W183" i="296"/>
  <c r="W184" i="296"/>
  <c r="W185" i="296"/>
  <c r="W186" i="296"/>
  <c r="W187" i="296"/>
  <c r="W188" i="296"/>
  <c r="W189" i="296"/>
  <c r="W190" i="296"/>
  <c r="W191" i="296"/>
  <c r="W192" i="296"/>
  <c r="W193" i="296"/>
  <c r="W194" i="296"/>
  <c r="W195" i="296"/>
  <c r="W196" i="296"/>
  <c r="W197" i="296"/>
  <c r="W198" i="296"/>
  <c r="W199" i="296"/>
  <c r="W200" i="296"/>
  <c r="W201" i="296"/>
  <c r="W202" i="296"/>
  <c r="W203" i="296"/>
  <c r="W204" i="296"/>
  <c r="W205" i="296"/>
  <c r="W206" i="296"/>
  <c r="W207" i="296"/>
  <c r="W208" i="296"/>
  <c r="W209" i="296"/>
  <c r="W210" i="296"/>
  <c r="W211" i="296"/>
  <c r="W212" i="296"/>
  <c r="W213" i="296"/>
  <c r="W214" i="296"/>
  <c r="W215" i="296"/>
  <c r="W216" i="296"/>
  <c r="W217" i="296"/>
  <c r="W218" i="296"/>
  <c r="W219" i="296"/>
  <c r="W220" i="296"/>
  <c r="W221" i="296"/>
  <c r="W222" i="296"/>
  <c r="W223" i="296"/>
  <c r="W224" i="296"/>
  <c r="W225" i="296"/>
  <c r="W226" i="296"/>
  <c r="W227" i="296"/>
  <c r="W228" i="296"/>
  <c r="W229" i="296"/>
  <c r="W230" i="296"/>
  <c r="W231" i="296"/>
  <c r="W232" i="296"/>
  <c r="W233" i="296"/>
  <c r="W234" i="296"/>
  <c r="W235" i="296"/>
  <c r="W236" i="296"/>
  <c r="W237" i="296"/>
  <c r="W238" i="296"/>
  <c r="W239" i="296"/>
  <c r="W240" i="296"/>
  <c r="W241" i="296"/>
  <c r="W242" i="296"/>
  <c r="W243" i="296"/>
  <c r="W244" i="296"/>
  <c r="W245" i="296"/>
  <c r="W246" i="296"/>
  <c r="W247" i="296"/>
  <c r="W248" i="296"/>
  <c r="W249" i="296"/>
  <c r="W250" i="296"/>
  <c r="W251" i="296"/>
  <c r="W252" i="296"/>
  <c r="W253" i="296"/>
  <c r="W254" i="296"/>
  <c r="W255" i="296"/>
  <c r="W256" i="296"/>
  <c r="W257" i="296"/>
  <c r="W258" i="296"/>
  <c r="W259" i="296"/>
  <c r="W260" i="296"/>
  <c r="W261" i="296"/>
  <c r="W262" i="296"/>
  <c r="W263" i="296"/>
  <c r="W264" i="296"/>
  <c r="W265" i="296"/>
  <c r="W266" i="296"/>
  <c r="W267" i="296"/>
  <c r="W268" i="296"/>
  <c r="W269" i="296"/>
  <c r="W270" i="296"/>
  <c r="W271" i="296"/>
  <c r="W272" i="296"/>
  <c r="W273" i="296"/>
  <c r="W274" i="296"/>
  <c r="W275" i="296"/>
  <c r="W276" i="296"/>
  <c r="W277" i="296"/>
  <c r="W278" i="296"/>
  <c r="W279" i="296"/>
  <c r="W280" i="296"/>
  <c r="W281" i="296"/>
  <c r="W282" i="296"/>
  <c r="W283" i="296"/>
  <c r="W285" i="296"/>
  <c r="W286" i="296"/>
  <c r="W287" i="296"/>
  <c r="W288" i="296"/>
  <c r="W289" i="296"/>
  <c r="W290" i="296"/>
  <c r="W291" i="296"/>
  <c r="W292" i="296"/>
  <c r="W293" i="296"/>
  <c r="W294" i="296"/>
  <c r="W295" i="296"/>
  <c r="W296" i="296"/>
  <c r="W297" i="296"/>
  <c r="W298" i="296"/>
  <c r="W299" i="296"/>
  <c r="W300" i="296"/>
  <c r="W301" i="296"/>
  <c r="W302" i="296"/>
  <c r="W303" i="296"/>
  <c r="W304" i="296"/>
  <c r="W305" i="296"/>
  <c r="W306" i="296"/>
  <c r="W307" i="296"/>
  <c r="W308" i="296"/>
  <c r="W309" i="296"/>
  <c r="W310" i="296"/>
  <c r="W311" i="296"/>
  <c r="W312" i="296"/>
  <c r="W313" i="296"/>
  <c r="W314" i="296"/>
  <c r="W315" i="296"/>
  <c r="W316" i="296"/>
  <c r="W317" i="296"/>
  <c r="W318" i="296"/>
  <c r="W319" i="296"/>
  <c r="W320" i="296"/>
  <c r="W321" i="296"/>
  <c r="W322" i="296"/>
  <c r="W323" i="296"/>
  <c r="W324" i="296"/>
  <c r="W325" i="296"/>
  <c r="W326" i="296"/>
  <c r="W327" i="296"/>
  <c r="W328" i="296"/>
  <c r="W329" i="296"/>
  <c r="W330" i="296"/>
  <c r="W331" i="296"/>
  <c r="W332" i="296"/>
  <c r="W333" i="296"/>
  <c r="W334" i="296"/>
  <c r="W335" i="296"/>
  <c r="W336" i="296"/>
  <c r="W337" i="296"/>
  <c r="W338" i="296"/>
  <c r="W340" i="296"/>
  <c r="W341" i="296"/>
  <c r="W342" i="296"/>
  <c r="W343" i="296"/>
  <c r="W344" i="296"/>
  <c r="W345" i="296"/>
  <c r="W346" i="296"/>
  <c r="W347" i="296"/>
  <c r="W348" i="296"/>
  <c r="W349" i="296"/>
  <c r="W350" i="296"/>
  <c r="W351" i="296"/>
  <c r="W352" i="296"/>
  <c r="W353" i="296"/>
  <c r="W354" i="296"/>
  <c r="W355" i="296"/>
  <c r="W356" i="296"/>
  <c r="W357" i="296"/>
  <c r="W358" i="296"/>
  <c r="W359" i="296"/>
  <c r="W360" i="296"/>
  <c r="W361" i="296"/>
  <c r="W362" i="296"/>
  <c r="W363" i="296"/>
  <c r="W364" i="296"/>
  <c r="W365" i="296"/>
  <c r="W366" i="296"/>
  <c r="W367" i="296"/>
  <c r="W368" i="296"/>
  <c r="W369" i="296"/>
  <c r="W370" i="296"/>
  <c r="W371" i="296"/>
  <c r="W372" i="296"/>
  <c r="W373" i="296"/>
  <c r="W374" i="296"/>
  <c r="W375" i="296"/>
  <c r="W376" i="296"/>
  <c r="W377" i="296"/>
  <c r="W378" i="296"/>
  <c r="W379" i="296"/>
  <c r="W380" i="296"/>
  <c r="W381" i="296"/>
  <c r="W382" i="296"/>
  <c r="W383" i="296"/>
  <c r="W384" i="296"/>
  <c r="W385" i="296"/>
  <c r="W386" i="296"/>
  <c r="W387" i="296"/>
  <c r="W388" i="296"/>
  <c r="W389" i="296"/>
  <c r="W390" i="296"/>
  <c r="W391" i="296"/>
  <c r="W392" i="296"/>
  <c r="W393" i="296"/>
  <c r="W394" i="296"/>
  <c r="W395" i="296"/>
  <c r="W396" i="296"/>
  <c r="W397" i="296"/>
  <c r="W398" i="296"/>
  <c r="W399" i="296"/>
  <c r="W400" i="296"/>
  <c r="W401" i="296"/>
  <c r="W402" i="296"/>
  <c r="W403" i="296"/>
  <c r="W404" i="296"/>
  <c r="W405" i="296"/>
  <c r="W406" i="296"/>
  <c r="W407" i="296"/>
  <c r="W408" i="296"/>
  <c r="W409" i="296"/>
  <c r="W410" i="296"/>
  <c r="W411" i="296"/>
  <c r="W412" i="296"/>
  <c r="W413" i="296"/>
  <c r="W414" i="296"/>
  <c r="W415" i="296"/>
  <c r="W416" i="296"/>
  <c r="W417" i="296"/>
  <c r="W418" i="296"/>
  <c r="W419" i="296"/>
  <c r="W420" i="296"/>
  <c r="W421" i="296"/>
  <c r="W422" i="296"/>
  <c r="W422" i="316" s="1"/>
  <c r="W57" i="296"/>
  <c r="U58" i="296"/>
  <c r="U59" i="296"/>
  <c r="U60" i="296"/>
  <c r="U61" i="296"/>
  <c r="U62" i="296"/>
  <c r="U63" i="296"/>
  <c r="U64" i="296"/>
  <c r="U65" i="296"/>
  <c r="U66" i="296"/>
  <c r="U67" i="296"/>
  <c r="U68" i="296"/>
  <c r="U69" i="296"/>
  <c r="U70" i="296"/>
  <c r="U71" i="296"/>
  <c r="U72" i="296"/>
  <c r="U73" i="296"/>
  <c r="U74" i="296"/>
  <c r="U75" i="296"/>
  <c r="U76" i="296"/>
  <c r="U77" i="296"/>
  <c r="U78" i="296"/>
  <c r="U79" i="296"/>
  <c r="U80" i="296"/>
  <c r="U81" i="296"/>
  <c r="U82" i="296"/>
  <c r="U83" i="296"/>
  <c r="U84" i="296"/>
  <c r="U85" i="296"/>
  <c r="U86" i="296"/>
  <c r="U87" i="296"/>
  <c r="U88" i="296"/>
  <c r="U89" i="296"/>
  <c r="U90" i="296"/>
  <c r="U91" i="296"/>
  <c r="U92" i="296"/>
  <c r="U93" i="296"/>
  <c r="U94" i="296"/>
  <c r="U95" i="296"/>
  <c r="U96" i="296"/>
  <c r="U97" i="296"/>
  <c r="U98" i="296"/>
  <c r="U99" i="296"/>
  <c r="U100" i="296"/>
  <c r="U101" i="296"/>
  <c r="U102" i="296"/>
  <c r="U103" i="296"/>
  <c r="U104" i="296"/>
  <c r="U105" i="296"/>
  <c r="U106" i="296"/>
  <c r="U107" i="296"/>
  <c r="U108" i="296"/>
  <c r="U109" i="296"/>
  <c r="U110" i="296"/>
  <c r="U111" i="296"/>
  <c r="U112" i="296"/>
  <c r="U113" i="296"/>
  <c r="U114" i="296"/>
  <c r="U115" i="296"/>
  <c r="U116" i="296"/>
  <c r="U117" i="296"/>
  <c r="U118" i="296"/>
  <c r="U119" i="296"/>
  <c r="U120" i="296"/>
  <c r="U121" i="296"/>
  <c r="U122" i="296"/>
  <c r="U123" i="296"/>
  <c r="U124" i="296"/>
  <c r="U125" i="296"/>
  <c r="U126" i="296"/>
  <c r="U127" i="296"/>
  <c r="U128" i="296"/>
  <c r="U129" i="296"/>
  <c r="U130" i="296"/>
  <c r="U131" i="296"/>
  <c r="U132" i="296"/>
  <c r="U133" i="296"/>
  <c r="U134" i="296"/>
  <c r="U135" i="296"/>
  <c r="U136" i="296"/>
  <c r="U137" i="296"/>
  <c r="U138" i="296"/>
  <c r="U139" i="296"/>
  <c r="U140" i="296"/>
  <c r="U141" i="296"/>
  <c r="U142" i="296"/>
  <c r="U143" i="296"/>
  <c r="U144" i="296"/>
  <c r="U145" i="296"/>
  <c r="U146" i="296"/>
  <c r="U147" i="296"/>
  <c r="U148" i="296"/>
  <c r="U149" i="296"/>
  <c r="U150" i="296"/>
  <c r="U151" i="296"/>
  <c r="U152" i="296"/>
  <c r="U153" i="296"/>
  <c r="U154" i="296"/>
  <c r="U155" i="296"/>
  <c r="U156" i="296"/>
  <c r="U157" i="296"/>
  <c r="U158" i="296"/>
  <c r="U159" i="296"/>
  <c r="U160" i="296"/>
  <c r="U161" i="296"/>
  <c r="U162" i="296"/>
  <c r="U163" i="296"/>
  <c r="U164" i="296"/>
  <c r="U165" i="296"/>
  <c r="U166" i="296"/>
  <c r="U167" i="296"/>
  <c r="U168" i="296"/>
  <c r="U169" i="296"/>
  <c r="U170" i="296"/>
  <c r="U171" i="296"/>
  <c r="U172" i="296"/>
  <c r="U173" i="296"/>
  <c r="U174" i="296"/>
  <c r="U175" i="296"/>
  <c r="U176" i="296"/>
  <c r="U177" i="296"/>
  <c r="U178" i="296"/>
  <c r="U179" i="296"/>
  <c r="U180" i="296"/>
  <c r="U181" i="296"/>
  <c r="U182" i="296"/>
  <c r="U183" i="296"/>
  <c r="U184" i="296"/>
  <c r="U185" i="296"/>
  <c r="U186" i="296"/>
  <c r="U187" i="296"/>
  <c r="U188" i="296"/>
  <c r="U189" i="296"/>
  <c r="U190" i="296"/>
  <c r="U191" i="296"/>
  <c r="U192" i="296"/>
  <c r="U193" i="296"/>
  <c r="U194" i="296"/>
  <c r="U195" i="296"/>
  <c r="U196" i="296"/>
  <c r="U197" i="296"/>
  <c r="U198" i="296"/>
  <c r="U199" i="296"/>
  <c r="U200" i="296"/>
  <c r="U201" i="296"/>
  <c r="U202" i="296"/>
  <c r="U203" i="296"/>
  <c r="U204" i="296"/>
  <c r="U205" i="296"/>
  <c r="U206" i="296"/>
  <c r="U207" i="296"/>
  <c r="U208" i="296"/>
  <c r="U209" i="296"/>
  <c r="U210" i="296"/>
  <c r="U211" i="296"/>
  <c r="U212" i="296"/>
  <c r="U213" i="296"/>
  <c r="U214" i="296"/>
  <c r="U215" i="296"/>
  <c r="U216" i="296"/>
  <c r="U217" i="296"/>
  <c r="U218" i="296"/>
  <c r="U219" i="296"/>
  <c r="U220" i="296"/>
  <c r="U221" i="296"/>
  <c r="U222" i="296"/>
  <c r="U223" i="296"/>
  <c r="U224" i="296"/>
  <c r="U225" i="296"/>
  <c r="U226" i="296"/>
  <c r="U227" i="296"/>
  <c r="U228" i="296"/>
  <c r="U229" i="296"/>
  <c r="U230" i="296"/>
  <c r="U231" i="296"/>
  <c r="U232" i="296"/>
  <c r="U233" i="296"/>
  <c r="U234" i="296"/>
  <c r="U235" i="296"/>
  <c r="U236" i="296"/>
  <c r="U237" i="296"/>
  <c r="U238" i="296"/>
  <c r="U239" i="296"/>
  <c r="U240" i="296"/>
  <c r="U241" i="296"/>
  <c r="U242" i="296"/>
  <c r="U243" i="296"/>
  <c r="U244" i="296"/>
  <c r="U245" i="296"/>
  <c r="U246" i="296"/>
  <c r="U247" i="296"/>
  <c r="U248" i="296"/>
  <c r="U249" i="296"/>
  <c r="U250" i="296"/>
  <c r="U251" i="296"/>
  <c r="U252" i="296"/>
  <c r="U253" i="296"/>
  <c r="U254" i="296"/>
  <c r="U255" i="296"/>
  <c r="U256" i="296"/>
  <c r="U257" i="296"/>
  <c r="U258" i="296"/>
  <c r="U259" i="296"/>
  <c r="U260" i="296"/>
  <c r="U261" i="296"/>
  <c r="U262" i="296"/>
  <c r="U263" i="296"/>
  <c r="U264" i="296"/>
  <c r="U265" i="296"/>
  <c r="U266" i="296"/>
  <c r="U267" i="296"/>
  <c r="U268" i="296"/>
  <c r="U269" i="296"/>
  <c r="U270" i="296"/>
  <c r="U271" i="296"/>
  <c r="U272" i="296"/>
  <c r="U273" i="296"/>
  <c r="U274" i="296"/>
  <c r="U275" i="296"/>
  <c r="U276" i="296"/>
  <c r="U277" i="296"/>
  <c r="U278" i="296"/>
  <c r="U279" i="296"/>
  <c r="U280" i="296"/>
  <c r="U281" i="296"/>
  <c r="U282" i="296"/>
  <c r="U283" i="296"/>
  <c r="U285" i="296"/>
  <c r="U286" i="296"/>
  <c r="U287" i="296"/>
  <c r="U288" i="296"/>
  <c r="U289" i="296"/>
  <c r="U290" i="296"/>
  <c r="U291" i="296"/>
  <c r="U292" i="296"/>
  <c r="U293" i="296"/>
  <c r="U294" i="296"/>
  <c r="U295" i="296"/>
  <c r="U296" i="296"/>
  <c r="U297" i="296"/>
  <c r="U298" i="296"/>
  <c r="U299" i="296"/>
  <c r="U300" i="296"/>
  <c r="U301" i="296"/>
  <c r="U302" i="296"/>
  <c r="U303" i="296"/>
  <c r="U304" i="296"/>
  <c r="U305" i="296"/>
  <c r="U306" i="296"/>
  <c r="U307" i="296"/>
  <c r="U308" i="296"/>
  <c r="U309" i="296"/>
  <c r="U310" i="296"/>
  <c r="U311" i="296"/>
  <c r="U312" i="296"/>
  <c r="U313" i="296"/>
  <c r="U314" i="296"/>
  <c r="U315" i="296"/>
  <c r="U316" i="296"/>
  <c r="U317" i="296"/>
  <c r="U318" i="296"/>
  <c r="U319" i="296"/>
  <c r="U320" i="296"/>
  <c r="U321" i="296"/>
  <c r="U322" i="296"/>
  <c r="U323" i="296"/>
  <c r="U324" i="296"/>
  <c r="U325" i="296"/>
  <c r="U326" i="296"/>
  <c r="U327" i="296"/>
  <c r="U328" i="296"/>
  <c r="U329" i="296"/>
  <c r="U330" i="296"/>
  <c r="U331" i="296"/>
  <c r="U332" i="296"/>
  <c r="U333" i="296"/>
  <c r="U334" i="296"/>
  <c r="U335" i="296"/>
  <c r="U336" i="296"/>
  <c r="U337" i="296"/>
  <c r="U338" i="296"/>
  <c r="U340" i="296"/>
  <c r="U341" i="296"/>
  <c r="U342" i="296"/>
  <c r="U343" i="296"/>
  <c r="U344" i="296"/>
  <c r="U345" i="296"/>
  <c r="U346" i="296"/>
  <c r="U347" i="296"/>
  <c r="U348" i="296"/>
  <c r="U349" i="296"/>
  <c r="U350" i="296"/>
  <c r="U351" i="296"/>
  <c r="U352" i="296"/>
  <c r="U353" i="296"/>
  <c r="U354" i="296"/>
  <c r="U355" i="296"/>
  <c r="U356" i="296"/>
  <c r="U357" i="296"/>
  <c r="U358" i="296"/>
  <c r="U359" i="296"/>
  <c r="U360" i="296"/>
  <c r="U361" i="296"/>
  <c r="U362" i="296"/>
  <c r="U363" i="296"/>
  <c r="U364" i="296"/>
  <c r="U365" i="296"/>
  <c r="U366" i="296"/>
  <c r="U367" i="296"/>
  <c r="U368" i="296"/>
  <c r="U369" i="296"/>
  <c r="U370" i="296"/>
  <c r="U371" i="296"/>
  <c r="U372" i="296"/>
  <c r="U373" i="296"/>
  <c r="U374" i="296"/>
  <c r="U375" i="296"/>
  <c r="U376" i="296"/>
  <c r="U377" i="296"/>
  <c r="U378" i="296"/>
  <c r="U379" i="296"/>
  <c r="U380" i="296"/>
  <c r="U381" i="296"/>
  <c r="U382" i="296"/>
  <c r="U383" i="296"/>
  <c r="U384" i="296"/>
  <c r="U385" i="296"/>
  <c r="U386" i="296"/>
  <c r="U387" i="296"/>
  <c r="U388" i="296"/>
  <c r="U389" i="296"/>
  <c r="U390" i="296"/>
  <c r="U391" i="296"/>
  <c r="U392" i="296"/>
  <c r="U393" i="296"/>
  <c r="U394" i="296"/>
  <c r="U395" i="296"/>
  <c r="U396" i="296"/>
  <c r="U397" i="296"/>
  <c r="U398" i="296"/>
  <c r="U399" i="296"/>
  <c r="U400" i="296"/>
  <c r="U401" i="296"/>
  <c r="U402" i="296"/>
  <c r="U403" i="296"/>
  <c r="U404" i="296"/>
  <c r="U405" i="296"/>
  <c r="U406" i="296"/>
  <c r="U407" i="296"/>
  <c r="U408" i="296"/>
  <c r="U409" i="296"/>
  <c r="U410" i="296"/>
  <c r="U411" i="296"/>
  <c r="U412" i="296"/>
  <c r="U413" i="296"/>
  <c r="U414" i="296"/>
  <c r="U415" i="296"/>
  <c r="U416" i="296"/>
  <c r="U417" i="296"/>
  <c r="U418" i="296"/>
  <c r="U419" i="296"/>
  <c r="U420" i="296"/>
  <c r="U421" i="296"/>
  <c r="U422" i="296"/>
  <c r="U422" i="316" s="1"/>
  <c r="U57" i="296"/>
  <c r="BX58" i="315"/>
  <c r="BX59" i="315"/>
  <c r="BX60" i="315"/>
  <c r="BX61" i="315"/>
  <c r="BX62" i="315"/>
  <c r="BX63" i="315"/>
  <c r="BX64" i="315"/>
  <c r="BX65" i="315"/>
  <c r="BX66" i="315"/>
  <c r="BX67" i="315"/>
  <c r="BX68" i="315"/>
  <c r="BX69" i="315"/>
  <c r="BX70" i="315"/>
  <c r="BX71" i="315"/>
  <c r="BX72" i="315"/>
  <c r="BX73" i="315"/>
  <c r="BX74" i="315"/>
  <c r="BX75" i="315"/>
  <c r="BX76" i="315"/>
  <c r="BX77" i="315"/>
  <c r="BX78" i="315"/>
  <c r="BX79" i="315"/>
  <c r="BX80" i="315"/>
  <c r="BX81" i="315"/>
  <c r="BX82" i="315"/>
  <c r="BX83" i="315"/>
  <c r="BX84" i="315"/>
  <c r="BX85" i="315"/>
  <c r="BX86" i="315"/>
  <c r="BX87" i="315"/>
  <c r="BX88" i="315"/>
  <c r="BX89" i="315"/>
  <c r="BX90" i="315"/>
  <c r="BX91" i="315"/>
  <c r="BX92" i="315"/>
  <c r="BX93" i="315"/>
  <c r="BX94" i="315"/>
  <c r="BX95" i="315"/>
  <c r="BX96" i="315"/>
  <c r="BX97" i="315"/>
  <c r="BX98" i="315"/>
  <c r="BX99" i="315"/>
  <c r="BX100" i="315"/>
  <c r="BX101" i="315"/>
  <c r="BX102" i="315"/>
  <c r="BX103" i="315"/>
  <c r="BX104" i="315"/>
  <c r="BX105" i="315"/>
  <c r="BX106" i="315"/>
  <c r="BX107" i="315"/>
  <c r="BX108" i="315"/>
  <c r="BX109" i="315"/>
  <c r="BX110" i="315"/>
  <c r="BX111" i="315"/>
  <c r="BX112" i="315"/>
  <c r="BX113" i="315"/>
  <c r="BX114" i="315"/>
  <c r="BX115" i="315"/>
  <c r="BX116" i="315"/>
  <c r="BX117" i="315"/>
  <c r="BX118" i="315"/>
  <c r="BX119" i="315"/>
  <c r="BX120" i="315"/>
  <c r="BX121" i="315"/>
  <c r="BX122" i="315"/>
  <c r="BX123" i="315"/>
  <c r="BX124" i="315"/>
  <c r="BX125" i="315"/>
  <c r="BX126" i="315"/>
  <c r="BX127" i="315"/>
  <c r="BX128" i="315"/>
  <c r="BX129" i="315"/>
  <c r="BX130" i="315"/>
  <c r="BX131" i="315"/>
  <c r="BX132" i="315"/>
  <c r="BX133" i="315"/>
  <c r="BX134" i="315"/>
  <c r="BX135" i="315"/>
  <c r="BX136" i="315"/>
  <c r="BX137" i="315"/>
  <c r="BX138" i="315"/>
  <c r="BX139" i="315"/>
  <c r="BX140" i="315"/>
  <c r="BX141" i="315"/>
  <c r="BX142" i="315"/>
  <c r="BX143" i="315"/>
  <c r="BX144" i="315"/>
  <c r="BX145" i="315"/>
  <c r="BX146" i="315"/>
  <c r="BX147" i="315"/>
  <c r="BX148" i="315"/>
  <c r="BX149" i="315"/>
  <c r="BX150" i="315"/>
  <c r="BX151" i="315"/>
  <c r="BX152" i="315"/>
  <c r="BX153" i="315"/>
  <c r="BX154" i="315"/>
  <c r="BX155" i="315"/>
  <c r="BX156" i="315"/>
  <c r="BX157" i="315"/>
  <c r="BX158" i="315"/>
  <c r="BX159" i="315"/>
  <c r="BX160" i="315"/>
  <c r="BX161" i="315"/>
  <c r="BX162" i="315"/>
  <c r="BX163" i="315"/>
  <c r="BX164" i="315"/>
  <c r="BX165" i="315"/>
  <c r="BX166" i="315"/>
  <c r="BX167" i="315"/>
  <c r="BX168" i="315"/>
  <c r="BX169" i="315"/>
  <c r="BX170" i="315"/>
  <c r="BX171" i="315"/>
  <c r="BX172" i="315"/>
  <c r="BX173" i="315"/>
  <c r="BX174" i="315"/>
  <c r="BX175" i="315"/>
  <c r="BX176" i="315"/>
  <c r="BX177" i="315"/>
  <c r="BX178" i="315"/>
  <c r="BX179" i="315"/>
  <c r="BX180" i="315"/>
  <c r="BX181" i="315"/>
  <c r="BX182" i="315"/>
  <c r="BX183" i="315"/>
  <c r="BX184" i="315"/>
  <c r="BX185" i="315"/>
  <c r="BX186" i="315"/>
  <c r="BX187" i="315"/>
  <c r="BX188" i="315"/>
  <c r="BX189" i="315"/>
  <c r="BX190" i="315"/>
  <c r="BX191" i="315"/>
  <c r="BX192" i="315"/>
  <c r="BX193" i="315"/>
  <c r="BX194" i="315"/>
  <c r="BX195" i="315"/>
  <c r="BX196" i="315"/>
  <c r="BX197" i="315"/>
  <c r="BX198" i="315"/>
  <c r="BX199" i="315"/>
  <c r="BX200" i="315"/>
  <c r="BX201" i="315"/>
  <c r="BX202" i="315"/>
  <c r="BX203" i="315"/>
  <c r="BX204" i="315"/>
  <c r="BX205" i="315"/>
  <c r="BX206" i="315"/>
  <c r="BX207" i="315"/>
  <c r="BX208" i="315"/>
  <c r="BX209" i="315"/>
  <c r="BX210" i="315"/>
  <c r="BX211" i="315"/>
  <c r="BX212" i="315"/>
  <c r="BX213" i="315"/>
  <c r="BX214" i="315"/>
  <c r="BX215" i="315"/>
  <c r="BX216" i="315"/>
  <c r="BX217" i="315"/>
  <c r="BX218" i="315"/>
  <c r="BX219" i="315"/>
  <c r="BX220" i="315"/>
  <c r="BX221" i="315"/>
  <c r="BX222" i="315"/>
  <c r="BX223" i="315"/>
  <c r="BX224" i="315"/>
  <c r="BX225" i="315"/>
  <c r="BX226" i="315"/>
  <c r="BX227" i="315"/>
  <c r="BX228" i="315"/>
  <c r="BX229" i="315"/>
  <c r="BX230" i="315"/>
  <c r="BX231" i="315"/>
  <c r="BX232" i="315"/>
  <c r="BX233" i="315"/>
  <c r="BX234" i="315"/>
  <c r="BX235" i="315"/>
  <c r="BX236" i="315"/>
  <c r="BX237" i="315"/>
  <c r="BX238" i="315"/>
  <c r="BX239" i="315"/>
  <c r="BX240" i="315"/>
  <c r="BX241" i="315"/>
  <c r="BX242" i="315"/>
  <c r="BX243" i="315"/>
  <c r="BX244" i="315"/>
  <c r="BX245" i="315"/>
  <c r="BX246" i="315"/>
  <c r="BX247" i="315"/>
  <c r="BX248" i="315"/>
  <c r="BX249" i="315"/>
  <c r="BX250" i="315"/>
  <c r="BX251" i="315"/>
  <c r="BX252" i="315"/>
  <c r="BX253" i="315"/>
  <c r="BX254" i="315"/>
  <c r="BX255" i="315"/>
  <c r="BX256" i="315"/>
  <c r="BX257" i="315"/>
  <c r="BX258" i="315"/>
  <c r="BX259" i="315"/>
  <c r="BX260" i="315"/>
  <c r="BX261" i="315"/>
  <c r="BX262" i="315"/>
  <c r="BX263" i="315"/>
  <c r="BX264" i="315"/>
  <c r="BX265" i="315"/>
  <c r="BX266" i="315"/>
  <c r="BX267" i="315"/>
  <c r="BX268" i="315"/>
  <c r="BX269" i="315"/>
  <c r="BX270" i="315"/>
  <c r="BX271" i="315"/>
  <c r="BX272" i="315"/>
  <c r="BX273" i="315"/>
  <c r="BX274" i="315"/>
  <c r="BX275" i="315"/>
  <c r="BX276" i="315"/>
  <c r="BX277" i="315"/>
  <c r="BX278" i="315"/>
  <c r="BX279" i="315"/>
  <c r="BX280" i="315"/>
  <c r="BX281" i="315"/>
  <c r="BX282" i="315"/>
  <c r="BX283" i="315"/>
  <c r="BX284" i="315"/>
  <c r="BX285" i="315"/>
  <c r="BX286" i="315"/>
  <c r="BX287" i="315"/>
  <c r="BX288" i="315"/>
  <c r="BX289" i="315"/>
  <c r="BX290" i="315"/>
  <c r="BX291" i="315"/>
  <c r="BX292" i="315"/>
  <c r="BX293" i="315"/>
  <c r="BX294" i="315"/>
  <c r="BX295" i="315"/>
  <c r="BX296" i="315"/>
  <c r="BX297" i="315"/>
  <c r="BX298" i="315"/>
  <c r="BX299" i="315"/>
  <c r="BX300" i="315"/>
  <c r="BX301" i="315"/>
  <c r="BX302" i="315"/>
  <c r="BX303" i="315"/>
  <c r="BX304" i="315"/>
  <c r="BX305" i="315"/>
  <c r="BX306" i="315"/>
  <c r="BX307" i="315"/>
  <c r="BX308" i="315"/>
  <c r="BX309" i="315"/>
  <c r="BX310" i="315"/>
  <c r="BX311" i="315"/>
  <c r="BX312" i="315"/>
  <c r="BX313" i="315"/>
  <c r="BX314" i="315"/>
  <c r="BX315" i="315"/>
  <c r="BX316" i="315"/>
  <c r="BX317" i="315"/>
  <c r="BX318" i="315"/>
  <c r="BX319" i="315"/>
  <c r="BX320" i="315"/>
  <c r="BX321" i="315"/>
  <c r="BX322" i="315"/>
  <c r="BX323" i="315"/>
  <c r="BX324" i="315"/>
  <c r="BX325" i="315"/>
  <c r="BX326" i="315"/>
  <c r="BX327" i="315"/>
  <c r="BX328" i="315"/>
  <c r="BX329" i="315"/>
  <c r="BX330" i="315"/>
  <c r="BX331" i="315"/>
  <c r="BX332" i="315"/>
  <c r="BX333" i="315"/>
  <c r="BX334" i="315"/>
  <c r="BX335" i="315"/>
  <c r="BX336" i="315"/>
  <c r="BX337" i="315"/>
  <c r="BX338" i="315"/>
  <c r="BX340" i="315"/>
  <c r="BX341" i="315"/>
  <c r="BX342" i="315"/>
  <c r="BX343" i="315"/>
  <c r="BX344" i="315"/>
  <c r="BX345" i="315"/>
  <c r="BX346" i="315"/>
  <c r="BX347" i="315"/>
  <c r="BX348" i="315"/>
  <c r="BX349" i="315"/>
  <c r="BX350" i="315"/>
  <c r="BX351" i="315"/>
  <c r="BX352" i="315"/>
  <c r="BX353" i="315"/>
  <c r="BX354" i="315"/>
  <c r="BX355" i="315"/>
  <c r="BX356" i="315"/>
  <c r="BX357" i="315"/>
  <c r="BX358" i="315"/>
  <c r="BX359" i="315"/>
  <c r="BX360" i="315"/>
  <c r="BX361" i="315"/>
  <c r="BX362" i="315"/>
  <c r="BX363" i="315"/>
  <c r="BX364" i="315"/>
  <c r="BX365" i="315"/>
  <c r="BX366" i="315"/>
  <c r="BX367" i="315"/>
  <c r="BX368" i="315"/>
  <c r="BX369" i="315"/>
  <c r="BX370" i="315"/>
  <c r="BX371" i="315"/>
  <c r="BX372" i="315"/>
  <c r="BX373" i="315"/>
  <c r="BX374" i="315"/>
  <c r="BX375" i="315"/>
  <c r="BX376" i="315"/>
  <c r="BX377" i="315"/>
  <c r="BX378" i="315"/>
  <c r="BX379" i="315"/>
  <c r="BX380" i="315"/>
  <c r="BX381" i="315"/>
  <c r="BX382" i="315"/>
  <c r="BX383" i="315"/>
  <c r="BX384" i="315"/>
  <c r="BX385" i="315"/>
  <c r="BX386" i="315"/>
  <c r="BX387" i="315"/>
  <c r="BX388" i="315"/>
  <c r="BX389" i="315"/>
  <c r="BX390" i="315"/>
  <c r="BX391" i="315"/>
  <c r="BX392" i="315"/>
  <c r="BX393" i="315"/>
  <c r="BX394" i="315"/>
  <c r="BX395" i="315"/>
  <c r="BX396" i="315"/>
  <c r="BX397" i="315"/>
  <c r="BX398" i="315"/>
  <c r="BX399" i="315"/>
  <c r="BX400" i="315"/>
  <c r="BX401" i="315"/>
  <c r="BX402" i="315"/>
  <c r="BX403" i="315"/>
  <c r="BX404" i="315"/>
  <c r="BX405" i="315"/>
  <c r="BX406" i="315"/>
  <c r="BX407" i="315"/>
  <c r="BX408" i="315"/>
  <c r="BX409" i="315"/>
  <c r="BX410" i="315"/>
  <c r="BX411" i="315"/>
  <c r="BX412" i="315"/>
  <c r="BX413" i="315"/>
  <c r="BX414" i="315"/>
  <c r="BX415" i="315"/>
  <c r="BX416" i="315"/>
  <c r="BX417" i="315"/>
  <c r="BX418" i="315"/>
  <c r="BX419" i="315"/>
  <c r="BX420" i="315"/>
  <c r="BX421" i="315"/>
  <c r="BX57" i="315"/>
  <c r="BR58" i="315"/>
  <c r="BR59" i="315"/>
  <c r="BR60" i="315"/>
  <c r="BR61" i="315"/>
  <c r="BR62" i="315"/>
  <c r="BR63" i="315"/>
  <c r="BR64" i="315"/>
  <c r="BR65" i="315"/>
  <c r="BR66" i="315"/>
  <c r="BR67" i="315"/>
  <c r="BR68" i="315"/>
  <c r="BR69" i="315"/>
  <c r="BR70" i="315"/>
  <c r="BR71" i="315"/>
  <c r="BR72" i="315"/>
  <c r="BR73" i="315"/>
  <c r="BR74" i="315"/>
  <c r="BR75" i="315"/>
  <c r="BR76" i="315"/>
  <c r="BR77" i="315"/>
  <c r="BR78" i="315"/>
  <c r="BR79" i="315"/>
  <c r="BR80" i="315"/>
  <c r="BR81" i="315"/>
  <c r="BR82" i="315"/>
  <c r="BR83" i="315"/>
  <c r="BR84" i="315"/>
  <c r="BR85" i="315"/>
  <c r="BR86" i="315"/>
  <c r="BR87" i="315"/>
  <c r="BR88" i="315"/>
  <c r="BR89" i="315"/>
  <c r="BR90" i="315"/>
  <c r="BR91" i="315"/>
  <c r="BR92" i="315"/>
  <c r="BR93" i="315"/>
  <c r="BR94" i="315"/>
  <c r="BR95" i="315"/>
  <c r="BR96" i="315"/>
  <c r="BR97" i="315"/>
  <c r="BR98" i="315"/>
  <c r="BR99" i="315"/>
  <c r="BR100" i="315"/>
  <c r="BR101" i="315"/>
  <c r="BR102" i="315"/>
  <c r="BR103" i="315"/>
  <c r="BR104" i="315"/>
  <c r="BR105" i="315"/>
  <c r="BR106" i="315"/>
  <c r="BR107" i="315"/>
  <c r="BR108" i="315"/>
  <c r="BR109" i="315"/>
  <c r="BR110" i="315"/>
  <c r="BR111" i="315"/>
  <c r="BR112" i="315"/>
  <c r="BR113" i="315"/>
  <c r="BR114" i="315"/>
  <c r="BR115" i="315"/>
  <c r="BR116" i="315"/>
  <c r="BR117" i="315"/>
  <c r="BR118" i="315"/>
  <c r="BR119" i="315"/>
  <c r="BR120" i="315"/>
  <c r="BR121" i="315"/>
  <c r="BR122" i="315"/>
  <c r="BR123" i="315"/>
  <c r="BR124" i="315"/>
  <c r="BR125" i="315"/>
  <c r="BR126" i="315"/>
  <c r="BR127" i="315"/>
  <c r="BR128" i="315"/>
  <c r="BR129" i="315"/>
  <c r="BR130" i="315"/>
  <c r="BR131" i="315"/>
  <c r="BR132" i="315"/>
  <c r="BR133" i="315"/>
  <c r="BR134" i="315"/>
  <c r="BR135" i="315"/>
  <c r="BR136" i="315"/>
  <c r="BR137" i="315"/>
  <c r="BR138" i="315"/>
  <c r="BR139" i="315"/>
  <c r="BR140" i="315"/>
  <c r="BR141" i="315"/>
  <c r="BR142" i="315"/>
  <c r="BR143" i="315"/>
  <c r="BR144" i="315"/>
  <c r="BR145" i="315"/>
  <c r="BR146" i="315"/>
  <c r="BR147" i="315"/>
  <c r="BR148" i="315"/>
  <c r="BR149" i="315"/>
  <c r="BR150" i="315"/>
  <c r="BR151" i="315"/>
  <c r="BR152" i="315"/>
  <c r="BR153" i="315"/>
  <c r="BR154" i="315"/>
  <c r="BR155" i="315"/>
  <c r="BR156" i="315"/>
  <c r="BR157" i="315"/>
  <c r="BR158" i="315"/>
  <c r="BR159" i="315"/>
  <c r="BR160" i="315"/>
  <c r="BR161" i="315"/>
  <c r="BR162" i="315"/>
  <c r="BR163" i="315"/>
  <c r="BR164" i="315"/>
  <c r="BR165" i="315"/>
  <c r="BR166" i="315"/>
  <c r="BR167" i="315"/>
  <c r="BR168" i="315"/>
  <c r="BR169" i="315"/>
  <c r="BR170" i="315"/>
  <c r="BR171" i="315"/>
  <c r="BR172" i="315"/>
  <c r="BR173" i="315"/>
  <c r="BR174" i="315"/>
  <c r="BR175" i="315"/>
  <c r="BR176" i="315"/>
  <c r="BR177" i="315"/>
  <c r="BR178" i="315"/>
  <c r="BR179" i="315"/>
  <c r="BR180" i="315"/>
  <c r="BR181" i="315"/>
  <c r="BR182" i="315"/>
  <c r="BR183" i="315"/>
  <c r="BR184" i="315"/>
  <c r="BR185" i="315"/>
  <c r="BR186" i="315"/>
  <c r="BR187" i="315"/>
  <c r="BR188" i="315"/>
  <c r="BR189" i="315"/>
  <c r="BR190" i="315"/>
  <c r="BR191" i="315"/>
  <c r="BR192" i="315"/>
  <c r="BR193" i="315"/>
  <c r="BR194" i="315"/>
  <c r="BR195" i="315"/>
  <c r="BR196" i="315"/>
  <c r="BR197" i="315"/>
  <c r="BR198" i="315"/>
  <c r="BR199" i="315"/>
  <c r="BR200" i="315"/>
  <c r="BR201" i="315"/>
  <c r="BR202" i="315"/>
  <c r="BR203" i="315"/>
  <c r="BR204" i="315"/>
  <c r="BR205" i="315"/>
  <c r="BR206" i="315"/>
  <c r="BR207" i="315"/>
  <c r="BR208" i="315"/>
  <c r="BR209" i="315"/>
  <c r="BR210" i="315"/>
  <c r="BR211" i="315"/>
  <c r="BR212" i="315"/>
  <c r="BR213" i="315"/>
  <c r="BR214" i="315"/>
  <c r="BR215" i="315"/>
  <c r="BR216" i="315"/>
  <c r="BR217" i="315"/>
  <c r="BR218" i="315"/>
  <c r="BR219" i="315"/>
  <c r="BR220" i="315"/>
  <c r="BR221" i="315"/>
  <c r="BR222" i="315"/>
  <c r="BR223" i="315"/>
  <c r="BR224" i="315"/>
  <c r="BR225" i="315"/>
  <c r="BR226" i="315"/>
  <c r="BR227" i="315"/>
  <c r="BR228" i="315"/>
  <c r="BR229" i="315"/>
  <c r="BR230" i="315"/>
  <c r="BR231" i="315"/>
  <c r="BR232" i="315"/>
  <c r="BR233" i="315"/>
  <c r="BR234" i="315"/>
  <c r="BR235" i="315"/>
  <c r="BR236" i="315"/>
  <c r="BR237" i="315"/>
  <c r="BR238" i="315"/>
  <c r="BR239" i="315"/>
  <c r="BR240" i="315"/>
  <c r="BR241" i="315"/>
  <c r="BR242" i="315"/>
  <c r="BR243" i="315"/>
  <c r="BR244" i="315"/>
  <c r="BR245" i="315"/>
  <c r="BR246" i="315"/>
  <c r="BR247" i="315"/>
  <c r="BR248" i="315"/>
  <c r="BR249" i="315"/>
  <c r="BR250" i="315"/>
  <c r="BR251" i="315"/>
  <c r="BR252" i="315"/>
  <c r="BR253" i="315"/>
  <c r="BR254" i="315"/>
  <c r="BR255" i="315"/>
  <c r="BR256" i="315"/>
  <c r="BR257" i="315"/>
  <c r="BR258" i="315"/>
  <c r="BR259" i="315"/>
  <c r="BR260" i="315"/>
  <c r="BR261" i="315"/>
  <c r="BR262" i="315"/>
  <c r="BR263" i="315"/>
  <c r="BR264" i="315"/>
  <c r="BR265" i="315"/>
  <c r="BR266" i="315"/>
  <c r="BR267" i="315"/>
  <c r="BR268" i="315"/>
  <c r="BR269" i="315"/>
  <c r="BR270" i="315"/>
  <c r="BR271" i="315"/>
  <c r="BR272" i="315"/>
  <c r="BR273" i="315"/>
  <c r="BR274" i="315"/>
  <c r="BR275" i="315"/>
  <c r="BR276" i="315"/>
  <c r="BR277" i="315"/>
  <c r="BR278" i="315"/>
  <c r="BR279" i="315"/>
  <c r="BR280" i="315"/>
  <c r="BR281" i="315"/>
  <c r="BR282" i="315"/>
  <c r="BR283" i="315"/>
  <c r="BR284" i="315"/>
  <c r="BR285" i="315"/>
  <c r="BR286" i="315"/>
  <c r="BR287" i="315"/>
  <c r="BR288" i="315"/>
  <c r="BR289" i="315"/>
  <c r="BR290" i="315"/>
  <c r="BR291" i="315"/>
  <c r="BR292" i="315"/>
  <c r="BR293" i="315"/>
  <c r="BR294" i="315"/>
  <c r="BR295" i="315"/>
  <c r="BR296" i="315"/>
  <c r="BR297" i="315"/>
  <c r="BR298" i="315"/>
  <c r="BR299" i="315"/>
  <c r="BR300" i="315"/>
  <c r="BR301" i="315"/>
  <c r="BR302" i="315"/>
  <c r="BR303" i="315"/>
  <c r="BR304" i="315"/>
  <c r="BR305" i="315"/>
  <c r="BR306" i="315"/>
  <c r="BR307" i="315"/>
  <c r="BR308" i="315"/>
  <c r="BR309" i="315"/>
  <c r="BR310" i="315"/>
  <c r="BR311" i="315"/>
  <c r="BR312" i="315"/>
  <c r="BR313" i="315"/>
  <c r="BR314" i="315"/>
  <c r="BR315" i="315"/>
  <c r="BR316" i="315"/>
  <c r="BR317" i="315"/>
  <c r="BR318" i="315"/>
  <c r="BR319" i="315"/>
  <c r="BR320" i="315"/>
  <c r="BR321" i="315"/>
  <c r="BR322" i="315"/>
  <c r="BR323" i="315"/>
  <c r="BR324" i="315"/>
  <c r="BR325" i="315"/>
  <c r="BR326" i="315"/>
  <c r="BR327" i="315"/>
  <c r="BR328" i="315"/>
  <c r="BR329" i="315"/>
  <c r="BR330" i="315"/>
  <c r="BR331" i="315"/>
  <c r="BR332" i="315"/>
  <c r="BR333" i="315"/>
  <c r="BR334" i="315"/>
  <c r="BR335" i="315"/>
  <c r="BR336" i="315"/>
  <c r="BR337" i="315"/>
  <c r="BR338" i="315"/>
  <c r="BR340" i="315"/>
  <c r="BR341" i="315"/>
  <c r="BR342" i="315"/>
  <c r="BR343" i="315"/>
  <c r="BR344" i="315"/>
  <c r="BR345" i="315"/>
  <c r="BR346" i="315"/>
  <c r="BR347" i="315"/>
  <c r="BR348" i="315"/>
  <c r="BR349" i="315"/>
  <c r="BR350" i="315"/>
  <c r="BR351" i="315"/>
  <c r="BR352" i="315"/>
  <c r="BR353" i="315"/>
  <c r="BR354" i="315"/>
  <c r="BR355" i="315"/>
  <c r="BR356" i="315"/>
  <c r="BR357" i="315"/>
  <c r="BR358" i="315"/>
  <c r="BR359" i="315"/>
  <c r="BR360" i="315"/>
  <c r="BR361" i="315"/>
  <c r="BR362" i="315"/>
  <c r="BR363" i="315"/>
  <c r="BR364" i="315"/>
  <c r="BR365" i="315"/>
  <c r="BR366" i="315"/>
  <c r="BR367" i="315"/>
  <c r="BR368" i="315"/>
  <c r="BR369" i="315"/>
  <c r="BR370" i="315"/>
  <c r="BR371" i="315"/>
  <c r="BR372" i="315"/>
  <c r="BR373" i="315"/>
  <c r="BR374" i="315"/>
  <c r="BR375" i="315"/>
  <c r="BR376" i="315"/>
  <c r="BR377" i="315"/>
  <c r="BR378" i="315"/>
  <c r="BR379" i="315"/>
  <c r="BR380" i="315"/>
  <c r="BR381" i="315"/>
  <c r="BR382" i="315"/>
  <c r="BR383" i="315"/>
  <c r="BR384" i="315"/>
  <c r="BR385" i="315"/>
  <c r="BR386" i="315"/>
  <c r="BR387" i="315"/>
  <c r="BR388" i="315"/>
  <c r="BR389" i="315"/>
  <c r="BR390" i="315"/>
  <c r="BR391" i="315"/>
  <c r="BR392" i="315"/>
  <c r="BR393" i="315"/>
  <c r="BR394" i="315"/>
  <c r="BR395" i="315"/>
  <c r="BR396" i="315"/>
  <c r="BR397" i="315"/>
  <c r="BR398" i="315"/>
  <c r="BR399" i="315"/>
  <c r="BR400" i="315"/>
  <c r="BR401" i="315"/>
  <c r="BR402" i="315"/>
  <c r="BR403" i="315"/>
  <c r="BR404" i="315"/>
  <c r="BR405" i="315"/>
  <c r="BR406" i="315"/>
  <c r="BR407" i="315"/>
  <c r="BR408" i="315"/>
  <c r="BR409" i="315"/>
  <c r="BR410" i="315"/>
  <c r="BR411" i="315"/>
  <c r="BR412" i="315"/>
  <c r="BR413" i="315"/>
  <c r="BR414" i="315"/>
  <c r="BR415" i="315"/>
  <c r="BR416" i="315"/>
  <c r="BR417" i="315"/>
  <c r="BR418" i="315"/>
  <c r="BR419" i="315"/>
  <c r="BR420" i="315"/>
  <c r="BR421" i="315"/>
  <c r="BR57" i="315"/>
  <c r="L58" i="296"/>
  <c r="L59" i="296"/>
  <c r="L60" i="296"/>
  <c r="L61" i="296"/>
  <c r="L62" i="296"/>
  <c r="L63" i="296"/>
  <c r="L64" i="296"/>
  <c r="L65" i="296"/>
  <c r="L66" i="296"/>
  <c r="L67" i="296"/>
  <c r="L68" i="296"/>
  <c r="L69" i="296"/>
  <c r="L70" i="296"/>
  <c r="L71" i="296"/>
  <c r="L72" i="296"/>
  <c r="L73" i="296"/>
  <c r="L74" i="296"/>
  <c r="L75" i="296"/>
  <c r="L76" i="296"/>
  <c r="L77" i="296"/>
  <c r="L78" i="296"/>
  <c r="L79" i="296"/>
  <c r="L80" i="296"/>
  <c r="L81" i="296"/>
  <c r="L82" i="296"/>
  <c r="L83" i="296"/>
  <c r="L84" i="296"/>
  <c r="L85" i="296"/>
  <c r="L86" i="296"/>
  <c r="L87" i="296"/>
  <c r="L88" i="296"/>
  <c r="L89" i="296"/>
  <c r="L90" i="296"/>
  <c r="L91" i="296"/>
  <c r="L92" i="296"/>
  <c r="L93" i="296"/>
  <c r="L94" i="296"/>
  <c r="L95" i="296"/>
  <c r="L96" i="296"/>
  <c r="L97" i="296"/>
  <c r="L98" i="296"/>
  <c r="L99" i="296"/>
  <c r="L100" i="296"/>
  <c r="L101" i="296"/>
  <c r="L102" i="296"/>
  <c r="L103" i="296"/>
  <c r="L104" i="296"/>
  <c r="L105" i="296"/>
  <c r="L106" i="296"/>
  <c r="L107" i="296"/>
  <c r="L108" i="296"/>
  <c r="L109" i="296"/>
  <c r="L110" i="296"/>
  <c r="L111" i="296"/>
  <c r="L112" i="296"/>
  <c r="L113" i="296"/>
  <c r="L114" i="296"/>
  <c r="L115" i="296"/>
  <c r="L116" i="296"/>
  <c r="L117" i="296"/>
  <c r="L118" i="296"/>
  <c r="L119" i="296"/>
  <c r="L120" i="296"/>
  <c r="L121" i="296"/>
  <c r="L122" i="296"/>
  <c r="L123" i="296"/>
  <c r="L124" i="296"/>
  <c r="L125" i="296"/>
  <c r="L126" i="296"/>
  <c r="L127" i="296"/>
  <c r="L128" i="296"/>
  <c r="L129" i="296"/>
  <c r="L130" i="296"/>
  <c r="L131" i="296"/>
  <c r="L132" i="296"/>
  <c r="L133" i="296"/>
  <c r="L134" i="296"/>
  <c r="L135" i="296"/>
  <c r="L136" i="296"/>
  <c r="L137" i="296"/>
  <c r="L138" i="296"/>
  <c r="L139" i="296"/>
  <c r="L140" i="296"/>
  <c r="L141" i="296"/>
  <c r="L142" i="296"/>
  <c r="L143" i="296"/>
  <c r="L144" i="296"/>
  <c r="L145" i="296"/>
  <c r="L146" i="296"/>
  <c r="L147" i="296"/>
  <c r="L148" i="296"/>
  <c r="L149" i="296"/>
  <c r="L150" i="296"/>
  <c r="L151" i="296"/>
  <c r="L152" i="296"/>
  <c r="L153" i="296"/>
  <c r="L154" i="296"/>
  <c r="L155" i="296"/>
  <c r="L156" i="296"/>
  <c r="L157" i="296"/>
  <c r="L158" i="296"/>
  <c r="L159" i="296"/>
  <c r="L160" i="296"/>
  <c r="L161" i="296"/>
  <c r="L162" i="296"/>
  <c r="L163" i="296"/>
  <c r="L164" i="296"/>
  <c r="L165" i="296"/>
  <c r="L166" i="296"/>
  <c r="L167" i="296"/>
  <c r="L168" i="296"/>
  <c r="L169" i="296"/>
  <c r="L170" i="296"/>
  <c r="L171" i="296"/>
  <c r="L172" i="296"/>
  <c r="L173" i="296"/>
  <c r="L174" i="296"/>
  <c r="L175" i="296"/>
  <c r="L176" i="296"/>
  <c r="L177" i="296"/>
  <c r="L178" i="296"/>
  <c r="L179" i="296"/>
  <c r="L180" i="296"/>
  <c r="L181" i="296"/>
  <c r="L182" i="296"/>
  <c r="L183" i="296"/>
  <c r="L184" i="296"/>
  <c r="L185" i="296"/>
  <c r="L186" i="296"/>
  <c r="L187" i="296"/>
  <c r="L188" i="296"/>
  <c r="L189" i="296"/>
  <c r="L190" i="296"/>
  <c r="L191" i="296"/>
  <c r="L192" i="296"/>
  <c r="L193" i="296"/>
  <c r="L194" i="296"/>
  <c r="L195" i="296"/>
  <c r="L196" i="296"/>
  <c r="L197" i="296"/>
  <c r="L198" i="296"/>
  <c r="L199" i="296"/>
  <c r="L200" i="296"/>
  <c r="L201" i="296"/>
  <c r="L202" i="296"/>
  <c r="L203" i="296"/>
  <c r="L204" i="296"/>
  <c r="L205" i="296"/>
  <c r="L206" i="296"/>
  <c r="L207" i="296"/>
  <c r="L208" i="296"/>
  <c r="L209" i="296"/>
  <c r="L210" i="296"/>
  <c r="L211" i="296"/>
  <c r="L212" i="296"/>
  <c r="L213" i="296"/>
  <c r="L214" i="296"/>
  <c r="L215" i="296"/>
  <c r="L216" i="296"/>
  <c r="L217" i="296"/>
  <c r="L218" i="296"/>
  <c r="L219" i="296"/>
  <c r="L220" i="296"/>
  <c r="L221" i="296"/>
  <c r="L222" i="296"/>
  <c r="L223" i="296"/>
  <c r="L224" i="296"/>
  <c r="L225" i="296"/>
  <c r="L226" i="296"/>
  <c r="L227" i="296"/>
  <c r="L228" i="296"/>
  <c r="L229" i="296"/>
  <c r="L230" i="296"/>
  <c r="L231" i="296"/>
  <c r="L232" i="296"/>
  <c r="L233" i="296"/>
  <c r="L234" i="296"/>
  <c r="L235" i="296"/>
  <c r="L236" i="296"/>
  <c r="L237" i="296"/>
  <c r="L238" i="296"/>
  <c r="L239" i="296"/>
  <c r="L240" i="296"/>
  <c r="L241" i="296"/>
  <c r="L242" i="296"/>
  <c r="L243" i="296"/>
  <c r="L244" i="296"/>
  <c r="L245" i="296"/>
  <c r="L246" i="296"/>
  <c r="L247" i="296"/>
  <c r="L248" i="296"/>
  <c r="L249" i="296"/>
  <c r="L250" i="296"/>
  <c r="L251" i="296"/>
  <c r="L252" i="296"/>
  <c r="L253" i="296"/>
  <c r="L254" i="296"/>
  <c r="L255" i="296"/>
  <c r="L256" i="296"/>
  <c r="L257" i="296"/>
  <c r="L258" i="296"/>
  <c r="L259" i="296"/>
  <c r="L260" i="296"/>
  <c r="L261" i="296"/>
  <c r="L262" i="296"/>
  <c r="L263" i="296"/>
  <c r="L264" i="296"/>
  <c r="L265" i="296"/>
  <c r="L266" i="296"/>
  <c r="L267" i="296"/>
  <c r="L268" i="296"/>
  <c r="L269" i="296"/>
  <c r="L270" i="296"/>
  <c r="L271" i="296"/>
  <c r="L272" i="296"/>
  <c r="L273" i="296"/>
  <c r="L274" i="296"/>
  <c r="L275" i="296"/>
  <c r="L276" i="296"/>
  <c r="L277" i="296"/>
  <c r="L278" i="296"/>
  <c r="L279" i="296"/>
  <c r="L280" i="296"/>
  <c r="L281" i="296"/>
  <c r="L282" i="296"/>
  <c r="L283" i="296"/>
  <c r="L284" i="296"/>
  <c r="L285" i="296"/>
  <c r="L286" i="296"/>
  <c r="L287" i="296"/>
  <c r="L288" i="296"/>
  <c r="L289" i="296"/>
  <c r="L290" i="296"/>
  <c r="L291" i="296"/>
  <c r="L292" i="296"/>
  <c r="L293" i="296"/>
  <c r="L294" i="296"/>
  <c r="L295" i="296"/>
  <c r="L296" i="296"/>
  <c r="L297" i="296"/>
  <c r="L298" i="296"/>
  <c r="L299" i="296"/>
  <c r="L300" i="296"/>
  <c r="L301" i="296"/>
  <c r="L302" i="296"/>
  <c r="L303" i="296"/>
  <c r="L304" i="296"/>
  <c r="L305" i="296"/>
  <c r="L306" i="296"/>
  <c r="L307" i="296"/>
  <c r="L308" i="296"/>
  <c r="L309" i="296"/>
  <c r="L310" i="296"/>
  <c r="L311" i="296"/>
  <c r="L312" i="296"/>
  <c r="L313" i="296"/>
  <c r="L314" i="296"/>
  <c r="L315" i="296"/>
  <c r="L316" i="296"/>
  <c r="L317" i="296"/>
  <c r="L318" i="296"/>
  <c r="L319" i="296"/>
  <c r="L320" i="296"/>
  <c r="L321" i="296"/>
  <c r="L322" i="296"/>
  <c r="L323" i="296"/>
  <c r="L324" i="296"/>
  <c r="L325" i="296"/>
  <c r="L326" i="296"/>
  <c r="L327" i="296"/>
  <c r="L328" i="296"/>
  <c r="L329" i="296"/>
  <c r="L330" i="296"/>
  <c r="L331" i="296"/>
  <c r="L332" i="296"/>
  <c r="L333" i="296"/>
  <c r="L334" i="296"/>
  <c r="L335" i="296"/>
  <c r="L336" i="296"/>
  <c r="L337" i="296"/>
  <c r="L338" i="296"/>
  <c r="L339" i="296"/>
  <c r="L340" i="296"/>
  <c r="L341" i="296"/>
  <c r="L342" i="296"/>
  <c r="L343" i="296"/>
  <c r="L344" i="296"/>
  <c r="L345" i="296"/>
  <c r="L346" i="296"/>
  <c r="L347" i="296"/>
  <c r="L348" i="296"/>
  <c r="L349" i="296"/>
  <c r="L350" i="296"/>
  <c r="L351" i="296"/>
  <c r="L352" i="296"/>
  <c r="L353" i="296"/>
  <c r="L354" i="296"/>
  <c r="L355" i="296"/>
  <c r="L356" i="296"/>
  <c r="L357" i="296"/>
  <c r="L358" i="296"/>
  <c r="L359" i="296"/>
  <c r="L360" i="296"/>
  <c r="L361" i="296"/>
  <c r="L362" i="296"/>
  <c r="L363" i="296"/>
  <c r="L364" i="296"/>
  <c r="L365" i="296"/>
  <c r="L366" i="296"/>
  <c r="L367" i="296"/>
  <c r="L368" i="296"/>
  <c r="L369" i="296"/>
  <c r="L370" i="296"/>
  <c r="L371" i="296"/>
  <c r="L372" i="296"/>
  <c r="L373" i="296"/>
  <c r="L374" i="296"/>
  <c r="L375" i="296"/>
  <c r="L376" i="296"/>
  <c r="L377" i="296"/>
  <c r="L378" i="296"/>
  <c r="L379" i="296"/>
  <c r="L380" i="296"/>
  <c r="L381" i="296"/>
  <c r="L382" i="296"/>
  <c r="L383" i="296"/>
  <c r="L384" i="296"/>
  <c r="L385" i="296"/>
  <c r="L386" i="296"/>
  <c r="L387" i="296"/>
  <c r="L388" i="296"/>
  <c r="L389" i="296"/>
  <c r="L390" i="296"/>
  <c r="L391" i="296"/>
  <c r="L392" i="296"/>
  <c r="L393" i="296"/>
  <c r="L394" i="296"/>
  <c r="L395" i="296"/>
  <c r="L396" i="296"/>
  <c r="L397" i="296"/>
  <c r="L398" i="296"/>
  <c r="L399" i="296"/>
  <c r="L400" i="296"/>
  <c r="L401" i="296"/>
  <c r="L402" i="296"/>
  <c r="L403" i="296"/>
  <c r="L404" i="296"/>
  <c r="L405" i="296"/>
  <c r="L406" i="296"/>
  <c r="L407" i="296"/>
  <c r="L408" i="296"/>
  <c r="L409" i="296"/>
  <c r="L410" i="296"/>
  <c r="L411" i="296"/>
  <c r="L412" i="296"/>
  <c r="L413" i="296"/>
  <c r="L414" i="296"/>
  <c r="L415" i="296"/>
  <c r="L416" i="296"/>
  <c r="L417" i="296"/>
  <c r="L418" i="296"/>
  <c r="L419" i="296"/>
  <c r="L420" i="296"/>
  <c r="L421" i="296"/>
  <c r="L422" i="296"/>
  <c r="L57" i="296"/>
  <c r="AJ421" i="315" l="1"/>
  <c r="AH421" i="315"/>
  <c r="AI421" i="315" s="1"/>
  <c r="AF421" i="315"/>
  <c r="AG421" i="315" s="1"/>
  <c r="AD421" i="315"/>
  <c r="AE421" i="315" s="1"/>
  <c r="AB421" i="315"/>
  <c r="AC421" i="315" s="1"/>
  <c r="Z421" i="315"/>
  <c r="AA421" i="315" s="1"/>
  <c r="X421" i="315"/>
  <c r="V421" i="315"/>
  <c r="W421" i="315" s="1"/>
  <c r="T421" i="315"/>
  <c r="U421" i="315" s="1"/>
  <c r="S421" i="315"/>
  <c r="R421" i="315"/>
  <c r="BN421" i="315" s="1"/>
  <c r="Q421" i="315"/>
  <c r="P421" i="315"/>
  <c r="O421" i="315"/>
  <c r="M421" i="315"/>
  <c r="N421" i="315" s="1"/>
  <c r="K421" i="315"/>
  <c r="L421" i="315" s="1"/>
  <c r="AJ420" i="315"/>
  <c r="AH420" i="315"/>
  <c r="AI420" i="315" s="1"/>
  <c r="AF420" i="315"/>
  <c r="AG420" i="315" s="1"/>
  <c r="AD420" i="315"/>
  <c r="AE420" i="315" s="1"/>
  <c r="AB420" i="315"/>
  <c r="AC420" i="315" s="1"/>
  <c r="Z420" i="315"/>
  <c r="AA420" i="315" s="1"/>
  <c r="X420" i="315"/>
  <c r="Y420" i="315" s="1"/>
  <c r="V420" i="315"/>
  <c r="W420" i="315" s="1"/>
  <c r="T420" i="315"/>
  <c r="U420" i="315" s="1"/>
  <c r="S420" i="315"/>
  <c r="R420" i="315"/>
  <c r="Q420" i="315"/>
  <c r="P420" i="315"/>
  <c r="BC420" i="315" s="1"/>
  <c r="O420" i="315"/>
  <c r="M420" i="315"/>
  <c r="N420" i="315" s="1"/>
  <c r="K420" i="315"/>
  <c r="L420" i="315" s="1"/>
  <c r="AJ419" i="315"/>
  <c r="AH419" i="315"/>
  <c r="AI419" i="315" s="1"/>
  <c r="AF419" i="315"/>
  <c r="AG419" i="315" s="1"/>
  <c r="AD419" i="315"/>
  <c r="AE419" i="315" s="1"/>
  <c r="AB419" i="315"/>
  <c r="AC419" i="315" s="1"/>
  <c r="Z419" i="315"/>
  <c r="AA419" i="315" s="1"/>
  <c r="X419" i="315"/>
  <c r="Y419" i="315" s="1"/>
  <c r="V419" i="315"/>
  <c r="W419" i="315" s="1"/>
  <c r="T419" i="315"/>
  <c r="U419" i="315" s="1"/>
  <c r="S419" i="315"/>
  <c r="R419" i="315"/>
  <c r="Q419" i="315"/>
  <c r="P419" i="315"/>
  <c r="O419" i="315"/>
  <c r="M419" i="315"/>
  <c r="N419" i="315" s="1"/>
  <c r="K419" i="315"/>
  <c r="L419" i="315" s="1"/>
  <c r="AJ418" i="315"/>
  <c r="AH418" i="315"/>
  <c r="AI418" i="315" s="1"/>
  <c r="AF418" i="315"/>
  <c r="AD418" i="315"/>
  <c r="AE418" i="315" s="1"/>
  <c r="AB418" i="315"/>
  <c r="AC418" i="315" s="1"/>
  <c r="Z418" i="315"/>
  <c r="AA418" i="315" s="1"/>
  <c r="X418" i="315"/>
  <c r="Y418" i="315" s="1"/>
  <c r="V418" i="315"/>
  <c r="W418" i="315" s="1"/>
  <c r="T418" i="315"/>
  <c r="U418" i="315" s="1"/>
  <c r="S418" i="315"/>
  <c r="R418" i="315"/>
  <c r="Q418" i="315"/>
  <c r="P418" i="315"/>
  <c r="O418" i="315"/>
  <c r="M418" i="315"/>
  <c r="N418" i="315" s="1"/>
  <c r="K418" i="315"/>
  <c r="L418" i="315" s="1"/>
  <c r="AJ417" i="315"/>
  <c r="AH417" i="315"/>
  <c r="AF417" i="315"/>
  <c r="AG417" i="315" s="1"/>
  <c r="AD417" i="315"/>
  <c r="AE417" i="315" s="1"/>
  <c r="AB417" i="315"/>
  <c r="AC417" i="315" s="1"/>
  <c r="Z417" i="315"/>
  <c r="AA417" i="315" s="1"/>
  <c r="X417" i="315"/>
  <c r="V417" i="315"/>
  <c r="W417" i="315" s="1"/>
  <c r="T417" i="315"/>
  <c r="U417" i="315" s="1"/>
  <c r="S417" i="315"/>
  <c r="R417" i="315"/>
  <c r="Q417" i="315"/>
  <c r="P417" i="315"/>
  <c r="O417" i="315"/>
  <c r="M417" i="315"/>
  <c r="N417" i="315" s="1"/>
  <c r="K417" i="315"/>
  <c r="L417" i="315" s="1"/>
  <c r="AJ416" i="315"/>
  <c r="AH416" i="315"/>
  <c r="AI416" i="315" s="1"/>
  <c r="AF416" i="315"/>
  <c r="AG416" i="315" s="1"/>
  <c r="AD416" i="315"/>
  <c r="AE416" i="315" s="1"/>
  <c r="AB416" i="315"/>
  <c r="AC416" i="315" s="1"/>
  <c r="Z416" i="315"/>
  <c r="AA416" i="315" s="1"/>
  <c r="X416" i="315"/>
  <c r="V416" i="315"/>
  <c r="W416" i="315" s="1"/>
  <c r="T416" i="315"/>
  <c r="S416" i="315"/>
  <c r="R416" i="315"/>
  <c r="Q416" i="315"/>
  <c r="P416" i="315"/>
  <c r="O416" i="315"/>
  <c r="M416" i="315"/>
  <c r="N416" i="315" s="1"/>
  <c r="K416" i="315"/>
  <c r="L416" i="315" s="1"/>
  <c r="AJ415" i="315"/>
  <c r="AH415" i="315"/>
  <c r="AI415" i="315" s="1"/>
  <c r="AF415" i="315"/>
  <c r="AG415" i="315" s="1"/>
  <c r="AD415" i="315"/>
  <c r="AE415" i="315" s="1"/>
  <c r="AB415" i="315"/>
  <c r="AC415" i="315" s="1"/>
  <c r="Z415" i="315"/>
  <c r="AA415" i="315" s="1"/>
  <c r="X415" i="315"/>
  <c r="V415" i="315"/>
  <c r="W415" i="315" s="1"/>
  <c r="T415" i="315"/>
  <c r="U415" i="315" s="1"/>
  <c r="S415" i="315"/>
  <c r="R415" i="315"/>
  <c r="Q415" i="315"/>
  <c r="P415" i="315"/>
  <c r="O415" i="315"/>
  <c r="M415" i="315"/>
  <c r="N415" i="315" s="1"/>
  <c r="K415" i="315"/>
  <c r="L415" i="315" s="1"/>
  <c r="AJ414" i="315"/>
  <c r="AH414" i="315"/>
  <c r="AF414" i="315"/>
  <c r="AD414" i="315"/>
  <c r="AB414" i="315"/>
  <c r="Z414" i="315"/>
  <c r="X414" i="315"/>
  <c r="BG414" i="315" s="1"/>
  <c r="V414" i="315"/>
  <c r="T414" i="315"/>
  <c r="S414" i="315"/>
  <c r="R414" i="315"/>
  <c r="Q414" i="315"/>
  <c r="P414" i="315"/>
  <c r="O414" i="315"/>
  <c r="M414" i="315"/>
  <c r="N414" i="315" s="1"/>
  <c r="K414" i="315"/>
  <c r="L414" i="315" s="1"/>
  <c r="AJ413" i="315"/>
  <c r="AH413" i="315"/>
  <c r="AF413" i="315"/>
  <c r="AD413" i="315"/>
  <c r="AB413" i="315"/>
  <c r="Z413" i="315"/>
  <c r="BH413" i="315" s="1"/>
  <c r="X413" i="315"/>
  <c r="BG413" i="315" s="1"/>
  <c r="V413" i="315"/>
  <c r="T413" i="315"/>
  <c r="S413" i="315"/>
  <c r="R413" i="315"/>
  <c r="Q413" i="315"/>
  <c r="P413" i="315"/>
  <c r="O413" i="315"/>
  <c r="M413" i="315"/>
  <c r="N413" i="315" s="1"/>
  <c r="L413" i="315"/>
  <c r="K413" i="315"/>
  <c r="AJ412" i="315"/>
  <c r="AH412" i="315"/>
  <c r="AI412" i="315" s="1"/>
  <c r="AF412" i="315"/>
  <c r="AG412" i="315" s="1"/>
  <c r="AD412" i="315"/>
  <c r="AE412" i="315" s="1"/>
  <c r="AB412" i="315"/>
  <c r="AC412" i="315" s="1"/>
  <c r="Z412" i="315"/>
  <c r="AA412" i="315" s="1"/>
  <c r="X412" i="315"/>
  <c r="Y412" i="315" s="1"/>
  <c r="V412" i="315"/>
  <c r="W412" i="315" s="1"/>
  <c r="T412" i="315"/>
  <c r="U412" i="315" s="1"/>
  <c r="S412" i="315"/>
  <c r="R412" i="315"/>
  <c r="Q412" i="315"/>
  <c r="P412" i="315"/>
  <c r="O412" i="315"/>
  <c r="M412" i="315"/>
  <c r="K412" i="315"/>
  <c r="L412" i="315" s="1"/>
  <c r="AJ411" i="315"/>
  <c r="AH411" i="315"/>
  <c r="AF411" i="315"/>
  <c r="AD411" i="315"/>
  <c r="AB411" i="315"/>
  <c r="BI411" i="315" s="1"/>
  <c r="Z411" i="315"/>
  <c r="BH411" i="315" s="1"/>
  <c r="X411" i="315"/>
  <c r="V411" i="315"/>
  <c r="T411" i="315"/>
  <c r="S411" i="315"/>
  <c r="R411" i="315"/>
  <c r="Q411" i="315"/>
  <c r="P411" i="315"/>
  <c r="BD411" i="315" s="1"/>
  <c r="O411" i="315"/>
  <c r="M411" i="315"/>
  <c r="K411" i="315"/>
  <c r="L411" i="315" s="1"/>
  <c r="AJ410" i="315"/>
  <c r="AH410" i="315"/>
  <c r="AI410" i="315" s="1"/>
  <c r="AF410" i="315"/>
  <c r="AG410" i="315" s="1"/>
  <c r="AD410" i="315"/>
  <c r="AE410" i="315" s="1"/>
  <c r="AB410" i="315"/>
  <c r="Z410" i="315"/>
  <c r="X410" i="315"/>
  <c r="Y410" i="315" s="1"/>
  <c r="V410" i="315"/>
  <c r="W410" i="315" s="1"/>
  <c r="T410" i="315"/>
  <c r="U410" i="315" s="1"/>
  <c r="S410" i="315"/>
  <c r="R410" i="315"/>
  <c r="Q410" i="315"/>
  <c r="P410" i="315"/>
  <c r="O410" i="315"/>
  <c r="M410" i="315"/>
  <c r="K410" i="315"/>
  <c r="L410" i="315" s="1"/>
  <c r="AJ409" i="315"/>
  <c r="AH409" i="315"/>
  <c r="AF409" i="315"/>
  <c r="AD409" i="315"/>
  <c r="AB409" i="315"/>
  <c r="BI409" i="315" s="1"/>
  <c r="Z409" i="315"/>
  <c r="X409" i="315"/>
  <c r="V409" i="315"/>
  <c r="T409" i="315"/>
  <c r="S409" i="315"/>
  <c r="R409" i="315"/>
  <c r="Q409" i="315"/>
  <c r="P409" i="315"/>
  <c r="BC409" i="315" s="1"/>
  <c r="O409" i="315"/>
  <c r="M409" i="315"/>
  <c r="K409" i="315"/>
  <c r="L409" i="315" s="1"/>
  <c r="AJ408" i="315"/>
  <c r="AH408" i="315"/>
  <c r="AF408" i="315"/>
  <c r="AD408" i="315"/>
  <c r="AB408" i="315"/>
  <c r="Z408" i="315"/>
  <c r="BH408" i="315" s="1"/>
  <c r="X408" i="315"/>
  <c r="V408" i="315"/>
  <c r="T408" i="315"/>
  <c r="S408" i="315"/>
  <c r="R408" i="315"/>
  <c r="Q408" i="315"/>
  <c r="P408" i="315"/>
  <c r="O408" i="315"/>
  <c r="M408" i="315"/>
  <c r="K408" i="315"/>
  <c r="L408" i="315" s="1"/>
  <c r="AJ407" i="315"/>
  <c r="AH407" i="315"/>
  <c r="AI407" i="315" s="1"/>
  <c r="AF407" i="315"/>
  <c r="AG407" i="315" s="1"/>
  <c r="AD407" i="315"/>
  <c r="AE407" i="315" s="1"/>
  <c r="AB407" i="315"/>
  <c r="AC407" i="315" s="1"/>
  <c r="Z407" i="315"/>
  <c r="AA407" i="315" s="1"/>
  <c r="X407" i="315"/>
  <c r="Y407" i="315" s="1"/>
  <c r="V407" i="315"/>
  <c r="W407" i="315" s="1"/>
  <c r="T407" i="315"/>
  <c r="U407" i="315" s="1"/>
  <c r="S407" i="315"/>
  <c r="R407" i="315"/>
  <c r="Q407" i="315"/>
  <c r="P407" i="315"/>
  <c r="O407" i="315"/>
  <c r="M407" i="315"/>
  <c r="K407" i="315"/>
  <c r="L407" i="315" s="1"/>
  <c r="AJ406" i="315"/>
  <c r="AH406" i="315"/>
  <c r="AI406" i="315" s="1"/>
  <c r="AF406" i="315"/>
  <c r="AG406" i="315" s="1"/>
  <c r="AD406" i="315"/>
  <c r="AB406" i="315"/>
  <c r="AC406" i="315" s="1"/>
  <c r="Z406" i="315"/>
  <c r="AA406" i="315" s="1"/>
  <c r="X406" i="315"/>
  <c r="Y406" i="315" s="1"/>
  <c r="V406" i="315"/>
  <c r="W406" i="315" s="1"/>
  <c r="T406" i="315"/>
  <c r="U406" i="315" s="1"/>
  <c r="S406" i="315"/>
  <c r="R406" i="315"/>
  <c r="BN406" i="315" s="1"/>
  <c r="Q406" i="315"/>
  <c r="P406" i="315"/>
  <c r="O406" i="315"/>
  <c r="M406" i="315"/>
  <c r="K406" i="315"/>
  <c r="L406" i="315" s="1"/>
  <c r="AJ405" i="315"/>
  <c r="AH405" i="315"/>
  <c r="BL405" i="315" s="1"/>
  <c r="AF405" i="315"/>
  <c r="AD405" i="315"/>
  <c r="BJ405" i="315" s="1"/>
  <c r="AB405" i="315"/>
  <c r="Z405" i="315"/>
  <c r="BH405" i="315" s="1"/>
  <c r="X405" i="315"/>
  <c r="V405" i="315"/>
  <c r="T405" i="315"/>
  <c r="S405" i="315"/>
  <c r="R405" i="315"/>
  <c r="Q405" i="315"/>
  <c r="P405" i="315"/>
  <c r="O405" i="315"/>
  <c r="M405" i="315"/>
  <c r="N405" i="315" s="1"/>
  <c r="K405" i="315"/>
  <c r="L405" i="315" s="1"/>
  <c r="AJ404" i="315"/>
  <c r="AH404" i="315"/>
  <c r="BL404" i="315" s="1"/>
  <c r="AF404" i="315"/>
  <c r="AD404" i="315"/>
  <c r="AB404" i="315"/>
  <c r="BI404" i="315" s="1"/>
  <c r="Z404" i="315"/>
  <c r="BH404" i="315" s="1"/>
  <c r="X404" i="315"/>
  <c r="V404" i="315"/>
  <c r="T404" i="315"/>
  <c r="S404" i="315"/>
  <c r="R404" i="315"/>
  <c r="Q404" i="315"/>
  <c r="P404" i="315"/>
  <c r="O404" i="315"/>
  <c r="M404" i="315"/>
  <c r="N404" i="315" s="1"/>
  <c r="K404" i="315"/>
  <c r="L404" i="315" s="1"/>
  <c r="AJ403" i="315"/>
  <c r="AH403" i="315"/>
  <c r="AF403" i="315"/>
  <c r="AG403" i="315" s="1"/>
  <c r="AD403" i="315"/>
  <c r="AE403" i="315" s="1"/>
  <c r="AB403" i="315"/>
  <c r="AC403" i="315" s="1"/>
  <c r="Z403" i="315"/>
  <c r="X403" i="315"/>
  <c r="Y403" i="315" s="1"/>
  <c r="V403" i="315"/>
  <c r="W403" i="315" s="1"/>
  <c r="T403" i="315"/>
  <c r="S403" i="315"/>
  <c r="R403" i="315"/>
  <c r="Q403" i="315"/>
  <c r="P403" i="315"/>
  <c r="O403" i="315"/>
  <c r="M403" i="315"/>
  <c r="K403" i="315"/>
  <c r="L403" i="315" s="1"/>
  <c r="AJ402" i="315"/>
  <c r="AH402" i="315"/>
  <c r="AI402" i="315" s="1"/>
  <c r="AF402" i="315"/>
  <c r="AG402" i="315" s="1"/>
  <c r="AD402" i="315"/>
  <c r="AE402" i="315" s="1"/>
  <c r="AB402" i="315"/>
  <c r="Z402" i="315"/>
  <c r="AA402" i="315" s="1"/>
  <c r="X402" i="315"/>
  <c r="Y402" i="315" s="1"/>
  <c r="V402" i="315"/>
  <c r="W402" i="315" s="1"/>
  <c r="T402" i="315"/>
  <c r="S402" i="315"/>
  <c r="R402" i="315"/>
  <c r="Q402" i="315"/>
  <c r="P402" i="315"/>
  <c r="O402" i="315"/>
  <c r="M402" i="315"/>
  <c r="K402" i="315"/>
  <c r="L402" i="315" s="1"/>
  <c r="AJ401" i="315"/>
  <c r="AH401" i="315"/>
  <c r="AI401" i="315" s="1"/>
  <c r="AF401" i="315"/>
  <c r="AG401" i="315" s="1"/>
  <c r="AD401" i="315"/>
  <c r="AE401" i="315" s="1"/>
  <c r="AB401" i="315"/>
  <c r="Z401" i="315"/>
  <c r="X401" i="315"/>
  <c r="Y401" i="315" s="1"/>
  <c r="V401" i="315"/>
  <c r="W401" i="315" s="1"/>
  <c r="T401" i="315"/>
  <c r="U401" i="315" s="1"/>
  <c r="S401" i="315"/>
  <c r="R401" i="315"/>
  <c r="Q401" i="315"/>
  <c r="P401" i="315"/>
  <c r="AP401" i="315" s="1"/>
  <c r="AQ401" i="315" s="1"/>
  <c r="O401" i="315"/>
  <c r="M401" i="315"/>
  <c r="K401" i="315"/>
  <c r="L401" i="315" s="1"/>
  <c r="AJ400" i="315"/>
  <c r="AH400" i="315"/>
  <c r="AI400" i="315" s="1"/>
  <c r="AF400" i="315"/>
  <c r="AD400" i="315"/>
  <c r="AB400" i="315"/>
  <c r="AC400" i="315" s="1"/>
  <c r="Z400" i="315"/>
  <c r="AA400" i="315" s="1"/>
  <c r="X400" i="315"/>
  <c r="V400" i="315"/>
  <c r="W400" i="315" s="1"/>
  <c r="T400" i="315"/>
  <c r="U400" i="315" s="1"/>
  <c r="S400" i="315"/>
  <c r="R400" i="315"/>
  <c r="BN400" i="315" s="1"/>
  <c r="Q400" i="315"/>
  <c r="P400" i="315"/>
  <c r="BD400" i="315" s="1"/>
  <c r="O400" i="315"/>
  <c r="M400" i="315"/>
  <c r="N400" i="315" s="1"/>
  <c r="K400" i="315"/>
  <c r="L400" i="315" s="1"/>
  <c r="AJ399" i="315"/>
  <c r="AH399" i="315"/>
  <c r="AI399" i="315" s="1"/>
  <c r="AF399" i="315"/>
  <c r="AD399" i="315"/>
  <c r="AE399" i="315" s="1"/>
  <c r="AB399" i="315"/>
  <c r="AC399" i="315" s="1"/>
  <c r="Z399" i="315"/>
  <c r="AA399" i="315" s="1"/>
  <c r="X399" i="315"/>
  <c r="V399" i="315"/>
  <c r="W399" i="315" s="1"/>
  <c r="T399" i="315"/>
  <c r="U399" i="315" s="1"/>
  <c r="S399" i="315"/>
  <c r="R399" i="315"/>
  <c r="BN399" i="315" s="1"/>
  <c r="Q399" i="315"/>
  <c r="P399" i="315"/>
  <c r="BB399" i="315" s="1"/>
  <c r="O399" i="315"/>
  <c r="M399" i="315"/>
  <c r="K399" i="315"/>
  <c r="L399" i="315" s="1"/>
  <c r="AJ398" i="315"/>
  <c r="AH398" i="315"/>
  <c r="AF398" i="315"/>
  <c r="AD398" i="315"/>
  <c r="AE398" i="315" s="1"/>
  <c r="AB398" i="315"/>
  <c r="AC398" i="315" s="1"/>
  <c r="Z398" i="315"/>
  <c r="X398" i="315"/>
  <c r="Y398" i="315" s="1"/>
  <c r="V398" i="315"/>
  <c r="W398" i="315" s="1"/>
  <c r="T398" i="315"/>
  <c r="U398" i="315" s="1"/>
  <c r="S398" i="315"/>
  <c r="R398" i="315"/>
  <c r="Q398" i="315"/>
  <c r="P398" i="315"/>
  <c r="O398" i="315"/>
  <c r="M398" i="315"/>
  <c r="K398" i="315"/>
  <c r="L398" i="315" s="1"/>
  <c r="AJ397" i="315"/>
  <c r="AH397" i="315"/>
  <c r="AI397" i="315" s="1"/>
  <c r="AF397" i="315"/>
  <c r="AD397" i="315"/>
  <c r="AE397" i="315" s="1"/>
  <c r="AB397" i="315"/>
  <c r="Z397" i="315"/>
  <c r="AA397" i="315" s="1"/>
  <c r="X397" i="315"/>
  <c r="Y397" i="315" s="1"/>
  <c r="V397" i="315"/>
  <c r="W397" i="315" s="1"/>
  <c r="T397" i="315"/>
  <c r="U397" i="315" s="1"/>
  <c r="S397" i="315"/>
  <c r="R397" i="315"/>
  <c r="Q397" i="315"/>
  <c r="P397" i="315"/>
  <c r="BD397" i="315" s="1"/>
  <c r="O397" i="315"/>
  <c r="M397" i="315"/>
  <c r="K397" i="315"/>
  <c r="L397" i="315" s="1"/>
  <c r="AJ396" i="315"/>
  <c r="AH396" i="315"/>
  <c r="AI396" i="315" s="1"/>
  <c r="AF396" i="315"/>
  <c r="AX396" i="315" s="1"/>
  <c r="AD396" i="315"/>
  <c r="AE396" i="315" s="1"/>
  <c r="AB396" i="315"/>
  <c r="AC396" i="315" s="1"/>
  <c r="Z396" i="315"/>
  <c r="AA396" i="315" s="1"/>
  <c r="X396" i="315"/>
  <c r="Y396" i="315" s="1"/>
  <c r="V396" i="315"/>
  <c r="W396" i="315" s="1"/>
  <c r="T396" i="315"/>
  <c r="S396" i="315"/>
  <c r="R396" i="315"/>
  <c r="BN396" i="315" s="1"/>
  <c r="Q396" i="315"/>
  <c r="P396" i="315"/>
  <c r="BB396" i="315" s="1"/>
  <c r="O396" i="315"/>
  <c r="M396" i="315"/>
  <c r="K396" i="315"/>
  <c r="L396" i="315" s="1"/>
  <c r="AJ395" i="315"/>
  <c r="AH395" i="315"/>
  <c r="AI395" i="315" s="1"/>
  <c r="AF395" i="315"/>
  <c r="BK395" i="315" s="1"/>
  <c r="AD395" i="315"/>
  <c r="AE395" i="315" s="1"/>
  <c r="AB395" i="315"/>
  <c r="AC395" i="315" s="1"/>
  <c r="Z395" i="315"/>
  <c r="AA395" i="315" s="1"/>
  <c r="X395" i="315"/>
  <c r="Y395" i="315" s="1"/>
  <c r="V395" i="315"/>
  <c r="T395" i="315"/>
  <c r="U395" i="315" s="1"/>
  <c r="S395" i="315"/>
  <c r="R395" i="315"/>
  <c r="BN395" i="315" s="1"/>
  <c r="Q395" i="315"/>
  <c r="P395" i="315"/>
  <c r="BB395" i="315" s="1"/>
  <c r="O395" i="315"/>
  <c r="M395" i="315"/>
  <c r="K395" i="315"/>
  <c r="L395" i="315" s="1"/>
  <c r="AJ394" i="315"/>
  <c r="AH394" i="315"/>
  <c r="AF394" i="315"/>
  <c r="AD394" i="315"/>
  <c r="AE394" i="315" s="1"/>
  <c r="AB394" i="315"/>
  <c r="AC394" i="315" s="1"/>
  <c r="Z394" i="315"/>
  <c r="AA394" i="315" s="1"/>
  <c r="X394" i="315"/>
  <c r="Y394" i="315" s="1"/>
  <c r="V394" i="315"/>
  <c r="W394" i="315" s="1"/>
  <c r="T394" i="315"/>
  <c r="S394" i="315"/>
  <c r="R394" i="315"/>
  <c r="BN394" i="315" s="1"/>
  <c r="Q394" i="315"/>
  <c r="P394" i="315"/>
  <c r="BB394" i="315" s="1"/>
  <c r="O394" i="315"/>
  <c r="M394" i="315"/>
  <c r="K394" i="315"/>
  <c r="L394" i="315" s="1"/>
  <c r="AJ393" i="315"/>
  <c r="AH393" i="315"/>
  <c r="AF393" i="315"/>
  <c r="BK393" i="315" s="1"/>
  <c r="AD393" i="315"/>
  <c r="AB393" i="315"/>
  <c r="BI393" i="315" s="1"/>
  <c r="Z393" i="315"/>
  <c r="BH393" i="315" s="1"/>
  <c r="X393" i="315"/>
  <c r="V393" i="315"/>
  <c r="BF393" i="315" s="1"/>
  <c r="T393" i="315"/>
  <c r="BE393" i="315" s="1"/>
  <c r="S393" i="315"/>
  <c r="R393" i="315"/>
  <c r="BN393" i="315" s="1"/>
  <c r="Q393" i="315"/>
  <c r="P393" i="315"/>
  <c r="BC393" i="315" s="1"/>
  <c r="O393" i="315"/>
  <c r="M393" i="315"/>
  <c r="K393" i="315"/>
  <c r="L393" i="315" s="1"/>
  <c r="AJ392" i="315"/>
  <c r="AH392" i="315"/>
  <c r="AF392" i="315"/>
  <c r="BK392" i="315" s="1"/>
  <c r="AD392" i="315"/>
  <c r="AB392" i="315"/>
  <c r="BI392" i="315" s="1"/>
  <c r="Z392" i="315"/>
  <c r="BH392" i="315" s="1"/>
  <c r="X392" i="315"/>
  <c r="V392" i="315"/>
  <c r="T392" i="315"/>
  <c r="S392" i="315"/>
  <c r="R392" i="315"/>
  <c r="Q392" i="315"/>
  <c r="P392" i="315"/>
  <c r="BB392" i="315" s="1"/>
  <c r="O392" i="315"/>
  <c r="M392" i="315"/>
  <c r="K392" i="315"/>
  <c r="L392" i="315" s="1"/>
  <c r="AJ391" i="315"/>
  <c r="AH391" i="315"/>
  <c r="AF391" i="315"/>
  <c r="BK391" i="315" s="1"/>
  <c r="AD391" i="315"/>
  <c r="AB391" i="315"/>
  <c r="BI391" i="315" s="1"/>
  <c r="Z391" i="315"/>
  <c r="BH391" i="315" s="1"/>
  <c r="X391" i="315"/>
  <c r="V391" i="315"/>
  <c r="T391" i="315"/>
  <c r="S391" i="315"/>
  <c r="R391" i="315"/>
  <c r="BN391" i="315" s="1"/>
  <c r="Q391" i="315"/>
  <c r="P391" i="315"/>
  <c r="BD391" i="315" s="1"/>
  <c r="O391" i="315"/>
  <c r="M391" i="315"/>
  <c r="K391" i="315"/>
  <c r="L391" i="315" s="1"/>
  <c r="AJ390" i="315"/>
  <c r="AH390" i="315"/>
  <c r="AF390" i="315"/>
  <c r="BK390" i="315" s="1"/>
  <c r="AD390" i="315"/>
  <c r="AB390" i="315"/>
  <c r="BI390" i="315" s="1"/>
  <c r="Z390" i="315"/>
  <c r="X390" i="315"/>
  <c r="V390" i="315"/>
  <c r="T390" i="315"/>
  <c r="S390" i="315"/>
  <c r="R390" i="315"/>
  <c r="BN390" i="315" s="1"/>
  <c r="Q390" i="315"/>
  <c r="P390" i="315"/>
  <c r="BD390" i="315" s="1"/>
  <c r="O390" i="315"/>
  <c r="M390" i="315"/>
  <c r="K390" i="315"/>
  <c r="L390" i="315" s="1"/>
  <c r="AJ389" i="315"/>
  <c r="AH389" i="315"/>
  <c r="AF389" i="315"/>
  <c r="AD389" i="315"/>
  <c r="AB389" i="315"/>
  <c r="BI389" i="315" s="1"/>
  <c r="Z389" i="315"/>
  <c r="X389" i="315"/>
  <c r="V389" i="315"/>
  <c r="T389" i="315"/>
  <c r="S389" i="315"/>
  <c r="R389" i="315"/>
  <c r="Q389" i="315"/>
  <c r="P389" i="315"/>
  <c r="BD389" i="315" s="1"/>
  <c r="O389" i="315"/>
  <c r="M389" i="315"/>
  <c r="K389" i="315"/>
  <c r="L389" i="315" s="1"/>
  <c r="AJ388" i="315"/>
  <c r="AH388" i="315"/>
  <c r="AF388" i="315"/>
  <c r="AD388" i="315"/>
  <c r="AB388" i="315"/>
  <c r="BI388" i="315" s="1"/>
  <c r="Z388" i="315"/>
  <c r="X388" i="315"/>
  <c r="V388" i="315"/>
  <c r="T388" i="315"/>
  <c r="S388" i="315"/>
  <c r="R388" i="315"/>
  <c r="Q388" i="315"/>
  <c r="P388" i="315"/>
  <c r="BD388" i="315" s="1"/>
  <c r="O388" i="315"/>
  <c r="M388" i="315"/>
  <c r="K388" i="315"/>
  <c r="L388" i="315" s="1"/>
  <c r="AJ387" i="315"/>
  <c r="AH387" i="315"/>
  <c r="AF387" i="315"/>
  <c r="AD387" i="315"/>
  <c r="AB387" i="315"/>
  <c r="Z387" i="315"/>
  <c r="X387" i="315"/>
  <c r="V387" i="315"/>
  <c r="T387" i="315"/>
  <c r="S387" i="315"/>
  <c r="R387" i="315"/>
  <c r="Q387" i="315"/>
  <c r="P387" i="315"/>
  <c r="O387" i="315"/>
  <c r="M387" i="315"/>
  <c r="N387" i="315" s="1"/>
  <c r="K387" i="315"/>
  <c r="L387" i="315" s="1"/>
  <c r="AJ386" i="315"/>
  <c r="AH386" i="315"/>
  <c r="AF386" i="315"/>
  <c r="AD386" i="315"/>
  <c r="AB386" i="315"/>
  <c r="Z386" i="315"/>
  <c r="X386" i="315"/>
  <c r="BG386" i="315" s="1"/>
  <c r="V386" i="315"/>
  <c r="T386" i="315"/>
  <c r="S386" i="315"/>
  <c r="R386" i="315"/>
  <c r="Q386" i="315"/>
  <c r="P386" i="315"/>
  <c r="BC386" i="315" s="1"/>
  <c r="O386" i="315"/>
  <c r="M386" i="315"/>
  <c r="N386" i="315" s="1"/>
  <c r="K386" i="315"/>
  <c r="L386" i="315" s="1"/>
  <c r="AJ385" i="315"/>
  <c r="AH385" i="315"/>
  <c r="AF385" i="315"/>
  <c r="AG385" i="315" s="1"/>
  <c r="AD385" i="315"/>
  <c r="AE385" i="315" s="1"/>
  <c r="AB385" i="315"/>
  <c r="AC385" i="315" s="1"/>
  <c r="Z385" i="315"/>
  <c r="AA385" i="315" s="1"/>
  <c r="X385" i="315"/>
  <c r="Y385" i="315" s="1"/>
  <c r="V385" i="315"/>
  <c r="W385" i="315" s="1"/>
  <c r="T385" i="315"/>
  <c r="U385" i="315" s="1"/>
  <c r="S385" i="315"/>
  <c r="R385" i="315"/>
  <c r="Q385" i="315"/>
  <c r="P385" i="315"/>
  <c r="BC385" i="315" s="1"/>
  <c r="O385" i="315"/>
  <c r="M385" i="315"/>
  <c r="N385" i="315" s="1"/>
  <c r="K385" i="315"/>
  <c r="L385" i="315" s="1"/>
  <c r="AJ384" i="315"/>
  <c r="AH384" i="315"/>
  <c r="AF384" i="315"/>
  <c r="AD384" i="315"/>
  <c r="AB384" i="315"/>
  <c r="BI384" i="315" s="1"/>
  <c r="Z384" i="315"/>
  <c r="X384" i="315"/>
  <c r="BG384" i="315" s="1"/>
  <c r="V384" i="315"/>
  <c r="T384" i="315"/>
  <c r="S384" i="315"/>
  <c r="R384" i="315"/>
  <c r="Q384" i="315"/>
  <c r="P384" i="315"/>
  <c r="BC384" i="315" s="1"/>
  <c r="O384" i="315"/>
  <c r="M384" i="315"/>
  <c r="N384" i="315" s="1"/>
  <c r="K384" i="315"/>
  <c r="L384" i="315" s="1"/>
  <c r="AJ383" i="315"/>
  <c r="AH383" i="315"/>
  <c r="AF383" i="315"/>
  <c r="AG383" i="315" s="1"/>
  <c r="AD383" i="315"/>
  <c r="AE383" i="315" s="1"/>
  <c r="AB383" i="315"/>
  <c r="AC383" i="315" s="1"/>
  <c r="Z383" i="315"/>
  <c r="AA383" i="315" s="1"/>
  <c r="X383" i="315"/>
  <c r="Y383" i="315" s="1"/>
  <c r="V383" i="315"/>
  <c r="W383" i="315" s="1"/>
  <c r="T383" i="315"/>
  <c r="U383" i="315" s="1"/>
  <c r="S383" i="315"/>
  <c r="R383" i="315"/>
  <c r="Q383" i="315"/>
  <c r="P383" i="315"/>
  <c r="O383" i="315"/>
  <c r="M383" i="315"/>
  <c r="K383" i="315"/>
  <c r="L383" i="315" s="1"/>
  <c r="AJ382" i="315"/>
  <c r="AH382" i="315"/>
  <c r="AF382" i="315"/>
  <c r="AD382" i="315"/>
  <c r="AB382" i="315"/>
  <c r="Z382" i="315"/>
  <c r="X382" i="315"/>
  <c r="V382" i="315"/>
  <c r="T382" i="315"/>
  <c r="BE382" i="315" s="1"/>
  <c r="S382" i="315"/>
  <c r="R382" i="315"/>
  <c r="Q382" i="315"/>
  <c r="P382" i="315"/>
  <c r="BB382" i="315" s="1"/>
  <c r="O382" i="315"/>
  <c r="M382" i="315"/>
  <c r="K382" i="315"/>
  <c r="L382" i="315" s="1"/>
  <c r="AJ381" i="315"/>
  <c r="AH381" i="315"/>
  <c r="AF381" i="315"/>
  <c r="BK381" i="315" s="1"/>
  <c r="AD381" i="315"/>
  <c r="BJ381" i="315" s="1"/>
  <c r="AB381" i="315"/>
  <c r="Z381" i="315"/>
  <c r="BH381" i="315" s="1"/>
  <c r="X381" i="315"/>
  <c r="V381" i="315"/>
  <c r="T381" i="315"/>
  <c r="S381" i="315"/>
  <c r="R381" i="315"/>
  <c r="BN381" i="315" s="1"/>
  <c r="Q381" i="315"/>
  <c r="P381" i="315"/>
  <c r="BC381" i="315" s="1"/>
  <c r="O381" i="315"/>
  <c r="M381" i="315"/>
  <c r="K381" i="315"/>
  <c r="L381" i="315" s="1"/>
  <c r="AJ380" i="315"/>
  <c r="AH380" i="315"/>
  <c r="AI380" i="315" s="1"/>
  <c r="AF380" i="315"/>
  <c r="AG380" i="315" s="1"/>
  <c r="AD380" i="315"/>
  <c r="AE380" i="315" s="1"/>
  <c r="AB380" i="315"/>
  <c r="AC380" i="315" s="1"/>
  <c r="Z380" i="315"/>
  <c r="AA380" i="315" s="1"/>
  <c r="X380" i="315"/>
  <c r="Y380" i="315" s="1"/>
  <c r="V380" i="315"/>
  <c r="W380" i="315" s="1"/>
  <c r="T380" i="315"/>
  <c r="U380" i="315" s="1"/>
  <c r="S380" i="315"/>
  <c r="R380" i="315"/>
  <c r="BN380" i="315" s="1"/>
  <c r="Q380" i="315"/>
  <c r="P380" i="315"/>
  <c r="O380" i="315"/>
  <c r="M380" i="315"/>
  <c r="K380" i="315"/>
  <c r="L380" i="315" s="1"/>
  <c r="AJ379" i="315"/>
  <c r="AH379" i="315"/>
  <c r="AI379" i="315" s="1"/>
  <c r="AF379" i="315"/>
  <c r="AG379" i="315" s="1"/>
  <c r="AD379" i="315"/>
  <c r="AE379" i="315" s="1"/>
  <c r="AB379" i="315"/>
  <c r="AC379" i="315" s="1"/>
  <c r="Z379" i="315"/>
  <c r="AA379" i="315" s="1"/>
  <c r="X379" i="315"/>
  <c r="Y379" i="315" s="1"/>
  <c r="V379" i="315"/>
  <c r="W379" i="315" s="1"/>
  <c r="T379" i="315"/>
  <c r="U379" i="315" s="1"/>
  <c r="S379" i="315"/>
  <c r="R379" i="315"/>
  <c r="BN379" i="315" s="1"/>
  <c r="Q379" i="315"/>
  <c r="P379" i="315"/>
  <c r="BC379" i="315" s="1"/>
  <c r="O379" i="315"/>
  <c r="M379" i="315"/>
  <c r="K379" i="315"/>
  <c r="L379" i="315" s="1"/>
  <c r="AJ378" i="315"/>
  <c r="AH378" i="315"/>
  <c r="AI378" i="315" s="1"/>
  <c r="AF378" i="315"/>
  <c r="AG378" i="315" s="1"/>
  <c r="AD378" i="315"/>
  <c r="AB378" i="315"/>
  <c r="AC378" i="315" s="1"/>
  <c r="Z378" i="315"/>
  <c r="AA378" i="315" s="1"/>
  <c r="X378" i="315"/>
  <c r="Y378" i="315" s="1"/>
  <c r="V378" i="315"/>
  <c r="W378" i="315" s="1"/>
  <c r="T378" i="315"/>
  <c r="U378" i="315" s="1"/>
  <c r="S378" i="315"/>
  <c r="R378" i="315"/>
  <c r="BN378" i="315" s="1"/>
  <c r="Q378" i="315"/>
  <c r="P378" i="315"/>
  <c r="BC378" i="315" s="1"/>
  <c r="O378" i="315"/>
  <c r="M378" i="315"/>
  <c r="K378" i="315"/>
  <c r="L378" i="315" s="1"/>
  <c r="AJ377" i="315"/>
  <c r="AH377" i="315"/>
  <c r="AI377" i="315" s="1"/>
  <c r="AF377" i="315"/>
  <c r="AG377" i="315" s="1"/>
  <c r="AD377" i="315"/>
  <c r="AB377" i="315"/>
  <c r="AC377" i="315" s="1"/>
  <c r="Z377" i="315"/>
  <c r="AA377" i="315" s="1"/>
  <c r="X377" i="315"/>
  <c r="Y377" i="315" s="1"/>
  <c r="V377" i="315"/>
  <c r="T377" i="315"/>
  <c r="U377" i="315" s="1"/>
  <c r="S377" i="315"/>
  <c r="R377" i="315"/>
  <c r="Q377" i="315"/>
  <c r="P377" i="315"/>
  <c r="BC377" i="315" s="1"/>
  <c r="O377" i="315"/>
  <c r="M377" i="315"/>
  <c r="K377" i="315"/>
  <c r="L377" i="315" s="1"/>
  <c r="AJ376" i="315"/>
  <c r="AH376" i="315"/>
  <c r="AI376" i="315" s="1"/>
  <c r="AF376" i="315"/>
  <c r="AG376" i="315" s="1"/>
  <c r="AD376" i="315"/>
  <c r="AB376" i="315"/>
  <c r="AC376" i="315" s="1"/>
  <c r="Z376" i="315"/>
  <c r="AA376" i="315" s="1"/>
  <c r="X376" i="315"/>
  <c r="Y376" i="315" s="1"/>
  <c r="V376" i="315"/>
  <c r="T376" i="315"/>
  <c r="U376" i="315" s="1"/>
  <c r="S376" i="315"/>
  <c r="R376" i="315"/>
  <c r="BN376" i="315" s="1"/>
  <c r="Q376" i="315"/>
  <c r="P376" i="315"/>
  <c r="BC376" i="315" s="1"/>
  <c r="O376" i="315"/>
  <c r="M376" i="315"/>
  <c r="K376" i="315"/>
  <c r="L376" i="315" s="1"/>
  <c r="AJ375" i="315"/>
  <c r="AH375" i="315"/>
  <c r="AF375" i="315"/>
  <c r="BK375" i="315" s="1"/>
  <c r="AD375" i="315"/>
  <c r="BJ375" i="315" s="1"/>
  <c r="AB375" i="315"/>
  <c r="Z375" i="315"/>
  <c r="X375" i="315"/>
  <c r="V375" i="315"/>
  <c r="T375" i="315"/>
  <c r="S375" i="315"/>
  <c r="R375" i="315"/>
  <c r="BN375" i="315" s="1"/>
  <c r="Q375" i="315"/>
  <c r="P375" i="315"/>
  <c r="O375" i="315"/>
  <c r="M375" i="315"/>
  <c r="K375" i="315"/>
  <c r="L375" i="315" s="1"/>
  <c r="AJ374" i="315"/>
  <c r="AH374" i="315"/>
  <c r="AF374" i="315"/>
  <c r="AD374" i="315"/>
  <c r="BJ374" i="315" s="1"/>
  <c r="AB374" i="315"/>
  <c r="Z374" i="315"/>
  <c r="X374" i="315"/>
  <c r="V374" i="315"/>
  <c r="BF374" i="315" s="1"/>
  <c r="T374" i="315"/>
  <c r="S374" i="315"/>
  <c r="R374" i="315"/>
  <c r="BN374" i="315" s="1"/>
  <c r="Q374" i="315"/>
  <c r="P374" i="315"/>
  <c r="BC374" i="315" s="1"/>
  <c r="O374" i="315"/>
  <c r="M374" i="315"/>
  <c r="K374" i="315"/>
  <c r="L374" i="315" s="1"/>
  <c r="AJ373" i="315"/>
  <c r="AH373" i="315"/>
  <c r="AF373" i="315"/>
  <c r="AG373" i="315" s="1"/>
  <c r="AD373" i="315"/>
  <c r="AB373" i="315"/>
  <c r="AC373" i="315" s="1"/>
  <c r="Z373" i="315"/>
  <c r="AA373" i="315" s="1"/>
  <c r="X373" i="315"/>
  <c r="Y373" i="315" s="1"/>
  <c r="V373" i="315"/>
  <c r="T373" i="315"/>
  <c r="U373" i="315" s="1"/>
  <c r="S373" i="315"/>
  <c r="R373" i="315"/>
  <c r="BN373" i="315" s="1"/>
  <c r="Q373" i="315"/>
  <c r="P373" i="315"/>
  <c r="O373" i="315"/>
  <c r="M373" i="315"/>
  <c r="K373" i="315"/>
  <c r="L373" i="315" s="1"/>
  <c r="AJ372" i="315"/>
  <c r="AH372" i="315"/>
  <c r="AI372" i="315" s="1"/>
  <c r="AF372" i="315"/>
  <c r="AG372" i="315" s="1"/>
  <c r="AD372" i="315"/>
  <c r="AB372" i="315"/>
  <c r="AC372" i="315" s="1"/>
  <c r="Z372" i="315"/>
  <c r="AA372" i="315" s="1"/>
  <c r="X372" i="315"/>
  <c r="Y372" i="315" s="1"/>
  <c r="V372" i="315"/>
  <c r="T372" i="315"/>
  <c r="U372" i="315" s="1"/>
  <c r="S372" i="315"/>
  <c r="R372" i="315"/>
  <c r="BN372" i="315" s="1"/>
  <c r="Q372" i="315"/>
  <c r="P372" i="315"/>
  <c r="BC372" i="315" s="1"/>
  <c r="O372" i="315"/>
  <c r="M372" i="315"/>
  <c r="K372" i="315"/>
  <c r="L372" i="315" s="1"/>
  <c r="AJ371" i="315"/>
  <c r="AH371" i="315"/>
  <c r="AI371" i="315" s="1"/>
  <c r="AF371" i="315"/>
  <c r="AG371" i="315" s="1"/>
  <c r="AD371" i="315"/>
  <c r="BJ371" i="315" s="1"/>
  <c r="AB371" i="315"/>
  <c r="AC371" i="315" s="1"/>
  <c r="Z371" i="315"/>
  <c r="AA371" i="315" s="1"/>
  <c r="X371" i="315"/>
  <c r="V371" i="315"/>
  <c r="W371" i="315" s="1"/>
  <c r="T371" i="315"/>
  <c r="U371" i="315" s="1"/>
  <c r="S371" i="315"/>
  <c r="R371" i="315"/>
  <c r="BN371" i="315" s="1"/>
  <c r="Q371" i="315"/>
  <c r="P371" i="315"/>
  <c r="O371" i="315"/>
  <c r="M371" i="315"/>
  <c r="K371" i="315"/>
  <c r="L371" i="315" s="1"/>
  <c r="AJ370" i="315"/>
  <c r="AH370" i="315"/>
  <c r="AI370" i="315" s="1"/>
  <c r="AF370" i="315"/>
  <c r="AG370" i="315" s="1"/>
  <c r="AD370" i="315"/>
  <c r="AB370" i="315"/>
  <c r="AC370" i="315" s="1"/>
  <c r="Z370" i="315"/>
  <c r="AA370" i="315" s="1"/>
  <c r="X370" i="315"/>
  <c r="Y370" i="315" s="1"/>
  <c r="V370" i="315"/>
  <c r="W370" i="315" s="1"/>
  <c r="T370" i="315"/>
  <c r="U370" i="315" s="1"/>
  <c r="S370" i="315"/>
  <c r="R370" i="315"/>
  <c r="Q370" i="315"/>
  <c r="P370" i="315"/>
  <c r="BC370" i="315" s="1"/>
  <c r="O370" i="315"/>
  <c r="M370" i="315"/>
  <c r="K370" i="315"/>
  <c r="L370" i="315" s="1"/>
  <c r="AJ369" i="315"/>
  <c r="AH369" i="315"/>
  <c r="AI369" i="315" s="1"/>
  <c r="AF369" i="315"/>
  <c r="AG369" i="315" s="1"/>
  <c r="AD369" i="315"/>
  <c r="AB369" i="315"/>
  <c r="AC369" i="315" s="1"/>
  <c r="Z369" i="315"/>
  <c r="AA369" i="315" s="1"/>
  <c r="X369" i="315"/>
  <c r="Y369" i="315" s="1"/>
  <c r="V369" i="315"/>
  <c r="W369" i="315" s="1"/>
  <c r="T369" i="315"/>
  <c r="U369" i="315" s="1"/>
  <c r="S369" i="315"/>
  <c r="R369" i="315"/>
  <c r="BN369" i="315" s="1"/>
  <c r="Q369" i="315"/>
  <c r="P369" i="315"/>
  <c r="O369" i="315"/>
  <c r="M369" i="315"/>
  <c r="K369" i="315"/>
  <c r="L369" i="315" s="1"/>
  <c r="AJ368" i="315"/>
  <c r="AH368" i="315"/>
  <c r="AF368" i="315"/>
  <c r="BK368" i="315" s="1"/>
  <c r="AD368" i="315"/>
  <c r="BJ368" i="315" s="1"/>
  <c r="AB368" i="315"/>
  <c r="Z368" i="315"/>
  <c r="X368" i="315"/>
  <c r="V368" i="315"/>
  <c r="T368" i="315"/>
  <c r="S368" i="315"/>
  <c r="R368" i="315"/>
  <c r="BN368" i="315" s="1"/>
  <c r="Q368" i="315"/>
  <c r="P368" i="315"/>
  <c r="BC368" i="315" s="1"/>
  <c r="O368" i="315"/>
  <c r="M368" i="315"/>
  <c r="K368" i="315"/>
  <c r="L368" i="315" s="1"/>
  <c r="AJ367" i="315"/>
  <c r="AH367" i="315"/>
  <c r="AF367" i="315"/>
  <c r="AG367" i="315" s="1"/>
  <c r="AD367" i="315"/>
  <c r="AB367" i="315"/>
  <c r="AC367" i="315" s="1"/>
  <c r="Z367" i="315"/>
  <c r="AA367" i="315" s="1"/>
  <c r="X367" i="315"/>
  <c r="Y367" i="315" s="1"/>
  <c r="V367" i="315"/>
  <c r="W367" i="315" s="1"/>
  <c r="T367" i="315"/>
  <c r="U367" i="315" s="1"/>
  <c r="S367" i="315"/>
  <c r="R367" i="315"/>
  <c r="BN367" i="315" s="1"/>
  <c r="Q367" i="315"/>
  <c r="P367" i="315"/>
  <c r="BB367" i="315" s="1"/>
  <c r="O367" i="315"/>
  <c r="M367" i="315"/>
  <c r="N367" i="315" s="1"/>
  <c r="K367" i="315"/>
  <c r="L367" i="315" s="1"/>
  <c r="AJ366" i="315"/>
  <c r="AH366" i="315"/>
  <c r="AI366" i="315" s="1"/>
  <c r="AF366" i="315"/>
  <c r="AD366" i="315"/>
  <c r="AE366" i="315" s="1"/>
  <c r="AB366" i="315"/>
  <c r="AC366" i="315" s="1"/>
  <c r="Z366" i="315"/>
  <c r="AA366" i="315" s="1"/>
  <c r="X366" i="315"/>
  <c r="V366" i="315"/>
  <c r="W366" i="315" s="1"/>
  <c r="T366" i="315"/>
  <c r="U366" i="315" s="1"/>
  <c r="S366" i="315"/>
  <c r="R366" i="315"/>
  <c r="BN366" i="315" s="1"/>
  <c r="Q366" i="315"/>
  <c r="P366" i="315"/>
  <c r="O366" i="315"/>
  <c r="M366" i="315"/>
  <c r="K366" i="315"/>
  <c r="L366" i="315" s="1"/>
  <c r="AJ365" i="315"/>
  <c r="AH365" i="315"/>
  <c r="AF365" i="315"/>
  <c r="AG365" i="315" s="1"/>
  <c r="AD365" i="315"/>
  <c r="AE365" i="315" s="1"/>
  <c r="AB365" i="315"/>
  <c r="AC365" i="315" s="1"/>
  <c r="Z365" i="315"/>
  <c r="AA365" i="315" s="1"/>
  <c r="X365" i="315"/>
  <c r="Y365" i="315" s="1"/>
  <c r="V365" i="315"/>
  <c r="W365" i="315" s="1"/>
  <c r="T365" i="315"/>
  <c r="U365" i="315" s="1"/>
  <c r="S365" i="315"/>
  <c r="R365" i="315"/>
  <c r="BN365" i="315" s="1"/>
  <c r="Q365" i="315"/>
  <c r="P365" i="315"/>
  <c r="O365" i="315"/>
  <c r="M365" i="315"/>
  <c r="K365" i="315"/>
  <c r="L365" i="315" s="1"/>
  <c r="AJ364" i="315"/>
  <c r="AH364" i="315"/>
  <c r="AY364" i="315" s="1"/>
  <c r="AF364" i="315"/>
  <c r="AG364" i="315" s="1"/>
  <c r="AD364" i="315"/>
  <c r="AE364" i="315" s="1"/>
  <c r="AB364" i="315"/>
  <c r="AC364" i="315" s="1"/>
  <c r="Z364" i="315"/>
  <c r="X364" i="315"/>
  <c r="Y364" i="315" s="1"/>
  <c r="V364" i="315"/>
  <c r="W364" i="315" s="1"/>
  <c r="T364" i="315"/>
  <c r="S364" i="315"/>
  <c r="R364" i="315"/>
  <c r="BN364" i="315" s="1"/>
  <c r="Q364" i="315"/>
  <c r="P364" i="315"/>
  <c r="BC364" i="315" s="1"/>
  <c r="O364" i="315"/>
  <c r="M364" i="315"/>
  <c r="K364" i="315"/>
  <c r="L364" i="315" s="1"/>
  <c r="AJ363" i="315"/>
  <c r="AH363" i="315"/>
  <c r="AI363" i="315" s="1"/>
  <c r="AF363" i="315"/>
  <c r="AG363" i="315" s="1"/>
  <c r="AD363" i="315"/>
  <c r="AE363" i="315" s="1"/>
  <c r="AB363" i="315"/>
  <c r="AC363" i="315" s="1"/>
  <c r="Z363" i="315"/>
  <c r="AA363" i="315" s="1"/>
  <c r="X363" i="315"/>
  <c r="V363" i="315"/>
  <c r="T363" i="315"/>
  <c r="U363" i="315" s="1"/>
  <c r="S363" i="315"/>
  <c r="R363" i="315"/>
  <c r="Q363" i="315"/>
  <c r="P363" i="315"/>
  <c r="BC363" i="315" s="1"/>
  <c r="O363" i="315"/>
  <c r="M363" i="315"/>
  <c r="N363" i="315" s="1"/>
  <c r="K363" i="315"/>
  <c r="L363" i="315" s="1"/>
  <c r="AJ362" i="315"/>
  <c r="AH362" i="315"/>
  <c r="BL362" i="315" s="1"/>
  <c r="AF362" i="315"/>
  <c r="AD362" i="315"/>
  <c r="BJ362" i="315" s="1"/>
  <c r="AB362" i="315"/>
  <c r="BI362" i="315" s="1"/>
  <c r="Z362" i="315"/>
  <c r="BH362" i="315" s="1"/>
  <c r="X362" i="315"/>
  <c r="V362" i="315"/>
  <c r="T362" i="315"/>
  <c r="S362" i="315"/>
  <c r="R362" i="315"/>
  <c r="BN362" i="315" s="1"/>
  <c r="Q362" i="315"/>
  <c r="P362" i="315"/>
  <c r="BC362" i="315" s="1"/>
  <c r="O362" i="315"/>
  <c r="M362" i="315"/>
  <c r="N362" i="315" s="1"/>
  <c r="K362" i="315"/>
  <c r="L362" i="315" s="1"/>
  <c r="AJ361" i="315"/>
  <c r="AH361" i="315"/>
  <c r="AI361" i="315" s="1"/>
  <c r="AF361" i="315"/>
  <c r="AG361" i="315" s="1"/>
  <c r="AD361" i="315"/>
  <c r="AE361" i="315" s="1"/>
  <c r="AB361" i="315"/>
  <c r="AC361" i="315" s="1"/>
  <c r="Z361" i="315"/>
  <c r="AA361" i="315" s="1"/>
  <c r="X361" i="315"/>
  <c r="V361" i="315"/>
  <c r="T361" i="315"/>
  <c r="U361" i="315" s="1"/>
  <c r="S361" i="315"/>
  <c r="R361" i="315"/>
  <c r="BN361" i="315" s="1"/>
  <c r="Q361" i="315"/>
  <c r="P361" i="315"/>
  <c r="BB361" i="315" s="1"/>
  <c r="O361" i="315"/>
  <c r="M361" i="315"/>
  <c r="N361" i="315" s="1"/>
  <c r="K361" i="315"/>
  <c r="L361" i="315" s="1"/>
  <c r="AJ360" i="315"/>
  <c r="AH360" i="315"/>
  <c r="AI360" i="315" s="1"/>
  <c r="AF360" i="315"/>
  <c r="AG360" i="315" s="1"/>
  <c r="AD360" i="315"/>
  <c r="AE360" i="315" s="1"/>
  <c r="AB360" i="315"/>
  <c r="AC360" i="315" s="1"/>
  <c r="Z360" i="315"/>
  <c r="X360" i="315"/>
  <c r="Y360" i="315" s="1"/>
  <c r="V360" i="315"/>
  <c r="T360" i="315"/>
  <c r="U360" i="315" s="1"/>
  <c r="S360" i="315"/>
  <c r="R360" i="315"/>
  <c r="BN360" i="315" s="1"/>
  <c r="Q360" i="315"/>
  <c r="P360" i="315"/>
  <c r="BC360" i="315" s="1"/>
  <c r="O360" i="315"/>
  <c r="M360" i="315"/>
  <c r="K360" i="315"/>
  <c r="L360" i="315" s="1"/>
  <c r="AJ359" i="315"/>
  <c r="AH359" i="315"/>
  <c r="AF359" i="315"/>
  <c r="BK359" i="315" s="1"/>
  <c r="AD359" i="315"/>
  <c r="BJ359" i="315" s="1"/>
  <c r="AB359" i="315"/>
  <c r="Z359" i="315"/>
  <c r="BH359" i="315" s="1"/>
  <c r="X359" i="315"/>
  <c r="BG359" i="315" s="1"/>
  <c r="V359" i="315"/>
  <c r="BF359" i="315" s="1"/>
  <c r="T359" i="315"/>
  <c r="BE359" i="315" s="1"/>
  <c r="S359" i="315"/>
  <c r="R359" i="315"/>
  <c r="Q359" i="315"/>
  <c r="P359" i="315"/>
  <c r="BC359" i="315" s="1"/>
  <c r="O359" i="315"/>
  <c r="M359" i="315"/>
  <c r="N359" i="315" s="1"/>
  <c r="K359" i="315"/>
  <c r="L359" i="315" s="1"/>
  <c r="AJ358" i="315"/>
  <c r="AH358" i="315"/>
  <c r="BL358" i="315" s="1"/>
  <c r="AF358" i="315"/>
  <c r="AD358" i="315"/>
  <c r="BJ358" i="315" s="1"/>
  <c r="AB358" i="315"/>
  <c r="BI358" i="315" s="1"/>
  <c r="Z358" i="315"/>
  <c r="BH358" i="315" s="1"/>
  <c r="X358" i="315"/>
  <c r="BG358" i="315" s="1"/>
  <c r="V358" i="315"/>
  <c r="T358" i="315"/>
  <c r="BE358" i="315" s="1"/>
  <c r="S358" i="315"/>
  <c r="R358" i="315"/>
  <c r="Q358" i="315"/>
  <c r="P358" i="315"/>
  <c r="BC358" i="315" s="1"/>
  <c r="O358" i="315"/>
  <c r="M358" i="315"/>
  <c r="K358" i="315"/>
  <c r="L358" i="315" s="1"/>
  <c r="AJ357" i="315"/>
  <c r="AH357" i="315"/>
  <c r="AI357" i="315" s="1"/>
  <c r="AF357" i="315"/>
  <c r="AG357" i="315" s="1"/>
  <c r="AD357" i="315"/>
  <c r="AE357" i="315" s="1"/>
  <c r="AB357" i="315"/>
  <c r="AC357" i="315" s="1"/>
  <c r="Z357" i="315"/>
  <c r="AA357" i="315" s="1"/>
  <c r="X357" i="315"/>
  <c r="V357" i="315"/>
  <c r="W357" i="315" s="1"/>
  <c r="T357" i="315"/>
  <c r="U357" i="315" s="1"/>
  <c r="S357" i="315"/>
  <c r="R357" i="315"/>
  <c r="Q357" i="315"/>
  <c r="P357" i="315"/>
  <c r="BD357" i="315" s="1"/>
  <c r="O357" i="315"/>
  <c r="M357" i="315"/>
  <c r="K357" i="315"/>
  <c r="L357" i="315" s="1"/>
  <c r="AJ356" i="315"/>
  <c r="AH356" i="315"/>
  <c r="AF356" i="315"/>
  <c r="BK356" i="315" s="1"/>
  <c r="AD356" i="315"/>
  <c r="AB356" i="315"/>
  <c r="BI356" i="315" s="1"/>
  <c r="Z356" i="315"/>
  <c r="X356" i="315"/>
  <c r="BG356" i="315" s="1"/>
  <c r="V356" i="315"/>
  <c r="T356" i="315"/>
  <c r="BE356" i="315" s="1"/>
  <c r="S356" i="315"/>
  <c r="R356" i="315"/>
  <c r="Q356" i="315"/>
  <c r="P356" i="315"/>
  <c r="BD356" i="315" s="1"/>
  <c r="O356" i="315"/>
  <c r="M356" i="315"/>
  <c r="N356" i="315" s="1"/>
  <c r="K356" i="315"/>
  <c r="L356" i="315" s="1"/>
  <c r="AJ355" i="315"/>
  <c r="AH355" i="315"/>
  <c r="AF355" i="315"/>
  <c r="BK355" i="315" s="1"/>
  <c r="AD355" i="315"/>
  <c r="AB355" i="315"/>
  <c r="BI355" i="315" s="1"/>
  <c r="Z355" i="315"/>
  <c r="X355" i="315"/>
  <c r="BG355" i="315" s="1"/>
  <c r="V355" i="315"/>
  <c r="T355" i="315"/>
  <c r="BE355" i="315" s="1"/>
  <c r="S355" i="315"/>
  <c r="R355" i="315"/>
  <c r="Q355" i="315"/>
  <c r="P355" i="315"/>
  <c r="BD355" i="315" s="1"/>
  <c r="O355" i="315"/>
  <c r="M355" i="315"/>
  <c r="N355" i="315" s="1"/>
  <c r="AT355" i="315" s="1"/>
  <c r="K355" i="315"/>
  <c r="L355" i="315" s="1"/>
  <c r="AJ354" i="315"/>
  <c r="AH354" i="315"/>
  <c r="AI354" i="315" s="1"/>
  <c r="AF354" i="315"/>
  <c r="AG354" i="315" s="1"/>
  <c r="AD354" i="315"/>
  <c r="AE354" i="315" s="1"/>
  <c r="AB354" i="315"/>
  <c r="AC354" i="315" s="1"/>
  <c r="Z354" i="315"/>
  <c r="X354" i="315"/>
  <c r="V354" i="315"/>
  <c r="W354" i="315" s="1"/>
  <c r="T354" i="315"/>
  <c r="U354" i="315" s="1"/>
  <c r="S354" i="315"/>
  <c r="R354" i="315"/>
  <c r="Q354" i="315"/>
  <c r="P354" i="315"/>
  <c r="O354" i="315"/>
  <c r="M354" i="315"/>
  <c r="K354" i="315"/>
  <c r="L354" i="315" s="1"/>
  <c r="AJ353" i="315"/>
  <c r="AH353" i="315"/>
  <c r="AI353" i="315" s="1"/>
  <c r="AF353" i="315"/>
  <c r="AG353" i="315" s="1"/>
  <c r="AD353" i="315"/>
  <c r="AE353" i="315" s="1"/>
  <c r="AB353" i="315"/>
  <c r="Z353" i="315"/>
  <c r="X353" i="315"/>
  <c r="Y353" i="315" s="1"/>
  <c r="V353" i="315"/>
  <c r="W353" i="315" s="1"/>
  <c r="T353" i="315"/>
  <c r="U353" i="315" s="1"/>
  <c r="S353" i="315"/>
  <c r="R353" i="315"/>
  <c r="Q353" i="315"/>
  <c r="P353" i="315"/>
  <c r="O353" i="315"/>
  <c r="M353" i="315"/>
  <c r="K353" i="315"/>
  <c r="L353" i="315" s="1"/>
  <c r="AJ352" i="315"/>
  <c r="AH352" i="315"/>
  <c r="AI352" i="315" s="1"/>
  <c r="AF352" i="315"/>
  <c r="AG352" i="315" s="1"/>
  <c r="AD352" i="315"/>
  <c r="AE352" i="315" s="1"/>
  <c r="AB352" i="315"/>
  <c r="Z352" i="315"/>
  <c r="AA352" i="315" s="1"/>
  <c r="X352" i="315"/>
  <c r="Y352" i="315" s="1"/>
  <c r="V352" i="315"/>
  <c r="W352" i="315" s="1"/>
  <c r="T352" i="315"/>
  <c r="U352" i="315" s="1"/>
  <c r="S352" i="315"/>
  <c r="R352" i="315"/>
  <c r="Q352" i="315"/>
  <c r="P352" i="315"/>
  <c r="O352" i="315"/>
  <c r="M352" i="315"/>
  <c r="K352" i="315"/>
  <c r="L352" i="315" s="1"/>
  <c r="AJ351" i="315"/>
  <c r="AH351" i="315"/>
  <c r="AF351" i="315"/>
  <c r="BK351" i="315" s="1"/>
  <c r="AD351" i="315"/>
  <c r="AB351" i="315"/>
  <c r="BI351" i="315" s="1"/>
  <c r="Z351" i="315"/>
  <c r="X351" i="315"/>
  <c r="V351" i="315"/>
  <c r="T351" i="315"/>
  <c r="BE351" i="315" s="1"/>
  <c r="S351" i="315"/>
  <c r="R351" i="315"/>
  <c r="Q351" i="315"/>
  <c r="P351" i="315"/>
  <c r="O351" i="315"/>
  <c r="M351" i="315"/>
  <c r="K351" i="315"/>
  <c r="L351" i="315" s="1"/>
  <c r="AJ350" i="315"/>
  <c r="AH350" i="315"/>
  <c r="AF350" i="315"/>
  <c r="BK350" i="315" s="1"/>
  <c r="AD350" i="315"/>
  <c r="AB350" i="315"/>
  <c r="BI350" i="315" s="1"/>
  <c r="Z350" i="315"/>
  <c r="X350" i="315"/>
  <c r="V350" i="315"/>
  <c r="T350" i="315"/>
  <c r="BE350" i="315" s="1"/>
  <c r="S350" i="315"/>
  <c r="R350" i="315"/>
  <c r="Q350" i="315"/>
  <c r="P350" i="315"/>
  <c r="O350" i="315"/>
  <c r="M350" i="315"/>
  <c r="K350" i="315"/>
  <c r="L350" i="315" s="1"/>
  <c r="AJ349" i="315"/>
  <c r="AH349" i="315"/>
  <c r="AF349" i="315"/>
  <c r="BK349" i="315" s="1"/>
  <c r="AD349" i="315"/>
  <c r="AB349" i="315"/>
  <c r="BI349" i="315" s="1"/>
  <c r="Z349" i="315"/>
  <c r="X349" i="315"/>
  <c r="V349" i="315"/>
  <c r="T349" i="315"/>
  <c r="BE349" i="315" s="1"/>
  <c r="S349" i="315"/>
  <c r="R349" i="315"/>
  <c r="Q349" i="315"/>
  <c r="P349" i="315"/>
  <c r="O349" i="315"/>
  <c r="M349" i="315"/>
  <c r="K349" i="315"/>
  <c r="L349" i="315" s="1"/>
  <c r="AJ348" i="315"/>
  <c r="AH348" i="315"/>
  <c r="AF348" i="315"/>
  <c r="BK348" i="315" s="1"/>
  <c r="AD348" i="315"/>
  <c r="AB348" i="315"/>
  <c r="BI348" i="315" s="1"/>
  <c r="Z348" i="315"/>
  <c r="X348" i="315"/>
  <c r="V348" i="315"/>
  <c r="T348" i="315"/>
  <c r="BE348" i="315" s="1"/>
  <c r="S348" i="315"/>
  <c r="R348" i="315"/>
  <c r="Q348" i="315"/>
  <c r="P348" i="315"/>
  <c r="O348" i="315"/>
  <c r="M348" i="315"/>
  <c r="K348" i="315"/>
  <c r="L348" i="315" s="1"/>
  <c r="AJ347" i="315"/>
  <c r="AH347" i="315"/>
  <c r="AF347" i="315"/>
  <c r="BK347" i="315" s="1"/>
  <c r="AD347" i="315"/>
  <c r="AB347" i="315"/>
  <c r="BI347" i="315" s="1"/>
  <c r="Z347" i="315"/>
  <c r="X347" i="315"/>
  <c r="V347" i="315"/>
  <c r="T347" i="315"/>
  <c r="BE347" i="315" s="1"/>
  <c r="S347" i="315"/>
  <c r="R347" i="315"/>
  <c r="Q347" i="315"/>
  <c r="P347" i="315"/>
  <c r="O347" i="315"/>
  <c r="M347" i="315"/>
  <c r="K347" i="315"/>
  <c r="L347" i="315" s="1"/>
  <c r="AJ346" i="315"/>
  <c r="AH346" i="315"/>
  <c r="AF346" i="315"/>
  <c r="BK346" i="315" s="1"/>
  <c r="AD346" i="315"/>
  <c r="AB346" i="315"/>
  <c r="BI346" i="315" s="1"/>
  <c r="Z346" i="315"/>
  <c r="X346" i="315"/>
  <c r="V346" i="315"/>
  <c r="T346" i="315"/>
  <c r="S346" i="315"/>
  <c r="R346" i="315"/>
  <c r="Q346" i="315"/>
  <c r="P346" i="315"/>
  <c r="BC346" i="315" s="1"/>
  <c r="O346" i="315"/>
  <c r="M346" i="315"/>
  <c r="K346" i="315"/>
  <c r="L346" i="315" s="1"/>
  <c r="AJ345" i="315"/>
  <c r="AH345" i="315"/>
  <c r="AF345" i="315"/>
  <c r="BK345" i="315" s="1"/>
  <c r="AD345" i="315"/>
  <c r="AB345" i="315"/>
  <c r="BI345" i="315" s="1"/>
  <c r="Z345" i="315"/>
  <c r="X345" i="315"/>
  <c r="V345" i="315"/>
  <c r="T345" i="315"/>
  <c r="BE345" i="315" s="1"/>
  <c r="S345" i="315"/>
  <c r="R345" i="315"/>
  <c r="Q345" i="315"/>
  <c r="P345" i="315"/>
  <c r="O345" i="315"/>
  <c r="M345" i="315"/>
  <c r="K345" i="315"/>
  <c r="L345" i="315" s="1"/>
  <c r="AJ344" i="315"/>
  <c r="AH344" i="315"/>
  <c r="AI344" i="315" s="1"/>
  <c r="AF344" i="315"/>
  <c r="AG344" i="315" s="1"/>
  <c r="AD344" i="315"/>
  <c r="AE344" i="315" s="1"/>
  <c r="AB344" i="315"/>
  <c r="Z344" i="315"/>
  <c r="X344" i="315"/>
  <c r="Y344" i="315" s="1"/>
  <c r="V344" i="315"/>
  <c r="W344" i="315" s="1"/>
  <c r="T344" i="315"/>
  <c r="U344" i="315" s="1"/>
  <c r="S344" i="315"/>
  <c r="R344" i="315"/>
  <c r="BN344" i="315" s="1"/>
  <c r="Q344" i="315"/>
  <c r="P344" i="315"/>
  <c r="O344" i="315"/>
  <c r="M344" i="315"/>
  <c r="K344" i="315"/>
  <c r="L344" i="315" s="1"/>
  <c r="AJ343" i="315"/>
  <c r="AH343" i="315"/>
  <c r="AI343" i="315" s="1"/>
  <c r="AF343" i="315"/>
  <c r="AD343" i="315"/>
  <c r="AE343" i="315" s="1"/>
  <c r="AB343" i="315"/>
  <c r="AV343" i="315" s="1"/>
  <c r="Z343" i="315"/>
  <c r="AA343" i="315" s="1"/>
  <c r="X343" i="315"/>
  <c r="Y343" i="315" s="1"/>
  <c r="V343" i="315"/>
  <c r="W343" i="315" s="1"/>
  <c r="T343" i="315"/>
  <c r="U343" i="315" s="1"/>
  <c r="S343" i="315"/>
  <c r="R343" i="315"/>
  <c r="BN343" i="315" s="1"/>
  <c r="Q343" i="315"/>
  <c r="P343" i="315"/>
  <c r="O343" i="315"/>
  <c r="M343" i="315"/>
  <c r="K343" i="315"/>
  <c r="L343" i="315" s="1"/>
  <c r="AJ342" i="315"/>
  <c r="AH342" i="315"/>
  <c r="AI342" i="315" s="1"/>
  <c r="AF342" i="315"/>
  <c r="AD342" i="315"/>
  <c r="AE342" i="315" s="1"/>
  <c r="AB342" i="315"/>
  <c r="Z342" i="315"/>
  <c r="AA342" i="315" s="1"/>
  <c r="X342" i="315"/>
  <c r="Y342" i="315" s="1"/>
  <c r="V342" i="315"/>
  <c r="W342" i="315" s="1"/>
  <c r="T342" i="315"/>
  <c r="U342" i="315" s="1"/>
  <c r="S342" i="315"/>
  <c r="R342" i="315"/>
  <c r="BN342" i="315" s="1"/>
  <c r="Q342" i="315"/>
  <c r="P342" i="315"/>
  <c r="BD342" i="315" s="1"/>
  <c r="O342" i="315"/>
  <c r="M342" i="315"/>
  <c r="K342" i="315"/>
  <c r="L342" i="315" s="1"/>
  <c r="AJ341" i="315"/>
  <c r="AH341" i="315"/>
  <c r="AI341" i="315" s="1"/>
  <c r="AF341" i="315"/>
  <c r="AD341" i="315"/>
  <c r="AE341" i="315" s="1"/>
  <c r="AB341" i="315"/>
  <c r="AV341" i="315" s="1"/>
  <c r="Z341" i="315"/>
  <c r="AA341" i="315" s="1"/>
  <c r="X341" i="315"/>
  <c r="Y341" i="315" s="1"/>
  <c r="V341" i="315"/>
  <c r="W341" i="315" s="1"/>
  <c r="T341" i="315"/>
  <c r="U341" i="315" s="1"/>
  <c r="S341" i="315"/>
  <c r="R341" i="315"/>
  <c r="BN341" i="315" s="1"/>
  <c r="Q341" i="315"/>
  <c r="P341" i="315"/>
  <c r="O341" i="315"/>
  <c r="M341" i="315"/>
  <c r="K341" i="315"/>
  <c r="L341" i="315" s="1"/>
  <c r="AJ340" i="315"/>
  <c r="AH340" i="315"/>
  <c r="AI340" i="315" s="1"/>
  <c r="AF340" i="315"/>
  <c r="AX340" i="315" s="1"/>
  <c r="AD340" i="315"/>
  <c r="AE340" i="315" s="1"/>
  <c r="AB340" i="315"/>
  <c r="Z340" i="315"/>
  <c r="AA340" i="315" s="1"/>
  <c r="X340" i="315"/>
  <c r="Y340" i="315" s="1"/>
  <c r="V340" i="315"/>
  <c r="W340" i="315" s="1"/>
  <c r="T340" i="315"/>
  <c r="U340" i="315" s="1"/>
  <c r="S340" i="315"/>
  <c r="R340" i="315"/>
  <c r="BN340" i="315" s="1"/>
  <c r="Q340" i="315"/>
  <c r="P340" i="315"/>
  <c r="O340" i="315"/>
  <c r="M340" i="315"/>
  <c r="K340" i="315"/>
  <c r="L340" i="315" s="1"/>
  <c r="AJ339" i="315"/>
  <c r="AH339" i="315"/>
  <c r="AF339" i="315"/>
  <c r="BK339" i="315" s="1"/>
  <c r="AD339" i="315"/>
  <c r="AB339" i="315"/>
  <c r="BI339" i="315" s="1"/>
  <c r="Z339" i="315"/>
  <c r="X339" i="315"/>
  <c r="V339" i="315"/>
  <c r="T339" i="315"/>
  <c r="BE339" i="315" s="1"/>
  <c r="R339" i="315"/>
  <c r="BN339" i="315" s="1"/>
  <c r="P339" i="315"/>
  <c r="M339" i="315"/>
  <c r="N339" i="315" s="1"/>
  <c r="K339" i="315"/>
  <c r="L339" i="315" s="1"/>
  <c r="AJ338" i="315"/>
  <c r="AH338" i="315"/>
  <c r="AI338" i="315" s="1"/>
  <c r="AF338" i="315"/>
  <c r="AG338" i="315" s="1"/>
  <c r="AD338" i="315"/>
  <c r="AE338" i="315" s="1"/>
  <c r="AB338" i="315"/>
  <c r="Z338" i="315"/>
  <c r="AA338" i="315" s="1"/>
  <c r="X338" i="315"/>
  <c r="V338" i="315"/>
  <c r="W338" i="315" s="1"/>
  <c r="T338" i="315"/>
  <c r="U338" i="315" s="1"/>
  <c r="R338" i="315"/>
  <c r="BN338" i="315" s="1"/>
  <c r="P338" i="315"/>
  <c r="AP338" i="315" s="1"/>
  <c r="AQ338" i="315" s="1"/>
  <c r="M338" i="315"/>
  <c r="K338" i="315"/>
  <c r="L338" i="315" s="1"/>
  <c r="AJ337" i="315"/>
  <c r="AH337" i="315"/>
  <c r="AI337" i="315" s="1"/>
  <c r="AF337" i="315"/>
  <c r="AG337" i="315" s="1"/>
  <c r="AD337" i="315"/>
  <c r="AE337" i="315" s="1"/>
  <c r="AB337" i="315"/>
  <c r="AV337" i="315" s="1"/>
  <c r="Z337" i="315"/>
  <c r="AA337" i="315" s="1"/>
  <c r="X337" i="315"/>
  <c r="Y337" i="315" s="1"/>
  <c r="V337" i="315"/>
  <c r="W337" i="315" s="1"/>
  <c r="T337" i="315"/>
  <c r="U337" i="315" s="1"/>
  <c r="S337" i="315"/>
  <c r="R337" i="315"/>
  <c r="BN337" i="315" s="1"/>
  <c r="Q337" i="315"/>
  <c r="P337" i="315"/>
  <c r="O337" i="315"/>
  <c r="M337" i="315"/>
  <c r="K337" i="315"/>
  <c r="L337" i="315" s="1"/>
  <c r="AJ336" i="315"/>
  <c r="AH336" i="315"/>
  <c r="AI336" i="315" s="1"/>
  <c r="AF336" i="315"/>
  <c r="AG336" i="315" s="1"/>
  <c r="AD336" i="315"/>
  <c r="AE336" i="315" s="1"/>
  <c r="AB336" i="315"/>
  <c r="Z336" i="315"/>
  <c r="AA336" i="315" s="1"/>
  <c r="X336" i="315"/>
  <c r="Y336" i="315" s="1"/>
  <c r="V336" i="315"/>
  <c r="W336" i="315" s="1"/>
  <c r="T336" i="315"/>
  <c r="U336" i="315" s="1"/>
  <c r="S336" i="315"/>
  <c r="R336" i="315"/>
  <c r="BN336" i="315" s="1"/>
  <c r="Q336" i="315"/>
  <c r="P336" i="315"/>
  <c r="BD336" i="315" s="1"/>
  <c r="O336" i="315"/>
  <c r="M336" i="315"/>
  <c r="K336" i="315"/>
  <c r="L336" i="315" s="1"/>
  <c r="AJ335" i="315"/>
  <c r="AH335" i="315"/>
  <c r="AI335" i="315" s="1"/>
  <c r="AF335" i="315"/>
  <c r="AG335" i="315" s="1"/>
  <c r="AD335" i="315"/>
  <c r="AE335" i="315" s="1"/>
  <c r="AB335" i="315"/>
  <c r="Z335" i="315"/>
  <c r="AA335" i="315" s="1"/>
  <c r="X335" i="315"/>
  <c r="Y335" i="315" s="1"/>
  <c r="V335" i="315"/>
  <c r="W335" i="315" s="1"/>
  <c r="T335" i="315"/>
  <c r="U335" i="315" s="1"/>
  <c r="R335" i="315"/>
  <c r="BN335" i="315" s="1"/>
  <c r="P335" i="315"/>
  <c r="AP335" i="315" s="1"/>
  <c r="AQ335" i="315" s="1"/>
  <c r="M335" i="315"/>
  <c r="K335" i="315"/>
  <c r="L335" i="315" s="1"/>
  <c r="AJ334" i="315"/>
  <c r="AH334" i="315"/>
  <c r="AI334" i="315" s="1"/>
  <c r="AF334" i="315"/>
  <c r="AG334" i="315" s="1"/>
  <c r="AD334" i="315"/>
  <c r="AE334" i="315" s="1"/>
  <c r="AB334" i="315"/>
  <c r="AC334" i="315" s="1"/>
  <c r="Z334" i="315"/>
  <c r="AA334" i="315" s="1"/>
  <c r="X334" i="315"/>
  <c r="V334" i="315"/>
  <c r="W334" i="315" s="1"/>
  <c r="T334" i="315"/>
  <c r="S334" i="315"/>
  <c r="R334" i="315"/>
  <c r="BN334" i="315" s="1"/>
  <c r="Q334" i="315"/>
  <c r="P334" i="315"/>
  <c r="O334" i="315"/>
  <c r="M334" i="315"/>
  <c r="N334" i="315" s="1"/>
  <c r="K334" i="315"/>
  <c r="L334" i="315" s="1"/>
  <c r="AJ333" i="315"/>
  <c r="AH333" i="315"/>
  <c r="AI333" i="315" s="1"/>
  <c r="AF333" i="315"/>
  <c r="AG333" i="315" s="1"/>
  <c r="AD333" i="315"/>
  <c r="AE333" i="315" s="1"/>
  <c r="AB333" i="315"/>
  <c r="Z333" i="315"/>
  <c r="AA333" i="315" s="1"/>
  <c r="X333" i="315"/>
  <c r="V333" i="315"/>
  <c r="W333" i="315" s="1"/>
  <c r="T333" i="315"/>
  <c r="S333" i="315"/>
  <c r="R333" i="315"/>
  <c r="Q333" i="315"/>
  <c r="P333" i="315"/>
  <c r="O333" i="315"/>
  <c r="M333" i="315"/>
  <c r="K333" i="315"/>
  <c r="L333" i="315" s="1"/>
  <c r="AJ332" i="315"/>
  <c r="AH332" i="315"/>
  <c r="AF332" i="315"/>
  <c r="BK332" i="315" s="1"/>
  <c r="AD332" i="315"/>
  <c r="AB332" i="315"/>
  <c r="BI332" i="315" s="1"/>
  <c r="Z332" i="315"/>
  <c r="X332" i="315"/>
  <c r="BG332" i="315" s="1"/>
  <c r="V332" i="315"/>
  <c r="T332" i="315"/>
  <c r="BE332" i="315" s="1"/>
  <c r="S332" i="315"/>
  <c r="R332" i="315"/>
  <c r="Q332" i="315"/>
  <c r="P332" i="315"/>
  <c r="AP332" i="315" s="1"/>
  <c r="O332" i="315"/>
  <c r="M332" i="315"/>
  <c r="N332" i="315" s="1"/>
  <c r="K332" i="315"/>
  <c r="L332" i="315" s="1"/>
  <c r="AJ331" i="315"/>
  <c r="AH331" i="315"/>
  <c r="AF331" i="315"/>
  <c r="BK331" i="315" s="1"/>
  <c r="AD331" i="315"/>
  <c r="AB331" i="315"/>
  <c r="BI331" i="315" s="1"/>
  <c r="Z331" i="315"/>
  <c r="X331" i="315"/>
  <c r="BG331" i="315" s="1"/>
  <c r="V331" i="315"/>
  <c r="T331" i="315"/>
  <c r="BE331" i="315" s="1"/>
  <c r="S331" i="315"/>
  <c r="R331" i="315"/>
  <c r="BN331" i="315" s="1"/>
  <c r="Q331" i="315"/>
  <c r="P331" i="315"/>
  <c r="O331" i="315"/>
  <c r="M331" i="315"/>
  <c r="K331" i="315"/>
  <c r="L331" i="315" s="1"/>
  <c r="AJ330" i="315"/>
  <c r="AH330" i="315"/>
  <c r="AI330" i="315" s="1"/>
  <c r="AF330" i="315"/>
  <c r="AG330" i="315" s="1"/>
  <c r="AD330" i="315"/>
  <c r="AE330" i="315" s="1"/>
  <c r="AB330" i="315"/>
  <c r="Z330" i="315"/>
  <c r="X330" i="315"/>
  <c r="Y330" i="315" s="1"/>
  <c r="V330" i="315"/>
  <c r="W330" i="315" s="1"/>
  <c r="T330" i="315"/>
  <c r="U330" i="315" s="1"/>
  <c r="S330" i="315"/>
  <c r="R330" i="315"/>
  <c r="BN330" i="315" s="1"/>
  <c r="Q330" i="315"/>
  <c r="P330" i="315"/>
  <c r="O330" i="315"/>
  <c r="M330" i="315"/>
  <c r="N330" i="315" s="1"/>
  <c r="AT330" i="315" s="1"/>
  <c r="K330" i="315"/>
  <c r="L330" i="315" s="1"/>
  <c r="AJ329" i="315"/>
  <c r="AH329" i="315"/>
  <c r="AI329" i="315" s="1"/>
  <c r="AF329" i="315"/>
  <c r="AG329" i="315" s="1"/>
  <c r="AD329" i="315"/>
  <c r="AE329" i="315" s="1"/>
  <c r="AB329" i="315"/>
  <c r="Z329" i="315"/>
  <c r="X329" i="315"/>
  <c r="V329" i="315"/>
  <c r="W329" i="315" s="1"/>
  <c r="T329" i="315"/>
  <c r="U329" i="315" s="1"/>
  <c r="S329" i="315"/>
  <c r="R329" i="315"/>
  <c r="Q329" i="315"/>
  <c r="P329" i="315"/>
  <c r="O329" i="315"/>
  <c r="M329" i="315"/>
  <c r="N329" i="315" s="1"/>
  <c r="K329" i="315"/>
  <c r="L329" i="315" s="1"/>
  <c r="AJ328" i="315"/>
  <c r="AH328" i="315"/>
  <c r="AF328" i="315"/>
  <c r="BK328" i="315" s="1"/>
  <c r="AD328" i="315"/>
  <c r="AB328" i="315"/>
  <c r="BI328" i="315" s="1"/>
  <c r="Z328" i="315"/>
  <c r="X328" i="315"/>
  <c r="BG328" i="315" s="1"/>
  <c r="V328" i="315"/>
  <c r="T328" i="315"/>
  <c r="BE328" i="315" s="1"/>
  <c r="S328" i="315"/>
  <c r="R328" i="315"/>
  <c r="BN328" i="315" s="1"/>
  <c r="Q328" i="315"/>
  <c r="P328" i="315"/>
  <c r="O328" i="315"/>
  <c r="M328" i="315"/>
  <c r="N328" i="315" s="1"/>
  <c r="K328" i="315"/>
  <c r="L328" i="315" s="1"/>
  <c r="AJ327" i="315"/>
  <c r="AH327" i="315"/>
  <c r="AF327" i="315"/>
  <c r="BK327" i="315" s="1"/>
  <c r="AD327" i="315"/>
  <c r="AB327" i="315"/>
  <c r="BI327" i="315" s="1"/>
  <c r="Z327" i="315"/>
  <c r="X327" i="315"/>
  <c r="V327" i="315"/>
  <c r="T327" i="315"/>
  <c r="BE327" i="315" s="1"/>
  <c r="S327" i="315"/>
  <c r="R327" i="315"/>
  <c r="BN327" i="315" s="1"/>
  <c r="Q327" i="315"/>
  <c r="P327" i="315"/>
  <c r="O327" i="315"/>
  <c r="M327" i="315"/>
  <c r="K327" i="315"/>
  <c r="L327" i="315" s="1"/>
  <c r="AJ326" i="315"/>
  <c r="AH326" i="315"/>
  <c r="AI326" i="315" s="1"/>
  <c r="AF326" i="315"/>
  <c r="AG326" i="315" s="1"/>
  <c r="AD326" i="315"/>
  <c r="AE326" i="315" s="1"/>
  <c r="AB326" i="315"/>
  <c r="AC326" i="315" s="1"/>
  <c r="Z326" i="315"/>
  <c r="AA326" i="315" s="1"/>
  <c r="X326" i="315"/>
  <c r="Y326" i="315" s="1"/>
  <c r="V326" i="315"/>
  <c r="W326" i="315" s="1"/>
  <c r="T326" i="315"/>
  <c r="U326" i="315" s="1"/>
  <c r="S326" i="315"/>
  <c r="R326" i="315"/>
  <c r="Q326" i="315"/>
  <c r="P326" i="315"/>
  <c r="AP326" i="315" s="1"/>
  <c r="AQ326" i="315" s="1"/>
  <c r="O326" i="315"/>
  <c r="M326" i="315"/>
  <c r="K326" i="315"/>
  <c r="L326" i="315" s="1"/>
  <c r="AJ325" i="315"/>
  <c r="AH325" i="315"/>
  <c r="AI325" i="315" s="1"/>
  <c r="AF325" i="315"/>
  <c r="AG325" i="315" s="1"/>
  <c r="AD325" i="315"/>
  <c r="AE325" i="315" s="1"/>
  <c r="AB325" i="315"/>
  <c r="AC325" i="315" s="1"/>
  <c r="Z325" i="315"/>
  <c r="AA325" i="315" s="1"/>
  <c r="X325" i="315"/>
  <c r="Y325" i="315" s="1"/>
  <c r="V325" i="315"/>
  <c r="W325" i="315" s="1"/>
  <c r="T325" i="315"/>
  <c r="U325" i="315" s="1"/>
  <c r="S325" i="315"/>
  <c r="R325" i="315"/>
  <c r="Q325" i="315"/>
  <c r="P325" i="315"/>
  <c r="O325" i="315"/>
  <c r="M325" i="315"/>
  <c r="K325" i="315"/>
  <c r="L325" i="315" s="1"/>
  <c r="AJ324" i="315"/>
  <c r="AH324" i="315"/>
  <c r="AI324" i="315" s="1"/>
  <c r="AF324" i="315"/>
  <c r="AG324" i="315" s="1"/>
  <c r="AD324" i="315"/>
  <c r="AE324" i="315" s="1"/>
  <c r="AB324" i="315"/>
  <c r="AC324" i="315" s="1"/>
  <c r="Z324" i="315"/>
  <c r="AA324" i="315" s="1"/>
  <c r="X324" i="315"/>
  <c r="V324" i="315"/>
  <c r="W324" i="315" s="1"/>
  <c r="T324" i="315"/>
  <c r="U324" i="315" s="1"/>
  <c r="S324" i="315"/>
  <c r="R324" i="315"/>
  <c r="Q324" i="315"/>
  <c r="P324" i="315"/>
  <c r="O324" i="315"/>
  <c r="M324" i="315"/>
  <c r="K324" i="315"/>
  <c r="L324" i="315" s="1"/>
  <c r="AJ323" i="315"/>
  <c r="AH323" i="315"/>
  <c r="AF323" i="315"/>
  <c r="AD323" i="315"/>
  <c r="AB323" i="315"/>
  <c r="Z323" i="315"/>
  <c r="X323" i="315"/>
  <c r="V323" i="315"/>
  <c r="T323" i="315"/>
  <c r="S323" i="315"/>
  <c r="R323" i="315"/>
  <c r="Q323" i="315"/>
  <c r="P323" i="315"/>
  <c r="O323" i="315"/>
  <c r="M323" i="315"/>
  <c r="K323" i="315"/>
  <c r="L323" i="315" s="1"/>
  <c r="AJ322" i="315"/>
  <c r="AH322" i="315"/>
  <c r="BL322" i="315" s="1"/>
  <c r="AF322" i="315"/>
  <c r="AD322" i="315"/>
  <c r="AB322" i="315"/>
  <c r="Z322" i="315"/>
  <c r="X322" i="315"/>
  <c r="V322" i="315"/>
  <c r="T322" i="315"/>
  <c r="S322" i="315"/>
  <c r="R322" i="315"/>
  <c r="Q322" i="315"/>
  <c r="P322" i="315"/>
  <c r="AP322" i="315" s="1"/>
  <c r="O322" i="315"/>
  <c r="M322" i="315"/>
  <c r="K322" i="315"/>
  <c r="L322" i="315" s="1"/>
  <c r="AJ321" i="315"/>
  <c r="AH321" i="315"/>
  <c r="BL321" i="315" s="1"/>
  <c r="AF321" i="315"/>
  <c r="AD321" i="315"/>
  <c r="AB321" i="315"/>
  <c r="Z321" i="315"/>
  <c r="BH321" i="315" s="1"/>
  <c r="X321" i="315"/>
  <c r="V321" i="315"/>
  <c r="T321" i="315"/>
  <c r="S321" i="315"/>
  <c r="R321" i="315"/>
  <c r="Q321" i="315"/>
  <c r="P321" i="315"/>
  <c r="BD321" i="315" s="1"/>
  <c r="O321" i="315"/>
  <c r="M321" i="315"/>
  <c r="K321" i="315"/>
  <c r="L321" i="315" s="1"/>
  <c r="AJ320" i="315"/>
  <c r="AH320" i="315"/>
  <c r="BL320" i="315" s="1"/>
  <c r="AF320" i="315"/>
  <c r="AD320" i="315"/>
  <c r="AB320" i="315"/>
  <c r="BI320" i="315" s="1"/>
  <c r="Z320" i="315"/>
  <c r="X320" i="315"/>
  <c r="V320" i="315"/>
  <c r="T320" i="315"/>
  <c r="S320" i="315"/>
  <c r="R320" i="315"/>
  <c r="Q320" i="315"/>
  <c r="P320" i="315"/>
  <c r="O320" i="315"/>
  <c r="M320" i="315"/>
  <c r="K320" i="315"/>
  <c r="L320" i="315" s="1"/>
  <c r="AJ319" i="315"/>
  <c r="AH319" i="315"/>
  <c r="AI319" i="315" s="1"/>
  <c r="AF319" i="315"/>
  <c r="AG319" i="315" s="1"/>
  <c r="AD319" i="315"/>
  <c r="AE319" i="315" s="1"/>
  <c r="AB319" i="315"/>
  <c r="AC319" i="315" s="1"/>
  <c r="Z319" i="315"/>
  <c r="AA319" i="315" s="1"/>
  <c r="X319" i="315"/>
  <c r="Y319" i="315" s="1"/>
  <c r="V319" i="315"/>
  <c r="W319" i="315" s="1"/>
  <c r="T319" i="315"/>
  <c r="U319" i="315" s="1"/>
  <c r="S319" i="315"/>
  <c r="R319" i="315"/>
  <c r="Q319" i="315"/>
  <c r="P319" i="315"/>
  <c r="O319" i="315"/>
  <c r="M319" i="315"/>
  <c r="K319" i="315"/>
  <c r="L319" i="315" s="1"/>
  <c r="AJ318" i="315"/>
  <c r="AH318" i="315"/>
  <c r="AI318" i="315" s="1"/>
  <c r="AF318" i="315"/>
  <c r="AG318" i="315" s="1"/>
  <c r="AD318" i="315"/>
  <c r="AB318" i="315"/>
  <c r="AC318" i="315" s="1"/>
  <c r="Z318" i="315"/>
  <c r="AA318" i="315" s="1"/>
  <c r="X318" i="315"/>
  <c r="Y318" i="315" s="1"/>
  <c r="V318" i="315"/>
  <c r="W318" i="315" s="1"/>
  <c r="T318" i="315"/>
  <c r="U318" i="315" s="1"/>
  <c r="S318" i="315"/>
  <c r="R318" i="315"/>
  <c r="Q318" i="315"/>
  <c r="P318" i="315"/>
  <c r="AP318" i="315" s="1"/>
  <c r="AQ318" i="315" s="1"/>
  <c r="O318" i="315"/>
  <c r="M318" i="315"/>
  <c r="K318" i="315"/>
  <c r="L318" i="315" s="1"/>
  <c r="AJ317" i="315"/>
  <c r="AH317" i="315"/>
  <c r="AI317" i="315" s="1"/>
  <c r="AF317" i="315"/>
  <c r="AG317" i="315" s="1"/>
  <c r="AD317" i="315"/>
  <c r="AE317" i="315" s="1"/>
  <c r="AB317" i="315"/>
  <c r="Z317" i="315"/>
  <c r="AA317" i="315" s="1"/>
  <c r="X317" i="315"/>
  <c r="Y317" i="315" s="1"/>
  <c r="V317" i="315"/>
  <c r="W317" i="315" s="1"/>
  <c r="T317" i="315"/>
  <c r="U317" i="315" s="1"/>
  <c r="S317" i="315"/>
  <c r="R317" i="315"/>
  <c r="Q317" i="315"/>
  <c r="P317" i="315"/>
  <c r="O317" i="315"/>
  <c r="M317" i="315"/>
  <c r="K317" i="315"/>
  <c r="L317" i="315" s="1"/>
  <c r="AJ316" i="315"/>
  <c r="AH316" i="315"/>
  <c r="AI316" i="315" s="1"/>
  <c r="AF316" i="315"/>
  <c r="AD316" i="315"/>
  <c r="AE316" i="315" s="1"/>
  <c r="AB316" i="315"/>
  <c r="Z316" i="315"/>
  <c r="AA316" i="315" s="1"/>
  <c r="X316" i="315"/>
  <c r="Y316" i="315" s="1"/>
  <c r="V316" i="315"/>
  <c r="W316" i="315" s="1"/>
  <c r="T316" i="315"/>
  <c r="U316" i="315" s="1"/>
  <c r="S316" i="315"/>
  <c r="R316" i="315"/>
  <c r="BN316" i="315" s="1"/>
  <c r="Q316" i="315"/>
  <c r="P316" i="315"/>
  <c r="O316" i="315"/>
  <c r="M316" i="315"/>
  <c r="K316" i="315"/>
  <c r="L316" i="315" s="1"/>
  <c r="AJ315" i="315"/>
  <c r="AH315" i="315"/>
  <c r="AI315" i="315" s="1"/>
  <c r="AF315" i="315"/>
  <c r="AG315" i="315" s="1"/>
  <c r="AD315" i="315"/>
  <c r="AE315" i="315" s="1"/>
  <c r="AB315" i="315"/>
  <c r="AC315" i="315" s="1"/>
  <c r="Z315" i="315"/>
  <c r="AA315" i="315" s="1"/>
  <c r="X315" i="315"/>
  <c r="Y315" i="315" s="1"/>
  <c r="V315" i="315"/>
  <c r="W315" i="315" s="1"/>
  <c r="T315" i="315"/>
  <c r="U315" i="315" s="1"/>
  <c r="S315" i="315"/>
  <c r="R315" i="315"/>
  <c r="BN315" i="315" s="1"/>
  <c r="Q315" i="315"/>
  <c r="P315" i="315"/>
  <c r="O315" i="315"/>
  <c r="M315" i="315"/>
  <c r="K315" i="315"/>
  <c r="L315" i="315" s="1"/>
  <c r="AJ314" i="315"/>
  <c r="AH314" i="315"/>
  <c r="BL314" i="315" s="1"/>
  <c r="AF314" i="315"/>
  <c r="AD314" i="315"/>
  <c r="BJ314" i="315" s="1"/>
  <c r="AB314" i="315"/>
  <c r="Z314" i="315"/>
  <c r="X314" i="315"/>
  <c r="V314" i="315"/>
  <c r="BF314" i="315" s="1"/>
  <c r="T314" i="315"/>
  <c r="S314" i="315"/>
  <c r="R314" i="315"/>
  <c r="BN314" i="315" s="1"/>
  <c r="Q314" i="315"/>
  <c r="P314" i="315"/>
  <c r="BC314" i="315" s="1"/>
  <c r="O314" i="315"/>
  <c r="M314" i="315"/>
  <c r="K314" i="315"/>
  <c r="L314" i="315" s="1"/>
  <c r="AJ313" i="315"/>
  <c r="AH313" i="315"/>
  <c r="AF313" i="315"/>
  <c r="BK313" i="315" s="1"/>
  <c r="AD313" i="315"/>
  <c r="BJ313" i="315" s="1"/>
  <c r="AB313" i="315"/>
  <c r="Z313" i="315"/>
  <c r="X313" i="315"/>
  <c r="V313" i="315"/>
  <c r="BF313" i="315" s="1"/>
  <c r="T313" i="315"/>
  <c r="S313" i="315"/>
  <c r="R313" i="315"/>
  <c r="BN313" i="315" s="1"/>
  <c r="Q313" i="315"/>
  <c r="P313" i="315"/>
  <c r="BC313" i="315" s="1"/>
  <c r="O313" i="315"/>
  <c r="M313" i="315"/>
  <c r="K313" i="315"/>
  <c r="L313" i="315" s="1"/>
  <c r="AJ312" i="315"/>
  <c r="AH312" i="315"/>
  <c r="AF312" i="315"/>
  <c r="BK312" i="315" s="1"/>
  <c r="AD312" i="315"/>
  <c r="BJ312" i="315" s="1"/>
  <c r="AB312" i="315"/>
  <c r="Z312" i="315"/>
  <c r="X312" i="315"/>
  <c r="V312" i="315"/>
  <c r="BF312" i="315" s="1"/>
  <c r="T312" i="315"/>
  <c r="S312" i="315"/>
  <c r="R312" i="315"/>
  <c r="BN312" i="315" s="1"/>
  <c r="Q312" i="315"/>
  <c r="P312" i="315"/>
  <c r="O312" i="315"/>
  <c r="M312" i="315"/>
  <c r="K312" i="315"/>
  <c r="L312" i="315" s="1"/>
  <c r="AJ311" i="315"/>
  <c r="AH311" i="315"/>
  <c r="AI311" i="315" s="1"/>
  <c r="AF311" i="315"/>
  <c r="AD311" i="315"/>
  <c r="AB311" i="315"/>
  <c r="AC311" i="315" s="1"/>
  <c r="Z311" i="315"/>
  <c r="AA311" i="315" s="1"/>
  <c r="X311" i="315"/>
  <c r="V311" i="315"/>
  <c r="W311" i="315" s="1"/>
  <c r="T311" i="315"/>
  <c r="U311" i="315" s="1"/>
  <c r="S311" i="315"/>
  <c r="R311" i="315"/>
  <c r="BN311" i="315" s="1"/>
  <c r="Q311" i="315"/>
  <c r="P311" i="315"/>
  <c r="BC311" i="315" s="1"/>
  <c r="O311" i="315"/>
  <c r="M311" i="315"/>
  <c r="N311" i="315" s="1"/>
  <c r="K311" i="315"/>
  <c r="L311" i="315" s="1"/>
  <c r="AJ310" i="315"/>
  <c r="AH310" i="315"/>
  <c r="AI310" i="315" s="1"/>
  <c r="AF310" i="315"/>
  <c r="AG310" i="315" s="1"/>
  <c r="AD310" i="315"/>
  <c r="AW310" i="315" s="1"/>
  <c r="AB310" i="315"/>
  <c r="AC310" i="315" s="1"/>
  <c r="Z310" i="315"/>
  <c r="AA310" i="315" s="1"/>
  <c r="X310" i="315"/>
  <c r="Y310" i="315" s="1"/>
  <c r="V310" i="315"/>
  <c r="W310" i="315" s="1"/>
  <c r="T310" i="315"/>
  <c r="U310" i="315" s="1"/>
  <c r="S310" i="315"/>
  <c r="R310" i="315"/>
  <c r="BN310" i="315" s="1"/>
  <c r="Q310" i="315"/>
  <c r="P310" i="315"/>
  <c r="BC310" i="315" s="1"/>
  <c r="O310" i="315"/>
  <c r="M310" i="315"/>
  <c r="N310" i="315" s="1"/>
  <c r="K310" i="315"/>
  <c r="L310" i="315" s="1"/>
  <c r="AJ309" i="315"/>
  <c r="AH309" i="315"/>
  <c r="AI309" i="315" s="1"/>
  <c r="AF309" i="315"/>
  <c r="AG309" i="315" s="1"/>
  <c r="AD309" i="315"/>
  <c r="AE309" i="315" s="1"/>
  <c r="AB309" i="315"/>
  <c r="AC309" i="315" s="1"/>
  <c r="Z309" i="315"/>
  <c r="AA309" i="315" s="1"/>
  <c r="X309" i="315"/>
  <c r="Y309" i="315" s="1"/>
  <c r="V309" i="315"/>
  <c r="W309" i="315" s="1"/>
  <c r="T309" i="315"/>
  <c r="U309" i="315" s="1"/>
  <c r="S309" i="315"/>
  <c r="R309" i="315"/>
  <c r="Q309" i="315"/>
  <c r="P309" i="315"/>
  <c r="BC309" i="315" s="1"/>
  <c r="O309" i="315"/>
  <c r="M309" i="315"/>
  <c r="N309" i="315" s="1"/>
  <c r="K309" i="315"/>
  <c r="L309" i="315" s="1"/>
  <c r="AJ308" i="315"/>
  <c r="AH308" i="315"/>
  <c r="AI308" i="315" s="1"/>
  <c r="AF308" i="315"/>
  <c r="AG308" i="315" s="1"/>
  <c r="AD308" i="315"/>
  <c r="AE308" i="315" s="1"/>
  <c r="AB308" i="315"/>
  <c r="AC308" i="315" s="1"/>
  <c r="Z308" i="315"/>
  <c r="AA308" i="315" s="1"/>
  <c r="X308" i="315"/>
  <c r="Y308" i="315" s="1"/>
  <c r="V308" i="315"/>
  <c r="T308" i="315"/>
  <c r="U308" i="315" s="1"/>
  <c r="S308" i="315"/>
  <c r="R308" i="315"/>
  <c r="Q308" i="315"/>
  <c r="P308" i="315"/>
  <c r="O308" i="315"/>
  <c r="M308" i="315"/>
  <c r="K308" i="315"/>
  <c r="L308" i="315" s="1"/>
  <c r="AJ307" i="315"/>
  <c r="AH307" i="315"/>
  <c r="AF307" i="315"/>
  <c r="AD307" i="315"/>
  <c r="AB307" i="315"/>
  <c r="BI307" i="315" s="1"/>
  <c r="Z307" i="315"/>
  <c r="X307" i="315"/>
  <c r="V307" i="315"/>
  <c r="T307" i="315"/>
  <c r="BE307" i="315" s="1"/>
  <c r="S307" i="315"/>
  <c r="R307" i="315"/>
  <c r="Q307" i="315"/>
  <c r="P307" i="315"/>
  <c r="BC307" i="315" s="1"/>
  <c r="O307" i="315"/>
  <c r="M307" i="315"/>
  <c r="K307" i="315"/>
  <c r="L307" i="315" s="1"/>
  <c r="AJ306" i="315"/>
  <c r="AH306" i="315"/>
  <c r="AF306" i="315"/>
  <c r="AD306" i="315"/>
  <c r="AB306" i="315"/>
  <c r="Z306" i="315"/>
  <c r="X306" i="315"/>
  <c r="V306" i="315"/>
  <c r="T306" i="315"/>
  <c r="BE306" i="315" s="1"/>
  <c r="S306" i="315"/>
  <c r="R306" i="315"/>
  <c r="Q306" i="315"/>
  <c r="P306" i="315"/>
  <c r="BC306" i="315" s="1"/>
  <c r="O306" i="315"/>
  <c r="M306" i="315"/>
  <c r="K306" i="315"/>
  <c r="L306" i="315" s="1"/>
  <c r="AJ305" i="315"/>
  <c r="AH305" i="315"/>
  <c r="AF305" i="315"/>
  <c r="AG305" i="315" s="1"/>
  <c r="AD305" i="315"/>
  <c r="AE305" i="315" s="1"/>
  <c r="AB305" i="315"/>
  <c r="AC305" i="315" s="1"/>
  <c r="Z305" i="315"/>
  <c r="AA305" i="315" s="1"/>
  <c r="X305" i="315"/>
  <c r="Y305" i="315" s="1"/>
  <c r="V305" i="315"/>
  <c r="W305" i="315" s="1"/>
  <c r="T305" i="315"/>
  <c r="U305" i="315" s="1"/>
  <c r="S305" i="315"/>
  <c r="R305" i="315"/>
  <c r="Q305" i="315"/>
  <c r="P305" i="315"/>
  <c r="BC305" i="315" s="1"/>
  <c r="O305" i="315"/>
  <c r="M305" i="315"/>
  <c r="K305" i="315"/>
  <c r="L305" i="315" s="1"/>
  <c r="AJ304" i="315"/>
  <c r="AH304" i="315"/>
  <c r="AF304" i="315"/>
  <c r="AD304" i="315"/>
  <c r="AB304" i="315"/>
  <c r="Z304" i="315"/>
  <c r="X304" i="315"/>
  <c r="V304" i="315"/>
  <c r="T304" i="315"/>
  <c r="S304" i="315"/>
  <c r="R304" i="315"/>
  <c r="Q304" i="315"/>
  <c r="P304" i="315"/>
  <c r="O304" i="315"/>
  <c r="M304" i="315"/>
  <c r="K304" i="315"/>
  <c r="L304" i="315" s="1"/>
  <c r="AJ303" i="315"/>
  <c r="AH303" i="315"/>
  <c r="AI303" i="315" s="1"/>
  <c r="AF303" i="315"/>
  <c r="AG303" i="315" s="1"/>
  <c r="AD303" i="315"/>
  <c r="AE303" i="315" s="1"/>
  <c r="AB303" i="315"/>
  <c r="AC303" i="315" s="1"/>
  <c r="Z303" i="315"/>
  <c r="AA303" i="315" s="1"/>
  <c r="X303" i="315"/>
  <c r="Y303" i="315" s="1"/>
  <c r="V303" i="315"/>
  <c r="W303" i="315" s="1"/>
  <c r="T303" i="315"/>
  <c r="U303" i="315" s="1"/>
  <c r="S303" i="315"/>
  <c r="R303" i="315"/>
  <c r="Q303" i="315"/>
  <c r="P303" i="315"/>
  <c r="BC303" i="315" s="1"/>
  <c r="O303" i="315"/>
  <c r="M303" i="315"/>
  <c r="K303" i="315"/>
  <c r="L303" i="315" s="1"/>
  <c r="AJ302" i="315"/>
  <c r="AH302" i="315"/>
  <c r="AI302" i="315" s="1"/>
  <c r="AF302" i="315"/>
  <c r="AG302" i="315" s="1"/>
  <c r="AD302" i="315"/>
  <c r="AE302" i="315" s="1"/>
  <c r="AB302" i="315"/>
  <c r="AC302" i="315" s="1"/>
  <c r="Z302" i="315"/>
  <c r="AA302" i="315" s="1"/>
  <c r="X302" i="315"/>
  <c r="Y302" i="315" s="1"/>
  <c r="V302" i="315"/>
  <c r="W302" i="315" s="1"/>
  <c r="T302" i="315"/>
  <c r="U302" i="315" s="1"/>
  <c r="S302" i="315"/>
  <c r="R302" i="315"/>
  <c r="Q302" i="315"/>
  <c r="P302" i="315"/>
  <c r="BC302" i="315" s="1"/>
  <c r="O302" i="315"/>
  <c r="M302" i="315"/>
  <c r="K302" i="315"/>
  <c r="L302" i="315" s="1"/>
  <c r="AJ301" i="315"/>
  <c r="AH301" i="315"/>
  <c r="AF301" i="315"/>
  <c r="AD301" i="315"/>
  <c r="AB301" i="315"/>
  <c r="BI301" i="315" s="1"/>
  <c r="Z301" i="315"/>
  <c r="X301" i="315"/>
  <c r="V301" i="315"/>
  <c r="T301" i="315"/>
  <c r="BE301" i="315" s="1"/>
  <c r="S301" i="315"/>
  <c r="R301" i="315"/>
  <c r="Q301" i="315"/>
  <c r="P301" i="315"/>
  <c r="BC301" i="315" s="1"/>
  <c r="O301" i="315"/>
  <c r="M301" i="315"/>
  <c r="K301" i="315"/>
  <c r="L301" i="315" s="1"/>
  <c r="AJ300" i="315"/>
  <c r="AH300" i="315"/>
  <c r="AF300" i="315"/>
  <c r="AG300" i="315" s="1"/>
  <c r="AD300" i="315"/>
  <c r="AE300" i="315" s="1"/>
  <c r="AB300" i="315"/>
  <c r="AC300" i="315" s="1"/>
  <c r="Z300" i="315"/>
  <c r="AA300" i="315" s="1"/>
  <c r="X300" i="315"/>
  <c r="Y300" i="315" s="1"/>
  <c r="V300" i="315"/>
  <c r="T300" i="315"/>
  <c r="U300" i="315" s="1"/>
  <c r="S300" i="315"/>
  <c r="R300" i="315"/>
  <c r="Q300" i="315"/>
  <c r="P300" i="315"/>
  <c r="O300" i="315"/>
  <c r="M300" i="315"/>
  <c r="K300" i="315"/>
  <c r="L300" i="315" s="1"/>
  <c r="AJ299" i="315"/>
  <c r="AH299" i="315"/>
  <c r="AI299" i="315" s="1"/>
  <c r="AF299" i="315"/>
  <c r="AG299" i="315" s="1"/>
  <c r="AD299" i="315"/>
  <c r="AE299" i="315" s="1"/>
  <c r="AB299" i="315"/>
  <c r="AC299" i="315" s="1"/>
  <c r="Z299" i="315"/>
  <c r="AA299" i="315" s="1"/>
  <c r="X299" i="315"/>
  <c r="Y299" i="315" s="1"/>
  <c r="V299" i="315"/>
  <c r="W299" i="315" s="1"/>
  <c r="T299" i="315"/>
  <c r="U299" i="315" s="1"/>
  <c r="S299" i="315"/>
  <c r="R299" i="315"/>
  <c r="Q299" i="315"/>
  <c r="P299" i="315"/>
  <c r="BC299" i="315" s="1"/>
  <c r="O299" i="315"/>
  <c r="M299" i="315"/>
  <c r="K299" i="315"/>
  <c r="L299" i="315" s="1"/>
  <c r="AJ298" i="315"/>
  <c r="AH298" i="315"/>
  <c r="AF298" i="315"/>
  <c r="AD298" i="315"/>
  <c r="AB298" i="315"/>
  <c r="Z298" i="315"/>
  <c r="X298" i="315"/>
  <c r="V298" i="315"/>
  <c r="T298" i="315"/>
  <c r="BE298" i="315" s="1"/>
  <c r="S298" i="315"/>
  <c r="R298" i="315"/>
  <c r="Q298" i="315"/>
  <c r="P298" i="315"/>
  <c r="BC298" i="315" s="1"/>
  <c r="O298" i="315"/>
  <c r="M298" i="315"/>
  <c r="K298" i="315"/>
  <c r="L298" i="315" s="1"/>
  <c r="AJ297" i="315"/>
  <c r="AH297" i="315"/>
  <c r="AF297" i="315"/>
  <c r="AD297" i="315"/>
  <c r="AB297" i="315"/>
  <c r="BI297" i="315" s="1"/>
  <c r="Z297" i="315"/>
  <c r="X297" i="315"/>
  <c r="V297" i="315"/>
  <c r="T297" i="315"/>
  <c r="BE297" i="315" s="1"/>
  <c r="S297" i="315"/>
  <c r="R297" i="315"/>
  <c r="Q297" i="315"/>
  <c r="P297" i="315"/>
  <c r="BC297" i="315" s="1"/>
  <c r="O297" i="315"/>
  <c r="M297" i="315"/>
  <c r="K297" i="315"/>
  <c r="L297" i="315" s="1"/>
  <c r="AJ296" i="315"/>
  <c r="AH296" i="315"/>
  <c r="AF296" i="315"/>
  <c r="AD296" i="315"/>
  <c r="AB296" i="315"/>
  <c r="Z296" i="315"/>
  <c r="X296" i="315"/>
  <c r="V296" i="315"/>
  <c r="T296" i="315"/>
  <c r="S296" i="315"/>
  <c r="R296" i="315"/>
  <c r="Q296" i="315"/>
  <c r="P296" i="315"/>
  <c r="O296" i="315"/>
  <c r="M296" i="315"/>
  <c r="K296" i="315"/>
  <c r="L296" i="315" s="1"/>
  <c r="AJ295" i="315"/>
  <c r="AH295" i="315"/>
  <c r="AF295" i="315"/>
  <c r="AD295" i="315"/>
  <c r="AB295" i="315"/>
  <c r="BI295" i="315" s="1"/>
  <c r="Z295" i="315"/>
  <c r="X295" i="315"/>
  <c r="V295" i="315"/>
  <c r="BF295" i="315" s="1"/>
  <c r="T295" i="315"/>
  <c r="S295" i="315"/>
  <c r="R295" i="315"/>
  <c r="Q295" i="315"/>
  <c r="P295" i="315"/>
  <c r="O295" i="315"/>
  <c r="M295" i="315"/>
  <c r="K295" i="315"/>
  <c r="L295" i="315" s="1"/>
  <c r="AJ294" i="315"/>
  <c r="AH294" i="315"/>
  <c r="AF294" i="315"/>
  <c r="AD294" i="315"/>
  <c r="BJ294" i="315" s="1"/>
  <c r="AB294" i="315"/>
  <c r="Z294" i="315"/>
  <c r="X294" i="315"/>
  <c r="V294" i="315"/>
  <c r="BF294" i="315" s="1"/>
  <c r="T294" i="315"/>
  <c r="S294" i="315"/>
  <c r="R294" i="315"/>
  <c r="BN294" i="315" s="1"/>
  <c r="Q294" i="315"/>
  <c r="P294" i="315"/>
  <c r="BC294" i="315" s="1"/>
  <c r="O294" i="315"/>
  <c r="M294" i="315"/>
  <c r="K294" i="315"/>
  <c r="L294" i="315" s="1"/>
  <c r="AJ293" i="315"/>
  <c r="AH293" i="315"/>
  <c r="AF293" i="315"/>
  <c r="BK293" i="315" s="1"/>
  <c r="AD293" i="315"/>
  <c r="BJ293" i="315" s="1"/>
  <c r="AB293" i="315"/>
  <c r="Z293" i="315"/>
  <c r="X293" i="315"/>
  <c r="V293" i="315"/>
  <c r="BF293" i="315" s="1"/>
  <c r="T293" i="315"/>
  <c r="S293" i="315"/>
  <c r="R293" i="315"/>
  <c r="BN293" i="315" s="1"/>
  <c r="Q293" i="315"/>
  <c r="P293" i="315"/>
  <c r="BC293" i="315" s="1"/>
  <c r="O293" i="315"/>
  <c r="M293" i="315"/>
  <c r="K293" i="315"/>
  <c r="L293" i="315" s="1"/>
  <c r="AJ292" i="315"/>
  <c r="AH292" i="315"/>
  <c r="AI292" i="315" s="1"/>
  <c r="AF292" i="315"/>
  <c r="AG292" i="315" s="1"/>
  <c r="AD292" i="315"/>
  <c r="AB292" i="315"/>
  <c r="AC292" i="315" s="1"/>
  <c r="Z292" i="315"/>
  <c r="AA292" i="315" s="1"/>
  <c r="X292" i="315"/>
  <c r="Y292" i="315" s="1"/>
  <c r="V292" i="315"/>
  <c r="T292" i="315"/>
  <c r="U292" i="315" s="1"/>
  <c r="S292" i="315"/>
  <c r="R292" i="315"/>
  <c r="BN292" i="315" s="1"/>
  <c r="Q292" i="315"/>
  <c r="P292" i="315"/>
  <c r="O292" i="315"/>
  <c r="M292" i="315"/>
  <c r="K292" i="315"/>
  <c r="L292" i="315" s="1"/>
  <c r="AJ291" i="315"/>
  <c r="AH291" i="315"/>
  <c r="AF291" i="315"/>
  <c r="BK291" i="315" s="1"/>
  <c r="AD291" i="315"/>
  <c r="BJ291" i="315" s="1"/>
  <c r="AB291" i="315"/>
  <c r="Z291" i="315"/>
  <c r="X291" i="315"/>
  <c r="V291" i="315"/>
  <c r="BF291" i="315" s="1"/>
  <c r="T291" i="315"/>
  <c r="S291" i="315"/>
  <c r="R291" i="315"/>
  <c r="BN291" i="315" s="1"/>
  <c r="Q291" i="315"/>
  <c r="P291" i="315"/>
  <c r="BC291" i="315" s="1"/>
  <c r="O291" i="315"/>
  <c r="M291" i="315"/>
  <c r="K291" i="315"/>
  <c r="L291" i="315" s="1"/>
  <c r="AJ290" i="315"/>
  <c r="AH290" i="315"/>
  <c r="AF290" i="315"/>
  <c r="AD290" i="315"/>
  <c r="BJ290" i="315" s="1"/>
  <c r="AB290" i="315"/>
  <c r="Z290" i="315"/>
  <c r="X290" i="315"/>
  <c r="V290" i="315"/>
  <c r="BF290" i="315" s="1"/>
  <c r="T290" i="315"/>
  <c r="S290" i="315"/>
  <c r="R290" i="315"/>
  <c r="BN290" i="315" s="1"/>
  <c r="Q290" i="315"/>
  <c r="P290" i="315"/>
  <c r="BC290" i="315" s="1"/>
  <c r="O290" i="315"/>
  <c r="M290" i="315"/>
  <c r="K290" i="315"/>
  <c r="L290" i="315" s="1"/>
  <c r="AJ289" i="315"/>
  <c r="AH289" i="315"/>
  <c r="AF289" i="315"/>
  <c r="BK289" i="315" s="1"/>
  <c r="AD289" i="315"/>
  <c r="BJ289" i="315" s="1"/>
  <c r="AB289" i="315"/>
  <c r="Z289" i="315"/>
  <c r="X289" i="315"/>
  <c r="V289" i="315"/>
  <c r="T289" i="315"/>
  <c r="S289" i="315"/>
  <c r="R289" i="315"/>
  <c r="BN289" i="315" s="1"/>
  <c r="Q289" i="315"/>
  <c r="P289" i="315"/>
  <c r="BC289" i="315" s="1"/>
  <c r="O289" i="315"/>
  <c r="M289" i="315"/>
  <c r="N289" i="315" s="1"/>
  <c r="K289" i="315"/>
  <c r="L289" i="315" s="1"/>
  <c r="AJ288" i="315"/>
  <c r="AH288" i="315"/>
  <c r="AI288" i="315" s="1"/>
  <c r="AF288" i="315"/>
  <c r="AD288" i="315"/>
  <c r="AE288" i="315" s="1"/>
  <c r="AB288" i="315"/>
  <c r="AC288" i="315" s="1"/>
  <c r="Z288" i="315"/>
  <c r="AA288" i="315" s="1"/>
  <c r="X288" i="315"/>
  <c r="Y288" i="315" s="1"/>
  <c r="V288" i="315"/>
  <c r="W288" i="315" s="1"/>
  <c r="T288" i="315"/>
  <c r="U288" i="315" s="1"/>
  <c r="S288" i="315"/>
  <c r="R288" i="315"/>
  <c r="BN288" i="315" s="1"/>
  <c r="Q288" i="315"/>
  <c r="P288" i="315"/>
  <c r="O288" i="315"/>
  <c r="M288" i="315"/>
  <c r="N288" i="315" s="1"/>
  <c r="K288" i="315"/>
  <c r="L288" i="315" s="1"/>
  <c r="AJ287" i="315"/>
  <c r="AH287" i="315"/>
  <c r="AI287" i="315" s="1"/>
  <c r="AF287" i="315"/>
  <c r="AG287" i="315" s="1"/>
  <c r="AD287" i="315"/>
  <c r="AE287" i="315" s="1"/>
  <c r="AB287" i="315"/>
  <c r="AC287" i="315" s="1"/>
  <c r="Z287" i="315"/>
  <c r="AA287" i="315" s="1"/>
  <c r="X287" i="315"/>
  <c r="Y287" i="315" s="1"/>
  <c r="V287" i="315"/>
  <c r="W287" i="315" s="1"/>
  <c r="T287" i="315"/>
  <c r="U287" i="315" s="1"/>
  <c r="S287" i="315"/>
  <c r="R287" i="315"/>
  <c r="BN287" i="315" s="1"/>
  <c r="Q287" i="315"/>
  <c r="P287" i="315"/>
  <c r="BC287" i="315" s="1"/>
  <c r="O287" i="315"/>
  <c r="M287" i="315"/>
  <c r="N287" i="315" s="1"/>
  <c r="K287" i="315"/>
  <c r="L287" i="315" s="1"/>
  <c r="AJ286" i="315"/>
  <c r="AH286" i="315"/>
  <c r="AI286" i="315" s="1"/>
  <c r="AF286" i="315"/>
  <c r="AG286" i="315" s="1"/>
  <c r="AD286" i="315"/>
  <c r="AE286" i="315" s="1"/>
  <c r="AB286" i="315"/>
  <c r="AC286" i="315" s="1"/>
  <c r="Z286" i="315"/>
  <c r="AA286" i="315" s="1"/>
  <c r="X286" i="315"/>
  <c r="Y286" i="315" s="1"/>
  <c r="V286" i="315"/>
  <c r="W286" i="315" s="1"/>
  <c r="T286" i="315"/>
  <c r="U286" i="315" s="1"/>
  <c r="S286" i="315"/>
  <c r="R286" i="315"/>
  <c r="BN286" i="315" s="1"/>
  <c r="Q286" i="315"/>
  <c r="P286" i="315"/>
  <c r="BC286" i="315" s="1"/>
  <c r="O286" i="315"/>
  <c r="M286" i="315"/>
  <c r="N286" i="315" s="1"/>
  <c r="K286" i="315"/>
  <c r="L286" i="315" s="1"/>
  <c r="AJ285" i="315"/>
  <c r="AH285" i="315"/>
  <c r="AI285" i="315" s="1"/>
  <c r="AF285" i="315"/>
  <c r="AG285" i="315" s="1"/>
  <c r="AD285" i="315"/>
  <c r="AB285" i="315"/>
  <c r="AC285" i="315" s="1"/>
  <c r="Z285" i="315"/>
  <c r="AA285" i="315" s="1"/>
  <c r="X285" i="315"/>
  <c r="Y285" i="315" s="1"/>
  <c r="V285" i="315"/>
  <c r="W285" i="315" s="1"/>
  <c r="T285" i="315"/>
  <c r="U285" i="315" s="1"/>
  <c r="S285" i="315"/>
  <c r="R285" i="315"/>
  <c r="BN285" i="315" s="1"/>
  <c r="Q285" i="315"/>
  <c r="P285" i="315"/>
  <c r="BC285" i="315" s="1"/>
  <c r="O285" i="315"/>
  <c r="M285" i="315"/>
  <c r="K285" i="315"/>
  <c r="L285" i="315" s="1"/>
  <c r="AJ284" i="315"/>
  <c r="AH284" i="315"/>
  <c r="AF284" i="315"/>
  <c r="BK284" i="315" s="1"/>
  <c r="AD284" i="315"/>
  <c r="BJ284" i="315" s="1"/>
  <c r="AB284" i="315"/>
  <c r="Z284" i="315"/>
  <c r="X284" i="315"/>
  <c r="V284" i="315"/>
  <c r="BF284" i="315" s="1"/>
  <c r="T284" i="315"/>
  <c r="R284" i="315"/>
  <c r="P284" i="315"/>
  <c r="M284" i="315"/>
  <c r="N284" i="315" s="1"/>
  <c r="AW284" i="315" s="1"/>
  <c r="K284" i="315"/>
  <c r="L284" i="315" s="1"/>
  <c r="AJ283" i="315"/>
  <c r="AH283" i="315"/>
  <c r="AI283" i="315" s="1"/>
  <c r="AF283" i="315"/>
  <c r="AG283" i="315" s="1"/>
  <c r="AD283" i="315"/>
  <c r="AE283" i="315" s="1"/>
  <c r="AB283" i="315"/>
  <c r="AC283" i="315" s="1"/>
  <c r="Z283" i="315"/>
  <c r="AA283" i="315" s="1"/>
  <c r="X283" i="315"/>
  <c r="Y283" i="315" s="1"/>
  <c r="V283" i="315"/>
  <c r="W283" i="315" s="1"/>
  <c r="T283" i="315"/>
  <c r="U283" i="315" s="1"/>
  <c r="R283" i="315"/>
  <c r="P283" i="315"/>
  <c r="BC283" i="315" s="1"/>
  <c r="M283" i="315"/>
  <c r="N283" i="315" s="1"/>
  <c r="K283" i="315"/>
  <c r="L283" i="315" s="1"/>
  <c r="AJ282" i="315"/>
  <c r="AH282" i="315"/>
  <c r="AF282" i="315"/>
  <c r="AD282" i="315"/>
  <c r="BJ282" i="315" s="1"/>
  <c r="AB282" i="315"/>
  <c r="Z282" i="315"/>
  <c r="X282" i="315"/>
  <c r="V282" i="315"/>
  <c r="T282" i="315"/>
  <c r="S282" i="315"/>
  <c r="R282" i="315"/>
  <c r="BN282" i="315" s="1"/>
  <c r="Q282" i="315"/>
  <c r="P282" i="315"/>
  <c r="O282" i="315"/>
  <c r="M282" i="315"/>
  <c r="N282" i="315" s="1"/>
  <c r="K282" i="315"/>
  <c r="L282" i="315" s="1"/>
  <c r="AJ281" i="315"/>
  <c r="AH281" i="315"/>
  <c r="AF281" i="315"/>
  <c r="BK281" i="315" s="1"/>
  <c r="AD281" i="315"/>
  <c r="BJ281" i="315" s="1"/>
  <c r="AB281" i="315"/>
  <c r="Z281" i="315"/>
  <c r="X281" i="315"/>
  <c r="V281" i="315"/>
  <c r="T281" i="315"/>
  <c r="S281" i="315"/>
  <c r="R281" i="315"/>
  <c r="BN281" i="315" s="1"/>
  <c r="Q281" i="315"/>
  <c r="P281" i="315"/>
  <c r="O281" i="315"/>
  <c r="M281" i="315"/>
  <c r="N281" i="315" s="1"/>
  <c r="K281" i="315"/>
  <c r="L281" i="315" s="1"/>
  <c r="AJ280" i="315"/>
  <c r="AH280" i="315"/>
  <c r="AF280" i="315"/>
  <c r="BK280" i="315" s="1"/>
  <c r="AD280" i="315"/>
  <c r="BJ280" i="315" s="1"/>
  <c r="AB280" i="315"/>
  <c r="Z280" i="315"/>
  <c r="X280" i="315"/>
  <c r="BG280" i="315" s="1"/>
  <c r="V280" i="315"/>
  <c r="T280" i="315"/>
  <c r="S280" i="315"/>
  <c r="R280" i="315"/>
  <c r="BN280" i="315" s="1"/>
  <c r="Q280" i="315"/>
  <c r="P280" i="315"/>
  <c r="O280" i="315"/>
  <c r="M280" i="315"/>
  <c r="N280" i="315" s="1"/>
  <c r="K280" i="315"/>
  <c r="L280" i="315" s="1"/>
  <c r="AJ279" i="315"/>
  <c r="AH279" i="315"/>
  <c r="AF279" i="315"/>
  <c r="BK279" i="315" s="1"/>
  <c r="AD279" i="315"/>
  <c r="BJ279" i="315" s="1"/>
  <c r="AB279" i="315"/>
  <c r="Z279" i="315"/>
  <c r="X279" i="315"/>
  <c r="V279" i="315"/>
  <c r="T279" i="315"/>
  <c r="S279" i="315"/>
  <c r="R279" i="315"/>
  <c r="BN279" i="315" s="1"/>
  <c r="Q279" i="315"/>
  <c r="P279" i="315"/>
  <c r="O279" i="315"/>
  <c r="M279" i="315"/>
  <c r="N279" i="315" s="1"/>
  <c r="K279" i="315"/>
  <c r="L279" i="315" s="1"/>
  <c r="AJ278" i="315"/>
  <c r="AH278" i="315"/>
  <c r="AI278" i="315" s="1"/>
  <c r="AF278" i="315"/>
  <c r="AG278" i="315" s="1"/>
  <c r="AD278" i="315"/>
  <c r="AW278" i="315" s="1"/>
  <c r="AB278" i="315"/>
  <c r="AC278" i="315" s="1"/>
  <c r="Z278" i="315"/>
  <c r="AA278" i="315" s="1"/>
  <c r="X278" i="315"/>
  <c r="Y278" i="315" s="1"/>
  <c r="V278" i="315"/>
  <c r="BF278" i="315" s="1"/>
  <c r="T278" i="315"/>
  <c r="U278" i="315" s="1"/>
  <c r="S278" i="315"/>
  <c r="R278" i="315"/>
  <c r="BN278" i="315" s="1"/>
  <c r="Q278" i="315"/>
  <c r="P278" i="315"/>
  <c r="O278" i="315"/>
  <c r="M278" i="315"/>
  <c r="N278" i="315" s="1"/>
  <c r="K278" i="315"/>
  <c r="L278" i="315" s="1"/>
  <c r="AJ277" i="315"/>
  <c r="AH277" i="315"/>
  <c r="AI277" i="315" s="1"/>
  <c r="AF277" i="315"/>
  <c r="AG277" i="315" s="1"/>
  <c r="AD277" i="315"/>
  <c r="AE277" i="315" s="1"/>
  <c r="AB277" i="315"/>
  <c r="AC277" i="315" s="1"/>
  <c r="Z277" i="315"/>
  <c r="AA277" i="315" s="1"/>
  <c r="X277" i="315"/>
  <c r="Y277" i="315" s="1"/>
  <c r="V277" i="315"/>
  <c r="W277" i="315" s="1"/>
  <c r="T277" i="315"/>
  <c r="U277" i="315" s="1"/>
  <c r="S277" i="315"/>
  <c r="R277" i="315"/>
  <c r="BN277" i="315" s="1"/>
  <c r="Q277" i="315"/>
  <c r="P277" i="315"/>
  <c r="BC277" i="315" s="1"/>
  <c r="O277" i="315"/>
  <c r="M277" i="315"/>
  <c r="N277" i="315" s="1"/>
  <c r="K277" i="315"/>
  <c r="L277" i="315" s="1"/>
  <c r="AJ276" i="315"/>
  <c r="AH276" i="315"/>
  <c r="AF276" i="315"/>
  <c r="AD276" i="315"/>
  <c r="AB276" i="315"/>
  <c r="BI276" i="315" s="1"/>
  <c r="Z276" i="315"/>
  <c r="X276" i="315"/>
  <c r="V276" i="315"/>
  <c r="T276" i="315"/>
  <c r="BE276" i="315" s="1"/>
  <c r="S276" i="315"/>
  <c r="R276" i="315"/>
  <c r="Q276" i="315"/>
  <c r="P276" i="315"/>
  <c r="O276" i="315"/>
  <c r="M276" i="315"/>
  <c r="N276" i="315" s="1"/>
  <c r="K276" i="315"/>
  <c r="L276" i="315" s="1"/>
  <c r="AJ275" i="315"/>
  <c r="AH275" i="315"/>
  <c r="AI275" i="315" s="1"/>
  <c r="AF275" i="315"/>
  <c r="AG275" i="315" s="1"/>
  <c r="AD275" i="315"/>
  <c r="AB275" i="315"/>
  <c r="AC275" i="315" s="1"/>
  <c r="Z275" i="315"/>
  <c r="AA275" i="315" s="1"/>
  <c r="X275" i="315"/>
  <c r="V275" i="315"/>
  <c r="W275" i="315" s="1"/>
  <c r="T275" i="315"/>
  <c r="U275" i="315" s="1"/>
  <c r="S275" i="315"/>
  <c r="R275" i="315"/>
  <c r="Q275" i="315"/>
  <c r="P275" i="315"/>
  <c r="O275" i="315"/>
  <c r="M275" i="315"/>
  <c r="N275" i="315" s="1"/>
  <c r="K275" i="315"/>
  <c r="L275" i="315" s="1"/>
  <c r="AJ274" i="315"/>
  <c r="AH274" i="315"/>
  <c r="AI274" i="315" s="1"/>
  <c r="AF274" i="315"/>
  <c r="AG274" i="315" s="1"/>
  <c r="AD274" i="315"/>
  <c r="AE274" i="315" s="1"/>
  <c r="AB274" i="315"/>
  <c r="AC274" i="315" s="1"/>
  <c r="Z274" i="315"/>
  <c r="AA274" i="315" s="1"/>
  <c r="X274" i="315"/>
  <c r="Y274" i="315" s="1"/>
  <c r="V274" i="315"/>
  <c r="W274" i="315" s="1"/>
  <c r="T274" i="315"/>
  <c r="U274" i="315" s="1"/>
  <c r="S274" i="315"/>
  <c r="R274" i="315"/>
  <c r="Q274" i="315"/>
  <c r="P274" i="315"/>
  <c r="O274" i="315"/>
  <c r="M274" i="315"/>
  <c r="N274" i="315" s="1"/>
  <c r="K274" i="315"/>
  <c r="L274" i="315" s="1"/>
  <c r="AJ273" i="315"/>
  <c r="AH273" i="315"/>
  <c r="AI273" i="315" s="1"/>
  <c r="AF273" i="315"/>
  <c r="AG273" i="315" s="1"/>
  <c r="AD273" i="315"/>
  <c r="AE273" i="315" s="1"/>
  <c r="AB273" i="315"/>
  <c r="AC273" i="315" s="1"/>
  <c r="Z273" i="315"/>
  <c r="AA273" i="315" s="1"/>
  <c r="X273" i="315"/>
  <c r="Y273" i="315" s="1"/>
  <c r="V273" i="315"/>
  <c r="W273" i="315" s="1"/>
  <c r="T273" i="315"/>
  <c r="U273" i="315" s="1"/>
  <c r="S273" i="315"/>
  <c r="R273" i="315"/>
  <c r="Q273" i="315"/>
  <c r="P273" i="315"/>
  <c r="BC273" i="315" s="1"/>
  <c r="O273" i="315"/>
  <c r="M273" i="315"/>
  <c r="N273" i="315" s="1"/>
  <c r="K273" i="315"/>
  <c r="L273" i="315" s="1"/>
  <c r="AJ272" i="315"/>
  <c r="AH272" i="315"/>
  <c r="AF272" i="315"/>
  <c r="AD272" i="315"/>
  <c r="AB272" i="315"/>
  <c r="Z272" i="315"/>
  <c r="X272" i="315"/>
  <c r="V272" i="315"/>
  <c r="T272" i="315"/>
  <c r="BE272" i="315" s="1"/>
  <c r="S272" i="315"/>
  <c r="R272" i="315"/>
  <c r="Q272" i="315"/>
  <c r="P272" i="315"/>
  <c r="BC272" i="315" s="1"/>
  <c r="O272" i="315"/>
  <c r="M272" i="315"/>
  <c r="N272" i="315" s="1"/>
  <c r="K272" i="315"/>
  <c r="L272" i="315" s="1"/>
  <c r="AJ271" i="315"/>
  <c r="AH271" i="315"/>
  <c r="AF271" i="315"/>
  <c r="AD271" i="315"/>
  <c r="AB271" i="315"/>
  <c r="Z271" i="315"/>
  <c r="X271" i="315"/>
  <c r="BG271" i="315" s="1"/>
  <c r="V271" i="315"/>
  <c r="T271" i="315"/>
  <c r="S271" i="315"/>
  <c r="R271" i="315"/>
  <c r="Q271" i="315"/>
  <c r="P271" i="315"/>
  <c r="O271" i="315"/>
  <c r="M271" i="315"/>
  <c r="N271" i="315" s="1"/>
  <c r="K271" i="315"/>
  <c r="L271" i="315" s="1"/>
  <c r="AJ270" i="315"/>
  <c r="AH270" i="315"/>
  <c r="AF270" i="315"/>
  <c r="AD270" i="315"/>
  <c r="AB270" i="315"/>
  <c r="Z270" i="315"/>
  <c r="X270" i="315"/>
  <c r="BG270" i="315" s="1"/>
  <c r="V270" i="315"/>
  <c r="T270" i="315"/>
  <c r="BE270" i="315" s="1"/>
  <c r="S270" i="315"/>
  <c r="R270" i="315"/>
  <c r="Q270" i="315"/>
  <c r="P270" i="315"/>
  <c r="O270" i="315"/>
  <c r="M270" i="315"/>
  <c r="N270" i="315" s="1"/>
  <c r="K270" i="315"/>
  <c r="L270" i="315" s="1"/>
  <c r="AJ269" i="315"/>
  <c r="AH269" i="315"/>
  <c r="AI269" i="315" s="1"/>
  <c r="AF269" i="315"/>
  <c r="AG269" i="315" s="1"/>
  <c r="AD269" i="315"/>
  <c r="AE269" i="315" s="1"/>
  <c r="AB269" i="315"/>
  <c r="AC269" i="315" s="1"/>
  <c r="Z269" i="315"/>
  <c r="AA269" i="315" s="1"/>
  <c r="X269" i="315"/>
  <c r="Y269" i="315" s="1"/>
  <c r="V269" i="315"/>
  <c r="W269" i="315" s="1"/>
  <c r="T269" i="315"/>
  <c r="U269" i="315" s="1"/>
  <c r="S269" i="315"/>
  <c r="R269" i="315"/>
  <c r="Q269" i="315"/>
  <c r="P269" i="315"/>
  <c r="BC269" i="315" s="1"/>
  <c r="O269" i="315"/>
  <c r="M269" i="315"/>
  <c r="N269" i="315" s="1"/>
  <c r="K269" i="315"/>
  <c r="L269" i="315" s="1"/>
  <c r="AJ268" i="315"/>
  <c r="AH268" i="315"/>
  <c r="AF268" i="315"/>
  <c r="AD268" i="315"/>
  <c r="AB268" i="315"/>
  <c r="BI268" i="315" s="1"/>
  <c r="Z268" i="315"/>
  <c r="X268" i="315"/>
  <c r="V268" i="315"/>
  <c r="T268" i="315"/>
  <c r="BE268" i="315" s="1"/>
  <c r="S268" i="315"/>
  <c r="R268" i="315"/>
  <c r="Q268" i="315"/>
  <c r="P268" i="315"/>
  <c r="BC268" i="315" s="1"/>
  <c r="O268" i="315"/>
  <c r="M268" i="315"/>
  <c r="N268" i="315" s="1"/>
  <c r="K268" i="315"/>
  <c r="L268" i="315" s="1"/>
  <c r="AJ267" i="315"/>
  <c r="AH267" i="315"/>
  <c r="AF267" i="315"/>
  <c r="AD267" i="315"/>
  <c r="AB267" i="315"/>
  <c r="Z267" i="315"/>
  <c r="X267" i="315"/>
  <c r="BG267" i="315" s="1"/>
  <c r="V267" i="315"/>
  <c r="T267" i="315"/>
  <c r="S267" i="315"/>
  <c r="R267" i="315"/>
  <c r="Q267" i="315"/>
  <c r="P267" i="315"/>
  <c r="O267" i="315"/>
  <c r="M267" i="315"/>
  <c r="N267" i="315" s="1"/>
  <c r="K267" i="315"/>
  <c r="L267" i="315" s="1"/>
  <c r="AJ266" i="315"/>
  <c r="AH266" i="315"/>
  <c r="AF266" i="315"/>
  <c r="AD266" i="315"/>
  <c r="AB266" i="315"/>
  <c r="Z266" i="315"/>
  <c r="X266" i="315"/>
  <c r="BG266" i="315" s="1"/>
  <c r="V266" i="315"/>
  <c r="T266" i="315"/>
  <c r="BE266" i="315" s="1"/>
  <c r="S266" i="315"/>
  <c r="R266" i="315"/>
  <c r="Q266" i="315"/>
  <c r="P266" i="315"/>
  <c r="O266" i="315"/>
  <c r="M266" i="315"/>
  <c r="N266" i="315" s="1"/>
  <c r="K266" i="315"/>
  <c r="L266" i="315" s="1"/>
  <c r="AJ265" i="315"/>
  <c r="AH265" i="315"/>
  <c r="AF265" i="315"/>
  <c r="AD265" i="315"/>
  <c r="AB265" i="315"/>
  <c r="Z265" i="315"/>
  <c r="X265" i="315"/>
  <c r="V265" i="315"/>
  <c r="T265" i="315"/>
  <c r="BE265" i="315" s="1"/>
  <c r="S265" i="315"/>
  <c r="R265" i="315"/>
  <c r="Q265" i="315"/>
  <c r="P265" i="315"/>
  <c r="BC265" i="315" s="1"/>
  <c r="O265" i="315"/>
  <c r="M265" i="315"/>
  <c r="N265" i="315" s="1"/>
  <c r="K265" i="315"/>
  <c r="L265" i="315" s="1"/>
  <c r="AJ264" i="315"/>
  <c r="AH264" i="315"/>
  <c r="AF264" i="315"/>
  <c r="AG264" i="315" s="1"/>
  <c r="AD264" i="315"/>
  <c r="AE264" i="315" s="1"/>
  <c r="AB264" i="315"/>
  <c r="AC264" i="315" s="1"/>
  <c r="Z264" i="315"/>
  <c r="AA264" i="315" s="1"/>
  <c r="X264" i="315"/>
  <c r="Y264" i="315" s="1"/>
  <c r="V264" i="315"/>
  <c r="W264" i="315" s="1"/>
  <c r="T264" i="315"/>
  <c r="U264" i="315" s="1"/>
  <c r="S264" i="315"/>
  <c r="R264" i="315"/>
  <c r="Q264" i="315"/>
  <c r="P264" i="315"/>
  <c r="O264" i="315"/>
  <c r="M264" i="315"/>
  <c r="N264" i="315" s="1"/>
  <c r="K264" i="315"/>
  <c r="L264" i="315" s="1"/>
  <c r="AJ263" i="315"/>
  <c r="AH263" i="315"/>
  <c r="AF263" i="315"/>
  <c r="AG263" i="315" s="1"/>
  <c r="AD263" i="315"/>
  <c r="AB263" i="315"/>
  <c r="AC263" i="315" s="1"/>
  <c r="Z263" i="315"/>
  <c r="AA263" i="315" s="1"/>
  <c r="X263" i="315"/>
  <c r="Y263" i="315" s="1"/>
  <c r="V263" i="315"/>
  <c r="W263" i="315" s="1"/>
  <c r="T263" i="315"/>
  <c r="U263" i="315" s="1"/>
  <c r="S263" i="315"/>
  <c r="R263" i="315"/>
  <c r="Q263" i="315"/>
  <c r="P263" i="315"/>
  <c r="O263" i="315"/>
  <c r="M263" i="315"/>
  <c r="N263" i="315" s="1"/>
  <c r="K263" i="315"/>
  <c r="L263" i="315" s="1"/>
  <c r="AJ262" i="315"/>
  <c r="AH262" i="315"/>
  <c r="AF262" i="315"/>
  <c r="AD262" i="315"/>
  <c r="AB262" i="315"/>
  <c r="Z262" i="315"/>
  <c r="X262" i="315"/>
  <c r="BG262" i="315" s="1"/>
  <c r="V262" i="315"/>
  <c r="T262" i="315"/>
  <c r="BE262" i="315" s="1"/>
  <c r="S262" i="315"/>
  <c r="R262" i="315"/>
  <c r="Q262" i="315"/>
  <c r="P262" i="315"/>
  <c r="O262" i="315"/>
  <c r="M262" i="315"/>
  <c r="N262" i="315" s="1"/>
  <c r="K262" i="315"/>
  <c r="L262" i="315" s="1"/>
  <c r="AJ261" i="315"/>
  <c r="AH261" i="315"/>
  <c r="AF261" i="315"/>
  <c r="BK261" i="315" s="1"/>
  <c r="AD261" i="315"/>
  <c r="AB261" i="315"/>
  <c r="Z261" i="315"/>
  <c r="X261" i="315"/>
  <c r="V261" i="315"/>
  <c r="T261" i="315"/>
  <c r="BE261" i="315" s="1"/>
  <c r="S261" i="315"/>
  <c r="R261" i="315"/>
  <c r="Q261" i="315"/>
  <c r="P261" i="315"/>
  <c r="O261" i="315"/>
  <c r="M261" i="315"/>
  <c r="N261" i="315" s="1"/>
  <c r="K261" i="315"/>
  <c r="L261" i="315" s="1"/>
  <c r="AJ260" i="315"/>
  <c r="AH260" i="315"/>
  <c r="AI260" i="315" s="1"/>
  <c r="AF260" i="315"/>
  <c r="AG260" i="315" s="1"/>
  <c r="AD260" i="315"/>
  <c r="AE260" i="315" s="1"/>
  <c r="AB260" i="315"/>
  <c r="AC260" i="315" s="1"/>
  <c r="Z260" i="315"/>
  <c r="AA260" i="315" s="1"/>
  <c r="X260" i="315"/>
  <c r="Y260" i="315" s="1"/>
  <c r="V260" i="315"/>
  <c r="W260" i="315" s="1"/>
  <c r="T260" i="315"/>
  <c r="U260" i="315" s="1"/>
  <c r="S260" i="315"/>
  <c r="R260" i="315"/>
  <c r="Q260" i="315"/>
  <c r="P260" i="315"/>
  <c r="O260" i="315"/>
  <c r="M260" i="315"/>
  <c r="N260" i="315" s="1"/>
  <c r="K260" i="315"/>
  <c r="L260" i="315" s="1"/>
  <c r="AJ259" i="315"/>
  <c r="AH259" i="315"/>
  <c r="AI259" i="315" s="1"/>
  <c r="AF259" i="315"/>
  <c r="AG259" i="315" s="1"/>
  <c r="AD259" i="315"/>
  <c r="AB259" i="315"/>
  <c r="AC259" i="315" s="1"/>
  <c r="Z259" i="315"/>
  <c r="AA259" i="315" s="1"/>
  <c r="X259" i="315"/>
  <c r="Y259" i="315" s="1"/>
  <c r="V259" i="315"/>
  <c r="W259" i="315" s="1"/>
  <c r="T259" i="315"/>
  <c r="U259" i="315" s="1"/>
  <c r="S259" i="315"/>
  <c r="R259" i="315"/>
  <c r="Q259" i="315"/>
  <c r="P259" i="315"/>
  <c r="O259" i="315"/>
  <c r="M259" i="315"/>
  <c r="N259" i="315" s="1"/>
  <c r="K259" i="315"/>
  <c r="L259" i="315" s="1"/>
  <c r="AJ258" i="315"/>
  <c r="AH258" i="315"/>
  <c r="AI258" i="315" s="1"/>
  <c r="AF258" i="315"/>
  <c r="AG258" i="315" s="1"/>
  <c r="AD258" i="315"/>
  <c r="AE258" i="315" s="1"/>
  <c r="AB258" i="315"/>
  <c r="AC258" i="315" s="1"/>
  <c r="Z258" i="315"/>
  <c r="X258" i="315"/>
  <c r="Y258" i="315" s="1"/>
  <c r="V258" i="315"/>
  <c r="W258" i="315" s="1"/>
  <c r="T258" i="315"/>
  <c r="U258" i="315" s="1"/>
  <c r="S258" i="315"/>
  <c r="R258" i="315"/>
  <c r="Q258" i="315"/>
  <c r="P258" i="315"/>
  <c r="O258" i="315"/>
  <c r="M258" i="315"/>
  <c r="N258" i="315" s="1"/>
  <c r="K258" i="315"/>
  <c r="L258" i="315" s="1"/>
  <c r="AJ257" i="315"/>
  <c r="AH257" i="315"/>
  <c r="AI257" i="315" s="1"/>
  <c r="AF257" i="315"/>
  <c r="AG257" i="315" s="1"/>
  <c r="AD257" i="315"/>
  <c r="AE257" i="315" s="1"/>
  <c r="AB257" i="315"/>
  <c r="AC257" i="315" s="1"/>
  <c r="Z257" i="315"/>
  <c r="AA257" i="315" s="1"/>
  <c r="X257" i="315"/>
  <c r="Y257" i="315" s="1"/>
  <c r="V257" i="315"/>
  <c r="W257" i="315" s="1"/>
  <c r="T257" i="315"/>
  <c r="S257" i="315"/>
  <c r="R257" i="315"/>
  <c r="Q257" i="315"/>
  <c r="P257" i="315"/>
  <c r="O257" i="315"/>
  <c r="M257" i="315"/>
  <c r="N257" i="315" s="1"/>
  <c r="K257" i="315"/>
  <c r="L257" i="315" s="1"/>
  <c r="AJ256" i="315"/>
  <c r="AH256" i="315"/>
  <c r="AI256" i="315" s="1"/>
  <c r="AF256" i="315"/>
  <c r="AG256" i="315" s="1"/>
  <c r="AD256" i="315"/>
  <c r="AE256" i="315" s="1"/>
  <c r="AB256" i="315"/>
  <c r="AC256" i="315" s="1"/>
  <c r="Z256" i="315"/>
  <c r="AA256" i="315" s="1"/>
  <c r="X256" i="315"/>
  <c r="Y256" i="315" s="1"/>
  <c r="V256" i="315"/>
  <c r="W256" i="315" s="1"/>
  <c r="T256" i="315"/>
  <c r="U256" i="315" s="1"/>
  <c r="S256" i="315"/>
  <c r="R256" i="315"/>
  <c r="Q256" i="315"/>
  <c r="P256" i="315"/>
  <c r="O256" i="315"/>
  <c r="M256" i="315"/>
  <c r="N256" i="315" s="1"/>
  <c r="K256" i="315"/>
  <c r="L256" i="315" s="1"/>
  <c r="AJ255" i="315"/>
  <c r="AH255" i="315"/>
  <c r="AI255" i="315" s="1"/>
  <c r="AF255" i="315"/>
  <c r="AG255" i="315" s="1"/>
  <c r="AD255" i="315"/>
  <c r="AE255" i="315" s="1"/>
  <c r="AB255" i="315"/>
  <c r="AC255" i="315" s="1"/>
  <c r="Z255" i="315"/>
  <c r="AA255" i="315" s="1"/>
  <c r="X255" i="315"/>
  <c r="V255" i="315"/>
  <c r="W255" i="315" s="1"/>
  <c r="T255" i="315"/>
  <c r="U255" i="315" s="1"/>
  <c r="S255" i="315"/>
  <c r="R255" i="315"/>
  <c r="Q255" i="315"/>
  <c r="P255" i="315"/>
  <c r="O255" i="315"/>
  <c r="M255" i="315"/>
  <c r="N255" i="315" s="1"/>
  <c r="K255" i="315"/>
  <c r="L255" i="315" s="1"/>
  <c r="AJ254" i="315"/>
  <c r="AH254" i="315"/>
  <c r="AI254" i="315" s="1"/>
  <c r="AF254" i="315"/>
  <c r="AG254" i="315" s="1"/>
  <c r="AD254" i="315"/>
  <c r="AB254" i="315"/>
  <c r="AC254" i="315" s="1"/>
  <c r="Z254" i="315"/>
  <c r="AA254" i="315" s="1"/>
  <c r="X254" i="315"/>
  <c r="V254" i="315"/>
  <c r="W254" i="315" s="1"/>
  <c r="T254" i="315"/>
  <c r="U254" i="315" s="1"/>
  <c r="S254" i="315"/>
  <c r="R254" i="315"/>
  <c r="Q254" i="315"/>
  <c r="P254" i="315"/>
  <c r="O254" i="315"/>
  <c r="M254" i="315"/>
  <c r="N254" i="315" s="1"/>
  <c r="K254" i="315"/>
  <c r="L254" i="315" s="1"/>
  <c r="AJ253" i="315"/>
  <c r="AH253" i="315"/>
  <c r="AI253" i="315" s="1"/>
  <c r="AF253" i="315"/>
  <c r="AD253" i="315"/>
  <c r="AE253" i="315" s="1"/>
  <c r="AB253" i="315"/>
  <c r="AC253" i="315" s="1"/>
  <c r="Z253" i="315"/>
  <c r="AA253" i="315" s="1"/>
  <c r="X253" i="315"/>
  <c r="Y253" i="315" s="1"/>
  <c r="V253" i="315"/>
  <c r="W253" i="315" s="1"/>
  <c r="T253" i="315"/>
  <c r="S253" i="315"/>
  <c r="R253" i="315"/>
  <c r="Q253" i="315"/>
  <c r="P253" i="315"/>
  <c r="O253" i="315"/>
  <c r="M253" i="315"/>
  <c r="N253" i="315" s="1"/>
  <c r="K253" i="315"/>
  <c r="L253" i="315" s="1"/>
  <c r="AJ252" i="315"/>
  <c r="AH252" i="315"/>
  <c r="AI252" i="315" s="1"/>
  <c r="AF252" i="315"/>
  <c r="AG252" i="315" s="1"/>
  <c r="AD252" i="315"/>
  <c r="AE252" i="315" s="1"/>
  <c r="AB252" i="315"/>
  <c r="AC252" i="315" s="1"/>
  <c r="Z252" i="315"/>
  <c r="AA252" i="315" s="1"/>
  <c r="X252" i="315"/>
  <c r="Y252" i="315" s="1"/>
  <c r="V252" i="315"/>
  <c r="W252" i="315" s="1"/>
  <c r="T252" i="315"/>
  <c r="S252" i="315"/>
  <c r="R252" i="315"/>
  <c r="Q252" i="315"/>
  <c r="P252" i="315"/>
  <c r="O252" i="315"/>
  <c r="M252" i="315"/>
  <c r="K252" i="315"/>
  <c r="L252" i="315" s="1"/>
  <c r="AJ251" i="315"/>
  <c r="AH251" i="315"/>
  <c r="AI251" i="315" s="1"/>
  <c r="AF251" i="315"/>
  <c r="AG251" i="315" s="1"/>
  <c r="AD251" i="315"/>
  <c r="AE251" i="315" s="1"/>
  <c r="AB251" i="315"/>
  <c r="AC251" i="315" s="1"/>
  <c r="Z251" i="315"/>
  <c r="AA251" i="315" s="1"/>
  <c r="X251" i="315"/>
  <c r="Y251" i="315" s="1"/>
  <c r="V251" i="315"/>
  <c r="W251" i="315" s="1"/>
  <c r="T251" i="315"/>
  <c r="U251" i="315" s="1"/>
  <c r="S251" i="315"/>
  <c r="R251" i="315"/>
  <c r="Q251" i="315"/>
  <c r="P251" i="315"/>
  <c r="O251" i="315"/>
  <c r="M251" i="315"/>
  <c r="N251" i="315" s="1"/>
  <c r="K251" i="315"/>
  <c r="L251" i="315" s="1"/>
  <c r="AJ250" i="315"/>
  <c r="AH250" i="315"/>
  <c r="AI250" i="315" s="1"/>
  <c r="AF250" i="315"/>
  <c r="AG250" i="315" s="1"/>
  <c r="AD250" i="315"/>
  <c r="AE250" i="315" s="1"/>
  <c r="AB250" i="315"/>
  <c r="AC250" i="315" s="1"/>
  <c r="Z250" i="315"/>
  <c r="AA250" i="315" s="1"/>
  <c r="X250" i="315"/>
  <c r="Y250" i="315" s="1"/>
  <c r="V250" i="315"/>
  <c r="W250" i="315" s="1"/>
  <c r="T250" i="315"/>
  <c r="U250" i="315" s="1"/>
  <c r="S250" i="315"/>
  <c r="R250" i="315"/>
  <c r="Q250" i="315"/>
  <c r="P250" i="315"/>
  <c r="O250" i="315"/>
  <c r="M250" i="315"/>
  <c r="N250" i="315" s="1"/>
  <c r="K250" i="315"/>
  <c r="L250" i="315" s="1"/>
  <c r="AJ249" i="315"/>
  <c r="AH249" i="315"/>
  <c r="AI249" i="315" s="1"/>
  <c r="AF249" i="315"/>
  <c r="AG249" i="315" s="1"/>
  <c r="AD249" i="315"/>
  <c r="AB249" i="315"/>
  <c r="Z249" i="315"/>
  <c r="AA249" i="315" s="1"/>
  <c r="X249" i="315"/>
  <c r="V249" i="315"/>
  <c r="W249" i="315" s="1"/>
  <c r="T249" i="315"/>
  <c r="U249" i="315" s="1"/>
  <c r="S249" i="315"/>
  <c r="R249" i="315"/>
  <c r="BN249" i="315" s="1"/>
  <c r="Q249" i="315"/>
  <c r="P249" i="315"/>
  <c r="BD249" i="315" s="1"/>
  <c r="O249" i="315"/>
  <c r="M249" i="315"/>
  <c r="N249" i="315" s="1"/>
  <c r="K249" i="315"/>
  <c r="L249" i="315" s="1"/>
  <c r="AJ248" i="315"/>
  <c r="AH248" i="315"/>
  <c r="AF248" i="315"/>
  <c r="AD248" i="315"/>
  <c r="BJ248" i="315" s="1"/>
  <c r="AB248" i="315"/>
  <c r="BI248" i="315" s="1"/>
  <c r="Z248" i="315"/>
  <c r="X248" i="315"/>
  <c r="V248" i="315"/>
  <c r="T248" i="315"/>
  <c r="BE248" i="315" s="1"/>
  <c r="S248" i="315"/>
  <c r="R248" i="315"/>
  <c r="BN248" i="315" s="1"/>
  <c r="Q248" i="315"/>
  <c r="P248" i="315"/>
  <c r="BD248" i="315" s="1"/>
  <c r="O248" i="315"/>
  <c r="M248" i="315"/>
  <c r="N248" i="315" s="1"/>
  <c r="K248" i="315"/>
  <c r="L248" i="315" s="1"/>
  <c r="AJ247" i="315"/>
  <c r="AH247" i="315"/>
  <c r="AF247" i="315"/>
  <c r="AD247" i="315"/>
  <c r="BJ247" i="315" s="1"/>
  <c r="AB247" i="315"/>
  <c r="BI247" i="315" s="1"/>
  <c r="Z247" i="315"/>
  <c r="X247" i="315"/>
  <c r="V247" i="315"/>
  <c r="T247" i="315"/>
  <c r="BE247" i="315" s="1"/>
  <c r="S247" i="315"/>
  <c r="R247" i="315"/>
  <c r="BN247" i="315" s="1"/>
  <c r="Q247" i="315"/>
  <c r="P247" i="315"/>
  <c r="BD247" i="315" s="1"/>
  <c r="O247" i="315"/>
  <c r="M247" i="315"/>
  <c r="K247" i="315"/>
  <c r="L247" i="315" s="1"/>
  <c r="AJ246" i="315"/>
  <c r="AH246" i="315"/>
  <c r="AF246" i="315"/>
  <c r="AD246" i="315"/>
  <c r="BJ246" i="315" s="1"/>
  <c r="AB246" i="315"/>
  <c r="BI246" i="315" s="1"/>
  <c r="Z246" i="315"/>
  <c r="X246" i="315"/>
  <c r="V246" i="315"/>
  <c r="T246" i="315"/>
  <c r="BE246" i="315" s="1"/>
  <c r="S246" i="315"/>
  <c r="R246" i="315"/>
  <c r="BN246" i="315" s="1"/>
  <c r="Q246" i="315"/>
  <c r="P246" i="315"/>
  <c r="BB246" i="315" s="1"/>
  <c r="O246" i="315"/>
  <c r="M246" i="315"/>
  <c r="N246" i="315" s="1"/>
  <c r="K246" i="315"/>
  <c r="L246" i="315" s="1"/>
  <c r="AJ245" i="315"/>
  <c r="AH245" i="315"/>
  <c r="AF245" i="315"/>
  <c r="AD245" i="315"/>
  <c r="BJ245" i="315" s="1"/>
  <c r="AB245" i="315"/>
  <c r="Z245" i="315"/>
  <c r="X245" i="315"/>
  <c r="V245" i="315"/>
  <c r="T245" i="315"/>
  <c r="BE245" i="315" s="1"/>
  <c r="S245" i="315"/>
  <c r="R245" i="315"/>
  <c r="BN245" i="315" s="1"/>
  <c r="Q245" i="315"/>
  <c r="P245" i="315"/>
  <c r="O245" i="315"/>
  <c r="M245" i="315"/>
  <c r="K245" i="315"/>
  <c r="L245" i="315" s="1"/>
  <c r="AJ244" i="315"/>
  <c r="AH244" i="315"/>
  <c r="AF244" i="315"/>
  <c r="AD244" i="315"/>
  <c r="BJ244" i="315" s="1"/>
  <c r="AB244" i="315"/>
  <c r="Z244" i="315"/>
  <c r="X244" i="315"/>
  <c r="V244" i="315"/>
  <c r="T244" i="315"/>
  <c r="BE244" i="315" s="1"/>
  <c r="S244" i="315"/>
  <c r="R244" i="315"/>
  <c r="BN244" i="315" s="1"/>
  <c r="Q244" i="315"/>
  <c r="P244" i="315"/>
  <c r="BD244" i="315" s="1"/>
  <c r="O244" i="315"/>
  <c r="M244" i="315"/>
  <c r="N244" i="315" s="1"/>
  <c r="K244" i="315"/>
  <c r="L244" i="315" s="1"/>
  <c r="AJ243" i="315"/>
  <c r="AH243" i="315"/>
  <c r="AF243" i="315"/>
  <c r="AD243" i="315"/>
  <c r="BJ243" i="315" s="1"/>
  <c r="AB243" i="315"/>
  <c r="BI243" i="315" s="1"/>
  <c r="Z243" i="315"/>
  <c r="X243" i="315"/>
  <c r="V243" i="315"/>
  <c r="T243" i="315"/>
  <c r="BE243" i="315" s="1"/>
  <c r="S243" i="315"/>
  <c r="R243" i="315"/>
  <c r="BN243" i="315" s="1"/>
  <c r="Q243" i="315"/>
  <c r="P243" i="315"/>
  <c r="O243" i="315"/>
  <c r="M243" i="315"/>
  <c r="N243" i="315" s="1"/>
  <c r="K243" i="315"/>
  <c r="L243" i="315" s="1"/>
  <c r="AJ242" i="315"/>
  <c r="AH242" i="315"/>
  <c r="AF242" i="315"/>
  <c r="AD242" i="315"/>
  <c r="BJ242" i="315" s="1"/>
  <c r="AB242" i="315"/>
  <c r="BI242" i="315" s="1"/>
  <c r="Z242" i="315"/>
  <c r="X242" i="315"/>
  <c r="V242" i="315"/>
  <c r="T242" i="315"/>
  <c r="BE242" i="315" s="1"/>
  <c r="S242" i="315"/>
  <c r="R242" i="315"/>
  <c r="BN242" i="315" s="1"/>
  <c r="Q242" i="315"/>
  <c r="P242" i="315"/>
  <c r="BD242" i="315" s="1"/>
  <c r="O242" i="315"/>
  <c r="M242" i="315"/>
  <c r="N242" i="315" s="1"/>
  <c r="K242" i="315"/>
  <c r="L242" i="315" s="1"/>
  <c r="AJ241" i="315"/>
  <c r="AH241" i="315"/>
  <c r="AI241" i="315" s="1"/>
  <c r="AF241" i="315"/>
  <c r="AG241" i="315" s="1"/>
  <c r="AD241" i="315"/>
  <c r="AB241" i="315"/>
  <c r="AC241" i="315" s="1"/>
  <c r="Z241" i="315"/>
  <c r="AA241" i="315" s="1"/>
  <c r="X241" i="315"/>
  <c r="Y241" i="315" s="1"/>
  <c r="V241" i="315"/>
  <c r="W241" i="315" s="1"/>
  <c r="T241" i="315"/>
  <c r="U241" i="315" s="1"/>
  <c r="S241" i="315"/>
  <c r="R241" i="315"/>
  <c r="BN241" i="315" s="1"/>
  <c r="Q241" i="315"/>
  <c r="P241" i="315"/>
  <c r="O241" i="315"/>
  <c r="M241" i="315"/>
  <c r="K241" i="315"/>
  <c r="L241" i="315" s="1"/>
  <c r="AJ240" i="315"/>
  <c r="AH240" i="315"/>
  <c r="AF240" i="315"/>
  <c r="AD240" i="315"/>
  <c r="BJ240" i="315" s="1"/>
  <c r="AB240" i="315"/>
  <c r="Z240" i="315"/>
  <c r="X240" i="315"/>
  <c r="V240" i="315"/>
  <c r="T240" i="315"/>
  <c r="BE240" i="315" s="1"/>
  <c r="S240" i="315"/>
  <c r="R240" i="315"/>
  <c r="BN240" i="315" s="1"/>
  <c r="Q240" i="315"/>
  <c r="P240" i="315"/>
  <c r="O240" i="315"/>
  <c r="M240" i="315"/>
  <c r="N240" i="315" s="1"/>
  <c r="K240" i="315"/>
  <c r="L240" i="315" s="1"/>
  <c r="AJ239" i="315"/>
  <c r="AH239" i="315"/>
  <c r="AF239" i="315"/>
  <c r="AD239" i="315"/>
  <c r="BJ239" i="315" s="1"/>
  <c r="AB239" i="315"/>
  <c r="Z239" i="315"/>
  <c r="X239" i="315"/>
  <c r="V239" i="315"/>
  <c r="T239" i="315"/>
  <c r="BE239" i="315" s="1"/>
  <c r="S239" i="315"/>
  <c r="R239" i="315"/>
  <c r="BN239" i="315" s="1"/>
  <c r="Q239" i="315"/>
  <c r="P239" i="315"/>
  <c r="O239" i="315"/>
  <c r="M239" i="315"/>
  <c r="N239" i="315" s="1"/>
  <c r="K239" i="315"/>
  <c r="L239" i="315" s="1"/>
  <c r="AJ238" i="315"/>
  <c r="AH238" i="315"/>
  <c r="AF238" i="315"/>
  <c r="AD238" i="315"/>
  <c r="BJ238" i="315" s="1"/>
  <c r="AB238" i="315"/>
  <c r="Z238" i="315"/>
  <c r="X238" i="315"/>
  <c r="V238" i="315"/>
  <c r="T238" i="315"/>
  <c r="BE238" i="315" s="1"/>
  <c r="S238" i="315"/>
  <c r="R238" i="315"/>
  <c r="BN238" i="315" s="1"/>
  <c r="Q238" i="315"/>
  <c r="P238" i="315"/>
  <c r="O238" i="315"/>
  <c r="M238" i="315"/>
  <c r="K238" i="315"/>
  <c r="L238" i="315" s="1"/>
  <c r="AJ237" i="315"/>
  <c r="AH237" i="315"/>
  <c r="AF237" i="315"/>
  <c r="AD237" i="315"/>
  <c r="BJ237" i="315" s="1"/>
  <c r="AB237" i="315"/>
  <c r="Z237" i="315"/>
  <c r="X237" i="315"/>
  <c r="V237" i="315"/>
  <c r="T237" i="315"/>
  <c r="BE237" i="315" s="1"/>
  <c r="S237" i="315"/>
  <c r="R237" i="315"/>
  <c r="BN237" i="315" s="1"/>
  <c r="Q237" i="315"/>
  <c r="P237" i="315"/>
  <c r="O237" i="315"/>
  <c r="M237" i="315"/>
  <c r="N237" i="315" s="1"/>
  <c r="K237" i="315"/>
  <c r="L237" i="315" s="1"/>
  <c r="AJ236" i="315"/>
  <c r="AH236" i="315"/>
  <c r="AF236" i="315"/>
  <c r="AG236" i="315" s="1"/>
  <c r="AD236" i="315"/>
  <c r="AE236" i="315" s="1"/>
  <c r="AB236" i="315"/>
  <c r="AC236" i="315" s="1"/>
  <c r="Z236" i="315"/>
  <c r="AA236" i="315" s="1"/>
  <c r="X236" i="315"/>
  <c r="Y236" i="315" s="1"/>
  <c r="V236" i="315"/>
  <c r="W236" i="315" s="1"/>
  <c r="T236" i="315"/>
  <c r="U236" i="315" s="1"/>
  <c r="S236" i="315"/>
  <c r="R236" i="315"/>
  <c r="BN236" i="315" s="1"/>
  <c r="Q236" i="315"/>
  <c r="P236" i="315"/>
  <c r="O236" i="315"/>
  <c r="M236" i="315"/>
  <c r="N236" i="315" s="1"/>
  <c r="K236" i="315"/>
  <c r="L236" i="315" s="1"/>
  <c r="AJ235" i="315"/>
  <c r="AH235" i="315"/>
  <c r="AF235" i="315"/>
  <c r="AD235" i="315"/>
  <c r="BJ235" i="315" s="1"/>
  <c r="AB235" i="315"/>
  <c r="Z235" i="315"/>
  <c r="X235" i="315"/>
  <c r="V235" i="315"/>
  <c r="BF235" i="315" s="1"/>
  <c r="T235" i="315"/>
  <c r="BE235" i="315" s="1"/>
  <c r="S235" i="315"/>
  <c r="R235" i="315"/>
  <c r="BN235" i="315" s="1"/>
  <c r="Q235" i="315"/>
  <c r="P235" i="315"/>
  <c r="O235" i="315"/>
  <c r="M235" i="315"/>
  <c r="N235" i="315" s="1"/>
  <c r="K235" i="315"/>
  <c r="L235" i="315" s="1"/>
  <c r="AJ234" i="315"/>
  <c r="AH234" i="315"/>
  <c r="AF234" i="315"/>
  <c r="AG234" i="315" s="1"/>
  <c r="AD234" i="315"/>
  <c r="AE234" i="315" s="1"/>
  <c r="AB234" i="315"/>
  <c r="AC234" i="315" s="1"/>
  <c r="Z234" i="315"/>
  <c r="AA234" i="315" s="1"/>
  <c r="X234" i="315"/>
  <c r="Y234" i="315" s="1"/>
  <c r="V234" i="315"/>
  <c r="W234" i="315" s="1"/>
  <c r="T234" i="315"/>
  <c r="S234" i="315"/>
  <c r="R234" i="315"/>
  <c r="BN234" i="315" s="1"/>
  <c r="Q234" i="315"/>
  <c r="P234" i="315"/>
  <c r="O234" i="315"/>
  <c r="M234" i="315"/>
  <c r="N234" i="315" s="1"/>
  <c r="K234" i="315"/>
  <c r="L234" i="315" s="1"/>
  <c r="AJ233" i="315"/>
  <c r="AH233" i="315"/>
  <c r="AF233" i="315"/>
  <c r="AD233" i="315"/>
  <c r="BJ233" i="315" s="1"/>
  <c r="AB233" i="315"/>
  <c r="Z233" i="315"/>
  <c r="X233" i="315"/>
  <c r="V233" i="315"/>
  <c r="T233" i="315"/>
  <c r="BE233" i="315" s="1"/>
  <c r="S233" i="315"/>
  <c r="R233" i="315"/>
  <c r="BN233" i="315" s="1"/>
  <c r="Q233" i="315"/>
  <c r="P233" i="315"/>
  <c r="O233" i="315"/>
  <c r="M233" i="315"/>
  <c r="N233" i="315" s="1"/>
  <c r="K233" i="315"/>
  <c r="L233" i="315" s="1"/>
  <c r="AJ232" i="315"/>
  <c r="AH232" i="315"/>
  <c r="AF232" i="315"/>
  <c r="AD232" i="315"/>
  <c r="BJ232" i="315" s="1"/>
  <c r="AB232" i="315"/>
  <c r="Z232" i="315"/>
  <c r="X232" i="315"/>
  <c r="V232" i="315"/>
  <c r="T232" i="315"/>
  <c r="BE232" i="315" s="1"/>
  <c r="S232" i="315"/>
  <c r="R232" i="315"/>
  <c r="BN232" i="315" s="1"/>
  <c r="Q232" i="315"/>
  <c r="P232" i="315"/>
  <c r="O232" i="315"/>
  <c r="M232" i="315"/>
  <c r="K232" i="315"/>
  <c r="L232" i="315" s="1"/>
  <c r="AJ231" i="315"/>
  <c r="AH231" i="315"/>
  <c r="AF231" i="315"/>
  <c r="AD231" i="315"/>
  <c r="BJ231" i="315" s="1"/>
  <c r="AB231" i="315"/>
  <c r="Z231" i="315"/>
  <c r="X231" i="315"/>
  <c r="V231" i="315"/>
  <c r="T231" i="315"/>
  <c r="BE231" i="315" s="1"/>
  <c r="S231" i="315"/>
  <c r="R231" i="315"/>
  <c r="BN231" i="315" s="1"/>
  <c r="Q231" i="315"/>
  <c r="P231" i="315"/>
  <c r="O231" i="315"/>
  <c r="M231" i="315"/>
  <c r="N231" i="315" s="1"/>
  <c r="K231" i="315"/>
  <c r="L231" i="315" s="1"/>
  <c r="AJ230" i="315"/>
  <c r="AH230" i="315"/>
  <c r="BL230" i="315" s="1"/>
  <c r="AF230" i="315"/>
  <c r="AD230" i="315"/>
  <c r="AB230" i="315"/>
  <c r="Z230" i="315"/>
  <c r="X230" i="315"/>
  <c r="V230" i="315"/>
  <c r="T230" i="315"/>
  <c r="BE230" i="315" s="1"/>
  <c r="S230" i="315"/>
  <c r="R230" i="315"/>
  <c r="BN230" i="315" s="1"/>
  <c r="Q230" i="315"/>
  <c r="P230" i="315"/>
  <c r="O230" i="315"/>
  <c r="M230" i="315"/>
  <c r="N230" i="315" s="1"/>
  <c r="K230" i="315"/>
  <c r="L230" i="315" s="1"/>
  <c r="AJ229" i="315"/>
  <c r="AH229" i="315"/>
  <c r="BL229" i="315" s="1"/>
  <c r="AF229" i="315"/>
  <c r="AD229" i="315"/>
  <c r="AB229" i="315"/>
  <c r="Z229" i="315"/>
  <c r="X229" i="315"/>
  <c r="V229" i="315"/>
  <c r="T229" i="315"/>
  <c r="BE229" i="315" s="1"/>
  <c r="S229" i="315"/>
  <c r="R229" i="315"/>
  <c r="BN229" i="315" s="1"/>
  <c r="Q229" i="315"/>
  <c r="P229" i="315"/>
  <c r="O229" i="315"/>
  <c r="M229" i="315"/>
  <c r="N229" i="315" s="1"/>
  <c r="K229" i="315"/>
  <c r="L229" i="315" s="1"/>
  <c r="AJ228" i="315"/>
  <c r="AH228" i="315"/>
  <c r="BL228" i="315" s="1"/>
  <c r="AF228" i="315"/>
  <c r="AD228" i="315"/>
  <c r="AB228" i="315"/>
  <c r="Z228" i="315"/>
  <c r="X228" i="315"/>
  <c r="V228" i="315"/>
  <c r="T228" i="315"/>
  <c r="BE228" i="315" s="1"/>
  <c r="S228" i="315"/>
  <c r="R228" i="315"/>
  <c r="Q228" i="315"/>
  <c r="P228" i="315"/>
  <c r="O228" i="315"/>
  <c r="M228" i="315"/>
  <c r="N228" i="315" s="1"/>
  <c r="K228" i="315"/>
  <c r="L228" i="315" s="1"/>
  <c r="AJ227" i="315"/>
  <c r="AH227" i="315"/>
  <c r="AF227" i="315"/>
  <c r="AG227" i="315" s="1"/>
  <c r="AD227" i="315"/>
  <c r="AE227" i="315" s="1"/>
  <c r="AB227" i="315"/>
  <c r="AC227" i="315" s="1"/>
  <c r="Z227" i="315"/>
  <c r="AA227" i="315" s="1"/>
  <c r="X227" i="315"/>
  <c r="Y227" i="315" s="1"/>
  <c r="V227" i="315"/>
  <c r="W227" i="315" s="1"/>
  <c r="T227" i="315"/>
  <c r="U227" i="315" s="1"/>
  <c r="S227" i="315"/>
  <c r="R227" i="315"/>
  <c r="BN227" i="315" s="1"/>
  <c r="Q227" i="315"/>
  <c r="P227" i="315"/>
  <c r="O227" i="315"/>
  <c r="M227" i="315"/>
  <c r="N227" i="315" s="1"/>
  <c r="K227" i="315"/>
  <c r="L227" i="315" s="1"/>
  <c r="AJ226" i="315"/>
  <c r="AH226" i="315"/>
  <c r="BL226" i="315" s="1"/>
  <c r="AF226" i="315"/>
  <c r="AD226" i="315"/>
  <c r="AB226" i="315"/>
  <c r="Z226" i="315"/>
  <c r="X226" i="315"/>
  <c r="V226" i="315"/>
  <c r="T226" i="315"/>
  <c r="BE226" i="315" s="1"/>
  <c r="S226" i="315"/>
  <c r="R226" i="315"/>
  <c r="Q226" i="315"/>
  <c r="P226" i="315"/>
  <c r="O226" i="315"/>
  <c r="M226" i="315"/>
  <c r="N226" i="315" s="1"/>
  <c r="K226" i="315"/>
  <c r="L226" i="315" s="1"/>
  <c r="AJ225" i="315"/>
  <c r="AH225" i="315"/>
  <c r="AF225" i="315"/>
  <c r="AG225" i="315" s="1"/>
  <c r="AD225" i="315"/>
  <c r="AE225" i="315" s="1"/>
  <c r="AB225" i="315"/>
  <c r="AC225" i="315" s="1"/>
  <c r="Z225" i="315"/>
  <c r="AA225" i="315" s="1"/>
  <c r="X225" i="315"/>
  <c r="Y225" i="315" s="1"/>
  <c r="V225" i="315"/>
  <c r="W225" i="315" s="1"/>
  <c r="T225" i="315"/>
  <c r="U225" i="315" s="1"/>
  <c r="S225" i="315"/>
  <c r="R225" i="315"/>
  <c r="BN225" i="315" s="1"/>
  <c r="Q225" i="315"/>
  <c r="P225" i="315"/>
  <c r="O225" i="315"/>
  <c r="M225" i="315"/>
  <c r="N225" i="315" s="1"/>
  <c r="K225" i="315"/>
  <c r="L225" i="315" s="1"/>
  <c r="AJ224" i="315"/>
  <c r="AH224" i="315"/>
  <c r="AF224" i="315"/>
  <c r="AG224" i="315" s="1"/>
  <c r="AD224" i="315"/>
  <c r="AE224" i="315" s="1"/>
  <c r="AB224" i="315"/>
  <c r="AC224" i="315" s="1"/>
  <c r="Z224" i="315"/>
  <c r="AA224" i="315" s="1"/>
  <c r="X224" i="315"/>
  <c r="Y224" i="315" s="1"/>
  <c r="V224" i="315"/>
  <c r="W224" i="315" s="1"/>
  <c r="T224" i="315"/>
  <c r="U224" i="315" s="1"/>
  <c r="S224" i="315"/>
  <c r="R224" i="315"/>
  <c r="Q224" i="315"/>
  <c r="P224" i="315"/>
  <c r="O224" i="315"/>
  <c r="M224" i="315"/>
  <c r="N224" i="315" s="1"/>
  <c r="K224" i="315"/>
  <c r="L224" i="315" s="1"/>
  <c r="AJ223" i="315"/>
  <c r="AH223" i="315"/>
  <c r="BL223" i="315" s="1"/>
  <c r="AF223" i="315"/>
  <c r="AG223" i="315" s="1"/>
  <c r="AD223" i="315"/>
  <c r="AE223" i="315" s="1"/>
  <c r="AB223" i="315"/>
  <c r="AC223" i="315" s="1"/>
  <c r="Z223" i="315"/>
  <c r="X223" i="315"/>
  <c r="Y223" i="315" s="1"/>
  <c r="V223" i="315"/>
  <c r="W223" i="315" s="1"/>
  <c r="T223" i="315"/>
  <c r="U223" i="315" s="1"/>
  <c r="S223" i="315"/>
  <c r="R223" i="315"/>
  <c r="BN223" i="315" s="1"/>
  <c r="Q223" i="315"/>
  <c r="P223" i="315"/>
  <c r="O223" i="315"/>
  <c r="M223" i="315"/>
  <c r="N223" i="315" s="1"/>
  <c r="K223" i="315"/>
  <c r="L223" i="315" s="1"/>
  <c r="AJ222" i="315"/>
  <c r="AH222" i="315"/>
  <c r="AF222" i="315"/>
  <c r="AG222" i="315" s="1"/>
  <c r="AD222" i="315"/>
  <c r="AE222" i="315" s="1"/>
  <c r="AB222" i="315"/>
  <c r="AC222" i="315" s="1"/>
  <c r="Z222" i="315"/>
  <c r="X222" i="315"/>
  <c r="Y222" i="315" s="1"/>
  <c r="V222" i="315"/>
  <c r="W222" i="315" s="1"/>
  <c r="T222" i="315"/>
  <c r="S222" i="315"/>
  <c r="R222" i="315"/>
  <c r="Q222" i="315"/>
  <c r="P222" i="315"/>
  <c r="O222" i="315"/>
  <c r="M222" i="315"/>
  <c r="N222" i="315" s="1"/>
  <c r="K222" i="315"/>
  <c r="L222" i="315" s="1"/>
  <c r="AJ221" i="315"/>
  <c r="AH221" i="315"/>
  <c r="AI221" i="315" s="1"/>
  <c r="AF221" i="315"/>
  <c r="AD221" i="315"/>
  <c r="AE221" i="315" s="1"/>
  <c r="AB221" i="315"/>
  <c r="AC221" i="315" s="1"/>
  <c r="Z221" i="315"/>
  <c r="AA221" i="315" s="1"/>
  <c r="X221" i="315"/>
  <c r="Y221" i="315" s="1"/>
  <c r="V221" i="315"/>
  <c r="T221" i="315"/>
  <c r="U221" i="315" s="1"/>
  <c r="S221" i="315"/>
  <c r="R221" i="315"/>
  <c r="BN221" i="315" s="1"/>
  <c r="Q221" i="315"/>
  <c r="P221" i="315"/>
  <c r="O221" i="315"/>
  <c r="M221" i="315"/>
  <c r="N221" i="315" s="1"/>
  <c r="K221" i="315"/>
  <c r="L221" i="315" s="1"/>
  <c r="AJ220" i="315"/>
  <c r="AH220" i="315"/>
  <c r="BL220" i="315" s="1"/>
  <c r="AF220" i="315"/>
  <c r="AD220" i="315"/>
  <c r="AB220" i="315"/>
  <c r="Z220" i="315"/>
  <c r="X220" i="315"/>
  <c r="V220" i="315"/>
  <c r="T220" i="315"/>
  <c r="BE220" i="315" s="1"/>
  <c r="S220" i="315"/>
  <c r="R220" i="315"/>
  <c r="Q220" i="315"/>
  <c r="P220" i="315"/>
  <c r="O220" i="315"/>
  <c r="M220" i="315"/>
  <c r="N220" i="315" s="1"/>
  <c r="K220" i="315"/>
  <c r="L220" i="315" s="1"/>
  <c r="AJ219" i="315"/>
  <c r="AH219" i="315"/>
  <c r="AI219" i="315" s="1"/>
  <c r="AF219" i="315"/>
  <c r="AG219" i="315" s="1"/>
  <c r="AD219" i="315"/>
  <c r="AE219" i="315" s="1"/>
  <c r="AB219" i="315"/>
  <c r="AC219" i="315" s="1"/>
  <c r="Z219" i="315"/>
  <c r="AA219" i="315" s="1"/>
  <c r="X219" i="315"/>
  <c r="Y219" i="315" s="1"/>
  <c r="V219" i="315"/>
  <c r="T219" i="315"/>
  <c r="U219" i="315" s="1"/>
  <c r="S219" i="315"/>
  <c r="R219" i="315"/>
  <c r="BN219" i="315" s="1"/>
  <c r="Q219" i="315"/>
  <c r="P219" i="315"/>
  <c r="O219" i="315"/>
  <c r="M219" i="315"/>
  <c r="N219" i="315" s="1"/>
  <c r="K219" i="315"/>
  <c r="L219" i="315" s="1"/>
  <c r="AJ218" i="315"/>
  <c r="AH218" i="315"/>
  <c r="BL218" i="315" s="1"/>
  <c r="AF218" i="315"/>
  <c r="AD218" i="315"/>
  <c r="AB218" i="315"/>
  <c r="Z218" i="315"/>
  <c r="X218" i="315"/>
  <c r="V218" i="315"/>
  <c r="T218" i="315"/>
  <c r="BE218" i="315" s="1"/>
  <c r="S218" i="315"/>
  <c r="R218" i="315"/>
  <c r="Q218" i="315"/>
  <c r="P218" i="315"/>
  <c r="O218" i="315"/>
  <c r="M218" i="315"/>
  <c r="N218" i="315" s="1"/>
  <c r="K218" i="315"/>
  <c r="L218" i="315" s="1"/>
  <c r="AJ217" i="315"/>
  <c r="AH217" i="315"/>
  <c r="AI217" i="315" s="1"/>
  <c r="AF217" i="315"/>
  <c r="AG217" i="315" s="1"/>
  <c r="AD217" i="315"/>
  <c r="AE217" i="315" s="1"/>
  <c r="AB217" i="315"/>
  <c r="AC217" i="315" s="1"/>
  <c r="Z217" i="315"/>
  <c r="AA217" i="315" s="1"/>
  <c r="X217" i="315"/>
  <c r="Y217" i="315" s="1"/>
  <c r="V217" i="315"/>
  <c r="T217" i="315"/>
  <c r="U217" i="315" s="1"/>
  <c r="S217" i="315"/>
  <c r="R217" i="315"/>
  <c r="BN217" i="315" s="1"/>
  <c r="Q217" i="315"/>
  <c r="P217" i="315"/>
  <c r="O217" i="315"/>
  <c r="M217" i="315"/>
  <c r="N217" i="315" s="1"/>
  <c r="K217" i="315"/>
  <c r="L217" i="315" s="1"/>
  <c r="AJ216" i="315"/>
  <c r="AH216" i="315"/>
  <c r="AI216" i="315" s="1"/>
  <c r="AF216" i="315"/>
  <c r="AG216" i="315" s="1"/>
  <c r="AD216" i="315"/>
  <c r="AE216" i="315" s="1"/>
  <c r="AB216" i="315"/>
  <c r="AC216" i="315" s="1"/>
  <c r="Z216" i="315"/>
  <c r="X216" i="315"/>
  <c r="Y216" i="315" s="1"/>
  <c r="V216" i="315"/>
  <c r="W216" i="315" s="1"/>
  <c r="T216" i="315"/>
  <c r="U216" i="315" s="1"/>
  <c r="S216" i="315"/>
  <c r="R216" i="315"/>
  <c r="Q216" i="315"/>
  <c r="P216" i="315"/>
  <c r="BB216" i="315" s="1"/>
  <c r="O216" i="315"/>
  <c r="M216" i="315"/>
  <c r="N216" i="315" s="1"/>
  <c r="K216" i="315"/>
  <c r="L216" i="315" s="1"/>
  <c r="AJ215" i="315"/>
  <c r="AH215" i="315"/>
  <c r="AI215" i="315" s="1"/>
  <c r="AF215" i="315"/>
  <c r="AG215" i="315" s="1"/>
  <c r="AD215" i="315"/>
  <c r="AE215" i="315" s="1"/>
  <c r="AB215" i="315"/>
  <c r="AC215" i="315" s="1"/>
  <c r="Z215" i="315"/>
  <c r="X215" i="315"/>
  <c r="Y215" i="315" s="1"/>
  <c r="V215" i="315"/>
  <c r="W215" i="315" s="1"/>
  <c r="T215" i="315"/>
  <c r="U215" i="315" s="1"/>
  <c r="S215" i="315"/>
  <c r="R215" i="315"/>
  <c r="BN215" i="315" s="1"/>
  <c r="Q215" i="315"/>
  <c r="P215" i="315"/>
  <c r="O215" i="315"/>
  <c r="M215" i="315"/>
  <c r="N215" i="315" s="1"/>
  <c r="K215" i="315"/>
  <c r="L215" i="315" s="1"/>
  <c r="AJ214" i="315"/>
  <c r="AH214" i="315"/>
  <c r="AI214" i="315" s="1"/>
  <c r="AF214" i="315"/>
  <c r="AG214" i="315" s="1"/>
  <c r="AD214" i="315"/>
  <c r="AE214" i="315" s="1"/>
  <c r="AB214" i="315"/>
  <c r="AC214" i="315" s="1"/>
  <c r="Z214" i="315"/>
  <c r="X214" i="315"/>
  <c r="V214" i="315"/>
  <c r="W214" i="315" s="1"/>
  <c r="T214" i="315"/>
  <c r="U214" i="315" s="1"/>
  <c r="S214" i="315"/>
  <c r="R214" i="315"/>
  <c r="Q214" i="315"/>
  <c r="P214" i="315"/>
  <c r="O214" i="315"/>
  <c r="M214" i="315"/>
  <c r="N214" i="315" s="1"/>
  <c r="K214" i="315"/>
  <c r="L214" i="315" s="1"/>
  <c r="AJ213" i="315"/>
  <c r="AH213" i="315"/>
  <c r="AI213" i="315" s="1"/>
  <c r="AF213" i="315"/>
  <c r="AG213" i="315" s="1"/>
  <c r="AD213" i="315"/>
  <c r="AE213" i="315" s="1"/>
  <c r="AB213" i="315"/>
  <c r="AC213" i="315" s="1"/>
  <c r="Z213" i="315"/>
  <c r="X213" i="315"/>
  <c r="V213" i="315"/>
  <c r="W213" i="315" s="1"/>
  <c r="T213" i="315"/>
  <c r="U213" i="315" s="1"/>
  <c r="S213" i="315"/>
  <c r="R213" i="315"/>
  <c r="BN213" i="315" s="1"/>
  <c r="Q213" i="315"/>
  <c r="P213" i="315"/>
  <c r="O213" i="315"/>
  <c r="M213" i="315"/>
  <c r="N213" i="315" s="1"/>
  <c r="K213" i="315"/>
  <c r="L213" i="315" s="1"/>
  <c r="AJ212" i="315"/>
  <c r="AH212" i="315"/>
  <c r="AI212" i="315" s="1"/>
  <c r="AF212" i="315"/>
  <c r="AG212" i="315" s="1"/>
  <c r="AD212" i="315"/>
  <c r="AE212" i="315" s="1"/>
  <c r="AB212" i="315"/>
  <c r="AC212" i="315" s="1"/>
  <c r="Z212" i="315"/>
  <c r="X212" i="315"/>
  <c r="V212" i="315"/>
  <c r="W212" i="315" s="1"/>
  <c r="T212" i="315"/>
  <c r="U212" i="315" s="1"/>
  <c r="S212" i="315"/>
  <c r="R212" i="315"/>
  <c r="Q212" i="315"/>
  <c r="P212" i="315"/>
  <c r="O212" i="315"/>
  <c r="M212" i="315"/>
  <c r="N212" i="315" s="1"/>
  <c r="K212" i="315"/>
  <c r="L212" i="315" s="1"/>
  <c r="AJ211" i="315"/>
  <c r="AH211" i="315"/>
  <c r="BL211" i="315" s="1"/>
  <c r="AF211" i="315"/>
  <c r="AD211" i="315"/>
  <c r="AB211" i="315"/>
  <c r="Z211" i="315"/>
  <c r="BH211" i="315" s="1"/>
  <c r="X211" i="315"/>
  <c r="V211" i="315"/>
  <c r="T211" i="315"/>
  <c r="BE211" i="315" s="1"/>
  <c r="S211" i="315"/>
  <c r="R211" i="315"/>
  <c r="BN211" i="315" s="1"/>
  <c r="Q211" i="315"/>
  <c r="P211" i="315"/>
  <c r="O211" i="315"/>
  <c r="M211" i="315"/>
  <c r="N211" i="315" s="1"/>
  <c r="K211" i="315"/>
  <c r="L211" i="315" s="1"/>
  <c r="AJ210" i="315"/>
  <c r="AH210" i="315"/>
  <c r="AI210" i="315" s="1"/>
  <c r="AF210" i="315"/>
  <c r="AG210" i="315" s="1"/>
  <c r="AD210" i="315"/>
  <c r="AE210" i="315" s="1"/>
  <c r="AB210" i="315"/>
  <c r="Z210" i="315"/>
  <c r="X210" i="315"/>
  <c r="Y210" i="315" s="1"/>
  <c r="V210" i="315"/>
  <c r="W210" i="315" s="1"/>
  <c r="T210" i="315"/>
  <c r="U210" i="315" s="1"/>
  <c r="S210" i="315"/>
  <c r="R210" i="315"/>
  <c r="BN210" i="315" s="1"/>
  <c r="Q210" i="315"/>
  <c r="P210" i="315"/>
  <c r="BB210" i="315" s="1"/>
  <c r="O210" i="315"/>
  <c r="M210" i="315"/>
  <c r="N210" i="315" s="1"/>
  <c r="K210" i="315"/>
  <c r="L210" i="315" s="1"/>
  <c r="AJ209" i="315"/>
  <c r="AH209" i="315"/>
  <c r="AI209" i="315" s="1"/>
  <c r="AF209" i="315"/>
  <c r="AG209" i="315" s="1"/>
  <c r="AD209" i="315"/>
  <c r="AE209" i="315" s="1"/>
  <c r="AB209" i="315"/>
  <c r="Z209" i="315"/>
  <c r="AA209" i="315" s="1"/>
  <c r="X209" i="315"/>
  <c r="Y209" i="315" s="1"/>
  <c r="V209" i="315"/>
  <c r="W209" i="315" s="1"/>
  <c r="T209" i="315"/>
  <c r="U209" i="315" s="1"/>
  <c r="S209" i="315"/>
  <c r="R209" i="315"/>
  <c r="BN209" i="315" s="1"/>
  <c r="Q209" i="315"/>
  <c r="P209" i="315"/>
  <c r="O209" i="315"/>
  <c r="M209" i="315"/>
  <c r="N209" i="315" s="1"/>
  <c r="K209" i="315"/>
  <c r="L209" i="315" s="1"/>
  <c r="AJ208" i="315"/>
  <c r="AH208" i="315"/>
  <c r="AI208" i="315" s="1"/>
  <c r="AF208" i="315"/>
  <c r="AG208" i="315" s="1"/>
  <c r="AD208" i="315"/>
  <c r="AE208" i="315" s="1"/>
  <c r="AB208" i="315"/>
  <c r="BI208" i="315" s="1"/>
  <c r="Z208" i="315"/>
  <c r="AA208" i="315" s="1"/>
  <c r="X208" i="315"/>
  <c r="Y208" i="315" s="1"/>
  <c r="V208" i="315"/>
  <c r="W208" i="315" s="1"/>
  <c r="T208" i="315"/>
  <c r="U208" i="315" s="1"/>
  <c r="S208" i="315"/>
  <c r="R208" i="315"/>
  <c r="BN208" i="315" s="1"/>
  <c r="Q208" i="315"/>
  <c r="P208" i="315"/>
  <c r="O208" i="315"/>
  <c r="M208" i="315"/>
  <c r="N208" i="315" s="1"/>
  <c r="K208" i="315"/>
  <c r="L208" i="315" s="1"/>
  <c r="AJ207" i="315"/>
  <c r="AH207" i="315"/>
  <c r="AI207" i="315" s="1"/>
  <c r="AF207" i="315"/>
  <c r="AG207" i="315" s="1"/>
  <c r="AD207" i="315"/>
  <c r="AE207" i="315" s="1"/>
  <c r="AB207" i="315"/>
  <c r="Z207" i="315"/>
  <c r="AA207" i="315" s="1"/>
  <c r="X207" i="315"/>
  <c r="Y207" i="315" s="1"/>
  <c r="V207" i="315"/>
  <c r="W207" i="315" s="1"/>
  <c r="T207" i="315"/>
  <c r="U207" i="315" s="1"/>
  <c r="S207" i="315"/>
  <c r="R207" i="315"/>
  <c r="BN207" i="315" s="1"/>
  <c r="Q207" i="315"/>
  <c r="P207" i="315"/>
  <c r="O207" i="315"/>
  <c r="M207" i="315"/>
  <c r="N207" i="315" s="1"/>
  <c r="K207" i="315"/>
  <c r="L207" i="315" s="1"/>
  <c r="AJ206" i="315"/>
  <c r="AH206" i="315"/>
  <c r="AI206" i="315" s="1"/>
  <c r="AF206" i="315"/>
  <c r="AG206" i="315" s="1"/>
  <c r="AD206" i="315"/>
  <c r="AE206" i="315" s="1"/>
  <c r="AB206" i="315"/>
  <c r="AC206" i="315" s="1"/>
  <c r="Z206" i="315"/>
  <c r="AA206" i="315" s="1"/>
  <c r="X206" i="315"/>
  <c r="AT206" i="315" s="1"/>
  <c r="V206" i="315"/>
  <c r="W206" i="315" s="1"/>
  <c r="T206" i="315"/>
  <c r="U206" i="315" s="1"/>
  <c r="S206" i="315"/>
  <c r="R206" i="315"/>
  <c r="BN206" i="315" s="1"/>
  <c r="Q206" i="315"/>
  <c r="P206" i="315"/>
  <c r="O206" i="315"/>
  <c r="M206" i="315"/>
  <c r="N206" i="315" s="1"/>
  <c r="K206" i="315"/>
  <c r="L206" i="315" s="1"/>
  <c r="AJ205" i="315"/>
  <c r="AH205" i="315"/>
  <c r="BL205" i="315" s="1"/>
  <c r="AF205" i="315"/>
  <c r="BK205" i="315" s="1"/>
  <c r="AD205" i="315"/>
  <c r="BJ205" i="315" s="1"/>
  <c r="AB205" i="315"/>
  <c r="Z205" i="315"/>
  <c r="X205" i="315"/>
  <c r="BG205" i="315" s="1"/>
  <c r="V205" i="315"/>
  <c r="BF205" i="315" s="1"/>
  <c r="T205" i="315"/>
  <c r="BE205" i="315" s="1"/>
  <c r="S205" i="315"/>
  <c r="R205" i="315"/>
  <c r="BN205" i="315" s="1"/>
  <c r="Q205" i="315"/>
  <c r="P205" i="315"/>
  <c r="O205" i="315"/>
  <c r="M205" i="315"/>
  <c r="N205" i="315" s="1"/>
  <c r="K205" i="315"/>
  <c r="L205" i="315" s="1"/>
  <c r="AJ204" i="315"/>
  <c r="AH204" i="315"/>
  <c r="BL204" i="315" s="1"/>
  <c r="AF204" i="315"/>
  <c r="BK204" i="315" s="1"/>
  <c r="AD204" i="315"/>
  <c r="BJ204" i="315" s="1"/>
  <c r="AB204" i="315"/>
  <c r="Z204" i="315"/>
  <c r="X204" i="315"/>
  <c r="BG204" i="315" s="1"/>
  <c r="V204" i="315"/>
  <c r="BF204" i="315" s="1"/>
  <c r="T204" i="315"/>
  <c r="BE204" i="315" s="1"/>
  <c r="S204" i="315"/>
  <c r="R204" i="315"/>
  <c r="BN204" i="315" s="1"/>
  <c r="Q204" i="315"/>
  <c r="P204" i="315"/>
  <c r="O204" i="315"/>
  <c r="M204" i="315"/>
  <c r="N204" i="315" s="1"/>
  <c r="K204" i="315"/>
  <c r="L204" i="315" s="1"/>
  <c r="AJ203" i="315"/>
  <c r="AH203" i="315"/>
  <c r="BL203" i="315" s="1"/>
  <c r="AF203" i="315"/>
  <c r="BK203" i="315" s="1"/>
  <c r="AD203" i="315"/>
  <c r="BJ203" i="315" s="1"/>
  <c r="AB203" i="315"/>
  <c r="Z203" i="315"/>
  <c r="X203" i="315"/>
  <c r="BG203" i="315" s="1"/>
  <c r="V203" i="315"/>
  <c r="BF203" i="315" s="1"/>
  <c r="T203" i="315"/>
  <c r="BE203" i="315" s="1"/>
  <c r="S203" i="315"/>
  <c r="R203" i="315"/>
  <c r="BN203" i="315" s="1"/>
  <c r="Q203" i="315"/>
  <c r="P203" i="315"/>
  <c r="O203" i="315"/>
  <c r="M203" i="315"/>
  <c r="N203" i="315" s="1"/>
  <c r="K203" i="315"/>
  <c r="L203" i="315" s="1"/>
  <c r="AJ202" i="315"/>
  <c r="AH202" i="315"/>
  <c r="BL202" i="315" s="1"/>
  <c r="AF202" i="315"/>
  <c r="BK202" i="315" s="1"/>
  <c r="AD202" i="315"/>
  <c r="BJ202" i="315" s="1"/>
  <c r="AB202" i="315"/>
  <c r="Z202" i="315"/>
  <c r="X202" i="315"/>
  <c r="BG202" i="315" s="1"/>
  <c r="V202" i="315"/>
  <c r="BF202" i="315" s="1"/>
  <c r="T202" i="315"/>
  <c r="BE202" i="315" s="1"/>
  <c r="S202" i="315"/>
  <c r="R202" i="315"/>
  <c r="BN202" i="315" s="1"/>
  <c r="Q202" i="315"/>
  <c r="P202" i="315"/>
  <c r="O202" i="315"/>
  <c r="M202" i="315"/>
  <c r="N202" i="315" s="1"/>
  <c r="AV202" i="315" s="1"/>
  <c r="K202" i="315"/>
  <c r="L202" i="315" s="1"/>
  <c r="AJ201" i="315"/>
  <c r="AH201" i="315"/>
  <c r="BL201" i="315" s="1"/>
  <c r="AF201" i="315"/>
  <c r="BK201" i="315" s="1"/>
  <c r="AD201" i="315"/>
  <c r="BJ201" i="315" s="1"/>
  <c r="AB201" i="315"/>
  <c r="Z201" i="315"/>
  <c r="X201" i="315"/>
  <c r="BG201" i="315" s="1"/>
  <c r="V201" i="315"/>
  <c r="T201" i="315"/>
  <c r="BE201" i="315" s="1"/>
  <c r="S201" i="315"/>
  <c r="R201" i="315"/>
  <c r="BN201" i="315" s="1"/>
  <c r="Q201" i="315"/>
  <c r="P201" i="315"/>
  <c r="O201" i="315"/>
  <c r="M201" i="315"/>
  <c r="N201" i="315" s="1"/>
  <c r="K201" i="315"/>
  <c r="L201" i="315" s="1"/>
  <c r="AJ200" i="315"/>
  <c r="AH200" i="315"/>
  <c r="BL200" i="315" s="1"/>
  <c r="AF200" i="315"/>
  <c r="BK200" i="315" s="1"/>
  <c r="AD200" i="315"/>
  <c r="BJ200" i="315" s="1"/>
  <c r="AB200" i="315"/>
  <c r="Z200" i="315"/>
  <c r="X200" i="315"/>
  <c r="BG200" i="315" s="1"/>
  <c r="V200" i="315"/>
  <c r="BF200" i="315" s="1"/>
  <c r="T200" i="315"/>
  <c r="BE200" i="315" s="1"/>
  <c r="S200" i="315"/>
  <c r="R200" i="315"/>
  <c r="BN200" i="315" s="1"/>
  <c r="Q200" i="315"/>
  <c r="P200" i="315"/>
  <c r="O200" i="315"/>
  <c r="M200" i="315"/>
  <c r="N200" i="315" s="1"/>
  <c r="AT200" i="315" s="1"/>
  <c r="K200" i="315"/>
  <c r="L200" i="315" s="1"/>
  <c r="AJ199" i="315"/>
  <c r="AH199" i="315"/>
  <c r="AI199" i="315" s="1"/>
  <c r="AF199" i="315"/>
  <c r="AD199" i="315"/>
  <c r="AE199" i="315" s="1"/>
  <c r="AB199" i="315"/>
  <c r="AC199" i="315" s="1"/>
  <c r="Z199" i="315"/>
  <c r="AA199" i="315" s="1"/>
  <c r="X199" i="315"/>
  <c r="V199" i="315"/>
  <c r="W199" i="315" s="1"/>
  <c r="T199" i="315"/>
  <c r="U199" i="315" s="1"/>
  <c r="S199" i="315"/>
  <c r="R199" i="315"/>
  <c r="BN199" i="315" s="1"/>
  <c r="Q199" i="315"/>
  <c r="P199" i="315"/>
  <c r="BC199" i="315" s="1"/>
  <c r="O199" i="315"/>
  <c r="M199" i="315"/>
  <c r="N199" i="315" s="1"/>
  <c r="AV199" i="315" s="1"/>
  <c r="K199" i="315"/>
  <c r="L199" i="315" s="1"/>
  <c r="AJ198" i="315"/>
  <c r="AH198" i="315"/>
  <c r="BL198" i="315" s="1"/>
  <c r="AF198" i="315"/>
  <c r="BK198" i="315" s="1"/>
  <c r="AD198" i="315"/>
  <c r="BJ198" i="315" s="1"/>
  <c r="AB198" i="315"/>
  <c r="BI198" i="315" s="1"/>
  <c r="Z198" i="315"/>
  <c r="BH198" i="315" s="1"/>
  <c r="X198" i="315"/>
  <c r="BG198" i="315" s="1"/>
  <c r="V198" i="315"/>
  <c r="BF198" i="315" s="1"/>
  <c r="T198" i="315"/>
  <c r="BE198" i="315" s="1"/>
  <c r="S198" i="315"/>
  <c r="R198" i="315"/>
  <c r="BN198" i="315" s="1"/>
  <c r="Q198" i="315"/>
  <c r="P198" i="315"/>
  <c r="O198" i="315"/>
  <c r="M198" i="315"/>
  <c r="N198" i="315" s="1"/>
  <c r="K198" i="315"/>
  <c r="L198" i="315" s="1"/>
  <c r="AJ197" i="315"/>
  <c r="AH197" i="315"/>
  <c r="BL197" i="315" s="1"/>
  <c r="AF197" i="315"/>
  <c r="BK197" i="315" s="1"/>
  <c r="AD197" i="315"/>
  <c r="BJ197" i="315" s="1"/>
  <c r="AB197" i="315"/>
  <c r="BI197" i="315" s="1"/>
  <c r="Z197" i="315"/>
  <c r="BH197" i="315" s="1"/>
  <c r="X197" i="315"/>
  <c r="BG197" i="315" s="1"/>
  <c r="V197" i="315"/>
  <c r="BF197" i="315" s="1"/>
  <c r="T197" i="315"/>
  <c r="BE197" i="315" s="1"/>
  <c r="S197" i="315"/>
  <c r="R197" i="315"/>
  <c r="BN197" i="315" s="1"/>
  <c r="Q197" i="315"/>
  <c r="P197" i="315"/>
  <c r="BC197" i="315" s="1"/>
  <c r="O197" i="315"/>
  <c r="M197" i="315"/>
  <c r="N197" i="315" s="1"/>
  <c r="K197" i="315"/>
  <c r="L197" i="315" s="1"/>
  <c r="AJ196" i="315"/>
  <c r="AH196" i="315"/>
  <c r="BL196" i="315" s="1"/>
  <c r="AF196" i="315"/>
  <c r="BK196" i="315" s="1"/>
  <c r="AD196" i="315"/>
  <c r="BJ196" i="315" s="1"/>
  <c r="AB196" i="315"/>
  <c r="BI196" i="315" s="1"/>
  <c r="Z196" i="315"/>
  <c r="BH196" i="315" s="1"/>
  <c r="X196" i="315"/>
  <c r="BG196" i="315" s="1"/>
  <c r="V196" i="315"/>
  <c r="BF196" i="315" s="1"/>
  <c r="T196" i="315"/>
  <c r="BE196" i="315" s="1"/>
  <c r="S196" i="315"/>
  <c r="R196" i="315"/>
  <c r="BN196" i="315" s="1"/>
  <c r="Q196" i="315"/>
  <c r="P196" i="315"/>
  <c r="O196" i="315"/>
  <c r="M196" i="315"/>
  <c r="N196" i="315" s="1"/>
  <c r="K196" i="315"/>
  <c r="L196" i="315" s="1"/>
  <c r="AJ195" i="315"/>
  <c r="AH195" i="315"/>
  <c r="AF195" i="315"/>
  <c r="AG195" i="315" s="1"/>
  <c r="AD195" i="315"/>
  <c r="AE195" i="315" s="1"/>
  <c r="AB195" i="315"/>
  <c r="AC195" i="315" s="1"/>
  <c r="Z195" i="315"/>
  <c r="AA195" i="315" s="1"/>
  <c r="X195" i="315"/>
  <c r="Y195" i="315" s="1"/>
  <c r="V195" i="315"/>
  <c r="W195" i="315" s="1"/>
  <c r="T195" i="315"/>
  <c r="U195" i="315" s="1"/>
  <c r="S195" i="315"/>
  <c r="R195" i="315"/>
  <c r="BN195" i="315" s="1"/>
  <c r="Q195" i="315"/>
  <c r="P195" i="315"/>
  <c r="O195" i="315"/>
  <c r="M195" i="315"/>
  <c r="K195" i="315"/>
  <c r="L195" i="315" s="1"/>
  <c r="AJ194" i="315"/>
  <c r="AH194" i="315"/>
  <c r="AF194" i="315"/>
  <c r="AG194" i="315" s="1"/>
  <c r="AD194" i="315"/>
  <c r="AE194" i="315" s="1"/>
  <c r="AB194" i="315"/>
  <c r="AC194" i="315" s="1"/>
  <c r="Z194" i="315"/>
  <c r="AA194" i="315" s="1"/>
  <c r="X194" i="315"/>
  <c r="Y194" i="315" s="1"/>
  <c r="V194" i="315"/>
  <c r="W194" i="315" s="1"/>
  <c r="T194" i="315"/>
  <c r="U194" i="315" s="1"/>
  <c r="S194" i="315"/>
  <c r="R194" i="315"/>
  <c r="BN194" i="315" s="1"/>
  <c r="Q194" i="315"/>
  <c r="P194" i="315"/>
  <c r="O194" i="315"/>
  <c r="M194" i="315"/>
  <c r="N194" i="315" s="1"/>
  <c r="K194" i="315"/>
  <c r="L194" i="315" s="1"/>
  <c r="AJ193" i="315"/>
  <c r="AH193" i="315"/>
  <c r="AF193" i="315"/>
  <c r="BK193" i="315" s="1"/>
  <c r="AD193" i="315"/>
  <c r="AE193" i="315" s="1"/>
  <c r="AB193" i="315"/>
  <c r="AC193" i="315" s="1"/>
  <c r="Z193" i="315"/>
  <c r="AA193" i="315" s="1"/>
  <c r="X193" i="315"/>
  <c r="Y193" i="315" s="1"/>
  <c r="V193" i="315"/>
  <c r="W193" i="315" s="1"/>
  <c r="T193" i="315"/>
  <c r="U193" i="315" s="1"/>
  <c r="S193" i="315"/>
  <c r="R193" i="315"/>
  <c r="BN193" i="315" s="1"/>
  <c r="Q193" i="315"/>
  <c r="P193" i="315"/>
  <c r="O193" i="315"/>
  <c r="M193" i="315"/>
  <c r="N193" i="315" s="1"/>
  <c r="K193" i="315"/>
  <c r="L193" i="315" s="1"/>
  <c r="AJ192" i="315"/>
  <c r="AH192" i="315"/>
  <c r="AF192" i="315"/>
  <c r="AD192" i="315"/>
  <c r="AE192" i="315" s="1"/>
  <c r="AB192" i="315"/>
  <c r="AC192" i="315" s="1"/>
  <c r="Z192" i="315"/>
  <c r="AA192" i="315" s="1"/>
  <c r="X192" i="315"/>
  <c r="Y192" i="315" s="1"/>
  <c r="V192" i="315"/>
  <c r="W192" i="315" s="1"/>
  <c r="T192" i="315"/>
  <c r="U192" i="315" s="1"/>
  <c r="S192" i="315"/>
  <c r="R192" i="315"/>
  <c r="BN192" i="315" s="1"/>
  <c r="Q192" i="315"/>
  <c r="P192" i="315"/>
  <c r="O192" i="315"/>
  <c r="M192" i="315"/>
  <c r="N192" i="315" s="1"/>
  <c r="K192" i="315"/>
  <c r="L192" i="315" s="1"/>
  <c r="AJ191" i="315"/>
  <c r="AH191" i="315"/>
  <c r="BL191" i="315" s="1"/>
  <c r="AF191" i="315"/>
  <c r="BK191" i="315" s="1"/>
  <c r="AD191" i="315"/>
  <c r="BJ191" i="315" s="1"/>
  <c r="AB191" i="315"/>
  <c r="Z191" i="315"/>
  <c r="BH191" i="315" s="1"/>
  <c r="X191" i="315"/>
  <c r="BG191" i="315" s="1"/>
  <c r="V191" i="315"/>
  <c r="BF191" i="315" s="1"/>
  <c r="T191" i="315"/>
  <c r="BE191" i="315" s="1"/>
  <c r="S191" i="315"/>
  <c r="R191" i="315"/>
  <c r="BN191" i="315" s="1"/>
  <c r="Q191" i="315"/>
  <c r="P191" i="315"/>
  <c r="O191" i="315"/>
  <c r="M191" i="315"/>
  <c r="N191" i="315" s="1"/>
  <c r="AV191" i="315" s="1"/>
  <c r="K191" i="315"/>
  <c r="L191" i="315" s="1"/>
  <c r="AJ190" i="315"/>
  <c r="AH190" i="315"/>
  <c r="BL190" i="315" s="1"/>
  <c r="AF190" i="315"/>
  <c r="BK190" i="315" s="1"/>
  <c r="AD190" i="315"/>
  <c r="BJ190" i="315" s="1"/>
  <c r="AB190" i="315"/>
  <c r="Z190" i="315"/>
  <c r="BH190" i="315" s="1"/>
  <c r="X190" i="315"/>
  <c r="BG190" i="315" s="1"/>
  <c r="V190" i="315"/>
  <c r="BF190" i="315" s="1"/>
  <c r="T190" i="315"/>
  <c r="BE190" i="315" s="1"/>
  <c r="S190" i="315"/>
  <c r="R190" i="315"/>
  <c r="BN190" i="315" s="1"/>
  <c r="Q190" i="315"/>
  <c r="P190" i="315"/>
  <c r="O190" i="315"/>
  <c r="M190" i="315"/>
  <c r="N190" i="315" s="1"/>
  <c r="K190" i="315"/>
  <c r="L190" i="315" s="1"/>
  <c r="AJ189" i="315"/>
  <c r="AH189" i="315"/>
  <c r="BL189" i="315" s="1"/>
  <c r="AF189" i="315"/>
  <c r="BK189" i="315" s="1"/>
  <c r="AD189" i="315"/>
  <c r="BJ189" i="315" s="1"/>
  <c r="AB189" i="315"/>
  <c r="Z189" i="315"/>
  <c r="BH189" i="315" s="1"/>
  <c r="X189" i="315"/>
  <c r="BG189" i="315" s="1"/>
  <c r="V189" i="315"/>
  <c r="BF189" i="315" s="1"/>
  <c r="T189" i="315"/>
  <c r="BE189" i="315" s="1"/>
  <c r="S189" i="315"/>
  <c r="R189" i="315"/>
  <c r="BN189" i="315" s="1"/>
  <c r="Q189" i="315"/>
  <c r="P189" i="315"/>
  <c r="O189" i="315"/>
  <c r="M189" i="315"/>
  <c r="N189" i="315" s="1"/>
  <c r="AV189" i="315" s="1"/>
  <c r="K189" i="315"/>
  <c r="L189" i="315" s="1"/>
  <c r="AJ188" i="315"/>
  <c r="AH188" i="315"/>
  <c r="BL188" i="315" s="1"/>
  <c r="AF188" i="315"/>
  <c r="BK188" i="315" s="1"/>
  <c r="AD188" i="315"/>
  <c r="BJ188" i="315" s="1"/>
  <c r="AB188" i="315"/>
  <c r="Z188" i="315"/>
  <c r="BH188" i="315" s="1"/>
  <c r="X188" i="315"/>
  <c r="BG188" i="315" s="1"/>
  <c r="V188" i="315"/>
  <c r="BF188" i="315" s="1"/>
  <c r="T188" i="315"/>
  <c r="BE188" i="315" s="1"/>
  <c r="S188" i="315"/>
  <c r="R188" i="315"/>
  <c r="BN188" i="315" s="1"/>
  <c r="Q188" i="315"/>
  <c r="P188" i="315"/>
  <c r="BD188" i="315" s="1"/>
  <c r="O188" i="315"/>
  <c r="M188" i="315"/>
  <c r="N188" i="315" s="1"/>
  <c r="K188" i="315"/>
  <c r="L188" i="315" s="1"/>
  <c r="AJ187" i="315"/>
  <c r="AH187" i="315"/>
  <c r="AF187" i="315"/>
  <c r="AG187" i="315" s="1"/>
  <c r="AD187" i="315"/>
  <c r="AE187" i="315" s="1"/>
  <c r="AB187" i="315"/>
  <c r="AC187" i="315" s="1"/>
  <c r="Z187" i="315"/>
  <c r="AA187" i="315" s="1"/>
  <c r="X187" i="315"/>
  <c r="Y187" i="315" s="1"/>
  <c r="V187" i="315"/>
  <c r="W187" i="315" s="1"/>
  <c r="T187" i="315"/>
  <c r="AR187" i="315" s="1"/>
  <c r="S187" i="315"/>
  <c r="R187" i="315"/>
  <c r="BN187" i="315" s="1"/>
  <c r="Q187" i="315"/>
  <c r="P187" i="315"/>
  <c r="O187" i="315"/>
  <c r="M187" i="315"/>
  <c r="N187" i="315" s="1"/>
  <c r="K187" i="315"/>
  <c r="L187" i="315" s="1"/>
  <c r="AJ186" i="315"/>
  <c r="AH186" i="315"/>
  <c r="BL186" i="315" s="1"/>
  <c r="AF186" i="315"/>
  <c r="BK186" i="315" s="1"/>
  <c r="AD186" i="315"/>
  <c r="AB186" i="315"/>
  <c r="Z186" i="315"/>
  <c r="BH186" i="315" s="1"/>
  <c r="X186" i="315"/>
  <c r="BG186" i="315" s="1"/>
  <c r="V186" i="315"/>
  <c r="BF186" i="315" s="1"/>
  <c r="T186" i="315"/>
  <c r="BE186" i="315" s="1"/>
  <c r="S186" i="315"/>
  <c r="R186" i="315"/>
  <c r="BN186" i="315" s="1"/>
  <c r="Q186" i="315"/>
  <c r="P186" i="315"/>
  <c r="O186" i="315"/>
  <c r="M186" i="315"/>
  <c r="N186" i="315" s="1"/>
  <c r="AV186" i="315" s="1"/>
  <c r="K186" i="315"/>
  <c r="L186" i="315" s="1"/>
  <c r="AJ185" i="315"/>
  <c r="AH185" i="315"/>
  <c r="BL185" i="315" s="1"/>
  <c r="AF185" i="315"/>
  <c r="BK185" i="315" s="1"/>
  <c r="AD185" i="315"/>
  <c r="BJ185" i="315" s="1"/>
  <c r="AB185" i="315"/>
  <c r="Z185" i="315"/>
  <c r="BH185" i="315" s="1"/>
  <c r="X185" i="315"/>
  <c r="BG185" i="315" s="1"/>
  <c r="V185" i="315"/>
  <c r="T185" i="315"/>
  <c r="BE185" i="315" s="1"/>
  <c r="S185" i="315"/>
  <c r="R185" i="315"/>
  <c r="BN185" i="315" s="1"/>
  <c r="Q185" i="315"/>
  <c r="P185" i="315"/>
  <c r="O185" i="315"/>
  <c r="M185" i="315"/>
  <c r="N185" i="315" s="1"/>
  <c r="AV185" i="315" s="1"/>
  <c r="K185" i="315"/>
  <c r="L185" i="315" s="1"/>
  <c r="AJ184" i="315"/>
  <c r="AH184" i="315"/>
  <c r="AF184" i="315"/>
  <c r="AG184" i="315" s="1"/>
  <c r="AD184" i="315"/>
  <c r="AE184" i="315" s="1"/>
  <c r="AB184" i="315"/>
  <c r="AC184" i="315" s="1"/>
  <c r="Z184" i="315"/>
  <c r="AA184" i="315" s="1"/>
  <c r="X184" i="315"/>
  <c r="Y184" i="315" s="1"/>
  <c r="V184" i="315"/>
  <c r="W184" i="315" s="1"/>
  <c r="T184" i="315"/>
  <c r="U184" i="315" s="1"/>
  <c r="S184" i="315"/>
  <c r="R184" i="315"/>
  <c r="BN184" i="315" s="1"/>
  <c r="Q184" i="315"/>
  <c r="P184" i="315"/>
  <c r="O184" i="315"/>
  <c r="M184" i="315"/>
  <c r="N184" i="315" s="1"/>
  <c r="K184" i="315"/>
  <c r="L184" i="315" s="1"/>
  <c r="AJ183" i="315"/>
  <c r="AH183" i="315"/>
  <c r="AF183" i="315"/>
  <c r="AG183" i="315" s="1"/>
  <c r="AD183" i="315"/>
  <c r="AE183" i="315" s="1"/>
  <c r="AB183" i="315"/>
  <c r="AC183" i="315" s="1"/>
  <c r="Z183" i="315"/>
  <c r="AA183" i="315" s="1"/>
  <c r="X183" i="315"/>
  <c r="Y183" i="315" s="1"/>
  <c r="V183" i="315"/>
  <c r="W183" i="315" s="1"/>
  <c r="T183" i="315"/>
  <c r="U183" i="315" s="1"/>
  <c r="S183" i="315"/>
  <c r="R183" i="315"/>
  <c r="BN183" i="315" s="1"/>
  <c r="Q183" i="315"/>
  <c r="P183" i="315"/>
  <c r="O183" i="315"/>
  <c r="M183" i="315"/>
  <c r="N183" i="315" s="1"/>
  <c r="K183" i="315"/>
  <c r="L183" i="315" s="1"/>
  <c r="AJ182" i="315"/>
  <c r="AH182" i="315"/>
  <c r="AF182" i="315"/>
  <c r="AG182" i="315" s="1"/>
  <c r="AD182" i="315"/>
  <c r="AE182" i="315" s="1"/>
  <c r="AB182" i="315"/>
  <c r="AC182" i="315" s="1"/>
  <c r="Z182" i="315"/>
  <c r="AA182" i="315" s="1"/>
  <c r="X182" i="315"/>
  <c r="Y182" i="315" s="1"/>
  <c r="V182" i="315"/>
  <c r="BF182" i="315" s="1"/>
  <c r="T182" i="315"/>
  <c r="U182" i="315" s="1"/>
  <c r="S182" i="315"/>
  <c r="R182" i="315"/>
  <c r="BN182" i="315" s="1"/>
  <c r="Q182" i="315"/>
  <c r="P182" i="315"/>
  <c r="O182" i="315"/>
  <c r="M182" i="315"/>
  <c r="N182" i="315" s="1"/>
  <c r="K182" i="315"/>
  <c r="L182" i="315" s="1"/>
  <c r="AJ181" i="315"/>
  <c r="AH181" i="315"/>
  <c r="BL181" i="315" s="1"/>
  <c r="AF181" i="315"/>
  <c r="BK181" i="315" s="1"/>
  <c r="AD181" i="315"/>
  <c r="BJ181" i="315" s="1"/>
  <c r="AB181" i="315"/>
  <c r="Z181" i="315"/>
  <c r="BH181" i="315" s="1"/>
  <c r="X181" i="315"/>
  <c r="BG181" i="315" s="1"/>
  <c r="V181" i="315"/>
  <c r="BF181" i="315" s="1"/>
  <c r="T181" i="315"/>
  <c r="BE181" i="315" s="1"/>
  <c r="S181" i="315"/>
  <c r="R181" i="315"/>
  <c r="BN181" i="315" s="1"/>
  <c r="Q181" i="315"/>
  <c r="P181" i="315"/>
  <c r="O181" i="315"/>
  <c r="M181" i="315"/>
  <c r="N181" i="315" s="1"/>
  <c r="K181" i="315"/>
  <c r="L181" i="315" s="1"/>
  <c r="AJ180" i="315"/>
  <c r="AH180" i="315"/>
  <c r="BL180" i="315" s="1"/>
  <c r="AF180" i="315"/>
  <c r="BK180" i="315" s="1"/>
  <c r="AD180" i="315"/>
  <c r="BJ180" i="315" s="1"/>
  <c r="AB180" i="315"/>
  <c r="Z180" i="315"/>
  <c r="BH180" i="315" s="1"/>
  <c r="X180" i="315"/>
  <c r="BG180" i="315" s="1"/>
  <c r="V180" i="315"/>
  <c r="T180" i="315"/>
  <c r="BE180" i="315" s="1"/>
  <c r="S180" i="315"/>
  <c r="R180" i="315"/>
  <c r="BN180" i="315" s="1"/>
  <c r="Q180" i="315"/>
  <c r="P180" i="315"/>
  <c r="O180" i="315"/>
  <c r="M180" i="315"/>
  <c r="N180" i="315" s="1"/>
  <c r="AV180" i="315" s="1"/>
  <c r="K180" i="315"/>
  <c r="L180" i="315" s="1"/>
  <c r="AJ179" i="315"/>
  <c r="AH179" i="315"/>
  <c r="BL179" i="315" s="1"/>
  <c r="AF179" i="315"/>
  <c r="AG179" i="315" s="1"/>
  <c r="AD179" i="315"/>
  <c r="AE179" i="315" s="1"/>
  <c r="AB179" i="315"/>
  <c r="AC179" i="315" s="1"/>
  <c r="Z179" i="315"/>
  <c r="X179" i="315"/>
  <c r="Y179" i="315" s="1"/>
  <c r="V179" i="315"/>
  <c r="W179" i="315" s="1"/>
  <c r="T179" i="315"/>
  <c r="S179" i="315"/>
  <c r="R179" i="315"/>
  <c r="BN179" i="315" s="1"/>
  <c r="Q179" i="315"/>
  <c r="P179" i="315"/>
  <c r="AP179" i="315" s="1"/>
  <c r="AQ179" i="315" s="1"/>
  <c r="O179" i="315"/>
  <c r="M179" i="315"/>
  <c r="N179" i="315" s="1"/>
  <c r="K179" i="315"/>
  <c r="L179" i="315" s="1"/>
  <c r="AJ178" i="315"/>
  <c r="AH178" i="315"/>
  <c r="AI178" i="315" s="1"/>
  <c r="AF178" i="315"/>
  <c r="AG178" i="315" s="1"/>
  <c r="AD178" i="315"/>
  <c r="AE178" i="315" s="1"/>
  <c r="AB178" i="315"/>
  <c r="AC178" i="315" s="1"/>
  <c r="Z178" i="315"/>
  <c r="AA178" i="315" s="1"/>
  <c r="X178" i="315"/>
  <c r="Y178" i="315" s="1"/>
  <c r="V178" i="315"/>
  <c r="W178" i="315" s="1"/>
  <c r="T178" i="315"/>
  <c r="S178" i="315"/>
  <c r="R178" i="315"/>
  <c r="BN178" i="315" s="1"/>
  <c r="Q178" i="315"/>
  <c r="P178" i="315"/>
  <c r="BB178" i="315" s="1"/>
  <c r="O178" i="315"/>
  <c r="M178" i="315"/>
  <c r="N178" i="315" s="1"/>
  <c r="K178" i="315"/>
  <c r="L178" i="315" s="1"/>
  <c r="AJ177" i="315"/>
  <c r="AH177" i="315"/>
  <c r="BL177" i="315" s="1"/>
  <c r="AF177" i="315"/>
  <c r="BK177" i="315" s="1"/>
  <c r="AD177" i="315"/>
  <c r="BJ177" i="315" s="1"/>
  <c r="AB177" i="315"/>
  <c r="BI177" i="315" s="1"/>
  <c r="Z177" i="315"/>
  <c r="X177" i="315"/>
  <c r="BG177" i="315" s="1"/>
  <c r="V177" i="315"/>
  <c r="BF177" i="315" s="1"/>
  <c r="T177" i="315"/>
  <c r="BE177" i="315" s="1"/>
  <c r="S177" i="315"/>
  <c r="R177" i="315"/>
  <c r="BN177" i="315" s="1"/>
  <c r="Q177" i="315"/>
  <c r="P177" i="315"/>
  <c r="BB177" i="315" s="1"/>
  <c r="O177" i="315"/>
  <c r="M177" i="315"/>
  <c r="K177" i="315"/>
  <c r="L177" i="315" s="1"/>
  <c r="AJ176" i="315"/>
  <c r="AH176" i="315"/>
  <c r="BL176" i="315" s="1"/>
  <c r="AF176" i="315"/>
  <c r="BK176" i="315" s="1"/>
  <c r="AD176" i="315"/>
  <c r="BJ176" i="315" s="1"/>
  <c r="AB176" i="315"/>
  <c r="BI176" i="315" s="1"/>
  <c r="Z176" i="315"/>
  <c r="X176" i="315"/>
  <c r="BG176" i="315" s="1"/>
  <c r="V176" i="315"/>
  <c r="BF176" i="315" s="1"/>
  <c r="T176" i="315"/>
  <c r="BE176" i="315" s="1"/>
  <c r="S176" i="315"/>
  <c r="R176" i="315"/>
  <c r="BN176" i="315" s="1"/>
  <c r="Q176" i="315"/>
  <c r="P176" i="315"/>
  <c r="BC176" i="315" s="1"/>
  <c r="O176" i="315"/>
  <c r="M176" i="315"/>
  <c r="N176" i="315" s="1"/>
  <c r="K176" i="315"/>
  <c r="L176" i="315" s="1"/>
  <c r="AJ175" i="315"/>
  <c r="AH175" i="315"/>
  <c r="BL175" i="315" s="1"/>
  <c r="AF175" i="315"/>
  <c r="BK175" i="315" s="1"/>
  <c r="AD175" i="315"/>
  <c r="BJ175" i="315" s="1"/>
  <c r="AB175" i="315"/>
  <c r="BI175" i="315" s="1"/>
  <c r="Z175" i="315"/>
  <c r="X175" i="315"/>
  <c r="BG175" i="315" s="1"/>
  <c r="V175" i="315"/>
  <c r="BF175" i="315" s="1"/>
  <c r="T175" i="315"/>
  <c r="BE175" i="315" s="1"/>
  <c r="S175" i="315"/>
  <c r="R175" i="315"/>
  <c r="BN175" i="315" s="1"/>
  <c r="Q175" i="315"/>
  <c r="P175" i="315"/>
  <c r="BD175" i="315" s="1"/>
  <c r="O175" i="315"/>
  <c r="M175" i="315"/>
  <c r="N175" i="315" s="1"/>
  <c r="AV175" i="315" s="1"/>
  <c r="K175" i="315"/>
  <c r="L175" i="315" s="1"/>
  <c r="AJ174" i="315"/>
  <c r="AH174" i="315"/>
  <c r="AI174" i="315" s="1"/>
  <c r="AF174" i="315"/>
  <c r="AG174" i="315" s="1"/>
  <c r="AD174" i="315"/>
  <c r="AE174" i="315" s="1"/>
  <c r="AB174" i="315"/>
  <c r="AC174" i="315" s="1"/>
  <c r="Z174" i="315"/>
  <c r="AA174" i="315" s="1"/>
  <c r="X174" i="315"/>
  <c r="Y174" i="315" s="1"/>
  <c r="V174" i="315"/>
  <c r="W174" i="315" s="1"/>
  <c r="T174" i="315"/>
  <c r="S174" i="315"/>
  <c r="R174" i="315"/>
  <c r="BN174" i="315" s="1"/>
  <c r="Q174" i="315"/>
  <c r="P174" i="315"/>
  <c r="AP174" i="315" s="1"/>
  <c r="AQ174" i="315" s="1"/>
  <c r="O174" i="315"/>
  <c r="M174" i="315"/>
  <c r="N174" i="315" s="1"/>
  <c r="K174" i="315"/>
  <c r="L174" i="315" s="1"/>
  <c r="AJ173" i="315"/>
  <c r="AH173" i="315"/>
  <c r="AI173" i="315" s="1"/>
  <c r="AF173" i="315"/>
  <c r="AG173" i="315" s="1"/>
  <c r="AD173" i="315"/>
  <c r="AE173" i="315" s="1"/>
  <c r="AB173" i="315"/>
  <c r="AC173" i="315" s="1"/>
  <c r="Z173" i="315"/>
  <c r="AA173" i="315" s="1"/>
  <c r="X173" i="315"/>
  <c r="Y173" i="315" s="1"/>
  <c r="V173" i="315"/>
  <c r="W173" i="315" s="1"/>
  <c r="T173" i="315"/>
  <c r="S173" i="315"/>
  <c r="R173" i="315"/>
  <c r="BN173" i="315" s="1"/>
  <c r="Q173" i="315"/>
  <c r="P173" i="315"/>
  <c r="BC173" i="315" s="1"/>
  <c r="O173" i="315"/>
  <c r="M173" i="315"/>
  <c r="N173" i="315" s="1"/>
  <c r="K173" i="315"/>
  <c r="L173" i="315" s="1"/>
  <c r="AJ172" i="315"/>
  <c r="AH172" i="315"/>
  <c r="AI172" i="315" s="1"/>
  <c r="AF172" i="315"/>
  <c r="AG172" i="315" s="1"/>
  <c r="AD172" i="315"/>
  <c r="AE172" i="315" s="1"/>
  <c r="AB172" i="315"/>
  <c r="AC172" i="315" s="1"/>
  <c r="Z172" i="315"/>
  <c r="AA172" i="315" s="1"/>
  <c r="X172" i="315"/>
  <c r="Y172" i="315" s="1"/>
  <c r="V172" i="315"/>
  <c r="W172" i="315" s="1"/>
  <c r="T172" i="315"/>
  <c r="U172" i="315" s="1"/>
  <c r="S172" i="315"/>
  <c r="R172" i="315"/>
  <c r="BN172" i="315" s="1"/>
  <c r="Q172" i="315"/>
  <c r="P172" i="315"/>
  <c r="AP172" i="315" s="1"/>
  <c r="O172" i="315"/>
  <c r="M172" i="315"/>
  <c r="K172" i="315"/>
  <c r="L172" i="315" s="1"/>
  <c r="AJ171" i="315"/>
  <c r="AH171" i="315"/>
  <c r="AI171" i="315" s="1"/>
  <c r="AF171" i="315"/>
  <c r="AG171" i="315" s="1"/>
  <c r="AD171" i="315"/>
  <c r="AE171" i="315" s="1"/>
  <c r="AB171" i="315"/>
  <c r="AC171" i="315" s="1"/>
  <c r="Z171" i="315"/>
  <c r="AA171" i="315" s="1"/>
  <c r="X171" i="315"/>
  <c r="Y171" i="315" s="1"/>
  <c r="V171" i="315"/>
  <c r="T171" i="315"/>
  <c r="U171" i="315" s="1"/>
  <c r="S171" i="315"/>
  <c r="R171" i="315"/>
  <c r="BN171" i="315" s="1"/>
  <c r="Q171" i="315"/>
  <c r="P171" i="315"/>
  <c r="O171" i="315"/>
  <c r="M171" i="315"/>
  <c r="N171" i="315" s="1"/>
  <c r="K171" i="315"/>
  <c r="L171" i="315" s="1"/>
  <c r="AJ170" i="315"/>
  <c r="AH170" i="315"/>
  <c r="BL170" i="315" s="1"/>
  <c r="AF170" i="315"/>
  <c r="BK170" i="315" s="1"/>
  <c r="AD170" i="315"/>
  <c r="AB170" i="315"/>
  <c r="Z170" i="315"/>
  <c r="X170" i="315"/>
  <c r="BG170" i="315" s="1"/>
  <c r="V170" i="315"/>
  <c r="BF170" i="315" s="1"/>
  <c r="T170" i="315"/>
  <c r="BE170" i="315" s="1"/>
  <c r="S170" i="315"/>
  <c r="R170" i="315"/>
  <c r="BN170" i="315" s="1"/>
  <c r="Q170" i="315"/>
  <c r="P170" i="315"/>
  <c r="O170" i="315"/>
  <c r="M170" i="315"/>
  <c r="N170" i="315" s="1"/>
  <c r="K170" i="315"/>
  <c r="L170" i="315" s="1"/>
  <c r="AJ169" i="315"/>
  <c r="AH169" i="315"/>
  <c r="AI169" i="315" s="1"/>
  <c r="AF169" i="315"/>
  <c r="AG169" i="315" s="1"/>
  <c r="AD169" i="315"/>
  <c r="AE169" i="315" s="1"/>
  <c r="AB169" i="315"/>
  <c r="AC169" i="315" s="1"/>
  <c r="Z169" i="315"/>
  <c r="AA169" i="315" s="1"/>
  <c r="X169" i="315"/>
  <c r="Y169" i="315" s="1"/>
  <c r="V169" i="315"/>
  <c r="T169" i="315"/>
  <c r="U169" i="315" s="1"/>
  <c r="S169" i="315"/>
  <c r="R169" i="315"/>
  <c r="BN169" i="315" s="1"/>
  <c r="Q169" i="315"/>
  <c r="P169" i="315"/>
  <c r="O169" i="315"/>
  <c r="M169" i="315"/>
  <c r="K169" i="315"/>
  <c r="L169" i="315" s="1"/>
  <c r="AJ168" i="315"/>
  <c r="AH168" i="315"/>
  <c r="AI168" i="315" s="1"/>
  <c r="AF168" i="315"/>
  <c r="AG168" i="315" s="1"/>
  <c r="AD168" i="315"/>
  <c r="AE168" i="315" s="1"/>
  <c r="AB168" i="315"/>
  <c r="AC168" i="315" s="1"/>
  <c r="Z168" i="315"/>
  <c r="AA168" i="315" s="1"/>
  <c r="X168" i="315"/>
  <c r="Y168" i="315" s="1"/>
  <c r="V168" i="315"/>
  <c r="T168" i="315"/>
  <c r="U168" i="315" s="1"/>
  <c r="S168" i="315"/>
  <c r="R168" i="315"/>
  <c r="BN168" i="315" s="1"/>
  <c r="Q168" i="315"/>
  <c r="P168" i="315"/>
  <c r="O168" i="315"/>
  <c r="M168" i="315"/>
  <c r="N168" i="315" s="1"/>
  <c r="K168" i="315"/>
  <c r="L168" i="315" s="1"/>
  <c r="AJ167" i="315"/>
  <c r="AH167" i="315"/>
  <c r="AI167" i="315" s="1"/>
  <c r="AF167" i="315"/>
  <c r="AG167" i="315" s="1"/>
  <c r="AD167" i="315"/>
  <c r="AE167" i="315" s="1"/>
  <c r="AB167" i="315"/>
  <c r="AC167" i="315" s="1"/>
  <c r="Z167" i="315"/>
  <c r="AA167" i="315" s="1"/>
  <c r="X167" i="315"/>
  <c r="Y167" i="315" s="1"/>
  <c r="V167" i="315"/>
  <c r="BF167" i="315" s="1"/>
  <c r="T167" i="315"/>
  <c r="U167" i="315" s="1"/>
  <c r="S167" i="315"/>
  <c r="R167" i="315"/>
  <c r="BN167" i="315" s="1"/>
  <c r="Q167" i="315"/>
  <c r="P167" i="315"/>
  <c r="O167" i="315"/>
  <c r="M167" i="315"/>
  <c r="N167" i="315" s="1"/>
  <c r="K167" i="315"/>
  <c r="L167" i="315" s="1"/>
  <c r="AJ166" i="315"/>
  <c r="AH166" i="315"/>
  <c r="AI166" i="315" s="1"/>
  <c r="AF166" i="315"/>
  <c r="AG166" i="315" s="1"/>
  <c r="AD166" i="315"/>
  <c r="AE166" i="315" s="1"/>
  <c r="AB166" i="315"/>
  <c r="AC166" i="315" s="1"/>
  <c r="Z166" i="315"/>
  <c r="AA166" i="315" s="1"/>
  <c r="X166" i="315"/>
  <c r="Y166" i="315" s="1"/>
  <c r="V166" i="315"/>
  <c r="BF166" i="315" s="1"/>
  <c r="T166" i="315"/>
  <c r="U166" i="315" s="1"/>
  <c r="S166" i="315"/>
  <c r="R166" i="315"/>
  <c r="BN166" i="315" s="1"/>
  <c r="Q166" i="315"/>
  <c r="P166" i="315"/>
  <c r="O166" i="315"/>
  <c r="M166" i="315"/>
  <c r="N166" i="315" s="1"/>
  <c r="K166" i="315"/>
  <c r="L166" i="315" s="1"/>
  <c r="AJ165" i="315"/>
  <c r="AH165" i="315"/>
  <c r="AI165" i="315" s="1"/>
  <c r="AF165" i="315"/>
  <c r="AG165" i="315" s="1"/>
  <c r="AD165" i="315"/>
  <c r="AE165" i="315" s="1"/>
  <c r="AB165" i="315"/>
  <c r="AC165" i="315" s="1"/>
  <c r="Z165" i="315"/>
  <c r="AA165" i="315" s="1"/>
  <c r="X165" i="315"/>
  <c r="AT165" i="315" s="1"/>
  <c r="V165" i="315"/>
  <c r="W165" i="315" s="1"/>
  <c r="T165" i="315"/>
  <c r="U165" i="315" s="1"/>
  <c r="S165" i="315"/>
  <c r="R165" i="315"/>
  <c r="BN165" i="315" s="1"/>
  <c r="Q165" i="315"/>
  <c r="P165" i="315"/>
  <c r="O165" i="315"/>
  <c r="M165" i="315"/>
  <c r="N165" i="315" s="1"/>
  <c r="K165" i="315"/>
  <c r="L165" i="315" s="1"/>
  <c r="AJ164" i="315"/>
  <c r="AH164" i="315"/>
  <c r="AI164" i="315" s="1"/>
  <c r="AF164" i="315"/>
  <c r="AG164" i="315" s="1"/>
  <c r="AD164" i="315"/>
  <c r="AE164" i="315" s="1"/>
  <c r="AB164" i="315"/>
  <c r="AC164" i="315" s="1"/>
  <c r="Z164" i="315"/>
  <c r="AA164" i="315" s="1"/>
  <c r="X164" i="315"/>
  <c r="V164" i="315"/>
  <c r="W164" i="315" s="1"/>
  <c r="T164" i="315"/>
  <c r="U164" i="315" s="1"/>
  <c r="S164" i="315"/>
  <c r="R164" i="315"/>
  <c r="BN164" i="315" s="1"/>
  <c r="Q164" i="315"/>
  <c r="P164" i="315"/>
  <c r="AP164" i="315" s="1"/>
  <c r="AQ164" i="315" s="1"/>
  <c r="O164" i="315"/>
  <c r="M164" i="315"/>
  <c r="N164" i="315" s="1"/>
  <c r="K164" i="315"/>
  <c r="L164" i="315" s="1"/>
  <c r="AJ163" i="315"/>
  <c r="AH163" i="315"/>
  <c r="AI163" i="315" s="1"/>
  <c r="AF163" i="315"/>
  <c r="AG163" i="315" s="1"/>
  <c r="AD163" i="315"/>
  <c r="AE163" i="315" s="1"/>
  <c r="AB163" i="315"/>
  <c r="AC163" i="315" s="1"/>
  <c r="Z163" i="315"/>
  <c r="X163" i="315"/>
  <c r="Y163" i="315" s="1"/>
  <c r="V163" i="315"/>
  <c r="W163" i="315" s="1"/>
  <c r="T163" i="315"/>
  <c r="U163" i="315" s="1"/>
  <c r="S163" i="315"/>
  <c r="R163" i="315"/>
  <c r="BN163" i="315" s="1"/>
  <c r="Q163" i="315"/>
  <c r="P163" i="315"/>
  <c r="O163" i="315"/>
  <c r="M163" i="315"/>
  <c r="N163" i="315" s="1"/>
  <c r="K163" i="315"/>
  <c r="L163" i="315" s="1"/>
  <c r="AJ162" i="315"/>
  <c r="AH162" i="315"/>
  <c r="AI162" i="315" s="1"/>
  <c r="AF162" i="315"/>
  <c r="AG162" i="315" s="1"/>
  <c r="AD162" i="315"/>
  <c r="AE162" i="315" s="1"/>
  <c r="AB162" i="315"/>
  <c r="AC162" i="315" s="1"/>
  <c r="Z162" i="315"/>
  <c r="X162" i="315"/>
  <c r="Y162" i="315" s="1"/>
  <c r="V162" i="315"/>
  <c r="W162" i="315" s="1"/>
  <c r="T162" i="315"/>
  <c r="U162" i="315" s="1"/>
  <c r="S162" i="315"/>
  <c r="R162" i="315"/>
  <c r="BN162" i="315" s="1"/>
  <c r="Q162" i="315"/>
  <c r="P162" i="315"/>
  <c r="O162" i="315"/>
  <c r="M162" i="315"/>
  <c r="N162" i="315" s="1"/>
  <c r="K162" i="315"/>
  <c r="L162" i="315" s="1"/>
  <c r="AJ161" i="315"/>
  <c r="AH161" i="315"/>
  <c r="AI161" i="315" s="1"/>
  <c r="AF161" i="315"/>
  <c r="AG161" i="315" s="1"/>
  <c r="AD161" i="315"/>
  <c r="AE161" i="315" s="1"/>
  <c r="AB161" i="315"/>
  <c r="AC161" i="315" s="1"/>
  <c r="Z161" i="315"/>
  <c r="X161" i="315"/>
  <c r="Y161" i="315" s="1"/>
  <c r="V161" i="315"/>
  <c r="W161" i="315" s="1"/>
  <c r="T161" i="315"/>
  <c r="U161" i="315" s="1"/>
  <c r="S161" i="315"/>
  <c r="R161" i="315"/>
  <c r="BN161" i="315" s="1"/>
  <c r="Q161" i="315"/>
  <c r="P161" i="315"/>
  <c r="O161" i="315"/>
  <c r="M161" i="315"/>
  <c r="N161" i="315" s="1"/>
  <c r="K161" i="315"/>
  <c r="L161" i="315" s="1"/>
  <c r="AJ160" i="315"/>
  <c r="AH160" i="315"/>
  <c r="AF160" i="315"/>
  <c r="AD160" i="315"/>
  <c r="BJ160" i="315" s="1"/>
  <c r="AB160" i="315"/>
  <c r="Z160" i="315"/>
  <c r="X160" i="315"/>
  <c r="V160" i="315"/>
  <c r="BF160" i="315" s="1"/>
  <c r="T160" i="315"/>
  <c r="BE160" i="315" s="1"/>
  <c r="S160" i="315"/>
  <c r="R160" i="315"/>
  <c r="BN160" i="315" s="1"/>
  <c r="Q160" i="315"/>
  <c r="P160" i="315"/>
  <c r="O160" i="315"/>
  <c r="M160" i="315"/>
  <c r="N160" i="315" s="1"/>
  <c r="K160" i="315"/>
  <c r="L160" i="315" s="1"/>
  <c r="AJ159" i="315"/>
  <c r="AH159" i="315"/>
  <c r="AF159" i="315"/>
  <c r="BK159" i="315" s="1"/>
  <c r="AD159" i="315"/>
  <c r="BJ159" i="315" s="1"/>
  <c r="AB159" i="315"/>
  <c r="Z159" i="315"/>
  <c r="X159" i="315"/>
  <c r="BG159" i="315" s="1"/>
  <c r="V159" i="315"/>
  <c r="BF159" i="315" s="1"/>
  <c r="T159" i="315"/>
  <c r="BE159" i="315" s="1"/>
  <c r="S159" i="315"/>
  <c r="R159" i="315"/>
  <c r="BN159" i="315" s="1"/>
  <c r="Q159" i="315"/>
  <c r="P159" i="315"/>
  <c r="O159" i="315"/>
  <c r="M159" i="315"/>
  <c r="K159" i="315"/>
  <c r="L159" i="315" s="1"/>
  <c r="AJ158" i="315"/>
  <c r="AH158" i="315"/>
  <c r="AF158" i="315"/>
  <c r="BK158" i="315" s="1"/>
  <c r="AD158" i="315"/>
  <c r="BJ158" i="315" s="1"/>
  <c r="AB158" i="315"/>
  <c r="Z158" i="315"/>
  <c r="X158" i="315"/>
  <c r="BG158" i="315" s="1"/>
  <c r="V158" i="315"/>
  <c r="BF158" i="315" s="1"/>
  <c r="T158" i="315"/>
  <c r="BE158" i="315" s="1"/>
  <c r="S158" i="315"/>
  <c r="R158" i="315"/>
  <c r="BN158" i="315" s="1"/>
  <c r="Q158" i="315"/>
  <c r="P158" i="315"/>
  <c r="O158" i="315"/>
  <c r="M158" i="315"/>
  <c r="N158" i="315" s="1"/>
  <c r="K158" i="315"/>
  <c r="L158" i="315" s="1"/>
  <c r="AJ157" i="315"/>
  <c r="AH157" i="315"/>
  <c r="AF157" i="315"/>
  <c r="BK157" i="315" s="1"/>
  <c r="AD157" i="315"/>
  <c r="BJ157" i="315" s="1"/>
  <c r="AB157" i="315"/>
  <c r="Z157" i="315"/>
  <c r="X157" i="315"/>
  <c r="BG157" i="315" s="1"/>
  <c r="V157" i="315"/>
  <c r="T157" i="315"/>
  <c r="BE157" i="315" s="1"/>
  <c r="S157" i="315"/>
  <c r="R157" i="315"/>
  <c r="BN157" i="315" s="1"/>
  <c r="Q157" i="315"/>
  <c r="P157" i="315"/>
  <c r="O157" i="315"/>
  <c r="M157" i="315"/>
  <c r="N157" i="315" s="1"/>
  <c r="AV157" i="315" s="1"/>
  <c r="K157" i="315"/>
  <c r="L157" i="315" s="1"/>
  <c r="AJ156" i="315"/>
  <c r="AH156" i="315"/>
  <c r="AI156" i="315" s="1"/>
  <c r="AF156" i="315"/>
  <c r="AG156" i="315" s="1"/>
  <c r="AD156" i="315"/>
  <c r="AE156" i="315" s="1"/>
  <c r="AB156" i="315"/>
  <c r="AC156" i="315" s="1"/>
  <c r="Z156" i="315"/>
  <c r="X156" i="315"/>
  <c r="Y156" i="315" s="1"/>
  <c r="V156" i="315"/>
  <c r="W156" i="315" s="1"/>
  <c r="T156" i="315"/>
  <c r="U156" i="315" s="1"/>
  <c r="S156" i="315"/>
  <c r="R156" i="315"/>
  <c r="BN156" i="315" s="1"/>
  <c r="Q156" i="315"/>
  <c r="P156" i="315"/>
  <c r="O156" i="315"/>
  <c r="M156" i="315"/>
  <c r="K156" i="315"/>
  <c r="L156" i="315" s="1"/>
  <c r="AJ155" i="315"/>
  <c r="AH155" i="315"/>
  <c r="AF155" i="315"/>
  <c r="BK155" i="315" s="1"/>
  <c r="AD155" i="315"/>
  <c r="BJ155" i="315" s="1"/>
  <c r="AB155" i="315"/>
  <c r="Z155" i="315"/>
  <c r="X155" i="315"/>
  <c r="V155" i="315"/>
  <c r="BF155" i="315" s="1"/>
  <c r="T155" i="315"/>
  <c r="BE155" i="315" s="1"/>
  <c r="S155" i="315"/>
  <c r="R155" i="315"/>
  <c r="BN155" i="315" s="1"/>
  <c r="Q155" i="315"/>
  <c r="P155" i="315"/>
  <c r="O155" i="315"/>
  <c r="M155" i="315"/>
  <c r="N155" i="315" s="1"/>
  <c r="AV155" i="315" s="1"/>
  <c r="K155" i="315"/>
  <c r="L155" i="315" s="1"/>
  <c r="AJ154" i="315"/>
  <c r="AH154" i="315"/>
  <c r="AI154" i="315" s="1"/>
  <c r="AF154" i="315"/>
  <c r="AG154" i="315" s="1"/>
  <c r="AD154" i="315"/>
  <c r="AE154" i="315" s="1"/>
  <c r="AB154" i="315"/>
  <c r="AC154" i="315" s="1"/>
  <c r="Z154" i="315"/>
  <c r="X154" i="315"/>
  <c r="Y154" i="315" s="1"/>
  <c r="V154" i="315"/>
  <c r="W154" i="315" s="1"/>
  <c r="T154" i="315"/>
  <c r="U154" i="315" s="1"/>
  <c r="S154" i="315"/>
  <c r="R154" i="315"/>
  <c r="BN154" i="315" s="1"/>
  <c r="Q154" i="315"/>
  <c r="P154" i="315"/>
  <c r="O154" i="315"/>
  <c r="M154" i="315"/>
  <c r="N154" i="315" s="1"/>
  <c r="K154" i="315"/>
  <c r="L154" i="315" s="1"/>
  <c r="AJ153" i="315"/>
  <c r="AH153" i="315"/>
  <c r="AI153" i="315" s="1"/>
  <c r="AF153" i="315"/>
  <c r="AG153" i="315" s="1"/>
  <c r="AD153" i="315"/>
  <c r="AE153" i="315" s="1"/>
  <c r="AB153" i="315"/>
  <c r="AC153" i="315" s="1"/>
  <c r="Z153" i="315"/>
  <c r="AA153" i="315" s="1"/>
  <c r="X153" i="315"/>
  <c r="Y153" i="315" s="1"/>
  <c r="V153" i="315"/>
  <c r="W153" i="315" s="1"/>
  <c r="T153" i="315"/>
  <c r="U153" i="315" s="1"/>
  <c r="S153" i="315"/>
  <c r="R153" i="315"/>
  <c r="BN153" i="315" s="1"/>
  <c r="Q153" i="315"/>
  <c r="P153" i="315"/>
  <c r="O153" i="315"/>
  <c r="M153" i="315"/>
  <c r="N153" i="315" s="1"/>
  <c r="K153" i="315"/>
  <c r="L153" i="315" s="1"/>
  <c r="AJ152" i="315"/>
  <c r="AH152" i="315"/>
  <c r="AI152" i="315" s="1"/>
  <c r="AF152" i="315"/>
  <c r="AG152" i="315" s="1"/>
  <c r="AD152" i="315"/>
  <c r="AE152" i="315" s="1"/>
  <c r="AB152" i="315"/>
  <c r="AC152" i="315" s="1"/>
  <c r="Z152" i="315"/>
  <c r="X152" i="315"/>
  <c r="Y152" i="315" s="1"/>
  <c r="V152" i="315"/>
  <c r="W152" i="315" s="1"/>
  <c r="T152" i="315"/>
  <c r="U152" i="315" s="1"/>
  <c r="S152" i="315"/>
  <c r="R152" i="315"/>
  <c r="BN152" i="315" s="1"/>
  <c r="Q152" i="315"/>
  <c r="P152" i="315"/>
  <c r="O152" i="315"/>
  <c r="M152" i="315"/>
  <c r="N152" i="315" s="1"/>
  <c r="K152" i="315"/>
  <c r="L152" i="315" s="1"/>
  <c r="AJ151" i="315"/>
  <c r="AH151" i="315"/>
  <c r="AF151" i="315"/>
  <c r="BK151" i="315" s="1"/>
  <c r="AD151" i="315"/>
  <c r="BJ151" i="315" s="1"/>
  <c r="AB151" i="315"/>
  <c r="Z151" i="315"/>
  <c r="X151" i="315"/>
  <c r="V151" i="315"/>
  <c r="BF151" i="315" s="1"/>
  <c r="T151" i="315"/>
  <c r="BE151" i="315" s="1"/>
  <c r="S151" i="315"/>
  <c r="R151" i="315"/>
  <c r="BN151" i="315" s="1"/>
  <c r="Q151" i="315"/>
  <c r="P151" i="315"/>
  <c r="O151" i="315"/>
  <c r="M151" i="315"/>
  <c r="N151" i="315" s="1"/>
  <c r="K151" i="315"/>
  <c r="L151" i="315" s="1"/>
  <c r="AJ150" i="315"/>
  <c r="AH150" i="315"/>
  <c r="AF150" i="315"/>
  <c r="BK150" i="315" s="1"/>
  <c r="AD150" i="315"/>
  <c r="BJ150" i="315" s="1"/>
  <c r="AB150" i="315"/>
  <c r="Z150" i="315"/>
  <c r="X150" i="315"/>
  <c r="BG150" i="315" s="1"/>
  <c r="V150" i="315"/>
  <c r="BF150" i="315" s="1"/>
  <c r="T150" i="315"/>
  <c r="BE150" i="315" s="1"/>
  <c r="S150" i="315"/>
  <c r="R150" i="315"/>
  <c r="BN150" i="315" s="1"/>
  <c r="Q150" i="315"/>
  <c r="P150" i="315"/>
  <c r="O150" i="315"/>
  <c r="M150" i="315"/>
  <c r="N150" i="315" s="1"/>
  <c r="K150" i="315"/>
  <c r="L150" i="315" s="1"/>
  <c r="AJ149" i="315"/>
  <c r="AH149" i="315"/>
  <c r="AF149" i="315"/>
  <c r="BK149" i="315" s="1"/>
  <c r="AD149" i="315"/>
  <c r="BJ149" i="315" s="1"/>
  <c r="AB149" i="315"/>
  <c r="Z149" i="315"/>
  <c r="X149" i="315"/>
  <c r="BG149" i="315" s="1"/>
  <c r="V149" i="315"/>
  <c r="BF149" i="315" s="1"/>
  <c r="T149" i="315"/>
  <c r="BE149" i="315" s="1"/>
  <c r="S149" i="315"/>
  <c r="R149" i="315"/>
  <c r="BN149" i="315" s="1"/>
  <c r="Q149" i="315"/>
  <c r="P149" i="315"/>
  <c r="O149" i="315"/>
  <c r="M149" i="315"/>
  <c r="N149" i="315" s="1"/>
  <c r="K149" i="315"/>
  <c r="L149" i="315" s="1"/>
  <c r="AJ148" i="315"/>
  <c r="AH148" i="315"/>
  <c r="AF148" i="315"/>
  <c r="BK148" i="315" s="1"/>
  <c r="AD148" i="315"/>
  <c r="BJ148" i="315" s="1"/>
  <c r="AB148" i="315"/>
  <c r="Z148" i="315"/>
  <c r="X148" i="315"/>
  <c r="BG148" i="315" s="1"/>
  <c r="V148" i="315"/>
  <c r="BF148" i="315" s="1"/>
  <c r="T148" i="315"/>
  <c r="BE148" i="315" s="1"/>
  <c r="S148" i="315"/>
  <c r="R148" i="315"/>
  <c r="BN148" i="315" s="1"/>
  <c r="Q148" i="315"/>
  <c r="P148" i="315"/>
  <c r="O148" i="315"/>
  <c r="M148" i="315"/>
  <c r="N148" i="315" s="1"/>
  <c r="K148" i="315"/>
  <c r="L148" i="315" s="1"/>
  <c r="AJ147" i="315"/>
  <c r="AH147" i="315"/>
  <c r="AI147" i="315" s="1"/>
  <c r="AF147" i="315"/>
  <c r="AG147" i="315" s="1"/>
  <c r="AD147" i="315"/>
  <c r="AE147" i="315" s="1"/>
  <c r="AB147" i="315"/>
  <c r="AC147" i="315" s="1"/>
  <c r="Z147" i="315"/>
  <c r="X147" i="315"/>
  <c r="Y147" i="315" s="1"/>
  <c r="V147" i="315"/>
  <c r="W147" i="315" s="1"/>
  <c r="T147" i="315"/>
  <c r="U147" i="315" s="1"/>
  <c r="S147" i="315"/>
  <c r="R147" i="315"/>
  <c r="BN147" i="315" s="1"/>
  <c r="Q147" i="315"/>
  <c r="P147" i="315"/>
  <c r="O147" i="315"/>
  <c r="M147" i="315"/>
  <c r="N147" i="315" s="1"/>
  <c r="K147" i="315"/>
  <c r="L147" i="315" s="1"/>
  <c r="AJ146" i="315"/>
  <c r="AH146" i="315"/>
  <c r="AF146" i="315"/>
  <c r="BK146" i="315" s="1"/>
  <c r="AD146" i="315"/>
  <c r="BJ146" i="315" s="1"/>
  <c r="AB146" i="315"/>
  <c r="Z146" i="315"/>
  <c r="X146" i="315"/>
  <c r="BG146" i="315" s="1"/>
  <c r="V146" i="315"/>
  <c r="BF146" i="315" s="1"/>
  <c r="T146" i="315"/>
  <c r="BE146" i="315" s="1"/>
  <c r="S146" i="315"/>
  <c r="R146" i="315"/>
  <c r="BN146" i="315" s="1"/>
  <c r="Q146" i="315"/>
  <c r="P146" i="315"/>
  <c r="O146" i="315"/>
  <c r="M146" i="315"/>
  <c r="N146" i="315" s="1"/>
  <c r="K146" i="315"/>
  <c r="L146" i="315" s="1"/>
  <c r="AJ145" i="315"/>
  <c r="AH145" i="315"/>
  <c r="AF145" i="315"/>
  <c r="BK145" i="315" s="1"/>
  <c r="AD145" i="315"/>
  <c r="BJ145" i="315" s="1"/>
  <c r="AB145" i="315"/>
  <c r="Z145" i="315"/>
  <c r="X145" i="315"/>
  <c r="BG145" i="315" s="1"/>
  <c r="V145" i="315"/>
  <c r="BF145" i="315" s="1"/>
  <c r="T145" i="315"/>
  <c r="BE145" i="315" s="1"/>
  <c r="S145" i="315"/>
  <c r="R145" i="315"/>
  <c r="BN145" i="315" s="1"/>
  <c r="Q145" i="315"/>
  <c r="P145" i="315"/>
  <c r="O145" i="315"/>
  <c r="M145" i="315"/>
  <c r="N145" i="315" s="1"/>
  <c r="K145" i="315"/>
  <c r="L145" i="315" s="1"/>
  <c r="AJ144" i="315"/>
  <c r="AH144" i="315"/>
  <c r="AI144" i="315" s="1"/>
  <c r="AF144" i="315"/>
  <c r="AG144" i="315" s="1"/>
  <c r="AD144" i="315"/>
  <c r="AE144" i="315" s="1"/>
  <c r="AB144" i="315"/>
  <c r="AC144" i="315" s="1"/>
  <c r="Z144" i="315"/>
  <c r="X144" i="315"/>
  <c r="Y144" i="315" s="1"/>
  <c r="V144" i="315"/>
  <c r="W144" i="315" s="1"/>
  <c r="T144" i="315"/>
  <c r="U144" i="315" s="1"/>
  <c r="S144" i="315"/>
  <c r="R144" i="315"/>
  <c r="BN144" i="315" s="1"/>
  <c r="Q144" i="315"/>
  <c r="P144" i="315"/>
  <c r="O144" i="315"/>
  <c r="M144" i="315"/>
  <c r="N144" i="315" s="1"/>
  <c r="K144" i="315"/>
  <c r="L144" i="315" s="1"/>
  <c r="AJ143" i="315"/>
  <c r="AH143" i="315"/>
  <c r="AF143" i="315"/>
  <c r="BK143" i="315" s="1"/>
  <c r="AD143" i="315"/>
  <c r="BJ143" i="315" s="1"/>
  <c r="AB143" i="315"/>
  <c r="Z143" i="315"/>
  <c r="X143" i="315"/>
  <c r="BG143" i="315" s="1"/>
  <c r="V143" i="315"/>
  <c r="BF143" i="315" s="1"/>
  <c r="T143" i="315"/>
  <c r="BE143" i="315" s="1"/>
  <c r="S143" i="315"/>
  <c r="R143" i="315"/>
  <c r="BN143" i="315" s="1"/>
  <c r="Q143" i="315"/>
  <c r="P143" i="315"/>
  <c r="O143" i="315"/>
  <c r="M143" i="315"/>
  <c r="N143" i="315" s="1"/>
  <c r="AT143" i="315" s="1"/>
  <c r="K143" i="315"/>
  <c r="L143" i="315" s="1"/>
  <c r="AJ142" i="315"/>
  <c r="AH142" i="315"/>
  <c r="AF142" i="315"/>
  <c r="BK142" i="315" s="1"/>
  <c r="AD142" i="315"/>
  <c r="BJ142" i="315" s="1"/>
  <c r="AB142" i="315"/>
  <c r="Z142" i="315"/>
  <c r="X142" i="315"/>
  <c r="BG142" i="315" s="1"/>
  <c r="V142" i="315"/>
  <c r="BF142" i="315" s="1"/>
  <c r="T142" i="315"/>
  <c r="BE142" i="315" s="1"/>
  <c r="S142" i="315"/>
  <c r="R142" i="315"/>
  <c r="BN142" i="315" s="1"/>
  <c r="Q142" i="315"/>
  <c r="P142" i="315"/>
  <c r="O142" i="315"/>
  <c r="M142" i="315"/>
  <c r="N142" i="315" s="1"/>
  <c r="AT142" i="315" s="1"/>
  <c r="K142" i="315"/>
  <c r="L142" i="315" s="1"/>
  <c r="AJ141" i="315"/>
  <c r="AH141" i="315"/>
  <c r="AI141" i="315" s="1"/>
  <c r="AF141" i="315"/>
  <c r="AG141" i="315" s="1"/>
  <c r="AD141" i="315"/>
  <c r="AE141" i="315" s="1"/>
  <c r="AB141" i="315"/>
  <c r="AC141" i="315" s="1"/>
  <c r="Z141" i="315"/>
  <c r="X141" i="315"/>
  <c r="Y141" i="315" s="1"/>
  <c r="V141" i="315"/>
  <c r="W141" i="315" s="1"/>
  <c r="T141" i="315"/>
  <c r="U141" i="315" s="1"/>
  <c r="S141" i="315"/>
  <c r="R141" i="315"/>
  <c r="BN141" i="315" s="1"/>
  <c r="Q141" i="315"/>
  <c r="P141" i="315"/>
  <c r="O141" i="315"/>
  <c r="M141" i="315"/>
  <c r="N141" i="315" s="1"/>
  <c r="K141" i="315"/>
  <c r="L141" i="315" s="1"/>
  <c r="AJ140" i="315"/>
  <c r="AH140" i="315"/>
  <c r="AF140" i="315"/>
  <c r="BK140" i="315" s="1"/>
  <c r="AD140" i="315"/>
  <c r="BJ140" i="315" s="1"/>
  <c r="AB140" i="315"/>
  <c r="Z140" i="315"/>
  <c r="X140" i="315"/>
  <c r="BG140" i="315" s="1"/>
  <c r="V140" i="315"/>
  <c r="BF140" i="315" s="1"/>
  <c r="T140" i="315"/>
  <c r="BE140" i="315" s="1"/>
  <c r="S140" i="315"/>
  <c r="R140" i="315"/>
  <c r="BN140" i="315" s="1"/>
  <c r="Q140" i="315"/>
  <c r="P140" i="315"/>
  <c r="O140" i="315"/>
  <c r="M140" i="315"/>
  <c r="N140" i="315" s="1"/>
  <c r="K140" i="315"/>
  <c r="L140" i="315" s="1"/>
  <c r="AJ139" i="315"/>
  <c r="AH139" i="315"/>
  <c r="AF139" i="315"/>
  <c r="BK139" i="315" s="1"/>
  <c r="AD139" i="315"/>
  <c r="BJ139" i="315" s="1"/>
  <c r="AB139" i="315"/>
  <c r="Z139" i="315"/>
  <c r="X139" i="315"/>
  <c r="BG139" i="315" s="1"/>
  <c r="V139" i="315"/>
  <c r="BF139" i="315" s="1"/>
  <c r="T139" i="315"/>
  <c r="BE139" i="315" s="1"/>
  <c r="S139" i="315"/>
  <c r="R139" i="315"/>
  <c r="BN139" i="315" s="1"/>
  <c r="Q139" i="315"/>
  <c r="P139" i="315"/>
  <c r="O139" i="315"/>
  <c r="M139" i="315"/>
  <c r="N139" i="315" s="1"/>
  <c r="K139" i="315"/>
  <c r="L139" i="315" s="1"/>
  <c r="AJ138" i="315"/>
  <c r="AH138" i="315"/>
  <c r="AF138" i="315"/>
  <c r="BK138" i="315" s="1"/>
  <c r="AD138" i="315"/>
  <c r="AB138" i="315"/>
  <c r="Z138" i="315"/>
  <c r="X138" i="315"/>
  <c r="BG138" i="315" s="1"/>
  <c r="V138" i="315"/>
  <c r="T138" i="315"/>
  <c r="BE138" i="315" s="1"/>
  <c r="S138" i="315"/>
  <c r="R138" i="315"/>
  <c r="BN138" i="315" s="1"/>
  <c r="Q138" i="315"/>
  <c r="P138" i="315"/>
  <c r="O138" i="315"/>
  <c r="M138" i="315"/>
  <c r="N138" i="315" s="1"/>
  <c r="AT138" i="315" s="1"/>
  <c r="K138" i="315"/>
  <c r="L138" i="315" s="1"/>
  <c r="AJ137" i="315"/>
  <c r="AH137" i="315"/>
  <c r="AF137" i="315"/>
  <c r="BK137" i="315" s="1"/>
  <c r="AD137" i="315"/>
  <c r="BJ137" i="315" s="1"/>
  <c r="AB137" i="315"/>
  <c r="Z137" i="315"/>
  <c r="X137" i="315"/>
  <c r="BG137" i="315" s="1"/>
  <c r="V137" i="315"/>
  <c r="BF137" i="315" s="1"/>
  <c r="T137" i="315"/>
  <c r="BE137" i="315" s="1"/>
  <c r="S137" i="315"/>
  <c r="R137" i="315"/>
  <c r="BN137" i="315" s="1"/>
  <c r="Q137" i="315"/>
  <c r="P137" i="315"/>
  <c r="O137" i="315"/>
  <c r="M137" i="315"/>
  <c r="N137" i="315" s="1"/>
  <c r="K137" i="315"/>
  <c r="L137" i="315" s="1"/>
  <c r="AJ136" i="315"/>
  <c r="AH136" i="315"/>
  <c r="AI136" i="315" s="1"/>
  <c r="AF136" i="315"/>
  <c r="AG136" i="315" s="1"/>
  <c r="AD136" i="315"/>
  <c r="AE136" i="315" s="1"/>
  <c r="AB136" i="315"/>
  <c r="AC136" i="315" s="1"/>
  <c r="Z136" i="315"/>
  <c r="X136" i="315"/>
  <c r="Y136" i="315" s="1"/>
  <c r="V136" i="315"/>
  <c r="W136" i="315" s="1"/>
  <c r="T136" i="315"/>
  <c r="U136" i="315" s="1"/>
  <c r="S136" i="315"/>
  <c r="R136" i="315"/>
  <c r="BN136" i="315" s="1"/>
  <c r="Q136" i="315"/>
  <c r="P136" i="315"/>
  <c r="O136" i="315"/>
  <c r="M136" i="315"/>
  <c r="N136" i="315" s="1"/>
  <c r="K136" i="315"/>
  <c r="L136" i="315" s="1"/>
  <c r="AJ135" i="315"/>
  <c r="AH135" i="315"/>
  <c r="AI135" i="315" s="1"/>
  <c r="AF135" i="315"/>
  <c r="AG135" i="315" s="1"/>
  <c r="AD135" i="315"/>
  <c r="AE135" i="315" s="1"/>
  <c r="AB135" i="315"/>
  <c r="AC135" i="315" s="1"/>
  <c r="Z135" i="315"/>
  <c r="X135" i="315"/>
  <c r="Y135" i="315" s="1"/>
  <c r="V135" i="315"/>
  <c r="BF135" i="315" s="1"/>
  <c r="T135" i="315"/>
  <c r="U135" i="315" s="1"/>
  <c r="S135" i="315"/>
  <c r="R135" i="315"/>
  <c r="BN135" i="315" s="1"/>
  <c r="Q135" i="315"/>
  <c r="P135" i="315"/>
  <c r="O135" i="315"/>
  <c r="M135" i="315"/>
  <c r="K135" i="315"/>
  <c r="L135" i="315" s="1"/>
  <c r="AJ134" i="315"/>
  <c r="AH134" i="315"/>
  <c r="AI134" i="315" s="1"/>
  <c r="AF134" i="315"/>
  <c r="AG134" i="315" s="1"/>
  <c r="AD134" i="315"/>
  <c r="AE134" i="315" s="1"/>
  <c r="AB134" i="315"/>
  <c r="Z134" i="315"/>
  <c r="AA134" i="315" s="1"/>
  <c r="X134" i="315"/>
  <c r="Y134" i="315" s="1"/>
  <c r="V134" i="315"/>
  <c r="W134" i="315" s="1"/>
  <c r="T134" i="315"/>
  <c r="U134" i="315" s="1"/>
  <c r="S134" i="315"/>
  <c r="R134" i="315"/>
  <c r="BN134" i="315" s="1"/>
  <c r="Q134" i="315"/>
  <c r="P134" i="315"/>
  <c r="O134" i="315"/>
  <c r="M134" i="315"/>
  <c r="N134" i="315" s="1"/>
  <c r="K134" i="315"/>
  <c r="L134" i="315" s="1"/>
  <c r="AJ133" i="315"/>
  <c r="AH133" i="315"/>
  <c r="AI133" i="315" s="1"/>
  <c r="AF133" i="315"/>
  <c r="AG133" i="315" s="1"/>
  <c r="AD133" i="315"/>
  <c r="AE133" i="315" s="1"/>
  <c r="AB133" i="315"/>
  <c r="Z133" i="315"/>
  <c r="AA133" i="315" s="1"/>
  <c r="X133" i="315"/>
  <c r="Y133" i="315" s="1"/>
  <c r="V133" i="315"/>
  <c r="W133" i="315" s="1"/>
  <c r="T133" i="315"/>
  <c r="U133" i="315" s="1"/>
  <c r="S133" i="315"/>
  <c r="R133" i="315"/>
  <c r="Q133" i="315"/>
  <c r="P133" i="315"/>
  <c r="O133" i="315"/>
  <c r="M133" i="315"/>
  <c r="N133" i="315" s="1"/>
  <c r="K133" i="315"/>
  <c r="L133" i="315" s="1"/>
  <c r="AJ132" i="315"/>
  <c r="AH132" i="315"/>
  <c r="AI132" i="315" s="1"/>
  <c r="AF132" i="315"/>
  <c r="AG132" i="315" s="1"/>
  <c r="AD132" i="315"/>
  <c r="AE132" i="315" s="1"/>
  <c r="AB132" i="315"/>
  <c r="AC132" i="315" s="1"/>
  <c r="Z132" i="315"/>
  <c r="AA132" i="315" s="1"/>
  <c r="X132" i="315"/>
  <c r="Y132" i="315" s="1"/>
  <c r="V132" i="315"/>
  <c r="W132" i="315" s="1"/>
  <c r="T132" i="315"/>
  <c r="U132" i="315" s="1"/>
  <c r="S132" i="315"/>
  <c r="R132" i="315"/>
  <c r="BN132" i="315" s="1"/>
  <c r="Q132" i="315"/>
  <c r="P132" i="315"/>
  <c r="O132" i="315"/>
  <c r="M132" i="315"/>
  <c r="N132" i="315" s="1"/>
  <c r="K132" i="315"/>
  <c r="L132" i="315" s="1"/>
  <c r="AJ131" i="315"/>
  <c r="AH131" i="315"/>
  <c r="AI131" i="315" s="1"/>
  <c r="AF131" i="315"/>
  <c r="AG131" i="315" s="1"/>
  <c r="AD131" i="315"/>
  <c r="AB131" i="315"/>
  <c r="AC131" i="315" s="1"/>
  <c r="Z131" i="315"/>
  <c r="AA131" i="315" s="1"/>
  <c r="X131" i="315"/>
  <c r="Y131" i="315" s="1"/>
  <c r="V131" i="315"/>
  <c r="W131" i="315" s="1"/>
  <c r="T131" i="315"/>
  <c r="U131" i="315" s="1"/>
  <c r="S131" i="315"/>
  <c r="R131" i="315"/>
  <c r="BN131" i="315" s="1"/>
  <c r="Q131" i="315"/>
  <c r="P131" i="315"/>
  <c r="O131" i="315"/>
  <c r="M131" i="315"/>
  <c r="N131" i="315" s="1"/>
  <c r="K131" i="315"/>
  <c r="L131" i="315" s="1"/>
  <c r="AJ130" i="315"/>
  <c r="AH130" i="315"/>
  <c r="AI130" i="315" s="1"/>
  <c r="AF130" i="315"/>
  <c r="AD130" i="315"/>
  <c r="AE130" i="315" s="1"/>
  <c r="AB130" i="315"/>
  <c r="AC130" i="315" s="1"/>
  <c r="Z130" i="315"/>
  <c r="AA130" i="315" s="1"/>
  <c r="X130" i="315"/>
  <c r="Y130" i="315" s="1"/>
  <c r="V130" i="315"/>
  <c r="W130" i="315" s="1"/>
  <c r="T130" i="315"/>
  <c r="U130" i="315" s="1"/>
  <c r="S130" i="315"/>
  <c r="R130" i="315"/>
  <c r="Q130" i="315"/>
  <c r="P130" i="315"/>
  <c r="O130" i="315"/>
  <c r="M130" i="315"/>
  <c r="N130" i="315" s="1"/>
  <c r="K130" i="315"/>
  <c r="L130" i="315" s="1"/>
  <c r="AJ129" i="315"/>
  <c r="AH129" i="315"/>
  <c r="AI129" i="315" s="1"/>
  <c r="AF129" i="315"/>
  <c r="AD129" i="315"/>
  <c r="AE129" i="315" s="1"/>
  <c r="AB129" i="315"/>
  <c r="AC129" i="315" s="1"/>
  <c r="Z129" i="315"/>
  <c r="AA129" i="315" s="1"/>
  <c r="X129" i="315"/>
  <c r="Y129" i="315" s="1"/>
  <c r="V129" i="315"/>
  <c r="W129" i="315" s="1"/>
  <c r="T129" i="315"/>
  <c r="U129" i="315" s="1"/>
  <c r="S129" i="315"/>
  <c r="R129" i="315"/>
  <c r="Q129" i="315"/>
  <c r="P129" i="315"/>
  <c r="O129" i="315"/>
  <c r="M129" i="315"/>
  <c r="N129" i="315" s="1"/>
  <c r="K129" i="315"/>
  <c r="L129" i="315" s="1"/>
  <c r="AJ128" i="315"/>
  <c r="AH128" i="315"/>
  <c r="BL128" i="315" s="1"/>
  <c r="AF128" i="315"/>
  <c r="BK128" i="315" s="1"/>
  <c r="AD128" i="315"/>
  <c r="BJ128" i="315" s="1"/>
  <c r="AB128" i="315"/>
  <c r="Z128" i="315"/>
  <c r="X128" i="315"/>
  <c r="BG128" i="315" s="1"/>
  <c r="V128" i="315"/>
  <c r="T128" i="315"/>
  <c r="BE128" i="315" s="1"/>
  <c r="S128" i="315"/>
  <c r="R128" i="315"/>
  <c r="Q128" i="315"/>
  <c r="P128" i="315"/>
  <c r="O128" i="315"/>
  <c r="M128" i="315"/>
  <c r="N128" i="315" s="1"/>
  <c r="K128" i="315"/>
  <c r="L128" i="315" s="1"/>
  <c r="AJ127" i="315"/>
  <c r="AH127" i="315"/>
  <c r="BL127" i="315" s="1"/>
  <c r="AF127" i="315"/>
  <c r="BK127" i="315" s="1"/>
  <c r="AD127" i="315"/>
  <c r="AB127" i="315"/>
  <c r="Z127" i="315"/>
  <c r="X127" i="315"/>
  <c r="BG127" i="315" s="1"/>
  <c r="V127" i="315"/>
  <c r="T127" i="315"/>
  <c r="BE127" i="315" s="1"/>
  <c r="S127" i="315"/>
  <c r="R127" i="315"/>
  <c r="Q127" i="315"/>
  <c r="P127" i="315"/>
  <c r="O127" i="315"/>
  <c r="M127" i="315"/>
  <c r="N127" i="315" s="1"/>
  <c r="K127" i="315"/>
  <c r="L127" i="315" s="1"/>
  <c r="AJ126" i="315"/>
  <c r="AH126" i="315"/>
  <c r="AI126" i="315" s="1"/>
  <c r="AF126" i="315"/>
  <c r="AD126" i="315"/>
  <c r="AE126" i="315" s="1"/>
  <c r="AB126" i="315"/>
  <c r="AC126" i="315" s="1"/>
  <c r="Z126" i="315"/>
  <c r="AA126" i="315" s="1"/>
  <c r="X126" i="315"/>
  <c r="Y126" i="315" s="1"/>
  <c r="V126" i="315"/>
  <c r="W126" i="315" s="1"/>
  <c r="T126" i="315"/>
  <c r="U126" i="315" s="1"/>
  <c r="S126" i="315"/>
  <c r="R126" i="315"/>
  <c r="Q126" i="315"/>
  <c r="P126" i="315"/>
  <c r="O126" i="315"/>
  <c r="M126" i="315"/>
  <c r="K126" i="315"/>
  <c r="L126" i="315" s="1"/>
  <c r="AJ125" i="315"/>
  <c r="AH125" i="315"/>
  <c r="AI125" i="315" s="1"/>
  <c r="AF125" i="315"/>
  <c r="BK125" i="315" s="1"/>
  <c r="AD125" i="315"/>
  <c r="AE125" i="315" s="1"/>
  <c r="AB125" i="315"/>
  <c r="AC125" i="315" s="1"/>
  <c r="Z125" i="315"/>
  <c r="AA125" i="315" s="1"/>
  <c r="X125" i="315"/>
  <c r="Y125" i="315" s="1"/>
  <c r="V125" i="315"/>
  <c r="W125" i="315" s="1"/>
  <c r="T125" i="315"/>
  <c r="U125" i="315" s="1"/>
  <c r="S125" i="315"/>
  <c r="R125" i="315"/>
  <c r="BN125" i="315" s="1"/>
  <c r="Q125" i="315"/>
  <c r="P125" i="315"/>
  <c r="O125" i="315"/>
  <c r="M125" i="315"/>
  <c r="K125" i="315"/>
  <c r="L125" i="315" s="1"/>
  <c r="AJ124" i="315"/>
  <c r="AH124" i="315"/>
  <c r="AI124" i="315" s="1"/>
  <c r="AF124" i="315"/>
  <c r="BK124" i="315" s="1"/>
  <c r="AD124" i="315"/>
  <c r="AE124" i="315" s="1"/>
  <c r="AB124" i="315"/>
  <c r="AC124" i="315" s="1"/>
  <c r="Z124" i="315"/>
  <c r="AA124" i="315" s="1"/>
  <c r="X124" i="315"/>
  <c r="Y124" i="315" s="1"/>
  <c r="V124" i="315"/>
  <c r="W124" i="315" s="1"/>
  <c r="T124" i="315"/>
  <c r="U124" i="315" s="1"/>
  <c r="S124" i="315"/>
  <c r="R124" i="315"/>
  <c r="Q124" i="315"/>
  <c r="P124" i="315"/>
  <c r="O124" i="315"/>
  <c r="M124" i="315"/>
  <c r="N124" i="315" s="1"/>
  <c r="K124" i="315"/>
  <c r="L124" i="315" s="1"/>
  <c r="AJ123" i="315"/>
  <c r="AH123" i="315"/>
  <c r="AI123" i="315" s="1"/>
  <c r="AF123" i="315"/>
  <c r="AD123" i="315"/>
  <c r="AE123" i="315" s="1"/>
  <c r="AB123" i="315"/>
  <c r="AC123" i="315" s="1"/>
  <c r="Z123" i="315"/>
  <c r="AA123" i="315" s="1"/>
  <c r="X123" i="315"/>
  <c r="Y123" i="315" s="1"/>
  <c r="V123" i="315"/>
  <c r="W123" i="315" s="1"/>
  <c r="T123" i="315"/>
  <c r="U123" i="315" s="1"/>
  <c r="S123" i="315"/>
  <c r="R123" i="315"/>
  <c r="Q123" i="315"/>
  <c r="P123" i="315"/>
  <c r="O123" i="315"/>
  <c r="M123" i="315"/>
  <c r="N123" i="315" s="1"/>
  <c r="K123" i="315"/>
  <c r="L123" i="315" s="1"/>
  <c r="AJ122" i="315"/>
  <c r="AH122" i="315"/>
  <c r="AF122" i="315"/>
  <c r="AG122" i="315" s="1"/>
  <c r="AD122" i="315"/>
  <c r="AE122" i="315" s="1"/>
  <c r="AB122" i="315"/>
  <c r="AC122" i="315" s="1"/>
  <c r="Z122" i="315"/>
  <c r="AA122" i="315" s="1"/>
  <c r="X122" i="315"/>
  <c r="Y122" i="315" s="1"/>
  <c r="V122" i="315"/>
  <c r="W122" i="315" s="1"/>
  <c r="T122" i="315"/>
  <c r="U122" i="315" s="1"/>
  <c r="S122" i="315"/>
  <c r="R122" i="315"/>
  <c r="BN122" i="315" s="1"/>
  <c r="Q122" i="315"/>
  <c r="P122" i="315"/>
  <c r="O122" i="315"/>
  <c r="M122" i="315"/>
  <c r="N122" i="315" s="1"/>
  <c r="K122" i="315"/>
  <c r="L122" i="315" s="1"/>
  <c r="AJ121" i="315"/>
  <c r="AH121" i="315"/>
  <c r="AF121" i="315"/>
  <c r="AG121" i="315" s="1"/>
  <c r="AD121" i="315"/>
  <c r="AE121" i="315" s="1"/>
  <c r="AB121" i="315"/>
  <c r="AC121" i="315" s="1"/>
  <c r="Z121" i="315"/>
  <c r="AA121" i="315" s="1"/>
  <c r="X121" i="315"/>
  <c r="Y121" i="315" s="1"/>
  <c r="V121" i="315"/>
  <c r="W121" i="315" s="1"/>
  <c r="T121" i="315"/>
  <c r="U121" i="315" s="1"/>
  <c r="S121" i="315"/>
  <c r="R121" i="315"/>
  <c r="BN121" i="315" s="1"/>
  <c r="Q121" i="315"/>
  <c r="P121" i="315"/>
  <c r="O121" i="315"/>
  <c r="M121" i="315"/>
  <c r="N121" i="315" s="1"/>
  <c r="K121" i="315"/>
  <c r="L121" i="315" s="1"/>
  <c r="AJ120" i="315"/>
  <c r="AH120" i="315"/>
  <c r="AF120" i="315"/>
  <c r="AG120" i="315" s="1"/>
  <c r="AD120" i="315"/>
  <c r="AE120" i="315" s="1"/>
  <c r="AB120" i="315"/>
  <c r="AC120" i="315" s="1"/>
  <c r="Z120" i="315"/>
  <c r="AA120" i="315" s="1"/>
  <c r="X120" i="315"/>
  <c r="Y120" i="315" s="1"/>
  <c r="V120" i="315"/>
  <c r="W120" i="315" s="1"/>
  <c r="T120" i="315"/>
  <c r="U120" i="315" s="1"/>
  <c r="S120" i="315"/>
  <c r="R120" i="315"/>
  <c r="BN120" i="315" s="1"/>
  <c r="Q120" i="315"/>
  <c r="P120" i="315"/>
  <c r="O120" i="315"/>
  <c r="M120" i="315"/>
  <c r="N120" i="315" s="1"/>
  <c r="K120" i="315"/>
  <c r="L120" i="315" s="1"/>
  <c r="AJ119" i="315"/>
  <c r="AH119" i="315"/>
  <c r="BL119" i="315" s="1"/>
  <c r="AF119" i="315"/>
  <c r="BK119" i="315" s="1"/>
  <c r="AD119" i="315"/>
  <c r="AB119" i="315"/>
  <c r="Z119" i="315"/>
  <c r="BH119" i="315" s="1"/>
  <c r="X119" i="315"/>
  <c r="BG119" i="315" s="1"/>
  <c r="V119" i="315"/>
  <c r="T119" i="315"/>
  <c r="BE119" i="315" s="1"/>
  <c r="S119" i="315"/>
  <c r="R119" i="315"/>
  <c r="Q119" i="315"/>
  <c r="P119" i="315"/>
  <c r="O119" i="315"/>
  <c r="M119" i="315"/>
  <c r="K119" i="315"/>
  <c r="L119" i="315" s="1"/>
  <c r="AJ118" i="315"/>
  <c r="AH118" i="315"/>
  <c r="BL118" i="315" s="1"/>
  <c r="AF118" i="315"/>
  <c r="BK118" i="315" s="1"/>
  <c r="AD118" i="315"/>
  <c r="BJ118" i="315" s="1"/>
  <c r="AB118" i="315"/>
  <c r="Z118" i="315"/>
  <c r="X118" i="315"/>
  <c r="BG118" i="315" s="1"/>
  <c r="V118" i="315"/>
  <c r="BF118" i="315" s="1"/>
  <c r="T118" i="315"/>
  <c r="BE118" i="315" s="1"/>
  <c r="S118" i="315"/>
  <c r="R118" i="315"/>
  <c r="BN118" i="315" s="1"/>
  <c r="Q118" i="315"/>
  <c r="P118" i="315"/>
  <c r="O118" i="315"/>
  <c r="M118" i="315"/>
  <c r="N118" i="315" s="1"/>
  <c r="K118" i="315"/>
  <c r="L118" i="315" s="1"/>
  <c r="AJ117" i="315"/>
  <c r="AH117" i="315"/>
  <c r="BL117" i="315" s="1"/>
  <c r="AF117" i="315"/>
  <c r="BK117" i="315" s="1"/>
  <c r="AD117" i="315"/>
  <c r="BJ117" i="315" s="1"/>
  <c r="AB117" i="315"/>
  <c r="Z117" i="315"/>
  <c r="BH117" i="315" s="1"/>
  <c r="X117" i="315"/>
  <c r="BG117" i="315" s="1"/>
  <c r="V117" i="315"/>
  <c r="BF117" i="315" s="1"/>
  <c r="T117" i="315"/>
  <c r="BE117" i="315" s="1"/>
  <c r="S117" i="315"/>
  <c r="R117" i="315"/>
  <c r="BN117" i="315" s="1"/>
  <c r="Q117" i="315"/>
  <c r="P117" i="315"/>
  <c r="O117" i="315"/>
  <c r="M117" i="315"/>
  <c r="K117" i="315"/>
  <c r="L117" i="315" s="1"/>
  <c r="AJ116" i="315"/>
  <c r="AH116" i="315"/>
  <c r="AF116" i="315"/>
  <c r="AG116" i="315" s="1"/>
  <c r="AD116" i="315"/>
  <c r="AE116" i="315" s="1"/>
  <c r="AB116" i="315"/>
  <c r="AC116" i="315" s="1"/>
  <c r="Z116" i="315"/>
  <c r="AA116" i="315" s="1"/>
  <c r="X116" i="315"/>
  <c r="Y116" i="315" s="1"/>
  <c r="V116" i="315"/>
  <c r="W116" i="315" s="1"/>
  <c r="T116" i="315"/>
  <c r="U116" i="315" s="1"/>
  <c r="S116" i="315"/>
  <c r="R116" i="315"/>
  <c r="BN116" i="315" s="1"/>
  <c r="Q116" i="315"/>
  <c r="P116" i="315"/>
  <c r="AP116" i="315" s="1"/>
  <c r="O116" i="315"/>
  <c r="M116" i="315"/>
  <c r="K116" i="315"/>
  <c r="L116" i="315" s="1"/>
  <c r="AJ115" i="315"/>
  <c r="AH115" i="315"/>
  <c r="AF115" i="315"/>
  <c r="AG115" i="315" s="1"/>
  <c r="AD115" i="315"/>
  <c r="AE115" i="315" s="1"/>
  <c r="AB115" i="315"/>
  <c r="AC115" i="315" s="1"/>
  <c r="Z115" i="315"/>
  <c r="AA115" i="315" s="1"/>
  <c r="X115" i="315"/>
  <c r="Y115" i="315" s="1"/>
  <c r="V115" i="315"/>
  <c r="W115" i="315" s="1"/>
  <c r="T115" i="315"/>
  <c r="U115" i="315" s="1"/>
  <c r="S115" i="315"/>
  <c r="R115" i="315"/>
  <c r="Q115" i="315"/>
  <c r="P115" i="315"/>
  <c r="O115" i="315"/>
  <c r="M115" i="315"/>
  <c r="N115" i="315" s="1"/>
  <c r="K115" i="315"/>
  <c r="L115" i="315" s="1"/>
  <c r="AJ114" i="315"/>
  <c r="AH114" i="315"/>
  <c r="AF114" i="315"/>
  <c r="AG114" i="315" s="1"/>
  <c r="AD114" i="315"/>
  <c r="AE114" i="315" s="1"/>
  <c r="AB114" i="315"/>
  <c r="AC114" i="315" s="1"/>
  <c r="Z114" i="315"/>
  <c r="AA114" i="315" s="1"/>
  <c r="X114" i="315"/>
  <c r="Y114" i="315" s="1"/>
  <c r="V114" i="315"/>
  <c r="W114" i="315" s="1"/>
  <c r="T114" i="315"/>
  <c r="U114" i="315" s="1"/>
  <c r="S114" i="315"/>
  <c r="R114" i="315"/>
  <c r="BN114" i="315" s="1"/>
  <c r="Q114" i="315"/>
  <c r="P114" i="315"/>
  <c r="O114" i="315"/>
  <c r="M114" i="315"/>
  <c r="N114" i="315" s="1"/>
  <c r="K114" i="315"/>
  <c r="L114" i="315" s="1"/>
  <c r="AJ113" i="315"/>
  <c r="AH113" i="315"/>
  <c r="AY113" i="315" s="1"/>
  <c r="AF113" i="315"/>
  <c r="AG113" i="315" s="1"/>
  <c r="AD113" i="315"/>
  <c r="AE113" i="315" s="1"/>
  <c r="AB113" i="315"/>
  <c r="AC113" i="315" s="1"/>
  <c r="Z113" i="315"/>
  <c r="AA113" i="315" s="1"/>
  <c r="X113" i="315"/>
  <c r="Y113" i="315" s="1"/>
  <c r="V113" i="315"/>
  <c r="W113" i="315" s="1"/>
  <c r="T113" i="315"/>
  <c r="S113" i="315"/>
  <c r="R113" i="315"/>
  <c r="BN113" i="315" s="1"/>
  <c r="Q113" i="315"/>
  <c r="P113" i="315"/>
  <c r="O113" i="315"/>
  <c r="M113" i="315"/>
  <c r="N113" i="315" s="1"/>
  <c r="K113" i="315"/>
  <c r="L113" i="315" s="1"/>
  <c r="AJ112" i="315"/>
  <c r="AH112" i="315"/>
  <c r="AI112" i="315" s="1"/>
  <c r="AF112" i="315"/>
  <c r="AG112" i="315" s="1"/>
  <c r="AD112" i="315"/>
  <c r="AE112" i="315" s="1"/>
  <c r="AB112" i="315"/>
  <c r="AC112" i="315" s="1"/>
  <c r="Z112" i="315"/>
  <c r="AA112" i="315" s="1"/>
  <c r="X112" i="315"/>
  <c r="Y112" i="315" s="1"/>
  <c r="V112" i="315"/>
  <c r="W112" i="315" s="1"/>
  <c r="T112" i="315"/>
  <c r="S112" i="315"/>
  <c r="R112" i="315"/>
  <c r="BN112" i="315" s="1"/>
  <c r="Q112" i="315"/>
  <c r="P112" i="315"/>
  <c r="O112" i="315"/>
  <c r="M112" i="315"/>
  <c r="N112" i="315" s="1"/>
  <c r="K112" i="315"/>
  <c r="L112" i="315" s="1"/>
  <c r="AJ111" i="315"/>
  <c r="AH111" i="315"/>
  <c r="AI111" i="315" s="1"/>
  <c r="AF111" i="315"/>
  <c r="AG111" i="315" s="1"/>
  <c r="AD111" i="315"/>
  <c r="AE111" i="315" s="1"/>
  <c r="AB111" i="315"/>
  <c r="AC111" i="315" s="1"/>
  <c r="Z111" i="315"/>
  <c r="AA111" i="315" s="1"/>
  <c r="X111" i="315"/>
  <c r="Y111" i="315" s="1"/>
  <c r="V111" i="315"/>
  <c r="T111" i="315"/>
  <c r="U111" i="315" s="1"/>
  <c r="S111" i="315"/>
  <c r="R111" i="315"/>
  <c r="Q111" i="315"/>
  <c r="P111" i="315"/>
  <c r="O111" i="315"/>
  <c r="M111" i="315"/>
  <c r="N111" i="315" s="1"/>
  <c r="K111" i="315"/>
  <c r="L111" i="315" s="1"/>
  <c r="AJ110" i="315"/>
  <c r="AH110" i="315"/>
  <c r="AI110" i="315" s="1"/>
  <c r="AF110" i="315"/>
  <c r="AG110" i="315" s="1"/>
  <c r="AD110" i="315"/>
  <c r="AE110" i="315" s="1"/>
  <c r="AB110" i="315"/>
  <c r="AC110" i="315" s="1"/>
  <c r="Z110" i="315"/>
  <c r="AA110" i="315" s="1"/>
  <c r="X110" i="315"/>
  <c r="Y110" i="315" s="1"/>
  <c r="V110" i="315"/>
  <c r="T110" i="315"/>
  <c r="U110" i="315" s="1"/>
  <c r="S110" i="315"/>
  <c r="R110" i="315"/>
  <c r="Q110" i="315"/>
  <c r="P110" i="315"/>
  <c r="O110" i="315"/>
  <c r="M110" i="315"/>
  <c r="N110" i="315" s="1"/>
  <c r="K110" i="315"/>
  <c r="L110" i="315" s="1"/>
  <c r="AJ109" i="315"/>
  <c r="AH109" i="315"/>
  <c r="BL109" i="315" s="1"/>
  <c r="AF109" i="315"/>
  <c r="BK109" i="315" s="1"/>
  <c r="AD109" i="315"/>
  <c r="AB109" i="315"/>
  <c r="Z109" i="315"/>
  <c r="BH109" i="315" s="1"/>
  <c r="X109" i="315"/>
  <c r="BG109" i="315" s="1"/>
  <c r="V109" i="315"/>
  <c r="T109" i="315"/>
  <c r="BE109" i="315" s="1"/>
  <c r="S109" i="315"/>
  <c r="R109" i="315"/>
  <c r="Q109" i="315"/>
  <c r="P109" i="315"/>
  <c r="O109" i="315"/>
  <c r="M109" i="315"/>
  <c r="N109" i="315" s="1"/>
  <c r="K109" i="315"/>
  <c r="L109" i="315" s="1"/>
  <c r="AJ108" i="315"/>
  <c r="AH108" i="315"/>
  <c r="AI108" i="315" s="1"/>
  <c r="AF108" i="315"/>
  <c r="AG108" i="315" s="1"/>
  <c r="AD108" i="315"/>
  <c r="AE108" i="315" s="1"/>
  <c r="AB108" i="315"/>
  <c r="AC108" i="315" s="1"/>
  <c r="Z108" i="315"/>
  <c r="AA108" i="315" s="1"/>
  <c r="X108" i="315"/>
  <c r="V108" i="315"/>
  <c r="W108" i="315" s="1"/>
  <c r="T108" i="315"/>
  <c r="U108" i="315" s="1"/>
  <c r="S108" i="315"/>
  <c r="R108" i="315"/>
  <c r="Q108" i="315"/>
  <c r="P108" i="315"/>
  <c r="O108" i="315"/>
  <c r="M108" i="315"/>
  <c r="N108" i="315" s="1"/>
  <c r="K108" i="315"/>
  <c r="L108" i="315" s="1"/>
  <c r="AJ107" i="315"/>
  <c r="AH107" i="315"/>
  <c r="AI107" i="315" s="1"/>
  <c r="AF107" i="315"/>
  <c r="AG107" i="315" s="1"/>
  <c r="AD107" i="315"/>
  <c r="AE107" i="315" s="1"/>
  <c r="AB107" i="315"/>
  <c r="AC107" i="315" s="1"/>
  <c r="Z107" i="315"/>
  <c r="AA107" i="315" s="1"/>
  <c r="X107" i="315"/>
  <c r="AT107" i="315" s="1"/>
  <c r="V107" i="315"/>
  <c r="W107" i="315" s="1"/>
  <c r="T107" i="315"/>
  <c r="U107" i="315" s="1"/>
  <c r="S107" i="315"/>
  <c r="R107" i="315"/>
  <c r="Q107" i="315"/>
  <c r="P107" i="315"/>
  <c r="BC107" i="315" s="1"/>
  <c r="O107" i="315"/>
  <c r="M107" i="315"/>
  <c r="N107" i="315" s="1"/>
  <c r="K107" i="315"/>
  <c r="L107" i="315" s="1"/>
  <c r="AJ106" i="315"/>
  <c r="AH106" i="315"/>
  <c r="AI106" i="315" s="1"/>
  <c r="AF106" i="315"/>
  <c r="AG106" i="315" s="1"/>
  <c r="AD106" i="315"/>
  <c r="AE106" i="315" s="1"/>
  <c r="AB106" i="315"/>
  <c r="AC106" i="315" s="1"/>
  <c r="Z106" i="315"/>
  <c r="X106" i="315"/>
  <c r="Y106" i="315" s="1"/>
  <c r="V106" i="315"/>
  <c r="W106" i="315" s="1"/>
  <c r="T106" i="315"/>
  <c r="U106" i="315" s="1"/>
  <c r="S106" i="315"/>
  <c r="R106" i="315"/>
  <c r="Q106" i="315"/>
  <c r="P106" i="315"/>
  <c r="BC106" i="315" s="1"/>
  <c r="O106" i="315"/>
  <c r="M106" i="315"/>
  <c r="N106" i="315" s="1"/>
  <c r="K106" i="315"/>
  <c r="L106" i="315" s="1"/>
  <c r="AJ105" i="315"/>
  <c r="AH105" i="315"/>
  <c r="BL105" i="315" s="1"/>
  <c r="AF105" i="315"/>
  <c r="BK105" i="315" s="1"/>
  <c r="AD105" i="315"/>
  <c r="AB105" i="315"/>
  <c r="BI105" i="315" s="1"/>
  <c r="Z105" i="315"/>
  <c r="BH105" i="315" s="1"/>
  <c r="X105" i="315"/>
  <c r="BG105" i="315" s="1"/>
  <c r="V105" i="315"/>
  <c r="T105" i="315"/>
  <c r="BE105" i="315" s="1"/>
  <c r="S105" i="315"/>
  <c r="R105" i="315"/>
  <c r="Q105" i="315"/>
  <c r="P105" i="315"/>
  <c r="BC105" i="315" s="1"/>
  <c r="O105" i="315"/>
  <c r="M105" i="315"/>
  <c r="N105" i="315" s="1"/>
  <c r="K105" i="315"/>
  <c r="L105" i="315" s="1"/>
  <c r="AJ104" i="315"/>
  <c r="AH104" i="315"/>
  <c r="BL104" i="315" s="1"/>
  <c r="AF104" i="315"/>
  <c r="BK104" i="315" s="1"/>
  <c r="AD104" i="315"/>
  <c r="AB104" i="315"/>
  <c r="BI104" i="315" s="1"/>
  <c r="Z104" i="315"/>
  <c r="BH104" i="315" s="1"/>
  <c r="X104" i="315"/>
  <c r="BG104" i="315" s="1"/>
  <c r="V104" i="315"/>
  <c r="T104" i="315"/>
  <c r="BE104" i="315" s="1"/>
  <c r="S104" i="315"/>
  <c r="R104" i="315"/>
  <c r="Q104" i="315"/>
  <c r="P104" i="315"/>
  <c r="AP104" i="315" s="1"/>
  <c r="O104" i="315"/>
  <c r="M104" i="315"/>
  <c r="K104" i="315"/>
  <c r="L104" i="315" s="1"/>
  <c r="AJ103" i="315"/>
  <c r="AH103" i="315"/>
  <c r="BL103" i="315" s="1"/>
  <c r="AF103" i="315"/>
  <c r="BK103" i="315" s="1"/>
  <c r="AD103" i="315"/>
  <c r="AB103" i="315"/>
  <c r="BI103" i="315" s="1"/>
  <c r="Z103" i="315"/>
  <c r="BH103" i="315" s="1"/>
  <c r="X103" i="315"/>
  <c r="BG103" i="315" s="1"/>
  <c r="V103" i="315"/>
  <c r="T103" i="315"/>
  <c r="BE103" i="315" s="1"/>
  <c r="S103" i="315"/>
  <c r="R103" i="315"/>
  <c r="Q103" i="315"/>
  <c r="P103" i="315"/>
  <c r="BD103" i="315" s="1"/>
  <c r="O103" i="315"/>
  <c r="M103" i="315"/>
  <c r="N103" i="315" s="1"/>
  <c r="K103" i="315"/>
  <c r="L103" i="315" s="1"/>
  <c r="AJ102" i="315"/>
  <c r="AH102" i="315"/>
  <c r="BL102" i="315" s="1"/>
  <c r="AF102" i="315"/>
  <c r="BK102" i="315" s="1"/>
  <c r="AD102" i="315"/>
  <c r="AB102" i="315"/>
  <c r="BI102" i="315" s="1"/>
  <c r="Z102" i="315"/>
  <c r="BH102" i="315" s="1"/>
  <c r="X102" i="315"/>
  <c r="BG102" i="315" s="1"/>
  <c r="V102" i="315"/>
  <c r="T102" i="315"/>
  <c r="BE102" i="315" s="1"/>
  <c r="S102" i="315"/>
  <c r="R102" i="315"/>
  <c r="Q102" i="315"/>
  <c r="P102" i="315"/>
  <c r="BC102" i="315" s="1"/>
  <c r="O102" i="315"/>
  <c r="M102" i="315"/>
  <c r="N102" i="315" s="1"/>
  <c r="AT102" i="315" s="1"/>
  <c r="K102" i="315"/>
  <c r="L102" i="315" s="1"/>
  <c r="AJ101" i="315"/>
  <c r="AH101" i="315"/>
  <c r="BL101" i="315" s="1"/>
  <c r="AF101" i="315"/>
  <c r="BK101" i="315" s="1"/>
  <c r="AD101" i="315"/>
  <c r="AB101" i="315"/>
  <c r="BI101" i="315" s="1"/>
  <c r="Z101" i="315"/>
  <c r="BH101" i="315" s="1"/>
  <c r="X101" i="315"/>
  <c r="BG101" i="315" s="1"/>
  <c r="V101" i="315"/>
  <c r="T101" i="315"/>
  <c r="BE101" i="315" s="1"/>
  <c r="S101" i="315"/>
  <c r="R101" i="315"/>
  <c r="Q101" i="315"/>
  <c r="P101" i="315"/>
  <c r="BC101" i="315" s="1"/>
  <c r="O101" i="315"/>
  <c r="M101" i="315"/>
  <c r="N101" i="315" s="1"/>
  <c r="K101" i="315"/>
  <c r="L101" i="315" s="1"/>
  <c r="AJ100" i="315"/>
  <c r="AH100" i="315"/>
  <c r="BL100" i="315" s="1"/>
  <c r="AF100" i="315"/>
  <c r="BK100" i="315" s="1"/>
  <c r="AD100" i="315"/>
  <c r="AB100" i="315"/>
  <c r="BI100" i="315" s="1"/>
  <c r="Z100" i="315"/>
  <c r="BH100" i="315" s="1"/>
  <c r="X100" i="315"/>
  <c r="BG100" i="315" s="1"/>
  <c r="V100" i="315"/>
  <c r="T100" i="315"/>
  <c r="BE100" i="315" s="1"/>
  <c r="S100" i="315"/>
  <c r="R100" i="315"/>
  <c r="Q100" i="315"/>
  <c r="P100" i="315"/>
  <c r="AP100" i="315" s="1"/>
  <c r="O100" i="315"/>
  <c r="M100" i="315"/>
  <c r="N100" i="315" s="1"/>
  <c r="AT100" i="315" s="1"/>
  <c r="K100" i="315"/>
  <c r="L100" i="315" s="1"/>
  <c r="AJ99" i="315"/>
  <c r="AH99" i="315"/>
  <c r="BL99" i="315" s="1"/>
  <c r="AF99" i="315"/>
  <c r="BK99" i="315" s="1"/>
  <c r="AD99" i="315"/>
  <c r="AB99" i="315"/>
  <c r="BI99" i="315" s="1"/>
  <c r="Z99" i="315"/>
  <c r="BH99" i="315" s="1"/>
  <c r="X99" i="315"/>
  <c r="BG99" i="315" s="1"/>
  <c r="V99" i="315"/>
  <c r="T99" i="315"/>
  <c r="BE99" i="315" s="1"/>
  <c r="S99" i="315"/>
  <c r="R99" i="315"/>
  <c r="Q99" i="315"/>
  <c r="P99" i="315"/>
  <c r="BD99" i="315" s="1"/>
  <c r="O99" i="315"/>
  <c r="M99" i="315"/>
  <c r="N99" i="315" s="1"/>
  <c r="K99" i="315"/>
  <c r="L99" i="315" s="1"/>
  <c r="AJ98" i="315"/>
  <c r="AH98" i="315"/>
  <c r="AI98" i="315" s="1"/>
  <c r="AF98" i="315"/>
  <c r="AG98" i="315" s="1"/>
  <c r="AD98" i="315"/>
  <c r="AE98" i="315" s="1"/>
  <c r="AB98" i="315"/>
  <c r="Z98" i="315"/>
  <c r="AA98" i="315" s="1"/>
  <c r="X98" i="315"/>
  <c r="Y98" i="315" s="1"/>
  <c r="V98" i="315"/>
  <c r="W98" i="315" s="1"/>
  <c r="T98" i="315"/>
  <c r="U98" i="315" s="1"/>
  <c r="S98" i="315"/>
  <c r="R98" i="315"/>
  <c r="Q98" i="315"/>
  <c r="P98" i="315"/>
  <c r="BC98" i="315" s="1"/>
  <c r="O98" i="315"/>
  <c r="M98" i="315"/>
  <c r="N98" i="315" s="1"/>
  <c r="K98" i="315"/>
  <c r="L98" i="315" s="1"/>
  <c r="AJ97" i="315"/>
  <c r="AH97" i="315"/>
  <c r="BL97" i="315" s="1"/>
  <c r="AF97" i="315"/>
  <c r="BK97" i="315" s="1"/>
  <c r="AD97" i="315"/>
  <c r="AB97" i="315"/>
  <c r="BI97" i="315" s="1"/>
  <c r="Z97" i="315"/>
  <c r="BH97" i="315" s="1"/>
  <c r="X97" i="315"/>
  <c r="BG97" i="315" s="1"/>
  <c r="V97" i="315"/>
  <c r="T97" i="315"/>
  <c r="BE97" i="315" s="1"/>
  <c r="S97" i="315"/>
  <c r="R97" i="315"/>
  <c r="Q97" i="315"/>
  <c r="P97" i="315"/>
  <c r="O97" i="315"/>
  <c r="M97" i="315"/>
  <c r="N97" i="315" s="1"/>
  <c r="K97" i="315"/>
  <c r="L97" i="315" s="1"/>
  <c r="AJ96" i="315"/>
  <c r="AH96" i="315"/>
  <c r="AI96" i="315" s="1"/>
  <c r="AF96" i="315"/>
  <c r="AG96" i="315" s="1"/>
  <c r="AD96" i="315"/>
  <c r="AE96" i="315" s="1"/>
  <c r="AB96" i="315"/>
  <c r="Z96" i="315"/>
  <c r="AA96" i="315" s="1"/>
  <c r="X96" i="315"/>
  <c r="Y96" i="315" s="1"/>
  <c r="V96" i="315"/>
  <c r="W96" i="315" s="1"/>
  <c r="T96" i="315"/>
  <c r="U96" i="315" s="1"/>
  <c r="S96" i="315"/>
  <c r="R96" i="315"/>
  <c r="Q96" i="315"/>
  <c r="P96" i="315"/>
  <c r="BD96" i="315" s="1"/>
  <c r="O96" i="315"/>
  <c r="M96" i="315"/>
  <c r="N96" i="315" s="1"/>
  <c r="K96" i="315"/>
  <c r="L96" i="315" s="1"/>
  <c r="AJ95" i="315"/>
  <c r="AH95" i="315"/>
  <c r="BL95" i="315" s="1"/>
  <c r="AF95" i="315"/>
  <c r="BK95" i="315" s="1"/>
  <c r="AD95" i="315"/>
  <c r="AB95" i="315"/>
  <c r="BI95" i="315" s="1"/>
  <c r="Z95" i="315"/>
  <c r="BH95" i="315" s="1"/>
  <c r="X95" i="315"/>
  <c r="BG95" i="315" s="1"/>
  <c r="V95" i="315"/>
  <c r="T95" i="315"/>
  <c r="BE95" i="315" s="1"/>
  <c r="S95" i="315"/>
  <c r="R95" i="315"/>
  <c r="Q95" i="315"/>
  <c r="P95" i="315"/>
  <c r="BC95" i="315" s="1"/>
  <c r="O95" i="315"/>
  <c r="M95" i="315"/>
  <c r="N95" i="315" s="1"/>
  <c r="K95" i="315"/>
  <c r="L95" i="315" s="1"/>
  <c r="AJ94" i="315"/>
  <c r="AH94" i="315"/>
  <c r="AI94" i="315" s="1"/>
  <c r="AF94" i="315"/>
  <c r="AG94" i="315" s="1"/>
  <c r="AD94" i="315"/>
  <c r="AE94" i="315" s="1"/>
  <c r="AB94" i="315"/>
  <c r="Z94" i="315"/>
  <c r="AA94" i="315" s="1"/>
  <c r="X94" i="315"/>
  <c r="Y94" i="315" s="1"/>
  <c r="V94" i="315"/>
  <c r="W94" i="315" s="1"/>
  <c r="T94" i="315"/>
  <c r="U94" i="315" s="1"/>
  <c r="S94" i="315"/>
  <c r="R94" i="315"/>
  <c r="Q94" i="315"/>
  <c r="P94" i="315"/>
  <c r="O94" i="315"/>
  <c r="M94" i="315"/>
  <c r="N94" i="315" s="1"/>
  <c r="K94" i="315"/>
  <c r="L94" i="315" s="1"/>
  <c r="AJ93" i="315"/>
  <c r="AH93" i="315"/>
  <c r="AI93" i="315" s="1"/>
  <c r="AF93" i="315"/>
  <c r="AG93" i="315" s="1"/>
  <c r="AD93" i="315"/>
  <c r="AE93" i="315" s="1"/>
  <c r="AB93" i="315"/>
  <c r="Z93" i="315"/>
  <c r="AA93" i="315" s="1"/>
  <c r="X93" i="315"/>
  <c r="Y93" i="315" s="1"/>
  <c r="V93" i="315"/>
  <c r="W93" i="315" s="1"/>
  <c r="T93" i="315"/>
  <c r="U93" i="315" s="1"/>
  <c r="S93" i="315"/>
  <c r="R93" i="315"/>
  <c r="Q93" i="315"/>
  <c r="P93" i="315"/>
  <c r="O93" i="315"/>
  <c r="M93" i="315"/>
  <c r="N93" i="315" s="1"/>
  <c r="K93" i="315"/>
  <c r="L93" i="315" s="1"/>
  <c r="AJ92" i="315"/>
  <c r="AH92" i="315"/>
  <c r="AI92" i="315" s="1"/>
  <c r="AF92" i="315"/>
  <c r="AG92" i="315" s="1"/>
  <c r="AD92" i="315"/>
  <c r="AE92" i="315" s="1"/>
  <c r="AB92" i="315"/>
  <c r="Z92" i="315"/>
  <c r="AA92" i="315" s="1"/>
  <c r="X92" i="315"/>
  <c r="Y92" i="315" s="1"/>
  <c r="V92" i="315"/>
  <c r="W92" i="315" s="1"/>
  <c r="T92" i="315"/>
  <c r="U92" i="315" s="1"/>
  <c r="S92" i="315"/>
  <c r="R92" i="315"/>
  <c r="Q92" i="315"/>
  <c r="P92" i="315"/>
  <c r="O92" i="315"/>
  <c r="M92" i="315"/>
  <c r="N92" i="315" s="1"/>
  <c r="K92" i="315"/>
  <c r="L92" i="315" s="1"/>
  <c r="AJ91" i="315"/>
  <c r="AH91" i="315"/>
  <c r="BL91" i="315" s="1"/>
  <c r="AF91" i="315"/>
  <c r="BK91" i="315" s="1"/>
  <c r="AD91" i="315"/>
  <c r="AB91" i="315"/>
  <c r="BI91" i="315" s="1"/>
  <c r="Z91" i="315"/>
  <c r="BH91" i="315" s="1"/>
  <c r="X91" i="315"/>
  <c r="BG91" i="315" s="1"/>
  <c r="V91" i="315"/>
  <c r="T91" i="315"/>
  <c r="BE91" i="315" s="1"/>
  <c r="S91" i="315"/>
  <c r="R91" i="315"/>
  <c r="Q91" i="315"/>
  <c r="P91" i="315"/>
  <c r="AP91" i="315" s="1"/>
  <c r="O91" i="315"/>
  <c r="M91" i="315"/>
  <c r="N91" i="315" s="1"/>
  <c r="K91" i="315"/>
  <c r="L91" i="315" s="1"/>
  <c r="AJ90" i="315"/>
  <c r="AH90" i="315"/>
  <c r="BL90" i="315" s="1"/>
  <c r="AF90" i="315"/>
  <c r="BK90" i="315" s="1"/>
  <c r="AD90" i="315"/>
  <c r="AB90" i="315"/>
  <c r="BI90" i="315" s="1"/>
  <c r="Z90" i="315"/>
  <c r="BH90" i="315" s="1"/>
  <c r="X90" i="315"/>
  <c r="BG90" i="315" s="1"/>
  <c r="V90" i="315"/>
  <c r="T90" i="315"/>
  <c r="BE90" i="315" s="1"/>
  <c r="S90" i="315"/>
  <c r="R90" i="315"/>
  <c r="Q90" i="315"/>
  <c r="P90" i="315"/>
  <c r="BC90" i="315" s="1"/>
  <c r="O90" i="315"/>
  <c r="M90" i="315"/>
  <c r="N90" i="315" s="1"/>
  <c r="K90" i="315"/>
  <c r="L90" i="315" s="1"/>
  <c r="AJ89" i="315"/>
  <c r="AH89" i="315"/>
  <c r="AI89" i="315" s="1"/>
  <c r="AF89" i="315"/>
  <c r="AG89" i="315" s="1"/>
  <c r="AD89" i="315"/>
  <c r="AE89" i="315" s="1"/>
  <c r="AB89" i="315"/>
  <c r="Z89" i="315"/>
  <c r="AA89" i="315" s="1"/>
  <c r="X89" i="315"/>
  <c r="Y89" i="315" s="1"/>
  <c r="V89" i="315"/>
  <c r="W89" i="315" s="1"/>
  <c r="T89" i="315"/>
  <c r="U89" i="315" s="1"/>
  <c r="S89" i="315"/>
  <c r="R89" i="315"/>
  <c r="Q89" i="315"/>
  <c r="P89" i="315"/>
  <c r="BB89" i="315" s="1"/>
  <c r="O89" i="315"/>
  <c r="M89" i="315"/>
  <c r="N89" i="315" s="1"/>
  <c r="K89" i="315"/>
  <c r="L89" i="315" s="1"/>
  <c r="AJ88" i="315"/>
  <c r="AH88" i="315"/>
  <c r="AI88" i="315" s="1"/>
  <c r="AF88" i="315"/>
  <c r="AD88" i="315"/>
  <c r="AE88" i="315" s="1"/>
  <c r="AB88" i="315"/>
  <c r="AC88" i="315" s="1"/>
  <c r="Z88" i="315"/>
  <c r="AA88" i="315" s="1"/>
  <c r="X88" i="315"/>
  <c r="Y88" i="315" s="1"/>
  <c r="V88" i="315"/>
  <c r="W88" i="315" s="1"/>
  <c r="T88" i="315"/>
  <c r="U88" i="315" s="1"/>
  <c r="S88" i="315"/>
  <c r="R88" i="315"/>
  <c r="Q88" i="315"/>
  <c r="P88" i="315"/>
  <c r="BC88" i="315" s="1"/>
  <c r="O88" i="315"/>
  <c r="M88" i="315"/>
  <c r="N88" i="315" s="1"/>
  <c r="K88" i="315"/>
  <c r="L88" i="315" s="1"/>
  <c r="AJ87" i="315"/>
  <c r="AH87" i="315"/>
  <c r="AI87" i="315" s="1"/>
  <c r="AF87" i="315"/>
  <c r="AX87" i="315" s="1"/>
  <c r="AD87" i="315"/>
  <c r="AE87" i="315" s="1"/>
  <c r="AB87" i="315"/>
  <c r="AC87" i="315" s="1"/>
  <c r="Z87" i="315"/>
  <c r="BH87" i="315" s="1"/>
  <c r="X87" i="315"/>
  <c r="Y87" i="315" s="1"/>
  <c r="V87" i="315"/>
  <c r="W87" i="315" s="1"/>
  <c r="T87" i="315"/>
  <c r="U87" i="315" s="1"/>
  <c r="S87" i="315"/>
  <c r="R87" i="315"/>
  <c r="Q87" i="315"/>
  <c r="P87" i="315"/>
  <c r="AP87" i="315" s="1"/>
  <c r="AQ87" i="315" s="1"/>
  <c r="O87" i="315"/>
  <c r="M87" i="315"/>
  <c r="N87" i="315" s="1"/>
  <c r="K87" i="315"/>
  <c r="L87" i="315" s="1"/>
  <c r="AJ86" i="315"/>
  <c r="AH86" i="315"/>
  <c r="AI86" i="315" s="1"/>
  <c r="AF86" i="315"/>
  <c r="AG86" i="315" s="1"/>
  <c r="AD86" i="315"/>
  <c r="AE86" i="315" s="1"/>
  <c r="AB86" i="315"/>
  <c r="AC86" i="315" s="1"/>
  <c r="Z86" i="315"/>
  <c r="AA86" i="315" s="1"/>
  <c r="X86" i="315"/>
  <c r="Y86" i="315" s="1"/>
  <c r="V86" i="315"/>
  <c r="W86" i="315" s="1"/>
  <c r="T86" i="315"/>
  <c r="U86" i="315" s="1"/>
  <c r="S86" i="315"/>
  <c r="R86" i="315"/>
  <c r="Q86" i="315"/>
  <c r="P86" i="315"/>
  <c r="BD86" i="315" s="1"/>
  <c r="O86" i="315"/>
  <c r="M86" i="315"/>
  <c r="N86" i="315" s="1"/>
  <c r="K86" i="315"/>
  <c r="L86" i="315" s="1"/>
  <c r="AJ85" i="315"/>
  <c r="AH85" i="315"/>
  <c r="AF85" i="315"/>
  <c r="AG85" i="315" s="1"/>
  <c r="AD85" i="315"/>
  <c r="AE85" i="315" s="1"/>
  <c r="AB85" i="315"/>
  <c r="AC85" i="315" s="1"/>
  <c r="Z85" i="315"/>
  <c r="AA85" i="315" s="1"/>
  <c r="X85" i="315"/>
  <c r="Y85" i="315" s="1"/>
  <c r="V85" i="315"/>
  <c r="W85" i="315" s="1"/>
  <c r="T85" i="315"/>
  <c r="AR85" i="315" s="1"/>
  <c r="S85" i="315"/>
  <c r="R85" i="315"/>
  <c r="Q85" i="315"/>
  <c r="P85" i="315"/>
  <c r="BB85" i="315" s="1"/>
  <c r="O85" i="315"/>
  <c r="M85" i="315"/>
  <c r="N85" i="315" s="1"/>
  <c r="K85" i="315"/>
  <c r="L85" i="315" s="1"/>
  <c r="AJ84" i="315"/>
  <c r="AH84" i="315"/>
  <c r="AI84" i="315" s="1"/>
  <c r="AF84" i="315"/>
  <c r="AG84" i="315" s="1"/>
  <c r="AD84" i="315"/>
  <c r="AE84" i="315" s="1"/>
  <c r="AB84" i="315"/>
  <c r="AC84" i="315" s="1"/>
  <c r="Z84" i="315"/>
  <c r="AA84" i="315" s="1"/>
  <c r="X84" i="315"/>
  <c r="Y84" i="315" s="1"/>
  <c r="V84" i="315"/>
  <c r="W84" i="315" s="1"/>
  <c r="T84" i="315"/>
  <c r="BE84" i="315" s="1"/>
  <c r="S84" i="315"/>
  <c r="R84" i="315"/>
  <c r="Q84" i="315"/>
  <c r="P84" i="315"/>
  <c r="AP84" i="315" s="1"/>
  <c r="AQ84" i="315" s="1"/>
  <c r="O84" i="315"/>
  <c r="M84" i="315"/>
  <c r="N84" i="315" s="1"/>
  <c r="K84" i="315"/>
  <c r="L84" i="315" s="1"/>
  <c r="AJ83" i="315"/>
  <c r="AH83" i="315"/>
  <c r="BL83" i="315" s="1"/>
  <c r="AF83" i="315"/>
  <c r="BK83" i="315" s="1"/>
  <c r="AD83" i="315"/>
  <c r="AB83" i="315"/>
  <c r="Z83" i="315"/>
  <c r="BH83" i="315" s="1"/>
  <c r="X83" i="315"/>
  <c r="BG83" i="315" s="1"/>
  <c r="V83" i="315"/>
  <c r="T83" i="315"/>
  <c r="BE83" i="315" s="1"/>
  <c r="S83" i="315"/>
  <c r="R83" i="315"/>
  <c r="Q83" i="315"/>
  <c r="P83" i="315"/>
  <c r="BD83" i="315" s="1"/>
  <c r="O83" i="315"/>
  <c r="M83" i="315"/>
  <c r="N83" i="315" s="1"/>
  <c r="AT83" i="315" s="1"/>
  <c r="K83" i="315"/>
  <c r="L83" i="315" s="1"/>
  <c r="AJ82" i="315"/>
  <c r="AH82" i="315"/>
  <c r="AI82" i="315" s="1"/>
  <c r="AF82" i="315"/>
  <c r="AG82" i="315" s="1"/>
  <c r="AD82" i="315"/>
  <c r="AE82" i="315" s="1"/>
  <c r="AB82" i="315"/>
  <c r="AC82" i="315" s="1"/>
  <c r="Z82" i="315"/>
  <c r="AA82" i="315" s="1"/>
  <c r="X82" i="315"/>
  <c r="Y82" i="315" s="1"/>
  <c r="V82" i="315"/>
  <c r="T82" i="315"/>
  <c r="U82" i="315" s="1"/>
  <c r="S82" i="315"/>
  <c r="R82" i="315"/>
  <c r="Q82" i="315"/>
  <c r="P82" i="315"/>
  <c r="BD82" i="315" s="1"/>
  <c r="O82" i="315"/>
  <c r="M82" i="315"/>
  <c r="N82" i="315" s="1"/>
  <c r="K82" i="315"/>
  <c r="L82" i="315" s="1"/>
  <c r="AJ81" i="315"/>
  <c r="AH81" i="315"/>
  <c r="AI81" i="315" s="1"/>
  <c r="AF81" i="315"/>
  <c r="AG81" i="315" s="1"/>
  <c r="AD81" i="315"/>
  <c r="AE81" i="315" s="1"/>
  <c r="AB81" i="315"/>
  <c r="AC81" i="315" s="1"/>
  <c r="Z81" i="315"/>
  <c r="AA81" i="315" s="1"/>
  <c r="X81" i="315"/>
  <c r="V81" i="315"/>
  <c r="W81" i="315" s="1"/>
  <c r="T81" i="315"/>
  <c r="U81" i="315" s="1"/>
  <c r="S81" i="315"/>
  <c r="R81" i="315"/>
  <c r="Q81" i="315"/>
  <c r="P81" i="315"/>
  <c r="O81" i="315"/>
  <c r="M81" i="315"/>
  <c r="N81" i="315" s="1"/>
  <c r="K81" i="315"/>
  <c r="L81" i="315" s="1"/>
  <c r="AJ80" i="315"/>
  <c r="AH80" i="315"/>
  <c r="AI80" i="315" s="1"/>
  <c r="AF80" i="315"/>
  <c r="AG80" i="315" s="1"/>
  <c r="AD80" i="315"/>
  <c r="AE80" i="315" s="1"/>
  <c r="AB80" i="315"/>
  <c r="AC80" i="315" s="1"/>
  <c r="Z80" i="315"/>
  <c r="AA80" i="315" s="1"/>
  <c r="X80" i="315"/>
  <c r="V80" i="315"/>
  <c r="W80" i="315" s="1"/>
  <c r="T80" i="315"/>
  <c r="U80" i="315" s="1"/>
  <c r="S80" i="315"/>
  <c r="R80" i="315"/>
  <c r="Q80" i="315"/>
  <c r="P80" i="315"/>
  <c r="O80" i="315"/>
  <c r="M80" i="315"/>
  <c r="N80" i="315" s="1"/>
  <c r="K80" i="315"/>
  <c r="L80" i="315" s="1"/>
  <c r="AJ79" i="315"/>
  <c r="AH79" i="315"/>
  <c r="AI79" i="315" s="1"/>
  <c r="AF79" i="315"/>
  <c r="AG79" i="315" s="1"/>
  <c r="AD79" i="315"/>
  <c r="AE79" i="315" s="1"/>
  <c r="AB79" i="315"/>
  <c r="AC79" i="315" s="1"/>
  <c r="Z79" i="315"/>
  <c r="AA79" i="315" s="1"/>
  <c r="X79" i="315"/>
  <c r="Y79" i="315" s="1"/>
  <c r="V79" i="315"/>
  <c r="W79" i="315" s="1"/>
  <c r="T79" i="315"/>
  <c r="U79" i="315" s="1"/>
  <c r="S79" i="315"/>
  <c r="R79" i="315"/>
  <c r="Q79" i="315"/>
  <c r="P79" i="315"/>
  <c r="O79" i="315"/>
  <c r="M79" i="315"/>
  <c r="N79" i="315" s="1"/>
  <c r="K79" i="315"/>
  <c r="L79" i="315" s="1"/>
  <c r="AJ78" i="315"/>
  <c r="AH78" i="315"/>
  <c r="AI78" i="315" s="1"/>
  <c r="AF78" i="315"/>
  <c r="AG78" i="315" s="1"/>
  <c r="AD78" i="315"/>
  <c r="AE78" i="315" s="1"/>
  <c r="AB78" i="315"/>
  <c r="AC78" i="315" s="1"/>
  <c r="Z78" i="315"/>
  <c r="AA78" i="315" s="1"/>
  <c r="X78" i="315"/>
  <c r="V78" i="315"/>
  <c r="W78" i="315" s="1"/>
  <c r="T78" i="315"/>
  <c r="U78" i="315" s="1"/>
  <c r="S78" i="315"/>
  <c r="R78" i="315"/>
  <c r="Q78" i="315"/>
  <c r="P78" i="315"/>
  <c r="O78" i="315"/>
  <c r="M78" i="315"/>
  <c r="N78" i="315" s="1"/>
  <c r="K78" i="315"/>
  <c r="L78" i="315" s="1"/>
  <c r="AJ77" i="315"/>
  <c r="AH77" i="315"/>
  <c r="AI77" i="315" s="1"/>
  <c r="AF77" i="315"/>
  <c r="AG77" i="315" s="1"/>
  <c r="AD77" i="315"/>
  <c r="AE77" i="315" s="1"/>
  <c r="AB77" i="315"/>
  <c r="AC77" i="315" s="1"/>
  <c r="Z77" i="315"/>
  <c r="AA77" i="315" s="1"/>
  <c r="X77" i="315"/>
  <c r="Y77" i="315" s="1"/>
  <c r="V77" i="315"/>
  <c r="W77" i="315" s="1"/>
  <c r="T77" i="315"/>
  <c r="U77" i="315" s="1"/>
  <c r="S77" i="315"/>
  <c r="R77" i="315"/>
  <c r="Q77" i="315"/>
  <c r="P77" i="315"/>
  <c r="O77" i="315"/>
  <c r="M77" i="315"/>
  <c r="N77" i="315" s="1"/>
  <c r="K77" i="315"/>
  <c r="L77" i="315" s="1"/>
  <c r="AJ76" i="315"/>
  <c r="AH76" i="315"/>
  <c r="AI76" i="315" s="1"/>
  <c r="AF76" i="315"/>
  <c r="AG76" i="315" s="1"/>
  <c r="AD76" i="315"/>
  <c r="AE76" i="315" s="1"/>
  <c r="AB76" i="315"/>
  <c r="AC76" i="315" s="1"/>
  <c r="Z76" i="315"/>
  <c r="AA76" i="315" s="1"/>
  <c r="X76" i="315"/>
  <c r="V76" i="315"/>
  <c r="W76" i="315" s="1"/>
  <c r="T76" i="315"/>
  <c r="U76" i="315" s="1"/>
  <c r="S76" i="315"/>
  <c r="R76" i="315"/>
  <c r="Q76" i="315"/>
  <c r="P76" i="315"/>
  <c r="O76" i="315"/>
  <c r="M76" i="315"/>
  <c r="K76" i="315"/>
  <c r="L76" i="315" s="1"/>
  <c r="AJ75" i="315"/>
  <c r="AH75" i="315"/>
  <c r="AI75" i="315" s="1"/>
  <c r="AF75" i="315"/>
  <c r="AG75" i="315" s="1"/>
  <c r="AD75" i="315"/>
  <c r="AE75" i="315" s="1"/>
  <c r="AB75" i="315"/>
  <c r="AC75" i="315" s="1"/>
  <c r="Z75" i="315"/>
  <c r="AA75" i="315" s="1"/>
  <c r="X75" i="315"/>
  <c r="Y75" i="315" s="1"/>
  <c r="V75" i="315"/>
  <c r="W75" i="315" s="1"/>
  <c r="T75" i="315"/>
  <c r="U75" i="315" s="1"/>
  <c r="S75" i="315"/>
  <c r="R75" i="315"/>
  <c r="Q75" i="315"/>
  <c r="P75" i="315"/>
  <c r="AP75" i="315" s="1"/>
  <c r="AQ75" i="315" s="1"/>
  <c r="O75" i="315"/>
  <c r="M75" i="315"/>
  <c r="N75" i="315" s="1"/>
  <c r="K75" i="315"/>
  <c r="L75" i="315" s="1"/>
  <c r="AJ74" i="315"/>
  <c r="AH74" i="315"/>
  <c r="AI74" i="315" s="1"/>
  <c r="AF74" i="315"/>
  <c r="AG74" i="315" s="1"/>
  <c r="AD74" i="315"/>
  <c r="AB74" i="315"/>
  <c r="AC74" i="315" s="1"/>
  <c r="Z74" i="315"/>
  <c r="AA74" i="315" s="1"/>
  <c r="X74" i="315"/>
  <c r="Y74" i="315" s="1"/>
  <c r="V74" i="315"/>
  <c r="W74" i="315" s="1"/>
  <c r="T74" i="315"/>
  <c r="U74" i="315" s="1"/>
  <c r="S74" i="315"/>
  <c r="R74" i="315"/>
  <c r="Q74" i="315"/>
  <c r="P74" i="315"/>
  <c r="BC74" i="315" s="1"/>
  <c r="O74" i="315"/>
  <c r="M74" i="315"/>
  <c r="N74" i="315" s="1"/>
  <c r="K74" i="315"/>
  <c r="L74" i="315" s="1"/>
  <c r="AJ73" i="315"/>
  <c r="AH73" i="315"/>
  <c r="AI73" i="315" s="1"/>
  <c r="AF73" i="315"/>
  <c r="AG73" i="315" s="1"/>
  <c r="AD73" i="315"/>
  <c r="AB73" i="315"/>
  <c r="AC73" i="315" s="1"/>
  <c r="Z73" i="315"/>
  <c r="AA73" i="315" s="1"/>
  <c r="X73" i="315"/>
  <c r="Y73" i="315" s="1"/>
  <c r="V73" i="315"/>
  <c r="W73" i="315" s="1"/>
  <c r="T73" i="315"/>
  <c r="U73" i="315" s="1"/>
  <c r="S73" i="315"/>
  <c r="R73" i="315"/>
  <c r="Q73" i="315"/>
  <c r="P73" i="315"/>
  <c r="BB73" i="315" s="1"/>
  <c r="O73" i="315"/>
  <c r="M73" i="315"/>
  <c r="K73" i="315"/>
  <c r="L73" i="315" s="1"/>
  <c r="AJ72" i="315"/>
  <c r="AH72" i="315"/>
  <c r="AI72" i="315" s="1"/>
  <c r="AF72" i="315"/>
  <c r="AG72" i="315" s="1"/>
  <c r="AD72" i="315"/>
  <c r="AB72" i="315"/>
  <c r="AC72" i="315" s="1"/>
  <c r="Z72" i="315"/>
  <c r="AA72" i="315" s="1"/>
  <c r="X72" i="315"/>
  <c r="Y72" i="315" s="1"/>
  <c r="V72" i="315"/>
  <c r="W72" i="315" s="1"/>
  <c r="T72" i="315"/>
  <c r="U72" i="315" s="1"/>
  <c r="S72" i="315"/>
  <c r="R72" i="315"/>
  <c r="Q72" i="315"/>
  <c r="P72" i="315"/>
  <c r="BD72" i="315" s="1"/>
  <c r="O72" i="315"/>
  <c r="M72" i="315"/>
  <c r="N72" i="315" s="1"/>
  <c r="K72" i="315"/>
  <c r="L72" i="315" s="1"/>
  <c r="AJ71" i="315"/>
  <c r="AH71" i="315"/>
  <c r="AI71" i="315" s="1"/>
  <c r="AF71" i="315"/>
  <c r="AG71" i="315" s="1"/>
  <c r="AD71" i="315"/>
  <c r="AE71" i="315" s="1"/>
  <c r="AB71" i="315"/>
  <c r="AC71" i="315" s="1"/>
  <c r="Z71" i="315"/>
  <c r="AA71" i="315" s="1"/>
  <c r="X71" i="315"/>
  <c r="Y71" i="315" s="1"/>
  <c r="V71" i="315"/>
  <c r="W71" i="315" s="1"/>
  <c r="T71" i="315"/>
  <c r="U71" i="315" s="1"/>
  <c r="S71" i="315"/>
  <c r="R71" i="315"/>
  <c r="Q71" i="315"/>
  <c r="P71" i="315"/>
  <c r="BB71" i="315" s="1"/>
  <c r="O71" i="315"/>
  <c r="M71" i="315"/>
  <c r="N71" i="315" s="1"/>
  <c r="K71" i="315"/>
  <c r="L71" i="315" s="1"/>
  <c r="AJ70" i="315"/>
  <c r="AH70" i="315"/>
  <c r="AI70" i="315" s="1"/>
  <c r="AF70" i="315"/>
  <c r="BK70" i="315" s="1"/>
  <c r="AD70" i="315"/>
  <c r="AE70" i="315" s="1"/>
  <c r="AB70" i="315"/>
  <c r="AC70" i="315" s="1"/>
  <c r="Z70" i="315"/>
  <c r="AA70" i="315" s="1"/>
  <c r="X70" i="315"/>
  <c r="Y70" i="315" s="1"/>
  <c r="V70" i="315"/>
  <c r="W70" i="315" s="1"/>
  <c r="T70" i="315"/>
  <c r="U70" i="315" s="1"/>
  <c r="S70" i="315"/>
  <c r="R70" i="315"/>
  <c r="Q70" i="315"/>
  <c r="P70" i="315"/>
  <c r="BB70" i="315" s="1"/>
  <c r="O70" i="315"/>
  <c r="M70" i="315"/>
  <c r="N70" i="315" s="1"/>
  <c r="K70" i="315"/>
  <c r="L70" i="315" s="1"/>
  <c r="AJ69" i="315"/>
  <c r="AH69" i="315"/>
  <c r="AI69" i="315" s="1"/>
  <c r="AF69" i="315"/>
  <c r="BK69" i="315" s="1"/>
  <c r="AD69" i="315"/>
  <c r="AE69" i="315" s="1"/>
  <c r="AB69" i="315"/>
  <c r="AC69" i="315" s="1"/>
  <c r="Z69" i="315"/>
  <c r="AA69" i="315" s="1"/>
  <c r="X69" i="315"/>
  <c r="Y69" i="315" s="1"/>
  <c r="V69" i="315"/>
  <c r="W69" i="315" s="1"/>
  <c r="T69" i="315"/>
  <c r="U69" i="315" s="1"/>
  <c r="S69" i="315"/>
  <c r="R69" i="315"/>
  <c r="Q69" i="315"/>
  <c r="P69" i="315"/>
  <c r="AP69" i="315" s="1"/>
  <c r="AQ69" i="315" s="1"/>
  <c r="O69" i="315"/>
  <c r="M69" i="315"/>
  <c r="N69" i="315" s="1"/>
  <c r="K69" i="315"/>
  <c r="L69" i="315" s="1"/>
  <c r="AJ68" i="315"/>
  <c r="AH68" i="315"/>
  <c r="AI68" i="315" s="1"/>
  <c r="AF68" i="315"/>
  <c r="BK68" i="315" s="1"/>
  <c r="AD68" i="315"/>
  <c r="AE68" i="315" s="1"/>
  <c r="AB68" i="315"/>
  <c r="AC68" i="315" s="1"/>
  <c r="Z68" i="315"/>
  <c r="AA68" i="315" s="1"/>
  <c r="X68" i="315"/>
  <c r="Y68" i="315" s="1"/>
  <c r="V68" i="315"/>
  <c r="W68" i="315" s="1"/>
  <c r="T68" i="315"/>
  <c r="U68" i="315" s="1"/>
  <c r="S68" i="315"/>
  <c r="R68" i="315"/>
  <c r="Q68" i="315"/>
  <c r="P68" i="315"/>
  <c r="AP68" i="315" s="1"/>
  <c r="O68" i="315"/>
  <c r="M68" i="315"/>
  <c r="N68" i="315" s="1"/>
  <c r="K68" i="315"/>
  <c r="L68" i="315" s="1"/>
  <c r="AJ67" i="315"/>
  <c r="AH67" i="315"/>
  <c r="AI67" i="315" s="1"/>
  <c r="AF67" i="315"/>
  <c r="AG67" i="315" s="1"/>
  <c r="AD67" i="315"/>
  <c r="AE67" i="315" s="1"/>
  <c r="AB67" i="315"/>
  <c r="AC67" i="315" s="1"/>
  <c r="Z67" i="315"/>
  <c r="AA67" i="315" s="1"/>
  <c r="X67" i="315"/>
  <c r="Y67" i="315" s="1"/>
  <c r="V67" i="315"/>
  <c r="T67" i="315"/>
  <c r="U67" i="315" s="1"/>
  <c r="S67" i="315"/>
  <c r="R67" i="315"/>
  <c r="Q67" i="315"/>
  <c r="P67" i="315"/>
  <c r="BD67" i="315" s="1"/>
  <c r="O67" i="315"/>
  <c r="M67" i="315"/>
  <c r="K67" i="315"/>
  <c r="L67" i="315" s="1"/>
  <c r="AJ66" i="315"/>
  <c r="AH66" i="315"/>
  <c r="AI66" i="315" s="1"/>
  <c r="AF66" i="315"/>
  <c r="AG66" i="315" s="1"/>
  <c r="AD66" i="315"/>
  <c r="AE66" i="315" s="1"/>
  <c r="AB66" i="315"/>
  <c r="AC66" i="315" s="1"/>
  <c r="Z66" i="315"/>
  <c r="AA66" i="315" s="1"/>
  <c r="X66" i="315"/>
  <c r="Y66" i="315" s="1"/>
  <c r="V66" i="315"/>
  <c r="W66" i="315" s="1"/>
  <c r="T66" i="315"/>
  <c r="U66" i="315" s="1"/>
  <c r="S66" i="315"/>
  <c r="R66" i="315"/>
  <c r="Q66" i="315"/>
  <c r="P66" i="315"/>
  <c r="BD66" i="315" s="1"/>
  <c r="O66" i="315"/>
  <c r="M66" i="315"/>
  <c r="N66" i="315" s="1"/>
  <c r="K66" i="315"/>
  <c r="L66" i="315" s="1"/>
  <c r="AJ65" i="315"/>
  <c r="AH65" i="315"/>
  <c r="AI65" i="315" s="1"/>
  <c r="AF65" i="315"/>
  <c r="AG65" i="315" s="1"/>
  <c r="AD65" i="315"/>
  <c r="AE65" i="315" s="1"/>
  <c r="AB65" i="315"/>
  <c r="AC65" i="315" s="1"/>
  <c r="Z65" i="315"/>
  <c r="AA65" i="315" s="1"/>
  <c r="X65" i="315"/>
  <c r="Y65" i="315" s="1"/>
  <c r="V65" i="315"/>
  <c r="W65" i="315" s="1"/>
  <c r="T65" i="315"/>
  <c r="U65" i="315" s="1"/>
  <c r="S65" i="315"/>
  <c r="R65" i="315"/>
  <c r="Q65" i="315"/>
  <c r="P65" i="315"/>
  <c r="AP65" i="315" s="1"/>
  <c r="AQ65" i="315" s="1"/>
  <c r="O65" i="315"/>
  <c r="M65" i="315"/>
  <c r="K65" i="315"/>
  <c r="L65" i="315" s="1"/>
  <c r="AJ64" i="315"/>
  <c r="AH64" i="315"/>
  <c r="BL64" i="315" s="1"/>
  <c r="AF64" i="315"/>
  <c r="BK64" i="315" s="1"/>
  <c r="AD64" i="315"/>
  <c r="AB64" i="315"/>
  <c r="Z64" i="315"/>
  <c r="BH64" i="315" s="1"/>
  <c r="X64" i="315"/>
  <c r="V64" i="315"/>
  <c r="T64" i="315"/>
  <c r="BE64" i="315" s="1"/>
  <c r="S64" i="315"/>
  <c r="R64" i="315"/>
  <c r="Q64" i="315"/>
  <c r="P64" i="315"/>
  <c r="BC64" i="315" s="1"/>
  <c r="O64" i="315"/>
  <c r="M64" i="315"/>
  <c r="N64" i="315" s="1"/>
  <c r="K64" i="315"/>
  <c r="L64" i="315" s="1"/>
  <c r="AJ63" i="315"/>
  <c r="AH63" i="315"/>
  <c r="BL63" i="315" s="1"/>
  <c r="AF63" i="315"/>
  <c r="BK63" i="315" s="1"/>
  <c r="AD63" i="315"/>
  <c r="AB63" i="315"/>
  <c r="Z63" i="315"/>
  <c r="BH63" i="315" s="1"/>
  <c r="X63" i="315"/>
  <c r="BG63" i="315" s="1"/>
  <c r="V63" i="315"/>
  <c r="T63" i="315"/>
  <c r="BE63" i="315" s="1"/>
  <c r="S63" i="315"/>
  <c r="R63" i="315"/>
  <c r="Q63" i="315"/>
  <c r="P63" i="315"/>
  <c r="BD63" i="315" s="1"/>
  <c r="O63" i="315"/>
  <c r="M63" i="315"/>
  <c r="K63" i="315"/>
  <c r="L63" i="315" s="1"/>
  <c r="AJ62" i="315"/>
  <c r="AH62" i="315"/>
  <c r="AI62" i="315" s="1"/>
  <c r="AF62" i="315"/>
  <c r="AG62" i="315" s="1"/>
  <c r="AD62" i="315"/>
  <c r="AE62" i="315" s="1"/>
  <c r="AB62" i="315"/>
  <c r="AC62" i="315" s="1"/>
  <c r="Z62" i="315"/>
  <c r="AA62" i="315" s="1"/>
  <c r="X62" i="315"/>
  <c r="Y62" i="315" s="1"/>
  <c r="V62" i="315"/>
  <c r="W62" i="315" s="1"/>
  <c r="T62" i="315"/>
  <c r="U62" i="315" s="1"/>
  <c r="S62" i="315"/>
  <c r="R62" i="315"/>
  <c r="Q62" i="315"/>
  <c r="P62" i="315"/>
  <c r="BD62" i="315" s="1"/>
  <c r="O62" i="315"/>
  <c r="M62" i="315"/>
  <c r="N62" i="315" s="1"/>
  <c r="K62" i="315"/>
  <c r="L62" i="315" s="1"/>
  <c r="AJ61" i="315"/>
  <c r="AH61" i="315"/>
  <c r="AI61" i="315" s="1"/>
  <c r="AF61" i="315"/>
  <c r="AG61" i="315" s="1"/>
  <c r="AD61" i="315"/>
  <c r="AE61" i="315" s="1"/>
  <c r="AB61" i="315"/>
  <c r="AC61" i="315" s="1"/>
  <c r="Z61" i="315"/>
  <c r="AA61" i="315" s="1"/>
  <c r="X61" i="315"/>
  <c r="Y61" i="315" s="1"/>
  <c r="V61" i="315"/>
  <c r="W61" i="315" s="1"/>
  <c r="T61" i="315"/>
  <c r="U61" i="315" s="1"/>
  <c r="S61" i="315"/>
  <c r="R61" i="315"/>
  <c r="Q61" i="315"/>
  <c r="P61" i="315"/>
  <c r="BD61" i="315" s="1"/>
  <c r="O61" i="315"/>
  <c r="M61" i="315"/>
  <c r="N61" i="315" s="1"/>
  <c r="K61" i="315"/>
  <c r="L61" i="315" s="1"/>
  <c r="AJ60" i="315"/>
  <c r="AH60" i="315"/>
  <c r="AI60" i="315" s="1"/>
  <c r="AF60" i="315"/>
  <c r="AG60" i="315" s="1"/>
  <c r="AD60" i="315"/>
  <c r="AE60" i="315" s="1"/>
  <c r="AB60" i="315"/>
  <c r="AC60" i="315" s="1"/>
  <c r="Z60" i="315"/>
  <c r="AA60" i="315" s="1"/>
  <c r="X60" i="315"/>
  <c r="V60" i="315"/>
  <c r="W60" i="315" s="1"/>
  <c r="T60" i="315"/>
  <c r="U60" i="315" s="1"/>
  <c r="S60" i="315"/>
  <c r="R60" i="315"/>
  <c r="Q60" i="315"/>
  <c r="P60" i="315"/>
  <c r="BD60" i="315" s="1"/>
  <c r="O60" i="315"/>
  <c r="M60" i="315"/>
  <c r="N60" i="315" s="1"/>
  <c r="K60" i="315"/>
  <c r="L60" i="315" s="1"/>
  <c r="AJ59" i="315"/>
  <c r="AH59" i="315"/>
  <c r="AI59" i="315" s="1"/>
  <c r="AF59" i="315"/>
  <c r="AG59" i="315" s="1"/>
  <c r="AD59" i="315"/>
  <c r="AE59" i="315" s="1"/>
  <c r="AB59" i="315"/>
  <c r="AC59" i="315" s="1"/>
  <c r="Z59" i="315"/>
  <c r="AA59" i="315" s="1"/>
  <c r="X59" i="315"/>
  <c r="V59" i="315"/>
  <c r="W59" i="315" s="1"/>
  <c r="T59" i="315"/>
  <c r="U59" i="315" s="1"/>
  <c r="S59" i="315"/>
  <c r="R59" i="315"/>
  <c r="Q59" i="315"/>
  <c r="P59" i="315"/>
  <c r="BB59" i="315" s="1"/>
  <c r="O59" i="315"/>
  <c r="M59" i="315"/>
  <c r="N59" i="315" s="1"/>
  <c r="K59" i="315"/>
  <c r="L59" i="315" s="1"/>
  <c r="AJ58" i="315"/>
  <c r="AH58" i="315"/>
  <c r="AI58" i="315" s="1"/>
  <c r="AF58" i="315"/>
  <c r="AG58" i="315" s="1"/>
  <c r="AD58" i="315"/>
  <c r="AE58" i="315" s="1"/>
  <c r="AB58" i="315"/>
  <c r="AC58" i="315" s="1"/>
  <c r="Z58" i="315"/>
  <c r="AA58" i="315" s="1"/>
  <c r="X58" i="315"/>
  <c r="Y58" i="315" s="1"/>
  <c r="V58" i="315"/>
  <c r="W58" i="315" s="1"/>
  <c r="T58" i="315"/>
  <c r="U58" i="315" s="1"/>
  <c r="S58" i="315"/>
  <c r="R58" i="315"/>
  <c r="Q58" i="315"/>
  <c r="P58" i="315"/>
  <c r="AP58" i="315" s="1"/>
  <c r="AQ58" i="315" s="1"/>
  <c r="O58" i="315"/>
  <c r="M58" i="315"/>
  <c r="N58" i="315" s="1"/>
  <c r="K58" i="315"/>
  <c r="L58" i="315" s="1"/>
  <c r="AJ57" i="315"/>
  <c r="AH57" i="315"/>
  <c r="AI57" i="315" s="1"/>
  <c r="AF57" i="315"/>
  <c r="AG57" i="315" s="1"/>
  <c r="AD57" i="315"/>
  <c r="AE57" i="315" s="1"/>
  <c r="AB57" i="315"/>
  <c r="AC57" i="315" s="1"/>
  <c r="Z57" i="315"/>
  <c r="AA57" i="315" s="1"/>
  <c r="X57" i="315"/>
  <c r="Y57" i="315" s="1"/>
  <c r="V57" i="315"/>
  <c r="W57" i="315" s="1"/>
  <c r="T57" i="315"/>
  <c r="U57" i="315" s="1"/>
  <c r="S57" i="315"/>
  <c r="R57" i="315"/>
  <c r="Q57" i="315"/>
  <c r="P57" i="315"/>
  <c r="BD57" i="315" s="1"/>
  <c r="O57" i="315"/>
  <c r="M57" i="315"/>
  <c r="N57" i="315" s="1"/>
  <c r="K57" i="315"/>
  <c r="L57" i="315" s="1"/>
  <c r="AH56" i="315"/>
  <c r="AF56" i="315"/>
  <c r="AD56" i="315"/>
  <c r="AB56" i="315"/>
  <c r="Z56" i="315"/>
  <c r="X56" i="315"/>
  <c r="Y246" i="315" s="1"/>
  <c r="V56" i="315"/>
  <c r="T56" i="315"/>
  <c r="R56" i="315"/>
  <c r="P56" i="315"/>
  <c r="M56" i="315"/>
  <c r="K56" i="315"/>
  <c r="D422" i="315"/>
  <c r="D421" i="315"/>
  <c r="D420" i="315"/>
  <c r="D419" i="315"/>
  <c r="D418" i="315"/>
  <c r="D417" i="315"/>
  <c r="D416" i="315"/>
  <c r="D415" i="315"/>
  <c r="D414" i="315"/>
  <c r="D413" i="315"/>
  <c r="D412" i="315"/>
  <c r="D411" i="315"/>
  <c r="D410" i="315"/>
  <c r="D409" i="315"/>
  <c r="D408" i="315"/>
  <c r="D407" i="315"/>
  <c r="D406" i="315"/>
  <c r="D405" i="315"/>
  <c r="D404" i="315"/>
  <c r="D403" i="315"/>
  <c r="D402" i="315"/>
  <c r="D401" i="315"/>
  <c r="D400" i="315"/>
  <c r="D399" i="315"/>
  <c r="D398" i="315"/>
  <c r="D397" i="315"/>
  <c r="D396" i="315"/>
  <c r="D395" i="315"/>
  <c r="D394" i="315"/>
  <c r="D393" i="315"/>
  <c r="D392" i="315"/>
  <c r="D391" i="315"/>
  <c r="D390" i="315"/>
  <c r="D389" i="315"/>
  <c r="D388" i="315"/>
  <c r="D387" i="315"/>
  <c r="D386" i="315"/>
  <c r="D385" i="315"/>
  <c r="D384" i="315"/>
  <c r="D383" i="315"/>
  <c r="D382" i="315"/>
  <c r="D381" i="315"/>
  <c r="D380" i="315"/>
  <c r="D379" i="315"/>
  <c r="D378" i="315"/>
  <c r="D377" i="315"/>
  <c r="D376" i="315"/>
  <c r="D375" i="315"/>
  <c r="D374" i="315"/>
  <c r="D373" i="315"/>
  <c r="D372" i="315"/>
  <c r="D371" i="315"/>
  <c r="D370" i="315"/>
  <c r="D369" i="315"/>
  <c r="D368" i="315"/>
  <c r="D367" i="315"/>
  <c r="D366" i="315"/>
  <c r="D365" i="315"/>
  <c r="D364" i="315"/>
  <c r="D363" i="315"/>
  <c r="D362" i="315"/>
  <c r="D361" i="315"/>
  <c r="D360" i="315"/>
  <c r="D359" i="315"/>
  <c r="D358" i="315"/>
  <c r="D357" i="315"/>
  <c r="D356" i="315"/>
  <c r="D355" i="315"/>
  <c r="D354" i="315"/>
  <c r="D353" i="315"/>
  <c r="D352" i="315"/>
  <c r="D351" i="315"/>
  <c r="D350" i="315"/>
  <c r="D349" i="315"/>
  <c r="D348" i="315"/>
  <c r="D347" i="315"/>
  <c r="D346" i="315"/>
  <c r="D345" i="315"/>
  <c r="D344" i="315"/>
  <c r="D343" i="315"/>
  <c r="D342" i="315"/>
  <c r="D341" i="315"/>
  <c r="D340" i="315"/>
  <c r="D339" i="315"/>
  <c r="D338" i="315"/>
  <c r="D337" i="315"/>
  <c r="D336" i="315"/>
  <c r="D335" i="315"/>
  <c r="D334" i="315"/>
  <c r="D333" i="315"/>
  <c r="D332" i="315"/>
  <c r="D331" i="315"/>
  <c r="D330" i="315"/>
  <c r="D329" i="315"/>
  <c r="D328" i="315"/>
  <c r="D327" i="315"/>
  <c r="D326" i="315"/>
  <c r="D325" i="315"/>
  <c r="D324" i="315"/>
  <c r="D323" i="315"/>
  <c r="D322" i="315"/>
  <c r="D321" i="315"/>
  <c r="D320" i="315"/>
  <c r="D319" i="315"/>
  <c r="D318" i="315"/>
  <c r="D317" i="315"/>
  <c r="D316" i="315"/>
  <c r="D315" i="315"/>
  <c r="D314" i="315"/>
  <c r="D313" i="315"/>
  <c r="D312" i="315"/>
  <c r="D311" i="315"/>
  <c r="D310" i="315"/>
  <c r="D309" i="315"/>
  <c r="D308" i="315"/>
  <c r="D307" i="315"/>
  <c r="D306" i="315"/>
  <c r="D305" i="315"/>
  <c r="D304" i="315"/>
  <c r="D303" i="315"/>
  <c r="D302" i="315"/>
  <c r="D301" i="315"/>
  <c r="D300" i="315"/>
  <c r="D299" i="315"/>
  <c r="D298" i="315"/>
  <c r="D297" i="315"/>
  <c r="D296" i="315"/>
  <c r="D295" i="315"/>
  <c r="D294" i="315"/>
  <c r="D293" i="315"/>
  <c r="D292" i="315"/>
  <c r="D291" i="315"/>
  <c r="D290" i="315"/>
  <c r="D289" i="315"/>
  <c r="D288" i="315"/>
  <c r="D287" i="315"/>
  <c r="D286" i="315"/>
  <c r="D285" i="315"/>
  <c r="D284" i="315"/>
  <c r="D283" i="315"/>
  <c r="D282" i="315"/>
  <c r="D281" i="315"/>
  <c r="D280" i="315"/>
  <c r="D279" i="315"/>
  <c r="D278" i="315"/>
  <c r="D277" i="315"/>
  <c r="D276" i="315"/>
  <c r="D275" i="315"/>
  <c r="D274" i="315"/>
  <c r="D273" i="315"/>
  <c r="D272" i="315"/>
  <c r="D271" i="315"/>
  <c r="D270" i="315"/>
  <c r="D269" i="315"/>
  <c r="D268" i="315"/>
  <c r="D267" i="315"/>
  <c r="D266" i="315"/>
  <c r="D265" i="315"/>
  <c r="D264" i="315"/>
  <c r="D263" i="315"/>
  <c r="D262" i="315"/>
  <c r="D261" i="315"/>
  <c r="D260" i="315"/>
  <c r="D259" i="315"/>
  <c r="D258" i="315"/>
  <c r="D257" i="315"/>
  <c r="D256" i="315"/>
  <c r="D255" i="315"/>
  <c r="D254" i="315"/>
  <c r="D253" i="315"/>
  <c r="D252" i="315"/>
  <c r="D251" i="315"/>
  <c r="D250" i="315"/>
  <c r="D249" i="315"/>
  <c r="D248" i="315"/>
  <c r="D247" i="315"/>
  <c r="D246" i="315"/>
  <c r="D245" i="315"/>
  <c r="D244" i="315"/>
  <c r="D243" i="315"/>
  <c r="D242" i="315"/>
  <c r="D241" i="315"/>
  <c r="D240" i="315"/>
  <c r="D239" i="315"/>
  <c r="D238" i="315"/>
  <c r="D237" i="315"/>
  <c r="D236" i="315"/>
  <c r="D235" i="315"/>
  <c r="D234" i="315"/>
  <c r="D233" i="315"/>
  <c r="D232" i="315"/>
  <c r="D231" i="315"/>
  <c r="D230" i="315"/>
  <c r="D229" i="315"/>
  <c r="D228" i="315"/>
  <c r="D227" i="315"/>
  <c r="D226" i="315"/>
  <c r="D225" i="315"/>
  <c r="D224" i="315"/>
  <c r="D223" i="315"/>
  <c r="D222" i="315"/>
  <c r="D221" i="315"/>
  <c r="D220" i="315"/>
  <c r="D219" i="315"/>
  <c r="D218" i="315"/>
  <c r="D217" i="315"/>
  <c r="D216" i="315"/>
  <c r="D215" i="315"/>
  <c r="D214" i="315"/>
  <c r="D213" i="315"/>
  <c r="D212" i="315"/>
  <c r="D211" i="315"/>
  <c r="D210" i="315"/>
  <c r="D209" i="315"/>
  <c r="D208" i="315"/>
  <c r="D207" i="315"/>
  <c r="D206" i="315"/>
  <c r="D205" i="315"/>
  <c r="D204" i="315"/>
  <c r="D203" i="315"/>
  <c r="D202" i="315"/>
  <c r="D201" i="315"/>
  <c r="D200" i="315"/>
  <c r="D199" i="315"/>
  <c r="D198" i="315"/>
  <c r="D197" i="315"/>
  <c r="D196" i="315"/>
  <c r="D195" i="315"/>
  <c r="D194" i="315"/>
  <c r="D193" i="315"/>
  <c r="D192" i="315"/>
  <c r="D191" i="315"/>
  <c r="D190" i="315"/>
  <c r="D189" i="315"/>
  <c r="D188" i="315"/>
  <c r="D187" i="315"/>
  <c r="D186" i="315"/>
  <c r="D185" i="315"/>
  <c r="D184" i="315"/>
  <c r="D183" i="315"/>
  <c r="D182" i="315"/>
  <c r="D181" i="315"/>
  <c r="D180" i="315"/>
  <c r="D179" i="315"/>
  <c r="D178" i="315"/>
  <c r="D177" i="315"/>
  <c r="D176" i="315"/>
  <c r="D175" i="315"/>
  <c r="D174" i="315"/>
  <c r="D173" i="315"/>
  <c r="D172" i="315"/>
  <c r="D171" i="315"/>
  <c r="D170" i="315"/>
  <c r="D169" i="315"/>
  <c r="D168" i="315"/>
  <c r="D167" i="315"/>
  <c r="D166" i="315"/>
  <c r="D165" i="315"/>
  <c r="D164" i="315"/>
  <c r="D163" i="315"/>
  <c r="D162" i="315"/>
  <c r="D161" i="315"/>
  <c r="D160" i="315"/>
  <c r="D159" i="315"/>
  <c r="D158" i="315"/>
  <c r="D157" i="315"/>
  <c r="D156" i="315"/>
  <c r="D155" i="315"/>
  <c r="D154" i="315"/>
  <c r="D153" i="315"/>
  <c r="D152" i="315"/>
  <c r="D151" i="315"/>
  <c r="D150" i="315"/>
  <c r="D149" i="315"/>
  <c r="D148" i="315"/>
  <c r="D147" i="315"/>
  <c r="D146" i="315"/>
  <c r="D145" i="315"/>
  <c r="D144" i="315"/>
  <c r="D143" i="315"/>
  <c r="D142" i="315"/>
  <c r="D141" i="315"/>
  <c r="D140" i="315"/>
  <c r="D139" i="315"/>
  <c r="D138" i="315"/>
  <c r="D137" i="315"/>
  <c r="D136" i="315"/>
  <c r="D135" i="315"/>
  <c r="D134" i="315"/>
  <c r="D133" i="315"/>
  <c r="D132" i="315"/>
  <c r="D131" i="315"/>
  <c r="D130" i="315"/>
  <c r="D129" i="315"/>
  <c r="D128" i="315"/>
  <c r="D127" i="315"/>
  <c r="D126" i="315"/>
  <c r="D125" i="315"/>
  <c r="D124" i="315"/>
  <c r="D123" i="315"/>
  <c r="D122" i="315"/>
  <c r="D121" i="315"/>
  <c r="D120" i="315"/>
  <c r="D119" i="315"/>
  <c r="D118" i="315"/>
  <c r="D117" i="315"/>
  <c r="D116" i="315"/>
  <c r="D115" i="315"/>
  <c r="D114" i="315"/>
  <c r="D113" i="315"/>
  <c r="D112" i="315"/>
  <c r="D111" i="315"/>
  <c r="D110" i="315"/>
  <c r="D109" i="315"/>
  <c r="D108" i="315"/>
  <c r="D107" i="315"/>
  <c r="D106" i="315"/>
  <c r="D105" i="315"/>
  <c r="D104" i="315"/>
  <c r="D103" i="315"/>
  <c r="D102" i="315"/>
  <c r="D101" i="315"/>
  <c r="D100" i="315"/>
  <c r="D99" i="315"/>
  <c r="D98" i="315"/>
  <c r="D97" i="315"/>
  <c r="D96" i="315"/>
  <c r="D95" i="315"/>
  <c r="D94" i="315"/>
  <c r="D93" i="315"/>
  <c r="D92" i="315"/>
  <c r="D91" i="315"/>
  <c r="D90" i="315"/>
  <c r="D89" i="315"/>
  <c r="D88" i="315"/>
  <c r="D87" i="315"/>
  <c r="D86" i="315"/>
  <c r="D85" i="315"/>
  <c r="D84" i="315"/>
  <c r="D83" i="315"/>
  <c r="D82" i="315"/>
  <c r="D81" i="315"/>
  <c r="D80" i="315"/>
  <c r="D79" i="315"/>
  <c r="D78" i="315"/>
  <c r="D77" i="315"/>
  <c r="D76" i="315"/>
  <c r="D75" i="315"/>
  <c r="D74" i="315"/>
  <c r="D73" i="315"/>
  <c r="D72" i="315"/>
  <c r="D71" i="315"/>
  <c r="D70" i="315"/>
  <c r="D69" i="315"/>
  <c r="D68" i="315"/>
  <c r="D67" i="315"/>
  <c r="D66" i="315"/>
  <c r="D65" i="315"/>
  <c r="D64" i="315"/>
  <c r="D63" i="315"/>
  <c r="D62" i="315"/>
  <c r="D61" i="315"/>
  <c r="D60" i="315"/>
  <c r="D59" i="315"/>
  <c r="D58" i="315"/>
  <c r="D57" i="315"/>
  <c r="C57" i="315"/>
  <c r="AW421" i="315"/>
  <c r="AS421" i="315"/>
  <c r="BK421" i="315"/>
  <c r="BJ421" i="315"/>
  <c r="BF421" i="315"/>
  <c r="BC421" i="315"/>
  <c r="AW420" i="315"/>
  <c r="AS420" i="315"/>
  <c r="BJ420" i="315"/>
  <c r="BF420" i="315"/>
  <c r="BN420" i="315"/>
  <c r="BE419" i="315"/>
  <c r="BC419" i="315"/>
  <c r="AW419" i="315"/>
  <c r="AS419" i="315"/>
  <c r="BI418" i="315"/>
  <c r="BE418" i="315"/>
  <c r="BC418" i="315"/>
  <c r="AY418" i="315"/>
  <c r="AW417" i="315"/>
  <c r="AW416" i="315"/>
  <c r="BK415" i="315"/>
  <c r="BL414" i="315"/>
  <c r="BI414" i="315"/>
  <c r="BE414" i="315"/>
  <c r="BD414" i="315"/>
  <c r="BB414" i="315"/>
  <c r="AP414" i="315"/>
  <c r="BK414" i="315"/>
  <c r="BC414" i="315"/>
  <c r="BI413" i="315"/>
  <c r="BE413" i="315"/>
  <c r="BD413" i="315"/>
  <c r="BB413" i="315"/>
  <c r="AP413" i="315"/>
  <c r="BK413" i="315"/>
  <c r="BC413" i="315"/>
  <c r="BE412" i="315"/>
  <c r="BK412" i="315"/>
  <c r="BG412" i="315"/>
  <c r="BN412" i="315"/>
  <c r="N412" i="315"/>
  <c r="BL411" i="315"/>
  <c r="BF411" i="315"/>
  <c r="BE411" i="315"/>
  <c r="BK411" i="315"/>
  <c r="BG411" i="315"/>
  <c r="N411" i="315"/>
  <c r="BL410" i="315"/>
  <c r="BJ410" i="315"/>
  <c r="BF410" i="315"/>
  <c r="BE410" i="315"/>
  <c r="AX410" i="315"/>
  <c r="AT410" i="315"/>
  <c r="BK410" i="315"/>
  <c r="BG410" i="315"/>
  <c r="BN410" i="315"/>
  <c r="N410" i="315"/>
  <c r="AY410" i="315" s="1"/>
  <c r="BJ409" i="315"/>
  <c r="BE409" i="315"/>
  <c r="BK409" i="315"/>
  <c r="BG409" i="315"/>
  <c r="N409" i="315"/>
  <c r="BN408" i="315"/>
  <c r="BL408" i="315"/>
  <c r="BJ408" i="315"/>
  <c r="BF408" i="315"/>
  <c r="N408" i="315"/>
  <c r="AW408" i="315" s="1"/>
  <c r="BN407" i="315"/>
  <c r="BL407" i="315"/>
  <c r="BJ407" i="315"/>
  <c r="BF407" i="315"/>
  <c r="AW407" i="315"/>
  <c r="AS407" i="315"/>
  <c r="AR407" i="315"/>
  <c r="AY407" i="315"/>
  <c r="N407" i="315"/>
  <c r="BL406" i="315"/>
  <c r="BF406" i="315"/>
  <c r="AS406" i="315"/>
  <c r="AR406" i="315"/>
  <c r="AY406" i="315"/>
  <c r="N406" i="315"/>
  <c r="BN405" i="315"/>
  <c r="BG405" i="315"/>
  <c r="BF405" i="315"/>
  <c r="BN404" i="315"/>
  <c r="BK404" i="315"/>
  <c r="BJ404" i="315"/>
  <c r="BF404" i="315"/>
  <c r="BE404" i="315"/>
  <c r="BN403" i="315"/>
  <c r="BK403" i="315"/>
  <c r="BF403" i="315"/>
  <c r="AX403" i="315"/>
  <c r="AS403" i="315"/>
  <c r="BG403" i="315"/>
  <c r="N403" i="315"/>
  <c r="BL402" i="315"/>
  <c r="BK402" i="315"/>
  <c r="BG402" i="315"/>
  <c r="BN402" i="315"/>
  <c r="N402" i="315"/>
  <c r="BN401" i="315"/>
  <c r="BF401" i="315"/>
  <c r="BE401" i="315"/>
  <c r="AY401" i="315"/>
  <c r="AX401" i="315"/>
  <c r="AT401" i="315"/>
  <c r="AR401" i="315"/>
  <c r="BL401" i="315"/>
  <c r="BK401" i="315"/>
  <c r="BG401" i="315"/>
  <c r="AS401" i="315"/>
  <c r="N401" i="315"/>
  <c r="BE400" i="315"/>
  <c r="AR400" i="315"/>
  <c r="BL400" i="315"/>
  <c r="BK400" i="315"/>
  <c r="AS400" i="315"/>
  <c r="BF399" i="315"/>
  <c r="BE399" i="315"/>
  <c r="AY399" i="315"/>
  <c r="AR399" i="315"/>
  <c r="BL399" i="315"/>
  <c r="AS399" i="315"/>
  <c r="N399" i="315"/>
  <c r="BE398" i="315"/>
  <c r="AR398" i="315"/>
  <c r="BG398" i="315"/>
  <c r="N398" i="315"/>
  <c r="BE397" i="315"/>
  <c r="AR397" i="315"/>
  <c r="BL397" i="315"/>
  <c r="AW397" i="315"/>
  <c r="BG397" i="315"/>
  <c r="N397" i="315"/>
  <c r="AT396" i="315"/>
  <c r="BL396" i="315"/>
  <c r="BG396" i="315"/>
  <c r="AS396" i="315"/>
  <c r="N396" i="315"/>
  <c r="BF395" i="315"/>
  <c r="BE395" i="315"/>
  <c r="AY395" i="315"/>
  <c r="AT395" i="315"/>
  <c r="AR395" i="315"/>
  <c r="BL395" i="315"/>
  <c r="BG395" i="315"/>
  <c r="N395" i="315"/>
  <c r="BE394" i="315"/>
  <c r="AX394" i="315"/>
  <c r="AT394" i="315"/>
  <c r="BG394" i="315"/>
  <c r="AS394" i="315"/>
  <c r="N394" i="315"/>
  <c r="BL393" i="315"/>
  <c r="BG393" i="315"/>
  <c r="N393" i="315"/>
  <c r="BE392" i="315"/>
  <c r="BL392" i="315"/>
  <c r="BG392" i="315"/>
  <c r="N392" i="315"/>
  <c r="AR392" i="315" s="1"/>
  <c r="BE391" i="315"/>
  <c r="BL391" i="315"/>
  <c r="BG391" i="315"/>
  <c r="N391" i="315"/>
  <c r="AT391" i="315" s="1"/>
  <c r="BE390" i="315"/>
  <c r="BG390" i="315"/>
  <c r="N390" i="315"/>
  <c r="BE389" i="315"/>
  <c r="N389" i="315"/>
  <c r="BE388" i="315"/>
  <c r="N388" i="315"/>
  <c r="BE387" i="315"/>
  <c r="BE386" i="315"/>
  <c r="BE385" i="315"/>
  <c r="AS385" i="315"/>
  <c r="BE384" i="315"/>
  <c r="BG383" i="315"/>
  <c r="N383" i="315"/>
  <c r="BK382" i="315"/>
  <c r="BG382" i="315"/>
  <c r="N382" i="315"/>
  <c r="BL381" i="315"/>
  <c r="BG381" i="315"/>
  <c r="BF381" i="315"/>
  <c r="N381" i="315"/>
  <c r="BL380" i="315"/>
  <c r="BG380" i="315"/>
  <c r="BF380" i="315"/>
  <c r="AS380" i="315"/>
  <c r="AY380" i="315"/>
  <c r="N380" i="315"/>
  <c r="BL379" i="315"/>
  <c r="BF379" i="315"/>
  <c r="AS379" i="315"/>
  <c r="AY379" i="315"/>
  <c r="N379" i="315"/>
  <c r="BL378" i="315"/>
  <c r="BG378" i="315"/>
  <c r="BF378" i="315"/>
  <c r="AS378" i="315"/>
  <c r="AY378" i="315"/>
  <c r="N378" i="315"/>
  <c r="BN377" i="315"/>
  <c r="BL377" i="315"/>
  <c r="BG377" i="315"/>
  <c r="N377" i="315"/>
  <c r="BG376" i="315"/>
  <c r="AY376" i="315"/>
  <c r="N376" i="315"/>
  <c r="BG375" i="315"/>
  <c r="N375" i="315"/>
  <c r="N374" i="315"/>
  <c r="BF373" i="315"/>
  <c r="BG373" i="315"/>
  <c r="N373" i="315"/>
  <c r="BF372" i="315"/>
  <c r="AY372" i="315"/>
  <c r="N372" i="315"/>
  <c r="BF371" i="315"/>
  <c r="AS371" i="315"/>
  <c r="AY371" i="315"/>
  <c r="N371" i="315"/>
  <c r="BN370" i="315"/>
  <c r="BG370" i="315"/>
  <c r="BF370" i="315"/>
  <c r="AS370" i="315"/>
  <c r="AY370" i="315"/>
  <c r="N370" i="315"/>
  <c r="BF369" i="315"/>
  <c r="AS369" i="315"/>
  <c r="AY369" i="315"/>
  <c r="BG369" i="315"/>
  <c r="N369" i="315"/>
  <c r="BG368" i="315"/>
  <c r="BF368" i="315"/>
  <c r="N368" i="315"/>
  <c r="AY368" i="315" s="1"/>
  <c r="BG367" i="315"/>
  <c r="BF367" i="315"/>
  <c r="AS367" i="315"/>
  <c r="AR367" i="315"/>
  <c r="BF366" i="315"/>
  <c r="AS366" i="315"/>
  <c r="N366" i="315"/>
  <c r="BG365" i="315"/>
  <c r="BF365" i="315"/>
  <c r="AS365" i="315"/>
  <c r="N365" i="315"/>
  <c r="BF364" i="315"/>
  <c r="AS364" i="315"/>
  <c r="N364" i="315"/>
  <c r="BG362" i="315"/>
  <c r="N360" i="315"/>
  <c r="N358" i="315"/>
  <c r="N357" i="315"/>
  <c r="N354" i="315"/>
  <c r="AY353" i="315"/>
  <c r="AT353" i="315"/>
  <c r="BG353" i="315"/>
  <c r="N353" i="315"/>
  <c r="BG352" i="315"/>
  <c r="N352" i="315"/>
  <c r="BG351" i="315"/>
  <c r="N351" i="315"/>
  <c r="BG350" i="315"/>
  <c r="N350" i="315"/>
  <c r="BG349" i="315"/>
  <c r="N349" i="315"/>
  <c r="AT349" i="315" s="1"/>
  <c r="BG348" i="315"/>
  <c r="N348" i="315"/>
  <c r="BG347" i="315"/>
  <c r="N347" i="315"/>
  <c r="AT347" i="315" s="1"/>
  <c r="BG346" i="315"/>
  <c r="N346" i="315"/>
  <c r="BG345" i="315"/>
  <c r="N345" i="315"/>
  <c r="AT344" i="315"/>
  <c r="BG344" i="315"/>
  <c r="N344" i="315"/>
  <c r="AT343" i="315"/>
  <c r="BG343" i="315"/>
  <c r="N343" i="315"/>
  <c r="AT342" i="315"/>
  <c r="BG342" i="315"/>
  <c r="N342" i="315"/>
  <c r="AY341" i="315"/>
  <c r="AT341" i="315"/>
  <c r="BG341" i="315"/>
  <c r="N341" i="315"/>
  <c r="AT340" i="315"/>
  <c r="BG340" i="315"/>
  <c r="N340" i="315"/>
  <c r="BG339" i="315"/>
  <c r="AY338" i="315"/>
  <c r="N338" i="315"/>
  <c r="AT337" i="315"/>
  <c r="BG337" i="315"/>
  <c r="N337" i="315"/>
  <c r="BG336" i="315"/>
  <c r="N336" i="315"/>
  <c r="AT336" i="315" s="1"/>
  <c r="AT335" i="315"/>
  <c r="BG335" i="315"/>
  <c r="N335" i="315"/>
  <c r="N333" i="315"/>
  <c r="N331" i="315"/>
  <c r="BG330" i="315"/>
  <c r="AY329" i="315"/>
  <c r="BG327" i="315"/>
  <c r="N327" i="315"/>
  <c r="AY327" i="315" s="1"/>
  <c r="BG326" i="315"/>
  <c r="AT326" i="315"/>
  <c r="N326" i="315"/>
  <c r="BL325" i="315"/>
  <c r="BG325" i="315"/>
  <c r="N325" i="315"/>
  <c r="AT325" i="315" s="1"/>
  <c r="N324" i="315"/>
  <c r="BL323" i="315"/>
  <c r="BG323" i="315"/>
  <c r="N323" i="315"/>
  <c r="BG322" i="315"/>
  <c r="N322" i="315"/>
  <c r="BG321" i="315"/>
  <c r="N321" i="315"/>
  <c r="AT321" i="315" s="1"/>
  <c r="BG320" i="315"/>
  <c r="N320" i="315"/>
  <c r="BG319" i="315"/>
  <c r="AY319" i="315"/>
  <c r="AT319" i="315"/>
  <c r="N319" i="315"/>
  <c r="BG318" i="315"/>
  <c r="AT318" i="315"/>
  <c r="N318" i="315"/>
  <c r="AT317" i="315"/>
  <c r="BG317" i="315"/>
  <c r="N317" i="315"/>
  <c r="BG316" i="315"/>
  <c r="AT316" i="315"/>
  <c r="N316" i="315"/>
  <c r="BL315" i="315"/>
  <c r="BG315" i="315"/>
  <c r="AT315" i="315"/>
  <c r="N315" i="315"/>
  <c r="N314" i="315"/>
  <c r="BG313" i="315"/>
  <c r="N313" i="315"/>
  <c r="BG312" i="315"/>
  <c r="N312" i="315"/>
  <c r="AY309" i="315"/>
  <c r="BG308" i="315"/>
  <c r="AY308" i="315"/>
  <c r="N308" i="315"/>
  <c r="BG307" i="315"/>
  <c r="N307" i="315"/>
  <c r="N306" i="315"/>
  <c r="N305" i="315"/>
  <c r="BG304" i="315"/>
  <c r="N304" i="315"/>
  <c r="BG303" i="315"/>
  <c r="N303" i="315"/>
  <c r="N302" i="315"/>
  <c r="N301" i="315"/>
  <c r="BG300" i="315"/>
  <c r="N300" i="315"/>
  <c r="BG299" i="315"/>
  <c r="N299" i="315"/>
  <c r="N298" i="315"/>
  <c r="N297" i="315"/>
  <c r="AY297" i="315" s="1"/>
  <c r="BG296" i="315"/>
  <c r="N296" i="315"/>
  <c r="AY296" i="315" s="1"/>
  <c r="BG295" i="315"/>
  <c r="N295" i="315"/>
  <c r="N294" i="315"/>
  <c r="N293" i="315"/>
  <c r="BG292" i="315"/>
  <c r="N292" i="315"/>
  <c r="BG291" i="315"/>
  <c r="N291" i="315"/>
  <c r="N290" i="315"/>
  <c r="BF289" i="315"/>
  <c r="AS288" i="315"/>
  <c r="BF288" i="315"/>
  <c r="AS287" i="315"/>
  <c r="BF287" i="315"/>
  <c r="AS286" i="315"/>
  <c r="BF286" i="315"/>
  <c r="N285" i="315"/>
  <c r="BG284" i="315"/>
  <c r="BN284" i="315"/>
  <c r="BN283" i="315"/>
  <c r="BF282" i="315"/>
  <c r="BC282" i="315"/>
  <c r="BC281" i="315"/>
  <c r="BF281" i="315"/>
  <c r="BF280" i="315"/>
  <c r="BG279" i="315"/>
  <c r="BC279" i="315"/>
  <c r="BF279" i="315"/>
  <c r="BC278" i="315"/>
  <c r="AS277" i="315"/>
  <c r="BF277" i="315"/>
  <c r="BC276" i="315"/>
  <c r="AU274" i="315"/>
  <c r="BI272" i="315"/>
  <c r="AS269" i="315"/>
  <c r="BI264" i="315"/>
  <c r="BC264" i="315"/>
  <c r="BG263" i="315"/>
  <c r="BC261" i="315"/>
  <c r="BI260" i="315"/>
  <c r="BC260" i="315"/>
  <c r="BC257" i="315"/>
  <c r="AS257" i="315"/>
  <c r="BI256" i="315"/>
  <c r="BC256" i="315"/>
  <c r="BC253" i="315"/>
  <c r="AS253" i="315"/>
  <c r="BI252" i="315"/>
  <c r="BC252" i="315"/>
  <c r="N252" i="315"/>
  <c r="AU250" i="315"/>
  <c r="BH250" i="315"/>
  <c r="BF250" i="315"/>
  <c r="BF249" i="315"/>
  <c r="BB249" i="315"/>
  <c r="AV249" i="315"/>
  <c r="AU249" i="315"/>
  <c r="AS249" i="315"/>
  <c r="BF248" i="315"/>
  <c r="BB248" i="315"/>
  <c r="BF247" i="315"/>
  <c r="BB247" i="315"/>
  <c r="N247" i="315"/>
  <c r="BF246" i="315"/>
  <c r="BD246" i="315"/>
  <c r="BI245" i="315"/>
  <c r="BF245" i="315"/>
  <c r="N245" i="315"/>
  <c r="BI244" i="315"/>
  <c r="BF244" i="315"/>
  <c r="BB244" i="315"/>
  <c r="BF243" i="315"/>
  <c r="BF242" i="315"/>
  <c r="BB242" i="315"/>
  <c r="BI241" i="315"/>
  <c r="BF241" i="315"/>
  <c r="BB241" i="315"/>
  <c r="AV241" i="315"/>
  <c r="AU241" i="315"/>
  <c r="AS241" i="315"/>
  <c r="BD241" i="315"/>
  <c r="N241" i="315"/>
  <c r="BI240" i="315"/>
  <c r="BF240" i="315"/>
  <c r="BB240" i="315"/>
  <c r="BD240" i="315"/>
  <c r="BI239" i="315"/>
  <c r="BF239" i="315"/>
  <c r="BB239" i="315"/>
  <c r="BD239" i="315"/>
  <c r="BI238" i="315"/>
  <c r="BF238" i="315"/>
  <c r="BB238" i="315"/>
  <c r="BD238" i="315"/>
  <c r="N238" i="315"/>
  <c r="AV238" i="315" s="1"/>
  <c r="BI237" i="315"/>
  <c r="BF237" i="315"/>
  <c r="BB237" i="315"/>
  <c r="BD237" i="315"/>
  <c r="BI236" i="315"/>
  <c r="BB236" i="315"/>
  <c r="AV236" i="315"/>
  <c r="AU236" i="315"/>
  <c r="BD236" i="315"/>
  <c r="BI235" i="315"/>
  <c r="BB235" i="315"/>
  <c r="BD235" i="315"/>
  <c r="BI234" i="315"/>
  <c r="BF234" i="315"/>
  <c r="BB234" i="315"/>
  <c r="AV234" i="315"/>
  <c r="AU234" i="315"/>
  <c r="AS234" i="315"/>
  <c r="BD234" i="315"/>
  <c r="BI233" i="315"/>
  <c r="BF233" i="315"/>
  <c r="BB233" i="315"/>
  <c r="BD233" i="315"/>
  <c r="BI232" i="315"/>
  <c r="BF232" i="315"/>
  <c r="BB232" i="315"/>
  <c r="BD232" i="315"/>
  <c r="N232" i="315"/>
  <c r="AV232" i="315" s="1"/>
  <c r="BI231" i="315"/>
  <c r="BF231" i="315"/>
  <c r="BB231" i="315"/>
  <c r="BD231" i="315"/>
  <c r="BI230" i="315"/>
  <c r="BB230" i="315"/>
  <c r="BH230" i="315"/>
  <c r="BD230" i="315"/>
  <c r="BI229" i="315"/>
  <c r="BB229" i="315"/>
  <c r="BH229" i="315"/>
  <c r="BD229" i="315"/>
  <c r="BI228" i="315"/>
  <c r="BB228" i="315"/>
  <c r="BH228" i="315"/>
  <c r="BD228" i="315"/>
  <c r="BI227" i="315"/>
  <c r="BB227" i="315"/>
  <c r="AV227" i="315"/>
  <c r="BH227" i="315"/>
  <c r="AS227" i="315"/>
  <c r="BD227" i="315"/>
  <c r="BI226" i="315"/>
  <c r="BB226" i="315"/>
  <c r="BH226" i="315"/>
  <c r="BD226" i="315"/>
  <c r="BI225" i="315"/>
  <c r="BB225" i="315"/>
  <c r="AV225" i="315"/>
  <c r="AU225" i="315"/>
  <c r="BH225" i="315"/>
  <c r="AS225" i="315"/>
  <c r="BD225" i="315"/>
  <c r="BI224" i="315"/>
  <c r="BB224" i="315"/>
  <c r="AU224" i="315"/>
  <c r="BH224" i="315"/>
  <c r="BD224" i="315"/>
  <c r="BI223" i="315"/>
  <c r="BB223" i="315"/>
  <c r="AV223" i="315"/>
  <c r="AS223" i="315"/>
  <c r="BD223" i="315"/>
  <c r="BI222" i="315"/>
  <c r="BB222" i="315"/>
  <c r="BD222" i="315"/>
  <c r="BI221" i="315"/>
  <c r="BB221" i="315"/>
  <c r="AV221" i="315"/>
  <c r="AU221" i="315"/>
  <c r="BH221" i="315"/>
  <c r="BD221" i="315"/>
  <c r="BI220" i="315"/>
  <c r="BB220" i="315"/>
  <c r="BH220" i="315"/>
  <c r="BD220" i="315"/>
  <c r="BI219" i="315"/>
  <c r="BB219" i="315"/>
  <c r="AV219" i="315"/>
  <c r="AU219" i="315"/>
  <c r="BH219" i="315"/>
  <c r="BD219" i="315"/>
  <c r="BI218" i="315"/>
  <c r="BB218" i="315"/>
  <c r="BH218" i="315"/>
  <c r="BD218" i="315"/>
  <c r="BI217" i="315"/>
  <c r="BB217" i="315"/>
  <c r="AV217" i="315"/>
  <c r="AU217" i="315"/>
  <c r="BH217" i="315"/>
  <c r="BD217" i="315"/>
  <c r="BI216" i="315"/>
  <c r="AV216" i="315"/>
  <c r="AT216" i="315"/>
  <c r="BD216" i="315"/>
  <c r="BI215" i="315"/>
  <c r="BB215" i="315"/>
  <c r="AV215" i="315"/>
  <c r="AT215" i="315"/>
  <c r="AS215" i="315"/>
  <c r="BD215" i="315"/>
  <c r="BI214" i="315"/>
  <c r="BB214" i="315"/>
  <c r="BD214" i="315"/>
  <c r="BI213" i="315"/>
  <c r="AV213" i="315"/>
  <c r="AS213" i="315"/>
  <c r="BF212" i="315"/>
  <c r="BI211" i="315"/>
  <c r="BC211" i="315"/>
  <c r="BF210" i="315"/>
  <c r="BH209" i="315"/>
  <c r="BF209" i="315"/>
  <c r="AS209" i="315"/>
  <c r="BI209" i="315"/>
  <c r="AU209" i="315"/>
  <c r="BH208" i="315"/>
  <c r="BF208" i="315"/>
  <c r="AS208" i="315"/>
  <c r="AU208" i="315"/>
  <c r="BH207" i="315"/>
  <c r="BF207" i="315"/>
  <c r="BC207" i="315"/>
  <c r="BH206" i="315"/>
  <c r="BD206" i="315"/>
  <c r="BB206" i="315"/>
  <c r="AV206" i="315"/>
  <c r="AP206" i="315"/>
  <c r="AQ206" i="315" s="1"/>
  <c r="BI206" i="315"/>
  <c r="AU206" i="315"/>
  <c r="BC206" i="315"/>
  <c r="BH205" i="315"/>
  <c r="BD205" i="315"/>
  <c r="BB205" i="315"/>
  <c r="AP205" i="315"/>
  <c r="BI205" i="315"/>
  <c r="BC205" i="315"/>
  <c r="BH204" i="315"/>
  <c r="BD204" i="315"/>
  <c r="BB204" i="315"/>
  <c r="AP204" i="315"/>
  <c r="BI204" i="315"/>
  <c r="BC204" i="315"/>
  <c r="BH203" i="315"/>
  <c r="BD203" i="315"/>
  <c r="BB203" i="315"/>
  <c r="AP203" i="315"/>
  <c r="BI203" i="315"/>
  <c r="BC203" i="315"/>
  <c r="BH202" i="315"/>
  <c r="BD202" i="315"/>
  <c r="BB202" i="315"/>
  <c r="AP202" i="315"/>
  <c r="BI202" i="315"/>
  <c r="BC202" i="315"/>
  <c r="BH201" i="315"/>
  <c r="BF201" i="315"/>
  <c r="BD201" i="315"/>
  <c r="BB201" i="315"/>
  <c r="AP201" i="315"/>
  <c r="BI201" i="315"/>
  <c r="BC201" i="315"/>
  <c r="BH200" i="315"/>
  <c r="BD200" i="315"/>
  <c r="BB200" i="315"/>
  <c r="AP200" i="315"/>
  <c r="BI200" i="315"/>
  <c r="BC200" i="315"/>
  <c r="BI199" i="315"/>
  <c r="AP198" i="315"/>
  <c r="BC198" i="315"/>
  <c r="BD197" i="315"/>
  <c r="BB197" i="315"/>
  <c r="AP197" i="315"/>
  <c r="BB196" i="315"/>
  <c r="AP196" i="315"/>
  <c r="BI195" i="315"/>
  <c r="BD195" i="315"/>
  <c r="BB195" i="315"/>
  <c r="AP195" i="315"/>
  <c r="BC195" i="315"/>
  <c r="N195" i="315"/>
  <c r="AV195" i="315" s="1"/>
  <c r="BI194" i="315"/>
  <c r="BD194" i="315"/>
  <c r="BB194" i="315"/>
  <c r="AP194" i="315"/>
  <c r="AQ194" i="315" s="1"/>
  <c r="BG194" i="315"/>
  <c r="AS194" i="315"/>
  <c r="BC194" i="315"/>
  <c r="BI193" i="315"/>
  <c r="BD193" i="315"/>
  <c r="BB193" i="315"/>
  <c r="AV193" i="315"/>
  <c r="AP193" i="315"/>
  <c r="AQ193" i="315" s="1"/>
  <c r="AS193" i="315"/>
  <c r="BC193" i="315"/>
  <c r="BI192" i="315"/>
  <c r="BD192" i="315"/>
  <c r="BB192" i="315"/>
  <c r="AP192" i="315"/>
  <c r="AQ192" i="315" s="1"/>
  <c r="BC192" i="315"/>
  <c r="BI191" i="315"/>
  <c r="BD191" i="315"/>
  <c r="BB191" i="315"/>
  <c r="AP191" i="315"/>
  <c r="BC191" i="315"/>
  <c r="BI190" i="315"/>
  <c r="BD190" i="315"/>
  <c r="BB190" i="315"/>
  <c r="AP190" i="315"/>
  <c r="BC190" i="315"/>
  <c r="BI189" i="315"/>
  <c r="BD189" i="315"/>
  <c r="BB189" i="315"/>
  <c r="AP189" i="315"/>
  <c r="BC189" i="315"/>
  <c r="AP188" i="315"/>
  <c r="BI187" i="315"/>
  <c r="BD187" i="315"/>
  <c r="BB187" i="315"/>
  <c r="AV187" i="315"/>
  <c r="AP187" i="315"/>
  <c r="AQ187" i="315" s="1"/>
  <c r="BG187" i="315"/>
  <c r="AS187" i="315"/>
  <c r="BC187" i="315"/>
  <c r="BI186" i="315"/>
  <c r="BD186" i="315"/>
  <c r="BB186" i="315"/>
  <c r="AP186" i="315"/>
  <c r="BC186" i="315"/>
  <c r="BI185" i="315"/>
  <c r="BF185" i="315"/>
  <c r="BD185" i="315"/>
  <c r="BB185" i="315"/>
  <c r="AP185" i="315"/>
  <c r="BC185" i="315"/>
  <c r="BI184" i="315"/>
  <c r="BD184" i="315"/>
  <c r="BB184" i="315"/>
  <c r="AV184" i="315"/>
  <c r="AP184" i="315"/>
  <c r="AQ184" i="315" s="1"/>
  <c r="BC184" i="315"/>
  <c r="BI183" i="315"/>
  <c r="BD183" i="315"/>
  <c r="BB183" i="315"/>
  <c r="AV183" i="315"/>
  <c r="AP183" i="315"/>
  <c r="AQ183" i="315" s="1"/>
  <c r="BC183" i="315"/>
  <c r="BI182" i="315"/>
  <c r="BH182" i="315"/>
  <c r="BD182" i="315"/>
  <c r="BB182" i="315"/>
  <c r="AV182" i="315"/>
  <c r="AP182" i="315"/>
  <c r="AQ182" i="315" s="1"/>
  <c r="BC182" i="315"/>
  <c r="BI181" i="315"/>
  <c r="BD181" i="315"/>
  <c r="BB181" i="315"/>
  <c r="AP181" i="315"/>
  <c r="BC181" i="315"/>
  <c r="BI180" i="315"/>
  <c r="BF180" i="315"/>
  <c r="BD180" i="315"/>
  <c r="BB180" i="315"/>
  <c r="AP180" i="315"/>
  <c r="BC180" i="315"/>
  <c r="AV179" i="315"/>
  <c r="AT179" i="315"/>
  <c r="AU179" i="315"/>
  <c r="BC179" i="315"/>
  <c r="BH178" i="315"/>
  <c r="BD178" i="315"/>
  <c r="AU178" i="315"/>
  <c r="BC178" i="315"/>
  <c r="BH177" i="315"/>
  <c r="BD177" i="315"/>
  <c r="N177" i="315"/>
  <c r="BH176" i="315"/>
  <c r="BH175" i="315"/>
  <c r="AV174" i="315"/>
  <c r="BH173" i="315"/>
  <c r="AU173" i="315"/>
  <c r="BH172" i="315"/>
  <c r="BF172" i="315"/>
  <c r="AU172" i="315"/>
  <c r="N172" i="315"/>
  <c r="BH171" i="315"/>
  <c r="BD171" i="315"/>
  <c r="BB171" i="315"/>
  <c r="AP171" i="315"/>
  <c r="BC171" i="315"/>
  <c r="BI170" i="315"/>
  <c r="BH170" i="315"/>
  <c r="BD170" i="315"/>
  <c r="BB170" i="315"/>
  <c r="AP170" i="315"/>
  <c r="BC170" i="315"/>
  <c r="BI169" i="315"/>
  <c r="BD169" i="315"/>
  <c r="BB169" i="315"/>
  <c r="AP169" i="315"/>
  <c r="BC169" i="315"/>
  <c r="N169" i="315"/>
  <c r="AV169" i="315" s="1"/>
  <c r="BI168" i="315"/>
  <c r="BD168" i="315"/>
  <c r="BB168" i="315"/>
  <c r="AV168" i="315"/>
  <c r="AP168" i="315"/>
  <c r="AQ168" i="315" s="1"/>
  <c r="AU168" i="315"/>
  <c r="BC168" i="315"/>
  <c r="BI167" i="315"/>
  <c r="BD167" i="315"/>
  <c r="BB167" i="315"/>
  <c r="AV167" i="315"/>
  <c r="AP167" i="315"/>
  <c r="AQ167" i="315" s="1"/>
  <c r="AU167" i="315"/>
  <c r="BC167" i="315"/>
  <c r="BI166" i="315"/>
  <c r="BD166" i="315"/>
  <c r="BB166" i="315"/>
  <c r="AV166" i="315"/>
  <c r="AP166" i="315"/>
  <c r="AU166" i="315"/>
  <c r="BC166" i="315"/>
  <c r="BI165" i="315"/>
  <c r="BF165" i="315"/>
  <c r="BD165" i="315"/>
  <c r="BB165" i="315"/>
  <c r="AV165" i="315"/>
  <c r="AP165" i="315"/>
  <c r="AQ165" i="315" s="1"/>
  <c r="BC165" i="315"/>
  <c r="BI164" i="315"/>
  <c r="BB164" i="315"/>
  <c r="BC164" i="315"/>
  <c r="BI163" i="315"/>
  <c r="BF163" i="315"/>
  <c r="BD163" i="315"/>
  <c r="BB163" i="315"/>
  <c r="AV163" i="315"/>
  <c r="AP163" i="315"/>
  <c r="BC163" i="315"/>
  <c r="BI162" i="315"/>
  <c r="BD162" i="315"/>
  <c r="BB162" i="315"/>
  <c r="AV162" i="315"/>
  <c r="AP162" i="315"/>
  <c r="BG162" i="315"/>
  <c r="BC162" i="315"/>
  <c r="BI161" i="315"/>
  <c r="BD161" i="315"/>
  <c r="BB161" i="315"/>
  <c r="AV161" i="315"/>
  <c r="AP161" i="315"/>
  <c r="BC161" i="315"/>
  <c r="BI160" i="315"/>
  <c r="BD160" i="315"/>
  <c r="BB160" i="315"/>
  <c r="AP160" i="315"/>
  <c r="BC160" i="315"/>
  <c r="BI159" i="315"/>
  <c r="BD159" i="315"/>
  <c r="BB159" i="315"/>
  <c r="AP159" i="315"/>
  <c r="BC159" i="315"/>
  <c r="N159" i="315"/>
  <c r="BI158" i="315"/>
  <c r="BD158" i="315"/>
  <c r="BB158" i="315"/>
  <c r="AP158" i="315"/>
  <c r="BC158" i="315"/>
  <c r="BI157" i="315"/>
  <c r="BF157" i="315"/>
  <c r="BD157" i="315"/>
  <c r="BB157" i="315"/>
  <c r="AP157" i="315"/>
  <c r="BC157" i="315"/>
  <c r="BI156" i="315"/>
  <c r="BD156" i="315"/>
  <c r="BB156" i="315"/>
  <c r="AV156" i="315"/>
  <c r="AP156" i="315"/>
  <c r="AQ156" i="315" s="1"/>
  <c r="BC156" i="315"/>
  <c r="N156" i="315"/>
  <c r="BI155" i="315"/>
  <c r="BD155" i="315"/>
  <c r="BB155" i="315"/>
  <c r="AP155" i="315"/>
  <c r="BG155" i="315"/>
  <c r="BC155" i="315"/>
  <c r="BI154" i="315"/>
  <c r="BD154" i="315"/>
  <c r="BB154" i="315"/>
  <c r="AV154" i="315"/>
  <c r="AP154" i="315"/>
  <c r="AQ154" i="315" s="1"/>
  <c r="BC154" i="315"/>
  <c r="BI153" i="315"/>
  <c r="BD153" i="315"/>
  <c r="BB153" i="315"/>
  <c r="AV153" i="315"/>
  <c r="AP153" i="315"/>
  <c r="AU153" i="315"/>
  <c r="BC153" i="315"/>
  <c r="BI152" i="315"/>
  <c r="BD152" i="315"/>
  <c r="BB152" i="315"/>
  <c r="AV152" i="315"/>
  <c r="AP152" i="315"/>
  <c r="BC152" i="315"/>
  <c r="BI151" i="315"/>
  <c r="BD151" i="315"/>
  <c r="BB151" i="315"/>
  <c r="AP151" i="315"/>
  <c r="BG151" i="315"/>
  <c r="BC151" i="315"/>
  <c r="BI150" i="315"/>
  <c r="BD150" i="315"/>
  <c r="BB150" i="315"/>
  <c r="AP150" i="315"/>
  <c r="BC150" i="315"/>
  <c r="BI149" i="315"/>
  <c r="BD149" i="315"/>
  <c r="BB149" i="315"/>
  <c r="AP149" i="315"/>
  <c r="BC149" i="315"/>
  <c r="BI148" i="315"/>
  <c r="BD148" i="315"/>
  <c r="BB148" i="315"/>
  <c r="AP148" i="315"/>
  <c r="BC148" i="315"/>
  <c r="BI147" i="315"/>
  <c r="BD147" i="315"/>
  <c r="BB147" i="315"/>
  <c r="AV147" i="315"/>
  <c r="AP147" i="315"/>
  <c r="AQ147" i="315" s="1"/>
  <c r="BC147" i="315"/>
  <c r="BI146" i="315"/>
  <c r="BD146" i="315"/>
  <c r="BB146" i="315"/>
  <c r="AP146" i="315"/>
  <c r="BC146" i="315"/>
  <c r="BI145" i="315"/>
  <c r="BD145" i="315"/>
  <c r="BB145" i="315"/>
  <c r="AP145" i="315"/>
  <c r="BC145" i="315"/>
  <c r="BI144" i="315"/>
  <c r="BF144" i="315"/>
  <c r="BD144" i="315"/>
  <c r="BB144" i="315"/>
  <c r="AV144" i="315"/>
  <c r="AP144" i="315"/>
  <c r="BC144" i="315"/>
  <c r="BI143" i="315"/>
  <c r="BD143" i="315"/>
  <c r="BB143" i="315"/>
  <c r="AP143" i="315"/>
  <c r="BC143" i="315"/>
  <c r="BI142" i="315"/>
  <c r="BD142" i="315"/>
  <c r="BB142" i="315"/>
  <c r="AP142" i="315"/>
  <c r="BC142" i="315"/>
  <c r="BI141" i="315"/>
  <c r="BD141" i="315"/>
  <c r="BB141" i="315"/>
  <c r="AV141" i="315"/>
  <c r="AP141" i="315"/>
  <c r="BC141" i="315"/>
  <c r="BI140" i="315"/>
  <c r="BD140" i="315"/>
  <c r="BB140" i="315"/>
  <c r="AP140" i="315"/>
  <c r="BC140" i="315"/>
  <c r="BI139" i="315"/>
  <c r="BD139" i="315"/>
  <c r="BB139" i="315"/>
  <c r="AP139" i="315"/>
  <c r="BC139" i="315"/>
  <c r="BI138" i="315"/>
  <c r="BD138" i="315"/>
  <c r="BB138" i="315"/>
  <c r="AP138" i="315"/>
  <c r="BC138" i="315"/>
  <c r="BI137" i="315"/>
  <c r="BD137" i="315"/>
  <c r="BB137" i="315"/>
  <c r="AP137" i="315"/>
  <c r="BC137" i="315"/>
  <c r="BI136" i="315"/>
  <c r="BD136" i="315"/>
  <c r="BB136" i="315"/>
  <c r="AV136" i="315"/>
  <c r="AP136" i="315"/>
  <c r="AQ136" i="315" s="1"/>
  <c r="BC136" i="315"/>
  <c r="BI135" i="315"/>
  <c r="AV135" i="315"/>
  <c r="N135" i="315"/>
  <c r="BD134" i="315"/>
  <c r="BD133" i="315"/>
  <c r="BB133" i="315"/>
  <c r="AP133" i="315"/>
  <c r="BC133" i="315"/>
  <c r="BI132" i="315"/>
  <c r="BD132" i="315"/>
  <c r="BB132" i="315"/>
  <c r="AP132" i="315"/>
  <c r="BC132" i="315"/>
  <c r="BI131" i="315"/>
  <c r="BD131" i="315"/>
  <c r="BB131" i="315"/>
  <c r="AV131" i="315"/>
  <c r="AU131" i="315"/>
  <c r="AP131" i="315"/>
  <c r="AQ131" i="315" s="1"/>
  <c r="BC131" i="315"/>
  <c r="BI130" i="315"/>
  <c r="BD130" i="315"/>
  <c r="BB130" i="315"/>
  <c r="AV130" i="315"/>
  <c r="AP130" i="315"/>
  <c r="BG130" i="315"/>
  <c r="BC130" i="315"/>
  <c r="BI129" i="315"/>
  <c r="BD129" i="315"/>
  <c r="BB129" i="315"/>
  <c r="AV129" i="315"/>
  <c r="AP129" i="315"/>
  <c r="BH129" i="315"/>
  <c r="BC129" i="315"/>
  <c r="BI128" i="315"/>
  <c r="BD128" i="315"/>
  <c r="BB128" i="315"/>
  <c r="AP128" i="315"/>
  <c r="BH128" i="315"/>
  <c r="BC128" i="315"/>
  <c r="BI127" i="315"/>
  <c r="BD127" i="315"/>
  <c r="BB127" i="315"/>
  <c r="AP127" i="315"/>
  <c r="BH127" i="315"/>
  <c r="BC127" i="315"/>
  <c r="BI126" i="315"/>
  <c r="BF126" i="315"/>
  <c r="BD126" i="315"/>
  <c r="BB126" i="315"/>
  <c r="AP126" i="315"/>
  <c r="BC126" i="315"/>
  <c r="N126" i="315"/>
  <c r="BI125" i="315"/>
  <c r="BD125" i="315"/>
  <c r="BB125" i="315"/>
  <c r="AV125" i="315"/>
  <c r="AT125" i="315"/>
  <c r="AP125" i="315"/>
  <c r="AQ125" i="315" s="1"/>
  <c r="BC125" i="315"/>
  <c r="N125" i="315"/>
  <c r="BI124" i="315"/>
  <c r="BD124" i="315"/>
  <c r="BB124" i="315"/>
  <c r="AV124" i="315"/>
  <c r="AP124" i="315"/>
  <c r="AQ124" i="315" s="1"/>
  <c r="AS124" i="315"/>
  <c r="BC124" i="315"/>
  <c r="BI123" i="315"/>
  <c r="BD123" i="315"/>
  <c r="BB123" i="315"/>
  <c r="AV123" i="315"/>
  <c r="AP123" i="315"/>
  <c r="AQ123" i="315" s="1"/>
  <c r="AS123" i="315"/>
  <c r="BC123" i="315"/>
  <c r="BI122" i="315"/>
  <c r="BD122" i="315"/>
  <c r="BB122" i="315"/>
  <c r="AV122" i="315"/>
  <c r="AP122" i="315"/>
  <c r="AQ122" i="315" s="1"/>
  <c r="BC122" i="315"/>
  <c r="BI121" i="315"/>
  <c r="BD121" i="315"/>
  <c r="BB121" i="315"/>
  <c r="AP121" i="315"/>
  <c r="BC121" i="315"/>
  <c r="BI120" i="315"/>
  <c r="BD120" i="315"/>
  <c r="BB120" i="315"/>
  <c r="AP120" i="315"/>
  <c r="BC120" i="315"/>
  <c r="BI119" i="315"/>
  <c r="BD119" i="315"/>
  <c r="BB119" i="315"/>
  <c r="AP119" i="315"/>
  <c r="BC119" i="315"/>
  <c r="N119" i="315"/>
  <c r="BI118" i="315"/>
  <c r="BH118" i="315"/>
  <c r="BD118" i="315"/>
  <c r="BB118" i="315"/>
  <c r="AP118" i="315"/>
  <c r="BC118" i="315"/>
  <c r="BI117" i="315"/>
  <c r="BD117" i="315"/>
  <c r="BB117" i="315"/>
  <c r="AP117" i="315"/>
  <c r="BC117" i="315"/>
  <c r="N117" i="315"/>
  <c r="AV117" i="315" s="1"/>
  <c r="BB116" i="315"/>
  <c r="BC116" i="315"/>
  <c r="N116" i="315"/>
  <c r="AT116" i="315" s="1"/>
  <c r="BI115" i="315"/>
  <c r="BD115" i="315"/>
  <c r="BB115" i="315"/>
  <c r="AV115" i="315"/>
  <c r="AU115" i="315"/>
  <c r="AT115" i="315"/>
  <c r="AP115" i="315"/>
  <c r="AQ115" i="315" s="1"/>
  <c r="BC115" i="315"/>
  <c r="BI114" i="315"/>
  <c r="BH114" i="315"/>
  <c r="BF114" i="315"/>
  <c r="BD114" i="315"/>
  <c r="BB114" i="315"/>
  <c r="AP114" i="315"/>
  <c r="BC114" i="315"/>
  <c r="BI113" i="315"/>
  <c r="BD113" i="315"/>
  <c r="BB113" i="315"/>
  <c r="AP113" i="315"/>
  <c r="BC113" i="315"/>
  <c r="BI112" i="315"/>
  <c r="BD112" i="315"/>
  <c r="BB112" i="315"/>
  <c r="AV112" i="315"/>
  <c r="AP112" i="315"/>
  <c r="AQ112" i="315" s="1"/>
  <c r="BC112" i="315"/>
  <c r="BI111" i="315"/>
  <c r="BD111" i="315"/>
  <c r="BB111" i="315"/>
  <c r="AV111" i="315"/>
  <c r="AP111" i="315"/>
  <c r="AQ111" i="315" s="1"/>
  <c r="BH111" i="315"/>
  <c r="BC111" i="315"/>
  <c r="BI110" i="315"/>
  <c r="BD110" i="315"/>
  <c r="BB110" i="315"/>
  <c r="AV110" i="315"/>
  <c r="AP110" i="315"/>
  <c r="AQ110" i="315" s="1"/>
  <c r="BC110" i="315"/>
  <c r="BI109" i="315"/>
  <c r="BD109" i="315"/>
  <c r="BB109" i="315"/>
  <c r="AP109" i="315"/>
  <c r="BC109" i="315"/>
  <c r="BI108" i="315"/>
  <c r="BD108" i="315"/>
  <c r="BB108" i="315"/>
  <c r="AP108" i="315"/>
  <c r="BC108" i="315"/>
  <c r="BI107" i="315"/>
  <c r="AV107" i="315"/>
  <c r="BG107" i="315"/>
  <c r="AV106" i="315"/>
  <c r="BB104" i="315"/>
  <c r="N104" i="315"/>
  <c r="AT104" i="315" s="1"/>
  <c r="BB100" i="315"/>
  <c r="AS98" i="315"/>
  <c r="BG93" i="315"/>
  <c r="BD89" i="315"/>
  <c r="BC89" i="315"/>
  <c r="AV87" i="315"/>
  <c r="BG87" i="315"/>
  <c r="BC87" i="315"/>
  <c r="BD85" i="315"/>
  <c r="AT85" i="315"/>
  <c r="BG84" i="315"/>
  <c r="BI83" i="315"/>
  <c r="BC83" i="315"/>
  <c r="AP82" i="315"/>
  <c r="AQ82" i="315" s="1"/>
  <c r="BI81" i="315"/>
  <c r="BD81" i="315"/>
  <c r="BB81" i="315"/>
  <c r="AV81" i="315"/>
  <c r="AP81" i="315"/>
  <c r="AQ81" i="315" s="1"/>
  <c r="BC81" i="315"/>
  <c r="BI80" i="315"/>
  <c r="BD80" i="315"/>
  <c r="BB80" i="315"/>
  <c r="AP80" i="315"/>
  <c r="BC80" i="315"/>
  <c r="BI79" i="315"/>
  <c r="BD79" i="315"/>
  <c r="BB79" i="315"/>
  <c r="AV79" i="315"/>
  <c r="AP79" i="315"/>
  <c r="AQ79" i="315" s="1"/>
  <c r="BC79" i="315"/>
  <c r="BI78" i="315"/>
  <c r="BD78" i="315"/>
  <c r="BB78" i="315"/>
  <c r="AP78" i="315"/>
  <c r="BC78" i="315"/>
  <c r="BI77" i="315"/>
  <c r="BD77" i="315"/>
  <c r="BB77" i="315"/>
  <c r="AP77" i="315"/>
  <c r="BG77" i="315"/>
  <c r="BC77" i="315"/>
  <c r="BI76" i="315"/>
  <c r="BD76" i="315"/>
  <c r="BB76" i="315"/>
  <c r="AV76" i="315"/>
  <c r="AP76" i="315"/>
  <c r="AQ76" i="315" s="1"/>
  <c r="BC76" i="315"/>
  <c r="N76" i="315"/>
  <c r="BI75" i="315"/>
  <c r="BD75" i="315"/>
  <c r="BB75" i="315"/>
  <c r="AV75" i="315"/>
  <c r="BC75" i="315"/>
  <c r="BI74" i="315"/>
  <c r="BD74" i="315"/>
  <c r="AP74" i="315"/>
  <c r="BD73" i="315"/>
  <c r="AP73" i="315"/>
  <c r="BG73" i="315"/>
  <c r="N73" i="315"/>
  <c r="BB72" i="315"/>
  <c r="BG72" i="315"/>
  <c r="BC72" i="315"/>
  <c r="BD71" i="315"/>
  <c r="AT71" i="315"/>
  <c r="BG71" i="315"/>
  <c r="BC71" i="315"/>
  <c r="BD70" i="315"/>
  <c r="AP70" i="315"/>
  <c r="AQ70" i="315" s="1"/>
  <c r="BI69" i="315"/>
  <c r="BD69" i="315"/>
  <c r="AV69" i="315"/>
  <c r="AT69" i="315"/>
  <c r="BC69" i="315"/>
  <c r="BD68" i="315"/>
  <c r="BB68" i="315"/>
  <c r="BC68" i="315"/>
  <c r="BB67" i="315"/>
  <c r="AP67" i="315"/>
  <c r="AQ67" i="315" s="1"/>
  <c r="BC67" i="315"/>
  <c r="N67" i="315"/>
  <c r="BI66" i="315"/>
  <c r="AV66" i="315"/>
  <c r="BC66" i="315"/>
  <c r="BI65" i="315"/>
  <c r="BB65" i="315"/>
  <c r="BC65" i="315"/>
  <c r="N65" i="315"/>
  <c r="BI64" i="315"/>
  <c r="BD64" i="315"/>
  <c r="AP64" i="315"/>
  <c r="BG64" i="315"/>
  <c r="BI63" i="315"/>
  <c r="BB63" i="315"/>
  <c r="AP63" i="315"/>
  <c r="N63" i="315"/>
  <c r="BI61" i="315"/>
  <c r="BB61" i="315"/>
  <c r="AP61" i="315"/>
  <c r="BH61" i="315"/>
  <c r="BC61" i="315"/>
  <c r="BB60" i="315"/>
  <c r="AP60" i="315"/>
  <c r="AQ60" i="315" s="1"/>
  <c r="BC60" i="315"/>
  <c r="BD59" i="315"/>
  <c r="AP59" i="315"/>
  <c r="AQ59" i="315" s="1"/>
  <c r="BI58" i="315"/>
  <c r="BD58" i="315"/>
  <c r="AV58" i="315"/>
  <c r="BI57" i="315"/>
  <c r="BB57" i="315"/>
  <c r="AV57" i="315"/>
  <c r="BC57" i="315"/>
  <c r="C212" i="314"/>
  <c r="B57" i="297"/>
  <c r="C57" i="297" s="1"/>
  <c r="H57" i="297" s="1"/>
  <c r="J57" i="297" s="1"/>
  <c r="D57" i="297"/>
  <c r="L57" i="297"/>
  <c r="M57" i="297"/>
  <c r="N57" i="297"/>
  <c r="O57" i="297"/>
  <c r="P57" i="297"/>
  <c r="Q57" i="297"/>
  <c r="R57" i="297"/>
  <c r="S57" i="297"/>
  <c r="T57" i="297"/>
  <c r="U57" i="297"/>
  <c r="K423" i="296"/>
  <c r="AL389" i="300"/>
  <c r="AM389" i="300"/>
  <c r="AN389" i="300"/>
  <c r="AO389" i="300"/>
  <c r="AL390" i="300"/>
  <c r="AM390" i="300"/>
  <c r="AN390" i="300"/>
  <c r="AO390" i="300"/>
  <c r="AL391" i="300"/>
  <c r="AM391" i="300"/>
  <c r="AN391" i="300"/>
  <c r="AO391" i="300"/>
  <c r="AL392" i="300"/>
  <c r="AM392" i="300"/>
  <c r="AN392" i="300"/>
  <c r="AO392" i="300"/>
  <c r="AL393" i="300"/>
  <c r="AM393" i="300"/>
  <c r="AN393" i="300"/>
  <c r="AO393" i="300"/>
  <c r="AL394" i="300"/>
  <c r="AM394" i="300"/>
  <c r="AN394" i="300"/>
  <c r="AO394" i="300"/>
  <c r="AL395" i="300"/>
  <c r="AM395" i="300"/>
  <c r="AN395" i="300"/>
  <c r="AO395" i="300"/>
  <c r="AL396" i="300"/>
  <c r="AM396" i="300"/>
  <c r="AN396" i="300"/>
  <c r="AO396" i="300"/>
  <c r="AL397" i="300"/>
  <c r="AM397" i="300"/>
  <c r="AN397" i="300"/>
  <c r="AO397" i="300"/>
  <c r="AL398" i="300"/>
  <c r="AM398" i="300"/>
  <c r="AN398" i="300"/>
  <c r="AO398" i="300"/>
  <c r="AL399" i="300"/>
  <c r="AM399" i="300"/>
  <c r="AN399" i="300"/>
  <c r="AO399" i="300"/>
  <c r="AL400" i="300"/>
  <c r="AM400" i="300"/>
  <c r="AN400" i="300"/>
  <c r="AO400" i="300"/>
  <c r="AL401" i="300"/>
  <c r="AM401" i="300"/>
  <c r="AN401" i="300"/>
  <c r="AO401" i="300"/>
  <c r="AL402" i="300"/>
  <c r="AM402" i="300"/>
  <c r="AN402" i="300"/>
  <c r="AO402" i="300"/>
  <c r="AL403" i="300"/>
  <c r="AM403" i="300"/>
  <c r="AN403" i="300"/>
  <c r="AO403" i="300"/>
  <c r="AL404" i="300"/>
  <c r="AM404" i="300"/>
  <c r="AN404" i="300"/>
  <c r="AO404" i="300"/>
  <c r="AL405" i="300"/>
  <c r="AM405" i="300"/>
  <c r="AN405" i="300"/>
  <c r="AO405" i="300"/>
  <c r="AL406" i="300"/>
  <c r="AM406" i="300"/>
  <c r="AN406" i="300"/>
  <c r="AO406" i="300"/>
  <c r="AL407" i="300"/>
  <c r="AM407" i="300"/>
  <c r="AN407" i="300"/>
  <c r="AO407" i="300"/>
  <c r="AL408" i="300"/>
  <c r="AM408" i="300"/>
  <c r="AN408" i="300"/>
  <c r="AO408" i="300"/>
  <c r="AL409" i="300"/>
  <c r="AM409" i="300"/>
  <c r="AN409" i="300"/>
  <c r="AO409" i="300"/>
  <c r="AL410" i="300"/>
  <c r="AM410" i="300"/>
  <c r="AN410" i="300"/>
  <c r="AO410" i="300"/>
  <c r="AL411" i="300"/>
  <c r="AM411" i="300"/>
  <c r="AN411" i="300"/>
  <c r="AO411" i="300"/>
  <c r="AL412" i="300"/>
  <c r="AM412" i="300"/>
  <c r="AN412" i="300"/>
  <c r="AO412" i="300"/>
  <c r="AL413" i="300"/>
  <c r="AM413" i="300"/>
  <c r="AN413" i="300"/>
  <c r="AO413" i="300"/>
  <c r="AL414" i="300"/>
  <c r="AM414" i="300"/>
  <c r="AN414" i="300"/>
  <c r="AO414" i="300"/>
  <c r="AL415" i="300"/>
  <c r="AM415" i="300"/>
  <c r="AN415" i="300"/>
  <c r="AO415" i="300"/>
  <c r="AL416" i="300"/>
  <c r="AM416" i="300"/>
  <c r="AN416" i="300"/>
  <c r="AO416" i="300"/>
  <c r="AL417" i="300"/>
  <c r="AM417" i="300"/>
  <c r="AN417" i="300"/>
  <c r="AO417" i="300"/>
  <c r="AL418" i="300"/>
  <c r="AM418" i="300"/>
  <c r="AN418" i="300"/>
  <c r="AO418" i="300"/>
  <c r="AL419" i="300"/>
  <c r="AM419" i="300"/>
  <c r="AN419" i="300"/>
  <c r="AO419" i="300"/>
  <c r="AL420" i="300"/>
  <c r="AM420" i="300"/>
  <c r="AN420" i="300"/>
  <c r="AO420" i="300"/>
  <c r="AL421" i="300"/>
  <c r="AM421" i="300"/>
  <c r="AN421" i="300"/>
  <c r="AO421" i="300"/>
  <c r="AL422" i="300"/>
  <c r="AM422" i="300"/>
  <c r="AN422" i="300"/>
  <c r="AO422" i="300"/>
  <c r="AL335" i="300"/>
  <c r="AM335" i="300"/>
  <c r="AN335" i="300"/>
  <c r="AO335" i="300"/>
  <c r="AL336" i="300"/>
  <c r="AM336" i="300"/>
  <c r="AN336" i="300"/>
  <c r="AO336" i="300"/>
  <c r="AL337" i="300"/>
  <c r="AM337" i="300"/>
  <c r="AN337" i="300"/>
  <c r="AO337" i="300"/>
  <c r="AL338" i="300"/>
  <c r="AM338" i="300"/>
  <c r="AN338" i="300"/>
  <c r="AO338" i="300"/>
  <c r="AL339" i="300"/>
  <c r="AM339" i="300"/>
  <c r="AN339" i="300"/>
  <c r="AO339" i="300"/>
  <c r="AL340" i="300"/>
  <c r="AM340" i="300"/>
  <c r="AN340" i="300"/>
  <c r="AO340" i="300"/>
  <c r="AL341" i="300"/>
  <c r="AM341" i="300"/>
  <c r="AN341" i="300"/>
  <c r="AO341" i="300"/>
  <c r="AL342" i="300"/>
  <c r="AM342" i="300"/>
  <c r="AN342" i="300"/>
  <c r="AO342" i="300"/>
  <c r="AL343" i="300"/>
  <c r="AM343" i="300"/>
  <c r="AN343" i="300"/>
  <c r="AO343" i="300"/>
  <c r="AL344" i="300"/>
  <c r="AM344" i="300"/>
  <c r="AN344" i="300"/>
  <c r="AO344" i="300"/>
  <c r="AL345" i="300"/>
  <c r="AM345" i="300"/>
  <c r="AN345" i="300"/>
  <c r="AO345" i="300"/>
  <c r="AL346" i="300"/>
  <c r="AM346" i="300"/>
  <c r="AN346" i="300"/>
  <c r="AO346" i="300"/>
  <c r="AL347" i="300"/>
  <c r="AM347" i="300"/>
  <c r="AN347" i="300"/>
  <c r="AO347" i="300"/>
  <c r="AL348" i="300"/>
  <c r="AM348" i="300"/>
  <c r="AN348" i="300"/>
  <c r="AO348" i="300"/>
  <c r="AL349" i="300"/>
  <c r="AM349" i="300"/>
  <c r="AN349" i="300"/>
  <c r="AO349" i="300"/>
  <c r="AL350" i="300"/>
  <c r="AM350" i="300"/>
  <c r="AN350" i="300"/>
  <c r="AO350" i="300"/>
  <c r="AL351" i="300"/>
  <c r="AM351" i="300"/>
  <c r="AN351" i="300"/>
  <c r="AO351" i="300"/>
  <c r="AL352" i="300"/>
  <c r="AM352" i="300"/>
  <c r="AN352" i="300"/>
  <c r="AO352" i="300"/>
  <c r="AL353" i="300"/>
  <c r="AM353" i="300"/>
  <c r="AN353" i="300"/>
  <c r="AO353" i="300"/>
  <c r="AL354" i="300"/>
  <c r="AM354" i="300"/>
  <c r="AN354" i="300"/>
  <c r="AO354" i="300"/>
  <c r="AL355" i="300"/>
  <c r="AM355" i="300"/>
  <c r="AN355" i="300"/>
  <c r="AO355" i="300"/>
  <c r="AL356" i="300"/>
  <c r="AM356" i="300"/>
  <c r="AN356" i="300"/>
  <c r="AO356" i="300"/>
  <c r="AL357" i="300"/>
  <c r="AM357" i="300"/>
  <c r="AN357" i="300"/>
  <c r="AO357" i="300"/>
  <c r="AL358" i="300"/>
  <c r="AM358" i="300"/>
  <c r="AN358" i="300"/>
  <c r="AO358" i="300"/>
  <c r="AL359" i="300"/>
  <c r="AM359" i="300"/>
  <c r="AN359" i="300"/>
  <c r="AO359" i="300"/>
  <c r="AL360" i="300"/>
  <c r="AM360" i="300"/>
  <c r="AN360" i="300"/>
  <c r="AO360" i="300"/>
  <c r="AL361" i="300"/>
  <c r="AM361" i="300"/>
  <c r="AN361" i="300"/>
  <c r="AO361" i="300"/>
  <c r="AL362" i="300"/>
  <c r="AM362" i="300"/>
  <c r="AN362" i="300"/>
  <c r="AO362" i="300"/>
  <c r="AL363" i="300"/>
  <c r="AM363" i="300"/>
  <c r="AN363" i="300"/>
  <c r="AO363" i="300"/>
  <c r="AL364" i="300"/>
  <c r="AM364" i="300"/>
  <c r="AN364" i="300"/>
  <c r="AO364" i="300"/>
  <c r="AL365" i="300"/>
  <c r="AM365" i="300"/>
  <c r="AN365" i="300"/>
  <c r="AO365" i="300"/>
  <c r="AL366" i="300"/>
  <c r="AM366" i="300"/>
  <c r="AN366" i="300"/>
  <c r="AO366" i="300"/>
  <c r="AL367" i="300"/>
  <c r="AM367" i="300"/>
  <c r="AN367" i="300"/>
  <c r="AO367" i="300"/>
  <c r="AL368" i="300"/>
  <c r="AM368" i="300"/>
  <c r="AN368" i="300"/>
  <c r="AO368" i="300"/>
  <c r="AL369" i="300"/>
  <c r="AM369" i="300"/>
  <c r="AN369" i="300"/>
  <c r="AO369" i="300"/>
  <c r="AL370" i="300"/>
  <c r="AM370" i="300"/>
  <c r="AN370" i="300"/>
  <c r="AO370" i="300"/>
  <c r="AL371" i="300"/>
  <c r="AM371" i="300"/>
  <c r="AN371" i="300"/>
  <c r="AO371" i="300"/>
  <c r="AL372" i="300"/>
  <c r="AM372" i="300"/>
  <c r="AN372" i="300"/>
  <c r="AO372" i="300"/>
  <c r="AL373" i="300"/>
  <c r="AM373" i="300"/>
  <c r="AN373" i="300"/>
  <c r="AO373" i="300"/>
  <c r="AL374" i="300"/>
  <c r="AM374" i="300"/>
  <c r="AN374" i="300"/>
  <c r="AO374" i="300"/>
  <c r="AL375" i="300"/>
  <c r="AM375" i="300"/>
  <c r="AN375" i="300"/>
  <c r="AO375" i="300"/>
  <c r="AL376" i="300"/>
  <c r="AM376" i="300"/>
  <c r="AN376" i="300"/>
  <c r="AO376" i="300"/>
  <c r="AL377" i="300"/>
  <c r="AM377" i="300"/>
  <c r="AN377" i="300"/>
  <c r="AO377" i="300"/>
  <c r="AL378" i="300"/>
  <c r="AM378" i="300"/>
  <c r="AN378" i="300"/>
  <c r="AO378" i="300"/>
  <c r="AL379" i="300"/>
  <c r="AM379" i="300"/>
  <c r="AN379" i="300"/>
  <c r="AO379" i="300"/>
  <c r="AL380" i="300"/>
  <c r="AM380" i="300"/>
  <c r="AN380" i="300"/>
  <c r="AO380" i="300"/>
  <c r="AL381" i="300"/>
  <c r="AM381" i="300"/>
  <c r="AN381" i="300"/>
  <c r="AO381" i="300"/>
  <c r="AL382" i="300"/>
  <c r="AM382" i="300"/>
  <c r="AN382" i="300"/>
  <c r="AO382" i="300"/>
  <c r="AL383" i="300"/>
  <c r="AM383" i="300"/>
  <c r="AN383" i="300"/>
  <c r="AO383" i="300"/>
  <c r="AL384" i="300"/>
  <c r="AM384" i="300"/>
  <c r="AN384" i="300"/>
  <c r="AO384" i="300"/>
  <c r="AL385" i="300"/>
  <c r="AM385" i="300"/>
  <c r="AN385" i="300"/>
  <c r="AO385" i="300"/>
  <c r="AL386" i="300"/>
  <c r="AM386" i="300"/>
  <c r="AN386" i="300"/>
  <c r="AO386" i="300"/>
  <c r="AL387" i="300"/>
  <c r="AM387" i="300"/>
  <c r="AN387" i="300"/>
  <c r="AO387" i="300"/>
  <c r="AL388" i="300"/>
  <c r="AM388" i="300"/>
  <c r="AN388" i="300"/>
  <c r="AO388" i="300"/>
  <c r="AL304" i="300"/>
  <c r="AM304" i="300"/>
  <c r="AN304" i="300"/>
  <c r="AO304" i="300"/>
  <c r="AL305" i="300"/>
  <c r="AM305" i="300"/>
  <c r="AN305" i="300"/>
  <c r="AO305" i="300"/>
  <c r="AL306" i="300"/>
  <c r="AM306" i="300"/>
  <c r="AN306" i="300"/>
  <c r="AO306" i="300"/>
  <c r="AL307" i="300"/>
  <c r="AM307" i="300"/>
  <c r="AN307" i="300"/>
  <c r="AO307" i="300"/>
  <c r="AL308" i="300"/>
  <c r="AM308" i="300"/>
  <c r="AN308" i="300"/>
  <c r="AO308" i="300"/>
  <c r="AL309" i="300"/>
  <c r="AM309" i="300"/>
  <c r="AN309" i="300"/>
  <c r="AO309" i="300"/>
  <c r="AL310" i="300"/>
  <c r="AM310" i="300"/>
  <c r="AN310" i="300"/>
  <c r="AO310" i="300"/>
  <c r="AL311" i="300"/>
  <c r="AM311" i="300"/>
  <c r="AN311" i="300"/>
  <c r="AO311" i="300"/>
  <c r="AL312" i="300"/>
  <c r="AM312" i="300"/>
  <c r="AN312" i="300"/>
  <c r="AO312" i="300"/>
  <c r="AL313" i="300"/>
  <c r="AM313" i="300"/>
  <c r="AN313" i="300"/>
  <c r="AO313" i="300"/>
  <c r="AL314" i="300"/>
  <c r="AM314" i="300"/>
  <c r="AN314" i="300"/>
  <c r="AO314" i="300"/>
  <c r="AL315" i="300"/>
  <c r="AM315" i="300"/>
  <c r="AN315" i="300"/>
  <c r="AO315" i="300"/>
  <c r="AL316" i="300"/>
  <c r="AM316" i="300"/>
  <c r="AN316" i="300"/>
  <c r="AO316" i="300"/>
  <c r="AL317" i="300"/>
  <c r="AM317" i="300"/>
  <c r="AN317" i="300"/>
  <c r="AO317" i="300"/>
  <c r="AL318" i="300"/>
  <c r="AM318" i="300"/>
  <c r="AN318" i="300"/>
  <c r="AO318" i="300"/>
  <c r="AL319" i="300"/>
  <c r="AM319" i="300"/>
  <c r="AN319" i="300"/>
  <c r="AO319" i="300"/>
  <c r="AL320" i="300"/>
  <c r="AM320" i="300"/>
  <c r="AN320" i="300"/>
  <c r="AO320" i="300"/>
  <c r="AL321" i="300"/>
  <c r="AM321" i="300"/>
  <c r="AN321" i="300"/>
  <c r="AO321" i="300"/>
  <c r="AL322" i="300"/>
  <c r="AM322" i="300"/>
  <c r="AN322" i="300"/>
  <c r="AO322" i="300"/>
  <c r="AL323" i="300"/>
  <c r="AM323" i="300"/>
  <c r="AN323" i="300"/>
  <c r="AO323" i="300"/>
  <c r="AL324" i="300"/>
  <c r="AM324" i="300"/>
  <c r="AN324" i="300"/>
  <c r="AO324" i="300"/>
  <c r="AL325" i="300"/>
  <c r="AM325" i="300"/>
  <c r="AN325" i="300"/>
  <c r="AO325" i="300"/>
  <c r="AL326" i="300"/>
  <c r="AM326" i="300"/>
  <c r="AN326" i="300"/>
  <c r="AO326" i="300"/>
  <c r="AL327" i="300"/>
  <c r="AM327" i="300"/>
  <c r="AN327" i="300"/>
  <c r="AO327" i="300"/>
  <c r="AL328" i="300"/>
  <c r="AM328" i="300"/>
  <c r="AN328" i="300"/>
  <c r="AO328" i="300"/>
  <c r="AL329" i="300"/>
  <c r="AM329" i="300"/>
  <c r="AN329" i="300"/>
  <c r="AO329" i="300"/>
  <c r="AL330" i="300"/>
  <c r="AM330" i="300"/>
  <c r="AN330" i="300"/>
  <c r="AO330" i="300"/>
  <c r="AL331" i="300"/>
  <c r="AM331" i="300"/>
  <c r="AN331" i="300"/>
  <c r="AO331" i="300"/>
  <c r="AL332" i="300"/>
  <c r="AM332" i="300"/>
  <c r="AN332" i="300"/>
  <c r="AO332" i="300"/>
  <c r="AL333" i="300"/>
  <c r="AM333" i="300"/>
  <c r="AN333" i="300"/>
  <c r="AO333" i="300"/>
  <c r="AL334" i="300"/>
  <c r="AM334" i="300"/>
  <c r="AN334" i="300"/>
  <c r="AO334" i="300"/>
  <c r="AL253" i="300"/>
  <c r="AM253" i="300"/>
  <c r="AN253" i="300"/>
  <c r="AO253" i="300"/>
  <c r="AL254" i="300"/>
  <c r="AM254" i="300"/>
  <c r="AN254" i="300"/>
  <c r="AO254" i="300"/>
  <c r="AL255" i="300"/>
  <c r="AM255" i="300"/>
  <c r="AN255" i="300"/>
  <c r="AO255" i="300"/>
  <c r="AL256" i="300"/>
  <c r="AM256" i="300"/>
  <c r="AN256" i="300"/>
  <c r="AO256" i="300"/>
  <c r="AL257" i="300"/>
  <c r="AM257" i="300"/>
  <c r="AN257" i="300"/>
  <c r="AO257" i="300"/>
  <c r="AL258" i="300"/>
  <c r="AM258" i="300"/>
  <c r="AN258" i="300"/>
  <c r="AO258" i="300"/>
  <c r="AL259" i="300"/>
  <c r="AM259" i="300"/>
  <c r="AN259" i="300"/>
  <c r="AO259" i="300"/>
  <c r="AL260" i="300"/>
  <c r="AM260" i="300"/>
  <c r="AN260" i="300"/>
  <c r="AO260" i="300"/>
  <c r="AL261" i="300"/>
  <c r="AM261" i="300"/>
  <c r="AN261" i="300"/>
  <c r="AO261" i="300"/>
  <c r="AL262" i="300"/>
  <c r="AM262" i="300"/>
  <c r="AN262" i="300"/>
  <c r="AO262" i="300"/>
  <c r="AL263" i="300"/>
  <c r="AM263" i="300"/>
  <c r="AN263" i="300"/>
  <c r="AO263" i="300"/>
  <c r="AL264" i="300"/>
  <c r="AM264" i="300"/>
  <c r="AN264" i="300"/>
  <c r="AO264" i="300"/>
  <c r="AL265" i="300"/>
  <c r="AM265" i="300"/>
  <c r="AN265" i="300"/>
  <c r="AO265" i="300"/>
  <c r="AL266" i="300"/>
  <c r="AM266" i="300"/>
  <c r="AN266" i="300"/>
  <c r="AO266" i="300"/>
  <c r="AL267" i="300"/>
  <c r="AM267" i="300"/>
  <c r="AN267" i="300"/>
  <c r="AO267" i="300"/>
  <c r="AL268" i="300"/>
  <c r="AM268" i="300"/>
  <c r="AN268" i="300"/>
  <c r="AO268" i="300"/>
  <c r="AL269" i="300"/>
  <c r="AM269" i="300"/>
  <c r="AN269" i="300"/>
  <c r="AO269" i="300"/>
  <c r="AL270" i="300"/>
  <c r="AM270" i="300"/>
  <c r="AN270" i="300"/>
  <c r="AO270" i="300"/>
  <c r="AL271" i="300"/>
  <c r="AM271" i="300"/>
  <c r="AN271" i="300"/>
  <c r="AO271" i="300"/>
  <c r="AL272" i="300"/>
  <c r="AM272" i="300"/>
  <c r="AN272" i="300"/>
  <c r="AO272" i="300"/>
  <c r="AL273" i="300"/>
  <c r="AM273" i="300"/>
  <c r="AN273" i="300"/>
  <c r="AO273" i="300"/>
  <c r="AL274" i="300"/>
  <c r="AM274" i="300"/>
  <c r="AN274" i="300"/>
  <c r="AO274" i="300"/>
  <c r="AL275" i="300"/>
  <c r="AM275" i="300"/>
  <c r="AN275" i="300"/>
  <c r="AO275" i="300"/>
  <c r="AL276" i="300"/>
  <c r="AM276" i="300"/>
  <c r="AN276" i="300"/>
  <c r="AO276" i="300"/>
  <c r="AL277" i="300"/>
  <c r="AM277" i="300"/>
  <c r="AN277" i="300"/>
  <c r="AO277" i="300"/>
  <c r="AL278" i="300"/>
  <c r="AM278" i="300"/>
  <c r="AN278" i="300"/>
  <c r="AO278" i="300"/>
  <c r="AL279" i="300"/>
  <c r="AM279" i="300"/>
  <c r="AN279" i="300"/>
  <c r="AO279" i="300"/>
  <c r="AL280" i="300"/>
  <c r="AM280" i="300"/>
  <c r="AN280" i="300"/>
  <c r="AO280" i="300"/>
  <c r="AL281" i="300"/>
  <c r="AM281" i="300"/>
  <c r="AN281" i="300"/>
  <c r="AO281" i="300"/>
  <c r="AL282" i="300"/>
  <c r="AM282" i="300"/>
  <c r="AN282" i="300"/>
  <c r="AO282" i="300"/>
  <c r="AL283" i="300"/>
  <c r="AM283" i="300"/>
  <c r="AN283" i="300"/>
  <c r="AO283" i="300"/>
  <c r="AL284" i="300"/>
  <c r="AM284" i="300"/>
  <c r="AN284" i="300"/>
  <c r="AO284" i="300"/>
  <c r="AL285" i="300"/>
  <c r="AM285" i="300"/>
  <c r="AN285" i="300"/>
  <c r="AO285" i="300"/>
  <c r="AL286" i="300"/>
  <c r="AM286" i="300"/>
  <c r="AN286" i="300"/>
  <c r="AO286" i="300"/>
  <c r="AL287" i="300"/>
  <c r="AM287" i="300"/>
  <c r="AN287" i="300"/>
  <c r="AO287" i="300"/>
  <c r="AL288" i="300"/>
  <c r="AM288" i="300"/>
  <c r="AN288" i="300"/>
  <c r="AO288" i="300"/>
  <c r="AL289" i="300"/>
  <c r="AM289" i="300"/>
  <c r="AN289" i="300"/>
  <c r="AO289" i="300"/>
  <c r="AL290" i="300"/>
  <c r="AM290" i="300"/>
  <c r="AN290" i="300"/>
  <c r="AO290" i="300"/>
  <c r="AL291" i="300"/>
  <c r="AM291" i="300"/>
  <c r="AN291" i="300"/>
  <c r="AO291" i="300"/>
  <c r="AL292" i="300"/>
  <c r="AM292" i="300"/>
  <c r="AN292" i="300"/>
  <c r="AO292" i="300"/>
  <c r="AL293" i="300"/>
  <c r="AM293" i="300"/>
  <c r="AN293" i="300"/>
  <c r="AO293" i="300"/>
  <c r="AL294" i="300"/>
  <c r="AM294" i="300"/>
  <c r="AN294" i="300"/>
  <c r="AO294" i="300"/>
  <c r="AL295" i="300"/>
  <c r="AM295" i="300"/>
  <c r="AN295" i="300"/>
  <c r="AO295" i="300"/>
  <c r="AL296" i="300"/>
  <c r="AM296" i="300"/>
  <c r="AN296" i="300"/>
  <c r="AO296" i="300"/>
  <c r="AL297" i="300"/>
  <c r="AM297" i="300"/>
  <c r="AN297" i="300"/>
  <c r="AO297" i="300"/>
  <c r="AL298" i="300"/>
  <c r="AM298" i="300"/>
  <c r="AN298" i="300"/>
  <c r="AO298" i="300"/>
  <c r="AL299" i="300"/>
  <c r="AM299" i="300"/>
  <c r="AN299" i="300"/>
  <c r="AO299" i="300"/>
  <c r="AL300" i="300"/>
  <c r="AM300" i="300"/>
  <c r="AN300" i="300"/>
  <c r="AO300" i="300"/>
  <c r="AL301" i="300"/>
  <c r="AM301" i="300"/>
  <c r="AN301" i="300"/>
  <c r="AO301" i="300"/>
  <c r="AL302" i="300"/>
  <c r="AM302" i="300"/>
  <c r="AN302" i="300"/>
  <c r="AO302" i="300"/>
  <c r="AL303" i="300"/>
  <c r="AM303" i="300"/>
  <c r="AN303" i="300"/>
  <c r="AO303" i="300"/>
  <c r="AL202" i="300"/>
  <c r="AM202" i="300"/>
  <c r="AN202" i="300"/>
  <c r="AO202" i="300"/>
  <c r="AL203" i="300"/>
  <c r="AM203" i="300"/>
  <c r="AN203" i="300"/>
  <c r="AO203" i="300"/>
  <c r="AL204" i="300"/>
  <c r="AM204" i="300"/>
  <c r="AN204" i="300"/>
  <c r="AO204" i="300"/>
  <c r="AL205" i="300"/>
  <c r="AM205" i="300"/>
  <c r="AN205" i="300"/>
  <c r="AO205" i="300"/>
  <c r="AL206" i="300"/>
  <c r="AM206" i="300"/>
  <c r="AN206" i="300"/>
  <c r="AO206" i="300"/>
  <c r="AL207" i="300"/>
  <c r="AM207" i="300"/>
  <c r="AN207" i="300"/>
  <c r="AO207" i="300"/>
  <c r="AL208" i="300"/>
  <c r="AM208" i="300"/>
  <c r="AN208" i="300"/>
  <c r="AO208" i="300"/>
  <c r="AL209" i="300"/>
  <c r="AM209" i="300"/>
  <c r="AN209" i="300"/>
  <c r="AO209" i="300"/>
  <c r="AL210" i="300"/>
  <c r="AM210" i="300"/>
  <c r="AN210" i="300"/>
  <c r="AO210" i="300"/>
  <c r="AL211" i="300"/>
  <c r="AM211" i="300"/>
  <c r="AN211" i="300"/>
  <c r="AO211" i="300"/>
  <c r="AL212" i="300"/>
  <c r="AM212" i="300"/>
  <c r="AN212" i="300"/>
  <c r="AO212" i="300"/>
  <c r="AL213" i="300"/>
  <c r="AM213" i="300"/>
  <c r="AN213" i="300"/>
  <c r="AO213" i="300"/>
  <c r="AL214" i="300"/>
  <c r="AM214" i="300"/>
  <c r="AN214" i="300"/>
  <c r="AO214" i="300"/>
  <c r="AL215" i="300"/>
  <c r="AM215" i="300"/>
  <c r="AN215" i="300"/>
  <c r="AO215" i="300"/>
  <c r="AL216" i="300"/>
  <c r="AM216" i="300"/>
  <c r="AN216" i="300"/>
  <c r="AO216" i="300"/>
  <c r="AL217" i="300"/>
  <c r="AM217" i="300"/>
  <c r="AN217" i="300"/>
  <c r="AO217" i="300"/>
  <c r="AL218" i="300"/>
  <c r="AM218" i="300"/>
  <c r="AN218" i="300"/>
  <c r="AO218" i="300"/>
  <c r="AL219" i="300"/>
  <c r="AM219" i="300"/>
  <c r="AN219" i="300"/>
  <c r="AO219" i="300"/>
  <c r="AL220" i="300"/>
  <c r="AM220" i="300"/>
  <c r="AN220" i="300"/>
  <c r="AO220" i="300"/>
  <c r="AL221" i="300"/>
  <c r="AM221" i="300"/>
  <c r="AN221" i="300"/>
  <c r="AO221" i="300"/>
  <c r="AL222" i="300"/>
  <c r="AM222" i="300"/>
  <c r="AN222" i="300"/>
  <c r="AO222" i="300"/>
  <c r="AL223" i="300"/>
  <c r="AM223" i="300"/>
  <c r="AN223" i="300"/>
  <c r="AO223" i="300"/>
  <c r="AL224" i="300"/>
  <c r="AM224" i="300"/>
  <c r="AN224" i="300"/>
  <c r="AO224" i="300"/>
  <c r="AL225" i="300"/>
  <c r="AM225" i="300"/>
  <c r="AN225" i="300"/>
  <c r="AO225" i="300"/>
  <c r="AL226" i="300"/>
  <c r="AM226" i="300"/>
  <c r="AN226" i="300"/>
  <c r="AO226" i="300"/>
  <c r="AL227" i="300"/>
  <c r="AM227" i="300"/>
  <c r="AN227" i="300"/>
  <c r="AO227" i="300"/>
  <c r="AL228" i="300"/>
  <c r="AM228" i="300"/>
  <c r="AN228" i="300"/>
  <c r="AO228" i="300"/>
  <c r="AL229" i="300"/>
  <c r="AM229" i="300"/>
  <c r="AN229" i="300"/>
  <c r="AO229" i="300"/>
  <c r="AL230" i="300"/>
  <c r="AM230" i="300"/>
  <c r="AN230" i="300"/>
  <c r="AO230" i="300"/>
  <c r="AL231" i="300"/>
  <c r="AM231" i="300"/>
  <c r="AN231" i="300"/>
  <c r="AO231" i="300"/>
  <c r="AL232" i="300"/>
  <c r="AM232" i="300"/>
  <c r="AN232" i="300"/>
  <c r="AO232" i="300"/>
  <c r="AL233" i="300"/>
  <c r="AM233" i="300"/>
  <c r="AN233" i="300"/>
  <c r="AO233" i="300"/>
  <c r="AL234" i="300"/>
  <c r="AM234" i="300"/>
  <c r="AN234" i="300"/>
  <c r="AO234" i="300"/>
  <c r="AL235" i="300"/>
  <c r="AM235" i="300"/>
  <c r="AN235" i="300"/>
  <c r="AO235" i="300"/>
  <c r="AL236" i="300"/>
  <c r="AM236" i="300"/>
  <c r="AN236" i="300"/>
  <c r="AO236" i="300"/>
  <c r="AL237" i="300"/>
  <c r="AM237" i="300"/>
  <c r="AN237" i="300"/>
  <c r="AO237" i="300"/>
  <c r="AL238" i="300"/>
  <c r="AM238" i="300"/>
  <c r="AN238" i="300"/>
  <c r="AO238" i="300"/>
  <c r="AL239" i="300"/>
  <c r="AM239" i="300"/>
  <c r="AN239" i="300"/>
  <c r="AO239" i="300"/>
  <c r="AL240" i="300"/>
  <c r="AM240" i="300"/>
  <c r="AN240" i="300"/>
  <c r="AO240" i="300"/>
  <c r="AL241" i="300"/>
  <c r="AM241" i="300"/>
  <c r="AN241" i="300"/>
  <c r="AO241" i="300"/>
  <c r="AL242" i="300"/>
  <c r="AM242" i="300"/>
  <c r="AN242" i="300"/>
  <c r="AO242" i="300"/>
  <c r="AL243" i="300"/>
  <c r="AM243" i="300"/>
  <c r="AN243" i="300"/>
  <c r="AO243" i="300"/>
  <c r="AL244" i="300"/>
  <c r="AM244" i="300"/>
  <c r="AN244" i="300"/>
  <c r="AO244" i="300"/>
  <c r="AL245" i="300"/>
  <c r="AM245" i="300"/>
  <c r="AN245" i="300"/>
  <c r="AO245" i="300"/>
  <c r="AL246" i="300"/>
  <c r="AM246" i="300"/>
  <c r="AN246" i="300"/>
  <c r="AO246" i="300"/>
  <c r="AL247" i="300"/>
  <c r="AM247" i="300"/>
  <c r="AN247" i="300"/>
  <c r="AO247" i="300"/>
  <c r="AL248" i="300"/>
  <c r="AM248" i="300"/>
  <c r="AN248" i="300"/>
  <c r="AO248" i="300"/>
  <c r="AL249" i="300"/>
  <c r="AM249" i="300"/>
  <c r="AN249" i="300"/>
  <c r="AO249" i="300"/>
  <c r="AL250" i="300"/>
  <c r="AM250" i="300"/>
  <c r="AN250" i="300"/>
  <c r="AO250" i="300"/>
  <c r="AL251" i="300"/>
  <c r="AM251" i="300"/>
  <c r="AN251" i="300"/>
  <c r="AO251" i="300"/>
  <c r="AL252" i="300"/>
  <c r="AM252" i="300"/>
  <c r="AN252" i="300"/>
  <c r="AO252" i="300"/>
  <c r="AL147" i="300"/>
  <c r="AM147" i="300"/>
  <c r="AN147" i="300"/>
  <c r="AO147" i="300"/>
  <c r="AL148" i="300"/>
  <c r="AM148" i="300"/>
  <c r="AN148" i="300"/>
  <c r="AO148" i="300"/>
  <c r="AL149" i="300"/>
  <c r="AM149" i="300"/>
  <c r="AN149" i="300"/>
  <c r="AO149" i="300"/>
  <c r="AL150" i="300"/>
  <c r="AM150" i="300"/>
  <c r="AN150" i="300"/>
  <c r="AO150" i="300"/>
  <c r="AL151" i="300"/>
  <c r="AM151" i="300"/>
  <c r="AN151" i="300"/>
  <c r="AO151" i="300"/>
  <c r="AL152" i="300"/>
  <c r="AM152" i="300"/>
  <c r="AN152" i="300"/>
  <c r="AO152" i="300"/>
  <c r="AL153" i="300"/>
  <c r="AM153" i="300"/>
  <c r="AN153" i="300"/>
  <c r="AO153" i="300"/>
  <c r="AL154" i="300"/>
  <c r="AM154" i="300"/>
  <c r="AN154" i="300"/>
  <c r="AO154" i="300"/>
  <c r="AL155" i="300"/>
  <c r="AM155" i="300"/>
  <c r="AN155" i="300"/>
  <c r="AO155" i="300"/>
  <c r="AL156" i="300"/>
  <c r="AM156" i="300"/>
  <c r="AN156" i="300"/>
  <c r="AO156" i="300"/>
  <c r="AL157" i="300"/>
  <c r="AM157" i="300"/>
  <c r="AN157" i="300"/>
  <c r="AO157" i="300"/>
  <c r="AL158" i="300"/>
  <c r="AM158" i="300"/>
  <c r="AN158" i="300"/>
  <c r="AO158" i="300"/>
  <c r="AL159" i="300"/>
  <c r="AM159" i="300"/>
  <c r="AN159" i="300"/>
  <c r="AO159" i="300"/>
  <c r="AL160" i="300"/>
  <c r="AM160" i="300"/>
  <c r="AN160" i="300"/>
  <c r="AO160" i="300"/>
  <c r="AL161" i="300"/>
  <c r="AM161" i="300"/>
  <c r="AN161" i="300"/>
  <c r="AO161" i="300"/>
  <c r="AL162" i="300"/>
  <c r="AM162" i="300"/>
  <c r="AN162" i="300"/>
  <c r="AO162" i="300"/>
  <c r="AL163" i="300"/>
  <c r="AM163" i="300"/>
  <c r="AN163" i="300"/>
  <c r="AO163" i="300"/>
  <c r="AL164" i="300"/>
  <c r="AM164" i="300"/>
  <c r="AN164" i="300"/>
  <c r="AO164" i="300"/>
  <c r="AL165" i="300"/>
  <c r="AM165" i="300"/>
  <c r="AN165" i="300"/>
  <c r="AO165" i="300"/>
  <c r="AL166" i="300"/>
  <c r="AM166" i="300"/>
  <c r="AN166" i="300"/>
  <c r="AO166" i="300"/>
  <c r="AL167" i="300"/>
  <c r="AM167" i="300"/>
  <c r="AN167" i="300"/>
  <c r="AO167" i="300"/>
  <c r="AL168" i="300"/>
  <c r="AM168" i="300"/>
  <c r="AN168" i="300"/>
  <c r="AO168" i="300"/>
  <c r="AL169" i="300"/>
  <c r="AM169" i="300"/>
  <c r="AN169" i="300"/>
  <c r="AO169" i="300"/>
  <c r="AL170" i="300"/>
  <c r="AM170" i="300"/>
  <c r="AN170" i="300"/>
  <c r="AO170" i="300"/>
  <c r="AL171" i="300"/>
  <c r="AM171" i="300"/>
  <c r="AN171" i="300"/>
  <c r="AO171" i="300"/>
  <c r="AL172" i="300"/>
  <c r="AM172" i="300"/>
  <c r="AN172" i="300"/>
  <c r="AO172" i="300"/>
  <c r="AL173" i="300"/>
  <c r="AM173" i="300"/>
  <c r="AN173" i="300"/>
  <c r="AO173" i="300"/>
  <c r="AL174" i="300"/>
  <c r="AM174" i="300"/>
  <c r="AN174" i="300"/>
  <c r="AO174" i="300"/>
  <c r="AL175" i="300"/>
  <c r="AM175" i="300"/>
  <c r="AN175" i="300"/>
  <c r="AO175" i="300"/>
  <c r="AL176" i="300"/>
  <c r="AM176" i="300"/>
  <c r="AN176" i="300"/>
  <c r="AO176" i="300"/>
  <c r="AL177" i="300"/>
  <c r="AM177" i="300"/>
  <c r="AN177" i="300"/>
  <c r="AO177" i="300"/>
  <c r="AL178" i="300"/>
  <c r="AM178" i="300"/>
  <c r="AN178" i="300"/>
  <c r="AO178" i="300"/>
  <c r="AL179" i="300"/>
  <c r="AM179" i="300"/>
  <c r="AN179" i="300"/>
  <c r="AO179" i="300"/>
  <c r="AL180" i="300"/>
  <c r="AM180" i="300"/>
  <c r="AN180" i="300"/>
  <c r="AO180" i="300"/>
  <c r="AL181" i="300"/>
  <c r="AM181" i="300"/>
  <c r="AN181" i="300"/>
  <c r="AO181" i="300"/>
  <c r="AL182" i="300"/>
  <c r="AM182" i="300"/>
  <c r="AN182" i="300"/>
  <c r="AO182" i="300"/>
  <c r="AL183" i="300"/>
  <c r="AM183" i="300"/>
  <c r="AN183" i="300"/>
  <c r="AO183" i="300"/>
  <c r="AL184" i="300"/>
  <c r="AM184" i="300"/>
  <c r="AN184" i="300"/>
  <c r="AO184" i="300"/>
  <c r="AL185" i="300"/>
  <c r="AM185" i="300"/>
  <c r="AN185" i="300"/>
  <c r="AO185" i="300"/>
  <c r="AL186" i="300"/>
  <c r="AM186" i="300"/>
  <c r="AN186" i="300"/>
  <c r="AO186" i="300"/>
  <c r="AL187" i="300"/>
  <c r="AM187" i="300"/>
  <c r="AN187" i="300"/>
  <c r="AO187" i="300"/>
  <c r="AL188" i="300"/>
  <c r="AM188" i="300"/>
  <c r="AN188" i="300"/>
  <c r="AO188" i="300"/>
  <c r="AL189" i="300"/>
  <c r="AM189" i="300"/>
  <c r="AN189" i="300"/>
  <c r="AO189" i="300"/>
  <c r="AL190" i="300"/>
  <c r="AM190" i="300"/>
  <c r="AN190" i="300"/>
  <c r="AO190" i="300"/>
  <c r="AL191" i="300"/>
  <c r="AM191" i="300"/>
  <c r="AN191" i="300"/>
  <c r="AO191" i="300"/>
  <c r="AL192" i="300"/>
  <c r="AM192" i="300"/>
  <c r="AN192" i="300"/>
  <c r="AO192" i="300"/>
  <c r="AL193" i="300"/>
  <c r="AM193" i="300"/>
  <c r="AN193" i="300"/>
  <c r="AO193" i="300"/>
  <c r="AL194" i="300"/>
  <c r="AM194" i="300"/>
  <c r="AN194" i="300"/>
  <c r="AO194" i="300"/>
  <c r="AL195" i="300"/>
  <c r="AM195" i="300"/>
  <c r="AN195" i="300"/>
  <c r="AO195" i="300"/>
  <c r="AL196" i="300"/>
  <c r="AM196" i="300"/>
  <c r="AN196" i="300"/>
  <c r="AO196" i="300"/>
  <c r="AL197" i="300"/>
  <c r="AM197" i="300"/>
  <c r="AN197" i="300"/>
  <c r="AO197" i="300"/>
  <c r="AL198" i="300"/>
  <c r="AM198" i="300"/>
  <c r="AN198" i="300"/>
  <c r="AO198" i="300"/>
  <c r="AL199" i="300"/>
  <c r="AM199" i="300"/>
  <c r="AN199" i="300"/>
  <c r="AO199" i="300"/>
  <c r="AL200" i="300"/>
  <c r="AM200" i="300"/>
  <c r="AN200" i="300"/>
  <c r="AO200" i="300"/>
  <c r="AL201" i="300"/>
  <c r="AM201" i="300"/>
  <c r="AN201" i="300"/>
  <c r="AO201" i="300"/>
  <c r="AL58" i="300"/>
  <c r="AM58" i="300"/>
  <c r="AN58" i="300"/>
  <c r="AO58" i="300"/>
  <c r="AL59" i="300"/>
  <c r="AM59" i="300"/>
  <c r="AN59" i="300"/>
  <c r="AO59" i="300"/>
  <c r="AL60" i="300"/>
  <c r="AM60" i="300"/>
  <c r="AN60" i="300"/>
  <c r="AO60" i="300"/>
  <c r="AL61" i="300"/>
  <c r="AM61" i="300"/>
  <c r="AN61" i="300"/>
  <c r="AO61" i="300"/>
  <c r="AL62" i="300"/>
  <c r="AM62" i="300"/>
  <c r="AN62" i="300"/>
  <c r="AO62" i="300"/>
  <c r="AL63" i="300"/>
  <c r="AM63" i="300"/>
  <c r="AN63" i="300"/>
  <c r="AO63" i="300"/>
  <c r="AL64" i="300"/>
  <c r="AM64" i="300"/>
  <c r="AN64" i="300"/>
  <c r="AO64" i="300"/>
  <c r="AL65" i="300"/>
  <c r="AM65" i="300"/>
  <c r="AN65" i="300"/>
  <c r="AO65" i="300"/>
  <c r="AL66" i="300"/>
  <c r="AM66" i="300"/>
  <c r="AN66" i="300"/>
  <c r="AO66" i="300"/>
  <c r="AL67" i="300"/>
  <c r="AM67" i="300"/>
  <c r="AN67" i="300"/>
  <c r="AO67" i="300"/>
  <c r="AL68" i="300"/>
  <c r="AM68" i="300"/>
  <c r="AN68" i="300"/>
  <c r="AO68" i="300"/>
  <c r="AL69" i="300"/>
  <c r="AM69" i="300"/>
  <c r="AN69" i="300"/>
  <c r="AO69" i="300"/>
  <c r="AL70" i="300"/>
  <c r="AM70" i="300"/>
  <c r="AN70" i="300"/>
  <c r="AO70" i="300"/>
  <c r="AL71" i="300"/>
  <c r="AM71" i="300"/>
  <c r="AN71" i="300"/>
  <c r="AO71" i="300"/>
  <c r="AL72" i="300"/>
  <c r="AM72" i="300"/>
  <c r="AN72" i="300"/>
  <c r="AO72" i="300"/>
  <c r="AL73" i="300"/>
  <c r="AM73" i="300"/>
  <c r="AN73" i="300"/>
  <c r="AO73" i="300"/>
  <c r="AL74" i="300"/>
  <c r="AM74" i="300"/>
  <c r="AN74" i="300"/>
  <c r="AO74" i="300"/>
  <c r="AL75" i="300"/>
  <c r="AM75" i="300"/>
  <c r="AN75" i="300"/>
  <c r="AO75" i="300"/>
  <c r="AL76" i="300"/>
  <c r="AM76" i="300"/>
  <c r="AN76" i="300"/>
  <c r="AO76" i="300"/>
  <c r="AL77" i="300"/>
  <c r="AM77" i="300"/>
  <c r="AN77" i="300"/>
  <c r="AO77" i="300"/>
  <c r="AL78" i="300"/>
  <c r="AM78" i="300"/>
  <c r="AN78" i="300"/>
  <c r="AO78" i="300"/>
  <c r="AL79" i="300"/>
  <c r="AM79" i="300"/>
  <c r="AN79" i="300"/>
  <c r="AO79" i="300"/>
  <c r="AL80" i="300"/>
  <c r="AM80" i="300"/>
  <c r="AN80" i="300"/>
  <c r="AO80" i="300"/>
  <c r="AL81" i="300"/>
  <c r="AM81" i="300"/>
  <c r="AN81" i="300"/>
  <c r="AO81" i="300"/>
  <c r="AL82" i="300"/>
  <c r="AM82" i="300"/>
  <c r="AN82" i="300"/>
  <c r="AO82" i="300"/>
  <c r="AL83" i="300"/>
  <c r="AM83" i="300"/>
  <c r="AN83" i="300"/>
  <c r="AO83" i="300"/>
  <c r="AL84" i="300"/>
  <c r="AM84" i="300"/>
  <c r="AN84" i="300"/>
  <c r="AO84" i="300"/>
  <c r="AL85" i="300"/>
  <c r="AM85" i="300"/>
  <c r="AN85" i="300"/>
  <c r="AO85" i="300"/>
  <c r="AL86" i="300"/>
  <c r="AM86" i="300"/>
  <c r="AN86" i="300"/>
  <c r="AO86" i="300"/>
  <c r="AL87" i="300"/>
  <c r="AM87" i="300"/>
  <c r="AN87" i="300"/>
  <c r="AO87" i="300"/>
  <c r="AL88" i="300"/>
  <c r="AM88" i="300"/>
  <c r="AN88" i="300"/>
  <c r="AO88" i="300"/>
  <c r="AL89" i="300"/>
  <c r="AM89" i="300"/>
  <c r="AN89" i="300"/>
  <c r="AO89" i="300"/>
  <c r="AL90" i="300"/>
  <c r="AM90" i="300"/>
  <c r="AN90" i="300"/>
  <c r="AO90" i="300"/>
  <c r="AL91" i="300"/>
  <c r="AM91" i="300"/>
  <c r="AN91" i="300"/>
  <c r="AO91" i="300"/>
  <c r="AL92" i="300"/>
  <c r="AM92" i="300"/>
  <c r="AN92" i="300"/>
  <c r="AO92" i="300"/>
  <c r="AL93" i="300"/>
  <c r="AM93" i="300"/>
  <c r="AN93" i="300"/>
  <c r="AO93" i="300"/>
  <c r="AL94" i="300"/>
  <c r="AM94" i="300"/>
  <c r="AN94" i="300"/>
  <c r="AO94" i="300"/>
  <c r="AL95" i="300"/>
  <c r="AM95" i="300"/>
  <c r="AN95" i="300"/>
  <c r="AO95" i="300"/>
  <c r="AL96" i="300"/>
  <c r="AM96" i="300"/>
  <c r="AN96" i="300"/>
  <c r="AO96" i="300"/>
  <c r="AL97" i="300"/>
  <c r="AM97" i="300"/>
  <c r="AN97" i="300"/>
  <c r="AO97" i="300"/>
  <c r="AL98" i="300"/>
  <c r="AM98" i="300"/>
  <c r="AN98" i="300"/>
  <c r="AO98" i="300"/>
  <c r="AL99" i="300"/>
  <c r="AM99" i="300"/>
  <c r="AN99" i="300"/>
  <c r="AO99" i="300"/>
  <c r="AL100" i="300"/>
  <c r="AM100" i="300"/>
  <c r="AN100" i="300"/>
  <c r="AO100" i="300"/>
  <c r="AL101" i="300"/>
  <c r="AM101" i="300"/>
  <c r="AN101" i="300"/>
  <c r="AO101" i="300"/>
  <c r="AL102" i="300"/>
  <c r="AM102" i="300"/>
  <c r="AN102" i="300"/>
  <c r="AO102" i="300"/>
  <c r="AL103" i="300"/>
  <c r="AM103" i="300"/>
  <c r="AN103" i="300"/>
  <c r="AO103" i="300"/>
  <c r="AL104" i="300"/>
  <c r="AM104" i="300"/>
  <c r="AN104" i="300"/>
  <c r="AO104" i="300"/>
  <c r="AL105" i="300"/>
  <c r="AM105" i="300"/>
  <c r="AN105" i="300"/>
  <c r="AO105" i="300"/>
  <c r="AL106" i="300"/>
  <c r="AM106" i="300"/>
  <c r="AN106" i="300"/>
  <c r="AO106" i="300"/>
  <c r="AL107" i="300"/>
  <c r="AM107" i="300"/>
  <c r="AN107" i="300"/>
  <c r="AO107" i="300"/>
  <c r="AL108" i="300"/>
  <c r="AM108" i="300"/>
  <c r="AN108" i="300"/>
  <c r="AO108" i="300"/>
  <c r="AL109" i="300"/>
  <c r="AM109" i="300"/>
  <c r="AN109" i="300"/>
  <c r="AO109" i="300"/>
  <c r="AL110" i="300"/>
  <c r="AM110" i="300"/>
  <c r="AN110" i="300"/>
  <c r="AO110" i="300"/>
  <c r="AL111" i="300"/>
  <c r="AM111" i="300"/>
  <c r="AN111" i="300"/>
  <c r="AO111" i="300"/>
  <c r="AL112" i="300"/>
  <c r="AM112" i="300"/>
  <c r="AN112" i="300"/>
  <c r="AO112" i="300"/>
  <c r="AL113" i="300"/>
  <c r="AM113" i="300"/>
  <c r="AN113" i="300"/>
  <c r="AO113" i="300"/>
  <c r="AL114" i="300"/>
  <c r="AM114" i="300"/>
  <c r="AN114" i="300"/>
  <c r="AO114" i="300"/>
  <c r="AL115" i="300"/>
  <c r="AM115" i="300"/>
  <c r="AN115" i="300"/>
  <c r="AO115" i="300"/>
  <c r="AL116" i="300"/>
  <c r="AM116" i="300"/>
  <c r="AN116" i="300"/>
  <c r="AO116" i="300"/>
  <c r="AL117" i="300"/>
  <c r="AM117" i="300"/>
  <c r="AN117" i="300"/>
  <c r="AO117" i="300"/>
  <c r="AL118" i="300"/>
  <c r="AM118" i="300"/>
  <c r="AN118" i="300"/>
  <c r="AO118" i="300"/>
  <c r="AL119" i="300"/>
  <c r="AM119" i="300"/>
  <c r="AN119" i="300"/>
  <c r="AO119" i="300"/>
  <c r="AL120" i="300"/>
  <c r="AM120" i="300"/>
  <c r="AN120" i="300"/>
  <c r="AO120" i="300"/>
  <c r="AL121" i="300"/>
  <c r="AM121" i="300"/>
  <c r="AN121" i="300"/>
  <c r="AO121" i="300"/>
  <c r="AL122" i="300"/>
  <c r="AM122" i="300"/>
  <c r="AN122" i="300"/>
  <c r="AO122" i="300"/>
  <c r="AL123" i="300"/>
  <c r="AM123" i="300"/>
  <c r="AN123" i="300"/>
  <c r="AO123" i="300"/>
  <c r="AL124" i="300"/>
  <c r="AM124" i="300"/>
  <c r="AN124" i="300"/>
  <c r="AO124" i="300"/>
  <c r="AL125" i="300"/>
  <c r="AM125" i="300"/>
  <c r="AN125" i="300"/>
  <c r="AO125" i="300"/>
  <c r="AL126" i="300"/>
  <c r="AM126" i="300"/>
  <c r="AN126" i="300"/>
  <c r="AO126" i="300"/>
  <c r="AL127" i="300"/>
  <c r="AM127" i="300"/>
  <c r="AN127" i="300"/>
  <c r="AO127" i="300"/>
  <c r="AL128" i="300"/>
  <c r="AM128" i="300"/>
  <c r="AN128" i="300"/>
  <c r="AO128" i="300"/>
  <c r="AL129" i="300"/>
  <c r="AM129" i="300"/>
  <c r="AN129" i="300"/>
  <c r="AO129" i="300"/>
  <c r="AL130" i="300"/>
  <c r="AM130" i="300"/>
  <c r="AN130" i="300"/>
  <c r="AO130" i="300"/>
  <c r="AL131" i="300"/>
  <c r="AM131" i="300"/>
  <c r="AN131" i="300"/>
  <c r="AO131" i="300"/>
  <c r="AL132" i="300"/>
  <c r="AM132" i="300"/>
  <c r="AN132" i="300"/>
  <c r="AO132" i="300"/>
  <c r="AL133" i="300"/>
  <c r="AM133" i="300"/>
  <c r="AN133" i="300"/>
  <c r="AO133" i="300"/>
  <c r="AL134" i="300"/>
  <c r="AM134" i="300"/>
  <c r="AN134" i="300"/>
  <c r="AO134" i="300"/>
  <c r="AL135" i="300"/>
  <c r="AM135" i="300"/>
  <c r="AN135" i="300"/>
  <c r="AO135" i="300"/>
  <c r="AL136" i="300"/>
  <c r="AM136" i="300"/>
  <c r="AN136" i="300"/>
  <c r="AO136" i="300"/>
  <c r="AL137" i="300"/>
  <c r="AM137" i="300"/>
  <c r="AN137" i="300"/>
  <c r="AO137" i="300"/>
  <c r="AL138" i="300"/>
  <c r="AM138" i="300"/>
  <c r="AN138" i="300"/>
  <c r="AO138" i="300"/>
  <c r="AL139" i="300"/>
  <c r="AM139" i="300"/>
  <c r="AN139" i="300"/>
  <c r="AO139" i="300"/>
  <c r="AL140" i="300"/>
  <c r="AM140" i="300"/>
  <c r="AN140" i="300"/>
  <c r="AO140" i="300"/>
  <c r="AL141" i="300"/>
  <c r="AM141" i="300"/>
  <c r="AN141" i="300"/>
  <c r="AO141" i="300"/>
  <c r="AL142" i="300"/>
  <c r="AM142" i="300"/>
  <c r="AN142" i="300"/>
  <c r="AO142" i="300"/>
  <c r="AL143" i="300"/>
  <c r="AM143" i="300"/>
  <c r="AN143" i="300"/>
  <c r="AO143" i="300"/>
  <c r="AL144" i="300"/>
  <c r="AM144" i="300"/>
  <c r="AN144" i="300"/>
  <c r="AO144" i="300"/>
  <c r="AL145" i="300"/>
  <c r="AM145" i="300"/>
  <c r="AN145" i="300"/>
  <c r="AO145" i="300"/>
  <c r="AL146" i="300"/>
  <c r="AM146" i="300"/>
  <c r="AN146" i="300"/>
  <c r="AO146" i="300"/>
  <c r="O337" i="296"/>
  <c r="O336" i="296"/>
  <c r="S337" i="296"/>
  <c r="S336" i="296"/>
  <c r="Q337" i="296"/>
  <c r="Q336" i="296"/>
  <c r="N149" i="296"/>
  <c r="B9" i="303" s="1"/>
  <c r="N9" i="303"/>
  <c r="N150" i="296"/>
  <c r="N10" i="303"/>
  <c r="N151" i="296"/>
  <c r="B11" i="303" s="1"/>
  <c r="N11" i="303"/>
  <c r="N152" i="296"/>
  <c r="N12" i="303"/>
  <c r="N153" i="296"/>
  <c r="B13" i="303" s="1"/>
  <c r="N13" i="303"/>
  <c r="N154" i="296"/>
  <c r="B14" i="303" s="1"/>
  <c r="N14" i="303"/>
  <c r="N155" i="296"/>
  <c r="B15" i="303" s="1"/>
  <c r="N15" i="303"/>
  <c r="N156" i="296"/>
  <c r="N16" i="303"/>
  <c r="N157" i="296"/>
  <c r="B17" i="303" s="1"/>
  <c r="N17" i="303"/>
  <c r="N158" i="296"/>
  <c r="B18" i="303" s="1"/>
  <c r="N18" i="303"/>
  <c r="N159" i="296"/>
  <c r="B19" i="303" s="1"/>
  <c r="N19" i="303"/>
  <c r="N160" i="296"/>
  <c r="N20" i="303"/>
  <c r="N161" i="296"/>
  <c r="B21" i="303" s="1"/>
  <c r="N21" i="303"/>
  <c r="N162" i="296"/>
  <c r="N22" i="303"/>
  <c r="N163" i="296"/>
  <c r="B23" i="303" s="1"/>
  <c r="N23" i="303"/>
  <c r="N164" i="296"/>
  <c r="N24" i="303"/>
  <c r="N165" i="296"/>
  <c r="B25" i="303" s="1"/>
  <c r="N25" i="303"/>
  <c r="N166" i="296"/>
  <c r="N26" i="303"/>
  <c r="N167" i="296"/>
  <c r="B27" i="303" s="1"/>
  <c r="N27" i="303"/>
  <c r="N168" i="296"/>
  <c r="N28" i="303"/>
  <c r="N169" i="296"/>
  <c r="B29" i="303" s="1"/>
  <c r="N29" i="303"/>
  <c r="N170" i="296"/>
  <c r="B30" i="303" s="1"/>
  <c r="N30" i="303"/>
  <c r="N171" i="296"/>
  <c r="B31" i="303" s="1"/>
  <c r="N31" i="303"/>
  <c r="N172" i="296"/>
  <c r="B32" i="303" s="1"/>
  <c r="N32" i="303"/>
  <c r="N173" i="296"/>
  <c r="B33" i="303" s="1"/>
  <c r="N33" i="303"/>
  <c r="N174" i="296"/>
  <c r="N34" i="303"/>
  <c r="N175" i="296"/>
  <c r="B35" i="303" s="1"/>
  <c r="N35" i="303"/>
  <c r="N176" i="296"/>
  <c r="N36" i="303"/>
  <c r="N177" i="296"/>
  <c r="B37" i="303" s="1"/>
  <c r="N37" i="303"/>
  <c r="N148" i="296"/>
  <c r="N8" i="303"/>
  <c r="C9" i="303"/>
  <c r="D9" i="303"/>
  <c r="E9" i="303" s="1"/>
  <c r="F9" i="303"/>
  <c r="G9" i="303"/>
  <c r="H9" i="303"/>
  <c r="I9" i="303"/>
  <c r="J9" i="303"/>
  <c r="K9" i="303"/>
  <c r="L9" i="303"/>
  <c r="M9" i="303"/>
  <c r="C10" i="303"/>
  <c r="D10" i="303"/>
  <c r="E10" i="303" s="1"/>
  <c r="F10" i="303"/>
  <c r="G10" i="303"/>
  <c r="H10" i="303"/>
  <c r="I10" i="303"/>
  <c r="J10" i="303"/>
  <c r="K10" i="303"/>
  <c r="L10" i="303"/>
  <c r="M10" i="303"/>
  <c r="C11" i="303"/>
  <c r="D11" i="303"/>
  <c r="E11" i="303" s="1"/>
  <c r="F11" i="303"/>
  <c r="G11" i="303"/>
  <c r="H11" i="303"/>
  <c r="I11" i="303"/>
  <c r="J11" i="303"/>
  <c r="K11" i="303"/>
  <c r="L11" i="303"/>
  <c r="M11" i="303"/>
  <c r="C12" i="303"/>
  <c r="D12" i="303"/>
  <c r="E12" i="303" s="1"/>
  <c r="F12" i="303"/>
  <c r="G12" i="303"/>
  <c r="H12" i="303"/>
  <c r="I12" i="303"/>
  <c r="J12" i="303"/>
  <c r="K12" i="303"/>
  <c r="L12" i="303"/>
  <c r="M12" i="303"/>
  <c r="C13" i="303"/>
  <c r="D13" i="303"/>
  <c r="E13" i="303" s="1"/>
  <c r="F13" i="303"/>
  <c r="G13" i="303"/>
  <c r="H13" i="303"/>
  <c r="I13" i="303"/>
  <c r="J13" i="303"/>
  <c r="K13" i="303"/>
  <c r="L13" i="303"/>
  <c r="M13" i="303"/>
  <c r="C14" i="303"/>
  <c r="D14" i="303"/>
  <c r="E14" i="303" s="1"/>
  <c r="F14" i="303"/>
  <c r="G14" i="303"/>
  <c r="H14" i="303"/>
  <c r="I14" i="303"/>
  <c r="J14" i="303"/>
  <c r="K14" i="303"/>
  <c r="L14" i="303"/>
  <c r="M14" i="303"/>
  <c r="C15" i="303"/>
  <c r="D15" i="303"/>
  <c r="E15" i="303" s="1"/>
  <c r="F15" i="303"/>
  <c r="G15" i="303"/>
  <c r="H15" i="303"/>
  <c r="I15" i="303"/>
  <c r="J15" i="303"/>
  <c r="K15" i="303"/>
  <c r="L15" i="303"/>
  <c r="M15" i="303"/>
  <c r="C16" i="303"/>
  <c r="D16" i="303"/>
  <c r="E16" i="303" s="1"/>
  <c r="F16" i="303"/>
  <c r="G16" i="303"/>
  <c r="H16" i="303"/>
  <c r="I16" i="303"/>
  <c r="J16" i="303"/>
  <c r="K16" i="303"/>
  <c r="L16" i="303"/>
  <c r="M16" i="303"/>
  <c r="C17" i="303"/>
  <c r="D17" i="303"/>
  <c r="E17" i="303" s="1"/>
  <c r="F17" i="303"/>
  <c r="G17" i="303"/>
  <c r="H17" i="303"/>
  <c r="I17" i="303"/>
  <c r="J17" i="303"/>
  <c r="K17" i="303"/>
  <c r="L17" i="303"/>
  <c r="M17" i="303"/>
  <c r="C18" i="303"/>
  <c r="D18" i="303"/>
  <c r="E18" i="303" s="1"/>
  <c r="F18" i="303"/>
  <c r="G18" i="303"/>
  <c r="H18" i="303"/>
  <c r="I18" i="303"/>
  <c r="J18" i="303"/>
  <c r="K18" i="303"/>
  <c r="L18" i="303"/>
  <c r="M18" i="303"/>
  <c r="C19" i="303"/>
  <c r="D19" i="303"/>
  <c r="E19" i="303" s="1"/>
  <c r="F19" i="303"/>
  <c r="G19" i="303"/>
  <c r="H19" i="303"/>
  <c r="I19" i="303"/>
  <c r="J19" i="303"/>
  <c r="K19" i="303"/>
  <c r="L19" i="303"/>
  <c r="M19" i="303"/>
  <c r="C20" i="303"/>
  <c r="D20" i="303"/>
  <c r="E20" i="303" s="1"/>
  <c r="F20" i="303"/>
  <c r="G20" i="303"/>
  <c r="H20" i="303"/>
  <c r="I20" i="303"/>
  <c r="J20" i="303"/>
  <c r="K20" i="303"/>
  <c r="L20" i="303"/>
  <c r="M20" i="303"/>
  <c r="C21" i="303"/>
  <c r="D21" i="303"/>
  <c r="E21" i="303" s="1"/>
  <c r="F21" i="303"/>
  <c r="G21" i="303"/>
  <c r="H21" i="303"/>
  <c r="I21" i="303"/>
  <c r="J21" i="303"/>
  <c r="K21" i="303"/>
  <c r="L21" i="303"/>
  <c r="M21" i="303"/>
  <c r="C22" i="303"/>
  <c r="D22" i="303"/>
  <c r="E22" i="303" s="1"/>
  <c r="F22" i="303"/>
  <c r="G22" i="303"/>
  <c r="H22" i="303"/>
  <c r="I22" i="303"/>
  <c r="J22" i="303"/>
  <c r="K22" i="303"/>
  <c r="L22" i="303"/>
  <c r="M22" i="303"/>
  <c r="C23" i="303"/>
  <c r="D23" i="303"/>
  <c r="E23" i="303" s="1"/>
  <c r="F23" i="303"/>
  <c r="G23" i="303"/>
  <c r="H23" i="303"/>
  <c r="I23" i="303"/>
  <c r="J23" i="303"/>
  <c r="K23" i="303"/>
  <c r="L23" i="303"/>
  <c r="M23" i="303"/>
  <c r="C24" i="303"/>
  <c r="D24" i="303"/>
  <c r="E24" i="303" s="1"/>
  <c r="F24" i="303"/>
  <c r="G24" i="303"/>
  <c r="H24" i="303"/>
  <c r="I24" i="303"/>
  <c r="J24" i="303"/>
  <c r="K24" i="303"/>
  <c r="L24" i="303"/>
  <c r="M24" i="303"/>
  <c r="C25" i="303"/>
  <c r="D25" i="303"/>
  <c r="E25" i="303" s="1"/>
  <c r="F25" i="303"/>
  <c r="G25" i="303"/>
  <c r="H25" i="303"/>
  <c r="I25" i="303"/>
  <c r="J25" i="303"/>
  <c r="K25" i="303"/>
  <c r="L25" i="303"/>
  <c r="M25" i="303"/>
  <c r="C26" i="303"/>
  <c r="D26" i="303"/>
  <c r="E26" i="303" s="1"/>
  <c r="F26" i="303"/>
  <c r="G26" i="303"/>
  <c r="H26" i="303"/>
  <c r="I26" i="303"/>
  <c r="J26" i="303"/>
  <c r="K26" i="303"/>
  <c r="L26" i="303"/>
  <c r="M26" i="303"/>
  <c r="C27" i="303"/>
  <c r="D27" i="303"/>
  <c r="E27" i="303" s="1"/>
  <c r="F27" i="303"/>
  <c r="G27" i="303"/>
  <c r="H27" i="303"/>
  <c r="I27" i="303"/>
  <c r="J27" i="303"/>
  <c r="K27" i="303"/>
  <c r="L27" i="303"/>
  <c r="M27" i="303"/>
  <c r="C28" i="303"/>
  <c r="D28" i="303"/>
  <c r="E28" i="303" s="1"/>
  <c r="F28" i="303"/>
  <c r="G28" i="303"/>
  <c r="H28" i="303"/>
  <c r="I28" i="303"/>
  <c r="J28" i="303"/>
  <c r="K28" i="303"/>
  <c r="L28" i="303"/>
  <c r="M28" i="303"/>
  <c r="C29" i="303"/>
  <c r="D29" i="303"/>
  <c r="E29" i="303" s="1"/>
  <c r="F29" i="303"/>
  <c r="G29" i="303"/>
  <c r="H29" i="303"/>
  <c r="I29" i="303"/>
  <c r="J29" i="303"/>
  <c r="K29" i="303"/>
  <c r="L29" i="303"/>
  <c r="M29" i="303"/>
  <c r="C30" i="303"/>
  <c r="D30" i="303"/>
  <c r="E30" i="303" s="1"/>
  <c r="F30" i="303"/>
  <c r="G30" i="303"/>
  <c r="H30" i="303"/>
  <c r="I30" i="303"/>
  <c r="J30" i="303"/>
  <c r="K30" i="303"/>
  <c r="L30" i="303"/>
  <c r="M30" i="303"/>
  <c r="C31" i="303"/>
  <c r="D31" i="303"/>
  <c r="E31" i="303" s="1"/>
  <c r="F31" i="303"/>
  <c r="G31" i="303"/>
  <c r="H31" i="303"/>
  <c r="I31" i="303"/>
  <c r="J31" i="303"/>
  <c r="K31" i="303"/>
  <c r="L31" i="303"/>
  <c r="M31" i="303"/>
  <c r="C32" i="303"/>
  <c r="D32" i="303"/>
  <c r="E32" i="303" s="1"/>
  <c r="F32" i="303"/>
  <c r="G32" i="303"/>
  <c r="H32" i="303"/>
  <c r="I32" i="303"/>
  <c r="J32" i="303"/>
  <c r="K32" i="303"/>
  <c r="L32" i="303"/>
  <c r="M32" i="303"/>
  <c r="C33" i="303"/>
  <c r="D33" i="303"/>
  <c r="E33" i="303" s="1"/>
  <c r="F33" i="303"/>
  <c r="G33" i="303"/>
  <c r="H33" i="303"/>
  <c r="I33" i="303"/>
  <c r="J33" i="303"/>
  <c r="K33" i="303"/>
  <c r="L33" i="303"/>
  <c r="M33" i="303"/>
  <c r="C34" i="303"/>
  <c r="D34" i="303"/>
  <c r="E34" i="303" s="1"/>
  <c r="F34" i="303"/>
  <c r="G34" i="303"/>
  <c r="H34" i="303"/>
  <c r="I34" i="303"/>
  <c r="J34" i="303"/>
  <c r="K34" i="303"/>
  <c r="L34" i="303"/>
  <c r="M34" i="303"/>
  <c r="C35" i="303"/>
  <c r="D35" i="303"/>
  <c r="E35" i="303" s="1"/>
  <c r="F35" i="303"/>
  <c r="G35" i="303"/>
  <c r="H35" i="303"/>
  <c r="I35" i="303"/>
  <c r="J35" i="303"/>
  <c r="K35" i="303"/>
  <c r="L35" i="303"/>
  <c r="M35" i="303"/>
  <c r="C36" i="303"/>
  <c r="D36" i="303"/>
  <c r="E36" i="303" s="1"/>
  <c r="F36" i="303"/>
  <c r="G36" i="303"/>
  <c r="H36" i="303"/>
  <c r="I36" i="303"/>
  <c r="J36" i="303"/>
  <c r="K36" i="303"/>
  <c r="L36" i="303"/>
  <c r="M36" i="303"/>
  <c r="C37" i="303"/>
  <c r="D37" i="303"/>
  <c r="E37" i="303" s="1"/>
  <c r="F37" i="303"/>
  <c r="G37" i="303"/>
  <c r="H37" i="303"/>
  <c r="I37" i="303"/>
  <c r="J37" i="303"/>
  <c r="K37" i="303"/>
  <c r="L37" i="303"/>
  <c r="M37" i="303"/>
  <c r="C8" i="303"/>
  <c r="M8" i="303"/>
  <c r="L8" i="303"/>
  <c r="K8" i="303"/>
  <c r="J8" i="303"/>
  <c r="I8" i="303"/>
  <c r="H8" i="303"/>
  <c r="G8" i="303"/>
  <c r="F8" i="303"/>
  <c r="D8" i="303"/>
  <c r="E8" i="303" s="1"/>
  <c r="O40" i="303"/>
  <c r="N38" i="303"/>
  <c r="P38" i="303"/>
  <c r="D155" i="298"/>
  <c r="O155" i="298" s="1"/>
  <c r="D157" i="298"/>
  <c r="J157" i="298" s="1"/>
  <c r="P158" i="298"/>
  <c r="P159" i="298"/>
  <c r="P160" i="298"/>
  <c r="D161" i="298"/>
  <c r="J161" i="298" s="1"/>
  <c r="P162" i="298"/>
  <c r="D163" i="298"/>
  <c r="P163" i="298" s="1"/>
  <c r="D165" i="298"/>
  <c r="P165" i="298" s="1"/>
  <c r="P167" i="298"/>
  <c r="P168" i="298"/>
  <c r="P169" i="298"/>
  <c r="P170" i="298"/>
  <c r="P171" i="298"/>
  <c r="P172" i="298"/>
  <c r="P173" i="298"/>
  <c r="P174" i="298"/>
  <c r="P175" i="298"/>
  <c r="D176" i="298"/>
  <c r="P177" i="298"/>
  <c r="P178" i="298"/>
  <c r="P179" i="298"/>
  <c r="P180" i="298"/>
  <c r="D183" i="298"/>
  <c r="D159" i="298"/>
  <c r="D167" i="298"/>
  <c r="D169" i="298"/>
  <c r="D171" i="298"/>
  <c r="D173" i="298"/>
  <c r="D175" i="298"/>
  <c r="D177" i="298"/>
  <c r="D178" i="298"/>
  <c r="D179" i="298"/>
  <c r="O158" i="298"/>
  <c r="O159" i="298"/>
  <c r="O160" i="298"/>
  <c r="O162" i="298"/>
  <c r="O163" i="298"/>
  <c r="O167" i="298"/>
  <c r="O168" i="298"/>
  <c r="O169" i="298"/>
  <c r="O170" i="298"/>
  <c r="O171" i="298"/>
  <c r="O172" i="298"/>
  <c r="O173" i="298"/>
  <c r="O174" i="298"/>
  <c r="O175" i="298"/>
  <c r="O177" i="298"/>
  <c r="O178" i="298"/>
  <c r="O179" i="298"/>
  <c r="O180" i="298"/>
  <c r="N158" i="298"/>
  <c r="N159" i="298"/>
  <c r="N160" i="298"/>
  <c r="N162" i="298"/>
  <c r="N163" i="298"/>
  <c r="N165" i="298"/>
  <c r="N167" i="298"/>
  <c r="N168" i="298"/>
  <c r="N169" i="298"/>
  <c r="N170" i="298"/>
  <c r="N171" i="298"/>
  <c r="N172" i="298"/>
  <c r="N173" i="298"/>
  <c r="N174" i="298"/>
  <c r="N175" i="298"/>
  <c r="N177" i="298"/>
  <c r="N178" i="298"/>
  <c r="N179" i="298"/>
  <c r="N180" i="298"/>
  <c r="M158" i="298"/>
  <c r="M159" i="298"/>
  <c r="M160" i="298"/>
  <c r="M162" i="298"/>
  <c r="M163" i="298"/>
  <c r="M165" i="298"/>
  <c r="M167" i="298"/>
  <c r="M168" i="298"/>
  <c r="M169" i="298"/>
  <c r="M170" i="298"/>
  <c r="M171" i="298"/>
  <c r="M172" i="298"/>
  <c r="M173" i="298"/>
  <c r="M174" i="298"/>
  <c r="M175" i="298"/>
  <c r="M176" i="298"/>
  <c r="M177" i="298"/>
  <c r="M178" i="298"/>
  <c r="M179" i="298"/>
  <c r="M180" i="298"/>
  <c r="L158" i="298"/>
  <c r="L159" i="298"/>
  <c r="L160" i="298"/>
  <c r="L162" i="298"/>
  <c r="L163" i="298"/>
  <c r="L165" i="298"/>
  <c r="L167" i="298"/>
  <c r="L168" i="298"/>
  <c r="L169" i="298"/>
  <c r="L170" i="298"/>
  <c r="L171" i="298"/>
  <c r="L172" i="298"/>
  <c r="L173" i="298"/>
  <c r="L174" i="298"/>
  <c r="L175" i="298"/>
  <c r="L177" i="298"/>
  <c r="L178" i="298"/>
  <c r="L179" i="298"/>
  <c r="L180" i="298"/>
  <c r="K158" i="298"/>
  <c r="K159" i="298"/>
  <c r="K160" i="298"/>
  <c r="K162" i="298"/>
  <c r="K163" i="298"/>
  <c r="K165" i="298"/>
  <c r="K167" i="298"/>
  <c r="K168" i="298"/>
  <c r="K169" i="298"/>
  <c r="K170" i="298"/>
  <c r="K171" i="298"/>
  <c r="K172" i="298"/>
  <c r="K173" i="298"/>
  <c r="K174" i="298"/>
  <c r="K175" i="298"/>
  <c r="K177" i="298"/>
  <c r="K178" i="298"/>
  <c r="K179" i="298"/>
  <c r="K180" i="298"/>
  <c r="E158" i="298"/>
  <c r="E159" i="298"/>
  <c r="E160" i="298"/>
  <c r="E162" i="298"/>
  <c r="E163" i="298"/>
  <c r="E165" i="298"/>
  <c r="E167" i="298"/>
  <c r="E168" i="298"/>
  <c r="E169" i="298"/>
  <c r="E170" i="298"/>
  <c r="E171" i="298"/>
  <c r="E172" i="298"/>
  <c r="E173" i="298"/>
  <c r="E174" i="298"/>
  <c r="E175" i="298"/>
  <c r="E177" i="298"/>
  <c r="E178" i="298"/>
  <c r="E179" i="298"/>
  <c r="E180" i="298"/>
  <c r="I158" i="298"/>
  <c r="I159" i="298"/>
  <c r="I160" i="298"/>
  <c r="I162" i="298"/>
  <c r="I163" i="298"/>
  <c r="I165" i="298"/>
  <c r="I167" i="298"/>
  <c r="I168" i="298"/>
  <c r="I169" i="298"/>
  <c r="I170" i="298"/>
  <c r="I171" i="298"/>
  <c r="I172" i="298"/>
  <c r="I173" i="298"/>
  <c r="I174" i="298"/>
  <c r="I175" i="298"/>
  <c r="I177" i="298"/>
  <c r="I178" i="298"/>
  <c r="I179" i="298"/>
  <c r="I180" i="298"/>
  <c r="J158" i="298"/>
  <c r="J159" i="298"/>
  <c r="J160" i="298"/>
  <c r="J162" i="298"/>
  <c r="J163" i="298"/>
  <c r="J165" i="298"/>
  <c r="J167" i="298"/>
  <c r="J168" i="298"/>
  <c r="J169" i="298"/>
  <c r="J170" i="298"/>
  <c r="J171" i="298"/>
  <c r="J172" i="298"/>
  <c r="J173" i="298"/>
  <c r="J174" i="298"/>
  <c r="J175" i="298"/>
  <c r="J177" i="298"/>
  <c r="J178" i="298"/>
  <c r="J179" i="298"/>
  <c r="J180" i="298"/>
  <c r="G154" i="298"/>
  <c r="G155" i="298"/>
  <c r="H155" i="298" s="1"/>
  <c r="G156" i="298"/>
  <c r="G157" i="298"/>
  <c r="G158" i="298"/>
  <c r="H158" i="298" s="1"/>
  <c r="G159" i="298"/>
  <c r="H159" i="298" s="1"/>
  <c r="G160" i="298"/>
  <c r="H160" i="298" s="1"/>
  <c r="G161" i="298"/>
  <c r="G162" i="298"/>
  <c r="H162" i="298" s="1"/>
  <c r="G163" i="298"/>
  <c r="H163" i="298" s="1"/>
  <c r="G164" i="298"/>
  <c r="G165" i="298"/>
  <c r="G166" i="298"/>
  <c r="G167" i="298"/>
  <c r="H167" i="298" s="1"/>
  <c r="G168" i="298"/>
  <c r="H168" i="298"/>
  <c r="G169" i="298"/>
  <c r="H169" i="298" s="1"/>
  <c r="G170" i="298"/>
  <c r="H170" i="298" s="1"/>
  <c r="G171" i="298"/>
  <c r="H171" i="298" s="1"/>
  <c r="G172" i="298"/>
  <c r="H172" i="298" s="1"/>
  <c r="G173" i="298"/>
  <c r="H173" i="298" s="1"/>
  <c r="G174" i="298"/>
  <c r="H174" i="298" s="1"/>
  <c r="G175" i="298"/>
  <c r="H175" i="298" s="1"/>
  <c r="G176" i="298"/>
  <c r="G177" i="298"/>
  <c r="H177" i="298" s="1"/>
  <c r="G178" i="298"/>
  <c r="H178" i="298" s="1"/>
  <c r="G179" i="298"/>
  <c r="H179" i="298" s="1"/>
  <c r="G180" i="298"/>
  <c r="H180" i="298" s="1"/>
  <c r="G181" i="298"/>
  <c r="G182" i="298"/>
  <c r="G183" i="298"/>
  <c r="N271" i="296"/>
  <c r="B9" i="307" s="1"/>
  <c r="C9" i="307"/>
  <c r="D9" i="307"/>
  <c r="E9" i="307" s="1"/>
  <c r="F9" i="307"/>
  <c r="G9" i="307"/>
  <c r="H9" i="307"/>
  <c r="I9" i="307"/>
  <c r="J9" i="307"/>
  <c r="K9" i="307"/>
  <c r="L9" i="307"/>
  <c r="M9" i="307"/>
  <c r="N9" i="307"/>
  <c r="N272" i="296"/>
  <c r="C10" i="307"/>
  <c r="D10" i="307"/>
  <c r="E10" i="307" s="1"/>
  <c r="F10" i="307"/>
  <c r="G10" i="307"/>
  <c r="H10" i="307"/>
  <c r="I10" i="307"/>
  <c r="J10" i="307"/>
  <c r="K10" i="307"/>
  <c r="L10" i="307"/>
  <c r="M10" i="307"/>
  <c r="N10" i="307"/>
  <c r="N273" i="296"/>
  <c r="B11" i="307" s="1"/>
  <c r="C11" i="307"/>
  <c r="D11" i="307"/>
  <c r="E11" i="307" s="1"/>
  <c r="F11" i="307"/>
  <c r="G11" i="307"/>
  <c r="H11" i="307"/>
  <c r="I11" i="307"/>
  <c r="J11" i="307"/>
  <c r="K11" i="307"/>
  <c r="L11" i="307"/>
  <c r="M11" i="307"/>
  <c r="N11" i="307"/>
  <c r="N274" i="296"/>
  <c r="B12" i="307" s="1"/>
  <c r="C12" i="307"/>
  <c r="D12" i="307"/>
  <c r="E12" i="307" s="1"/>
  <c r="F12" i="307"/>
  <c r="G12" i="307"/>
  <c r="H12" i="307"/>
  <c r="I12" i="307"/>
  <c r="J12" i="307"/>
  <c r="K12" i="307"/>
  <c r="L12" i="307"/>
  <c r="M12" i="307"/>
  <c r="N12" i="307"/>
  <c r="N275" i="296"/>
  <c r="C13" i="307"/>
  <c r="D13" i="307"/>
  <c r="E13" i="307" s="1"/>
  <c r="F13" i="307"/>
  <c r="G13" i="307"/>
  <c r="H13" i="307"/>
  <c r="I13" i="307"/>
  <c r="J13" i="307"/>
  <c r="K13" i="307"/>
  <c r="L13" i="307"/>
  <c r="M13" i="307"/>
  <c r="N13" i="307"/>
  <c r="N276" i="296"/>
  <c r="C14" i="307"/>
  <c r="D14" i="307"/>
  <c r="E14" i="307" s="1"/>
  <c r="F14" i="307"/>
  <c r="G14" i="307"/>
  <c r="H14" i="307"/>
  <c r="I14" i="307"/>
  <c r="J14" i="307"/>
  <c r="K14" i="307"/>
  <c r="L14" i="307"/>
  <c r="M14" i="307"/>
  <c r="N14" i="307"/>
  <c r="N277" i="296"/>
  <c r="C15" i="307"/>
  <c r="D15" i="307"/>
  <c r="E15" i="307" s="1"/>
  <c r="F15" i="307"/>
  <c r="G15" i="307"/>
  <c r="H15" i="307"/>
  <c r="I15" i="307"/>
  <c r="J15" i="307"/>
  <c r="K15" i="307"/>
  <c r="L15" i="307"/>
  <c r="M15" i="307"/>
  <c r="N15" i="307"/>
  <c r="N278" i="296"/>
  <c r="B16" i="307" s="1"/>
  <c r="P16" i="307" s="1"/>
  <c r="C16" i="307"/>
  <c r="D16" i="307"/>
  <c r="E16" i="307" s="1"/>
  <c r="F16" i="307"/>
  <c r="G16" i="307"/>
  <c r="H16" i="307"/>
  <c r="I16" i="307"/>
  <c r="J16" i="307"/>
  <c r="K16" i="307"/>
  <c r="L16" i="307"/>
  <c r="M16" i="307"/>
  <c r="N16" i="307"/>
  <c r="N279" i="296"/>
  <c r="B17" i="307" s="1"/>
  <c r="C17" i="307"/>
  <c r="D17" i="307"/>
  <c r="E17" i="307" s="1"/>
  <c r="F17" i="307"/>
  <c r="G17" i="307"/>
  <c r="H17" i="307"/>
  <c r="I17" i="307"/>
  <c r="J17" i="307"/>
  <c r="K17" i="307"/>
  <c r="L17" i="307"/>
  <c r="M17" i="307"/>
  <c r="N17" i="307"/>
  <c r="N280" i="296"/>
  <c r="C18" i="307"/>
  <c r="D18" i="307"/>
  <c r="E18" i="307" s="1"/>
  <c r="F18" i="307"/>
  <c r="G18" i="307"/>
  <c r="H18" i="307"/>
  <c r="I18" i="307"/>
  <c r="J18" i="307"/>
  <c r="K18" i="307"/>
  <c r="L18" i="307"/>
  <c r="M18" i="307"/>
  <c r="N18" i="307"/>
  <c r="N281" i="296"/>
  <c r="C19" i="307"/>
  <c r="D19" i="307"/>
  <c r="E19" i="307" s="1"/>
  <c r="F19" i="307"/>
  <c r="G19" i="307"/>
  <c r="H19" i="307"/>
  <c r="I19" i="307"/>
  <c r="J19" i="307"/>
  <c r="K19" i="307"/>
  <c r="L19" i="307"/>
  <c r="M19" i="307"/>
  <c r="N19" i="307"/>
  <c r="N282" i="296"/>
  <c r="C20" i="307"/>
  <c r="D20" i="307"/>
  <c r="E20" i="307" s="1"/>
  <c r="F20" i="307"/>
  <c r="G20" i="307"/>
  <c r="H20" i="307"/>
  <c r="I20" i="307"/>
  <c r="J20" i="307"/>
  <c r="K20" i="307"/>
  <c r="L20" i="307"/>
  <c r="M20" i="307"/>
  <c r="N20" i="307"/>
  <c r="N283" i="296"/>
  <c r="B21" i="307" s="1"/>
  <c r="C21" i="307"/>
  <c r="D21" i="307"/>
  <c r="E21" i="307" s="1"/>
  <c r="F21" i="307"/>
  <c r="G21" i="307"/>
  <c r="H21" i="307"/>
  <c r="I21" i="307"/>
  <c r="J21" i="307"/>
  <c r="K21" i="307"/>
  <c r="L21" i="307"/>
  <c r="M21" i="307"/>
  <c r="N21" i="307"/>
  <c r="N284" i="296"/>
  <c r="C22" i="307"/>
  <c r="D22" i="307"/>
  <c r="E22" i="307" s="1"/>
  <c r="F22" i="307"/>
  <c r="G22" i="307"/>
  <c r="H22" i="307"/>
  <c r="I22" i="307"/>
  <c r="J22" i="307"/>
  <c r="K22" i="307"/>
  <c r="L22" i="307"/>
  <c r="M22" i="307"/>
  <c r="N22" i="307"/>
  <c r="N285" i="296"/>
  <c r="C23" i="307"/>
  <c r="D23" i="307"/>
  <c r="E23" i="307" s="1"/>
  <c r="F23" i="307"/>
  <c r="G23" i="307"/>
  <c r="H23" i="307"/>
  <c r="I23" i="307"/>
  <c r="J23" i="307"/>
  <c r="K23" i="307"/>
  <c r="L23" i="307"/>
  <c r="M23" i="307"/>
  <c r="N23" i="307"/>
  <c r="N286" i="296"/>
  <c r="B24" i="307" s="1"/>
  <c r="C24" i="307"/>
  <c r="D24" i="307"/>
  <c r="E24" i="307" s="1"/>
  <c r="F24" i="307"/>
  <c r="G24" i="307"/>
  <c r="H24" i="307"/>
  <c r="I24" i="307"/>
  <c r="J24" i="307"/>
  <c r="K24" i="307"/>
  <c r="L24" i="307"/>
  <c r="M24" i="307"/>
  <c r="N24" i="307"/>
  <c r="N287" i="296"/>
  <c r="C25" i="307"/>
  <c r="D25" i="307"/>
  <c r="E25" i="307" s="1"/>
  <c r="F25" i="307"/>
  <c r="G25" i="307"/>
  <c r="H25" i="307"/>
  <c r="I25" i="307"/>
  <c r="J25" i="307"/>
  <c r="K25" i="307"/>
  <c r="L25" i="307"/>
  <c r="M25" i="307"/>
  <c r="N25" i="307"/>
  <c r="N288" i="296"/>
  <c r="C26" i="307"/>
  <c r="D26" i="307"/>
  <c r="E26" i="307" s="1"/>
  <c r="F26" i="307"/>
  <c r="G26" i="307"/>
  <c r="H26" i="307"/>
  <c r="I26" i="307"/>
  <c r="J26" i="307"/>
  <c r="K26" i="307"/>
  <c r="L26" i="307"/>
  <c r="M26" i="307"/>
  <c r="N26" i="307"/>
  <c r="N289" i="296"/>
  <c r="C27" i="307"/>
  <c r="D27" i="307"/>
  <c r="E27" i="307" s="1"/>
  <c r="F27" i="307"/>
  <c r="G27" i="307"/>
  <c r="H27" i="307"/>
  <c r="I27" i="307"/>
  <c r="J27" i="307"/>
  <c r="K27" i="307"/>
  <c r="L27" i="307"/>
  <c r="M27" i="307"/>
  <c r="N27" i="307"/>
  <c r="N290" i="296"/>
  <c r="B28" i="307" s="1"/>
  <c r="C28" i="307"/>
  <c r="D28" i="307"/>
  <c r="E28" i="307" s="1"/>
  <c r="F28" i="307"/>
  <c r="G28" i="307"/>
  <c r="H28" i="307"/>
  <c r="I28" i="307"/>
  <c r="J28" i="307"/>
  <c r="K28" i="307"/>
  <c r="L28" i="307"/>
  <c r="M28" i="307"/>
  <c r="N28" i="307"/>
  <c r="N291" i="296"/>
  <c r="B29" i="307" s="1"/>
  <c r="C29" i="307"/>
  <c r="D29" i="307"/>
  <c r="E29" i="307" s="1"/>
  <c r="F29" i="307"/>
  <c r="G29" i="307"/>
  <c r="H29" i="307"/>
  <c r="I29" i="307"/>
  <c r="J29" i="307"/>
  <c r="K29" i="307"/>
  <c r="L29" i="307"/>
  <c r="M29" i="307"/>
  <c r="N29" i="307"/>
  <c r="N292" i="296"/>
  <c r="B30" i="307" s="1"/>
  <c r="C30" i="307"/>
  <c r="D30" i="307"/>
  <c r="E30" i="307" s="1"/>
  <c r="F30" i="307"/>
  <c r="G30" i="307"/>
  <c r="H30" i="307"/>
  <c r="I30" i="307"/>
  <c r="J30" i="307"/>
  <c r="K30" i="307"/>
  <c r="L30" i="307"/>
  <c r="M30" i="307"/>
  <c r="N30" i="307"/>
  <c r="N293" i="296"/>
  <c r="C31" i="307"/>
  <c r="D31" i="307"/>
  <c r="E31" i="307" s="1"/>
  <c r="F31" i="307"/>
  <c r="G31" i="307"/>
  <c r="H31" i="307"/>
  <c r="I31" i="307"/>
  <c r="J31" i="307"/>
  <c r="K31" i="307"/>
  <c r="L31" i="307"/>
  <c r="M31" i="307"/>
  <c r="N31" i="307"/>
  <c r="N294" i="296"/>
  <c r="B32" i="307" s="1"/>
  <c r="P32" i="307" s="1"/>
  <c r="C32" i="307"/>
  <c r="D32" i="307"/>
  <c r="E32" i="307" s="1"/>
  <c r="F32" i="307"/>
  <c r="G32" i="307"/>
  <c r="H32" i="307"/>
  <c r="I32" i="307"/>
  <c r="J32" i="307"/>
  <c r="K32" i="307"/>
  <c r="L32" i="307"/>
  <c r="M32" i="307"/>
  <c r="N32" i="307"/>
  <c r="N295" i="296"/>
  <c r="C33" i="307"/>
  <c r="D33" i="307"/>
  <c r="E33" i="307" s="1"/>
  <c r="F33" i="307"/>
  <c r="G33" i="307"/>
  <c r="H33" i="307"/>
  <c r="I33" i="307"/>
  <c r="J33" i="307"/>
  <c r="K33" i="307"/>
  <c r="L33" i="307"/>
  <c r="M33" i="307"/>
  <c r="N33" i="307"/>
  <c r="N296" i="296"/>
  <c r="C34" i="307"/>
  <c r="D34" i="307"/>
  <c r="E34" i="307" s="1"/>
  <c r="F34" i="307"/>
  <c r="G34" i="307"/>
  <c r="H34" i="307"/>
  <c r="I34" i="307"/>
  <c r="J34" i="307"/>
  <c r="K34" i="307"/>
  <c r="L34" i="307"/>
  <c r="M34" i="307"/>
  <c r="N34" i="307"/>
  <c r="N297" i="296"/>
  <c r="C35" i="307"/>
  <c r="D35" i="307"/>
  <c r="E35" i="307" s="1"/>
  <c r="F35" i="307"/>
  <c r="G35" i="307"/>
  <c r="H35" i="307"/>
  <c r="I35" i="307"/>
  <c r="J35" i="307"/>
  <c r="K35" i="307"/>
  <c r="L35" i="307"/>
  <c r="M35" i="307"/>
  <c r="N35" i="307"/>
  <c r="N298" i="296"/>
  <c r="B36" i="307" s="1"/>
  <c r="P36" i="307" s="1"/>
  <c r="C36" i="307"/>
  <c r="D36" i="307"/>
  <c r="E36" i="307" s="1"/>
  <c r="F36" i="307"/>
  <c r="G36" i="307"/>
  <c r="H36" i="307"/>
  <c r="I36" i="307"/>
  <c r="J36" i="307"/>
  <c r="K36" i="307"/>
  <c r="L36" i="307"/>
  <c r="M36" i="307"/>
  <c r="N36" i="307"/>
  <c r="N299" i="296"/>
  <c r="B37" i="307" s="1"/>
  <c r="C37" i="307"/>
  <c r="D37" i="307"/>
  <c r="E37" i="307" s="1"/>
  <c r="F37" i="307"/>
  <c r="G37" i="307"/>
  <c r="H37" i="307"/>
  <c r="I37" i="307"/>
  <c r="J37" i="307"/>
  <c r="K37" i="307"/>
  <c r="L37" i="307"/>
  <c r="M37" i="307"/>
  <c r="N37" i="307"/>
  <c r="N300" i="296"/>
  <c r="C38" i="307"/>
  <c r="D38" i="307"/>
  <c r="E38" i="307" s="1"/>
  <c r="F38" i="307"/>
  <c r="G38" i="307"/>
  <c r="H38" i="307"/>
  <c r="I38" i="307"/>
  <c r="J38" i="307"/>
  <c r="K38" i="307"/>
  <c r="L38" i="307"/>
  <c r="M38" i="307"/>
  <c r="N38" i="307"/>
  <c r="N8" i="307"/>
  <c r="N270" i="296"/>
  <c r="M8" i="307"/>
  <c r="L8" i="307"/>
  <c r="K8" i="307"/>
  <c r="J8" i="307"/>
  <c r="I8" i="307"/>
  <c r="H8" i="307"/>
  <c r="G8" i="307"/>
  <c r="F8" i="307"/>
  <c r="D8" i="307"/>
  <c r="E8" i="307" s="1"/>
  <c r="C8" i="307"/>
  <c r="P9" i="307"/>
  <c r="P12" i="307"/>
  <c r="P24" i="307"/>
  <c r="P28" i="307"/>
  <c r="O40" i="307"/>
  <c r="D285" i="298"/>
  <c r="P285" i="298" s="1"/>
  <c r="P287" i="298"/>
  <c r="P288" i="298"/>
  <c r="P289" i="298"/>
  <c r="P291" i="298"/>
  <c r="P292" i="298"/>
  <c r="D293" i="298"/>
  <c r="P293" i="298" s="1"/>
  <c r="P297" i="298"/>
  <c r="P299" i="298"/>
  <c r="P300" i="298"/>
  <c r="P301" i="298"/>
  <c r="P302" i="298"/>
  <c r="P306" i="298"/>
  <c r="D308" i="298"/>
  <c r="P313" i="298"/>
  <c r="P314" i="298"/>
  <c r="D287" i="298"/>
  <c r="D288" i="298"/>
  <c r="D297" i="298"/>
  <c r="D300" i="298"/>
  <c r="O287" i="298"/>
  <c r="O288" i="298"/>
  <c r="O289" i="298"/>
  <c r="O291" i="298"/>
  <c r="O292" i="298"/>
  <c r="O297" i="298"/>
  <c r="O299" i="298"/>
  <c r="O300" i="298"/>
  <c r="O301" i="298"/>
  <c r="O302" i="298"/>
  <c r="O306" i="298"/>
  <c r="O313" i="298"/>
  <c r="O314" i="298"/>
  <c r="N285" i="298"/>
  <c r="N287" i="298"/>
  <c r="N288" i="298"/>
  <c r="N289" i="298"/>
  <c r="N291" i="298"/>
  <c r="N292" i="298"/>
  <c r="N297" i="298"/>
  <c r="N299" i="298"/>
  <c r="N300" i="298"/>
  <c r="N301" i="298"/>
  <c r="N302" i="298"/>
  <c r="N306" i="298"/>
  <c r="N313" i="298"/>
  <c r="N314" i="298"/>
  <c r="M285" i="298"/>
  <c r="M287" i="298"/>
  <c r="M288" i="298"/>
  <c r="M289" i="298"/>
  <c r="M291" i="298"/>
  <c r="M292" i="298"/>
  <c r="M297" i="298"/>
  <c r="M299" i="298"/>
  <c r="M300" i="298"/>
  <c r="M301" i="298"/>
  <c r="M302" i="298"/>
  <c r="M306" i="298"/>
  <c r="M313" i="298"/>
  <c r="M314" i="298"/>
  <c r="L285" i="298"/>
  <c r="L287" i="298"/>
  <c r="L288" i="298"/>
  <c r="L289" i="298"/>
  <c r="L291" i="298"/>
  <c r="L292" i="298"/>
  <c r="L297" i="298"/>
  <c r="L299" i="298"/>
  <c r="L300" i="298"/>
  <c r="L301" i="298"/>
  <c r="L302" i="298"/>
  <c r="L306" i="298"/>
  <c r="L313" i="298"/>
  <c r="L314" i="298"/>
  <c r="K285" i="298"/>
  <c r="K287" i="298"/>
  <c r="K288" i="298"/>
  <c r="K289" i="298"/>
  <c r="K291" i="298"/>
  <c r="K292" i="298"/>
  <c r="K297" i="298"/>
  <c r="K299" i="298"/>
  <c r="K300" i="298"/>
  <c r="K301" i="298"/>
  <c r="K302" i="298"/>
  <c r="K306" i="298"/>
  <c r="K313" i="298"/>
  <c r="K314" i="298"/>
  <c r="E285" i="298"/>
  <c r="E287" i="298"/>
  <c r="E288" i="298"/>
  <c r="E289" i="298"/>
  <c r="E291" i="298"/>
  <c r="E292" i="298"/>
  <c r="E297" i="298"/>
  <c r="E299" i="298"/>
  <c r="E300" i="298"/>
  <c r="E301" i="298"/>
  <c r="E302" i="298"/>
  <c r="E306" i="298"/>
  <c r="E313" i="298"/>
  <c r="E314" i="298"/>
  <c r="I285" i="298"/>
  <c r="I287" i="298"/>
  <c r="I288" i="298"/>
  <c r="I289" i="298"/>
  <c r="I291" i="298"/>
  <c r="I292" i="298"/>
  <c r="I297" i="298"/>
  <c r="I299" i="298"/>
  <c r="I300" i="298"/>
  <c r="I301" i="298"/>
  <c r="I302" i="298"/>
  <c r="I306" i="298"/>
  <c r="I313" i="298"/>
  <c r="I314" i="298"/>
  <c r="J285" i="298"/>
  <c r="J287" i="298"/>
  <c r="J288" i="298"/>
  <c r="J289" i="298"/>
  <c r="J291" i="298"/>
  <c r="J292" i="298"/>
  <c r="J297" i="298"/>
  <c r="J299" i="298"/>
  <c r="J300" i="298"/>
  <c r="J301" i="298"/>
  <c r="J302" i="298"/>
  <c r="J306" i="298"/>
  <c r="J313" i="298"/>
  <c r="J314" i="298"/>
  <c r="G284" i="298"/>
  <c r="G285" i="298"/>
  <c r="G286" i="298"/>
  <c r="G287" i="298"/>
  <c r="H287" i="298" s="1"/>
  <c r="G288" i="298"/>
  <c r="H288" i="298" s="1"/>
  <c r="G289" i="298"/>
  <c r="H289" i="298" s="1"/>
  <c r="G290" i="298"/>
  <c r="G291" i="298"/>
  <c r="H291" i="298" s="1"/>
  <c r="G292" i="298"/>
  <c r="H292" i="298" s="1"/>
  <c r="G293" i="298"/>
  <c r="G294" i="298"/>
  <c r="G295" i="298"/>
  <c r="G296" i="298"/>
  <c r="G297" i="298"/>
  <c r="H297" i="298" s="1"/>
  <c r="G298" i="298"/>
  <c r="G299" i="298"/>
  <c r="H299" i="298" s="1"/>
  <c r="G300" i="298"/>
  <c r="H300" i="298" s="1"/>
  <c r="G301" i="298"/>
  <c r="H301" i="298" s="1"/>
  <c r="G302" i="298"/>
  <c r="H302" i="298" s="1"/>
  <c r="G303" i="298"/>
  <c r="G304" i="298"/>
  <c r="G305" i="298"/>
  <c r="G306" i="298"/>
  <c r="H306" i="298" s="1"/>
  <c r="G307" i="298"/>
  <c r="G308" i="298"/>
  <c r="G309" i="298"/>
  <c r="G310" i="298"/>
  <c r="G311" i="298"/>
  <c r="G312" i="298"/>
  <c r="G313" i="298"/>
  <c r="H313" i="298" s="1"/>
  <c r="G314" i="298"/>
  <c r="H314" i="298" s="1"/>
  <c r="T58" i="297"/>
  <c r="U58" i="297"/>
  <c r="T59" i="297"/>
  <c r="U59" i="297"/>
  <c r="T60" i="297"/>
  <c r="U60" i="297"/>
  <c r="T61" i="297"/>
  <c r="U61" i="297"/>
  <c r="T62" i="297"/>
  <c r="U62" i="297"/>
  <c r="T63" i="297"/>
  <c r="U63" i="297"/>
  <c r="T64" i="297"/>
  <c r="U64" i="297"/>
  <c r="T65" i="297"/>
  <c r="U65" i="297"/>
  <c r="T66" i="297"/>
  <c r="U66" i="297"/>
  <c r="T67" i="297"/>
  <c r="U67" i="297"/>
  <c r="T68" i="297"/>
  <c r="U68" i="297"/>
  <c r="T69" i="297"/>
  <c r="U69" i="297"/>
  <c r="T70" i="297"/>
  <c r="U70" i="297"/>
  <c r="T71" i="297"/>
  <c r="U71" i="297"/>
  <c r="T72" i="297"/>
  <c r="U72" i="297"/>
  <c r="T73" i="297"/>
  <c r="U73" i="297"/>
  <c r="T74" i="297"/>
  <c r="U74" i="297"/>
  <c r="T75" i="297"/>
  <c r="U75" i="297"/>
  <c r="T76" i="297"/>
  <c r="U76" i="297"/>
  <c r="T77" i="297"/>
  <c r="U77" i="297"/>
  <c r="T78" i="297"/>
  <c r="U78" i="297"/>
  <c r="T79" i="297"/>
  <c r="U79" i="297"/>
  <c r="T80" i="297"/>
  <c r="U80" i="297"/>
  <c r="T81" i="297"/>
  <c r="U81" i="297"/>
  <c r="T82" i="297"/>
  <c r="U82" i="297"/>
  <c r="T83" i="297"/>
  <c r="U83" i="297"/>
  <c r="T84" i="297"/>
  <c r="U84" i="297"/>
  <c r="T85" i="297"/>
  <c r="U85" i="297"/>
  <c r="T86" i="297"/>
  <c r="U86" i="297"/>
  <c r="T87" i="297"/>
  <c r="U87" i="297"/>
  <c r="T88" i="297"/>
  <c r="U88" i="297"/>
  <c r="T89" i="297"/>
  <c r="U89" i="297"/>
  <c r="T90" i="297"/>
  <c r="U90" i="297"/>
  <c r="T91" i="297"/>
  <c r="U91" i="297"/>
  <c r="T92" i="297"/>
  <c r="U92" i="297"/>
  <c r="T93" i="297"/>
  <c r="U93" i="297"/>
  <c r="T94" i="297"/>
  <c r="U94" i="297"/>
  <c r="T95" i="297"/>
  <c r="U95" i="297"/>
  <c r="T96" i="297"/>
  <c r="U96" i="297"/>
  <c r="T97" i="297"/>
  <c r="U97" i="297"/>
  <c r="T98" i="297"/>
  <c r="U98" i="297"/>
  <c r="T99" i="297"/>
  <c r="U99" i="297"/>
  <c r="T100" i="297"/>
  <c r="U100" i="297"/>
  <c r="T101" i="297"/>
  <c r="U101" i="297"/>
  <c r="T102" i="297"/>
  <c r="U102" i="297"/>
  <c r="T103" i="297"/>
  <c r="U103" i="297"/>
  <c r="T104" i="297"/>
  <c r="U104" i="297"/>
  <c r="T105" i="297"/>
  <c r="U105" i="297"/>
  <c r="T106" i="297"/>
  <c r="U106" i="297"/>
  <c r="T107" i="297"/>
  <c r="U107" i="297"/>
  <c r="T108" i="297"/>
  <c r="U108" i="297"/>
  <c r="T109" i="297"/>
  <c r="U109" i="297"/>
  <c r="T110" i="297"/>
  <c r="U110" i="297"/>
  <c r="T111" i="297"/>
  <c r="U111" i="297"/>
  <c r="T112" i="297"/>
  <c r="U112" i="297"/>
  <c r="T113" i="297"/>
  <c r="U113" i="297"/>
  <c r="T114" i="297"/>
  <c r="U114" i="297"/>
  <c r="T115" i="297"/>
  <c r="U115" i="297"/>
  <c r="T116" i="297"/>
  <c r="U116" i="297"/>
  <c r="T117" i="297"/>
  <c r="U117" i="297"/>
  <c r="T118" i="297"/>
  <c r="U118" i="297"/>
  <c r="T119" i="297"/>
  <c r="U119" i="297"/>
  <c r="T120" i="297"/>
  <c r="U120" i="297"/>
  <c r="T121" i="297"/>
  <c r="U121" i="297"/>
  <c r="T122" i="297"/>
  <c r="U122" i="297"/>
  <c r="T123" i="297"/>
  <c r="U123" i="297"/>
  <c r="T124" i="297"/>
  <c r="U124" i="297"/>
  <c r="T125" i="297"/>
  <c r="U125" i="297"/>
  <c r="T126" i="297"/>
  <c r="U126" i="297"/>
  <c r="T127" i="297"/>
  <c r="U127" i="297"/>
  <c r="T128" i="297"/>
  <c r="U128" i="297"/>
  <c r="T129" i="297"/>
  <c r="U129" i="297"/>
  <c r="T130" i="297"/>
  <c r="U130" i="297"/>
  <c r="T131" i="297"/>
  <c r="U131" i="297"/>
  <c r="T132" i="297"/>
  <c r="U132" i="297"/>
  <c r="T133" i="297"/>
  <c r="U133" i="297"/>
  <c r="T134" i="297"/>
  <c r="U134" i="297"/>
  <c r="T135" i="297"/>
  <c r="U135" i="297"/>
  <c r="T136" i="297"/>
  <c r="U136" i="297"/>
  <c r="T137" i="297"/>
  <c r="U137" i="297"/>
  <c r="T138" i="297"/>
  <c r="U138" i="297"/>
  <c r="T139" i="297"/>
  <c r="U139" i="297"/>
  <c r="T140" i="297"/>
  <c r="U140" i="297"/>
  <c r="T141" i="297"/>
  <c r="U141" i="297"/>
  <c r="T142" i="297"/>
  <c r="U142" i="297"/>
  <c r="T143" i="297"/>
  <c r="U143" i="297"/>
  <c r="T144" i="297"/>
  <c r="U144" i="297"/>
  <c r="T145" i="297"/>
  <c r="U145" i="297"/>
  <c r="T146" i="297"/>
  <c r="U146" i="297"/>
  <c r="T147" i="297"/>
  <c r="U147" i="297"/>
  <c r="T148" i="297"/>
  <c r="U148" i="297"/>
  <c r="T149" i="297"/>
  <c r="U149" i="297"/>
  <c r="T150" i="297"/>
  <c r="U150" i="297"/>
  <c r="T151" i="297"/>
  <c r="U151" i="297"/>
  <c r="T152" i="297"/>
  <c r="U152" i="297"/>
  <c r="T153" i="297"/>
  <c r="U153" i="297"/>
  <c r="T154" i="297"/>
  <c r="U154" i="297"/>
  <c r="T155" i="297"/>
  <c r="U155" i="297"/>
  <c r="T156" i="297"/>
  <c r="U156" i="297"/>
  <c r="T157" i="297"/>
  <c r="U157" i="297"/>
  <c r="T158" i="297"/>
  <c r="U158" i="297"/>
  <c r="T159" i="297"/>
  <c r="U159" i="297"/>
  <c r="T160" i="297"/>
  <c r="U160" i="297"/>
  <c r="T161" i="297"/>
  <c r="U161" i="297"/>
  <c r="T162" i="297"/>
  <c r="U162" i="297"/>
  <c r="T163" i="297"/>
  <c r="U163" i="297"/>
  <c r="T164" i="297"/>
  <c r="U164" i="297"/>
  <c r="T165" i="297"/>
  <c r="U165" i="297"/>
  <c r="T166" i="297"/>
  <c r="U166" i="297"/>
  <c r="T167" i="297"/>
  <c r="U167" i="297"/>
  <c r="T168" i="297"/>
  <c r="U168" i="297"/>
  <c r="T169" i="297"/>
  <c r="U169" i="297"/>
  <c r="T170" i="297"/>
  <c r="U170" i="297"/>
  <c r="T171" i="297"/>
  <c r="U171" i="297"/>
  <c r="T172" i="297"/>
  <c r="U172" i="297"/>
  <c r="T173" i="297"/>
  <c r="U173" i="297"/>
  <c r="T174" i="297"/>
  <c r="U174" i="297"/>
  <c r="T175" i="297"/>
  <c r="U175" i="297"/>
  <c r="T176" i="297"/>
  <c r="U176" i="297"/>
  <c r="T177" i="297"/>
  <c r="U177" i="297"/>
  <c r="T178" i="297"/>
  <c r="U178" i="297"/>
  <c r="T179" i="297"/>
  <c r="U179" i="297"/>
  <c r="T180" i="297"/>
  <c r="U180" i="297"/>
  <c r="T181" i="297"/>
  <c r="U181" i="297"/>
  <c r="T182" i="297"/>
  <c r="U182" i="297"/>
  <c r="T183" i="297"/>
  <c r="U183" i="297"/>
  <c r="T184" i="297"/>
  <c r="U184" i="297"/>
  <c r="T185" i="297"/>
  <c r="U185" i="297"/>
  <c r="T186" i="297"/>
  <c r="U186" i="297"/>
  <c r="T187" i="297"/>
  <c r="U187" i="297"/>
  <c r="T188" i="297"/>
  <c r="U188" i="297"/>
  <c r="T189" i="297"/>
  <c r="U189" i="297"/>
  <c r="T190" i="297"/>
  <c r="U190" i="297"/>
  <c r="T191" i="297"/>
  <c r="U191" i="297"/>
  <c r="T192" i="297"/>
  <c r="U192" i="297"/>
  <c r="T193" i="297"/>
  <c r="U193" i="297"/>
  <c r="T194" i="297"/>
  <c r="U194" i="297"/>
  <c r="T195" i="297"/>
  <c r="U195" i="297"/>
  <c r="T196" i="297"/>
  <c r="U196" i="297"/>
  <c r="T197" i="297"/>
  <c r="U197" i="297"/>
  <c r="T198" i="297"/>
  <c r="U198" i="297"/>
  <c r="T199" i="297"/>
  <c r="U199" i="297"/>
  <c r="T200" i="297"/>
  <c r="U200" i="297"/>
  <c r="T201" i="297"/>
  <c r="U201" i="297"/>
  <c r="T202" i="297"/>
  <c r="U202" i="297"/>
  <c r="T203" i="297"/>
  <c r="U203" i="297"/>
  <c r="T204" i="297"/>
  <c r="U204" i="297"/>
  <c r="T205" i="297"/>
  <c r="U205" i="297"/>
  <c r="T206" i="297"/>
  <c r="U206" i="297"/>
  <c r="T207" i="297"/>
  <c r="U207" i="297"/>
  <c r="T208" i="297"/>
  <c r="U208" i="297"/>
  <c r="T209" i="297"/>
  <c r="U209" i="297"/>
  <c r="T210" i="297"/>
  <c r="U210" i="297"/>
  <c r="T211" i="297"/>
  <c r="U211" i="297"/>
  <c r="T212" i="297"/>
  <c r="U212" i="297"/>
  <c r="T213" i="297"/>
  <c r="U213" i="297"/>
  <c r="T214" i="297"/>
  <c r="U214" i="297"/>
  <c r="T215" i="297"/>
  <c r="U215" i="297"/>
  <c r="T216" i="297"/>
  <c r="U216" i="297"/>
  <c r="T217" i="297"/>
  <c r="U217" i="297"/>
  <c r="T218" i="297"/>
  <c r="U218" i="297"/>
  <c r="T219" i="297"/>
  <c r="U219" i="297"/>
  <c r="T220" i="297"/>
  <c r="U220" i="297"/>
  <c r="T221" i="297"/>
  <c r="U221" i="297"/>
  <c r="T222" i="297"/>
  <c r="U222" i="297"/>
  <c r="T223" i="297"/>
  <c r="U223" i="297"/>
  <c r="T224" i="297"/>
  <c r="U224" i="297"/>
  <c r="T225" i="297"/>
  <c r="U225" i="297"/>
  <c r="T226" i="297"/>
  <c r="U226" i="297"/>
  <c r="T227" i="297"/>
  <c r="U227" i="297"/>
  <c r="T228" i="297"/>
  <c r="U228" i="297"/>
  <c r="T229" i="297"/>
  <c r="U229" i="297"/>
  <c r="T230" i="297"/>
  <c r="U230" i="297"/>
  <c r="T231" i="297"/>
  <c r="U231" i="297"/>
  <c r="T232" i="297"/>
  <c r="U232" i="297"/>
  <c r="T233" i="297"/>
  <c r="U233" i="297"/>
  <c r="T234" i="297"/>
  <c r="U234" i="297"/>
  <c r="T235" i="297"/>
  <c r="U235" i="297"/>
  <c r="T236" i="297"/>
  <c r="U236" i="297"/>
  <c r="T237" i="297"/>
  <c r="U237" i="297"/>
  <c r="T238" i="297"/>
  <c r="U238" i="297"/>
  <c r="T239" i="297"/>
  <c r="U239" i="297"/>
  <c r="T240" i="297"/>
  <c r="U240" i="297"/>
  <c r="T241" i="297"/>
  <c r="U241" i="297"/>
  <c r="T242" i="297"/>
  <c r="U242" i="297"/>
  <c r="T243" i="297"/>
  <c r="U243" i="297"/>
  <c r="T244" i="297"/>
  <c r="U244" i="297"/>
  <c r="T245" i="297"/>
  <c r="U245" i="297"/>
  <c r="T246" i="297"/>
  <c r="U246" i="297"/>
  <c r="T247" i="297"/>
  <c r="U247" i="297"/>
  <c r="T248" i="297"/>
  <c r="U248" i="297"/>
  <c r="T249" i="297"/>
  <c r="U249" i="297"/>
  <c r="T250" i="297"/>
  <c r="U250" i="297"/>
  <c r="T251" i="297"/>
  <c r="U251" i="297"/>
  <c r="T252" i="297"/>
  <c r="U252" i="297"/>
  <c r="T253" i="297"/>
  <c r="U253" i="297"/>
  <c r="T254" i="297"/>
  <c r="U254" i="297"/>
  <c r="T255" i="297"/>
  <c r="U255" i="297"/>
  <c r="T256" i="297"/>
  <c r="U256" i="297"/>
  <c r="T257" i="297"/>
  <c r="U257" i="297"/>
  <c r="T258" i="297"/>
  <c r="U258" i="297"/>
  <c r="T259" i="297"/>
  <c r="U259" i="297"/>
  <c r="T260" i="297"/>
  <c r="U260" i="297"/>
  <c r="T261" i="297"/>
  <c r="U261" i="297"/>
  <c r="T262" i="297"/>
  <c r="U262" i="297"/>
  <c r="T263" i="297"/>
  <c r="U263" i="297"/>
  <c r="T264" i="297"/>
  <c r="U264" i="297"/>
  <c r="T265" i="297"/>
  <c r="U265" i="297"/>
  <c r="T266" i="297"/>
  <c r="U266" i="297"/>
  <c r="T267" i="297"/>
  <c r="U267" i="297"/>
  <c r="T268" i="297"/>
  <c r="U268" i="297"/>
  <c r="T269" i="297"/>
  <c r="U269" i="297"/>
  <c r="T270" i="297"/>
  <c r="U270" i="297"/>
  <c r="T271" i="297"/>
  <c r="U271" i="297"/>
  <c r="T272" i="297"/>
  <c r="U272" i="297"/>
  <c r="T273" i="297"/>
  <c r="U273" i="297"/>
  <c r="T274" i="297"/>
  <c r="U274" i="297"/>
  <c r="T275" i="297"/>
  <c r="U275" i="297"/>
  <c r="T276" i="297"/>
  <c r="U276" i="297"/>
  <c r="T277" i="297"/>
  <c r="U277" i="297"/>
  <c r="T278" i="297"/>
  <c r="U278" i="297"/>
  <c r="T279" i="297"/>
  <c r="U279" i="297"/>
  <c r="T280" i="297"/>
  <c r="U280" i="297"/>
  <c r="T281" i="297"/>
  <c r="U281" i="297"/>
  <c r="T282" i="297"/>
  <c r="U282" i="297"/>
  <c r="T283" i="297"/>
  <c r="U283" i="297"/>
  <c r="T284" i="297"/>
  <c r="U284" i="297"/>
  <c r="T285" i="297"/>
  <c r="U285" i="297"/>
  <c r="T286" i="297"/>
  <c r="U286" i="297"/>
  <c r="T287" i="297"/>
  <c r="U287" i="297"/>
  <c r="T288" i="297"/>
  <c r="U288" i="297"/>
  <c r="T289" i="297"/>
  <c r="U289" i="297"/>
  <c r="T290" i="297"/>
  <c r="U290" i="297"/>
  <c r="T291" i="297"/>
  <c r="U291" i="297"/>
  <c r="T292" i="297"/>
  <c r="U292" i="297"/>
  <c r="T293" i="297"/>
  <c r="U293" i="297"/>
  <c r="T294" i="297"/>
  <c r="U294" i="297"/>
  <c r="T295" i="297"/>
  <c r="U295" i="297"/>
  <c r="T296" i="297"/>
  <c r="U296" i="297"/>
  <c r="T297" i="297"/>
  <c r="U297" i="297"/>
  <c r="T298" i="297"/>
  <c r="U298" i="297"/>
  <c r="T299" i="297"/>
  <c r="U299" i="297"/>
  <c r="T300" i="297"/>
  <c r="U300" i="297"/>
  <c r="T301" i="297"/>
  <c r="U301" i="297"/>
  <c r="T302" i="297"/>
  <c r="U302" i="297"/>
  <c r="T303" i="297"/>
  <c r="U303" i="297"/>
  <c r="T304" i="297"/>
  <c r="U304" i="297"/>
  <c r="T305" i="297"/>
  <c r="U305" i="297"/>
  <c r="T306" i="297"/>
  <c r="U306" i="297"/>
  <c r="T307" i="297"/>
  <c r="U307" i="297"/>
  <c r="T308" i="297"/>
  <c r="U308" i="297"/>
  <c r="T309" i="297"/>
  <c r="U309" i="297"/>
  <c r="T310" i="297"/>
  <c r="U310" i="297"/>
  <c r="T311" i="297"/>
  <c r="U311" i="297"/>
  <c r="T312" i="297"/>
  <c r="U312" i="297"/>
  <c r="T313" i="297"/>
  <c r="U313" i="297"/>
  <c r="T314" i="297"/>
  <c r="U314" i="297"/>
  <c r="T315" i="297"/>
  <c r="U315" i="297"/>
  <c r="T316" i="297"/>
  <c r="U316" i="297"/>
  <c r="T317" i="297"/>
  <c r="U317" i="297"/>
  <c r="T318" i="297"/>
  <c r="U318" i="297"/>
  <c r="T319" i="297"/>
  <c r="U319" i="297"/>
  <c r="T320" i="297"/>
  <c r="U320" i="297"/>
  <c r="T321" i="297"/>
  <c r="U321" i="297"/>
  <c r="T322" i="297"/>
  <c r="U322" i="297"/>
  <c r="T323" i="297"/>
  <c r="U323" i="297"/>
  <c r="T324" i="297"/>
  <c r="U324" i="297"/>
  <c r="T325" i="297"/>
  <c r="U325" i="297"/>
  <c r="T326" i="297"/>
  <c r="U326" i="297"/>
  <c r="T327" i="297"/>
  <c r="U327" i="297"/>
  <c r="T328" i="297"/>
  <c r="U328" i="297"/>
  <c r="T329" i="297"/>
  <c r="U329" i="297"/>
  <c r="T330" i="297"/>
  <c r="U330" i="297"/>
  <c r="T331" i="297"/>
  <c r="U331" i="297"/>
  <c r="T332" i="297"/>
  <c r="U332" i="297"/>
  <c r="T333" i="297"/>
  <c r="U333" i="297"/>
  <c r="T334" i="297"/>
  <c r="U334" i="297"/>
  <c r="T335" i="297"/>
  <c r="U335" i="297"/>
  <c r="T336" i="297"/>
  <c r="U336" i="297"/>
  <c r="T337" i="297"/>
  <c r="U337" i="297"/>
  <c r="T338" i="297"/>
  <c r="U338" i="297"/>
  <c r="T339" i="297"/>
  <c r="U339" i="297"/>
  <c r="T340" i="297"/>
  <c r="U340" i="297"/>
  <c r="T341" i="297"/>
  <c r="U341" i="297"/>
  <c r="T342" i="297"/>
  <c r="U342" i="297"/>
  <c r="T343" i="297"/>
  <c r="U343" i="297"/>
  <c r="T344" i="297"/>
  <c r="U344" i="297"/>
  <c r="T345" i="297"/>
  <c r="U345" i="297"/>
  <c r="T346" i="297"/>
  <c r="U346" i="297"/>
  <c r="T347" i="297"/>
  <c r="U347" i="297"/>
  <c r="T348" i="297"/>
  <c r="U348" i="297"/>
  <c r="T349" i="297"/>
  <c r="U349" i="297"/>
  <c r="T350" i="297"/>
  <c r="U350" i="297"/>
  <c r="T351" i="297"/>
  <c r="U351" i="297"/>
  <c r="T352" i="297"/>
  <c r="U352" i="297"/>
  <c r="T353" i="297"/>
  <c r="U353" i="297"/>
  <c r="T354" i="297"/>
  <c r="U354" i="297"/>
  <c r="T355" i="297"/>
  <c r="U355" i="297"/>
  <c r="T356" i="297"/>
  <c r="U356" i="297"/>
  <c r="T357" i="297"/>
  <c r="U357" i="297"/>
  <c r="T358" i="297"/>
  <c r="U358" i="297"/>
  <c r="T359" i="297"/>
  <c r="U359" i="297"/>
  <c r="T360" i="297"/>
  <c r="U360" i="297"/>
  <c r="T361" i="297"/>
  <c r="U361" i="297"/>
  <c r="T362" i="297"/>
  <c r="U362" i="297"/>
  <c r="T363" i="297"/>
  <c r="U363" i="297"/>
  <c r="T364" i="297"/>
  <c r="U364" i="297"/>
  <c r="T365" i="297"/>
  <c r="U365" i="297"/>
  <c r="T366" i="297"/>
  <c r="U366" i="297"/>
  <c r="T367" i="297"/>
  <c r="U367" i="297"/>
  <c r="T368" i="297"/>
  <c r="U368" i="297"/>
  <c r="T369" i="297"/>
  <c r="U369" i="297"/>
  <c r="T370" i="297"/>
  <c r="U370" i="297"/>
  <c r="T371" i="297"/>
  <c r="U371" i="297"/>
  <c r="T372" i="297"/>
  <c r="U372" i="297"/>
  <c r="T373" i="297"/>
  <c r="U373" i="297"/>
  <c r="T374" i="297"/>
  <c r="U374" i="297"/>
  <c r="T375" i="297"/>
  <c r="U375" i="297"/>
  <c r="T376" i="297"/>
  <c r="U376" i="297"/>
  <c r="T377" i="297"/>
  <c r="U377" i="297"/>
  <c r="T378" i="297"/>
  <c r="U378" i="297"/>
  <c r="T379" i="297"/>
  <c r="U379" i="297"/>
  <c r="T380" i="297"/>
  <c r="U380" i="297"/>
  <c r="T381" i="297"/>
  <c r="U381" i="297"/>
  <c r="T382" i="297"/>
  <c r="U382" i="297"/>
  <c r="T383" i="297"/>
  <c r="U383" i="297"/>
  <c r="T384" i="297"/>
  <c r="U384" i="297"/>
  <c r="T385" i="297"/>
  <c r="U385" i="297"/>
  <c r="T386" i="297"/>
  <c r="U386" i="297"/>
  <c r="T387" i="297"/>
  <c r="U387" i="297"/>
  <c r="T388" i="297"/>
  <c r="U388" i="297"/>
  <c r="T389" i="297"/>
  <c r="U389" i="297"/>
  <c r="T390" i="297"/>
  <c r="U390" i="297"/>
  <c r="T391" i="297"/>
  <c r="U391" i="297"/>
  <c r="T392" i="297"/>
  <c r="U392" i="297"/>
  <c r="T393" i="297"/>
  <c r="U393" i="297"/>
  <c r="T394" i="297"/>
  <c r="U394" i="297"/>
  <c r="T395" i="297"/>
  <c r="U395" i="297"/>
  <c r="T396" i="297"/>
  <c r="U396" i="297"/>
  <c r="T397" i="297"/>
  <c r="U397" i="297"/>
  <c r="T398" i="297"/>
  <c r="U398" i="297"/>
  <c r="T399" i="297"/>
  <c r="U399" i="297"/>
  <c r="T400" i="297"/>
  <c r="U400" i="297"/>
  <c r="T401" i="297"/>
  <c r="U401" i="297"/>
  <c r="T402" i="297"/>
  <c r="U402" i="297"/>
  <c r="T403" i="297"/>
  <c r="U403" i="297"/>
  <c r="T404" i="297"/>
  <c r="U404" i="297"/>
  <c r="T405" i="297"/>
  <c r="U405" i="297"/>
  <c r="T406" i="297"/>
  <c r="U406" i="297"/>
  <c r="T407" i="297"/>
  <c r="U407" i="297"/>
  <c r="T408" i="297"/>
  <c r="U408" i="297"/>
  <c r="T409" i="297"/>
  <c r="U409" i="297"/>
  <c r="T410" i="297"/>
  <c r="U410" i="297"/>
  <c r="T411" i="297"/>
  <c r="U411" i="297"/>
  <c r="T412" i="297"/>
  <c r="U412" i="297"/>
  <c r="T413" i="297"/>
  <c r="U413" i="297"/>
  <c r="T414" i="297"/>
  <c r="U414" i="297"/>
  <c r="T415" i="297"/>
  <c r="U415" i="297"/>
  <c r="T416" i="297"/>
  <c r="U416" i="297"/>
  <c r="T417" i="297"/>
  <c r="U417" i="297"/>
  <c r="T418" i="297"/>
  <c r="U418" i="297"/>
  <c r="T419" i="297"/>
  <c r="U419" i="297"/>
  <c r="T420" i="297"/>
  <c r="U420" i="297"/>
  <c r="T421" i="297"/>
  <c r="U421" i="297"/>
  <c r="T422" i="297"/>
  <c r="U422" i="297"/>
  <c r="T423" i="297"/>
  <c r="U423" i="297"/>
  <c r="T424" i="297"/>
  <c r="U424" i="297"/>
  <c r="T425" i="297"/>
  <c r="U425" i="297"/>
  <c r="T426" i="297"/>
  <c r="U426" i="297"/>
  <c r="T427" i="297"/>
  <c r="U427" i="297"/>
  <c r="T428" i="297"/>
  <c r="U428" i="297"/>
  <c r="T429" i="297"/>
  <c r="U429" i="297"/>
  <c r="T430" i="297"/>
  <c r="U430" i="297"/>
  <c r="T431" i="297"/>
  <c r="U431" i="297"/>
  <c r="T432" i="297"/>
  <c r="U432" i="297"/>
  <c r="T433" i="297"/>
  <c r="U433" i="297"/>
  <c r="T434" i="297"/>
  <c r="U434" i="297"/>
  <c r="T435" i="297"/>
  <c r="U435" i="297"/>
  <c r="T436" i="297"/>
  <c r="U436" i="297"/>
  <c r="T437" i="297"/>
  <c r="U437" i="297"/>
  <c r="T438" i="297"/>
  <c r="U438" i="297"/>
  <c r="T439" i="297"/>
  <c r="U439" i="297"/>
  <c r="T440" i="297"/>
  <c r="U440" i="297"/>
  <c r="T441" i="297"/>
  <c r="U441" i="297"/>
  <c r="T442" i="297"/>
  <c r="U442" i="297"/>
  <c r="T443" i="297"/>
  <c r="U443" i="297"/>
  <c r="T444" i="297"/>
  <c r="U444" i="297"/>
  <c r="T445" i="297"/>
  <c r="U445" i="297"/>
  <c r="T446" i="297"/>
  <c r="U446" i="297"/>
  <c r="T447" i="297"/>
  <c r="U447" i="297"/>
  <c r="T448" i="297"/>
  <c r="U448" i="297"/>
  <c r="T449" i="297"/>
  <c r="U449" i="297"/>
  <c r="T450" i="297"/>
  <c r="U450" i="297"/>
  <c r="T451" i="297"/>
  <c r="U451" i="297"/>
  <c r="T452" i="297"/>
  <c r="U452" i="297"/>
  <c r="T453" i="297"/>
  <c r="U453" i="297"/>
  <c r="T454" i="297"/>
  <c r="U454" i="297"/>
  <c r="T455" i="297"/>
  <c r="U455" i="297"/>
  <c r="T456" i="297"/>
  <c r="U456" i="297"/>
  <c r="T457" i="297"/>
  <c r="U457" i="297"/>
  <c r="T458" i="297"/>
  <c r="U458" i="297"/>
  <c r="T459" i="297"/>
  <c r="U459" i="297"/>
  <c r="T460" i="297"/>
  <c r="U460" i="297"/>
  <c r="T461" i="297"/>
  <c r="U461" i="297"/>
  <c r="T462" i="297"/>
  <c r="U462" i="297"/>
  <c r="T463" i="297"/>
  <c r="U463" i="297"/>
  <c r="T464" i="297"/>
  <c r="U464" i="297"/>
  <c r="T465" i="297"/>
  <c r="U465" i="297"/>
  <c r="T466" i="297"/>
  <c r="U466" i="297"/>
  <c r="T467" i="297"/>
  <c r="U467" i="297"/>
  <c r="T468" i="297"/>
  <c r="U468" i="297"/>
  <c r="T469" i="297"/>
  <c r="U469" i="297"/>
  <c r="T470" i="297"/>
  <c r="U470" i="297"/>
  <c r="T471" i="297"/>
  <c r="U471" i="297"/>
  <c r="T472" i="297"/>
  <c r="U472" i="297"/>
  <c r="T473" i="297"/>
  <c r="U473" i="297"/>
  <c r="T474" i="297"/>
  <c r="U474" i="297"/>
  <c r="T475" i="297"/>
  <c r="U475" i="297"/>
  <c r="T476" i="297"/>
  <c r="U476" i="297"/>
  <c r="T477" i="297"/>
  <c r="U477" i="297"/>
  <c r="T478" i="297"/>
  <c r="U478" i="297"/>
  <c r="T479" i="297"/>
  <c r="U479" i="297"/>
  <c r="T480" i="297"/>
  <c r="U480" i="297"/>
  <c r="T481" i="297"/>
  <c r="U481" i="297"/>
  <c r="T482" i="297"/>
  <c r="U482" i="297"/>
  <c r="T483" i="297"/>
  <c r="U483" i="297"/>
  <c r="T484" i="297"/>
  <c r="U484" i="297"/>
  <c r="T485" i="297"/>
  <c r="U485" i="297"/>
  <c r="T486" i="297"/>
  <c r="U486" i="297"/>
  <c r="T487" i="297"/>
  <c r="U487" i="297"/>
  <c r="T488" i="297"/>
  <c r="U488" i="297"/>
  <c r="T489" i="297"/>
  <c r="U489" i="297"/>
  <c r="T490" i="297"/>
  <c r="U490" i="297"/>
  <c r="T491" i="297"/>
  <c r="U491" i="297"/>
  <c r="T492" i="297"/>
  <c r="U492" i="297"/>
  <c r="T493" i="297"/>
  <c r="U493" i="297"/>
  <c r="T494" i="297"/>
  <c r="U494" i="297"/>
  <c r="T495" i="297"/>
  <c r="U495" i="297"/>
  <c r="T496" i="297"/>
  <c r="U496" i="297"/>
  <c r="T497" i="297"/>
  <c r="U497" i="297"/>
  <c r="T498" i="297"/>
  <c r="U498" i="297"/>
  <c r="T499" i="297"/>
  <c r="U499" i="297"/>
  <c r="T500" i="297"/>
  <c r="U500" i="297"/>
  <c r="T501" i="297"/>
  <c r="U501" i="297"/>
  <c r="T502" i="297"/>
  <c r="U502" i="297"/>
  <c r="T503" i="297"/>
  <c r="U503" i="297"/>
  <c r="T504" i="297"/>
  <c r="U504" i="297"/>
  <c r="T505" i="297"/>
  <c r="U505" i="297"/>
  <c r="T506" i="297"/>
  <c r="U506" i="297"/>
  <c r="T507" i="297"/>
  <c r="U507" i="297"/>
  <c r="T508" i="297"/>
  <c r="U508" i="297"/>
  <c r="T509" i="297"/>
  <c r="U509" i="297"/>
  <c r="T510" i="297"/>
  <c r="U510" i="297"/>
  <c r="T511" i="297"/>
  <c r="U511" i="297"/>
  <c r="T512" i="297"/>
  <c r="U512" i="297"/>
  <c r="T513" i="297"/>
  <c r="U513" i="297"/>
  <c r="T514" i="297"/>
  <c r="U514" i="297"/>
  <c r="T515" i="297"/>
  <c r="U515" i="297"/>
  <c r="T516" i="297"/>
  <c r="U516" i="297"/>
  <c r="T517" i="297"/>
  <c r="U517" i="297"/>
  <c r="T518" i="297"/>
  <c r="U518" i="297"/>
  <c r="T519" i="297"/>
  <c r="U519" i="297"/>
  <c r="T520" i="297"/>
  <c r="U520" i="297"/>
  <c r="T521" i="297"/>
  <c r="U521" i="297"/>
  <c r="T522" i="297"/>
  <c r="U522" i="297"/>
  <c r="T523" i="297"/>
  <c r="U523" i="297"/>
  <c r="T524" i="297"/>
  <c r="U524" i="297"/>
  <c r="T525" i="297"/>
  <c r="U525" i="297"/>
  <c r="T526" i="297"/>
  <c r="U526" i="297"/>
  <c r="T527" i="297"/>
  <c r="U527" i="297"/>
  <c r="T528" i="297"/>
  <c r="U528" i="297"/>
  <c r="T529" i="297"/>
  <c r="U529" i="297"/>
  <c r="T530" i="297"/>
  <c r="U530" i="297"/>
  <c r="T531" i="297"/>
  <c r="U531" i="297"/>
  <c r="T532" i="297"/>
  <c r="U532" i="297"/>
  <c r="T533" i="297"/>
  <c r="U533" i="297"/>
  <c r="T534" i="297"/>
  <c r="U534" i="297"/>
  <c r="T535" i="297"/>
  <c r="U535" i="297"/>
  <c r="T536" i="297"/>
  <c r="U536" i="297"/>
  <c r="T537" i="297"/>
  <c r="U537" i="297"/>
  <c r="T538" i="297"/>
  <c r="U538" i="297"/>
  <c r="T539" i="297"/>
  <c r="U539" i="297"/>
  <c r="T540" i="297"/>
  <c r="U540" i="297"/>
  <c r="T541" i="297"/>
  <c r="U541" i="297"/>
  <c r="T542" i="297"/>
  <c r="U542" i="297"/>
  <c r="T543" i="297"/>
  <c r="U543" i="297"/>
  <c r="T544" i="297"/>
  <c r="U544" i="297"/>
  <c r="T545" i="297"/>
  <c r="U545" i="297"/>
  <c r="T546" i="297"/>
  <c r="U546" i="297"/>
  <c r="T547" i="297"/>
  <c r="U547" i="297"/>
  <c r="T548" i="297"/>
  <c r="U548" i="297"/>
  <c r="T549" i="297"/>
  <c r="U549" i="297"/>
  <c r="T550" i="297"/>
  <c r="U550" i="297"/>
  <c r="T551" i="297"/>
  <c r="U551" i="297"/>
  <c r="T552" i="297"/>
  <c r="U552" i="297"/>
  <c r="T553" i="297"/>
  <c r="U553" i="297"/>
  <c r="T554" i="297"/>
  <c r="U554" i="297"/>
  <c r="T555" i="297"/>
  <c r="U555" i="297"/>
  <c r="T556" i="297"/>
  <c r="U556" i="297"/>
  <c r="T557" i="297"/>
  <c r="U557" i="297"/>
  <c r="T558" i="297"/>
  <c r="U558" i="297"/>
  <c r="T559" i="297"/>
  <c r="U559" i="297"/>
  <c r="T560" i="297"/>
  <c r="U560" i="297"/>
  <c r="T561" i="297"/>
  <c r="U561" i="297"/>
  <c r="T562" i="297"/>
  <c r="U562" i="297"/>
  <c r="T563" i="297"/>
  <c r="U563" i="297"/>
  <c r="T564" i="297"/>
  <c r="U564" i="297"/>
  <c r="T565" i="297"/>
  <c r="U565" i="297"/>
  <c r="T566" i="297"/>
  <c r="U566" i="297"/>
  <c r="T567" i="297"/>
  <c r="U567" i="297"/>
  <c r="T568" i="297"/>
  <c r="U568" i="297"/>
  <c r="T569" i="297"/>
  <c r="U569" i="297"/>
  <c r="T570" i="297"/>
  <c r="U570" i="297"/>
  <c r="T571" i="297"/>
  <c r="U571" i="297"/>
  <c r="T572" i="297"/>
  <c r="U572" i="297"/>
  <c r="T573" i="297"/>
  <c r="U573" i="297"/>
  <c r="T574" i="297"/>
  <c r="U574" i="297"/>
  <c r="T575" i="297"/>
  <c r="U575" i="297"/>
  <c r="T576" i="297"/>
  <c r="U576" i="297"/>
  <c r="T577" i="297"/>
  <c r="U577" i="297"/>
  <c r="T578" i="297"/>
  <c r="U578" i="297"/>
  <c r="T579" i="297"/>
  <c r="U579" i="297"/>
  <c r="T580" i="297"/>
  <c r="U580" i="297"/>
  <c r="T581" i="297"/>
  <c r="U581" i="297"/>
  <c r="T582" i="297"/>
  <c r="U582" i="297"/>
  <c r="T583" i="297"/>
  <c r="U583" i="297"/>
  <c r="T584" i="297"/>
  <c r="U584" i="297"/>
  <c r="T585" i="297"/>
  <c r="U585" i="297"/>
  <c r="T586" i="297"/>
  <c r="U586" i="297"/>
  <c r="T587" i="297"/>
  <c r="U587" i="297"/>
  <c r="T588" i="297"/>
  <c r="U588" i="297"/>
  <c r="T589" i="297"/>
  <c r="U589" i="297"/>
  <c r="T590" i="297"/>
  <c r="U590" i="297"/>
  <c r="T591" i="297"/>
  <c r="U591" i="297"/>
  <c r="T592" i="297"/>
  <c r="U592" i="297"/>
  <c r="T593" i="297"/>
  <c r="U593" i="297"/>
  <c r="T594" i="297"/>
  <c r="U594" i="297"/>
  <c r="T595" i="297"/>
  <c r="U595" i="297"/>
  <c r="T596" i="297"/>
  <c r="U596" i="297"/>
  <c r="T597" i="297"/>
  <c r="U597" i="297"/>
  <c r="T598" i="297"/>
  <c r="U598" i="297"/>
  <c r="T599" i="297"/>
  <c r="U599" i="297"/>
  <c r="T600" i="297"/>
  <c r="U600" i="297"/>
  <c r="T601" i="297"/>
  <c r="U601" i="297"/>
  <c r="T602" i="297"/>
  <c r="U602" i="297"/>
  <c r="T603" i="297"/>
  <c r="U603" i="297"/>
  <c r="T604" i="297"/>
  <c r="U604" i="297"/>
  <c r="T605" i="297"/>
  <c r="U605" i="297"/>
  <c r="T606" i="297"/>
  <c r="U606" i="297"/>
  <c r="T607" i="297"/>
  <c r="U607" i="297"/>
  <c r="T608" i="297"/>
  <c r="U608" i="297"/>
  <c r="T609" i="297"/>
  <c r="U609" i="297"/>
  <c r="T610" i="297"/>
  <c r="U610" i="297"/>
  <c r="T611" i="297"/>
  <c r="U611" i="297"/>
  <c r="T612" i="297"/>
  <c r="U612" i="297"/>
  <c r="T613" i="297"/>
  <c r="U613" i="297"/>
  <c r="T614" i="297"/>
  <c r="U614" i="297"/>
  <c r="T615" i="297"/>
  <c r="U615" i="297"/>
  <c r="T616" i="297"/>
  <c r="U616" i="297"/>
  <c r="T617" i="297"/>
  <c r="U617" i="297"/>
  <c r="T618" i="297"/>
  <c r="U618" i="297"/>
  <c r="T619" i="297"/>
  <c r="U619" i="297"/>
  <c r="T620" i="297"/>
  <c r="U620" i="297"/>
  <c r="T621" i="297"/>
  <c r="U621" i="297"/>
  <c r="T622" i="297"/>
  <c r="U622" i="297"/>
  <c r="T623" i="297"/>
  <c r="U623" i="297"/>
  <c r="T624" i="297"/>
  <c r="U624" i="297"/>
  <c r="T625" i="297"/>
  <c r="U625" i="297"/>
  <c r="T626" i="297"/>
  <c r="U626" i="297"/>
  <c r="T627" i="297"/>
  <c r="U627" i="297"/>
  <c r="T628" i="297"/>
  <c r="U628" i="297"/>
  <c r="T629" i="297"/>
  <c r="U629" i="297"/>
  <c r="T630" i="297"/>
  <c r="U630" i="297"/>
  <c r="T631" i="297"/>
  <c r="U631" i="297"/>
  <c r="T632" i="297"/>
  <c r="U632" i="297"/>
  <c r="T633" i="297"/>
  <c r="U633" i="297"/>
  <c r="T634" i="297"/>
  <c r="U634" i="297"/>
  <c r="T635" i="297"/>
  <c r="U635" i="297"/>
  <c r="T636" i="297"/>
  <c r="U636" i="297"/>
  <c r="T637" i="297"/>
  <c r="U637" i="297"/>
  <c r="T638" i="297"/>
  <c r="U638" i="297"/>
  <c r="T639" i="297"/>
  <c r="U639" i="297"/>
  <c r="T640" i="297"/>
  <c r="U640" i="297"/>
  <c r="T641" i="297"/>
  <c r="U641" i="297"/>
  <c r="T642" i="297"/>
  <c r="U642" i="297"/>
  <c r="T643" i="297"/>
  <c r="U643" i="297"/>
  <c r="T644" i="297"/>
  <c r="U644" i="297"/>
  <c r="T645" i="297"/>
  <c r="U645" i="297"/>
  <c r="T646" i="297"/>
  <c r="U646" i="297"/>
  <c r="T647" i="297"/>
  <c r="U647" i="297"/>
  <c r="T648" i="297"/>
  <c r="U648" i="297"/>
  <c r="T649" i="297"/>
  <c r="U649" i="297"/>
  <c r="T650" i="297"/>
  <c r="U650" i="297"/>
  <c r="T651" i="297"/>
  <c r="U651" i="297"/>
  <c r="T652" i="297"/>
  <c r="U652" i="297"/>
  <c r="T653" i="297"/>
  <c r="U653" i="297"/>
  <c r="T654" i="297"/>
  <c r="U654" i="297"/>
  <c r="T655" i="297"/>
  <c r="U655" i="297"/>
  <c r="T656" i="297"/>
  <c r="U656" i="297"/>
  <c r="T657" i="297"/>
  <c r="U657" i="297"/>
  <c r="T658" i="297"/>
  <c r="U658" i="297"/>
  <c r="T659" i="297"/>
  <c r="U659" i="297"/>
  <c r="T660" i="297"/>
  <c r="U660" i="297"/>
  <c r="T661" i="297"/>
  <c r="U661" i="297"/>
  <c r="T662" i="297"/>
  <c r="U662" i="297"/>
  <c r="T663" i="297"/>
  <c r="U663" i="297"/>
  <c r="T664" i="297"/>
  <c r="U664" i="297"/>
  <c r="T665" i="297"/>
  <c r="U665" i="297"/>
  <c r="T666" i="297"/>
  <c r="U666" i="297"/>
  <c r="T667" i="297"/>
  <c r="U667" i="297"/>
  <c r="T668" i="297"/>
  <c r="U668" i="297"/>
  <c r="T669" i="297"/>
  <c r="U669" i="297"/>
  <c r="T670" i="297"/>
  <c r="U670" i="297"/>
  <c r="T671" i="297"/>
  <c r="U671" i="297"/>
  <c r="T672" i="297"/>
  <c r="U672" i="297"/>
  <c r="T673" i="297"/>
  <c r="U673" i="297"/>
  <c r="T674" i="297"/>
  <c r="U674" i="297"/>
  <c r="T675" i="297"/>
  <c r="U675" i="297"/>
  <c r="T676" i="297"/>
  <c r="U676" i="297"/>
  <c r="T677" i="297"/>
  <c r="U677" i="297"/>
  <c r="T678" i="297"/>
  <c r="U678" i="297"/>
  <c r="T679" i="297"/>
  <c r="U679" i="297"/>
  <c r="T680" i="297"/>
  <c r="U680" i="297"/>
  <c r="T681" i="297"/>
  <c r="U681" i="297"/>
  <c r="T682" i="297"/>
  <c r="U682" i="297"/>
  <c r="T683" i="297"/>
  <c r="U683" i="297"/>
  <c r="T684" i="297"/>
  <c r="U684" i="297"/>
  <c r="T685" i="297"/>
  <c r="U685" i="297"/>
  <c r="T686" i="297"/>
  <c r="U686" i="297"/>
  <c r="T687" i="297"/>
  <c r="U687" i="297"/>
  <c r="T688" i="297"/>
  <c r="U688" i="297"/>
  <c r="T689" i="297"/>
  <c r="U689" i="297"/>
  <c r="T690" i="297"/>
  <c r="U690" i="297"/>
  <c r="T691" i="297"/>
  <c r="U691" i="297"/>
  <c r="T692" i="297"/>
  <c r="U692" i="297"/>
  <c r="T693" i="297"/>
  <c r="U693" i="297"/>
  <c r="T694" i="297"/>
  <c r="U694" i="297"/>
  <c r="T695" i="297"/>
  <c r="U695" i="297"/>
  <c r="T696" i="297"/>
  <c r="U696" i="297"/>
  <c r="T697" i="297"/>
  <c r="U697" i="297"/>
  <c r="T698" i="297"/>
  <c r="U698" i="297"/>
  <c r="T699" i="297"/>
  <c r="U699" i="297"/>
  <c r="T700" i="297"/>
  <c r="U700" i="297"/>
  <c r="T701" i="297"/>
  <c r="U701" i="297"/>
  <c r="T702" i="297"/>
  <c r="U702" i="297"/>
  <c r="T703" i="297"/>
  <c r="U703" i="297"/>
  <c r="T704" i="297"/>
  <c r="U704" i="297"/>
  <c r="T705" i="297"/>
  <c r="U705" i="297"/>
  <c r="T706" i="297"/>
  <c r="U706" i="297"/>
  <c r="T707" i="297"/>
  <c r="U707" i="297"/>
  <c r="T708" i="297"/>
  <c r="U708" i="297"/>
  <c r="T709" i="297"/>
  <c r="U709" i="297"/>
  <c r="T710" i="297"/>
  <c r="U710" i="297"/>
  <c r="T711" i="297"/>
  <c r="U711" i="297"/>
  <c r="T712" i="297"/>
  <c r="U712" i="297"/>
  <c r="T713" i="297"/>
  <c r="U713" i="297"/>
  <c r="T714" i="297"/>
  <c r="U714" i="297"/>
  <c r="T715" i="297"/>
  <c r="U715" i="297"/>
  <c r="T716" i="297"/>
  <c r="U716" i="297"/>
  <c r="T717" i="297"/>
  <c r="U717" i="297"/>
  <c r="T718" i="297"/>
  <c r="U718" i="297"/>
  <c r="T719" i="297"/>
  <c r="U719" i="297"/>
  <c r="T720" i="297"/>
  <c r="U720" i="297"/>
  <c r="T721" i="297"/>
  <c r="U721" i="297"/>
  <c r="T722" i="297"/>
  <c r="U722" i="297"/>
  <c r="T723" i="297"/>
  <c r="U723" i="297"/>
  <c r="T724" i="297"/>
  <c r="U724" i="297"/>
  <c r="T725" i="297"/>
  <c r="U725" i="297"/>
  <c r="T726" i="297"/>
  <c r="U726" i="297"/>
  <c r="T727" i="297"/>
  <c r="U727" i="297"/>
  <c r="T728" i="297"/>
  <c r="U728" i="297"/>
  <c r="T729" i="297"/>
  <c r="U729" i="297"/>
  <c r="T730" i="297"/>
  <c r="U730" i="297"/>
  <c r="T731" i="297"/>
  <c r="U731" i="297"/>
  <c r="T732" i="297"/>
  <c r="U732" i="297"/>
  <c r="T733" i="297"/>
  <c r="U733" i="297"/>
  <c r="T734" i="297"/>
  <c r="U734" i="297"/>
  <c r="T735" i="297"/>
  <c r="U735" i="297"/>
  <c r="T736" i="297"/>
  <c r="U736" i="297"/>
  <c r="T737" i="297"/>
  <c r="U737" i="297"/>
  <c r="T738" i="297"/>
  <c r="U738" i="297"/>
  <c r="T739" i="297"/>
  <c r="U739" i="297"/>
  <c r="T740" i="297"/>
  <c r="U740" i="297"/>
  <c r="T741" i="297"/>
  <c r="U741" i="297"/>
  <c r="T742" i="297"/>
  <c r="U742" i="297"/>
  <c r="T743" i="297"/>
  <c r="U743" i="297"/>
  <c r="T744" i="297"/>
  <c r="U744" i="297"/>
  <c r="T745" i="297"/>
  <c r="U745" i="297"/>
  <c r="T746" i="297"/>
  <c r="U746" i="297"/>
  <c r="T747" i="297"/>
  <c r="U747" i="297"/>
  <c r="T748" i="297"/>
  <c r="U748" i="297"/>
  <c r="T749" i="297"/>
  <c r="U749" i="297"/>
  <c r="T750" i="297"/>
  <c r="U750" i="297"/>
  <c r="T751" i="297"/>
  <c r="U751" i="297"/>
  <c r="T752" i="297"/>
  <c r="U752" i="297"/>
  <c r="T753" i="297"/>
  <c r="U753" i="297"/>
  <c r="T754" i="297"/>
  <c r="U754" i="297"/>
  <c r="T755" i="297"/>
  <c r="U755" i="297"/>
  <c r="T756" i="297"/>
  <c r="U756" i="297"/>
  <c r="T757" i="297"/>
  <c r="U757" i="297"/>
  <c r="T758" i="297"/>
  <c r="U758" i="297"/>
  <c r="T759" i="297"/>
  <c r="U759" i="297"/>
  <c r="T760" i="297"/>
  <c r="U760" i="297"/>
  <c r="T761" i="297"/>
  <c r="U761" i="297"/>
  <c r="T762" i="297"/>
  <c r="U762" i="297"/>
  <c r="T763" i="297"/>
  <c r="U763" i="297"/>
  <c r="T764" i="297"/>
  <c r="U764" i="297"/>
  <c r="T765" i="297"/>
  <c r="U765" i="297"/>
  <c r="T766" i="297"/>
  <c r="U766" i="297"/>
  <c r="T767" i="297"/>
  <c r="U767" i="297"/>
  <c r="T768" i="297"/>
  <c r="U768" i="297"/>
  <c r="T769" i="297"/>
  <c r="U769" i="297"/>
  <c r="T770" i="297"/>
  <c r="U770" i="297"/>
  <c r="T771" i="297"/>
  <c r="U771" i="297"/>
  <c r="T772" i="297"/>
  <c r="U772" i="297"/>
  <c r="T773" i="297"/>
  <c r="U773" i="297"/>
  <c r="T774" i="297"/>
  <c r="U774" i="297"/>
  <c r="T775" i="297"/>
  <c r="U775" i="297"/>
  <c r="T776" i="297"/>
  <c r="U776" i="297"/>
  <c r="T777" i="297"/>
  <c r="U777" i="297"/>
  <c r="T778" i="297"/>
  <c r="U778" i="297"/>
  <c r="T779" i="297"/>
  <c r="U779" i="297"/>
  <c r="T780" i="297"/>
  <c r="U780" i="297"/>
  <c r="T781" i="297"/>
  <c r="U781" i="297"/>
  <c r="T782" i="297"/>
  <c r="U782" i="297"/>
  <c r="T783" i="297"/>
  <c r="U783" i="297"/>
  <c r="T784" i="297"/>
  <c r="U784" i="297"/>
  <c r="T785" i="297"/>
  <c r="U785" i="297"/>
  <c r="T786" i="297"/>
  <c r="U786" i="297"/>
  <c r="T787" i="297"/>
  <c r="U787" i="297"/>
  <c r="T788" i="297"/>
  <c r="U788" i="297"/>
  <c r="T789" i="297"/>
  <c r="U789" i="297"/>
  <c r="T790" i="297"/>
  <c r="U790" i="297"/>
  <c r="T791" i="297"/>
  <c r="U791" i="297"/>
  <c r="T792" i="297"/>
  <c r="U792" i="297"/>
  <c r="T793" i="297"/>
  <c r="U793" i="297"/>
  <c r="T794" i="297"/>
  <c r="U794" i="297"/>
  <c r="T795" i="297"/>
  <c r="U795" i="297"/>
  <c r="T796" i="297"/>
  <c r="U796" i="297"/>
  <c r="T797" i="297"/>
  <c r="U797" i="297"/>
  <c r="T798" i="297"/>
  <c r="U798" i="297"/>
  <c r="T799" i="297"/>
  <c r="U799" i="297"/>
  <c r="T800" i="297"/>
  <c r="U800" i="297"/>
  <c r="T801" i="297"/>
  <c r="U801" i="297"/>
  <c r="T802" i="297"/>
  <c r="U802" i="297"/>
  <c r="T803" i="297"/>
  <c r="U803" i="297"/>
  <c r="T804" i="297"/>
  <c r="U804" i="297"/>
  <c r="T805" i="297"/>
  <c r="U805" i="297"/>
  <c r="T806" i="297"/>
  <c r="U806" i="297"/>
  <c r="T807" i="297"/>
  <c r="U807" i="297"/>
  <c r="T808" i="297"/>
  <c r="U808" i="297"/>
  <c r="T809" i="297"/>
  <c r="U809" i="297"/>
  <c r="T810" i="297"/>
  <c r="U810" i="297"/>
  <c r="T811" i="297"/>
  <c r="U811" i="297"/>
  <c r="T812" i="297"/>
  <c r="U812" i="297"/>
  <c r="T813" i="297"/>
  <c r="U813" i="297"/>
  <c r="T814" i="297"/>
  <c r="U814" i="297"/>
  <c r="T815" i="297"/>
  <c r="U815" i="297"/>
  <c r="T816" i="297"/>
  <c r="U816" i="297"/>
  <c r="T817" i="297"/>
  <c r="U817" i="297"/>
  <c r="T818" i="297"/>
  <c r="U818" i="297"/>
  <c r="T819" i="297"/>
  <c r="U819" i="297"/>
  <c r="T820" i="297"/>
  <c r="U820" i="297"/>
  <c r="T821" i="297"/>
  <c r="U821" i="297"/>
  <c r="T822" i="297"/>
  <c r="U822" i="297"/>
  <c r="T823" i="297"/>
  <c r="U823" i="297"/>
  <c r="T824" i="297"/>
  <c r="U824" i="297"/>
  <c r="T825" i="297"/>
  <c r="U825" i="297"/>
  <c r="T826" i="297"/>
  <c r="U826" i="297"/>
  <c r="T827" i="297"/>
  <c r="U827" i="297"/>
  <c r="T828" i="297"/>
  <c r="U828" i="297"/>
  <c r="T829" i="297"/>
  <c r="U829" i="297"/>
  <c r="T830" i="297"/>
  <c r="U830" i="297"/>
  <c r="T831" i="297"/>
  <c r="U831" i="297"/>
  <c r="T832" i="297"/>
  <c r="U832" i="297"/>
  <c r="T833" i="297"/>
  <c r="U833" i="297"/>
  <c r="T834" i="297"/>
  <c r="U834" i="297"/>
  <c r="T835" i="297"/>
  <c r="U835" i="297"/>
  <c r="T836" i="297"/>
  <c r="U836" i="297"/>
  <c r="T837" i="297"/>
  <c r="U837" i="297"/>
  <c r="T838" i="297"/>
  <c r="U838" i="297"/>
  <c r="T839" i="297"/>
  <c r="U839" i="297"/>
  <c r="T840" i="297"/>
  <c r="U840" i="297"/>
  <c r="T841" i="297"/>
  <c r="U841" i="297"/>
  <c r="T842" i="297"/>
  <c r="U842" i="297"/>
  <c r="T843" i="297"/>
  <c r="U843" i="297"/>
  <c r="T844" i="297"/>
  <c r="U844" i="297"/>
  <c r="T845" i="297"/>
  <c r="U845" i="297"/>
  <c r="T846" i="297"/>
  <c r="U846" i="297"/>
  <c r="T847" i="297"/>
  <c r="U847" i="297"/>
  <c r="T848" i="297"/>
  <c r="U848" i="297"/>
  <c r="T849" i="297"/>
  <c r="U849" i="297"/>
  <c r="T850" i="297"/>
  <c r="U850" i="297"/>
  <c r="T851" i="297"/>
  <c r="U851" i="297"/>
  <c r="T852" i="297"/>
  <c r="U852" i="297"/>
  <c r="T853" i="297"/>
  <c r="U853" i="297"/>
  <c r="T854" i="297"/>
  <c r="U854" i="297"/>
  <c r="T855" i="297"/>
  <c r="U855" i="297"/>
  <c r="T856" i="297"/>
  <c r="U856" i="297"/>
  <c r="T857" i="297"/>
  <c r="U857" i="297"/>
  <c r="T858" i="297"/>
  <c r="U858" i="297"/>
  <c r="T859" i="297"/>
  <c r="U859" i="297"/>
  <c r="T860" i="297"/>
  <c r="U860" i="297"/>
  <c r="T861" i="297"/>
  <c r="U861" i="297"/>
  <c r="T862" i="297"/>
  <c r="U862" i="297"/>
  <c r="T863" i="297"/>
  <c r="U863" i="297"/>
  <c r="T864" i="297"/>
  <c r="U864" i="297"/>
  <c r="T865" i="297"/>
  <c r="U865" i="297"/>
  <c r="T866" i="297"/>
  <c r="U866" i="297"/>
  <c r="T867" i="297"/>
  <c r="U867" i="297"/>
  <c r="T868" i="297"/>
  <c r="U868" i="297"/>
  <c r="T869" i="297"/>
  <c r="U869" i="297"/>
  <c r="T870" i="297"/>
  <c r="U870" i="297"/>
  <c r="T871" i="297"/>
  <c r="U871" i="297"/>
  <c r="T872" i="297"/>
  <c r="U872" i="297"/>
  <c r="T873" i="297"/>
  <c r="U873" i="297"/>
  <c r="T874" i="297"/>
  <c r="U874" i="297"/>
  <c r="T875" i="297"/>
  <c r="U875" i="297"/>
  <c r="T876" i="297"/>
  <c r="U876" i="297"/>
  <c r="T877" i="297"/>
  <c r="U877" i="297"/>
  <c r="T878" i="297"/>
  <c r="U878" i="297"/>
  <c r="T879" i="297"/>
  <c r="U879" i="297"/>
  <c r="T880" i="297"/>
  <c r="U880" i="297"/>
  <c r="T881" i="297"/>
  <c r="U881" i="297"/>
  <c r="T882" i="297"/>
  <c r="U882" i="297"/>
  <c r="T883" i="297"/>
  <c r="U883" i="297"/>
  <c r="T884" i="297"/>
  <c r="U884" i="297"/>
  <c r="T885" i="297"/>
  <c r="U885" i="297"/>
  <c r="T886" i="297"/>
  <c r="U886" i="297"/>
  <c r="T887" i="297"/>
  <c r="U887" i="297"/>
  <c r="T888" i="297"/>
  <c r="U888" i="297"/>
  <c r="T889" i="297"/>
  <c r="U889" i="297"/>
  <c r="T890" i="297"/>
  <c r="U890" i="297"/>
  <c r="T891" i="297"/>
  <c r="U891" i="297"/>
  <c r="T892" i="297"/>
  <c r="U892" i="297"/>
  <c r="T893" i="297"/>
  <c r="U893" i="297"/>
  <c r="T894" i="297"/>
  <c r="U894" i="297"/>
  <c r="T895" i="297"/>
  <c r="U895" i="297"/>
  <c r="T896" i="297"/>
  <c r="U896" i="297"/>
  <c r="T897" i="297"/>
  <c r="U897" i="297"/>
  <c r="T898" i="297"/>
  <c r="U898" i="297"/>
  <c r="T899" i="297"/>
  <c r="U899" i="297"/>
  <c r="T900" i="297"/>
  <c r="U900" i="297"/>
  <c r="T901" i="297"/>
  <c r="U901" i="297"/>
  <c r="T902" i="297"/>
  <c r="U902" i="297"/>
  <c r="T903" i="297"/>
  <c r="U903" i="297"/>
  <c r="T904" i="297"/>
  <c r="U904" i="297"/>
  <c r="T905" i="297"/>
  <c r="U905" i="297"/>
  <c r="T906" i="297"/>
  <c r="U906" i="297"/>
  <c r="T907" i="297"/>
  <c r="U907" i="297"/>
  <c r="T908" i="297"/>
  <c r="U908" i="297"/>
  <c r="T909" i="297"/>
  <c r="U909" i="297"/>
  <c r="T910" i="297"/>
  <c r="U910" i="297"/>
  <c r="T911" i="297"/>
  <c r="U911" i="297"/>
  <c r="T912" i="297"/>
  <c r="U912" i="297"/>
  <c r="T913" i="297"/>
  <c r="U913" i="297"/>
  <c r="T914" i="297"/>
  <c r="U914" i="297"/>
  <c r="T915" i="297"/>
  <c r="U915" i="297"/>
  <c r="T916" i="297"/>
  <c r="U916" i="297"/>
  <c r="T917" i="297"/>
  <c r="U917" i="297"/>
  <c r="T918" i="297"/>
  <c r="U918" i="297"/>
  <c r="T919" i="297"/>
  <c r="U919" i="297"/>
  <c r="T920" i="297"/>
  <c r="U920" i="297"/>
  <c r="T921" i="297"/>
  <c r="U921" i="297"/>
  <c r="T922" i="297"/>
  <c r="U922" i="297"/>
  <c r="T923" i="297"/>
  <c r="U923" i="297"/>
  <c r="T924" i="297"/>
  <c r="U924" i="297"/>
  <c r="T925" i="297"/>
  <c r="U925" i="297"/>
  <c r="T926" i="297"/>
  <c r="U926" i="297"/>
  <c r="T927" i="297"/>
  <c r="U927" i="297"/>
  <c r="T928" i="297"/>
  <c r="U928" i="297"/>
  <c r="T929" i="297"/>
  <c r="U929" i="297"/>
  <c r="T930" i="297"/>
  <c r="U930" i="297"/>
  <c r="T931" i="297"/>
  <c r="U931" i="297"/>
  <c r="T932" i="297"/>
  <c r="U932" i="297"/>
  <c r="T933" i="297"/>
  <c r="U933" i="297"/>
  <c r="T934" i="297"/>
  <c r="U934" i="297"/>
  <c r="T935" i="297"/>
  <c r="U935" i="297"/>
  <c r="T936" i="297"/>
  <c r="U936" i="297"/>
  <c r="T937" i="297"/>
  <c r="U937" i="297"/>
  <c r="T938" i="297"/>
  <c r="U938" i="297"/>
  <c r="T939" i="297"/>
  <c r="U939" i="297"/>
  <c r="T940" i="297"/>
  <c r="U940" i="297"/>
  <c r="T941" i="297"/>
  <c r="U941" i="297"/>
  <c r="T942" i="297"/>
  <c r="U942" i="297"/>
  <c r="T943" i="297"/>
  <c r="U943" i="297"/>
  <c r="T944" i="297"/>
  <c r="U944" i="297"/>
  <c r="T945" i="297"/>
  <c r="U945" i="297"/>
  <c r="T946" i="297"/>
  <c r="U946" i="297"/>
  <c r="T947" i="297"/>
  <c r="U947" i="297"/>
  <c r="T948" i="297"/>
  <c r="U948" i="297"/>
  <c r="T949" i="297"/>
  <c r="U949" i="297"/>
  <c r="T950" i="297"/>
  <c r="U950" i="297"/>
  <c r="T951" i="297"/>
  <c r="U951" i="297"/>
  <c r="T952" i="297"/>
  <c r="U952" i="297"/>
  <c r="T953" i="297"/>
  <c r="U953" i="297"/>
  <c r="T954" i="297"/>
  <c r="U954" i="297"/>
  <c r="T955" i="297"/>
  <c r="U955" i="297"/>
  <c r="T956" i="297"/>
  <c r="U956" i="297"/>
  <c r="T957" i="297"/>
  <c r="U957" i="297"/>
  <c r="T958" i="297"/>
  <c r="U958" i="297"/>
  <c r="T959" i="297"/>
  <c r="U959" i="297"/>
  <c r="T960" i="297"/>
  <c r="U960" i="297"/>
  <c r="T961" i="297"/>
  <c r="U961" i="297"/>
  <c r="T962" i="297"/>
  <c r="U962" i="297"/>
  <c r="T963" i="297"/>
  <c r="U963" i="297"/>
  <c r="T964" i="297"/>
  <c r="U964" i="297"/>
  <c r="T965" i="297"/>
  <c r="U965" i="297"/>
  <c r="T966" i="297"/>
  <c r="U966" i="297"/>
  <c r="T967" i="297"/>
  <c r="U967" i="297"/>
  <c r="T968" i="297"/>
  <c r="U968" i="297"/>
  <c r="T969" i="297"/>
  <c r="U969" i="297"/>
  <c r="T970" i="297"/>
  <c r="U970" i="297"/>
  <c r="T971" i="297"/>
  <c r="U971" i="297"/>
  <c r="T972" i="297"/>
  <c r="U972" i="297"/>
  <c r="T973" i="297"/>
  <c r="U973" i="297"/>
  <c r="T974" i="297"/>
  <c r="U974" i="297"/>
  <c r="T975" i="297"/>
  <c r="U975" i="297"/>
  <c r="T976" i="297"/>
  <c r="U976" i="297"/>
  <c r="T977" i="297"/>
  <c r="U977" i="297"/>
  <c r="T978" i="297"/>
  <c r="U978" i="297"/>
  <c r="T979" i="297"/>
  <c r="U979" i="297"/>
  <c r="T980" i="297"/>
  <c r="U980" i="297"/>
  <c r="T981" i="297"/>
  <c r="U981" i="297"/>
  <c r="T982" i="297"/>
  <c r="U982" i="297"/>
  <c r="T983" i="297"/>
  <c r="U983" i="297"/>
  <c r="T984" i="297"/>
  <c r="U984" i="297"/>
  <c r="T985" i="297"/>
  <c r="U985" i="297"/>
  <c r="T986" i="297"/>
  <c r="U986" i="297"/>
  <c r="T987" i="297"/>
  <c r="U987" i="297"/>
  <c r="T988" i="297"/>
  <c r="U988" i="297"/>
  <c r="T989" i="297"/>
  <c r="U989" i="297"/>
  <c r="T990" i="297"/>
  <c r="U990" i="297"/>
  <c r="T991" i="297"/>
  <c r="U991" i="297"/>
  <c r="T992" i="297"/>
  <c r="U992" i="297"/>
  <c r="T993" i="297"/>
  <c r="U993" i="297"/>
  <c r="T994" i="297"/>
  <c r="U994" i="297"/>
  <c r="T995" i="297"/>
  <c r="U995" i="297"/>
  <c r="T996" i="297"/>
  <c r="U996" i="297"/>
  <c r="T997" i="297"/>
  <c r="U997" i="297"/>
  <c r="T998" i="297"/>
  <c r="U998" i="297"/>
  <c r="T999" i="297"/>
  <c r="U999" i="297"/>
  <c r="T1000" i="297"/>
  <c r="U1000" i="297"/>
  <c r="T1001" i="297"/>
  <c r="U1001" i="297"/>
  <c r="T1002" i="297"/>
  <c r="U1002" i="297"/>
  <c r="T1003" i="297"/>
  <c r="U1003" i="297"/>
  <c r="T1004" i="297"/>
  <c r="U1004" i="297"/>
  <c r="T1005" i="297"/>
  <c r="U1005" i="297"/>
  <c r="T1006" i="297"/>
  <c r="U1006" i="297"/>
  <c r="T1007" i="297"/>
  <c r="U1007" i="297"/>
  <c r="T1008" i="297"/>
  <c r="U1008" i="297"/>
  <c r="T1009" i="297"/>
  <c r="U1009" i="297"/>
  <c r="T1010" i="297"/>
  <c r="U1010" i="297"/>
  <c r="T1011" i="297"/>
  <c r="U1011" i="297"/>
  <c r="T1012" i="297"/>
  <c r="U1012" i="297"/>
  <c r="T1013" i="297"/>
  <c r="U1013" i="297"/>
  <c r="T1014" i="297"/>
  <c r="U1014" i="297"/>
  <c r="T1015" i="297"/>
  <c r="U1015" i="297"/>
  <c r="T1016" i="297"/>
  <c r="U1016" i="297"/>
  <c r="T1017" i="297"/>
  <c r="U1017" i="297"/>
  <c r="T1018" i="297"/>
  <c r="U1018" i="297"/>
  <c r="T1019" i="297"/>
  <c r="U1019" i="297"/>
  <c r="T1020" i="297"/>
  <c r="U1020" i="297"/>
  <c r="T1021" i="297"/>
  <c r="U1021" i="297"/>
  <c r="T1022" i="297"/>
  <c r="U1022" i="297"/>
  <c r="T1023" i="297"/>
  <c r="U1023" i="297"/>
  <c r="T1024" i="297"/>
  <c r="U1024" i="297"/>
  <c r="T1025" i="297"/>
  <c r="U1025" i="297"/>
  <c r="T1026" i="297"/>
  <c r="U1026" i="297"/>
  <c r="T1027" i="297"/>
  <c r="U1027" i="297"/>
  <c r="T1028" i="297"/>
  <c r="U1028" i="297"/>
  <c r="T1029" i="297"/>
  <c r="U1029" i="297"/>
  <c r="T1030" i="297"/>
  <c r="U1030" i="297"/>
  <c r="T1031" i="297"/>
  <c r="U1031" i="297"/>
  <c r="T1032" i="297"/>
  <c r="U1032" i="297"/>
  <c r="T1033" i="297"/>
  <c r="U1033" i="297"/>
  <c r="T1034" i="297"/>
  <c r="U1034" i="297"/>
  <c r="T1035" i="297"/>
  <c r="U1035" i="297"/>
  <c r="T1036" i="297"/>
  <c r="U1036" i="297"/>
  <c r="T1037" i="297"/>
  <c r="U1037" i="297"/>
  <c r="T1038" i="297"/>
  <c r="U1038" i="297"/>
  <c r="T1039" i="297"/>
  <c r="U1039" i="297"/>
  <c r="T1040" i="297"/>
  <c r="U1040" i="297"/>
  <c r="T1041" i="297"/>
  <c r="U1041" i="297"/>
  <c r="T1042" i="297"/>
  <c r="U1042" i="297"/>
  <c r="T1043" i="297"/>
  <c r="U1043" i="297"/>
  <c r="T1044" i="297"/>
  <c r="U1044" i="297"/>
  <c r="T1045" i="297"/>
  <c r="U1045" i="297"/>
  <c r="T1046" i="297"/>
  <c r="U1046" i="297"/>
  <c r="T1047" i="297"/>
  <c r="U1047" i="297"/>
  <c r="T1048" i="297"/>
  <c r="U1048" i="297"/>
  <c r="T1049" i="297"/>
  <c r="U1049" i="297"/>
  <c r="T1050" i="297"/>
  <c r="U1050" i="297"/>
  <c r="T1051" i="297"/>
  <c r="U1051" i="297"/>
  <c r="T1052" i="297"/>
  <c r="U1052" i="297"/>
  <c r="T1053" i="297"/>
  <c r="U1053" i="297"/>
  <c r="T1054" i="297"/>
  <c r="U1054" i="297"/>
  <c r="T1055" i="297"/>
  <c r="U1055" i="297"/>
  <c r="T1056" i="297"/>
  <c r="U1056" i="297"/>
  <c r="T1057" i="297"/>
  <c r="U1057" i="297"/>
  <c r="T1058" i="297"/>
  <c r="U1058" i="297"/>
  <c r="T1059" i="297"/>
  <c r="U1059" i="297"/>
  <c r="T1060" i="297"/>
  <c r="U1060" i="297"/>
  <c r="T1061" i="297"/>
  <c r="U1061" i="297"/>
  <c r="T1062" i="297"/>
  <c r="U1062" i="297"/>
  <c r="T1063" i="297"/>
  <c r="U1063" i="297"/>
  <c r="T1064" i="297"/>
  <c r="U1064" i="297"/>
  <c r="T1065" i="297"/>
  <c r="U1065" i="297"/>
  <c r="T1066" i="297"/>
  <c r="U1066" i="297"/>
  <c r="T1067" i="297"/>
  <c r="U1067" i="297"/>
  <c r="T1068" i="297"/>
  <c r="U1068" i="297"/>
  <c r="T1069" i="297"/>
  <c r="U1069" i="297"/>
  <c r="T1070" i="297"/>
  <c r="U1070" i="297"/>
  <c r="T1071" i="297"/>
  <c r="U1071" i="297"/>
  <c r="T1072" i="297"/>
  <c r="U1072" i="297"/>
  <c r="T1073" i="297"/>
  <c r="U1073" i="297"/>
  <c r="T1074" i="297"/>
  <c r="U1074" i="297"/>
  <c r="T1075" i="297"/>
  <c r="U1075" i="297"/>
  <c r="T1076" i="297"/>
  <c r="U1076" i="297"/>
  <c r="T1077" i="297"/>
  <c r="U1077" i="297"/>
  <c r="T1078" i="297"/>
  <c r="U1078" i="297"/>
  <c r="T1079" i="297"/>
  <c r="U1079" i="297"/>
  <c r="T1080" i="297"/>
  <c r="U1080" i="297"/>
  <c r="T1081" i="297"/>
  <c r="U1081" i="297"/>
  <c r="T1082" i="297"/>
  <c r="U1082" i="297"/>
  <c r="T1083" i="297"/>
  <c r="U1083" i="297"/>
  <c r="T1084" i="297"/>
  <c r="U1084" i="297"/>
  <c r="T1085" i="297"/>
  <c r="U1085" i="297"/>
  <c r="T1086" i="297"/>
  <c r="U1086" i="297"/>
  <c r="T1087" i="297"/>
  <c r="U1087" i="297"/>
  <c r="T1088" i="297"/>
  <c r="U1088" i="297"/>
  <c r="T1089" i="297"/>
  <c r="U1089" i="297"/>
  <c r="T1090" i="297"/>
  <c r="U1090" i="297"/>
  <c r="T1091" i="297"/>
  <c r="U1091" i="297"/>
  <c r="T1092" i="297"/>
  <c r="U1092" i="297"/>
  <c r="T1093" i="297"/>
  <c r="U1093" i="297"/>
  <c r="T1094" i="297"/>
  <c r="U1094" i="297"/>
  <c r="T1095" i="297"/>
  <c r="U1095" i="297"/>
  <c r="T1096" i="297"/>
  <c r="U1096" i="297"/>
  <c r="T1097" i="297"/>
  <c r="U1097" i="297"/>
  <c r="T1098" i="297"/>
  <c r="U1098" i="297"/>
  <c r="T1099" i="297"/>
  <c r="U1099" i="297"/>
  <c r="T1100" i="297"/>
  <c r="U1100" i="297"/>
  <c r="T1101" i="297"/>
  <c r="U1101" i="297"/>
  <c r="T1102" i="297"/>
  <c r="U1102" i="297"/>
  <c r="T1103" i="297"/>
  <c r="U1103" i="297"/>
  <c r="T1104" i="297"/>
  <c r="U1104" i="297"/>
  <c r="T1105" i="297"/>
  <c r="U1105" i="297"/>
  <c r="T1106" i="297"/>
  <c r="U1106" i="297"/>
  <c r="T1107" i="297"/>
  <c r="U1107" i="297"/>
  <c r="T1108" i="297"/>
  <c r="U1108" i="297"/>
  <c r="T1109" i="297"/>
  <c r="U1109" i="297"/>
  <c r="T1110" i="297"/>
  <c r="U1110" i="297"/>
  <c r="T1111" i="297"/>
  <c r="U1111" i="297"/>
  <c r="T1112" i="297"/>
  <c r="U1112" i="297"/>
  <c r="T1113" i="297"/>
  <c r="U1113" i="297"/>
  <c r="T1114" i="297"/>
  <c r="U1114" i="297"/>
  <c r="T1115" i="297"/>
  <c r="U1115" i="297"/>
  <c r="T1116" i="297"/>
  <c r="U1116" i="297"/>
  <c r="T1117" i="297"/>
  <c r="U1117" i="297"/>
  <c r="T1118" i="297"/>
  <c r="U1118" i="297"/>
  <c r="T1119" i="297"/>
  <c r="U1119" i="297"/>
  <c r="T1120" i="297"/>
  <c r="U1120" i="297"/>
  <c r="T1121" i="297"/>
  <c r="U1121" i="297"/>
  <c r="T1122" i="297"/>
  <c r="U1122" i="297"/>
  <c r="T1123" i="297"/>
  <c r="U1123" i="297"/>
  <c r="T1124" i="297"/>
  <c r="U1124" i="297"/>
  <c r="T1125" i="297"/>
  <c r="U1125" i="297"/>
  <c r="T1126" i="297"/>
  <c r="U1126" i="297"/>
  <c r="T1127" i="297"/>
  <c r="U1127" i="297"/>
  <c r="T1128" i="297"/>
  <c r="U1128" i="297"/>
  <c r="T1129" i="297"/>
  <c r="U1129" i="297"/>
  <c r="T1130" i="297"/>
  <c r="U1130" i="297"/>
  <c r="T1131" i="297"/>
  <c r="U1131" i="297"/>
  <c r="T1132" i="297"/>
  <c r="U1132" i="297"/>
  <c r="T1133" i="297"/>
  <c r="U1133" i="297"/>
  <c r="T1134" i="297"/>
  <c r="U1134" i="297"/>
  <c r="T1135" i="297"/>
  <c r="U1135" i="297"/>
  <c r="T1136" i="297"/>
  <c r="U1136" i="297"/>
  <c r="T1137" i="297"/>
  <c r="U1137" i="297"/>
  <c r="T1138" i="297"/>
  <c r="U1138" i="297"/>
  <c r="T1139" i="297"/>
  <c r="U1139" i="297"/>
  <c r="T1140" i="297"/>
  <c r="U1140" i="297"/>
  <c r="T1141" i="297"/>
  <c r="U1141" i="297"/>
  <c r="T1142" i="297"/>
  <c r="U1142" i="297"/>
  <c r="T1143" i="297"/>
  <c r="U1143" i="297"/>
  <c r="T1144" i="297"/>
  <c r="U1144" i="297"/>
  <c r="T1145" i="297"/>
  <c r="U1145" i="297"/>
  <c r="T1146" i="297"/>
  <c r="U1146" i="297"/>
  <c r="T1147" i="297"/>
  <c r="U1147" i="297"/>
  <c r="T1148" i="297"/>
  <c r="U1148" i="297"/>
  <c r="T1149" i="297"/>
  <c r="U1149" i="297"/>
  <c r="T1150" i="297"/>
  <c r="U1150" i="297"/>
  <c r="T1151" i="297"/>
  <c r="U1151" i="297"/>
  <c r="T1152" i="297"/>
  <c r="U1152" i="297"/>
  <c r="T1153" i="297"/>
  <c r="U1153" i="297"/>
  <c r="T1154" i="297"/>
  <c r="U1154" i="297"/>
  <c r="T1155" i="297"/>
  <c r="U1155" i="297"/>
  <c r="T1156" i="297"/>
  <c r="U1156" i="297"/>
  <c r="T1157" i="297"/>
  <c r="U1157" i="297"/>
  <c r="T1158" i="297"/>
  <c r="U1158" i="297"/>
  <c r="T1159" i="297"/>
  <c r="U1159" i="297"/>
  <c r="T1160" i="297"/>
  <c r="U1160" i="297"/>
  <c r="T1161" i="297"/>
  <c r="U1161" i="297"/>
  <c r="T1162" i="297"/>
  <c r="U1162" i="297"/>
  <c r="T1163" i="297"/>
  <c r="U1163" i="297"/>
  <c r="T1164" i="297"/>
  <c r="U1164" i="297"/>
  <c r="T1165" i="297"/>
  <c r="U1165" i="297"/>
  <c r="T1166" i="297"/>
  <c r="U1166" i="297"/>
  <c r="T1167" i="297"/>
  <c r="U1167" i="297"/>
  <c r="T1168" i="297"/>
  <c r="U1168" i="297"/>
  <c r="T1169" i="297"/>
  <c r="U1169" i="297"/>
  <c r="T1170" i="297"/>
  <c r="U1170" i="297"/>
  <c r="T1171" i="297"/>
  <c r="U1171" i="297"/>
  <c r="T1172" i="297"/>
  <c r="U1172" i="297"/>
  <c r="T1173" i="297"/>
  <c r="U1173" i="297"/>
  <c r="T1174" i="297"/>
  <c r="U1174" i="297"/>
  <c r="T1175" i="297"/>
  <c r="U1175" i="297"/>
  <c r="T1176" i="297"/>
  <c r="U1176" i="297"/>
  <c r="T1177" i="297"/>
  <c r="U1177" i="297"/>
  <c r="T1178" i="297"/>
  <c r="U1178" i="297"/>
  <c r="T1179" i="297"/>
  <c r="U1179" i="297"/>
  <c r="T1180" i="297"/>
  <c r="U1180" i="297"/>
  <c r="T1181" i="297"/>
  <c r="U1181" i="297"/>
  <c r="T1182" i="297"/>
  <c r="U1182" i="297"/>
  <c r="T1183" i="297"/>
  <c r="U1183" i="297"/>
  <c r="T1184" i="297"/>
  <c r="U1184" i="297"/>
  <c r="T1185" i="297"/>
  <c r="U1185" i="297"/>
  <c r="T1186" i="297"/>
  <c r="U1186" i="297"/>
  <c r="T1187" i="297"/>
  <c r="U1187" i="297"/>
  <c r="T1188" i="297"/>
  <c r="U1188" i="297"/>
  <c r="T1189" i="297"/>
  <c r="U1189" i="297"/>
  <c r="T1190" i="297"/>
  <c r="U1190" i="297"/>
  <c r="T1191" i="297"/>
  <c r="U1191" i="297"/>
  <c r="T1192" i="297"/>
  <c r="U1192" i="297"/>
  <c r="T1193" i="297"/>
  <c r="U1193" i="297"/>
  <c r="T1194" i="297"/>
  <c r="U1194" i="297"/>
  <c r="T1195" i="297"/>
  <c r="U1195" i="297"/>
  <c r="T1196" i="297"/>
  <c r="U1196" i="297"/>
  <c r="T1197" i="297"/>
  <c r="U1197" i="297"/>
  <c r="T1198" i="297"/>
  <c r="U1198" i="297"/>
  <c r="T1199" i="297"/>
  <c r="U1199" i="297"/>
  <c r="T1200" i="297"/>
  <c r="U1200" i="297"/>
  <c r="T1201" i="297"/>
  <c r="U1201" i="297"/>
  <c r="T1202" i="297"/>
  <c r="U1202" i="297"/>
  <c r="T1203" i="297"/>
  <c r="U1203" i="297"/>
  <c r="T1204" i="297"/>
  <c r="U1204" i="297"/>
  <c r="T1205" i="297"/>
  <c r="U1205" i="297"/>
  <c r="T1206" i="297"/>
  <c r="U1206" i="297"/>
  <c r="T1207" i="297"/>
  <c r="U1207" i="297"/>
  <c r="T1208" i="297"/>
  <c r="U1208" i="297"/>
  <c r="T1209" i="297"/>
  <c r="U1209" i="297"/>
  <c r="T1210" i="297"/>
  <c r="U1210" i="297"/>
  <c r="T1211" i="297"/>
  <c r="U1211" i="297"/>
  <c r="T1212" i="297"/>
  <c r="U1212" i="297"/>
  <c r="T1213" i="297"/>
  <c r="U1213" i="297"/>
  <c r="T1214" i="297"/>
  <c r="U1214" i="297"/>
  <c r="T1215" i="297"/>
  <c r="U1215" i="297"/>
  <c r="T1216" i="297"/>
  <c r="U1216" i="297"/>
  <c r="T1217" i="297"/>
  <c r="U1217" i="297"/>
  <c r="T1218" i="297"/>
  <c r="U1218" i="297"/>
  <c r="T1219" i="297"/>
  <c r="U1219" i="297"/>
  <c r="T1220" i="297"/>
  <c r="U1220" i="297"/>
  <c r="T1221" i="297"/>
  <c r="U1221" i="297"/>
  <c r="T1222" i="297"/>
  <c r="U1222" i="297"/>
  <c r="T1223" i="297"/>
  <c r="U1223" i="297"/>
  <c r="T1224" i="297"/>
  <c r="U1224" i="297"/>
  <c r="T1225" i="297"/>
  <c r="U1225" i="297"/>
  <c r="T1226" i="297"/>
  <c r="U1226" i="297"/>
  <c r="T1227" i="297"/>
  <c r="U1227" i="297"/>
  <c r="T1228" i="297"/>
  <c r="U1228" i="297"/>
  <c r="T1229" i="297"/>
  <c r="U1229" i="297"/>
  <c r="T1230" i="297"/>
  <c r="U1230" i="297"/>
  <c r="T1231" i="297"/>
  <c r="U1231" i="297"/>
  <c r="T1232" i="297"/>
  <c r="U1232" i="297"/>
  <c r="T1233" i="297"/>
  <c r="U1233" i="297"/>
  <c r="T1234" i="297"/>
  <c r="U1234" i="297"/>
  <c r="T1235" i="297"/>
  <c r="U1235" i="297"/>
  <c r="T1236" i="297"/>
  <c r="U1236" i="297"/>
  <c r="T1237" i="297"/>
  <c r="U1237" i="297"/>
  <c r="T1238" i="297"/>
  <c r="U1238" i="297"/>
  <c r="T1239" i="297"/>
  <c r="U1239" i="297"/>
  <c r="T1240" i="297"/>
  <c r="U1240" i="297"/>
  <c r="T1241" i="297"/>
  <c r="U1241" i="297"/>
  <c r="T1242" i="297"/>
  <c r="U1242" i="297"/>
  <c r="T1243" i="297"/>
  <c r="U1243" i="297"/>
  <c r="T1244" i="297"/>
  <c r="U1244" i="297"/>
  <c r="T1245" i="297"/>
  <c r="U1245" i="297"/>
  <c r="T1246" i="297"/>
  <c r="U1246" i="297"/>
  <c r="T1247" i="297"/>
  <c r="U1247" i="297"/>
  <c r="T1248" i="297"/>
  <c r="U1248" i="297"/>
  <c r="T1249" i="297"/>
  <c r="U1249" i="297"/>
  <c r="T1250" i="297"/>
  <c r="U1250" i="297"/>
  <c r="T1251" i="297"/>
  <c r="U1251" i="297"/>
  <c r="T1252" i="297"/>
  <c r="U1252" i="297"/>
  <c r="T1253" i="297"/>
  <c r="U1253" i="297"/>
  <c r="T1254" i="297"/>
  <c r="U1254" i="297"/>
  <c r="T1255" i="297"/>
  <c r="U1255" i="297"/>
  <c r="T1256" i="297"/>
  <c r="U1256" i="297"/>
  <c r="T1257" i="297"/>
  <c r="U1257" i="297"/>
  <c r="T1258" i="297"/>
  <c r="U1258" i="297"/>
  <c r="T1259" i="297"/>
  <c r="U1259" i="297"/>
  <c r="T1260" i="297"/>
  <c r="U1260" i="297"/>
  <c r="T1261" i="297"/>
  <c r="U1261" i="297"/>
  <c r="T1262" i="297"/>
  <c r="U1262" i="297"/>
  <c r="T1263" i="297"/>
  <c r="U1263" i="297"/>
  <c r="T1264" i="297"/>
  <c r="U1264" i="297"/>
  <c r="T1265" i="297"/>
  <c r="U1265" i="297"/>
  <c r="T1266" i="297"/>
  <c r="U1266" i="297"/>
  <c r="T1267" i="297"/>
  <c r="U1267" i="297"/>
  <c r="T1268" i="297"/>
  <c r="U1268" i="297"/>
  <c r="T1269" i="297"/>
  <c r="U1269" i="297"/>
  <c r="T1270" i="297"/>
  <c r="U1270" i="297"/>
  <c r="T1271" i="297"/>
  <c r="U1271" i="297"/>
  <c r="T1272" i="297"/>
  <c r="U1272" i="297"/>
  <c r="T1273" i="297"/>
  <c r="U1273" i="297"/>
  <c r="T1274" i="297"/>
  <c r="U1274" i="297"/>
  <c r="T1275" i="297"/>
  <c r="U1275" i="297"/>
  <c r="T1276" i="297"/>
  <c r="U1276" i="297"/>
  <c r="T1277" i="297"/>
  <c r="U1277" i="297"/>
  <c r="T1278" i="297"/>
  <c r="U1278" i="297"/>
  <c r="T1279" i="297"/>
  <c r="U1279" i="297"/>
  <c r="T1280" i="297"/>
  <c r="U1280" i="297"/>
  <c r="T1281" i="297"/>
  <c r="U1281" i="297"/>
  <c r="T1282" i="297"/>
  <c r="U1282" i="297"/>
  <c r="T1283" i="297"/>
  <c r="U1283" i="297"/>
  <c r="T1284" i="297"/>
  <c r="U1284" i="297"/>
  <c r="T1285" i="297"/>
  <c r="U1285" i="297"/>
  <c r="T1286" i="297"/>
  <c r="U1286" i="297"/>
  <c r="T1287" i="297"/>
  <c r="U1287" i="297"/>
  <c r="T1288" i="297"/>
  <c r="U1288" i="297"/>
  <c r="T1289" i="297"/>
  <c r="U1289" i="297"/>
  <c r="T1290" i="297"/>
  <c r="U1290" i="297"/>
  <c r="T1291" i="297"/>
  <c r="U1291" i="297"/>
  <c r="T1292" i="297"/>
  <c r="U1292" i="297"/>
  <c r="T1293" i="297"/>
  <c r="U1293" i="297"/>
  <c r="T1294" i="297"/>
  <c r="U1294" i="297"/>
  <c r="T1295" i="297"/>
  <c r="U1295" i="297"/>
  <c r="T1296" i="297"/>
  <c r="U1296" i="297"/>
  <c r="T1297" i="297"/>
  <c r="U1297" i="297"/>
  <c r="T1298" i="297"/>
  <c r="U1298" i="297"/>
  <c r="T1299" i="297"/>
  <c r="U1299" i="297"/>
  <c r="T1300" i="297"/>
  <c r="U1300" i="297"/>
  <c r="T1301" i="297"/>
  <c r="U1301" i="297"/>
  <c r="T1302" i="297"/>
  <c r="U1302" i="297"/>
  <c r="T1303" i="297"/>
  <c r="U1303" i="297"/>
  <c r="T1304" i="297"/>
  <c r="U1304" i="297"/>
  <c r="T1305" i="297"/>
  <c r="U1305" i="297"/>
  <c r="T1306" i="297"/>
  <c r="U1306" i="297"/>
  <c r="T1307" i="297"/>
  <c r="U1307" i="297"/>
  <c r="T1308" i="297"/>
  <c r="U1308" i="297"/>
  <c r="T1309" i="297"/>
  <c r="U1309" i="297"/>
  <c r="T1310" i="297"/>
  <c r="U1310" i="297"/>
  <c r="T1311" i="297"/>
  <c r="U1311" i="297"/>
  <c r="T1312" i="297"/>
  <c r="U1312" i="297"/>
  <c r="T1313" i="297"/>
  <c r="U1313" i="297"/>
  <c r="T1314" i="297"/>
  <c r="U1314" i="297"/>
  <c r="T1315" i="297"/>
  <c r="U1315" i="297"/>
  <c r="T1316" i="297"/>
  <c r="U1316" i="297"/>
  <c r="T1317" i="297"/>
  <c r="U1317" i="297"/>
  <c r="T1318" i="297"/>
  <c r="U1318" i="297"/>
  <c r="T1319" i="297"/>
  <c r="U1319" i="297"/>
  <c r="T1320" i="297"/>
  <c r="U1320" i="297"/>
  <c r="T1321" i="297"/>
  <c r="U1321" i="297"/>
  <c r="T1322" i="297"/>
  <c r="U1322" i="297"/>
  <c r="T1323" i="297"/>
  <c r="U1323" i="297"/>
  <c r="T1324" i="297"/>
  <c r="U1324" i="297"/>
  <c r="T1325" i="297"/>
  <c r="U1325" i="297"/>
  <c r="T1326" i="297"/>
  <c r="U1326" i="297"/>
  <c r="T1327" i="297"/>
  <c r="U1327" i="297"/>
  <c r="T1328" i="297"/>
  <c r="U1328" i="297"/>
  <c r="T1329" i="297"/>
  <c r="U1329" i="297"/>
  <c r="T1330" i="297"/>
  <c r="U1330" i="297"/>
  <c r="T1331" i="297"/>
  <c r="U1331" i="297"/>
  <c r="T1332" i="297"/>
  <c r="U1332" i="297"/>
  <c r="T1333" i="297"/>
  <c r="U1333" i="297"/>
  <c r="T1334" i="297"/>
  <c r="U1334" i="297"/>
  <c r="T1335" i="297"/>
  <c r="U1335" i="297"/>
  <c r="T1336" i="297"/>
  <c r="U1336" i="297"/>
  <c r="T1337" i="297"/>
  <c r="U1337" i="297"/>
  <c r="T1338" i="297"/>
  <c r="U1338" i="297"/>
  <c r="T1339" i="297"/>
  <c r="U1339" i="297"/>
  <c r="T1340" i="297"/>
  <c r="U1340" i="297"/>
  <c r="T1341" i="297"/>
  <c r="U1341" i="297"/>
  <c r="T1342" i="297"/>
  <c r="U1342" i="297"/>
  <c r="T1343" i="297"/>
  <c r="U1343" i="297"/>
  <c r="T1344" i="297"/>
  <c r="U1344" i="297"/>
  <c r="T1345" i="297"/>
  <c r="U1345" i="297"/>
  <c r="T1346" i="297"/>
  <c r="U1346" i="297"/>
  <c r="T1347" i="297"/>
  <c r="U1347" i="297"/>
  <c r="T1348" i="297"/>
  <c r="U1348" i="297"/>
  <c r="T1349" i="297"/>
  <c r="U1349" i="297"/>
  <c r="T1350" i="297"/>
  <c r="U1350" i="297"/>
  <c r="T1351" i="297"/>
  <c r="U1351" i="297"/>
  <c r="T1352" i="297"/>
  <c r="U1352" i="297"/>
  <c r="T1353" i="297"/>
  <c r="U1353" i="297"/>
  <c r="T1354" i="297"/>
  <c r="U1354" i="297"/>
  <c r="T1355" i="297"/>
  <c r="U1355" i="297"/>
  <c r="T1356" i="297"/>
  <c r="U1356" i="297"/>
  <c r="T1357" i="297"/>
  <c r="U1357" i="297"/>
  <c r="T1358" i="297"/>
  <c r="U1358" i="297"/>
  <c r="T1359" i="297"/>
  <c r="U1359" i="297"/>
  <c r="T1360" i="297"/>
  <c r="U1360" i="297"/>
  <c r="T1361" i="297"/>
  <c r="U1361" i="297"/>
  <c r="T1362" i="297"/>
  <c r="U1362" i="297"/>
  <c r="T1363" i="297"/>
  <c r="U1363" i="297"/>
  <c r="T1364" i="297"/>
  <c r="U1364" i="297"/>
  <c r="T1365" i="297"/>
  <c r="U1365" i="297"/>
  <c r="T1366" i="297"/>
  <c r="U1366" i="297"/>
  <c r="T1367" i="297"/>
  <c r="U1367" i="297"/>
  <c r="T1368" i="297"/>
  <c r="U1368" i="297"/>
  <c r="T1369" i="297"/>
  <c r="U1369" i="297"/>
  <c r="T1370" i="297"/>
  <c r="U1370" i="297"/>
  <c r="T1371" i="297"/>
  <c r="U1371" i="297"/>
  <c r="T1372" i="297"/>
  <c r="U1372" i="297"/>
  <c r="T1373" i="297"/>
  <c r="U1373" i="297"/>
  <c r="T1374" i="297"/>
  <c r="U1374" i="297"/>
  <c r="T1375" i="297"/>
  <c r="U1375" i="297"/>
  <c r="T1376" i="297"/>
  <c r="U1376" i="297"/>
  <c r="T1377" i="297"/>
  <c r="U1377" i="297"/>
  <c r="T1378" i="297"/>
  <c r="U1378" i="297"/>
  <c r="T1379" i="297"/>
  <c r="U1379" i="297"/>
  <c r="T1380" i="297"/>
  <c r="U1380" i="297"/>
  <c r="T1381" i="297"/>
  <c r="U1381" i="297"/>
  <c r="T1382" i="297"/>
  <c r="U1382" i="297"/>
  <c r="T1383" i="297"/>
  <c r="U1383" i="297"/>
  <c r="T1384" i="297"/>
  <c r="U1384" i="297"/>
  <c r="T1385" i="297"/>
  <c r="U1385" i="297"/>
  <c r="T1386" i="297"/>
  <c r="U1386" i="297"/>
  <c r="T1387" i="297"/>
  <c r="U1387" i="297"/>
  <c r="T1388" i="297"/>
  <c r="U1388" i="297"/>
  <c r="T1389" i="297"/>
  <c r="U1389" i="297"/>
  <c r="T1390" i="297"/>
  <c r="U1390" i="297"/>
  <c r="T1391" i="297"/>
  <c r="U1391" i="297"/>
  <c r="T1392" i="297"/>
  <c r="U1392" i="297"/>
  <c r="T1393" i="297"/>
  <c r="U1393" i="297"/>
  <c r="T1394" i="297"/>
  <c r="U1394" i="297"/>
  <c r="T1395" i="297"/>
  <c r="U1395" i="297"/>
  <c r="T1396" i="297"/>
  <c r="U1396" i="297"/>
  <c r="T1397" i="297"/>
  <c r="U1397" i="297"/>
  <c r="T1398" i="297"/>
  <c r="U1398" i="297"/>
  <c r="T1399" i="297"/>
  <c r="U1399" i="297"/>
  <c r="T1400" i="297"/>
  <c r="U1400" i="297"/>
  <c r="T1401" i="297"/>
  <c r="U1401" i="297"/>
  <c r="T1402" i="297"/>
  <c r="U1402" i="297"/>
  <c r="T1403" i="297"/>
  <c r="U1403" i="297"/>
  <c r="T1404" i="297"/>
  <c r="U1404" i="297"/>
  <c r="T1405" i="297"/>
  <c r="U1405" i="297"/>
  <c r="T1406" i="297"/>
  <c r="U1406" i="297"/>
  <c r="T1407" i="297"/>
  <c r="U1407" i="297"/>
  <c r="T1408" i="297"/>
  <c r="U1408" i="297"/>
  <c r="T1409" i="297"/>
  <c r="U1409" i="297"/>
  <c r="T1410" i="297"/>
  <c r="U1410" i="297"/>
  <c r="T1411" i="297"/>
  <c r="U1411" i="297"/>
  <c r="T1412" i="297"/>
  <c r="U1412" i="297"/>
  <c r="T1413" i="297"/>
  <c r="U1413" i="297"/>
  <c r="T1414" i="297"/>
  <c r="U1414" i="297"/>
  <c r="T1415" i="297"/>
  <c r="U1415" i="297"/>
  <c r="T1416" i="297"/>
  <c r="U1416" i="297"/>
  <c r="T1417" i="297"/>
  <c r="U1417" i="297"/>
  <c r="T1418" i="297"/>
  <c r="U1418" i="297"/>
  <c r="T1419" i="297"/>
  <c r="U1419" i="297"/>
  <c r="T1420" i="297"/>
  <c r="U1420" i="297"/>
  <c r="T1421" i="297"/>
  <c r="U1421" i="297"/>
  <c r="T1422" i="297"/>
  <c r="U1422" i="297"/>
  <c r="T1423" i="297"/>
  <c r="U1423" i="297"/>
  <c r="T1424" i="297"/>
  <c r="U1424" i="297"/>
  <c r="T1425" i="297"/>
  <c r="U1425" i="297"/>
  <c r="T1426" i="297"/>
  <c r="U1426" i="297"/>
  <c r="T1427" i="297"/>
  <c r="U1427" i="297"/>
  <c r="T1428" i="297"/>
  <c r="U1428" i="297"/>
  <c r="T1429" i="297"/>
  <c r="U1429" i="297"/>
  <c r="T1430" i="297"/>
  <c r="U1430" i="297"/>
  <c r="T1431" i="297"/>
  <c r="U1431" i="297"/>
  <c r="T1432" i="297"/>
  <c r="U1432" i="297"/>
  <c r="T1433" i="297"/>
  <c r="U1433" i="297"/>
  <c r="T1434" i="297"/>
  <c r="U1434" i="297"/>
  <c r="T1435" i="297"/>
  <c r="U1435" i="297"/>
  <c r="T1436" i="297"/>
  <c r="U1436" i="297"/>
  <c r="T1437" i="297"/>
  <c r="U1437" i="297"/>
  <c r="T1438" i="297"/>
  <c r="U1438" i="297"/>
  <c r="T1439" i="297"/>
  <c r="U1439" i="297"/>
  <c r="T1440" i="297"/>
  <c r="U1440" i="297"/>
  <c r="T1441" i="297"/>
  <c r="U1441" i="297"/>
  <c r="T1442" i="297"/>
  <c r="U1442" i="297"/>
  <c r="T1443" i="297"/>
  <c r="U1443" i="297"/>
  <c r="T1444" i="297"/>
  <c r="U1444" i="297"/>
  <c r="T1445" i="297"/>
  <c r="U1445" i="297"/>
  <c r="T1446" i="297"/>
  <c r="U1446" i="297"/>
  <c r="T1447" i="297"/>
  <c r="U1447" i="297"/>
  <c r="T1448" i="297"/>
  <c r="U1448" i="297"/>
  <c r="T1449" i="297"/>
  <c r="U1449" i="297"/>
  <c r="T1450" i="297"/>
  <c r="U1450" i="297"/>
  <c r="T1451" i="297"/>
  <c r="U1451" i="297"/>
  <c r="T1452" i="297"/>
  <c r="U1452" i="297"/>
  <c r="T1453" i="297"/>
  <c r="U1453" i="297"/>
  <c r="T1454" i="297"/>
  <c r="U1454" i="297"/>
  <c r="T1455" i="297"/>
  <c r="U1455" i="297"/>
  <c r="T1456" i="297"/>
  <c r="U1456" i="297"/>
  <c r="T1457" i="297"/>
  <c r="U1457" i="297"/>
  <c r="T1458" i="297"/>
  <c r="U1458" i="297"/>
  <c r="T1459" i="297"/>
  <c r="U1459" i="297"/>
  <c r="T1460" i="297"/>
  <c r="U1460" i="297"/>
  <c r="T1461" i="297"/>
  <c r="U1461" i="297"/>
  <c r="T1462" i="297"/>
  <c r="U1462" i="297"/>
  <c r="T1463" i="297"/>
  <c r="U1463" i="297"/>
  <c r="T1464" i="297"/>
  <c r="U1464" i="297"/>
  <c r="T1465" i="297"/>
  <c r="U1465" i="297"/>
  <c r="T1466" i="297"/>
  <c r="U1466" i="297"/>
  <c r="T1467" i="297"/>
  <c r="U1467" i="297"/>
  <c r="T1468" i="297"/>
  <c r="U1468" i="297"/>
  <c r="T1469" i="297"/>
  <c r="U1469" i="297"/>
  <c r="T1470" i="297"/>
  <c r="U1470" i="297"/>
  <c r="T1471" i="297"/>
  <c r="U1471" i="297"/>
  <c r="T1472" i="297"/>
  <c r="U1472" i="297"/>
  <c r="T1473" i="297"/>
  <c r="U1473" i="297"/>
  <c r="T1474" i="297"/>
  <c r="U1474" i="297"/>
  <c r="T1475" i="297"/>
  <c r="U1475" i="297"/>
  <c r="T1476" i="297"/>
  <c r="U1476" i="297"/>
  <c r="T1477" i="297"/>
  <c r="U1477" i="297"/>
  <c r="T1478" i="297"/>
  <c r="U1478" i="297"/>
  <c r="T1479" i="297"/>
  <c r="U1479" i="297"/>
  <c r="T1480" i="297"/>
  <c r="U1480" i="297"/>
  <c r="T1481" i="297"/>
  <c r="U1481" i="297"/>
  <c r="T1482" i="297"/>
  <c r="U1482" i="297"/>
  <c r="T1483" i="297"/>
  <c r="U1483" i="297"/>
  <c r="T1484" i="297"/>
  <c r="U1484" i="297"/>
  <c r="T1485" i="297"/>
  <c r="U1485" i="297"/>
  <c r="T1486" i="297"/>
  <c r="U1486" i="297"/>
  <c r="T1487" i="297"/>
  <c r="U1487" i="297"/>
  <c r="T1488" i="297"/>
  <c r="U1488" i="297"/>
  <c r="T1489" i="297"/>
  <c r="U1489" i="297"/>
  <c r="T1490" i="297"/>
  <c r="U1490" i="297"/>
  <c r="T1491" i="297"/>
  <c r="U1491" i="297"/>
  <c r="T1492" i="297"/>
  <c r="U1492" i="297"/>
  <c r="T1493" i="297"/>
  <c r="U1493" i="297"/>
  <c r="T1494" i="297"/>
  <c r="U1494" i="297"/>
  <c r="T1495" i="297"/>
  <c r="U1495" i="297"/>
  <c r="T1496" i="297"/>
  <c r="U1496" i="297"/>
  <c r="T1497" i="297"/>
  <c r="U1497" i="297"/>
  <c r="T1498" i="297"/>
  <c r="U1498" i="297"/>
  <c r="T1499" i="297"/>
  <c r="U1499" i="297"/>
  <c r="T1500" i="297"/>
  <c r="U1500" i="297"/>
  <c r="T1501" i="297"/>
  <c r="U1501" i="297"/>
  <c r="T1502" i="297"/>
  <c r="U1502" i="297"/>
  <c r="T1503" i="297"/>
  <c r="U1503" i="297"/>
  <c r="T1504" i="297"/>
  <c r="U1504" i="297"/>
  <c r="T1505" i="297"/>
  <c r="U1505" i="297"/>
  <c r="T1506" i="297"/>
  <c r="U1506" i="297"/>
  <c r="T1507" i="297"/>
  <c r="U1507" i="297"/>
  <c r="T1508" i="297"/>
  <c r="U1508" i="297"/>
  <c r="T1509" i="297"/>
  <c r="U1509" i="297"/>
  <c r="T1510" i="297"/>
  <c r="U1510" i="297"/>
  <c r="T1511" i="297"/>
  <c r="U1511" i="297"/>
  <c r="T1512" i="297"/>
  <c r="U1512" i="297"/>
  <c r="T1513" i="297"/>
  <c r="U1513" i="297"/>
  <c r="T1514" i="297"/>
  <c r="U1514" i="297"/>
  <c r="T1515" i="297"/>
  <c r="U1515" i="297"/>
  <c r="T1516" i="297"/>
  <c r="U1516" i="297"/>
  <c r="T1517" i="297"/>
  <c r="U1517" i="297"/>
  <c r="T1518" i="297"/>
  <c r="U1518" i="297"/>
  <c r="T1519" i="297"/>
  <c r="U1519" i="297"/>
  <c r="T1520" i="297"/>
  <c r="U1520" i="297"/>
  <c r="T1521" i="297"/>
  <c r="U1521" i="297"/>
  <c r="T1522" i="297"/>
  <c r="U1522" i="297"/>
  <c r="T1523" i="297"/>
  <c r="U1523" i="297"/>
  <c r="T1524" i="297"/>
  <c r="U1524" i="297"/>
  <c r="T1525" i="297"/>
  <c r="U1525" i="297"/>
  <c r="T1526" i="297"/>
  <c r="U1526" i="297"/>
  <c r="T1527" i="297"/>
  <c r="U1527" i="297"/>
  <c r="T1528" i="297"/>
  <c r="U1528" i="297"/>
  <c r="T1529" i="297"/>
  <c r="U1529" i="297"/>
  <c r="T1530" i="297"/>
  <c r="U1530" i="297"/>
  <c r="T1531" i="297"/>
  <c r="U1531" i="297"/>
  <c r="T1532" i="297"/>
  <c r="U1532" i="297"/>
  <c r="T1533" i="297"/>
  <c r="U1533" i="297"/>
  <c r="T1534" i="297"/>
  <c r="U1534" i="297"/>
  <c r="T1535" i="297"/>
  <c r="U1535" i="297"/>
  <c r="T1536" i="297"/>
  <c r="U1536" i="297"/>
  <c r="T1537" i="297"/>
  <c r="U1537" i="297"/>
  <c r="T1538" i="297"/>
  <c r="U1538" i="297"/>
  <c r="T1539" i="297"/>
  <c r="U1539" i="297"/>
  <c r="T1540" i="297"/>
  <c r="U1540" i="297"/>
  <c r="T1541" i="297"/>
  <c r="U1541" i="297"/>
  <c r="T1542" i="297"/>
  <c r="U1542" i="297"/>
  <c r="T1543" i="297"/>
  <c r="U1543" i="297"/>
  <c r="T1544" i="297"/>
  <c r="U1544" i="297"/>
  <c r="T1545" i="297"/>
  <c r="U1545" i="297"/>
  <c r="T1546" i="297"/>
  <c r="U1546" i="297"/>
  <c r="T1547" i="297"/>
  <c r="U1547" i="297"/>
  <c r="T1548" i="297"/>
  <c r="U1548" i="297"/>
  <c r="T1549" i="297"/>
  <c r="U1549" i="297"/>
  <c r="T1550" i="297"/>
  <c r="U1550" i="297"/>
  <c r="T1551" i="297"/>
  <c r="U1551" i="297"/>
  <c r="T1552" i="297"/>
  <c r="U1552" i="297"/>
  <c r="T1553" i="297"/>
  <c r="U1553" i="297"/>
  <c r="T1554" i="297"/>
  <c r="U1554" i="297"/>
  <c r="T1555" i="297"/>
  <c r="U1555" i="297"/>
  <c r="T1556" i="297"/>
  <c r="U1556" i="297"/>
  <c r="T1557" i="297"/>
  <c r="U1557" i="297"/>
  <c r="T1558" i="297"/>
  <c r="U1558" i="297"/>
  <c r="T1559" i="297"/>
  <c r="U1559" i="297"/>
  <c r="T1560" i="297"/>
  <c r="U1560" i="297"/>
  <c r="T1561" i="297"/>
  <c r="U1561" i="297"/>
  <c r="T1562" i="297"/>
  <c r="U1562" i="297"/>
  <c r="T1563" i="297"/>
  <c r="U1563" i="297"/>
  <c r="T1564" i="297"/>
  <c r="U1564" i="297"/>
  <c r="T1565" i="297"/>
  <c r="U1565" i="297"/>
  <c r="T1566" i="297"/>
  <c r="U1566" i="297"/>
  <c r="T1567" i="297"/>
  <c r="U1567" i="297"/>
  <c r="T1568" i="297"/>
  <c r="U1568" i="297"/>
  <c r="T1569" i="297"/>
  <c r="U1569" i="297"/>
  <c r="T1570" i="297"/>
  <c r="U1570" i="297"/>
  <c r="T1571" i="297"/>
  <c r="U1571" i="297"/>
  <c r="T1572" i="297"/>
  <c r="U1572" i="297"/>
  <c r="T1573" i="297"/>
  <c r="U1573" i="297"/>
  <c r="T1574" i="297"/>
  <c r="U1574" i="297"/>
  <c r="T1575" i="297"/>
  <c r="U1575" i="297"/>
  <c r="T1576" i="297"/>
  <c r="U1576" i="297"/>
  <c r="T1577" i="297"/>
  <c r="U1577" i="297"/>
  <c r="T1578" i="297"/>
  <c r="U1578" i="297"/>
  <c r="T1579" i="297"/>
  <c r="U1579" i="297"/>
  <c r="T1580" i="297"/>
  <c r="U1580" i="297"/>
  <c r="T1581" i="297"/>
  <c r="U1581" i="297"/>
  <c r="T1582" i="297"/>
  <c r="U1582" i="297"/>
  <c r="T1583" i="297"/>
  <c r="U1583" i="297"/>
  <c r="T1584" i="297"/>
  <c r="U1584" i="297"/>
  <c r="T1585" i="297"/>
  <c r="U1585" i="297"/>
  <c r="T1586" i="297"/>
  <c r="U1586" i="297"/>
  <c r="T1587" i="297"/>
  <c r="U1587" i="297"/>
  <c r="T1588" i="297"/>
  <c r="U1588" i="297"/>
  <c r="T1589" i="297"/>
  <c r="U1589" i="297"/>
  <c r="T1590" i="297"/>
  <c r="U1590" i="297"/>
  <c r="T1591" i="297"/>
  <c r="U1591" i="297"/>
  <c r="T1592" i="297"/>
  <c r="U1592" i="297"/>
  <c r="T1593" i="297"/>
  <c r="U1593" i="297"/>
  <c r="T1594" i="297"/>
  <c r="U1594" i="297"/>
  <c r="T1595" i="297"/>
  <c r="U1595" i="297"/>
  <c r="T1596" i="297"/>
  <c r="U1596" i="297"/>
  <c r="T1597" i="297"/>
  <c r="U1597" i="297"/>
  <c r="T1598" i="297"/>
  <c r="U1598" i="297"/>
  <c r="T1599" i="297"/>
  <c r="U1599" i="297"/>
  <c r="T1600" i="297"/>
  <c r="U1600" i="297"/>
  <c r="T1601" i="297"/>
  <c r="U1601" i="297"/>
  <c r="T1602" i="297"/>
  <c r="U1602" i="297"/>
  <c r="T1603" i="297"/>
  <c r="U1603" i="297"/>
  <c r="T1604" i="297"/>
  <c r="U1604" i="297"/>
  <c r="T1605" i="297"/>
  <c r="U1605" i="297"/>
  <c r="T1606" i="297"/>
  <c r="U1606" i="297"/>
  <c r="T1607" i="297"/>
  <c r="U1607" i="297"/>
  <c r="T1608" i="297"/>
  <c r="U1608" i="297"/>
  <c r="T1609" i="297"/>
  <c r="U1609" i="297"/>
  <c r="T1610" i="297"/>
  <c r="U1610" i="297"/>
  <c r="T1611" i="297"/>
  <c r="U1611" i="297"/>
  <c r="T1612" i="297"/>
  <c r="U1612" i="297"/>
  <c r="T1613" i="297"/>
  <c r="U1613" i="297"/>
  <c r="T1614" i="297"/>
  <c r="U1614" i="297"/>
  <c r="T1615" i="297"/>
  <c r="U1615" i="297"/>
  <c r="T1616" i="297"/>
  <c r="U1616" i="297"/>
  <c r="T1617" i="297"/>
  <c r="U1617" i="297"/>
  <c r="T1618" i="297"/>
  <c r="U1618" i="297"/>
  <c r="T1619" i="297"/>
  <c r="U1619" i="297"/>
  <c r="T1620" i="297"/>
  <c r="U1620" i="297"/>
  <c r="T1621" i="297"/>
  <c r="U1621" i="297"/>
  <c r="T1622" i="297"/>
  <c r="U1622" i="297"/>
  <c r="T1623" i="297"/>
  <c r="U1623" i="297"/>
  <c r="T1624" i="297"/>
  <c r="U1624" i="297"/>
  <c r="T1625" i="297"/>
  <c r="U1625" i="297"/>
  <c r="T1626" i="297"/>
  <c r="U1626" i="297"/>
  <c r="T1627" i="297"/>
  <c r="U1627" i="297"/>
  <c r="T1628" i="297"/>
  <c r="U1628" i="297"/>
  <c r="T1629" i="297"/>
  <c r="U1629" i="297"/>
  <c r="T1630" i="297"/>
  <c r="U1630" i="297"/>
  <c r="T1631" i="297"/>
  <c r="U1631" i="297"/>
  <c r="T1632" i="297"/>
  <c r="U1632" i="297"/>
  <c r="T1633" i="297"/>
  <c r="U1633" i="297"/>
  <c r="T1634" i="297"/>
  <c r="U1634" i="297"/>
  <c r="T1635" i="297"/>
  <c r="U1635" i="297"/>
  <c r="T1636" i="297"/>
  <c r="U1636" i="297"/>
  <c r="T1637" i="297"/>
  <c r="U1637" i="297"/>
  <c r="T1638" i="297"/>
  <c r="U1638" i="297"/>
  <c r="T1639" i="297"/>
  <c r="U1639" i="297"/>
  <c r="T1640" i="297"/>
  <c r="U1640" i="297"/>
  <c r="T1641" i="297"/>
  <c r="U1641" i="297"/>
  <c r="T1642" i="297"/>
  <c r="U1642" i="297"/>
  <c r="T1643" i="297"/>
  <c r="U1643" i="297"/>
  <c r="T1644" i="297"/>
  <c r="U1644" i="297"/>
  <c r="T1645" i="297"/>
  <c r="U1645" i="297"/>
  <c r="T1646" i="297"/>
  <c r="U1646" i="297"/>
  <c r="T1647" i="297"/>
  <c r="U1647" i="297"/>
  <c r="T1648" i="297"/>
  <c r="U1648" i="297"/>
  <c r="T1649" i="297"/>
  <c r="U1649" i="297"/>
  <c r="T1650" i="297"/>
  <c r="U1650" i="297"/>
  <c r="T1651" i="297"/>
  <c r="U1651" i="297"/>
  <c r="T1652" i="297"/>
  <c r="U1652" i="297"/>
  <c r="T1653" i="297"/>
  <c r="U1653" i="297"/>
  <c r="T1654" i="297"/>
  <c r="U1654" i="297"/>
  <c r="T1655" i="297"/>
  <c r="U1655" i="297"/>
  <c r="T1656" i="297"/>
  <c r="U1656" i="297"/>
  <c r="T1657" i="297"/>
  <c r="U1657" i="297"/>
  <c r="T1658" i="297"/>
  <c r="U1658" i="297"/>
  <c r="T1659" i="297"/>
  <c r="U1659" i="297"/>
  <c r="T1660" i="297"/>
  <c r="U1660" i="297"/>
  <c r="T1661" i="297"/>
  <c r="U1661" i="297"/>
  <c r="T1662" i="297"/>
  <c r="U1662" i="297"/>
  <c r="T1663" i="297"/>
  <c r="U1663" i="297"/>
  <c r="T1664" i="297"/>
  <c r="U1664" i="297"/>
  <c r="T1665" i="297"/>
  <c r="U1665" i="297"/>
  <c r="T1666" i="297"/>
  <c r="U1666" i="297"/>
  <c r="T1667" i="297"/>
  <c r="U1667" i="297"/>
  <c r="T1668" i="297"/>
  <c r="U1668" i="297"/>
  <c r="T1669" i="297"/>
  <c r="U1669" i="297"/>
  <c r="T1670" i="297"/>
  <c r="U1670" i="297"/>
  <c r="T1671" i="297"/>
  <c r="U1671" i="297"/>
  <c r="T1672" i="297"/>
  <c r="U1672" i="297"/>
  <c r="T1673" i="297"/>
  <c r="U1673" i="297"/>
  <c r="T1674" i="297"/>
  <c r="U1674" i="297"/>
  <c r="T1675" i="297"/>
  <c r="U1675" i="297"/>
  <c r="T1676" i="297"/>
  <c r="U1676" i="297"/>
  <c r="T1677" i="297"/>
  <c r="U1677" i="297"/>
  <c r="T1678" i="297"/>
  <c r="U1678" i="297"/>
  <c r="T1679" i="297"/>
  <c r="U1679" i="297"/>
  <c r="T1680" i="297"/>
  <c r="U1680" i="297"/>
  <c r="T1681" i="297"/>
  <c r="U1681" i="297"/>
  <c r="T1682" i="297"/>
  <c r="U1682" i="297"/>
  <c r="T1683" i="297"/>
  <c r="U1683" i="297"/>
  <c r="T1684" i="297"/>
  <c r="U1684" i="297"/>
  <c r="T1685" i="297"/>
  <c r="U1685" i="297"/>
  <c r="T1686" i="297"/>
  <c r="U1686" i="297"/>
  <c r="T1687" i="297"/>
  <c r="U1687" i="297"/>
  <c r="T1688" i="297"/>
  <c r="U1688" i="297"/>
  <c r="T1689" i="297"/>
  <c r="U1689" i="297"/>
  <c r="T1690" i="297"/>
  <c r="U1690" i="297"/>
  <c r="T1691" i="297"/>
  <c r="U1691" i="297"/>
  <c r="T1692" i="297"/>
  <c r="U1692" i="297"/>
  <c r="T1693" i="297"/>
  <c r="U1693" i="297"/>
  <c r="T1694" i="297"/>
  <c r="U1694" i="297"/>
  <c r="T1695" i="297"/>
  <c r="U1695" i="297"/>
  <c r="T1696" i="297"/>
  <c r="U1696" i="297"/>
  <c r="T1697" i="297"/>
  <c r="U1697" i="297"/>
  <c r="T1698" i="297"/>
  <c r="U1698" i="297"/>
  <c r="T1699" i="297"/>
  <c r="U1699" i="297"/>
  <c r="T1700" i="297"/>
  <c r="U1700" i="297"/>
  <c r="T1701" i="297"/>
  <c r="U1701" i="297"/>
  <c r="T1702" i="297"/>
  <c r="U1702" i="297"/>
  <c r="T1703" i="297"/>
  <c r="U1703" i="297"/>
  <c r="T1704" i="297"/>
  <c r="U1704" i="297"/>
  <c r="T1705" i="297"/>
  <c r="U1705" i="297"/>
  <c r="T1706" i="297"/>
  <c r="U1706" i="297"/>
  <c r="T1707" i="297"/>
  <c r="U1707" i="297"/>
  <c r="T1708" i="297"/>
  <c r="U1708" i="297"/>
  <c r="T1709" i="297"/>
  <c r="U1709" i="297"/>
  <c r="T1710" i="297"/>
  <c r="U1710" i="297"/>
  <c r="T1711" i="297"/>
  <c r="U1711" i="297"/>
  <c r="T1712" i="297"/>
  <c r="U1712" i="297"/>
  <c r="T1713" i="297"/>
  <c r="U1713" i="297"/>
  <c r="T1714" i="297"/>
  <c r="U1714" i="297"/>
  <c r="T1715" i="297"/>
  <c r="U1715" i="297"/>
  <c r="T1716" i="297"/>
  <c r="U1716" i="297"/>
  <c r="T1717" i="297"/>
  <c r="U1717" i="297"/>
  <c r="T1718" i="297"/>
  <c r="U1718" i="297"/>
  <c r="T1719" i="297"/>
  <c r="U1719" i="297"/>
  <c r="T1720" i="297"/>
  <c r="U1720" i="297"/>
  <c r="T1721" i="297"/>
  <c r="U1721" i="297"/>
  <c r="T1722" i="297"/>
  <c r="U1722" i="297"/>
  <c r="T1723" i="297"/>
  <c r="U1723" i="297"/>
  <c r="T1724" i="297"/>
  <c r="U1724" i="297"/>
  <c r="T1725" i="297"/>
  <c r="U1725" i="297"/>
  <c r="T1726" i="297"/>
  <c r="U1726" i="297"/>
  <c r="T1727" i="297"/>
  <c r="U1727" i="297"/>
  <c r="T1728" i="297"/>
  <c r="U1728" i="297"/>
  <c r="T1729" i="297"/>
  <c r="U1729" i="297"/>
  <c r="T1730" i="297"/>
  <c r="U1730" i="297"/>
  <c r="T1731" i="297"/>
  <c r="U1731" i="297"/>
  <c r="T1732" i="297"/>
  <c r="U1732" i="297"/>
  <c r="T1733" i="297"/>
  <c r="U1733" i="297"/>
  <c r="T1734" i="297"/>
  <c r="U1734" i="297"/>
  <c r="T1735" i="297"/>
  <c r="U1735" i="297"/>
  <c r="T1736" i="297"/>
  <c r="U1736" i="297"/>
  <c r="T1737" i="297"/>
  <c r="U1737" i="297"/>
  <c r="T1738" i="297"/>
  <c r="U1738" i="297"/>
  <c r="T1739" i="297"/>
  <c r="U1739" i="297"/>
  <c r="T1740" i="297"/>
  <c r="U1740" i="297"/>
  <c r="T1741" i="297"/>
  <c r="U1741" i="297"/>
  <c r="T1742" i="297"/>
  <c r="U1742" i="297"/>
  <c r="T1743" i="297"/>
  <c r="U1743" i="297"/>
  <c r="T1744" i="297"/>
  <c r="U1744" i="297"/>
  <c r="T1745" i="297"/>
  <c r="U1745" i="297"/>
  <c r="T1746" i="297"/>
  <c r="U1746" i="297"/>
  <c r="T1747" i="297"/>
  <c r="U1747" i="297"/>
  <c r="T1748" i="297"/>
  <c r="U1748" i="297"/>
  <c r="T1749" i="297"/>
  <c r="U1749" i="297"/>
  <c r="T1750" i="297"/>
  <c r="U1750" i="297"/>
  <c r="T1751" i="297"/>
  <c r="U1751" i="297"/>
  <c r="T1752" i="297"/>
  <c r="U1752" i="297"/>
  <c r="T1753" i="297"/>
  <c r="U1753" i="297"/>
  <c r="T1754" i="297"/>
  <c r="U1754" i="297"/>
  <c r="T1755" i="297"/>
  <c r="U1755" i="297"/>
  <c r="T1756" i="297"/>
  <c r="U1756" i="297"/>
  <c r="T1757" i="297"/>
  <c r="U1757" i="297"/>
  <c r="T1758" i="297"/>
  <c r="U1758" i="297"/>
  <c r="T1759" i="297"/>
  <c r="U1759" i="297"/>
  <c r="T1760" i="297"/>
  <c r="U1760" i="297"/>
  <c r="T1761" i="297"/>
  <c r="U1761" i="297"/>
  <c r="T1762" i="297"/>
  <c r="U1762" i="297"/>
  <c r="T1763" i="297"/>
  <c r="U1763" i="297"/>
  <c r="T1764" i="297"/>
  <c r="U1764" i="297"/>
  <c r="T1765" i="297"/>
  <c r="U1765" i="297"/>
  <c r="T1766" i="297"/>
  <c r="U1766" i="297"/>
  <c r="T1767" i="297"/>
  <c r="U1767" i="297"/>
  <c r="T1768" i="297"/>
  <c r="U1768" i="297"/>
  <c r="T1769" i="297"/>
  <c r="U1769" i="297"/>
  <c r="T1770" i="297"/>
  <c r="U1770" i="297"/>
  <c r="T1771" i="297"/>
  <c r="U1771" i="297"/>
  <c r="T1772" i="297"/>
  <c r="U1772" i="297"/>
  <c r="T1773" i="297"/>
  <c r="U1773" i="297"/>
  <c r="T1774" i="297"/>
  <c r="U1774" i="297"/>
  <c r="T1775" i="297"/>
  <c r="U1775" i="297"/>
  <c r="T1776" i="297"/>
  <c r="U1776" i="297"/>
  <c r="T1777" i="297"/>
  <c r="U1777" i="297"/>
  <c r="T1778" i="297"/>
  <c r="U1778" i="297"/>
  <c r="T1779" i="297"/>
  <c r="U1779" i="297"/>
  <c r="T1780" i="297"/>
  <c r="U1780" i="297"/>
  <c r="T1781" i="297"/>
  <c r="U1781" i="297"/>
  <c r="T1782" i="297"/>
  <c r="U1782" i="297"/>
  <c r="T1783" i="297"/>
  <c r="U1783" i="297"/>
  <c r="T1784" i="297"/>
  <c r="U1784" i="297"/>
  <c r="T1785" i="297"/>
  <c r="U1785" i="297"/>
  <c r="T1786" i="297"/>
  <c r="U1786" i="297"/>
  <c r="T1787" i="297"/>
  <c r="U1787" i="297"/>
  <c r="T1788" i="297"/>
  <c r="U1788" i="297"/>
  <c r="T1789" i="297"/>
  <c r="U1789" i="297"/>
  <c r="T1790" i="297"/>
  <c r="U1790" i="297"/>
  <c r="T1791" i="297"/>
  <c r="U1791" i="297"/>
  <c r="T1792" i="297"/>
  <c r="U1792" i="297"/>
  <c r="T1793" i="297"/>
  <c r="U1793" i="297"/>
  <c r="T1794" i="297"/>
  <c r="U1794" i="297"/>
  <c r="T1795" i="297"/>
  <c r="U1795" i="297"/>
  <c r="T1796" i="297"/>
  <c r="U1796" i="297"/>
  <c r="T1797" i="297"/>
  <c r="U1797" i="297"/>
  <c r="T1798" i="297"/>
  <c r="U1798" i="297"/>
  <c r="T1799" i="297"/>
  <c r="U1799" i="297"/>
  <c r="T1800" i="297"/>
  <c r="U1800" i="297"/>
  <c r="T1801" i="297"/>
  <c r="U1801" i="297"/>
  <c r="T1802" i="297"/>
  <c r="U1802" i="297"/>
  <c r="T1803" i="297"/>
  <c r="U1803" i="297"/>
  <c r="T1804" i="297"/>
  <c r="U1804" i="297"/>
  <c r="T1805" i="297"/>
  <c r="U1805" i="297"/>
  <c r="T1806" i="297"/>
  <c r="U1806" i="297"/>
  <c r="T1807" i="297"/>
  <c r="U1807" i="297"/>
  <c r="T1808" i="297"/>
  <c r="U1808" i="297"/>
  <c r="T1809" i="297"/>
  <c r="U1809" i="297"/>
  <c r="T1810" i="297"/>
  <c r="U1810" i="297"/>
  <c r="T1811" i="297"/>
  <c r="U1811" i="297"/>
  <c r="T1812" i="297"/>
  <c r="U1812" i="297"/>
  <c r="T1813" i="297"/>
  <c r="U1813" i="297"/>
  <c r="T1814" i="297"/>
  <c r="U1814" i="297"/>
  <c r="T1815" i="297"/>
  <c r="U1815" i="297"/>
  <c r="T1816" i="297"/>
  <c r="U1816" i="297"/>
  <c r="T1817" i="297"/>
  <c r="U1817" i="297"/>
  <c r="T1818" i="297"/>
  <c r="U1818" i="297"/>
  <c r="T1819" i="297"/>
  <c r="U1819" i="297"/>
  <c r="T1820" i="297"/>
  <c r="U1820" i="297"/>
  <c r="T1821" i="297"/>
  <c r="U1821" i="297"/>
  <c r="T1822" i="297"/>
  <c r="U1822" i="297"/>
  <c r="T1823" i="297"/>
  <c r="U1823" i="297"/>
  <c r="T1824" i="297"/>
  <c r="U1824" i="297"/>
  <c r="T1825" i="297"/>
  <c r="U1825" i="297"/>
  <c r="T1826" i="297"/>
  <c r="U1826" i="297"/>
  <c r="T1827" i="297"/>
  <c r="U1827" i="297"/>
  <c r="T1828" i="297"/>
  <c r="U1828" i="297"/>
  <c r="T1829" i="297"/>
  <c r="U1829" i="297"/>
  <c r="T1830" i="297"/>
  <c r="U1830" i="297"/>
  <c r="T1831" i="297"/>
  <c r="U1831" i="297"/>
  <c r="T1832" i="297"/>
  <c r="U1832" i="297"/>
  <c r="T1833" i="297"/>
  <c r="U1833" i="297"/>
  <c r="T1834" i="297"/>
  <c r="U1834" i="297"/>
  <c r="T1835" i="297"/>
  <c r="U1835" i="297"/>
  <c r="T1836" i="297"/>
  <c r="U1836" i="297"/>
  <c r="T1837" i="297"/>
  <c r="U1837" i="297"/>
  <c r="T1838" i="297"/>
  <c r="U1838" i="297"/>
  <c r="T1839" i="297"/>
  <c r="U1839" i="297"/>
  <c r="T1840" i="297"/>
  <c r="U1840" i="297"/>
  <c r="T1841" i="297"/>
  <c r="U1841" i="297"/>
  <c r="T1842" i="297"/>
  <c r="U1842" i="297"/>
  <c r="T1843" i="297"/>
  <c r="U1843" i="297"/>
  <c r="T1844" i="297"/>
  <c r="U1844" i="297"/>
  <c r="T1845" i="297"/>
  <c r="U1845" i="297"/>
  <c r="T1846" i="297"/>
  <c r="U1846" i="297"/>
  <c r="T1847" i="297"/>
  <c r="U1847" i="297"/>
  <c r="T1848" i="297"/>
  <c r="U1848" i="297"/>
  <c r="T1849" i="297"/>
  <c r="U1849" i="297"/>
  <c r="T1850" i="297"/>
  <c r="U1850" i="297"/>
  <c r="T1851" i="297"/>
  <c r="U1851" i="297"/>
  <c r="T1852" i="297"/>
  <c r="U1852" i="297"/>
  <c r="T1853" i="297"/>
  <c r="U1853" i="297"/>
  <c r="T1854" i="297"/>
  <c r="U1854" i="297"/>
  <c r="T1855" i="297"/>
  <c r="U1855" i="297"/>
  <c r="T1856" i="297"/>
  <c r="U1856" i="297"/>
  <c r="T1857" i="297"/>
  <c r="U1857" i="297"/>
  <c r="T1858" i="297"/>
  <c r="U1858" i="297"/>
  <c r="T1859" i="297"/>
  <c r="U1859" i="297"/>
  <c r="T1860" i="297"/>
  <c r="U1860" i="297"/>
  <c r="T1861" i="297"/>
  <c r="U1861" i="297"/>
  <c r="T1862" i="297"/>
  <c r="U1862" i="297"/>
  <c r="T1863" i="297"/>
  <c r="U1863" i="297"/>
  <c r="T1864" i="297"/>
  <c r="U1864" i="297"/>
  <c r="T1865" i="297"/>
  <c r="U1865" i="297"/>
  <c r="T1866" i="297"/>
  <c r="U1866" i="297"/>
  <c r="T1867" i="297"/>
  <c r="U1867" i="297"/>
  <c r="T1868" i="297"/>
  <c r="U1868" i="297"/>
  <c r="T1869" i="297"/>
  <c r="U1869" i="297"/>
  <c r="T1870" i="297"/>
  <c r="U1870" i="297"/>
  <c r="T1871" i="297"/>
  <c r="U1871" i="297"/>
  <c r="T1872" i="297"/>
  <c r="U1872" i="297"/>
  <c r="T1873" i="297"/>
  <c r="U1873" i="297"/>
  <c r="T1874" i="297"/>
  <c r="U1874" i="297"/>
  <c r="T1875" i="297"/>
  <c r="U1875" i="297"/>
  <c r="T1876" i="297"/>
  <c r="U1876" i="297"/>
  <c r="T1877" i="297"/>
  <c r="U1877" i="297"/>
  <c r="T1878" i="297"/>
  <c r="U1878" i="297"/>
  <c r="T1879" i="297"/>
  <c r="U1879" i="297"/>
  <c r="T1880" i="297"/>
  <c r="U1880" i="297"/>
  <c r="T1881" i="297"/>
  <c r="U1881" i="297"/>
  <c r="T1882" i="297"/>
  <c r="U1882" i="297"/>
  <c r="T1883" i="297"/>
  <c r="U1883" i="297"/>
  <c r="T1884" i="297"/>
  <c r="U1884" i="297"/>
  <c r="T1885" i="297"/>
  <c r="U1885" i="297"/>
  <c r="T1886" i="297"/>
  <c r="U1886" i="297"/>
  <c r="T1887" i="297"/>
  <c r="U1887" i="297"/>
  <c r="T1888" i="297"/>
  <c r="U1888" i="297"/>
  <c r="T1889" i="297"/>
  <c r="U1889" i="297"/>
  <c r="T1890" i="297"/>
  <c r="U1890" i="297"/>
  <c r="T1891" i="297"/>
  <c r="U1891" i="297"/>
  <c r="T1892" i="297"/>
  <c r="U1892" i="297"/>
  <c r="T1893" i="297"/>
  <c r="U1893" i="297"/>
  <c r="T1894" i="297"/>
  <c r="U1894" i="297"/>
  <c r="T1895" i="297"/>
  <c r="U1895" i="297"/>
  <c r="T1896" i="297"/>
  <c r="U1896" i="297"/>
  <c r="T1897" i="297"/>
  <c r="U1897" i="297"/>
  <c r="T1898" i="297"/>
  <c r="U1898" i="297"/>
  <c r="T1899" i="297"/>
  <c r="U1899" i="297"/>
  <c r="T1900" i="297"/>
  <c r="U1900" i="297"/>
  <c r="T1901" i="297"/>
  <c r="U1901" i="297"/>
  <c r="T1902" i="297"/>
  <c r="U1902" i="297"/>
  <c r="T1903" i="297"/>
  <c r="U1903" i="297"/>
  <c r="T1904" i="297"/>
  <c r="U1904" i="297"/>
  <c r="T1905" i="297"/>
  <c r="U1905" i="297"/>
  <c r="T1906" i="297"/>
  <c r="U1906" i="297"/>
  <c r="T1907" i="297"/>
  <c r="U1907" i="297"/>
  <c r="T1908" i="297"/>
  <c r="U1908" i="297"/>
  <c r="T1909" i="297"/>
  <c r="U1909" i="297"/>
  <c r="T1910" i="297"/>
  <c r="U1910" i="297"/>
  <c r="T1911" i="297"/>
  <c r="U1911" i="297"/>
  <c r="T1912" i="297"/>
  <c r="U1912" i="297"/>
  <c r="T1913" i="297"/>
  <c r="U1913" i="297"/>
  <c r="T1914" i="297"/>
  <c r="U1914" i="297"/>
  <c r="T1915" i="297"/>
  <c r="U1915" i="297"/>
  <c r="T1916" i="297"/>
  <c r="U1916" i="297"/>
  <c r="T1917" i="297"/>
  <c r="U1917" i="297"/>
  <c r="T1918" i="297"/>
  <c r="U1918" i="297"/>
  <c r="T1919" i="297"/>
  <c r="U1919" i="297"/>
  <c r="T1920" i="297"/>
  <c r="U1920" i="297"/>
  <c r="T1921" i="297"/>
  <c r="U1921" i="297"/>
  <c r="T1922" i="297"/>
  <c r="U1922" i="297"/>
  <c r="T1923" i="297"/>
  <c r="U1923" i="297"/>
  <c r="T1924" i="297"/>
  <c r="U1924" i="297"/>
  <c r="T1925" i="297"/>
  <c r="U1925" i="297"/>
  <c r="T1926" i="297"/>
  <c r="U1926" i="297"/>
  <c r="T1927" i="297"/>
  <c r="U1927" i="297"/>
  <c r="T1928" i="297"/>
  <c r="U1928" i="297"/>
  <c r="T1929" i="297"/>
  <c r="U1929" i="297"/>
  <c r="T1930" i="297"/>
  <c r="U1930" i="297"/>
  <c r="T1931" i="297"/>
  <c r="U1931" i="297"/>
  <c r="T1932" i="297"/>
  <c r="U1932" i="297"/>
  <c r="T1933" i="297"/>
  <c r="U1933" i="297"/>
  <c r="T1934" i="297"/>
  <c r="U1934" i="297"/>
  <c r="T1935" i="297"/>
  <c r="U1935" i="297"/>
  <c r="T1936" i="297"/>
  <c r="U1936" i="297"/>
  <c r="T1937" i="297"/>
  <c r="U1937" i="297"/>
  <c r="T1938" i="297"/>
  <c r="U1938" i="297"/>
  <c r="T1939" i="297"/>
  <c r="U1939" i="297"/>
  <c r="T1940" i="297"/>
  <c r="U1940" i="297"/>
  <c r="T1941" i="297"/>
  <c r="U1941" i="297"/>
  <c r="T1942" i="297"/>
  <c r="U1942" i="297"/>
  <c r="T1943" i="297"/>
  <c r="U1943" i="297"/>
  <c r="T1944" i="297"/>
  <c r="U1944" i="297"/>
  <c r="T1945" i="297"/>
  <c r="U1945" i="297"/>
  <c r="T1946" i="297"/>
  <c r="U1946" i="297"/>
  <c r="T1947" i="297"/>
  <c r="U1947" i="297"/>
  <c r="T1948" i="297"/>
  <c r="U1948" i="297"/>
  <c r="T1949" i="297"/>
  <c r="U1949" i="297"/>
  <c r="T1950" i="297"/>
  <c r="U1950" i="297"/>
  <c r="T1951" i="297"/>
  <c r="U1951" i="297"/>
  <c r="T1952" i="297"/>
  <c r="U1952" i="297"/>
  <c r="T1953" i="297"/>
  <c r="U1953" i="297"/>
  <c r="T1954" i="297"/>
  <c r="U1954" i="297"/>
  <c r="T1955" i="297"/>
  <c r="U1955" i="297"/>
  <c r="T1956" i="297"/>
  <c r="U1956" i="297"/>
  <c r="T1957" i="297"/>
  <c r="U1957" i="297"/>
  <c r="T1958" i="297"/>
  <c r="U1958" i="297"/>
  <c r="T1959" i="297"/>
  <c r="U1959" i="297"/>
  <c r="T1960" i="297"/>
  <c r="U1960" i="297"/>
  <c r="T1961" i="297"/>
  <c r="U1961" i="297"/>
  <c r="T1962" i="297"/>
  <c r="U1962" i="297"/>
  <c r="T1963" i="297"/>
  <c r="U1963" i="297"/>
  <c r="T1964" i="297"/>
  <c r="U1964" i="297"/>
  <c r="T1965" i="297"/>
  <c r="U1965" i="297"/>
  <c r="T1966" i="297"/>
  <c r="U1966" i="297"/>
  <c r="T1967" i="297"/>
  <c r="U1967" i="297"/>
  <c r="T1968" i="297"/>
  <c r="U1968" i="297"/>
  <c r="T1969" i="297"/>
  <c r="U1969" i="297"/>
  <c r="T1970" i="297"/>
  <c r="U1970" i="297"/>
  <c r="T1971" i="297"/>
  <c r="U1971" i="297"/>
  <c r="T1972" i="297"/>
  <c r="U1972" i="297"/>
  <c r="T1973" i="297"/>
  <c r="U1973" i="297"/>
  <c r="T1974" i="297"/>
  <c r="U1974" i="297"/>
  <c r="T1975" i="297"/>
  <c r="U1975" i="297"/>
  <c r="T1976" i="297"/>
  <c r="U1976" i="297"/>
  <c r="T1977" i="297"/>
  <c r="U1977" i="297"/>
  <c r="T1978" i="297"/>
  <c r="U1978" i="297"/>
  <c r="T1979" i="297"/>
  <c r="U1979" i="297"/>
  <c r="T1980" i="297"/>
  <c r="U1980" i="297"/>
  <c r="T1981" i="297"/>
  <c r="U1981" i="297"/>
  <c r="T1982" i="297"/>
  <c r="U1982" i="297"/>
  <c r="T1983" i="297"/>
  <c r="U1983" i="297"/>
  <c r="T1984" i="297"/>
  <c r="U1984" i="297"/>
  <c r="T1985" i="297"/>
  <c r="U1985" i="297"/>
  <c r="T1986" i="297"/>
  <c r="U1986" i="297"/>
  <c r="T1987" i="297"/>
  <c r="U1987" i="297"/>
  <c r="T1988" i="297"/>
  <c r="U1988" i="297"/>
  <c r="T1989" i="297"/>
  <c r="U1989" i="297"/>
  <c r="T1990" i="297"/>
  <c r="U1990" i="297"/>
  <c r="T1991" i="297"/>
  <c r="U1991" i="297"/>
  <c r="T1992" i="297"/>
  <c r="U1992" i="297"/>
  <c r="T1993" i="297"/>
  <c r="U1993" i="297"/>
  <c r="T1994" i="297"/>
  <c r="U1994" i="297"/>
  <c r="T1995" i="297"/>
  <c r="U1995" i="297"/>
  <c r="T1996" i="297"/>
  <c r="U1996" i="297"/>
  <c r="T1997" i="297"/>
  <c r="U1997" i="297"/>
  <c r="T1998" i="297"/>
  <c r="U1998" i="297"/>
  <c r="T1999" i="297"/>
  <c r="U1999" i="297"/>
  <c r="T2000" i="297"/>
  <c r="U2000" i="297"/>
  <c r="T2001" i="297"/>
  <c r="U2001" i="297"/>
  <c r="T2002" i="297"/>
  <c r="U2002" i="297"/>
  <c r="T2003" i="297"/>
  <c r="U2003" i="297"/>
  <c r="T2004" i="297"/>
  <c r="U2004" i="297"/>
  <c r="T2005" i="297"/>
  <c r="U2005" i="297"/>
  <c r="T2006" i="297"/>
  <c r="U2006" i="297"/>
  <c r="T2007" i="297"/>
  <c r="U2007" i="297"/>
  <c r="T2008" i="297"/>
  <c r="U2008" i="297"/>
  <c r="T2009" i="297"/>
  <c r="U2009" i="297"/>
  <c r="T2010" i="297"/>
  <c r="U2010" i="297"/>
  <c r="T2011" i="297"/>
  <c r="U2011" i="297"/>
  <c r="T2012" i="297"/>
  <c r="U2012" i="297"/>
  <c r="T2013" i="297"/>
  <c r="U2013" i="297"/>
  <c r="T2014" i="297"/>
  <c r="U2014" i="297"/>
  <c r="T2015" i="297"/>
  <c r="U2015" i="297"/>
  <c r="T2016" i="297"/>
  <c r="U2016" i="297"/>
  <c r="T2017" i="297"/>
  <c r="U2017" i="297"/>
  <c r="T2018" i="297"/>
  <c r="U2018" i="297"/>
  <c r="T2019" i="297"/>
  <c r="U2019" i="297"/>
  <c r="T2020" i="297"/>
  <c r="U2020" i="297"/>
  <c r="T2021" i="297"/>
  <c r="U2021" i="297"/>
  <c r="T2022" i="297"/>
  <c r="U2022" i="297"/>
  <c r="T2023" i="297"/>
  <c r="U2023" i="297"/>
  <c r="T2024" i="297"/>
  <c r="U2024" i="297"/>
  <c r="T2025" i="297"/>
  <c r="U2025" i="297"/>
  <c r="T2026" i="297"/>
  <c r="U2026" i="297"/>
  <c r="T2027" i="297"/>
  <c r="U2027" i="297"/>
  <c r="T2028" i="297"/>
  <c r="U2028" i="297"/>
  <c r="T2029" i="297"/>
  <c r="U2029" i="297"/>
  <c r="T2030" i="297"/>
  <c r="U2030" i="297"/>
  <c r="T2031" i="297"/>
  <c r="U2031" i="297"/>
  <c r="T2032" i="297"/>
  <c r="U2032" i="297"/>
  <c r="T2033" i="297"/>
  <c r="U2033" i="297"/>
  <c r="T2034" i="297"/>
  <c r="U2034" i="297"/>
  <c r="T2035" i="297"/>
  <c r="U2035" i="297"/>
  <c r="T2036" i="297"/>
  <c r="U2036" i="297"/>
  <c r="T2037" i="297"/>
  <c r="U2037" i="297"/>
  <c r="T2038" i="297"/>
  <c r="U2038" i="297"/>
  <c r="T2039" i="297"/>
  <c r="U2039" i="297"/>
  <c r="T2040" i="297"/>
  <c r="U2040" i="297"/>
  <c r="T2041" i="297"/>
  <c r="U2041" i="297"/>
  <c r="T2042" i="297"/>
  <c r="U2042" i="297"/>
  <c r="T2043" i="297"/>
  <c r="U2043" i="297"/>
  <c r="T2044" i="297"/>
  <c r="U2044" i="297"/>
  <c r="T2045" i="297"/>
  <c r="U2045" i="297"/>
  <c r="T2046" i="297"/>
  <c r="U2046" i="297"/>
  <c r="T2047" i="297"/>
  <c r="U2047" i="297"/>
  <c r="T2048" i="297"/>
  <c r="U2048" i="297"/>
  <c r="T2049" i="297"/>
  <c r="U2049" i="297"/>
  <c r="T2050" i="297"/>
  <c r="U2050" i="297"/>
  <c r="T2051" i="297"/>
  <c r="U2051" i="297"/>
  <c r="T2052" i="297"/>
  <c r="U2052" i="297"/>
  <c r="T2053" i="297"/>
  <c r="U2053" i="297"/>
  <c r="T2054" i="297"/>
  <c r="U2054" i="297"/>
  <c r="T2055" i="297"/>
  <c r="U2055" i="297"/>
  <c r="T2056" i="297"/>
  <c r="U2056" i="297"/>
  <c r="T2057" i="297"/>
  <c r="U2057" i="297"/>
  <c r="T2058" i="297"/>
  <c r="U2058" i="297"/>
  <c r="T2059" i="297"/>
  <c r="U2059" i="297"/>
  <c r="T2060" i="297"/>
  <c r="U2060" i="297"/>
  <c r="T2061" i="297"/>
  <c r="U2061" i="297"/>
  <c r="T2062" i="297"/>
  <c r="U2062" i="297"/>
  <c r="T2063" i="297"/>
  <c r="U2063" i="297"/>
  <c r="T2064" i="297"/>
  <c r="U2064" i="297"/>
  <c r="T2065" i="297"/>
  <c r="U2065" i="297"/>
  <c r="T2066" i="297"/>
  <c r="U2066" i="297"/>
  <c r="T2067" i="297"/>
  <c r="U2067" i="297"/>
  <c r="T2068" i="297"/>
  <c r="U2068" i="297"/>
  <c r="T2069" i="297"/>
  <c r="U2069" i="297"/>
  <c r="T2070" i="297"/>
  <c r="U2070" i="297"/>
  <c r="T2071" i="297"/>
  <c r="U2071" i="297"/>
  <c r="T2072" i="297"/>
  <c r="U2072" i="297"/>
  <c r="T2073" i="297"/>
  <c r="U2073" i="297"/>
  <c r="T2074" i="297"/>
  <c r="U2074" i="297"/>
  <c r="T2075" i="297"/>
  <c r="U2075" i="297"/>
  <c r="T2076" i="297"/>
  <c r="U2076" i="297"/>
  <c r="T2077" i="297"/>
  <c r="U2077" i="297"/>
  <c r="T2078" i="297"/>
  <c r="U2078" i="297"/>
  <c r="T2079" i="297"/>
  <c r="U2079" i="297"/>
  <c r="T2080" i="297"/>
  <c r="U2080" i="297"/>
  <c r="T2081" i="297"/>
  <c r="U2081" i="297"/>
  <c r="T2082" i="297"/>
  <c r="U2082" i="297"/>
  <c r="T2083" i="297"/>
  <c r="U2083" i="297"/>
  <c r="T2084" i="297"/>
  <c r="U2084" i="297"/>
  <c r="T2085" i="297"/>
  <c r="U2085" i="297"/>
  <c r="T2086" i="297"/>
  <c r="U2086" i="297"/>
  <c r="T2087" i="297"/>
  <c r="U2087" i="297"/>
  <c r="T2088" i="297"/>
  <c r="U2088" i="297"/>
  <c r="T2089" i="297"/>
  <c r="U2089" i="297"/>
  <c r="T2090" i="297"/>
  <c r="U2090" i="297"/>
  <c r="T2091" i="297"/>
  <c r="U2091" i="297"/>
  <c r="T2092" i="297"/>
  <c r="U2092" i="297"/>
  <c r="T2093" i="297"/>
  <c r="U2093" i="297"/>
  <c r="T2094" i="297"/>
  <c r="U2094" i="297"/>
  <c r="T2095" i="297"/>
  <c r="U2095" i="297"/>
  <c r="T2096" i="297"/>
  <c r="U2096" i="297"/>
  <c r="T2097" i="297"/>
  <c r="U2097" i="297"/>
  <c r="T2098" i="297"/>
  <c r="U2098" i="297"/>
  <c r="T2099" i="297"/>
  <c r="U2099" i="297"/>
  <c r="T2100" i="297"/>
  <c r="U2100" i="297"/>
  <c r="T2101" i="297"/>
  <c r="U2101" i="297"/>
  <c r="T2102" i="297"/>
  <c r="U2102" i="297"/>
  <c r="T2103" i="297"/>
  <c r="U2103" i="297"/>
  <c r="T2104" i="297"/>
  <c r="U2104" i="297"/>
  <c r="T2105" i="297"/>
  <c r="U2105" i="297"/>
  <c r="T2106" i="297"/>
  <c r="U2106" i="297"/>
  <c r="T2107" i="297"/>
  <c r="U2107" i="297"/>
  <c r="T2108" i="297"/>
  <c r="U2108" i="297"/>
  <c r="T2109" i="297"/>
  <c r="U2109" i="297"/>
  <c r="T2110" i="297"/>
  <c r="U2110" i="297"/>
  <c r="T2111" i="297"/>
  <c r="U2111" i="297"/>
  <c r="T2112" i="297"/>
  <c r="U2112" i="297"/>
  <c r="T2113" i="297"/>
  <c r="U2113" i="297"/>
  <c r="T2114" i="297"/>
  <c r="U2114" i="297"/>
  <c r="T2115" i="297"/>
  <c r="U2115" i="297"/>
  <c r="T2116" i="297"/>
  <c r="U2116" i="297"/>
  <c r="T2117" i="297"/>
  <c r="U2117" i="297"/>
  <c r="T2118" i="297"/>
  <c r="U2118" i="297"/>
  <c r="T2119" i="297"/>
  <c r="U2119" i="297"/>
  <c r="T2120" i="297"/>
  <c r="U2120" i="297"/>
  <c r="T2121" i="297"/>
  <c r="U2121" i="297"/>
  <c r="T2122" i="297"/>
  <c r="U2122" i="297"/>
  <c r="T2123" i="297"/>
  <c r="U2123" i="297"/>
  <c r="T2124" i="297"/>
  <c r="U2124" i="297"/>
  <c r="T2125" i="297"/>
  <c r="U2125" i="297"/>
  <c r="T2126" i="297"/>
  <c r="U2126" i="297"/>
  <c r="T2127" i="297"/>
  <c r="U2127" i="297"/>
  <c r="T2128" i="297"/>
  <c r="U2128" i="297"/>
  <c r="T2129" i="297"/>
  <c r="U2129" i="297"/>
  <c r="T2130" i="297"/>
  <c r="U2130" i="297"/>
  <c r="T2131" i="297"/>
  <c r="U2131" i="297"/>
  <c r="T2132" i="297"/>
  <c r="U2132" i="297"/>
  <c r="T2133" i="297"/>
  <c r="U2133" i="297"/>
  <c r="T2134" i="297"/>
  <c r="U2134" i="297"/>
  <c r="T2135" i="297"/>
  <c r="U2135" i="297"/>
  <c r="T2136" i="297"/>
  <c r="U2136" i="297"/>
  <c r="T2137" i="297"/>
  <c r="U2137" i="297"/>
  <c r="T2138" i="297"/>
  <c r="U2138" i="297"/>
  <c r="T2139" i="297"/>
  <c r="U2139" i="297"/>
  <c r="T2140" i="297"/>
  <c r="U2140" i="297"/>
  <c r="T2141" i="297"/>
  <c r="U2141" i="297"/>
  <c r="T2142" i="297"/>
  <c r="U2142" i="297"/>
  <c r="T2143" i="297"/>
  <c r="U2143" i="297"/>
  <c r="T2144" i="297"/>
  <c r="U2144" i="297"/>
  <c r="T2145" i="297"/>
  <c r="U2145" i="297"/>
  <c r="T2146" i="297"/>
  <c r="U2146" i="297"/>
  <c r="T2147" i="297"/>
  <c r="U2147" i="297"/>
  <c r="T2148" i="297"/>
  <c r="U2148" i="297"/>
  <c r="T2149" i="297"/>
  <c r="U2149" i="297"/>
  <c r="T2150" i="297"/>
  <c r="U2150" i="297"/>
  <c r="T2151" i="297"/>
  <c r="U2151" i="297"/>
  <c r="T2152" i="297"/>
  <c r="U2152" i="297"/>
  <c r="T2153" i="297"/>
  <c r="U2153" i="297"/>
  <c r="T2154" i="297"/>
  <c r="U2154" i="297"/>
  <c r="T2155" i="297"/>
  <c r="U2155" i="297"/>
  <c r="T2156" i="297"/>
  <c r="U2156" i="297"/>
  <c r="T2157" i="297"/>
  <c r="U2157" i="297"/>
  <c r="T2158" i="297"/>
  <c r="U2158" i="297"/>
  <c r="T2159" i="297"/>
  <c r="U2159" i="297"/>
  <c r="T2160" i="297"/>
  <c r="U2160" i="297"/>
  <c r="T2161" i="297"/>
  <c r="U2161" i="297"/>
  <c r="T2162" i="297"/>
  <c r="U2162" i="297"/>
  <c r="T2163" i="297"/>
  <c r="U2163" i="297"/>
  <c r="T2164" i="297"/>
  <c r="U2164" i="297"/>
  <c r="T2165" i="297"/>
  <c r="U2165" i="297"/>
  <c r="T2166" i="297"/>
  <c r="U2166" i="297"/>
  <c r="T2167" i="297"/>
  <c r="U2167" i="297"/>
  <c r="T2168" i="297"/>
  <c r="U2168" i="297"/>
  <c r="T2169" i="297"/>
  <c r="U2169" i="297"/>
  <c r="T2170" i="297"/>
  <c r="U2170" i="297"/>
  <c r="T2171" i="297"/>
  <c r="U2171" i="297"/>
  <c r="T2172" i="297"/>
  <c r="U2172" i="297"/>
  <c r="T2173" i="297"/>
  <c r="U2173" i="297"/>
  <c r="T2174" i="297"/>
  <c r="U2174" i="297"/>
  <c r="T2175" i="297"/>
  <c r="U2175" i="297"/>
  <c r="T2176" i="297"/>
  <c r="U2176" i="297"/>
  <c r="T2177" i="297"/>
  <c r="U2177" i="297"/>
  <c r="T2178" i="297"/>
  <c r="U2178" i="297"/>
  <c r="T2179" i="297"/>
  <c r="U2179" i="297"/>
  <c r="T2180" i="297"/>
  <c r="U2180" i="297"/>
  <c r="T2181" i="297"/>
  <c r="U2181" i="297"/>
  <c r="T2182" i="297"/>
  <c r="U2182" i="297"/>
  <c r="T2183" i="297"/>
  <c r="U2183" i="297"/>
  <c r="T2184" i="297"/>
  <c r="U2184" i="297"/>
  <c r="T2185" i="297"/>
  <c r="U2185" i="297"/>
  <c r="T2186" i="297"/>
  <c r="U2186" i="297"/>
  <c r="T2187" i="297"/>
  <c r="U2187" i="297"/>
  <c r="T2188" i="297"/>
  <c r="U2188" i="297"/>
  <c r="T2189" i="297"/>
  <c r="U2189" i="297"/>
  <c r="T2190" i="297"/>
  <c r="U2190" i="297"/>
  <c r="T2191" i="297"/>
  <c r="U2191" i="297"/>
  <c r="T2192" i="297"/>
  <c r="U2192" i="297"/>
  <c r="T2193" i="297"/>
  <c r="U2193" i="297"/>
  <c r="T2194" i="297"/>
  <c r="U2194" i="297"/>
  <c r="T2195" i="297"/>
  <c r="U2195" i="297"/>
  <c r="T2196" i="297"/>
  <c r="U2196" i="297"/>
  <c r="T2197" i="297"/>
  <c r="U2197" i="297"/>
  <c r="T2198" i="297"/>
  <c r="U2198" i="297"/>
  <c r="T2199" i="297"/>
  <c r="U2199" i="297"/>
  <c r="T2200" i="297"/>
  <c r="U2200" i="297"/>
  <c r="T2201" i="297"/>
  <c r="U2201" i="297"/>
  <c r="T2202" i="297"/>
  <c r="U2202" i="297"/>
  <c r="T2203" i="297"/>
  <c r="U2203" i="297"/>
  <c r="T2204" i="297"/>
  <c r="U2204" i="297"/>
  <c r="T2205" i="297"/>
  <c r="U2205" i="297"/>
  <c r="T2206" i="297"/>
  <c r="U2206" i="297"/>
  <c r="T2207" i="297"/>
  <c r="U2207" i="297"/>
  <c r="T2208" i="297"/>
  <c r="U2208" i="297"/>
  <c r="T2209" i="297"/>
  <c r="U2209" i="297"/>
  <c r="T2210" i="297"/>
  <c r="U2210" i="297"/>
  <c r="T2211" i="297"/>
  <c r="U2211" i="297"/>
  <c r="T2212" i="297"/>
  <c r="U2212" i="297"/>
  <c r="T2213" i="297"/>
  <c r="U2213" i="297"/>
  <c r="T2214" i="297"/>
  <c r="U2214" i="297"/>
  <c r="T2215" i="297"/>
  <c r="U2215" i="297"/>
  <c r="T2216" i="297"/>
  <c r="U2216" i="297"/>
  <c r="T2217" i="297"/>
  <c r="U2217" i="297"/>
  <c r="T2218" i="297"/>
  <c r="U2218" i="297"/>
  <c r="T2219" i="297"/>
  <c r="U2219" i="297"/>
  <c r="T2220" i="297"/>
  <c r="U2220" i="297"/>
  <c r="T2221" i="297"/>
  <c r="U2221" i="297"/>
  <c r="T2222" i="297"/>
  <c r="U2222" i="297"/>
  <c r="T2223" i="297"/>
  <c r="U2223" i="297"/>
  <c r="T2224" i="297"/>
  <c r="U2224" i="297"/>
  <c r="T2225" i="297"/>
  <c r="U2225" i="297"/>
  <c r="T2226" i="297"/>
  <c r="U2226" i="297"/>
  <c r="T2227" i="297"/>
  <c r="U2227" i="297"/>
  <c r="T2228" i="297"/>
  <c r="U2228" i="297"/>
  <c r="T2229" i="297"/>
  <c r="U2229" i="297"/>
  <c r="T2230" i="297"/>
  <c r="U2230" i="297"/>
  <c r="T2231" i="297"/>
  <c r="U2231" i="297"/>
  <c r="T2232" i="297"/>
  <c r="U2232" i="297"/>
  <c r="T2233" i="297"/>
  <c r="U2233" i="297"/>
  <c r="T2234" i="297"/>
  <c r="U2234" i="297"/>
  <c r="T2235" i="297"/>
  <c r="U2235" i="297"/>
  <c r="T2236" i="297"/>
  <c r="U2236" i="297"/>
  <c r="T2237" i="297"/>
  <c r="U2237" i="297"/>
  <c r="T2238" i="297"/>
  <c r="U2238" i="297"/>
  <c r="T2239" i="297"/>
  <c r="U2239" i="297"/>
  <c r="T2240" i="297"/>
  <c r="U2240" i="297"/>
  <c r="T2241" i="297"/>
  <c r="U2241" i="297"/>
  <c r="T2242" i="297"/>
  <c r="U2242" i="297"/>
  <c r="T2243" i="297"/>
  <c r="U2243" i="297"/>
  <c r="T2244" i="297"/>
  <c r="U2244" i="297"/>
  <c r="T2245" i="297"/>
  <c r="U2245" i="297"/>
  <c r="T2246" i="297"/>
  <c r="U2246" i="297"/>
  <c r="T2247" i="297"/>
  <c r="U2247" i="297"/>
  <c r="T2248" i="297"/>
  <c r="U2248" i="297"/>
  <c r="T2249" i="297"/>
  <c r="U2249" i="297"/>
  <c r="T2250" i="297"/>
  <c r="U2250" i="297"/>
  <c r="T2251" i="297"/>
  <c r="U2251" i="297"/>
  <c r="T2252" i="297"/>
  <c r="U2252" i="297"/>
  <c r="T2253" i="297"/>
  <c r="U2253" i="297"/>
  <c r="T2254" i="297"/>
  <c r="U2254" i="297"/>
  <c r="T2255" i="297"/>
  <c r="U2255" i="297"/>
  <c r="T2256" i="297"/>
  <c r="U2256" i="297"/>
  <c r="T2257" i="297"/>
  <c r="U2257" i="297"/>
  <c r="T2258" i="297"/>
  <c r="U2258" i="297"/>
  <c r="T2259" i="297"/>
  <c r="U2259" i="297"/>
  <c r="T2260" i="297"/>
  <c r="U2260" i="297"/>
  <c r="T2261" i="297"/>
  <c r="U2261" i="297"/>
  <c r="T2262" i="297"/>
  <c r="U2262" i="297"/>
  <c r="T2263" i="297"/>
  <c r="U2263" i="297"/>
  <c r="T2264" i="297"/>
  <c r="U2264" i="297"/>
  <c r="T2265" i="297"/>
  <c r="U2265" i="297"/>
  <c r="T2266" i="297"/>
  <c r="U2266" i="297"/>
  <c r="T2267" i="297"/>
  <c r="U2267" i="297"/>
  <c r="T2268" i="297"/>
  <c r="U2268" i="297"/>
  <c r="T2269" i="297"/>
  <c r="U2269" i="297"/>
  <c r="T2270" i="297"/>
  <c r="U2270" i="297"/>
  <c r="T2271" i="297"/>
  <c r="U2271" i="297"/>
  <c r="T2272" i="297"/>
  <c r="U2272" i="297"/>
  <c r="T2273" i="297"/>
  <c r="U2273" i="297"/>
  <c r="T2274" i="297"/>
  <c r="U2274" i="297"/>
  <c r="T2275" i="297"/>
  <c r="U2275" i="297"/>
  <c r="T2276" i="297"/>
  <c r="U2276" i="297"/>
  <c r="T2277" i="297"/>
  <c r="U2277" i="297"/>
  <c r="T2278" i="297"/>
  <c r="U2278" i="297"/>
  <c r="T2279" i="297"/>
  <c r="U2279" i="297"/>
  <c r="T2280" i="297"/>
  <c r="U2280" i="297"/>
  <c r="T2281" i="297"/>
  <c r="U2281" i="297"/>
  <c r="T2282" i="297"/>
  <c r="U2282" i="297"/>
  <c r="T2283" i="297"/>
  <c r="U2283" i="297"/>
  <c r="T2284" i="297"/>
  <c r="U2284" i="297"/>
  <c r="T2285" i="297"/>
  <c r="U2285" i="297"/>
  <c r="T2286" i="297"/>
  <c r="U2286" i="297"/>
  <c r="T2287" i="297"/>
  <c r="U2287" i="297"/>
  <c r="T2288" i="297"/>
  <c r="U2288" i="297"/>
  <c r="T2289" i="297"/>
  <c r="U2289" i="297"/>
  <c r="T2290" i="297"/>
  <c r="U2290" i="297"/>
  <c r="T2291" i="297"/>
  <c r="U2291" i="297"/>
  <c r="T2292" i="297"/>
  <c r="U2292" i="297"/>
  <c r="T2293" i="297"/>
  <c r="U2293" i="297"/>
  <c r="T2294" i="297"/>
  <c r="U2294" i="297"/>
  <c r="T2295" i="297"/>
  <c r="U2295" i="297"/>
  <c r="T2296" i="297"/>
  <c r="U2296" i="297"/>
  <c r="T2297" i="297"/>
  <c r="U2297" i="297"/>
  <c r="T2298" i="297"/>
  <c r="U2298" i="297"/>
  <c r="T2299" i="297"/>
  <c r="U2299" i="297"/>
  <c r="T2300" i="297"/>
  <c r="U2300" i="297"/>
  <c r="T2301" i="297"/>
  <c r="U2301" i="297"/>
  <c r="T2302" i="297"/>
  <c r="U2302" i="297"/>
  <c r="T2303" i="297"/>
  <c r="U2303" i="297"/>
  <c r="T2304" i="297"/>
  <c r="U2304" i="297"/>
  <c r="T2305" i="297"/>
  <c r="U2305" i="297"/>
  <c r="T2306" i="297"/>
  <c r="U2306" i="297"/>
  <c r="T2307" i="297"/>
  <c r="U2307" i="297"/>
  <c r="T2308" i="297"/>
  <c r="U2308" i="297"/>
  <c r="T2309" i="297"/>
  <c r="U2309" i="297"/>
  <c r="T2310" i="297"/>
  <c r="U2310" i="297"/>
  <c r="T2311" i="297"/>
  <c r="U2311" i="297"/>
  <c r="T2312" i="297"/>
  <c r="U2312" i="297"/>
  <c r="T2313" i="297"/>
  <c r="U2313" i="297"/>
  <c r="T2314" i="297"/>
  <c r="U2314" i="297"/>
  <c r="T2315" i="297"/>
  <c r="U2315" i="297"/>
  <c r="T2316" i="297"/>
  <c r="U2316" i="297"/>
  <c r="T2317" i="297"/>
  <c r="U2317" i="297"/>
  <c r="T2318" i="297"/>
  <c r="U2318" i="297"/>
  <c r="T2319" i="297"/>
  <c r="U2319" i="297"/>
  <c r="T2320" i="297"/>
  <c r="U2320" i="297"/>
  <c r="T2321" i="297"/>
  <c r="U2321" i="297"/>
  <c r="T2322" i="297"/>
  <c r="U2322" i="297"/>
  <c r="T2323" i="297"/>
  <c r="U2323" i="297"/>
  <c r="T2324" i="297"/>
  <c r="U2324" i="297"/>
  <c r="T2325" i="297"/>
  <c r="U2325" i="297"/>
  <c r="T2326" i="297"/>
  <c r="U2326" i="297"/>
  <c r="T2327" i="297"/>
  <c r="U2327" i="297"/>
  <c r="T2328" i="297"/>
  <c r="U2328" i="297"/>
  <c r="T2329" i="297"/>
  <c r="U2329" i="297"/>
  <c r="T2330" i="297"/>
  <c r="U2330" i="297"/>
  <c r="T2331" i="297"/>
  <c r="U2331" i="297"/>
  <c r="T2332" i="297"/>
  <c r="U2332" i="297"/>
  <c r="T2333" i="297"/>
  <c r="U2333" i="297"/>
  <c r="T2334" i="297"/>
  <c r="U2334" i="297"/>
  <c r="T2335" i="297"/>
  <c r="U2335" i="297"/>
  <c r="T2336" i="297"/>
  <c r="U2336" i="297"/>
  <c r="T2337" i="297"/>
  <c r="U2337" i="297"/>
  <c r="T2338" i="297"/>
  <c r="U2338" i="297"/>
  <c r="T2339" i="297"/>
  <c r="U2339" i="297"/>
  <c r="T2340" i="297"/>
  <c r="U2340" i="297"/>
  <c r="T2341" i="297"/>
  <c r="U2341" i="297"/>
  <c r="T2342" i="297"/>
  <c r="U2342" i="297"/>
  <c r="T2343" i="297"/>
  <c r="U2343" i="297"/>
  <c r="T2344" i="297"/>
  <c r="U2344" i="297"/>
  <c r="T2345" i="297"/>
  <c r="U2345" i="297"/>
  <c r="T2346" i="297"/>
  <c r="U2346" i="297"/>
  <c r="T2347" i="297"/>
  <c r="U2347" i="297"/>
  <c r="T2348" i="297"/>
  <c r="U2348" i="297"/>
  <c r="T2349" i="297"/>
  <c r="U2349" i="297"/>
  <c r="T2350" i="297"/>
  <c r="U2350" i="297"/>
  <c r="T2351" i="297"/>
  <c r="U2351" i="297"/>
  <c r="T2352" i="297"/>
  <c r="U2352" i="297"/>
  <c r="T2353" i="297"/>
  <c r="U2353" i="297"/>
  <c r="T2354" i="297"/>
  <c r="U2354" i="297"/>
  <c r="T2355" i="297"/>
  <c r="U2355" i="297"/>
  <c r="T2356" i="297"/>
  <c r="U2356" i="297"/>
  <c r="T2357" i="297"/>
  <c r="U2357" i="297"/>
  <c r="T2358" i="297"/>
  <c r="U2358" i="297"/>
  <c r="T2359" i="297"/>
  <c r="U2359" i="297"/>
  <c r="T2360" i="297"/>
  <c r="U2360" i="297"/>
  <c r="T2361" i="297"/>
  <c r="U2361" i="297"/>
  <c r="T2362" i="297"/>
  <c r="U2362" i="297"/>
  <c r="T2363" i="297"/>
  <c r="U2363" i="297"/>
  <c r="T2364" i="297"/>
  <c r="U2364" i="297"/>
  <c r="T2365" i="297"/>
  <c r="U2365" i="297"/>
  <c r="T2366" i="297"/>
  <c r="U2366" i="297"/>
  <c r="T2367" i="297"/>
  <c r="U2367" i="297"/>
  <c r="T2368" i="297"/>
  <c r="U2368" i="297"/>
  <c r="T2369" i="297"/>
  <c r="U2369" i="297"/>
  <c r="T2370" i="297"/>
  <c r="U2370" i="297"/>
  <c r="T2371" i="297"/>
  <c r="U2371" i="297"/>
  <c r="T2372" i="297"/>
  <c r="U2372" i="297"/>
  <c r="T2373" i="297"/>
  <c r="U2373" i="297"/>
  <c r="T2374" i="297"/>
  <c r="U2374" i="297"/>
  <c r="T2375" i="297"/>
  <c r="U2375" i="297"/>
  <c r="T2376" i="297"/>
  <c r="U2376" i="297"/>
  <c r="T2377" i="297"/>
  <c r="U2377" i="297"/>
  <c r="T2378" i="297"/>
  <c r="U2378" i="297"/>
  <c r="T2379" i="297"/>
  <c r="U2379" i="297"/>
  <c r="T2380" i="297"/>
  <c r="U2380" i="297"/>
  <c r="T2381" i="297"/>
  <c r="U2381" i="297"/>
  <c r="T2382" i="297"/>
  <c r="U2382" i="297"/>
  <c r="T2383" i="297"/>
  <c r="U2383" i="297"/>
  <c r="T2384" i="297"/>
  <c r="U2384" i="297"/>
  <c r="T2385" i="297"/>
  <c r="U2385" i="297"/>
  <c r="T2386" i="297"/>
  <c r="U2386" i="297"/>
  <c r="T2387" i="297"/>
  <c r="U2387" i="297"/>
  <c r="T2388" i="297"/>
  <c r="U2388" i="297"/>
  <c r="T2389" i="297"/>
  <c r="U2389" i="297"/>
  <c r="T2390" i="297"/>
  <c r="U2390" i="297"/>
  <c r="T2391" i="297"/>
  <c r="U2391" i="297"/>
  <c r="T2392" i="297"/>
  <c r="U2392" i="297"/>
  <c r="T2393" i="297"/>
  <c r="U2393" i="297"/>
  <c r="T2394" i="297"/>
  <c r="U2394" i="297"/>
  <c r="T2395" i="297"/>
  <c r="U2395" i="297"/>
  <c r="T2396" i="297"/>
  <c r="U2396" i="297"/>
  <c r="T2397" i="297"/>
  <c r="U2397" i="297"/>
  <c r="T2398" i="297"/>
  <c r="U2398" i="297"/>
  <c r="T2399" i="297"/>
  <c r="U2399" i="297"/>
  <c r="T2400" i="297"/>
  <c r="U2400" i="297"/>
  <c r="T2401" i="297"/>
  <c r="U2401" i="297"/>
  <c r="T2402" i="297"/>
  <c r="U2402" i="297"/>
  <c r="T2403" i="297"/>
  <c r="U2403" i="297"/>
  <c r="T2404" i="297"/>
  <c r="U2404" i="297"/>
  <c r="T2405" i="297"/>
  <c r="U2405" i="297"/>
  <c r="T2406" i="297"/>
  <c r="U2406" i="297"/>
  <c r="T2407" i="297"/>
  <c r="U2407" i="297"/>
  <c r="T2408" i="297"/>
  <c r="U2408" i="297"/>
  <c r="T2409" i="297"/>
  <c r="U2409" i="297"/>
  <c r="T2410" i="297"/>
  <c r="U2410" i="297"/>
  <c r="T2411" i="297"/>
  <c r="U2411" i="297"/>
  <c r="T2412" i="297"/>
  <c r="U2412" i="297"/>
  <c r="T2413" i="297"/>
  <c r="U2413" i="297"/>
  <c r="T2414" i="297"/>
  <c r="U2414" i="297"/>
  <c r="T2415" i="297"/>
  <c r="U2415" i="297"/>
  <c r="T2416" i="297"/>
  <c r="U2416" i="297"/>
  <c r="T2417" i="297"/>
  <c r="U2417" i="297"/>
  <c r="T2418" i="297"/>
  <c r="U2418" i="297"/>
  <c r="T2419" i="297"/>
  <c r="U2419" i="297"/>
  <c r="T2420" i="297"/>
  <c r="U2420" i="297"/>
  <c r="T2421" i="297"/>
  <c r="U2421" i="297"/>
  <c r="T2422" i="297"/>
  <c r="U2422" i="297"/>
  <c r="T2423" i="297"/>
  <c r="U2423" i="297"/>
  <c r="T2424" i="297"/>
  <c r="U2424" i="297"/>
  <c r="T2425" i="297"/>
  <c r="U2425" i="297"/>
  <c r="T2426" i="297"/>
  <c r="U2426" i="297"/>
  <c r="T2427" i="297"/>
  <c r="U2427" i="297"/>
  <c r="T2428" i="297"/>
  <c r="U2428" i="297"/>
  <c r="T2429" i="297"/>
  <c r="U2429" i="297"/>
  <c r="T2430" i="297"/>
  <c r="U2430" i="297"/>
  <c r="T2431" i="297"/>
  <c r="U2431" i="297"/>
  <c r="T2432" i="297"/>
  <c r="U2432" i="297"/>
  <c r="T2433" i="297"/>
  <c r="U2433" i="297"/>
  <c r="T2434" i="297"/>
  <c r="U2434" i="297"/>
  <c r="T2435" i="297"/>
  <c r="U2435" i="297"/>
  <c r="T2436" i="297"/>
  <c r="U2436" i="297"/>
  <c r="T2437" i="297"/>
  <c r="U2437" i="297"/>
  <c r="T2438" i="297"/>
  <c r="U2438" i="297"/>
  <c r="T2439" i="297"/>
  <c r="U2439" i="297"/>
  <c r="T2440" i="297"/>
  <c r="U2440" i="297"/>
  <c r="T2441" i="297"/>
  <c r="U2441" i="297"/>
  <c r="T2442" i="297"/>
  <c r="U2442" i="297"/>
  <c r="T2443" i="297"/>
  <c r="U2443" i="297"/>
  <c r="T2444" i="297"/>
  <c r="U2444" i="297"/>
  <c r="T2445" i="297"/>
  <c r="U2445" i="297"/>
  <c r="T2446" i="297"/>
  <c r="U2446" i="297"/>
  <c r="T2447" i="297"/>
  <c r="U2447" i="297"/>
  <c r="T2448" i="297"/>
  <c r="U2448" i="297"/>
  <c r="T2449" i="297"/>
  <c r="U2449" i="297"/>
  <c r="T2450" i="297"/>
  <c r="U2450" i="297"/>
  <c r="T2451" i="297"/>
  <c r="U2451" i="297"/>
  <c r="T2452" i="297"/>
  <c r="U2452" i="297"/>
  <c r="T2453" i="297"/>
  <c r="U2453" i="297"/>
  <c r="T2454" i="297"/>
  <c r="U2454" i="297"/>
  <c r="T2455" i="297"/>
  <c r="U2455" i="297"/>
  <c r="T2456" i="297"/>
  <c r="U2456" i="297"/>
  <c r="T2457" i="297"/>
  <c r="U2457" i="297"/>
  <c r="T2458" i="297"/>
  <c r="U2458" i="297"/>
  <c r="T2459" i="297"/>
  <c r="U2459" i="297"/>
  <c r="T2460" i="297"/>
  <c r="U2460" i="297"/>
  <c r="T2461" i="297"/>
  <c r="U2461" i="297"/>
  <c r="T2462" i="297"/>
  <c r="U2462" i="297"/>
  <c r="T2463" i="297"/>
  <c r="U2463" i="297"/>
  <c r="T2464" i="297"/>
  <c r="U2464" i="297"/>
  <c r="T2465" i="297"/>
  <c r="U2465" i="297"/>
  <c r="T2466" i="297"/>
  <c r="U2466" i="297"/>
  <c r="T2467" i="297"/>
  <c r="U2467" i="297"/>
  <c r="T2468" i="297"/>
  <c r="U2468" i="297"/>
  <c r="T2469" i="297"/>
  <c r="U2469" i="297"/>
  <c r="T2470" i="297"/>
  <c r="U2470" i="297"/>
  <c r="T2471" i="297"/>
  <c r="U2471" i="297"/>
  <c r="T2472" i="297"/>
  <c r="U2472" i="297"/>
  <c r="T2473" i="297"/>
  <c r="U2473" i="297"/>
  <c r="T2474" i="297"/>
  <c r="U2474" i="297"/>
  <c r="T2475" i="297"/>
  <c r="U2475" i="297"/>
  <c r="T2476" i="297"/>
  <c r="U2476" i="297"/>
  <c r="T2477" i="297"/>
  <c r="U2477" i="297"/>
  <c r="T2478" i="297"/>
  <c r="U2478" i="297"/>
  <c r="T2479" i="297"/>
  <c r="U2479" i="297"/>
  <c r="T2480" i="297"/>
  <c r="U2480" i="297"/>
  <c r="T2481" i="297"/>
  <c r="U2481" i="297"/>
  <c r="T2482" i="297"/>
  <c r="U2482" i="297"/>
  <c r="T2483" i="297"/>
  <c r="U2483" i="297"/>
  <c r="T2484" i="297"/>
  <c r="U2484" i="297"/>
  <c r="T2485" i="297"/>
  <c r="U2485" i="297"/>
  <c r="T2486" i="297"/>
  <c r="U2486" i="297"/>
  <c r="T2487" i="297"/>
  <c r="U2487" i="297"/>
  <c r="T2488" i="297"/>
  <c r="U2488" i="297"/>
  <c r="T2489" i="297"/>
  <c r="U2489" i="297"/>
  <c r="T2490" i="297"/>
  <c r="U2490" i="297"/>
  <c r="T2491" i="297"/>
  <c r="U2491" i="297"/>
  <c r="T2492" i="297"/>
  <c r="U2492" i="297"/>
  <c r="T2493" i="297"/>
  <c r="U2493" i="297"/>
  <c r="T2494" i="297"/>
  <c r="U2494" i="297"/>
  <c r="T2495" i="297"/>
  <c r="U2495" i="297"/>
  <c r="T2496" i="297"/>
  <c r="U2496" i="297"/>
  <c r="T2497" i="297"/>
  <c r="U2497" i="297"/>
  <c r="T2498" i="297"/>
  <c r="U2498" i="297"/>
  <c r="T2499" i="297"/>
  <c r="U2499" i="297"/>
  <c r="T2500" i="297"/>
  <c r="U2500" i="297"/>
  <c r="T2501" i="297"/>
  <c r="U2501" i="297"/>
  <c r="T2502" i="297"/>
  <c r="U2502" i="297"/>
  <c r="T2503" i="297"/>
  <c r="U2503" i="297"/>
  <c r="T2504" i="297"/>
  <c r="U2504" i="297"/>
  <c r="T2505" i="297"/>
  <c r="U2505" i="297"/>
  <c r="T2506" i="297"/>
  <c r="U2506" i="297"/>
  <c r="T2507" i="297"/>
  <c r="U2507" i="297"/>
  <c r="T2508" i="297"/>
  <c r="U2508" i="297"/>
  <c r="T2509" i="297"/>
  <c r="U2509" i="297"/>
  <c r="T2510" i="297"/>
  <c r="U2510" i="297"/>
  <c r="T2511" i="297"/>
  <c r="U2511" i="297"/>
  <c r="T2512" i="297"/>
  <c r="U2512" i="297"/>
  <c r="T2513" i="297"/>
  <c r="U2513" i="297"/>
  <c r="T2514" i="297"/>
  <c r="U2514" i="297"/>
  <c r="T2515" i="297"/>
  <c r="U2515" i="297"/>
  <c r="T2516" i="297"/>
  <c r="U2516" i="297"/>
  <c r="T2517" i="297"/>
  <c r="U2517" i="297"/>
  <c r="T2518" i="297"/>
  <c r="U2518" i="297"/>
  <c r="T2519" i="297"/>
  <c r="U2519" i="297"/>
  <c r="T2520" i="297"/>
  <c r="U2520" i="297"/>
  <c r="T2521" i="297"/>
  <c r="U2521" i="297"/>
  <c r="T2522" i="297"/>
  <c r="U2522" i="297"/>
  <c r="T2523" i="297"/>
  <c r="U2523" i="297"/>
  <c r="T2524" i="297"/>
  <c r="U2524" i="297"/>
  <c r="T2525" i="297"/>
  <c r="U2525" i="297"/>
  <c r="T2526" i="297"/>
  <c r="U2526" i="297"/>
  <c r="T2527" i="297"/>
  <c r="U2527" i="297"/>
  <c r="T2528" i="297"/>
  <c r="U2528" i="297"/>
  <c r="T2529" i="297"/>
  <c r="U2529" i="297"/>
  <c r="T2530" i="297"/>
  <c r="U2530" i="297"/>
  <c r="T2531" i="297"/>
  <c r="U2531" i="297"/>
  <c r="T2532" i="297"/>
  <c r="U2532" i="297"/>
  <c r="T2533" i="297"/>
  <c r="U2533" i="297"/>
  <c r="T2534" i="297"/>
  <c r="U2534" i="297"/>
  <c r="T2535" i="297"/>
  <c r="U2535" i="297"/>
  <c r="T2536" i="297"/>
  <c r="U2536" i="297"/>
  <c r="T2537" i="297"/>
  <c r="U2537" i="297"/>
  <c r="T2538" i="297"/>
  <c r="U2538" i="297"/>
  <c r="T2539" i="297"/>
  <c r="U2539" i="297"/>
  <c r="T2540" i="297"/>
  <c r="U2540" i="297"/>
  <c r="T2541" i="297"/>
  <c r="U2541" i="297"/>
  <c r="T2542" i="297"/>
  <c r="U2542" i="297"/>
  <c r="T2543" i="297"/>
  <c r="U2543" i="297"/>
  <c r="T2544" i="297"/>
  <c r="U2544" i="297"/>
  <c r="T2545" i="297"/>
  <c r="U2545" i="297"/>
  <c r="T2546" i="297"/>
  <c r="U2546" i="297"/>
  <c r="T2547" i="297"/>
  <c r="U2547" i="297"/>
  <c r="T2548" i="297"/>
  <c r="U2548" i="297"/>
  <c r="T2549" i="297"/>
  <c r="U2549" i="297"/>
  <c r="T2550" i="297"/>
  <c r="U2550" i="297"/>
  <c r="T2551" i="297"/>
  <c r="U2551" i="297"/>
  <c r="T2552" i="297"/>
  <c r="U2552" i="297"/>
  <c r="T2553" i="297"/>
  <c r="U2553" i="297"/>
  <c r="T2554" i="297"/>
  <c r="U2554" i="297"/>
  <c r="T2555" i="297"/>
  <c r="U2555" i="297"/>
  <c r="T2556" i="297"/>
  <c r="U2556" i="297"/>
  <c r="T2557" i="297"/>
  <c r="U2557" i="297"/>
  <c r="T2558" i="297"/>
  <c r="U2558" i="297"/>
  <c r="T2559" i="297"/>
  <c r="U2559" i="297"/>
  <c r="T2560" i="297"/>
  <c r="U2560" i="297"/>
  <c r="T2561" i="297"/>
  <c r="U2561" i="297"/>
  <c r="T2562" i="297"/>
  <c r="U2562" i="297"/>
  <c r="T2563" i="297"/>
  <c r="U2563" i="297"/>
  <c r="T2564" i="297"/>
  <c r="U2564" i="297"/>
  <c r="T2565" i="297"/>
  <c r="U2565" i="297"/>
  <c r="T2566" i="297"/>
  <c r="U2566" i="297"/>
  <c r="T2567" i="297"/>
  <c r="U2567" i="297"/>
  <c r="T2568" i="297"/>
  <c r="U2568" i="297"/>
  <c r="T2569" i="297"/>
  <c r="U2569" i="297"/>
  <c r="T2570" i="297"/>
  <c r="U2570" i="297"/>
  <c r="T2571" i="297"/>
  <c r="U2571" i="297"/>
  <c r="T2572" i="297"/>
  <c r="U2572" i="297"/>
  <c r="T2573" i="297"/>
  <c r="U2573" i="297"/>
  <c r="T2574" i="297"/>
  <c r="U2574" i="297"/>
  <c r="T2575" i="297"/>
  <c r="U2575" i="297"/>
  <c r="T2576" i="297"/>
  <c r="U2576" i="297"/>
  <c r="T2577" i="297"/>
  <c r="U2577" i="297"/>
  <c r="T2578" i="297"/>
  <c r="U2578" i="297"/>
  <c r="T2579" i="297"/>
  <c r="U2579" i="297"/>
  <c r="T2580" i="297"/>
  <c r="U2580" i="297"/>
  <c r="T2581" i="297"/>
  <c r="U2581" i="297"/>
  <c r="T2582" i="297"/>
  <c r="U2582" i="297"/>
  <c r="T2583" i="297"/>
  <c r="U2583" i="297"/>
  <c r="T2584" i="297"/>
  <c r="U2584" i="297"/>
  <c r="T2585" i="297"/>
  <c r="U2585" i="297"/>
  <c r="T2586" i="297"/>
  <c r="U2586" i="297"/>
  <c r="T2587" i="297"/>
  <c r="U2587" i="297"/>
  <c r="T2588" i="297"/>
  <c r="U2588" i="297"/>
  <c r="T2589" i="297"/>
  <c r="U2589" i="297"/>
  <c r="T2590" i="297"/>
  <c r="U2590" i="297"/>
  <c r="T2591" i="297"/>
  <c r="U2591" i="297"/>
  <c r="T2592" i="297"/>
  <c r="U2592" i="297"/>
  <c r="T2593" i="297"/>
  <c r="U2593" i="297"/>
  <c r="T2594" i="297"/>
  <c r="U2594" i="297"/>
  <c r="T2595" i="297"/>
  <c r="U2595" i="297"/>
  <c r="T2596" i="297"/>
  <c r="U2596" i="297"/>
  <c r="T2597" i="297"/>
  <c r="U2597" i="297"/>
  <c r="T2598" i="297"/>
  <c r="U2598" i="297"/>
  <c r="T2599" i="297"/>
  <c r="U2599" i="297"/>
  <c r="T2600" i="297"/>
  <c r="U2600" i="297"/>
  <c r="T2601" i="297"/>
  <c r="U2601" i="297"/>
  <c r="T2602" i="297"/>
  <c r="U2602" i="297"/>
  <c r="T2603" i="297"/>
  <c r="U2603" i="297"/>
  <c r="T2604" i="297"/>
  <c r="U2604" i="297"/>
  <c r="T2605" i="297"/>
  <c r="U2605" i="297"/>
  <c r="T2606" i="297"/>
  <c r="U2606" i="297"/>
  <c r="T2607" i="297"/>
  <c r="U2607" i="297"/>
  <c r="T2608" i="297"/>
  <c r="U2608" i="297"/>
  <c r="T2609" i="297"/>
  <c r="U2609" i="297"/>
  <c r="T2610" i="297"/>
  <c r="U2610" i="297"/>
  <c r="T2611" i="297"/>
  <c r="U2611" i="297"/>
  <c r="T2612" i="297"/>
  <c r="U2612" i="297"/>
  <c r="T2613" i="297"/>
  <c r="U2613" i="297"/>
  <c r="T2614" i="297"/>
  <c r="U2614" i="297"/>
  <c r="T2615" i="297"/>
  <c r="U2615" i="297"/>
  <c r="T2616" i="297"/>
  <c r="U2616" i="297"/>
  <c r="T2617" i="297"/>
  <c r="U2617" i="297"/>
  <c r="T2618" i="297"/>
  <c r="U2618" i="297"/>
  <c r="T2619" i="297"/>
  <c r="U2619" i="297"/>
  <c r="T2620" i="297"/>
  <c r="U2620" i="297"/>
  <c r="T2621" i="297"/>
  <c r="U2621" i="297"/>
  <c r="T2622" i="297"/>
  <c r="U2622" i="297"/>
  <c r="T2623" i="297"/>
  <c r="U2623" i="297"/>
  <c r="T2624" i="297"/>
  <c r="U2624" i="297"/>
  <c r="T2625" i="297"/>
  <c r="U2625" i="297"/>
  <c r="T2626" i="297"/>
  <c r="U2626" i="297"/>
  <c r="T2627" i="297"/>
  <c r="U2627" i="297"/>
  <c r="T2628" i="297"/>
  <c r="U2628" i="297"/>
  <c r="T2629" i="297"/>
  <c r="U2629" i="297"/>
  <c r="T2630" i="297"/>
  <c r="U2630" i="297"/>
  <c r="T2631" i="297"/>
  <c r="U2631" i="297"/>
  <c r="T2632" i="297"/>
  <c r="U2632" i="297"/>
  <c r="T2633" i="297"/>
  <c r="U2633" i="297"/>
  <c r="T2634" i="297"/>
  <c r="U2634" i="297"/>
  <c r="T2635" i="297"/>
  <c r="U2635" i="297"/>
  <c r="T2636" i="297"/>
  <c r="U2636" i="297"/>
  <c r="T2637" i="297"/>
  <c r="U2637" i="297"/>
  <c r="T2638" i="297"/>
  <c r="U2638" i="297"/>
  <c r="T2639" i="297"/>
  <c r="U2639" i="297"/>
  <c r="T2640" i="297"/>
  <c r="U2640" i="297"/>
  <c r="T2641" i="297"/>
  <c r="U2641" i="297"/>
  <c r="T2642" i="297"/>
  <c r="U2642" i="297"/>
  <c r="T2643" i="297"/>
  <c r="U2643" i="297"/>
  <c r="T2644" i="297"/>
  <c r="U2644" i="297"/>
  <c r="T2645" i="297"/>
  <c r="U2645" i="297"/>
  <c r="T2646" i="297"/>
  <c r="U2646" i="297"/>
  <c r="T2647" i="297"/>
  <c r="U2647" i="297"/>
  <c r="T2648" i="297"/>
  <c r="U2648" i="297"/>
  <c r="T2649" i="297"/>
  <c r="U2649" i="297"/>
  <c r="T2650" i="297"/>
  <c r="U2650" i="297"/>
  <c r="T2651" i="297"/>
  <c r="U2651" i="297"/>
  <c r="T2652" i="297"/>
  <c r="U2652" i="297"/>
  <c r="T2653" i="297"/>
  <c r="U2653" i="297"/>
  <c r="T2654" i="297"/>
  <c r="U2654" i="297"/>
  <c r="T2655" i="297"/>
  <c r="U2655" i="297"/>
  <c r="T2656" i="297"/>
  <c r="U2656" i="297"/>
  <c r="T2657" i="297"/>
  <c r="U2657" i="297"/>
  <c r="T2658" i="297"/>
  <c r="U2658" i="297"/>
  <c r="T2659" i="297"/>
  <c r="U2659" i="297"/>
  <c r="T2660" i="297"/>
  <c r="U2660" i="297"/>
  <c r="T2661" i="297"/>
  <c r="U2661" i="297"/>
  <c r="T2662" i="297"/>
  <c r="U2662" i="297"/>
  <c r="T2663" i="297"/>
  <c r="U2663" i="297"/>
  <c r="T2664" i="297"/>
  <c r="U2664" i="297"/>
  <c r="T2665" i="297"/>
  <c r="U2665" i="297"/>
  <c r="T2666" i="297"/>
  <c r="U2666" i="297"/>
  <c r="T2667" i="297"/>
  <c r="U2667" i="297"/>
  <c r="T2668" i="297"/>
  <c r="U2668" i="297"/>
  <c r="T2669" i="297"/>
  <c r="U2669" i="297"/>
  <c r="T2670" i="297"/>
  <c r="U2670" i="297"/>
  <c r="T2671" i="297"/>
  <c r="U2671" i="297"/>
  <c r="T2672" i="297"/>
  <c r="U2672" i="297"/>
  <c r="T2673" i="297"/>
  <c r="U2673" i="297"/>
  <c r="T2674" i="297"/>
  <c r="U2674" i="297"/>
  <c r="T2675" i="297"/>
  <c r="U2675" i="297"/>
  <c r="T2676" i="297"/>
  <c r="U2676" i="297"/>
  <c r="T2677" i="297"/>
  <c r="U2677" i="297"/>
  <c r="T2678" i="297"/>
  <c r="U2678" i="297"/>
  <c r="T2679" i="297"/>
  <c r="U2679" i="297"/>
  <c r="T2680" i="297"/>
  <c r="U2680" i="297"/>
  <c r="T2681" i="297"/>
  <c r="U2681" i="297"/>
  <c r="T2682" i="297"/>
  <c r="U2682" i="297"/>
  <c r="T2683" i="297"/>
  <c r="U2683" i="297"/>
  <c r="T2684" i="297"/>
  <c r="U2684" i="297"/>
  <c r="T2685" i="297"/>
  <c r="U2685" i="297"/>
  <c r="T2686" i="297"/>
  <c r="U2686" i="297"/>
  <c r="T2687" i="297"/>
  <c r="U2687" i="297"/>
  <c r="T2688" i="297"/>
  <c r="U2688" i="297"/>
  <c r="T2689" i="297"/>
  <c r="U2689" i="297"/>
  <c r="T2690" i="297"/>
  <c r="U2690" i="297"/>
  <c r="T2691" i="297"/>
  <c r="U2691" i="297"/>
  <c r="T2692" i="297"/>
  <c r="U2692" i="297"/>
  <c r="T2693" i="297"/>
  <c r="U2693" i="297"/>
  <c r="T2694" i="297"/>
  <c r="U2694" i="297"/>
  <c r="T2695" i="297"/>
  <c r="U2695" i="297"/>
  <c r="T2696" i="297"/>
  <c r="U2696" i="297"/>
  <c r="T2697" i="297"/>
  <c r="U2697" i="297"/>
  <c r="T2698" i="297"/>
  <c r="U2698" i="297"/>
  <c r="T2699" i="297"/>
  <c r="U2699" i="297"/>
  <c r="T2700" i="297"/>
  <c r="U2700" i="297"/>
  <c r="T2701" i="297"/>
  <c r="U2701" i="297"/>
  <c r="T2702" i="297"/>
  <c r="U2702" i="297"/>
  <c r="T2703" i="297"/>
  <c r="U2703" i="297"/>
  <c r="T2704" i="297"/>
  <c r="U2704" i="297"/>
  <c r="T2705" i="297"/>
  <c r="U2705" i="297"/>
  <c r="T2706" i="297"/>
  <c r="U2706" i="297"/>
  <c r="T2707" i="297"/>
  <c r="U2707" i="297"/>
  <c r="T2708" i="297"/>
  <c r="U2708" i="297"/>
  <c r="T2709" i="297"/>
  <c r="U2709" i="297"/>
  <c r="T2710" i="297"/>
  <c r="U2710" i="297"/>
  <c r="T2711" i="297"/>
  <c r="U2711" i="297"/>
  <c r="T2712" i="297"/>
  <c r="U2712" i="297"/>
  <c r="T2713" i="297"/>
  <c r="U2713" i="297"/>
  <c r="T2714" i="297"/>
  <c r="U2714" i="297"/>
  <c r="T2715" i="297"/>
  <c r="U2715" i="297"/>
  <c r="T2716" i="297"/>
  <c r="U2716" i="297"/>
  <c r="T2717" i="297"/>
  <c r="U2717" i="297"/>
  <c r="T2718" i="297"/>
  <c r="U2718" i="297"/>
  <c r="T2719" i="297"/>
  <c r="U2719" i="297"/>
  <c r="T2720" i="297"/>
  <c r="U2720" i="297"/>
  <c r="T2721" i="297"/>
  <c r="U2721" i="297"/>
  <c r="T2722" i="297"/>
  <c r="U2722" i="297"/>
  <c r="T2723" i="297"/>
  <c r="U2723" i="297"/>
  <c r="T2724" i="297"/>
  <c r="U2724" i="297"/>
  <c r="T2725" i="297"/>
  <c r="U2725" i="297"/>
  <c r="T2726" i="297"/>
  <c r="U2726" i="297"/>
  <c r="T2727" i="297"/>
  <c r="U2727" i="297"/>
  <c r="T2728" i="297"/>
  <c r="U2728" i="297"/>
  <c r="T2729" i="297"/>
  <c r="U2729" i="297"/>
  <c r="T2730" i="297"/>
  <c r="U2730" i="297"/>
  <c r="T2731" i="297"/>
  <c r="U2731" i="297"/>
  <c r="T2732" i="297"/>
  <c r="U2732" i="297"/>
  <c r="T2733" i="297"/>
  <c r="U2733" i="297"/>
  <c r="T2734" i="297"/>
  <c r="U2734" i="297"/>
  <c r="T2735" i="297"/>
  <c r="U2735" i="297"/>
  <c r="T2736" i="297"/>
  <c r="U2736" i="297"/>
  <c r="T2737" i="297"/>
  <c r="U2737" i="297"/>
  <c r="T2738" i="297"/>
  <c r="U2738" i="297"/>
  <c r="T2739" i="297"/>
  <c r="U2739" i="297"/>
  <c r="T2740" i="297"/>
  <c r="U2740" i="297"/>
  <c r="T2741" i="297"/>
  <c r="U2741" i="297"/>
  <c r="T2742" i="297"/>
  <c r="U2742" i="297"/>
  <c r="T2743" i="297"/>
  <c r="U2743" i="297"/>
  <c r="T2744" i="297"/>
  <c r="U2744" i="297"/>
  <c r="T2745" i="297"/>
  <c r="U2745" i="297"/>
  <c r="T2746" i="297"/>
  <c r="U2746" i="297"/>
  <c r="T2747" i="297"/>
  <c r="U2747" i="297"/>
  <c r="T2748" i="297"/>
  <c r="U2748" i="297"/>
  <c r="T2749" i="297"/>
  <c r="U2749" i="297"/>
  <c r="T2750" i="297"/>
  <c r="U2750" i="297"/>
  <c r="T2751" i="297"/>
  <c r="U2751" i="297"/>
  <c r="T2752" i="297"/>
  <c r="U2752" i="297"/>
  <c r="T2753" i="297"/>
  <c r="U2753" i="297"/>
  <c r="T2754" i="297"/>
  <c r="U2754" i="297"/>
  <c r="T2755" i="297"/>
  <c r="U2755" i="297"/>
  <c r="T2756" i="297"/>
  <c r="U2756" i="297"/>
  <c r="T2757" i="297"/>
  <c r="U2757" i="297"/>
  <c r="T2758" i="297"/>
  <c r="U2758" i="297"/>
  <c r="T2759" i="297"/>
  <c r="U2759" i="297"/>
  <c r="T2760" i="297"/>
  <c r="U2760" i="297"/>
  <c r="T2761" i="297"/>
  <c r="U2761" i="297"/>
  <c r="T2762" i="297"/>
  <c r="U2762" i="297"/>
  <c r="T2763" i="297"/>
  <c r="U2763" i="297"/>
  <c r="T2764" i="297"/>
  <c r="U2764" i="297"/>
  <c r="T2765" i="297"/>
  <c r="U2765" i="297"/>
  <c r="T2766" i="297"/>
  <c r="U2766" i="297"/>
  <c r="T2767" i="297"/>
  <c r="U2767" i="297"/>
  <c r="T2768" i="297"/>
  <c r="U2768" i="297"/>
  <c r="T2769" i="297"/>
  <c r="U2769" i="297"/>
  <c r="T2770" i="297"/>
  <c r="U2770" i="297"/>
  <c r="T2771" i="297"/>
  <c r="U2771" i="297"/>
  <c r="T2772" i="297"/>
  <c r="U2772" i="297"/>
  <c r="T2773" i="297"/>
  <c r="U2773" i="297"/>
  <c r="T2774" i="297"/>
  <c r="U2774" i="297"/>
  <c r="T2775" i="297"/>
  <c r="U2775" i="297"/>
  <c r="T2776" i="297"/>
  <c r="U2776" i="297"/>
  <c r="T2777" i="297"/>
  <c r="U2777" i="297"/>
  <c r="T2778" i="297"/>
  <c r="U2778" i="297"/>
  <c r="T2779" i="297"/>
  <c r="U2779" i="297"/>
  <c r="T2780" i="297"/>
  <c r="U2780" i="297"/>
  <c r="T2781" i="297"/>
  <c r="U2781" i="297"/>
  <c r="T2782" i="297"/>
  <c r="U2782" i="297"/>
  <c r="T2783" i="297"/>
  <c r="U2783" i="297"/>
  <c r="T2784" i="297"/>
  <c r="U2784" i="297"/>
  <c r="T2785" i="297"/>
  <c r="U2785" i="297"/>
  <c r="T2786" i="297"/>
  <c r="U2786" i="297"/>
  <c r="T2787" i="297"/>
  <c r="U2787" i="297"/>
  <c r="T2788" i="297"/>
  <c r="U2788" i="297"/>
  <c r="T2789" i="297"/>
  <c r="U2789" i="297"/>
  <c r="T2790" i="297"/>
  <c r="U2790" i="297"/>
  <c r="T2791" i="297"/>
  <c r="U2791" i="297"/>
  <c r="T2792" i="297"/>
  <c r="U2792" i="297"/>
  <c r="T2793" i="297"/>
  <c r="U2793" i="297"/>
  <c r="T2794" i="297"/>
  <c r="U2794" i="297"/>
  <c r="T2795" i="297"/>
  <c r="U2795" i="297"/>
  <c r="T2796" i="297"/>
  <c r="U2796" i="297"/>
  <c r="T2797" i="297"/>
  <c r="U2797" i="297"/>
  <c r="T2798" i="297"/>
  <c r="U2798" i="297"/>
  <c r="T2799" i="297"/>
  <c r="U2799" i="297"/>
  <c r="T2800" i="297"/>
  <c r="U2800" i="297"/>
  <c r="T2801" i="297"/>
  <c r="U2801" i="297"/>
  <c r="T2802" i="297"/>
  <c r="U2802" i="297"/>
  <c r="T2803" i="297"/>
  <c r="U2803" i="297"/>
  <c r="T2804" i="297"/>
  <c r="U2804" i="297"/>
  <c r="T2805" i="297"/>
  <c r="U2805" i="297"/>
  <c r="T2806" i="297"/>
  <c r="U2806" i="297"/>
  <c r="T2807" i="297"/>
  <c r="U2807" i="297"/>
  <c r="T2808" i="297"/>
  <c r="U2808" i="297"/>
  <c r="T2809" i="297"/>
  <c r="U2809" i="297"/>
  <c r="T2810" i="297"/>
  <c r="U2810" i="297"/>
  <c r="T2811" i="297"/>
  <c r="U2811" i="297"/>
  <c r="T2812" i="297"/>
  <c r="U2812" i="297"/>
  <c r="T2813" i="297"/>
  <c r="U2813" i="297"/>
  <c r="T2814" i="297"/>
  <c r="U2814" i="297"/>
  <c r="T2815" i="297"/>
  <c r="U2815" i="297"/>
  <c r="T2816" i="297"/>
  <c r="U2816" i="297"/>
  <c r="T2817" i="297"/>
  <c r="U2817" i="297"/>
  <c r="T2818" i="297"/>
  <c r="U2818" i="297"/>
  <c r="T2819" i="297"/>
  <c r="U2819" i="297"/>
  <c r="T2820" i="297"/>
  <c r="U2820" i="297"/>
  <c r="T2821" i="297"/>
  <c r="U2821" i="297"/>
  <c r="T2822" i="297"/>
  <c r="U2822" i="297"/>
  <c r="T2823" i="297"/>
  <c r="U2823" i="297"/>
  <c r="T2824" i="297"/>
  <c r="U2824" i="297"/>
  <c r="T2825" i="297"/>
  <c r="U2825" i="297"/>
  <c r="T2826" i="297"/>
  <c r="U2826" i="297"/>
  <c r="T2827" i="297"/>
  <c r="U2827" i="297"/>
  <c r="T2828" i="297"/>
  <c r="U2828" i="297"/>
  <c r="T2829" i="297"/>
  <c r="U2829" i="297"/>
  <c r="T2830" i="297"/>
  <c r="U2830" i="297"/>
  <c r="T2831" i="297"/>
  <c r="U2831" i="297"/>
  <c r="T2832" i="297"/>
  <c r="U2832" i="297"/>
  <c r="T2833" i="297"/>
  <c r="U2833" i="297"/>
  <c r="T2834" i="297"/>
  <c r="U2834" i="297"/>
  <c r="T2835" i="297"/>
  <c r="U2835" i="297"/>
  <c r="T2836" i="297"/>
  <c r="U2836" i="297"/>
  <c r="T2837" i="297"/>
  <c r="U2837" i="297"/>
  <c r="T2838" i="297"/>
  <c r="U2838" i="297"/>
  <c r="T2839" i="297"/>
  <c r="U2839" i="297"/>
  <c r="T2840" i="297"/>
  <c r="U2840" i="297"/>
  <c r="T2841" i="297"/>
  <c r="U2841" i="297"/>
  <c r="T2842" i="297"/>
  <c r="U2842" i="297"/>
  <c r="T2843" i="297"/>
  <c r="U2843" i="297"/>
  <c r="T2844" i="297"/>
  <c r="U2844" i="297"/>
  <c r="T2845" i="297"/>
  <c r="U2845" i="297"/>
  <c r="T2846" i="297"/>
  <c r="U2846" i="297"/>
  <c r="T2847" i="297"/>
  <c r="U2847" i="297"/>
  <c r="T2848" i="297"/>
  <c r="U2848" i="297"/>
  <c r="T2849" i="297"/>
  <c r="U2849" i="297"/>
  <c r="T2850" i="297"/>
  <c r="U2850" i="297"/>
  <c r="T2851" i="297"/>
  <c r="U2851" i="297"/>
  <c r="T2852" i="297"/>
  <c r="U2852" i="297"/>
  <c r="T2853" i="297"/>
  <c r="U2853" i="297"/>
  <c r="T2854" i="297"/>
  <c r="U2854" i="297"/>
  <c r="T2855" i="297"/>
  <c r="U2855" i="297"/>
  <c r="T2856" i="297"/>
  <c r="U2856" i="297"/>
  <c r="T2857" i="297"/>
  <c r="U2857" i="297"/>
  <c r="T2858" i="297"/>
  <c r="U2858" i="297"/>
  <c r="T2859" i="297"/>
  <c r="U2859" i="297"/>
  <c r="T2860" i="297"/>
  <c r="U2860" i="297"/>
  <c r="T2861" i="297"/>
  <c r="U2861" i="297"/>
  <c r="T2862" i="297"/>
  <c r="U2862" i="297"/>
  <c r="T2863" i="297"/>
  <c r="U2863" i="297"/>
  <c r="T2864" i="297"/>
  <c r="U2864" i="297"/>
  <c r="T2865" i="297"/>
  <c r="U2865" i="297"/>
  <c r="T2866" i="297"/>
  <c r="U2866" i="297"/>
  <c r="T2867" i="297"/>
  <c r="U2867" i="297"/>
  <c r="T2868" i="297"/>
  <c r="U2868" i="297"/>
  <c r="T2869" i="297"/>
  <c r="U2869" i="297"/>
  <c r="T2870" i="297"/>
  <c r="U2870" i="297"/>
  <c r="T2871" i="297"/>
  <c r="U2871" i="297"/>
  <c r="T2872" i="297"/>
  <c r="U2872" i="297"/>
  <c r="T2873" i="297"/>
  <c r="U2873" i="297"/>
  <c r="T2874" i="297"/>
  <c r="U2874" i="297"/>
  <c r="T2875" i="297"/>
  <c r="U2875" i="297"/>
  <c r="T2876" i="297"/>
  <c r="U2876" i="297"/>
  <c r="T2877" i="297"/>
  <c r="U2877" i="297"/>
  <c r="T2878" i="297"/>
  <c r="U2878" i="297"/>
  <c r="T2879" i="297"/>
  <c r="U2879" i="297"/>
  <c r="T2880" i="297"/>
  <c r="U2880" i="297"/>
  <c r="T2881" i="297"/>
  <c r="U2881" i="297"/>
  <c r="T2882" i="297"/>
  <c r="U2882" i="297"/>
  <c r="T2883" i="297"/>
  <c r="U2883" i="297"/>
  <c r="T2884" i="297"/>
  <c r="U2884" i="297"/>
  <c r="T2885" i="297"/>
  <c r="U2885" i="297"/>
  <c r="T2886" i="297"/>
  <c r="U2886" i="297"/>
  <c r="T2887" i="297"/>
  <c r="U2887" i="297"/>
  <c r="T2888" i="297"/>
  <c r="U2888" i="297"/>
  <c r="T2889" i="297"/>
  <c r="U2889" i="297"/>
  <c r="T2890" i="297"/>
  <c r="U2890" i="297"/>
  <c r="T2891" i="297"/>
  <c r="U2891" i="297"/>
  <c r="T2892" i="297"/>
  <c r="U2892" i="297"/>
  <c r="T2893" i="297"/>
  <c r="U2893" i="297"/>
  <c r="T2894" i="297"/>
  <c r="U2894" i="297"/>
  <c r="T2895" i="297"/>
  <c r="U2895" i="297"/>
  <c r="T2896" i="297"/>
  <c r="U2896" i="297"/>
  <c r="T2897" i="297"/>
  <c r="U2897" i="297"/>
  <c r="T2898" i="297"/>
  <c r="U2898" i="297"/>
  <c r="T2899" i="297"/>
  <c r="U2899" i="297"/>
  <c r="T2900" i="297"/>
  <c r="U2900" i="297"/>
  <c r="T2901" i="297"/>
  <c r="U2901" i="297"/>
  <c r="T2902" i="297"/>
  <c r="U2902" i="297"/>
  <c r="T2903" i="297"/>
  <c r="U2903" i="297"/>
  <c r="T2904" i="297"/>
  <c r="U2904" i="297"/>
  <c r="T2905" i="297"/>
  <c r="U2905" i="297"/>
  <c r="T2906" i="297"/>
  <c r="U2906" i="297"/>
  <c r="T2907" i="297"/>
  <c r="U2907" i="297"/>
  <c r="T2908" i="297"/>
  <c r="U2908" i="297"/>
  <c r="T2909" i="297"/>
  <c r="U2909" i="297"/>
  <c r="T2910" i="297"/>
  <c r="U2910" i="297"/>
  <c r="T2911" i="297"/>
  <c r="U2911" i="297"/>
  <c r="T2912" i="297"/>
  <c r="U2912" i="297"/>
  <c r="T2913" i="297"/>
  <c r="U2913" i="297"/>
  <c r="T2914" i="297"/>
  <c r="U2914" i="297"/>
  <c r="T2915" i="297"/>
  <c r="U2915" i="297"/>
  <c r="T2916" i="297"/>
  <c r="U2916" i="297"/>
  <c r="T2917" i="297"/>
  <c r="U2917" i="297"/>
  <c r="T2918" i="297"/>
  <c r="U2918" i="297"/>
  <c r="T2919" i="297"/>
  <c r="U2919" i="297"/>
  <c r="T2920" i="297"/>
  <c r="U2920" i="297"/>
  <c r="T2921" i="297"/>
  <c r="U2921" i="297"/>
  <c r="T2922" i="297"/>
  <c r="U2922" i="297"/>
  <c r="T2923" i="297"/>
  <c r="U2923" i="297"/>
  <c r="T2924" i="297"/>
  <c r="U2924" i="297"/>
  <c r="T2925" i="297"/>
  <c r="U2925" i="297"/>
  <c r="T2926" i="297"/>
  <c r="U2926" i="297"/>
  <c r="T2927" i="297"/>
  <c r="U2927" i="297"/>
  <c r="T2928" i="297"/>
  <c r="U2928" i="297"/>
  <c r="T2929" i="297"/>
  <c r="U2929" i="297"/>
  <c r="T2930" i="297"/>
  <c r="U2930" i="297"/>
  <c r="T2931" i="297"/>
  <c r="U2931" i="297"/>
  <c r="T2932" i="297"/>
  <c r="U2932" i="297"/>
  <c r="T2933" i="297"/>
  <c r="U2933" i="297"/>
  <c r="T2934" i="297"/>
  <c r="U2934" i="297"/>
  <c r="T2935" i="297"/>
  <c r="U2935" i="297"/>
  <c r="T2936" i="297"/>
  <c r="U2936" i="297"/>
  <c r="T2937" i="297"/>
  <c r="U2937" i="297"/>
  <c r="T2938" i="297"/>
  <c r="U2938" i="297"/>
  <c r="T2939" i="297"/>
  <c r="U2939" i="297"/>
  <c r="T2940" i="297"/>
  <c r="U2940" i="297"/>
  <c r="T2941" i="297"/>
  <c r="U2941" i="297"/>
  <c r="T2942" i="297"/>
  <c r="U2942" i="297"/>
  <c r="T2943" i="297"/>
  <c r="U2943" i="297"/>
  <c r="T2944" i="297"/>
  <c r="U2944" i="297"/>
  <c r="T2945" i="297"/>
  <c r="U2945" i="297"/>
  <c r="T2946" i="297"/>
  <c r="U2946" i="297"/>
  <c r="T2947" i="297"/>
  <c r="U2947" i="297"/>
  <c r="T2948" i="297"/>
  <c r="U2948" i="297"/>
  <c r="T2949" i="297"/>
  <c r="U2949" i="297"/>
  <c r="T2950" i="297"/>
  <c r="U2950" i="297"/>
  <c r="T2951" i="297"/>
  <c r="U2951" i="297"/>
  <c r="T2952" i="297"/>
  <c r="U2952" i="297"/>
  <c r="T2953" i="297"/>
  <c r="U2953" i="297"/>
  <c r="T2954" i="297"/>
  <c r="U2954" i="297"/>
  <c r="T2955" i="297"/>
  <c r="U2955" i="297"/>
  <c r="T2956" i="297"/>
  <c r="U2956" i="297"/>
  <c r="T2957" i="297"/>
  <c r="U2957" i="297"/>
  <c r="T2958" i="297"/>
  <c r="U2958" i="297"/>
  <c r="T2959" i="297"/>
  <c r="U2959" i="297"/>
  <c r="T2960" i="297"/>
  <c r="U2960" i="297"/>
  <c r="T2961" i="297"/>
  <c r="U2961" i="297"/>
  <c r="T2962" i="297"/>
  <c r="U2962" i="297"/>
  <c r="T2963" i="297"/>
  <c r="U2963" i="297"/>
  <c r="T2964" i="297"/>
  <c r="U2964" i="297"/>
  <c r="T2965" i="297"/>
  <c r="U2965" i="297"/>
  <c r="T2966" i="297"/>
  <c r="U2966" i="297"/>
  <c r="T2967" i="297"/>
  <c r="U2967" i="297"/>
  <c r="T2968" i="297"/>
  <c r="U2968" i="297"/>
  <c r="T2969" i="297"/>
  <c r="U2969" i="297"/>
  <c r="T2970" i="297"/>
  <c r="U2970" i="297"/>
  <c r="T2971" i="297"/>
  <c r="U2971" i="297"/>
  <c r="T2972" i="297"/>
  <c r="U2972" i="297"/>
  <c r="T2973" i="297"/>
  <c r="U2973" i="297"/>
  <c r="T2974" i="297"/>
  <c r="U2974" i="297"/>
  <c r="T2975" i="297"/>
  <c r="U2975" i="297"/>
  <c r="T2976" i="297"/>
  <c r="U2976" i="297"/>
  <c r="T2977" i="297"/>
  <c r="U2977" i="297"/>
  <c r="T2978" i="297"/>
  <c r="U2978" i="297"/>
  <c r="T2979" i="297"/>
  <c r="U2979" i="297"/>
  <c r="T2980" i="297"/>
  <c r="U2980" i="297"/>
  <c r="T2981" i="297"/>
  <c r="U2981" i="297"/>
  <c r="T2982" i="297"/>
  <c r="U2982" i="297"/>
  <c r="T2983" i="297"/>
  <c r="U2983" i="297"/>
  <c r="T2984" i="297"/>
  <c r="U2984" i="297"/>
  <c r="T2985" i="297"/>
  <c r="U2985" i="297"/>
  <c r="T2986" i="297"/>
  <c r="U2986" i="297"/>
  <c r="T2987" i="297"/>
  <c r="U2987" i="297"/>
  <c r="T2988" i="297"/>
  <c r="U2988" i="297"/>
  <c r="T2989" i="297"/>
  <c r="U2989" i="297"/>
  <c r="T2990" i="297"/>
  <c r="U2990" i="297"/>
  <c r="T2991" i="297"/>
  <c r="U2991" i="297"/>
  <c r="T2992" i="297"/>
  <c r="U2992" i="297"/>
  <c r="T2993" i="297"/>
  <c r="U2993" i="297"/>
  <c r="T2994" i="297"/>
  <c r="U2994" i="297"/>
  <c r="T2995" i="297"/>
  <c r="U2995" i="297"/>
  <c r="T2996" i="297"/>
  <c r="U2996" i="297"/>
  <c r="T2997" i="297"/>
  <c r="U2997" i="297"/>
  <c r="T2998" i="297"/>
  <c r="U2998" i="297"/>
  <c r="T2999" i="297"/>
  <c r="U2999" i="297"/>
  <c r="T3000" i="297"/>
  <c r="U3000" i="297"/>
  <c r="T3001" i="297"/>
  <c r="U3001" i="297"/>
  <c r="T3002" i="297"/>
  <c r="U3002" i="297"/>
  <c r="T3003" i="297"/>
  <c r="U3003" i="297"/>
  <c r="T3004" i="297"/>
  <c r="U3004" i="297"/>
  <c r="T3005" i="297"/>
  <c r="U3005" i="297"/>
  <c r="T3006" i="297"/>
  <c r="U3006" i="297"/>
  <c r="T3007" i="297"/>
  <c r="U3007" i="297"/>
  <c r="T3008" i="297"/>
  <c r="U3008" i="297"/>
  <c r="T3009" i="297"/>
  <c r="U3009" i="297"/>
  <c r="T3010" i="297"/>
  <c r="U3010" i="297"/>
  <c r="T3011" i="297"/>
  <c r="U3011" i="297"/>
  <c r="T3012" i="297"/>
  <c r="U3012" i="297"/>
  <c r="T3013" i="297"/>
  <c r="U3013" i="297"/>
  <c r="T3014" i="297"/>
  <c r="U3014" i="297"/>
  <c r="T3015" i="297"/>
  <c r="U3015" i="297"/>
  <c r="T3016" i="297"/>
  <c r="U3016" i="297"/>
  <c r="T3017" i="297"/>
  <c r="U3017" i="297"/>
  <c r="T3018" i="297"/>
  <c r="U3018" i="297"/>
  <c r="T3019" i="297"/>
  <c r="U3019" i="297"/>
  <c r="T3020" i="297"/>
  <c r="U3020" i="297"/>
  <c r="T3021" i="297"/>
  <c r="U3021" i="297"/>
  <c r="T3022" i="297"/>
  <c r="U3022" i="297"/>
  <c r="T3023" i="297"/>
  <c r="U3023" i="297"/>
  <c r="T3024" i="297"/>
  <c r="U3024" i="297"/>
  <c r="T3025" i="297"/>
  <c r="U3025" i="297"/>
  <c r="T3026" i="297"/>
  <c r="U3026" i="297"/>
  <c r="T3027" i="297"/>
  <c r="U3027" i="297"/>
  <c r="T3028" i="297"/>
  <c r="U3028" i="297"/>
  <c r="T3029" i="297"/>
  <c r="U3029" i="297"/>
  <c r="T3030" i="297"/>
  <c r="U3030" i="297"/>
  <c r="T3031" i="297"/>
  <c r="U3031" i="297"/>
  <c r="T3032" i="297"/>
  <c r="U3032" i="297"/>
  <c r="T3033" i="297"/>
  <c r="U3033" i="297"/>
  <c r="T3034" i="297"/>
  <c r="U3034" i="297"/>
  <c r="T3035" i="297"/>
  <c r="U3035" i="297"/>
  <c r="T3036" i="297"/>
  <c r="U3036" i="297"/>
  <c r="T3037" i="297"/>
  <c r="U3037" i="297"/>
  <c r="T3038" i="297"/>
  <c r="U3038" i="297"/>
  <c r="T3039" i="297"/>
  <c r="U3039" i="297"/>
  <c r="T3040" i="297"/>
  <c r="U3040" i="297"/>
  <c r="T3041" i="297"/>
  <c r="U3041" i="297"/>
  <c r="T3042" i="297"/>
  <c r="U3042" i="297"/>
  <c r="T3043" i="297"/>
  <c r="U3043" i="297"/>
  <c r="T3044" i="297"/>
  <c r="U3044" i="297"/>
  <c r="T3045" i="297"/>
  <c r="U3045" i="297"/>
  <c r="T3046" i="297"/>
  <c r="U3046" i="297"/>
  <c r="T3047" i="297"/>
  <c r="U3047" i="297"/>
  <c r="T3048" i="297"/>
  <c r="U3048" i="297"/>
  <c r="T3049" i="297"/>
  <c r="U3049" i="297"/>
  <c r="T3050" i="297"/>
  <c r="U3050" i="297"/>
  <c r="T3051" i="297"/>
  <c r="U3051" i="297"/>
  <c r="T3052" i="297"/>
  <c r="U3052" i="297"/>
  <c r="A422" i="297"/>
  <c r="B422" i="297"/>
  <c r="D422" i="297"/>
  <c r="G422" i="297" s="1"/>
  <c r="L422" i="297"/>
  <c r="M422" i="297"/>
  <c r="N422" i="297"/>
  <c r="O422" i="297"/>
  <c r="P422" i="297"/>
  <c r="Q422" i="297"/>
  <c r="R422" i="297"/>
  <c r="S422" i="297"/>
  <c r="A84" i="297"/>
  <c r="B84" i="297"/>
  <c r="F84" i="297" s="1"/>
  <c r="D84" i="297"/>
  <c r="L84" i="297"/>
  <c r="M84" i="297"/>
  <c r="N84" i="297"/>
  <c r="O84" i="297"/>
  <c r="P84" i="297"/>
  <c r="Q84" i="297"/>
  <c r="R84" i="297"/>
  <c r="S84" i="297"/>
  <c r="A85" i="297"/>
  <c r="B85" i="297"/>
  <c r="F85" i="297" s="1"/>
  <c r="D85" i="297"/>
  <c r="E85" i="297" s="1"/>
  <c r="L85" i="297"/>
  <c r="M85" i="297"/>
  <c r="N85" i="297"/>
  <c r="O85" i="297"/>
  <c r="P85" i="297"/>
  <c r="Q85" i="297"/>
  <c r="R85" i="297"/>
  <c r="S85" i="297"/>
  <c r="A86" i="297"/>
  <c r="B86" i="297"/>
  <c r="F86" i="297" s="1"/>
  <c r="D86" i="297"/>
  <c r="L86" i="297"/>
  <c r="M86" i="297"/>
  <c r="N86" i="297"/>
  <c r="O86" i="297"/>
  <c r="P86" i="297"/>
  <c r="Q86" i="297"/>
  <c r="R86" i="297"/>
  <c r="S86" i="297"/>
  <c r="A87" i="297"/>
  <c r="B87" i="297"/>
  <c r="C87" i="297" s="1"/>
  <c r="H87" i="297" s="1"/>
  <c r="D87" i="297"/>
  <c r="L87" i="297"/>
  <c r="M87" i="297"/>
  <c r="N87" i="297"/>
  <c r="O87" i="297"/>
  <c r="P87" i="297"/>
  <c r="Q87" i="297"/>
  <c r="R87" i="297"/>
  <c r="S87" i="297"/>
  <c r="A88" i="297"/>
  <c r="B88" i="297"/>
  <c r="D88" i="297"/>
  <c r="L88" i="297"/>
  <c r="M88" i="297"/>
  <c r="N88" i="297"/>
  <c r="O88" i="297"/>
  <c r="P88" i="297"/>
  <c r="Q88" i="297"/>
  <c r="R88" i="297"/>
  <c r="S88" i="297"/>
  <c r="A89" i="297"/>
  <c r="B89" i="297"/>
  <c r="I89" i="297" s="1"/>
  <c r="D89" i="297"/>
  <c r="L89" i="297"/>
  <c r="M89" i="297"/>
  <c r="N89" i="297"/>
  <c r="O89" i="297"/>
  <c r="P89" i="297"/>
  <c r="Q89" i="297"/>
  <c r="R89" i="297"/>
  <c r="S89" i="297"/>
  <c r="A90" i="297"/>
  <c r="B90" i="297"/>
  <c r="C90" i="297" s="1"/>
  <c r="D90" i="297"/>
  <c r="O90" i="297"/>
  <c r="P90" i="297"/>
  <c r="Q90" i="297"/>
  <c r="R90" i="297"/>
  <c r="S90" i="297"/>
  <c r="L90" i="297"/>
  <c r="M90" i="297"/>
  <c r="N90" i="297"/>
  <c r="A91" i="297"/>
  <c r="B91" i="297"/>
  <c r="C91" i="297" s="1"/>
  <c r="D91" i="297"/>
  <c r="O91" i="297"/>
  <c r="P91" i="297"/>
  <c r="Q91" i="297"/>
  <c r="R91" i="297"/>
  <c r="S91" i="297"/>
  <c r="L91" i="297"/>
  <c r="M91" i="297"/>
  <c r="N91" i="297"/>
  <c r="A92" i="297"/>
  <c r="B92" i="297"/>
  <c r="C92" i="297" s="1"/>
  <c r="H92" i="297" s="1"/>
  <c r="K92" i="297" s="1"/>
  <c r="D92" i="297"/>
  <c r="G92" i="297" s="1"/>
  <c r="L92" i="297"/>
  <c r="M92" i="297"/>
  <c r="N92" i="297"/>
  <c r="O92" i="297"/>
  <c r="P92" i="297"/>
  <c r="Q92" i="297"/>
  <c r="R92" i="297"/>
  <c r="S92" i="297"/>
  <c r="A93" i="297"/>
  <c r="B93" i="297"/>
  <c r="I93" i="297" s="1"/>
  <c r="D93" i="297"/>
  <c r="E93" i="297" s="1"/>
  <c r="L93" i="297"/>
  <c r="M93" i="297"/>
  <c r="N93" i="297"/>
  <c r="O93" i="297"/>
  <c r="P93" i="297"/>
  <c r="Q93" i="297"/>
  <c r="R93" i="297"/>
  <c r="S93" i="297"/>
  <c r="A94" i="297"/>
  <c r="B94" i="297"/>
  <c r="F94" i="297" s="1"/>
  <c r="D94" i="297"/>
  <c r="L94" i="297"/>
  <c r="M94" i="297"/>
  <c r="N94" i="297"/>
  <c r="O94" i="297"/>
  <c r="P94" i="297"/>
  <c r="Q94" i="297"/>
  <c r="R94" i="297"/>
  <c r="S94" i="297"/>
  <c r="A95" i="297"/>
  <c r="B95" i="297"/>
  <c r="C95" i="297" s="1"/>
  <c r="D95" i="297"/>
  <c r="O95" i="297"/>
  <c r="P95" i="297"/>
  <c r="Q95" i="297"/>
  <c r="R95" i="297"/>
  <c r="S95" i="297"/>
  <c r="L95" i="297"/>
  <c r="M95" i="297"/>
  <c r="N95" i="297"/>
  <c r="A96" i="297"/>
  <c r="B96" i="297"/>
  <c r="C96" i="297" s="1"/>
  <c r="H96" i="297" s="1"/>
  <c r="D96" i="297"/>
  <c r="L96" i="297"/>
  <c r="M96" i="297"/>
  <c r="N96" i="297"/>
  <c r="O96" i="297"/>
  <c r="P96" i="297"/>
  <c r="Q96" i="297"/>
  <c r="R96" i="297"/>
  <c r="S96" i="297"/>
  <c r="A97" i="297"/>
  <c r="B97" i="297"/>
  <c r="C97" i="297" s="1"/>
  <c r="D97" i="297"/>
  <c r="O97" i="297"/>
  <c r="P97" i="297"/>
  <c r="Q97" i="297"/>
  <c r="R97" i="297"/>
  <c r="S97" i="297"/>
  <c r="L97" i="297"/>
  <c r="M97" i="297"/>
  <c r="N97" i="297"/>
  <c r="A98" i="297"/>
  <c r="B98" i="297"/>
  <c r="D98" i="297"/>
  <c r="E98" i="297" s="1"/>
  <c r="L98" i="297"/>
  <c r="M98" i="297"/>
  <c r="N98" i="297"/>
  <c r="O98" i="297"/>
  <c r="P98" i="297"/>
  <c r="Q98" i="297"/>
  <c r="R98" i="297"/>
  <c r="S98" i="297"/>
  <c r="A99" i="297"/>
  <c r="B99" i="297"/>
  <c r="C99" i="297" s="1"/>
  <c r="D99" i="297"/>
  <c r="O99" i="297"/>
  <c r="P99" i="297"/>
  <c r="Q99" i="297"/>
  <c r="R99" i="297"/>
  <c r="S99" i="297"/>
  <c r="L99" i="297"/>
  <c r="M99" i="297"/>
  <c r="N99" i="297"/>
  <c r="A100" i="297"/>
  <c r="B100" i="297"/>
  <c r="C100" i="297" s="1"/>
  <c r="D100" i="297"/>
  <c r="O100" i="297"/>
  <c r="P100" i="297"/>
  <c r="Q100" i="297"/>
  <c r="R100" i="297"/>
  <c r="S100" i="297"/>
  <c r="L100" i="297"/>
  <c r="M100" i="297"/>
  <c r="N100" i="297"/>
  <c r="A101" i="297"/>
  <c r="B101" i="297"/>
  <c r="C101" i="297" s="1"/>
  <c r="D101" i="297"/>
  <c r="O101" i="297"/>
  <c r="P101" i="297"/>
  <c r="Q101" i="297"/>
  <c r="R101" i="297"/>
  <c r="S101" i="297"/>
  <c r="L101" i="297"/>
  <c r="M101" i="297"/>
  <c r="N101" i="297"/>
  <c r="A102" i="297"/>
  <c r="B102" i="297"/>
  <c r="D102" i="297"/>
  <c r="O102" i="297"/>
  <c r="P102" i="297"/>
  <c r="Q102" i="297"/>
  <c r="R102" i="297"/>
  <c r="S102" i="297"/>
  <c r="L102" i="297"/>
  <c r="M102" i="297"/>
  <c r="N102" i="297"/>
  <c r="A103" i="297"/>
  <c r="B103" i="297"/>
  <c r="C103" i="297" s="1"/>
  <c r="D103" i="297"/>
  <c r="O103" i="297"/>
  <c r="P103" i="297"/>
  <c r="Q103" i="297"/>
  <c r="R103" i="297"/>
  <c r="S103" i="297"/>
  <c r="L103" i="297"/>
  <c r="M103" i="297"/>
  <c r="N103" i="297"/>
  <c r="A104" i="297"/>
  <c r="B104" i="297"/>
  <c r="C104" i="297" s="1"/>
  <c r="D104" i="297"/>
  <c r="O104" i="297"/>
  <c r="P104" i="297"/>
  <c r="Q104" i="297"/>
  <c r="R104" i="297"/>
  <c r="S104" i="297"/>
  <c r="L104" i="297"/>
  <c r="M104" i="297"/>
  <c r="N104" i="297"/>
  <c r="A105" i="297"/>
  <c r="B105" i="297"/>
  <c r="C105" i="297" s="1"/>
  <c r="D105" i="297"/>
  <c r="O105" i="297"/>
  <c r="P105" i="297"/>
  <c r="Q105" i="297"/>
  <c r="R105" i="297"/>
  <c r="S105" i="297"/>
  <c r="L105" i="297"/>
  <c r="M105" i="297"/>
  <c r="N105" i="297"/>
  <c r="A106" i="297"/>
  <c r="B106" i="297"/>
  <c r="D106" i="297"/>
  <c r="E106" i="297" s="1"/>
  <c r="L106" i="297"/>
  <c r="M106" i="297"/>
  <c r="N106" i="297"/>
  <c r="O106" i="297"/>
  <c r="P106" i="297"/>
  <c r="Q106" i="297"/>
  <c r="R106" i="297"/>
  <c r="S106" i="297"/>
  <c r="A107" i="297"/>
  <c r="B107" i="297"/>
  <c r="D107" i="297"/>
  <c r="E107" i="297" s="1"/>
  <c r="G107" i="297"/>
  <c r="L107" i="297"/>
  <c r="M107" i="297"/>
  <c r="N107" i="297"/>
  <c r="O107" i="297"/>
  <c r="P107" i="297"/>
  <c r="Q107" i="297"/>
  <c r="R107" i="297"/>
  <c r="S107" i="297"/>
  <c r="A108" i="297"/>
  <c r="B108" i="297"/>
  <c r="C108" i="297" s="1"/>
  <c r="D108" i="297"/>
  <c r="G108" i="297" s="1"/>
  <c r="E108" i="297"/>
  <c r="F108" i="297"/>
  <c r="H108" i="297"/>
  <c r="I108" i="297"/>
  <c r="L108" i="297"/>
  <c r="M108" i="297"/>
  <c r="N108" i="297"/>
  <c r="O108" i="297"/>
  <c r="P108" i="297"/>
  <c r="Q108" i="297"/>
  <c r="R108" i="297"/>
  <c r="S108" i="297"/>
  <c r="A109" i="297"/>
  <c r="B109" i="297"/>
  <c r="D109" i="297"/>
  <c r="O109" i="297"/>
  <c r="P109" i="297"/>
  <c r="Q109" i="297"/>
  <c r="R109" i="297"/>
  <c r="S109" i="297"/>
  <c r="L109" i="297"/>
  <c r="M109" i="297"/>
  <c r="N109" i="297"/>
  <c r="A110" i="297"/>
  <c r="B110" i="297"/>
  <c r="F110" i="297" s="1"/>
  <c r="D110" i="297"/>
  <c r="E110" i="297" s="1"/>
  <c r="L110" i="297"/>
  <c r="M110" i="297"/>
  <c r="N110" i="297"/>
  <c r="O110" i="297"/>
  <c r="P110" i="297"/>
  <c r="Q110" i="297"/>
  <c r="R110" i="297"/>
  <c r="S110" i="297"/>
  <c r="A111" i="297"/>
  <c r="B111" i="297"/>
  <c r="D111" i="297"/>
  <c r="L111" i="297"/>
  <c r="M111" i="297"/>
  <c r="N111" i="297"/>
  <c r="O111" i="297"/>
  <c r="P111" i="297"/>
  <c r="Q111" i="297"/>
  <c r="R111" i="297"/>
  <c r="S111" i="297"/>
  <c r="A112" i="297"/>
  <c r="B112" i="297"/>
  <c r="C112" i="297" s="1"/>
  <c r="D112" i="297"/>
  <c r="H112" i="297"/>
  <c r="L112" i="297"/>
  <c r="M112" i="297"/>
  <c r="N112" i="297"/>
  <c r="O112" i="297"/>
  <c r="P112" i="297"/>
  <c r="Q112" i="297"/>
  <c r="R112" i="297"/>
  <c r="S112" i="297"/>
  <c r="A113" i="297"/>
  <c r="B113" i="297"/>
  <c r="D113" i="297"/>
  <c r="G113" i="297" s="1"/>
  <c r="L113" i="297"/>
  <c r="M113" i="297"/>
  <c r="N113" i="297"/>
  <c r="O113" i="297"/>
  <c r="P113" i="297"/>
  <c r="Q113" i="297"/>
  <c r="R113" i="297"/>
  <c r="S113" i="297"/>
  <c r="A114" i="297"/>
  <c r="B114" i="297"/>
  <c r="F114" i="297" s="1"/>
  <c r="D114" i="297"/>
  <c r="L114" i="297"/>
  <c r="M114" i="297"/>
  <c r="N114" i="297"/>
  <c r="O114" i="297"/>
  <c r="P114" i="297"/>
  <c r="Q114" i="297"/>
  <c r="R114" i="297"/>
  <c r="S114" i="297"/>
  <c r="A115" i="297"/>
  <c r="B115" i="297"/>
  <c r="F115" i="297" s="1"/>
  <c r="D115" i="297"/>
  <c r="L115" i="297"/>
  <c r="M115" i="297"/>
  <c r="N115" i="297"/>
  <c r="O115" i="297"/>
  <c r="P115" i="297"/>
  <c r="Q115" i="297"/>
  <c r="R115" i="297"/>
  <c r="S115" i="297"/>
  <c r="A116" i="297"/>
  <c r="B116" i="297"/>
  <c r="C116" i="297" s="1"/>
  <c r="H116" i="297" s="1"/>
  <c r="D116" i="297"/>
  <c r="G116" i="297" s="1"/>
  <c r="L116" i="297"/>
  <c r="M116" i="297"/>
  <c r="N116" i="297"/>
  <c r="O116" i="297"/>
  <c r="P116" i="297"/>
  <c r="Q116" i="297"/>
  <c r="R116" i="297"/>
  <c r="S116" i="297"/>
  <c r="A117" i="297"/>
  <c r="B117" i="297"/>
  <c r="C117" i="297" s="1"/>
  <c r="D117" i="297"/>
  <c r="O117" i="297"/>
  <c r="P117" i="297"/>
  <c r="Q117" i="297"/>
  <c r="R117" i="297"/>
  <c r="S117" i="297"/>
  <c r="L117" i="297"/>
  <c r="M117" i="297"/>
  <c r="N117" i="297"/>
  <c r="A118" i="297"/>
  <c r="B118" i="297"/>
  <c r="D118" i="297"/>
  <c r="O118" i="297"/>
  <c r="P118" i="297"/>
  <c r="Q118" i="297"/>
  <c r="R118" i="297"/>
  <c r="S118" i="297"/>
  <c r="L118" i="297"/>
  <c r="M118" i="297"/>
  <c r="N118" i="297"/>
  <c r="A119" i="297"/>
  <c r="B119" i="297"/>
  <c r="C119" i="297" s="1"/>
  <c r="D119" i="297"/>
  <c r="O119" i="297"/>
  <c r="P119" i="297"/>
  <c r="Q119" i="297"/>
  <c r="R119" i="297"/>
  <c r="S119" i="297"/>
  <c r="L119" i="297"/>
  <c r="M119" i="297"/>
  <c r="N119" i="297"/>
  <c r="A120" i="297"/>
  <c r="B120" i="297"/>
  <c r="C120" i="297" s="1"/>
  <c r="H120" i="297" s="1"/>
  <c r="D120" i="297"/>
  <c r="L120" i="297"/>
  <c r="M120" i="297"/>
  <c r="N120" i="297"/>
  <c r="O120" i="297"/>
  <c r="P120" i="297"/>
  <c r="Q120" i="297"/>
  <c r="R120" i="297"/>
  <c r="S120" i="297"/>
  <c r="A121" i="297"/>
  <c r="B121" i="297"/>
  <c r="C121" i="297" s="1"/>
  <c r="H121" i="297" s="1"/>
  <c r="D121" i="297"/>
  <c r="E121" i="297" s="1"/>
  <c r="L121" i="297"/>
  <c r="M121" i="297"/>
  <c r="N121" i="297"/>
  <c r="O121" i="297"/>
  <c r="P121" i="297"/>
  <c r="Q121" i="297"/>
  <c r="R121" i="297"/>
  <c r="S121" i="297"/>
  <c r="A122" i="297"/>
  <c r="B122" i="297"/>
  <c r="I122" i="297" s="1"/>
  <c r="D122" i="297"/>
  <c r="E122" i="297" s="1"/>
  <c r="L122" i="297"/>
  <c r="M122" i="297"/>
  <c r="N122" i="297"/>
  <c r="O122" i="297"/>
  <c r="P122" i="297"/>
  <c r="Q122" i="297"/>
  <c r="R122" i="297"/>
  <c r="S122" i="297"/>
  <c r="A123" i="297"/>
  <c r="B123" i="297"/>
  <c r="F123" i="297" s="1"/>
  <c r="D123" i="297"/>
  <c r="I123" i="297"/>
  <c r="L123" i="297"/>
  <c r="M123" i="297"/>
  <c r="N123" i="297"/>
  <c r="O123" i="297"/>
  <c r="P123" i="297"/>
  <c r="Q123" i="297"/>
  <c r="R123" i="297"/>
  <c r="S123" i="297"/>
  <c r="A124" i="297"/>
  <c r="B124" i="297"/>
  <c r="D124" i="297"/>
  <c r="L124" i="297"/>
  <c r="M124" i="297"/>
  <c r="N124" i="297"/>
  <c r="O124" i="297"/>
  <c r="P124" i="297"/>
  <c r="Q124" i="297"/>
  <c r="R124" i="297"/>
  <c r="S124" i="297"/>
  <c r="A125" i="297"/>
  <c r="B125" i="297"/>
  <c r="C125" i="297" s="1"/>
  <c r="H125" i="297" s="1"/>
  <c r="K125" i="297" s="1"/>
  <c r="D125" i="297"/>
  <c r="E125" i="297" s="1"/>
  <c r="L125" i="297"/>
  <c r="M125" i="297"/>
  <c r="N125" i="297"/>
  <c r="O125" i="297"/>
  <c r="P125" i="297"/>
  <c r="Q125" i="297"/>
  <c r="R125" i="297"/>
  <c r="S125" i="297"/>
  <c r="A126" i="297"/>
  <c r="B126" i="297"/>
  <c r="D126" i="297"/>
  <c r="L126" i="297"/>
  <c r="M126" i="297"/>
  <c r="N126" i="297"/>
  <c r="O126" i="297"/>
  <c r="P126" i="297"/>
  <c r="Q126" i="297"/>
  <c r="R126" i="297"/>
  <c r="S126" i="297"/>
  <c r="A127" i="297"/>
  <c r="B127" i="297"/>
  <c r="C127" i="297" s="1"/>
  <c r="D127" i="297"/>
  <c r="O127" i="297"/>
  <c r="P127" i="297"/>
  <c r="Q127" i="297"/>
  <c r="R127" i="297"/>
  <c r="S127" i="297"/>
  <c r="L127" i="297"/>
  <c r="M127" i="297"/>
  <c r="N127" i="297"/>
  <c r="A128" i="297"/>
  <c r="B128" i="297"/>
  <c r="C128" i="297" s="1"/>
  <c r="D128" i="297"/>
  <c r="O128" i="297"/>
  <c r="P128" i="297"/>
  <c r="Q128" i="297"/>
  <c r="R128" i="297"/>
  <c r="S128" i="297"/>
  <c r="L128" i="297"/>
  <c r="M128" i="297"/>
  <c r="N128" i="297"/>
  <c r="A129" i="297"/>
  <c r="B129" i="297"/>
  <c r="I129" i="297" s="1"/>
  <c r="D129" i="297"/>
  <c r="L129" i="297"/>
  <c r="M129" i="297"/>
  <c r="N129" i="297"/>
  <c r="O129" i="297"/>
  <c r="P129" i="297"/>
  <c r="Q129" i="297"/>
  <c r="R129" i="297"/>
  <c r="S129" i="297"/>
  <c r="A130" i="297"/>
  <c r="B130" i="297"/>
  <c r="D130" i="297"/>
  <c r="L130" i="297"/>
  <c r="M130" i="297"/>
  <c r="N130" i="297"/>
  <c r="O130" i="297"/>
  <c r="P130" i="297"/>
  <c r="Q130" i="297"/>
  <c r="R130" i="297"/>
  <c r="S130" i="297"/>
  <c r="A131" i="297"/>
  <c r="B131" i="297"/>
  <c r="C131" i="297" s="1"/>
  <c r="H131" i="297" s="1"/>
  <c r="D131" i="297"/>
  <c r="E131" i="297" s="1"/>
  <c r="L131" i="297"/>
  <c r="M131" i="297"/>
  <c r="N131" i="297"/>
  <c r="O131" i="297"/>
  <c r="P131" i="297"/>
  <c r="Q131" i="297"/>
  <c r="R131" i="297"/>
  <c r="S131" i="297"/>
  <c r="A132" i="297"/>
  <c r="B132" i="297"/>
  <c r="D132" i="297"/>
  <c r="G132" i="297" s="1"/>
  <c r="L132" i="297"/>
  <c r="M132" i="297"/>
  <c r="N132" i="297"/>
  <c r="O132" i="297"/>
  <c r="P132" i="297"/>
  <c r="Q132" i="297"/>
  <c r="R132" i="297"/>
  <c r="S132" i="297"/>
  <c r="A133" i="297"/>
  <c r="B133" i="297"/>
  <c r="I133" i="297" s="1"/>
  <c r="D133" i="297"/>
  <c r="L133" i="297"/>
  <c r="M133" i="297"/>
  <c r="N133" i="297"/>
  <c r="O133" i="297"/>
  <c r="P133" i="297"/>
  <c r="Q133" i="297"/>
  <c r="R133" i="297"/>
  <c r="S133" i="297"/>
  <c r="A134" i="297"/>
  <c r="B134" i="297"/>
  <c r="C134" i="297" s="1"/>
  <c r="H134" i="297" s="1"/>
  <c r="D134" i="297"/>
  <c r="L134" i="297"/>
  <c r="M134" i="297"/>
  <c r="N134" i="297"/>
  <c r="O134" i="297"/>
  <c r="P134" i="297"/>
  <c r="Q134" i="297"/>
  <c r="R134" i="297"/>
  <c r="S134" i="297"/>
  <c r="A135" i="297"/>
  <c r="B135" i="297"/>
  <c r="D135" i="297"/>
  <c r="E135" i="297" s="1"/>
  <c r="L135" i="297"/>
  <c r="M135" i="297"/>
  <c r="N135" i="297"/>
  <c r="O135" i="297"/>
  <c r="P135" i="297"/>
  <c r="Q135" i="297"/>
  <c r="R135" i="297"/>
  <c r="S135" i="297"/>
  <c r="A136" i="297"/>
  <c r="B136" i="297"/>
  <c r="C136" i="297" s="1"/>
  <c r="H136" i="297" s="1"/>
  <c r="D136" i="297"/>
  <c r="L136" i="297"/>
  <c r="M136" i="297"/>
  <c r="N136" i="297"/>
  <c r="O136" i="297"/>
  <c r="P136" i="297"/>
  <c r="Q136" i="297"/>
  <c r="R136" i="297"/>
  <c r="S136" i="297"/>
  <c r="A137" i="297"/>
  <c r="B137" i="297"/>
  <c r="D137" i="297"/>
  <c r="O137" i="297"/>
  <c r="P137" i="297"/>
  <c r="Q137" i="297"/>
  <c r="R137" i="297"/>
  <c r="S137" i="297"/>
  <c r="L137" i="297"/>
  <c r="M137" i="297"/>
  <c r="N137" i="297"/>
  <c r="A138" i="297"/>
  <c r="B138" i="297"/>
  <c r="C138" i="297" s="1"/>
  <c r="D138" i="297"/>
  <c r="O138" i="297"/>
  <c r="P138" i="297"/>
  <c r="Q138" i="297"/>
  <c r="R138" i="297"/>
  <c r="S138" i="297"/>
  <c r="L138" i="297"/>
  <c r="M138" i="297"/>
  <c r="N138" i="297"/>
  <c r="A139" i="297"/>
  <c r="B139" i="297"/>
  <c r="C139" i="297" s="1"/>
  <c r="D139" i="297"/>
  <c r="O139" i="297"/>
  <c r="P139" i="297"/>
  <c r="Q139" i="297"/>
  <c r="R139" i="297"/>
  <c r="S139" i="297"/>
  <c r="L139" i="297"/>
  <c r="M139" i="297"/>
  <c r="N139" i="297"/>
  <c r="A140" i="297"/>
  <c r="B140" i="297"/>
  <c r="C140" i="297" s="1"/>
  <c r="D140" i="297"/>
  <c r="O140" i="297"/>
  <c r="P140" i="297"/>
  <c r="Q140" i="297"/>
  <c r="R140" i="297"/>
  <c r="S140" i="297"/>
  <c r="L140" i="297"/>
  <c r="E140" i="297" s="1"/>
  <c r="F140" i="297" s="1"/>
  <c r="M140" i="297"/>
  <c r="N140" i="297"/>
  <c r="A141" i="297"/>
  <c r="B141" i="297"/>
  <c r="I141" i="297" s="1"/>
  <c r="D141" i="297"/>
  <c r="G141" i="297" s="1"/>
  <c r="E141" i="297"/>
  <c r="L141" i="297"/>
  <c r="M141" i="297"/>
  <c r="N141" i="297"/>
  <c r="O141" i="297"/>
  <c r="P141" i="297"/>
  <c r="Q141" i="297"/>
  <c r="R141" i="297"/>
  <c r="S141" i="297"/>
  <c r="A142" i="297"/>
  <c r="B142" i="297"/>
  <c r="C142" i="297" s="1"/>
  <c r="D142" i="297"/>
  <c r="O142" i="297"/>
  <c r="P142" i="297"/>
  <c r="Q142" i="297"/>
  <c r="R142" i="297"/>
  <c r="S142" i="297"/>
  <c r="L142" i="297"/>
  <c r="M142" i="297"/>
  <c r="N142" i="297"/>
  <c r="A143" i="297"/>
  <c r="B143" i="297"/>
  <c r="C143" i="297" s="1"/>
  <c r="D143" i="297"/>
  <c r="O143" i="297"/>
  <c r="P143" i="297"/>
  <c r="Q143" i="297"/>
  <c r="R143" i="297"/>
  <c r="S143" i="297"/>
  <c r="L143" i="297"/>
  <c r="M143" i="297"/>
  <c r="N143" i="297"/>
  <c r="A144" i="297"/>
  <c r="B144" i="297"/>
  <c r="C144" i="297" s="1"/>
  <c r="H144" i="297" s="1"/>
  <c r="D144" i="297"/>
  <c r="G144" i="297" s="1"/>
  <c r="L144" i="297"/>
  <c r="M144" i="297"/>
  <c r="N144" i="297"/>
  <c r="O144" i="297"/>
  <c r="P144" i="297"/>
  <c r="Q144" i="297"/>
  <c r="R144" i="297"/>
  <c r="S144" i="297"/>
  <c r="A145" i="297"/>
  <c r="B145" i="297"/>
  <c r="C145" i="297" s="1"/>
  <c r="D145" i="297"/>
  <c r="O145" i="297"/>
  <c r="P145" i="297"/>
  <c r="Q145" i="297"/>
  <c r="R145" i="297"/>
  <c r="S145" i="297"/>
  <c r="L145" i="297"/>
  <c r="M145" i="297"/>
  <c r="N145" i="297"/>
  <c r="A146" i="297"/>
  <c r="B146" i="297"/>
  <c r="D146" i="297"/>
  <c r="O146" i="297"/>
  <c r="P146" i="297"/>
  <c r="Q146" i="297"/>
  <c r="R146" i="297"/>
  <c r="S146" i="297"/>
  <c r="L146" i="297"/>
  <c r="M146" i="297"/>
  <c r="N146" i="297"/>
  <c r="A147" i="297"/>
  <c r="B147" i="297"/>
  <c r="I147" i="297" s="1"/>
  <c r="D147" i="297"/>
  <c r="L147" i="297"/>
  <c r="M147" i="297"/>
  <c r="N147" i="297"/>
  <c r="O147" i="297"/>
  <c r="P147" i="297"/>
  <c r="Q147" i="297"/>
  <c r="R147" i="297"/>
  <c r="S147" i="297"/>
  <c r="A148" i="297"/>
  <c r="B148" i="297"/>
  <c r="C148" i="297" s="1"/>
  <c r="D148" i="297"/>
  <c r="O148" i="297"/>
  <c r="P148" i="297"/>
  <c r="Q148" i="297"/>
  <c r="R148" i="297"/>
  <c r="S148" i="297"/>
  <c r="L148" i="297"/>
  <c r="M148" i="297"/>
  <c r="N148" i="297"/>
  <c r="A149" i="297"/>
  <c r="B149" i="297"/>
  <c r="D149" i="297"/>
  <c r="O149" i="297"/>
  <c r="P149" i="297"/>
  <c r="Q149" i="297"/>
  <c r="R149" i="297"/>
  <c r="S149" i="297"/>
  <c r="L149" i="297"/>
  <c r="M149" i="297"/>
  <c r="N149" i="297"/>
  <c r="A150" i="297"/>
  <c r="B150" i="297"/>
  <c r="C150" i="297" s="1"/>
  <c r="D150" i="297"/>
  <c r="O150" i="297"/>
  <c r="P150" i="297"/>
  <c r="Q150" i="297"/>
  <c r="R150" i="297"/>
  <c r="S150" i="297"/>
  <c r="L150" i="297"/>
  <c r="M150" i="297"/>
  <c r="N150" i="297"/>
  <c r="A151" i="297"/>
  <c r="B151" i="297"/>
  <c r="C151" i="297" s="1"/>
  <c r="D151" i="297"/>
  <c r="O151" i="297"/>
  <c r="P151" i="297"/>
  <c r="Q151" i="297"/>
  <c r="R151" i="297"/>
  <c r="S151" i="297"/>
  <c r="L151" i="297"/>
  <c r="M151" i="297"/>
  <c r="N151" i="297"/>
  <c r="A152" i="297"/>
  <c r="B152" i="297"/>
  <c r="C152" i="297" s="1"/>
  <c r="H152" i="297" s="1"/>
  <c r="D152" i="297"/>
  <c r="I152" i="297"/>
  <c r="L152" i="297"/>
  <c r="M152" i="297"/>
  <c r="N152" i="297"/>
  <c r="O152" i="297"/>
  <c r="P152" i="297"/>
  <c r="Q152" i="297"/>
  <c r="R152" i="297"/>
  <c r="S152" i="297"/>
  <c r="A153" i="297"/>
  <c r="B153" i="297"/>
  <c r="D153" i="297"/>
  <c r="E153" i="297"/>
  <c r="G153" i="297"/>
  <c r="L153" i="297"/>
  <c r="M153" i="297"/>
  <c r="N153" i="297"/>
  <c r="O153" i="297"/>
  <c r="P153" i="297"/>
  <c r="Q153" i="297"/>
  <c r="R153" i="297"/>
  <c r="S153" i="297"/>
  <c r="A154" i="297"/>
  <c r="B154" i="297"/>
  <c r="D154" i="297"/>
  <c r="F154" i="297"/>
  <c r="L154" i="297"/>
  <c r="M154" i="297"/>
  <c r="N154" i="297"/>
  <c r="O154" i="297"/>
  <c r="P154" i="297"/>
  <c r="Q154" i="297"/>
  <c r="R154" i="297"/>
  <c r="S154" i="297"/>
  <c r="A155" i="297"/>
  <c r="B155" i="297"/>
  <c r="C155" i="297" s="1"/>
  <c r="D155" i="297"/>
  <c r="O155" i="297"/>
  <c r="P155" i="297"/>
  <c r="Q155" i="297"/>
  <c r="R155" i="297"/>
  <c r="S155" i="297"/>
  <c r="L155" i="297"/>
  <c r="M155" i="297"/>
  <c r="N155" i="297"/>
  <c r="A156" i="297"/>
  <c r="B156" i="297"/>
  <c r="C156" i="297" s="1"/>
  <c r="H156" i="297" s="1"/>
  <c r="D156" i="297"/>
  <c r="L156" i="297"/>
  <c r="M156" i="297"/>
  <c r="N156" i="297"/>
  <c r="O156" i="297"/>
  <c r="P156" i="297"/>
  <c r="Q156" i="297"/>
  <c r="R156" i="297"/>
  <c r="S156" i="297"/>
  <c r="A157" i="297"/>
  <c r="B157" i="297"/>
  <c r="D157" i="297"/>
  <c r="O157" i="297"/>
  <c r="P157" i="297"/>
  <c r="Q157" i="297"/>
  <c r="R157" i="297"/>
  <c r="S157" i="297"/>
  <c r="L157" i="297"/>
  <c r="M157" i="297"/>
  <c r="N157" i="297"/>
  <c r="A158" i="297"/>
  <c r="B158" i="297"/>
  <c r="C158" i="297" s="1"/>
  <c r="D158" i="297"/>
  <c r="O158" i="297"/>
  <c r="P158" i="297"/>
  <c r="Q158" i="297"/>
  <c r="R158" i="297"/>
  <c r="S158" i="297"/>
  <c r="L158" i="297"/>
  <c r="M158" i="297"/>
  <c r="N158" i="297"/>
  <c r="A159" i="297"/>
  <c r="B159" i="297"/>
  <c r="C159" i="297" s="1"/>
  <c r="D159" i="297"/>
  <c r="O159" i="297"/>
  <c r="P159" i="297"/>
  <c r="Q159" i="297"/>
  <c r="R159" i="297"/>
  <c r="S159" i="297"/>
  <c r="L159" i="297"/>
  <c r="M159" i="297"/>
  <c r="N159" i="297"/>
  <c r="A160" i="297"/>
  <c r="B160" i="297"/>
  <c r="C160" i="297" s="1"/>
  <c r="D160" i="297"/>
  <c r="O160" i="297"/>
  <c r="P160" i="297"/>
  <c r="Q160" i="297"/>
  <c r="R160" i="297"/>
  <c r="S160" i="297"/>
  <c r="L160" i="297"/>
  <c r="M160" i="297"/>
  <c r="N160" i="297"/>
  <c r="A161" i="297"/>
  <c r="B161" i="297"/>
  <c r="I161" i="297" s="1"/>
  <c r="D161" i="297"/>
  <c r="L161" i="297"/>
  <c r="M161" i="297"/>
  <c r="N161" i="297"/>
  <c r="O161" i="297"/>
  <c r="P161" i="297"/>
  <c r="Q161" i="297"/>
  <c r="R161" i="297"/>
  <c r="S161" i="297"/>
  <c r="A162" i="297"/>
  <c r="B162" i="297"/>
  <c r="D162" i="297"/>
  <c r="E162" i="297" s="1"/>
  <c r="L162" i="297"/>
  <c r="M162" i="297"/>
  <c r="N162" i="297"/>
  <c r="O162" i="297"/>
  <c r="P162" i="297"/>
  <c r="Q162" i="297"/>
  <c r="R162" i="297"/>
  <c r="S162" i="297"/>
  <c r="A163" i="297"/>
  <c r="B163" i="297"/>
  <c r="C163" i="297" s="1"/>
  <c r="H163" i="297" s="1"/>
  <c r="D163" i="297"/>
  <c r="E163" i="297" s="1"/>
  <c r="I163" i="297"/>
  <c r="L163" i="297"/>
  <c r="M163" i="297"/>
  <c r="N163" i="297"/>
  <c r="O163" i="297"/>
  <c r="P163" i="297"/>
  <c r="Q163" i="297"/>
  <c r="R163" i="297"/>
  <c r="S163" i="297"/>
  <c r="A164" i="297"/>
  <c r="B164" i="297"/>
  <c r="C164" i="297" s="1"/>
  <c r="H164" i="297" s="1"/>
  <c r="D164" i="297"/>
  <c r="F164" i="297"/>
  <c r="I164" i="297"/>
  <c r="L164" i="297"/>
  <c r="M164" i="297"/>
  <c r="N164" i="297"/>
  <c r="O164" i="297"/>
  <c r="P164" i="297"/>
  <c r="Q164" i="297"/>
  <c r="R164" i="297"/>
  <c r="S164" i="297"/>
  <c r="A165" i="297"/>
  <c r="B165" i="297"/>
  <c r="I165" i="297" s="1"/>
  <c r="D165" i="297"/>
  <c r="L165" i="297"/>
  <c r="M165" i="297"/>
  <c r="N165" i="297"/>
  <c r="O165" i="297"/>
  <c r="P165" i="297"/>
  <c r="Q165" i="297"/>
  <c r="R165" i="297"/>
  <c r="S165" i="297"/>
  <c r="A166" i="297"/>
  <c r="B166" i="297"/>
  <c r="D166" i="297"/>
  <c r="E166" i="297" s="1"/>
  <c r="L166" i="297"/>
  <c r="M166" i="297"/>
  <c r="N166" i="297"/>
  <c r="O166" i="297"/>
  <c r="P166" i="297"/>
  <c r="Q166" i="297"/>
  <c r="R166" i="297"/>
  <c r="S166" i="297"/>
  <c r="A167" i="297"/>
  <c r="B167" i="297"/>
  <c r="D167" i="297"/>
  <c r="E167" i="297" s="1"/>
  <c r="L167" i="297"/>
  <c r="M167" i="297"/>
  <c r="N167" i="297"/>
  <c r="O167" i="297"/>
  <c r="P167" i="297"/>
  <c r="Q167" i="297"/>
  <c r="R167" i="297"/>
  <c r="S167" i="297"/>
  <c r="A168" i="297"/>
  <c r="B168" i="297"/>
  <c r="C168" i="297" s="1"/>
  <c r="H168" i="297" s="1"/>
  <c r="D168" i="297"/>
  <c r="L168" i="297"/>
  <c r="M168" i="297"/>
  <c r="N168" i="297"/>
  <c r="O168" i="297"/>
  <c r="P168" i="297"/>
  <c r="Q168" i="297"/>
  <c r="R168" i="297"/>
  <c r="S168" i="297"/>
  <c r="A169" i="297"/>
  <c r="B169" i="297"/>
  <c r="I169" i="297" s="1"/>
  <c r="D169" i="297"/>
  <c r="L169" i="297"/>
  <c r="M169" i="297"/>
  <c r="N169" i="297"/>
  <c r="O169" i="297"/>
  <c r="P169" i="297"/>
  <c r="Q169" i="297"/>
  <c r="R169" i="297"/>
  <c r="S169" i="297"/>
  <c r="A170" i="297"/>
  <c r="B170" i="297"/>
  <c r="C170" i="297" s="1"/>
  <c r="D170" i="297"/>
  <c r="O170" i="297"/>
  <c r="P170" i="297"/>
  <c r="Q170" i="297"/>
  <c r="R170" i="297"/>
  <c r="S170" i="297"/>
  <c r="L170" i="297"/>
  <c r="M170" i="297"/>
  <c r="N170" i="297"/>
  <c r="A171" i="297"/>
  <c r="B171" i="297"/>
  <c r="D171" i="297"/>
  <c r="L171" i="297"/>
  <c r="M171" i="297"/>
  <c r="N171" i="297"/>
  <c r="O171" i="297"/>
  <c r="P171" i="297"/>
  <c r="Q171" i="297"/>
  <c r="R171" i="297"/>
  <c r="S171" i="297"/>
  <c r="A172" i="297"/>
  <c r="B172" i="297"/>
  <c r="D172" i="297"/>
  <c r="E172" i="297" s="1"/>
  <c r="L172" i="297"/>
  <c r="M172" i="297"/>
  <c r="N172" i="297"/>
  <c r="O172" i="297"/>
  <c r="P172" i="297"/>
  <c r="Q172" i="297"/>
  <c r="R172" i="297"/>
  <c r="S172" i="297"/>
  <c r="A173" i="297"/>
  <c r="B173" i="297"/>
  <c r="I173" i="297" s="1"/>
  <c r="D173" i="297"/>
  <c r="L173" i="297"/>
  <c r="M173" i="297"/>
  <c r="N173" i="297"/>
  <c r="O173" i="297"/>
  <c r="P173" i="297"/>
  <c r="Q173" i="297"/>
  <c r="R173" i="297"/>
  <c r="S173" i="297"/>
  <c r="A174" i="297"/>
  <c r="B174" i="297"/>
  <c r="C174" i="297" s="1"/>
  <c r="H174" i="297" s="1"/>
  <c r="D174" i="297"/>
  <c r="L174" i="297"/>
  <c r="M174" i="297"/>
  <c r="N174" i="297"/>
  <c r="O174" i="297"/>
  <c r="P174" i="297"/>
  <c r="Q174" i="297"/>
  <c r="R174" i="297"/>
  <c r="S174" i="297"/>
  <c r="A175" i="297"/>
  <c r="B175" i="297"/>
  <c r="D175" i="297"/>
  <c r="O175" i="297"/>
  <c r="P175" i="297"/>
  <c r="Q175" i="297"/>
  <c r="R175" i="297"/>
  <c r="S175" i="297"/>
  <c r="L175" i="297"/>
  <c r="M175" i="297"/>
  <c r="N175" i="297"/>
  <c r="A176" i="297"/>
  <c r="B176" i="297"/>
  <c r="C176" i="297" s="1"/>
  <c r="D176" i="297"/>
  <c r="O176" i="297"/>
  <c r="P176" i="297"/>
  <c r="Q176" i="297"/>
  <c r="R176" i="297"/>
  <c r="S176" i="297"/>
  <c r="L176" i="297"/>
  <c r="M176" i="297"/>
  <c r="N176" i="297"/>
  <c r="A177" i="297"/>
  <c r="B177" i="297"/>
  <c r="D177" i="297"/>
  <c r="O177" i="297"/>
  <c r="P177" i="297"/>
  <c r="Q177" i="297"/>
  <c r="R177" i="297"/>
  <c r="S177" i="297"/>
  <c r="L177" i="297"/>
  <c r="M177" i="297"/>
  <c r="N177" i="297"/>
  <c r="A178" i="297"/>
  <c r="B178" i="297"/>
  <c r="C178" i="297" s="1"/>
  <c r="H178" i="297" s="1"/>
  <c r="D178" i="297"/>
  <c r="L178" i="297"/>
  <c r="M178" i="297"/>
  <c r="N178" i="297"/>
  <c r="O178" i="297"/>
  <c r="P178" i="297"/>
  <c r="Q178" i="297"/>
  <c r="R178" i="297"/>
  <c r="S178" i="297"/>
  <c r="A179" i="297"/>
  <c r="B179" i="297"/>
  <c r="C179" i="297" s="1"/>
  <c r="H179" i="297" s="1"/>
  <c r="D179" i="297"/>
  <c r="G179" i="297" s="1"/>
  <c r="L179" i="297"/>
  <c r="M179" i="297"/>
  <c r="N179" i="297"/>
  <c r="O179" i="297"/>
  <c r="P179" i="297"/>
  <c r="Q179" i="297"/>
  <c r="R179" i="297"/>
  <c r="S179" i="297"/>
  <c r="A180" i="297"/>
  <c r="B180" i="297"/>
  <c r="C180" i="297" s="1"/>
  <c r="D180" i="297"/>
  <c r="O180" i="297"/>
  <c r="P180" i="297"/>
  <c r="Q180" i="297"/>
  <c r="R180" i="297"/>
  <c r="S180" i="297"/>
  <c r="L180" i="297"/>
  <c r="M180" i="297"/>
  <c r="N180" i="297"/>
  <c r="A181" i="297"/>
  <c r="B181" i="297"/>
  <c r="D181" i="297"/>
  <c r="O181" i="297"/>
  <c r="P181" i="297"/>
  <c r="Q181" i="297"/>
  <c r="R181" i="297"/>
  <c r="S181" i="297"/>
  <c r="L181" i="297"/>
  <c r="M181" i="297"/>
  <c r="N181" i="297"/>
  <c r="A182" i="297"/>
  <c r="B182" i="297"/>
  <c r="F182" i="297" s="1"/>
  <c r="C182" i="297"/>
  <c r="H182" i="297" s="1"/>
  <c r="D182" i="297"/>
  <c r="G182" i="297" s="1"/>
  <c r="L182" i="297"/>
  <c r="M182" i="297"/>
  <c r="N182" i="297"/>
  <c r="O182" i="297"/>
  <c r="P182" i="297"/>
  <c r="Q182" i="297"/>
  <c r="R182" i="297"/>
  <c r="S182" i="297"/>
  <c r="A183" i="297"/>
  <c r="B183" i="297"/>
  <c r="I183" i="297" s="1"/>
  <c r="D183" i="297"/>
  <c r="G183" i="297" s="1"/>
  <c r="L183" i="297"/>
  <c r="M183" i="297"/>
  <c r="N183" i="297"/>
  <c r="O183" i="297"/>
  <c r="P183" i="297"/>
  <c r="Q183" i="297"/>
  <c r="R183" i="297"/>
  <c r="S183" i="297"/>
  <c r="A184" i="297"/>
  <c r="B184" i="297"/>
  <c r="I184" i="297" s="1"/>
  <c r="D184" i="297"/>
  <c r="E184" i="297" s="1"/>
  <c r="L184" i="297"/>
  <c r="M184" i="297"/>
  <c r="N184" i="297"/>
  <c r="O184" i="297"/>
  <c r="P184" i="297"/>
  <c r="Q184" i="297"/>
  <c r="R184" i="297"/>
  <c r="S184" i="297"/>
  <c r="A185" i="297"/>
  <c r="B185" i="297"/>
  <c r="D185" i="297"/>
  <c r="O185" i="297"/>
  <c r="P185" i="297"/>
  <c r="Q185" i="297"/>
  <c r="R185" i="297"/>
  <c r="S185" i="297"/>
  <c r="L185" i="297"/>
  <c r="M185" i="297"/>
  <c r="N185" i="297"/>
  <c r="A186" i="297"/>
  <c r="B186" i="297"/>
  <c r="C186" i="297" s="1"/>
  <c r="D186" i="297"/>
  <c r="O186" i="297"/>
  <c r="P186" i="297"/>
  <c r="Q186" i="297"/>
  <c r="R186" i="297"/>
  <c r="S186" i="297"/>
  <c r="L186" i="297"/>
  <c r="M186" i="297"/>
  <c r="N186" i="297"/>
  <c r="A187" i="297"/>
  <c r="B187" i="297"/>
  <c r="I187" i="297" s="1"/>
  <c r="D187" i="297"/>
  <c r="G187" i="297" s="1"/>
  <c r="E187" i="297"/>
  <c r="L187" i="297"/>
  <c r="M187" i="297"/>
  <c r="N187" i="297"/>
  <c r="O187" i="297"/>
  <c r="P187" i="297"/>
  <c r="Q187" i="297"/>
  <c r="R187" i="297"/>
  <c r="S187" i="297"/>
  <c r="A188" i="297"/>
  <c r="B188" i="297"/>
  <c r="D188" i="297"/>
  <c r="O188" i="297"/>
  <c r="P188" i="297"/>
  <c r="Q188" i="297"/>
  <c r="R188" i="297"/>
  <c r="S188" i="297"/>
  <c r="L188" i="297"/>
  <c r="M188" i="297"/>
  <c r="N188" i="297"/>
  <c r="A189" i="297"/>
  <c r="B189" i="297"/>
  <c r="D189" i="297"/>
  <c r="O189" i="297"/>
  <c r="P189" i="297"/>
  <c r="Q189" i="297"/>
  <c r="R189" i="297"/>
  <c r="S189" i="297"/>
  <c r="L189" i="297"/>
  <c r="M189" i="297"/>
  <c r="N189" i="297"/>
  <c r="A190" i="297"/>
  <c r="B190" i="297"/>
  <c r="C190" i="297" s="1"/>
  <c r="D190" i="297"/>
  <c r="O190" i="297"/>
  <c r="P190" i="297"/>
  <c r="Q190" i="297"/>
  <c r="R190" i="297"/>
  <c r="S190" i="297"/>
  <c r="L190" i="297"/>
  <c r="M190" i="297"/>
  <c r="N190" i="297"/>
  <c r="A191" i="297"/>
  <c r="B191" i="297"/>
  <c r="D191" i="297"/>
  <c r="O191" i="297"/>
  <c r="P191" i="297"/>
  <c r="Q191" i="297"/>
  <c r="R191" i="297"/>
  <c r="S191" i="297"/>
  <c r="L191" i="297"/>
  <c r="M191" i="297"/>
  <c r="N191" i="297"/>
  <c r="A192" i="297"/>
  <c r="B192" i="297"/>
  <c r="D192" i="297"/>
  <c r="E192" i="297" s="1"/>
  <c r="L192" i="297"/>
  <c r="M192" i="297"/>
  <c r="N192" i="297"/>
  <c r="O192" i="297"/>
  <c r="P192" i="297"/>
  <c r="Q192" i="297"/>
  <c r="R192" i="297"/>
  <c r="S192" i="297"/>
  <c r="A193" i="297"/>
  <c r="B193" i="297"/>
  <c r="D193" i="297"/>
  <c r="L193" i="297"/>
  <c r="M193" i="297"/>
  <c r="N193" i="297"/>
  <c r="O193" i="297"/>
  <c r="P193" i="297"/>
  <c r="Q193" i="297"/>
  <c r="R193" i="297"/>
  <c r="S193" i="297"/>
  <c r="A194" i="297"/>
  <c r="B194" i="297"/>
  <c r="F194" i="297" s="1"/>
  <c r="D194" i="297"/>
  <c r="L194" i="297"/>
  <c r="M194" i="297"/>
  <c r="N194" i="297"/>
  <c r="O194" i="297"/>
  <c r="P194" i="297"/>
  <c r="Q194" i="297"/>
  <c r="R194" i="297"/>
  <c r="S194" i="297"/>
  <c r="A195" i="297"/>
  <c r="B195" i="297"/>
  <c r="I195" i="297" s="1"/>
  <c r="D195" i="297"/>
  <c r="L195" i="297"/>
  <c r="M195" i="297"/>
  <c r="N195" i="297"/>
  <c r="O195" i="297"/>
  <c r="P195" i="297"/>
  <c r="Q195" i="297"/>
  <c r="R195" i="297"/>
  <c r="S195" i="297"/>
  <c r="A196" i="297"/>
  <c r="B196" i="297"/>
  <c r="D196" i="297"/>
  <c r="O196" i="297"/>
  <c r="P196" i="297"/>
  <c r="Q196" i="297"/>
  <c r="R196" i="297"/>
  <c r="S196" i="297"/>
  <c r="L196" i="297"/>
  <c r="M196" i="297"/>
  <c r="N196" i="297"/>
  <c r="A197" i="297"/>
  <c r="B197" i="297"/>
  <c r="C197" i="297" s="1"/>
  <c r="D197" i="297"/>
  <c r="O197" i="297"/>
  <c r="P197" i="297"/>
  <c r="Q197" i="297"/>
  <c r="R197" i="297"/>
  <c r="S197" i="297"/>
  <c r="L197" i="297"/>
  <c r="M197" i="297"/>
  <c r="N197" i="297"/>
  <c r="A198" i="297"/>
  <c r="B198" i="297"/>
  <c r="C198" i="297" s="1"/>
  <c r="D198" i="297"/>
  <c r="O198" i="297"/>
  <c r="P198" i="297"/>
  <c r="Q198" i="297"/>
  <c r="R198" i="297"/>
  <c r="S198" i="297"/>
  <c r="L198" i="297"/>
  <c r="M198" i="297"/>
  <c r="N198" i="297"/>
  <c r="A199" i="297"/>
  <c r="B199" i="297"/>
  <c r="I199" i="297" s="1"/>
  <c r="D199" i="297"/>
  <c r="L199" i="297"/>
  <c r="M199" i="297"/>
  <c r="N199" i="297"/>
  <c r="O199" i="297"/>
  <c r="P199" i="297"/>
  <c r="Q199" i="297"/>
  <c r="R199" i="297"/>
  <c r="S199" i="297"/>
  <c r="A200" i="297"/>
  <c r="B200" i="297"/>
  <c r="C200" i="297" s="1"/>
  <c r="D200" i="297"/>
  <c r="O200" i="297"/>
  <c r="P200" i="297"/>
  <c r="Q200" i="297"/>
  <c r="R200" i="297"/>
  <c r="S200" i="297"/>
  <c r="L200" i="297"/>
  <c r="M200" i="297"/>
  <c r="N200" i="297"/>
  <c r="A201" i="297"/>
  <c r="B201" i="297"/>
  <c r="C201" i="297" s="1"/>
  <c r="D201" i="297"/>
  <c r="O201" i="297"/>
  <c r="P201" i="297"/>
  <c r="Q201" i="297"/>
  <c r="R201" i="297"/>
  <c r="S201" i="297"/>
  <c r="L201" i="297"/>
  <c r="M201" i="297"/>
  <c r="N201" i="297"/>
  <c r="A202" i="297"/>
  <c r="B202" i="297"/>
  <c r="C202" i="297" s="1"/>
  <c r="D202" i="297"/>
  <c r="O202" i="297"/>
  <c r="P202" i="297"/>
  <c r="Q202" i="297"/>
  <c r="R202" i="297"/>
  <c r="S202" i="297"/>
  <c r="L202" i="297"/>
  <c r="M202" i="297"/>
  <c r="N202" i="297"/>
  <c r="A203" i="297"/>
  <c r="B203" i="297"/>
  <c r="D203" i="297"/>
  <c r="O203" i="297"/>
  <c r="P203" i="297"/>
  <c r="Q203" i="297"/>
  <c r="R203" i="297"/>
  <c r="S203" i="297"/>
  <c r="L203" i="297"/>
  <c r="M203" i="297"/>
  <c r="N203" i="297"/>
  <c r="A204" i="297"/>
  <c r="B204" i="297"/>
  <c r="D204" i="297"/>
  <c r="O204" i="297"/>
  <c r="P204" i="297"/>
  <c r="Q204" i="297"/>
  <c r="R204" i="297"/>
  <c r="S204" i="297"/>
  <c r="L204" i="297"/>
  <c r="M204" i="297"/>
  <c r="N204" i="297"/>
  <c r="A205" i="297"/>
  <c r="B205" i="297"/>
  <c r="C205" i="297" s="1"/>
  <c r="D205" i="297"/>
  <c r="O205" i="297"/>
  <c r="P205" i="297"/>
  <c r="Q205" i="297"/>
  <c r="R205" i="297"/>
  <c r="S205" i="297"/>
  <c r="L205" i="297"/>
  <c r="M205" i="297"/>
  <c r="N205" i="297"/>
  <c r="A206" i="297"/>
  <c r="B206" i="297"/>
  <c r="D206" i="297"/>
  <c r="L206" i="297"/>
  <c r="M206" i="297"/>
  <c r="N206" i="297"/>
  <c r="O206" i="297"/>
  <c r="P206" i="297"/>
  <c r="Q206" i="297"/>
  <c r="R206" i="297"/>
  <c r="S206" i="297"/>
  <c r="A207" i="297"/>
  <c r="B207" i="297"/>
  <c r="D207" i="297"/>
  <c r="G207" i="297" s="1"/>
  <c r="L207" i="297"/>
  <c r="M207" i="297"/>
  <c r="N207" i="297"/>
  <c r="O207" i="297"/>
  <c r="P207" i="297"/>
  <c r="Q207" i="297"/>
  <c r="R207" i="297"/>
  <c r="S207" i="297"/>
  <c r="A208" i="297"/>
  <c r="B208" i="297"/>
  <c r="D208" i="297"/>
  <c r="L208" i="297"/>
  <c r="M208" i="297"/>
  <c r="N208" i="297"/>
  <c r="O208" i="297"/>
  <c r="P208" i="297"/>
  <c r="Q208" i="297"/>
  <c r="R208" i="297"/>
  <c r="S208" i="297"/>
  <c r="A209" i="297"/>
  <c r="B209" i="297"/>
  <c r="F209" i="297" s="1"/>
  <c r="D209" i="297"/>
  <c r="L209" i="297"/>
  <c r="M209" i="297"/>
  <c r="N209" i="297"/>
  <c r="O209" i="297"/>
  <c r="P209" i="297"/>
  <c r="Q209" i="297"/>
  <c r="R209" i="297"/>
  <c r="S209" i="297"/>
  <c r="A210" i="297"/>
  <c r="B210" i="297"/>
  <c r="I210" i="297" s="1"/>
  <c r="D210" i="297"/>
  <c r="G210" i="297" s="1"/>
  <c r="L210" i="297"/>
  <c r="M210" i="297"/>
  <c r="N210" i="297"/>
  <c r="O210" i="297"/>
  <c r="P210" i="297"/>
  <c r="Q210" i="297"/>
  <c r="R210" i="297"/>
  <c r="S210" i="297"/>
  <c r="A211" i="297"/>
  <c r="B211" i="297"/>
  <c r="D211" i="297"/>
  <c r="O211" i="297"/>
  <c r="P211" i="297"/>
  <c r="Q211" i="297"/>
  <c r="R211" i="297"/>
  <c r="S211" i="297"/>
  <c r="L211" i="297"/>
  <c r="M211" i="297"/>
  <c r="N211" i="297"/>
  <c r="A212" i="297"/>
  <c r="B212" i="297"/>
  <c r="D212" i="297"/>
  <c r="L212" i="297"/>
  <c r="M212" i="297"/>
  <c r="N212" i="297"/>
  <c r="O212" i="297"/>
  <c r="P212" i="297"/>
  <c r="Q212" i="297"/>
  <c r="R212" i="297"/>
  <c r="S212" i="297"/>
  <c r="A213" i="297"/>
  <c r="B213" i="297"/>
  <c r="D213" i="297"/>
  <c r="L213" i="297"/>
  <c r="M213" i="297"/>
  <c r="N213" i="297"/>
  <c r="O213" i="297"/>
  <c r="P213" i="297"/>
  <c r="Q213" i="297"/>
  <c r="R213" i="297"/>
  <c r="S213" i="297"/>
  <c r="A214" i="297"/>
  <c r="B214" i="297"/>
  <c r="I214" i="297" s="1"/>
  <c r="D214" i="297"/>
  <c r="E214" i="297" s="1"/>
  <c r="L214" i="297"/>
  <c r="M214" i="297"/>
  <c r="N214" i="297"/>
  <c r="O214" i="297"/>
  <c r="P214" i="297"/>
  <c r="Q214" i="297"/>
  <c r="R214" i="297"/>
  <c r="S214" i="297"/>
  <c r="A215" i="297"/>
  <c r="B215" i="297"/>
  <c r="D215" i="297"/>
  <c r="G215" i="297" s="1"/>
  <c r="L215" i="297"/>
  <c r="M215" i="297"/>
  <c r="N215" i="297"/>
  <c r="O215" i="297"/>
  <c r="P215" i="297"/>
  <c r="Q215" i="297"/>
  <c r="R215" i="297"/>
  <c r="S215" i="297"/>
  <c r="A216" i="297"/>
  <c r="B216" i="297"/>
  <c r="F216" i="297" s="1"/>
  <c r="D216" i="297"/>
  <c r="E216" i="297" s="1"/>
  <c r="L216" i="297"/>
  <c r="M216" i="297"/>
  <c r="N216" i="297"/>
  <c r="O216" i="297"/>
  <c r="P216" i="297"/>
  <c r="Q216" i="297"/>
  <c r="R216" i="297"/>
  <c r="S216" i="297"/>
  <c r="A217" i="297"/>
  <c r="B217" i="297"/>
  <c r="F217" i="297" s="1"/>
  <c r="D217" i="297"/>
  <c r="L217" i="297"/>
  <c r="M217" i="297"/>
  <c r="N217" i="297"/>
  <c r="O217" i="297"/>
  <c r="P217" i="297"/>
  <c r="Q217" i="297"/>
  <c r="R217" i="297"/>
  <c r="S217" i="297"/>
  <c r="A218" i="297"/>
  <c r="B218" i="297"/>
  <c r="C218" i="297" s="1"/>
  <c r="D218" i="297"/>
  <c r="O218" i="297"/>
  <c r="P218" i="297"/>
  <c r="Q218" i="297"/>
  <c r="R218" i="297"/>
  <c r="S218" i="297"/>
  <c r="L218" i="297"/>
  <c r="M218" i="297"/>
  <c r="N218" i="297"/>
  <c r="A219" i="297"/>
  <c r="B219" i="297"/>
  <c r="F219" i="297" s="1"/>
  <c r="D219" i="297"/>
  <c r="G219" i="297" s="1"/>
  <c r="L219" i="297"/>
  <c r="M219" i="297"/>
  <c r="N219" i="297"/>
  <c r="O219" i="297"/>
  <c r="P219" i="297"/>
  <c r="Q219" i="297"/>
  <c r="R219" i="297"/>
  <c r="S219" i="297"/>
  <c r="A220" i="297"/>
  <c r="B220" i="297"/>
  <c r="D220" i="297"/>
  <c r="O220" i="297"/>
  <c r="P220" i="297"/>
  <c r="Q220" i="297"/>
  <c r="R220" i="297"/>
  <c r="S220" i="297"/>
  <c r="L220" i="297"/>
  <c r="M220" i="297"/>
  <c r="N220" i="297"/>
  <c r="A221" i="297"/>
  <c r="B221" i="297"/>
  <c r="I221" i="297" s="1"/>
  <c r="D221" i="297"/>
  <c r="L221" i="297"/>
  <c r="M221" i="297"/>
  <c r="N221" i="297"/>
  <c r="O221" i="297"/>
  <c r="P221" i="297"/>
  <c r="Q221" i="297"/>
  <c r="R221" i="297"/>
  <c r="S221" i="297"/>
  <c r="A222" i="297"/>
  <c r="B222" i="297"/>
  <c r="F222" i="297" s="1"/>
  <c r="C222" i="297"/>
  <c r="H222" i="297" s="1"/>
  <c r="J222" i="297" s="1"/>
  <c r="D222" i="297"/>
  <c r="E222" i="297" s="1"/>
  <c r="L222" i="297"/>
  <c r="M222" i="297"/>
  <c r="N222" i="297"/>
  <c r="O222" i="297"/>
  <c r="P222" i="297"/>
  <c r="Q222" i="297"/>
  <c r="R222" i="297"/>
  <c r="S222" i="297"/>
  <c r="A223" i="297"/>
  <c r="B223" i="297"/>
  <c r="D223" i="297"/>
  <c r="G223" i="297" s="1"/>
  <c r="L223" i="297"/>
  <c r="M223" i="297"/>
  <c r="N223" i="297"/>
  <c r="O223" i="297"/>
  <c r="P223" i="297"/>
  <c r="Q223" i="297"/>
  <c r="R223" i="297"/>
  <c r="S223" i="297"/>
  <c r="A224" i="297"/>
  <c r="B224" i="297"/>
  <c r="C224" i="297" s="1"/>
  <c r="H224" i="297" s="1"/>
  <c r="D224" i="297"/>
  <c r="L224" i="297"/>
  <c r="M224" i="297"/>
  <c r="N224" i="297"/>
  <c r="O224" i="297"/>
  <c r="P224" i="297"/>
  <c r="Q224" i="297"/>
  <c r="R224" i="297"/>
  <c r="S224" i="297"/>
  <c r="A225" i="297"/>
  <c r="B225" i="297"/>
  <c r="D225" i="297"/>
  <c r="E225" i="297" s="1"/>
  <c r="L225" i="297"/>
  <c r="M225" i="297"/>
  <c r="N225" i="297"/>
  <c r="O225" i="297"/>
  <c r="P225" i="297"/>
  <c r="Q225" i="297"/>
  <c r="R225" i="297"/>
  <c r="S225" i="297"/>
  <c r="A226" i="297"/>
  <c r="B226" i="297"/>
  <c r="C226" i="297" s="1"/>
  <c r="D226" i="297"/>
  <c r="O226" i="297"/>
  <c r="P226" i="297"/>
  <c r="Q226" i="297"/>
  <c r="R226" i="297"/>
  <c r="S226" i="297"/>
  <c r="L226" i="297"/>
  <c r="M226" i="297"/>
  <c r="N226" i="297"/>
  <c r="A227" i="297"/>
  <c r="B227" i="297"/>
  <c r="D227" i="297"/>
  <c r="G227" i="297" s="1"/>
  <c r="L227" i="297"/>
  <c r="M227" i="297"/>
  <c r="N227" i="297"/>
  <c r="O227" i="297"/>
  <c r="P227" i="297"/>
  <c r="Q227" i="297"/>
  <c r="R227" i="297"/>
  <c r="S227" i="297"/>
  <c r="A228" i="297"/>
  <c r="B228" i="297"/>
  <c r="C228" i="297" s="1"/>
  <c r="D228" i="297"/>
  <c r="O228" i="297"/>
  <c r="P228" i="297"/>
  <c r="Q228" i="297"/>
  <c r="R228" i="297"/>
  <c r="S228" i="297"/>
  <c r="L228" i="297"/>
  <c r="I228" i="297" s="1"/>
  <c r="M228" i="297"/>
  <c r="N228" i="297"/>
  <c r="A229" i="297"/>
  <c r="B229" i="297"/>
  <c r="D229" i="297"/>
  <c r="O229" i="297"/>
  <c r="P229" i="297"/>
  <c r="Q229" i="297"/>
  <c r="R229" i="297"/>
  <c r="S229" i="297"/>
  <c r="L229" i="297"/>
  <c r="M229" i="297"/>
  <c r="N229" i="297"/>
  <c r="A230" i="297"/>
  <c r="B230" i="297"/>
  <c r="C230" i="297" s="1"/>
  <c r="D230" i="297"/>
  <c r="O230" i="297"/>
  <c r="P230" i="297"/>
  <c r="Q230" i="297"/>
  <c r="R230" i="297"/>
  <c r="S230" i="297"/>
  <c r="L230" i="297"/>
  <c r="M230" i="297"/>
  <c r="N230" i="297"/>
  <c r="A231" i="297"/>
  <c r="B231" i="297"/>
  <c r="C231" i="297" s="1"/>
  <c r="D231" i="297"/>
  <c r="O231" i="297"/>
  <c r="P231" i="297"/>
  <c r="Q231" i="297"/>
  <c r="R231" i="297"/>
  <c r="S231" i="297"/>
  <c r="L231" i="297"/>
  <c r="M231" i="297"/>
  <c r="N231" i="297"/>
  <c r="A232" i="297"/>
  <c r="B232" i="297"/>
  <c r="C232" i="297" s="1"/>
  <c r="D232" i="297"/>
  <c r="O232" i="297"/>
  <c r="P232" i="297"/>
  <c r="Q232" i="297"/>
  <c r="R232" i="297"/>
  <c r="S232" i="297"/>
  <c r="L232" i="297"/>
  <c r="M232" i="297"/>
  <c r="N232" i="297"/>
  <c r="A233" i="297"/>
  <c r="B233" i="297"/>
  <c r="C233" i="297" s="1"/>
  <c r="D233" i="297"/>
  <c r="O233" i="297"/>
  <c r="P233" i="297"/>
  <c r="Q233" i="297"/>
  <c r="R233" i="297"/>
  <c r="S233" i="297"/>
  <c r="L233" i="297"/>
  <c r="M233" i="297"/>
  <c r="N233" i="297"/>
  <c r="A234" i="297"/>
  <c r="B234" i="297"/>
  <c r="D234" i="297"/>
  <c r="L234" i="297"/>
  <c r="M234" i="297"/>
  <c r="N234" i="297"/>
  <c r="O234" i="297"/>
  <c r="P234" i="297"/>
  <c r="Q234" i="297"/>
  <c r="R234" i="297"/>
  <c r="S234" i="297"/>
  <c r="A235" i="297"/>
  <c r="B235" i="297"/>
  <c r="C235" i="297" s="1"/>
  <c r="D235" i="297"/>
  <c r="O235" i="297"/>
  <c r="P235" i="297"/>
  <c r="Q235" i="297"/>
  <c r="R235" i="297"/>
  <c r="S235" i="297"/>
  <c r="L235" i="297"/>
  <c r="M235" i="297"/>
  <c r="N235" i="297"/>
  <c r="I235" i="297" s="1"/>
  <c r="A236" i="297"/>
  <c r="B236" i="297"/>
  <c r="I236" i="297" s="1"/>
  <c r="D236" i="297"/>
  <c r="G236" i="297" s="1"/>
  <c r="F236" i="297"/>
  <c r="L236" i="297"/>
  <c r="M236" i="297"/>
  <c r="N236" i="297"/>
  <c r="O236" i="297"/>
  <c r="P236" i="297"/>
  <c r="Q236" i="297"/>
  <c r="R236" i="297"/>
  <c r="S236" i="297"/>
  <c r="A237" i="297"/>
  <c r="B237" i="297"/>
  <c r="D237" i="297"/>
  <c r="O237" i="297"/>
  <c r="P237" i="297"/>
  <c r="Q237" i="297"/>
  <c r="R237" i="297"/>
  <c r="S237" i="297"/>
  <c r="L237" i="297"/>
  <c r="M237" i="297"/>
  <c r="N237" i="297"/>
  <c r="A238" i="297"/>
  <c r="B238" i="297"/>
  <c r="C238" i="297" s="1"/>
  <c r="D238" i="297"/>
  <c r="O238" i="297"/>
  <c r="P238" i="297"/>
  <c r="Q238" i="297"/>
  <c r="R238" i="297"/>
  <c r="S238" i="297"/>
  <c r="L238" i="297"/>
  <c r="M238" i="297"/>
  <c r="N238" i="297"/>
  <c r="A239" i="297"/>
  <c r="B239" i="297"/>
  <c r="D239" i="297"/>
  <c r="O239" i="297"/>
  <c r="P239" i="297"/>
  <c r="Q239" i="297"/>
  <c r="R239" i="297"/>
  <c r="S239" i="297"/>
  <c r="L239" i="297"/>
  <c r="M239" i="297"/>
  <c r="N239" i="297"/>
  <c r="A240" i="297"/>
  <c r="B240" i="297"/>
  <c r="C240" i="297" s="1"/>
  <c r="D240" i="297"/>
  <c r="O240" i="297"/>
  <c r="P240" i="297"/>
  <c r="Q240" i="297"/>
  <c r="R240" i="297"/>
  <c r="S240" i="297"/>
  <c r="L240" i="297"/>
  <c r="M240" i="297"/>
  <c r="N240" i="297"/>
  <c r="A241" i="297"/>
  <c r="B241" i="297"/>
  <c r="F241" i="297" s="1"/>
  <c r="D241" i="297"/>
  <c r="E241" i="297" s="1"/>
  <c r="L241" i="297"/>
  <c r="M241" i="297"/>
  <c r="N241" i="297"/>
  <c r="O241" i="297"/>
  <c r="P241" i="297"/>
  <c r="Q241" i="297"/>
  <c r="R241" i="297"/>
  <c r="S241" i="297"/>
  <c r="A242" i="297"/>
  <c r="B242" i="297"/>
  <c r="C242" i="297" s="1"/>
  <c r="D242" i="297"/>
  <c r="O242" i="297"/>
  <c r="P242" i="297"/>
  <c r="Q242" i="297"/>
  <c r="R242" i="297"/>
  <c r="S242" i="297"/>
  <c r="L242" i="297"/>
  <c r="M242" i="297"/>
  <c r="N242" i="297"/>
  <c r="A243" i="297"/>
  <c r="B243" i="297"/>
  <c r="C243" i="297" s="1"/>
  <c r="D243" i="297"/>
  <c r="O243" i="297"/>
  <c r="P243" i="297"/>
  <c r="Q243" i="297"/>
  <c r="R243" i="297"/>
  <c r="S243" i="297"/>
  <c r="L243" i="297"/>
  <c r="M243" i="297"/>
  <c r="N243" i="297"/>
  <c r="I243" i="297" s="1"/>
  <c r="A244" i="297"/>
  <c r="B244" i="297"/>
  <c r="C244" i="297"/>
  <c r="D244" i="297"/>
  <c r="O244" i="297"/>
  <c r="P244" i="297"/>
  <c r="Q244" i="297"/>
  <c r="R244" i="297"/>
  <c r="S244" i="297"/>
  <c r="L244" i="297"/>
  <c r="M244" i="297"/>
  <c r="N244" i="297"/>
  <c r="A245" i="297"/>
  <c r="B245" i="297"/>
  <c r="D245" i="297"/>
  <c r="O245" i="297"/>
  <c r="P245" i="297"/>
  <c r="Q245" i="297"/>
  <c r="R245" i="297"/>
  <c r="S245" i="297"/>
  <c r="L245" i="297"/>
  <c r="M245" i="297"/>
  <c r="N245" i="297"/>
  <c r="A246" i="297"/>
  <c r="B246" i="297"/>
  <c r="C246" i="297" s="1"/>
  <c r="D246" i="297"/>
  <c r="O246" i="297"/>
  <c r="P246" i="297"/>
  <c r="Q246" i="297"/>
  <c r="R246" i="297"/>
  <c r="S246" i="297"/>
  <c r="L246" i="297"/>
  <c r="I246" i="297" s="1"/>
  <c r="M246" i="297"/>
  <c r="N246" i="297"/>
  <c r="A247" i="297"/>
  <c r="B247" i="297"/>
  <c r="C247" i="297" s="1"/>
  <c r="D247" i="297"/>
  <c r="O247" i="297"/>
  <c r="P247" i="297"/>
  <c r="Q247" i="297"/>
  <c r="R247" i="297"/>
  <c r="S247" i="297"/>
  <c r="L247" i="297"/>
  <c r="M247" i="297"/>
  <c r="N247" i="297"/>
  <c r="A248" i="297"/>
  <c r="B248" i="297"/>
  <c r="C248" i="297" s="1"/>
  <c r="D248" i="297"/>
  <c r="O248" i="297"/>
  <c r="P248" i="297"/>
  <c r="Q248" i="297"/>
  <c r="R248" i="297"/>
  <c r="S248" i="297"/>
  <c r="L248" i="297"/>
  <c r="M248" i="297"/>
  <c r="N248" i="297"/>
  <c r="A249" i="297"/>
  <c r="B249" i="297"/>
  <c r="F249" i="297" s="1"/>
  <c r="D249" i="297"/>
  <c r="L249" i="297"/>
  <c r="M249" i="297"/>
  <c r="N249" i="297"/>
  <c r="O249" i="297"/>
  <c r="P249" i="297"/>
  <c r="Q249" i="297"/>
  <c r="R249" i="297"/>
  <c r="S249" i="297"/>
  <c r="A250" i="297"/>
  <c r="B250" i="297"/>
  <c r="I250" i="297" s="1"/>
  <c r="C250" i="297"/>
  <c r="H250" i="297" s="1"/>
  <c r="D250" i="297"/>
  <c r="G250" i="297" s="1"/>
  <c r="F250" i="297"/>
  <c r="L250" i="297"/>
  <c r="M250" i="297"/>
  <c r="N250" i="297"/>
  <c r="O250" i="297"/>
  <c r="P250" i="297"/>
  <c r="Q250" i="297"/>
  <c r="R250" i="297"/>
  <c r="S250" i="297"/>
  <c r="A251" i="297"/>
  <c r="B251" i="297"/>
  <c r="I251" i="297" s="1"/>
  <c r="D251" i="297"/>
  <c r="L251" i="297"/>
  <c r="M251" i="297"/>
  <c r="N251" i="297"/>
  <c r="O251" i="297"/>
  <c r="P251" i="297"/>
  <c r="Q251" i="297"/>
  <c r="R251" i="297"/>
  <c r="S251" i="297"/>
  <c r="A252" i="297"/>
  <c r="B252" i="297"/>
  <c r="I252" i="297" s="1"/>
  <c r="D252" i="297"/>
  <c r="F252" i="297"/>
  <c r="L252" i="297"/>
  <c r="M252" i="297"/>
  <c r="N252" i="297"/>
  <c r="O252" i="297"/>
  <c r="P252" i="297"/>
  <c r="Q252" i="297"/>
  <c r="R252" i="297"/>
  <c r="S252" i="297"/>
  <c r="A253" i="297"/>
  <c r="B253" i="297"/>
  <c r="D253" i="297"/>
  <c r="L253" i="297"/>
  <c r="M253" i="297"/>
  <c r="N253" i="297"/>
  <c r="O253" i="297"/>
  <c r="P253" i="297"/>
  <c r="Q253" i="297"/>
  <c r="R253" i="297"/>
  <c r="S253" i="297"/>
  <c r="A254" i="297"/>
  <c r="B254" i="297"/>
  <c r="I254" i="297" s="1"/>
  <c r="D254" i="297"/>
  <c r="L254" i="297"/>
  <c r="M254" i="297"/>
  <c r="N254" i="297"/>
  <c r="O254" i="297"/>
  <c r="P254" i="297"/>
  <c r="Q254" i="297"/>
  <c r="R254" i="297"/>
  <c r="S254" i="297"/>
  <c r="A255" i="297"/>
  <c r="B255" i="297"/>
  <c r="D255" i="297"/>
  <c r="G255" i="297" s="1"/>
  <c r="L255" i="297"/>
  <c r="M255" i="297"/>
  <c r="N255" i="297"/>
  <c r="O255" i="297"/>
  <c r="P255" i="297"/>
  <c r="Q255" i="297"/>
  <c r="R255" i="297"/>
  <c r="S255" i="297"/>
  <c r="A256" i="297"/>
  <c r="B256" i="297"/>
  <c r="D256" i="297"/>
  <c r="G256" i="297" s="1"/>
  <c r="L256" i="297"/>
  <c r="M256" i="297"/>
  <c r="N256" i="297"/>
  <c r="O256" i="297"/>
  <c r="P256" i="297"/>
  <c r="Q256" i="297"/>
  <c r="R256" i="297"/>
  <c r="S256" i="297"/>
  <c r="A257" i="297"/>
  <c r="B257" i="297"/>
  <c r="D257" i="297"/>
  <c r="L257" i="297"/>
  <c r="M257" i="297"/>
  <c r="N257" i="297"/>
  <c r="O257" i="297"/>
  <c r="P257" i="297"/>
  <c r="Q257" i="297"/>
  <c r="R257" i="297"/>
  <c r="S257" i="297"/>
  <c r="A258" i="297"/>
  <c r="B258" i="297"/>
  <c r="D258" i="297"/>
  <c r="G258" i="297" s="1"/>
  <c r="F258" i="297"/>
  <c r="L258" i="297"/>
  <c r="M258" i="297"/>
  <c r="N258" i="297"/>
  <c r="O258" i="297"/>
  <c r="P258" i="297"/>
  <c r="Q258" i="297"/>
  <c r="R258" i="297"/>
  <c r="S258" i="297"/>
  <c r="A259" i="297"/>
  <c r="B259" i="297"/>
  <c r="C259" i="297" s="1"/>
  <c r="D259" i="297"/>
  <c r="H259" i="297"/>
  <c r="K259" i="297" s="1"/>
  <c r="L259" i="297"/>
  <c r="M259" i="297"/>
  <c r="N259" i="297"/>
  <c r="O259" i="297"/>
  <c r="P259" i="297"/>
  <c r="Q259" i="297"/>
  <c r="R259" i="297"/>
  <c r="S259" i="297"/>
  <c r="A260" i="297"/>
  <c r="B260" i="297"/>
  <c r="C260" i="297" s="1"/>
  <c r="H260" i="297" s="1"/>
  <c r="D260" i="297"/>
  <c r="G260" i="297" s="1"/>
  <c r="I260" i="297"/>
  <c r="L260" i="297"/>
  <c r="M260" i="297"/>
  <c r="N260" i="297"/>
  <c r="O260" i="297"/>
  <c r="P260" i="297"/>
  <c r="Q260" i="297"/>
  <c r="R260" i="297"/>
  <c r="S260" i="297"/>
  <c r="A261" i="297"/>
  <c r="B261" i="297"/>
  <c r="D261" i="297"/>
  <c r="O261" i="297"/>
  <c r="P261" i="297"/>
  <c r="Q261" i="297"/>
  <c r="R261" i="297"/>
  <c r="S261" i="297"/>
  <c r="L261" i="297"/>
  <c r="M261" i="297"/>
  <c r="N261" i="297"/>
  <c r="A262" i="297"/>
  <c r="B262" i="297"/>
  <c r="C262" i="297" s="1"/>
  <c r="D262" i="297"/>
  <c r="O262" i="297"/>
  <c r="P262" i="297"/>
  <c r="Q262" i="297"/>
  <c r="R262" i="297"/>
  <c r="S262" i="297"/>
  <c r="L262" i="297"/>
  <c r="M262" i="297"/>
  <c r="N262" i="297"/>
  <c r="A263" i="297"/>
  <c r="B263" i="297"/>
  <c r="D263" i="297"/>
  <c r="G263" i="297" s="1"/>
  <c r="L263" i="297"/>
  <c r="M263" i="297"/>
  <c r="N263" i="297"/>
  <c r="O263" i="297"/>
  <c r="P263" i="297"/>
  <c r="Q263" i="297"/>
  <c r="R263" i="297"/>
  <c r="S263" i="297"/>
  <c r="A264" i="297"/>
  <c r="B264" i="297"/>
  <c r="I264" i="297" s="1"/>
  <c r="D264" i="297"/>
  <c r="G264" i="297" s="1"/>
  <c r="L264" i="297"/>
  <c r="M264" i="297"/>
  <c r="N264" i="297"/>
  <c r="O264" i="297"/>
  <c r="P264" i="297"/>
  <c r="Q264" i="297"/>
  <c r="R264" i="297"/>
  <c r="S264" i="297"/>
  <c r="A265" i="297"/>
  <c r="B265" i="297"/>
  <c r="D265" i="297"/>
  <c r="O265" i="297"/>
  <c r="P265" i="297"/>
  <c r="Q265" i="297"/>
  <c r="R265" i="297"/>
  <c r="S265" i="297"/>
  <c r="L265" i="297"/>
  <c r="M265" i="297"/>
  <c r="N265" i="297"/>
  <c r="A266" i="297"/>
  <c r="B266" i="297"/>
  <c r="C266" i="297" s="1"/>
  <c r="D266" i="297"/>
  <c r="O266" i="297"/>
  <c r="P266" i="297"/>
  <c r="Q266" i="297"/>
  <c r="R266" i="297"/>
  <c r="S266" i="297"/>
  <c r="L266" i="297"/>
  <c r="M266" i="297"/>
  <c r="N266" i="297"/>
  <c r="A267" i="297"/>
  <c r="B267" i="297"/>
  <c r="D267" i="297"/>
  <c r="O267" i="297"/>
  <c r="P267" i="297"/>
  <c r="Q267" i="297"/>
  <c r="R267" i="297"/>
  <c r="S267" i="297"/>
  <c r="L267" i="297"/>
  <c r="M267" i="297"/>
  <c r="N267" i="297"/>
  <c r="A268" i="297"/>
  <c r="B268" i="297"/>
  <c r="D268" i="297"/>
  <c r="O268" i="297"/>
  <c r="P268" i="297"/>
  <c r="Q268" i="297"/>
  <c r="R268" i="297"/>
  <c r="S268" i="297"/>
  <c r="L268" i="297"/>
  <c r="M268" i="297"/>
  <c r="N268" i="297"/>
  <c r="A269" i="297"/>
  <c r="B269" i="297"/>
  <c r="C269" i="297" s="1"/>
  <c r="H269" i="297" s="1"/>
  <c r="D269" i="297"/>
  <c r="E269" i="297" s="1"/>
  <c r="L269" i="297"/>
  <c r="M269" i="297"/>
  <c r="N269" i="297"/>
  <c r="O269" i="297"/>
  <c r="P269" i="297"/>
  <c r="Q269" i="297"/>
  <c r="R269" i="297"/>
  <c r="S269" i="297"/>
  <c r="A270" i="297"/>
  <c r="B270" i="297"/>
  <c r="C270" i="297" s="1"/>
  <c r="D270" i="297"/>
  <c r="O270" i="297"/>
  <c r="P270" i="297"/>
  <c r="Q270" i="297"/>
  <c r="R270" i="297"/>
  <c r="S270" i="297"/>
  <c r="L270" i="297"/>
  <c r="M270" i="297"/>
  <c r="N270" i="297"/>
  <c r="A271" i="297"/>
  <c r="B271" i="297"/>
  <c r="C271" i="297" s="1"/>
  <c r="D271" i="297"/>
  <c r="O271" i="297"/>
  <c r="P271" i="297"/>
  <c r="Q271" i="297"/>
  <c r="R271" i="297"/>
  <c r="S271" i="297"/>
  <c r="L271" i="297"/>
  <c r="M271" i="297"/>
  <c r="N271" i="297"/>
  <c r="A272" i="297"/>
  <c r="B272" i="297"/>
  <c r="D272" i="297"/>
  <c r="O272" i="297"/>
  <c r="P272" i="297"/>
  <c r="Q272" i="297"/>
  <c r="R272" i="297"/>
  <c r="S272" i="297"/>
  <c r="L272" i="297"/>
  <c r="M272" i="297"/>
  <c r="N272" i="297"/>
  <c r="A273" i="297"/>
  <c r="B273" i="297"/>
  <c r="C273" i="297" s="1"/>
  <c r="H273" i="297" s="1"/>
  <c r="D273" i="297"/>
  <c r="E273" i="297" s="1"/>
  <c r="L273" i="297"/>
  <c r="M273" i="297"/>
  <c r="N273" i="297"/>
  <c r="O273" i="297"/>
  <c r="P273" i="297"/>
  <c r="Q273" i="297"/>
  <c r="R273" i="297"/>
  <c r="S273" i="297"/>
  <c r="A274" i="297"/>
  <c r="B274" i="297"/>
  <c r="C274" i="297" s="1"/>
  <c r="H274" i="297" s="1"/>
  <c r="D274" i="297"/>
  <c r="G274" i="297" s="1"/>
  <c r="L274" i="297"/>
  <c r="M274" i="297"/>
  <c r="N274" i="297"/>
  <c r="O274" i="297"/>
  <c r="P274" i="297"/>
  <c r="Q274" i="297"/>
  <c r="R274" i="297"/>
  <c r="S274" i="297"/>
  <c r="A275" i="297"/>
  <c r="B275" i="297"/>
  <c r="C275" i="297" s="1"/>
  <c r="H275" i="297" s="1"/>
  <c r="K275" i="297" s="1"/>
  <c r="D275" i="297"/>
  <c r="J275" i="297"/>
  <c r="L275" i="297"/>
  <c r="M275" i="297"/>
  <c r="N275" i="297"/>
  <c r="O275" i="297"/>
  <c r="P275" i="297"/>
  <c r="Q275" i="297"/>
  <c r="R275" i="297"/>
  <c r="S275" i="297"/>
  <c r="A276" i="297"/>
  <c r="B276" i="297"/>
  <c r="C276" i="297" s="1"/>
  <c r="D276" i="297"/>
  <c r="O276" i="297"/>
  <c r="P276" i="297"/>
  <c r="Q276" i="297"/>
  <c r="R276" i="297"/>
  <c r="S276" i="297"/>
  <c r="L276" i="297"/>
  <c r="M276" i="297"/>
  <c r="N276" i="297"/>
  <c r="A277" i="297"/>
  <c r="B277" i="297"/>
  <c r="F277" i="297" s="1"/>
  <c r="D277" i="297"/>
  <c r="L277" i="297"/>
  <c r="M277" i="297"/>
  <c r="N277" i="297"/>
  <c r="O277" i="297"/>
  <c r="P277" i="297"/>
  <c r="Q277" i="297"/>
  <c r="R277" i="297"/>
  <c r="S277" i="297"/>
  <c r="A278" i="297"/>
  <c r="B278" i="297"/>
  <c r="C278" i="297" s="1"/>
  <c r="H278" i="297" s="1"/>
  <c r="D278" i="297"/>
  <c r="G278" i="297" s="1"/>
  <c r="L278" i="297"/>
  <c r="M278" i="297"/>
  <c r="N278" i="297"/>
  <c r="O278" i="297"/>
  <c r="P278" i="297"/>
  <c r="Q278" i="297"/>
  <c r="R278" i="297"/>
  <c r="S278" i="297"/>
  <c r="A279" i="297"/>
  <c r="B279" i="297"/>
  <c r="D279" i="297"/>
  <c r="O279" i="297"/>
  <c r="P279" i="297"/>
  <c r="Q279" i="297"/>
  <c r="R279" i="297"/>
  <c r="S279" i="297"/>
  <c r="L279" i="297"/>
  <c r="M279" i="297"/>
  <c r="N279" i="297"/>
  <c r="A280" i="297"/>
  <c r="B280" i="297"/>
  <c r="C280" i="297" s="1"/>
  <c r="D280" i="297"/>
  <c r="O280" i="297"/>
  <c r="P280" i="297"/>
  <c r="Q280" i="297"/>
  <c r="R280" i="297"/>
  <c r="S280" i="297"/>
  <c r="L280" i="297"/>
  <c r="M280" i="297"/>
  <c r="N280" i="297"/>
  <c r="A281" i="297"/>
  <c r="B281" i="297"/>
  <c r="C281" i="297" s="1"/>
  <c r="D281" i="297"/>
  <c r="O281" i="297"/>
  <c r="P281" i="297"/>
  <c r="Q281" i="297"/>
  <c r="R281" i="297"/>
  <c r="S281" i="297"/>
  <c r="L281" i="297"/>
  <c r="M281" i="297"/>
  <c r="N281" i="297"/>
  <c r="A282" i="297"/>
  <c r="B282" i="297"/>
  <c r="C282" i="297" s="1"/>
  <c r="D282" i="297"/>
  <c r="O282" i="297"/>
  <c r="P282" i="297"/>
  <c r="Q282" i="297"/>
  <c r="R282" i="297"/>
  <c r="S282" i="297"/>
  <c r="L282" i="297"/>
  <c r="M282" i="297"/>
  <c r="N282" i="297"/>
  <c r="A283" i="297"/>
  <c r="B283" i="297"/>
  <c r="D283" i="297"/>
  <c r="L283" i="297"/>
  <c r="M283" i="297"/>
  <c r="N283" i="297"/>
  <c r="O283" i="297"/>
  <c r="P283" i="297"/>
  <c r="Q283" i="297"/>
  <c r="R283" i="297"/>
  <c r="S283" i="297"/>
  <c r="A284" i="297"/>
  <c r="B284" i="297"/>
  <c r="C284" i="297" s="1"/>
  <c r="D284" i="297"/>
  <c r="O284" i="297"/>
  <c r="P284" i="297"/>
  <c r="Q284" i="297"/>
  <c r="R284" i="297"/>
  <c r="S284" i="297"/>
  <c r="L284" i="297"/>
  <c r="M284" i="297"/>
  <c r="N284" i="297"/>
  <c r="A285" i="297"/>
  <c r="B285" i="297"/>
  <c r="D285" i="297"/>
  <c r="L285" i="297"/>
  <c r="M285" i="297"/>
  <c r="N285" i="297"/>
  <c r="O285" i="297"/>
  <c r="P285" i="297"/>
  <c r="Q285" i="297"/>
  <c r="R285" i="297"/>
  <c r="S285" i="297"/>
  <c r="A286" i="297"/>
  <c r="B286" i="297"/>
  <c r="F286" i="297" s="1"/>
  <c r="D286" i="297"/>
  <c r="L286" i="297"/>
  <c r="M286" i="297"/>
  <c r="N286" i="297"/>
  <c r="O286" i="297"/>
  <c r="P286" i="297"/>
  <c r="Q286" i="297"/>
  <c r="R286" i="297"/>
  <c r="S286" i="297"/>
  <c r="A287" i="297"/>
  <c r="B287" i="297"/>
  <c r="F287" i="297" s="1"/>
  <c r="D287" i="297"/>
  <c r="G287" i="297" s="1"/>
  <c r="L287" i="297"/>
  <c r="M287" i="297"/>
  <c r="N287" i="297"/>
  <c r="O287" i="297"/>
  <c r="P287" i="297"/>
  <c r="Q287" i="297"/>
  <c r="R287" i="297"/>
  <c r="S287" i="297"/>
  <c r="A288" i="297"/>
  <c r="B288" i="297"/>
  <c r="D288" i="297"/>
  <c r="E288" i="297" s="1"/>
  <c r="L288" i="297"/>
  <c r="M288" i="297"/>
  <c r="N288" i="297"/>
  <c r="O288" i="297"/>
  <c r="P288" i="297"/>
  <c r="Q288" i="297"/>
  <c r="R288" i="297"/>
  <c r="S288" i="297"/>
  <c r="A289" i="297"/>
  <c r="B289" i="297"/>
  <c r="C289" i="297" s="1"/>
  <c r="D289" i="297"/>
  <c r="O289" i="297"/>
  <c r="P289" i="297"/>
  <c r="Q289" i="297"/>
  <c r="R289" i="297"/>
  <c r="S289" i="297"/>
  <c r="L289" i="297"/>
  <c r="M289" i="297"/>
  <c r="N289" i="297"/>
  <c r="A290" i="297"/>
  <c r="B290" i="297"/>
  <c r="C290" i="297" s="1"/>
  <c r="D290" i="297"/>
  <c r="O290" i="297"/>
  <c r="P290" i="297"/>
  <c r="Q290" i="297"/>
  <c r="R290" i="297"/>
  <c r="S290" i="297"/>
  <c r="L290" i="297"/>
  <c r="M290" i="297"/>
  <c r="N290" i="297"/>
  <c r="A291" i="297"/>
  <c r="B291" i="297"/>
  <c r="D291" i="297"/>
  <c r="O291" i="297"/>
  <c r="P291" i="297"/>
  <c r="Q291" i="297"/>
  <c r="R291" i="297"/>
  <c r="S291" i="297"/>
  <c r="L291" i="297"/>
  <c r="M291" i="297"/>
  <c r="N291" i="297"/>
  <c r="A292" i="297"/>
  <c r="B292" i="297"/>
  <c r="D292" i="297"/>
  <c r="E292" i="297" s="1"/>
  <c r="L292" i="297"/>
  <c r="M292" i="297"/>
  <c r="N292" i="297"/>
  <c r="O292" i="297"/>
  <c r="P292" i="297"/>
  <c r="Q292" i="297"/>
  <c r="R292" i="297"/>
  <c r="S292" i="297"/>
  <c r="A293" i="297"/>
  <c r="B293" i="297"/>
  <c r="C293" i="297" s="1"/>
  <c r="D293" i="297"/>
  <c r="O293" i="297"/>
  <c r="P293" i="297"/>
  <c r="Q293" i="297"/>
  <c r="R293" i="297"/>
  <c r="S293" i="297"/>
  <c r="L293" i="297"/>
  <c r="M293" i="297"/>
  <c r="N293" i="297"/>
  <c r="A294" i="297"/>
  <c r="B294" i="297"/>
  <c r="C294" i="297" s="1"/>
  <c r="D294" i="297"/>
  <c r="O294" i="297"/>
  <c r="P294" i="297"/>
  <c r="Q294" i="297"/>
  <c r="R294" i="297"/>
  <c r="S294" i="297"/>
  <c r="L294" i="297"/>
  <c r="M294" i="297"/>
  <c r="N294" i="297"/>
  <c r="A295" i="297"/>
  <c r="B295" i="297"/>
  <c r="D295" i="297"/>
  <c r="O295" i="297"/>
  <c r="P295" i="297"/>
  <c r="Q295" i="297"/>
  <c r="R295" i="297"/>
  <c r="S295" i="297"/>
  <c r="L295" i="297"/>
  <c r="M295" i="297"/>
  <c r="N295" i="297"/>
  <c r="A296" i="297"/>
  <c r="B296" i="297"/>
  <c r="D296" i="297"/>
  <c r="O296" i="297"/>
  <c r="P296" i="297"/>
  <c r="Q296" i="297"/>
  <c r="R296" i="297"/>
  <c r="S296" i="297"/>
  <c r="L296" i="297"/>
  <c r="M296" i="297"/>
  <c r="N296" i="297"/>
  <c r="A297" i="297"/>
  <c r="B297" i="297"/>
  <c r="C297" i="297" s="1"/>
  <c r="D297" i="297"/>
  <c r="O297" i="297"/>
  <c r="P297" i="297"/>
  <c r="Q297" i="297"/>
  <c r="R297" i="297"/>
  <c r="S297" i="297"/>
  <c r="L297" i="297"/>
  <c r="M297" i="297"/>
  <c r="N297" i="297"/>
  <c r="A298" i="297"/>
  <c r="B298" i="297"/>
  <c r="C298" i="297" s="1"/>
  <c r="D298" i="297"/>
  <c r="O298" i="297"/>
  <c r="P298" i="297"/>
  <c r="Q298" i="297"/>
  <c r="R298" i="297"/>
  <c r="S298" i="297"/>
  <c r="L298" i="297"/>
  <c r="M298" i="297"/>
  <c r="N298" i="297"/>
  <c r="A299" i="297"/>
  <c r="B299" i="297"/>
  <c r="C299" i="297" s="1"/>
  <c r="H299" i="297" s="1"/>
  <c r="D299" i="297"/>
  <c r="G299" i="297" s="1"/>
  <c r="L299" i="297"/>
  <c r="M299" i="297"/>
  <c r="N299" i="297"/>
  <c r="O299" i="297"/>
  <c r="P299" i="297"/>
  <c r="Q299" i="297"/>
  <c r="R299" i="297"/>
  <c r="S299" i="297"/>
  <c r="A300" i="297"/>
  <c r="B300" i="297"/>
  <c r="I300" i="297" s="1"/>
  <c r="D300" i="297"/>
  <c r="L300" i="297"/>
  <c r="M300" i="297"/>
  <c r="N300" i="297"/>
  <c r="O300" i="297"/>
  <c r="P300" i="297"/>
  <c r="Q300" i="297"/>
  <c r="R300" i="297"/>
  <c r="S300" i="297"/>
  <c r="A301" i="297"/>
  <c r="B301" i="297"/>
  <c r="D301" i="297"/>
  <c r="O301" i="297"/>
  <c r="P301" i="297"/>
  <c r="Q301" i="297"/>
  <c r="R301" i="297"/>
  <c r="S301" i="297"/>
  <c r="L301" i="297"/>
  <c r="M301" i="297"/>
  <c r="N301" i="297"/>
  <c r="A302" i="297"/>
  <c r="B302" i="297"/>
  <c r="D302" i="297"/>
  <c r="G302" i="297" s="1"/>
  <c r="L302" i="297"/>
  <c r="M302" i="297"/>
  <c r="N302" i="297"/>
  <c r="O302" i="297"/>
  <c r="P302" i="297"/>
  <c r="Q302" i="297"/>
  <c r="R302" i="297"/>
  <c r="S302" i="297"/>
  <c r="A303" i="297"/>
  <c r="B303" i="297"/>
  <c r="I303" i="297" s="1"/>
  <c r="D303" i="297"/>
  <c r="E303" i="297" s="1"/>
  <c r="L303" i="297"/>
  <c r="M303" i="297"/>
  <c r="N303" i="297"/>
  <c r="O303" i="297"/>
  <c r="P303" i="297"/>
  <c r="Q303" i="297"/>
  <c r="R303" i="297"/>
  <c r="S303" i="297"/>
  <c r="A304" i="297"/>
  <c r="B304" i="297"/>
  <c r="C304" i="297" s="1"/>
  <c r="D304" i="297"/>
  <c r="O304" i="297"/>
  <c r="P304" i="297"/>
  <c r="Q304" i="297"/>
  <c r="R304" i="297"/>
  <c r="S304" i="297"/>
  <c r="L304" i="297"/>
  <c r="M304" i="297"/>
  <c r="N304" i="297"/>
  <c r="A305" i="297"/>
  <c r="B305" i="297"/>
  <c r="C305" i="297" s="1"/>
  <c r="H305" i="297" s="1"/>
  <c r="D305" i="297"/>
  <c r="G305" i="297" s="1"/>
  <c r="L305" i="297"/>
  <c r="M305" i="297"/>
  <c r="N305" i="297"/>
  <c r="O305" i="297"/>
  <c r="P305" i="297"/>
  <c r="Q305" i="297"/>
  <c r="R305" i="297"/>
  <c r="S305" i="297"/>
  <c r="A306" i="297"/>
  <c r="B306" i="297"/>
  <c r="C306" i="297" s="1"/>
  <c r="D306" i="297"/>
  <c r="O306" i="297"/>
  <c r="P306" i="297"/>
  <c r="Q306" i="297"/>
  <c r="R306" i="297"/>
  <c r="S306" i="297"/>
  <c r="L306" i="297"/>
  <c r="M306" i="297"/>
  <c r="N306" i="297"/>
  <c r="I306" i="297"/>
  <c r="A307" i="297"/>
  <c r="B307" i="297"/>
  <c r="D307" i="297"/>
  <c r="O307" i="297"/>
  <c r="P307" i="297"/>
  <c r="Q307" i="297"/>
  <c r="R307" i="297"/>
  <c r="S307" i="297"/>
  <c r="L307" i="297"/>
  <c r="M307" i="297"/>
  <c r="N307" i="297"/>
  <c r="A308" i="297"/>
  <c r="B308" i="297"/>
  <c r="I308" i="297" s="1"/>
  <c r="D308" i="297"/>
  <c r="E308" i="297" s="1"/>
  <c r="F308" i="297"/>
  <c r="L308" i="297"/>
  <c r="M308" i="297"/>
  <c r="N308" i="297"/>
  <c r="O308" i="297"/>
  <c r="P308" i="297"/>
  <c r="Q308" i="297"/>
  <c r="R308" i="297"/>
  <c r="S308" i="297"/>
  <c r="A309" i="297"/>
  <c r="B309" i="297"/>
  <c r="D309" i="297"/>
  <c r="G309" i="297" s="1"/>
  <c r="L309" i="297"/>
  <c r="M309" i="297"/>
  <c r="N309" i="297"/>
  <c r="O309" i="297"/>
  <c r="P309" i="297"/>
  <c r="Q309" i="297"/>
  <c r="R309" i="297"/>
  <c r="S309" i="297"/>
  <c r="A310" i="297"/>
  <c r="B310" i="297"/>
  <c r="I310" i="297" s="1"/>
  <c r="D310" i="297"/>
  <c r="E310" i="297" s="1"/>
  <c r="G310" i="297"/>
  <c r="L310" i="297"/>
  <c r="M310" i="297"/>
  <c r="N310" i="297"/>
  <c r="O310" i="297"/>
  <c r="P310" i="297"/>
  <c r="Q310" i="297"/>
  <c r="R310" i="297"/>
  <c r="S310" i="297"/>
  <c r="A311" i="297"/>
  <c r="B311" i="297"/>
  <c r="D311" i="297"/>
  <c r="E311" i="297" s="1"/>
  <c r="L311" i="297"/>
  <c r="M311" i="297"/>
  <c r="N311" i="297"/>
  <c r="O311" i="297"/>
  <c r="P311" i="297"/>
  <c r="Q311" i="297"/>
  <c r="R311" i="297"/>
  <c r="S311" i="297"/>
  <c r="A312" i="297"/>
  <c r="B312" i="297"/>
  <c r="C312" i="297" s="1"/>
  <c r="D312" i="297"/>
  <c r="O312" i="297"/>
  <c r="P312" i="297"/>
  <c r="Q312" i="297"/>
  <c r="R312" i="297"/>
  <c r="S312" i="297"/>
  <c r="L312" i="297"/>
  <c r="M312" i="297"/>
  <c r="N312" i="297"/>
  <c r="A313" i="297"/>
  <c r="B313" i="297"/>
  <c r="C313" i="297" s="1"/>
  <c r="D313" i="297"/>
  <c r="O313" i="297"/>
  <c r="P313" i="297"/>
  <c r="Q313" i="297"/>
  <c r="R313" i="297"/>
  <c r="S313" i="297"/>
  <c r="L313" i="297"/>
  <c r="M313" i="297"/>
  <c r="N313" i="297"/>
  <c r="A314" i="297"/>
  <c r="B314" i="297"/>
  <c r="D314" i="297"/>
  <c r="O314" i="297"/>
  <c r="P314" i="297"/>
  <c r="Q314" i="297"/>
  <c r="R314" i="297"/>
  <c r="S314" i="297"/>
  <c r="L314" i="297"/>
  <c r="M314" i="297"/>
  <c r="N314" i="297"/>
  <c r="A315" i="297"/>
  <c r="B315" i="297"/>
  <c r="D315" i="297"/>
  <c r="E315" i="297" s="1"/>
  <c r="L315" i="297"/>
  <c r="M315" i="297"/>
  <c r="N315" i="297"/>
  <c r="O315" i="297"/>
  <c r="P315" i="297"/>
  <c r="Q315" i="297"/>
  <c r="R315" i="297"/>
  <c r="S315" i="297"/>
  <c r="A316" i="297"/>
  <c r="B316" i="297"/>
  <c r="I316" i="297" s="1"/>
  <c r="D316" i="297"/>
  <c r="G316" i="297" s="1"/>
  <c r="L316" i="297"/>
  <c r="M316" i="297"/>
  <c r="N316" i="297"/>
  <c r="O316" i="297"/>
  <c r="P316" i="297"/>
  <c r="Q316" i="297"/>
  <c r="R316" i="297"/>
  <c r="S316" i="297"/>
  <c r="A317" i="297"/>
  <c r="B317" i="297"/>
  <c r="D317" i="297"/>
  <c r="G317" i="297" s="1"/>
  <c r="L317" i="297"/>
  <c r="M317" i="297"/>
  <c r="N317" i="297"/>
  <c r="O317" i="297"/>
  <c r="P317" i="297"/>
  <c r="Q317" i="297"/>
  <c r="R317" i="297"/>
  <c r="S317" i="297"/>
  <c r="A318" i="297"/>
  <c r="B318" i="297"/>
  <c r="I318" i="297" s="1"/>
  <c r="D318" i="297"/>
  <c r="L318" i="297"/>
  <c r="M318" i="297"/>
  <c r="N318" i="297"/>
  <c r="O318" i="297"/>
  <c r="P318" i="297"/>
  <c r="Q318" i="297"/>
  <c r="R318" i="297"/>
  <c r="S318" i="297"/>
  <c r="A319" i="297"/>
  <c r="B319" i="297"/>
  <c r="I319" i="297" s="1"/>
  <c r="D319" i="297"/>
  <c r="E319" i="297" s="1"/>
  <c r="L319" i="297"/>
  <c r="M319" i="297"/>
  <c r="N319" i="297"/>
  <c r="O319" i="297"/>
  <c r="P319" i="297"/>
  <c r="Q319" i="297"/>
  <c r="R319" i="297"/>
  <c r="S319" i="297"/>
  <c r="A320" i="297"/>
  <c r="B320" i="297"/>
  <c r="C320" i="297" s="1"/>
  <c r="D320" i="297"/>
  <c r="O320" i="297"/>
  <c r="P320" i="297"/>
  <c r="Q320" i="297"/>
  <c r="R320" i="297"/>
  <c r="S320" i="297"/>
  <c r="L320" i="297"/>
  <c r="M320" i="297"/>
  <c r="N320" i="297"/>
  <c r="A321" i="297"/>
  <c r="B321" i="297"/>
  <c r="C321" i="297" s="1"/>
  <c r="D321" i="297"/>
  <c r="O321" i="297"/>
  <c r="P321" i="297"/>
  <c r="Q321" i="297"/>
  <c r="R321" i="297"/>
  <c r="S321" i="297"/>
  <c r="L321" i="297"/>
  <c r="M321" i="297"/>
  <c r="N321" i="297"/>
  <c r="A322" i="297"/>
  <c r="B322" i="297"/>
  <c r="C322" i="297" s="1"/>
  <c r="D322" i="297"/>
  <c r="O322" i="297"/>
  <c r="P322" i="297"/>
  <c r="Q322" i="297"/>
  <c r="R322" i="297"/>
  <c r="S322" i="297"/>
  <c r="L322" i="297"/>
  <c r="M322" i="297"/>
  <c r="N322" i="297"/>
  <c r="A323" i="297"/>
  <c r="B323" i="297"/>
  <c r="D323" i="297"/>
  <c r="O323" i="297"/>
  <c r="P323" i="297"/>
  <c r="Q323" i="297"/>
  <c r="R323" i="297"/>
  <c r="S323" i="297"/>
  <c r="L323" i="297"/>
  <c r="M323" i="297"/>
  <c r="N323" i="297"/>
  <c r="A324" i="297"/>
  <c r="B324" i="297"/>
  <c r="F324" i="297" s="1"/>
  <c r="D324" i="297"/>
  <c r="G324" i="297" s="1"/>
  <c r="I324" i="297"/>
  <c r="L324" i="297"/>
  <c r="M324" i="297"/>
  <c r="N324" i="297"/>
  <c r="O324" i="297"/>
  <c r="P324" i="297"/>
  <c r="Q324" i="297"/>
  <c r="R324" i="297"/>
  <c r="S324" i="297"/>
  <c r="A325" i="297"/>
  <c r="B325" i="297"/>
  <c r="C325" i="297" s="1"/>
  <c r="H325" i="297" s="1"/>
  <c r="D325" i="297"/>
  <c r="G325" i="297" s="1"/>
  <c r="L325" i="297"/>
  <c r="M325" i="297"/>
  <c r="N325" i="297"/>
  <c r="O325" i="297"/>
  <c r="P325" i="297"/>
  <c r="Q325" i="297"/>
  <c r="R325" i="297"/>
  <c r="S325" i="297"/>
  <c r="A326" i="297"/>
  <c r="B326" i="297"/>
  <c r="C326" i="297" s="1"/>
  <c r="H326" i="297" s="1"/>
  <c r="D326" i="297"/>
  <c r="G326" i="297" s="1"/>
  <c r="E326" i="297"/>
  <c r="L326" i="297"/>
  <c r="M326" i="297"/>
  <c r="N326" i="297"/>
  <c r="O326" i="297"/>
  <c r="P326" i="297"/>
  <c r="Q326" i="297"/>
  <c r="R326" i="297"/>
  <c r="S326" i="297"/>
  <c r="A327" i="297"/>
  <c r="B327" i="297"/>
  <c r="D327" i="297"/>
  <c r="O327" i="297"/>
  <c r="P327" i="297"/>
  <c r="Q327" i="297"/>
  <c r="R327" i="297"/>
  <c r="S327" i="297"/>
  <c r="L327" i="297"/>
  <c r="M327" i="297"/>
  <c r="N327" i="297"/>
  <c r="A328" i="297"/>
  <c r="B328" i="297"/>
  <c r="C328" i="297" s="1"/>
  <c r="D328" i="297"/>
  <c r="O328" i="297"/>
  <c r="P328" i="297"/>
  <c r="Q328" i="297"/>
  <c r="R328" i="297"/>
  <c r="S328" i="297"/>
  <c r="L328" i="297"/>
  <c r="M328" i="297"/>
  <c r="N328" i="297"/>
  <c r="A329" i="297"/>
  <c r="B329" i="297"/>
  <c r="D329" i="297"/>
  <c r="G329" i="297" s="1"/>
  <c r="L329" i="297"/>
  <c r="M329" i="297"/>
  <c r="N329" i="297"/>
  <c r="O329" i="297"/>
  <c r="P329" i="297"/>
  <c r="Q329" i="297"/>
  <c r="R329" i="297"/>
  <c r="S329" i="297"/>
  <c r="A330" i="297"/>
  <c r="B330" i="297"/>
  <c r="D330" i="297"/>
  <c r="G330" i="297" s="1"/>
  <c r="E330" i="297"/>
  <c r="F330" i="297"/>
  <c r="L330" i="297"/>
  <c r="M330" i="297"/>
  <c r="N330" i="297"/>
  <c r="O330" i="297"/>
  <c r="P330" i="297"/>
  <c r="Q330" i="297"/>
  <c r="R330" i="297"/>
  <c r="S330" i="297"/>
  <c r="A331" i="297"/>
  <c r="B331" i="297"/>
  <c r="D331" i="297"/>
  <c r="O331" i="297"/>
  <c r="P331" i="297"/>
  <c r="Q331" i="297"/>
  <c r="R331" i="297"/>
  <c r="S331" i="297"/>
  <c r="L331" i="297"/>
  <c r="M331" i="297"/>
  <c r="N331" i="297"/>
  <c r="A332" i="297"/>
  <c r="B332" i="297"/>
  <c r="C332" i="297" s="1"/>
  <c r="D332" i="297"/>
  <c r="O332" i="297"/>
  <c r="P332" i="297"/>
  <c r="Q332" i="297"/>
  <c r="R332" i="297"/>
  <c r="S332" i="297"/>
  <c r="L332" i="297"/>
  <c r="M332" i="297"/>
  <c r="N332" i="297"/>
  <c r="A333" i="297"/>
  <c r="B333" i="297"/>
  <c r="D333" i="297"/>
  <c r="G333" i="297" s="1"/>
  <c r="L333" i="297"/>
  <c r="M333" i="297"/>
  <c r="N333" i="297"/>
  <c r="O333" i="297"/>
  <c r="P333" i="297"/>
  <c r="Q333" i="297"/>
  <c r="R333" i="297"/>
  <c r="S333" i="297"/>
  <c r="A334" i="297"/>
  <c r="B334" i="297"/>
  <c r="D334" i="297"/>
  <c r="E334" i="297" s="1"/>
  <c r="L334" i="297"/>
  <c r="M334" i="297"/>
  <c r="N334" i="297"/>
  <c r="O334" i="297"/>
  <c r="P334" i="297"/>
  <c r="Q334" i="297"/>
  <c r="R334" i="297"/>
  <c r="S334" i="297"/>
  <c r="A335" i="297"/>
  <c r="B335" i="297"/>
  <c r="F335" i="297" s="1"/>
  <c r="D335" i="297"/>
  <c r="E335" i="297" s="1"/>
  <c r="L335" i="297"/>
  <c r="M335" i="297"/>
  <c r="N335" i="297"/>
  <c r="O335" i="297"/>
  <c r="P335" i="297"/>
  <c r="Q335" i="297"/>
  <c r="R335" i="297"/>
  <c r="S335" i="297"/>
  <c r="A336" i="297"/>
  <c r="B336" i="297"/>
  <c r="I336" i="297" s="1"/>
  <c r="D336" i="297"/>
  <c r="E336" i="297" s="1"/>
  <c r="L336" i="297"/>
  <c r="M336" i="297"/>
  <c r="N336" i="297"/>
  <c r="O336" i="297"/>
  <c r="P336" i="297"/>
  <c r="Q336" i="297"/>
  <c r="R336" i="297"/>
  <c r="S336" i="297"/>
  <c r="A337" i="297"/>
  <c r="B337" i="297"/>
  <c r="D337" i="297"/>
  <c r="L337" i="297"/>
  <c r="M337" i="297"/>
  <c r="N337" i="297"/>
  <c r="O337" i="297"/>
  <c r="P337" i="297"/>
  <c r="Q337" i="297"/>
  <c r="R337" i="297"/>
  <c r="S337" i="297"/>
  <c r="A338" i="297"/>
  <c r="B338" i="297"/>
  <c r="I338" i="297" s="1"/>
  <c r="D338" i="297"/>
  <c r="G338" i="297" s="1"/>
  <c r="E338" i="297"/>
  <c r="L338" i="297"/>
  <c r="M338" i="297"/>
  <c r="N338" i="297"/>
  <c r="O338" i="297"/>
  <c r="P338" i="297"/>
  <c r="Q338" i="297"/>
  <c r="R338" i="297"/>
  <c r="S338" i="297"/>
  <c r="A339" i="297"/>
  <c r="B339" i="297"/>
  <c r="D339" i="297"/>
  <c r="O339" i="297"/>
  <c r="P339" i="297"/>
  <c r="Q339" i="297"/>
  <c r="R339" i="297"/>
  <c r="S339" i="297"/>
  <c r="L339" i="297"/>
  <c r="M339" i="297"/>
  <c r="N339" i="297"/>
  <c r="A340" i="297"/>
  <c r="B340" i="297"/>
  <c r="C340" i="297" s="1"/>
  <c r="H340" i="297" s="1"/>
  <c r="J340" i="297" s="1"/>
  <c r="D340" i="297"/>
  <c r="E340" i="297" s="1"/>
  <c r="L340" i="297"/>
  <c r="M340" i="297"/>
  <c r="N340" i="297"/>
  <c r="O340" i="297"/>
  <c r="P340" i="297"/>
  <c r="Q340" i="297"/>
  <c r="R340" i="297"/>
  <c r="S340" i="297"/>
  <c r="A341" i="297"/>
  <c r="B341" i="297"/>
  <c r="C341" i="297" s="1"/>
  <c r="H341" i="297" s="1"/>
  <c r="D341" i="297"/>
  <c r="L341" i="297"/>
  <c r="M341" i="297"/>
  <c r="N341" i="297"/>
  <c r="O341" i="297"/>
  <c r="P341" i="297"/>
  <c r="Q341" i="297"/>
  <c r="R341" i="297"/>
  <c r="S341" i="297"/>
  <c r="A342" i="297"/>
  <c r="B342" i="297"/>
  <c r="C342" i="297" s="1"/>
  <c r="H342" i="297" s="1"/>
  <c r="D342" i="297"/>
  <c r="E342" i="297" s="1"/>
  <c r="F342" i="297"/>
  <c r="G342" i="297"/>
  <c r="L342" i="297"/>
  <c r="M342" i="297"/>
  <c r="N342" i="297"/>
  <c r="O342" i="297"/>
  <c r="P342" i="297"/>
  <c r="Q342" i="297"/>
  <c r="R342" i="297"/>
  <c r="S342" i="297"/>
  <c r="A343" i="297"/>
  <c r="B343" i="297"/>
  <c r="F343" i="297" s="1"/>
  <c r="D343" i="297"/>
  <c r="E343" i="297" s="1"/>
  <c r="L343" i="297"/>
  <c r="M343" i="297"/>
  <c r="N343" i="297"/>
  <c r="O343" i="297"/>
  <c r="P343" i="297"/>
  <c r="Q343" i="297"/>
  <c r="R343" i="297"/>
  <c r="S343" i="297"/>
  <c r="A344" i="297"/>
  <c r="B344" i="297"/>
  <c r="C344" i="297"/>
  <c r="H344" i="297" s="1"/>
  <c r="D344" i="297"/>
  <c r="G344" i="297" s="1"/>
  <c r="F344" i="297"/>
  <c r="I344" i="297"/>
  <c r="L344" i="297"/>
  <c r="M344" i="297"/>
  <c r="N344" i="297"/>
  <c r="O344" i="297"/>
  <c r="P344" i="297"/>
  <c r="Q344" i="297"/>
  <c r="R344" i="297"/>
  <c r="S344" i="297"/>
  <c r="A345" i="297"/>
  <c r="B345" i="297"/>
  <c r="C345" i="297" s="1"/>
  <c r="D345" i="297"/>
  <c r="O345" i="297"/>
  <c r="P345" i="297"/>
  <c r="Q345" i="297"/>
  <c r="R345" i="297"/>
  <c r="H345" i="297" s="1"/>
  <c r="S345" i="297"/>
  <c r="L345" i="297"/>
  <c r="M345" i="297"/>
  <c r="N345" i="297"/>
  <c r="A346" i="297"/>
  <c r="B346" i="297"/>
  <c r="C346" i="297"/>
  <c r="D346" i="297"/>
  <c r="O346" i="297"/>
  <c r="P346" i="297"/>
  <c r="Q346" i="297"/>
  <c r="R346" i="297"/>
  <c r="S346" i="297"/>
  <c r="L346" i="297"/>
  <c r="M346" i="297"/>
  <c r="N346" i="297"/>
  <c r="A347" i="297"/>
  <c r="B347" i="297"/>
  <c r="D347" i="297"/>
  <c r="O347" i="297"/>
  <c r="P347" i="297"/>
  <c r="Q347" i="297"/>
  <c r="R347" i="297"/>
  <c r="S347" i="297"/>
  <c r="L347" i="297"/>
  <c r="M347" i="297"/>
  <c r="N347" i="297"/>
  <c r="A348" i="297"/>
  <c r="B348" i="297"/>
  <c r="C348" i="297" s="1"/>
  <c r="D348" i="297"/>
  <c r="O348" i="297"/>
  <c r="P348" i="297"/>
  <c r="Q348" i="297"/>
  <c r="R348" i="297"/>
  <c r="S348" i="297"/>
  <c r="L348" i="297"/>
  <c r="M348" i="297"/>
  <c r="N348" i="297"/>
  <c r="A349" i="297"/>
  <c r="B349" i="297"/>
  <c r="C349" i="297" s="1"/>
  <c r="D349" i="297"/>
  <c r="O349" i="297"/>
  <c r="P349" i="297"/>
  <c r="Q349" i="297"/>
  <c r="R349" i="297"/>
  <c r="S349" i="297"/>
  <c r="L349" i="297"/>
  <c r="M349" i="297"/>
  <c r="N349" i="297"/>
  <c r="A350" i="297"/>
  <c r="B350" i="297"/>
  <c r="C350" i="297"/>
  <c r="D350" i="297"/>
  <c r="O350" i="297"/>
  <c r="P350" i="297"/>
  <c r="Q350" i="297"/>
  <c r="R350" i="297"/>
  <c r="S350" i="297"/>
  <c r="L350" i="297"/>
  <c r="M350" i="297"/>
  <c r="I350" i="297" s="1"/>
  <c r="N350" i="297"/>
  <c r="A351" i="297"/>
  <c r="B351" i="297"/>
  <c r="D351" i="297"/>
  <c r="O351" i="297"/>
  <c r="P351" i="297"/>
  <c r="Q351" i="297"/>
  <c r="R351" i="297"/>
  <c r="S351" i="297"/>
  <c r="L351" i="297"/>
  <c r="M351" i="297"/>
  <c r="N351" i="297"/>
  <c r="A352" i="297"/>
  <c r="B352" i="297"/>
  <c r="I352" i="297" s="1"/>
  <c r="D352" i="297"/>
  <c r="G352" i="297" s="1"/>
  <c r="E352" i="297"/>
  <c r="L352" i="297"/>
  <c r="M352" i="297"/>
  <c r="N352" i="297"/>
  <c r="O352" i="297"/>
  <c r="P352" i="297"/>
  <c r="Q352" i="297"/>
  <c r="R352" i="297"/>
  <c r="S352" i="297"/>
  <c r="A353" i="297"/>
  <c r="B353" i="297"/>
  <c r="F353" i="297" s="1"/>
  <c r="D353" i="297"/>
  <c r="L353" i="297"/>
  <c r="M353" i="297"/>
  <c r="N353" i="297"/>
  <c r="O353" i="297"/>
  <c r="P353" i="297"/>
  <c r="Q353" i="297"/>
  <c r="R353" i="297"/>
  <c r="S353" i="297"/>
  <c r="A354" i="297"/>
  <c r="B354" i="297"/>
  <c r="F354" i="297" s="1"/>
  <c r="C354" i="297"/>
  <c r="H354" i="297" s="1"/>
  <c r="D354" i="297"/>
  <c r="E354" i="297" s="1"/>
  <c r="L354" i="297"/>
  <c r="M354" i="297"/>
  <c r="N354" i="297"/>
  <c r="O354" i="297"/>
  <c r="P354" i="297"/>
  <c r="Q354" i="297"/>
  <c r="R354" i="297"/>
  <c r="S354" i="297"/>
  <c r="A355" i="297"/>
  <c r="B355" i="297"/>
  <c r="D355" i="297"/>
  <c r="O355" i="297"/>
  <c r="P355" i="297"/>
  <c r="Q355" i="297"/>
  <c r="R355" i="297"/>
  <c r="S355" i="297"/>
  <c r="L355" i="297"/>
  <c r="M355" i="297"/>
  <c r="N355" i="297"/>
  <c r="A356" i="297"/>
  <c r="B356" i="297"/>
  <c r="C356" i="297" s="1"/>
  <c r="D356" i="297"/>
  <c r="O356" i="297"/>
  <c r="P356" i="297"/>
  <c r="Q356" i="297"/>
  <c r="R356" i="297"/>
  <c r="S356" i="297"/>
  <c r="L356" i="297"/>
  <c r="M356" i="297"/>
  <c r="N356" i="297"/>
  <c r="A357" i="297"/>
  <c r="B357" i="297"/>
  <c r="F357" i="297" s="1"/>
  <c r="D357" i="297"/>
  <c r="L357" i="297"/>
  <c r="M357" i="297"/>
  <c r="N357" i="297"/>
  <c r="O357" i="297"/>
  <c r="P357" i="297"/>
  <c r="Q357" i="297"/>
  <c r="R357" i="297"/>
  <c r="S357" i="297"/>
  <c r="A358" i="297"/>
  <c r="B358" i="297"/>
  <c r="C358" i="297" s="1"/>
  <c r="D358" i="297"/>
  <c r="O358" i="297"/>
  <c r="P358" i="297"/>
  <c r="Q358" i="297"/>
  <c r="R358" i="297"/>
  <c r="S358" i="297"/>
  <c r="L358" i="297"/>
  <c r="M358" i="297"/>
  <c r="N358" i="297"/>
  <c r="A359" i="297"/>
  <c r="B359" i="297"/>
  <c r="D359" i="297"/>
  <c r="O359" i="297"/>
  <c r="P359" i="297"/>
  <c r="Q359" i="297"/>
  <c r="R359" i="297"/>
  <c r="S359" i="297"/>
  <c r="L359" i="297"/>
  <c r="M359" i="297"/>
  <c r="N359" i="297"/>
  <c r="A360" i="297"/>
  <c r="B360" i="297"/>
  <c r="F360" i="297" s="1"/>
  <c r="D360" i="297"/>
  <c r="G360" i="297" s="1"/>
  <c r="L360" i="297"/>
  <c r="M360" i="297"/>
  <c r="N360" i="297"/>
  <c r="O360" i="297"/>
  <c r="P360" i="297"/>
  <c r="Q360" i="297"/>
  <c r="R360" i="297"/>
  <c r="S360" i="297"/>
  <c r="A361" i="297"/>
  <c r="B361" i="297"/>
  <c r="F361" i="297" s="1"/>
  <c r="D361" i="297"/>
  <c r="L361" i="297"/>
  <c r="M361" i="297"/>
  <c r="N361" i="297"/>
  <c r="O361" i="297"/>
  <c r="P361" i="297"/>
  <c r="Q361" i="297"/>
  <c r="R361" i="297"/>
  <c r="S361" i="297"/>
  <c r="A362" i="297"/>
  <c r="B362" i="297"/>
  <c r="C362" i="297" s="1"/>
  <c r="D362" i="297"/>
  <c r="O362" i="297"/>
  <c r="P362" i="297"/>
  <c r="Q362" i="297"/>
  <c r="R362" i="297"/>
  <c r="S362" i="297"/>
  <c r="L362" i="297"/>
  <c r="M362" i="297"/>
  <c r="N362" i="297"/>
  <c r="A363" i="297"/>
  <c r="B363" i="297"/>
  <c r="F363" i="297" s="1"/>
  <c r="D363" i="297"/>
  <c r="L363" i="297"/>
  <c r="M363" i="297"/>
  <c r="N363" i="297"/>
  <c r="O363" i="297"/>
  <c r="P363" i="297"/>
  <c r="Q363" i="297"/>
  <c r="R363" i="297"/>
  <c r="S363" i="297"/>
  <c r="A364" i="297"/>
  <c r="B364" i="297"/>
  <c r="F364" i="297" s="1"/>
  <c r="C364" i="297"/>
  <c r="H364" i="297" s="1"/>
  <c r="J364" i="297" s="1"/>
  <c r="D364" i="297"/>
  <c r="L364" i="297"/>
  <c r="M364" i="297"/>
  <c r="N364" i="297"/>
  <c r="O364" i="297"/>
  <c r="P364" i="297"/>
  <c r="Q364" i="297"/>
  <c r="R364" i="297"/>
  <c r="S364" i="297"/>
  <c r="A365" i="297"/>
  <c r="B365" i="297"/>
  <c r="F365" i="297" s="1"/>
  <c r="D365" i="297"/>
  <c r="L365" i="297"/>
  <c r="M365" i="297"/>
  <c r="N365" i="297"/>
  <c r="O365" i="297"/>
  <c r="P365" i="297"/>
  <c r="Q365" i="297"/>
  <c r="R365" i="297"/>
  <c r="S365" i="297"/>
  <c r="A366" i="297"/>
  <c r="B366" i="297"/>
  <c r="C366" i="297" s="1"/>
  <c r="H366" i="297" s="1"/>
  <c r="D366" i="297"/>
  <c r="L366" i="297"/>
  <c r="M366" i="297"/>
  <c r="N366" i="297"/>
  <c r="O366" i="297"/>
  <c r="P366" i="297"/>
  <c r="Q366" i="297"/>
  <c r="R366" i="297"/>
  <c r="S366" i="297"/>
  <c r="A367" i="297"/>
  <c r="B367" i="297"/>
  <c r="F367" i="297" s="1"/>
  <c r="D367" i="297"/>
  <c r="L367" i="297"/>
  <c r="M367" i="297"/>
  <c r="N367" i="297"/>
  <c r="O367" i="297"/>
  <c r="P367" i="297"/>
  <c r="Q367" i="297"/>
  <c r="R367" i="297"/>
  <c r="S367" i="297"/>
  <c r="A368" i="297"/>
  <c r="B368" i="297"/>
  <c r="C368" i="297" s="1"/>
  <c r="D368" i="297"/>
  <c r="O368" i="297"/>
  <c r="P368" i="297"/>
  <c r="Q368" i="297"/>
  <c r="R368" i="297"/>
  <c r="S368" i="297"/>
  <c r="L368" i="297"/>
  <c r="M368" i="297"/>
  <c r="N368" i="297"/>
  <c r="A369" i="297"/>
  <c r="B369" i="297"/>
  <c r="F369" i="297" s="1"/>
  <c r="D369" i="297"/>
  <c r="L369" i="297"/>
  <c r="M369" i="297"/>
  <c r="N369" i="297"/>
  <c r="O369" i="297"/>
  <c r="P369" i="297"/>
  <c r="Q369" i="297"/>
  <c r="R369" i="297"/>
  <c r="S369" i="297"/>
  <c r="A370" i="297"/>
  <c r="B370" i="297"/>
  <c r="I370" i="297" s="1"/>
  <c r="D370" i="297"/>
  <c r="L370" i="297"/>
  <c r="M370" i="297"/>
  <c r="N370" i="297"/>
  <c r="O370" i="297"/>
  <c r="P370" i="297"/>
  <c r="Q370" i="297"/>
  <c r="R370" i="297"/>
  <c r="S370" i="297"/>
  <c r="A371" i="297"/>
  <c r="B371" i="297"/>
  <c r="F371" i="297" s="1"/>
  <c r="D371" i="297"/>
  <c r="L371" i="297"/>
  <c r="M371" i="297"/>
  <c r="N371" i="297"/>
  <c r="O371" i="297"/>
  <c r="P371" i="297"/>
  <c r="Q371" i="297"/>
  <c r="R371" i="297"/>
  <c r="S371" i="297"/>
  <c r="A372" i="297"/>
  <c r="B372" i="297"/>
  <c r="D372" i="297"/>
  <c r="G372" i="297" s="1"/>
  <c r="L372" i="297"/>
  <c r="M372" i="297"/>
  <c r="N372" i="297"/>
  <c r="O372" i="297"/>
  <c r="P372" i="297"/>
  <c r="Q372" i="297"/>
  <c r="R372" i="297"/>
  <c r="S372" i="297"/>
  <c r="A373" i="297"/>
  <c r="B373" i="297"/>
  <c r="F373" i="297" s="1"/>
  <c r="D373" i="297"/>
  <c r="L373" i="297"/>
  <c r="M373" i="297"/>
  <c r="N373" i="297"/>
  <c r="O373" i="297"/>
  <c r="P373" i="297"/>
  <c r="Q373" i="297"/>
  <c r="R373" i="297"/>
  <c r="S373" i="297"/>
  <c r="A374" i="297"/>
  <c r="B374" i="297"/>
  <c r="C374" i="297" s="1"/>
  <c r="D374" i="297"/>
  <c r="O374" i="297"/>
  <c r="P374" i="297"/>
  <c r="Q374" i="297"/>
  <c r="R374" i="297"/>
  <c r="S374" i="297"/>
  <c r="L374" i="297"/>
  <c r="M374" i="297"/>
  <c r="N374" i="297"/>
  <c r="A375" i="297"/>
  <c r="B375" i="297"/>
  <c r="D375" i="297"/>
  <c r="O375" i="297"/>
  <c r="P375" i="297"/>
  <c r="Q375" i="297"/>
  <c r="R375" i="297"/>
  <c r="S375" i="297"/>
  <c r="L375" i="297"/>
  <c r="M375" i="297"/>
  <c r="N375" i="297"/>
  <c r="A376" i="297"/>
  <c r="B376" i="297"/>
  <c r="F376" i="297" s="1"/>
  <c r="C376" i="297"/>
  <c r="H376" i="297" s="1"/>
  <c r="J376" i="297" s="1"/>
  <c r="D376" i="297"/>
  <c r="G376" i="297" s="1"/>
  <c r="L376" i="297"/>
  <c r="M376" i="297"/>
  <c r="N376" i="297"/>
  <c r="O376" i="297"/>
  <c r="P376" i="297"/>
  <c r="Q376" i="297"/>
  <c r="R376" i="297"/>
  <c r="S376" i="297"/>
  <c r="A377" i="297"/>
  <c r="B377" i="297"/>
  <c r="F377" i="297" s="1"/>
  <c r="D377" i="297"/>
  <c r="L377" i="297"/>
  <c r="M377" i="297"/>
  <c r="N377" i="297"/>
  <c r="O377" i="297"/>
  <c r="P377" i="297"/>
  <c r="Q377" i="297"/>
  <c r="R377" i="297"/>
  <c r="S377" i="297"/>
  <c r="A378" i="297"/>
  <c r="B378" i="297"/>
  <c r="C378" i="297" s="1"/>
  <c r="H378" i="297" s="1"/>
  <c r="D378" i="297"/>
  <c r="E378" i="297" s="1"/>
  <c r="L378" i="297"/>
  <c r="M378" i="297"/>
  <c r="N378" i="297"/>
  <c r="O378" i="297"/>
  <c r="P378" i="297"/>
  <c r="Q378" i="297"/>
  <c r="R378" i="297"/>
  <c r="S378" i="297"/>
  <c r="A379" i="297"/>
  <c r="B379" i="297"/>
  <c r="F379" i="297" s="1"/>
  <c r="D379" i="297"/>
  <c r="L379" i="297"/>
  <c r="M379" i="297"/>
  <c r="N379" i="297"/>
  <c r="O379" i="297"/>
  <c r="P379" i="297"/>
  <c r="Q379" i="297"/>
  <c r="R379" i="297"/>
  <c r="S379" i="297"/>
  <c r="A380" i="297"/>
  <c r="B380" i="297"/>
  <c r="I380" i="297" s="1"/>
  <c r="D380" i="297"/>
  <c r="L380" i="297"/>
  <c r="M380" i="297"/>
  <c r="N380" i="297"/>
  <c r="O380" i="297"/>
  <c r="P380" i="297"/>
  <c r="Q380" i="297"/>
  <c r="R380" i="297"/>
  <c r="S380" i="297"/>
  <c r="A381" i="297"/>
  <c r="B381" i="297"/>
  <c r="D381" i="297"/>
  <c r="O381" i="297"/>
  <c r="P381" i="297"/>
  <c r="Q381" i="297"/>
  <c r="R381" i="297"/>
  <c r="S381" i="297"/>
  <c r="L381" i="297"/>
  <c r="M381" i="297"/>
  <c r="N381" i="297"/>
  <c r="A382" i="297"/>
  <c r="B382" i="297"/>
  <c r="C382" i="297" s="1"/>
  <c r="D382" i="297"/>
  <c r="O382" i="297"/>
  <c r="P382" i="297"/>
  <c r="Q382" i="297"/>
  <c r="R382" i="297"/>
  <c r="S382" i="297"/>
  <c r="L382" i="297"/>
  <c r="M382" i="297"/>
  <c r="N382" i="297"/>
  <c r="A383" i="297"/>
  <c r="B383" i="297"/>
  <c r="D383" i="297"/>
  <c r="G383" i="297" s="1"/>
  <c r="L383" i="297"/>
  <c r="M383" i="297"/>
  <c r="N383" i="297"/>
  <c r="O383" i="297"/>
  <c r="P383" i="297"/>
  <c r="Q383" i="297"/>
  <c r="R383" i="297"/>
  <c r="S383" i="297"/>
  <c r="A384" i="297"/>
  <c r="B384" i="297"/>
  <c r="D384" i="297"/>
  <c r="O384" i="297"/>
  <c r="P384" i="297"/>
  <c r="Q384" i="297"/>
  <c r="R384" i="297"/>
  <c r="S384" i="297"/>
  <c r="L384" i="297"/>
  <c r="M384" i="297"/>
  <c r="N384" i="297"/>
  <c r="A385" i="297"/>
  <c r="B385" i="297"/>
  <c r="D385" i="297"/>
  <c r="E385" i="297" s="1"/>
  <c r="G385" i="297"/>
  <c r="L385" i="297"/>
  <c r="M385" i="297"/>
  <c r="N385" i="297"/>
  <c r="O385" i="297"/>
  <c r="P385" i="297"/>
  <c r="Q385" i="297"/>
  <c r="R385" i="297"/>
  <c r="S385" i="297"/>
  <c r="A386" i="297"/>
  <c r="B386" i="297"/>
  <c r="C386" i="297" s="1"/>
  <c r="D386" i="297"/>
  <c r="O386" i="297"/>
  <c r="P386" i="297"/>
  <c r="Q386" i="297"/>
  <c r="R386" i="297"/>
  <c r="S386" i="297"/>
  <c r="L386" i="297"/>
  <c r="M386" i="297"/>
  <c r="N386" i="297"/>
  <c r="A387" i="297"/>
  <c r="B387" i="297"/>
  <c r="C387" i="297" s="1"/>
  <c r="D387" i="297"/>
  <c r="O387" i="297"/>
  <c r="P387" i="297"/>
  <c r="Q387" i="297"/>
  <c r="R387" i="297"/>
  <c r="S387" i="297"/>
  <c r="L387" i="297"/>
  <c r="M387" i="297"/>
  <c r="N387" i="297"/>
  <c r="A388" i="297"/>
  <c r="B388" i="297"/>
  <c r="D388" i="297"/>
  <c r="O388" i="297"/>
  <c r="P388" i="297"/>
  <c r="Q388" i="297"/>
  <c r="R388" i="297"/>
  <c r="S388" i="297"/>
  <c r="L388" i="297"/>
  <c r="M388" i="297"/>
  <c r="N388" i="297"/>
  <c r="A389" i="297"/>
  <c r="B389" i="297"/>
  <c r="C389" i="297" s="1"/>
  <c r="D389" i="297"/>
  <c r="O389" i="297"/>
  <c r="P389" i="297"/>
  <c r="Q389" i="297"/>
  <c r="R389" i="297"/>
  <c r="S389" i="297"/>
  <c r="L389" i="297"/>
  <c r="M389" i="297"/>
  <c r="N389" i="297"/>
  <c r="A390" i="297"/>
  <c r="B390" i="297"/>
  <c r="C390" i="297" s="1"/>
  <c r="D390" i="297"/>
  <c r="O390" i="297"/>
  <c r="P390" i="297"/>
  <c r="Q390" i="297"/>
  <c r="R390" i="297"/>
  <c r="S390" i="297"/>
  <c r="L390" i="297"/>
  <c r="M390" i="297"/>
  <c r="N390" i="297"/>
  <c r="A391" i="297"/>
  <c r="B391" i="297"/>
  <c r="C391" i="297" s="1"/>
  <c r="D391" i="297"/>
  <c r="O391" i="297"/>
  <c r="P391" i="297"/>
  <c r="Q391" i="297"/>
  <c r="R391" i="297"/>
  <c r="S391" i="297"/>
  <c r="L391" i="297"/>
  <c r="M391" i="297"/>
  <c r="N391" i="297"/>
  <c r="A392" i="297"/>
  <c r="B392" i="297"/>
  <c r="D392" i="297"/>
  <c r="O392" i="297"/>
  <c r="P392" i="297"/>
  <c r="Q392" i="297"/>
  <c r="R392" i="297"/>
  <c r="S392" i="297"/>
  <c r="L392" i="297"/>
  <c r="M392" i="297"/>
  <c r="N392" i="297"/>
  <c r="A393" i="297"/>
  <c r="B393" i="297"/>
  <c r="C393" i="297" s="1"/>
  <c r="D393" i="297"/>
  <c r="O393" i="297"/>
  <c r="P393" i="297"/>
  <c r="Q393" i="297"/>
  <c r="R393" i="297"/>
  <c r="S393" i="297"/>
  <c r="L393" i="297"/>
  <c r="M393" i="297"/>
  <c r="N393" i="297"/>
  <c r="A394" i="297"/>
  <c r="B394" i="297"/>
  <c r="I394" i="297" s="1"/>
  <c r="D394" i="297"/>
  <c r="G394" i="297" s="1"/>
  <c r="L394" i="297"/>
  <c r="M394" i="297"/>
  <c r="N394" i="297"/>
  <c r="O394" i="297"/>
  <c r="P394" i="297"/>
  <c r="Q394" i="297"/>
  <c r="R394" i="297"/>
  <c r="S394" i="297"/>
  <c r="A395" i="297"/>
  <c r="B395" i="297"/>
  <c r="I395" i="297" s="1"/>
  <c r="D395" i="297"/>
  <c r="G395" i="297" s="1"/>
  <c r="L395" i="297"/>
  <c r="M395" i="297"/>
  <c r="N395" i="297"/>
  <c r="O395" i="297"/>
  <c r="P395" i="297"/>
  <c r="Q395" i="297"/>
  <c r="R395" i="297"/>
  <c r="S395" i="297"/>
  <c r="A396" i="297"/>
  <c r="B396" i="297"/>
  <c r="D396" i="297"/>
  <c r="L396" i="297"/>
  <c r="M396" i="297"/>
  <c r="N396" i="297"/>
  <c r="O396" i="297"/>
  <c r="P396" i="297"/>
  <c r="Q396" i="297"/>
  <c r="R396" i="297"/>
  <c r="S396" i="297"/>
  <c r="A397" i="297"/>
  <c r="B397" i="297"/>
  <c r="F397" i="297" s="1"/>
  <c r="D397" i="297"/>
  <c r="G397" i="297" s="1"/>
  <c r="L397" i="297"/>
  <c r="M397" i="297"/>
  <c r="N397" i="297"/>
  <c r="O397" i="297"/>
  <c r="P397" i="297"/>
  <c r="Q397" i="297"/>
  <c r="R397" i="297"/>
  <c r="S397" i="297"/>
  <c r="A398" i="297"/>
  <c r="B398" i="297"/>
  <c r="C398" i="297" s="1"/>
  <c r="H398" i="297" s="1"/>
  <c r="K398" i="297" s="1"/>
  <c r="D398" i="297"/>
  <c r="G398" i="297" s="1"/>
  <c r="L398" i="297"/>
  <c r="M398" i="297"/>
  <c r="N398" i="297"/>
  <c r="O398" i="297"/>
  <c r="P398" i="297"/>
  <c r="Q398" i="297"/>
  <c r="R398" i="297"/>
  <c r="S398" i="297"/>
  <c r="A399" i="297"/>
  <c r="B399" i="297"/>
  <c r="C399" i="297" s="1"/>
  <c r="H399" i="297" s="1"/>
  <c r="J399" i="297" s="1"/>
  <c r="D399" i="297"/>
  <c r="G399" i="297" s="1"/>
  <c r="E399" i="297"/>
  <c r="L399" i="297"/>
  <c r="M399" i="297"/>
  <c r="N399" i="297"/>
  <c r="O399" i="297"/>
  <c r="P399" i="297"/>
  <c r="Q399" i="297"/>
  <c r="R399" i="297"/>
  <c r="S399" i="297"/>
  <c r="A400" i="297"/>
  <c r="B400" i="297"/>
  <c r="I400" i="297" s="1"/>
  <c r="D400" i="297"/>
  <c r="G400" i="297" s="1"/>
  <c r="L400" i="297"/>
  <c r="M400" i="297"/>
  <c r="N400" i="297"/>
  <c r="O400" i="297"/>
  <c r="P400" i="297"/>
  <c r="Q400" i="297"/>
  <c r="R400" i="297"/>
  <c r="S400" i="297"/>
  <c r="A401" i="297"/>
  <c r="B401" i="297"/>
  <c r="I401" i="297" s="1"/>
  <c r="D401" i="297"/>
  <c r="L401" i="297"/>
  <c r="M401" i="297"/>
  <c r="N401" i="297"/>
  <c r="O401" i="297"/>
  <c r="P401" i="297"/>
  <c r="Q401" i="297"/>
  <c r="R401" i="297"/>
  <c r="S401" i="297"/>
  <c r="A402" i="297"/>
  <c r="B402" i="297"/>
  <c r="D402" i="297"/>
  <c r="G402" i="297" s="1"/>
  <c r="L402" i="297"/>
  <c r="M402" i="297"/>
  <c r="N402" i="297"/>
  <c r="O402" i="297"/>
  <c r="P402" i="297"/>
  <c r="Q402" i="297"/>
  <c r="R402" i="297"/>
  <c r="S402" i="297"/>
  <c r="A403" i="297"/>
  <c r="B403" i="297"/>
  <c r="I403" i="297" s="1"/>
  <c r="D403" i="297"/>
  <c r="G403" i="297" s="1"/>
  <c r="E403" i="297"/>
  <c r="L403" i="297"/>
  <c r="M403" i="297"/>
  <c r="N403" i="297"/>
  <c r="O403" i="297"/>
  <c r="P403" i="297"/>
  <c r="Q403" i="297"/>
  <c r="R403" i="297"/>
  <c r="S403" i="297"/>
  <c r="A404" i="297"/>
  <c r="B404" i="297"/>
  <c r="D404" i="297"/>
  <c r="O404" i="297"/>
  <c r="P404" i="297"/>
  <c r="Q404" i="297"/>
  <c r="R404" i="297"/>
  <c r="S404" i="297"/>
  <c r="L404" i="297"/>
  <c r="M404" i="297"/>
  <c r="N404" i="297"/>
  <c r="A405" i="297"/>
  <c r="B405" i="297"/>
  <c r="C405" i="297"/>
  <c r="D405" i="297"/>
  <c r="O405" i="297"/>
  <c r="P405" i="297"/>
  <c r="Q405" i="297"/>
  <c r="R405" i="297"/>
  <c r="S405" i="297"/>
  <c r="L405" i="297"/>
  <c r="M405" i="297"/>
  <c r="N405" i="297"/>
  <c r="A406" i="297"/>
  <c r="B406" i="297"/>
  <c r="I406" i="297" s="1"/>
  <c r="C406" i="297"/>
  <c r="H406" i="297" s="1"/>
  <c r="K406" i="297" s="1"/>
  <c r="D406" i="297"/>
  <c r="G406" i="297" s="1"/>
  <c r="L406" i="297"/>
  <c r="M406" i="297"/>
  <c r="N406" i="297"/>
  <c r="O406" i="297"/>
  <c r="P406" i="297"/>
  <c r="Q406" i="297"/>
  <c r="R406" i="297"/>
  <c r="S406" i="297"/>
  <c r="A407" i="297"/>
  <c r="B407" i="297"/>
  <c r="F407" i="297" s="1"/>
  <c r="D407" i="297"/>
  <c r="L407" i="297"/>
  <c r="M407" i="297"/>
  <c r="N407" i="297"/>
  <c r="O407" i="297"/>
  <c r="P407" i="297"/>
  <c r="Q407" i="297"/>
  <c r="R407" i="297"/>
  <c r="S407" i="297"/>
  <c r="A408" i="297"/>
  <c r="B408" i="297"/>
  <c r="D408" i="297"/>
  <c r="O408" i="297"/>
  <c r="P408" i="297"/>
  <c r="Q408" i="297"/>
  <c r="R408" i="297"/>
  <c r="S408" i="297"/>
  <c r="L408" i="297"/>
  <c r="M408" i="297"/>
  <c r="N408" i="297"/>
  <c r="A409" i="297"/>
  <c r="B409" i="297"/>
  <c r="C409" i="297" s="1"/>
  <c r="D409" i="297"/>
  <c r="O409" i="297"/>
  <c r="P409" i="297"/>
  <c r="Q409" i="297"/>
  <c r="R409" i="297"/>
  <c r="S409" i="297"/>
  <c r="L409" i="297"/>
  <c r="M409" i="297"/>
  <c r="N409" i="297"/>
  <c r="A410" i="297"/>
  <c r="B410" i="297"/>
  <c r="C410" i="297" s="1"/>
  <c r="H410" i="297" s="1"/>
  <c r="K410" i="297" s="1"/>
  <c r="D410" i="297"/>
  <c r="G410" i="297" s="1"/>
  <c r="L410" i="297"/>
  <c r="M410" i="297"/>
  <c r="N410" i="297"/>
  <c r="O410" i="297"/>
  <c r="P410" i="297"/>
  <c r="Q410" i="297"/>
  <c r="R410" i="297"/>
  <c r="S410" i="297"/>
  <c r="A411" i="297"/>
  <c r="B411" i="297"/>
  <c r="C411" i="297" s="1"/>
  <c r="D411" i="297"/>
  <c r="O411" i="297"/>
  <c r="P411" i="297"/>
  <c r="Q411" i="297"/>
  <c r="R411" i="297"/>
  <c r="S411" i="297"/>
  <c r="L411" i="297"/>
  <c r="M411" i="297"/>
  <c r="N411" i="297"/>
  <c r="A412" i="297"/>
  <c r="B412" i="297"/>
  <c r="D412" i="297"/>
  <c r="L412" i="297"/>
  <c r="M412" i="297"/>
  <c r="N412" i="297"/>
  <c r="O412" i="297"/>
  <c r="P412" i="297"/>
  <c r="Q412" i="297"/>
  <c r="R412" i="297"/>
  <c r="S412" i="297"/>
  <c r="A413" i="297"/>
  <c r="B413" i="297"/>
  <c r="D413" i="297"/>
  <c r="O413" i="297"/>
  <c r="P413" i="297"/>
  <c r="Q413" i="297"/>
  <c r="R413" i="297"/>
  <c r="S413" i="297"/>
  <c r="L413" i="297"/>
  <c r="M413" i="297"/>
  <c r="N413" i="297"/>
  <c r="A414" i="297"/>
  <c r="B414" i="297"/>
  <c r="D414" i="297"/>
  <c r="O414" i="297"/>
  <c r="P414" i="297"/>
  <c r="Q414" i="297"/>
  <c r="R414" i="297"/>
  <c r="S414" i="297"/>
  <c r="L414" i="297"/>
  <c r="M414" i="297"/>
  <c r="N414" i="297"/>
  <c r="A415" i="297"/>
  <c r="B415" i="297"/>
  <c r="C415" i="297" s="1"/>
  <c r="H415" i="297" s="1"/>
  <c r="J415" i="297" s="1"/>
  <c r="D415" i="297"/>
  <c r="G415" i="297" s="1"/>
  <c r="E415" i="297"/>
  <c r="F415" i="297"/>
  <c r="L415" i="297"/>
  <c r="M415" i="297"/>
  <c r="N415" i="297"/>
  <c r="O415" i="297"/>
  <c r="P415" i="297"/>
  <c r="Q415" i="297"/>
  <c r="R415" i="297"/>
  <c r="S415" i="297"/>
  <c r="A416" i="297"/>
  <c r="B416" i="297"/>
  <c r="I416" i="297" s="1"/>
  <c r="D416" i="297"/>
  <c r="G416" i="297" s="1"/>
  <c r="F416" i="297"/>
  <c r="L416" i="297"/>
  <c r="M416" i="297"/>
  <c r="N416" i="297"/>
  <c r="O416" i="297"/>
  <c r="P416" i="297"/>
  <c r="Q416" i="297"/>
  <c r="R416" i="297"/>
  <c r="S416" i="297"/>
  <c r="A417" i="297"/>
  <c r="B417" i="297"/>
  <c r="I417" i="297" s="1"/>
  <c r="D417" i="297"/>
  <c r="F417" i="297"/>
  <c r="L417" i="297"/>
  <c r="M417" i="297"/>
  <c r="N417" i="297"/>
  <c r="O417" i="297"/>
  <c r="P417" i="297"/>
  <c r="Q417" i="297"/>
  <c r="R417" i="297"/>
  <c r="S417" i="297"/>
  <c r="A418" i="297"/>
  <c r="B418" i="297"/>
  <c r="I418" i="297" s="1"/>
  <c r="C418" i="297"/>
  <c r="H418" i="297" s="1"/>
  <c r="K418" i="297" s="1"/>
  <c r="D418" i="297"/>
  <c r="G418" i="297" s="1"/>
  <c r="L418" i="297"/>
  <c r="M418" i="297"/>
  <c r="N418" i="297"/>
  <c r="O418" i="297"/>
  <c r="P418" i="297"/>
  <c r="Q418" i="297"/>
  <c r="R418" i="297"/>
  <c r="S418" i="297"/>
  <c r="A419" i="297"/>
  <c r="B419" i="297"/>
  <c r="F419" i="297" s="1"/>
  <c r="D419" i="297"/>
  <c r="G419" i="297" s="1"/>
  <c r="L419" i="297"/>
  <c r="M419" i="297"/>
  <c r="N419" i="297"/>
  <c r="O419" i="297"/>
  <c r="P419" i="297"/>
  <c r="Q419" i="297"/>
  <c r="R419" i="297"/>
  <c r="S419" i="297"/>
  <c r="A420" i="297"/>
  <c r="B420" i="297"/>
  <c r="D420" i="297"/>
  <c r="L420" i="297"/>
  <c r="M420" i="297"/>
  <c r="N420" i="297"/>
  <c r="O420" i="297"/>
  <c r="P420" i="297"/>
  <c r="Q420" i="297"/>
  <c r="R420" i="297"/>
  <c r="S420" i="297"/>
  <c r="A421" i="297"/>
  <c r="B421" i="297"/>
  <c r="F421" i="297" s="1"/>
  <c r="D421" i="297"/>
  <c r="G421" i="297" s="1"/>
  <c r="L421" i="297"/>
  <c r="M421" i="297"/>
  <c r="N421" i="297"/>
  <c r="O421" i="297"/>
  <c r="P421" i="297"/>
  <c r="Q421" i="297"/>
  <c r="R421" i="297"/>
  <c r="S421" i="297"/>
  <c r="D59" i="297"/>
  <c r="D60" i="297"/>
  <c r="D61" i="297"/>
  <c r="E61" i="297" s="1"/>
  <c r="D62" i="297"/>
  <c r="E62" i="297" s="1"/>
  <c r="D63" i="297"/>
  <c r="D64" i="297"/>
  <c r="D65" i="297"/>
  <c r="D66" i="297"/>
  <c r="E66" i="297" s="1"/>
  <c r="D67" i="297"/>
  <c r="D68" i="297"/>
  <c r="D69" i="297"/>
  <c r="D70" i="297"/>
  <c r="E70" i="297" s="1"/>
  <c r="D71" i="297"/>
  <c r="E71" i="297" s="1"/>
  <c r="D72" i="297"/>
  <c r="D73" i="297"/>
  <c r="D74" i="297"/>
  <c r="E74" i="297" s="1"/>
  <c r="D75" i="297"/>
  <c r="G75" i="297" s="1"/>
  <c r="D76" i="297"/>
  <c r="D77" i="297"/>
  <c r="E77" i="297" s="1"/>
  <c r="D78" i="297"/>
  <c r="E78" i="297" s="1"/>
  <c r="D79" i="297"/>
  <c r="D80" i="297"/>
  <c r="D81" i="297"/>
  <c r="D82" i="297"/>
  <c r="E82" i="297" s="1"/>
  <c r="D83" i="297"/>
  <c r="D58" i="297"/>
  <c r="B59" i="297"/>
  <c r="B60" i="297"/>
  <c r="I60" i="297" s="1"/>
  <c r="B61" i="297"/>
  <c r="C61" i="297" s="1"/>
  <c r="B62" i="297"/>
  <c r="B63" i="297"/>
  <c r="C63" i="297" s="1"/>
  <c r="B64" i="297"/>
  <c r="B65" i="297"/>
  <c r="B66" i="297"/>
  <c r="B67" i="297"/>
  <c r="B68" i="297"/>
  <c r="I68" i="297" s="1"/>
  <c r="B69" i="297"/>
  <c r="C69" i="297" s="1"/>
  <c r="H69" i="297" s="1"/>
  <c r="K69" i="297" s="1"/>
  <c r="B70" i="297"/>
  <c r="B71" i="297"/>
  <c r="I71" i="297" s="1"/>
  <c r="B72" i="297"/>
  <c r="I72" i="297" s="1"/>
  <c r="B73" i="297"/>
  <c r="I73" i="297" s="1"/>
  <c r="B74" i="297"/>
  <c r="B75" i="297"/>
  <c r="B76" i="297"/>
  <c r="I76" i="297" s="1"/>
  <c r="B77" i="297"/>
  <c r="I77" i="297" s="1"/>
  <c r="B78" i="297"/>
  <c r="B79" i="297"/>
  <c r="B80" i="297"/>
  <c r="I80" i="297" s="1"/>
  <c r="B81" i="297"/>
  <c r="C81" i="297" s="1"/>
  <c r="H81" i="297" s="1"/>
  <c r="K81" i="297" s="1"/>
  <c r="B82" i="297"/>
  <c r="B83" i="297"/>
  <c r="C83" i="297" s="1"/>
  <c r="B58" i="297"/>
  <c r="I58" i="297" s="1"/>
  <c r="L61" i="297"/>
  <c r="M61" i="297"/>
  <c r="N61" i="297"/>
  <c r="O61" i="297"/>
  <c r="P61" i="297"/>
  <c r="Q61" i="297"/>
  <c r="R61" i="297"/>
  <c r="S61" i="297"/>
  <c r="L62" i="297"/>
  <c r="M62" i="297"/>
  <c r="N62" i="297"/>
  <c r="O62" i="297"/>
  <c r="P62" i="297"/>
  <c r="Q62" i="297"/>
  <c r="R62" i="297"/>
  <c r="S62" i="297"/>
  <c r="L63" i="297"/>
  <c r="M63" i="297"/>
  <c r="N63" i="297"/>
  <c r="O63" i="297"/>
  <c r="P63" i="297"/>
  <c r="Q63" i="297"/>
  <c r="R63" i="297"/>
  <c r="S63" i="297"/>
  <c r="L64" i="297"/>
  <c r="M64" i="297"/>
  <c r="N64" i="297"/>
  <c r="O64" i="297"/>
  <c r="P64" i="297"/>
  <c r="Q64" i="297"/>
  <c r="R64" i="297"/>
  <c r="S64" i="297"/>
  <c r="L65" i="297"/>
  <c r="M65" i="297"/>
  <c r="N65" i="297"/>
  <c r="O65" i="297"/>
  <c r="P65" i="297"/>
  <c r="Q65" i="297"/>
  <c r="R65" i="297"/>
  <c r="S65" i="297"/>
  <c r="L66" i="297"/>
  <c r="M66" i="297"/>
  <c r="N66" i="297"/>
  <c r="O66" i="297"/>
  <c r="P66" i="297"/>
  <c r="Q66" i="297"/>
  <c r="R66" i="297"/>
  <c r="S66" i="297"/>
  <c r="L67" i="297"/>
  <c r="M67" i="297"/>
  <c r="N67" i="297"/>
  <c r="O67" i="297"/>
  <c r="P67" i="297"/>
  <c r="Q67" i="297"/>
  <c r="R67" i="297"/>
  <c r="S67" i="297"/>
  <c r="L68" i="297"/>
  <c r="M68" i="297"/>
  <c r="N68" i="297"/>
  <c r="O68" i="297"/>
  <c r="P68" i="297"/>
  <c r="Q68" i="297"/>
  <c r="R68" i="297"/>
  <c r="S68" i="297"/>
  <c r="L69" i="297"/>
  <c r="M69" i="297"/>
  <c r="N69" i="297"/>
  <c r="O69" i="297"/>
  <c r="P69" i="297"/>
  <c r="Q69" i="297"/>
  <c r="R69" i="297"/>
  <c r="S69" i="297"/>
  <c r="L70" i="297"/>
  <c r="M70" i="297"/>
  <c r="N70" i="297"/>
  <c r="O70" i="297"/>
  <c r="P70" i="297"/>
  <c r="Q70" i="297"/>
  <c r="R70" i="297"/>
  <c r="S70" i="297"/>
  <c r="L71" i="297"/>
  <c r="M71" i="297"/>
  <c r="N71" i="297"/>
  <c r="O71" i="297"/>
  <c r="P71" i="297"/>
  <c r="Q71" i="297"/>
  <c r="R71" i="297"/>
  <c r="S71" i="297"/>
  <c r="L72" i="297"/>
  <c r="M72" i="297"/>
  <c r="N72" i="297"/>
  <c r="O72" i="297"/>
  <c r="P72" i="297"/>
  <c r="Q72" i="297"/>
  <c r="R72" i="297"/>
  <c r="S72" i="297"/>
  <c r="L73" i="297"/>
  <c r="M73" i="297"/>
  <c r="N73" i="297"/>
  <c r="O73" i="297"/>
  <c r="P73" i="297"/>
  <c r="Q73" i="297"/>
  <c r="R73" i="297"/>
  <c r="S73" i="297"/>
  <c r="L74" i="297"/>
  <c r="M74" i="297"/>
  <c r="N74" i="297"/>
  <c r="O74" i="297"/>
  <c r="P74" i="297"/>
  <c r="Q74" i="297"/>
  <c r="R74" i="297"/>
  <c r="S74" i="297"/>
  <c r="L75" i="297"/>
  <c r="M75" i="297"/>
  <c r="N75" i="297"/>
  <c r="O75" i="297"/>
  <c r="P75" i="297"/>
  <c r="Q75" i="297"/>
  <c r="R75" i="297"/>
  <c r="S75" i="297"/>
  <c r="L76" i="297"/>
  <c r="M76" i="297"/>
  <c r="N76" i="297"/>
  <c r="O76" i="297"/>
  <c r="P76" i="297"/>
  <c r="Q76" i="297"/>
  <c r="R76" i="297"/>
  <c r="S76" i="297"/>
  <c r="L77" i="297"/>
  <c r="M77" i="297"/>
  <c r="N77" i="297"/>
  <c r="O77" i="297"/>
  <c r="P77" i="297"/>
  <c r="Q77" i="297"/>
  <c r="R77" i="297"/>
  <c r="S77" i="297"/>
  <c r="L78" i="297"/>
  <c r="M78" i="297"/>
  <c r="N78" i="297"/>
  <c r="O78" i="297"/>
  <c r="P78" i="297"/>
  <c r="Q78" i="297"/>
  <c r="R78" i="297"/>
  <c r="S78" i="297"/>
  <c r="L79" i="297"/>
  <c r="M79" i="297"/>
  <c r="N79" i="297"/>
  <c r="O79" i="297"/>
  <c r="P79" i="297"/>
  <c r="Q79" i="297"/>
  <c r="R79" i="297"/>
  <c r="S79" i="297"/>
  <c r="L80" i="297"/>
  <c r="M80" i="297"/>
  <c r="N80" i="297"/>
  <c r="O80" i="297"/>
  <c r="P80" i="297"/>
  <c r="Q80" i="297"/>
  <c r="R80" i="297"/>
  <c r="S80" i="297"/>
  <c r="L81" i="297"/>
  <c r="M81" i="297"/>
  <c r="N81" i="297"/>
  <c r="O81" i="297"/>
  <c r="P81" i="297"/>
  <c r="Q81" i="297"/>
  <c r="R81" i="297"/>
  <c r="S81" i="297"/>
  <c r="L82" i="297"/>
  <c r="M82" i="297"/>
  <c r="N82" i="297"/>
  <c r="O82" i="297"/>
  <c r="P82" i="297"/>
  <c r="Q82" i="297"/>
  <c r="R82" i="297"/>
  <c r="S82" i="297"/>
  <c r="L83" i="297"/>
  <c r="M83" i="297"/>
  <c r="N83" i="297"/>
  <c r="O83" i="297"/>
  <c r="P83" i="297"/>
  <c r="Q83" i="297"/>
  <c r="R83" i="297"/>
  <c r="S83" i="297"/>
  <c r="L58" i="297"/>
  <c r="M58" i="297"/>
  <c r="N58" i="297"/>
  <c r="O58" i="297"/>
  <c r="P58" i="297"/>
  <c r="Q58" i="297"/>
  <c r="R58" i="297"/>
  <c r="S58" i="297"/>
  <c r="L59" i="297"/>
  <c r="M59" i="297"/>
  <c r="N59" i="297"/>
  <c r="O59" i="297"/>
  <c r="P59" i="297"/>
  <c r="Q59" i="297"/>
  <c r="R59" i="297"/>
  <c r="S59" i="297"/>
  <c r="L60" i="297"/>
  <c r="M60" i="297"/>
  <c r="N60" i="297"/>
  <c r="O60" i="297"/>
  <c r="P60" i="297"/>
  <c r="Q60" i="297"/>
  <c r="R60" i="297"/>
  <c r="S60" i="297"/>
  <c r="A58" i="297"/>
  <c r="A59" i="297"/>
  <c r="A60" i="297"/>
  <c r="A61" i="297"/>
  <c r="A62" i="297"/>
  <c r="A63" i="297"/>
  <c r="A64" i="297"/>
  <c r="A65" i="297"/>
  <c r="A66" i="297"/>
  <c r="A67" i="297"/>
  <c r="A68" i="297"/>
  <c r="A69" i="297"/>
  <c r="A70" i="297"/>
  <c r="A71" i="297"/>
  <c r="A72" i="297"/>
  <c r="A73" i="297"/>
  <c r="A74" i="297"/>
  <c r="A75" i="297"/>
  <c r="A76" i="297"/>
  <c r="A77" i="297"/>
  <c r="A78" i="297"/>
  <c r="A79" i="297"/>
  <c r="A80" i="297"/>
  <c r="A81" i="297"/>
  <c r="A82" i="297"/>
  <c r="A83" i="297"/>
  <c r="A57" i="297"/>
  <c r="C58" i="297"/>
  <c r="H58" i="297" s="1"/>
  <c r="K58" i="297" s="1"/>
  <c r="E59" i="297"/>
  <c r="G59" i="297"/>
  <c r="C60" i="297"/>
  <c r="H60" i="297" s="1"/>
  <c r="K60" i="297" s="1"/>
  <c r="F61" i="297"/>
  <c r="H61" i="297"/>
  <c r="K61" i="297" s="1"/>
  <c r="C64" i="297"/>
  <c r="C65" i="297"/>
  <c r="H65" i="297" s="1"/>
  <c r="K65" i="297" s="1"/>
  <c r="F65" i="297"/>
  <c r="I65" i="297"/>
  <c r="G66" i="297"/>
  <c r="E67" i="297"/>
  <c r="G67" i="297"/>
  <c r="F69" i="297"/>
  <c r="I69" i="297"/>
  <c r="F70" i="297"/>
  <c r="G70" i="297"/>
  <c r="G71" i="297"/>
  <c r="C73" i="297"/>
  <c r="H73" i="297" s="1"/>
  <c r="K73" i="297" s="1"/>
  <c r="F73" i="297"/>
  <c r="F74" i="297"/>
  <c r="G74" i="297"/>
  <c r="E75" i="297"/>
  <c r="C76" i="297"/>
  <c r="H76" i="297" s="1"/>
  <c r="K76" i="297" s="1"/>
  <c r="C77" i="297"/>
  <c r="F77" i="297"/>
  <c r="H77" i="297"/>
  <c r="K77" i="297" s="1"/>
  <c r="E79" i="297"/>
  <c r="G79" i="297"/>
  <c r="C80" i="297"/>
  <c r="H80" i="297" s="1"/>
  <c r="K80" i="297" s="1"/>
  <c r="F81" i="297"/>
  <c r="I81" i="297"/>
  <c r="C82" i="297"/>
  <c r="H82" i="297" s="1"/>
  <c r="K82" i="297" s="1"/>
  <c r="N183" i="296"/>
  <c r="N182" i="296"/>
  <c r="N181" i="296"/>
  <c r="N180" i="296"/>
  <c r="N179" i="296"/>
  <c r="N178" i="296"/>
  <c r="N314" i="296"/>
  <c r="N313" i="296"/>
  <c r="N312" i="296"/>
  <c r="N311" i="296"/>
  <c r="N310" i="296"/>
  <c r="N309" i="296"/>
  <c r="N308" i="296"/>
  <c r="N307" i="296"/>
  <c r="N306" i="296"/>
  <c r="N305" i="296"/>
  <c r="N304" i="296"/>
  <c r="N303" i="296"/>
  <c r="N302" i="296"/>
  <c r="N301" i="296"/>
  <c r="D58" i="296"/>
  <c r="D59" i="296"/>
  <c r="D60" i="296"/>
  <c r="D61" i="296"/>
  <c r="D62" i="296"/>
  <c r="D63" i="296"/>
  <c r="D64" i="296"/>
  <c r="D65" i="296"/>
  <c r="D66" i="296"/>
  <c r="D67" i="296"/>
  <c r="D68" i="296"/>
  <c r="D69" i="296"/>
  <c r="D70" i="296"/>
  <c r="D71" i="296"/>
  <c r="D72" i="296"/>
  <c r="D73" i="296"/>
  <c r="D74" i="296"/>
  <c r="D75" i="296"/>
  <c r="D76" i="296"/>
  <c r="D77" i="296"/>
  <c r="D78" i="296"/>
  <c r="D79" i="296"/>
  <c r="D80" i="296"/>
  <c r="D81" i="296"/>
  <c r="D82" i="296"/>
  <c r="D83" i="296"/>
  <c r="D84" i="296"/>
  <c r="D85" i="296"/>
  <c r="D86" i="296"/>
  <c r="D87" i="296"/>
  <c r="D88" i="296"/>
  <c r="D89" i="296"/>
  <c r="D90" i="296"/>
  <c r="D91" i="296"/>
  <c r="D92" i="296"/>
  <c r="D93" i="296"/>
  <c r="D94" i="296"/>
  <c r="D95" i="296"/>
  <c r="D96" i="296"/>
  <c r="D97" i="296"/>
  <c r="D98" i="296"/>
  <c r="D99" i="296"/>
  <c r="D100" i="296"/>
  <c r="D101" i="296"/>
  <c r="D102" i="296"/>
  <c r="D103" i="296"/>
  <c r="D104" i="296"/>
  <c r="D105" i="296"/>
  <c r="D106" i="296"/>
  <c r="D107" i="296"/>
  <c r="D108" i="296"/>
  <c r="D109" i="296"/>
  <c r="D110" i="296"/>
  <c r="D111" i="296"/>
  <c r="D112" i="296"/>
  <c r="D113" i="296"/>
  <c r="D114" i="296"/>
  <c r="D115" i="296"/>
  <c r="D116" i="296"/>
  <c r="D117" i="296"/>
  <c r="D118" i="296"/>
  <c r="D119" i="296"/>
  <c r="D120" i="296"/>
  <c r="D121" i="296"/>
  <c r="D122" i="296"/>
  <c r="D123" i="296"/>
  <c r="D124" i="296"/>
  <c r="D125" i="296"/>
  <c r="D126" i="296"/>
  <c r="D127" i="296"/>
  <c r="D128" i="296"/>
  <c r="D129" i="296"/>
  <c r="D130" i="296"/>
  <c r="D131" i="296"/>
  <c r="D132" i="296"/>
  <c r="D133" i="296"/>
  <c r="D134" i="296"/>
  <c r="D135" i="296"/>
  <c r="D136" i="296"/>
  <c r="D137" i="296"/>
  <c r="D138" i="296"/>
  <c r="D139" i="296"/>
  <c r="D140" i="296"/>
  <c r="D141" i="296"/>
  <c r="D142" i="296"/>
  <c r="D143" i="296"/>
  <c r="D144" i="296"/>
  <c r="D145" i="296"/>
  <c r="D146" i="296"/>
  <c r="D147" i="296"/>
  <c r="D148" i="296"/>
  <c r="D149" i="296"/>
  <c r="D150" i="296"/>
  <c r="D151" i="296"/>
  <c r="D152" i="296"/>
  <c r="D153" i="296"/>
  <c r="D154" i="296"/>
  <c r="D155" i="296"/>
  <c r="D156" i="296"/>
  <c r="D157" i="296"/>
  <c r="D158" i="296"/>
  <c r="D159" i="296"/>
  <c r="D160" i="296"/>
  <c r="D161" i="296"/>
  <c r="D162" i="296"/>
  <c r="D163" i="296"/>
  <c r="D164" i="296"/>
  <c r="D165" i="296"/>
  <c r="D166" i="296"/>
  <c r="D167" i="296"/>
  <c r="D168" i="296"/>
  <c r="D169" i="296"/>
  <c r="D170" i="296"/>
  <c r="D171" i="296"/>
  <c r="D172" i="296"/>
  <c r="D173" i="296"/>
  <c r="D174" i="296"/>
  <c r="D175" i="296"/>
  <c r="D176" i="296"/>
  <c r="D177" i="296"/>
  <c r="D178" i="296"/>
  <c r="D179" i="296"/>
  <c r="D180" i="296"/>
  <c r="D181" i="296"/>
  <c r="D182" i="296"/>
  <c r="D183" i="296"/>
  <c r="D184" i="296"/>
  <c r="D185" i="296"/>
  <c r="D186" i="296"/>
  <c r="D187" i="296"/>
  <c r="D188" i="296"/>
  <c r="D189" i="296"/>
  <c r="D190" i="296"/>
  <c r="D191" i="296"/>
  <c r="D192" i="296"/>
  <c r="D193" i="296"/>
  <c r="D194" i="296"/>
  <c r="D195" i="296"/>
  <c r="D196" i="296"/>
  <c r="D197" i="296"/>
  <c r="D198" i="296"/>
  <c r="D199" i="296"/>
  <c r="D200" i="296"/>
  <c r="D201" i="296"/>
  <c r="D202" i="296"/>
  <c r="D203" i="296"/>
  <c r="D204" i="296"/>
  <c r="D205" i="296"/>
  <c r="D206" i="296"/>
  <c r="D207" i="296"/>
  <c r="D208" i="296"/>
  <c r="D209" i="296"/>
  <c r="D210" i="296"/>
  <c r="D211" i="296"/>
  <c r="D212" i="296"/>
  <c r="D213" i="296"/>
  <c r="D214" i="296"/>
  <c r="D215" i="296"/>
  <c r="D216" i="296"/>
  <c r="D217" i="296"/>
  <c r="D218" i="296"/>
  <c r="D219" i="296"/>
  <c r="D220" i="296"/>
  <c r="D221" i="296"/>
  <c r="D222" i="296"/>
  <c r="D223" i="296"/>
  <c r="D224" i="296"/>
  <c r="D225" i="296"/>
  <c r="D226" i="296"/>
  <c r="D227" i="296"/>
  <c r="D228" i="296"/>
  <c r="D229" i="296"/>
  <c r="D230" i="296"/>
  <c r="D231" i="296"/>
  <c r="D232" i="296"/>
  <c r="D233" i="296"/>
  <c r="D234" i="296"/>
  <c r="D235" i="296"/>
  <c r="D236" i="296"/>
  <c r="D237" i="296"/>
  <c r="D238" i="296"/>
  <c r="D239" i="296"/>
  <c r="D240" i="296"/>
  <c r="D241" i="296"/>
  <c r="D242" i="296"/>
  <c r="D243" i="296"/>
  <c r="D244" i="296"/>
  <c r="D245" i="296"/>
  <c r="D246" i="296"/>
  <c r="D247" i="296"/>
  <c r="D248" i="296"/>
  <c r="D249" i="296"/>
  <c r="D250" i="296"/>
  <c r="D251" i="296"/>
  <c r="D252" i="296"/>
  <c r="D253" i="296"/>
  <c r="D254" i="296"/>
  <c r="D255" i="296"/>
  <c r="D256" i="296"/>
  <c r="D257" i="296"/>
  <c r="D258" i="296"/>
  <c r="D259" i="296"/>
  <c r="D260" i="296"/>
  <c r="D261" i="296"/>
  <c r="D262" i="296"/>
  <c r="D263" i="296"/>
  <c r="D264" i="296"/>
  <c r="D265" i="296"/>
  <c r="D266" i="296"/>
  <c r="D267" i="296"/>
  <c r="D268" i="296"/>
  <c r="D269" i="296"/>
  <c r="D270" i="296"/>
  <c r="D271" i="296"/>
  <c r="D272" i="296"/>
  <c r="D273" i="296"/>
  <c r="D274" i="296"/>
  <c r="D275" i="296"/>
  <c r="D276" i="296"/>
  <c r="D277" i="296"/>
  <c r="D278" i="296"/>
  <c r="D279" i="296"/>
  <c r="D280" i="296"/>
  <c r="D281" i="296"/>
  <c r="D282" i="296"/>
  <c r="D283" i="296"/>
  <c r="D284" i="296"/>
  <c r="D285" i="296"/>
  <c r="D286" i="296"/>
  <c r="D287" i="296"/>
  <c r="D288" i="296"/>
  <c r="D289" i="296"/>
  <c r="D290" i="296"/>
  <c r="D291" i="296"/>
  <c r="D292" i="296"/>
  <c r="D293" i="296"/>
  <c r="D294" i="296"/>
  <c r="D295" i="296"/>
  <c r="D296" i="296"/>
  <c r="D297" i="296"/>
  <c r="D298" i="296"/>
  <c r="D299" i="296"/>
  <c r="D300" i="296"/>
  <c r="D301" i="296"/>
  <c r="D302" i="296"/>
  <c r="D303" i="296"/>
  <c r="D304" i="296"/>
  <c r="D305" i="296"/>
  <c r="D306" i="296"/>
  <c r="D307" i="296"/>
  <c r="D308" i="296"/>
  <c r="D309" i="296"/>
  <c r="D310" i="296"/>
  <c r="D311" i="296"/>
  <c r="D312" i="296"/>
  <c r="D313" i="296"/>
  <c r="D314" i="296"/>
  <c r="D315" i="296"/>
  <c r="D316" i="296"/>
  <c r="D317" i="296"/>
  <c r="D318" i="296"/>
  <c r="D319" i="296"/>
  <c r="D320" i="296"/>
  <c r="D321" i="296"/>
  <c r="D322" i="296"/>
  <c r="D323" i="296"/>
  <c r="D324" i="296"/>
  <c r="D325" i="296"/>
  <c r="D326" i="296"/>
  <c r="D327" i="296"/>
  <c r="D328" i="296"/>
  <c r="D329" i="296"/>
  <c r="D330" i="296"/>
  <c r="D331" i="296"/>
  <c r="D332" i="296"/>
  <c r="D333" i="296"/>
  <c r="D334" i="296"/>
  <c r="D335" i="296"/>
  <c r="D336" i="296"/>
  <c r="D337" i="296"/>
  <c r="D338" i="296"/>
  <c r="D339" i="296"/>
  <c r="D340" i="296"/>
  <c r="D341" i="296"/>
  <c r="D342" i="296"/>
  <c r="D343" i="296"/>
  <c r="D344" i="296"/>
  <c r="D345" i="296"/>
  <c r="D346" i="296"/>
  <c r="D347" i="296"/>
  <c r="D348" i="296"/>
  <c r="D349" i="296"/>
  <c r="D350" i="296"/>
  <c r="D351" i="296"/>
  <c r="D352" i="296"/>
  <c r="D353" i="296"/>
  <c r="D354" i="296"/>
  <c r="D355" i="296"/>
  <c r="D356" i="296"/>
  <c r="D357" i="296"/>
  <c r="D358" i="296"/>
  <c r="D359" i="296"/>
  <c r="D360" i="296"/>
  <c r="D361" i="296"/>
  <c r="D362" i="296"/>
  <c r="D363" i="296"/>
  <c r="D364" i="296"/>
  <c r="D365" i="296"/>
  <c r="D366" i="296"/>
  <c r="D367" i="296"/>
  <c r="D368" i="296"/>
  <c r="D369" i="296"/>
  <c r="D370" i="296"/>
  <c r="D371" i="296"/>
  <c r="D372" i="296"/>
  <c r="D373" i="296"/>
  <c r="D374" i="296"/>
  <c r="D375" i="296"/>
  <c r="D376" i="296"/>
  <c r="D377" i="296"/>
  <c r="D378" i="296"/>
  <c r="D379" i="296"/>
  <c r="D380" i="296"/>
  <c r="D381" i="296"/>
  <c r="D382" i="296"/>
  <c r="D383" i="296"/>
  <c r="D384" i="296"/>
  <c r="D385" i="296"/>
  <c r="D386" i="296"/>
  <c r="D387" i="296"/>
  <c r="D388" i="296"/>
  <c r="D389" i="296"/>
  <c r="D390" i="296"/>
  <c r="D391" i="296"/>
  <c r="D392" i="296"/>
  <c r="D393" i="296"/>
  <c r="D394" i="296"/>
  <c r="D395" i="296"/>
  <c r="D396" i="296"/>
  <c r="D397" i="296"/>
  <c r="D398" i="296"/>
  <c r="D399" i="296"/>
  <c r="D400" i="296"/>
  <c r="D401" i="296"/>
  <c r="D402" i="296"/>
  <c r="D403" i="296"/>
  <c r="D404" i="296"/>
  <c r="D405" i="296"/>
  <c r="D406" i="296"/>
  <c r="D407" i="296"/>
  <c r="D408" i="296"/>
  <c r="D409" i="296"/>
  <c r="D410" i="296"/>
  <c r="D411" i="296"/>
  <c r="D412" i="296"/>
  <c r="D413" i="296"/>
  <c r="D414" i="296"/>
  <c r="D415" i="296"/>
  <c r="D416" i="296"/>
  <c r="D417" i="296"/>
  <c r="D418" i="296"/>
  <c r="D419" i="296"/>
  <c r="D420" i="296"/>
  <c r="D421" i="296"/>
  <c r="D422" i="296"/>
  <c r="N58" i="296"/>
  <c r="N59" i="296"/>
  <c r="N60" i="296"/>
  <c r="N61" i="296"/>
  <c r="N62" i="296"/>
  <c r="N63" i="296"/>
  <c r="N64" i="296"/>
  <c r="N65" i="296"/>
  <c r="N66" i="296"/>
  <c r="N67" i="296"/>
  <c r="N68" i="296"/>
  <c r="N69" i="296"/>
  <c r="N70" i="296"/>
  <c r="N71" i="296"/>
  <c r="N72" i="296"/>
  <c r="N73" i="296"/>
  <c r="N74" i="296"/>
  <c r="N75" i="296"/>
  <c r="N76" i="296"/>
  <c r="N77" i="296"/>
  <c r="N78" i="296"/>
  <c r="N79" i="296"/>
  <c r="N80" i="296"/>
  <c r="N81" i="296"/>
  <c r="N82" i="296"/>
  <c r="N83" i="296"/>
  <c r="N84" i="296"/>
  <c r="N85" i="296"/>
  <c r="N86" i="296"/>
  <c r="N87" i="296"/>
  <c r="N88" i="296"/>
  <c r="N89" i="296"/>
  <c r="N90" i="296"/>
  <c r="D92" i="298" s="1"/>
  <c r="N91" i="296"/>
  <c r="N92" i="296"/>
  <c r="N93" i="296"/>
  <c r="B13" i="301" s="1"/>
  <c r="N94" i="296"/>
  <c r="N95" i="296"/>
  <c r="N96" i="296"/>
  <c r="N97" i="296"/>
  <c r="B17" i="301" s="1"/>
  <c r="N98" i="296"/>
  <c r="B18" i="301" s="1"/>
  <c r="N99" i="296"/>
  <c r="N100" i="296"/>
  <c r="N101" i="296"/>
  <c r="B21" i="301" s="1"/>
  <c r="N102" i="296"/>
  <c r="N103" i="296"/>
  <c r="N104" i="296"/>
  <c r="N105" i="296"/>
  <c r="B25" i="301" s="1"/>
  <c r="N106" i="296"/>
  <c r="N107" i="296"/>
  <c r="N108" i="296"/>
  <c r="N109" i="296"/>
  <c r="B29" i="301" s="1"/>
  <c r="N110" i="296"/>
  <c r="N111" i="296"/>
  <c r="N112" i="296"/>
  <c r="N113" i="296"/>
  <c r="B33" i="301" s="1"/>
  <c r="N114" i="296"/>
  <c r="B34" i="301" s="1"/>
  <c r="N115" i="296"/>
  <c r="N116" i="296"/>
  <c r="N117" i="296"/>
  <c r="N118" i="296"/>
  <c r="N119" i="296"/>
  <c r="N120" i="296"/>
  <c r="N121" i="296"/>
  <c r="N122" i="296"/>
  <c r="N123" i="296"/>
  <c r="N124" i="296"/>
  <c r="N125" i="296"/>
  <c r="N126" i="296"/>
  <c r="N127" i="296"/>
  <c r="N128" i="296"/>
  <c r="N129" i="296"/>
  <c r="N130" i="296"/>
  <c r="N131" i="296"/>
  <c r="N132" i="296"/>
  <c r="N133" i="296"/>
  <c r="N134" i="296"/>
  <c r="N135" i="296"/>
  <c r="N136" i="296"/>
  <c r="N137" i="296"/>
  <c r="N138" i="296"/>
  <c r="N139" i="296"/>
  <c r="N140" i="296"/>
  <c r="N141" i="296"/>
  <c r="N142" i="296"/>
  <c r="N143" i="296"/>
  <c r="N144" i="296"/>
  <c r="N145" i="296"/>
  <c r="N146" i="296"/>
  <c r="N147" i="296"/>
  <c r="N184" i="296"/>
  <c r="N185" i="296"/>
  <c r="N186" i="296"/>
  <c r="N187" i="296"/>
  <c r="N188" i="296"/>
  <c r="N189" i="296"/>
  <c r="N190" i="296"/>
  <c r="N191" i="296"/>
  <c r="N192" i="296"/>
  <c r="N193" i="296"/>
  <c r="N194" i="296"/>
  <c r="N195" i="296"/>
  <c r="N196" i="296"/>
  <c r="N197" i="296"/>
  <c r="N198" i="296"/>
  <c r="N199" i="296"/>
  <c r="N200" i="296"/>
  <c r="N201" i="296"/>
  <c r="N202" i="296"/>
  <c r="N203" i="296"/>
  <c r="N204" i="296"/>
  <c r="N205" i="296"/>
  <c r="N206" i="296"/>
  <c r="N207" i="296"/>
  <c r="N208" i="296"/>
  <c r="N209" i="296"/>
  <c r="N210" i="296"/>
  <c r="N211" i="296"/>
  <c r="N212" i="296"/>
  <c r="N213" i="296"/>
  <c r="N214" i="296"/>
  <c r="N215" i="296"/>
  <c r="N216" i="296"/>
  <c r="N217" i="296"/>
  <c r="N218" i="296"/>
  <c r="N219" i="296"/>
  <c r="N220" i="296"/>
  <c r="N221" i="296"/>
  <c r="N222" i="296"/>
  <c r="N223" i="296"/>
  <c r="N224" i="296"/>
  <c r="N225" i="296"/>
  <c r="N226" i="296"/>
  <c r="N227" i="296"/>
  <c r="N228" i="296"/>
  <c r="N229" i="296"/>
  <c r="N230" i="296"/>
  <c r="N231" i="296"/>
  <c r="N232" i="296"/>
  <c r="N233" i="296"/>
  <c r="N234" i="296"/>
  <c r="N235" i="296"/>
  <c r="N236" i="296"/>
  <c r="N237" i="296"/>
  <c r="N238" i="296"/>
  <c r="N239" i="296"/>
  <c r="N240" i="296"/>
  <c r="N241" i="296"/>
  <c r="N242" i="296"/>
  <c r="N243" i="296"/>
  <c r="N244" i="296"/>
  <c r="N245" i="296"/>
  <c r="N246" i="296"/>
  <c r="N247" i="296"/>
  <c r="N248" i="296"/>
  <c r="N249" i="296"/>
  <c r="N250" i="296"/>
  <c r="N251" i="296"/>
  <c r="N252" i="296"/>
  <c r="N253" i="296"/>
  <c r="N254" i="296"/>
  <c r="N255" i="296"/>
  <c r="N256" i="296"/>
  <c r="N257" i="296"/>
  <c r="N258" i="296"/>
  <c r="N259" i="296"/>
  <c r="N260" i="296"/>
  <c r="N261" i="296"/>
  <c r="N262" i="296"/>
  <c r="N263" i="296"/>
  <c r="N264" i="296"/>
  <c r="N265" i="296"/>
  <c r="N266" i="296"/>
  <c r="N267" i="296"/>
  <c r="N268" i="296"/>
  <c r="N269" i="296"/>
  <c r="N315" i="296"/>
  <c r="N316" i="296"/>
  <c r="N317" i="296"/>
  <c r="N318" i="296"/>
  <c r="N319" i="296"/>
  <c r="N320" i="296"/>
  <c r="N321" i="296"/>
  <c r="N322" i="296"/>
  <c r="N323" i="296"/>
  <c r="N324" i="296"/>
  <c r="N325" i="296"/>
  <c r="N326" i="296"/>
  <c r="N327" i="296"/>
  <c r="N328" i="296"/>
  <c r="N329" i="296"/>
  <c r="N330" i="296"/>
  <c r="N331" i="296"/>
  <c r="N332" i="296"/>
  <c r="N333" i="296"/>
  <c r="N334" i="296"/>
  <c r="N335" i="296"/>
  <c r="N336" i="296"/>
  <c r="N337" i="296"/>
  <c r="N338" i="296"/>
  <c r="N339" i="296"/>
  <c r="N340" i="296"/>
  <c r="N341" i="296"/>
  <c r="N342" i="296"/>
  <c r="N343" i="296"/>
  <c r="N344" i="296"/>
  <c r="N345" i="296"/>
  <c r="N346" i="296"/>
  <c r="N347" i="296"/>
  <c r="N348" i="296"/>
  <c r="N349" i="296"/>
  <c r="N350" i="296"/>
  <c r="N351" i="296"/>
  <c r="N352" i="296"/>
  <c r="N353" i="296"/>
  <c r="N354" i="296"/>
  <c r="N355" i="296"/>
  <c r="N356" i="296"/>
  <c r="N357" i="296"/>
  <c r="N358" i="296"/>
  <c r="N359" i="296"/>
  <c r="N360" i="296"/>
  <c r="N361" i="296"/>
  <c r="N362" i="296"/>
  <c r="N363" i="296"/>
  <c r="N364" i="296"/>
  <c r="N365" i="296"/>
  <c r="N366" i="296"/>
  <c r="N367" i="296"/>
  <c r="N368" i="296"/>
  <c r="N369" i="296"/>
  <c r="N370" i="296"/>
  <c r="N371" i="296"/>
  <c r="N372" i="296"/>
  <c r="N373" i="296"/>
  <c r="N374" i="296"/>
  <c r="N375" i="296"/>
  <c r="N376" i="296"/>
  <c r="N377" i="296"/>
  <c r="N378" i="296"/>
  <c r="N379" i="296"/>
  <c r="N380" i="296"/>
  <c r="N381" i="296"/>
  <c r="N382" i="296"/>
  <c r="N383" i="296"/>
  <c r="N384" i="296"/>
  <c r="N385" i="296"/>
  <c r="N386" i="296"/>
  <c r="N387" i="296"/>
  <c r="N388" i="296"/>
  <c r="N389" i="296"/>
  <c r="N390" i="296"/>
  <c r="N391" i="296"/>
  <c r="N392" i="296"/>
  <c r="N393" i="296"/>
  <c r="N394" i="296"/>
  <c r="B10" i="311" s="1"/>
  <c r="N395" i="296"/>
  <c r="B11" i="311" s="1"/>
  <c r="N396" i="296"/>
  <c r="N397" i="296"/>
  <c r="N398" i="296"/>
  <c r="N399" i="296"/>
  <c r="B15" i="311" s="1"/>
  <c r="N400" i="296"/>
  <c r="N401" i="296"/>
  <c r="N402" i="296"/>
  <c r="D424" i="298" s="1"/>
  <c r="N403" i="296"/>
  <c r="B19" i="311" s="1"/>
  <c r="N404" i="296"/>
  <c r="B20" i="311" s="1"/>
  <c r="N405" i="296"/>
  <c r="N406" i="296"/>
  <c r="D428" i="298" s="1"/>
  <c r="N407" i="296"/>
  <c r="N408" i="296"/>
  <c r="B24" i="311" s="1"/>
  <c r="N409" i="296"/>
  <c r="N410" i="296"/>
  <c r="N411" i="296"/>
  <c r="D433" i="298" s="1"/>
  <c r="N412" i="296"/>
  <c r="B28" i="311" s="1"/>
  <c r="N413" i="296"/>
  <c r="N414" i="296"/>
  <c r="D436" i="298" s="1"/>
  <c r="N415" i="296"/>
  <c r="D437" i="298" s="1"/>
  <c r="N416" i="296"/>
  <c r="N417" i="296"/>
  <c r="N418" i="296"/>
  <c r="N419" i="296"/>
  <c r="D441" i="298" s="1"/>
  <c r="N420" i="296"/>
  <c r="N421" i="296"/>
  <c r="N422" i="296"/>
  <c r="O422" i="296"/>
  <c r="S422" i="296"/>
  <c r="Q422" i="296"/>
  <c r="O62" i="296"/>
  <c r="S62" i="296"/>
  <c r="Q62" i="296"/>
  <c r="O88" i="296"/>
  <c r="S88" i="296"/>
  <c r="Q88" i="296"/>
  <c r="O89" i="296"/>
  <c r="S89" i="296"/>
  <c r="Q89" i="296"/>
  <c r="O90" i="296"/>
  <c r="S90" i="296"/>
  <c r="Q90" i="296"/>
  <c r="O91" i="296"/>
  <c r="S91" i="296"/>
  <c r="Q91" i="296"/>
  <c r="O92" i="296"/>
  <c r="S92" i="296"/>
  <c r="Q92" i="296"/>
  <c r="O93" i="296"/>
  <c r="S93" i="296"/>
  <c r="Q93" i="296"/>
  <c r="O94" i="296"/>
  <c r="S94" i="296"/>
  <c r="Q94" i="296"/>
  <c r="O95" i="296"/>
  <c r="S95" i="296"/>
  <c r="Q95" i="296"/>
  <c r="O96" i="296"/>
  <c r="S96" i="296"/>
  <c r="Q96" i="296"/>
  <c r="O97" i="296"/>
  <c r="S97" i="296"/>
  <c r="Q97" i="296"/>
  <c r="O98" i="296"/>
  <c r="S98" i="296"/>
  <c r="Q98" i="296"/>
  <c r="O99" i="296"/>
  <c r="S99" i="296"/>
  <c r="Q99" i="296"/>
  <c r="O100" i="296"/>
  <c r="S100" i="296"/>
  <c r="Q100" i="296"/>
  <c r="O101" i="296"/>
  <c r="S101" i="296"/>
  <c r="Q101" i="296"/>
  <c r="O102" i="296"/>
  <c r="S102" i="296"/>
  <c r="Q102" i="296"/>
  <c r="O103" i="296"/>
  <c r="S103" i="296"/>
  <c r="Q103" i="296"/>
  <c r="O104" i="296"/>
  <c r="S104" i="296"/>
  <c r="Q104" i="296"/>
  <c r="O105" i="296"/>
  <c r="S105" i="296"/>
  <c r="Q105" i="296"/>
  <c r="O106" i="296"/>
  <c r="S106" i="296"/>
  <c r="Q106" i="296"/>
  <c r="O107" i="296"/>
  <c r="S107" i="296"/>
  <c r="Q107" i="296"/>
  <c r="O108" i="296"/>
  <c r="S108" i="296"/>
  <c r="Q108" i="296"/>
  <c r="O109" i="296"/>
  <c r="S109" i="296"/>
  <c r="Q109" i="296"/>
  <c r="O110" i="296"/>
  <c r="S110" i="296"/>
  <c r="Q110" i="296"/>
  <c r="O111" i="296"/>
  <c r="S111" i="296"/>
  <c r="Q111" i="296"/>
  <c r="O112" i="296"/>
  <c r="S112" i="296"/>
  <c r="Q112" i="296"/>
  <c r="O113" i="296"/>
  <c r="S113" i="296"/>
  <c r="Q113" i="296"/>
  <c r="O114" i="296"/>
  <c r="S114" i="296"/>
  <c r="Q114" i="296"/>
  <c r="O115" i="296"/>
  <c r="S115" i="296"/>
  <c r="Q115" i="296"/>
  <c r="O116" i="296"/>
  <c r="S116" i="296"/>
  <c r="Q116" i="296"/>
  <c r="O117" i="296"/>
  <c r="S117" i="296"/>
  <c r="Q117" i="296"/>
  <c r="O118" i="296"/>
  <c r="S118" i="296"/>
  <c r="Q118" i="296"/>
  <c r="O119" i="296"/>
  <c r="S119" i="296"/>
  <c r="Q119" i="296"/>
  <c r="O120" i="296"/>
  <c r="S120" i="296"/>
  <c r="Q120" i="296"/>
  <c r="O121" i="296"/>
  <c r="S121" i="296"/>
  <c r="Q121" i="296"/>
  <c r="O122" i="296"/>
  <c r="S122" i="296"/>
  <c r="Q122" i="296"/>
  <c r="O123" i="296"/>
  <c r="S123" i="296"/>
  <c r="Q123" i="296"/>
  <c r="O124" i="296"/>
  <c r="S124" i="296"/>
  <c r="Q124" i="296"/>
  <c r="O125" i="296"/>
  <c r="S125" i="296"/>
  <c r="Q125" i="296"/>
  <c r="O126" i="296"/>
  <c r="S126" i="296"/>
  <c r="Q126" i="296"/>
  <c r="O127" i="296"/>
  <c r="S127" i="296"/>
  <c r="Q127" i="296"/>
  <c r="O128" i="296"/>
  <c r="S128" i="296"/>
  <c r="Q128" i="296"/>
  <c r="O129" i="296"/>
  <c r="S129" i="296"/>
  <c r="Q129" i="296"/>
  <c r="O130" i="296"/>
  <c r="S130" i="296"/>
  <c r="Q130" i="296"/>
  <c r="O131" i="296"/>
  <c r="S131" i="296"/>
  <c r="Q131" i="296"/>
  <c r="O132" i="296"/>
  <c r="S132" i="296"/>
  <c r="Q132" i="296"/>
  <c r="O133" i="296"/>
  <c r="S133" i="296"/>
  <c r="Q133" i="296"/>
  <c r="O134" i="296"/>
  <c r="S134" i="296"/>
  <c r="Q134" i="296"/>
  <c r="O135" i="296"/>
  <c r="S135" i="296"/>
  <c r="Q135" i="296"/>
  <c r="O136" i="296"/>
  <c r="S136" i="296"/>
  <c r="Q136" i="296"/>
  <c r="O137" i="296"/>
  <c r="S137" i="296"/>
  <c r="Q137" i="296"/>
  <c r="O138" i="296"/>
  <c r="S138" i="296"/>
  <c r="Q138" i="296"/>
  <c r="O139" i="296"/>
  <c r="S139" i="296"/>
  <c r="Q139" i="296"/>
  <c r="O140" i="296"/>
  <c r="S140" i="296"/>
  <c r="Q140" i="296"/>
  <c r="O141" i="296"/>
  <c r="S141" i="296"/>
  <c r="Q141" i="296"/>
  <c r="O142" i="296"/>
  <c r="S142" i="296"/>
  <c r="Q142" i="296"/>
  <c r="O143" i="296"/>
  <c r="S143" i="296"/>
  <c r="Q143" i="296"/>
  <c r="O144" i="296"/>
  <c r="S144" i="296"/>
  <c r="Q144" i="296"/>
  <c r="O145" i="296"/>
  <c r="S145" i="296"/>
  <c r="Q145" i="296"/>
  <c r="O146" i="296"/>
  <c r="S146" i="296"/>
  <c r="Q146" i="296"/>
  <c r="O147" i="296"/>
  <c r="S147" i="296"/>
  <c r="Q147" i="296"/>
  <c r="O148" i="296"/>
  <c r="S148" i="296"/>
  <c r="Q148" i="296"/>
  <c r="O149" i="296"/>
  <c r="S149" i="296"/>
  <c r="Q149" i="296"/>
  <c r="O150" i="296"/>
  <c r="S150" i="296"/>
  <c r="Q150" i="296"/>
  <c r="O151" i="296"/>
  <c r="S151" i="296"/>
  <c r="Q151" i="296"/>
  <c r="O152" i="296"/>
  <c r="S152" i="296"/>
  <c r="Q152" i="296"/>
  <c r="O153" i="296"/>
  <c r="S153" i="296"/>
  <c r="Q153" i="296"/>
  <c r="O154" i="296"/>
  <c r="S154" i="296"/>
  <c r="Q154" i="296"/>
  <c r="O155" i="296"/>
  <c r="S155" i="296"/>
  <c r="Q155" i="296"/>
  <c r="O156" i="296"/>
  <c r="S156" i="296"/>
  <c r="Q156" i="296"/>
  <c r="O157" i="296"/>
  <c r="S157" i="296"/>
  <c r="Q157" i="296"/>
  <c r="O158" i="296"/>
  <c r="S158" i="296"/>
  <c r="Q158" i="296"/>
  <c r="O159" i="296"/>
  <c r="S159" i="296"/>
  <c r="Q159" i="296"/>
  <c r="O160" i="296"/>
  <c r="S160" i="296"/>
  <c r="Q160" i="296"/>
  <c r="O161" i="296"/>
  <c r="S161" i="296"/>
  <c r="Q161" i="296"/>
  <c r="O162" i="296"/>
  <c r="S162" i="296"/>
  <c r="Q162" i="296"/>
  <c r="O163" i="296"/>
  <c r="S163" i="296"/>
  <c r="Q163" i="296"/>
  <c r="O164" i="296"/>
  <c r="S164" i="296"/>
  <c r="Q164" i="296"/>
  <c r="O165" i="296"/>
  <c r="S165" i="296"/>
  <c r="Q165" i="296"/>
  <c r="O166" i="296"/>
  <c r="S166" i="296"/>
  <c r="Q166" i="296"/>
  <c r="O167" i="296"/>
  <c r="S167" i="296"/>
  <c r="Q167" i="296"/>
  <c r="O168" i="296"/>
  <c r="S168" i="296"/>
  <c r="Q168" i="296"/>
  <c r="O169" i="296"/>
  <c r="S169" i="296"/>
  <c r="Q169" i="296"/>
  <c r="O170" i="296"/>
  <c r="S170" i="296"/>
  <c r="Q170" i="296"/>
  <c r="O171" i="296"/>
  <c r="S171" i="296"/>
  <c r="Q171" i="296"/>
  <c r="O172" i="296"/>
  <c r="S172" i="296"/>
  <c r="Q172" i="296"/>
  <c r="O173" i="296"/>
  <c r="S173" i="296"/>
  <c r="Q173" i="296"/>
  <c r="O174" i="296"/>
  <c r="S174" i="296"/>
  <c r="Q174" i="296"/>
  <c r="O175" i="296"/>
  <c r="S175" i="296"/>
  <c r="Q175" i="296"/>
  <c r="O176" i="296"/>
  <c r="S176" i="296"/>
  <c r="Q176" i="296"/>
  <c r="O177" i="296"/>
  <c r="S177" i="296"/>
  <c r="Q177" i="296"/>
  <c r="O178" i="296"/>
  <c r="S178" i="296"/>
  <c r="Q178" i="296"/>
  <c r="O179" i="296"/>
  <c r="S179" i="296"/>
  <c r="Q179" i="296"/>
  <c r="O180" i="296"/>
  <c r="S180" i="296"/>
  <c r="Q180" i="296"/>
  <c r="O181" i="296"/>
  <c r="S181" i="296"/>
  <c r="Q181" i="296"/>
  <c r="O182" i="296"/>
  <c r="S182" i="296"/>
  <c r="Q182" i="296"/>
  <c r="O183" i="296"/>
  <c r="S183" i="296"/>
  <c r="Q183" i="296"/>
  <c r="O184" i="296"/>
  <c r="S184" i="296"/>
  <c r="Q184" i="296"/>
  <c r="O185" i="296"/>
  <c r="S185" i="296"/>
  <c r="Q185" i="296"/>
  <c r="O186" i="296"/>
  <c r="S186" i="296"/>
  <c r="Q186" i="296"/>
  <c r="O187" i="296"/>
  <c r="S187" i="296"/>
  <c r="Q187" i="296"/>
  <c r="O188" i="296"/>
  <c r="S188" i="296"/>
  <c r="Q188" i="296"/>
  <c r="O189" i="296"/>
  <c r="S189" i="296"/>
  <c r="Q189" i="296"/>
  <c r="O190" i="296"/>
  <c r="S190" i="296"/>
  <c r="Q190" i="296"/>
  <c r="O191" i="296"/>
  <c r="S191" i="296"/>
  <c r="Q191" i="296"/>
  <c r="O192" i="296"/>
  <c r="S192" i="296"/>
  <c r="Q192" i="296"/>
  <c r="O193" i="296"/>
  <c r="S193" i="296"/>
  <c r="Q193" i="296"/>
  <c r="O194" i="296"/>
  <c r="S194" i="296"/>
  <c r="Q194" i="296"/>
  <c r="O195" i="296"/>
  <c r="S195" i="296"/>
  <c r="Q195" i="296"/>
  <c r="O196" i="296"/>
  <c r="S196" i="296"/>
  <c r="Q196" i="296"/>
  <c r="O197" i="296"/>
  <c r="S197" i="296"/>
  <c r="Q197" i="296"/>
  <c r="O198" i="296"/>
  <c r="S198" i="296"/>
  <c r="Q198" i="296"/>
  <c r="O199" i="296"/>
  <c r="S199" i="296"/>
  <c r="Q199" i="296"/>
  <c r="O200" i="296"/>
  <c r="S200" i="296"/>
  <c r="Q200" i="296"/>
  <c r="O201" i="296"/>
  <c r="S201" i="296"/>
  <c r="Q201" i="296"/>
  <c r="O202" i="296"/>
  <c r="S202" i="296"/>
  <c r="Q202" i="296"/>
  <c r="O203" i="296"/>
  <c r="S203" i="296"/>
  <c r="Q203" i="296"/>
  <c r="O204" i="296"/>
  <c r="S204" i="296"/>
  <c r="Q204" i="296"/>
  <c r="O205" i="296"/>
  <c r="S205" i="296"/>
  <c r="Q205" i="296"/>
  <c r="O206" i="296"/>
  <c r="S206" i="296"/>
  <c r="Q206" i="296"/>
  <c r="O207" i="296"/>
  <c r="S207" i="296"/>
  <c r="Q207" i="296"/>
  <c r="O208" i="296"/>
  <c r="S208" i="296"/>
  <c r="Q208" i="296"/>
  <c r="O209" i="296"/>
  <c r="S209" i="296"/>
  <c r="Q209" i="296"/>
  <c r="O210" i="296"/>
  <c r="S210" i="296"/>
  <c r="Q210" i="296"/>
  <c r="O211" i="296"/>
  <c r="S211" i="296"/>
  <c r="Q211" i="296"/>
  <c r="O212" i="296"/>
  <c r="S212" i="296"/>
  <c r="Q212" i="296"/>
  <c r="O213" i="296"/>
  <c r="S213" i="296"/>
  <c r="Q213" i="296"/>
  <c r="O214" i="296"/>
  <c r="S214" i="296"/>
  <c r="Q214" i="296"/>
  <c r="O215" i="296"/>
  <c r="S215" i="296"/>
  <c r="Q215" i="296"/>
  <c r="O216" i="296"/>
  <c r="S216" i="296"/>
  <c r="Q216" i="296"/>
  <c r="O217" i="296"/>
  <c r="S217" i="296"/>
  <c r="Q217" i="296"/>
  <c r="O218" i="296"/>
  <c r="S218" i="296"/>
  <c r="Q218" i="296"/>
  <c r="O219" i="296"/>
  <c r="S219" i="296"/>
  <c r="Q219" i="296"/>
  <c r="O220" i="296"/>
  <c r="S220" i="296"/>
  <c r="Q220" i="296"/>
  <c r="O221" i="296"/>
  <c r="S221" i="296"/>
  <c r="Q221" i="296"/>
  <c r="O222" i="296"/>
  <c r="S222" i="296"/>
  <c r="Q222" i="296"/>
  <c r="O223" i="296"/>
  <c r="S223" i="296"/>
  <c r="Q223" i="296"/>
  <c r="O224" i="296"/>
  <c r="S224" i="296"/>
  <c r="Q224" i="296"/>
  <c r="O225" i="296"/>
  <c r="S225" i="296"/>
  <c r="Q225" i="296"/>
  <c r="O226" i="296"/>
  <c r="S226" i="296"/>
  <c r="Q226" i="296"/>
  <c r="O227" i="296"/>
  <c r="S227" i="296"/>
  <c r="Q227" i="296"/>
  <c r="O228" i="296"/>
  <c r="S228" i="296"/>
  <c r="Q228" i="296"/>
  <c r="O229" i="296"/>
  <c r="S229" i="296"/>
  <c r="Q229" i="296"/>
  <c r="O230" i="296"/>
  <c r="S230" i="296"/>
  <c r="Q230" i="296"/>
  <c r="O231" i="296"/>
  <c r="S231" i="296"/>
  <c r="Q231" i="296"/>
  <c r="O232" i="296"/>
  <c r="S232" i="296"/>
  <c r="Q232" i="296"/>
  <c r="O233" i="296"/>
  <c r="S233" i="296"/>
  <c r="Q233" i="296"/>
  <c r="O234" i="296"/>
  <c r="S234" i="296"/>
  <c r="Q234" i="296"/>
  <c r="O235" i="296"/>
  <c r="S235" i="296"/>
  <c r="Q235" i="296"/>
  <c r="O236" i="296"/>
  <c r="S236" i="296"/>
  <c r="Q236" i="296"/>
  <c r="O237" i="296"/>
  <c r="S237" i="296"/>
  <c r="Q237" i="296"/>
  <c r="O238" i="296"/>
  <c r="S238" i="296"/>
  <c r="Q238" i="296"/>
  <c r="O239" i="296"/>
  <c r="S239" i="296"/>
  <c r="Q239" i="296"/>
  <c r="O240" i="296"/>
  <c r="S240" i="296"/>
  <c r="Q240" i="296"/>
  <c r="O241" i="296"/>
  <c r="S241" i="296"/>
  <c r="Q241" i="296"/>
  <c r="O242" i="296"/>
  <c r="S242" i="296"/>
  <c r="Q242" i="296"/>
  <c r="O243" i="296"/>
  <c r="S243" i="296"/>
  <c r="Q243" i="296"/>
  <c r="O244" i="296"/>
  <c r="S244" i="296"/>
  <c r="Q244" i="296"/>
  <c r="O245" i="296"/>
  <c r="S245" i="296"/>
  <c r="Q245" i="296"/>
  <c r="O246" i="296"/>
  <c r="S246" i="296"/>
  <c r="Q246" i="296"/>
  <c r="O247" i="296"/>
  <c r="S247" i="296"/>
  <c r="Q247" i="296"/>
  <c r="O248" i="296"/>
  <c r="S248" i="296"/>
  <c r="Q248" i="296"/>
  <c r="O249" i="296"/>
  <c r="S249" i="296"/>
  <c r="Q249" i="296"/>
  <c r="O250" i="296"/>
  <c r="S250" i="296"/>
  <c r="Q250" i="296"/>
  <c r="O251" i="296"/>
  <c r="S251" i="296"/>
  <c r="Q251" i="296"/>
  <c r="O252" i="296"/>
  <c r="S252" i="296"/>
  <c r="Q252" i="296"/>
  <c r="O253" i="296"/>
  <c r="S253" i="296"/>
  <c r="Q253" i="296"/>
  <c r="O254" i="296"/>
  <c r="S254" i="296"/>
  <c r="Q254" i="296"/>
  <c r="O255" i="296"/>
  <c r="S255" i="296"/>
  <c r="Q255" i="296"/>
  <c r="O256" i="296"/>
  <c r="S256" i="296"/>
  <c r="Q256" i="296"/>
  <c r="O257" i="296"/>
  <c r="S257" i="296"/>
  <c r="Q257" i="296"/>
  <c r="O258" i="296"/>
  <c r="S258" i="296"/>
  <c r="Q258" i="296"/>
  <c r="O259" i="296"/>
  <c r="S259" i="296"/>
  <c r="Q259" i="296"/>
  <c r="O260" i="296"/>
  <c r="S260" i="296"/>
  <c r="Q260" i="296"/>
  <c r="O261" i="296"/>
  <c r="S261" i="296"/>
  <c r="Q261" i="296"/>
  <c r="O262" i="296"/>
  <c r="S262" i="296"/>
  <c r="Q262" i="296"/>
  <c r="O263" i="296"/>
  <c r="S263" i="296"/>
  <c r="Q263" i="296"/>
  <c r="O264" i="296"/>
  <c r="S264" i="296"/>
  <c r="Q264" i="296"/>
  <c r="O265" i="296"/>
  <c r="S265" i="296"/>
  <c r="Q265" i="296"/>
  <c r="O266" i="296"/>
  <c r="S266" i="296"/>
  <c r="Q266" i="296"/>
  <c r="O267" i="296"/>
  <c r="S267" i="296"/>
  <c r="Q267" i="296"/>
  <c r="O268" i="296"/>
  <c r="S268" i="296"/>
  <c r="Q268" i="296"/>
  <c r="O269" i="296"/>
  <c r="S269" i="296"/>
  <c r="Q269" i="296"/>
  <c r="O270" i="296"/>
  <c r="S270" i="296"/>
  <c r="Q270" i="296"/>
  <c r="O271" i="296"/>
  <c r="S271" i="296"/>
  <c r="Q271" i="296"/>
  <c r="O272" i="296"/>
  <c r="S272" i="296"/>
  <c r="Q272" i="296"/>
  <c r="O273" i="296"/>
  <c r="S273" i="296"/>
  <c r="Q273" i="296"/>
  <c r="O274" i="296"/>
  <c r="S274" i="296"/>
  <c r="Q274" i="296"/>
  <c r="O275" i="296"/>
  <c r="S275" i="296"/>
  <c r="Q275" i="296"/>
  <c r="O276" i="296"/>
  <c r="S276" i="296"/>
  <c r="Q276" i="296"/>
  <c r="O277" i="296"/>
  <c r="S277" i="296"/>
  <c r="Q277" i="296"/>
  <c r="O278" i="296"/>
  <c r="S278" i="296"/>
  <c r="Q278" i="296"/>
  <c r="O279" i="296"/>
  <c r="S279" i="296"/>
  <c r="Q279" i="296"/>
  <c r="O280" i="296"/>
  <c r="S280" i="296"/>
  <c r="Q280" i="296"/>
  <c r="O281" i="296"/>
  <c r="S281" i="296"/>
  <c r="Q281" i="296"/>
  <c r="O282" i="296"/>
  <c r="S282" i="296"/>
  <c r="Q282" i="296"/>
  <c r="O285" i="296"/>
  <c r="S285" i="296"/>
  <c r="Q285" i="296"/>
  <c r="O286" i="296"/>
  <c r="S286" i="296"/>
  <c r="Q286" i="296"/>
  <c r="O287" i="296"/>
  <c r="S287" i="296"/>
  <c r="Q287" i="296"/>
  <c r="O288" i="296"/>
  <c r="S288" i="296"/>
  <c r="Q288" i="296"/>
  <c r="O289" i="296"/>
  <c r="S289" i="296"/>
  <c r="Q289" i="296"/>
  <c r="O290" i="296"/>
  <c r="S290" i="296"/>
  <c r="Q290" i="296"/>
  <c r="O291" i="296"/>
  <c r="S291" i="296"/>
  <c r="Q291" i="296"/>
  <c r="O292" i="296"/>
  <c r="S292" i="296"/>
  <c r="Q292" i="296"/>
  <c r="O293" i="296"/>
  <c r="S293" i="296"/>
  <c r="Q293" i="296"/>
  <c r="O294" i="296"/>
  <c r="S294" i="296"/>
  <c r="Q294" i="296"/>
  <c r="O295" i="296"/>
  <c r="S295" i="296"/>
  <c r="Q295" i="296"/>
  <c r="O296" i="296"/>
  <c r="S296" i="296"/>
  <c r="Q296" i="296"/>
  <c r="O297" i="296"/>
  <c r="S297" i="296"/>
  <c r="Q297" i="296"/>
  <c r="O298" i="296"/>
  <c r="S298" i="296"/>
  <c r="Q298" i="296"/>
  <c r="O299" i="296"/>
  <c r="S299" i="296"/>
  <c r="Q299" i="296"/>
  <c r="O300" i="296"/>
  <c r="S300" i="296"/>
  <c r="Q300" i="296"/>
  <c r="O301" i="296"/>
  <c r="S301" i="296"/>
  <c r="Q301" i="296"/>
  <c r="O302" i="296"/>
  <c r="S302" i="296"/>
  <c r="Q302" i="296"/>
  <c r="O303" i="296"/>
  <c r="S303" i="296"/>
  <c r="Q303" i="296"/>
  <c r="O304" i="296"/>
  <c r="S304" i="296"/>
  <c r="Q304" i="296"/>
  <c r="O305" i="296"/>
  <c r="S305" i="296"/>
  <c r="Q305" i="296"/>
  <c r="O306" i="296"/>
  <c r="S306" i="296"/>
  <c r="Q306" i="296"/>
  <c r="O307" i="296"/>
  <c r="S307" i="296"/>
  <c r="Q307" i="296"/>
  <c r="O308" i="296"/>
  <c r="S308" i="296"/>
  <c r="Q308" i="296"/>
  <c r="O309" i="296"/>
  <c r="S309" i="296"/>
  <c r="Q309" i="296"/>
  <c r="O310" i="296"/>
  <c r="S310" i="296"/>
  <c r="Q310" i="296"/>
  <c r="O311" i="296"/>
  <c r="S311" i="296"/>
  <c r="Q311" i="296"/>
  <c r="O312" i="296"/>
  <c r="S312" i="296"/>
  <c r="Q312" i="296"/>
  <c r="O313" i="296"/>
  <c r="S313" i="296"/>
  <c r="Q313" i="296"/>
  <c r="O314" i="296"/>
  <c r="S314" i="296"/>
  <c r="Q314" i="296"/>
  <c r="O315" i="296"/>
  <c r="S315" i="296"/>
  <c r="Q315" i="296"/>
  <c r="O316" i="296"/>
  <c r="S316" i="296"/>
  <c r="Q316" i="296"/>
  <c r="O317" i="296"/>
  <c r="S317" i="296"/>
  <c r="Q317" i="296"/>
  <c r="O318" i="296"/>
  <c r="S318" i="296"/>
  <c r="Q318" i="296"/>
  <c r="O319" i="296"/>
  <c r="S319" i="296"/>
  <c r="Q319" i="296"/>
  <c r="O320" i="296"/>
  <c r="S320" i="296"/>
  <c r="Q320" i="296"/>
  <c r="O321" i="296"/>
  <c r="S321" i="296"/>
  <c r="Q321" i="296"/>
  <c r="O322" i="296"/>
  <c r="S322" i="296"/>
  <c r="Q322" i="296"/>
  <c r="O323" i="296"/>
  <c r="S323" i="296"/>
  <c r="Q323" i="296"/>
  <c r="O324" i="296"/>
  <c r="S324" i="296"/>
  <c r="Q324" i="296"/>
  <c r="O325" i="296"/>
  <c r="S325" i="296"/>
  <c r="Q325" i="296"/>
  <c r="O326" i="296"/>
  <c r="S326" i="296"/>
  <c r="Q326" i="296"/>
  <c r="O327" i="296"/>
  <c r="S327" i="296"/>
  <c r="Q327" i="296"/>
  <c r="O328" i="296"/>
  <c r="S328" i="296"/>
  <c r="Q328" i="296"/>
  <c r="O329" i="296"/>
  <c r="S329" i="296"/>
  <c r="Q329" i="296"/>
  <c r="O330" i="296"/>
  <c r="S330" i="296"/>
  <c r="Q330" i="296"/>
  <c r="O331" i="296"/>
  <c r="S331" i="296"/>
  <c r="Q331" i="296"/>
  <c r="O332" i="296"/>
  <c r="S332" i="296"/>
  <c r="Q332" i="296"/>
  <c r="O333" i="296"/>
  <c r="S333" i="296"/>
  <c r="Q333" i="296"/>
  <c r="O334" i="296"/>
  <c r="S334" i="296"/>
  <c r="Q334" i="296"/>
  <c r="O340" i="296"/>
  <c r="S340" i="296"/>
  <c r="Q340" i="296"/>
  <c r="O341" i="296"/>
  <c r="S341" i="296"/>
  <c r="Q341" i="296"/>
  <c r="O342" i="296"/>
  <c r="S342" i="296"/>
  <c r="Q342" i="296"/>
  <c r="O343" i="296"/>
  <c r="S343" i="296"/>
  <c r="Q343" i="296"/>
  <c r="O344" i="296"/>
  <c r="S344" i="296"/>
  <c r="Q344" i="296"/>
  <c r="O345" i="296"/>
  <c r="S345" i="296"/>
  <c r="Q345" i="296"/>
  <c r="O346" i="296"/>
  <c r="S346" i="296"/>
  <c r="Q346" i="296"/>
  <c r="O347" i="296"/>
  <c r="S347" i="296"/>
  <c r="Q347" i="296"/>
  <c r="O348" i="296"/>
  <c r="S348" i="296"/>
  <c r="Q348" i="296"/>
  <c r="O349" i="296"/>
  <c r="S349" i="296"/>
  <c r="Q349" i="296"/>
  <c r="O350" i="296"/>
  <c r="S350" i="296"/>
  <c r="Q350" i="296"/>
  <c r="O351" i="296"/>
  <c r="S351" i="296"/>
  <c r="Q351" i="296"/>
  <c r="O352" i="296"/>
  <c r="S352" i="296"/>
  <c r="Q352" i="296"/>
  <c r="O353" i="296"/>
  <c r="S353" i="296"/>
  <c r="Q353" i="296"/>
  <c r="O354" i="296"/>
  <c r="S354" i="296"/>
  <c r="Q354" i="296"/>
  <c r="O355" i="296"/>
  <c r="S355" i="296"/>
  <c r="Q355" i="296"/>
  <c r="O356" i="296"/>
  <c r="S356" i="296"/>
  <c r="Q356" i="296"/>
  <c r="O357" i="296"/>
  <c r="S357" i="296"/>
  <c r="Q357" i="296"/>
  <c r="O358" i="296"/>
  <c r="S358" i="296"/>
  <c r="Q358" i="296"/>
  <c r="O359" i="296"/>
  <c r="S359" i="296"/>
  <c r="Q359" i="296"/>
  <c r="O360" i="296"/>
  <c r="S360" i="296"/>
  <c r="Q360" i="296"/>
  <c r="O361" i="296"/>
  <c r="S361" i="296"/>
  <c r="Q361" i="296"/>
  <c r="O362" i="296"/>
  <c r="S362" i="296"/>
  <c r="Q362" i="296"/>
  <c r="O363" i="296"/>
  <c r="S363" i="296"/>
  <c r="Q363" i="296"/>
  <c r="O364" i="296"/>
  <c r="S364" i="296"/>
  <c r="Q364" i="296"/>
  <c r="O365" i="296"/>
  <c r="S365" i="296"/>
  <c r="Q365" i="296"/>
  <c r="O366" i="296"/>
  <c r="S366" i="296"/>
  <c r="Q366" i="296"/>
  <c r="O367" i="296"/>
  <c r="S367" i="296"/>
  <c r="Q367" i="296"/>
  <c r="O368" i="296"/>
  <c r="S368" i="296"/>
  <c r="Q368" i="296"/>
  <c r="O369" i="296"/>
  <c r="S369" i="296"/>
  <c r="Q369" i="296"/>
  <c r="O370" i="296"/>
  <c r="S370" i="296"/>
  <c r="Q370" i="296"/>
  <c r="O371" i="296"/>
  <c r="S371" i="296"/>
  <c r="Q371" i="296"/>
  <c r="O372" i="296"/>
  <c r="S372" i="296"/>
  <c r="Q372" i="296"/>
  <c r="O373" i="296"/>
  <c r="S373" i="296"/>
  <c r="Q373" i="296"/>
  <c r="O374" i="296"/>
  <c r="S374" i="296"/>
  <c r="Q374" i="296"/>
  <c r="O375" i="296"/>
  <c r="S375" i="296"/>
  <c r="Q375" i="296"/>
  <c r="O376" i="296"/>
  <c r="S376" i="296"/>
  <c r="Q376" i="296"/>
  <c r="O377" i="296"/>
  <c r="S377" i="296"/>
  <c r="Q377" i="296"/>
  <c r="O378" i="296"/>
  <c r="S378" i="296"/>
  <c r="Q378" i="296"/>
  <c r="O379" i="296"/>
  <c r="S379" i="296"/>
  <c r="Q379" i="296"/>
  <c r="O380" i="296"/>
  <c r="S380" i="296"/>
  <c r="Q380" i="296"/>
  <c r="O381" i="296"/>
  <c r="S381" i="296"/>
  <c r="Q381" i="296"/>
  <c r="O382" i="296"/>
  <c r="S382" i="296"/>
  <c r="Q382" i="296"/>
  <c r="O383" i="296"/>
  <c r="S383" i="296"/>
  <c r="Q383" i="296"/>
  <c r="O384" i="296"/>
  <c r="S384" i="296"/>
  <c r="Q384" i="296"/>
  <c r="O385" i="296"/>
  <c r="S385" i="296"/>
  <c r="Q385" i="296"/>
  <c r="O386" i="296"/>
  <c r="S386" i="296"/>
  <c r="Q386" i="296"/>
  <c r="O387" i="296"/>
  <c r="S387" i="296"/>
  <c r="Q387" i="296"/>
  <c r="O388" i="296"/>
  <c r="S388" i="296"/>
  <c r="Q388" i="296"/>
  <c r="O389" i="296"/>
  <c r="S389" i="296"/>
  <c r="Q389" i="296"/>
  <c r="O390" i="296"/>
  <c r="S390" i="296"/>
  <c r="Q390" i="296"/>
  <c r="O391" i="296"/>
  <c r="S391" i="296"/>
  <c r="Q391" i="296"/>
  <c r="O392" i="296"/>
  <c r="S392" i="296"/>
  <c r="Q392" i="296"/>
  <c r="O393" i="296"/>
  <c r="S393" i="296"/>
  <c r="Q393" i="296"/>
  <c r="O394" i="296"/>
  <c r="S394" i="296"/>
  <c r="Q394" i="296"/>
  <c r="O395" i="296"/>
  <c r="S395" i="296"/>
  <c r="Q395" i="296"/>
  <c r="O396" i="296"/>
  <c r="S396" i="296"/>
  <c r="Q396" i="296"/>
  <c r="O397" i="296"/>
  <c r="S397" i="296"/>
  <c r="Q397" i="296"/>
  <c r="O398" i="296"/>
  <c r="S398" i="296"/>
  <c r="Q398" i="296"/>
  <c r="O399" i="296"/>
  <c r="S399" i="296"/>
  <c r="Q399" i="296"/>
  <c r="O400" i="296"/>
  <c r="S400" i="296"/>
  <c r="Q400" i="296"/>
  <c r="O401" i="296"/>
  <c r="S401" i="296"/>
  <c r="Q401" i="296"/>
  <c r="O402" i="296"/>
  <c r="S402" i="296"/>
  <c r="Q402" i="296"/>
  <c r="O403" i="296"/>
  <c r="S403" i="296"/>
  <c r="Q403" i="296"/>
  <c r="O404" i="296"/>
  <c r="S404" i="296"/>
  <c r="Q404" i="296"/>
  <c r="O405" i="296"/>
  <c r="S405" i="296"/>
  <c r="Q405" i="296"/>
  <c r="O406" i="296"/>
  <c r="S406" i="296"/>
  <c r="Q406" i="296"/>
  <c r="O407" i="296"/>
  <c r="S407" i="296"/>
  <c r="Q407" i="296"/>
  <c r="O408" i="296"/>
  <c r="S408" i="296"/>
  <c r="Q408" i="296"/>
  <c r="O409" i="296"/>
  <c r="S409" i="296"/>
  <c r="Q409" i="296"/>
  <c r="O410" i="296"/>
  <c r="S410" i="296"/>
  <c r="Q410" i="296"/>
  <c r="O411" i="296"/>
  <c r="S411" i="296"/>
  <c r="Q411" i="296"/>
  <c r="O412" i="296"/>
  <c r="S412" i="296"/>
  <c r="Q412" i="296"/>
  <c r="O413" i="296"/>
  <c r="S413" i="296"/>
  <c r="Q413" i="296"/>
  <c r="O414" i="296"/>
  <c r="S414" i="296"/>
  <c r="Q414" i="296"/>
  <c r="O415" i="296"/>
  <c r="S415" i="296"/>
  <c r="Q415" i="296"/>
  <c r="O416" i="296"/>
  <c r="S416" i="296"/>
  <c r="Q416" i="296"/>
  <c r="O417" i="296"/>
  <c r="S417" i="296"/>
  <c r="Q417" i="296"/>
  <c r="O418" i="296"/>
  <c r="S418" i="296"/>
  <c r="Q418" i="296"/>
  <c r="O419" i="296"/>
  <c r="S419" i="296"/>
  <c r="Q419" i="296"/>
  <c r="O420" i="296"/>
  <c r="S420" i="296"/>
  <c r="Q420" i="296"/>
  <c r="O421" i="296"/>
  <c r="S421" i="296"/>
  <c r="Q421" i="296"/>
  <c r="O57" i="296"/>
  <c r="S57" i="296"/>
  <c r="Q57" i="296"/>
  <c r="O58" i="296"/>
  <c r="S58" i="296"/>
  <c r="Q58" i="296"/>
  <c r="O59" i="296"/>
  <c r="S59" i="296"/>
  <c r="Q59" i="296"/>
  <c r="O60" i="296"/>
  <c r="S60" i="296"/>
  <c r="Q60" i="296"/>
  <c r="O61" i="296"/>
  <c r="S61" i="296"/>
  <c r="Q61" i="296"/>
  <c r="S87" i="296"/>
  <c r="S86" i="296"/>
  <c r="S85" i="296"/>
  <c r="S84" i="296"/>
  <c r="S83" i="296"/>
  <c r="S82" i="296"/>
  <c r="S81" i="296"/>
  <c r="S80" i="296"/>
  <c r="S79" i="296"/>
  <c r="S78" i="296"/>
  <c r="S77" i="296"/>
  <c r="S76" i="296"/>
  <c r="S75" i="296"/>
  <c r="S74" i="296"/>
  <c r="S73" i="296"/>
  <c r="S72" i="296"/>
  <c r="S71" i="296"/>
  <c r="S70" i="296"/>
  <c r="S69" i="296"/>
  <c r="S68" i="296"/>
  <c r="S67" i="296"/>
  <c r="S66" i="296"/>
  <c r="S65" i="296"/>
  <c r="S64" i="296"/>
  <c r="S63" i="296"/>
  <c r="Q87" i="296"/>
  <c r="Q86" i="296"/>
  <c r="Q85" i="296"/>
  <c r="Q84" i="296"/>
  <c r="Q83" i="296"/>
  <c r="Q82" i="296"/>
  <c r="Q81" i="296"/>
  <c r="Q80" i="296"/>
  <c r="Q79" i="296"/>
  <c r="Q78" i="296"/>
  <c r="Q77" i="296"/>
  <c r="Q76" i="296"/>
  <c r="Q75" i="296"/>
  <c r="Q74" i="296"/>
  <c r="Q73" i="296"/>
  <c r="Q72" i="296"/>
  <c r="Q71" i="296"/>
  <c r="Q70" i="296"/>
  <c r="Q69" i="296"/>
  <c r="Q68" i="296"/>
  <c r="Q67" i="296"/>
  <c r="Q66" i="296"/>
  <c r="Q65" i="296"/>
  <c r="Q64" i="296"/>
  <c r="Q63" i="296"/>
  <c r="O63" i="296"/>
  <c r="O64" i="296"/>
  <c r="O65" i="296"/>
  <c r="O66" i="296"/>
  <c r="O67" i="296"/>
  <c r="O68" i="296"/>
  <c r="O69" i="296"/>
  <c r="O70" i="296"/>
  <c r="O71" i="296"/>
  <c r="O72" i="296"/>
  <c r="O73" i="296"/>
  <c r="O74" i="296"/>
  <c r="O75" i="296"/>
  <c r="O76" i="296"/>
  <c r="O77" i="296"/>
  <c r="O78" i="296"/>
  <c r="O79" i="296"/>
  <c r="O80" i="296"/>
  <c r="O81" i="296"/>
  <c r="O82" i="296"/>
  <c r="O83" i="296"/>
  <c r="O84" i="296"/>
  <c r="O85" i="296"/>
  <c r="O86" i="296"/>
  <c r="O87" i="296"/>
  <c r="D57" i="296"/>
  <c r="C57" i="296"/>
  <c r="N9" i="311"/>
  <c r="N10" i="311"/>
  <c r="N11" i="311"/>
  <c r="N12" i="311"/>
  <c r="N13" i="311"/>
  <c r="N14" i="311"/>
  <c r="N15" i="311"/>
  <c r="P15" i="311" s="1"/>
  <c r="N16" i="311"/>
  <c r="N17" i="311"/>
  <c r="N18" i="311"/>
  <c r="N19" i="311"/>
  <c r="N20" i="311"/>
  <c r="N21" i="311"/>
  <c r="N22" i="311"/>
  <c r="N23" i="311"/>
  <c r="N24" i="311"/>
  <c r="N25" i="311"/>
  <c r="N26" i="311"/>
  <c r="N27" i="311"/>
  <c r="N28" i="311"/>
  <c r="N29" i="311"/>
  <c r="N30" i="311"/>
  <c r="N31" i="311"/>
  <c r="N32" i="311"/>
  <c r="N33" i="311"/>
  <c r="N34" i="311"/>
  <c r="N35" i="311"/>
  <c r="N36" i="311"/>
  <c r="N37" i="311"/>
  <c r="N38" i="311"/>
  <c r="N8" i="311"/>
  <c r="P8" i="311" s="1"/>
  <c r="B9" i="311"/>
  <c r="C9" i="311"/>
  <c r="D9" i="311"/>
  <c r="E9" i="311" s="1"/>
  <c r="F9" i="311"/>
  <c r="G9" i="311"/>
  <c r="H9" i="311"/>
  <c r="I9" i="311"/>
  <c r="J9" i="311"/>
  <c r="K9" i="311"/>
  <c r="L9" i="311"/>
  <c r="M9" i="311"/>
  <c r="C10" i="311"/>
  <c r="D10" i="311"/>
  <c r="E10" i="311" s="1"/>
  <c r="F10" i="311"/>
  <c r="G10" i="311"/>
  <c r="H10" i="311"/>
  <c r="I10" i="311"/>
  <c r="J10" i="311"/>
  <c r="K10" i="311"/>
  <c r="L10" i="311"/>
  <c r="M10" i="311"/>
  <c r="C11" i="311"/>
  <c r="D11" i="311"/>
  <c r="E11" i="311" s="1"/>
  <c r="F11" i="311"/>
  <c r="G11" i="311"/>
  <c r="H11" i="311"/>
  <c r="I11" i="311"/>
  <c r="J11" i="311"/>
  <c r="K11" i="311"/>
  <c r="L11" i="311"/>
  <c r="M11" i="311"/>
  <c r="C12" i="311"/>
  <c r="D12" i="311"/>
  <c r="E12" i="311" s="1"/>
  <c r="F12" i="311"/>
  <c r="G12" i="311"/>
  <c r="H12" i="311"/>
  <c r="I12" i="311"/>
  <c r="J12" i="311"/>
  <c r="K12" i="311"/>
  <c r="L12" i="311"/>
  <c r="M12" i="311"/>
  <c r="B13" i="311"/>
  <c r="C13" i="311"/>
  <c r="D13" i="311"/>
  <c r="E13" i="311" s="1"/>
  <c r="F13" i="311"/>
  <c r="G13" i="311"/>
  <c r="H13" i="311"/>
  <c r="I13" i="311"/>
  <c r="J13" i="311"/>
  <c r="K13" i="311"/>
  <c r="L13" i="311"/>
  <c r="M13" i="311"/>
  <c r="C14" i="311"/>
  <c r="D14" i="311"/>
  <c r="E14" i="311" s="1"/>
  <c r="F14" i="311"/>
  <c r="G14" i="311"/>
  <c r="H14" i="311"/>
  <c r="I14" i="311"/>
  <c r="J14" i="311"/>
  <c r="K14" i="311"/>
  <c r="L14" i="311"/>
  <c r="M14" i="311"/>
  <c r="C15" i="311"/>
  <c r="D15" i="311"/>
  <c r="E15" i="311" s="1"/>
  <c r="F15" i="311"/>
  <c r="G15" i="311"/>
  <c r="H15" i="311"/>
  <c r="I15" i="311"/>
  <c r="J15" i="311"/>
  <c r="K15" i="311"/>
  <c r="L15" i="311"/>
  <c r="M15" i="311"/>
  <c r="C16" i="311"/>
  <c r="D16" i="311"/>
  <c r="E16" i="311" s="1"/>
  <c r="F16" i="311"/>
  <c r="G16" i="311"/>
  <c r="H16" i="311"/>
  <c r="I16" i="311"/>
  <c r="J16" i="311"/>
  <c r="K16" i="311"/>
  <c r="L16" i="311"/>
  <c r="M16" i="311"/>
  <c r="B17" i="311"/>
  <c r="C17" i="311"/>
  <c r="D17" i="311"/>
  <c r="E17" i="311" s="1"/>
  <c r="F17" i="311"/>
  <c r="G17" i="311"/>
  <c r="H17" i="311"/>
  <c r="I17" i="311"/>
  <c r="J17" i="311"/>
  <c r="K17" i="311"/>
  <c r="L17" i="311"/>
  <c r="M17" i="311"/>
  <c r="P17" i="311"/>
  <c r="B18" i="311"/>
  <c r="C18" i="311"/>
  <c r="D18" i="311"/>
  <c r="E18" i="311" s="1"/>
  <c r="F18" i="311"/>
  <c r="G18" i="311"/>
  <c r="H18" i="311"/>
  <c r="I18" i="311"/>
  <c r="J18" i="311"/>
  <c r="K18" i="311"/>
  <c r="L18" i="311"/>
  <c r="M18" i="311"/>
  <c r="C19" i="311"/>
  <c r="D19" i="311"/>
  <c r="E19" i="311" s="1"/>
  <c r="F19" i="311"/>
  <c r="G19" i="311"/>
  <c r="H19" i="311"/>
  <c r="I19" i="311"/>
  <c r="J19" i="311"/>
  <c r="K19" i="311"/>
  <c r="L19" i="311"/>
  <c r="M19" i="311"/>
  <c r="C20" i="311"/>
  <c r="D20" i="311"/>
  <c r="E20" i="311" s="1"/>
  <c r="F20" i="311"/>
  <c r="G20" i="311"/>
  <c r="H20" i="311"/>
  <c r="I20" i="311"/>
  <c r="J20" i="311"/>
  <c r="K20" i="311"/>
  <c r="L20" i="311"/>
  <c r="M20" i="311"/>
  <c r="B21" i="311"/>
  <c r="C21" i="311"/>
  <c r="D21" i="311"/>
  <c r="E21" i="311" s="1"/>
  <c r="F21" i="311"/>
  <c r="G21" i="311"/>
  <c r="H21" i="311"/>
  <c r="I21" i="311"/>
  <c r="J21" i="311"/>
  <c r="K21" i="311"/>
  <c r="L21" i="311"/>
  <c r="M21" i="311"/>
  <c r="B22" i="311"/>
  <c r="C22" i="311"/>
  <c r="D22" i="311"/>
  <c r="E22" i="311" s="1"/>
  <c r="F22" i="311"/>
  <c r="G22" i="311"/>
  <c r="H22" i="311"/>
  <c r="I22" i="311"/>
  <c r="J22" i="311"/>
  <c r="K22" i="311"/>
  <c r="L22" i="311"/>
  <c r="M22" i="311"/>
  <c r="B23" i="311"/>
  <c r="P23" i="311" s="1"/>
  <c r="C23" i="311"/>
  <c r="D23" i="311"/>
  <c r="E23" i="311" s="1"/>
  <c r="F23" i="311"/>
  <c r="G23" i="311"/>
  <c r="H23" i="311"/>
  <c r="I23" i="311"/>
  <c r="J23" i="311"/>
  <c r="K23" i="311"/>
  <c r="L23" i="311"/>
  <c r="M23" i="311"/>
  <c r="C24" i="311"/>
  <c r="D24" i="311"/>
  <c r="E24" i="311" s="1"/>
  <c r="F24" i="311"/>
  <c r="G24" i="311"/>
  <c r="H24" i="311"/>
  <c r="I24" i="311"/>
  <c r="J24" i="311"/>
  <c r="K24" i="311"/>
  <c r="L24" i="311"/>
  <c r="M24" i="311"/>
  <c r="B25" i="311"/>
  <c r="C25" i="311"/>
  <c r="D25" i="311"/>
  <c r="E25" i="311" s="1"/>
  <c r="F25" i="311"/>
  <c r="G25" i="311"/>
  <c r="H25" i="311"/>
  <c r="I25" i="311"/>
  <c r="J25" i="311"/>
  <c r="K25" i="311"/>
  <c r="L25" i="311"/>
  <c r="M25" i="311"/>
  <c r="B26" i="311"/>
  <c r="C26" i="311"/>
  <c r="D26" i="311"/>
  <c r="E26" i="311" s="1"/>
  <c r="F26" i="311"/>
  <c r="G26" i="311"/>
  <c r="H26" i="311"/>
  <c r="I26" i="311"/>
  <c r="J26" i="311"/>
  <c r="K26" i="311"/>
  <c r="L26" i="311"/>
  <c r="M26" i="311"/>
  <c r="B27" i="311"/>
  <c r="C27" i="311"/>
  <c r="D27" i="311"/>
  <c r="E27" i="311" s="1"/>
  <c r="F27" i="311"/>
  <c r="G27" i="311"/>
  <c r="H27" i="311"/>
  <c r="I27" i="311"/>
  <c r="J27" i="311"/>
  <c r="K27" i="311"/>
  <c r="L27" i="311"/>
  <c r="M27" i="311"/>
  <c r="C28" i="311"/>
  <c r="D28" i="311"/>
  <c r="E28" i="311" s="1"/>
  <c r="F28" i="311"/>
  <c r="G28" i="311"/>
  <c r="H28" i="311"/>
  <c r="I28" i="311"/>
  <c r="J28" i="311"/>
  <c r="K28" i="311"/>
  <c r="L28" i="311"/>
  <c r="M28" i="311"/>
  <c r="B29" i="311"/>
  <c r="C29" i="311"/>
  <c r="D29" i="311"/>
  <c r="E29" i="311" s="1"/>
  <c r="F29" i="311"/>
  <c r="G29" i="311"/>
  <c r="H29" i="311"/>
  <c r="I29" i="311"/>
  <c r="J29" i="311"/>
  <c r="K29" i="311"/>
  <c r="L29" i="311"/>
  <c r="M29" i="311"/>
  <c r="B30" i="311"/>
  <c r="C30" i="311"/>
  <c r="D30" i="311"/>
  <c r="E30" i="311" s="1"/>
  <c r="F30" i="311"/>
  <c r="G30" i="311"/>
  <c r="H30" i="311"/>
  <c r="I30" i="311"/>
  <c r="J30" i="311"/>
  <c r="K30" i="311"/>
  <c r="L30" i="311"/>
  <c r="M30" i="311"/>
  <c r="B31" i="311"/>
  <c r="C31" i="311"/>
  <c r="D31" i="311"/>
  <c r="E31" i="311" s="1"/>
  <c r="F31" i="311"/>
  <c r="G31" i="311"/>
  <c r="H31" i="311"/>
  <c r="I31" i="311"/>
  <c r="J31" i="311"/>
  <c r="K31" i="311"/>
  <c r="L31" i="311"/>
  <c r="M31" i="311"/>
  <c r="B32" i="311"/>
  <c r="C32" i="311"/>
  <c r="D32" i="311"/>
  <c r="E32" i="311" s="1"/>
  <c r="F32" i="311"/>
  <c r="G32" i="311"/>
  <c r="H32" i="311"/>
  <c r="I32" i="311"/>
  <c r="J32" i="311"/>
  <c r="K32" i="311"/>
  <c r="L32" i="311"/>
  <c r="M32" i="311"/>
  <c r="B33" i="311"/>
  <c r="C33" i="311"/>
  <c r="D33" i="311"/>
  <c r="E33" i="311" s="1"/>
  <c r="F33" i="311"/>
  <c r="G33" i="311"/>
  <c r="H33" i="311"/>
  <c r="I33" i="311"/>
  <c r="J33" i="311"/>
  <c r="K33" i="311"/>
  <c r="L33" i="311"/>
  <c r="M33" i="311"/>
  <c r="B34" i="311"/>
  <c r="C34" i="311"/>
  <c r="D34" i="311"/>
  <c r="E34" i="311" s="1"/>
  <c r="F34" i="311"/>
  <c r="G34" i="311"/>
  <c r="H34" i="311"/>
  <c r="I34" i="311"/>
  <c r="J34" i="311"/>
  <c r="K34" i="311"/>
  <c r="L34" i="311"/>
  <c r="M34" i="311"/>
  <c r="B35" i="311"/>
  <c r="C35" i="311"/>
  <c r="D35" i="311"/>
  <c r="E35" i="311" s="1"/>
  <c r="F35" i="311"/>
  <c r="G35" i="311"/>
  <c r="H35" i="311"/>
  <c r="I35" i="311"/>
  <c r="J35" i="311"/>
  <c r="K35" i="311"/>
  <c r="L35" i="311"/>
  <c r="M35" i="311"/>
  <c r="B36" i="311"/>
  <c r="C36" i="311"/>
  <c r="D36" i="311"/>
  <c r="E36" i="311" s="1"/>
  <c r="F36" i="311"/>
  <c r="G36" i="311"/>
  <c r="H36" i="311"/>
  <c r="I36" i="311"/>
  <c r="J36" i="311"/>
  <c r="K36" i="311"/>
  <c r="L36" i="311"/>
  <c r="M36" i="311"/>
  <c r="P36" i="311"/>
  <c r="B37" i="311"/>
  <c r="P37" i="311" s="1"/>
  <c r="C37" i="311"/>
  <c r="D37" i="311"/>
  <c r="E37" i="311" s="1"/>
  <c r="F37" i="311"/>
  <c r="G37" i="311"/>
  <c r="H37" i="311"/>
  <c r="I37" i="311"/>
  <c r="J37" i="311"/>
  <c r="K37" i="311"/>
  <c r="L37" i="311"/>
  <c r="M37" i="311"/>
  <c r="B8" i="311"/>
  <c r="M8" i="311"/>
  <c r="L8" i="311"/>
  <c r="K8" i="311"/>
  <c r="J8" i="311"/>
  <c r="I8" i="311"/>
  <c r="H8" i="311"/>
  <c r="G8" i="311"/>
  <c r="F8" i="311"/>
  <c r="D8" i="311"/>
  <c r="E8" i="311" s="1"/>
  <c r="C8" i="311"/>
  <c r="B38" i="311"/>
  <c r="C38" i="311"/>
  <c r="D38" i="311"/>
  <c r="E38" i="311" s="1"/>
  <c r="F38" i="311"/>
  <c r="G38" i="311"/>
  <c r="H38" i="311"/>
  <c r="I38" i="311"/>
  <c r="J38" i="311"/>
  <c r="K38" i="311"/>
  <c r="L38" i="311"/>
  <c r="M38" i="311"/>
  <c r="O40" i="311"/>
  <c r="D414" i="298"/>
  <c r="D415" i="298"/>
  <c r="M415" i="298" s="1"/>
  <c r="P416" i="298"/>
  <c r="P417" i="298"/>
  <c r="P418" i="298"/>
  <c r="P419" i="298"/>
  <c r="P420" i="298"/>
  <c r="P421" i="298"/>
  <c r="P422" i="298"/>
  <c r="P423" i="298"/>
  <c r="P424" i="298"/>
  <c r="P425" i="298"/>
  <c r="D426" i="298"/>
  <c r="I426" i="298" s="1"/>
  <c r="D427" i="298"/>
  <c r="N427" i="298" s="1"/>
  <c r="P428" i="298"/>
  <c r="P429" i="298"/>
  <c r="D430" i="298"/>
  <c r="D431" i="298"/>
  <c r="N431" i="298" s="1"/>
  <c r="P432" i="298"/>
  <c r="P434" i="298"/>
  <c r="D435" i="298"/>
  <c r="P437" i="298"/>
  <c r="P438" i="298"/>
  <c r="P439" i="298"/>
  <c r="P440" i="298"/>
  <c r="P441" i="298"/>
  <c r="P442" i="298"/>
  <c r="P443" i="298"/>
  <c r="P444" i="298"/>
  <c r="D416" i="298"/>
  <c r="D417" i="298"/>
  <c r="D419" i="298"/>
  <c r="D421" i="298"/>
  <c r="D423" i="298"/>
  <c r="D429" i="298"/>
  <c r="D432" i="298"/>
  <c r="D434" i="298"/>
  <c r="D438" i="298"/>
  <c r="D439" i="298"/>
  <c r="D440" i="298"/>
  <c r="D442" i="298"/>
  <c r="D443" i="298"/>
  <c r="D444" i="298"/>
  <c r="O416" i="298"/>
  <c r="O417" i="298"/>
  <c r="O418" i="298"/>
  <c r="O419" i="298"/>
  <c r="O420" i="298"/>
  <c r="O421" i="298"/>
  <c r="O422" i="298"/>
  <c r="O423" i="298"/>
  <c r="O424" i="298"/>
  <c r="O425" i="298"/>
  <c r="O428" i="298"/>
  <c r="O429" i="298"/>
  <c r="O432" i="298"/>
  <c r="O434" i="298"/>
  <c r="O436" i="298"/>
  <c r="O437" i="298"/>
  <c r="O438" i="298"/>
  <c r="O439" i="298"/>
  <c r="O440" i="298"/>
  <c r="O441" i="298"/>
  <c r="O442" i="298"/>
  <c r="O443" i="298"/>
  <c r="O444" i="298"/>
  <c r="N416" i="298"/>
  <c r="N417" i="298"/>
  <c r="N418" i="298"/>
  <c r="N419" i="298"/>
  <c r="N420" i="298"/>
  <c r="N421" i="298"/>
  <c r="N422" i="298"/>
  <c r="N423" i="298"/>
  <c r="N424" i="298"/>
  <c r="N425" i="298"/>
  <c r="N428" i="298"/>
  <c r="N429" i="298"/>
  <c r="N432" i="298"/>
  <c r="N434" i="298"/>
  <c r="N436" i="298"/>
  <c r="N437" i="298"/>
  <c r="N438" i="298"/>
  <c r="N439" i="298"/>
  <c r="N440" i="298"/>
  <c r="N441" i="298"/>
  <c r="N442" i="298"/>
  <c r="N443" i="298"/>
  <c r="N444" i="298"/>
  <c r="M416" i="298"/>
  <c r="M417" i="298"/>
  <c r="M418" i="298"/>
  <c r="M419" i="298"/>
  <c r="M420" i="298"/>
  <c r="M421" i="298"/>
  <c r="M422" i="298"/>
  <c r="M423" i="298"/>
  <c r="M424" i="298"/>
  <c r="M425" i="298"/>
  <c r="M427" i="298"/>
  <c r="M428" i="298"/>
  <c r="M429" i="298"/>
  <c r="M432" i="298"/>
  <c r="M434" i="298"/>
  <c r="M436" i="298"/>
  <c r="M437" i="298"/>
  <c r="M438" i="298"/>
  <c r="M439" i="298"/>
  <c r="M440" i="298"/>
  <c r="M441" i="298"/>
  <c r="M442" i="298"/>
  <c r="M443" i="298"/>
  <c r="M444" i="298"/>
  <c r="L416" i="298"/>
  <c r="L417" i="298"/>
  <c r="L418" i="298"/>
  <c r="L419" i="298"/>
  <c r="L420" i="298"/>
  <c r="L421" i="298"/>
  <c r="L422" i="298"/>
  <c r="L423" i="298"/>
  <c r="L424" i="298"/>
  <c r="L425" i="298"/>
  <c r="L428" i="298"/>
  <c r="L429" i="298"/>
  <c r="L432" i="298"/>
  <c r="L434" i="298"/>
  <c r="L436" i="298"/>
  <c r="L437" i="298"/>
  <c r="L438" i="298"/>
  <c r="L439" i="298"/>
  <c r="L440" i="298"/>
  <c r="L441" i="298"/>
  <c r="L442" i="298"/>
  <c r="L443" i="298"/>
  <c r="L444" i="298"/>
  <c r="K416" i="298"/>
  <c r="K417" i="298"/>
  <c r="K418" i="298"/>
  <c r="K419" i="298"/>
  <c r="K420" i="298"/>
  <c r="K421" i="298"/>
  <c r="K422" i="298"/>
  <c r="K423" i="298"/>
  <c r="K424" i="298"/>
  <c r="K425" i="298"/>
  <c r="K427" i="298"/>
  <c r="K428" i="298"/>
  <c r="K429" i="298"/>
  <c r="K432" i="298"/>
  <c r="K434" i="298"/>
  <c r="K437" i="298"/>
  <c r="K438" i="298"/>
  <c r="K439" i="298"/>
  <c r="K440" i="298"/>
  <c r="K441" i="298"/>
  <c r="K442" i="298"/>
  <c r="K443" i="298"/>
  <c r="K444" i="298"/>
  <c r="J414" i="298"/>
  <c r="J416" i="298"/>
  <c r="J417" i="298"/>
  <c r="J418" i="298"/>
  <c r="J419" i="298"/>
  <c r="J420" i="298"/>
  <c r="J421" i="298"/>
  <c r="J422" i="298"/>
  <c r="J423" i="298"/>
  <c r="J424" i="298"/>
  <c r="J425" i="298"/>
  <c r="J428" i="298"/>
  <c r="J429" i="298"/>
  <c r="J432" i="298"/>
  <c r="J434" i="298"/>
  <c r="J436" i="298"/>
  <c r="J437" i="298"/>
  <c r="J438" i="298"/>
  <c r="J439" i="298"/>
  <c r="J440" i="298"/>
  <c r="J441" i="298"/>
  <c r="J442" i="298"/>
  <c r="J443" i="298"/>
  <c r="J444" i="298"/>
  <c r="I416" i="298"/>
  <c r="I417" i="298"/>
  <c r="I418" i="298"/>
  <c r="I419" i="298"/>
  <c r="I420" i="298"/>
  <c r="I421" i="298"/>
  <c r="I422" i="298"/>
  <c r="I423" i="298"/>
  <c r="I424" i="298"/>
  <c r="I425" i="298"/>
  <c r="I428" i="298"/>
  <c r="I429" i="298"/>
  <c r="I432" i="298"/>
  <c r="I434" i="298"/>
  <c r="I437" i="298"/>
  <c r="I438" i="298"/>
  <c r="I439" i="298"/>
  <c r="I440" i="298"/>
  <c r="I441" i="298"/>
  <c r="I442" i="298"/>
  <c r="I443" i="298"/>
  <c r="I444" i="298"/>
  <c r="E416" i="298"/>
  <c r="E417" i="298"/>
  <c r="E418" i="298"/>
  <c r="E419" i="298"/>
  <c r="E420" i="298"/>
  <c r="E421" i="298"/>
  <c r="E422" i="298"/>
  <c r="E423" i="298"/>
  <c r="E424" i="298"/>
  <c r="E425" i="298"/>
  <c r="E428" i="298"/>
  <c r="E429" i="298"/>
  <c r="E432" i="298"/>
  <c r="E434" i="298"/>
  <c r="E437" i="298"/>
  <c r="E438" i="298"/>
  <c r="E439" i="298"/>
  <c r="E440" i="298"/>
  <c r="E441" i="298"/>
  <c r="E442" i="298"/>
  <c r="E443" i="298"/>
  <c r="E444" i="298"/>
  <c r="G414" i="298"/>
  <c r="G415" i="298"/>
  <c r="G416" i="298"/>
  <c r="H416" i="298" s="1"/>
  <c r="G417" i="298"/>
  <c r="H417" i="298" s="1"/>
  <c r="G418" i="298"/>
  <c r="H418" i="298" s="1"/>
  <c r="G419" i="298"/>
  <c r="H419" i="298" s="1"/>
  <c r="G420" i="298"/>
  <c r="H420" i="298" s="1"/>
  <c r="G421" i="298"/>
  <c r="H421" i="298" s="1"/>
  <c r="G422" i="298"/>
  <c r="H422" i="298" s="1"/>
  <c r="G423" i="298"/>
  <c r="H423" i="298" s="1"/>
  <c r="G424" i="298"/>
  <c r="H424" i="298" s="1"/>
  <c r="G425" i="298"/>
  <c r="H425" i="298" s="1"/>
  <c r="G426" i="298"/>
  <c r="G427" i="298"/>
  <c r="G428" i="298"/>
  <c r="H428" i="298" s="1"/>
  <c r="G429" i="298"/>
  <c r="H429" i="298" s="1"/>
  <c r="G430" i="298"/>
  <c r="G431" i="298"/>
  <c r="G432" i="298"/>
  <c r="H432" i="298" s="1"/>
  <c r="G433" i="298"/>
  <c r="G434" i="298"/>
  <c r="H434" i="298" s="1"/>
  <c r="G435" i="298"/>
  <c r="G436" i="298"/>
  <c r="G437" i="298"/>
  <c r="H437" i="298" s="1"/>
  <c r="G438" i="298"/>
  <c r="H438" i="298" s="1"/>
  <c r="G439" i="298"/>
  <c r="H439" i="298" s="1"/>
  <c r="G440" i="298"/>
  <c r="H440" i="298" s="1"/>
  <c r="G441" i="298"/>
  <c r="H441" i="298" s="1"/>
  <c r="G442" i="298"/>
  <c r="H442" i="298" s="1"/>
  <c r="G443" i="298"/>
  <c r="H443" i="298" s="1"/>
  <c r="G444" i="298"/>
  <c r="H444" i="298" s="1"/>
  <c r="N9" i="301"/>
  <c r="B10" i="301"/>
  <c r="N10" i="301"/>
  <c r="B11" i="301"/>
  <c r="N11" i="301"/>
  <c r="P11" i="301" s="1"/>
  <c r="B12" i="301"/>
  <c r="P12" i="301" s="1"/>
  <c r="N12" i="301"/>
  <c r="N13" i="301"/>
  <c r="B14" i="301"/>
  <c r="P14" i="301" s="1"/>
  <c r="N14" i="301"/>
  <c r="B15" i="301"/>
  <c r="N15" i="301"/>
  <c r="B16" i="301"/>
  <c r="P16" i="301" s="1"/>
  <c r="N16" i="301"/>
  <c r="N17" i="301"/>
  <c r="N18" i="301"/>
  <c r="B19" i="301"/>
  <c r="N19" i="301"/>
  <c r="B20" i="301"/>
  <c r="N20" i="301"/>
  <c r="P20" i="301" s="1"/>
  <c r="N21" i="301"/>
  <c r="B22" i="301"/>
  <c r="N22" i="301"/>
  <c r="B23" i="301"/>
  <c r="N23" i="301"/>
  <c r="B24" i="301"/>
  <c r="N24" i="301"/>
  <c r="N25" i="301"/>
  <c r="B26" i="301"/>
  <c r="N26" i="301"/>
  <c r="B27" i="301"/>
  <c r="N27" i="301"/>
  <c r="P27" i="301" s="1"/>
  <c r="B28" i="301"/>
  <c r="N28" i="301"/>
  <c r="N29" i="301"/>
  <c r="B30" i="301"/>
  <c r="N30" i="301"/>
  <c r="B31" i="301"/>
  <c r="N31" i="301"/>
  <c r="B32" i="301"/>
  <c r="N32" i="301"/>
  <c r="N33" i="301"/>
  <c r="P33" i="301" s="1"/>
  <c r="N34" i="301"/>
  <c r="B35" i="301"/>
  <c r="N35" i="301"/>
  <c r="B36" i="301"/>
  <c r="N36" i="301"/>
  <c r="B8" i="301"/>
  <c r="N8" i="301"/>
  <c r="C9" i="301"/>
  <c r="D9" i="301"/>
  <c r="E9" i="301" s="1"/>
  <c r="F9" i="301"/>
  <c r="G9" i="301"/>
  <c r="H9" i="301"/>
  <c r="I9" i="301"/>
  <c r="J9" i="301"/>
  <c r="K9" i="301"/>
  <c r="L9" i="301"/>
  <c r="M9" i="301"/>
  <c r="C10" i="301"/>
  <c r="D10" i="301"/>
  <c r="E10" i="301" s="1"/>
  <c r="F10" i="301"/>
  <c r="G10" i="301"/>
  <c r="H10" i="301"/>
  <c r="I10" i="301"/>
  <c r="J10" i="301"/>
  <c r="K10" i="301"/>
  <c r="L10" i="301"/>
  <c r="M10" i="301"/>
  <c r="C11" i="301"/>
  <c r="D11" i="301"/>
  <c r="E11" i="301" s="1"/>
  <c r="F11" i="301"/>
  <c r="G11" i="301"/>
  <c r="H11" i="301"/>
  <c r="I11" i="301"/>
  <c r="J11" i="301"/>
  <c r="K11" i="301"/>
  <c r="L11" i="301"/>
  <c r="M11" i="301"/>
  <c r="C12" i="301"/>
  <c r="D12" i="301"/>
  <c r="E12" i="301" s="1"/>
  <c r="F12" i="301"/>
  <c r="G12" i="301"/>
  <c r="H12" i="301"/>
  <c r="I12" i="301"/>
  <c r="J12" i="301"/>
  <c r="K12" i="301"/>
  <c r="L12" i="301"/>
  <c r="M12" i="301"/>
  <c r="C13" i="301"/>
  <c r="D13" i="301"/>
  <c r="E13" i="301" s="1"/>
  <c r="F13" i="301"/>
  <c r="G13" i="301"/>
  <c r="H13" i="301"/>
  <c r="I13" i="301"/>
  <c r="J13" i="301"/>
  <c r="K13" i="301"/>
  <c r="L13" i="301"/>
  <c r="M13" i="301"/>
  <c r="C14" i="301"/>
  <c r="D14" i="301"/>
  <c r="E14" i="301" s="1"/>
  <c r="F14" i="301"/>
  <c r="G14" i="301"/>
  <c r="H14" i="301"/>
  <c r="I14" i="301"/>
  <c r="J14" i="301"/>
  <c r="K14" i="301"/>
  <c r="L14" i="301"/>
  <c r="M14" i="301"/>
  <c r="C15" i="301"/>
  <c r="D15" i="301"/>
  <c r="E15" i="301" s="1"/>
  <c r="F15" i="301"/>
  <c r="G15" i="301"/>
  <c r="H15" i="301"/>
  <c r="I15" i="301"/>
  <c r="J15" i="301"/>
  <c r="K15" i="301"/>
  <c r="L15" i="301"/>
  <c r="M15" i="301"/>
  <c r="C16" i="301"/>
  <c r="D16" i="301"/>
  <c r="E16" i="301" s="1"/>
  <c r="F16" i="301"/>
  <c r="G16" i="301"/>
  <c r="H16" i="301"/>
  <c r="I16" i="301"/>
  <c r="J16" i="301"/>
  <c r="K16" i="301"/>
  <c r="L16" i="301"/>
  <c r="M16" i="301"/>
  <c r="C17" i="301"/>
  <c r="D17" i="301"/>
  <c r="E17" i="301"/>
  <c r="F17" i="301"/>
  <c r="G17" i="301"/>
  <c r="H17" i="301"/>
  <c r="I17" i="301"/>
  <c r="J17" i="301"/>
  <c r="K17" i="301"/>
  <c r="L17" i="301"/>
  <c r="M17" i="301"/>
  <c r="C18" i="301"/>
  <c r="D18" i="301"/>
  <c r="E18" i="301" s="1"/>
  <c r="F18" i="301"/>
  <c r="G18" i="301"/>
  <c r="H18" i="301"/>
  <c r="I18" i="301"/>
  <c r="J18" i="301"/>
  <c r="K18" i="301"/>
  <c r="L18" i="301"/>
  <c r="M18" i="301"/>
  <c r="C19" i="301"/>
  <c r="D19" i="301"/>
  <c r="E19" i="301" s="1"/>
  <c r="F19" i="301"/>
  <c r="G19" i="301"/>
  <c r="H19" i="301"/>
  <c r="I19" i="301"/>
  <c r="J19" i="301"/>
  <c r="K19" i="301"/>
  <c r="L19" i="301"/>
  <c r="M19" i="301"/>
  <c r="C20" i="301"/>
  <c r="D20" i="301"/>
  <c r="E20" i="301" s="1"/>
  <c r="F20" i="301"/>
  <c r="G20" i="301"/>
  <c r="H20" i="301"/>
  <c r="I20" i="301"/>
  <c r="J20" i="301"/>
  <c r="K20" i="301"/>
  <c r="L20" i="301"/>
  <c r="M20" i="301"/>
  <c r="C21" i="301"/>
  <c r="D21" i="301"/>
  <c r="E21" i="301" s="1"/>
  <c r="F21" i="301"/>
  <c r="G21" i="301"/>
  <c r="H21" i="301"/>
  <c r="I21" i="301"/>
  <c r="J21" i="301"/>
  <c r="K21" i="301"/>
  <c r="L21" i="301"/>
  <c r="M21" i="301"/>
  <c r="C22" i="301"/>
  <c r="D22" i="301"/>
  <c r="E22" i="301" s="1"/>
  <c r="F22" i="301"/>
  <c r="G22" i="301"/>
  <c r="H22" i="301"/>
  <c r="I22" i="301"/>
  <c r="J22" i="301"/>
  <c r="K22" i="301"/>
  <c r="L22" i="301"/>
  <c r="M22" i="301"/>
  <c r="C23" i="301"/>
  <c r="D23" i="301"/>
  <c r="E23" i="301" s="1"/>
  <c r="F23" i="301"/>
  <c r="G23" i="301"/>
  <c r="H23" i="301"/>
  <c r="I23" i="301"/>
  <c r="J23" i="301"/>
  <c r="K23" i="301"/>
  <c r="L23" i="301"/>
  <c r="M23" i="301"/>
  <c r="C24" i="301"/>
  <c r="D24" i="301"/>
  <c r="E24" i="301" s="1"/>
  <c r="F24" i="301"/>
  <c r="G24" i="301"/>
  <c r="H24" i="301"/>
  <c r="I24" i="301"/>
  <c r="J24" i="301"/>
  <c r="K24" i="301"/>
  <c r="L24" i="301"/>
  <c r="M24" i="301"/>
  <c r="C25" i="301"/>
  <c r="D25" i="301"/>
  <c r="E25" i="301" s="1"/>
  <c r="F25" i="301"/>
  <c r="G25" i="301"/>
  <c r="H25" i="301"/>
  <c r="I25" i="301"/>
  <c r="J25" i="301"/>
  <c r="K25" i="301"/>
  <c r="L25" i="301"/>
  <c r="M25" i="301"/>
  <c r="C26" i="301"/>
  <c r="D26" i="301"/>
  <c r="E26" i="301" s="1"/>
  <c r="F26" i="301"/>
  <c r="G26" i="301"/>
  <c r="H26" i="301"/>
  <c r="I26" i="301"/>
  <c r="J26" i="301"/>
  <c r="K26" i="301"/>
  <c r="L26" i="301"/>
  <c r="M26" i="301"/>
  <c r="C27" i="301"/>
  <c r="D27" i="301"/>
  <c r="E27" i="301" s="1"/>
  <c r="F27" i="301"/>
  <c r="G27" i="301"/>
  <c r="H27" i="301"/>
  <c r="I27" i="301"/>
  <c r="J27" i="301"/>
  <c r="K27" i="301"/>
  <c r="L27" i="301"/>
  <c r="M27" i="301"/>
  <c r="C28" i="301"/>
  <c r="D28" i="301"/>
  <c r="E28" i="301" s="1"/>
  <c r="F28" i="301"/>
  <c r="G28" i="301"/>
  <c r="H28" i="301"/>
  <c r="I28" i="301"/>
  <c r="J28" i="301"/>
  <c r="K28" i="301"/>
  <c r="L28" i="301"/>
  <c r="M28" i="301"/>
  <c r="C29" i="301"/>
  <c r="D29" i="301"/>
  <c r="E29" i="301" s="1"/>
  <c r="F29" i="301"/>
  <c r="G29" i="301"/>
  <c r="H29" i="301"/>
  <c r="I29" i="301"/>
  <c r="J29" i="301"/>
  <c r="K29" i="301"/>
  <c r="L29" i="301"/>
  <c r="M29" i="301"/>
  <c r="C30" i="301"/>
  <c r="D30" i="301"/>
  <c r="E30" i="301" s="1"/>
  <c r="F30" i="301"/>
  <c r="G30" i="301"/>
  <c r="H30" i="301"/>
  <c r="I30" i="301"/>
  <c r="J30" i="301"/>
  <c r="K30" i="301"/>
  <c r="L30" i="301"/>
  <c r="M30" i="301"/>
  <c r="C31" i="301"/>
  <c r="D31" i="301"/>
  <c r="E31" i="301" s="1"/>
  <c r="F31" i="301"/>
  <c r="G31" i="301"/>
  <c r="H31" i="301"/>
  <c r="I31" i="301"/>
  <c r="J31" i="301"/>
  <c r="K31" i="301"/>
  <c r="L31" i="301"/>
  <c r="M31" i="301"/>
  <c r="C32" i="301"/>
  <c r="D32" i="301"/>
  <c r="E32" i="301" s="1"/>
  <c r="F32" i="301"/>
  <c r="G32" i="301"/>
  <c r="H32" i="301"/>
  <c r="I32" i="301"/>
  <c r="J32" i="301"/>
  <c r="K32" i="301"/>
  <c r="L32" i="301"/>
  <c r="M32" i="301"/>
  <c r="C33" i="301"/>
  <c r="D33" i="301"/>
  <c r="E33" i="301"/>
  <c r="F33" i="301"/>
  <c r="G33" i="301"/>
  <c r="H33" i="301"/>
  <c r="I33" i="301"/>
  <c r="J33" i="301"/>
  <c r="K33" i="301"/>
  <c r="L33" i="301"/>
  <c r="M33" i="301"/>
  <c r="C34" i="301"/>
  <c r="D34" i="301"/>
  <c r="E34" i="301" s="1"/>
  <c r="F34" i="301"/>
  <c r="G34" i="301"/>
  <c r="H34" i="301"/>
  <c r="I34" i="301"/>
  <c r="J34" i="301"/>
  <c r="K34" i="301"/>
  <c r="L34" i="301"/>
  <c r="M34" i="301"/>
  <c r="C35" i="301"/>
  <c r="D35" i="301"/>
  <c r="E35" i="301" s="1"/>
  <c r="F35" i="301"/>
  <c r="G35" i="301"/>
  <c r="H35" i="301"/>
  <c r="I35" i="301"/>
  <c r="J35" i="301"/>
  <c r="K35" i="301"/>
  <c r="L35" i="301"/>
  <c r="M35" i="301"/>
  <c r="C36" i="301"/>
  <c r="D36" i="301"/>
  <c r="E36" i="301" s="1"/>
  <c r="F36" i="301"/>
  <c r="G36" i="301"/>
  <c r="H36" i="301"/>
  <c r="I36" i="301"/>
  <c r="J36" i="301"/>
  <c r="K36" i="301"/>
  <c r="L36" i="301"/>
  <c r="M36" i="301"/>
  <c r="M8" i="301"/>
  <c r="L8" i="301"/>
  <c r="K8" i="301"/>
  <c r="J8" i="301"/>
  <c r="I8" i="301"/>
  <c r="H8" i="301"/>
  <c r="G8" i="301"/>
  <c r="F8" i="301"/>
  <c r="D8" i="301"/>
  <c r="E8" i="301" s="1"/>
  <c r="C8" i="301"/>
  <c r="O40" i="301"/>
  <c r="N37" i="301"/>
  <c r="N38" i="301"/>
  <c r="P37" i="301"/>
  <c r="P38" i="301"/>
  <c r="P90" i="298"/>
  <c r="P91" i="298"/>
  <c r="P92" i="298"/>
  <c r="D93" i="298"/>
  <c r="P94" i="298"/>
  <c r="P95" i="298"/>
  <c r="P96" i="298"/>
  <c r="D97" i="298"/>
  <c r="P98" i="298"/>
  <c r="D99" i="298"/>
  <c r="P100" i="298"/>
  <c r="D101" i="298"/>
  <c r="D102" i="298"/>
  <c r="D103" i="298"/>
  <c r="E103" i="298" s="1"/>
  <c r="D104" i="298"/>
  <c r="I104" i="298" s="1"/>
  <c r="D105" i="298"/>
  <c r="D106" i="298"/>
  <c r="I106" i="298" s="1"/>
  <c r="D107" i="298"/>
  <c r="N107" i="298" s="1"/>
  <c r="P108" i="298"/>
  <c r="P109" i="298"/>
  <c r="P110" i="298"/>
  <c r="D111" i="298"/>
  <c r="N111" i="298" s="1"/>
  <c r="P111" i="298"/>
  <c r="P112" i="298"/>
  <c r="P113" i="298"/>
  <c r="P114" i="298"/>
  <c r="P115" i="298"/>
  <c r="P116" i="298"/>
  <c r="P117" i="298"/>
  <c r="P118" i="298"/>
  <c r="D90" i="298"/>
  <c r="D94" i="298"/>
  <c r="D95" i="298"/>
  <c r="D96" i="298"/>
  <c r="D98" i="298"/>
  <c r="D100" i="298"/>
  <c r="D108" i="298"/>
  <c r="D109" i="298"/>
  <c r="D110" i="298"/>
  <c r="D112" i="298"/>
  <c r="D113" i="298"/>
  <c r="D114" i="298"/>
  <c r="D115" i="298"/>
  <c r="D116" i="298"/>
  <c r="D117" i="298"/>
  <c r="D118" i="298"/>
  <c r="O90" i="298"/>
  <c r="O91" i="298"/>
  <c r="O94" i="298"/>
  <c r="O95" i="298"/>
  <c r="O96" i="298"/>
  <c r="O98" i="298"/>
  <c r="O100" i="298"/>
  <c r="O108" i="298"/>
  <c r="O109" i="298"/>
  <c r="O110" i="298"/>
  <c r="O112" i="298"/>
  <c r="O113" i="298"/>
  <c r="O114" i="298"/>
  <c r="O115" i="298"/>
  <c r="O116" i="298"/>
  <c r="O117" i="298"/>
  <c r="O118" i="298"/>
  <c r="N90" i="298"/>
  <c r="N91" i="298"/>
  <c r="N92" i="298"/>
  <c r="N94" i="298"/>
  <c r="N95" i="298"/>
  <c r="N96" i="298"/>
  <c r="N98" i="298"/>
  <c r="N99" i="298"/>
  <c r="N100" i="298"/>
  <c r="N101" i="298"/>
  <c r="N103" i="298"/>
  <c r="N105" i="298"/>
  <c r="N108" i="298"/>
  <c r="N109" i="298"/>
  <c r="N110" i="298"/>
  <c r="N112" i="298"/>
  <c r="N113" i="298"/>
  <c r="N114" i="298"/>
  <c r="N115" i="298"/>
  <c r="N116" i="298"/>
  <c r="N117" i="298"/>
  <c r="N118" i="298"/>
  <c r="M90" i="298"/>
  <c r="M91" i="298"/>
  <c r="M94" i="298"/>
  <c r="M95" i="298"/>
  <c r="M96" i="298"/>
  <c r="M98" i="298"/>
  <c r="M100" i="298"/>
  <c r="M108" i="298"/>
  <c r="M109" i="298"/>
  <c r="M110" i="298"/>
  <c r="M111" i="298"/>
  <c r="M112" i="298"/>
  <c r="M113" i="298"/>
  <c r="M114" i="298"/>
  <c r="M115" i="298"/>
  <c r="M116" i="298"/>
  <c r="M117" i="298"/>
  <c r="M118" i="298"/>
  <c r="L90" i="298"/>
  <c r="L91" i="298"/>
  <c r="L92" i="298"/>
  <c r="L94" i="298"/>
  <c r="L95" i="298"/>
  <c r="L96" i="298"/>
  <c r="L98" i="298"/>
  <c r="L100" i="298"/>
  <c r="L101" i="298"/>
  <c r="L103" i="298"/>
  <c r="L105" i="298"/>
  <c r="L107" i="298"/>
  <c r="L108" i="298"/>
  <c r="L109" i="298"/>
  <c r="L110" i="298"/>
  <c r="L111" i="298"/>
  <c r="L112" i="298"/>
  <c r="L113" i="298"/>
  <c r="L114" i="298"/>
  <c r="L115" i="298"/>
  <c r="L116" i="298"/>
  <c r="L117" i="298"/>
  <c r="L118" i="298"/>
  <c r="K90" i="298"/>
  <c r="K91" i="298"/>
  <c r="K92" i="298"/>
  <c r="K94" i="298"/>
  <c r="K95" i="298"/>
  <c r="K96" i="298"/>
  <c r="K98" i="298"/>
  <c r="K99" i="298"/>
  <c r="K100" i="298"/>
  <c r="K105" i="298"/>
  <c r="K107" i="298"/>
  <c r="K108" i="298"/>
  <c r="K109" i="298"/>
  <c r="K110" i="298"/>
  <c r="K111" i="298"/>
  <c r="K112" i="298"/>
  <c r="K113" i="298"/>
  <c r="K114" i="298"/>
  <c r="K115" i="298"/>
  <c r="K116" i="298"/>
  <c r="K117" i="298"/>
  <c r="K118" i="298"/>
  <c r="E90" i="298"/>
  <c r="E91" i="298"/>
  <c r="E92" i="298"/>
  <c r="E94" i="298"/>
  <c r="E95" i="298"/>
  <c r="E96" i="298"/>
  <c r="E98" i="298"/>
  <c r="E100" i="298"/>
  <c r="E101" i="298"/>
  <c r="E105" i="298"/>
  <c r="E106" i="298"/>
  <c r="E108" i="298"/>
  <c r="E109" i="298"/>
  <c r="E110" i="298"/>
  <c r="E112" i="298"/>
  <c r="E113" i="298"/>
  <c r="E114" i="298"/>
  <c r="E115" i="298"/>
  <c r="E116" i="298"/>
  <c r="E117" i="298"/>
  <c r="E118" i="298"/>
  <c r="I90" i="298"/>
  <c r="I91" i="298"/>
  <c r="I92" i="298"/>
  <c r="I94" i="298"/>
  <c r="I95" i="298"/>
  <c r="I96" i="298"/>
  <c r="I98" i="298"/>
  <c r="I99" i="298"/>
  <c r="I100" i="298"/>
  <c r="I101" i="298"/>
  <c r="I103" i="298"/>
  <c r="I105" i="298"/>
  <c r="I107" i="298"/>
  <c r="I108" i="298"/>
  <c r="I109" i="298"/>
  <c r="I110" i="298"/>
  <c r="I111" i="298"/>
  <c r="I112" i="298"/>
  <c r="I113" i="298"/>
  <c r="I114" i="298"/>
  <c r="I115" i="298"/>
  <c r="I116" i="298"/>
  <c r="I117" i="298"/>
  <c r="I118" i="298"/>
  <c r="J90" i="298"/>
  <c r="J91" i="298"/>
  <c r="J92" i="298"/>
  <c r="J94" i="298"/>
  <c r="J95" i="298"/>
  <c r="J96" i="298"/>
  <c r="J98" i="298"/>
  <c r="J99" i="298"/>
  <c r="J100" i="298"/>
  <c r="J101" i="298"/>
  <c r="J102" i="298"/>
  <c r="J103" i="298"/>
  <c r="J104" i="298"/>
  <c r="J105" i="298"/>
  <c r="J106" i="298"/>
  <c r="J107" i="298"/>
  <c r="J108" i="298"/>
  <c r="J109" i="298"/>
  <c r="J110" i="298"/>
  <c r="J111" i="298"/>
  <c r="J112" i="298"/>
  <c r="J113" i="298"/>
  <c r="J114" i="298"/>
  <c r="J115" i="298"/>
  <c r="J116" i="298"/>
  <c r="J117" i="298"/>
  <c r="J118" i="298"/>
  <c r="G90" i="298"/>
  <c r="H90" i="298"/>
  <c r="G91" i="298"/>
  <c r="H91" i="298" s="1"/>
  <c r="G92" i="298"/>
  <c r="H92" i="298" s="1"/>
  <c r="G93" i="298"/>
  <c r="G94" i="298"/>
  <c r="H94" i="298" s="1"/>
  <c r="G95" i="298"/>
  <c r="H95" i="298" s="1"/>
  <c r="G96" i="298"/>
  <c r="H96" i="298" s="1"/>
  <c r="G97" i="298"/>
  <c r="H97" i="298" s="1"/>
  <c r="G98" i="298"/>
  <c r="H98" i="298" s="1"/>
  <c r="G99" i="298"/>
  <c r="G100" i="298"/>
  <c r="H100" i="298" s="1"/>
  <c r="G101" i="298"/>
  <c r="H101" i="298" s="1"/>
  <c r="G102" i="298"/>
  <c r="G103" i="298"/>
  <c r="H103" i="298" s="1"/>
  <c r="G104" i="298"/>
  <c r="G105" i="298"/>
  <c r="H105" i="298" s="1"/>
  <c r="G106" i="298"/>
  <c r="H106" i="298" s="1"/>
  <c r="G107" i="298"/>
  <c r="G108" i="298"/>
  <c r="H108" i="298" s="1"/>
  <c r="G109" i="298"/>
  <c r="H109" i="298" s="1"/>
  <c r="G110" i="298"/>
  <c r="H110" i="298" s="1"/>
  <c r="G111" i="298"/>
  <c r="H111" i="298" s="1"/>
  <c r="G112" i="298"/>
  <c r="H112" i="298" s="1"/>
  <c r="G113" i="298"/>
  <c r="H113" i="298" s="1"/>
  <c r="G114" i="298"/>
  <c r="H114" i="298" s="1"/>
  <c r="G115" i="298"/>
  <c r="H115" i="298" s="1"/>
  <c r="G116" i="298"/>
  <c r="H116" i="298" s="1"/>
  <c r="G117" i="298"/>
  <c r="H117" i="298" s="1"/>
  <c r="G118" i="298"/>
  <c r="H118" i="298" s="1"/>
  <c r="P57" i="298"/>
  <c r="P58" i="298"/>
  <c r="P59" i="298"/>
  <c r="P60" i="298"/>
  <c r="P61" i="298"/>
  <c r="P62" i="298"/>
  <c r="D63" i="298"/>
  <c r="P63" i="298"/>
  <c r="D64" i="298"/>
  <c r="P65" i="298"/>
  <c r="P66" i="298"/>
  <c r="P67" i="298"/>
  <c r="P68" i="298"/>
  <c r="P69" i="298"/>
  <c r="P70" i="298"/>
  <c r="P71" i="298"/>
  <c r="P72" i="298"/>
  <c r="P73" i="298"/>
  <c r="P74" i="298"/>
  <c r="P75" i="298"/>
  <c r="P76" i="298"/>
  <c r="P77" i="298"/>
  <c r="P78" i="298"/>
  <c r="P79" i="298"/>
  <c r="P80" i="298"/>
  <c r="P81" i="298"/>
  <c r="P82" i="298"/>
  <c r="D83" i="298"/>
  <c r="P84" i="298"/>
  <c r="P85" i="298"/>
  <c r="P86" i="298"/>
  <c r="P87" i="298"/>
  <c r="D121" i="298"/>
  <c r="D122" i="298"/>
  <c r="P122" i="298" s="1"/>
  <c r="D123" i="298"/>
  <c r="P123" i="298" s="1"/>
  <c r="P124" i="298"/>
  <c r="P125" i="298"/>
  <c r="P126" i="298"/>
  <c r="P127" i="298"/>
  <c r="P128" i="298"/>
  <c r="P129" i="298"/>
  <c r="P130" i="298"/>
  <c r="D131" i="298"/>
  <c r="D132" i="298"/>
  <c r="P132" i="298" s="1"/>
  <c r="P133" i="298"/>
  <c r="P134" i="298"/>
  <c r="P135" i="298"/>
  <c r="P136" i="298"/>
  <c r="P137" i="298"/>
  <c r="P138" i="298"/>
  <c r="P139" i="298"/>
  <c r="P140" i="298"/>
  <c r="D141" i="298"/>
  <c r="L141" i="298" s="1"/>
  <c r="P141" i="298"/>
  <c r="D142" i="298"/>
  <c r="D143" i="298"/>
  <c r="P143" i="298" s="1"/>
  <c r="D144" i="298"/>
  <c r="M144" i="298" s="1"/>
  <c r="P145" i="298"/>
  <c r="D146" i="298"/>
  <c r="P146" i="298" s="1"/>
  <c r="D147" i="298"/>
  <c r="P147" i="298"/>
  <c r="P148" i="298"/>
  <c r="D149" i="298"/>
  <c r="P149" i="298" s="1"/>
  <c r="D150" i="298"/>
  <c r="P150" i="298"/>
  <c r="P151" i="298"/>
  <c r="P186" i="298"/>
  <c r="P187" i="298"/>
  <c r="D188" i="298"/>
  <c r="D189" i="298"/>
  <c r="P190" i="298"/>
  <c r="P191" i="298"/>
  <c r="P192" i="298"/>
  <c r="D193" i="298"/>
  <c r="P193" i="298" s="1"/>
  <c r="D194" i="298"/>
  <c r="L194" i="298" s="1"/>
  <c r="P195" i="298"/>
  <c r="D196" i="298"/>
  <c r="P196" i="298" s="1"/>
  <c r="D197" i="298"/>
  <c r="D198" i="298"/>
  <c r="M198" i="298" s="1"/>
  <c r="D199" i="298"/>
  <c r="P200" i="298"/>
  <c r="P201" i="298"/>
  <c r="P202" i="298"/>
  <c r="P203" i="298"/>
  <c r="D204" i="298"/>
  <c r="D205" i="298"/>
  <c r="D206" i="298"/>
  <c r="L206" i="298" s="1"/>
  <c r="P207" i="298"/>
  <c r="D208" i="298"/>
  <c r="D209" i="298"/>
  <c r="D210" i="298"/>
  <c r="D211" i="298"/>
  <c r="P211" i="298" s="1"/>
  <c r="D212" i="298"/>
  <c r="D213" i="298"/>
  <c r="P213" i="298" s="1"/>
  <c r="P214" i="298"/>
  <c r="P215" i="298"/>
  <c r="P216" i="298"/>
  <c r="P219" i="298"/>
  <c r="P220" i="298"/>
  <c r="D221" i="298"/>
  <c r="N221" i="298" s="1"/>
  <c r="P222" i="298"/>
  <c r="P223" i="298"/>
  <c r="P224" i="298"/>
  <c r="P225" i="298"/>
  <c r="P226" i="298"/>
  <c r="P227" i="298"/>
  <c r="D228" i="298"/>
  <c r="O228" i="298" s="1"/>
  <c r="P229" i="298"/>
  <c r="D230" i="298"/>
  <c r="P230" i="298" s="1"/>
  <c r="P231" i="298"/>
  <c r="P232" i="298"/>
  <c r="P233" i="298"/>
  <c r="P234" i="298"/>
  <c r="P235" i="298"/>
  <c r="D236" i="298"/>
  <c r="M236" i="298" s="1"/>
  <c r="P237" i="298"/>
  <c r="D238" i="298"/>
  <c r="P238" i="298"/>
  <c r="D239" i="298"/>
  <c r="P239" i="298" s="1"/>
  <c r="D240" i="298"/>
  <c r="P240" i="298" s="1"/>
  <c r="D241" i="298"/>
  <c r="P241" i="298" s="1"/>
  <c r="D242" i="298"/>
  <c r="D243" i="298"/>
  <c r="P243" i="298" s="1"/>
  <c r="P244" i="298"/>
  <c r="D245" i="298"/>
  <c r="P246" i="298"/>
  <c r="D247" i="298"/>
  <c r="P247" i="298"/>
  <c r="D248" i="298"/>
  <c r="D251" i="298"/>
  <c r="P251" i="298"/>
  <c r="D252" i="298"/>
  <c r="P253" i="298"/>
  <c r="D254" i="298"/>
  <c r="K254" i="298" s="1"/>
  <c r="D255" i="298"/>
  <c r="D256" i="298"/>
  <c r="L256" i="298" s="1"/>
  <c r="D257" i="298"/>
  <c r="P257" i="298" s="1"/>
  <c r="D258" i="298"/>
  <c r="L258" i="298" s="1"/>
  <c r="D259" i="298"/>
  <c r="D260" i="298"/>
  <c r="P260" i="298" s="1"/>
  <c r="P261" i="298"/>
  <c r="P262" i="298"/>
  <c r="P263" i="298"/>
  <c r="P264" i="298"/>
  <c r="P265" i="298"/>
  <c r="P266" i="298"/>
  <c r="P267" i="298"/>
  <c r="P268" i="298"/>
  <c r="P269" i="298"/>
  <c r="P270" i="298"/>
  <c r="P271" i="298"/>
  <c r="P272" i="298"/>
  <c r="D273" i="298"/>
  <c r="N273" i="298" s="1"/>
  <c r="D274" i="298"/>
  <c r="P275" i="298"/>
  <c r="P276" i="298"/>
  <c r="D277" i="298"/>
  <c r="O277" i="298" s="1"/>
  <c r="D278" i="298"/>
  <c r="D279" i="298"/>
  <c r="P279" i="298" s="1"/>
  <c r="D280" i="298"/>
  <c r="P281" i="298"/>
  <c r="D317" i="298"/>
  <c r="P317" i="298" s="1"/>
  <c r="P318" i="298"/>
  <c r="P319" i="298"/>
  <c r="D320" i="298"/>
  <c r="P320" i="298" s="1"/>
  <c r="P321" i="298"/>
  <c r="D322" i="298"/>
  <c r="P322" i="298"/>
  <c r="D323" i="298"/>
  <c r="O323" i="298" s="1"/>
  <c r="P324" i="298"/>
  <c r="P325" i="298"/>
  <c r="P326" i="298"/>
  <c r="P327" i="298"/>
  <c r="D328" i="298"/>
  <c r="D329" i="298"/>
  <c r="D330" i="298"/>
  <c r="L330" i="298" s="1"/>
  <c r="P331" i="298"/>
  <c r="P332" i="298"/>
  <c r="P333" i="298"/>
  <c r="P334" i="298"/>
  <c r="P335" i="298"/>
  <c r="D336" i="298"/>
  <c r="D337" i="298"/>
  <c r="D338" i="298"/>
  <c r="J338" i="298" s="1"/>
  <c r="D339" i="298"/>
  <c r="L339" i="298" s="1"/>
  <c r="P340" i="298"/>
  <c r="P341" i="298"/>
  <c r="P342" i="298"/>
  <c r="D343" i="298"/>
  <c r="D344" i="298"/>
  <c r="P344" i="298"/>
  <c r="P345" i="298"/>
  <c r="P346" i="298"/>
  <c r="D349" i="298"/>
  <c r="P349" i="298" s="1"/>
  <c r="D350" i="298"/>
  <c r="O350" i="298" s="1"/>
  <c r="P351" i="298"/>
  <c r="P352" i="298"/>
  <c r="P353" i="298"/>
  <c r="P354" i="298"/>
  <c r="P355" i="298"/>
  <c r="P356" i="298"/>
  <c r="D357" i="298"/>
  <c r="P358" i="298"/>
  <c r="P359" i="298"/>
  <c r="P360" i="298"/>
  <c r="P361" i="298"/>
  <c r="P362" i="298"/>
  <c r="D363" i="298"/>
  <c r="D364" i="298"/>
  <c r="P364" i="298" s="1"/>
  <c r="D365" i="298"/>
  <c r="D366" i="298"/>
  <c r="D367" i="298"/>
  <c r="M367" i="298" s="1"/>
  <c r="D368" i="298"/>
  <c r="N368" i="298" s="1"/>
  <c r="D369" i="298"/>
  <c r="P370" i="298"/>
  <c r="P371" i="298"/>
  <c r="P372" i="298"/>
  <c r="D373" i="298"/>
  <c r="D374" i="298"/>
  <c r="P374" i="298" s="1"/>
  <c r="P375" i="298"/>
  <c r="D376" i="298"/>
  <c r="D377" i="298"/>
  <c r="L377" i="298" s="1"/>
  <c r="P378" i="298"/>
  <c r="P379" i="298"/>
  <c r="D382" i="298"/>
  <c r="P383" i="298"/>
  <c r="P384" i="298"/>
  <c r="P385" i="298"/>
  <c r="P386" i="298"/>
  <c r="P387" i="298"/>
  <c r="D388" i="298"/>
  <c r="P388" i="298" s="1"/>
  <c r="P389" i="298"/>
  <c r="P390" i="298"/>
  <c r="P391" i="298"/>
  <c r="P392" i="298"/>
  <c r="P393" i="298"/>
  <c r="D394" i="298"/>
  <c r="P394" i="298"/>
  <c r="D395" i="298"/>
  <c r="P396" i="298"/>
  <c r="P397" i="298"/>
  <c r="P398" i="298"/>
  <c r="P399" i="298"/>
  <c r="P400" i="298"/>
  <c r="D401" i="298"/>
  <c r="P401" i="298"/>
  <c r="D402" i="298"/>
  <c r="L402" i="298" s="1"/>
  <c r="P403" i="298"/>
  <c r="D404" i="298"/>
  <c r="P404" i="298"/>
  <c r="P405" i="298"/>
  <c r="D406" i="298"/>
  <c r="P406" i="298" s="1"/>
  <c r="D407" i="298"/>
  <c r="N407" i="298" s="1"/>
  <c r="D408" i="298"/>
  <c r="D409" i="298"/>
  <c r="D410" i="298"/>
  <c r="P410" i="298" s="1"/>
  <c r="D411" i="298"/>
  <c r="D57" i="298"/>
  <c r="D58" i="298"/>
  <c r="D59" i="298"/>
  <c r="D60" i="298"/>
  <c r="D61" i="298"/>
  <c r="D62" i="298"/>
  <c r="D65" i="298"/>
  <c r="D66" i="298"/>
  <c r="D67" i="298"/>
  <c r="D68" i="298"/>
  <c r="D69" i="298"/>
  <c r="D70" i="298"/>
  <c r="D71" i="298"/>
  <c r="D72" i="298"/>
  <c r="D73" i="298"/>
  <c r="D74" i="298"/>
  <c r="D75" i="298"/>
  <c r="D76" i="298"/>
  <c r="D77" i="298"/>
  <c r="D78" i="298"/>
  <c r="D79" i="298"/>
  <c r="D80" i="298"/>
  <c r="D81" i="298"/>
  <c r="D82" i="298"/>
  <c r="D84" i="298"/>
  <c r="D85" i="298"/>
  <c r="D86" i="298"/>
  <c r="D87" i="298"/>
  <c r="D124" i="298"/>
  <c r="D125" i="298"/>
  <c r="D126" i="298"/>
  <c r="D127" i="298"/>
  <c r="D128" i="298"/>
  <c r="D129" i="298"/>
  <c r="D130" i="298"/>
  <c r="D133" i="298"/>
  <c r="D134" i="298"/>
  <c r="D135" i="298"/>
  <c r="D136" i="298"/>
  <c r="D137" i="298"/>
  <c r="D138" i="298"/>
  <c r="D139" i="298"/>
  <c r="D140" i="298"/>
  <c r="D145" i="298"/>
  <c r="D148" i="298"/>
  <c r="D151" i="298"/>
  <c r="D186" i="298"/>
  <c r="D187" i="298"/>
  <c r="D190" i="298"/>
  <c r="D191" i="298"/>
  <c r="D192" i="298"/>
  <c r="D195" i="298"/>
  <c r="D200" i="298"/>
  <c r="D201" i="298"/>
  <c r="D202" i="298"/>
  <c r="D203" i="298"/>
  <c r="D207" i="298"/>
  <c r="D214" i="298"/>
  <c r="D215" i="298"/>
  <c r="D216" i="298"/>
  <c r="D219" i="298"/>
  <c r="D220" i="298"/>
  <c r="D222" i="298"/>
  <c r="D223" i="298"/>
  <c r="D224" i="298"/>
  <c r="D225" i="298"/>
  <c r="D226" i="298"/>
  <c r="D227" i="298"/>
  <c r="D229" i="298"/>
  <c r="D231" i="298"/>
  <c r="D232" i="298"/>
  <c r="D233" i="298"/>
  <c r="D234" i="298"/>
  <c r="D235" i="298"/>
  <c r="D237" i="298"/>
  <c r="D244" i="298"/>
  <c r="D246" i="298"/>
  <c r="D253" i="298"/>
  <c r="D261" i="298"/>
  <c r="D262" i="298"/>
  <c r="D263" i="298"/>
  <c r="D264" i="298"/>
  <c r="D265" i="298"/>
  <c r="D266" i="298"/>
  <c r="D267" i="298"/>
  <c r="D268" i="298"/>
  <c r="D269" i="298"/>
  <c r="D270" i="298"/>
  <c r="D271" i="298"/>
  <c r="D272" i="298"/>
  <c r="D275" i="298"/>
  <c r="D276" i="298"/>
  <c r="D281" i="298"/>
  <c r="D318" i="298"/>
  <c r="D319" i="298"/>
  <c r="D321" i="298"/>
  <c r="D324" i="298"/>
  <c r="D325" i="298"/>
  <c r="D326" i="298"/>
  <c r="D327" i="298"/>
  <c r="D331" i="298"/>
  <c r="D332" i="298"/>
  <c r="D333" i="298"/>
  <c r="D334" i="298"/>
  <c r="D335" i="298"/>
  <c r="D340" i="298"/>
  <c r="D341" i="298"/>
  <c r="D342" i="298"/>
  <c r="D345" i="298"/>
  <c r="D346" i="298"/>
  <c r="D351" i="298"/>
  <c r="D352" i="298"/>
  <c r="D353" i="298"/>
  <c r="D354" i="298"/>
  <c r="D355" i="298"/>
  <c r="D356" i="298"/>
  <c r="D358" i="298"/>
  <c r="D359" i="298"/>
  <c r="D360" i="298"/>
  <c r="D361" i="298"/>
  <c r="D362" i="298"/>
  <c r="D370" i="298"/>
  <c r="D371" i="298"/>
  <c r="D372" i="298"/>
  <c r="D375" i="298"/>
  <c r="D378" i="298"/>
  <c r="D379" i="298"/>
  <c r="D383" i="298"/>
  <c r="D384" i="298"/>
  <c r="D385" i="298"/>
  <c r="D386" i="298"/>
  <c r="D387" i="298"/>
  <c r="D389" i="298"/>
  <c r="D390" i="298"/>
  <c r="D391" i="298"/>
  <c r="D392" i="298"/>
  <c r="D393" i="298"/>
  <c r="D396" i="298"/>
  <c r="D397" i="298"/>
  <c r="D398" i="298"/>
  <c r="D399" i="298"/>
  <c r="D400" i="298"/>
  <c r="D403" i="298"/>
  <c r="D405" i="298"/>
  <c r="O57" i="298"/>
  <c r="O58" i="298"/>
  <c r="O59" i="298"/>
  <c r="O60" i="298"/>
  <c r="O61" i="298"/>
  <c r="O62" i="298"/>
  <c r="O63" i="298"/>
  <c r="O65" i="298"/>
  <c r="O66" i="298"/>
  <c r="O67" i="298"/>
  <c r="O68" i="298"/>
  <c r="O69" i="298"/>
  <c r="O70" i="298"/>
  <c r="O71" i="298"/>
  <c r="O72" i="298"/>
  <c r="O73" i="298"/>
  <c r="O74" i="298"/>
  <c r="O75" i="298"/>
  <c r="O76" i="298"/>
  <c r="O77" i="298"/>
  <c r="O78" i="298"/>
  <c r="O79" i="298"/>
  <c r="O80" i="298"/>
  <c r="O81" i="298"/>
  <c r="O82" i="298"/>
  <c r="O84" i="298"/>
  <c r="O85" i="298"/>
  <c r="O86" i="298"/>
  <c r="O87" i="298"/>
  <c r="O122" i="298"/>
  <c r="O124" i="298"/>
  <c r="O125" i="298"/>
  <c r="O126" i="298"/>
  <c r="O127" i="298"/>
  <c r="O128" i="298"/>
  <c r="O129" i="298"/>
  <c r="O130" i="298"/>
  <c r="O132" i="298"/>
  <c r="O133" i="298"/>
  <c r="O134" i="298"/>
  <c r="O135" i="298"/>
  <c r="O136" i="298"/>
  <c r="O137" i="298"/>
  <c r="O138" i="298"/>
  <c r="O139" i="298"/>
  <c r="O140" i="298"/>
  <c r="O142" i="298"/>
  <c r="O145" i="298"/>
  <c r="O146" i="298"/>
  <c r="O147" i="298"/>
  <c r="O148" i="298"/>
  <c r="O151" i="298"/>
  <c r="O186" i="298"/>
  <c r="O187" i="298"/>
  <c r="O189" i="298"/>
  <c r="O190" i="298"/>
  <c r="O191" i="298"/>
  <c r="O192" i="298"/>
  <c r="O193" i="298"/>
  <c r="O194" i="298"/>
  <c r="O195" i="298"/>
  <c r="O196" i="298"/>
  <c r="O197" i="298"/>
  <c r="O198" i="298"/>
  <c r="O200" i="298"/>
  <c r="O201" i="298"/>
  <c r="O202" i="298"/>
  <c r="O203" i="298"/>
  <c r="O204" i="298"/>
  <c r="O207" i="298"/>
  <c r="O208" i="298"/>
  <c r="O211" i="298"/>
  <c r="O214" i="298"/>
  <c r="O215" i="298"/>
  <c r="O216" i="298"/>
  <c r="O219" i="298"/>
  <c r="O220" i="298"/>
  <c r="O222" i="298"/>
  <c r="O223" i="298"/>
  <c r="O224" i="298"/>
  <c r="O225" i="298"/>
  <c r="O226" i="298"/>
  <c r="O227" i="298"/>
  <c r="O229" i="298"/>
  <c r="O231" i="298"/>
  <c r="O232" i="298"/>
  <c r="O233" i="298"/>
  <c r="O234" i="298"/>
  <c r="O235" i="298"/>
  <c r="O236" i="298"/>
  <c r="O237" i="298"/>
  <c r="O238" i="298"/>
  <c r="O239" i="298"/>
  <c r="O241" i="298"/>
  <c r="O242" i="298"/>
  <c r="O243" i="298"/>
  <c r="O244" i="298"/>
  <c r="O246" i="298"/>
  <c r="O247" i="298"/>
  <c r="O248" i="298"/>
  <c r="O253" i="298"/>
  <c r="O254" i="298"/>
  <c r="O257" i="298"/>
  <c r="O261" i="298"/>
  <c r="O262" i="298"/>
  <c r="O263" i="298"/>
  <c r="O264" i="298"/>
  <c r="O265" i="298"/>
  <c r="O266" i="298"/>
  <c r="O267" i="298"/>
  <c r="O268" i="298"/>
  <c r="O269" i="298"/>
  <c r="O270" i="298"/>
  <c r="O271" i="298"/>
  <c r="O272" i="298"/>
  <c r="O274" i="298"/>
  <c r="O275" i="298"/>
  <c r="O276" i="298"/>
  <c r="O278" i="298"/>
  <c r="O281" i="298"/>
  <c r="O317" i="298"/>
  <c r="O318" i="298"/>
  <c r="O319" i="298"/>
  <c r="O321" i="298"/>
  <c r="O324" i="298"/>
  <c r="O325" i="298"/>
  <c r="O326" i="298"/>
  <c r="O327" i="298"/>
  <c r="O329" i="298"/>
  <c r="O331" i="298"/>
  <c r="O332" i="298"/>
  <c r="O333" i="298"/>
  <c r="O334" i="298"/>
  <c r="O335" i="298"/>
  <c r="O336" i="298"/>
  <c r="O340" i="298"/>
  <c r="O341" i="298"/>
  <c r="O342" i="298"/>
  <c r="O344" i="298"/>
  <c r="O345" i="298"/>
  <c r="O346" i="298"/>
  <c r="O349" i="298"/>
  <c r="O351" i="298"/>
  <c r="O352" i="298"/>
  <c r="O353" i="298"/>
  <c r="O354" i="298"/>
  <c r="O355" i="298"/>
  <c r="O356" i="298"/>
  <c r="O358" i="298"/>
  <c r="O359" i="298"/>
  <c r="O360" i="298"/>
  <c r="O361" i="298"/>
  <c r="O362" i="298"/>
  <c r="O369" i="298"/>
  <c r="O370" i="298"/>
  <c r="O371" i="298"/>
  <c r="O372" i="298"/>
  <c r="O373" i="298"/>
  <c r="O375" i="298"/>
  <c r="O377" i="298"/>
  <c r="O378" i="298"/>
  <c r="O379" i="298"/>
  <c r="O383" i="298"/>
  <c r="O384" i="298"/>
  <c r="O385" i="298"/>
  <c r="O386" i="298"/>
  <c r="O387" i="298"/>
  <c r="O388" i="298"/>
  <c r="O389" i="298"/>
  <c r="O390" i="298"/>
  <c r="O391" i="298"/>
  <c r="O392" i="298"/>
  <c r="O393" i="298"/>
  <c r="O394" i="298"/>
  <c r="O396" i="298"/>
  <c r="O397" i="298"/>
  <c r="O398" i="298"/>
  <c r="O399" i="298"/>
  <c r="O400" i="298"/>
  <c r="O403" i="298"/>
  <c r="O404" i="298"/>
  <c r="O405" i="298"/>
  <c r="O406" i="298"/>
  <c r="O408" i="298"/>
  <c r="O409" i="298"/>
  <c r="N57" i="298"/>
  <c r="N58" i="298"/>
  <c r="N59" i="298"/>
  <c r="N60" i="298"/>
  <c r="N61" i="298"/>
  <c r="N62" i="298"/>
  <c r="N63" i="298"/>
  <c r="N65" i="298"/>
  <c r="N66" i="298"/>
  <c r="N67" i="298"/>
  <c r="N68" i="298"/>
  <c r="N69" i="298"/>
  <c r="N70" i="298"/>
  <c r="N71" i="298"/>
  <c r="N72" i="298"/>
  <c r="N73" i="298"/>
  <c r="N74" i="298"/>
  <c r="N75" i="298"/>
  <c r="N76" i="298"/>
  <c r="N77" i="298"/>
  <c r="N78" i="298"/>
  <c r="N79" i="298"/>
  <c r="N80" i="298"/>
  <c r="N81" i="298"/>
  <c r="N82" i="298"/>
  <c r="N84" i="298"/>
  <c r="N85" i="298"/>
  <c r="N86" i="298"/>
  <c r="N87" i="298"/>
  <c r="N121" i="298"/>
  <c r="N122" i="298"/>
  <c r="N124" i="298"/>
  <c r="N125" i="298"/>
  <c r="N126" i="298"/>
  <c r="N127" i="298"/>
  <c r="N128" i="298"/>
  <c r="N129" i="298"/>
  <c r="N130" i="298"/>
  <c r="N133" i="298"/>
  <c r="N134" i="298"/>
  <c r="N135" i="298"/>
  <c r="N136" i="298"/>
  <c r="N137" i="298"/>
  <c r="N138" i="298"/>
  <c r="N139" i="298"/>
  <c r="N140" i="298"/>
  <c r="N141" i="298"/>
  <c r="N145" i="298"/>
  <c r="N147" i="298"/>
  <c r="N148" i="298"/>
  <c r="N149" i="298"/>
  <c r="N150" i="298"/>
  <c r="N151" i="298"/>
  <c r="N186" i="298"/>
  <c r="N187" i="298"/>
  <c r="N188" i="298"/>
  <c r="N190" i="298"/>
  <c r="N191" i="298"/>
  <c r="N192" i="298"/>
  <c r="N193" i="298"/>
  <c r="N195" i="298"/>
  <c r="N196" i="298"/>
  <c r="N197" i="298"/>
  <c r="N199" i="298"/>
  <c r="N200" i="298"/>
  <c r="N201" i="298"/>
  <c r="N202" i="298"/>
  <c r="N203" i="298"/>
  <c r="N204" i="298"/>
  <c r="N207" i="298"/>
  <c r="N208" i="298"/>
  <c r="N209" i="298"/>
  <c r="N211" i="298"/>
  <c r="N214" i="298"/>
  <c r="N215" i="298"/>
  <c r="N216" i="298"/>
  <c r="N219" i="298"/>
  <c r="N220" i="298"/>
  <c r="N222" i="298"/>
  <c r="N223" i="298"/>
  <c r="N224" i="298"/>
  <c r="N225" i="298"/>
  <c r="N226" i="298"/>
  <c r="N227" i="298"/>
  <c r="N229" i="298"/>
  <c r="N230" i="298"/>
  <c r="N231" i="298"/>
  <c r="N232" i="298"/>
  <c r="N233" i="298"/>
  <c r="N234" i="298"/>
  <c r="N235" i="298"/>
  <c r="N237" i="298"/>
  <c r="N238" i="298"/>
  <c r="N239" i="298"/>
  <c r="N241" i="298"/>
  <c r="N243" i="298"/>
  <c r="N244" i="298"/>
  <c r="N246" i="298"/>
  <c r="N247" i="298"/>
  <c r="N248" i="298"/>
  <c r="N251" i="298"/>
  <c r="N253" i="298"/>
  <c r="N255" i="298"/>
  <c r="N257" i="298"/>
  <c r="N259" i="298"/>
  <c r="N261" i="298"/>
  <c r="N262" i="298"/>
  <c r="N263" i="298"/>
  <c r="N264" i="298"/>
  <c r="N265" i="298"/>
  <c r="N266" i="298"/>
  <c r="N267" i="298"/>
  <c r="N268" i="298"/>
  <c r="N269" i="298"/>
  <c r="N270" i="298"/>
  <c r="N271" i="298"/>
  <c r="N272" i="298"/>
  <c r="N275" i="298"/>
  <c r="N276" i="298"/>
  <c r="N279" i="298"/>
  <c r="N281" i="298"/>
  <c r="N318" i="298"/>
  <c r="N319" i="298"/>
  <c r="N320" i="298"/>
  <c r="N321" i="298"/>
  <c r="N322" i="298"/>
  <c r="N323" i="298"/>
  <c r="N324" i="298"/>
  <c r="N325" i="298"/>
  <c r="N326" i="298"/>
  <c r="N327" i="298"/>
  <c r="N331" i="298"/>
  <c r="N332" i="298"/>
  <c r="N333" i="298"/>
  <c r="N334" i="298"/>
  <c r="N335" i="298"/>
  <c r="N336" i="298"/>
  <c r="N340" i="298"/>
  <c r="N341" i="298"/>
  <c r="N342" i="298"/>
  <c r="N343" i="298"/>
  <c r="N344" i="298"/>
  <c r="N345" i="298"/>
  <c r="N346" i="298"/>
  <c r="N349" i="298"/>
  <c r="N351" i="298"/>
  <c r="N352" i="298"/>
  <c r="N353" i="298"/>
  <c r="N354" i="298"/>
  <c r="N355" i="298"/>
  <c r="N356" i="298"/>
  <c r="N358" i="298"/>
  <c r="N359" i="298"/>
  <c r="N360" i="298"/>
  <c r="N361" i="298"/>
  <c r="N362" i="298"/>
  <c r="N364" i="298"/>
  <c r="N366" i="298"/>
  <c r="N370" i="298"/>
  <c r="N371" i="298"/>
  <c r="N372" i="298"/>
  <c r="N375" i="298"/>
  <c r="N376" i="298"/>
  <c r="N377" i="298"/>
  <c r="N378" i="298"/>
  <c r="N379" i="298"/>
  <c r="N383" i="298"/>
  <c r="N384" i="298"/>
  <c r="N385" i="298"/>
  <c r="N386" i="298"/>
  <c r="N387" i="298"/>
  <c r="N389" i="298"/>
  <c r="N390" i="298"/>
  <c r="N391" i="298"/>
  <c r="N392" i="298"/>
  <c r="N393" i="298"/>
  <c r="N394" i="298"/>
  <c r="N396" i="298"/>
  <c r="N397" i="298"/>
  <c r="N398" i="298"/>
  <c r="N399" i="298"/>
  <c r="N400" i="298"/>
  <c r="N403" i="298"/>
  <c r="N404" i="298"/>
  <c r="N405" i="298"/>
  <c r="M57" i="298"/>
  <c r="M58" i="298"/>
  <c r="M59" i="298"/>
  <c r="M60" i="298"/>
  <c r="M61" i="298"/>
  <c r="M62" i="298"/>
  <c r="M63" i="298"/>
  <c r="M65" i="298"/>
  <c r="M66" i="298"/>
  <c r="M67" i="298"/>
  <c r="M68" i="298"/>
  <c r="M69" i="298"/>
  <c r="M70" i="298"/>
  <c r="M71" i="298"/>
  <c r="M72" i="298"/>
  <c r="M73" i="298"/>
  <c r="M74" i="298"/>
  <c r="M75" i="298"/>
  <c r="M76" i="298"/>
  <c r="M77" i="298"/>
  <c r="M78" i="298"/>
  <c r="M79" i="298"/>
  <c r="M80" i="298"/>
  <c r="M81" i="298"/>
  <c r="M82" i="298"/>
  <c r="M84" i="298"/>
  <c r="M85" i="298"/>
  <c r="M86" i="298"/>
  <c r="M87" i="298"/>
  <c r="M122" i="298"/>
  <c r="M124" i="298"/>
  <c r="M125" i="298"/>
  <c r="M126" i="298"/>
  <c r="M127" i="298"/>
  <c r="M128" i="298"/>
  <c r="M129" i="298"/>
  <c r="M130" i="298"/>
  <c r="M132" i="298"/>
  <c r="M133" i="298"/>
  <c r="M134" i="298"/>
  <c r="M135" i="298"/>
  <c r="M136" i="298"/>
  <c r="M137" i="298"/>
  <c r="M138" i="298"/>
  <c r="M139" i="298"/>
  <c r="M140" i="298"/>
  <c r="M141" i="298"/>
  <c r="M145" i="298"/>
  <c r="M146" i="298"/>
  <c r="M148" i="298"/>
  <c r="M150" i="298"/>
  <c r="M151" i="298"/>
  <c r="M186" i="298"/>
  <c r="M187" i="298"/>
  <c r="M190" i="298"/>
  <c r="M191" i="298"/>
  <c r="M192" i="298"/>
  <c r="M193" i="298"/>
  <c r="M195" i="298"/>
  <c r="M196" i="298"/>
  <c r="M199" i="298"/>
  <c r="M200" i="298"/>
  <c r="M201" i="298"/>
  <c r="M202" i="298"/>
  <c r="M203" i="298"/>
  <c r="M204" i="298"/>
  <c r="M207" i="298"/>
  <c r="M208" i="298"/>
  <c r="M211" i="298"/>
  <c r="M213" i="298"/>
  <c r="M214" i="298"/>
  <c r="M215" i="298"/>
  <c r="M216" i="298"/>
  <c r="M219" i="298"/>
  <c r="M220" i="298"/>
  <c r="M222" i="298"/>
  <c r="M223" i="298"/>
  <c r="M224" i="298"/>
  <c r="M225" i="298"/>
  <c r="M226" i="298"/>
  <c r="M227" i="298"/>
  <c r="M229" i="298"/>
  <c r="M231" i="298"/>
  <c r="M232" i="298"/>
  <c r="M233" i="298"/>
  <c r="M234" i="298"/>
  <c r="M235" i="298"/>
  <c r="M237" i="298"/>
  <c r="M238" i="298"/>
  <c r="M239" i="298"/>
  <c r="M241" i="298"/>
  <c r="M242" i="298"/>
  <c r="M243" i="298"/>
  <c r="M244" i="298"/>
  <c r="M246" i="298"/>
  <c r="M248" i="298"/>
  <c r="M251" i="298"/>
  <c r="M253" i="298"/>
  <c r="M254" i="298"/>
  <c r="M257" i="298"/>
  <c r="M259" i="298"/>
  <c r="M261" i="298"/>
  <c r="M262" i="298"/>
  <c r="M263" i="298"/>
  <c r="M264" i="298"/>
  <c r="M265" i="298"/>
  <c r="M266" i="298"/>
  <c r="M267" i="298"/>
  <c r="M268" i="298"/>
  <c r="M269" i="298"/>
  <c r="M270" i="298"/>
  <c r="M271" i="298"/>
  <c r="M272" i="298"/>
  <c r="M274" i="298"/>
  <c r="M275" i="298"/>
  <c r="M276" i="298"/>
  <c r="M278" i="298"/>
  <c r="M281" i="298"/>
  <c r="M317" i="298"/>
  <c r="M318" i="298"/>
  <c r="M319" i="298"/>
  <c r="M321" i="298"/>
  <c r="M322" i="298"/>
  <c r="M323" i="298"/>
  <c r="M324" i="298"/>
  <c r="M325" i="298"/>
  <c r="M326" i="298"/>
  <c r="M327" i="298"/>
  <c r="M329" i="298"/>
  <c r="M331" i="298"/>
  <c r="M332" i="298"/>
  <c r="M333" i="298"/>
  <c r="M334" i="298"/>
  <c r="M335" i="298"/>
  <c r="M337" i="298"/>
  <c r="M340" i="298"/>
  <c r="M341" i="298"/>
  <c r="M342" i="298"/>
  <c r="M344" i="298"/>
  <c r="M345" i="298"/>
  <c r="M346" i="298"/>
  <c r="M349" i="298"/>
  <c r="M351" i="298"/>
  <c r="M352" i="298"/>
  <c r="M353" i="298"/>
  <c r="M354" i="298"/>
  <c r="M355" i="298"/>
  <c r="M356" i="298"/>
  <c r="M358" i="298"/>
  <c r="M359" i="298"/>
  <c r="M360" i="298"/>
  <c r="M361" i="298"/>
  <c r="M362" i="298"/>
  <c r="M364" i="298"/>
  <c r="M368" i="298"/>
  <c r="M370" i="298"/>
  <c r="M371" i="298"/>
  <c r="M372" i="298"/>
  <c r="M375" i="298"/>
  <c r="M376" i="298"/>
  <c r="M377" i="298"/>
  <c r="M378" i="298"/>
  <c r="M379" i="298"/>
  <c r="M383" i="298"/>
  <c r="M384" i="298"/>
  <c r="M385" i="298"/>
  <c r="M386" i="298"/>
  <c r="M387" i="298"/>
  <c r="M389" i="298"/>
  <c r="M390" i="298"/>
  <c r="M391" i="298"/>
  <c r="M392" i="298"/>
  <c r="M393" i="298"/>
  <c r="M394" i="298"/>
  <c r="M396" i="298"/>
  <c r="M397" i="298"/>
  <c r="M398" i="298"/>
  <c r="M399" i="298"/>
  <c r="M400" i="298"/>
  <c r="M402" i="298"/>
  <c r="M403" i="298"/>
  <c r="M405" i="298"/>
  <c r="M409" i="298"/>
  <c r="M410" i="298"/>
  <c r="L57" i="298"/>
  <c r="L58" i="298"/>
  <c r="L59" i="298"/>
  <c r="L60" i="298"/>
  <c r="L61" i="298"/>
  <c r="L62" i="298"/>
  <c r="L63" i="298"/>
  <c r="L65" i="298"/>
  <c r="L66" i="298"/>
  <c r="L67" i="298"/>
  <c r="L68" i="298"/>
  <c r="L69" i="298"/>
  <c r="L70" i="298"/>
  <c r="L71" i="298"/>
  <c r="L72" i="298"/>
  <c r="L73" i="298"/>
  <c r="L74" i="298"/>
  <c r="L75" i="298"/>
  <c r="L76" i="298"/>
  <c r="L77" i="298"/>
  <c r="L78" i="298"/>
  <c r="L79" i="298"/>
  <c r="L80" i="298"/>
  <c r="L81" i="298"/>
  <c r="L82" i="298"/>
  <c r="L84" i="298"/>
  <c r="L85" i="298"/>
  <c r="L86" i="298"/>
  <c r="L87" i="298"/>
  <c r="L122" i="298"/>
  <c r="L123" i="298"/>
  <c r="L124" i="298"/>
  <c r="L125" i="298"/>
  <c r="L126" i="298"/>
  <c r="L127" i="298"/>
  <c r="L128" i="298"/>
  <c r="L129" i="298"/>
  <c r="L130" i="298"/>
  <c r="L131" i="298"/>
  <c r="L132" i="298"/>
  <c r="L133" i="298"/>
  <c r="L134" i="298"/>
  <c r="L135" i="298"/>
  <c r="L136" i="298"/>
  <c r="L137" i="298"/>
  <c r="L138" i="298"/>
  <c r="L139" i="298"/>
  <c r="L140" i="298"/>
  <c r="L143" i="298"/>
  <c r="L144" i="298"/>
  <c r="L145" i="298"/>
  <c r="L146" i="298"/>
  <c r="L148" i="298"/>
  <c r="L149" i="298"/>
  <c r="L151" i="298"/>
  <c r="L186" i="298"/>
  <c r="L187" i="298"/>
  <c r="L189" i="298"/>
  <c r="L190" i="298"/>
  <c r="L191" i="298"/>
  <c r="L192" i="298"/>
  <c r="L193" i="298"/>
  <c r="L195" i="298"/>
  <c r="L196" i="298"/>
  <c r="L197" i="298"/>
  <c r="L200" i="298"/>
  <c r="L201" i="298"/>
  <c r="L202" i="298"/>
  <c r="L203" i="298"/>
  <c r="L205" i="298"/>
  <c r="L207" i="298"/>
  <c r="L210" i="298"/>
  <c r="L211" i="298"/>
  <c r="L214" i="298"/>
  <c r="L215" i="298"/>
  <c r="L216" i="298"/>
  <c r="L219" i="298"/>
  <c r="L220" i="298"/>
  <c r="L222" i="298"/>
  <c r="L223" i="298"/>
  <c r="L224" i="298"/>
  <c r="L225" i="298"/>
  <c r="L226" i="298"/>
  <c r="L227" i="298"/>
  <c r="L229" i="298"/>
  <c r="L230" i="298"/>
  <c r="L231" i="298"/>
  <c r="L232" i="298"/>
  <c r="L233" i="298"/>
  <c r="L234" i="298"/>
  <c r="L235" i="298"/>
  <c r="L237" i="298"/>
  <c r="L239" i="298"/>
  <c r="L241" i="298"/>
  <c r="L243" i="298"/>
  <c r="L244" i="298"/>
  <c r="L246" i="298"/>
  <c r="L247" i="298"/>
  <c r="L251" i="298"/>
  <c r="L253" i="298"/>
  <c r="L254" i="298"/>
  <c r="L257" i="298"/>
  <c r="L259" i="298"/>
  <c r="L260" i="298"/>
  <c r="L261" i="298"/>
  <c r="L262" i="298"/>
  <c r="L263" i="298"/>
  <c r="L264" i="298"/>
  <c r="L265" i="298"/>
  <c r="L266" i="298"/>
  <c r="L267" i="298"/>
  <c r="L268" i="298"/>
  <c r="L269" i="298"/>
  <c r="L270" i="298"/>
  <c r="L271" i="298"/>
  <c r="L272" i="298"/>
  <c r="L274" i="298"/>
  <c r="L275" i="298"/>
  <c r="L276" i="298"/>
  <c r="L278" i="298"/>
  <c r="L281" i="298"/>
  <c r="L317" i="298"/>
  <c r="L318" i="298"/>
  <c r="L319" i="298"/>
  <c r="L320" i="298"/>
  <c r="L321" i="298"/>
  <c r="L322" i="298"/>
  <c r="L324" i="298"/>
  <c r="L325" i="298"/>
  <c r="L326" i="298"/>
  <c r="L327" i="298"/>
  <c r="L329" i="298"/>
  <c r="L331" i="298"/>
  <c r="L332" i="298"/>
  <c r="L333" i="298"/>
  <c r="L334" i="298"/>
  <c r="L335" i="298"/>
  <c r="L336" i="298"/>
  <c r="L337" i="298"/>
  <c r="L340" i="298"/>
  <c r="L341" i="298"/>
  <c r="L342" i="298"/>
  <c r="L344" i="298"/>
  <c r="L345" i="298"/>
  <c r="L346" i="298"/>
  <c r="L349" i="298"/>
  <c r="L351" i="298"/>
  <c r="L352" i="298"/>
  <c r="L353" i="298"/>
  <c r="L354" i="298"/>
  <c r="L355" i="298"/>
  <c r="L356" i="298"/>
  <c r="L358" i="298"/>
  <c r="L359" i="298"/>
  <c r="L360" i="298"/>
  <c r="L361" i="298"/>
  <c r="L362" i="298"/>
  <c r="L364" i="298"/>
  <c r="L370" i="298"/>
  <c r="L371" i="298"/>
  <c r="L372" i="298"/>
  <c r="L374" i="298"/>
  <c r="L375" i="298"/>
  <c r="L376" i="298"/>
  <c r="L378" i="298"/>
  <c r="L379" i="298"/>
  <c r="L383" i="298"/>
  <c r="L384" i="298"/>
  <c r="L385" i="298"/>
  <c r="L386" i="298"/>
  <c r="L387" i="298"/>
  <c r="L388" i="298"/>
  <c r="L389" i="298"/>
  <c r="L390" i="298"/>
  <c r="L391" i="298"/>
  <c r="L392" i="298"/>
  <c r="L393" i="298"/>
  <c r="L394" i="298"/>
  <c r="L396" i="298"/>
  <c r="L397" i="298"/>
  <c r="L398" i="298"/>
  <c r="L399" i="298"/>
  <c r="L400" i="298"/>
  <c r="L401" i="298"/>
  <c r="L403" i="298"/>
  <c r="L405" i="298"/>
  <c r="L406" i="298"/>
  <c r="L409" i="298"/>
  <c r="L410" i="298"/>
  <c r="K57" i="298"/>
  <c r="K58" i="298"/>
  <c r="K59" i="298"/>
  <c r="K60" i="298"/>
  <c r="K61" i="298"/>
  <c r="K62" i="298"/>
  <c r="K63" i="298"/>
  <c r="K65" i="298"/>
  <c r="K66" i="298"/>
  <c r="K67" i="298"/>
  <c r="K68" i="298"/>
  <c r="K69" i="298"/>
  <c r="K70" i="298"/>
  <c r="K71" i="298"/>
  <c r="K72" i="298"/>
  <c r="K73" i="298"/>
  <c r="K74" i="298"/>
  <c r="K75" i="298"/>
  <c r="K76" i="298"/>
  <c r="K77" i="298"/>
  <c r="K78" i="298"/>
  <c r="K79" i="298"/>
  <c r="K80" i="298"/>
  <c r="K81" i="298"/>
  <c r="K82" i="298"/>
  <c r="K84" i="298"/>
  <c r="K85" i="298"/>
  <c r="K86" i="298"/>
  <c r="K87" i="298"/>
  <c r="K122" i="298"/>
  <c r="K124" i="298"/>
  <c r="K125" i="298"/>
  <c r="K126" i="298"/>
  <c r="K127" i="298"/>
  <c r="K128" i="298"/>
  <c r="K129" i="298"/>
  <c r="K130" i="298"/>
  <c r="K132" i="298"/>
  <c r="K133" i="298"/>
  <c r="K134" i="298"/>
  <c r="K135" i="298"/>
  <c r="K136" i="298"/>
  <c r="K137" i="298"/>
  <c r="K138" i="298"/>
  <c r="K139" i="298"/>
  <c r="K140" i="298"/>
  <c r="K143" i="298"/>
  <c r="K144" i="298"/>
  <c r="K145" i="298"/>
  <c r="K146" i="298"/>
  <c r="K148" i="298"/>
  <c r="K149" i="298"/>
  <c r="K151" i="298"/>
  <c r="K186" i="298"/>
  <c r="K187" i="298"/>
  <c r="K189" i="298"/>
  <c r="K190" i="298"/>
  <c r="K191" i="298"/>
  <c r="K192" i="298"/>
  <c r="K193" i="298"/>
  <c r="K194" i="298"/>
  <c r="K195" i="298"/>
  <c r="K196" i="298"/>
  <c r="K199" i="298"/>
  <c r="K200" i="298"/>
  <c r="K201" i="298"/>
  <c r="K202" i="298"/>
  <c r="K203" i="298"/>
  <c r="K204" i="298"/>
  <c r="K207" i="298"/>
  <c r="K208" i="298"/>
  <c r="K211" i="298"/>
  <c r="K213" i="298"/>
  <c r="K214" i="298"/>
  <c r="K215" i="298"/>
  <c r="K216" i="298"/>
  <c r="K219" i="298"/>
  <c r="K220" i="298"/>
  <c r="K222" i="298"/>
  <c r="K223" i="298"/>
  <c r="K224" i="298"/>
  <c r="K225" i="298"/>
  <c r="K226" i="298"/>
  <c r="K227" i="298"/>
  <c r="K229" i="298"/>
  <c r="K230" i="298"/>
  <c r="K231" i="298"/>
  <c r="K232" i="298"/>
  <c r="K233" i="298"/>
  <c r="K234" i="298"/>
  <c r="K235" i="298"/>
  <c r="K237" i="298"/>
  <c r="K239" i="298"/>
  <c r="K240" i="298"/>
  <c r="K241" i="298"/>
  <c r="K243" i="298"/>
  <c r="K244" i="298"/>
  <c r="K246" i="298"/>
  <c r="K247" i="298"/>
  <c r="K253" i="298"/>
  <c r="K257" i="298"/>
  <c r="K258" i="298"/>
  <c r="K260" i="298"/>
  <c r="K261" i="298"/>
  <c r="K262" i="298"/>
  <c r="K263" i="298"/>
  <c r="K264" i="298"/>
  <c r="K265" i="298"/>
  <c r="K266" i="298"/>
  <c r="K267" i="298"/>
  <c r="K268" i="298"/>
  <c r="K269" i="298"/>
  <c r="K270" i="298"/>
  <c r="K271" i="298"/>
  <c r="K272" i="298"/>
  <c r="K274" i="298"/>
  <c r="K275" i="298"/>
  <c r="K276" i="298"/>
  <c r="K278" i="298"/>
  <c r="K281" i="298"/>
  <c r="K317" i="298"/>
  <c r="K318" i="298"/>
  <c r="K319" i="298"/>
  <c r="K320" i="298"/>
  <c r="K321" i="298"/>
  <c r="K323" i="298"/>
  <c r="K324" i="298"/>
  <c r="K325" i="298"/>
  <c r="K326" i="298"/>
  <c r="K327" i="298"/>
  <c r="K329" i="298"/>
  <c r="K331" i="298"/>
  <c r="K332" i="298"/>
  <c r="K333" i="298"/>
  <c r="K334" i="298"/>
  <c r="K335" i="298"/>
  <c r="K336" i="298"/>
  <c r="K337" i="298"/>
  <c r="K340" i="298"/>
  <c r="K341" i="298"/>
  <c r="K342" i="298"/>
  <c r="K344" i="298"/>
  <c r="K345" i="298"/>
  <c r="K346" i="298"/>
  <c r="K349" i="298"/>
  <c r="K351" i="298"/>
  <c r="K352" i="298"/>
  <c r="K353" i="298"/>
  <c r="K354" i="298"/>
  <c r="K355" i="298"/>
  <c r="K356" i="298"/>
  <c r="K358" i="298"/>
  <c r="K359" i="298"/>
  <c r="K360" i="298"/>
  <c r="K361" i="298"/>
  <c r="K362" i="298"/>
  <c r="K366" i="298"/>
  <c r="K369" i="298"/>
  <c r="K370" i="298"/>
  <c r="K371" i="298"/>
  <c r="K372" i="298"/>
  <c r="K373" i="298"/>
  <c r="K374" i="298"/>
  <c r="K375" i="298"/>
  <c r="K376" i="298"/>
  <c r="K378" i="298"/>
  <c r="K379" i="298"/>
  <c r="K383" i="298"/>
  <c r="K384" i="298"/>
  <c r="K385" i="298"/>
  <c r="K386" i="298"/>
  <c r="K387" i="298"/>
  <c r="K388" i="298"/>
  <c r="K389" i="298"/>
  <c r="K390" i="298"/>
  <c r="K391" i="298"/>
  <c r="K392" i="298"/>
  <c r="K393" i="298"/>
  <c r="K394" i="298"/>
  <c r="K396" i="298"/>
  <c r="K397" i="298"/>
  <c r="K398" i="298"/>
  <c r="K399" i="298"/>
  <c r="K400" i="298"/>
  <c r="K401" i="298"/>
  <c r="K403" i="298"/>
  <c r="K405" i="298"/>
  <c r="K406" i="298"/>
  <c r="K408" i="298"/>
  <c r="K409" i="298"/>
  <c r="J57" i="298"/>
  <c r="J58" i="298"/>
  <c r="J59" i="298"/>
  <c r="J60" i="298"/>
  <c r="J61" i="298"/>
  <c r="J62" i="298"/>
  <c r="J63" i="298"/>
  <c r="J65" i="298"/>
  <c r="J66" i="298"/>
  <c r="J67" i="298"/>
  <c r="J68" i="298"/>
  <c r="J69" i="298"/>
  <c r="J70" i="298"/>
  <c r="J71" i="298"/>
  <c r="J72" i="298"/>
  <c r="J73" i="298"/>
  <c r="J74" i="298"/>
  <c r="J75" i="298"/>
  <c r="J76" i="298"/>
  <c r="J77" i="298"/>
  <c r="J78" i="298"/>
  <c r="J79" i="298"/>
  <c r="J80" i="298"/>
  <c r="J81" i="298"/>
  <c r="J82" i="298"/>
  <c r="J84" i="298"/>
  <c r="J85" i="298"/>
  <c r="J86" i="298"/>
  <c r="J87" i="298"/>
  <c r="J121" i="298"/>
  <c r="J122" i="298"/>
  <c r="J124" i="298"/>
  <c r="J125" i="298"/>
  <c r="J126" i="298"/>
  <c r="J127" i="298"/>
  <c r="J128" i="298"/>
  <c r="J129" i="298"/>
  <c r="J130" i="298"/>
  <c r="J132" i="298"/>
  <c r="J133" i="298"/>
  <c r="J134" i="298"/>
  <c r="J135" i="298"/>
  <c r="J136" i="298"/>
  <c r="J137" i="298"/>
  <c r="J138" i="298"/>
  <c r="J139" i="298"/>
  <c r="J140" i="298"/>
  <c r="J141" i="298"/>
  <c r="J142" i="298"/>
  <c r="J143" i="298"/>
  <c r="J145" i="298"/>
  <c r="J146" i="298"/>
  <c r="J148" i="298"/>
  <c r="J149" i="298"/>
  <c r="J150" i="298"/>
  <c r="J151" i="298"/>
  <c r="J186" i="298"/>
  <c r="J187" i="298"/>
  <c r="J188" i="298"/>
  <c r="J189" i="298"/>
  <c r="J190" i="298"/>
  <c r="J191" i="298"/>
  <c r="J192" i="298"/>
  <c r="J193" i="298"/>
  <c r="J195" i="298"/>
  <c r="J196" i="298"/>
  <c r="J199" i="298"/>
  <c r="J200" i="298"/>
  <c r="J201" i="298"/>
  <c r="J202" i="298"/>
  <c r="J203" i="298"/>
  <c r="J204" i="298"/>
  <c r="J207" i="298"/>
  <c r="J208" i="298"/>
  <c r="J209" i="298"/>
  <c r="J211" i="298"/>
  <c r="J213" i="298"/>
  <c r="J214" i="298"/>
  <c r="J215" i="298"/>
  <c r="J216" i="298"/>
  <c r="J219" i="298"/>
  <c r="J220" i="298"/>
  <c r="J222" i="298"/>
  <c r="J223" i="298"/>
  <c r="J224" i="298"/>
  <c r="J225" i="298"/>
  <c r="J226" i="298"/>
  <c r="J227" i="298"/>
  <c r="J229" i="298"/>
  <c r="J230" i="298"/>
  <c r="J231" i="298"/>
  <c r="J232" i="298"/>
  <c r="J233" i="298"/>
  <c r="J234" i="298"/>
  <c r="J235" i="298"/>
  <c r="J237" i="298"/>
  <c r="J238" i="298"/>
  <c r="J239" i="298"/>
  <c r="J241" i="298"/>
  <c r="J243" i="298"/>
  <c r="J244" i="298"/>
  <c r="J246" i="298"/>
  <c r="J247" i="298"/>
  <c r="J248" i="298"/>
  <c r="J251" i="298"/>
  <c r="J253" i="298"/>
  <c r="J257" i="298"/>
  <c r="J259" i="298"/>
  <c r="J260" i="298"/>
  <c r="J261" i="298"/>
  <c r="J262" i="298"/>
  <c r="J263" i="298"/>
  <c r="J264" i="298"/>
  <c r="J265" i="298"/>
  <c r="J266" i="298"/>
  <c r="J267" i="298"/>
  <c r="J268" i="298"/>
  <c r="J269" i="298"/>
  <c r="J270" i="298"/>
  <c r="J271" i="298"/>
  <c r="J272" i="298"/>
  <c r="J275" i="298"/>
  <c r="J276" i="298"/>
  <c r="J279" i="298"/>
  <c r="J280" i="298"/>
  <c r="J281" i="298"/>
  <c r="J318" i="298"/>
  <c r="J319" i="298"/>
  <c r="J320" i="298"/>
  <c r="J321" i="298"/>
  <c r="J322" i="298"/>
  <c r="J323" i="298"/>
  <c r="J324" i="298"/>
  <c r="J325" i="298"/>
  <c r="J326" i="298"/>
  <c r="J327" i="298"/>
  <c r="J328" i="298"/>
  <c r="J331" i="298"/>
  <c r="J332" i="298"/>
  <c r="J333" i="298"/>
  <c r="J334" i="298"/>
  <c r="J335" i="298"/>
  <c r="J336" i="298"/>
  <c r="J340" i="298"/>
  <c r="J341" i="298"/>
  <c r="J342" i="298"/>
  <c r="J343" i="298"/>
  <c r="J344" i="298"/>
  <c r="J345" i="298"/>
  <c r="J346" i="298"/>
  <c r="J349" i="298"/>
  <c r="J351" i="298"/>
  <c r="J352" i="298"/>
  <c r="J353" i="298"/>
  <c r="J354" i="298"/>
  <c r="J355" i="298"/>
  <c r="J356" i="298"/>
  <c r="J358" i="298"/>
  <c r="J359" i="298"/>
  <c r="J360" i="298"/>
  <c r="J361" i="298"/>
  <c r="J362" i="298"/>
  <c r="J364" i="298"/>
  <c r="J365" i="298"/>
  <c r="J366" i="298"/>
  <c r="J369" i="298"/>
  <c r="J370" i="298"/>
  <c r="J371" i="298"/>
  <c r="J372" i="298"/>
  <c r="J373" i="298"/>
  <c r="J374" i="298"/>
  <c r="J375" i="298"/>
  <c r="J376" i="298"/>
  <c r="J378" i="298"/>
  <c r="J379" i="298"/>
  <c r="J383" i="298"/>
  <c r="J384" i="298"/>
  <c r="J385" i="298"/>
  <c r="J386" i="298"/>
  <c r="J387" i="298"/>
  <c r="J388" i="298"/>
  <c r="J389" i="298"/>
  <c r="J390" i="298"/>
  <c r="J391" i="298"/>
  <c r="J392" i="298"/>
  <c r="J393" i="298"/>
  <c r="J394" i="298"/>
  <c r="J396" i="298"/>
  <c r="J397" i="298"/>
  <c r="J398" i="298"/>
  <c r="J399" i="298"/>
  <c r="J400" i="298"/>
  <c r="J402" i="298"/>
  <c r="J403" i="298"/>
  <c r="J404" i="298"/>
  <c r="J405" i="298"/>
  <c r="J406" i="298"/>
  <c r="J408" i="298"/>
  <c r="J410" i="298"/>
  <c r="I57" i="298"/>
  <c r="I58" i="298"/>
  <c r="I59" i="298"/>
  <c r="I60" i="298"/>
  <c r="I61" i="298"/>
  <c r="I62" i="298"/>
  <c r="I63" i="298"/>
  <c r="I64" i="298"/>
  <c r="I65" i="298"/>
  <c r="I66" i="298"/>
  <c r="I67" i="298"/>
  <c r="I68" i="298"/>
  <c r="I69" i="298"/>
  <c r="I70" i="298"/>
  <c r="I71" i="298"/>
  <c r="I72" i="298"/>
  <c r="I73" i="298"/>
  <c r="I74" i="298"/>
  <c r="I75" i="298"/>
  <c r="I76" i="298"/>
  <c r="I77" i="298"/>
  <c r="I78" i="298"/>
  <c r="I79" i="298"/>
  <c r="I80" i="298"/>
  <c r="I81" i="298"/>
  <c r="I82" i="298"/>
  <c r="I84" i="298"/>
  <c r="I85" i="298"/>
  <c r="I86" i="298"/>
  <c r="I87" i="298"/>
  <c r="I121" i="298"/>
  <c r="I122" i="298"/>
  <c r="I124" i="298"/>
  <c r="I125" i="298"/>
  <c r="I126" i="298"/>
  <c r="I127" i="298"/>
  <c r="I128" i="298"/>
  <c r="I129" i="298"/>
  <c r="I130" i="298"/>
  <c r="I132" i="298"/>
  <c r="I133" i="298"/>
  <c r="I134" i="298"/>
  <c r="I135" i="298"/>
  <c r="I136" i="298"/>
  <c r="I137" i="298"/>
  <c r="I138" i="298"/>
  <c r="I139" i="298"/>
  <c r="I140" i="298"/>
  <c r="I141" i="298"/>
  <c r="I142" i="298"/>
  <c r="I143" i="298"/>
  <c r="I144" i="298"/>
  <c r="I145" i="298"/>
  <c r="I146" i="298"/>
  <c r="I148" i="298"/>
  <c r="I149" i="298"/>
  <c r="I150" i="298"/>
  <c r="I151" i="298"/>
  <c r="I186" i="298"/>
  <c r="I187" i="298"/>
  <c r="I188" i="298"/>
  <c r="I190" i="298"/>
  <c r="I191" i="298"/>
  <c r="I192" i="298"/>
  <c r="I193" i="298"/>
  <c r="I194" i="298"/>
  <c r="I195" i="298"/>
  <c r="I196" i="298"/>
  <c r="I198" i="298"/>
  <c r="I199" i="298"/>
  <c r="I200" i="298"/>
  <c r="I201" i="298"/>
  <c r="I202" i="298"/>
  <c r="I203" i="298"/>
  <c r="I204" i="298"/>
  <c r="I207" i="298"/>
  <c r="I208" i="298"/>
  <c r="I211" i="298"/>
  <c r="I213" i="298"/>
  <c r="I214" i="298"/>
  <c r="I215" i="298"/>
  <c r="I216" i="298"/>
  <c r="I219" i="298"/>
  <c r="I220" i="298"/>
  <c r="I222" i="298"/>
  <c r="I223" i="298"/>
  <c r="I224" i="298"/>
  <c r="I225" i="298"/>
  <c r="I226" i="298"/>
  <c r="I227" i="298"/>
  <c r="I229" i="298"/>
  <c r="I230" i="298"/>
  <c r="I231" i="298"/>
  <c r="I232" i="298"/>
  <c r="I233" i="298"/>
  <c r="I234" i="298"/>
  <c r="I235" i="298"/>
  <c r="I237" i="298"/>
  <c r="I238" i="298"/>
  <c r="I239" i="298"/>
  <c r="I240" i="298"/>
  <c r="I241" i="298"/>
  <c r="I242" i="298"/>
  <c r="I243" i="298"/>
  <c r="I244" i="298"/>
  <c r="I246" i="298"/>
  <c r="I248" i="298"/>
  <c r="I251" i="298"/>
  <c r="I253" i="298"/>
  <c r="I254" i="298"/>
  <c r="I257" i="298"/>
  <c r="I258" i="298"/>
  <c r="I259" i="298"/>
  <c r="I260" i="298"/>
  <c r="I261" i="298"/>
  <c r="I262" i="298"/>
  <c r="I263" i="298"/>
  <c r="I264" i="298"/>
  <c r="I265" i="298"/>
  <c r="I266" i="298"/>
  <c r="I267" i="298"/>
  <c r="I268" i="298"/>
  <c r="I269" i="298"/>
  <c r="I270" i="298"/>
  <c r="I271" i="298"/>
  <c r="I272" i="298"/>
  <c r="I274" i="298"/>
  <c r="I275" i="298"/>
  <c r="I276" i="298"/>
  <c r="I278" i="298"/>
  <c r="I279" i="298"/>
  <c r="I280" i="298"/>
  <c r="I281" i="298"/>
  <c r="I317" i="298"/>
  <c r="I318" i="298"/>
  <c r="I319" i="298"/>
  <c r="I321" i="298"/>
  <c r="I322" i="298"/>
  <c r="I323" i="298"/>
  <c r="I324" i="298"/>
  <c r="I325" i="298"/>
  <c r="I326" i="298"/>
  <c r="I327" i="298"/>
  <c r="I328" i="298"/>
  <c r="I329" i="298"/>
  <c r="I331" i="298"/>
  <c r="I332" i="298"/>
  <c r="I333" i="298"/>
  <c r="I334" i="298"/>
  <c r="I335" i="298"/>
  <c r="I337" i="298"/>
  <c r="I340" i="298"/>
  <c r="I341" i="298"/>
  <c r="I342" i="298"/>
  <c r="I343" i="298"/>
  <c r="I344" i="298"/>
  <c r="I345" i="298"/>
  <c r="I346" i="298"/>
  <c r="I349" i="298"/>
  <c r="I351" i="298"/>
  <c r="I352" i="298"/>
  <c r="I353" i="298"/>
  <c r="I354" i="298"/>
  <c r="I355" i="298"/>
  <c r="I356" i="298"/>
  <c r="I358" i="298"/>
  <c r="I359" i="298"/>
  <c r="I360" i="298"/>
  <c r="I361" i="298"/>
  <c r="I362" i="298"/>
  <c r="I363" i="298"/>
  <c r="I364" i="298"/>
  <c r="I369" i="298"/>
  <c r="I370" i="298"/>
  <c r="I371" i="298"/>
  <c r="I372" i="298"/>
  <c r="I373" i="298"/>
  <c r="I375" i="298"/>
  <c r="I376" i="298"/>
  <c r="I378" i="298"/>
  <c r="I379" i="298"/>
  <c r="I383" i="298"/>
  <c r="I384" i="298"/>
  <c r="I385" i="298"/>
  <c r="I386" i="298"/>
  <c r="I387" i="298"/>
  <c r="I389" i="298"/>
  <c r="I390" i="298"/>
  <c r="I391" i="298"/>
  <c r="I392" i="298"/>
  <c r="I393" i="298"/>
  <c r="I394" i="298"/>
  <c r="I396" i="298"/>
  <c r="I397" i="298"/>
  <c r="I398" i="298"/>
  <c r="I399" i="298"/>
  <c r="I400" i="298"/>
  <c r="I401" i="298"/>
  <c r="I402" i="298"/>
  <c r="I403" i="298"/>
  <c r="I405" i="298"/>
  <c r="I406" i="298"/>
  <c r="I409" i="298"/>
  <c r="I410" i="298"/>
  <c r="G57" i="298"/>
  <c r="H57" i="298" s="1"/>
  <c r="G58" i="298"/>
  <c r="H58" i="298" s="1"/>
  <c r="G59" i="298"/>
  <c r="H59" i="298" s="1"/>
  <c r="G60" i="298"/>
  <c r="H60" i="298" s="1"/>
  <c r="G61" i="298"/>
  <c r="H61" i="298" s="1"/>
  <c r="G62" i="298"/>
  <c r="H62" i="298" s="1"/>
  <c r="G63" i="298"/>
  <c r="H63" i="298" s="1"/>
  <c r="G64" i="298"/>
  <c r="H64" i="298" s="1"/>
  <c r="G65" i="298"/>
  <c r="H65" i="298" s="1"/>
  <c r="G66" i="298"/>
  <c r="H66" i="298" s="1"/>
  <c r="G67" i="298"/>
  <c r="H67" i="298" s="1"/>
  <c r="G68" i="298"/>
  <c r="H68" i="298" s="1"/>
  <c r="G69" i="298"/>
  <c r="H69" i="298" s="1"/>
  <c r="G70" i="298"/>
  <c r="H70" i="298" s="1"/>
  <c r="G71" i="298"/>
  <c r="H71" i="298" s="1"/>
  <c r="G72" i="298"/>
  <c r="H72" i="298" s="1"/>
  <c r="G73" i="298"/>
  <c r="H73" i="298" s="1"/>
  <c r="G74" i="298"/>
  <c r="H74" i="298" s="1"/>
  <c r="G75" i="298"/>
  <c r="H75" i="298" s="1"/>
  <c r="G76" i="298"/>
  <c r="H76" i="298" s="1"/>
  <c r="G77" i="298"/>
  <c r="H77" i="298" s="1"/>
  <c r="G78" i="298"/>
  <c r="H78" i="298" s="1"/>
  <c r="G79" i="298"/>
  <c r="H79" i="298" s="1"/>
  <c r="G80" i="298"/>
  <c r="H80" i="298" s="1"/>
  <c r="G81" i="298"/>
  <c r="H81" i="298" s="1"/>
  <c r="G82" i="298"/>
  <c r="H82" i="298" s="1"/>
  <c r="G83" i="298"/>
  <c r="G84" i="298"/>
  <c r="H84" i="298" s="1"/>
  <c r="G85" i="298"/>
  <c r="H85" i="298" s="1"/>
  <c r="G86" i="298"/>
  <c r="H86" i="298" s="1"/>
  <c r="G87" i="298"/>
  <c r="H87" i="298" s="1"/>
  <c r="G121" i="298"/>
  <c r="H121" i="298" s="1"/>
  <c r="G122" i="298"/>
  <c r="H122" i="298" s="1"/>
  <c r="G123" i="298"/>
  <c r="H123" i="298" s="1"/>
  <c r="G124" i="298"/>
  <c r="H124" i="298" s="1"/>
  <c r="G125" i="298"/>
  <c r="H125" i="298" s="1"/>
  <c r="G126" i="298"/>
  <c r="H126" i="298" s="1"/>
  <c r="G127" i="298"/>
  <c r="H127" i="298" s="1"/>
  <c r="G128" i="298"/>
  <c r="H128" i="298" s="1"/>
  <c r="G129" i="298"/>
  <c r="H129" i="298" s="1"/>
  <c r="G130" i="298"/>
  <c r="H130" i="298" s="1"/>
  <c r="G131" i="298"/>
  <c r="H131" i="298" s="1"/>
  <c r="G132" i="298"/>
  <c r="H132" i="298" s="1"/>
  <c r="G133" i="298"/>
  <c r="H133" i="298" s="1"/>
  <c r="G134" i="298"/>
  <c r="H134" i="298" s="1"/>
  <c r="G135" i="298"/>
  <c r="H135" i="298" s="1"/>
  <c r="G136" i="298"/>
  <c r="H136" i="298" s="1"/>
  <c r="G137" i="298"/>
  <c r="H137" i="298" s="1"/>
  <c r="G138" i="298"/>
  <c r="H138" i="298" s="1"/>
  <c r="G139" i="298"/>
  <c r="H139" i="298" s="1"/>
  <c r="G140" i="298"/>
  <c r="H140" i="298" s="1"/>
  <c r="G141" i="298"/>
  <c r="H141" i="298" s="1"/>
  <c r="G142" i="298"/>
  <c r="G143" i="298"/>
  <c r="H143" i="298" s="1"/>
  <c r="G144" i="298"/>
  <c r="G145" i="298"/>
  <c r="H145" i="298" s="1"/>
  <c r="G146" i="298"/>
  <c r="H146" i="298" s="1"/>
  <c r="G147" i="298"/>
  <c r="H147" i="298" s="1"/>
  <c r="G148" i="298"/>
  <c r="H148" i="298" s="1"/>
  <c r="G149" i="298"/>
  <c r="H149" i="298" s="1"/>
  <c r="G150" i="298"/>
  <c r="G151" i="298"/>
  <c r="H151" i="298" s="1"/>
  <c r="G186" i="298"/>
  <c r="H186" i="298" s="1"/>
  <c r="G187" i="298"/>
  <c r="H187" i="298" s="1"/>
  <c r="G188" i="298"/>
  <c r="G189" i="298"/>
  <c r="G190" i="298"/>
  <c r="H190" i="298" s="1"/>
  <c r="G191" i="298"/>
  <c r="H191" i="298" s="1"/>
  <c r="G192" i="298"/>
  <c r="H192" i="298" s="1"/>
  <c r="G193" i="298"/>
  <c r="H193" i="298" s="1"/>
  <c r="G194" i="298"/>
  <c r="H194" i="298" s="1"/>
  <c r="G195" i="298"/>
  <c r="H195" i="298" s="1"/>
  <c r="G196" i="298"/>
  <c r="H196" i="298" s="1"/>
  <c r="G197" i="298"/>
  <c r="G198" i="298"/>
  <c r="H198" i="298" s="1"/>
  <c r="G199" i="298"/>
  <c r="H199" i="298" s="1"/>
  <c r="G200" i="298"/>
  <c r="H200" i="298" s="1"/>
  <c r="G201" i="298"/>
  <c r="H201" i="298" s="1"/>
  <c r="G202" i="298"/>
  <c r="H202" i="298" s="1"/>
  <c r="G203" i="298"/>
  <c r="H203" i="298" s="1"/>
  <c r="G204" i="298"/>
  <c r="G205" i="298"/>
  <c r="H205" i="298" s="1"/>
  <c r="G206" i="298"/>
  <c r="H206" i="298" s="1"/>
  <c r="G207" i="298"/>
  <c r="H207" i="298" s="1"/>
  <c r="G208" i="298"/>
  <c r="G209" i="298"/>
  <c r="H209" i="298" s="1"/>
  <c r="G210" i="298"/>
  <c r="H210" i="298" s="1"/>
  <c r="G211" i="298"/>
  <c r="H211" i="298" s="1"/>
  <c r="G212" i="298"/>
  <c r="G213" i="298"/>
  <c r="H213" i="298" s="1"/>
  <c r="G214" i="298"/>
  <c r="H214" i="298" s="1"/>
  <c r="G215" i="298"/>
  <c r="H215" i="298" s="1"/>
  <c r="G216" i="298"/>
  <c r="H216" i="298" s="1"/>
  <c r="G219" i="298"/>
  <c r="H219" i="298" s="1"/>
  <c r="G220" i="298"/>
  <c r="H220" i="298" s="1"/>
  <c r="G221" i="298"/>
  <c r="H221" i="298" s="1"/>
  <c r="G222" i="298"/>
  <c r="H222" i="298" s="1"/>
  <c r="G223" i="298"/>
  <c r="H223" i="298" s="1"/>
  <c r="G224" i="298"/>
  <c r="H224" i="298" s="1"/>
  <c r="G225" i="298"/>
  <c r="H225" i="298" s="1"/>
  <c r="G226" i="298"/>
  <c r="H226" i="298" s="1"/>
  <c r="G227" i="298"/>
  <c r="H227" i="298" s="1"/>
  <c r="G228" i="298"/>
  <c r="G229" i="298"/>
  <c r="H229" i="298" s="1"/>
  <c r="G230" i="298"/>
  <c r="H230" i="298" s="1"/>
  <c r="G231" i="298"/>
  <c r="H231" i="298" s="1"/>
  <c r="G232" i="298"/>
  <c r="H232" i="298" s="1"/>
  <c r="G233" i="298"/>
  <c r="H233" i="298" s="1"/>
  <c r="G234" i="298"/>
  <c r="H234" i="298" s="1"/>
  <c r="G235" i="298"/>
  <c r="H235" i="298" s="1"/>
  <c r="G236" i="298"/>
  <c r="G237" i="298"/>
  <c r="H237" i="298" s="1"/>
  <c r="G238" i="298"/>
  <c r="G239" i="298"/>
  <c r="H239" i="298" s="1"/>
  <c r="G240" i="298"/>
  <c r="H240" i="298" s="1"/>
  <c r="G241" i="298"/>
  <c r="H241" i="298" s="1"/>
  <c r="G242" i="298"/>
  <c r="G243" i="298"/>
  <c r="H243" i="298" s="1"/>
  <c r="G244" i="298"/>
  <c r="H244" i="298" s="1"/>
  <c r="G245" i="298"/>
  <c r="H245" i="298" s="1"/>
  <c r="G246" i="298"/>
  <c r="H246" i="298" s="1"/>
  <c r="G247" i="298"/>
  <c r="H247" i="298" s="1"/>
  <c r="G248" i="298"/>
  <c r="H248" i="298" s="1"/>
  <c r="G251" i="298"/>
  <c r="H251" i="298" s="1"/>
  <c r="G252" i="298"/>
  <c r="H252" i="298" s="1"/>
  <c r="G253" i="298"/>
  <c r="H253" i="298" s="1"/>
  <c r="G254" i="298"/>
  <c r="H254" i="298" s="1"/>
  <c r="G255" i="298"/>
  <c r="H255" i="298" s="1"/>
  <c r="G256" i="298"/>
  <c r="G257" i="298"/>
  <c r="H257" i="298" s="1"/>
  <c r="G258" i="298"/>
  <c r="H258" i="298" s="1"/>
  <c r="G259" i="298"/>
  <c r="H259" i="298" s="1"/>
  <c r="G260" i="298"/>
  <c r="H260" i="298" s="1"/>
  <c r="G261" i="298"/>
  <c r="H261" i="298" s="1"/>
  <c r="G262" i="298"/>
  <c r="H262" i="298" s="1"/>
  <c r="G263" i="298"/>
  <c r="H263" i="298" s="1"/>
  <c r="G264" i="298"/>
  <c r="H264" i="298" s="1"/>
  <c r="G265" i="298"/>
  <c r="H265" i="298" s="1"/>
  <c r="G266" i="298"/>
  <c r="H266" i="298" s="1"/>
  <c r="G267" i="298"/>
  <c r="H267" i="298" s="1"/>
  <c r="G268" i="298"/>
  <c r="H268" i="298" s="1"/>
  <c r="G269" i="298"/>
  <c r="H269" i="298" s="1"/>
  <c r="G270" i="298"/>
  <c r="H270" i="298" s="1"/>
  <c r="G271" i="298"/>
  <c r="H271" i="298" s="1"/>
  <c r="G272" i="298"/>
  <c r="H272" i="298" s="1"/>
  <c r="G273" i="298"/>
  <c r="G274" i="298"/>
  <c r="H274" i="298" s="1"/>
  <c r="G275" i="298"/>
  <c r="H275" i="298" s="1"/>
  <c r="G276" i="298"/>
  <c r="H276" i="298" s="1"/>
  <c r="G277" i="298"/>
  <c r="G278" i="298"/>
  <c r="H278" i="298" s="1"/>
  <c r="G279" i="298"/>
  <c r="H279" i="298" s="1"/>
  <c r="G280" i="298"/>
  <c r="H280" i="298" s="1"/>
  <c r="G281" i="298"/>
  <c r="H281" i="298" s="1"/>
  <c r="G317" i="298"/>
  <c r="H317" i="298" s="1"/>
  <c r="G318" i="298"/>
  <c r="H318" i="298" s="1"/>
  <c r="G319" i="298"/>
  <c r="H319" i="298" s="1"/>
  <c r="G320" i="298"/>
  <c r="H320" i="298" s="1"/>
  <c r="G321" i="298"/>
  <c r="H321" i="298" s="1"/>
  <c r="G322" i="298"/>
  <c r="H322" i="298" s="1"/>
  <c r="G323" i="298"/>
  <c r="G324" i="298"/>
  <c r="H324" i="298" s="1"/>
  <c r="G325" i="298"/>
  <c r="H325" i="298" s="1"/>
  <c r="G326" i="298"/>
  <c r="H326" i="298" s="1"/>
  <c r="G327" i="298"/>
  <c r="H327" i="298" s="1"/>
  <c r="G328" i="298"/>
  <c r="H328" i="298" s="1"/>
  <c r="G329" i="298"/>
  <c r="H329" i="298" s="1"/>
  <c r="G330" i="298"/>
  <c r="H330" i="298" s="1"/>
  <c r="G331" i="298"/>
  <c r="H331" i="298" s="1"/>
  <c r="G332" i="298"/>
  <c r="H332" i="298" s="1"/>
  <c r="G333" i="298"/>
  <c r="H333" i="298" s="1"/>
  <c r="G334" i="298"/>
  <c r="H334" i="298" s="1"/>
  <c r="G335" i="298"/>
  <c r="H335" i="298" s="1"/>
  <c r="G336" i="298"/>
  <c r="H336" i="298" s="1"/>
  <c r="G337" i="298"/>
  <c r="H337" i="298" s="1"/>
  <c r="G338" i="298"/>
  <c r="H338" i="298" s="1"/>
  <c r="G339" i="298"/>
  <c r="G340" i="298"/>
  <c r="H340" i="298" s="1"/>
  <c r="G341" i="298"/>
  <c r="H341" i="298" s="1"/>
  <c r="G342" i="298"/>
  <c r="H342" i="298" s="1"/>
  <c r="G343" i="298"/>
  <c r="G344" i="298"/>
  <c r="H344" i="298" s="1"/>
  <c r="G345" i="298"/>
  <c r="H345" i="298" s="1"/>
  <c r="G346" i="298"/>
  <c r="H346" i="298" s="1"/>
  <c r="G349" i="298"/>
  <c r="H349" i="298" s="1"/>
  <c r="G350" i="298"/>
  <c r="G351" i="298"/>
  <c r="H351" i="298" s="1"/>
  <c r="G352" i="298"/>
  <c r="H352" i="298" s="1"/>
  <c r="G353" i="298"/>
  <c r="H353" i="298" s="1"/>
  <c r="G354" i="298"/>
  <c r="H354" i="298" s="1"/>
  <c r="G355" i="298"/>
  <c r="H355" i="298" s="1"/>
  <c r="G356" i="298"/>
  <c r="H356" i="298" s="1"/>
  <c r="G357" i="298"/>
  <c r="G358" i="298"/>
  <c r="H358" i="298" s="1"/>
  <c r="G359" i="298"/>
  <c r="H359" i="298" s="1"/>
  <c r="G360" i="298"/>
  <c r="H360" i="298" s="1"/>
  <c r="G361" i="298"/>
  <c r="H361" i="298" s="1"/>
  <c r="G362" i="298"/>
  <c r="H362" i="298" s="1"/>
  <c r="G363" i="298"/>
  <c r="H363" i="298" s="1"/>
  <c r="G364" i="298"/>
  <c r="H364" i="298" s="1"/>
  <c r="G365" i="298"/>
  <c r="G366" i="298"/>
  <c r="H366" i="298" s="1"/>
  <c r="G367" i="298"/>
  <c r="H367" i="298" s="1"/>
  <c r="G368" i="298"/>
  <c r="H368" i="298" s="1"/>
  <c r="G369" i="298"/>
  <c r="G370" i="298"/>
  <c r="H370" i="298" s="1"/>
  <c r="G371" i="298"/>
  <c r="H371" i="298" s="1"/>
  <c r="G372" i="298"/>
  <c r="H372" i="298" s="1"/>
  <c r="G373" i="298"/>
  <c r="H373" i="298" s="1"/>
  <c r="G374" i="298"/>
  <c r="G375" i="298"/>
  <c r="H375" i="298" s="1"/>
  <c r="G376" i="298"/>
  <c r="H376" i="298" s="1"/>
  <c r="G377" i="298"/>
  <c r="G378" i="298"/>
  <c r="H378" i="298" s="1"/>
  <c r="G379" i="298"/>
  <c r="H379" i="298" s="1"/>
  <c r="G382" i="298"/>
  <c r="H382" i="298" s="1"/>
  <c r="G383" i="298"/>
  <c r="H383" i="298" s="1"/>
  <c r="G384" i="298"/>
  <c r="H384" i="298" s="1"/>
  <c r="G385" i="298"/>
  <c r="H385" i="298" s="1"/>
  <c r="G386" i="298"/>
  <c r="H386" i="298" s="1"/>
  <c r="G387" i="298"/>
  <c r="H387" i="298" s="1"/>
  <c r="G388" i="298"/>
  <c r="G389" i="298"/>
  <c r="H389" i="298" s="1"/>
  <c r="G390" i="298"/>
  <c r="H390" i="298" s="1"/>
  <c r="G391" i="298"/>
  <c r="H391" i="298" s="1"/>
  <c r="G392" i="298"/>
  <c r="H392" i="298" s="1"/>
  <c r="G393" i="298"/>
  <c r="H393" i="298" s="1"/>
  <c r="G394" i="298"/>
  <c r="H394" i="298" s="1"/>
  <c r="G395" i="298"/>
  <c r="G396" i="298"/>
  <c r="H396" i="298" s="1"/>
  <c r="G397" i="298"/>
  <c r="H397" i="298" s="1"/>
  <c r="G398" i="298"/>
  <c r="H398" i="298" s="1"/>
  <c r="G399" i="298"/>
  <c r="H399" i="298" s="1"/>
  <c r="G400" i="298"/>
  <c r="H400" i="298" s="1"/>
  <c r="G401" i="298"/>
  <c r="H401" i="298" s="1"/>
  <c r="G402" i="298"/>
  <c r="H402" i="298" s="1"/>
  <c r="G403" i="298"/>
  <c r="H403" i="298" s="1"/>
  <c r="G404" i="298"/>
  <c r="G405" i="298"/>
  <c r="H405" i="298" s="1"/>
  <c r="G406" i="298"/>
  <c r="H406" i="298" s="1"/>
  <c r="G407" i="298"/>
  <c r="G408" i="298"/>
  <c r="H408" i="298" s="1"/>
  <c r="G409" i="298"/>
  <c r="H409" i="298" s="1"/>
  <c r="G410" i="298"/>
  <c r="H410" i="298" s="1"/>
  <c r="G411" i="298"/>
  <c r="H411" i="298" s="1"/>
  <c r="E57" i="298"/>
  <c r="E58" i="298"/>
  <c r="E59" i="298"/>
  <c r="E60" i="298"/>
  <c r="E61" i="298"/>
  <c r="E62" i="298"/>
  <c r="E63" i="298"/>
  <c r="E65" i="298"/>
  <c r="E66" i="298"/>
  <c r="E67" i="298"/>
  <c r="E68" i="298"/>
  <c r="E69" i="298"/>
  <c r="E70" i="298"/>
  <c r="E71" i="298"/>
  <c r="E72" i="298"/>
  <c r="E73" i="298"/>
  <c r="E74" i="298"/>
  <c r="E75" i="298"/>
  <c r="E76" i="298"/>
  <c r="E77" i="298"/>
  <c r="E78" i="298"/>
  <c r="E79" i="298"/>
  <c r="E80" i="298"/>
  <c r="E81" i="298"/>
  <c r="E82" i="298"/>
  <c r="E83" i="298"/>
  <c r="E84" i="298"/>
  <c r="E85" i="298"/>
  <c r="E86" i="298"/>
  <c r="E87" i="298"/>
  <c r="E122" i="298"/>
  <c r="E123" i="298"/>
  <c r="E124" i="298"/>
  <c r="E125" i="298"/>
  <c r="E126" i="298"/>
  <c r="E127" i="298"/>
  <c r="E128" i="298"/>
  <c r="E129" i="298"/>
  <c r="E130" i="298"/>
  <c r="E131" i="298"/>
  <c r="E132" i="298"/>
  <c r="E133" i="298"/>
  <c r="E134" i="298"/>
  <c r="E135" i="298"/>
  <c r="E136" i="298"/>
  <c r="E137" i="298"/>
  <c r="E138" i="298"/>
  <c r="E139" i="298"/>
  <c r="E140" i="298"/>
  <c r="E142" i="298"/>
  <c r="E143" i="298"/>
  <c r="E144" i="298"/>
  <c r="E145" i="298"/>
  <c r="E146" i="298"/>
  <c r="E147" i="298"/>
  <c r="E148" i="298"/>
  <c r="E149" i="298"/>
  <c r="E150" i="298"/>
  <c r="E151" i="298"/>
  <c r="E186" i="298"/>
  <c r="E187" i="298"/>
  <c r="E188" i="298"/>
  <c r="E189" i="298"/>
  <c r="E190" i="298"/>
  <c r="E191" i="298"/>
  <c r="E192" i="298"/>
  <c r="E193" i="298"/>
  <c r="E194" i="298"/>
  <c r="E195" i="298"/>
  <c r="E196" i="298"/>
  <c r="E197" i="298"/>
  <c r="E198" i="298"/>
  <c r="E199" i="298"/>
  <c r="E200" i="298"/>
  <c r="E201" i="298"/>
  <c r="E202" i="298"/>
  <c r="E203" i="298"/>
  <c r="E204" i="298"/>
  <c r="E205" i="298"/>
  <c r="E207" i="298"/>
  <c r="E208" i="298"/>
  <c r="E209" i="298"/>
  <c r="E211" i="298"/>
  <c r="E212" i="298"/>
  <c r="E213" i="298"/>
  <c r="E214" i="298"/>
  <c r="E215" i="298"/>
  <c r="E216" i="298"/>
  <c r="E219" i="298"/>
  <c r="E220" i="298"/>
  <c r="E222" i="298"/>
  <c r="E223" i="298"/>
  <c r="E224" i="298"/>
  <c r="E225" i="298"/>
  <c r="E226" i="298"/>
  <c r="E227" i="298"/>
  <c r="E228" i="298"/>
  <c r="E229" i="298"/>
  <c r="E230" i="298"/>
  <c r="E231" i="298"/>
  <c r="E232" i="298"/>
  <c r="E233" i="298"/>
  <c r="E234" i="298"/>
  <c r="E235" i="298"/>
  <c r="E236" i="298"/>
  <c r="E237" i="298"/>
  <c r="E238" i="298"/>
  <c r="E239" i="298"/>
  <c r="E240" i="298"/>
  <c r="E241" i="298"/>
  <c r="E242" i="298"/>
  <c r="E243" i="298"/>
  <c r="E244" i="298"/>
  <c r="E246" i="298"/>
  <c r="E247" i="298"/>
  <c r="E248" i="298"/>
  <c r="E252" i="298"/>
  <c r="E253" i="298"/>
  <c r="E254" i="298"/>
  <c r="E257" i="298"/>
  <c r="E260" i="298"/>
  <c r="E261" i="298"/>
  <c r="E262" i="298"/>
  <c r="E263" i="298"/>
  <c r="E264" i="298"/>
  <c r="E265" i="298"/>
  <c r="E266" i="298"/>
  <c r="E267" i="298"/>
  <c r="E268" i="298"/>
  <c r="E269" i="298"/>
  <c r="E270" i="298"/>
  <c r="E271" i="298"/>
  <c r="E272" i="298"/>
  <c r="E274" i="298"/>
  <c r="E275" i="298"/>
  <c r="E276" i="298"/>
  <c r="E278" i="298"/>
  <c r="E280" i="298"/>
  <c r="E281" i="298"/>
  <c r="E317" i="298"/>
  <c r="E318" i="298"/>
  <c r="E319" i="298"/>
  <c r="E320" i="298"/>
  <c r="E321" i="298"/>
  <c r="E323" i="298"/>
  <c r="E324" i="298"/>
  <c r="E325" i="298"/>
  <c r="E326" i="298"/>
  <c r="E327" i="298"/>
  <c r="E328" i="298"/>
  <c r="E329" i="298"/>
  <c r="E331" i="298"/>
  <c r="E332" i="298"/>
  <c r="E333" i="298"/>
  <c r="E334" i="298"/>
  <c r="E335" i="298"/>
  <c r="E336" i="298"/>
  <c r="E337" i="298"/>
  <c r="E340" i="298"/>
  <c r="E341" i="298"/>
  <c r="E342" i="298"/>
  <c r="E343" i="298"/>
  <c r="E344" i="298"/>
  <c r="E345" i="298"/>
  <c r="E346" i="298"/>
  <c r="E349" i="298"/>
  <c r="E351" i="298"/>
  <c r="E352" i="298"/>
  <c r="E353" i="298"/>
  <c r="E354" i="298"/>
  <c r="E355" i="298"/>
  <c r="E356" i="298"/>
  <c r="E357" i="298"/>
  <c r="E358" i="298"/>
  <c r="E359" i="298"/>
  <c r="E360" i="298"/>
  <c r="E361" i="298"/>
  <c r="E362" i="298"/>
  <c r="E363" i="298"/>
  <c r="E366" i="298"/>
  <c r="E367" i="298"/>
  <c r="E369" i="298"/>
  <c r="E370" i="298"/>
  <c r="E371" i="298"/>
  <c r="E372" i="298"/>
  <c r="E373" i="298"/>
  <c r="E375" i="298"/>
  <c r="E376" i="298"/>
  <c r="E377" i="298"/>
  <c r="E378" i="298"/>
  <c r="E379" i="298"/>
  <c r="E383" i="298"/>
  <c r="E384" i="298"/>
  <c r="E385" i="298"/>
  <c r="E386" i="298"/>
  <c r="E387" i="298"/>
  <c r="E388" i="298"/>
  <c r="E389" i="298"/>
  <c r="E390" i="298"/>
  <c r="E391" i="298"/>
  <c r="E392" i="298"/>
  <c r="E393" i="298"/>
  <c r="E394" i="298"/>
  <c r="E396" i="298"/>
  <c r="E397" i="298"/>
  <c r="E398" i="298"/>
  <c r="E399" i="298"/>
  <c r="E400" i="298"/>
  <c r="E403" i="298"/>
  <c r="E404" i="298"/>
  <c r="E405" i="298"/>
  <c r="E406" i="298"/>
  <c r="E408" i="298"/>
  <c r="E409" i="298"/>
  <c r="E411" i="298"/>
  <c r="F415" i="298"/>
  <c r="F416" i="298"/>
  <c r="F417" i="298"/>
  <c r="F418" i="298"/>
  <c r="F419" i="298"/>
  <c r="F420" i="298"/>
  <c r="F421" i="298"/>
  <c r="F422" i="298"/>
  <c r="F423" i="298"/>
  <c r="F424" i="298"/>
  <c r="F425" i="298"/>
  <c r="F426" i="298"/>
  <c r="F427" i="298"/>
  <c r="F428" i="298"/>
  <c r="F429" i="298"/>
  <c r="F430" i="298"/>
  <c r="F431" i="298"/>
  <c r="F432" i="298"/>
  <c r="F433" i="298"/>
  <c r="F434" i="298"/>
  <c r="F435" i="298"/>
  <c r="F436" i="298"/>
  <c r="F437" i="298"/>
  <c r="F438" i="298"/>
  <c r="F439" i="298"/>
  <c r="F440" i="298"/>
  <c r="F441" i="298"/>
  <c r="F442" i="298"/>
  <c r="F443" i="298"/>
  <c r="F444" i="298"/>
  <c r="F383" i="298"/>
  <c r="F384" i="298"/>
  <c r="F385" i="298"/>
  <c r="F386" i="298"/>
  <c r="F387" i="298"/>
  <c r="F388" i="298"/>
  <c r="F389" i="298"/>
  <c r="F390" i="298"/>
  <c r="F391" i="298"/>
  <c r="F392" i="298"/>
  <c r="F393" i="298"/>
  <c r="F394" i="298"/>
  <c r="F395" i="298"/>
  <c r="F396" i="298"/>
  <c r="F397" i="298"/>
  <c r="F398" i="298"/>
  <c r="F399" i="298"/>
  <c r="F400" i="298"/>
  <c r="F401" i="298"/>
  <c r="F402" i="298"/>
  <c r="F403" i="298"/>
  <c r="F404" i="298"/>
  <c r="F405" i="298"/>
  <c r="F406" i="298"/>
  <c r="F407" i="298"/>
  <c r="F408" i="298"/>
  <c r="F409" i="298"/>
  <c r="F410" i="298"/>
  <c r="F411" i="298"/>
  <c r="F350" i="298"/>
  <c r="F351" i="298"/>
  <c r="F352" i="298"/>
  <c r="F353" i="298"/>
  <c r="F354" i="298"/>
  <c r="F355" i="298"/>
  <c r="F356" i="298"/>
  <c r="F357" i="298"/>
  <c r="F358" i="298"/>
  <c r="F359" i="298"/>
  <c r="F360" i="298"/>
  <c r="F361" i="298"/>
  <c r="F362" i="298"/>
  <c r="F363" i="298"/>
  <c r="F364" i="298"/>
  <c r="F365" i="298"/>
  <c r="F366" i="298"/>
  <c r="F367" i="298"/>
  <c r="F368" i="298"/>
  <c r="F369" i="298"/>
  <c r="F370" i="298"/>
  <c r="F371" i="298"/>
  <c r="F372" i="298"/>
  <c r="F373" i="298"/>
  <c r="F374" i="298"/>
  <c r="F375" i="298"/>
  <c r="F376" i="298"/>
  <c r="F377" i="298"/>
  <c r="F378" i="298"/>
  <c r="F379" i="298"/>
  <c r="F318" i="298"/>
  <c r="F319" i="298"/>
  <c r="F320" i="298"/>
  <c r="F321" i="298"/>
  <c r="F322" i="298"/>
  <c r="F323" i="298"/>
  <c r="F324" i="298"/>
  <c r="F325" i="298"/>
  <c r="F326" i="298"/>
  <c r="F327" i="298"/>
  <c r="F328" i="298"/>
  <c r="F329" i="298"/>
  <c r="F330" i="298"/>
  <c r="F331" i="298"/>
  <c r="F332" i="298"/>
  <c r="F333" i="298"/>
  <c r="F334" i="298"/>
  <c r="F335" i="298"/>
  <c r="F336" i="298"/>
  <c r="F337" i="298"/>
  <c r="F338" i="298"/>
  <c r="F339" i="298"/>
  <c r="F340" i="298"/>
  <c r="F341" i="298"/>
  <c r="F342" i="298"/>
  <c r="F343" i="298"/>
  <c r="F344" i="298"/>
  <c r="F345" i="298"/>
  <c r="F346" i="298"/>
  <c r="F285" i="298"/>
  <c r="F286" i="298"/>
  <c r="F287" i="298"/>
  <c r="F288" i="298"/>
  <c r="F289" i="298"/>
  <c r="F290" i="298"/>
  <c r="F291" i="298"/>
  <c r="F292" i="298"/>
  <c r="F293" i="298"/>
  <c r="F294" i="298"/>
  <c r="F295" i="298"/>
  <c r="F296" i="298"/>
  <c r="F297" i="298"/>
  <c r="F298" i="298"/>
  <c r="F299" i="298"/>
  <c r="F300" i="298"/>
  <c r="F301" i="298"/>
  <c r="F302" i="298"/>
  <c r="F303" i="298"/>
  <c r="F304" i="298"/>
  <c r="F305" i="298"/>
  <c r="F306" i="298"/>
  <c r="F307" i="298"/>
  <c r="F308" i="298"/>
  <c r="F309" i="298"/>
  <c r="F310" i="298"/>
  <c r="F311" i="298"/>
  <c r="F312" i="298"/>
  <c r="F313" i="298"/>
  <c r="F314" i="298"/>
  <c r="F252" i="298"/>
  <c r="F253" i="298"/>
  <c r="F254" i="298"/>
  <c r="F255" i="298"/>
  <c r="F256" i="298"/>
  <c r="F257" i="298"/>
  <c r="F258" i="298"/>
  <c r="F259" i="298"/>
  <c r="F260" i="298"/>
  <c r="F261" i="298"/>
  <c r="F262" i="298"/>
  <c r="F263" i="298"/>
  <c r="F264" i="298"/>
  <c r="F265" i="298"/>
  <c r="F266" i="298"/>
  <c r="F267" i="298"/>
  <c r="F268" i="298"/>
  <c r="F269" i="298"/>
  <c r="F270" i="298"/>
  <c r="F271" i="298"/>
  <c r="F272" i="298"/>
  <c r="F273" i="298"/>
  <c r="F274" i="298"/>
  <c r="F275" i="298"/>
  <c r="F276" i="298"/>
  <c r="F277" i="298"/>
  <c r="F278" i="298"/>
  <c r="F279" i="298"/>
  <c r="F280" i="298"/>
  <c r="F281" i="298"/>
  <c r="F220" i="298"/>
  <c r="F221" i="298"/>
  <c r="F222" i="298"/>
  <c r="F223" i="298"/>
  <c r="F224" i="298"/>
  <c r="F225" i="298"/>
  <c r="F226" i="298"/>
  <c r="F227" i="298"/>
  <c r="F228" i="298"/>
  <c r="F229" i="298"/>
  <c r="F230" i="298"/>
  <c r="F231" i="298"/>
  <c r="F232" i="298"/>
  <c r="F233" i="298"/>
  <c r="F234" i="298"/>
  <c r="F235" i="298"/>
  <c r="F236" i="298"/>
  <c r="F237" i="298"/>
  <c r="F238" i="298"/>
  <c r="F239" i="298"/>
  <c r="F240" i="298"/>
  <c r="F241" i="298"/>
  <c r="F242" i="298"/>
  <c r="F243" i="298"/>
  <c r="F244" i="298"/>
  <c r="F245" i="298"/>
  <c r="F246" i="298"/>
  <c r="F247" i="298"/>
  <c r="F248" i="298"/>
  <c r="F187" i="298"/>
  <c r="F188" i="298"/>
  <c r="F189" i="298"/>
  <c r="F190" i="298"/>
  <c r="F191" i="298"/>
  <c r="F192" i="298"/>
  <c r="F193" i="298"/>
  <c r="F194" i="298"/>
  <c r="F195" i="298"/>
  <c r="F196" i="298"/>
  <c r="F197" i="298"/>
  <c r="F198" i="298"/>
  <c r="F199" i="298"/>
  <c r="F200" i="298"/>
  <c r="F201" i="298"/>
  <c r="F202" i="298"/>
  <c r="F203" i="298"/>
  <c r="F204" i="298"/>
  <c r="F205" i="298"/>
  <c r="F206" i="298"/>
  <c r="F207" i="298"/>
  <c r="F208" i="298"/>
  <c r="F209" i="298"/>
  <c r="F210" i="298"/>
  <c r="F211" i="298"/>
  <c r="F212" i="298"/>
  <c r="F213" i="298"/>
  <c r="F214" i="298"/>
  <c r="F215" i="298"/>
  <c r="F216" i="298"/>
  <c r="F155" i="298"/>
  <c r="F156" i="298"/>
  <c r="F157" i="298"/>
  <c r="F158" i="298"/>
  <c r="F159" i="298"/>
  <c r="F160" i="298"/>
  <c r="F161" i="298"/>
  <c r="F162" i="298"/>
  <c r="F163" i="298"/>
  <c r="F164" i="298"/>
  <c r="F165" i="298"/>
  <c r="F166" i="298"/>
  <c r="F167" i="298"/>
  <c r="F168" i="298"/>
  <c r="F169" i="298"/>
  <c r="F170" i="298"/>
  <c r="F171" i="298"/>
  <c r="F172" i="298"/>
  <c r="F173" i="298"/>
  <c r="F174" i="298"/>
  <c r="F175" i="298"/>
  <c r="F176" i="298"/>
  <c r="F177" i="298"/>
  <c r="F178" i="298"/>
  <c r="F179" i="298"/>
  <c r="F180" i="298"/>
  <c r="F181" i="298"/>
  <c r="F182" i="298"/>
  <c r="F183" i="298"/>
  <c r="F122" i="298"/>
  <c r="F123" i="298"/>
  <c r="F124" i="298"/>
  <c r="F125" i="298"/>
  <c r="F126" i="298"/>
  <c r="F127" i="298"/>
  <c r="F128" i="298"/>
  <c r="F129" i="298"/>
  <c r="F130" i="298"/>
  <c r="F131" i="298"/>
  <c r="F132" i="298"/>
  <c r="F133" i="298"/>
  <c r="F134" i="298"/>
  <c r="F135" i="298"/>
  <c r="F136" i="298"/>
  <c r="F137" i="298"/>
  <c r="F138" i="298"/>
  <c r="F139" i="298"/>
  <c r="F140" i="298"/>
  <c r="F141" i="298"/>
  <c r="F142" i="298"/>
  <c r="F143" i="298"/>
  <c r="F144" i="298"/>
  <c r="F145" i="298"/>
  <c r="F146" i="298"/>
  <c r="F147" i="298"/>
  <c r="F148" i="298"/>
  <c r="F149" i="298"/>
  <c r="F150" i="298"/>
  <c r="F151" i="298"/>
  <c r="F91" i="298"/>
  <c r="F92" i="298"/>
  <c r="F93" i="298"/>
  <c r="F94" i="298"/>
  <c r="F95" i="298"/>
  <c r="F96" i="298"/>
  <c r="F97" i="298"/>
  <c r="F98" i="298"/>
  <c r="F99" i="298"/>
  <c r="F100" i="298"/>
  <c r="F101" i="298"/>
  <c r="F102" i="298"/>
  <c r="F103" i="298"/>
  <c r="F104" i="298"/>
  <c r="F105" i="298"/>
  <c r="F106" i="298"/>
  <c r="F107" i="298"/>
  <c r="F108" i="298"/>
  <c r="F109" i="298"/>
  <c r="F110" i="298"/>
  <c r="F111" i="298"/>
  <c r="F112" i="298"/>
  <c r="F113" i="298"/>
  <c r="F114" i="298"/>
  <c r="F115" i="298"/>
  <c r="F116" i="298"/>
  <c r="F117" i="298"/>
  <c r="F118" i="298"/>
  <c r="A416" i="298"/>
  <c r="A417" i="298"/>
  <c r="A418" i="298"/>
  <c r="A419" i="298"/>
  <c r="A420" i="298"/>
  <c r="A421" i="298"/>
  <c r="A422" i="298"/>
  <c r="A423" i="298"/>
  <c r="A424" i="298"/>
  <c r="A425" i="298"/>
  <c r="A426" i="298"/>
  <c r="A427" i="298"/>
  <c r="A428" i="298"/>
  <c r="A429" i="298"/>
  <c r="A430" i="298"/>
  <c r="A431" i="298"/>
  <c r="A432" i="298"/>
  <c r="A433" i="298"/>
  <c r="A434" i="298"/>
  <c r="A435" i="298"/>
  <c r="A436" i="298"/>
  <c r="A437" i="298"/>
  <c r="A438" i="298"/>
  <c r="A439" i="298"/>
  <c r="A440" i="298"/>
  <c r="A441" i="298"/>
  <c r="A442" i="298"/>
  <c r="A443" i="298"/>
  <c r="A444" i="298"/>
  <c r="F414" i="298"/>
  <c r="A415" i="298"/>
  <c r="A384" i="298"/>
  <c r="A385" i="298"/>
  <c r="A386" i="298"/>
  <c r="A387" i="298"/>
  <c r="A388" i="298"/>
  <c r="A389" i="298"/>
  <c r="A390" i="298"/>
  <c r="A391" i="298"/>
  <c r="A392" i="298"/>
  <c r="A393" i="298"/>
  <c r="A394" i="298"/>
  <c r="A395" i="298"/>
  <c r="A396" i="298"/>
  <c r="A397" i="298"/>
  <c r="A398" i="298"/>
  <c r="A399" i="298"/>
  <c r="A400" i="298"/>
  <c r="A401" i="298"/>
  <c r="A402" i="298"/>
  <c r="A403" i="298"/>
  <c r="A404" i="298"/>
  <c r="A405" i="298"/>
  <c r="A406" i="298"/>
  <c r="A407" i="298"/>
  <c r="A408" i="298"/>
  <c r="A409" i="298"/>
  <c r="A410" i="298"/>
  <c r="A411" i="298"/>
  <c r="F382" i="298"/>
  <c r="A383" i="298"/>
  <c r="A351" i="298"/>
  <c r="A352" i="298"/>
  <c r="A353" i="298"/>
  <c r="A354" i="298"/>
  <c r="A355" i="298"/>
  <c r="A356" i="298"/>
  <c r="A357" i="298"/>
  <c r="A358" i="298"/>
  <c r="A359" i="298"/>
  <c r="A360" i="298"/>
  <c r="A361" i="298"/>
  <c r="A362" i="298"/>
  <c r="A363" i="298"/>
  <c r="A364" i="298"/>
  <c r="A365" i="298"/>
  <c r="A366" i="298"/>
  <c r="A367" i="298"/>
  <c r="A368" i="298"/>
  <c r="A369" i="298"/>
  <c r="A370" i="298"/>
  <c r="A371" i="298"/>
  <c r="A372" i="298"/>
  <c r="A373" i="298"/>
  <c r="A374" i="298"/>
  <c r="A375" i="298"/>
  <c r="A376" i="298"/>
  <c r="A377" i="298"/>
  <c r="A378" i="298"/>
  <c r="A379" i="298"/>
  <c r="F349" i="298"/>
  <c r="A350" i="298"/>
  <c r="A319" i="298"/>
  <c r="A320" i="298"/>
  <c r="A321" i="298"/>
  <c r="A322" i="298"/>
  <c r="A323" i="298"/>
  <c r="A324" i="298"/>
  <c r="A325" i="298"/>
  <c r="A326" i="298"/>
  <c r="A327" i="298"/>
  <c r="A328" i="298"/>
  <c r="A329" i="298"/>
  <c r="A330" i="298"/>
  <c r="A331" i="298"/>
  <c r="A332" i="298"/>
  <c r="A333" i="298"/>
  <c r="A334" i="298"/>
  <c r="A335" i="298"/>
  <c r="A336" i="298"/>
  <c r="A337" i="298"/>
  <c r="A338" i="298"/>
  <c r="A339" i="298"/>
  <c r="A340" i="298"/>
  <c r="A341" i="298"/>
  <c r="A342" i="298"/>
  <c r="A343" i="298"/>
  <c r="A344" i="298"/>
  <c r="A345" i="298"/>
  <c r="A346" i="298"/>
  <c r="A318" i="298"/>
  <c r="F317" i="298"/>
  <c r="A286" i="298"/>
  <c r="A287" i="298"/>
  <c r="A288" i="298"/>
  <c r="A289" i="298"/>
  <c r="A290" i="298"/>
  <c r="A291" i="298"/>
  <c r="A292" i="298"/>
  <c r="A293" i="298"/>
  <c r="A294" i="298"/>
  <c r="A295" i="298"/>
  <c r="A296" i="298"/>
  <c r="A297" i="298"/>
  <c r="A298" i="298"/>
  <c r="A299" i="298"/>
  <c r="A300" i="298"/>
  <c r="A301" i="298"/>
  <c r="A302" i="298"/>
  <c r="A303" i="298"/>
  <c r="A304" i="298"/>
  <c r="A305" i="298"/>
  <c r="A306" i="298"/>
  <c r="A307" i="298"/>
  <c r="A308" i="298"/>
  <c r="A309" i="298"/>
  <c r="A310" i="298"/>
  <c r="A311" i="298"/>
  <c r="A312" i="298"/>
  <c r="A313" i="298"/>
  <c r="A314" i="298"/>
  <c r="A285" i="298"/>
  <c r="F284" i="298"/>
  <c r="A253" i="298"/>
  <c r="A254" i="298"/>
  <c r="A255" i="298"/>
  <c r="A256" i="298"/>
  <c r="A257" i="298"/>
  <c r="A258" i="298"/>
  <c r="A259" i="298"/>
  <c r="A260" i="298"/>
  <c r="A261" i="298"/>
  <c r="A262" i="298"/>
  <c r="A263" i="298"/>
  <c r="A264" i="298"/>
  <c r="A265" i="298"/>
  <c r="A266" i="298"/>
  <c r="A267" i="298"/>
  <c r="A268" i="298"/>
  <c r="A269" i="298"/>
  <c r="A270" i="298"/>
  <c r="A271" i="298"/>
  <c r="A272" i="298"/>
  <c r="A273" i="298"/>
  <c r="A274" i="298"/>
  <c r="A275" i="298"/>
  <c r="A276" i="298"/>
  <c r="A277" i="298"/>
  <c r="A278" i="298"/>
  <c r="A279" i="298"/>
  <c r="A280" i="298"/>
  <c r="A281" i="298"/>
  <c r="F251" i="298"/>
  <c r="A252" i="298"/>
  <c r="A221" i="298"/>
  <c r="A222" i="298"/>
  <c r="A223" i="298"/>
  <c r="A224" i="298"/>
  <c r="A225" i="298"/>
  <c r="A226" i="298"/>
  <c r="A227" i="298"/>
  <c r="A228" i="298"/>
  <c r="A229" i="298"/>
  <c r="A230" i="298"/>
  <c r="A231" i="298"/>
  <c r="A232" i="298"/>
  <c r="A233" i="298"/>
  <c r="A234" i="298"/>
  <c r="A235" i="298"/>
  <c r="A236" i="298"/>
  <c r="A237" i="298"/>
  <c r="A238" i="298"/>
  <c r="A239" i="298"/>
  <c r="A240" i="298"/>
  <c r="A241" i="298"/>
  <c r="A242" i="298"/>
  <c r="A243" i="298"/>
  <c r="A244" i="298"/>
  <c r="A245" i="298"/>
  <c r="A246" i="298"/>
  <c r="A247" i="298"/>
  <c r="A248" i="298"/>
  <c r="D218" i="298"/>
  <c r="A220" i="298"/>
  <c r="F219" i="298"/>
  <c r="A188" i="298"/>
  <c r="A189" i="298"/>
  <c r="A190" i="298"/>
  <c r="A191" i="298"/>
  <c r="A192" i="298"/>
  <c r="A193" i="298"/>
  <c r="A194" i="298"/>
  <c r="A195" i="298"/>
  <c r="A196" i="298"/>
  <c r="A197" i="298"/>
  <c r="A198" i="298"/>
  <c r="A199" i="298"/>
  <c r="A200" i="298"/>
  <c r="A201" i="298"/>
  <c r="A202" i="298"/>
  <c r="A203" i="298"/>
  <c r="A204" i="298"/>
  <c r="A205" i="298"/>
  <c r="A206" i="298"/>
  <c r="A207" i="298"/>
  <c r="A208" i="298"/>
  <c r="A209" i="298"/>
  <c r="A210" i="298"/>
  <c r="A211" i="298"/>
  <c r="A212" i="298"/>
  <c r="A213" i="298"/>
  <c r="A214" i="298"/>
  <c r="A215" i="298"/>
  <c r="A216" i="298"/>
  <c r="A187" i="298"/>
  <c r="F186" i="298"/>
  <c r="A156" i="298"/>
  <c r="A157" i="298"/>
  <c r="A158" i="298"/>
  <c r="A159" i="298"/>
  <c r="A160" i="298"/>
  <c r="A161" i="298"/>
  <c r="A162" i="298"/>
  <c r="A163" i="298"/>
  <c r="A164" i="298"/>
  <c r="A165" i="298"/>
  <c r="A166" i="298"/>
  <c r="A167" i="298"/>
  <c r="A168" i="298"/>
  <c r="A169" i="298"/>
  <c r="A170" i="298"/>
  <c r="A171" i="298"/>
  <c r="A172" i="298"/>
  <c r="A173" i="298"/>
  <c r="A174" i="298"/>
  <c r="A175" i="298"/>
  <c r="A176" i="298"/>
  <c r="A177" i="298"/>
  <c r="A178" i="298"/>
  <c r="A179" i="298"/>
  <c r="A180" i="298"/>
  <c r="A181" i="298"/>
  <c r="A182" i="298"/>
  <c r="A183" i="298"/>
  <c r="A155" i="298"/>
  <c r="F154" i="298"/>
  <c r="A122" i="298"/>
  <c r="A123" i="298"/>
  <c r="A124" i="298"/>
  <c r="A125" i="298"/>
  <c r="A126" i="298"/>
  <c r="A127" i="298"/>
  <c r="A128" i="298"/>
  <c r="A129" i="298"/>
  <c r="A130" i="298"/>
  <c r="A131" i="298"/>
  <c r="A132" i="298"/>
  <c r="A133" i="298"/>
  <c r="A134" i="298"/>
  <c r="A135" i="298"/>
  <c r="A136" i="298"/>
  <c r="A137" i="298"/>
  <c r="A138" i="298"/>
  <c r="A139" i="298"/>
  <c r="A140" i="298"/>
  <c r="A141" i="298"/>
  <c r="A142" i="298"/>
  <c r="A143" i="298"/>
  <c r="A144" i="298"/>
  <c r="A145" i="298"/>
  <c r="A146" i="298"/>
  <c r="A147" i="298"/>
  <c r="A148" i="298"/>
  <c r="A149" i="298"/>
  <c r="A150" i="298"/>
  <c r="A151" i="298"/>
  <c r="F121" i="298"/>
  <c r="A91" i="298"/>
  <c r="A92" i="298"/>
  <c r="A93" i="298"/>
  <c r="A94" i="298"/>
  <c r="A95" i="298"/>
  <c r="A96" i="298"/>
  <c r="A97" i="298"/>
  <c r="A98" i="298"/>
  <c r="A99" i="298"/>
  <c r="A100" i="298"/>
  <c r="A101" i="298"/>
  <c r="A102" i="298"/>
  <c r="A103" i="298"/>
  <c r="A104" i="298"/>
  <c r="A105" i="298"/>
  <c r="A106" i="298"/>
  <c r="A107" i="298"/>
  <c r="A108" i="298"/>
  <c r="A109" i="298"/>
  <c r="A110" i="298"/>
  <c r="A111" i="298"/>
  <c r="A112" i="298"/>
  <c r="A113" i="298"/>
  <c r="A114" i="298"/>
  <c r="A115" i="298"/>
  <c r="A116" i="298"/>
  <c r="A117" i="298"/>
  <c r="A118" i="298"/>
  <c r="A90" i="298"/>
  <c r="F90" i="298"/>
  <c r="A414" i="298"/>
  <c r="A382" i="298"/>
  <c r="A349" i="298"/>
  <c r="A317" i="298"/>
  <c r="A284" i="298"/>
  <c r="A251" i="298"/>
  <c r="A219" i="298"/>
  <c r="A186" i="298"/>
  <c r="A154" i="298"/>
  <c r="A121" i="298"/>
  <c r="F59" i="298"/>
  <c r="F60" i="298"/>
  <c r="F61" i="298"/>
  <c r="F62" i="298"/>
  <c r="F63" i="298"/>
  <c r="F64" i="298"/>
  <c r="F65" i="298"/>
  <c r="F66" i="298"/>
  <c r="F67" i="298"/>
  <c r="F68" i="298"/>
  <c r="F69" i="298"/>
  <c r="F70" i="298"/>
  <c r="F71" i="298"/>
  <c r="F72" i="298"/>
  <c r="F73" i="298"/>
  <c r="F74" i="298"/>
  <c r="F75" i="298"/>
  <c r="F76" i="298"/>
  <c r="F77" i="298"/>
  <c r="F78" i="298"/>
  <c r="F79" i="298"/>
  <c r="F80" i="298"/>
  <c r="F81" i="298"/>
  <c r="F82" i="298"/>
  <c r="F83" i="298"/>
  <c r="F84" i="298"/>
  <c r="F85" i="298"/>
  <c r="F86" i="298"/>
  <c r="F87" i="298"/>
  <c r="F58" i="298"/>
  <c r="A58" i="298"/>
  <c r="A59" i="298"/>
  <c r="A60" i="298"/>
  <c r="A61" i="298"/>
  <c r="A62" i="298"/>
  <c r="A63" i="298"/>
  <c r="A64" i="298"/>
  <c r="A65" i="298"/>
  <c r="A66" i="298"/>
  <c r="A67" i="298"/>
  <c r="A68" i="298"/>
  <c r="A69" i="298"/>
  <c r="A70" i="298"/>
  <c r="A71" i="298"/>
  <c r="A72" i="298"/>
  <c r="A73" i="298"/>
  <c r="A74" i="298"/>
  <c r="A75" i="298"/>
  <c r="A76" i="298"/>
  <c r="A77" i="298"/>
  <c r="A78" i="298"/>
  <c r="A79" i="298"/>
  <c r="A80" i="298"/>
  <c r="A81" i="298"/>
  <c r="A82" i="298"/>
  <c r="A83" i="298"/>
  <c r="A84" i="298"/>
  <c r="A85" i="298"/>
  <c r="A86" i="298"/>
  <c r="A57" i="298"/>
  <c r="F57" i="298"/>
  <c r="A87" i="298"/>
  <c r="B9" i="299"/>
  <c r="P9" i="299" s="1"/>
  <c r="B10" i="299"/>
  <c r="P10" i="299" s="1"/>
  <c r="B11" i="299"/>
  <c r="P11" i="299" s="1"/>
  <c r="B12" i="299"/>
  <c r="P12" i="299" s="1"/>
  <c r="B13" i="299"/>
  <c r="N13" i="299"/>
  <c r="B14" i="299"/>
  <c r="P14" i="299" s="1"/>
  <c r="N14" i="299"/>
  <c r="B15" i="299"/>
  <c r="N15" i="299"/>
  <c r="B16" i="299"/>
  <c r="N16" i="299"/>
  <c r="B17" i="299"/>
  <c r="N17" i="299"/>
  <c r="B18" i="299"/>
  <c r="N18" i="299"/>
  <c r="B19" i="299"/>
  <c r="N19" i="299"/>
  <c r="B20" i="299"/>
  <c r="N20" i="299"/>
  <c r="B21" i="299"/>
  <c r="N21" i="299"/>
  <c r="B22" i="299"/>
  <c r="P22" i="299" s="1"/>
  <c r="N22" i="299"/>
  <c r="B23" i="299"/>
  <c r="N23" i="299"/>
  <c r="B24" i="299"/>
  <c r="N24" i="299"/>
  <c r="B25" i="299"/>
  <c r="N25" i="299"/>
  <c r="B26" i="299"/>
  <c r="N26" i="299"/>
  <c r="P26" i="299"/>
  <c r="B27" i="299"/>
  <c r="N27" i="299"/>
  <c r="B28" i="299"/>
  <c r="N28" i="299"/>
  <c r="B29" i="299"/>
  <c r="P29" i="299" s="1"/>
  <c r="N29" i="299"/>
  <c r="B30" i="299"/>
  <c r="N30" i="299"/>
  <c r="P30" i="299" s="1"/>
  <c r="B31" i="299"/>
  <c r="N31" i="299"/>
  <c r="B32" i="299"/>
  <c r="N32" i="299"/>
  <c r="B33" i="299"/>
  <c r="N33" i="299"/>
  <c r="B34" i="299"/>
  <c r="N34" i="299"/>
  <c r="B35" i="299"/>
  <c r="N35" i="299"/>
  <c r="B36" i="299"/>
  <c r="N36" i="299"/>
  <c r="B37" i="299"/>
  <c r="N37" i="299"/>
  <c r="B38" i="299"/>
  <c r="N38" i="299"/>
  <c r="B8" i="299"/>
  <c r="N8" i="299"/>
  <c r="D9" i="299"/>
  <c r="E9" i="299" s="1"/>
  <c r="D10" i="299"/>
  <c r="D11" i="299"/>
  <c r="D12" i="299"/>
  <c r="D13" i="299"/>
  <c r="D14" i="299"/>
  <c r="E14" i="299" s="1"/>
  <c r="D15" i="299"/>
  <c r="E15" i="299" s="1"/>
  <c r="D16" i="299"/>
  <c r="E16" i="299" s="1"/>
  <c r="D17" i="299"/>
  <c r="E17" i="299" s="1"/>
  <c r="D18" i="299"/>
  <c r="D19" i="299"/>
  <c r="E19" i="299" s="1"/>
  <c r="D20" i="299"/>
  <c r="E20" i="299" s="1"/>
  <c r="D21" i="299"/>
  <c r="E21" i="299" s="1"/>
  <c r="D22" i="299"/>
  <c r="E22" i="299" s="1"/>
  <c r="D23" i="299"/>
  <c r="E23" i="299" s="1"/>
  <c r="D24" i="299"/>
  <c r="E24" i="299" s="1"/>
  <c r="D25" i="299"/>
  <c r="E25" i="299" s="1"/>
  <c r="D26" i="299"/>
  <c r="E26" i="299" s="1"/>
  <c r="D27" i="299"/>
  <c r="E27" i="299" s="1"/>
  <c r="D28" i="299"/>
  <c r="D29" i="299"/>
  <c r="E29" i="299" s="1"/>
  <c r="D30" i="299"/>
  <c r="E30" i="299" s="1"/>
  <c r="D31" i="299"/>
  <c r="E31" i="299" s="1"/>
  <c r="D32" i="299"/>
  <c r="E32" i="299" s="1"/>
  <c r="D33" i="299"/>
  <c r="E33" i="299" s="1"/>
  <c r="D34" i="299"/>
  <c r="E34" i="299" s="1"/>
  <c r="D35" i="299"/>
  <c r="D36" i="299"/>
  <c r="E36" i="299" s="1"/>
  <c r="D37" i="299"/>
  <c r="E37" i="299" s="1"/>
  <c r="D38" i="299"/>
  <c r="E38" i="299" s="1"/>
  <c r="C15" i="299"/>
  <c r="C16" i="299"/>
  <c r="C17" i="299"/>
  <c r="C18" i="299"/>
  <c r="C19" i="299"/>
  <c r="C20" i="299"/>
  <c r="C21" i="299"/>
  <c r="C22" i="299"/>
  <c r="C23" i="299"/>
  <c r="C24" i="299"/>
  <c r="C25" i="299"/>
  <c r="C26" i="299"/>
  <c r="C27" i="299"/>
  <c r="C28" i="299"/>
  <c r="C29" i="299"/>
  <c r="C30" i="299"/>
  <c r="C31" i="299"/>
  <c r="C32" i="299"/>
  <c r="C33" i="299"/>
  <c r="C34" i="299"/>
  <c r="C35" i="299"/>
  <c r="C36" i="299"/>
  <c r="C37" i="299"/>
  <c r="C38" i="299"/>
  <c r="C8" i="299"/>
  <c r="C9" i="299"/>
  <c r="C10" i="299"/>
  <c r="C11" i="299"/>
  <c r="C12" i="299"/>
  <c r="C13" i="299"/>
  <c r="C14" i="299"/>
  <c r="D8" i="299"/>
  <c r="E8" i="299" s="1"/>
  <c r="O40" i="299"/>
  <c r="E12" i="299"/>
  <c r="F12" i="299"/>
  <c r="G12" i="299"/>
  <c r="H12" i="299"/>
  <c r="I12" i="299"/>
  <c r="J12" i="299"/>
  <c r="K12" i="299"/>
  <c r="L12" i="299"/>
  <c r="M12" i="299"/>
  <c r="E13" i="299"/>
  <c r="F13" i="299"/>
  <c r="G13" i="299"/>
  <c r="H13" i="299"/>
  <c r="I13" i="299"/>
  <c r="J13" i="299"/>
  <c r="K13" i="299"/>
  <c r="L13" i="299"/>
  <c r="M13" i="299"/>
  <c r="F14" i="299"/>
  <c r="G14" i="299"/>
  <c r="H14" i="299"/>
  <c r="I14" i="299"/>
  <c r="J14" i="299"/>
  <c r="K14" i="299"/>
  <c r="L14" i="299"/>
  <c r="M14" i="299"/>
  <c r="F15" i="299"/>
  <c r="G15" i="299"/>
  <c r="H15" i="299"/>
  <c r="I15" i="299"/>
  <c r="J15" i="299"/>
  <c r="K15" i="299"/>
  <c r="L15" i="299"/>
  <c r="M15" i="299"/>
  <c r="F16" i="299"/>
  <c r="G16" i="299"/>
  <c r="H16" i="299"/>
  <c r="I16" i="299"/>
  <c r="J16" i="299"/>
  <c r="K16" i="299"/>
  <c r="L16" i="299"/>
  <c r="M16" i="299"/>
  <c r="F17" i="299"/>
  <c r="G17" i="299"/>
  <c r="H17" i="299"/>
  <c r="I17" i="299"/>
  <c r="J17" i="299"/>
  <c r="K17" i="299"/>
  <c r="L17" i="299"/>
  <c r="M17" i="299"/>
  <c r="E18" i="299"/>
  <c r="F18" i="299"/>
  <c r="G18" i="299"/>
  <c r="H18" i="299"/>
  <c r="I18" i="299"/>
  <c r="J18" i="299"/>
  <c r="K18" i="299"/>
  <c r="L18" i="299"/>
  <c r="M18" i="299"/>
  <c r="F19" i="299"/>
  <c r="G19" i="299"/>
  <c r="H19" i="299"/>
  <c r="I19" i="299"/>
  <c r="J19" i="299"/>
  <c r="K19" i="299"/>
  <c r="L19" i="299"/>
  <c r="M19" i="299"/>
  <c r="F20" i="299"/>
  <c r="G20" i="299"/>
  <c r="H20" i="299"/>
  <c r="I20" i="299"/>
  <c r="J20" i="299"/>
  <c r="K20" i="299"/>
  <c r="L20" i="299"/>
  <c r="M20" i="299"/>
  <c r="F21" i="299"/>
  <c r="G21" i="299"/>
  <c r="H21" i="299"/>
  <c r="I21" i="299"/>
  <c r="J21" i="299"/>
  <c r="K21" i="299"/>
  <c r="L21" i="299"/>
  <c r="M21" i="299"/>
  <c r="F22" i="299"/>
  <c r="G22" i="299"/>
  <c r="H22" i="299"/>
  <c r="I22" i="299"/>
  <c r="J22" i="299"/>
  <c r="K22" i="299"/>
  <c r="L22" i="299"/>
  <c r="M22" i="299"/>
  <c r="F23" i="299"/>
  <c r="G23" i="299"/>
  <c r="H23" i="299"/>
  <c r="I23" i="299"/>
  <c r="J23" i="299"/>
  <c r="K23" i="299"/>
  <c r="L23" i="299"/>
  <c r="M23" i="299"/>
  <c r="F24" i="299"/>
  <c r="G24" i="299"/>
  <c r="H24" i="299"/>
  <c r="I24" i="299"/>
  <c r="J24" i="299"/>
  <c r="K24" i="299"/>
  <c r="L24" i="299"/>
  <c r="M24" i="299"/>
  <c r="F25" i="299"/>
  <c r="G25" i="299"/>
  <c r="H25" i="299"/>
  <c r="I25" i="299"/>
  <c r="J25" i="299"/>
  <c r="K25" i="299"/>
  <c r="L25" i="299"/>
  <c r="M25" i="299"/>
  <c r="F26" i="299"/>
  <c r="G26" i="299"/>
  <c r="H26" i="299"/>
  <c r="I26" i="299"/>
  <c r="J26" i="299"/>
  <c r="K26" i="299"/>
  <c r="L26" i="299"/>
  <c r="M26" i="299"/>
  <c r="F27" i="299"/>
  <c r="G27" i="299"/>
  <c r="H27" i="299"/>
  <c r="I27" i="299"/>
  <c r="J27" i="299"/>
  <c r="K27" i="299"/>
  <c r="L27" i="299"/>
  <c r="M27" i="299"/>
  <c r="E28" i="299"/>
  <c r="F28" i="299"/>
  <c r="G28" i="299"/>
  <c r="H28" i="299"/>
  <c r="I28" i="299"/>
  <c r="J28" i="299"/>
  <c r="K28" i="299"/>
  <c r="L28" i="299"/>
  <c r="M28" i="299"/>
  <c r="F29" i="299"/>
  <c r="G29" i="299"/>
  <c r="H29" i="299"/>
  <c r="I29" i="299"/>
  <c r="J29" i="299"/>
  <c r="K29" i="299"/>
  <c r="L29" i="299"/>
  <c r="M29" i="299"/>
  <c r="F30" i="299"/>
  <c r="G30" i="299"/>
  <c r="H30" i="299"/>
  <c r="I30" i="299"/>
  <c r="J30" i="299"/>
  <c r="K30" i="299"/>
  <c r="L30" i="299"/>
  <c r="M30" i="299"/>
  <c r="F31" i="299"/>
  <c r="G31" i="299"/>
  <c r="H31" i="299"/>
  <c r="I31" i="299"/>
  <c r="J31" i="299"/>
  <c r="K31" i="299"/>
  <c r="L31" i="299"/>
  <c r="M31" i="299"/>
  <c r="F32" i="299"/>
  <c r="G32" i="299"/>
  <c r="H32" i="299"/>
  <c r="I32" i="299"/>
  <c r="J32" i="299"/>
  <c r="K32" i="299"/>
  <c r="L32" i="299"/>
  <c r="M32" i="299"/>
  <c r="F33" i="299"/>
  <c r="G33" i="299"/>
  <c r="H33" i="299"/>
  <c r="I33" i="299"/>
  <c r="J33" i="299"/>
  <c r="K33" i="299"/>
  <c r="L33" i="299"/>
  <c r="M33" i="299"/>
  <c r="F34" i="299"/>
  <c r="G34" i="299"/>
  <c r="H34" i="299"/>
  <c r="I34" i="299"/>
  <c r="J34" i="299"/>
  <c r="K34" i="299"/>
  <c r="L34" i="299"/>
  <c r="M34" i="299"/>
  <c r="E35" i="299"/>
  <c r="F35" i="299"/>
  <c r="G35" i="299"/>
  <c r="H35" i="299"/>
  <c r="I35" i="299"/>
  <c r="J35" i="299"/>
  <c r="K35" i="299"/>
  <c r="L35" i="299"/>
  <c r="M35" i="299"/>
  <c r="F36" i="299"/>
  <c r="G36" i="299"/>
  <c r="H36" i="299"/>
  <c r="I36" i="299"/>
  <c r="J36" i="299"/>
  <c r="K36" i="299"/>
  <c r="L36" i="299"/>
  <c r="M36" i="299"/>
  <c r="F37" i="299"/>
  <c r="G37" i="299"/>
  <c r="H37" i="299"/>
  <c r="I37" i="299"/>
  <c r="J37" i="299"/>
  <c r="K37" i="299"/>
  <c r="L37" i="299"/>
  <c r="M37" i="299"/>
  <c r="F38" i="299"/>
  <c r="G38" i="299"/>
  <c r="H38" i="299"/>
  <c r="I38" i="299"/>
  <c r="J38" i="299"/>
  <c r="K38" i="299"/>
  <c r="L38" i="299"/>
  <c r="M38" i="299"/>
  <c r="F9" i="299"/>
  <c r="G9" i="299"/>
  <c r="H9" i="299"/>
  <c r="I9" i="299"/>
  <c r="J9" i="299"/>
  <c r="K9" i="299"/>
  <c r="L9" i="299"/>
  <c r="M9" i="299"/>
  <c r="E10" i="299"/>
  <c r="F10" i="299"/>
  <c r="G10" i="299"/>
  <c r="H10" i="299"/>
  <c r="I10" i="299"/>
  <c r="J10" i="299"/>
  <c r="K10" i="299"/>
  <c r="L10" i="299"/>
  <c r="M10" i="299"/>
  <c r="E11" i="299"/>
  <c r="F11" i="299"/>
  <c r="G11" i="299"/>
  <c r="H11" i="299"/>
  <c r="I11" i="299"/>
  <c r="J11" i="299"/>
  <c r="K11" i="299"/>
  <c r="L11" i="299"/>
  <c r="M11" i="299"/>
  <c r="M8" i="299"/>
  <c r="L8" i="299"/>
  <c r="K8" i="299"/>
  <c r="J8" i="299"/>
  <c r="I8" i="299"/>
  <c r="H8" i="299"/>
  <c r="G8" i="299"/>
  <c r="F8" i="299"/>
  <c r="B9" i="306"/>
  <c r="C9" i="306"/>
  <c r="D9" i="306"/>
  <c r="E9" i="306" s="1"/>
  <c r="F9" i="306"/>
  <c r="G9" i="306"/>
  <c r="H9" i="306"/>
  <c r="I9" i="306"/>
  <c r="J9" i="306"/>
  <c r="K9" i="306"/>
  <c r="L9" i="306"/>
  <c r="M9" i="306"/>
  <c r="N9" i="306"/>
  <c r="B10" i="306"/>
  <c r="C10" i="306"/>
  <c r="D10" i="306"/>
  <c r="E10" i="306" s="1"/>
  <c r="F10" i="306"/>
  <c r="G10" i="306"/>
  <c r="H10" i="306"/>
  <c r="I10" i="306"/>
  <c r="J10" i="306"/>
  <c r="K10" i="306"/>
  <c r="L10" i="306"/>
  <c r="M10" i="306"/>
  <c r="N10" i="306"/>
  <c r="B11" i="306"/>
  <c r="C11" i="306"/>
  <c r="D11" i="306"/>
  <c r="E11" i="306" s="1"/>
  <c r="F11" i="306"/>
  <c r="G11" i="306"/>
  <c r="H11" i="306"/>
  <c r="I11" i="306"/>
  <c r="J11" i="306"/>
  <c r="K11" i="306"/>
  <c r="L11" i="306"/>
  <c r="M11" i="306"/>
  <c r="N11" i="306"/>
  <c r="P11" i="306" s="1"/>
  <c r="B12" i="306"/>
  <c r="C12" i="306"/>
  <c r="D12" i="306"/>
  <c r="E12" i="306" s="1"/>
  <c r="F12" i="306"/>
  <c r="G12" i="306"/>
  <c r="H12" i="306"/>
  <c r="I12" i="306"/>
  <c r="J12" i="306"/>
  <c r="K12" i="306"/>
  <c r="L12" i="306"/>
  <c r="M12" i="306"/>
  <c r="N12" i="306"/>
  <c r="B13" i="306"/>
  <c r="C13" i="306"/>
  <c r="D13" i="306"/>
  <c r="E13" i="306" s="1"/>
  <c r="F13" i="306"/>
  <c r="G13" i="306"/>
  <c r="H13" i="306"/>
  <c r="I13" i="306"/>
  <c r="J13" i="306"/>
  <c r="K13" i="306"/>
  <c r="L13" i="306"/>
  <c r="M13" i="306"/>
  <c r="N13" i="306"/>
  <c r="B14" i="306"/>
  <c r="C14" i="306"/>
  <c r="D14" i="306"/>
  <c r="E14" i="306" s="1"/>
  <c r="F14" i="306"/>
  <c r="G14" i="306"/>
  <c r="H14" i="306"/>
  <c r="I14" i="306"/>
  <c r="J14" i="306"/>
  <c r="K14" i="306"/>
  <c r="L14" i="306"/>
  <c r="M14" i="306"/>
  <c r="N14" i="306"/>
  <c r="B15" i="306"/>
  <c r="C15" i="306"/>
  <c r="D15" i="306"/>
  <c r="E15" i="306" s="1"/>
  <c r="F15" i="306"/>
  <c r="G15" i="306"/>
  <c r="H15" i="306"/>
  <c r="I15" i="306"/>
  <c r="J15" i="306"/>
  <c r="K15" i="306"/>
  <c r="L15" i="306"/>
  <c r="M15" i="306"/>
  <c r="N15" i="306"/>
  <c r="B16" i="306"/>
  <c r="C16" i="306"/>
  <c r="D16" i="306"/>
  <c r="E16" i="306" s="1"/>
  <c r="F16" i="306"/>
  <c r="G16" i="306"/>
  <c r="H16" i="306"/>
  <c r="I16" i="306"/>
  <c r="J16" i="306"/>
  <c r="K16" i="306"/>
  <c r="L16" i="306"/>
  <c r="M16" i="306"/>
  <c r="N16" i="306"/>
  <c r="B17" i="306"/>
  <c r="C17" i="306"/>
  <c r="D17" i="306"/>
  <c r="E17" i="306" s="1"/>
  <c r="F17" i="306"/>
  <c r="G17" i="306"/>
  <c r="H17" i="306"/>
  <c r="I17" i="306"/>
  <c r="J17" i="306"/>
  <c r="K17" i="306"/>
  <c r="L17" i="306"/>
  <c r="M17" i="306"/>
  <c r="N17" i="306"/>
  <c r="B18" i="306"/>
  <c r="C18" i="306"/>
  <c r="D18" i="306"/>
  <c r="E18" i="306" s="1"/>
  <c r="F18" i="306"/>
  <c r="G18" i="306"/>
  <c r="H18" i="306"/>
  <c r="I18" i="306"/>
  <c r="J18" i="306"/>
  <c r="K18" i="306"/>
  <c r="L18" i="306"/>
  <c r="M18" i="306"/>
  <c r="N18" i="306"/>
  <c r="B19" i="306"/>
  <c r="C19" i="306"/>
  <c r="D19" i="306"/>
  <c r="E19" i="306" s="1"/>
  <c r="F19" i="306"/>
  <c r="G19" i="306"/>
  <c r="H19" i="306"/>
  <c r="I19" i="306"/>
  <c r="J19" i="306"/>
  <c r="K19" i="306"/>
  <c r="L19" i="306"/>
  <c r="M19" i="306"/>
  <c r="N19" i="306"/>
  <c r="P19" i="306" s="1"/>
  <c r="B20" i="306"/>
  <c r="C20" i="306"/>
  <c r="D20" i="306"/>
  <c r="E20" i="306" s="1"/>
  <c r="F20" i="306"/>
  <c r="G20" i="306"/>
  <c r="H20" i="306"/>
  <c r="I20" i="306"/>
  <c r="J20" i="306"/>
  <c r="K20" i="306"/>
  <c r="L20" i="306"/>
  <c r="M20" i="306"/>
  <c r="N20" i="306"/>
  <c r="B21" i="306"/>
  <c r="C21" i="306"/>
  <c r="D21" i="306"/>
  <c r="E21" i="306" s="1"/>
  <c r="F21" i="306"/>
  <c r="G21" i="306"/>
  <c r="H21" i="306"/>
  <c r="I21" i="306"/>
  <c r="J21" i="306"/>
  <c r="K21" i="306"/>
  <c r="L21" i="306"/>
  <c r="M21" i="306"/>
  <c r="N21" i="306"/>
  <c r="B22" i="306"/>
  <c r="C22" i="306"/>
  <c r="D22" i="306"/>
  <c r="E22" i="306" s="1"/>
  <c r="F22" i="306"/>
  <c r="G22" i="306"/>
  <c r="H22" i="306"/>
  <c r="I22" i="306"/>
  <c r="J22" i="306"/>
  <c r="K22" i="306"/>
  <c r="L22" i="306"/>
  <c r="M22" i="306"/>
  <c r="N22" i="306"/>
  <c r="B23" i="306"/>
  <c r="C23" i="306"/>
  <c r="D23" i="306"/>
  <c r="E23" i="306" s="1"/>
  <c r="F23" i="306"/>
  <c r="G23" i="306"/>
  <c r="H23" i="306"/>
  <c r="I23" i="306"/>
  <c r="J23" i="306"/>
  <c r="K23" i="306"/>
  <c r="L23" i="306"/>
  <c r="M23" i="306"/>
  <c r="N23" i="306"/>
  <c r="B24" i="306"/>
  <c r="C24" i="306"/>
  <c r="D24" i="306"/>
  <c r="E24" i="306" s="1"/>
  <c r="F24" i="306"/>
  <c r="G24" i="306"/>
  <c r="H24" i="306"/>
  <c r="I24" i="306"/>
  <c r="J24" i="306"/>
  <c r="K24" i="306"/>
  <c r="L24" i="306"/>
  <c r="M24" i="306"/>
  <c r="N24" i="306"/>
  <c r="B25" i="306"/>
  <c r="C25" i="306"/>
  <c r="D25" i="306"/>
  <c r="E25" i="306" s="1"/>
  <c r="F25" i="306"/>
  <c r="G25" i="306"/>
  <c r="H25" i="306"/>
  <c r="I25" i="306"/>
  <c r="J25" i="306"/>
  <c r="K25" i="306"/>
  <c r="L25" i="306"/>
  <c r="M25" i="306"/>
  <c r="N25" i="306"/>
  <c r="B26" i="306"/>
  <c r="C26" i="306"/>
  <c r="D26" i="306"/>
  <c r="E26" i="306" s="1"/>
  <c r="F26" i="306"/>
  <c r="G26" i="306"/>
  <c r="H26" i="306"/>
  <c r="I26" i="306"/>
  <c r="J26" i="306"/>
  <c r="K26" i="306"/>
  <c r="L26" i="306"/>
  <c r="M26" i="306"/>
  <c r="N26" i="306"/>
  <c r="B27" i="306"/>
  <c r="C27" i="306"/>
  <c r="D27" i="306"/>
  <c r="E27" i="306" s="1"/>
  <c r="F27" i="306"/>
  <c r="G27" i="306"/>
  <c r="H27" i="306"/>
  <c r="I27" i="306"/>
  <c r="J27" i="306"/>
  <c r="K27" i="306"/>
  <c r="L27" i="306"/>
  <c r="M27" i="306"/>
  <c r="N27" i="306"/>
  <c r="P27" i="306" s="1"/>
  <c r="B28" i="306"/>
  <c r="C28" i="306"/>
  <c r="D28" i="306"/>
  <c r="E28" i="306" s="1"/>
  <c r="F28" i="306"/>
  <c r="G28" i="306"/>
  <c r="H28" i="306"/>
  <c r="I28" i="306"/>
  <c r="J28" i="306"/>
  <c r="K28" i="306"/>
  <c r="L28" i="306"/>
  <c r="M28" i="306"/>
  <c r="N28" i="306"/>
  <c r="B29" i="306"/>
  <c r="C29" i="306"/>
  <c r="D29" i="306"/>
  <c r="E29" i="306" s="1"/>
  <c r="F29" i="306"/>
  <c r="G29" i="306"/>
  <c r="H29" i="306"/>
  <c r="I29" i="306"/>
  <c r="J29" i="306"/>
  <c r="K29" i="306"/>
  <c r="L29" i="306"/>
  <c r="M29" i="306"/>
  <c r="N29" i="306"/>
  <c r="B30" i="306"/>
  <c r="C30" i="306"/>
  <c r="D30" i="306"/>
  <c r="E30" i="306" s="1"/>
  <c r="F30" i="306"/>
  <c r="G30" i="306"/>
  <c r="H30" i="306"/>
  <c r="I30" i="306"/>
  <c r="J30" i="306"/>
  <c r="K30" i="306"/>
  <c r="L30" i="306"/>
  <c r="M30" i="306"/>
  <c r="N30" i="306"/>
  <c r="B31" i="306"/>
  <c r="C31" i="306"/>
  <c r="D31" i="306"/>
  <c r="E31" i="306" s="1"/>
  <c r="F31" i="306"/>
  <c r="G31" i="306"/>
  <c r="H31" i="306"/>
  <c r="I31" i="306"/>
  <c r="J31" i="306"/>
  <c r="K31" i="306"/>
  <c r="L31" i="306"/>
  <c r="M31" i="306"/>
  <c r="N31" i="306"/>
  <c r="B32" i="306"/>
  <c r="C32" i="306"/>
  <c r="D32" i="306"/>
  <c r="E32" i="306" s="1"/>
  <c r="F32" i="306"/>
  <c r="G32" i="306"/>
  <c r="H32" i="306"/>
  <c r="I32" i="306"/>
  <c r="J32" i="306"/>
  <c r="K32" i="306"/>
  <c r="L32" i="306"/>
  <c r="M32" i="306"/>
  <c r="N32" i="306"/>
  <c r="B33" i="306"/>
  <c r="C33" i="306"/>
  <c r="D33" i="306"/>
  <c r="E33" i="306" s="1"/>
  <c r="F33" i="306"/>
  <c r="G33" i="306"/>
  <c r="H33" i="306"/>
  <c r="I33" i="306"/>
  <c r="J33" i="306"/>
  <c r="K33" i="306"/>
  <c r="L33" i="306"/>
  <c r="M33" i="306"/>
  <c r="N33" i="306"/>
  <c r="B34" i="306"/>
  <c r="C34" i="306"/>
  <c r="D34" i="306"/>
  <c r="E34" i="306" s="1"/>
  <c r="F34" i="306"/>
  <c r="G34" i="306"/>
  <c r="H34" i="306"/>
  <c r="I34" i="306"/>
  <c r="J34" i="306"/>
  <c r="K34" i="306"/>
  <c r="L34" i="306"/>
  <c r="M34" i="306"/>
  <c r="N34" i="306"/>
  <c r="B35" i="306"/>
  <c r="C35" i="306"/>
  <c r="D35" i="306"/>
  <c r="E35" i="306" s="1"/>
  <c r="F35" i="306"/>
  <c r="G35" i="306"/>
  <c r="H35" i="306"/>
  <c r="I35" i="306"/>
  <c r="J35" i="306"/>
  <c r="K35" i="306"/>
  <c r="L35" i="306"/>
  <c r="M35" i="306"/>
  <c r="N35" i="306"/>
  <c r="B36" i="306"/>
  <c r="C36" i="306"/>
  <c r="D36" i="306"/>
  <c r="E36" i="306" s="1"/>
  <c r="F36" i="306"/>
  <c r="G36" i="306"/>
  <c r="H36" i="306"/>
  <c r="I36" i="306"/>
  <c r="J36" i="306"/>
  <c r="K36" i="306"/>
  <c r="L36" i="306"/>
  <c r="M36" i="306"/>
  <c r="N36" i="306"/>
  <c r="B37" i="306"/>
  <c r="C37" i="306"/>
  <c r="D37" i="306"/>
  <c r="E37" i="306" s="1"/>
  <c r="F37" i="306"/>
  <c r="G37" i="306"/>
  <c r="H37" i="306"/>
  <c r="I37" i="306"/>
  <c r="J37" i="306"/>
  <c r="K37" i="306"/>
  <c r="L37" i="306"/>
  <c r="M37" i="306"/>
  <c r="N37" i="306"/>
  <c r="B38" i="306"/>
  <c r="C38" i="306"/>
  <c r="D38" i="306"/>
  <c r="E38" i="306" s="1"/>
  <c r="F38" i="306"/>
  <c r="G38" i="306"/>
  <c r="H38" i="306"/>
  <c r="I38" i="306"/>
  <c r="J38" i="306"/>
  <c r="K38" i="306"/>
  <c r="L38" i="306"/>
  <c r="M38" i="306"/>
  <c r="N38" i="306"/>
  <c r="P38" i="306" s="1"/>
  <c r="N8" i="306"/>
  <c r="B8" i="306"/>
  <c r="M8" i="306"/>
  <c r="L8" i="306"/>
  <c r="K8" i="306"/>
  <c r="J8" i="306"/>
  <c r="I8" i="306"/>
  <c r="H8" i="306"/>
  <c r="G8" i="306"/>
  <c r="F8" i="306"/>
  <c r="D8" i="306"/>
  <c r="E8" i="306" s="1"/>
  <c r="C8" i="306"/>
  <c r="P10" i="306"/>
  <c r="P12" i="306"/>
  <c r="P14" i="306"/>
  <c r="P18" i="306"/>
  <c r="P20" i="306"/>
  <c r="P22" i="306"/>
  <c r="P23" i="306"/>
  <c r="P28" i="306"/>
  <c r="P32" i="306"/>
  <c r="P34" i="306"/>
  <c r="P36" i="306"/>
  <c r="O40" i="306"/>
  <c r="B9" i="305"/>
  <c r="C9" i="305"/>
  <c r="D9" i="305"/>
  <c r="E9" i="305" s="1"/>
  <c r="F9" i="305"/>
  <c r="G9" i="305"/>
  <c r="H9" i="305"/>
  <c r="I9" i="305"/>
  <c r="J9" i="305"/>
  <c r="K9" i="305"/>
  <c r="L9" i="305"/>
  <c r="M9" i="305"/>
  <c r="N9" i="305"/>
  <c r="B10" i="305"/>
  <c r="C10" i="305"/>
  <c r="D10" i="305"/>
  <c r="E10" i="305" s="1"/>
  <c r="F10" i="305"/>
  <c r="G10" i="305"/>
  <c r="H10" i="305"/>
  <c r="I10" i="305"/>
  <c r="J10" i="305"/>
  <c r="K10" i="305"/>
  <c r="L10" i="305"/>
  <c r="M10" i="305"/>
  <c r="N10" i="305"/>
  <c r="B11" i="305"/>
  <c r="C11" i="305"/>
  <c r="D11" i="305"/>
  <c r="E11" i="305" s="1"/>
  <c r="F11" i="305"/>
  <c r="G11" i="305"/>
  <c r="H11" i="305"/>
  <c r="I11" i="305"/>
  <c r="J11" i="305"/>
  <c r="K11" i="305"/>
  <c r="L11" i="305"/>
  <c r="M11" i="305"/>
  <c r="N11" i="305"/>
  <c r="B12" i="305"/>
  <c r="C12" i="305"/>
  <c r="D12" i="305"/>
  <c r="E12" i="305" s="1"/>
  <c r="F12" i="305"/>
  <c r="G12" i="305"/>
  <c r="H12" i="305"/>
  <c r="I12" i="305"/>
  <c r="J12" i="305"/>
  <c r="K12" i="305"/>
  <c r="L12" i="305"/>
  <c r="M12" i="305"/>
  <c r="N12" i="305"/>
  <c r="B13" i="305"/>
  <c r="C13" i="305"/>
  <c r="D13" i="305"/>
  <c r="E13" i="305" s="1"/>
  <c r="F13" i="305"/>
  <c r="G13" i="305"/>
  <c r="H13" i="305"/>
  <c r="I13" i="305"/>
  <c r="J13" i="305"/>
  <c r="K13" i="305"/>
  <c r="L13" i="305"/>
  <c r="M13" i="305"/>
  <c r="N13" i="305"/>
  <c r="B14" i="305"/>
  <c r="C14" i="305"/>
  <c r="D14" i="305"/>
  <c r="E14" i="305" s="1"/>
  <c r="F14" i="305"/>
  <c r="G14" i="305"/>
  <c r="H14" i="305"/>
  <c r="I14" i="305"/>
  <c r="J14" i="305"/>
  <c r="K14" i="305"/>
  <c r="L14" i="305"/>
  <c r="M14" i="305"/>
  <c r="N14" i="305"/>
  <c r="B15" i="305"/>
  <c r="C15" i="305"/>
  <c r="D15" i="305"/>
  <c r="E15" i="305" s="1"/>
  <c r="F15" i="305"/>
  <c r="G15" i="305"/>
  <c r="H15" i="305"/>
  <c r="I15" i="305"/>
  <c r="J15" i="305"/>
  <c r="K15" i="305"/>
  <c r="L15" i="305"/>
  <c r="M15" i="305"/>
  <c r="N15" i="305"/>
  <c r="B16" i="305"/>
  <c r="C16" i="305"/>
  <c r="D16" i="305"/>
  <c r="E16" i="305" s="1"/>
  <c r="F16" i="305"/>
  <c r="G16" i="305"/>
  <c r="H16" i="305"/>
  <c r="I16" i="305"/>
  <c r="J16" i="305"/>
  <c r="K16" i="305"/>
  <c r="L16" i="305"/>
  <c r="M16" i="305"/>
  <c r="N16" i="305"/>
  <c r="B17" i="305"/>
  <c r="C17" i="305"/>
  <c r="D17" i="305"/>
  <c r="E17" i="305" s="1"/>
  <c r="F17" i="305"/>
  <c r="G17" i="305"/>
  <c r="H17" i="305"/>
  <c r="I17" i="305"/>
  <c r="J17" i="305"/>
  <c r="K17" i="305"/>
  <c r="L17" i="305"/>
  <c r="M17" i="305"/>
  <c r="N17" i="305"/>
  <c r="B18" i="305"/>
  <c r="C18" i="305"/>
  <c r="D18" i="305"/>
  <c r="E18" i="305" s="1"/>
  <c r="F18" i="305"/>
  <c r="G18" i="305"/>
  <c r="H18" i="305"/>
  <c r="I18" i="305"/>
  <c r="J18" i="305"/>
  <c r="K18" i="305"/>
  <c r="L18" i="305"/>
  <c r="M18" i="305"/>
  <c r="N18" i="305"/>
  <c r="B19" i="305"/>
  <c r="C19" i="305"/>
  <c r="D19" i="305"/>
  <c r="E19" i="305" s="1"/>
  <c r="F19" i="305"/>
  <c r="G19" i="305"/>
  <c r="H19" i="305"/>
  <c r="I19" i="305"/>
  <c r="J19" i="305"/>
  <c r="K19" i="305"/>
  <c r="L19" i="305"/>
  <c r="M19" i="305"/>
  <c r="N19" i="305"/>
  <c r="B20" i="305"/>
  <c r="C20" i="305"/>
  <c r="D20" i="305"/>
  <c r="E20" i="305" s="1"/>
  <c r="F20" i="305"/>
  <c r="G20" i="305"/>
  <c r="H20" i="305"/>
  <c r="I20" i="305"/>
  <c r="J20" i="305"/>
  <c r="K20" i="305"/>
  <c r="L20" i="305"/>
  <c r="M20" i="305"/>
  <c r="N20" i="305"/>
  <c r="B21" i="305"/>
  <c r="C21" i="305"/>
  <c r="D21" i="305"/>
  <c r="E21" i="305" s="1"/>
  <c r="F21" i="305"/>
  <c r="G21" i="305"/>
  <c r="H21" i="305"/>
  <c r="I21" i="305"/>
  <c r="J21" i="305"/>
  <c r="K21" i="305"/>
  <c r="L21" i="305"/>
  <c r="M21" i="305"/>
  <c r="N21" i="305"/>
  <c r="B22" i="305"/>
  <c r="C22" i="305"/>
  <c r="D22" i="305"/>
  <c r="E22" i="305" s="1"/>
  <c r="F22" i="305"/>
  <c r="G22" i="305"/>
  <c r="H22" i="305"/>
  <c r="I22" i="305"/>
  <c r="J22" i="305"/>
  <c r="K22" i="305"/>
  <c r="L22" i="305"/>
  <c r="M22" i="305"/>
  <c r="N22" i="305"/>
  <c r="P22" i="305" s="1"/>
  <c r="B23" i="305"/>
  <c r="C23" i="305"/>
  <c r="D23" i="305"/>
  <c r="E23" i="305" s="1"/>
  <c r="F23" i="305"/>
  <c r="G23" i="305"/>
  <c r="H23" i="305"/>
  <c r="I23" i="305"/>
  <c r="J23" i="305"/>
  <c r="K23" i="305"/>
  <c r="L23" i="305"/>
  <c r="M23" i="305"/>
  <c r="N23" i="305"/>
  <c r="B24" i="305"/>
  <c r="C24" i="305"/>
  <c r="D24" i="305"/>
  <c r="E24" i="305" s="1"/>
  <c r="F24" i="305"/>
  <c r="G24" i="305"/>
  <c r="H24" i="305"/>
  <c r="I24" i="305"/>
  <c r="J24" i="305"/>
  <c r="K24" i="305"/>
  <c r="L24" i="305"/>
  <c r="M24" i="305"/>
  <c r="N24" i="305"/>
  <c r="B25" i="305"/>
  <c r="C25" i="305"/>
  <c r="D25" i="305"/>
  <c r="E25" i="305" s="1"/>
  <c r="F25" i="305"/>
  <c r="G25" i="305"/>
  <c r="H25" i="305"/>
  <c r="I25" i="305"/>
  <c r="J25" i="305"/>
  <c r="K25" i="305"/>
  <c r="L25" i="305"/>
  <c r="M25" i="305"/>
  <c r="N25" i="305"/>
  <c r="B26" i="305"/>
  <c r="C26" i="305"/>
  <c r="D26" i="305"/>
  <c r="E26" i="305" s="1"/>
  <c r="F26" i="305"/>
  <c r="G26" i="305"/>
  <c r="H26" i="305"/>
  <c r="I26" i="305"/>
  <c r="J26" i="305"/>
  <c r="K26" i="305"/>
  <c r="L26" i="305"/>
  <c r="M26" i="305"/>
  <c r="N26" i="305"/>
  <c r="B27" i="305"/>
  <c r="C27" i="305"/>
  <c r="D27" i="305"/>
  <c r="E27" i="305" s="1"/>
  <c r="F27" i="305"/>
  <c r="G27" i="305"/>
  <c r="H27" i="305"/>
  <c r="I27" i="305"/>
  <c r="J27" i="305"/>
  <c r="K27" i="305"/>
  <c r="L27" i="305"/>
  <c r="M27" i="305"/>
  <c r="N27" i="305"/>
  <c r="B28" i="305"/>
  <c r="C28" i="305"/>
  <c r="D28" i="305"/>
  <c r="E28" i="305" s="1"/>
  <c r="F28" i="305"/>
  <c r="G28" i="305"/>
  <c r="H28" i="305"/>
  <c r="I28" i="305"/>
  <c r="J28" i="305"/>
  <c r="K28" i="305"/>
  <c r="L28" i="305"/>
  <c r="M28" i="305"/>
  <c r="N28" i="305"/>
  <c r="B29" i="305"/>
  <c r="C29" i="305"/>
  <c r="D29" i="305"/>
  <c r="E29" i="305" s="1"/>
  <c r="F29" i="305"/>
  <c r="G29" i="305"/>
  <c r="H29" i="305"/>
  <c r="I29" i="305"/>
  <c r="J29" i="305"/>
  <c r="K29" i="305"/>
  <c r="L29" i="305"/>
  <c r="M29" i="305"/>
  <c r="N29" i="305"/>
  <c r="B30" i="305"/>
  <c r="C30" i="305"/>
  <c r="D30" i="305"/>
  <c r="E30" i="305" s="1"/>
  <c r="F30" i="305"/>
  <c r="G30" i="305"/>
  <c r="H30" i="305"/>
  <c r="I30" i="305"/>
  <c r="J30" i="305"/>
  <c r="K30" i="305"/>
  <c r="L30" i="305"/>
  <c r="M30" i="305"/>
  <c r="N30" i="305"/>
  <c r="B31" i="305"/>
  <c r="C31" i="305"/>
  <c r="D31" i="305"/>
  <c r="E31" i="305" s="1"/>
  <c r="F31" i="305"/>
  <c r="G31" i="305"/>
  <c r="H31" i="305"/>
  <c r="I31" i="305"/>
  <c r="J31" i="305"/>
  <c r="K31" i="305"/>
  <c r="L31" i="305"/>
  <c r="M31" i="305"/>
  <c r="N31" i="305"/>
  <c r="B32" i="305"/>
  <c r="C32" i="305"/>
  <c r="D32" i="305"/>
  <c r="E32" i="305" s="1"/>
  <c r="F32" i="305"/>
  <c r="G32" i="305"/>
  <c r="H32" i="305"/>
  <c r="I32" i="305"/>
  <c r="J32" i="305"/>
  <c r="K32" i="305"/>
  <c r="L32" i="305"/>
  <c r="M32" i="305"/>
  <c r="N32" i="305"/>
  <c r="B33" i="305"/>
  <c r="C33" i="305"/>
  <c r="D33" i="305"/>
  <c r="E33" i="305" s="1"/>
  <c r="F33" i="305"/>
  <c r="G33" i="305"/>
  <c r="H33" i="305"/>
  <c r="I33" i="305"/>
  <c r="J33" i="305"/>
  <c r="K33" i="305"/>
  <c r="L33" i="305"/>
  <c r="M33" i="305"/>
  <c r="N33" i="305"/>
  <c r="P33" i="305" s="1"/>
  <c r="B34" i="305"/>
  <c r="C34" i="305"/>
  <c r="D34" i="305"/>
  <c r="E34" i="305" s="1"/>
  <c r="F34" i="305"/>
  <c r="G34" i="305"/>
  <c r="H34" i="305"/>
  <c r="I34" i="305"/>
  <c r="J34" i="305"/>
  <c r="K34" i="305"/>
  <c r="L34" i="305"/>
  <c r="M34" i="305"/>
  <c r="N34" i="305"/>
  <c r="B35" i="305"/>
  <c r="C35" i="305"/>
  <c r="D35" i="305"/>
  <c r="E35" i="305" s="1"/>
  <c r="F35" i="305"/>
  <c r="G35" i="305"/>
  <c r="H35" i="305"/>
  <c r="I35" i="305"/>
  <c r="J35" i="305"/>
  <c r="K35" i="305"/>
  <c r="L35" i="305"/>
  <c r="M35" i="305"/>
  <c r="N35" i="305"/>
  <c r="B36" i="305"/>
  <c r="P36" i="305" s="1"/>
  <c r="C36" i="305"/>
  <c r="D36" i="305"/>
  <c r="E36" i="305" s="1"/>
  <c r="F36" i="305"/>
  <c r="G36" i="305"/>
  <c r="H36" i="305"/>
  <c r="I36" i="305"/>
  <c r="J36" i="305"/>
  <c r="K36" i="305"/>
  <c r="L36" i="305"/>
  <c r="M36" i="305"/>
  <c r="N36" i="305"/>
  <c r="B37" i="305"/>
  <c r="P37" i="305" s="1"/>
  <c r="C37" i="305"/>
  <c r="D37" i="305"/>
  <c r="E37" i="305" s="1"/>
  <c r="F37" i="305"/>
  <c r="G37" i="305"/>
  <c r="H37" i="305"/>
  <c r="I37" i="305"/>
  <c r="J37" i="305"/>
  <c r="K37" i="305"/>
  <c r="L37" i="305"/>
  <c r="M37" i="305"/>
  <c r="N37" i="305"/>
  <c r="N8" i="305"/>
  <c r="P8" i="305" s="1"/>
  <c r="B8" i="305"/>
  <c r="M8" i="305"/>
  <c r="L8" i="305"/>
  <c r="K8" i="305"/>
  <c r="J8" i="305"/>
  <c r="I8" i="305"/>
  <c r="H8" i="305"/>
  <c r="G8" i="305"/>
  <c r="F8" i="305"/>
  <c r="D8" i="305"/>
  <c r="E8" i="305" s="1"/>
  <c r="C8" i="305"/>
  <c r="P14" i="305"/>
  <c r="P16" i="305"/>
  <c r="P17" i="305"/>
  <c r="P21" i="305"/>
  <c r="P28" i="305"/>
  <c r="P32" i="305"/>
  <c r="O40" i="305"/>
  <c r="N38" i="305"/>
  <c r="P38" i="305"/>
  <c r="B9" i="304"/>
  <c r="N9" i="304"/>
  <c r="B10" i="304"/>
  <c r="N10" i="304"/>
  <c r="B11" i="304"/>
  <c r="P11" i="304" s="1"/>
  <c r="N11" i="304"/>
  <c r="B12" i="304"/>
  <c r="N12" i="304"/>
  <c r="B13" i="304"/>
  <c r="P13" i="304" s="1"/>
  <c r="N13" i="304"/>
  <c r="B14" i="304"/>
  <c r="N14" i="304"/>
  <c r="B15" i="304"/>
  <c r="P15" i="304" s="1"/>
  <c r="N15" i="304"/>
  <c r="B16" i="304"/>
  <c r="N16" i="304"/>
  <c r="B17" i="304"/>
  <c r="N17" i="304"/>
  <c r="B18" i="304"/>
  <c r="N18" i="304"/>
  <c r="B19" i="304"/>
  <c r="P19" i="304" s="1"/>
  <c r="N19" i="304"/>
  <c r="B20" i="304"/>
  <c r="N20" i="304"/>
  <c r="B21" i="304"/>
  <c r="N21" i="304"/>
  <c r="B22" i="304"/>
  <c r="N22" i="304"/>
  <c r="B23" i="304"/>
  <c r="P23" i="304" s="1"/>
  <c r="N23" i="304"/>
  <c r="B24" i="304"/>
  <c r="N24" i="304"/>
  <c r="B25" i="304"/>
  <c r="N25" i="304"/>
  <c r="B26" i="304"/>
  <c r="N26" i="304"/>
  <c r="B27" i="304"/>
  <c r="P27" i="304" s="1"/>
  <c r="N27" i="304"/>
  <c r="B28" i="304"/>
  <c r="N28" i="304"/>
  <c r="B29" i="304"/>
  <c r="P29" i="304" s="1"/>
  <c r="N29" i="304"/>
  <c r="B30" i="304"/>
  <c r="N30" i="304"/>
  <c r="B31" i="304"/>
  <c r="P31" i="304" s="1"/>
  <c r="N31" i="304"/>
  <c r="B32" i="304"/>
  <c r="N32" i="304"/>
  <c r="B33" i="304"/>
  <c r="N33" i="304"/>
  <c r="B34" i="304"/>
  <c r="N34" i="304"/>
  <c r="B35" i="304"/>
  <c r="P35" i="304" s="1"/>
  <c r="N35" i="304"/>
  <c r="B36" i="304"/>
  <c r="N36" i="304"/>
  <c r="B37" i="304"/>
  <c r="N37" i="304"/>
  <c r="B38" i="304"/>
  <c r="N38" i="304"/>
  <c r="B8" i="304"/>
  <c r="N8" i="304"/>
  <c r="C9" i="304"/>
  <c r="D9" i="304"/>
  <c r="E9" i="304" s="1"/>
  <c r="F9" i="304"/>
  <c r="G9" i="304"/>
  <c r="H9" i="304"/>
  <c r="I9" i="304"/>
  <c r="J9" i="304"/>
  <c r="K9" i="304"/>
  <c r="L9" i="304"/>
  <c r="M9" i="304"/>
  <c r="C10" i="304"/>
  <c r="D10" i="304"/>
  <c r="E10" i="304" s="1"/>
  <c r="F10" i="304"/>
  <c r="G10" i="304"/>
  <c r="H10" i="304"/>
  <c r="I10" i="304"/>
  <c r="J10" i="304"/>
  <c r="K10" i="304"/>
  <c r="L10" i="304"/>
  <c r="M10" i="304"/>
  <c r="C11" i="304"/>
  <c r="D11" i="304"/>
  <c r="E11" i="304" s="1"/>
  <c r="F11" i="304"/>
  <c r="G11" i="304"/>
  <c r="H11" i="304"/>
  <c r="I11" i="304"/>
  <c r="J11" i="304"/>
  <c r="K11" i="304"/>
  <c r="L11" i="304"/>
  <c r="M11" i="304"/>
  <c r="C12" i="304"/>
  <c r="D12" i="304"/>
  <c r="E12" i="304" s="1"/>
  <c r="F12" i="304"/>
  <c r="G12" i="304"/>
  <c r="H12" i="304"/>
  <c r="I12" i="304"/>
  <c r="J12" i="304"/>
  <c r="K12" i="304"/>
  <c r="L12" i="304"/>
  <c r="M12" i="304"/>
  <c r="C13" i="304"/>
  <c r="D13" i="304"/>
  <c r="E13" i="304" s="1"/>
  <c r="F13" i="304"/>
  <c r="G13" i="304"/>
  <c r="H13" i="304"/>
  <c r="I13" i="304"/>
  <c r="J13" i="304"/>
  <c r="K13" i="304"/>
  <c r="L13" i="304"/>
  <c r="M13" i="304"/>
  <c r="C14" i="304"/>
  <c r="D14" i="304"/>
  <c r="E14" i="304" s="1"/>
  <c r="F14" i="304"/>
  <c r="G14" i="304"/>
  <c r="H14" i="304"/>
  <c r="I14" i="304"/>
  <c r="J14" i="304"/>
  <c r="K14" i="304"/>
  <c r="L14" i="304"/>
  <c r="M14" i="304"/>
  <c r="C15" i="304"/>
  <c r="D15" i="304"/>
  <c r="E15" i="304" s="1"/>
  <c r="F15" i="304"/>
  <c r="G15" i="304"/>
  <c r="H15" i="304"/>
  <c r="I15" i="304"/>
  <c r="J15" i="304"/>
  <c r="K15" i="304"/>
  <c r="L15" i="304"/>
  <c r="M15" i="304"/>
  <c r="C16" i="304"/>
  <c r="D16" i="304"/>
  <c r="E16" i="304" s="1"/>
  <c r="F16" i="304"/>
  <c r="G16" i="304"/>
  <c r="H16" i="304"/>
  <c r="I16" i="304"/>
  <c r="J16" i="304"/>
  <c r="K16" i="304"/>
  <c r="L16" i="304"/>
  <c r="M16" i="304"/>
  <c r="C17" i="304"/>
  <c r="D17" i="304"/>
  <c r="E17" i="304" s="1"/>
  <c r="F17" i="304"/>
  <c r="G17" i="304"/>
  <c r="H17" i="304"/>
  <c r="I17" i="304"/>
  <c r="J17" i="304"/>
  <c r="K17" i="304"/>
  <c r="L17" i="304"/>
  <c r="M17" i="304"/>
  <c r="C18" i="304"/>
  <c r="D18" i="304"/>
  <c r="E18" i="304" s="1"/>
  <c r="F18" i="304"/>
  <c r="G18" i="304"/>
  <c r="H18" i="304"/>
  <c r="I18" i="304"/>
  <c r="J18" i="304"/>
  <c r="K18" i="304"/>
  <c r="L18" i="304"/>
  <c r="M18" i="304"/>
  <c r="C19" i="304"/>
  <c r="D19" i="304"/>
  <c r="E19" i="304" s="1"/>
  <c r="F19" i="304"/>
  <c r="G19" i="304"/>
  <c r="H19" i="304"/>
  <c r="I19" i="304"/>
  <c r="J19" i="304"/>
  <c r="K19" i="304"/>
  <c r="L19" i="304"/>
  <c r="M19" i="304"/>
  <c r="C20" i="304"/>
  <c r="D20" i="304"/>
  <c r="E20" i="304" s="1"/>
  <c r="F20" i="304"/>
  <c r="G20" i="304"/>
  <c r="H20" i="304"/>
  <c r="I20" i="304"/>
  <c r="J20" i="304"/>
  <c r="K20" i="304"/>
  <c r="L20" i="304"/>
  <c r="M20" i="304"/>
  <c r="C21" i="304"/>
  <c r="D21" i="304"/>
  <c r="E21" i="304" s="1"/>
  <c r="F21" i="304"/>
  <c r="G21" i="304"/>
  <c r="H21" i="304"/>
  <c r="I21" i="304"/>
  <c r="J21" i="304"/>
  <c r="K21" i="304"/>
  <c r="L21" i="304"/>
  <c r="M21" i="304"/>
  <c r="C22" i="304"/>
  <c r="D22" i="304"/>
  <c r="E22" i="304" s="1"/>
  <c r="F22" i="304"/>
  <c r="G22" i="304"/>
  <c r="H22" i="304"/>
  <c r="I22" i="304"/>
  <c r="J22" i="304"/>
  <c r="K22" i="304"/>
  <c r="L22" i="304"/>
  <c r="M22" i="304"/>
  <c r="C23" i="304"/>
  <c r="D23" i="304"/>
  <c r="E23" i="304" s="1"/>
  <c r="F23" i="304"/>
  <c r="G23" i="304"/>
  <c r="H23" i="304"/>
  <c r="I23" i="304"/>
  <c r="J23" i="304"/>
  <c r="K23" i="304"/>
  <c r="L23" i="304"/>
  <c r="M23" i="304"/>
  <c r="C24" i="304"/>
  <c r="D24" i="304"/>
  <c r="E24" i="304" s="1"/>
  <c r="F24" i="304"/>
  <c r="G24" i="304"/>
  <c r="H24" i="304"/>
  <c r="I24" i="304"/>
  <c r="J24" i="304"/>
  <c r="K24" i="304"/>
  <c r="L24" i="304"/>
  <c r="M24" i="304"/>
  <c r="C25" i="304"/>
  <c r="D25" i="304"/>
  <c r="E25" i="304" s="1"/>
  <c r="F25" i="304"/>
  <c r="G25" i="304"/>
  <c r="H25" i="304"/>
  <c r="I25" i="304"/>
  <c r="J25" i="304"/>
  <c r="K25" i="304"/>
  <c r="L25" i="304"/>
  <c r="M25" i="304"/>
  <c r="C26" i="304"/>
  <c r="D26" i="304"/>
  <c r="E26" i="304" s="1"/>
  <c r="F26" i="304"/>
  <c r="G26" i="304"/>
  <c r="H26" i="304"/>
  <c r="I26" i="304"/>
  <c r="J26" i="304"/>
  <c r="K26" i="304"/>
  <c r="L26" i="304"/>
  <c r="M26" i="304"/>
  <c r="C27" i="304"/>
  <c r="D27" i="304"/>
  <c r="E27" i="304" s="1"/>
  <c r="F27" i="304"/>
  <c r="G27" i="304"/>
  <c r="H27" i="304"/>
  <c r="I27" i="304"/>
  <c r="J27" i="304"/>
  <c r="K27" i="304"/>
  <c r="L27" i="304"/>
  <c r="M27" i="304"/>
  <c r="C28" i="304"/>
  <c r="D28" i="304"/>
  <c r="E28" i="304" s="1"/>
  <c r="F28" i="304"/>
  <c r="G28" i="304"/>
  <c r="H28" i="304"/>
  <c r="I28" i="304"/>
  <c r="J28" i="304"/>
  <c r="K28" i="304"/>
  <c r="L28" i="304"/>
  <c r="M28" i="304"/>
  <c r="C29" i="304"/>
  <c r="D29" i="304"/>
  <c r="E29" i="304" s="1"/>
  <c r="F29" i="304"/>
  <c r="G29" i="304"/>
  <c r="H29" i="304"/>
  <c r="I29" i="304"/>
  <c r="J29" i="304"/>
  <c r="K29" i="304"/>
  <c r="L29" i="304"/>
  <c r="M29" i="304"/>
  <c r="C30" i="304"/>
  <c r="D30" i="304"/>
  <c r="E30" i="304" s="1"/>
  <c r="F30" i="304"/>
  <c r="G30" i="304"/>
  <c r="H30" i="304"/>
  <c r="I30" i="304"/>
  <c r="J30" i="304"/>
  <c r="K30" i="304"/>
  <c r="L30" i="304"/>
  <c r="M30" i="304"/>
  <c r="C31" i="304"/>
  <c r="D31" i="304"/>
  <c r="E31" i="304" s="1"/>
  <c r="F31" i="304"/>
  <c r="G31" i="304"/>
  <c r="H31" i="304"/>
  <c r="I31" i="304"/>
  <c r="J31" i="304"/>
  <c r="K31" i="304"/>
  <c r="L31" i="304"/>
  <c r="M31" i="304"/>
  <c r="C32" i="304"/>
  <c r="D32" i="304"/>
  <c r="E32" i="304" s="1"/>
  <c r="F32" i="304"/>
  <c r="G32" i="304"/>
  <c r="H32" i="304"/>
  <c r="I32" i="304"/>
  <c r="J32" i="304"/>
  <c r="K32" i="304"/>
  <c r="L32" i="304"/>
  <c r="M32" i="304"/>
  <c r="C33" i="304"/>
  <c r="D33" i="304"/>
  <c r="E33" i="304" s="1"/>
  <c r="F33" i="304"/>
  <c r="G33" i="304"/>
  <c r="H33" i="304"/>
  <c r="I33" i="304"/>
  <c r="J33" i="304"/>
  <c r="K33" i="304"/>
  <c r="L33" i="304"/>
  <c r="M33" i="304"/>
  <c r="C34" i="304"/>
  <c r="D34" i="304"/>
  <c r="E34" i="304" s="1"/>
  <c r="F34" i="304"/>
  <c r="G34" i="304"/>
  <c r="H34" i="304"/>
  <c r="I34" i="304"/>
  <c r="J34" i="304"/>
  <c r="K34" i="304"/>
  <c r="L34" i="304"/>
  <c r="M34" i="304"/>
  <c r="C35" i="304"/>
  <c r="D35" i="304"/>
  <c r="E35" i="304" s="1"/>
  <c r="F35" i="304"/>
  <c r="G35" i="304"/>
  <c r="H35" i="304"/>
  <c r="I35" i="304"/>
  <c r="J35" i="304"/>
  <c r="K35" i="304"/>
  <c r="L35" i="304"/>
  <c r="M35" i="304"/>
  <c r="C36" i="304"/>
  <c r="D36" i="304"/>
  <c r="E36" i="304" s="1"/>
  <c r="F36" i="304"/>
  <c r="G36" i="304"/>
  <c r="H36" i="304"/>
  <c r="I36" i="304"/>
  <c r="J36" i="304"/>
  <c r="K36" i="304"/>
  <c r="L36" i="304"/>
  <c r="M36" i="304"/>
  <c r="C37" i="304"/>
  <c r="D37" i="304"/>
  <c r="E37" i="304" s="1"/>
  <c r="F37" i="304"/>
  <c r="G37" i="304"/>
  <c r="H37" i="304"/>
  <c r="I37" i="304"/>
  <c r="J37" i="304"/>
  <c r="K37" i="304"/>
  <c r="L37" i="304"/>
  <c r="M37" i="304"/>
  <c r="C38" i="304"/>
  <c r="D38" i="304"/>
  <c r="E38" i="304" s="1"/>
  <c r="F38" i="304"/>
  <c r="G38" i="304"/>
  <c r="H38" i="304"/>
  <c r="I38" i="304"/>
  <c r="J38" i="304"/>
  <c r="K38" i="304"/>
  <c r="L38" i="304"/>
  <c r="M38" i="304"/>
  <c r="M8" i="304"/>
  <c r="L8" i="304"/>
  <c r="K8" i="304"/>
  <c r="J8" i="304"/>
  <c r="I8" i="304"/>
  <c r="H8" i="304"/>
  <c r="G8" i="304"/>
  <c r="F8" i="304"/>
  <c r="D8" i="304"/>
  <c r="E8" i="304" s="1"/>
  <c r="C8" i="304"/>
  <c r="O40" i="304"/>
  <c r="B9" i="302"/>
  <c r="P9" i="302" s="1"/>
  <c r="N9" i="302"/>
  <c r="B10" i="302"/>
  <c r="N10" i="302"/>
  <c r="B11" i="302"/>
  <c r="N11" i="302"/>
  <c r="B12" i="302"/>
  <c r="N12" i="302"/>
  <c r="B13" i="302"/>
  <c r="P13" i="302" s="1"/>
  <c r="N13" i="302"/>
  <c r="B14" i="302"/>
  <c r="N14" i="302"/>
  <c r="B15" i="302"/>
  <c r="P15" i="302" s="1"/>
  <c r="N15" i="302"/>
  <c r="B16" i="302"/>
  <c r="N16" i="302"/>
  <c r="B17" i="302"/>
  <c r="P17" i="302" s="1"/>
  <c r="N17" i="302"/>
  <c r="B18" i="302"/>
  <c r="N18" i="302"/>
  <c r="B19" i="302"/>
  <c r="N19" i="302"/>
  <c r="B20" i="302"/>
  <c r="N20" i="302"/>
  <c r="B21" i="302"/>
  <c r="P21" i="302" s="1"/>
  <c r="N21" i="302"/>
  <c r="B22" i="302"/>
  <c r="N22" i="302"/>
  <c r="B23" i="302"/>
  <c r="N23" i="302"/>
  <c r="B24" i="302"/>
  <c r="P24" i="302" s="1"/>
  <c r="N24" i="302"/>
  <c r="B25" i="302"/>
  <c r="N25" i="302"/>
  <c r="P25" i="302"/>
  <c r="B26" i="302"/>
  <c r="N26" i="302"/>
  <c r="B27" i="302"/>
  <c r="N27" i="302"/>
  <c r="B28" i="302"/>
  <c r="N28" i="302"/>
  <c r="B29" i="302"/>
  <c r="N29" i="302"/>
  <c r="B30" i="302"/>
  <c r="N30" i="302"/>
  <c r="B31" i="302"/>
  <c r="N31" i="302"/>
  <c r="B32" i="302"/>
  <c r="N32" i="302"/>
  <c r="B33" i="302"/>
  <c r="N33" i="302"/>
  <c r="B34" i="302"/>
  <c r="N34" i="302"/>
  <c r="B35" i="302"/>
  <c r="N35" i="302"/>
  <c r="B36" i="302"/>
  <c r="N36" i="302"/>
  <c r="B37" i="302"/>
  <c r="N37" i="302"/>
  <c r="P37" i="302" s="1"/>
  <c r="B38" i="302"/>
  <c r="N38" i="302"/>
  <c r="B8" i="302"/>
  <c r="N8" i="302"/>
  <c r="C9" i="302"/>
  <c r="D9" i="302"/>
  <c r="E9" i="302" s="1"/>
  <c r="F9" i="302"/>
  <c r="G9" i="302"/>
  <c r="H9" i="302"/>
  <c r="I9" i="302"/>
  <c r="J9" i="302"/>
  <c r="K9" i="302"/>
  <c r="L9" i="302"/>
  <c r="M9" i="302"/>
  <c r="C10" i="302"/>
  <c r="D10" i="302"/>
  <c r="E10" i="302" s="1"/>
  <c r="F10" i="302"/>
  <c r="G10" i="302"/>
  <c r="H10" i="302"/>
  <c r="I10" i="302"/>
  <c r="J10" i="302"/>
  <c r="K10" i="302"/>
  <c r="L10" i="302"/>
  <c r="M10" i="302"/>
  <c r="C11" i="302"/>
  <c r="D11" i="302"/>
  <c r="E11" i="302" s="1"/>
  <c r="F11" i="302"/>
  <c r="G11" i="302"/>
  <c r="H11" i="302"/>
  <c r="I11" i="302"/>
  <c r="J11" i="302"/>
  <c r="K11" i="302"/>
  <c r="L11" i="302"/>
  <c r="M11" i="302"/>
  <c r="C12" i="302"/>
  <c r="D12" i="302"/>
  <c r="E12" i="302" s="1"/>
  <c r="F12" i="302"/>
  <c r="G12" i="302"/>
  <c r="H12" i="302"/>
  <c r="I12" i="302"/>
  <c r="J12" i="302"/>
  <c r="K12" i="302"/>
  <c r="L12" i="302"/>
  <c r="M12" i="302"/>
  <c r="C13" i="302"/>
  <c r="D13" i="302"/>
  <c r="E13" i="302" s="1"/>
  <c r="F13" i="302"/>
  <c r="G13" i="302"/>
  <c r="H13" i="302"/>
  <c r="I13" i="302"/>
  <c r="J13" i="302"/>
  <c r="K13" i="302"/>
  <c r="L13" i="302"/>
  <c r="M13" i="302"/>
  <c r="C14" i="302"/>
  <c r="D14" i="302"/>
  <c r="E14" i="302" s="1"/>
  <c r="F14" i="302"/>
  <c r="G14" i="302"/>
  <c r="H14" i="302"/>
  <c r="I14" i="302"/>
  <c r="J14" i="302"/>
  <c r="K14" i="302"/>
  <c r="L14" i="302"/>
  <c r="M14" i="302"/>
  <c r="C15" i="302"/>
  <c r="D15" i="302"/>
  <c r="E15" i="302" s="1"/>
  <c r="F15" i="302"/>
  <c r="G15" i="302"/>
  <c r="H15" i="302"/>
  <c r="I15" i="302"/>
  <c r="J15" i="302"/>
  <c r="K15" i="302"/>
  <c r="L15" i="302"/>
  <c r="M15" i="302"/>
  <c r="C16" i="302"/>
  <c r="D16" i="302"/>
  <c r="E16" i="302" s="1"/>
  <c r="F16" i="302"/>
  <c r="G16" i="302"/>
  <c r="H16" i="302"/>
  <c r="I16" i="302"/>
  <c r="J16" i="302"/>
  <c r="K16" i="302"/>
  <c r="L16" i="302"/>
  <c r="M16" i="302"/>
  <c r="C17" i="302"/>
  <c r="D17" i="302"/>
  <c r="E17" i="302" s="1"/>
  <c r="F17" i="302"/>
  <c r="G17" i="302"/>
  <c r="H17" i="302"/>
  <c r="I17" i="302"/>
  <c r="J17" i="302"/>
  <c r="K17" i="302"/>
  <c r="L17" i="302"/>
  <c r="M17" i="302"/>
  <c r="C18" i="302"/>
  <c r="D18" i="302"/>
  <c r="E18" i="302" s="1"/>
  <c r="F18" i="302"/>
  <c r="G18" i="302"/>
  <c r="H18" i="302"/>
  <c r="I18" i="302"/>
  <c r="J18" i="302"/>
  <c r="K18" i="302"/>
  <c r="L18" i="302"/>
  <c r="M18" i="302"/>
  <c r="C19" i="302"/>
  <c r="D19" i="302"/>
  <c r="E19" i="302" s="1"/>
  <c r="F19" i="302"/>
  <c r="G19" i="302"/>
  <c r="H19" i="302"/>
  <c r="I19" i="302"/>
  <c r="J19" i="302"/>
  <c r="K19" i="302"/>
  <c r="L19" i="302"/>
  <c r="M19" i="302"/>
  <c r="C20" i="302"/>
  <c r="D20" i="302"/>
  <c r="E20" i="302" s="1"/>
  <c r="F20" i="302"/>
  <c r="G20" i="302"/>
  <c r="H20" i="302"/>
  <c r="I20" i="302"/>
  <c r="J20" i="302"/>
  <c r="K20" i="302"/>
  <c r="L20" i="302"/>
  <c r="M20" i="302"/>
  <c r="C21" i="302"/>
  <c r="D21" i="302"/>
  <c r="E21" i="302" s="1"/>
  <c r="F21" i="302"/>
  <c r="G21" i="302"/>
  <c r="H21" i="302"/>
  <c r="I21" i="302"/>
  <c r="J21" i="302"/>
  <c r="K21" i="302"/>
  <c r="L21" i="302"/>
  <c r="M21" i="302"/>
  <c r="C22" i="302"/>
  <c r="D22" i="302"/>
  <c r="E22" i="302" s="1"/>
  <c r="F22" i="302"/>
  <c r="G22" i="302"/>
  <c r="H22" i="302"/>
  <c r="I22" i="302"/>
  <c r="J22" i="302"/>
  <c r="K22" i="302"/>
  <c r="L22" i="302"/>
  <c r="M22" i="302"/>
  <c r="C23" i="302"/>
  <c r="D23" i="302"/>
  <c r="E23" i="302" s="1"/>
  <c r="F23" i="302"/>
  <c r="G23" i="302"/>
  <c r="H23" i="302"/>
  <c r="I23" i="302"/>
  <c r="J23" i="302"/>
  <c r="K23" i="302"/>
  <c r="L23" i="302"/>
  <c r="M23" i="302"/>
  <c r="C24" i="302"/>
  <c r="D24" i="302"/>
  <c r="E24" i="302" s="1"/>
  <c r="F24" i="302"/>
  <c r="G24" i="302"/>
  <c r="H24" i="302"/>
  <c r="I24" i="302"/>
  <c r="J24" i="302"/>
  <c r="K24" i="302"/>
  <c r="L24" i="302"/>
  <c r="M24" i="302"/>
  <c r="C25" i="302"/>
  <c r="D25" i="302"/>
  <c r="E25" i="302" s="1"/>
  <c r="F25" i="302"/>
  <c r="G25" i="302"/>
  <c r="H25" i="302"/>
  <c r="I25" i="302"/>
  <c r="J25" i="302"/>
  <c r="K25" i="302"/>
  <c r="L25" i="302"/>
  <c r="M25" i="302"/>
  <c r="C26" i="302"/>
  <c r="D26" i="302"/>
  <c r="E26" i="302" s="1"/>
  <c r="F26" i="302"/>
  <c r="G26" i="302"/>
  <c r="H26" i="302"/>
  <c r="I26" i="302"/>
  <c r="J26" i="302"/>
  <c r="K26" i="302"/>
  <c r="L26" i="302"/>
  <c r="M26" i="302"/>
  <c r="C27" i="302"/>
  <c r="D27" i="302"/>
  <c r="E27" i="302" s="1"/>
  <c r="F27" i="302"/>
  <c r="G27" i="302"/>
  <c r="H27" i="302"/>
  <c r="I27" i="302"/>
  <c r="J27" i="302"/>
  <c r="K27" i="302"/>
  <c r="L27" i="302"/>
  <c r="M27" i="302"/>
  <c r="C28" i="302"/>
  <c r="D28" i="302"/>
  <c r="E28" i="302" s="1"/>
  <c r="F28" i="302"/>
  <c r="G28" i="302"/>
  <c r="H28" i="302"/>
  <c r="I28" i="302"/>
  <c r="J28" i="302"/>
  <c r="K28" i="302"/>
  <c r="L28" i="302"/>
  <c r="M28" i="302"/>
  <c r="C29" i="302"/>
  <c r="D29" i="302"/>
  <c r="E29" i="302" s="1"/>
  <c r="F29" i="302"/>
  <c r="G29" i="302"/>
  <c r="H29" i="302"/>
  <c r="I29" i="302"/>
  <c r="J29" i="302"/>
  <c r="K29" i="302"/>
  <c r="L29" i="302"/>
  <c r="M29" i="302"/>
  <c r="C30" i="302"/>
  <c r="D30" i="302"/>
  <c r="E30" i="302" s="1"/>
  <c r="F30" i="302"/>
  <c r="G30" i="302"/>
  <c r="H30" i="302"/>
  <c r="I30" i="302"/>
  <c r="J30" i="302"/>
  <c r="K30" i="302"/>
  <c r="L30" i="302"/>
  <c r="M30" i="302"/>
  <c r="C31" i="302"/>
  <c r="D31" i="302"/>
  <c r="E31" i="302" s="1"/>
  <c r="F31" i="302"/>
  <c r="G31" i="302"/>
  <c r="H31" i="302"/>
  <c r="I31" i="302"/>
  <c r="J31" i="302"/>
  <c r="K31" i="302"/>
  <c r="L31" i="302"/>
  <c r="M31" i="302"/>
  <c r="C32" i="302"/>
  <c r="D32" i="302"/>
  <c r="E32" i="302" s="1"/>
  <c r="F32" i="302"/>
  <c r="G32" i="302"/>
  <c r="H32" i="302"/>
  <c r="I32" i="302"/>
  <c r="J32" i="302"/>
  <c r="K32" i="302"/>
  <c r="L32" i="302"/>
  <c r="M32" i="302"/>
  <c r="C33" i="302"/>
  <c r="D33" i="302"/>
  <c r="E33" i="302" s="1"/>
  <c r="F33" i="302"/>
  <c r="G33" i="302"/>
  <c r="H33" i="302"/>
  <c r="I33" i="302"/>
  <c r="J33" i="302"/>
  <c r="K33" i="302"/>
  <c r="L33" i="302"/>
  <c r="M33" i="302"/>
  <c r="C34" i="302"/>
  <c r="D34" i="302"/>
  <c r="E34" i="302" s="1"/>
  <c r="F34" i="302"/>
  <c r="G34" i="302"/>
  <c r="H34" i="302"/>
  <c r="I34" i="302"/>
  <c r="J34" i="302"/>
  <c r="K34" i="302"/>
  <c r="L34" i="302"/>
  <c r="M34" i="302"/>
  <c r="C35" i="302"/>
  <c r="D35" i="302"/>
  <c r="E35" i="302" s="1"/>
  <c r="F35" i="302"/>
  <c r="G35" i="302"/>
  <c r="H35" i="302"/>
  <c r="I35" i="302"/>
  <c r="J35" i="302"/>
  <c r="K35" i="302"/>
  <c r="L35" i="302"/>
  <c r="M35" i="302"/>
  <c r="C36" i="302"/>
  <c r="D36" i="302"/>
  <c r="E36" i="302" s="1"/>
  <c r="F36" i="302"/>
  <c r="G36" i="302"/>
  <c r="H36" i="302"/>
  <c r="I36" i="302"/>
  <c r="J36" i="302"/>
  <c r="K36" i="302"/>
  <c r="L36" i="302"/>
  <c r="M36" i="302"/>
  <c r="C37" i="302"/>
  <c r="D37" i="302"/>
  <c r="E37" i="302" s="1"/>
  <c r="F37" i="302"/>
  <c r="G37" i="302"/>
  <c r="H37" i="302"/>
  <c r="I37" i="302"/>
  <c r="J37" i="302"/>
  <c r="K37" i="302"/>
  <c r="L37" i="302"/>
  <c r="M37" i="302"/>
  <c r="C38" i="302"/>
  <c r="D38" i="302"/>
  <c r="E38" i="302" s="1"/>
  <c r="F38" i="302"/>
  <c r="G38" i="302"/>
  <c r="H38" i="302"/>
  <c r="I38" i="302"/>
  <c r="J38" i="302"/>
  <c r="K38" i="302"/>
  <c r="L38" i="302"/>
  <c r="M38" i="302"/>
  <c r="M8" i="302"/>
  <c r="L8" i="302"/>
  <c r="K8" i="302"/>
  <c r="J8" i="302"/>
  <c r="I8" i="302"/>
  <c r="H8" i="302"/>
  <c r="G8" i="302"/>
  <c r="F8" i="302"/>
  <c r="D8" i="302"/>
  <c r="E8" i="302" s="1"/>
  <c r="C8" i="302"/>
  <c r="O40" i="302"/>
  <c r="B9" i="310"/>
  <c r="C9" i="310"/>
  <c r="D9" i="310"/>
  <c r="E9" i="310" s="1"/>
  <c r="F9" i="310"/>
  <c r="G9" i="310"/>
  <c r="H9" i="310"/>
  <c r="I9" i="310"/>
  <c r="J9" i="310"/>
  <c r="K9" i="310"/>
  <c r="L9" i="310"/>
  <c r="M9" i="310"/>
  <c r="N9" i="310"/>
  <c r="B10" i="310"/>
  <c r="C10" i="310"/>
  <c r="D10" i="310"/>
  <c r="E10" i="310" s="1"/>
  <c r="F10" i="310"/>
  <c r="G10" i="310"/>
  <c r="H10" i="310"/>
  <c r="I10" i="310"/>
  <c r="J10" i="310"/>
  <c r="K10" i="310"/>
  <c r="L10" i="310"/>
  <c r="M10" i="310"/>
  <c r="N10" i="310"/>
  <c r="P10" i="310" s="1"/>
  <c r="B11" i="310"/>
  <c r="C11" i="310"/>
  <c r="D11" i="310"/>
  <c r="E11" i="310" s="1"/>
  <c r="F11" i="310"/>
  <c r="G11" i="310"/>
  <c r="H11" i="310"/>
  <c r="I11" i="310"/>
  <c r="J11" i="310"/>
  <c r="K11" i="310"/>
  <c r="L11" i="310"/>
  <c r="M11" i="310"/>
  <c r="N11" i="310"/>
  <c r="B12" i="310"/>
  <c r="C12" i="310"/>
  <c r="D12" i="310"/>
  <c r="E12" i="310" s="1"/>
  <c r="F12" i="310"/>
  <c r="G12" i="310"/>
  <c r="H12" i="310"/>
  <c r="I12" i="310"/>
  <c r="J12" i="310"/>
  <c r="K12" i="310"/>
  <c r="L12" i="310"/>
  <c r="M12" i="310"/>
  <c r="N12" i="310"/>
  <c r="B13" i="310"/>
  <c r="C13" i="310"/>
  <c r="D13" i="310"/>
  <c r="E13" i="310" s="1"/>
  <c r="F13" i="310"/>
  <c r="G13" i="310"/>
  <c r="H13" i="310"/>
  <c r="I13" i="310"/>
  <c r="J13" i="310"/>
  <c r="K13" i="310"/>
  <c r="L13" i="310"/>
  <c r="M13" i="310"/>
  <c r="N13" i="310"/>
  <c r="B14" i="310"/>
  <c r="C14" i="310"/>
  <c r="D14" i="310"/>
  <c r="E14" i="310" s="1"/>
  <c r="F14" i="310"/>
  <c r="G14" i="310"/>
  <c r="H14" i="310"/>
  <c r="I14" i="310"/>
  <c r="J14" i="310"/>
  <c r="K14" i="310"/>
  <c r="L14" i="310"/>
  <c r="M14" i="310"/>
  <c r="N14" i="310"/>
  <c r="P14" i="310"/>
  <c r="B15" i="310"/>
  <c r="C15" i="310"/>
  <c r="D15" i="310"/>
  <c r="E15" i="310"/>
  <c r="F15" i="310"/>
  <c r="G15" i="310"/>
  <c r="H15" i="310"/>
  <c r="I15" i="310"/>
  <c r="J15" i="310"/>
  <c r="K15" i="310"/>
  <c r="L15" i="310"/>
  <c r="M15" i="310"/>
  <c r="N15" i="310"/>
  <c r="B16" i="310"/>
  <c r="C16" i="310"/>
  <c r="D16" i="310"/>
  <c r="E16" i="310" s="1"/>
  <c r="F16" i="310"/>
  <c r="G16" i="310"/>
  <c r="H16" i="310"/>
  <c r="I16" i="310"/>
  <c r="J16" i="310"/>
  <c r="K16" i="310"/>
  <c r="L16" i="310"/>
  <c r="M16" i="310"/>
  <c r="N16" i="310"/>
  <c r="P16" i="310" s="1"/>
  <c r="B17" i="310"/>
  <c r="C17" i="310"/>
  <c r="D17" i="310"/>
  <c r="E17" i="310" s="1"/>
  <c r="F17" i="310"/>
  <c r="G17" i="310"/>
  <c r="H17" i="310"/>
  <c r="I17" i="310"/>
  <c r="J17" i="310"/>
  <c r="K17" i="310"/>
  <c r="L17" i="310"/>
  <c r="M17" i="310"/>
  <c r="N17" i="310"/>
  <c r="B18" i="310"/>
  <c r="C18" i="310"/>
  <c r="D18" i="310"/>
  <c r="E18" i="310" s="1"/>
  <c r="F18" i="310"/>
  <c r="G18" i="310"/>
  <c r="H18" i="310"/>
  <c r="I18" i="310"/>
  <c r="J18" i="310"/>
  <c r="K18" i="310"/>
  <c r="L18" i="310"/>
  <c r="M18" i="310"/>
  <c r="N18" i="310"/>
  <c r="P18" i="310" s="1"/>
  <c r="B19" i="310"/>
  <c r="C19" i="310"/>
  <c r="D19" i="310"/>
  <c r="E19" i="310" s="1"/>
  <c r="F19" i="310"/>
  <c r="G19" i="310"/>
  <c r="H19" i="310"/>
  <c r="I19" i="310"/>
  <c r="J19" i="310"/>
  <c r="K19" i="310"/>
  <c r="L19" i="310"/>
  <c r="M19" i="310"/>
  <c r="N19" i="310"/>
  <c r="B20" i="310"/>
  <c r="C20" i="310"/>
  <c r="D20" i="310"/>
  <c r="E20" i="310" s="1"/>
  <c r="F20" i="310"/>
  <c r="G20" i="310"/>
  <c r="H20" i="310"/>
  <c r="I20" i="310"/>
  <c r="J20" i="310"/>
  <c r="K20" i="310"/>
  <c r="L20" i="310"/>
  <c r="M20" i="310"/>
  <c r="N20" i="310"/>
  <c r="B21" i="310"/>
  <c r="C21" i="310"/>
  <c r="D21" i="310"/>
  <c r="E21" i="310" s="1"/>
  <c r="F21" i="310"/>
  <c r="G21" i="310"/>
  <c r="H21" i="310"/>
  <c r="I21" i="310"/>
  <c r="J21" i="310"/>
  <c r="K21" i="310"/>
  <c r="L21" i="310"/>
  <c r="M21" i="310"/>
  <c r="N21" i="310"/>
  <c r="B22" i="310"/>
  <c r="C22" i="310"/>
  <c r="D22" i="310"/>
  <c r="E22" i="310" s="1"/>
  <c r="F22" i="310"/>
  <c r="G22" i="310"/>
  <c r="H22" i="310"/>
  <c r="I22" i="310"/>
  <c r="J22" i="310"/>
  <c r="K22" i="310"/>
  <c r="L22" i="310"/>
  <c r="M22" i="310"/>
  <c r="N22" i="310"/>
  <c r="P22" i="310"/>
  <c r="B23" i="310"/>
  <c r="C23" i="310"/>
  <c r="D23" i="310"/>
  <c r="E23" i="310"/>
  <c r="F23" i="310"/>
  <c r="G23" i="310"/>
  <c r="H23" i="310"/>
  <c r="I23" i="310"/>
  <c r="J23" i="310"/>
  <c r="K23" i="310"/>
  <c r="L23" i="310"/>
  <c r="M23" i="310"/>
  <c r="N23" i="310"/>
  <c r="B24" i="310"/>
  <c r="C24" i="310"/>
  <c r="D24" i="310"/>
  <c r="E24" i="310" s="1"/>
  <c r="F24" i="310"/>
  <c r="G24" i="310"/>
  <c r="H24" i="310"/>
  <c r="I24" i="310"/>
  <c r="J24" i="310"/>
  <c r="K24" i="310"/>
  <c r="L24" i="310"/>
  <c r="M24" i="310"/>
  <c r="N24" i="310"/>
  <c r="P24" i="310" s="1"/>
  <c r="B25" i="310"/>
  <c r="C25" i="310"/>
  <c r="D25" i="310"/>
  <c r="E25" i="310" s="1"/>
  <c r="F25" i="310"/>
  <c r="G25" i="310"/>
  <c r="H25" i="310"/>
  <c r="I25" i="310"/>
  <c r="J25" i="310"/>
  <c r="K25" i="310"/>
  <c r="L25" i="310"/>
  <c r="M25" i="310"/>
  <c r="N25" i="310"/>
  <c r="B26" i="310"/>
  <c r="C26" i="310"/>
  <c r="D26" i="310"/>
  <c r="E26" i="310" s="1"/>
  <c r="F26" i="310"/>
  <c r="G26" i="310"/>
  <c r="H26" i="310"/>
  <c r="I26" i="310"/>
  <c r="J26" i="310"/>
  <c r="K26" i="310"/>
  <c r="L26" i="310"/>
  <c r="M26" i="310"/>
  <c r="N26" i="310"/>
  <c r="P26" i="310" s="1"/>
  <c r="B27" i="310"/>
  <c r="C27" i="310"/>
  <c r="D27" i="310"/>
  <c r="E27" i="310" s="1"/>
  <c r="F27" i="310"/>
  <c r="G27" i="310"/>
  <c r="H27" i="310"/>
  <c r="I27" i="310"/>
  <c r="J27" i="310"/>
  <c r="K27" i="310"/>
  <c r="L27" i="310"/>
  <c r="M27" i="310"/>
  <c r="N27" i="310"/>
  <c r="B28" i="310"/>
  <c r="C28" i="310"/>
  <c r="D28" i="310"/>
  <c r="E28" i="310" s="1"/>
  <c r="F28" i="310"/>
  <c r="G28" i="310"/>
  <c r="H28" i="310"/>
  <c r="I28" i="310"/>
  <c r="J28" i="310"/>
  <c r="K28" i="310"/>
  <c r="L28" i="310"/>
  <c r="M28" i="310"/>
  <c r="N28" i="310"/>
  <c r="B29" i="310"/>
  <c r="C29" i="310"/>
  <c r="D29" i="310"/>
  <c r="E29" i="310" s="1"/>
  <c r="F29" i="310"/>
  <c r="G29" i="310"/>
  <c r="H29" i="310"/>
  <c r="I29" i="310"/>
  <c r="J29" i="310"/>
  <c r="K29" i="310"/>
  <c r="L29" i="310"/>
  <c r="M29" i="310"/>
  <c r="N29" i="310"/>
  <c r="B30" i="310"/>
  <c r="C30" i="310"/>
  <c r="D30" i="310"/>
  <c r="E30" i="310" s="1"/>
  <c r="F30" i="310"/>
  <c r="G30" i="310"/>
  <c r="H30" i="310"/>
  <c r="I30" i="310"/>
  <c r="J30" i="310"/>
  <c r="K30" i="310"/>
  <c r="L30" i="310"/>
  <c r="M30" i="310"/>
  <c r="N30" i="310"/>
  <c r="P30" i="310"/>
  <c r="B31" i="310"/>
  <c r="C31" i="310"/>
  <c r="D31" i="310"/>
  <c r="E31" i="310"/>
  <c r="F31" i="310"/>
  <c r="G31" i="310"/>
  <c r="H31" i="310"/>
  <c r="I31" i="310"/>
  <c r="J31" i="310"/>
  <c r="K31" i="310"/>
  <c r="L31" i="310"/>
  <c r="M31" i="310"/>
  <c r="N31" i="310"/>
  <c r="B32" i="310"/>
  <c r="C32" i="310"/>
  <c r="D32" i="310"/>
  <c r="E32" i="310" s="1"/>
  <c r="F32" i="310"/>
  <c r="G32" i="310"/>
  <c r="H32" i="310"/>
  <c r="I32" i="310"/>
  <c r="J32" i="310"/>
  <c r="K32" i="310"/>
  <c r="L32" i="310"/>
  <c r="M32" i="310"/>
  <c r="N32" i="310"/>
  <c r="P32" i="310" s="1"/>
  <c r="B33" i="310"/>
  <c r="C33" i="310"/>
  <c r="D33" i="310"/>
  <c r="E33" i="310" s="1"/>
  <c r="F33" i="310"/>
  <c r="G33" i="310"/>
  <c r="H33" i="310"/>
  <c r="I33" i="310"/>
  <c r="J33" i="310"/>
  <c r="K33" i="310"/>
  <c r="L33" i="310"/>
  <c r="M33" i="310"/>
  <c r="N33" i="310"/>
  <c r="B34" i="310"/>
  <c r="C34" i="310"/>
  <c r="D34" i="310"/>
  <c r="E34" i="310" s="1"/>
  <c r="F34" i="310"/>
  <c r="G34" i="310"/>
  <c r="H34" i="310"/>
  <c r="I34" i="310"/>
  <c r="J34" i="310"/>
  <c r="K34" i="310"/>
  <c r="L34" i="310"/>
  <c r="M34" i="310"/>
  <c r="N34" i="310"/>
  <c r="P34" i="310" s="1"/>
  <c r="B35" i="310"/>
  <c r="C35" i="310"/>
  <c r="D35" i="310"/>
  <c r="E35" i="310" s="1"/>
  <c r="F35" i="310"/>
  <c r="G35" i="310"/>
  <c r="H35" i="310"/>
  <c r="I35" i="310"/>
  <c r="J35" i="310"/>
  <c r="K35" i="310"/>
  <c r="L35" i="310"/>
  <c r="M35" i="310"/>
  <c r="N35" i="310"/>
  <c r="B36" i="310"/>
  <c r="C36" i="310"/>
  <c r="D36" i="310"/>
  <c r="E36" i="310" s="1"/>
  <c r="F36" i="310"/>
  <c r="G36" i="310"/>
  <c r="H36" i="310"/>
  <c r="I36" i="310"/>
  <c r="J36" i="310"/>
  <c r="K36" i="310"/>
  <c r="L36" i="310"/>
  <c r="M36" i="310"/>
  <c r="N36" i="310"/>
  <c r="B37" i="310"/>
  <c r="C37" i="310"/>
  <c r="D37" i="310"/>
  <c r="E37" i="310" s="1"/>
  <c r="F37" i="310"/>
  <c r="G37" i="310"/>
  <c r="H37" i="310"/>
  <c r="I37" i="310"/>
  <c r="J37" i="310"/>
  <c r="K37" i="310"/>
  <c r="L37" i="310"/>
  <c r="M37" i="310"/>
  <c r="N37" i="310"/>
  <c r="N8" i="310"/>
  <c r="B8" i="310"/>
  <c r="M8" i="310"/>
  <c r="L8" i="310"/>
  <c r="K8" i="310"/>
  <c r="J8" i="310"/>
  <c r="I8" i="310"/>
  <c r="H8" i="310"/>
  <c r="G8" i="310"/>
  <c r="F8" i="310"/>
  <c r="D8" i="310"/>
  <c r="E8" i="310" s="1"/>
  <c r="C8" i="310"/>
  <c r="O40" i="310"/>
  <c r="N38" i="310"/>
  <c r="P38" i="310"/>
  <c r="B9" i="309"/>
  <c r="C9" i="309"/>
  <c r="D9" i="309"/>
  <c r="E9" i="309" s="1"/>
  <c r="F9" i="309"/>
  <c r="G9" i="309"/>
  <c r="H9" i="309"/>
  <c r="I9" i="309"/>
  <c r="J9" i="309"/>
  <c r="K9" i="309"/>
  <c r="L9" i="309"/>
  <c r="M9" i="309"/>
  <c r="N9" i="309"/>
  <c r="P9" i="309" s="1"/>
  <c r="B10" i="309"/>
  <c r="C10" i="309"/>
  <c r="D10" i="309"/>
  <c r="E10" i="309" s="1"/>
  <c r="F10" i="309"/>
  <c r="G10" i="309"/>
  <c r="H10" i="309"/>
  <c r="I10" i="309"/>
  <c r="J10" i="309"/>
  <c r="K10" i="309"/>
  <c r="L10" i="309"/>
  <c r="M10" i="309"/>
  <c r="N10" i="309"/>
  <c r="B11" i="309"/>
  <c r="C11" i="309"/>
  <c r="D11" i="309"/>
  <c r="E11" i="309" s="1"/>
  <c r="F11" i="309"/>
  <c r="G11" i="309"/>
  <c r="H11" i="309"/>
  <c r="I11" i="309"/>
  <c r="J11" i="309"/>
  <c r="K11" i="309"/>
  <c r="L11" i="309"/>
  <c r="M11" i="309"/>
  <c r="N11" i="309"/>
  <c r="P11" i="309" s="1"/>
  <c r="B12" i="309"/>
  <c r="C12" i="309"/>
  <c r="D12" i="309"/>
  <c r="E12" i="309" s="1"/>
  <c r="F12" i="309"/>
  <c r="G12" i="309"/>
  <c r="H12" i="309"/>
  <c r="I12" i="309"/>
  <c r="J12" i="309"/>
  <c r="K12" i="309"/>
  <c r="L12" i="309"/>
  <c r="M12" i="309"/>
  <c r="N12" i="309"/>
  <c r="B13" i="309"/>
  <c r="C13" i="309"/>
  <c r="D13" i="309"/>
  <c r="E13" i="309" s="1"/>
  <c r="F13" i="309"/>
  <c r="G13" i="309"/>
  <c r="H13" i="309"/>
  <c r="I13" i="309"/>
  <c r="J13" i="309"/>
  <c r="K13" i="309"/>
  <c r="L13" i="309"/>
  <c r="M13" i="309"/>
  <c r="N13" i="309"/>
  <c r="P13" i="309" s="1"/>
  <c r="B14" i="309"/>
  <c r="C14" i="309"/>
  <c r="D14" i="309"/>
  <c r="E14" i="309" s="1"/>
  <c r="F14" i="309"/>
  <c r="G14" i="309"/>
  <c r="H14" i="309"/>
  <c r="I14" i="309"/>
  <c r="J14" i="309"/>
  <c r="K14" i="309"/>
  <c r="L14" i="309"/>
  <c r="M14" i="309"/>
  <c r="N14" i="309"/>
  <c r="B15" i="309"/>
  <c r="C15" i="309"/>
  <c r="D15" i="309"/>
  <c r="E15" i="309" s="1"/>
  <c r="F15" i="309"/>
  <c r="G15" i="309"/>
  <c r="H15" i="309"/>
  <c r="I15" i="309"/>
  <c r="J15" i="309"/>
  <c r="K15" i="309"/>
  <c r="L15" i="309"/>
  <c r="M15" i="309"/>
  <c r="N15" i="309"/>
  <c r="P15" i="309" s="1"/>
  <c r="B16" i="309"/>
  <c r="C16" i="309"/>
  <c r="D16" i="309"/>
  <c r="E16" i="309" s="1"/>
  <c r="F16" i="309"/>
  <c r="G16" i="309"/>
  <c r="H16" i="309"/>
  <c r="I16" i="309"/>
  <c r="J16" i="309"/>
  <c r="K16" i="309"/>
  <c r="L16" i="309"/>
  <c r="M16" i="309"/>
  <c r="N16" i="309"/>
  <c r="B17" i="309"/>
  <c r="C17" i="309"/>
  <c r="D17" i="309"/>
  <c r="E17" i="309" s="1"/>
  <c r="F17" i="309"/>
  <c r="G17" i="309"/>
  <c r="H17" i="309"/>
  <c r="I17" i="309"/>
  <c r="J17" i="309"/>
  <c r="K17" i="309"/>
  <c r="L17" i="309"/>
  <c r="M17" i="309"/>
  <c r="N17" i="309"/>
  <c r="P17" i="309" s="1"/>
  <c r="B18" i="309"/>
  <c r="C18" i="309"/>
  <c r="D18" i="309"/>
  <c r="E18" i="309" s="1"/>
  <c r="F18" i="309"/>
  <c r="G18" i="309"/>
  <c r="H18" i="309"/>
  <c r="I18" i="309"/>
  <c r="J18" i="309"/>
  <c r="K18" i="309"/>
  <c r="L18" i="309"/>
  <c r="M18" i="309"/>
  <c r="N18" i="309"/>
  <c r="B19" i="309"/>
  <c r="C19" i="309"/>
  <c r="D19" i="309"/>
  <c r="E19" i="309" s="1"/>
  <c r="F19" i="309"/>
  <c r="G19" i="309"/>
  <c r="H19" i="309"/>
  <c r="I19" i="309"/>
  <c r="J19" i="309"/>
  <c r="K19" i="309"/>
  <c r="L19" i="309"/>
  <c r="M19" i="309"/>
  <c r="N19" i="309"/>
  <c r="P19" i="309" s="1"/>
  <c r="B20" i="309"/>
  <c r="C20" i="309"/>
  <c r="D20" i="309"/>
  <c r="E20" i="309" s="1"/>
  <c r="F20" i="309"/>
  <c r="G20" i="309"/>
  <c r="H20" i="309"/>
  <c r="I20" i="309"/>
  <c r="J20" i="309"/>
  <c r="K20" i="309"/>
  <c r="L20" i="309"/>
  <c r="M20" i="309"/>
  <c r="N20" i="309"/>
  <c r="B21" i="309"/>
  <c r="C21" i="309"/>
  <c r="D21" i="309"/>
  <c r="E21" i="309" s="1"/>
  <c r="F21" i="309"/>
  <c r="G21" i="309"/>
  <c r="H21" i="309"/>
  <c r="I21" i="309"/>
  <c r="J21" i="309"/>
  <c r="K21" i="309"/>
  <c r="L21" i="309"/>
  <c r="M21" i="309"/>
  <c r="N21" i="309"/>
  <c r="P21" i="309" s="1"/>
  <c r="B22" i="309"/>
  <c r="C22" i="309"/>
  <c r="D22" i="309"/>
  <c r="E22" i="309" s="1"/>
  <c r="F22" i="309"/>
  <c r="G22" i="309"/>
  <c r="H22" i="309"/>
  <c r="I22" i="309"/>
  <c r="J22" i="309"/>
  <c r="K22" i="309"/>
  <c r="L22" i="309"/>
  <c r="M22" i="309"/>
  <c r="N22" i="309"/>
  <c r="B23" i="309"/>
  <c r="C23" i="309"/>
  <c r="D23" i="309"/>
  <c r="E23" i="309" s="1"/>
  <c r="F23" i="309"/>
  <c r="G23" i="309"/>
  <c r="H23" i="309"/>
  <c r="I23" i="309"/>
  <c r="J23" i="309"/>
  <c r="K23" i="309"/>
  <c r="L23" i="309"/>
  <c r="M23" i="309"/>
  <c r="N23" i="309"/>
  <c r="P23" i="309" s="1"/>
  <c r="B24" i="309"/>
  <c r="C24" i="309"/>
  <c r="D24" i="309"/>
  <c r="E24" i="309" s="1"/>
  <c r="F24" i="309"/>
  <c r="G24" i="309"/>
  <c r="H24" i="309"/>
  <c r="I24" i="309"/>
  <c r="J24" i="309"/>
  <c r="K24" i="309"/>
  <c r="L24" i="309"/>
  <c r="M24" i="309"/>
  <c r="N24" i="309"/>
  <c r="B25" i="309"/>
  <c r="C25" i="309"/>
  <c r="D25" i="309"/>
  <c r="E25" i="309" s="1"/>
  <c r="F25" i="309"/>
  <c r="G25" i="309"/>
  <c r="H25" i="309"/>
  <c r="I25" i="309"/>
  <c r="J25" i="309"/>
  <c r="K25" i="309"/>
  <c r="L25" i="309"/>
  <c r="M25" i="309"/>
  <c r="N25" i="309"/>
  <c r="P25" i="309" s="1"/>
  <c r="B26" i="309"/>
  <c r="C26" i="309"/>
  <c r="D26" i="309"/>
  <c r="E26" i="309" s="1"/>
  <c r="F26" i="309"/>
  <c r="G26" i="309"/>
  <c r="H26" i="309"/>
  <c r="I26" i="309"/>
  <c r="J26" i="309"/>
  <c r="K26" i="309"/>
  <c r="L26" i="309"/>
  <c r="M26" i="309"/>
  <c r="N26" i="309"/>
  <c r="B27" i="309"/>
  <c r="C27" i="309"/>
  <c r="D27" i="309"/>
  <c r="E27" i="309" s="1"/>
  <c r="F27" i="309"/>
  <c r="G27" i="309"/>
  <c r="H27" i="309"/>
  <c r="I27" i="309"/>
  <c r="J27" i="309"/>
  <c r="K27" i="309"/>
  <c r="L27" i="309"/>
  <c r="M27" i="309"/>
  <c r="N27" i="309"/>
  <c r="P27" i="309" s="1"/>
  <c r="B28" i="309"/>
  <c r="C28" i="309"/>
  <c r="D28" i="309"/>
  <c r="E28" i="309" s="1"/>
  <c r="F28" i="309"/>
  <c r="G28" i="309"/>
  <c r="H28" i="309"/>
  <c r="I28" i="309"/>
  <c r="J28" i="309"/>
  <c r="K28" i="309"/>
  <c r="L28" i="309"/>
  <c r="M28" i="309"/>
  <c r="N28" i="309"/>
  <c r="B29" i="309"/>
  <c r="C29" i="309"/>
  <c r="D29" i="309"/>
  <c r="E29" i="309" s="1"/>
  <c r="F29" i="309"/>
  <c r="G29" i="309"/>
  <c r="H29" i="309"/>
  <c r="I29" i="309"/>
  <c r="J29" i="309"/>
  <c r="K29" i="309"/>
  <c r="L29" i="309"/>
  <c r="M29" i="309"/>
  <c r="N29" i="309"/>
  <c r="P29" i="309" s="1"/>
  <c r="B30" i="309"/>
  <c r="C30" i="309"/>
  <c r="D30" i="309"/>
  <c r="E30" i="309" s="1"/>
  <c r="F30" i="309"/>
  <c r="G30" i="309"/>
  <c r="H30" i="309"/>
  <c r="I30" i="309"/>
  <c r="J30" i="309"/>
  <c r="K30" i="309"/>
  <c r="L30" i="309"/>
  <c r="M30" i="309"/>
  <c r="N30" i="309"/>
  <c r="B31" i="309"/>
  <c r="C31" i="309"/>
  <c r="D31" i="309"/>
  <c r="E31" i="309" s="1"/>
  <c r="F31" i="309"/>
  <c r="G31" i="309"/>
  <c r="H31" i="309"/>
  <c r="I31" i="309"/>
  <c r="J31" i="309"/>
  <c r="K31" i="309"/>
  <c r="L31" i="309"/>
  <c r="M31" i="309"/>
  <c r="N31" i="309"/>
  <c r="B32" i="309"/>
  <c r="C32" i="309"/>
  <c r="D32" i="309"/>
  <c r="E32" i="309" s="1"/>
  <c r="F32" i="309"/>
  <c r="G32" i="309"/>
  <c r="H32" i="309"/>
  <c r="I32" i="309"/>
  <c r="J32" i="309"/>
  <c r="K32" i="309"/>
  <c r="L32" i="309"/>
  <c r="M32" i="309"/>
  <c r="N32" i="309"/>
  <c r="B33" i="309"/>
  <c r="C33" i="309"/>
  <c r="D33" i="309"/>
  <c r="E33" i="309" s="1"/>
  <c r="F33" i="309"/>
  <c r="G33" i="309"/>
  <c r="H33" i="309"/>
  <c r="I33" i="309"/>
  <c r="J33" i="309"/>
  <c r="K33" i="309"/>
  <c r="L33" i="309"/>
  <c r="M33" i="309"/>
  <c r="N33" i="309"/>
  <c r="B34" i="309"/>
  <c r="C34" i="309"/>
  <c r="D34" i="309"/>
  <c r="E34" i="309" s="1"/>
  <c r="F34" i="309"/>
  <c r="G34" i="309"/>
  <c r="H34" i="309"/>
  <c r="I34" i="309"/>
  <c r="J34" i="309"/>
  <c r="K34" i="309"/>
  <c r="L34" i="309"/>
  <c r="M34" i="309"/>
  <c r="N34" i="309"/>
  <c r="B35" i="309"/>
  <c r="C35" i="309"/>
  <c r="D35" i="309"/>
  <c r="E35" i="309" s="1"/>
  <c r="F35" i="309"/>
  <c r="G35" i="309"/>
  <c r="H35" i="309"/>
  <c r="I35" i="309"/>
  <c r="J35" i="309"/>
  <c r="K35" i="309"/>
  <c r="L35" i="309"/>
  <c r="M35" i="309"/>
  <c r="N35" i="309"/>
  <c r="B36" i="309"/>
  <c r="C36" i="309"/>
  <c r="D36" i="309"/>
  <c r="E36" i="309" s="1"/>
  <c r="F36" i="309"/>
  <c r="G36" i="309"/>
  <c r="H36" i="309"/>
  <c r="I36" i="309"/>
  <c r="J36" i="309"/>
  <c r="K36" i="309"/>
  <c r="L36" i="309"/>
  <c r="M36" i="309"/>
  <c r="N36" i="309"/>
  <c r="B37" i="309"/>
  <c r="C37" i="309"/>
  <c r="D37" i="309"/>
  <c r="E37" i="309" s="1"/>
  <c r="F37" i="309"/>
  <c r="G37" i="309"/>
  <c r="H37" i="309"/>
  <c r="I37" i="309"/>
  <c r="J37" i="309"/>
  <c r="K37" i="309"/>
  <c r="L37" i="309"/>
  <c r="M37" i="309"/>
  <c r="N37" i="309"/>
  <c r="B38" i="309"/>
  <c r="C38" i="309"/>
  <c r="D38" i="309"/>
  <c r="E38" i="309" s="1"/>
  <c r="F38" i="309"/>
  <c r="G38" i="309"/>
  <c r="H38" i="309"/>
  <c r="I38" i="309"/>
  <c r="J38" i="309"/>
  <c r="K38" i="309"/>
  <c r="L38" i="309"/>
  <c r="M38" i="309"/>
  <c r="N38" i="309"/>
  <c r="N8" i="309"/>
  <c r="B8" i="309"/>
  <c r="M8" i="309"/>
  <c r="L8" i="309"/>
  <c r="K8" i="309"/>
  <c r="J8" i="309"/>
  <c r="I8" i="309"/>
  <c r="H8" i="309"/>
  <c r="G8" i="309"/>
  <c r="F8" i="309"/>
  <c r="D8" i="309"/>
  <c r="E8" i="309" s="1"/>
  <c r="C8" i="309"/>
  <c r="O40" i="309"/>
  <c r="B9" i="308"/>
  <c r="C9" i="308"/>
  <c r="D9" i="308"/>
  <c r="E9" i="308" s="1"/>
  <c r="F9" i="308"/>
  <c r="G9" i="308"/>
  <c r="H9" i="308"/>
  <c r="I9" i="308"/>
  <c r="J9" i="308"/>
  <c r="K9" i="308"/>
  <c r="L9" i="308"/>
  <c r="M9" i="308"/>
  <c r="N9" i="308"/>
  <c r="B10" i="308"/>
  <c r="C10" i="308"/>
  <c r="D10" i="308"/>
  <c r="E10" i="308" s="1"/>
  <c r="F10" i="308"/>
  <c r="G10" i="308"/>
  <c r="H10" i="308"/>
  <c r="I10" i="308"/>
  <c r="J10" i="308"/>
  <c r="K10" i="308"/>
  <c r="L10" i="308"/>
  <c r="M10" i="308"/>
  <c r="N10" i="308"/>
  <c r="B11" i="308"/>
  <c r="C11" i="308"/>
  <c r="D11" i="308"/>
  <c r="E11" i="308" s="1"/>
  <c r="F11" i="308"/>
  <c r="G11" i="308"/>
  <c r="H11" i="308"/>
  <c r="I11" i="308"/>
  <c r="J11" i="308"/>
  <c r="K11" i="308"/>
  <c r="L11" i="308"/>
  <c r="M11" i="308"/>
  <c r="N11" i="308"/>
  <c r="B12" i="308"/>
  <c r="C12" i="308"/>
  <c r="D12" i="308"/>
  <c r="E12" i="308" s="1"/>
  <c r="F12" i="308"/>
  <c r="G12" i="308"/>
  <c r="H12" i="308"/>
  <c r="I12" i="308"/>
  <c r="J12" i="308"/>
  <c r="K12" i="308"/>
  <c r="L12" i="308"/>
  <c r="M12" i="308"/>
  <c r="N12" i="308"/>
  <c r="B13" i="308"/>
  <c r="C13" i="308"/>
  <c r="D13" i="308"/>
  <c r="E13" i="308" s="1"/>
  <c r="F13" i="308"/>
  <c r="G13" i="308"/>
  <c r="H13" i="308"/>
  <c r="I13" i="308"/>
  <c r="J13" i="308"/>
  <c r="K13" i="308"/>
  <c r="L13" i="308"/>
  <c r="M13" i="308"/>
  <c r="N13" i="308"/>
  <c r="B14" i="308"/>
  <c r="C14" i="308"/>
  <c r="D14" i="308"/>
  <c r="E14" i="308" s="1"/>
  <c r="F14" i="308"/>
  <c r="G14" i="308"/>
  <c r="H14" i="308"/>
  <c r="I14" i="308"/>
  <c r="J14" i="308"/>
  <c r="K14" i="308"/>
  <c r="L14" i="308"/>
  <c r="M14" i="308"/>
  <c r="N14" i="308"/>
  <c r="B15" i="308"/>
  <c r="C15" i="308"/>
  <c r="D15" i="308"/>
  <c r="E15" i="308" s="1"/>
  <c r="F15" i="308"/>
  <c r="G15" i="308"/>
  <c r="H15" i="308"/>
  <c r="I15" i="308"/>
  <c r="J15" i="308"/>
  <c r="K15" i="308"/>
  <c r="L15" i="308"/>
  <c r="M15" i="308"/>
  <c r="N15" i="308"/>
  <c r="B16" i="308"/>
  <c r="C16" i="308"/>
  <c r="D16" i="308"/>
  <c r="E16" i="308" s="1"/>
  <c r="F16" i="308"/>
  <c r="G16" i="308"/>
  <c r="H16" i="308"/>
  <c r="I16" i="308"/>
  <c r="J16" i="308"/>
  <c r="K16" i="308"/>
  <c r="L16" i="308"/>
  <c r="M16" i="308"/>
  <c r="N16" i="308"/>
  <c r="B17" i="308"/>
  <c r="C17" i="308"/>
  <c r="D17" i="308"/>
  <c r="E17" i="308" s="1"/>
  <c r="F17" i="308"/>
  <c r="G17" i="308"/>
  <c r="H17" i="308"/>
  <c r="I17" i="308"/>
  <c r="J17" i="308"/>
  <c r="K17" i="308"/>
  <c r="L17" i="308"/>
  <c r="M17" i="308"/>
  <c r="N17" i="308"/>
  <c r="B18" i="308"/>
  <c r="C18" i="308"/>
  <c r="D18" i="308"/>
  <c r="E18" i="308" s="1"/>
  <c r="F18" i="308"/>
  <c r="G18" i="308"/>
  <c r="H18" i="308"/>
  <c r="I18" i="308"/>
  <c r="J18" i="308"/>
  <c r="K18" i="308"/>
  <c r="L18" i="308"/>
  <c r="M18" i="308"/>
  <c r="N18" i="308"/>
  <c r="B19" i="308"/>
  <c r="C19" i="308"/>
  <c r="D19" i="308"/>
  <c r="E19" i="308" s="1"/>
  <c r="F19" i="308"/>
  <c r="G19" i="308"/>
  <c r="H19" i="308"/>
  <c r="I19" i="308"/>
  <c r="J19" i="308"/>
  <c r="K19" i="308"/>
  <c r="L19" i="308"/>
  <c r="M19" i="308"/>
  <c r="N19" i="308"/>
  <c r="B20" i="308"/>
  <c r="C20" i="308"/>
  <c r="D20" i="308"/>
  <c r="E20" i="308" s="1"/>
  <c r="F20" i="308"/>
  <c r="G20" i="308"/>
  <c r="H20" i="308"/>
  <c r="I20" i="308"/>
  <c r="J20" i="308"/>
  <c r="K20" i="308"/>
  <c r="L20" i="308"/>
  <c r="M20" i="308"/>
  <c r="N20" i="308"/>
  <c r="B21" i="308"/>
  <c r="C21" i="308"/>
  <c r="D21" i="308"/>
  <c r="E21" i="308" s="1"/>
  <c r="F21" i="308"/>
  <c r="G21" i="308"/>
  <c r="H21" i="308"/>
  <c r="I21" i="308"/>
  <c r="J21" i="308"/>
  <c r="K21" i="308"/>
  <c r="L21" i="308"/>
  <c r="M21" i="308"/>
  <c r="N21" i="308"/>
  <c r="B22" i="308"/>
  <c r="C22" i="308"/>
  <c r="D22" i="308"/>
  <c r="E22" i="308" s="1"/>
  <c r="F22" i="308"/>
  <c r="G22" i="308"/>
  <c r="H22" i="308"/>
  <c r="I22" i="308"/>
  <c r="J22" i="308"/>
  <c r="K22" i="308"/>
  <c r="L22" i="308"/>
  <c r="M22" i="308"/>
  <c r="N22" i="308"/>
  <c r="B23" i="308"/>
  <c r="C23" i="308"/>
  <c r="D23" i="308"/>
  <c r="E23" i="308" s="1"/>
  <c r="F23" i="308"/>
  <c r="G23" i="308"/>
  <c r="H23" i="308"/>
  <c r="I23" i="308"/>
  <c r="J23" i="308"/>
  <c r="K23" i="308"/>
  <c r="L23" i="308"/>
  <c r="M23" i="308"/>
  <c r="N23" i="308"/>
  <c r="B24" i="308"/>
  <c r="C24" i="308"/>
  <c r="D24" i="308"/>
  <c r="E24" i="308" s="1"/>
  <c r="F24" i="308"/>
  <c r="G24" i="308"/>
  <c r="H24" i="308"/>
  <c r="I24" i="308"/>
  <c r="J24" i="308"/>
  <c r="K24" i="308"/>
  <c r="L24" i="308"/>
  <c r="M24" i="308"/>
  <c r="N24" i="308"/>
  <c r="B25" i="308"/>
  <c r="C25" i="308"/>
  <c r="D25" i="308"/>
  <c r="E25" i="308" s="1"/>
  <c r="F25" i="308"/>
  <c r="G25" i="308"/>
  <c r="H25" i="308"/>
  <c r="I25" i="308"/>
  <c r="J25" i="308"/>
  <c r="K25" i="308"/>
  <c r="L25" i="308"/>
  <c r="M25" i="308"/>
  <c r="N25" i="308"/>
  <c r="B26" i="308"/>
  <c r="C26" i="308"/>
  <c r="D26" i="308"/>
  <c r="E26" i="308" s="1"/>
  <c r="F26" i="308"/>
  <c r="G26" i="308"/>
  <c r="H26" i="308"/>
  <c r="I26" i="308"/>
  <c r="J26" i="308"/>
  <c r="K26" i="308"/>
  <c r="L26" i="308"/>
  <c r="M26" i="308"/>
  <c r="N26" i="308"/>
  <c r="B27" i="308"/>
  <c r="C27" i="308"/>
  <c r="D27" i="308"/>
  <c r="E27" i="308" s="1"/>
  <c r="F27" i="308"/>
  <c r="G27" i="308"/>
  <c r="H27" i="308"/>
  <c r="I27" i="308"/>
  <c r="J27" i="308"/>
  <c r="K27" i="308"/>
  <c r="L27" i="308"/>
  <c r="M27" i="308"/>
  <c r="N27" i="308"/>
  <c r="B28" i="308"/>
  <c r="C28" i="308"/>
  <c r="D28" i="308"/>
  <c r="E28" i="308" s="1"/>
  <c r="F28" i="308"/>
  <c r="G28" i="308"/>
  <c r="H28" i="308"/>
  <c r="I28" i="308"/>
  <c r="J28" i="308"/>
  <c r="K28" i="308"/>
  <c r="L28" i="308"/>
  <c r="M28" i="308"/>
  <c r="N28" i="308"/>
  <c r="B29" i="308"/>
  <c r="C29" i="308"/>
  <c r="D29" i="308"/>
  <c r="E29" i="308" s="1"/>
  <c r="F29" i="308"/>
  <c r="G29" i="308"/>
  <c r="H29" i="308"/>
  <c r="I29" i="308"/>
  <c r="J29" i="308"/>
  <c r="K29" i="308"/>
  <c r="L29" i="308"/>
  <c r="M29" i="308"/>
  <c r="N29" i="308"/>
  <c r="B30" i="308"/>
  <c r="C30" i="308"/>
  <c r="D30" i="308"/>
  <c r="E30" i="308" s="1"/>
  <c r="F30" i="308"/>
  <c r="G30" i="308"/>
  <c r="H30" i="308"/>
  <c r="I30" i="308"/>
  <c r="J30" i="308"/>
  <c r="K30" i="308"/>
  <c r="L30" i="308"/>
  <c r="M30" i="308"/>
  <c r="N30" i="308"/>
  <c r="B31" i="308"/>
  <c r="C31" i="308"/>
  <c r="D31" i="308"/>
  <c r="E31" i="308" s="1"/>
  <c r="F31" i="308"/>
  <c r="G31" i="308"/>
  <c r="H31" i="308"/>
  <c r="I31" i="308"/>
  <c r="J31" i="308"/>
  <c r="K31" i="308"/>
  <c r="L31" i="308"/>
  <c r="M31" i="308"/>
  <c r="N31" i="308"/>
  <c r="B32" i="308"/>
  <c r="C32" i="308"/>
  <c r="D32" i="308"/>
  <c r="E32" i="308" s="1"/>
  <c r="F32" i="308"/>
  <c r="G32" i="308"/>
  <c r="H32" i="308"/>
  <c r="I32" i="308"/>
  <c r="J32" i="308"/>
  <c r="K32" i="308"/>
  <c r="L32" i="308"/>
  <c r="M32" i="308"/>
  <c r="N32" i="308"/>
  <c r="B33" i="308"/>
  <c r="C33" i="308"/>
  <c r="D33" i="308"/>
  <c r="E33" i="308" s="1"/>
  <c r="F33" i="308"/>
  <c r="G33" i="308"/>
  <c r="H33" i="308"/>
  <c r="I33" i="308"/>
  <c r="J33" i="308"/>
  <c r="K33" i="308"/>
  <c r="L33" i="308"/>
  <c r="M33" i="308"/>
  <c r="N33" i="308"/>
  <c r="B34" i="308"/>
  <c r="C34" i="308"/>
  <c r="D34" i="308"/>
  <c r="E34" i="308" s="1"/>
  <c r="F34" i="308"/>
  <c r="G34" i="308"/>
  <c r="H34" i="308"/>
  <c r="I34" i="308"/>
  <c r="J34" i="308"/>
  <c r="K34" i="308"/>
  <c r="L34" i="308"/>
  <c r="M34" i="308"/>
  <c r="N34" i="308"/>
  <c r="B35" i="308"/>
  <c r="C35" i="308"/>
  <c r="D35" i="308"/>
  <c r="E35" i="308" s="1"/>
  <c r="F35" i="308"/>
  <c r="G35" i="308"/>
  <c r="H35" i="308"/>
  <c r="I35" i="308"/>
  <c r="J35" i="308"/>
  <c r="K35" i="308"/>
  <c r="L35" i="308"/>
  <c r="M35" i="308"/>
  <c r="N35" i="308"/>
  <c r="B36" i="308"/>
  <c r="C36" i="308"/>
  <c r="D36" i="308"/>
  <c r="E36" i="308" s="1"/>
  <c r="F36" i="308"/>
  <c r="G36" i="308"/>
  <c r="H36" i="308"/>
  <c r="I36" i="308"/>
  <c r="J36" i="308"/>
  <c r="K36" i="308"/>
  <c r="L36" i="308"/>
  <c r="M36" i="308"/>
  <c r="N36" i="308"/>
  <c r="B37" i="308"/>
  <c r="C37" i="308"/>
  <c r="D37" i="308"/>
  <c r="E37" i="308" s="1"/>
  <c r="F37" i="308"/>
  <c r="G37" i="308"/>
  <c r="H37" i="308"/>
  <c r="I37" i="308"/>
  <c r="J37" i="308"/>
  <c r="K37" i="308"/>
  <c r="L37" i="308"/>
  <c r="M37" i="308"/>
  <c r="N37" i="308"/>
  <c r="N8" i="308"/>
  <c r="B8" i="308"/>
  <c r="P8" i="308" s="1"/>
  <c r="M8" i="308"/>
  <c r="L8" i="308"/>
  <c r="K8" i="308"/>
  <c r="J8" i="308"/>
  <c r="I8" i="308"/>
  <c r="H8" i="308"/>
  <c r="G8" i="308"/>
  <c r="F8" i="308"/>
  <c r="D8" i="308"/>
  <c r="E8" i="308" s="1"/>
  <c r="C8" i="308"/>
  <c r="O40" i="308"/>
  <c r="N38" i="308"/>
  <c r="P38" i="308"/>
  <c r="AP58" i="300"/>
  <c r="AQ58" i="300"/>
  <c r="AP59" i="300"/>
  <c r="AQ59" i="300"/>
  <c r="AP60" i="300"/>
  <c r="AQ60" i="300"/>
  <c r="AP61" i="300"/>
  <c r="AQ61" i="300"/>
  <c r="AP62" i="300"/>
  <c r="AQ62" i="300"/>
  <c r="AP63" i="300"/>
  <c r="AQ63" i="300"/>
  <c r="AP64" i="300"/>
  <c r="AQ64" i="300"/>
  <c r="AP65" i="300"/>
  <c r="AQ65" i="300"/>
  <c r="AP66" i="300"/>
  <c r="AQ66" i="300"/>
  <c r="AP67" i="300"/>
  <c r="AQ67" i="300"/>
  <c r="AP68" i="300"/>
  <c r="AQ68" i="300"/>
  <c r="AP69" i="300"/>
  <c r="AQ69" i="300"/>
  <c r="AP70" i="300"/>
  <c r="AQ70" i="300"/>
  <c r="AP71" i="300"/>
  <c r="AQ71" i="300"/>
  <c r="AP72" i="300"/>
  <c r="AQ72" i="300"/>
  <c r="AP73" i="300"/>
  <c r="AQ73" i="300"/>
  <c r="AP74" i="300"/>
  <c r="AQ74" i="300"/>
  <c r="AP75" i="300"/>
  <c r="AQ75" i="300"/>
  <c r="AP76" i="300"/>
  <c r="AQ76" i="300"/>
  <c r="AP77" i="300"/>
  <c r="AQ77" i="300"/>
  <c r="AP78" i="300"/>
  <c r="AQ78" i="300"/>
  <c r="AP79" i="300"/>
  <c r="AQ79" i="300"/>
  <c r="AP80" i="300"/>
  <c r="AQ80" i="300"/>
  <c r="AP81" i="300"/>
  <c r="AQ81" i="300"/>
  <c r="AP82" i="300"/>
  <c r="AQ82" i="300"/>
  <c r="AP83" i="300"/>
  <c r="AQ83" i="300"/>
  <c r="AP84" i="300"/>
  <c r="AQ84" i="300"/>
  <c r="AP85" i="300"/>
  <c r="AQ85" i="300"/>
  <c r="AP86" i="300"/>
  <c r="AQ86" i="300"/>
  <c r="AP87" i="300"/>
  <c r="AQ87" i="300"/>
  <c r="AP88" i="300"/>
  <c r="AQ88" i="300"/>
  <c r="AP89" i="300"/>
  <c r="AQ89" i="300"/>
  <c r="AP90" i="300"/>
  <c r="AQ90" i="300"/>
  <c r="AP91" i="300"/>
  <c r="AQ91" i="300"/>
  <c r="AP92" i="300"/>
  <c r="AQ92" i="300"/>
  <c r="AP93" i="300"/>
  <c r="AQ93" i="300"/>
  <c r="AP94" i="300"/>
  <c r="AQ94" i="300"/>
  <c r="AP95" i="300"/>
  <c r="AQ95" i="300"/>
  <c r="AP96" i="300"/>
  <c r="AQ96" i="300"/>
  <c r="AP97" i="300"/>
  <c r="AQ97" i="300"/>
  <c r="AP98" i="300"/>
  <c r="AQ98" i="300"/>
  <c r="AP99" i="300"/>
  <c r="AQ99" i="300"/>
  <c r="AP100" i="300"/>
  <c r="AQ100" i="300"/>
  <c r="AP101" i="300"/>
  <c r="AQ101" i="300"/>
  <c r="AP102" i="300"/>
  <c r="AQ102" i="300"/>
  <c r="AP103" i="300"/>
  <c r="AQ103" i="300"/>
  <c r="AP104" i="300"/>
  <c r="AQ104" i="300"/>
  <c r="AP105" i="300"/>
  <c r="AQ105" i="300"/>
  <c r="AP106" i="300"/>
  <c r="AQ106" i="300"/>
  <c r="AP107" i="300"/>
  <c r="AQ107" i="300"/>
  <c r="AP108" i="300"/>
  <c r="AQ108" i="300"/>
  <c r="AP109" i="300"/>
  <c r="AQ109" i="300"/>
  <c r="AP110" i="300"/>
  <c r="AQ110" i="300"/>
  <c r="AP111" i="300"/>
  <c r="AQ111" i="300"/>
  <c r="AP112" i="300"/>
  <c r="AQ112" i="300"/>
  <c r="AP113" i="300"/>
  <c r="AQ113" i="300"/>
  <c r="AP114" i="300"/>
  <c r="AQ114" i="300"/>
  <c r="AP115" i="300"/>
  <c r="AQ115" i="300"/>
  <c r="AP116" i="300"/>
  <c r="AQ116" i="300"/>
  <c r="AP117" i="300"/>
  <c r="AQ117" i="300"/>
  <c r="AP118" i="300"/>
  <c r="AQ118" i="300"/>
  <c r="AP119" i="300"/>
  <c r="AQ119" i="300"/>
  <c r="AP120" i="300"/>
  <c r="AQ120" i="300"/>
  <c r="AP121" i="300"/>
  <c r="AQ121" i="300"/>
  <c r="AP122" i="300"/>
  <c r="AQ122" i="300"/>
  <c r="AP123" i="300"/>
  <c r="AQ123" i="300"/>
  <c r="AP124" i="300"/>
  <c r="AQ124" i="300"/>
  <c r="AP125" i="300"/>
  <c r="AQ125" i="300"/>
  <c r="AP126" i="300"/>
  <c r="AQ126" i="300"/>
  <c r="AP127" i="300"/>
  <c r="AQ127" i="300"/>
  <c r="AP128" i="300"/>
  <c r="AQ128" i="300"/>
  <c r="AP129" i="300"/>
  <c r="AQ129" i="300"/>
  <c r="AP130" i="300"/>
  <c r="AQ130" i="300"/>
  <c r="AP131" i="300"/>
  <c r="AQ131" i="300"/>
  <c r="AP132" i="300"/>
  <c r="AQ132" i="300"/>
  <c r="AP133" i="300"/>
  <c r="AQ133" i="300"/>
  <c r="AP134" i="300"/>
  <c r="AQ134" i="300"/>
  <c r="AP135" i="300"/>
  <c r="AQ135" i="300"/>
  <c r="AP136" i="300"/>
  <c r="AQ136" i="300"/>
  <c r="AP137" i="300"/>
  <c r="AQ137" i="300"/>
  <c r="AP138" i="300"/>
  <c r="AQ138" i="300"/>
  <c r="AP139" i="300"/>
  <c r="AQ139" i="300"/>
  <c r="AP140" i="300"/>
  <c r="AQ140" i="300"/>
  <c r="AP141" i="300"/>
  <c r="AQ141" i="300"/>
  <c r="AP142" i="300"/>
  <c r="AQ142" i="300"/>
  <c r="AP143" i="300"/>
  <c r="AQ143" i="300"/>
  <c r="AP144" i="300"/>
  <c r="AQ144" i="300"/>
  <c r="AP145" i="300"/>
  <c r="AQ145" i="300"/>
  <c r="AP146" i="300"/>
  <c r="AQ146" i="300"/>
  <c r="AP147" i="300"/>
  <c r="AQ147" i="300"/>
  <c r="AP148" i="300"/>
  <c r="AQ148" i="300"/>
  <c r="AP149" i="300"/>
  <c r="AQ149" i="300"/>
  <c r="AP150" i="300"/>
  <c r="AQ150" i="300"/>
  <c r="AP151" i="300"/>
  <c r="AQ151" i="300"/>
  <c r="AP152" i="300"/>
  <c r="AQ152" i="300"/>
  <c r="AP153" i="300"/>
  <c r="AQ153" i="300"/>
  <c r="AP154" i="300"/>
  <c r="AQ154" i="300"/>
  <c r="AP155" i="300"/>
  <c r="AQ155" i="300"/>
  <c r="AP156" i="300"/>
  <c r="AQ156" i="300"/>
  <c r="AP157" i="300"/>
  <c r="AQ157" i="300"/>
  <c r="AP158" i="300"/>
  <c r="AQ158" i="300"/>
  <c r="AP159" i="300"/>
  <c r="AQ159" i="300"/>
  <c r="AP160" i="300"/>
  <c r="AQ160" i="300"/>
  <c r="AP161" i="300"/>
  <c r="AQ161" i="300"/>
  <c r="AP162" i="300"/>
  <c r="AQ162" i="300"/>
  <c r="AP163" i="300"/>
  <c r="AQ163" i="300"/>
  <c r="AP164" i="300"/>
  <c r="AQ164" i="300"/>
  <c r="AP165" i="300"/>
  <c r="AQ165" i="300"/>
  <c r="AP166" i="300"/>
  <c r="AQ166" i="300"/>
  <c r="AP167" i="300"/>
  <c r="AQ167" i="300"/>
  <c r="AP168" i="300"/>
  <c r="AQ168" i="300"/>
  <c r="AP169" i="300"/>
  <c r="AQ169" i="300"/>
  <c r="AP170" i="300"/>
  <c r="AQ170" i="300"/>
  <c r="AP171" i="300"/>
  <c r="AQ171" i="300"/>
  <c r="AP172" i="300"/>
  <c r="AQ172" i="300"/>
  <c r="AP173" i="300"/>
  <c r="AQ173" i="300"/>
  <c r="AP174" i="300"/>
  <c r="AQ174" i="300"/>
  <c r="AP175" i="300"/>
  <c r="AQ175" i="300"/>
  <c r="AP176" i="300"/>
  <c r="AQ176" i="300"/>
  <c r="AP177" i="300"/>
  <c r="AQ177" i="300"/>
  <c r="AP178" i="300"/>
  <c r="AQ178" i="300"/>
  <c r="AP179" i="300"/>
  <c r="AQ179" i="300"/>
  <c r="AP180" i="300"/>
  <c r="AQ180" i="300"/>
  <c r="AP181" i="300"/>
  <c r="AQ181" i="300"/>
  <c r="AP182" i="300"/>
  <c r="AQ182" i="300"/>
  <c r="AP183" i="300"/>
  <c r="AQ183" i="300"/>
  <c r="AP184" i="300"/>
  <c r="AQ184" i="300"/>
  <c r="AP185" i="300"/>
  <c r="AQ185" i="300"/>
  <c r="AP186" i="300"/>
  <c r="AQ186" i="300"/>
  <c r="AP187" i="300"/>
  <c r="AQ187" i="300"/>
  <c r="AP188" i="300"/>
  <c r="AQ188" i="300"/>
  <c r="AP189" i="300"/>
  <c r="AQ189" i="300"/>
  <c r="AP190" i="300"/>
  <c r="AQ190" i="300"/>
  <c r="AP191" i="300"/>
  <c r="AQ191" i="300"/>
  <c r="AP192" i="300"/>
  <c r="AQ192" i="300"/>
  <c r="AP193" i="300"/>
  <c r="AQ193" i="300"/>
  <c r="AP194" i="300"/>
  <c r="AQ194" i="300"/>
  <c r="AP195" i="300"/>
  <c r="AQ195" i="300"/>
  <c r="AP196" i="300"/>
  <c r="AQ196" i="300"/>
  <c r="AP197" i="300"/>
  <c r="AQ197" i="300"/>
  <c r="AP198" i="300"/>
  <c r="AQ198" i="300"/>
  <c r="AP199" i="300"/>
  <c r="AQ199" i="300"/>
  <c r="AP200" i="300"/>
  <c r="AQ200" i="300"/>
  <c r="AP201" i="300"/>
  <c r="AQ201" i="300"/>
  <c r="AP202" i="300"/>
  <c r="AQ202" i="300"/>
  <c r="AP203" i="300"/>
  <c r="AQ203" i="300"/>
  <c r="AP204" i="300"/>
  <c r="AQ204" i="300"/>
  <c r="AP205" i="300"/>
  <c r="AQ205" i="300"/>
  <c r="AP206" i="300"/>
  <c r="AQ206" i="300"/>
  <c r="AP207" i="300"/>
  <c r="AQ207" i="300"/>
  <c r="AP208" i="300"/>
  <c r="AQ208" i="300"/>
  <c r="AP209" i="300"/>
  <c r="AQ209" i="300"/>
  <c r="AP210" i="300"/>
  <c r="AQ210" i="300"/>
  <c r="AP211" i="300"/>
  <c r="AQ211" i="300"/>
  <c r="AP212" i="300"/>
  <c r="AQ212" i="300"/>
  <c r="AP213" i="300"/>
  <c r="AQ213" i="300"/>
  <c r="AP214" i="300"/>
  <c r="AQ214" i="300"/>
  <c r="AP215" i="300"/>
  <c r="AQ215" i="300"/>
  <c r="AP216" i="300"/>
  <c r="AQ216" i="300"/>
  <c r="AP217" i="300"/>
  <c r="AQ217" i="300"/>
  <c r="AP218" i="300"/>
  <c r="AQ218" i="300"/>
  <c r="AP219" i="300"/>
  <c r="AQ219" i="300"/>
  <c r="AP220" i="300"/>
  <c r="AQ220" i="300"/>
  <c r="AP221" i="300"/>
  <c r="AQ221" i="300"/>
  <c r="AP222" i="300"/>
  <c r="AQ222" i="300"/>
  <c r="AP223" i="300"/>
  <c r="AQ223" i="300"/>
  <c r="AP224" i="300"/>
  <c r="AQ224" i="300"/>
  <c r="AP225" i="300"/>
  <c r="AQ225" i="300"/>
  <c r="AP226" i="300"/>
  <c r="AQ226" i="300"/>
  <c r="AP227" i="300"/>
  <c r="AQ227" i="300"/>
  <c r="AP228" i="300"/>
  <c r="AQ228" i="300"/>
  <c r="AP229" i="300"/>
  <c r="AQ229" i="300"/>
  <c r="AP230" i="300"/>
  <c r="AQ230" i="300"/>
  <c r="AP231" i="300"/>
  <c r="AQ231" i="300"/>
  <c r="AP232" i="300"/>
  <c r="AQ232" i="300"/>
  <c r="AP233" i="300"/>
  <c r="AQ233" i="300"/>
  <c r="AP234" i="300"/>
  <c r="AQ234" i="300"/>
  <c r="AP235" i="300"/>
  <c r="AQ235" i="300"/>
  <c r="AP236" i="300"/>
  <c r="AQ236" i="300"/>
  <c r="AP237" i="300"/>
  <c r="AQ237" i="300"/>
  <c r="AP238" i="300"/>
  <c r="AQ238" i="300"/>
  <c r="AP239" i="300"/>
  <c r="AQ239" i="300"/>
  <c r="AP240" i="300"/>
  <c r="AQ240" i="300"/>
  <c r="AP241" i="300"/>
  <c r="AQ241" i="300"/>
  <c r="AP242" i="300"/>
  <c r="AQ242" i="300"/>
  <c r="AP243" i="300"/>
  <c r="AQ243" i="300"/>
  <c r="AP244" i="300"/>
  <c r="AQ244" i="300"/>
  <c r="AP245" i="300"/>
  <c r="AQ245" i="300"/>
  <c r="AP246" i="300"/>
  <c r="AQ246" i="300"/>
  <c r="AP247" i="300"/>
  <c r="AQ247" i="300"/>
  <c r="AP248" i="300"/>
  <c r="AQ248" i="300"/>
  <c r="AP249" i="300"/>
  <c r="AQ249" i="300"/>
  <c r="AP250" i="300"/>
  <c r="AQ250" i="300"/>
  <c r="AP251" i="300"/>
  <c r="AQ251" i="300"/>
  <c r="AP252" i="300"/>
  <c r="AQ252" i="300"/>
  <c r="AP253" i="300"/>
  <c r="AQ253" i="300"/>
  <c r="AP254" i="300"/>
  <c r="AQ254" i="300"/>
  <c r="AP255" i="300"/>
  <c r="AQ255" i="300"/>
  <c r="AP256" i="300"/>
  <c r="AQ256" i="300"/>
  <c r="AP257" i="300"/>
  <c r="AQ257" i="300"/>
  <c r="AP258" i="300"/>
  <c r="AQ258" i="300"/>
  <c r="AP259" i="300"/>
  <c r="AQ259" i="300"/>
  <c r="AP260" i="300"/>
  <c r="AQ260" i="300"/>
  <c r="AP261" i="300"/>
  <c r="AQ261" i="300"/>
  <c r="AP262" i="300"/>
  <c r="AQ262" i="300"/>
  <c r="AP263" i="300"/>
  <c r="AQ263" i="300"/>
  <c r="AP264" i="300"/>
  <c r="AQ264" i="300"/>
  <c r="AP265" i="300"/>
  <c r="AQ265" i="300"/>
  <c r="AP266" i="300"/>
  <c r="AQ266" i="300"/>
  <c r="AP267" i="300"/>
  <c r="AQ267" i="300"/>
  <c r="AP268" i="300"/>
  <c r="AQ268" i="300"/>
  <c r="AP269" i="300"/>
  <c r="AQ269" i="300"/>
  <c r="AP270" i="300"/>
  <c r="AQ270" i="300"/>
  <c r="AP271" i="300"/>
  <c r="AQ271" i="300"/>
  <c r="AP272" i="300"/>
  <c r="AQ272" i="300"/>
  <c r="AP273" i="300"/>
  <c r="AQ273" i="300"/>
  <c r="AP274" i="300"/>
  <c r="AQ274" i="300"/>
  <c r="AP275" i="300"/>
  <c r="AQ275" i="300"/>
  <c r="AP276" i="300"/>
  <c r="AQ276" i="300"/>
  <c r="AP277" i="300"/>
  <c r="AQ277" i="300"/>
  <c r="AP278" i="300"/>
  <c r="AQ278" i="300"/>
  <c r="AP279" i="300"/>
  <c r="AQ279" i="300"/>
  <c r="AP280" i="300"/>
  <c r="AQ280" i="300"/>
  <c r="AP281" i="300"/>
  <c r="AQ281" i="300"/>
  <c r="AP282" i="300"/>
  <c r="AQ282" i="300"/>
  <c r="AP283" i="300"/>
  <c r="AQ283" i="300"/>
  <c r="AP284" i="300"/>
  <c r="AQ284" i="300"/>
  <c r="AP285" i="300"/>
  <c r="AQ285" i="300"/>
  <c r="AP286" i="300"/>
  <c r="AQ286" i="300"/>
  <c r="AP287" i="300"/>
  <c r="AQ287" i="300"/>
  <c r="AP288" i="300"/>
  <c r="AQ288" i="300"/>
  <c r="AP289" i="300"/>
  <c r="AQ289" i="300"/>
  <c r="AP290" i="300"/>
  <c r="AQ290" i="300"/>
  <c r="AP291" i="300"/>
  <c r="AQ291" i="300"/>
  <c r="AP292" i="300"/>
  <c r="AQ292" i="300"/>
  <c r="AP293" i="300"/>
  <c r="AQ293" i="300"/>
  <c r="AP294" i="300"/>
  <c r="AQ294" i="300"/>
  <c r="AP295" i="300"/>
  <c r="AQ295" i="300"/>
  <c r="AP296" i="300"/>
  <c r="AQ296" i="300"/>
  <c r="AP297" i="300"/>
  <c r="AQ297" i="300"/>
  <c r="AP298" i="300"/>
  <c r="AQ298" i="300"/>
  <c r="AP299" i="300"/>
  <c r="AQ299" i="300"/>
  <c r="AP300" i="300"/>
  <c r="AQ300" i="300"/>
  <c r="AP301" i="300"/>
  <c r="AQ301" i="300"/>
  <c r="AP302" i="300"/>
  <c r="AQ302" i="300"/>
  <c r="AP303" i="300"/>
  <c r="AQ303" i="300"/>
  <c r="AP304" i="300"/>
  <c r="AQ304" i="300"/>
  <c r="AP305" i="300"/>
  <c r="AQ305" i="300"/>
  <c r="AP306" i="300"/>
  <c r="AQ306" i="300"/>
  <c r="AP307" i="300"/>
  <c r="AQ307" i="300"/>
  <c r="AP308" i="300"/>
  <c r="AQ308" i="300"/>
  <c r="AP309" i="300"/>
  <c r="AQ309" i="300"/>
  <c r="AP310" i="300"/>
  <c r="AQ310" i="300"/>
  <c r="AP311" i="300"/>
  <c r="AQ311" i="300"/>
  <c r="AP312" i="300"/>
  <c r="AQ312" i="300"/>
  <c r="AP313" i="300"/>
  <c r="AQ313" i="300"/>
  <c r="AP314" i="300"/>
  <c r="AQ314" i="300"/>
  <c r="AP315" i="300"/>
  <c r="AQ315" i="300"/>
  <c r="AP316" i="300"/>
  <c r="AQ316" i="300"/>
  <c r="AP317" i="300"/>
  <c r="AQ317" i="300"/>
  <c r="AP318" i="300"/>
  <c r="AQ318" i="300"/>
  <c r="AP319" i="300"/>
  <c r="AQ319" i="300"/>
  <c r="AP320" i="300"/>
  <c r="AQ320" i="300"/>
  <c r="AP321" i="300"/>
  <c r="AQ321" i="300"/>
  <c r="AP322" i="300"/>
  <c r="AQ322" i="300"/>
  <c r="AP323" i="300"/>
  <c r="AQ323" i="300"/>
  <c r="AP324" i="300"/>
  <c r="AQ324" i="300"/>
  <c r="AP325" i="300"/>
  <c r="AQ325" i="300"/>
  <c r="AP326" i="300"/>
  <c r="AQ326" i="300"/>
  <c r="AP327" i="300"/>
  <c r="AQ327" i="300"/>
  <c r="AP328" i="300"/>
  <c r="AQ328" i="300"/>
  <c r="AP329" i="300"/>
  <c r="AQ329" i="300"/>
  <c r="AP330" i="300"/>
  <c r="AQ330" i="300"/>
  <c r="AP331" i="300"/>
  <c r="AQ331" i="300"/>
  <c r="AP332" i="300"/>
  <c r="AQ332" i="300"/>
  <c r="AP333" i="300"/>
  <c r="AQ333" i="300"/>
  <c r="AP334" i="300"/>
  <c r="AQ334" i="300"/>
  <c r="AP335" i="300"/>
  <c r="AQ335" i="300"/>
  <c r="AP336" i="300"/>
  <c r="AQ336" i="300"/>
  <c r="AP337" i="300"/>
  <c r="AQ337" i="300"/>
  <c r="AP338" i="300"/>
  <c r="AQ338" i="300"/>
  <c r="AP339" i="300"/>
  <c r="AQ339" i="300"/>
  <c r="AP340" i="300"/>
  <c r="AQ340" i="300"/>
  <c r="AP341" i="300"/>
  <c r="AQ341" i="300"/>
  <c r="AP342" i="300"/>
  <c r="AQ342" i="300"/>
  <c r="AP343" i="300"/>
  <c r="AQ343" i="300"/>
  <c r="AP344" i="300"/>
  <c r="AQ344" i="300"/>
  <c r="AP345" i="300"/>
  <c r="AQ345" i="300"/>
  <c r="AP346" i="300"/>
  <c r="AQ346" i="300"/>
  <c r="AP347" i="300"/>
  <c r="AQ347" i="300"/>
  <c r="AP348" i="300"/>
  <c r="AQ348" i="300"/>
  <c r="AP349" i="300"/>
  <c r="AQ349" i="300"/>
  <c r="AP350" i="300"/>
  <c r="AQ350" i="300"/>
  <c r="AP351" i="300"/>
  <c r="AQ351" i="300"/>
  <c r="AP352" i="300"/>
  <c r="AQ352" i="300"/>
  <c r="AP353" i="300"/>
  <c r="AQ353" i="300"/>
  <c r="AP354" i="300"/>
  <c r="AQ354" i="300"/>
  <c r="AP355" i="300"/>
  <c r="AQ355" i="300"/>
  <c r="AP356" i="300"/>
  <c r="AQ356" i="300"/>
  <c r="AP357" i="300"/>
  <c r="AQ357" i="300"/>
  <c r="AP358" i="300"/>
  <c r="AQ358" i="300"/>
  <c r="AP359" i="300"/>
  <c r="AQ359" i="300"/>
  <c r="AP360" i="300"/>
  <c r="AQ360" i="300"/>
  <c r="AP361" i="300"/>
  <c r="AQ361" i="300"/>
  <c r="AP362" i="300"/>
  <c r="AQ362" i="300"/>
  <c r="AP363" i="300"/>
  <c r="AQ363" i="300"/>
  <c r="AP364" i="300"/>
  <c r="AQ364" i="300"/>
  <c r="AP365" i="300"/>
  <c r="AQ365" i="300"/>
  <c r="AP366" i="300"/>
  <c r="AQ366" i="300"/>
  <c r="AP367" i="300"/>
  <c r="AQ367" i="300"/>
  <c r="AP368" i="300"/>
  <c r="AQ368" i="300"/>
  <c r="AP369" i="300"/>
  <c r="AQ369" i="300"/>
  <c r="AP370" i="300"/>
  <c r="AQ370" i="300"/>
  <c r="AP371" i="300"/>
  <c r="AQ371" i="300"/>
  <c r="AP372" i="300"/>
  <c r="AQ372" i="300"/>
  <c r="AP373" i="300"/>
  <c r="AQ373" i="300"/>
  <c r="AP374" i="300"/>
  <c r="AQ374" i="300"/>
  <c r="AP375" i="300"/>
  <c r="AQ375" i="300"/>
  <c r="AP376" i="300"/>
  <c r="AQ376" i="300"/>
  <c r="AP377" i="300"/>
  <c r="AQ377" i="300"/>
  <c r="AP378" i="300"/>
  <c r="AQ378" i="300"/>
  <c r="AP379" i="300"/>
  <c r="AQ379" i="300"/>
  <c r="AP380" i="300"/>
  <c r="AQ380" i="300"/>
  <c r="AP381" i="300"/>
  <c r="AQ381" i="300"/>
  <c r="AP382" i="300"/>
  <c r="AQ382" i="300"/>
  <c r="AP383" i="300"/>
  <c r="AQ383" i="300"/>
  <c r="AP384" i="300"/>
  <c r="AQ384" i="300"/>
  <c r="AP385" i="300"/>
  <c r="AQ385" i="300"/>
  <c r="AP386" i="300"/>
  <c r="AQ386" i="300"/>
  <c r="AP387" i="300"/>
  <c r="AQ387" i="300"/>
  <c r="AP388" i="300"/>
  <c r="AQ388" i="300"/>
  <c r="AP389" i="300"/>
  <c r="AQ389" i="300"/>
  <c r="AP390" i="300"/>
  <c r="AQ390" i="300"/>
  <c r="AP391" i="300"/>
  <c r="AQ391" i="300"/>
  <c r="AP392" i="300"/>
  <c r="AQ392" i="300"/>
  <c r="AP393" i="300"/>
  <c r="AQ393" i="300"/>
  <c r="AP394" i="300"/>
  <c r="AQ394" i="300"/>
  <c r="AP395" i="300"/>
  <c r="AQ395" i="300"/>
  <c r="AP396" i="300"/>
  <c r="AQ396" i="300"/>
  <c r="AP397" i="300"/>
  <c r="AQ397" i="300"/>
  <c r="AP398" i="300"/>
  <c r="AQ398" i="300"/>
  <c r="AP399" i="300"/>
  <c r="AQ399" i="300"/>
  <c r="AP400" i="300"/>
  <c r="AQ400" i="300"/>
  <c r="AP401" i="300"/>
  <c r="AQ401" i="300"/>
  <c r="AP402" i="300"/>
  <c r="AQ402" i="300"/>
  <c r="AP403" i="300"/>
  <c r="AQ403" i="300"/>
  <c r="AP404" i="300"/>
  <c r="AQ404" i="300"/>
  <c r="AP405" i="300"/>
  <c r="AQ405" i="300"/>
  <c r="AP406" i="300"/>
  <c r="AQ406" i="300"/>
  <c r="AP407" i="300"/>
  <c r="AQ407" i="300"/>
  <c r="AP408" i="300"/>
  <c r="AQ408" i="300"/>
  <c r="AP409" i="300"/>
  <c r="AQ409" i="300"/>
  <c r="AP410" i="300"/>
  <c r="AQ410" i="300"/>
  <c r="AP411" i="300"/>
  <c r="AQ411" i="300"/>
  <c r="AP412" i="300"/>
  <c r="AQ412" i="300"/>
  <c r="AP413" i="300"/>
  <c r="AQ413" i="300"/>
  <c r="AP414" i="300"/>
  <c r="AQ414" i="300"/>
  <c r="AP415" i="300"/>
  <c r="AQ415" i="300"/>
  <c r="AP416" i="300"/>
  <c r="AQ416" i="300"/>
  <c r="AP417" i="300"/>
  <c r="AQ417" i="300"/>
  <c r="AP418" i="300"/>
  <c r="AQ418" i="300"/>
  <c r="AP419" i="300"/>
  <c r="AQ419" i="300"/>
  <c r="AP420" i="300"/>
  <c r="AQ420" i="300"/>
  <c r="AP421" i="300"/>
  <c r="AQ421" i="300"/>
  <c r="AP422" i="300"/>
  <c r="AQ422" i="300"/>
  <c r="O136" i="300"/>
  <c r="O137" i="300"/>
  <c r="O138" i="300"/>
  <c r="O139" i="300"/>
  <c r="O140" i="300"/>
  <c r="O141" i="300"/>
  <c r="O142" i="300"/>
  <c r="O143" i="300"/>
  <c r="O144" i="300"/>
  <c r="O145" i="300"/>
  <c r="O146" i="300"/>
  <c r="O147" i="300"/>
  <c r="O148" i="300"/>
  <c r="O149" i="300"/>
  <c r="O150" i="300"/>
  <c r="O151" i="300"/>
  <c r="O152" i="300"/>
  <c r="O153" i="300"/>
  <c r="O154" i="300"/>
  <c r="O155" i="300"/>
  <c r="O156" i="300"/>
  <c r="O157" i="300"/>
  <c r="O158" i="300"/>
  <c r="O159" i="300"/>
  <c r="O160" i="300"/>
  <c r="O161" i="300"/>
  <c r="O162" i="300"/>
  <c r="O163" i="300"/>
  <c r="O164" i="300"/>
  <c r="O165" i="300"/>
  <c r="O166" i="300"/>
  <c r="O167" i="300"/>
  <c r="O168" i="300"/>
  <c r="O169" i="300"/>
  <c r="O170" i="300"/>
  <c r="O171" i="300"/>
  <c r="O172" i="300"/>
  <c r="O173" i="300"/>
  <c r="O174" i="300"/>
  <c r="O175" i="300"/>
  <c r="O176" i="300"/>
  <c r="O177" i="300"/>
  <c r="O178" i="300"/>
  <c r="O179" i="300"/>
  <c r="O180" i="300"/>
  <c r="O181" i="300"/>
  <c r="O182" i="300"/>
  <c r="O183" i="300"/>
  <c r="O184" i="300"/>
  <c r="O185" i="300"/>
  <c r="O186" i="300"/>
  <c r="O187" i="300"/>
  <c r="O188" i="300"/>
  <c r="O189" i="300"/>
  <c r="O190" i="300"/>
  <c r="O191" i="300"/>
  <c r="O192" i="300"/>
  <c r="O193" i="300"/>
  <c r="O194" i="300"/>
  <c r="O195" i="300"/>
  <c r="O196" i="300"/>
  <c r="O197" i="300"/>
  <c r="O198" i="300"/>
  <c r="O199" i="300"/>
  <c r="O200" i="300"/>
  <c r="O201" i="300"/>
  <c r="O202" i="300"/>
  <c r="O203" i="300"/>
  <c r="O204" i="300"/>
  <c r="O205" i="300"/>
  <c r="O206" i="300"/>
  <c r="O207" i="300"/>
  <c r="O208" i="300"/>
  <c r="O209" i="300"/>
  <c r="O210" i="300"/>
  <c r="O211" i="300"/>
  <c r="O212" i="300"/>
  <c r="O213" i="300"/>
  <c r="O214" i="300"/>
  <c r="O215" i="300"/>
  <c r="O216" i="300"/>
  <c r="O217" i="300"/>
  <c r="O218" i="300"/>
  <c r="O219" i="300"/>
  <c r="O220" i="300"/>
  <c r="O221" i="300"/>
  <c r="O222" i="300"/>
  <c r="O223" i="300"/>
  <c r="O224" i="300"/>
  <c r="O225" i="300"/>
  <c r="O226" i="300"/>
  <c r="O227" i="300"/>
  <c r="O228" i="300"/>
  <c r="O229" i="300"/>
  <c r="O230" i="300"/>
  <c r="O231" i="300"/>
  <c r="O232" i="300"/>
  <c r="O233" i="300"/>
  <c r="O234" i="300"/>
  <c r="O235" i="300"/>
  <c r="O236" i="300"/>
  <c r="O237" i="300"/>
  <c r="O238" i="300"/>
  <c r="O239" i="300"/>
  <c r="O240" i="300"/>
  <c r="O241" i="300"/>
  <c r="O242" i="300"/>
  <c r="O243" i="300"/>
  <c r="O244" i="300"/>
  <c r="O245" i="300"/>
  <c r="O246" i="300"/>
  <c r="O247" i="300"/>
  <c r="O248" i="300"/>
  <c r="O249" i="300"/>
  <c r="O250" i="300"/>
  <c r="O251" i="300"/>
  <c r="O252" i="300"/>
  <c r="O253" i="300"/>
  <c r="O254" i="300"/>
  <c r="O255" i="300"/>
  <c r="O256" i="300"/>
  <c r="O257" i="300"/>
  <c r="O258" i="300"/>
  <c r="O259" i="300"/>
  <c r="O260" i="300"/>
  <c r="O261" i="300"/>
  <c r="O262" i="300"/>
  <c r="O263" i="300"/>
  <c r="O264" i="300"/>
  <c r="O265" i="300"/>
  <c r="O266" i="300"/>
  <c r="O267" i="300"/>
  <c r="O268" i="300"/>
  <c r="O269" i="300"/>
  <c r="O270" i="300"/>
  <c r="O271" i="300"/>
  <c r="O272" i="300"/>
  <c r="O273" i="300"/>
  <c r="O274" i="300"/>
  <c r="O275" i="300"/>
  <c r="O276" i="300"/>
  <c r="O277" i="300"/>
  <c r="O278" i="300"/>
  <c r="O279" i="300"/>
  <c r="O280" i="300"/>
  <c r="O281" i="300"/>
  <c r="O282" i="300"/>
  <c r="O283" i="300"/>
  <c r="O284" i="300"/>
  <c r="O285" i="300"/>
  <c r="O286" i="300"/>
  <c r="O287" i="300"/>
  <c r="O288" i="300"/>
  <c r="O289" i="300"/>
  <c r="O290" i="300"/>
  <c r="O291" i="300"/>
  <c r="O292" i="300"/>
  <c r="O293" i="300"/>
  <c r="O294" i="300"/>
  <c r="O295" i="300"/>
  <c r="O296" i="300"/>
  <c r="O297" i="300"/>
  <c r="O298" i="300"/>
  <c r="O299" i="300"/>
  <c r="O300" i="300"/>
  <c r="O301" i="300"/>
  <c r="O302" i="300"/>
  <c r="O303" i="300"/>
  <c r="O304" i="300"/>
  <c r="O305" i="300"/>
  <c r="O306" i="300"/>
  <c r="O307" i="300"/>
  <c r="O308" i="300"/>
  <c r="O309" i="300"/>
  <c r="O310" i="300"/>
  <c r="O311" i="300"/>
  <c r="O312" i="300"/>
  <c r="O313" i="300"/>
  <c r="O314" i="300"/>
  <c r="O315" i="300"/>
  <c r="O316" i="300"/>
  <c r="O317" i="300"/>
  <c r="O318" i="300"/>
  <c r="O319" i="300"/>
  <c r="O320" i="300"/>
  <c r="O321" i="300"/>
  <c r="O322" i="300"/>
  <c r="O323" i="300"/>
  <c r="O324" i="300"/>
  <c r="O325" i="300"/>
  <c r="O326" i="300"/>
  <c r="O327" i="300"/>
  <c r="O328" i="300"/>
  <c r="O329" i="300"/>
  <c r="O330" i="300"/>
  <c r="O331" i="300"/>
  <c r="O332" i="300"/>
  <c r="O333" i="300"/>
  <c r="O334" i="300"/>
  <c r="O335" i="300"/>
  <c r="O336" i="300"/>
  <c r="O337" i="300"/>
  <c r="O338" i="300"/>
  <c r="O339" i="300"/>
  <c r="O340" i="300"/>
  <c r="O341" i="300"/>
  <c r="O342" i="300"/>
  <c r="O343" i="300"/>
  <c r="O344" i="300"/>
  <c r="O345" i="300"/>
  <c r="O346" i="300"/>
  <c r="O347" i="300"/>
  <c r="O348" i="300"/>
  <c r="O349" i="300"/>
  <c r="O350" i="300"/>
  <c r="O351" i="300"/>
  <c r="O352" i="300"/>
  <c r="O353" i="300"/>
  <c r="O354" i="300"/>
  <c r="O355" i="300"/>
  <c r="O356" i="300"/>
  <c r="O357" i="300"/>
  <c r="O358" i="300"/>
  <c r="O359" i="300"/>
  <c r="O360" i="300"/>
  <c r="O361" i="300"/>
  <c r="O362" i="300"/>
  <c r="O363" i="300"/>
  <c r="O364" i="300"/>
  <c r="O365" i="300"/>
  <c r="O366" i="300"/>
  <c r="O367" i="300"/>
  <c r="O368" i="300"/>
  <c r="O369" i="300"/>
  <c r="O370" i="300"/>
  <c r="O371" i="300"/>
  <c r="O372" i="300"/>
  <c r="O373" i="300"/>
  <c r="O374" i="300"/>
  <c r="O375" i="300"/>
  <c r="O376" i="300"/>
  <c r="O377" i="300"/>
  <c r="O378" i="300"/>
  <c r="O379" i="300"/>
  <c r="O380" i="300"/>
  <c r="O381" i="300"/>
  <c r="O382" i="300"/>
  <c r="O383" i="300"/>
  <c r="O384" i="300"/>
  <c r="O385" i="300"/>
  <c r="O386" i="300"/>
  <c r="O387" i="300"/>
  <c r="O388" i="300"/>
  <c r="O389" i="300"/>
  <c r="O390" i="300"/>
  <c r="O391" i="300"/>
  <c r="O392" i="300"/>
  <c r="O393" i="300"/>
  <c r="O394" i="300"/>
  <c r="O395" i="300"/>
  <c r="O396" i="300"/>
  <c r="O397" i="300"/>
  <c r="O398" i="300"/>
  <c r="O399" i="300"/>
  <c r="O400" i="300"/>
  <c r="O401" i="300"/>
  <c r="O402" i="300"/>
  <c r="O403" i="300"/>
  <c r="O404" i="300"/>
  <c r="O405" i="300"/>
  <c r="O406" i="300"/>
  <c r="O407" i="300"/>
  <c r="O408" i="300"/>
  <c r="O409" i="300"/>
  <c r="O410" i="300"/>
  <c r="O411" i="300"/>
  <c r="O412" i="300"/>
  <c r="O413" i="300"/>
  <c r="O414" i="300"/>
  <c r="O415" i="300"/>
  <c r="O416" i="300"/>
  <c r="O417" i="300"/>
  <c r="O418" i="300"/>
  <c r="O419" i="300"/>
  <c r="O420" i="300"/>
  <c r="O421" i="300"/>
  <c r="O422" i="300"/>
  <c r="O135" i="300"/>
  <c r="K58" i="300"/>
  <c r="L58" i="300"/>
  <c r="M58" i="300"/>
  <c r="N58" i="300"/>
  <c r="O58" i="300"/>
  <c r="P58" i="300"/>
  <c r="Q58" i="300"/>
  <c r="T58" i="300"/>
  <c r="U58" i="300"/>
  <c r="V58" i="300"/>
  <c r="W58" i="300"/>
  <c r="X58" i="300"/>
  <c r="Y58" i="300"/>
  <c r="Z58" i="300"/>
  <c r="AA58" i="300"/>
  <c r="AB58" i="300"/>
  <c r="AC58" i="300"/>
  <c r="AD58" i="300"/>
  <c r="AE58" i="300"/>
  <c r="AF58" i="300"/>
  <c r="AG58" i="300"/>
  <c r="AH58" i="300"/>
  <c r="AI58" i="300"/>
  <c r="K59" i="300"/>
  <c r="L59" i="300"/>
  <c r="M59" i="300"/>
  <c r="N59" i="300"/>
  <c r="O59" i="300"/>
  <c r="P59" i="300"/>
  <c r="Q59" i="300"/>
  <c r="T59" i="300"/>
  <c r="U59" i="300"/>
  <c r="V59" i="300"/>
  <c r="W59" i="300"/>
  <c r="X59" i="300"/>
  <c r="Y59" i="300"/>
  <c r="Z59" i="300"/>
  <c r="AA59" i="300"/>
  <c r="AB59" i="300"/>
  <c r="AC59" i="300"/>
  <c r="AD59" i="300"/>
  <c r="AE59" i="300"/>
  <c r="AF59" i="300"/>
  <c r="AG59" i="300"/>
  <c r="AH59" i="300"/>
  <c r="AI59" i="300"/>
  <c r="K60" i="300"/>
  <c r="L60" i="300"/>
  <c r="M60" i="300"/>
  <c r="N60" i="300"/>
  <c r="O60" i="300"/>
  <c r="P60" i="300"/>
  <c r="Q60" i="300"/>
  <c r="T60" i="300"/>
  <c r="U60" i="300"/>
  <c r="V60" i="300"/>
  <c r="W60" i="300"/>
  <c r="X60" i="300"/>
  <c r="Y60" i="300"/>
  <c r="Z60" i="300"/>
  <c r="AA60" i="300"/>
  <c r="AB60" i="300"/>
  <c r="AC60" i="300"/>
  <c r="AD60" i="300"/>
  <c r="AE60" i="300"/>
  <c r="AF60" i="300"/>
  <c r="AG60" i="300"/>
  <c r="AH60" i="300"/>
  <c r="AI60" i="300"/>
  <c r="K61" i="300"/>
  <c r="L61" i="300"/>
  <c r="M61" i="300"/>
  <c r="N61" i="300"/>
  <c r="O61" i="300"/>
  <c r="P61" i="300"/>
  <c r="Q61" i="300"/>
  <c r="T61" i="300"/>
  <c r="U61" i="300"/>
  <c r="V61" i="300"/>
  <c r="W61" i="300"/>
  <c r="X61" i="300"/>
  <c r="Y61" i="300"/>
  <c r="Z61" i="300"/>
  <c r="AA61" i="300"/>
  <c r="AB61" i="300"/>
  <c r="AC61" i="300"/>
  <c r="AD61" i="300"/>
  <c r="AE61" i="300"/>
  <c r="AF61" i="300"/>
  <c r="AG61" i="300"/>
  <c r="AH61" i="300"/>
  <c r="AI61" i="300"/>
  <c r="K62" i="300"/>
  <c r="L62" i="300"/>
  <c r="M62" i="300"/>
  <c r="N62" i="300"/>
  <c r="O62" i="300"/>
  <c r="P62" i="300"/>
  <c r="Q62" i="300"/>
  <c r="T62" i="300"/>
  <c r="U62" i="300"/>
  <c r="V62" i="300"/>
  <c r="W62" i="300"/>
  <c r="X62" i="300"/>
  <c r="Y62" i="300"/>
  <c r="Z62" i="300"/>
  <c r="AA62" i="300"/>
  <c r="AB62" i="300"/>
  <c r="AC62" i="300"/>
  <c r="AD62" i="300"/>
  <c r="AE62" i="300"/>
  <c r="AF62" i="300"/>
  <c r="AG62" i="300"/>
  <c r="AH62" i="300"/>
  <c r="AI62" i="300"/>
  <c r="K63" i="300"/>
  <c r="L63" i="300"/>
  <c r="M63" i="300"/>
  <c r="N63" i="300"/>
  <c r="O63" i="300"/>
  <c r="P63" i="300"/>
  <c r="Q63" i="300"/>
  <c r="T63" i="300"/>
  <c r="U63" i="300"/>
  <c r="V63" i="300"/>
  <c r="W63" i="300"/>
  <c r="X63" i="300"/>
  <c r="Y63" i="300"/>
  <c r="Z63" i="300"/>
  <c r="AA63" i="300"/>
  <c r="AB63" i="300"/>
  <c r="AC63" i="300"/>
  <c r="AD63" i="300"/>
  <c r="AE63" i="300"/>
  <c r="AF63" i="300"/>
  <c r="AG63" i="300"/>
  <c r="AH63" i="300"/>
  <c r="AI63" i="300"/>
  <c r="K64" i="300"/>
  <c r="L64" i="300"/>
  <c r="M64" i="300"/>
  <c r="N64" i="300"/>
  <c r="O64" i="300"/>
  <c r="P64" i="300"/>
  <c r="Q64" i="300"/>
  <c r="T64" i="300"/>
  <c r="U64" i="300"/>
  <c r="V64" i="300"/>
  <c r="W64" i="300"/>
  <c r="X64" i="300"/>
  <c r="Y64" i="300"/>
  <c r="Z64" i="300"/>
  <c r="AA64" i="300"/>
  <c r="AB64" i="300"/>
  <c r="AC64" i="300"/>
  <c r="AD64" i="300"/>
  <c r="AE64" i="300"/>
  <c r="AF64" i="300"/>
  <c r="AG64" i="300"/>
  <c r="AH64" i="300"/>
  <c r="AI64" i="300"/>
  <c r="K65" i="300"/>
  <c r="L65" i="300"/>
  <c r="M65" i="300"/>
  <c r="N65" i="300"/>
  <c r="O65" i="300"/>
  <c r="P65" i="300"/>
  <c r="Q65" i="300"/>
  <c r="T65" i="300"/>
  <c r="U65" i="300"/>
  <c r="V65" i="300"/>
  <c r="W65" i="300"/>
  <c r="X65" i="300"/>
  <c r="Y65" i="300"/>
  <c r="Z65" i="300"/>
  <c r="AA65" i="300"/>
  <c r="AB65" i="300"/>
  <c r="AC65" i="300"/>
  <c r="AD65" i="300"/>
  <c r="AE65" i="300"/>
  <c r="AF65" i="300"/>
  <c r="AG65" i="300"/>
  <c r="AH65" i="300"/>
  <c r="AI65" i="300"/>
  <c r="K66" i="300"/>
  <c r="L66" i="300"/>
  <c r="M66" i="300"/>
  <c r="N66" i="300"/>
  <c r="O66" i="300"/>
  <c r="P66" i="300"/>
  <c r="Q66" i="300"/>
  <c r="T66" i="300"/>
  <c r="U66" i="300"/>
  <c r="V66" i="300"/>
  <c r="W66" i="300"/>
  <c r="X66" i="300"/>
  <c r="Y66" i="300"/>
  <c r="Z66" i="300"/>
  <c r="AA66" i="300"/>
  <c r="AB66" i="300"/>
  <c r="AC66" i="300"/>
  <c r="AD66" i="300"/>
  <c r="AE66" i="300"/>
  <c r="AF66" i="300"/>
  <c r="AG66" i="300"/>
  <c r="AH66" i="300"/>
  <c r="AI66" i="300"/>
  <c r="K67" i="300"/>
  <c r="L67" i="300"/>
  <c r="M67" i="300"/>
  <c r="N67" i="300"/>
  <c r="O67" i="300"/>
  <c r="P67" i="300"/>
  <c r="Q67" i="300"/>
  <c r="T67" i="300"/>
  <c r="U67" i="300"/>
  <c r="V67" i="300"/>
  <c r="W67" i="300"/>
  <c r="X67" i="300"/>
  <c r="Y67" i="300"/>
  <c r="Z67" i="300"/>
  <c r="AA67" i="300"/>
  <c r="AB67" i="300"/>
  <c r="AC67" i="300"/>
  <c r="AD67" i="300"/>
  <c r="AE67" i="300"/>
  <c r="AF67" i="300"/>
  <c r="AG67" i="300"/>
  <c r="AH67" i="300"/>
  <c r="AI67" i="300"/>
  <c r="K68" i="300"/>
  <c r="L68" i="300"/>
  <c r="M68" i="300"/>
  <c r="N68" i="300"/>
  <c r="O68" i="300"/>
  <c r="P68" i="300"/>
  <c r="Q68" i="300"/>
  <c r="T68" i="300"/>
  <c r="U68" i="300"/>
  <c r="V68" i="300"/>
  <c r="W68" i="300"/>
  <c r="X68" i="300"/>
  <c r="Y68" i="300"/>
  <c r="Z68" i="300"/>
  <c r="AA68" i="300"/>
  <c r="AB68" i="300"/>
  <c r="AC68" i="300"/>
  <c r="AD68" i="300"/>
  <c r="AE68" i="300"/>
  <c r="AF68" i="300"/>
  <c r="AG68" i="300"/>
  <c r="AH68" i="300"/>
  <c r="AI68" i="300"/>
  <c r="K69" i="300"/>
  <c r="L69" i="300"/>
  <c r="M69" i="300"/>
  <c r="N69" i="300"/>
  <c r="O69" i="300"/>
  <c r="P69" i="300"/>
  <c r="Q69" i="300"/>
  <c r="T69" i="300"/>
  <c r="U69" i="300"/>
  <c r="V69" i="300"/>
  <c r="W69" i="300"/>
  <c r="X69" i="300"/>
  <c r="Y69" i="300"/>
  <c r="Z69" i="300"/>
  <c r="AA69" i="300"/>
  <c r="AB69" i="300"/>
  <c r="AC69" i="300"/>
  <c r="AD69" i="300"/>
  <c r="AE69" i="300"/>
  <c r="AF69" i="300"/>
  <c r="AG69" i="300"/>
  <c r="AH69" i="300"/>
  <c r="AI69" i="300"/>
  <c r="K70" i="300"/>
  <c r="L70" i="300"/>
  <c r="M70" i="300"/>
  <c r="N70" i="300"/>
  <c r="O70" i="300"/>
  <c r="P70" i="300"/>
  <c r="Q70" i="300"/>
  <c r="T70" i="300"/>
  <c r="U70" i="300"/>
  <c r="V70" i="300"/>
  <c r="W70" i="300"/>
  <c r="X70" i="300"/>
  <c r="Y70" i="300"/>
  <c r="Z70" i="300"/>
  <c r="AA70" i="300"/>
  <c r="AB70" i="300"/>
  <c r="AC70" i="300"/>
  <c r="AD70" i="300"/>
  <c r="AE70" i="300"/>
  <c r="AF70" i="300"/>
  <c r="AG70" i="300"/>
  <c r="AH70" i="300"/>
  <c r="AI70" i="300"/>
  <c r="K71" i="300"/>
  <c r="L71" i="300"/>
  <c r="M71" i="300"/>
  <c r="N71" i="300"/>
  <c r="O71" i="300"/>
  <c r="P71" i="300"/>
  <c r="Q71" i="300"/>
  <c r="T71" i="300"/>
  <c r="U71" i="300"/>
  <c r="V71" i="300"/>
  <c r="W71" i="300"/>
  <c r="X71" i="300"/>
  <c r="Y71" i="300"/>
  <c r="Z71" i="300"/>
  <c r="AA71" i="300"/>
  <c r="AB71" i="300"/>
  <c r="AC71" i="300"/>
  <c r="AD71" i="300"/>
  <c r="AE71" i="300"/>
  <c r="AF71" i="300"/>
  <c r="AG71" i="300"/>
  <c r="AH71" i="300"/>
  <c r="AI71" i="300"/>
  <c r="K72" i="300"/>
  <c r="L72" i="300"/>
  <c r="M72" i="300"/>
  <c r="N72" i="300"/>
  <c r="O72" i="300"/>
  <c r="P72" i="300"/>
  <c r="Q72" i="300"/>
  <c r="T72" i="300"/>
  <c r="U72" i="300"/>
  <c r="V72" i="300"/>
  <c r="W72" i="300"/>
  <c r="X72" i="300"/>
  <c r="Y72" i="300"/>
  <c r="Z72" i="300"/>
  <c r="AA72" i="300"/>
  <c r="AB72" i="300"/>
  <c r="AC72" i="300"/>
  <c r="AD72" i="300"/>
  <c r="AE72" i="300"/>
  <c r="AF72" i="300"/>
  <c r="AG72" i="300"/>
  <c r="AH72" i="300"/>
  <c r="AI72" i="300"/>
  <c r="K73" i="300"/>
  <c r="L73" i="300"/>
  <c r="M73" i="300"/>
  <c r="N73" i="300"/>
  <c r="O73" i="300"/>
  <c r="P73" i="300"/>
  <c r="Q73" i="300"/>
  <c r="T73" i="300"/>
  <c r="U73" i="300"/>
  <c r="V73" i="300"/>
  <c r="W73" i="300"/>
  <c r="X73" i="300"/>
  <c r="Y73" i="300"/>
  <c r="Z73" i="300"/>
  <c r="AA73" i="300"/>
  <c r="AB73" i="300"/>
  <c r="AC73" i="300"/>
  <c r="AD73" i="300"/>
  <c r="AE73" i="300"/>
  <c r="AF73" i="300"/>
  <c r="AG73" i="300"/>
  <c r="AH73" i="300"/>
  <c r="AI73" i="300"/>
  <c r="K74" i="300"/>
  <c r="L74" i="300"/>
  <c r="M74" i="300"/>
  <c r="N74" i="300"/>
  <c r="O74" i="300"/>
  <c r="P74" i="300"/>
  <c r="Q74" i="300"/>
  <c r="T74" i="300"/>
  <c r="U74" i="300"/>
  <c r="V74" i="300"/>
  <c r="W74" i="300"/>
  <c r="X74" i="300"/>
  <c r="Y74" i="300"/>
  <c r="Z74" i="300"/>
  <c r="AA74" i="300"/>
  <c r="AB74" i="300"/>
  <c r="AC74" i="300"/>
  <c r="AD74" i="300"/>
  <c r="AE74" i="300"/>
  <c r="AF74" i="300"/>
  <c r="AG74" i="300"/>
  <c r="AH74" i="300"/>
  <c r="AI74" i="300"/>
  <c r="K75" i="300"/>
  <c r="L75" i="300"/>
  <c r="M75" i="300"/>
  <c r="N75" i="300"/>
  <c r="O75" i="300"/>
  <c r="P75" i="300"/>
  <c r="Q75" i="300"/>
  <c r="T75" i="300"/>
  <c r="U75" i="300"/>
  <c r="V75" i="300"/>
  <c r="W75" i="300"/>
  <c r="X75" i="300"/>
  <c r="Y75" i="300"/>
  <c r="Z75" i="300"/>
  <c r="AA75" i="300"/>
  <c r="AB75" i="300"/>
  <c r="AC75" i="300"/>
  <c r="AD75" i="300"/>
  <c r="AE75" i="300"/>
  <c r="AF75" i="300"/>
  <c r="AG75" i="300"/>
  <c r="AH75" i="300"/>
  <c r="AI75" i="300"/>
  <c r="K76" i="300"/>
  <c r="L76" i="300"/>
  <c r="M76" i="300"/>
  <c r="N76" i="300"/>
  <c r="O76" i="300"/>
  <c r="P76" i="300"/>
  <c r="Q76" i="300"/>
  <c r="T76" i="300"/>
  <c r="U76" i="300"/>
  <c r="V76" i="300"/>
  <c r="W76" i="300"/>
  <c r="X76" i="300"/>
  <c r="Y76" i="300"/>
  <c r="Z76" i="300"/>
  <c r="AA76" i="300"/>
  <c r="AB76" i="300"/>
  <c r="AC76" i="300"/>
  <c r="AD76" i="300"/>
  <c r="AE76" i="300"/>
  <c r="AF76" i="300"/>
  <c r="AG76" i="300"/>
  <c r="AH76" i="300"/>
  <c r="AI76" i="300"/>
  <c r="K77" i="300"/>
  <c r="L77" i="300"/>
  <c r="M77" i="300"/>
  <c r="N77" i="300"/>
  <c r="O77" i="300"/>
  <c r="P77" i="300"/>
  <c r="Q77" i="300"/>
  <c r="T77" i="300"/>
  <c r="U77" i="300"/>
  <c r="V77" i="300"/>
  <c r="W77" i="300"/>
  <c r="X77" i="300"/>
  <c r="Y77" i="300"/>
  <c r="Z77" i="300"/>
  <c r="AA77" i="300"/>
  <c r="AB77" i="300"/>
  <c r="AC77" i="300"/>
  <c r="AD77" i="300"/>
  <c r="AE77" i="300"/>
  <c r="AF77" i="300"/>
  <c r="AG77" i="300"/>
  <c r="AH77" i="300"/>
  <c r="AI77" i="300"/>
  <c r="K78" i="300"/>
  <c r="L78" i="300"/>
  <c r="M78" i="300"/>
  <c r="N78" i="300"/>
  <c r="O78" i="300"/>
  <c r="P78" i="300"/>
  <c r="Q78" i="300"/>
  <c r="T78" i="300"/>
  <c r="U78" i="300"/>
  <c r="V78" i="300"/>
  <c r="W78" i="300"/>
  <c r="X78" i="300"/>
  <c r="Y78" i="300"/>
  <c r="Z78" i="300"/>
  <c r="AA78" i="300"/>
  <c r="AB78" i="300"/>
  <c r="AC78" i="300"/>
  <c r="AD78" i="300"/>
  <c r="AE78" i="300"/>
  <c r="AF78" i="300"/>
  <c r="AG78" i="300"/>
  <c r="AH78" i="300"/>
  <c r="AI78" i="300"/>
  <c r="K79" i="300"/>
  <c r="L79" i="300"/>
  <c r="M79" i="300"/>
  <c r="N79" i="300"/>
  <c r="O79" i="300"/>
  <c r="P79" i="300"/>
  <c r="Q79" i="300"/>
  <c r="T79" i="300"/>
  <c r="U79" i="300"/>
  <c r="V79" i="300"/>
  <c r="W79" i="300"/>
  <c r="X79" i="300"/>
  <c r="Y79" i="300"/>
  <c r="Z79" i="300"/>
  <c r="AA79" i="300"/>
  <c r="AB79" i="300"/>
  <c r="AC79" i="300"/>
  <c r="AD79" i="300"/>
  <c r="AE79" i="300"/>
  <c r="AF79" i="300"/>
  <c r="AG79" i="300"/>
  <c r="AH79" i="300"/>
  <c r="AI79" i="300"/>
  <c r="K80" i="300"/>
  <c r="L80" i="300"/>
  <c r="M80" i="300"/>
  <c r="N80" i="300"/>
  <c r="O80" i="300"/>
  <c r="P80" i="300"/>
  <c r="Q80" i="300"/>
  <c r="T80" i="300"/>
  <c r="U80" i="300"/>
  <c r="V80" i="300"/>
  <c r="W80" i="300"/>
  <c r="X80" i="300"/>
  <c r="Y80" i="300"/>
  <c r="Z80" i="300"/>
  <c r="AA80" i="300"/>
  <c r="AB80" i="300"/>
  <c r="AC80" i="300"/>
  <c r="AD80" i="300"/>
  <c r="AE80" i="300"/>
  <c r="AF80" i="300"/>
  <c r="AG80" i="300"/>
  <c r="AH80" i="300"/>
  <c r="AI80" i="300"/>
  <c r="K81" i="300"/>
  <c r="L81" i="300"/>
  <c r="M81" i="300"/>
  <c r="N81" i="300"/>
  <c r="O81" i="300"/>
  <c r="P81" i="300"/>
  <c r="Q81" i="300"/>
  <c r="T81" i="300"/>
  <c r="U81" i="300"/>
  <c r="V81" i="300"/>
  <c r="W81" i="300"/>
  <c r="X81" i="300"/>
  <c r="Y81" i="300"/>
  <c r="Z81" i="300"/>
  <c r="AA81" i="300"/>
  <c r="AB81" i="300"/>
  <c r="AC81" i="300"/>
  <c r="AD81" i="300"/>
  <c r="AE81" i="300"/>
  <c r="AF81" i="300"/>
  <c r="AG81" i="300"/>
  <c r="AH81" i="300"/>
  <c r="AI81" i="300"/>
  <c r="K82" i="300"/>
  <c r="L82" i="300"/>
  <c r="M82" i="300"/>
  <c r="N82" i="300"/>
  <c r="O82" i="300"/>
  <c r="P82" i="300"/>
  <c r="Q82" i="300"/>
  <c r="T82" i="300"/>
  <c r="U82" i="300"/>
  <c r="V82" i="300"/>
  <c r="W82" i="300"/>
  <c r="X82" i="300"/>
  <c r="Y82" i="300"/>
  <c r="Z82" i="300"/>
  <c r="AA82" i="300"/>
  <c r="AB82" i="300"/>
  <c r="AC82" i="300"/>
  <c r="AD82" i="300"/>
  <c r="AE82" i="300"/>
  <c r="AF82" i="300"/>
  <c r="AG82" i="300"/>
  <c r="AH82" i="300"/>
  <c r="AI82" i="300"/>
  <c r="K83" i="300"/>
  <c r="L83" i="300"/>
  <c r="M83" i="300"/>
  <c r="N83" i="300"/>
  <c r="O83" i="300"/>
  <c r="P83" i="300"/>
  <c r="Q83" i="300"/>
  <c r="T83" i="300"/>
  <c r="U83" i="300"/>
  <c r="V83" i="300"/>
  <c r="W83" i="300"/>
  <c r="X83" i="300"/>
  <c r="Y83" i="300"/>
  <c r="Z83" i="300"/>
  <c r="AA83" i="300"/>
  <c r="AB83" i="300"/>
  <c r="AC83" i="300"/>
  <c r="AD83" i="300"/>
  <c r="AE83" i="300"/>
  <c r="AF83" i="300"/>
  <c r="AG83" i="300"/>
  <c r="AH83" i="300"/>
  <c r="AI83" i="300"/>
  <c r="K84" i="300"/>
  <c r="L84" i="300"/>
  <c r="M84" i="300"/>
  <c r="N84" i="300"/>
  <c r="O84" i="300"/>
  <c r="P84" i="300"/>
  <c r="Q84" i="300"/>
  <c r="T84" i="300"/>
  <c r="U84" i="300"/>
  <c r="V84" i="300"/>
  <c r="W84" i="300"/>
  <c r="X84" i="300"/>
  <c r="Y84" i="300"/>
  <c r="Z84" i="300"/>
  <c r="AA84" i="300"/>
  <c r="AB84" i="300"/>
  <c r="AC84" i="300"/>
  <c r="AD84" i="300"/>
  <c r="AE84" i="300"/>
  <c r="AF84" i="300"/>
  <c r="AG84" i="300"/>
  <c r="AH84" i="300"/>
  <c r="AI84" i="300"/>
  <c r="K85" i="300"/>
  <c r="L85" i="300"/>
  <c r="M85" i="300"/>
  <c r="N85" i="300"/>
  <c r="O85" i="300"/>
  <c r="P85" i="300"/>
  <c r="Q85" i="300"/>
  <c r="T85" i="300"/>
  <c r="U85" i="300"/>
  <c r="V85" i="300"/>
  <c r="W85" i="300"/>
  <c r="X85" i="300"/>
  <c r="Y85" i="300"/>
  <c r="Z85" i="300"/>
  <c r="AA85" i="300"/>
  <c r="AB85" i="300"/>
  <c r="AC85" i="300"/>
  <c r="AD85" i="300"/>
  <c r="AE85" i="300"/>
  <c r="AF85" i="300"/>
  <c r="AG85" i="300"/>
  <c r="AH85" i="300"/>
  <c r="AI85" i="300"/>
  <c r="K86" i="300"/>
  <c r="L86" i="300"/>
  <c r="M86" i="300"/>
  <c r="N86" i="300"/>
  <c r="O86" i="300"/>
  <c r="P86" i="300"/>
  <c r="Q86" i="300"/>
  <c r="T86" i="300"/>
  <c r="U86" i="300"/>
  <c r="V86" i="300"/>
  <c r="W86" i="300"/>
  <c r="X86" i="300"/>
  <c r="Y86" i="300"/>
  <c r="Z86" i="300"/>
  <c r="AA86" i="300"/>
  <c r="AB86" i="300"/>
  <c r="AC86" i="300"/>
  <c r="AD86" i="300"/>
  <c r="AE86" i="300"/>
  <c r="AF86" i="300"/>
  <c r="AG86" i="300"/>
  <c r="AH86" i="300"/>
  <c r="AI86" i="300"/>
  <c r="K87" i="300"/>
  <c r="L87" i="300"/>
  <c r="M87" i="300"/>
  <c r="N87" i="300"/>
  <c r="O87" i="300"/>
  <c r="P87" i="300"/>
  <c r="Q87" i="300"/>
  <c r="T87" i="300"/>
  <c r="U87" i="300"/>
  <c r="V87" i="300"/>
  <c r="W87" i="300"/>
  <c r="X87" i="300"/>
  <c r="Y87" i="300"/>
  <c r="Z87" i="300"/>
  <c r="AA87" i="300"/>
  <c r="AB87" i="300"/>
  <c r="AC87" i="300"/>
  <c r="AD87" i="300"/>
  <c r="AE87" i="300"/>
  <c r="AF87" i="300"/>
  <c r="AG87" i="300"/>
  <c r="AH87" i="300"/>
  <c r="AI87" i="300"/>
  <c r="K88" i="300"/>
  <c r="L88" i="300"/>
  <c r="M88" i="300"/>
  <c r="N88" i="300"/>
  <c r="O88" i="300"/>
  <c r="P88" i="300"/>
  <c r="Q88" i="300"/>
  <c r="T88" i="300"/>
  <c r="U88" i="300"/>
  <c r="V88" i="300"/>
  <c r="W88" i="300"/>
  <c r="X88" i="300"/>
  <c r="Y88" i="300"/>
  <c r="Z88" i="300"/>
  <c r="AA88" i="300"/>
  <c r="AB88" i="300"/>
  <c r="AC88" i="300"/>
  <c r="AD88" i="300"/>
  <c r="AE88" i="300"/>
  <c r="AF88" i="300"/>
  <c r="AG88" i="300"/>
  <c r="AH88" i="300"/>
  <c r="AI88" i="300"/>
  <c r="K89" i="300"/>
  <c r="L89" i="300"/>
  <c r="M89" i="300"/>
  <c r="N89" i="300"/>
  <c r="O89" i="300"/>
  <c r="P89" i="300"/>
  <c r="Q89" i="300"/>
  <c r="T89" i="300"/>
  <c r="U89" i="300"/>
  <c r="V89" i="300"/>
  <c r="W89" i="300"/>
  <c r="X89" i="300"/>
  <c r="Y89" i="300"/>
  <c r="Z89" i="300"/>
  <c r="AA89" i="300"/>
  <c r="AB89" i="300"/>
  <c r="AC89" i="300"/>
  <c r="AD89" i="300"/>
  <c r="AE89" i="300"/>
  <c r="AF89" i="300"/>
  <c r="AG89" i="300"/>
  <c r="AH89" i="300"/>
  <c r="AI89" i="300"/>
  <c r="K90" i="300"/>
  <c r="L90" i="300"/>
  <c r="M90" i="300"/>
  <c r="N90" i="300"/>
  <c r="O90" i="300"/>
  <c r="P90" i="300"/>
  <c r="Q90" i="300"/>
  <c r="T90" i="300"/>
  <c r="U90" i="300"/>
  <c r="V90" i="300"/>
  <c r="W90" i="300"/>
  <c r="X90" i="300"/>
  <c r="Y90" i="300"/>
  <c r="Z90" i="300"/>
  <c r="AA90" i="300"/>
  <c r="AB90" i="300"/>
  <c r="AC90" i="300"/>
  <c r="AD90" i="300"/>
  <c r="AE90" i="300"/>
  <c r="AF90" i="300"/>
  <c r="AG90" i="300"/>
  <c r="AH90" i="300"/>
  <c r="AI90" i="300"/>
  <c r="K91" i="300"/>
  <c r="L91" i="300"/>
  <c r="M91" i="300"/>
  <c r="N91" i="300"/>
  <c r="O91" i="300"/>
  <c r="P91" i="300"/>
  <c r="Q91" i="300"/>
  <c r="T91" i="300"/>
  <c r="U91" i="300"/>
  <c r="V91" i="300"/>
  <c r="W91" i="300"/>
  <c r="X91" i="300"/>
  <c r="Y91" i="300"/>
  <c r="Z91" i="300"/>
  <c r="AA91" i="300"/>
  <c r="AB91" i="300"/>
  <c r="AC91" i="300"/>
  <c r="AD91" i="300"/>
  <c r="AE91" i="300"/>
  <c r="AF91" i="300"/>
  <c r="AG91" i="300"/>
  <c r="AH91" i="300"/>
  <c r="AI91" i="300"/>
  <c r="K92" i="300"/>
  <c r="L92" i="300"/>
  <c r="M92" i="300"/>
  <c r="N92" i="300"/>
  <c r="O92" i="300"/>
  <c r="P92" i="300"/>
  <c r="Q92" i="300"/>
  <c r="T92" i="300"/>
  <c r="U92" i="300"/>
  <c r="V92" i="300"/>
  <c r="W92" i="300"/>
  <c r="X92" i="300"/>
  <c r="Y92" i="300"/>
  <c r="Z92" i="300"/>
  <c r="AA92" i="300"/>
  <c r="AB92" i="300"/>
  <c r="AC92" i="300"/>
  <c r="AD92" i="300"/>
  <c r="AE92" i="300"/>
  <c r="AF92" i="300"/>
  <c r="AG92" i="300"/>
  <c r="AH92" i="300"/>
  <c r="AI92" i="300"/>
  <c r="K93" i="300"/>
  <c r="L93" i="300"/>
  <c r="M93" i="300"/>
  <c r="N93" i="300"/>
  <c r="O93" i="300"/>
  <c r="P93" i="300"/>
  <c r="Q93" i="300"/>
  <c r="T93" i="300"/>
  <c r="U93" i="300"/>
  <c r="V93" i="300"/>
  <c r="W93" i="300"/>
  <c r="X93" i="300"/>
  <c r="Y93" i="300"/>
  <c r="Z93" i="300"/>
  <c r="AA93" i="300"/>
  <c r="AB93" i="300"/>
  <c r="AC93" i="300"/>
  <c r="AD93" i="300"/>
  <c r="AE93" i="300"/>
  <c r="AF93" i="300"/>
  <c r="AG93" i="300"/>
  <c r="AH93" i="300"/>
  <c r="AI93" i="300"/>
  <c r="K94" i="300"/>
  <c r="L94" i="300"/>
  <c r="M94" i="300"/>
  <c r="N94" i="300"/>
  <c r="O94" i="300"/>
  <c r="P94" i="300"/>
  <c r="Q94" i="300"/>
  <c r="T94" i="300"/>
  <c r="U94" i="300"/>
  <c r="V94" i="300"/>
  <c r="W94" i="300"/>
  <c r="X94" i="300"/>
  <c r="Y94" i="300"/>
  <c r="Z94" i="300"/>
  <c r="AA94" i="300"/>
  <c r="AB94" i="300"/>
  <c r="AC94" i="300"/>
  <c r="AD94" i="300"/>
  <c r="AE94" i="300"/>
  <c r="AF94" i="300"/>
  <c r="AG94" i="300"/>
  <c r="AH94" i="300"/>
  <c r="AI94" i="300"/>
  <c r="K95" i="300"/>
  <c r="L95" i="300"/>
  <c r="M95" i="300"/>
  <c r="N95" i="300"/>
  <c r="O95" i="300"/>
  <c r="P95" i="300"/>
  <c r="Q95" i="300"/>
  <c r="T95" i="300"/>
  <c r="U95" i="300"/>
  <c r="V95" i="300"/>
  <c r="W95" i="300"/>
  <c r="X95" i="300"/>
  <c r="Y95" i="300"/>
  <c r="Z95" i="300"/>
  <c r="AA95" i="300"/>
  <c r="AB95" i="300"/>
  <c r="AC95" i="300"/>
  <c r="AD95" i="300"/>
  <c r="AE95" i="300"/>
  <c r="AF95" i="300"/>
  <c r="AG95" i="300"/>
  <c r="AH95" i="300"/>
  <c r="AI95" i="300"/>
  <c r="K96" i="300"/>
  <c r="L96" i="300"/>
  <c r="M96" i="300"/>
  <c r="N96" i="300"/>
  <c r="O96" i="300"/>
  <c r="P96" i="300"/>
  <c r="Q96" i="300"/>
  <c r="T96" i="300"/>
  <c r="U96" i="300"/>
  <c r="V96" i="300"/>
  <c r="W96" i="300"/>
  <c r="X96" i="300"/>
  <c r="Y96" i="300"/>
  <c r="Z96" i="300"/>
  <c r="AA96" i="300"/>
  <c r="AB96" i="300"/>
  <c r="AC96" i="300"/>
  <c r="AD96" i="300"/>
  <c r="AE96" i="300"/>
  <c r="AF96" i="300"/>
  <c r="AG96" i="300"/>
  <c r="AH96" i="300"/>
  <c r="AI96" i="300"/>
  <c r="K97" i="300"/>
  <c r="L97" i="300"/>
  <c r="M97" i="300"/>
  <c r="N97" i="300"/>
  <c r="O97" i="300"/>
  <c r="P97" i="300"/>
  <c r="Q97" i="300"/>
  <c r="T97" i="300"/>
  <c r="U97" i="300"/>
  <c r="V97" i="300"/>
  <c r="W97" i="300"/>
  <c r="X97" i="300"/>
  <c r="Y97" i="300"/>
  <c r="Z97" i="300"/>
  <c r="AA97" i="300"/>
  <c r="AB97" i="300"/>
  <c r="AC97" i="300"/>
  <c r="AD97" i="300"/>
  <c r="AE97" i="300"/>
  <c r="AF97" i="300"/>
  <c r="AG97" i="300"/>
  <c r="AH97" i="300"/>
  <c r="AI97" i="300"/>
  <c r="K98" i="300"/>
  <c r="L98" i="300"/>
  <c r="M98" i="300"/>
  <c r="N98" i="300"/>
  <c r="O98" i="300"/>
  <c r="P98" i="300"/>
  <c r="Q98" i="300"/>
  <c r="T98" i="300"/>
  <c r="U98" i="300"/>
  <c r="V98" i="300"/>
  <c r="W98" i="300"/>
  <c r="X98" i="300"/>
  <c r="Y98" i="300"/>
  <c r="Z98" i="300"/>
  <c r="AA98" i="300"/>
  <c r="AB98" i="300"/>
  <c r="AC98" i="300"/>
  <c r="AD98" i="300"/>
  <c r="AE98" i="300"/>
  <c r="AF98" i="300"/>
  <c r="AG98" i="300"/>
  <c r="AH98" i="300"/>
  <c r="AI98" i="300"/>
  <c r="K99" i="300"/>
  <c r="L99" i="300"/>
  <c r="M99" i="300"/>
  <c r="N99" i="300"/>
  <c r="O99" i="300"/>
  <c r="P99" i="300"/>
  <c r="Q99" i="300"/>
  <c r="T99" i="300"/>
  <c r="U99" i="300"/>
  <c r="V99" i="300"/>
  <c r="W99" i="300"/>
  <c r="X99" i="300"/>
  <c r="Y99" i="300"/>
  <c r="Z99" i="300"/>
  <c r="AA99" i="300"/>
  <c r="AB99" i="300"/>
  <c r="AC99" i="300"/>
  <c r="AD99" i="300"/>
  <c r="AE99" i="300"/>
  <c r="AF99" i="300"/>
  <c r="AG99" i="300"/>
  <c r="AH99" i="300"/>
  <c r="AI99" i="300"/>
  <c r="K100" i="300"/>
  <c r="L100" i="300"/>
  <c r="M100" i="300"/>
  <c r="N100" i="300"/>
  <c r="O100" i="300"/>
  <c r="P100" i="300"/>
  <c r="Q100" i="300"/>
  <c r="T100" i="300"/>
  <c r="U100" i="300"/>
  <c r="V100" i="300"/>
  <c r="W100" i="300"/>
  <c r="X100" i="300"/>
  <c r="Y100" i="300"/>
  <c r="Z100" i="300"/>
  <c r="AA100" i="300"/>
  <c r="AB100" i="300"/>
  <c r="AC100" i="300"/>
  <c r="AD100" i="300"/>
  <c r="AE100" i="300"/>
  <c r="AF100" i="300"/>
  <c r="AG100" i="300"/>
  <c r="AH100" i="300"/>
  <c r="AI100" i="300"/>
  <c r="K101" i="300"/>
  <c r="L101" i="300"/>
  <c r="M101" i="300"/>
  <c r="N101" i="300"/>
  <c r="O101" i="300"/>
  <c r="P101" i="300"/>
  <c r="Q101" i="300"/>
  <c r="T101" i="300"/>
  <c r="U101" i="300"/>
  <c r="V101" i="300"/>
  <c r="W101" i="300"/>
  <c r="X101" i="300"/>
  <c r="Y101" i="300"/>
  <c r="Z101" i="300"/>
  <c r="AA101" i="300"/>
  <c r="AB101" i="300"/>
  <c r="AC101" i="300"/>
  <c r="AD101" i="300"/>
  <c r="AE101" i="300"/>
  <c r="AF101" i="300"/>
  <c r="AG101" i="300"/>
  <c r="AH101" i="300"/>
  <c r="AI101" i="300"/>
  <c r="K102" i="300"/>
  <c r="L102" i="300"/>
  <c r="M102" i="300"/>
  <c r="N102" i="300"/>
  <c r="O102" i="300"/>
  <c r="P102" i="300"/>
  <c r="Q102" i="300"/>
  <c r="T102" i="300"/>
  <c r="U102" i="300"/>
  <c r="V102" i="300"/>
  <c r="W102" i="300"/>
  <c r="X102" i="300"/>
  <c r="Y102" i="300"/>
  <c r="Z102" i="300"/>
  <c r="AA102" i="300"/>
  <c r="AB102" i="300"/>
  <c r="AC102" i="300"/>
  <c r="AD102" i="300"/>
  <c r="AE102" i="300"/>
  <c r="AF102" i="300"/>
  <c r="AG102" i="300"/>
  <c r="AH102" i="300"/>
  <c r="AI102" i="300"/>
  <c r="K103" i="300"/>
  <c r="L103" i="300"/>
  <c r="M103" i="300"/>
  <c r="N103" i="300"/>
  <c r="O103" i="300"/>
  <c r="P103" i="300"/>
  <c r="Q103" i="300"/>
  <c r="T103" i="300"/>
  <c r="U103" i="300"/>
  <c r="V103" i="300"/>
  <c r="W103" i="300"/>
  <c r="X103" i="300"/>
  <c r="Y103" i="300"/>
  <c r="Z103" i="300"/>
  <c r="AA103" i="300"/>
  <c r="AB103" i="300"/>
  <c r="AC103" i="300"/>
  <c r="AD103" i="300"/>
  <c r="AE103" i="300"/>
  <c r="AF103" i="300"/>
  <c r="AG103" i="300"/>
  <c r="AH103" i="300"/>
  <c r="AI103" i="300"/>
  <c r="K104" i="300"/>
  <c r="L104" i="300"/>
  <c r="M104" i="300"/>
  <c r="N104" i="300"/>
  <c r="O104" i="300"/>
  <c r="P104" i="300"/>
  <c r="Q104" i="300"/>
  <c r="T104" i="300"/>
  <c r="U104" i="300"/>
  <c r="V104" i="300"/>
  <c r="W104" i="300"/>
  <c r="X104" i="300"/>
  <c r="Y104" i="300"/>
  <c r="Z104" i="300"/>
  <c r="AA104" i="300"/>
  <c r="AB104" i="300"/>
  <c r="AC104" i="300"/>
  <c r="AD104" i="300"/>
  <c r="AE104" i="300"/>
  <c r="AF104" i="300"/>
  <c r="AG104" i="300"/>
  <c r="AH104" i="300"/>
  <c r="AI104" i="300"/>
  <c r="K105" i="300"/>
  <c r="L105" i="300"/>
  <c r="M105" i="300"/>
  <c r="N105" i="300"/>
  <c r="O105" i="300"/>
  <c r="P105" i="300"/>
  <c r="Q105" i="300"/>
  <c r="T105" i="300"/>
  <c r="U105" i="300"/>
  <c r="V105" i="300"/>
  <c r="W105" i="300"/>
  <c r="X105" i="300"/>
  <c r="Y105" i="300"/>
  <c r="Z105" i="300"/>
  <c r="AA105" i="300"/>
  <c r="AB105" i="300"/>
  <c r="AC105" i="300"/>
  <c r="AD105" i="300"/>
  <c r="AE105" i="300"/>
  <c r="AF105" i="300"/>
  <c r="AG105" i="300"/>
  <c r="AH105" i="300"/>
  <c r="AI105" i="300"/>
  <c r="K106" i="300"/>
  <c r="L106" i="300"/>
  <c r="M106" i="300"/>
  <c r="N106" i="300"/>
  <c r="O106" i="300"/>
  <c r="P106" i="300"/>
  <c r="Q106" i="300"/>
  <c r="T106" i="300"/>
  <c r="U106" i="300"/>
  <c r="V106" i="300"/>
  <c r="W106" i="300"/>
  <c r="X106" i="300"/>
  <c r="Y106" i="300"/>
  <c r="Z106" i="300"/>
  <c r="AA106" i="300"/>
  <c r="AB106" i="300"/>
  <c r="AC106" i="300"/>
  <c r="AD106" i="300"/>
  <c r="AE106" i="300"/>
  <c r="AF106" i="300"/>
  <c r="AG106" i="300"/>
  <c r="AH106" i="300"/>
  <c r="AI106" i="300"/>
  <c r="K107" i="300"/>
  <c r="L107" i="300"/>
  <c r="M107" i="300"/>
  <c r="N107" i="300"/>
  <c r="O107" i="300"/>
  <c r="P107" i="300"/>
  <c r="Q107" i="300"/>
  <c r="T107" i="300"/>
  <c r="U107" i="300"/>
  <c r="V107" i="300"/>
  <c r="W107" i="300"/>
  <c r="X107" i="300"/>
  <c r="Y107" i="300"/>
  <c r="Z107" i="300"/>
  <c r="AA107" i="300"/>
  <c r="AB107" i="300"/>
  <c r="AC107" i="300"/>
  <c r="AD107" i="300"/>
  <c r="AE107" i="300"/>
  <c r="AF107" i="300"/>
  <c r="AG107" i="300"/>
  <c r="AH107" i="300"/>
  <c r="AI107" i="300"/>
  <c r="K108" i="300"/>
  <c r="L108" i="300"/>
  <c r="M108" i="300"/>
  <c r="N108" i="300"/>
  <c r="O108" i="300"/>
  <c r="P108" i="300"/>
  <c r="Q108" i="300"/>
  <c r="T108" i="300"/>
  <c r="U108" i="300"/>
  <c r="V108" i="300"/>
  <c r="W108" i="300"/>
  <c r="X108" i="300"/>
  <c r="Y108" i="300"/>
  <c r="Z108" i="300"/>
  <c r="AA108" i="300"/>
  <c r="AB108" i="300"/>
  <c r="AC108" i="300"/>
  <c r="AD108" i="300"/>
  <c r="AE108" i="300"/>
  <c r="AF108" i="300"/>
  <c r="AG108" i="300"/>
  <c r="AH108" i="300"/>
  <c r="AI108" i="300"/>
  <c r="K109" i="300"/>
  <c r="L109" i="300"/>
  <c r="M109" i="300"/>
  <c r="N109" i="300"/>
  <c r="O109" i="300"/>
  <c r="P109" i="300"/>
  <c r="Q109" i="300"/>
  <c r="T109" i="300"/>
  <c r="U109" i="300"/>
  <c r="V109" i="300"/>
  <c r="W109" i="300"/>
  <c r="X109" i="300"/>
  <c r="Y109" i="300"/>
  <c r="Z109" i="300"/>
  <c r="AA109" i="300"/>
  <c r="AB109" i="300"/>
  <c r="AC109" i="300"/>
  <c r="AD109" i="300"/>
  <c r="AE109" i="300"/>
  <c r="AF109" i="300"/>
  <c r="AG109" i="300"/>
  <c r="AH109" i="300"/>
  <c r="AI109" i="300"/>
  <c r="K110" i="300"/>
  <c r="L110" i="300"/>
  <c r="M110" i="300"/>
  <c r="N110" i="300"/>
  <c r="O110" i="300"/>
  <c r="P110" i="300"/>
  <c r="Q110" i="300"/>
  <c r="T110" i="300"/>
  <c r="U110" i="300"/>
  <c r="V110" i="300"/>
  <c r="W110" i="300"/>
  <c r="X110" i="300"/>
  <c r="Y110" i="300"/>
  <c r="Z110" i="300"/>
  <c r="AA110" i="300"/>
  <c r="AB110" i="300"/>
  <c r="AC110" i="300"/>
  <c r="AD110" i="300"/>
  <c r="AE110" i="300"/>
  <c r="AF110" i="300"/>
  <c r="AG110" i="300"/>
  <c r="AH110" i="300"/>
  <c r="AI110" i="300"/>
  <c r="K111" i="300"/>
  <c r="L111" i="300"/>
  <c r="M111" i="300"/>
  <c r="N111" i="300"/>
  <c r="O111" i="300"/>
  <c r="P111" i="300"/>
  <c r="Q111" i="300"/>
  <c r="T111" i="300"/>
  <c r="U111" i="300"/>
  <c r="V111" i="300"/>
  <c r="W111" i="300"/>
  <c r="X111" i="300"/>
  <c r="Y111" i="300"/>
  <c r="Z111" i="300"/>
  <c r="AA111" i="300"/>
  <c r="AB111" i="300"/>
  <c r="AC111" i="300"/>
  <c r="AD111" i="300"/>
  <c r="AE111" i="300"/>
  <c r="AF111" i="300"/>
  <c r="AG111" i="300"/>
  <c r="AH111" i="300"/>
  <c r="AI111" i="300"/>
  <c r="K112" i="300"/>
  <c r="L112" i="300"/>
  <c r="M112" i="300"/>
  <c r="N112" i="300"/>
  <c r="O112" i="300"/>
  <c r="P112" i="300"/>
  <c r="Q112" i="300"/>
  <c r="T112" i="300"/>
  <c r="U112" i="300"/>
  <c r="V112" i="300"/>
  <c r="W112" i="300"/>
  <c r="X112" i="300"/>
  <c r="Y112" i="300"/>
  <c r="Z112" i="300"/>
  <c r="AA112" i="300"/>
  <c r="AB112" i="300"/>
  <c r="AC112" i="300"/>
  <c r="AD112" i="300"/>
  <c r="AE112" i="300"/>
  <c r="AF112" i="300"/>
  <c r="AG112" i="300"/>
  <c r="AH112" i="300"/>
  <c r="AI112" i="300"/>
  <c r="K113" i="300"/>
  <c r="L113" i="300"/>
  <c r="M113" i="300"/>
  <c r="N113" i="300"/>
  <c r="O113" i="300"/>
  <c r="P113" i="300"/>
  <c r="Q113" i="300"/>
  <c r="T113" i="300"/>
  <c r="U113" i="300"/>
  <c r="V113" i="300"/>
  <c r="W113" i="300"/>
  <c r="X113" i="300"/>
  <c r="Y113" i="300"/>
  <c r="Z113" i="300"/>
  <c r="AA113" i="300"/>
  <c r="AB113" i="300"/>
  <c r="AC113" i="300"/>
  <c r="AD113" i="300"/>
  <c r="AE113" i="300"/>
  <c r="AF113" i="300"/>
  <c r="AG113" i="300"/>
  <c r="AH113" i="300"/>
  <c r="AI113" i="300"/>
  <c r="K114" i="300"/>
  <c r="L114" i="300"/>
  <c r="M114" i="300"/>
  <c r="N114" i="300"/>
  <c r="O114" i="300"/>
  <c r="P114" i="300"/>
  <c r="Q114" i="300"/>
  <c r="T114" i="300"/>
  <c r="U114" i="300"/>
  <c r="V114" i="300"/>
  <c r="W114" i="300"/>
  <c r="X114" i="300"/>
  <c r="Y114" i="300"/>
  <c r="Z114" i="300"/>
  <c r="AA114" i="300"/>
  <c r="AB114" i="300"/>
  <c r="AC114" i="300"/>
  <c r="AD114" i="300"/>
  <c r="AE114" i="300"/>
  <c r="AF114" i="300"/>
  <c r="AG114" i="300"/>
  <c r="AH114" i="300"/>
  <c r="AI114" i="300"/>
  <c r="K115" i="300"/>
  <c r="L115" i="300"/>
  <c r="M115" i="300"/>
  <c r="N115" i="300"/>
  <c r="O115" i="300"/>
  <c r="P115" i="300"/>
  <c r="Q115" i="300"/>
  <c r="T115" i="300"/>
  <c r="U115" i="300"/>
  <c r="V115" i="300"/>
  <c r="W115" i="300"/>
  <c r="X115" i="300"/>
  <c r="Y115" i="300"/>
  <c r="Z115" i="300"/>
  <c r="AA115" i="300"/>
  <c r="AB115" i="300"/>
  <c r="AC115" i="300"/>
  <c r="AD115" i="300"/>
  <c r="AE115" i="300"/>
  <c r="AF115" i="300"/>
  <c r="AG115" i="300"/>
  <c r="AH115" i="300"/>
  <c r="AI115" i="300"/>
  <c r="K116" i="300"/>
  <c r="L116" i="300"/>
  <c r="M116" i="300"/>
  <c r="N116" i="300"/>
  <c r="O116" i="300"/>
  <c r="P116" i="300"/>
  <c r="Q116" i="300"/>
  <c r="T116" i="300"/>
  <c r="U116" i="300"/>
  <c r="V116" i="300"/>
  <c r="W116" i="300"/>
  <c r="X116" i="300"/>
  <c r="Y116" i="300"/>
  <c r="Z116" i="300"/>
  <c r="AA116" i="300"/>
  <c r="AB116" i="300"/>
  <c r="AC116" i="300"/>
  <c r="AD116" i="300"/>
  <c r="AE116" i="300"/>
  <c r="AF116" i="300"/>
  <c r="AG116" i="300"/>
  <c r="AH116" i="300"/>
  <c r="AI116" i="300"/>
  <c r="K117" i="300"/>
  <c r="L117" i="300"/>
  <c r="M117" i="300"/>
  <c r="N117" i="300"/>
  <c r="O117" i="300"/>
  <c r="P117" i="300"/>
  <c r="Q117" i="300"/>
  <c r="T117" i="300"/>
  <c r="U117" i="300"/>
  <c r="V117" i="300"/>
  <c r="W117" i="300"/>
  <c r="X117" i="300"/>
  <c r="Y117" i="300"/>
  <c r="Z117" i="300"/>
  <c r="AA117" i="300"/>
  <c r="AB117" i="300"/>
  <c r="AC117" i="300"/>
  <c r="AD117" i="300"/>
  <c r="AE117" i="300"/>
  <c r="AF117" i="300"/>
  <c r="AG117" i="300"/>
  <c r="AH117" i="300"/>
  <c r="AI117" i="300"/>
  <c r="K118" i="300"/>
  <c r="L118" i="300"/>
  <c r="M118" i="300"/>
  <c r="N118" i="300"/>
  <c r="O118" i="300"/>
  <c r="P118" i="300"/>
  <c r="Q118" i="300"/>
  <c r="T118" i="300"/>
  <c r="U118" i="300"/>
  <c r="V118" i="300"/>
  <c r="W118" i="300"/>
  <c r="X118" i="300"/>
  <c r="Y118" i="300"/>
  <c r="Z118" i="300"/>
  <c r="AA118" i="300"/>
  <c r="AB118" i="300"/>
  <c r="AC118" i="300"/>
  <c r="AD118" i="300"/>
  <c r="AE118" i="300"/>
  <c r="AF118" i="300"/>
  <c r="AG118" i="300"/>
  <c r="AH118" i="300"/>
  <c r="AI118" i="300"/>
  <c r="K119" i="300"/>
  <c r="L119" i="300"/>
  <c r="M119" i="300"/>
  <c r="N119" i="300"/>
  <c r="O119" i="300"/>
  <c r="P119" i="300"/>
  <c r="Q119" i="300"/>
  <c r="T119" i="300"/>
  <c r="U119" i="300"/>
  <c r="V119" i="300"/>
  <c r="W119" i="300"/>
  <c r="X119" i="300"/>
  <c r="Y119" i="300"/>
  <c r="Z119" i="300"/>
  <c r="AA119" i="300"/>
  <c r="AB119" i="300"/>
  <c r="AC119" i="300"/>
  <c r="AD119" i="300"/>
  <c r="AE119" i="300"/>
  <c r="AF119" i="300"/>
  <c r="AG119" i="300"/>
  <c r="AH119" i="300"/>
  <c r="AI119" i="300"/>
  <c r="K120" i="300"/>
  <c r="L120" i="300"/>
  <c r="M120" i="300"/>
  <c r="N120" i="300"/>
  <c r="O120" i="300"/>
  <c r="P120" i="300"/>
  <c r="Q120" i="300"/>
  <c r="T120" i="300"/>
  <c r="U120" i="300"/>
  <c r="V120" i="300"/>
  <c r="W120" i="300"/>
  <c r="X120" i="300"/>
  <c r="Y120" i="300"/>
  <c r="Z120" i="300"/>
  <c r="AA120" i="300"/>
  <c r="AB120" i="300"/>
  <c r="AC120" i="300"/>
  <c r="AD120" i="300"/>
  <c r="AE120" i="300"/>
  <c r="AF120" i="300"/>
  <c r="AG120" i="300"/>
  <c r="AH120" i="300"/>
  <c r="AI120" i="300"/>
  <c r="K121" i="300"/>
  <c r="L121" i="300"/>
  <c r="M121" i="300"/>
  <c r="N121" i="300"/>
  <c r="O121" i="300"/>
  <c r="P121" i="300"/>
  <c r="Q121" i="300"/>
  <c r="T121" i="300"/>
  <c r="U121" i="300"/>
  <c r="V121" i="300"/>
  <c r="W121" i="300"/>
  <c r="X121" i="300"/>
  <c r="Y121" i="300"/>
  <c r="Z121" i="300"/>
  <c r="AA121" i="300"/>
  <c r="AB121" i="300"/>
  <c r="AC121" i="300"/>
  <c r="AD121" i="300"/>
  <c r="AE121" i="300"/>
  <c r="AF121" i="300"/>
  <c r="AG121" i="300"/>
  <c r="AH121" i="300"/>
  <c r="AI121" i="300"/>
  <c r="K122" i="300"/>
  <c r="L122" i="300"/>
  <c r="M122" i="300"/>
  <c r="N122" i="300"/>
  <c r="O122" i="300"/>
  <c r="P122" i="300"/>
  <c r="Q122" i="300"/>
  <c r="T122" i="300"/>
  <c r="U122" i="300"/>
  <c r="V122" i="300"/>
  <c r="W122" i="300"/>
  <c r="X122" i="300"/>
  <c r="Y122" i="300"/>
  <c r="Z122" i="300"/>
  <c r="AA122" i="300"/>
  <c r="AB122" i="300"/>
  <c r="AC122" i="300"/>
  <c r="AD122" i="300"/>
  <c r="AE122" i="300"/>
  <c r="AF122" i="300"/>
  <c r="AG122" i="300"/>
  <c r="AH122" i="300"/>
  <c r="AI122" i="300"/>
  <c r="K123" i="300"/>
  <c r="L123" i="300"/>
  <c r="M123" i="300"/>
  <c r="N123" i="300"/>
  <c r="O123" i="300"/>
  <c r="P123" i="300"/>
  <c r="Q123" i="300"/>
  <c r="T123" i="300"/>
  <c r="U123" i="300"/>
  <c r="V123" i="300"/>
  <c r="W123" i="300"/>
  <c r="X123" i="300"/>
  <c r="Y123" i="300"/>
  <c r="Z123" i="300"/>
  <c r="AA123" i="300"/>
  <c r="AB123" i="300"/>
  <c r="AC123" i="300"/>
  <c r="AD123" i="300"/>
  <c r="AE123" i="300"/>
  <c r="AF123" i="300"/>
  <c r="AG123" i="300"/>
  <c r="AH123" i="300"/>
  <c r="AI123" i="300"/>
  <c r="K124" i="300"/>
  <c r="L124" i="300"/>
  <c r="M124" i="300"/>
  <c r="N124" i="300"/>
  <c r="O124" i="300"/>
  <c r="P124" i="300"/>
  <c r="Q124" i="300"/>
  <c r="T124" i="300"/>
  <c r="U124" i="300"/>
  <c r="V124" i="300"/>
  <c r="W124" i="300"/>
  <c r="X124" i="300"/>
  <c r="Y124" i="300"/>
  <c r="Z124" i="300"/>
  <c r="AA124" i="300"/>
  <c r="AB124" i="300"/>
  <c r="AC124" i="300"/>
  <c r="AD124" i="300"/>
  <c r="AE124" i="300"/>
  <c r="AF124" i="300"/>
  <c r="AG124" i="300"/>
  <c r="AH124" i="300"/>
  <c r="AI124" i="300"/>
  <c r="K125" i="300"/>
  <c r="L125" i="300"/>
  <c r="M125" i="300"/>
  <c r="N125" i="300"/>
  <c r="O125" i="300"/>
  <c r="P125" i="300"/>
  <c r="Q125" i="300"/>
  <c r="T125" i="300"/>
  <c r="U125" i="300"/>
  <c r="V125" i="300"/>
  <c r="W125" i="300"/>
  <c r="X125" i="300"/>
  <c r="Y125" i="300"/>
  <c r="Z125" i="300"/>
  <c r="AA125" i="300"/>
  <c r="AB125" i="300"/>
  <c r="AC125" i="300"/>
  <c r="AD125" i="300"/>
  <c r="AE125" i="300"/>
  <c r="AF125" i="300"/>
  <c r="AG125" i="300"/>
  <c r="AH125" i="300"/>
  <c r="AI125" i="300"/>
  <c r="K126" i="300"/>
  <c r="L126" i="300"/>
  <c r="M126" i="300"/>
  <c r="N126" i="300"/>
  <c r="O126" i="300"/>
  <c r="P126" i="300"/>
  <c r="Q126" i="300"/>
  <c r="T126" i="300"/>
  <c r="U126" i="300"/>
  <c r="V126" i="300"/>
  <c r="W126" i="300"/>
  <c r="X126" i="300"/>
  <c r="Y126" i="300"/>
  <c r="Z126" i="300"/>
  <c r="AA126" i="300"/>
  <c r="AB126" i="300"/>
  <c r="AC126" i="300"/>
  <c r="AD126" i="300"/>
  <c r="AE126" i="300"/>
  <c r="AF126" i="300"/>
  <c r="AG126" i="300"/>
  <c r="AH126" i="300"/>
  <c r="AI126" i="300"/>
  <c r="K127" i="300"/>
  <c r="L127" i="300"/>
  <c r="M127" i="300"/>
  <c r="N127" i="300"/>
  <c r="O127" i="300"/>
  <c r="P127" i="300"/>
  <c r="Q127" i="300"/>
  <c r="T127" i="300"/>
  <c r="U127" i="300"/>
  <c r="V127" i="300"/>
  <c r="W127" i="300"/>
  <c r="X127" i="300"/>
  <c r="Y127" i="300"/>
  <c r="Z127" i="300"/>
  <c r="AA127" i="300"/>
  <c r="AB127" i="300"/>
  <c r="AC127" i="300"/>
  <c r="AD127" i="300"/>
  <c r="AE127" i="300"/>
  <c r="AF127" i="300"/>
  <c r="AG127" i="300"/>
  <c r="AH127" i="300"/>
  <c r="AI127" i="300"/>
  <c r="K128" i="300"/>
  <c r="L128" i="300"/>
  <c r="M128" i="300"/>
  <c r="N128" i="300"/>
  <c r="O128" i="300"/>
  <c r="P128" i="300"/>
  <c r="Q128" i="300"/>
  <c r="T128" i="300"/>
  <c r="U128" i="300"/>
  <c r="V128" i="300"/>
  <c r="W128" i="300"/>
  <c r="X128" i="300"/>
  <c r="Y128" i="300"/>
  <c r="Z128" i="300"/>
  <c r="AA128" i="300"/>
  <c r="AB128" i="300"/>
  <c r="AC128" i="300"/>
  <c r="AD128" i="300"/>
  <c r="AE128" i="300"/>
  <c r="AF128" i="300"/>
  <c r="AG128" i="300"/>
  <c r="AH128" i="300"/>
  <c r="AI128" i="300"/>
  <c r="K129" i="300"/>
  <c r="L129" i="300"/>
  <c r="M129" i="300"/>
  <c r="N129" i="300"/>
  <c r="O129" i="300"/>
  <c r="P129" i="300"/>
  <c r="Q129" i="300"/>
  <c r="T129" i="300"/>
  <c r="U129" i="300"/>
  <c r="V129" i="300"/>
  <c r="W129" i="300"/>
  <c r="X129" i="300"/>
  <c r="Y129" i="300"/>
  <c r="Z129" i="300"/>
  <c r="AA129" i="300"/>
  <c r="AB129" i="300"/>
  <c r="AC129" i="300"/>
  <c r="AD129" i="300"/>
  <c r="AE129" i="300"/>
  <c r="AF129" i="300"/>
  <c r="AG129" i="300"/>
  <c r="AH129" i="300"/>
  <c r="AI129" i="300"/>
  <c r="K130" i="300"/>
  <c r="L130" i="300"/>
  <c r="M130" i="300"/>
  <c r="N130" i="300"/>
  <c r="O130" i="300"/>
  <c r="P130" i="300"/>
  <c r="Q130" i="300"/>
  <c r="T130" i="300"/>
  <c r="U130" i="300"/>
  <c r="V130" i="300"/>
  <c r="W130" i="300"/>
  <c r="X130" i="300"/>
  <c r="Y130" i="300"/>
  <c r="Z130" i="300"/>
  <c r="AA130" i="300"/>
  <c r="AB130" i="300"/>
  <c r="AC130" i="300"/>
  <c r="AD130" i="300"/>
  <c r="AE130" i="300"/>
  <c r="AF130" i="300"/>
  <c r="AG130" i="300"/>
  <c r="AH130" i="300"/>
  <c r="AI130" i="300"/>
  <c r="K131" i="300"/>
  <c r="L131" i="300"/>
  <c r="M131" i="300"/>
  <c r="N131" i="300"/>
  <c r="O131" i="300"/>
  <c r="P131" i="300"/>
  <c r="Q131" i="300"/>
  <c r="T131" i="300"/>
  <c r="U131" i="300"/>
  <c r="V131" i="300"/>
  <c r="W131" i="300"/>
  <c r="X131" i="300"/>
  <c r="Y131" i="300"/>
  <c r="Z131" i="300"/>
  <c r="AA131" i="300"/>
  <c r="AB131" i="300"/>
  <c r="AC131" i="300"/>
  <c r="AD131" i="300"/>
  <c r="AE131" i="300"/>
  <c r="AF131" i="300"/>
  <c r="AG131" i="300"/>
  <c r="AH131" i="300"/>
  <c r="AI131" i="300"/>
  <c r="K132" i="300"/>
  <c r="L132" i="300"/>
  <c r="M132" i="300"/>
  <c r="N132" i="300"/>
  <c r="O132" i="300"/>
  <c r="P132" i="300"/>
  <c r="Q132" i="300"/>
  <c r="T132" i="300"/>
  <c r="U132" i="300"/>
  <c r="V132" i="300"/>
  <c r="W132" i="300"/>
  <c r="X132" i="300"/>
  <c r="Y132" i="300"/>
  <c r="Z132" i="300"/>
  <c r="AA132" i="300"/>
  <c r="AB132" i="300"/>
  <c r="AC132" i="300"/>
  <c r="AD132" i="300"/>
  <c r="AE132" i="300"/>
  <c r="AF132" i="300"/>
  <c r="AG132" i="300"/>
  <c r="AH132" i="300"/>
  <c r="AI132" i="300"/>
  <c r="K133" i="300"/>
  <c r="L133" i="300"/>
  <c r="M133" i="300"/>
  <c r="N133" i="300"/>
  <c r="O133" i="300"/>
  <c r="P133" i="300"/>
  <c r="Q133" i="300"/>
  <c r="T133" i="300"/>
  <c r="U133" i="300"/>
  <c r="V133" i="300"/>
  <c r="W133" i="300"/>
  <c r="X133" i="300"/>
  <c r="Y133" i="300"/>
  <c r="Z133" i="300"/>
  <c r="AA133" i="300"/>
  <c r="AB133" i="300"/>
  <c r="AC133" i="300"/>
  <c r="AD133" i="300"/>
  <c r="AE133" i="300"/>
  <c r="AF133" i="300"/>
  <c r="AG133" i="300"/>
  <c r="AH133" i="300"/>
  <c r="AI133" i="300"/>
  <c r="K134" i="300"/>
  <c r="L134" i="300"/>
  <c r="M134" i="300"/>
  <c r="N134" i="300"/>
  <c r="O134" i="300"/>
  <c r="P134" i="300"/>
  <c r="Q134" i="300"/>
  <c r="T134" i="300"/>
  <c r="U134" i="300"/>
  <c r="V134" i="300"/>
  <c r="W134" i="300"/>
  <c r="X134" i="300"/>
  <c r="Y134" i="300"/>
  <c r="Z134" i="300"/>
  <c r="AA134" i="300"/>
  <c r="AB134" i="300"/>
  <c r="AC134" i="300"/>
  <c r="AD134" i="300"/>
  <c r="AE134" i="300"/>
  <c r="AF134" i="300"/>
  <c r="AG134" i="300"/>
  <c r="AH134" i="300"/>
  <c r="AI134" i="300"/>
  <c r="K135" i="300"/>
  <c r="L135" i="300"/>
  <c r="M135" i="300"/>
  <c r="N135" i="300"/>
  <c r="P135" i="300"/>
  <c r="Q135" i="300"/>
  <c r="T135" i="300"/>
  <c r="U135" i="300"/>
  <c r="V135" i="300"/>
  <c r="W135" i="300"/>
  <c r="X135" i="300"/>
  <c r="Y135" i="300"/>
  <c r="Z135" i="300"/>
  <c r="AA135" i="300"/>
  <c r="AB135" i="300"/>
  <c r="AC135" i="300"/>
  <c r="AD135" i="300"/>
  <c r="AE135" i="300"/>
  <c r="AF135" i="300"/>
  <c r="AG135" i="300"/>
  <c r="AH135" i="300"/>
  <c r="AI135" i="300"/>
  <c r="K136" i="300"/>
  <c r="L136" i="300"/>
  <c r="M136" i="300"/>
  <c r="N136" i="300"/>
  <c r="P136" i="300"/>
  <c r="Q136" i="300"/>
  <c r="T136" i="300"/>
  <c r="U136" i="300"/>
  <c r="V136" i="300"/>
  <c r="W136" i="300"/>
  <c r="X136" i="300"/>
  <c r="Y136" i="300"/>
  <c r="Z136" i="300"/>
  <c r="AA136" i="300"/>
  <c r="AB136" i="300"/>
  <c r="AC136" i="300"/>
  <c r="AD136" i="300"/>
  <c r="AE136" i="300"/>
  <c r="AF136" i="300"/>
  <c r="AG136" i="300"/>
  <c r="AH136" i="300"/>
  <c r="AI136" i="300"/>
  <c r="K137" i="300"/>
  <c r="L137" i="300"/>
  <c r="M137" i="300"/>
  <c r="N137" i="300"/>
  <c r="P137" i="300"/>
  <c r="Q137" i="300"/>
  <c r="T137" i="300"/>
  <c r="U137" i="300"/>
  <c r="V137" i="300"/>
  <c r="W137" i="300"/>
  <c r="X137" i="300"/>
  <c r="Y137" i="300"/>
  <c r="Z137" i="300"/>
  <c r="AA137" i="300"/>
  <c r="AB137" i="300"/>
  <c r="AC137" i="300"/>
  <c r="AD137" i="300"/>
  <c r="AE137" i="300"/>
  <c r="AF137" i="300"/>
  <c r="AG137" i="300"/>
  <c r="AH137" i="300"/>
  <c r="AI137" i="300"/>
  <c r="K138" i="300"/>
  <c r="L138" i="300"/>
  <c r="M138" i="300"/>
  <c r="N138" i="300"/>
  <c r="P138" i="300"/>
  <c r="Q138" i="300"/>
  <c r="T138" i="300"/>
  <c r="U138" i="300"/>
  <c r="V138" i="300"/>
  <c r="W138" i="300"/>
  <c r="X138" i="300"/>
  <c r="Y138" i="300"/>
  <c r="Z138" i="300"/>
  <c r="AA138" i="300"/>
  <c r="AB138" i="300"/>
  <c r="AC138" i="300"/>
  <c r="AD138" i="300"/>
  <c r="AE138" i="300"/>
  <c r="AF138" i="300"/>
  <c r="AG138" i="300"/>
  <c r="AH138" i="300"/>
  <c r="AI138" i="300"/>
  <c r="K139" i="300"/>
  <c r="L139" i="300"/>
  <c r="M139" i="300"/>
  <c r="N139" i="300"/>
  <c r="P139" i="300"/>
  <c r="Q139" i="300"/>
  <c r="T139" i="300"/>
  <c r="U139" i="300"/>
  <c r="V139" i="300"/>
  <c r="W139" i="300"/>
  <c r="X139" i="300"/>
  <c r="Y139" i="300"/>
  <c r="Z139" i="300"/>
  <c r="AA139" i="300"/>
  <c r="AB139" i="300"/>
  <c r="AC139" i="300"/>
  <c r="AD139" i="300"/>
  <c r="AE139" i="300"/>
  <c r="AF139" i="300"/>
  <c r="AG139" i="300"/>
  <c r="AH139" i="300"/>
  <c r="AI139" i="300"/>
  <c r="K140" i="300"/>
  <c r="L140" i="300"/>
  <c r="M140" i="300"/>
  <c r="N140" i="300"/>
  <c r="P140" i="300"/>
  <c r="Q140" i="300"/>
  <c r="T140" i="300"/>
  <c r="U140" i="300"/>
  <c r="V140" i="300"/>
  <c r="W140" i="300"/>
  <c r="X140" i="300"/>
  <c r="Y140" i="300"/>
  <c r="Z140" i="300"/>
  <c r="AA140" i="300"/>
  <c r="AB140" i="300"/>
  <c r="AC140" i="300"/>
  <c r="AD140" i="300"/>
  <c r="AE140" i="300"/>
  <c r="AF140" i="300"/>
  <c r="AG140" i="300"/>
  <c r="AH140" i="300"/>
  <c r="AI140" i="300"/>
  <c r="K141" i="300"/>
  <c r="L141" i="300"/>
  <c r="M141" i="300"/>
  <c r="N141" i="300"/>
  <c r="P141" i="300"/>
  <c r="Q141" i="300"/>
  <c r="T141" i="300"/>
  <c r="U141" i="300"/>
  <c r="V141" i="300"/>
  <c r="W141" i="300"/>
  <c r="X141" i="300"/>
  <c r="Y141" i="300"/>
  <c r="Z141" i="300"/>
  <c r="AA141" i="300"/>
  <c r="AB141" i="300"/>
  <c r="AC141" i="300"/>
  <c r="AD141" i="300"/>
  <c r="AE141" i="300"/>
  <c r="AF141" i="300"/>
  <c r="AG141" i="300"/>
  <c r="AH141" i="300"/>
  <c r="AI141" i="300"/>
  <c r="K142" i="300"/>
  <c r="L142" i="300"/>
  <c r="M142" i="300"/>
  <c r="N142" i="300"/>
  <c r="P142" i="300"/>
  <c r="Q142" i="300"/>
  <c r="T142" i="300"/>
  <c r="U142" i="300"/>
  <c r="V142" i="300"/>
  <c r="W142" i="300"/>
  <c r="X142" i="300"/>
  <c r="Y142" i="300"/>
  <c r="Z142" i="300"/>
  <c r="AA142" i="300"/>
  <c r="AB142" i="300"/>
  <c r="AC142" i="300"/>
  <c r="AD142" i="300"/>
  <c r="AE142" i="300"/>
  <c r="AF142" i="300"/>
  <c r="AG142" i="300"/>
  <c r="AH142" i="300"/>
  <c r="AI142" i="300"/>
  <c r="K143" i="300"/>
  <c r="L143" i="300"/>
  <c r="M143" i="300"/>
  <c r="N143" i="300"/>
  <c r="P143" i="300"/>
  <c r="Q143" i="300"/>
  <c r="T143" i="300"/>
  <c r="U143" i="300"/>
  <c r="V143" i="300"/>
  <c r="W143" i="300"/>
  <c r="X143" i="300"/>
  <c r="Y143" i="300"/>
  <c r="Z143" i="300"/>
  <c r="AA143" i="300"/>
  <c r="AB143" i="300"/>
  <c r="AC143" i="300"/>
  <c r="AD143" i="300"/>
  <c r="AE143" i="300"/>
  <c r="AF143" i="300"/>
  <c r="AG143" i="300"/>
  <c r="AH143" i="300"/>
  <c r="AI143" i="300"/>
  <c r="K144" i="300"/>
  <c r="L144" i="300"/>
  <c r="M144" i="300"/>
  <c r="N144" i="300"/>
  <c r="P144" i="300"/>
  <c r="Q144" i="300"/>
  <c r="T144" i="300"/>
  <c r="U144" i="300"/>
  <c r="V144" i="300"/>
  <c r="W144" i="300"/>
  <c r="X144" i="300"/>
  <c r="Y144" i="300"/>
  <c r="Z144" i="300"/>
  <c r="AA144" i="300"/>
  <c r="AB144" i="300"/>
  <c r="AC144" i="300"/>
  <c r="AD144" i="300"/>
  <c r="AE144" i="300"/>
  <c r="AF144" i="300"/>
  <c r="AG144" i="300"/>
  <c r="AH144" i="300"/>
  <c r="AI144" i="300"/>
  <c r="K145" i="300"/>
  <c r="L145" i="300"/>
  <c r="M145" i="300"/>
  <c r="N145" i="300"/>
  <c r="P145" i="300"/>
  <c r="Q145" i="300"/>
  <c r="T145" i="300"/>
  <c r="U145" i="300"/>
  <c r="V145" i="300"/>
  <c r="W145" i="300"/>
  <c r="X145" i="300"/>
  <c r="Y145" i="300"/>
  <c r="Z145" i="300"/>
  <c r="AA145" i="300"/>
  <c r="AB145" i="300"/>
  <c r="AC145" i="300"/>
  <c r="AD145" i="300"/>
  <c r="AE145" i="300"/>
  <c r="AF145" i="300"/>
  <c r="AG145" i="300"/>
  <c r="AH145" i="300"/>
  <c r="AI145" i="300"/>
  <c r="K146" i="300"/>
  <c r="L146" i="300"/>
  <c r="M146" i="300"/>
  <c r="N146" i="300"/>
  <c r="P146" i="300"/>
  <c r="Q146" i="300"/>
  <c r="T146" i="300"/>
  <c r="U146" i="300"/>
  <c r="V146" i="300"/>
  <c r="W146" i="300"/>
  <c r="X146" i="300"/>
  <c r="Y146" i="300"/>
  <c r="Z146" i="300"/>
  <c r="AA146" i="300"/>
  <c r="AB146" i="300"/>
  <c r="AC146" i="300"/>
  <c r="AD146" i="300"/>
  <c r="AE146" i="300"/>
  <c r="AF146" i="300"/>
  <c r="AG146" i="300"/>
  <c r="AH146" i="300"/>
  <c r="AI146" i="300"/>
  <c r="K147" i="300"/>
  <c r="L147" i="300"/>
  <c r="M147" i="300"/>
  <c r="N147" i="300"/>
  <c r="P147" i="300"/>
  <c r="Q147" i="300"/>
  <c r="T147" i="300"/>
  <c r="U147" i="300"/>
  <c r="V147" i="300"/>
  <c r="W147" i="300"/>
  <c r="X147" i="300"/>
  <c r="Y147" i="300"/>
  <c r="Z147" i="300"/>
  <c r="AA147" i="300"/>
  <c r="AB147" i="300"/>
  <c r="AC147" i="300"/>
  <c r="AD147" i="300"/>
  <c r="AE147" i="300"/>
  <c r="AF147" i="300"/>
  <c r="AG147" i="300"/>
  <c r="AH147" i="300"/>
  <c r="AI147" i="300"/>
  <c r="K148" i="300"/>
  <c r="L148" i="300"/>
  <c r="M148" i="300"/>
  <c r="N148" i="300"/>
  <c r="P148" i="300"/>
  <c r="Q148" i="300"/>
  <c r="T148" i="300"/>
  <c r="U148" i="300"/>
  <c r="V148" i="300"/>
  <c r="W148" i="300"/>
  <c r="X148" i="300"/>
  <c r="Y148" i="300"/>
  <c r="Z148" i="300"/>
  <c r="AA148" i="300"/>
  <c r="AB148" i="300"/>
  <c r="AC148" i="300"/>
  <c r="AD148" i="300"/>
  <c r="AE148" i="300"/>
  <c r="AF148" i="300"/>
  <c r="AG148" i="300"/>
  <c r="AH148" i="300"/>
  <c r="AI148" i="300"/>
  <c r="K149" i="300"/>
  <c r="L149" i="300"/>
  <c r="M149" i="300"/>
  <c r="N149" i="300"/>
  <c r="P149" i="300"/>
  <c r="Q149" i="300"/>
  <c r="T149" i="300"/>
  <c r="U149" i="300"/>
  <c r="V149" i="300"/>
  <c r="W149" i="300"/>
  <c r="X149" i="300"/>
  <c r="Y149" i="300"/>
  <c r="Z149" i="300"/>
  <c r="AA149" i="300"/>
  <c r="AB149" i="300"/>
  <c r="AC149" i="300"/>
  <c r="AD149" i="300"/>
  <c r="AE149" i="300"/>
  <c r="AF149" i="300"/>
  <c r="AG149" i="300"/>
  <c r="AH149" i="300"/>
  <c r="AI149" i="300"/>
  <c r="K150" i="300"/>
  <c r="L150" i="300"/>
  <c r="M150" i="300"/>
  <c r="N150" i="300"/>
  <c r="P150" i="300"/>
  <c r="Q150" i="300"/>
  <c r="T150" i="300"/>
  <c r="U150" i="300"/>
  <c r="V150" i="300"/>
  <c r="W150" i="300"/>
  <c r="X150" i="300"/>
  <c r="Y150" i="300"/>
  <c r="Z150" i="300"/>
  <c r="AA150" i="300"/>
  <c r="AB150" i="300"/>
  <c r="AC150" i="300"/>
  <c r="AD150" i="300"/>
  <c r="AE150" i="300"/>
  <c r="AF150" i="300"/>
  <c r="AG150" i="300"/>
  <c r="AH150" i="300"/>
  <c r="AI150" i="300"/>
  <c r="K151" i="300"/>
  <c r="L151" i="300"/>
  <c r="M151" i="300"/>
  <c r="N151" i="300"/>
  <c r="P151" i="300"/>
  <c r="Q151" i="300"/>
  <c r="T151" i="300"/>
  <c r="U151" i="300"/>
  <c r="V151" i="300"/>
  <c r="W151" i="300"/>
  <c r="X151" i="300"/>
  <c r="Y151" i="300"/>
  <c r="Z151" i="300"/>
  <c r="AA151" i="300"/>
  <c r="AB151" i="300"/>
  <c r="AC151" i="300"/>
  <c r="AD151" i="300"/>
  <c r="AE151" i="300"/>
  <c r="AF151" i="300"/>
  <c r="AG151" i="300"/>
  <c r="AH151" i="300"/>
  <c r="AI151" i="300"/>
  <c r="K152" i="300"/>
  <c r="L152" i="300"/>
  <c r="M152" i="300"/>
  <c r="N152" i="300"/>
  <c r="P152" i="300"/>
  <c r="Q152" i="300"/>
  <c r="T152" i="300"/>
  <c r="U152" i="300"/>
  <c r="V152" i="300"/>
  <c r="W152" i="300"/>
  <c r="X152" i="300"/>
  <c r="Y152" i="300"/>
  <c r="Z152" i="300"/>
  <c r="AA152" i="300"/>
  <c r="AB152" i="300"/>
  <c r="AC152" i="300"/>
  <c r="AD152" i="300"/>
  <c r="AE152" i="300"/>
  <c r="AF152" i="300"/>
  <c r="AG152" i="300"/>
  <c r="AH152" i="300"/>
  <c r="AI152" i="300"/>
  <c r="K153" i="300"/>
  <c r="L153" i="300"/>
  <c r="M153" i="300"/>
  <c r="N153" i="300"/>
  <c r="P153" i="300"/>
  <c r="Q153" i="300"/>
  <c r="T153" i="300"/>
  <c r="U153" i="300"/>
  <c r="V153" i="300"/>
  <c r="W153" i="300"/>
  <c r="X153" i="300"/>
  <c r="Y153" i="300"/>
  <c r="Z153" i="300"/>
  <c r="AA153" i="300"/>
  <c r="AB153" i="300"/>
  <c r="AC153" i="300"/>
  <c r="AD153" i="300"/>
  <c r="AE153" i="300"/>
  <c r="AF153" i="300"/>
  <c r="AG153" i="300"/>
  <c r="AH153" i="300"/>
  <c r="AI153" i="300"/>
  <c r="K154" i="300"/>
  <c r="L154" i="300"/>
  <c r="M154" i="300"/>
  <c r="N154" i="300"/>
  <c r="P154" i="300"/>
  <c r="Q154" i="300"/>
  <c r="T154" i="300"/>
  <c r="U154" i="300"/>
  <c r="V154" i="300"/>
  <c r="W154" i="300"/>
  <c r="X154" i="300"/>
  <c r="Y154" i="300"/>
  <c r="Z154" i="300"/>
  <c r="AA154" i="300"/>
  <c r="AB154" i="300"/>
  <c r="AC154" i="300"/>
  <c r="AD154" i="300"/>
  <c r="AE154" i="300"/>
  <c r="AF154" i="300"/>
  <c r="AG154" i="300"/>
  <c r="AH154" i="300"/>
  <c r="AI154" i="300"/>
  <c r="K155" i="300"/>
  <c r="L155" i="300"/>
  <c r="M155" i="300"/>
  <c r="N155" i="300"/>
  <c r="P155" i="300"/>
  <c r="Q155" i="300"/>
  <c r="T155" i="300"/>
  <c r="U155" i="300"/>
  <c r="V155" i="300"/>
  <c r="W155" i="300"/>
  <c r="X155" i="300"/>
  <c r="Y155" i="300"/>
  <c r="Z155" i="300"/>
  <c r="AA155" i="300"/>
  <c r="AB155" i="300"/>
  <c r="AC155" i="300"/>
  <c r="AD155" i="300"/>
  <c r="AE155" i="300"/>
  <c r="AF155" i="300"/>
  <c r="AG155" i="300"/>
  <c r="AH155" i="300"/>
  <c r="AI155" i="300"/>
  <c r="K156" i="300"/>
  <c r="L156" i="300"/>
  <c r="M156" i="300"/>
  <c r="N156" i="300"/>
  <c r="P156" i="300"/>
  <c r="Q156" i="300"/>
  <c r="T156" i="300"/>
  <c r="U156" i="300"/>
  <c r="V156" i="300"/>
  <c r="W156" i="300"/>
  <c r="X156" i="300"/>
  <c r="Y156" i="300"/>
  <c r="Z156" i="300"/>
  <c r="AA156" i="300"/>
  <c r="AB156" i="300"/>
  <c r="AC156" i="300"/>
  <c r="AD156" i="300"/>
  <c r="AE156" i="300"/>
  <c r="AF156" i="300"/>
  <c r="AG156" i="300"/>
  <c r="AH156" i="300"/>
  <c r="AI156" i="300"/>
  <c r="K157" i="300"/>
  <c r="L157" i="300"/>
  <c r="M157" i="300"/>
  <c r="N157" i="300"/>
  <c r="P157" i="300"/>
  <c r="Q157" i="300"/>
  <c r="T157" i="300"/>
  <c r="U157" i="300"/>
  <c r="V157" i="300"/>
  <c r="W157" i="300"/>
  <c r="X157" i="300"/>
  <c r="Y157" i="300"/>
  <c r="Z157" i="300"/>
  <c r="AA157" i="300"/>
  <c r="AB157" i="300"/>
  <c r="AC157" i="300"/>
  <c r="AD157" i="300"/>
  <c r="AE157" i="300"/>
  <c r="AF157" i="300"/>
  <c r="AG157" i="300"/>
  <c r="AH157" i="300"/>
  <c r="AI157" i="300"/>
  <c r="K158" i="300"/>
  <c r="L158" i="300"/>
  <c r="M158" i="300"/>
  <c r="N158" i="300"/>
  <c r="P158" i="300"/>
  <c r="Q158" i="300"/>
  <c r="T158" i="300"/>
  <c r="U158" i="300"/>
  <c r="V158" i="300"/>
  <c r="W158" i="300"/>
  <c r="X158" i="300"/>
  <c r="Y158" i="300"/>
  <c r="Z158" i="300"/>
  <c r="AA158" i="300"/>
  <c r="AB158" i="300"/>
  <c r="AC158" i="300"/>
  <c r="AD158" i="300"/>
  <c r="AE158" i="300"/>
  <c r="AF158" i="300"/>
  <c r="AG158" i="300"/>
  <c r="AH158" i="300"/>
  <c r="AI158" i="300"/>
  <c r="K159" i="300"/>
  <c r="L159" i="300"/>
  <c r="M159" i="300"/>
  <c r="N159" i="300"/>
  <c r="P159" i="300"/>
  <c r="Q159" i="300"/>
  <c r="T159" i="300"/>
  <c r="U159" i="300"/>
  <c r="V159" i="300"/>
  <c r="W159" i="300"/>
  <c r="X159" i="300"/>
  <c r="Y159" i="300"/>
  <c r="Z159" i="300"/>
  <c r="AA159" i="300"/>
  <c r="AB159" i="300"/>
  <c r="AC159" i="300"/>
  <c r="AD159" i="300"/>
  <c r="AE159" i="300"/>
  <c r="AF159" i="300"/>
  <c r="AG159" i="300"/>
  <c r="AH159" i="300"/>
  <c r="AI159" i="300"/>
  <c r="K160" i="300"/>
  <c r="L160" i="300"/>
  <c r="M160" i="300"/>
  <c r="N160" i="300"/>
  <c r="P160" i="300"/>
  <c r="Q160" i="300"/>
  <c r="T160" i="300"/>
  <c r="U160" i="300"/>
  <c r="V160" i="300"/>
  <c r="W160" i="300"/>
  <c r="X160" i="300"/>
  <c r="Y160" i="300"/>
  <c r="Z160" i="300"/>
  <c r="AA160" i="300"/>
  <c r="AB160" i="300"/>
  <c r="AC160" i="300"/>
  <c r="AD160" i="300"/>
  <c r="AE160" i="300"/>
  <c r="AF160" i="300"/>
  <c r="AG160" i="300"/>
  <c r="AH160" i="300"/>
  <c r="AI160" i="300"/>
  <c r="K161" i="300"/>
  <c r="L161" i="300"/>
  <c r="M161" i="300"/>
  <c r="N161" i="300"/>
  <c r="P161" i="300"/>
  <c r="Q161" i="300"/>
  <c r="T161" i="300"/>
  <c r="U161" i="300"/>
  <c r="V161" i="300"/>
  <c r="W161" i="300"/>
  <c r="X161" i="300"/>
  <c r="Y161" i="300"/>
  <c r="Z161" i="300"/>
  <c r="AA161" i="300"/>
  <c r="AB161" i="300"/>
  <c r="AC161" i="300"/>
  <c r="AD161" i="300"/>
  <c r="AE161" i="300"/>
  <c r="AF161" i="300"/>
  <c r="AG161" i="300"/>
  <c r="AH161" i="300"/>
  <c r="AI161" i="300"/>
  <c r="K162" i="300"/>
  <c r="L162" i="300"/>
  <c r="M162" i="300"/>
  <c r="N162" i="300"/>
  <c r="P162" i="300"/>
  <c r="Q162" i="300"/>
  <c r="T162" i="300"/>
  <c r="U162" i="300"/>
  <c r="V162" i="300"/>
  <c r="W162" i="300"/>
  <c r="X162" i="300"/>
  <c r="Y162" i="300"/>
  <c r="Z162" i="300"/>
  <c r="AA162" i="300"/>
  <c r="AB162" i="300"/>
  <c r="AC162" i="300"/>
  <c r="AD162" i="300"/>
  <c r="AE162" i="300"/>
  <c r="AF162" i="300"/>
  <c r="AG162" i="300"/>
  <c r="AH162" i="300"/>
  <c r="AI162" i="300"/>
  <c r="K163" i="300"/>
  <c r="L163" i="300"/>
  <c r="M163" i="300"/>
  <c r="N163" i="300"/>
  <c r="P163" i="300"/>
  <c r="Q163" i="300"/>
  <c r="T163" i="300"/>
  <c r="U163" i="300"/>
  <c r="V163" i="300"/>
  <c r="W163" i="300"/>
  <c r="X163" i="300"/>
  <c r="Y163" i="300"/>
  <c r="Z163" i="300"/>
  <c r="AA163" i="300"/>
  <c r="AB163" i="300"/>
  <c r="AC163" i="300"/>
  <c r="AD163" i="300"/>
  <c r="AE163" i="300"/>
  <c r="AF163" i="300"/>
  <c r="AG163" i="300"/>
  <c r="AH163" i="300"/>
  <c r="AI163" i="300"/>
  <c r="K164" i="300"/>
  <c r="L164" i="300"/>
  <c r="M164" i="300"/>
  <c r="N164" i="300"/>
  <c r="P164" i="300"/>
  <c r="Q164" i="300"/>
  <c r="T164" i="300"/>
  <c r="U164" i="300"/>
  <c r="V164" i="300"/>
  <c r="W164" i="300"/>
  <c r="X164" i="300"/>
  <c r="Y164" i="300"/>
  <c r="Z164" i="300"/>
  <c r="AA164" i="300"/>
  <c r="AB164" i="300"/>
  <c r="AC164" i="300"/>
  <c r="AD164" i="300"/>
  <c r="AE164" i="300"/>
  <c r="AF164" i="300"/>
  <c r="AG164" i="300"/>
  <c r="AH164" i="300"/>
  <c r="AI164" i="300"/>
  <c r="K165" i="300"/>
  <c r="L165" i="300"/>
  <c r="M165" i="300"/>
  <c r="N165" i="300"/>
  <c r="P165" i="300"/>
  <c r="Q165" i="300"/>
  <c r="T165" i="300"/>
  <c r="U165" i="300"/>
  <c r="V165" i="300"/>
  <c r="W165" i="300"/>
  <c r="X165" i="300"/>
  <c r="Y165" i="300"/>
  <c r="Z165" i="300"/>
  <c r="AA165" i="300"/>
  <c r="AB165" i="300"/>
  <c r="AC165" i="300"/>
  <c r="AD165" i="300"/>
  <c r="AE165" i="300"/>
  <c r="AF165" i="300"/>
  <c r="AG165" i="300"/>
  <c r="AH165" i="300"/>
  <c r="AI165" i="300"/>
  <c r="K166" i="300"/>
  <c r="L166" i="300"/>
  <c r="M166" i="300"/>
  <c r="N166" i="300"/>
  <c r="P166" i="300"/>
  <c r="Q166" i="300"/>
  <c r="T166" i="300"/>
  <c r="U166" i="300"/>
  <c r="V166" i="300"/>
  <c r="W166" i="300"/>
  <c r="X166" i="300"/>
  <c r="Y166" i="300"/>
  <c r="Z166" i="300"/>
  <c r="AA166" i="300"/>
  <c r="AB166" i="300"/>
  <c r="AC166" i="300"/>
  <c r="AD166" i="300"/>
  <c r="AE166" i="300"/>
  <c r="AF166" i="300"/>
  <c r="AG166" i="300"/>
  <c r="AH166" i="300"/>
  <c r="AI166" i="300"/>
  <c r="K167" i="300"/>
  <c r="L167" i="300"/>
  <c r="M167" i="300"/>
  <c r="N167" i="300"/>
  <c r="P167" i="300"/>
  <c r="Q167" i="300"/>
  <c r="T167" i="300"/>
  <c r="U167" i="300"/>
  <c r="V167" i="300"/>
  <c r="W167" i="300"/>
  <c r="X167" i="300"/>
  <c r="Y167" i="300"/>
  <c r="Z167" i="300"/>
  <c r="AA167" i="300"/>
  <c r="AB167" i="300"/>
  <c r="AC167" i="300"/>
  <c r="AD167" i="300"/>
  <c r="AE167" i="300"/>
  <c r="AF167" i="300"/>
  <c r="AG167" i="300"/>
  <c r="AH167" i="300"/>
  <c r="AI167" i="300"/>
  <c r="K168" i="300"/>
  <c r="L168" i="300"/>
  <c r="M168" i="300"/>
  <c r="N168" i="300"/>
  <c r="P168" i="300"/>
  <c r="Q168" i="300"/>
  <c r="T168" i="300"/>
  <c r="U168" i="300"/>
  <c r="V168" i="300"/>
  <c r="W168" i="300"/>
  <c r="X168" i="300"/>
  <c r="Y168" i="300"/>
  <c r="Z168" i="300"/>
  <c r="AA168" i="300"/>
  <c r="AB168" i="300"/>
  <c r="AC168" i="300"/>
  <c r="AD168" i="300"/>
  <c r="AE168" i="300"/>
  <c r="AF168" i="300"/>
  <c r="AG168" i="300"/>
  <c r="AH168" i="300"/>
  <c r="AI168" i="300"/>
  <c r="K169" i="300"/>
  <c r="L169" i="300"/>
  <c r="M169" i="300"/>
  <c r="N169" i="300"/>
  <c r="P169" i="300"/>
  <c r="Q169" i="300"/>
  <c r="T169" i="300"/>
  <c r="U169" i="300"/>
  <c r="V169" i="300"/>
  <c r="W169" i="300"/>
  <c r="X169" i="300"/>
  <c r="Y169" i="300"/>
  <c r="Z169" i="300"/>
  <c r="AA169" i="300"/>
  <c r="AB169" i="300"/>
  <c r="AC169" i="300"/>
  <c r="AD169" i="300"/>
  <c r="AE169" i="300"/>
  <c r="AF169" i="300"/>
  <c r="AG169" i="300"/>
  <c r="AH169" i="300"/>
  <c r="AI169" i="300"/>
  <c r="K170" i="300"/>
  <c r="L170" i="300"/>
  <c r="M170" i="300"/>
  <c r="N170" i="300"/>
  <c r="P170" i="300"/>
  <c r="Q170" i="300"/>
  <c r="T170" i="300"/>
  <c r="U170" i="300"/>
  <c r="V170" i="300"/>
  <c r="W170" i="300"/>
  <c r="X170" i="300"/>
  <c r="Y170" i="300"/>
  <c r="Z170" i="300"/>
  <c r="AA170" i="300"/>
  <c r="AB170" i="300"/>
  <c r="AC170" i="300"/>
  <c r="AD170" i="300"/>
  <c r="AE170" i="300"/>
  <c r="AF170" i="300"/>
  <c r="AG170" i="300"/>
  <c r="AH170" i="300"/>
  <c r="AI170" i="300"/>
  <c r="K171" i="300"/>
  <c r="L171" i="300"/>
  <c r="M171" i="300"/>
  <c r="N171" i="300"/>
  <c r="P171" i="300"/>
  <c r="Q171" i="300"/>
  <c r="T171" i="300"/>
  <c r="U171" i="300"/>
  <c r="V171" i="300"/>
  <c r="W171" i="300"/>
  <c r="X171" i="300"/>
  <c r="Y171" i="300"/>
  <c r="Z171" i="300"/>
  <c r="AA171" i="300"/>
  <c r="AB171" i="300"/>
  <c r="AC171" i="300"/>
  <c r="AD171" i="300"/>
  <c r="AE171" i="300"/>
  <c r="AF171" i="300"/>
  <c r="AG171" i="300"/>
  <c r="AH171" i="300"/>
  <c r="AI171" i="300"/>
  <c r="K172" i="300"/>
  <c r="L172" i="300"/>
  <c r="M172" i="300"/>
  <c r="N172" i="300"/>
  <c r="P172" i="300"/>
  <c r="Q172" i="300"/>
  <c r="T172" i="300"/>
  <c r="U172" i="300"/>
  <c r="V172" i="300"/>
  <c r="W172" i="300"/>
  <c r="X172" i="300"/>
  <c r="Y172" i="300"/>
  <c r="Z172" i="300"/>
  <c r="AA172" i="300"/>
  <c r="AB172" i="300"/>
  <c r="AC172" i="300"/>
  <c r="AD172" i="300"/>
  <c r="AE172" i="300"/>
  <c r="AF172" i="300"/>
  <c r="AG172" i="300"/>
  <c r="AH172" i="300"/>
  <c r="AI172" i="300"/>
  <c r="K173" i="300"/>
  <c r="L173" i="300"/>
  <c r="M173" i="300"/>
  <c r="N173" i="300"/>
  <c r="P173" i="300"/>
  <c r="Q173" i="300"/>
  <c r="T173" i="300"/>
  <c r="U173" i="300"/>
  <c r="V173" i="300"/>
  <c r="W173" i="300"/>
  <c r="X173" i="300"/>
  <c r="Y173" i="300"/>
  <c r="Z173" i="300"/>
  <c r="AA173" i="300"/>
  <c r="AB173" i="300"/>
  <c r="AC173" i="300"/>
  <c r="AD173" i="300"/>
  <c r="AE173" i="300"/>
  <c r="AF173" i="300"/>
  <c r="AG173" i="300"/>
  <c r="AH173" i="300"/>
  <c r="AI173" i="300"/>
  <c r="K174" i="300"/>
  <c r="L174" i="300"/>
  <c r="M174" i="300"/>
  <c r="N174" i="300"/>
  <c r="P174" i="300"/>
  <c r="Q174" i="300"/>
  <c r="T174" i="300"/>
  <c r="U174" i="300"/>
  <c r="V174" i="300"/>
  <c r="W174" i="300"/>
  <c r="X174" i="300"/>
  <c r="Y174" i="300"/>
  <c r="Z174" i="300"/>
  <c r="AA174" i="300"/>
  <c r="AB174" i="300"/>
  <c r="AC174" i="300"/>
  <c r="AD174" i="300"/>
  <c r="AE174" i="300"/>
  <c r="AF174" i="300"/>
  <c r="AG174" i="300"/>
  <c r="AH174" i="300"/>
  <c r="AI174" i="300"/>
  <c r="K175" i="300"/>
  <c r="L175" i="300"/>
  <c r="M175" i="300"/>
  <c r="N175" i="300"/>
  <c r="P175" i="300"/>
  <c r="Q175" i="300"/>
  <c r="T175" i="300"/>
  <c r="U175" i="300"/>
  <c r="V175" i="300"/>
  <c r="W175" i="300"/>
  <c r="X175" i="300"/>
  <c r="Y175" i="300"/>
  <c r="Z175" i="300"/>
  <c r="AA175" i="300"/>
  <c r="AB175" i="300"/>
  <c r="AC175" i="300"/>
  <c r="AD175" i="300"/>
  <c r="AE175" i="300"/>
  <c r="AF175" i="300"/>
  <c r="AG175" i="300"/>
  <c r="AH175" i="300"/>
  <c r="AI175" i="300"/>
  <c r="K176" i="300"/>
  <c r="L176" i="300"/>
  <c r="M176" i="300"/>
  <c r="N176" i="300"/>
  <c r="P176" i="300"/>
  <c r="Q176" i="300"/>
  <c r="T176" i="300"/>
  <c r="U176" i="300"/>
  <c r="V176" i="300"/>
  <c r="W176" i="300"/>
  <c r="X176" i="300"/>
  <c r="Y176" i="300"/>
  <c r="Z176" i="300"/>
  <c r="AA176" i="300"/>
  <c r="AB176" i="300"/>
  <c r="AC176" i="300"/>
  <c r="AD176" i="300"/>
  <c r="AE176" i="300"/>
  <c r="AF176" i="300"/>
  <c r="AG176" i="300"/>
  <c r="AH176" i="300"/>
  <c r="AI176" i="300"/>
  <c r="K177" i="300"/>
  <c r="L177" i="300"/>
  <c r="M177" i="300"/>
  <c r="N177" i="300"/>
  <c r="P177" i="300"/>
  <c r="Q177" i="300"/>
  <c r="T177" i="300"/>
  <c r="U177" i="300"/>
  <c r="V177" i="300"/>
  <c r="W177" i="300"/>
  <c r="X177" i="300"/>
  <c r="Y177" i="300"/>
  <c r="Z177" i="300"/>
  <c r="AA177" i="300"/>
  <c r="AB177" i="300"/>
  <c r="AC177" i="300"/>
  <c r="AD177" i="300"/>
  <c r="AE177" i="300"/>
  <c r="AF177" i="300"/>
  <c r="AG177" i="300"/>
  <c r="AH177" i="300"/>
  <c r="AI177" i="300"/>
  <c r="K178" i="300"/>
  <c r="L178" i="300"/>
  <c r="M178" i="300"/>
  <c r="N178" i="300"/>
  <c r="P178" i="300"/>
  <c r="Q178" i="300"/>
  <c r="T178" i="300"/>
  <c r="U178" i="300"/>
  <c r="V178" i="300"/>
  <c r="W178" i="300"/>
  <c r="X178" i="300"/>
  <c r="Y178" i="300"/>
  <c r="Z178" i="300"/>
  <c r="AA178" i="300"/>
  <c r="AB178" i="300"/>
  <c r="AC178" i="300"/>
  <c r="AD178" i="300"/>
  <c r="AE178" i="300"/>
  <c r="AF178" i="300"/>
  <c r="AG178" i="300"/>
  <c r="AH178" i="300"/>
  <c r="AI178" i="300"/>
  <c r="K179" i="300"/>
  <c r="L179" i="300"/>
  <c r="M179" i="300"/>
  <c r="N179" i="300"/>
  <c r="P179" i="300"/>
  <c r="Q179" i="300"/>
  <c r="T179" i="300"/>
  <c r="U179" i="300"/>
  <c r="V179" i="300"/>
  <c r="W179" i="300"/>
  <c r="X179" i="300"/>
  <c r="Y179" i="300"/>
  <c r="Z179" i="300"/>
  <c r="AA179" i="300"/>
  <c r="AB179" i="300"/>
  <c r="AC179" i="300"/>
  <c r="AD179" i="300"/>
  <c r="AE179" i="300"/>
  <c r="AF179" i="300"/>
  <c r="AG179" i="300"/>
  <c r="AH179" i="300"/>
  <c r="AI179" i="300"/>
  <c r="K180" i="300"/>
  <c r="L180" i="300"/>
  <c r="M180" i="300"/>
  <c r="N180" i="300"/>
  <c r="P180" i="300"/>
  <c r="Q180" i="300"/>
  <c r="T180" i="300"/>
  <c r="U180" i="300"/>
  <c r="V180" i="300"/>
  <c r="W180" i="300"/>
  <c r="X180" i="300"/>
  <c r="Y180" i="300"/>
  <c r="Z180" i="300"/>
  <c r="AA180" i="300"/>
  <c r="AB180" i="300"/>
  <c r="AC180" i="300"/>
  <c r="AD180" i="300"/>
  <c r="AE180" i="300"/>
  <c r="AF180" i="300"/>
  <c r="AG180" i="300"/>
  <c r="AH180" i="300"/>
  <c r="AI180" i="300"/>
  <c r="K181" i="300"/>
  <c r="L181" i="300"/>
  <c r="M181" i="300"/>
  <c r="N181" i="300"/>
  <c r="P181" i="300"/>
  <c r="Q181" i="300"/>
  <c r="T181" i="300"/>
  <c r="U181" i="300"/>
  <c r="V181" i="300"/>
  <c r="W181" i="300"/>
  <c r="X181" i="300"/>
  <c r="Y181" i="300"/>
  <c r="Z181" i="300"/>
  <c r="AA181" i="300"/>
  <c r="AB181" i="300"/>
  <c r="AC181" i="300"/>
  <c r="AD181" i="300"/>
  <c r="AE181" i="300"/>
  <c r="AF181" i="300"/>
  <c r="AG181" i="300"/>
  <c r="AH181" i="300"/>
  <c r="AI181" i="300"/>
  <c r="K182" i="300"/>
  <c r="L182" i="300"/>
  <c r="M182" i="300"/>
  <c r="N182" i="300"/>
  <c r="P182" i="300"/>
  <c r="Q182" i="300"/>
  <c r="T182" i="300"/>
  <c r="U182" i="300"/>
  <c r="V182" i="300"/>
  <c r="W182" i="300"/>
  <c r="X182" i="300"/>
  <c r="Y182" i="300"/>
  <c r="Z182" i="300"/>
  <c r="AA182" i="300"/>
  <c r="AB182" i="300"/>
  <c r="AC182" i="300"/>
  <c r="AD182" i="300"/>
  <c r="AE182" i="300"/>
  <c r="AF182" i="300"/>
  <c r="AG182" i="300"/>
  <c r="AH182" i="300"/>
  <c r="AI182" i="300"/>
  <c r="K183" i="300"/>
  <c r="L183" i="300"/>
  <c r="M183" i="300"/>
  <c r="N183" i="300"/>
  <c r="P183" i="300"/>
  <c r="Q183" i="300"/>
  <c r="T183" i="300"/>
  <c r="U183" i="300"/>
  <c r="V183" i="300"/>
  <c r="W183" i="300"/>
  <c r="X183" i="300"/>
  <c r="Y183" i="300"/>
  <c r="Z183" i="300"/>
  <c r="AA183" i="300"/>
  <c r="AB183" i="300"/>
  <c r="AC183" i="300"/>
  <c r="AD183" i="300"/>
  <c r="AE183" i="300"/>
  <c r="AF183" i="300"/>
  <c r="AG183" i="300"/>
  <c r="AH183" i="300"/>
  <c r="AI183" i="300"/>
  <c r="K184" i="300"/>
  <c r="L184" i="300"/>
  <c r="M184" i="300"/>
  <c r="N184" i="300"/>
  <c r="P184" i="300"/>
  <c r="Q184" i="300"/>
  <c r="T184" i="300"/>
  <c r="U184" i="300"/>
  <c r="V184" i="300"/>
  <c r="W184" i="300"/>
  <c r="X184" i="300"/>
  <c r="Y184" i="300"/>
  <c r="Z184" i="300"/>
  <c r="AA184" i="300"/>
  <c r="AB184" i="300"/>
  <c r="AC184" i="300"/>
  <c r="AD184" i="300"/>
  <c r="AE184" i="300"/>
  <c r="AF184" i="300"/>
  <c r="AG184" i="300"/>
  <c r="AH184" i="300"/>
  <c r="AI184" i="300"/>
  <c r="K185" i="300"/>
  <c r="L185" i="300"/>
  <c r="M185" i="300"/>
  <c r="N185" i="300"/>
  <c r="P185" i="300"/>
  <c r="Q185" i="300"/>
  <c r="T185" i="300"/>
  <c r="U185" i="300"/>
  <c r="V185" i="300"/>
  <c r="W185" i="300"/>
  <c r="X185" i="300"/>
  <c r="Y185" i="300"/>
  <c r="Z185" i="300"/>
  <c r="AA185" i="300"/>
  <c r="AB185" i="300"/>
  <c r="AC185" i="300"/>
  <c r="AD185" i="300"/>
  <c r="AE185" i="300"/>
  <c r="AF185" i="300"/>
  <c r="AG185" i="300"/>
  <c r="AH185" i="300"/>
  <c r="AI185" i="300"/>
  <c r="K186" i="300"/>
  <c r="L186" i="300"/>
  <c r="M186" i="300"/>
  <c r="N186" i="300"/>
  <c r="P186" i="300"/>
  <c r="Q186" i="300"/>
  <c r="T186" i="300"/>
  <c r="U186" i="300"/>
  <c r="V186" i="300"/>
  <c r="W186" i="300"/>
  <c r="X186" i="300"/>
  <c r="Y186" i="300"/>
  <c r="Z186" i="300"/>
  <c r="AA186" i="300"/>
  <c r="AB186" i="300"/>
  <c r="AC186" i="300"/>
  <c r="AD186" i="300"/>
  <c r="AE186" i="300"/>
  <c r="AF186" i="300"/>
  <c r="AG186" i="300"/>
  <c r="AH186" i="300"/>
  <c r="AI186" i="300"/>
  <c r="K187" i="300"/>
  <c r="L187" i="300"/>
  <c r="M187" i="300"/>
  <c r="N187" i="300"/>
  <c r="P187" i="300"/>
  <c r="Q187" i="300"/>
  <c r="T187" i="300"/>
  <c r="U187" i="300"/>
  <c r="V187" i="300"/>
  <c r="W187" i="300"/>
  <c r="X187" i="300"/>
  <c r="Y187" i="300"/>
  <c r="Z187" i="300"/>
  <c r="AA187" i="300"/>
  <c r="AB187" i="300"/>
  <c r="AC187" i="300"/>
  <c r="AD187" i="300"/>
  <c r="AE187" i="300"/>
  <c r="AF187" i="300"/>
  <c r="AG187" i="300"/>
  <c r="AH187" i="300"/>
  <c r="AI187" i="300"/>
  <c r="K188" i="300"/>
  <c r="L188" i="300"/>
  <c r="M188" i="300"/>
  <c r="N188" i="300"/>
  <c r="P188" i="300"/>
  <c r="Q188" i="300"/>
  <c r="T188" i="300"/>
  <c r="U188" i="300"/>
  <c r="V188" i="300"/>
  <c r="W188" i="300"/>
  <c r="X188" i="300"/>
  <c r="Y188" i="300"/>
  <c r="Z188" i="300"/>
  <c r="AA188" i="300"/>
  <c r="AB188" i="300"/>
  <c r="AC188" i="300"/>
  <c r="AD188" i="300"/>
  <c r="AE188" i="300"/>
  <c r="AF188" i="300"/>
  <c r="AG188" i="300"/>
  <c r="AH188" i="300"/>
  <c r="AI188" i="300"/>
  <c r="K189" i="300"/>
  <c r="L189" i="300"/>
  <c r="M189" i="300"/>
  <c r="N189" i="300"/>
  <c r="P189" i="300"/>
  <c r="Q189" i="300"/>
  <c r="T189" i="300"/>
  <c r="U189" i="300"/>
  <c r="V189" i="300"/>
  <c r="W189" i="300"/>
  <c r="X189" i="300"/>
  <c r="Y189" i="300"/>
  <c r="Z189" i="300"/>
  <c r="AA189" i="300"/>
  <c r="AB189" i="300"/>
  <c r="AC189" i="300"/>
  <c r="AD189" i="300"/>
  <c r="AE189" i="300"/>
  <c r="AF189" i="300"/>
  <c r="AG189" i="300"/>
  <c r="AH189" i="300"/>
  <c r="AI189" i="300"/>
  <c r="K190" i="300"/>
  <c r="L190" i="300"/>
  <c r="M190" i="300"/>
  <c r="N190" i="300"/>
  <c r="P190" i="300"/>
  <c r="Q190" i="300"/>
  <c r="T190" i="300"/>
  <c r="U190" i="300"/>
  <c r="V190" i="300"/>
  <c r="W190" i="300"/>
  <c r="X190" i="300"/>
  <c r="Y190" i="300"/>
  <c r="Z190" i="300"/>
  <c r="AA190" i="300"/>
  <c r="AB190" i="300"/>
  <c r="AC190" i="300"/>
  <c r="AD190" i="300"/>
  <c r="AE190" i="300"/>
  <c r="AF190" i="300"/>
  <c r="AG190" i="300"/>
  <c r="AH190" i="300"/>
  <c r="AI190" i="300"/>
  <c r="K191" i="300"/>
  <c r="L191" i="300"/>
  <c r="M191" i="300"/>
  <c r="N191" i="300"/>
  <c r="P191" i="300"/>
  <c r="Q191" i="300"/>
  <c r="T191" i="300"/>
  <c r="U191" i="300"/>
  <c r="V191" i="300"/>
  <c r="W191" i="300"/>
  <c r="X191" i="300"/>
  <c r="Y191" i="300"/>
  <c r="Z191" i="300"/>
  <c r="AA191" i="300"/>
  <c r="AB191" i="300"/>
  <c r="AC191" i="300"/>
  <c r="AD191" i="300"/>
  <c r="AE191" i="300"/>
  <c r="AF191" i="300"/>
  <c r="AG191" i="300"/>
  <c r="AH191" i="300"/>
  <c r="AI191" i="300"/>
  <c r="K192" i="300"/>
  <c r="L192" i="300"/>
  <c r="M192" i="300"/>
  <c r="N192" i="300"/>
  <c r="P192" i="300"/>
  <c r="Q192" i="300"/>
  <c r="T192" i="300"/>
  <c r="U192" i="300"/>
  <c r="V192" i="300"/>
  <c r="W192" i="300"/>
  <c r="X192" i="300"/>
  <c r="Y192" i="300"/>
  <c r="Z192" i="300"/>
  <c r="AA192" i="300"/>
  <c r="AB192" i="300"/>
  <c r="AC192" i="300"/>
  <c r="AD192" i="300"/>
  <c r="AE192" i="300"/>
  <c r="AF192" i="300"/>
  <c r="AG192" i="300"/>
  <c r="AH192" i="300"/>
  <c r="AI192" i="300"/>
  <c r="K193" i="300"/>
  <c r="L193" i="300"/>
  <c r="M193" i="300"/>
  <c r="N193" i="300"/>
  <c r="P193" i="300"/>
  <c r="Q193" i="300"/>
  <c r="T193" i="300"/>
  <c r="U193" i="300"/>
  <c r="V193" i="300"/>
  <c r="W193" i="300"/>
  <c r="X193" i="300"/>
  <c r="Y193" i="300"/>
  <c r="Z193" i="300"/>
  <c r="AA193" i="300"/>
  <c r="AB193" i="300"/>
  <c r="AC193" i="300"/>
  <c r="AD193" i="300"/>
  <c r="AE193" i="300"/>
  <c r="AF193" i="300"/>
  <c r="AG193" i="300"/>
  <c r="AH193" i="300"/>
  <c r="AI193" i="300"/>
  <c r="K194" i="300"/>
  <c r="L194" i="300"/>
  <c r="M194" i="300"/>
  <c r="N194" i="300"/>
  <c r="P194" i="300"/>
  <c r="Q194" i="300"/>
  <c r="T194" i="300"/>
  <c r="U194" i="300"/>
  <c r="V194" i="300"/>
  <c r="W194" i="300"/>
  <c r="X194" i="300"/>
  <c r="Y194" i="300"/>
  <c r="Z194" i="300"/>
  <c r="AA194" i="300"/>
  <c r="AB194" i="300"/>
  <c r="AC194" i="300"/>
  <c r="AD194" i="300"/>
  <c r="AE194" i="300"/>
  <c r="AF194" i="300"/>
  <c r="AG194" i="300"/>
  <c r="AH194" i="300"/>
  <c r="AI194" i="300"/>
  <c r="K195" i="300"/>
  <c r="L195" i="300"/>
  <c r="M195" i="300"/>
  <c r="N195" i="300"/>
  <c r="P195" i="300"/>
  <c r="Q195" i="300"/>
  <c r="T195" i="300"/>
  <c r="U195" i="300"/>
  <c r="V195" i="300"/>
  <c r="W195" i="300"/>
  <c r="X195" i="300"/>
  <c r="Y195" i="300"/>
  <c r="Z195" i="300"/>
  <c r="AA195" i="300"/>
  <c r="AB195" i="300"/>
  <c r="AC195" i="300"/>
  <c r="AD195" i="300"/>
  <c r="AE195" i="300"/>
  <c r="AF195" i="300"/>
  <c r="AG195" i="300"/>
  <c r="AH195" i="300"/>
  <c r="AI195" i="300"/>
  <c r="K196" i="300"/>
  <c r="L196" i="300"/>
  <c r="M196" i="300"/>
  <c r="N196" i="300"/>
  <c r="P196" i="300"/>
  <c r="Q196" i="300"/>
  <c r="T196" i="300"/>
  <c r="U196" i="300"/>
  <c r="V196" i="300"/>
  <c r="W196" i="300"/>
  <c r="X196" i="300"/>
  <c r="Y196" i="300"/>
  <c r="Z196" i="300"/>
  <c r="AA196" i="300"/>
  <c r="AB196" i="300"/>
  <c r="AC196" i="300"/>
  <c r="AD196" i="300"/>
  <c r="AE196" i="300"/>
  <c r="AF196" i="300"/>
  <c r="AG196" i="300"/>
  <c r="AH196" i="300"/>
  <c r="AI196" i="300"/>
  <c r="K197" i="300"/>
  <c r="L197" i="300"/>
  <c r="M197" i="300"/>
  <c r="N197" i="300"/>
  <c r="P197" i="300"/>
  <c r="Q197" i="300"/>
  <c r="T197" i="300"/>
  <c r="U197" i="300"/>
  <c r="V197" i="300"/>
  <c r="W197" i="300"/>
  <c r="X197" i="300"/>
  <c r="Y197" i="300"/>
  <c r="Z197" i="300"/>
  <c r="AA197" i="300"/>
  <c r="AB197" i="300"/>
  <c r="AC197" i="300"/>
  <c r="AD197" i="300"/>
  <c r="AE197" i="300"/>
  <c r="AF197" i="300"/>
  <c r="AG197" i="300"/>
  <c r="AH197" i="300"/>
  <c r="AI197" i="300"/>
  <c r="K198" i="300"/>
  <c r="L198" i="300"/>
  <c r="M198" i="300"/>
  <c r="N198" i="300"/>
  <c r="P198" i="300"/>
  <c r="Q198" i="300"/>
  <c r="T198" i="300"/>
  <c r="U198" i="300"/>
  <c r="V198" i="300"/>
  <c r="W198" i="300"/>
  <c r="X198" i="300"/>
  <c r="Y198" i="300"/>
  <c r="Z198" i="300"/>
  <c r="AA198" i="300"/>
  <c r="AB198" i="300"/>
  <c r="AC198" i="300"/>
  <c r="AD198" i="300"/>
  <c r="AE198" i="300"/>
  <c r="AF198" i="300"/>
  <c r="AG198" i="300"/>
  <c r="AH198" i="300"/>
  <c r="AI198" i="300"/>
  <c r="K199" i="300"/>
  <c r="L199" i="300"/>
  <c r="M199" i="300"/>
  <c r="N199" i="300"/>
  <c r="P199" i="300"/>
  <c r="Q199" i="300"/>
  <c r="T199" i="300"/>
  <c r="U199" i="300"/>
  <c r="V199" i="300"/>
  <c r="W199" i="300"/>
  <c r="X199" i="300"/>
  <c r="Y199" i="300"/>
  <c r="Z199" i="300"/>
  <c r="AA199" i="300"/>
  <c r="AB199" i="300"/>
  <c r="AC199" i="300"/>
  <c r="AD199" i="300"/>
  <c r="AE199" i="300"/>
  <c r="AF199" i="300"/>
  <c r="AG199" i="300"/>
  <c r="AH199" i="300"/>
  <c r="AI199" i="300"/>
  <c r="K200" i="300"/>
  <c r="L200" i="300"/>
  <c r="M200" i="300"/>
  <c r="N200" i="300"/>
  <c r="P200" i="300"/>
  <c r="Q200" i="300"/>
  <c r="T200" i="300"/>
  <c r="U200" i="300"/>
  <c r="V200" i="300"/>
  <c r="W200" i="300"/>
  <c r="X200" i="300"/>
  <c r="Y200" i="300"/>
  <c r="Z200" i="300"/>
  <c r="AA200" i="300"/>
  <c r="AB200" i="300"/>
  <c r="AC200" i="300"/>
  <c r="AD200" i="300"/>
  <c r="AE200" i="300"/>
  <c r="AF200" i="300"/>
  <c r="AG200" i="300"/>
  <c r="AH200" i="300"/>
  <c r="AI200" i="300"/>
  <c r="K201" i="300"/>
  <c r="L201" i="300"/>
  <c r="M201" i="300"/>
  <c r="N201" i="300"/>
  <c r="P201" i="300"/>
  <c r="Q201" i="300"/>
  <c r="T201" i="300"/>
  <c r="U201" i="300"/>
  <c r="V201" i="300"/>
  <c r="W201" i="300"/>
  <c r="X201" i="300"/>
  <c r="Y201" i="300"/>
  <c r="Z201" i="300"/>
  <c r="AA201" i="300"/>
  <c r="AB201" i="300"/>
  <c r="AC201" i="300"/>
  <c r="AD201" i="300"/>
  <c r="AE201" i="300"/>
  <c r="AF201" i="300"/>
  <c r="AG201" i="300"/>
  <c r="AH201" i="300"/>
  <c r="AI201" i="300"/>
  <c r="K202" i="300"/>
  <c r="L202" i="300"/>
  <c r="M202" i="300"/>
  <c r="N202" i="300"/>
  <c r="P202" i="300"/>
  <c r="Q202" i="300"/>
  <c r="T202" i="300"/>
  <c r="U202" i="300"/>
  <c r="V202" i="300"/>
  <c r="W202" i="300"/>
  <c r="X202" i="300"/>
  <c r="Y202" i="300"/>
  <c r="Z202" i="300"/>
  <c r="AA202" i="300"/>
  <c r="AB202" i="300"/>
  <c r="AC202" i="300"/>
  <c r="AD202" i="300"/>
  <c r="AE202" i="300"/>
  <c r="AF202" i="300"/>
  <c r="AG202" i="300"/>
  <c r="AH202" i="300"/>
  <c r="AI202" i="300"/>
  <c r="K203" i="300"/>
  <c r="L203" i="300"/>
  <c r="M203" i="300"/>
  <c r="N203" i="300"/>
  <c r="P203" i="300"/>
  <c r="Q203" i="300"/>
  <c r="T203" i="300"/>
  <c r="U203" i="300"/>
  <c r="V203" i="300"/>
  <c r="W203" i="300"/>
  <c r="X203" i="300"/>
  <c r="Y203" i="300"/>
  <c r="Z203" i="300"/>
  <c r="AA203" i="300"/>
  <c r="AB203" i="300"/>
  <c r="AC203" i="300"/>
  <c r="AD203" i="300"/>
  <c r="AE203" i="300"/>
  <c r="AF203" i="300"/>
  <c r="AG203" i="300"/>
  <c r="AH203" i="300"/>
  <c r="AI203" i="300"/>
  <c r="K204" i="300"/>
  <c r="L204" i="300"/>
  <c r="M204" i="300"/>
  <c r="N204" i="300"/>
  <c r="P204" i="300"/>
  <c r="Q204" i="300"/>
  <c r="T204" i="300"/>
  <c r="U204" i="300"/>
  <c r="V204" i="300"/>
  <c r="W204" i="300"/>
  <c r="X204" i="300"/>
  <c r="Y204" i="300"/>
  <c r="Z204" i="300"/>
  <c r="AA204" i="300"/>
  <c r="AB204" i="300"/>
  <c r="AC204" i="300"/>
  <c r="AD204" i="300"/>
  <c r="AE204" i="300"/>
  <c r="AF204" i="300"/>
  <c r="AG204" i="300"/>
  <c r="AH204" i="300"/>
  <c r="AI204" i="300"/>
  <c r="K205" i="300"/>
  <c r="L205" i="300"/>
  <c r="M205" i="300"/>
  <c r="N205" i="300"/>
  <c r="P205" i="300"/>
  <c r="Q205" i="300"/>
  <c r="T205" i="300"/>
  <c r="U205" i="300"/>
  <c r="V205" i="300"/>
  <c r="W205" i="300"/>
  <c r="X205" i="300"/>
  <c r="Y205" i="300"/>
  <c r="Z205" i="300"/>
  <c r="AA205" i="300"/>
  <c r="AB205" i="300"/>
  <c r="AC205" i="300"/>
  <c r="AD205" i="300"/>
  <c r="AE205" i="300"/>
  <c r="AF205" i="300"/>
  <c r="AG205" i="300"/>
  <c r="AH205" i="300"/>
  <c r="AI205" i="300"/>
  <c r="K206" i="300"/>
  <c r="L206" i="300"/>
  <c r="M206" i="300"/>
  <c r="N206" i="300"/>
  <c r="P206" i="300"/>
  <c r="Q206" i="300"/>
  <c r="T206" i="300"/>
  <c r="U206" i="300"/>
  <c r="V206" i="300"/>
  <c r="W206" i="300"/>
  <c r="X206" i="300"/>
  <c r="Y206" i="300"/>
  <c r="Z206" i="300"/>
  <c r="AA206" i="300"/>
  <c r="AB206" i="300"/>
  <c r="AC206" i="300"/>
  <c r="AD206" i="300"/>
  <c r="AE206" i="300"/>
  <c r="AF206" i="300"/>
  <c r="AG206" i="300"/>
  <c r="AH206" i="300"/>
  <c r="AI206" i="300"/>
  <c r="K207" i="300"/>
  <c r="L207" i="300"/>
  <c r="M207" i="300"/>
  <c r="N207" i="300"/>
  <c r="P207" i="300"/>
  <c r="Q207" i="300"/>
  <c r="T207" i="300"/>
  <c r="U207" i="300"/>
  <c r="V207" i="300"/>
  <c r="W207" i="300"/>
  <c r="X207" i="300"/>
  <c r="Y207" i="300"/>
  <c r="Z207" i="300"/>
  <c r="AA207" i="300"/>
  <c r="AB207" i="300"/>
  <c r="AC207" i="300"/>
  <c r="AD207" i="300"/>
  <c r="AE207" i="300"/>
  <c r="AF207" i="300"/>
  <c r="AG207" i="300"/>
  <c r="AH207" i="300"/>
  <c r="AI207" i="300"/>
  <c r="K208" i="300"/>
  <c r="L208" i="300"/>
  <c r="M208" i="300"/>
  <c r="N208" i="300"/>
  <c r="P208" i="300"/>
  <c r="Q208" i="300"/>
  <c r="T208" i="300"/>
  <c r="U208" i="300"/>
  <c r="V208" i="300"/>
  <c r="W208" i="300"/>
  <c r="X208" i="300"/>
  <c r="Y208" i="300"/>
  <c r="Z208" i="300"/>
  <c r="AA208" i="300"/>
  <c r="AB208" i="300"/>
  <c r="AC208" i="300"/>
  <c r="AD208" i="300"/>
  <c r="AE208" i="300"/>
  <c r="AF208" i="300"/>
  <c r="AG208" i="300"/>
  <c r="AH208" i="300"/>
  <c r="AI208" i="300"/>
  <c r="K209" i="300"/>
  <c r="L209" i="300"/>
  <c r="M209" i="300"/>
  <c r="N209" i="300"/>
  <c r="P209" i="300"/>
  <c r="Q209" i="300"/>
  <c r="T209" i="300"/>
  <c r="U209" i="300"/>
  <c r="V209" i="300"/>
  <c r="W209" i="300"/>
  <c r="X209" i="300"/>
  <c r="Y209" i="300"/>
  <c r="Z209" i="300"/>
  <c r="AA209" i="300"/>
  <c r="AB209" i="300"/>
  <c r="AC209" i="300"/>
  <c r="AD209" i="300"/>
  <c r="AE209" i="300"/>
  <c r="AF209" i="300"/>
  <c r="AG209" i="300"/>
  <c r="AH209" i="300"/>
  <c r="AI209" i="300"/>
  <c r="K210" i="300"/>
  <c r="L210" i="300"/>
  <c r="M210" i="300"/>
  <c r="N210" i="300"/>
  <c r="P210" i="300"/>
  <c r="Q210" i="300"/>
  <c r="T210" i="300"/>
  <c r="U210" i="300"/>
  <c r="V210" i="300"/>
  <c r="W210" i="300"/>
  <c r="X210" i="300"/>
  <c r="Y210" i="300"/>
  <c r="Z210" i="300"/>
  <c r="AA210" i="300"/>
  <c r="AB210" i="300"/>
  <c r="AC210" i="300"/>
  <c r="AD210" i="300"/>
  <c r="AE210" i="300"/>
  <c r="AF210" i="300"/>
  <c r="AG210" i="300"/>
  <c r="AH210" i="300"/>
  <c r="AI210" i="300"/>
  <c r="K211" i="300"/>
  <c r="L211" i="300"/>
  <c r="M211" i="300"/>
  <c r="N211" i="300"/>
  <c r="P211" i="300"/>
  <c r="Q211" i="300"/>
  <c r="T211" i="300"/>
  <c r="U211" i="300"/>
  <c r="V211" i="300"/>
  <c r="W211" i="300"/>
  <c r="X211" i="300"/>
  <c r="Y211" i="300"/>
  <c r="Z211" i="300"/>
  <c r="AA211" i="300"/>
  <c r="AB211" i="300"/>
  <c r="AC211" i="300"/>
  <c r="AD211" i="300"/>
  <c r="AE211" i="300"/>
  <c r="AF211" i="300"/>
  <c r="AG211" i="300"/>
  <c r="AH211" i="300"/>
  <c r="AI211" i="300"/>
  <c r="K212" i="300"/>
  <c r="L212" i="300"/>
  <c r="M212" i="300"/>
  <c r="N212" i="300"/>
  <c r="P212" i="300"/>
  <c r="Q212" i="300"/>
  <c r="T212" i="300"/>
  <c r="U212" i="300"/>
  <c r="V212" i="300"/>
  <c r="W212" i="300"/>
  <c r="X212" i="300"/>
  <c r="Y212" i="300"/>
  <c r="Z212" i="300"/>
  <c r="AA212" i="300"/>
  <c r="AB212" i="300"/>
  <c r="AC212" i="300"/>
  <c r="AD212" i="300"/>
  <c r="AE212" i="300"/>
  <c r="AF212" i="300"/>
  <c r="AG212" i="300"/>
  <c r="AH212" i="300"/>
  <c r="AI212" i="300"/>
  <c r="K213" i="300"/>
  <c r="L213" i="300"/>
  <c r="M213" i="300"/>
  <c r="N213" i="300"/>
  <c r="P213" i="300"/>
  <c r="Q213" i="300"/>
  <c r="T213" i="300"/>
  <c r="U213" i="300"/>
  <c r="V213" i="300"/>
  <c r="W213" i="300"/>
  <c r="X213" i="300"/>
  <c r="Y213" i="300"/>
  <c r="Z213" i="300"/>
  <c r="AA213" i="300"/>
  <c r="AB213" i="300"/>
  <c r="AC213" i="300"/>
  <c r="AD213" i="300"/>
  <c r="AE213" i="300"/>
  <c r="AF213" i="300"/>
  <c r="AG213" i="300"/>
  <c r="AH213" i="300"/>
  <c r="AI213" i="300"/>
  <c r="K214" i="300"/>
  <c r="L214" i="300"/>
  <c r="M214" i="300"/>
  <c r="N214" i="300"/>
  <c r="P214" i="300"/>
  <c r="Q214" i="300"/>
  <c r="T214" i="300"/>
  <c r="U214" i="300"/>
  <c r="V214" i="300"/>
  <c r="W214" i="300"/>
  <c r="X214" i="300"/>
  <c r="Y214" i="300"/>
  <c r="Z214" i="300"/>
  <c r="AA214" i="300"/>
  <c r="AB214" i="300"/>
  <c r="AC214" i="300"/>
  <c r="AD214" i="300"/>
  <c r="AE214" i="300"/>
  <c r="AF214" i="300"/>
  <c r="AG214" i="300"/>
  <c r="AH214" i="300"/>
  <c r="AI214" i="300"/>
  <c r="K215" i="300"/>
  <c r="L215" i="300"/>
  <c r="M215" i="300"/>
  <c r="N215" i="300"/>
  <c r="P215" i="300"/>
  <c r="Q215" i="300"/>
  <c r="T215" i="300"/>
  <c r="U215" i="300"/>
  <c r="V215" i="300"/>
  <c r="W215" i="300"/>
  <c r="X215" i="300"/>
  <c r="Y215" i="300"/>
  <c r="Z215" i="300"/>
  <c r="AA215" i="300"/>
  <c r="AB215" i="300"/>
  <c r="AC215" i="300"/>
  <c r="AD215" i="300"/>
  <c r="AE215" i="300"/>
  <c r="AF215" i="300"/>
  <c r="AG215" i="300"/>
  <c r="AH215" i="300"/>
  <c r="AI215" i="300"/>
  <c r="K216" i="300"/>
  <c r="L216" i="300"/>
  <c r="M216" i="300"/>
  <c r="N216" i="300"/>
  <c r="P216" i="300"/>
  <c r="Q216" i="300"/>
  <c r="T216" i="300"/>
  <c r="U216" i="300"/>
  <c r="V216" i="300"/>
  <c r="W216" i="300"/>
  <c r="X216" i="300"/>
  <c r="Y216" i="300"/>
  <c r="Z216" i="300"/>
  <c r="AA216" i="300"/>
  <c r="AB216" i="300"/>
  <c r="AC216" i="300"/>
  <c r="AD216" i="300"/>
  <c r="AE216" i="300"/>
  <c r="AF216" i="300"/>
  <c r="AG216" i="300"/>
  <c r="AH216" i="300"/>
  <c r="AI216" i="300"/>
  <c r="K217" i="300"/>
  <c r="L217" i="300"/>
  <c r="M217" i="300"/>
  <c r="N217" i="300"/>
  <c r="P217" i="300"/>
  <c r="Q217" i="300"/>
  <c r="T217" i="300"/>
  <c r="U217" i="300"/>
  <c r="V217" i="300"/>
  <c r="W217" i="300"/>
  <c r="X217" i="300"/>
  <c r="Y217" i="300"/>
  <c r="Z217" i="300"/>
  <c r="AA217" i="300"/>
  <c r="AB217" i="300"/>
  <c r="AC217" i="300"/>
  <c r="AD217" i="300"/>
  <c r="AE217" i="300"/>
  <c r="AF217" i="300"/>
  <c r="AG217" i="300"/>
  <c r="AH217" i="300"/>
  <c r="AI217" i="300"/>
  <c r="K218" i="300"/>
  <c r="L218" i="300"/>
  <c r="M218" i="300"/>
  <c r="N218" i="300"/>
  <c r="P218" i="300"/>
  <c r="Q218" i="300"/>
  <c r="T218" i="300"/>
  <c r="U218" i="300"/>
  <c r="V218" i="300"/>
  <c r="W218" i="300"/>
  <c r="X218" i="300"/>
  <c r="Y218" i="300"/>
  <c r="Z218" i="300"/>
  <c r="AA218" i="300"/>
  <c r="AB218" i="300"/>
  <c r="AC218" i="300"/>
  <c r="AD218" i="300"/>
  <c r="AE218" i="300"/>
  <c r="AF218" i="300"/>
  <c r="AG218" i="300"/>
  <c r="AH218" i="300"/>
  <c r="AI218" i="300"/>
  <c r="K219" i="300"/>
  <c r="L219" i="300"/>
  <c r="M219" i="300"/>
  <c r="N219" i="300"/>
  <c r="P219" i="300"/>
  <c r="Q219" i="300"/>
  <c r="T219" i="300"/>
  <c r="U219" i="300"/>
  <c r="V219" i="300"/>
  <c r="W219" i="300"/>
  <c r="X219" i="300"/>
  <c r="Y219" i="300"/>
  <c r="Z219" i="300"/>
  <c r="AA219" i="300"/>
  <c r="AB219" i="300"/>
  <c r="AC219" i="300"/>
  <c r="AD219" i="300"/>
  <c r="AE219" i="300"/>
  <c r="AF219" i="300"/>
  <c r="AG219" i="300"/>
  <c r="AH219" i="300"/>
  <c r="AI219" i="300"/>
  <c r="K220" i="300"/>
  <c r="L220" i="300"/>
  <c r="M220" i="300"/>
  <c r="N220" i="300"/>
  <c r="P220" i="300"/>
  <c r="Q220" i="300"/>
  <c r="T220" i="300"/>
  <c r="U220" i="300"/>
  <c r="V220" i="300"/>
  <c r="W220" i="300"/>
  <c r="X220" i="300"/>
  <c r="Y220" i="300"/>
  <c r="Z220" i="300"/>
  <c r="AA220" i="300"/>
  <c r="AB220" i="300"/>
  <c r="AC220" i="300"/>
  <c r="AD220" i="300"/>
  <c r="AE220" i="300"/>
  <c r="AF220" i="300"/>
  <c r="AG220" i="300"/>
  <c r="AH220" i="300"/>
  <c r="AI220" i="300"/>
  <c r="K221" i="300"/>
  <c r="L221" i="300"/>
  <c r="M221" i="300"/>
  <c r="N221" i="300"/>
  <c r="P221" i="300"/>
  <c r="Q221" i="300"/>
  <c r="T221" i="300"/>
  <c r="U221" i="300"/>
  <c r="V221" i="300"/>
  <c r="W221" i="300"/>
  <c r="X221" i="300"/>
  <c r="Y221" i="300"/>
  <c r="Z221" i="300"/>
  <c r="AA221" i="300"/>
  <c r="AB221" i="300"/>
  <c r="AC221" i="300"/>
  <c r="AD221" i="300"/>
  <c r="AE221" i="300"/>
  <c r="AF221" i="300"/>
  <c r="AG221" i="300"/>
  <c r="AH221" i="300"/>
  <c r="AI221" i="300"/>
  <c r="K222" i="300"/>
  <c r="L222" i="300"/>
  <c r="M222" i="300"/>
  <c r="N222" i="300"/>
  <c r="P222" i="300"/>
  <c r="Q222" i="300"/>
  <c r="T222" i="300"/>
  <c r="U222" i="300"/>
  <c r="V222" i="300"/>
  <c r="W222" i="300"/>
  <c r="X222" i="300"/>
  <c r="Y222" i="300"/>
  <c r="Z222" i="300"/>
  <c r="AA222" i="300"/>
  <c r="AB222" i="300"/>
  <c r="AC222" i="300"/>
  <c r="AD222" i="300"/>
  <c r="AE222" i="300"/>
  <c r="AF222" i="300"/>
  <c r="AG222" i="300"/>
  <c r="AH222" i="300"/>
  <c r="AI222" i="300"/>
  <c r="K223" i="300"/>
  <c r="L223" i="300"/>
  <c r="M223" i="300"/>
  <c r="N223" i="300"/>
  <c r="P223" i="300"/>
  <c r="Q223" i="300"/>
  <c r="T223" i="300"/>
  <c r="U223" i="300"/>
  <c r="V223" i="300"/>
  <c r="W223" i="300"/>
  <c r="X223" i="300"/>
  <c r="Y223" i="300"/>
  <c r="Z223" i="300"/>
  <c r="AA223" i="300"/>
  <c r="AB223" i="300"/>
  <c r="AC223" i="300"/>
  <c r="AD223" i="300"/>
  <c r="AE223" i="300"/>
  <c r="AF223" i="300"/>
  <c r="AG223" i="300"/>
  <c r="AH223" i="300"/>
  <c r="AI223" i="300"/>
  <c r="K224" i="300"/>
  <c r="L224" i="300"/>
  <c r="M224" i="300"/>
  <c r="N224" i="300"/>
  <c r="P224" i="300"/>
  <c r="Q224" i="300"/>
  <c r="T224" i="300"/>
  <c r="U224" i="300"/>
  <c r="V224" i="300"/>
  <c r="W224" i="300"/>
  <c r="X224" i="300"/>
  <c r="Y224" i="300"/>
  <c r="Z224" i="300"/>
  <c r="AA224" i="300"/>
  <c r="AB224" i="300"/>
  <c r="AC224" i="300"/>
  <c r="AD224" i="300"/>
  <c r="AE224" i="300"/>
  <c r="AF224" i="300"/>
  <c r="AG224" i="300"/>
  <c r="AH224" i="300"/>
  <c r="AI224" i="300"/>
  <c r="K225" i="300"/>
  <c r="L225" i="300"/>
  <c r="M225" i="300"/>
  <c r="N225" i="300"/>
  <c r="P225" i="300"/>
  <c r="Q225" i="300"/>
  <c r="T225" i="300"/>
  <c r="U225" i="300"/>
  <c r="V225" i="300"/>
  <c r="W225" i="300"/>
  <c r="X225" i="300"/>
  <c r="Y225" i="300"/>
  <c r="Z225" i="300"/>
  <c r="AA225" i="300"/>
  <c r="AB225" i="300"/>
  <c r="AC225" i="300"/>
  <c r="AD225" i="300"/>
  <c r="AE225" i="300"/>
  <c r="AF225" i="300"/>
  <c r="AG225" i="300"/>
  <c r="AH225" i="300"/>
  <c r="AI225" i="300"/>
  <c r="K226" i="300"/>
  <c r="L226" i="300"/>
  <c r="M226" i="300"/>
  <c r="N226" i="300"/>
  <c r="P226" i="300"/>
  <c r="Q226" i="300"/>
  <c r="T226" i="300"/>
  <c r="U226" i="300"/>
  <c r="V226" i="300"/>
  <c r="W226" i="300"/>
  <c r="X226" i="300"/>
  <c r="Y226" i="300"/>
  <c r="Z226" i="300"/>
  <c r="AA226" i="300"/>
  <c r="AB226" i="300"/>
  <c r="AC226" i="300"/>
  <c r="AD226" i="300"/>
  <c r="AE226" i="300"/>
  <c r="AF226" i="300"/>
  <c r="AG226" i="300"/>
  <c r="AH226" i="300"/>
  <c r="AI226" i="300"/>
  <c r="K227" i="300"/>
  <c r="L227" i="300"/>
  <c r="M227" i="300"/>
  <c r="N227" i="300"/>
  <c r="P227" i="300"/>
  <c r="Q227" i="300"/>
  <c r="T227" i="300"/>
  <c r="U227" i="300"/>
  <c r="V227" i="300"/>
  <c r="W227" i="300"/>
  <c r="X227" i="300"/>
  <c r="Y227" i="300"/>
  <c r="Z227" i="300"/>
  <c r="AA227" i="300"/>
  <c r="AB227" i="300"/>
  <c r="AC227" i="300"/>
  <c r="AD227" i="300"/>
  <c r="AE227" i="300"/>
  <c r="AF227" i="300"/>
  <c r="AG227" i="300"/>
  <c r="AH227" i="300"/>
  <c r="AI227" i="300"/>
  <c r="K228" i="300"/>
  <c r="L228" i="300"/>
  <c r="M228" i="300"/>
  <c r="N228" i="300"/>
  <c r="P228" i="300"/>
  <c r="Q228" i="300"/>
  <c r="T228" i="300"/>
  <c r="U228" i="300"/>
  <c r="V228" i="300"/>
  <c r="W228" i="300"/>
  <c r="X228" i="300"/>
  <c r="Y228" i="300"/>
  <c r="Z228" i="300"/>
  <c r="AA228" i="300"/>
  <c r="AB228" i="300"/>
  <c r="AC228" i="300"/>
  <c r="AD228" i="300"/>
  <c r="AE228" i="300"/>
  <c r="AF228" i="300"/>
  <c r="AG228" i="300"/>
  <c r="AH228" i="300"/>
  <c r="AI228" i="300"/>
  <c r="K229" i="300"/>
  <c r="L229" i="300"/>
  <c r="M229" i="300"/>
  <c r="N229" i="300"/>
  <c r="P229" i="300"/>
  <c r="Q229" i="300"/>
  <c r="T229" i="300"/>
  <c r="U229" i="300"/>
  <c r="V229" i="300"/>
  <c r="W229" i="300"/>
  <c r="X229" i="300"/>
  <c r="Y229" i="300"/>
  <c r="Z229" i="300"/>
  <c r="AA229" i="300"/>
  <c r="AB229" i="300"/>
  <c r="AC229" i="300"/>
  <c r="AD229" i="300"/>
  <c r="AE229" i="300"/>
  <c r="AF229" i="300"/>
  <c r="AG229" i="300"/>
  <c r="AH229" i="300"/>
  <c r="AI229" i="300"/>
  <c r="K230" i="300"/>
  <c r="L230" i="300"/>
  <c r="M230" i="300"/>
  <c r="N230" i="300"/>
  <c r="P230" i="300"/>
  <c r="Q230" i="300"/>
  <c r="T230" i="300"/>
  <c r="U230" i="300"/>
  <c r="V230" i="300"/>
  <c r="W230" i="300"/>
  <c r="X230" i="300"/>
  <c r="Y230" i="300"/>
  <c r="Z230" i="300"/>
  <c r="AA230" i="300"/>
  <c r="AB230" i="300"/>
  <c r="AC230" i="300"/>
  <c r="AD230" i="300"/>
  <c r="AE230" i="300"/>
  <c r="AF230" i="300"/>
  <c r="AG230" i="300"/>
  <c r="AH230" i="300"/>
  <c r="AI230" i="300"/>
  <c r="K231" i="300"/>
  <c r="L231" i="300"/>
  <c r="M231" i="300"/>
  <c r="N231" i="300"/>
  <c r="P231" i="300"/>
  <c r="Q231" i="300"/>
  <c r="T231" i="300"/>
  <c r="U231" i="300"/>
  <c r="V231" i="300"/>
  <c r="W231" i="300"/>
  <c r="X231" i="300"/>
  <c r="Y231" i="300"/>
  <c r="Z231" i="300"/>
  <c r="AA231" i="300"/>
  <c r="AB231" i="300"/>
  <c r="AC231" i="300"/>
  <c r="AD231" i="300"/>
  <c r="AE231" i="300"/>
  <c r="AF231" i="300"/>
  <c r="AG231" i="300"/>
  <c r="AH231" i="300"/>
  <c r="AI231" i="300"/>
  <c r="K232" i="300"/>
  <c r="L232" i="300"/>
  <c r="M232" i="300"/>
  <c r="N232" i="300"/>
  <c r="P232" i="300"/>
  <c r="Q232" i="300"/>
  <c r="T232" i="300"/>
  <c r="U232" i="300"/>
  <c r="V232" i="300"/>
  <c r="W232" i="300"/>
  <c r="X232" i="300"/>
  <c r="Y232" i="300"/>
  <c r="Z232" i="300"/>
  <c r="AA232" i="300"/>
  <c r="AB232" i="300"/>
  <c r="AC232" i="300"/>
  <c r="AD232" i="300"/>
  <c r="AE232" i="300"/>
  <c r="AF232" i="300"/>
  <c r="AG232" i="300"/>
  <c r="AH232" i="300"/>
  <c r="AI232" i="300"/>
  <c r="K233" i="300"/>
  <c r="L233" i="300"/>
  <c r="M233" i="300"/>
  <c r="N233" i="300"/>
  <c r="P233" i="300"/>
  <c r="Q233" i="300"/>
  <c r="T233" i="300"/>
  <c r="U233" i="300"/>
  <c r="V233" i="300"/>
  <c r="W233" i="300"/>
  <c r="X233" i="300"/>
  <c r="Y233" i="300"/>
  <c r="Z233" i="300"/>
  <c r="AA233" i="300"/>
  <c r="AB233" i="300"/>
  <c r="AC233" i="300"/>
  <c r="AD233" i="300"/>
  <c r="AE233" i="300"/>
  <c r="AF233" i="300"/>
  <c r="AG233" i="300"/>
  <c r="AH233" i="300"/>
  <c r="AI233" i="300"/>
  <c r="K234" i="300"/>
  <c r="L234" i="300"/>
  <c r="M234" i="300"/>
  <c r="N234" i="300"/>
  <c r="P234" i="300"/>
  <c r="Q234" i="300"/>
  <c r="T234" i="300"/>
  <c r="U234" i="300"/>
  <c r="V234" i="300"/>
  <c r="W234" i="300"/>
  <c r="X234" i="300"/>
  <c r="Y234" i="300"/>
  <c r="Z234" i="300"/>
  <c r="AA234" i="300"/>
  <c r="AB234" i="300"/>
  <c r="AC234" i="300"/>
  <c r="AD234" i="300"/>
  <c r="AE234" i="300"/>
  <c r="AF234" i="300"/>
  <c r="AG234" i="300"/>
  <c r="AH234" i="300"/>
  <c r="AI234" i="300"/>
  <c r="K235" i="300"/>
  <c r="L235" i="300"/>
  <c r="M235" i="300"/>
  <c r="N235" i="300"/>
  <c r="P235" i="300"/>
  <c r="Q235" i="300"/>
  <c r="T235" i="300"/>
  <c r="U235" i="300"/>
  <c r="V235" i="300"/>
  <c r="W235" i="300"/>
  <c r="X235" i="300"/>
  <c r="Y235" i="300"/>
  <c r="Z235" i="300"/>
  <c r="AA235" i="300"/>
  <c r="AB235" i="300"/>
  <c r="AC235" i="300"/>
  <c r="AD235" i="300"/>
  <c r="AE235" i="300"/>
  <c r="AF235" i="300"/>
  <c r="AG235" i="300"/>
  <c r="AH235" i="300"/>
  <c r="AI235" i="300"/>
  <c r="K236" i="300"/>
  <c r="L236" i="300"/>
  <c r="M236" i="300"/>
  <c r="N236" i="300"/>
  <c r="P236" i="300"/>
  <c r="Q236" i="300"/>
  <c r="T236" i="300"/>
  <c r="U236" i="300"/>
  <c r="V236" i="300"/>
  <c r="W236" i="300"/>
  <c r="X236" i="300"/>
  <c r="Y236" i="300"/>
  <c r="Z236" i="300"/>
  <c r="AA236" i="300"/>
  <c r="AB236" i="300"/>
  <c r="AC236" i="300"/>
  <c r="AD236" i="300"/>
  <c r="AE236" i="300"/>
  <c r="AF236" i="300"/>
  <c r="AG236" i="300"/>
  <c r="AH236" i="300"/>
  <c r="AI236" i="300"/>
  <c r="K237" i="300"/>
  <c r="L237" i="300"/>
  <c r="M237" i="300"/>
  <c r="N237" i="300"/>
  <c r="P237" i="300"/>
  <c r="Q237" i="300"/>
  <c r="T237" i="300"/>
  <c r="U237" i="300"/>
  <c r="V237" i="300"/>
  <c r="W237" i="300"/>
  <c r="X237" i="300"/>
  <c r="Y237" i="300"/>
  <c r="Z237" i="300"/>
  <c r="AA237" i="300"/>
  <c r="AB237" i="300"/>
  <c r="AC237" i="300"/>
  <c r="AD237" i="300"/>
  <c r="AE237" i="300"/>
  <c r="AF237" i="300"/>
  <c r="AG237" i="300"/>
  <c r="AH237" i="300"/>
  <c r="AI237" i="300"/>
  <c r="K238" i="300"/>
  <c r="L238" i="300"/>
  <c r="M238" i="300"/>
  <c r="N238" i="300"/>
  <c r="P238" i="300"/>
  <c r="Q238" i="300"/>
  <c r="T238" i="300"/>
  <c r="U238" i="300"/>
  <c r="V238" i="300"/>
  <c r="W238" i="300"/>
  <c r="X238" i="300"/>
  <c r="Y238" i="300"/>
  <c r="Z238" i="300"/>
  <c r="AA238" i="300"/>
  <c r="AB238" i="300"/>
  <c r="AC238" i="300"/>
  <c r="AD238" i="300"/>
  <c r="AE238" i="300"/>
  <c r="AF238" i="300"/>
  <c r="AG238" i="300"/>
  <c r="AH238" i="300"/>
  <c r="AI238" i="300"/>
  <c r="K239" i="300"/>
  <c r="L239" i="300"/>
  <c r="M239" i="300"/>
  <c r="N239" i="300"/>
  <c r="P239" i="300"/>
  <c r="Q239" i="300"/>
  <c r="T239" i="300"/>
  <c r="U239" i="300"/>
  <c r="V239" i="300"/>
  <c r="W239" i="300"/>
  <c r="X239" i="300"/>
  <c r="Y239" i="300"/>
  <c r="Z239" i="300"/>
  <c r="AA239" i="300"/>
  <c r="AB239" i="300"/>
  <c r="AC239" i="300"/>
  <c r="AD239" i="300"/>
  <c r="AE239" i="300"/>
  <c r="AF239" i="300"/>
  <c r="AG239" i="300"/>
  <c r="AH239" i="300"/>
  <c r="AI239" i="300"/>
  <c r="K240" i="300"/>
  <c r="L240" i="300"/>
  <c r="M240" i="300"/>
  <c r="N240" i="300"/>
  <c r="P240" i="300"/>
  <c r="Q240" i="300"/>
  <c r="T240" i="300"/>
  <c r="U240" i="300"/>
  <c r="V240" i="300"/>
  <c r="W240" i="300"/>
  <c r="X240" i="300"/>
  <c r="Y240" i="300"/>
  <c r="Z240" i="300"/>
  <c r="AA240" i="300"/>
  <c r="AB240" i="300"/>
  <c r="AC240" i="300"/>
  <c r="AD240" i="300"/>
  <c r="AE240" i="300"/>
  <c r="AF240" i="300"/>
  <c r="AG240" i="300"/>
  <c r="AH240" i="300"/>
  <c r="AI240" i="300"/>
  <c r="K241" i="300"/>
  <c r="L241" i="300"/>
  <c r="M241" i="300"/>
  <c r="N241" i="300"/>
  <c r="P241" i="300"/>
  <c r="Q241" i="300"/>
  <c r="T241" i="300"/>
  <c r="U241" i="300"/>
  <c r="V241" i="300"/>
  <c r="W241" i="300"/>
  <c r="X241" i="300"/>
  <c r="Y241" i="300"/>
  <c r="Z241" i="300"/>
  <c r="AA241" i="300"/>
  <c r="AB241" i="300"/>
  <c r="AC241" i="300"/>
  <c r="AD241" i="300"/>
  <c r="AE241" i="300"/>
  <c r="AF241" i="300"/>
  <c r="AG241" i="300"/>
  <c r="AH241" i="300"/>
  <c r="AI241" i="300"/>
  <c r="K242" i="300"/>
  <c r="L242" i="300"/>
  <c r="M242" i="300"/>
  <c r="N242" i="300"/>
  <c r="P242" i="300"/>
  <c r="Q242" i="300"/>
  <c r="T242" i="300"/>
  <c r="U242" i="300"/>
  <c r="V242" i="300"/>
  <c r="W242" i="300"/>
  <c r="X242" i="300"/>
  <c r="Y242" i="300"/>
  <c r="Z242" i="300"/>
  <c r="AA242" i="300"/>
  <c r="AB242" i="300"/>
  <c r="AC242" i="300"/>
  <c r="AD242" i="300"/>
  <c r="AE242" i="300"/>
  <c r="AF242" i="300"/>
  <c r="AG242" i="300"/>
  <c r="AH242" i="300"/>
  <c r="AI242" i="300"/>
  <c r="K243" i="300"/>
  <c r="L243" i="300"/>
  <c r="M243" i="300"/>
  <c r="N243" i="300"/>
  <c r="P243" i="300"/>
  <c r="Q243" i="300"/>
  <c r="T243" i="300"/>
  <c r="U243" i="300"/>
  <c r="V243" i="300"/>
  <c r="W243" i="300"/>
  <c r="X243" i="300"/>
  <c r="Y243" i="300"/>
  <c r="Z243" i="300"/>
  <c r="AA243" i="300"/>
  <c r="AB243" i="300"/>
  <c r="AC243" i="300"/>
  <c r="AD243" i="300"/>
  <c r="AE243" i="300"/>
  <c r="AF243" i="300"/>
  <c r="AG243" i="300"/>
  <c r="AH243" i="300"/>
  <c r="AI243" i="300"/>
  <c r="K244" i="300"/>
  <c r="L244" i="300"/>
  <c r="M244" i="300"/>
  <c r="N244" i="300"/>
  <c r="P244" i="300"/>
  <c r="Q244" i="300"/>
  <c r="T244" i="300"/>
  <c r="U244" i="300"/>
  <c r="V244" i="300"/>
  <c r="W244" i="300"/>
  <c r="X244" i="300"/>
  <c r="Y244" i="300"/>
  <c r="Z244" i="300"/>
  <c r="AA244" i="300"/>
  <c r="AB244" i="300"/>
  <c r="AC244" i="300"/>
  <c r="AD244" i="300"/>
  <c r="AE244" i="300"/>
  <c r="AF244" i="300"/>
  <c r="AG244" i="300"/>
  <c r="AH244" i="300"/>
  <c r="AI244" i="300"/>
  <c r="K245" i="300"/>
  <c r="L245" i="300"/>
  <c r="M245" i="300"/>
  <c r="N245" i="300"/>
  <c r="P245" i="300"/>
  <c r="Q245" i="300"/>
  <c r="T245" i="300"/>
  <c r="U245" i="300"/>
  <c r="V245" i="300"/>
  <c r="W245" i="300"/>
  <c r="X245" i="300"/>
  <c r="Y245" i="300"/>
  <c r="Z245" i="300"/>
  <c r="AA245" i="300"/>
  <c r="AB245" i="300"/>
  <c r="AC245" i="300"/>
  <c r="AD245" i="300"/>
  <c r="AE245" i="300"/>
  <c r="AF245" i="300"/>
  <c r="AG245" i="300"/>
  <c r="AH245" i="300"/>
  <c r="AI245" i="300"/>
  <c r="K246" i="300"/>
  <c r="L246" i="300"/>
  <c r="M246" i="300"/>
  <c r="N246" i="300"/>
  <c r="P246" i="300"/>
  <c r="Q246" i="300"/>
  <c r="T246" i="300"/>
  <c r="U246" i="300"/>
  <c r="V246" i="300"/>
  <c r="W246" i="300"/>
  <c r="X246" i="300"/>
  <c r="Y246" i="300"/>
  <c r="Z246" i="300"/>
  <c r="AA246" i="300"/>
  <c r="AB246" i="300"/>
  <c r="AC246" i="300"/>
  <c r="AD246" i="300"/>
  <c r="AE246" i="300"/>
  <c r="AF246" i="300"/>
  <c r="AG246" i="300"/>
  <c r="AH246" i="300"/>
  <c r="AI246" i="300"/>
  <c r="K247" i="300"/>
  <c r="L247" i="300"/>
  <c r="M247" i="300"/>
  <c r="N247" i="300"/>
  <c r="P247" i="300"/>
  <c r="Q247" i="300"/>
  <c r="T247" i="300"/>
  <c r="U247" i="300"/>
  <c r="V247" i="300"/>
  <c r="W247" i="300"/>
  <c r="X247" i="300"/>
  <c r="Y247" i="300"/>
  <c r="Z247" i="300"/>
  <c r="AA247" i="300"/>
  <c r="AB247" i="300"/>
  <c r="AC247" i="300"/>
  <c r="AD247" i="300"/>
  <c r="AE247" i="300"/>
  <c r="AF247" i="300"/>
  <c r="AG247" i="300"/>
  <c r="AH247" i="300"/>
  <c r="AI247" i="300"/>
  <c r="K248" i="300"/>
  <c r="L248" i="300"/>
  <c r="M248" i="300"/>
  <c r="N248" i="300"/>
  <c r="P248" i="300"/>
  <c r="Q248" i="300"/>
  <c r="T248" i="300"/>
  <c r="U248" i="300"/>
  <c r="V248" i="300"/>
  <c r="W248" i="300"/>
  <c r="X248" i="300"/>
  <c r="Y248" i="300"/>
  <c r="Z248" i="300"/>
  <c r="AA248" i="300"/>
  <c r="AB248" i="300"/>
  <c r="AC248" i="300"/>
  <c r="AD248" i="300"/>
  <c r="AE248" i="300"/>
  <c r="AF248" i="300"/>
  <c r="AG248" i="300"/>
  <c r="AH248" i="300"/>
  <c r="AI248" i="300"/>
  <c r="K249" i="300"/>
  <c r="L249" i="300"/>
  <c r="M249" i="300"/>
  <c r="N249" i="300"/>
  <c r="P249" i="300"/>
  <c r="Q249" i="300"/>
  <c r="T249" i="300"/>
  <c r="U249" i="300"/>
  <c r="V249" i="300"/>
  <c r="W249" i="300"/>
  <c r="X249" i="300"/>
  <c r="Y249" i="300"/>
  <c r="Z249" i="300"/>
  <c r="AA249" i="300"/>
  <c r="AB249" i="300"/>
  <c r="AC249" i="300"/>
  <c r="AD249" i="300"/>
  <c r="AE249" i="300"/>
  <c r="AF249" i="300"/>
  <c r="AG249" i="300"/>
  <c r="AH249" i="300"/>
  <c r="AI249" i="300"/>
  <c r="K250" i="300"/>
  <c r="L250" i="300"/>
  <c r="M250" i="300"/>
  <c r="N250" i="300"/>
  <c r="P250" i="300"/>
  <c r="Q250" i="300"/>
  <c r="T250" i="300"/>
  <c r="U250" i="300"/>
  <c r="V250" i="300"/>
  <c r="W250" i="300"/>
  <c r="X250" i="300"/>
  <c r="Y250" i="300"/>
  <c r="Z250" i="300"/>
  <c r="AA250" i="300"/>
  <c r="AB250" i="300"/>
  <c r="AC250" i="300"/>
  <c r="AD250" i="300"/>
  <c r="AE250" i="300"/>
  <c r="AF250" i="300"/>
  <c r="AG250" i="300"/>
  <c r="AH250" i="300"/>
  <c r="AI250" i="300"/>
  <c r="K251" i="300"/>
  <c r="L251" i="300"/>
  <c r="M251" i="300"/>
  <c r="N251" i="300"/>
  <c r="P251" i="300"/>
  <c r="Q251" i="300"/>
  <c r="T251" i="300"/>
  <c r="U251" i="300"/>
  <c r="V251" i="300"/>
  <c r="W251" i="300"/>
  <c r="X251" i="300"/>
  <c r="Y251" i="300"/>
  <c r="Z251" i="300"/>
  <c r="AA251" i="300"/>
  <c r="AB251" i="300"/>
  <c r="AC251" i="300"/>
  <c r="AD251" i="300"/>
  <c r="AE251" i="300"/>
  <c r="AF251" i="300"/>
  <c r="AG251" i="300"/>
  <c r="AH251" i="300"/>
  <c r="AI251" i="300"/>
  <c r="K252" i="300"/>
  <c r="L252" i="300"/>
  <c r="M252" i="300"/>
  <c r="N252" i="300"/>
  <c r="P252" i="300"/>
  <c r="Q252" i="300"/>
  <c r="T252" i="300"/>
  <c r="U252" i="300"/>
  <c r="V252" i="300"/>
  <c r="W252" i="300"/>
  <c r="X252" i="300"/>
  <c r="Y252" i="300"/>
  <c r="Z252" i="300"/>
  <c r="AA252" i="300"/>
  <c r="AB252" i="300"/>
  <c r="AC252" i="300"/>
  <c r="AD252" i="300"/>
  <c r="AE252" i="300"/>
  <c r="AF252" i="300"/>
  <c r="AG252" i="300"/>
  <c r="AH252" i="300"/>
  <c r="AI252" i="300"/>
  <c r="K253" i="300"/>
  <c r="L253" i="300"/>
  <c r="M253" i="300"/>
  <c r="N253" i="300"/>
  <c r="P253" i="300"/>
  <c r="Q253" i="300"/>
  <c r="T253" i="300"/>
  <c r="U253" i="300"/>
  <c r="V253" i="300"/>
  <c r="W253" i="300"/>
  <c r="X253" i="300"/>
  <c r="Y253" i="300"/>
  <c r="Z253" i="300"/>
  <c r="AA253" i="300"/>
  <c r="AB253" i="300"/>
  <c r="AC253" i="300"/>
  <c r="AD253" i="300"/>
  <c r="AE253" i="300"/>
  <c r="AF253" i="300"/>
  <c r="AG253" i="300"/>
  <c r="AH253" i="300"/>
  <c r="AI253" i="300"/>
  <c r="K254" i="300"/>
  <c r="L254" i="300"/>
  <c r="M254" i="300"/>
  <c r="N254" i="300"/>
  <c r="P254" i="300"/>
  <c r="Q254" i="300"/>
  <c r="T254" i="300"/>
  <c r="U254" i="300"/>
  <c r="V254" i="300"/>
  <c r="W254" i="300"/>
  <c r="X254" i="300"/>
  <c r="Y254" i="300"/>
  <c r="Z254" i="300"/>
  <c r="AA254" i="300"/>
  <c r="AB254" i="300"/>
  <c r="AC254" i="300"/>
  <c r="AD254" i="300"/>
  <c r="AE254" i="300"/>
  <c r="AF254" i="300"/>
  <c r="AG254" i="300"/>
  <c r="AH254" i="300"/>
  <c r="AI254" i="300"/>
  <c r="K255" i="300"/>
  <c r="L255" i="300"/>
  <c r="M255" i="300"/>
  <c r="N255" i="300"/>
  <c r="P255" i="300"/>
  <c r="Q255" i="300"/>
  <c r="T255" i="300"/>
  <c r="U255" i="300"/>
  <c r="V255" i="300"/>
  <c r="W255" i="300"/>
  <c r="X255" i="300"/>
  <c r="Y255" i="300"/>
  <c r="Z255" i="300"/>
  <c r="AA255" i="300"/>
  <c r="AB255" i="300"/>
  <c r="AC255" i="300"/>
  <c r="AD255" i="300"/>
  <c r="AE255" i="300"/>
  <c r="AF255" i="300"/>
  <c r="AG255" i="300"/>
  <c r="AH255" i="300"/>
  <c r="AI255" i="300"/>
  <c r="K256" i="300"/>
  <c r="L256" i="300"/>
  <c r="M256" i="300"/>
  <c r="N256" i="300"/>
  <c r="P256" i="300"/>
  <c r="Q256" i="300"/>
  <c r="T256" i="300"/>
  <c r="U256" i="300"/>
  <c r="V256" i="300"/>
  <c r="W256" i="300"/>
  <c r="X256" i="300"/>
  <c r="Y256" i="300"/>
  <c r="Z256" i="300"/>
  <c r="AA256" i="300"/>
  <c r="AB256" i="300"/>
  <c r="AC256" i="300"/>
  <c r="AD256" i="300"/>
  <c r="AE256" i="300"/>
  <c r="AF256" i="300"/>
  <c r="AG256" i="300"/>
  <c r="AH256" i="300"/>
  <c r="AI256" i="300"/>
  <c r="K257" i="300"/>
  <c r="L257" i="300"/>
  <c r="M257" i="300"/>
  <c r="N257" i="300"/>
  <c r="P257" i="300"/>
  <c r="Q257" i="300"/>
  <c r="T257" i="300"/>
  <c r="U257" i="300"/>
  <c r="V257" i="300"/>
  <c r="W257" i="300"/>
  <c r="X257" i="300"/>
  <c r="Y257" i="300"/>
  <c r="Z257" i="300"/>
  <c r="AA257" i="300"/>
  <c r="AB257" i="300"/>
  <c r="AC257" i="300"/>
  <c r="AD257" i="300"/>
  <c r="AE257" i="300"/>
  <c r="AF257" i="300"/>
  <c r="AG257" i="300"/>
  <c r="AH257" i="300"/>
  <c r="AI257" i="300"/>
  <c r="K258" i="300"/>
  <c r="L258" i="300"/>
  <c r="M258" i="300"/>
  <c r="N258" i="300"/>
  <c r="P258" i="300"/>
  <c r="Q258" i="300"/>
  <c r="T258" i="300"/>
  <c r="U258" i="300"/>
  <c r="V258" i="300"/>
  <c r="W258" i="300"/>
  <c r="X258" i="300"/>
  <c r="Y258" i="300"/>
  <c r="Z258" i="300"/>
  <c r="AA258" i="300"/>
  <c r="AB258" i="300"/>
  <c r="AC258" i="300"/>
  <c r="AD258" i="300"/>
  <c r="AE258" i="300"/>
  <c r="AF258" i="300"/>
  <c r="AG258" i="300"/>
  <c r="AH258" i="300"/>
  <c r="AI258" i="300"/>
  <c r="K259" i="300"/>
  <c r="L259" i="300"/>
  <c r="M259" i="300"/>
  <c r="N259" i="300"/>
  <c r="P259" i="300"/>
  <c r="Q259" i="300"/>
  <c r="T259" i="300"/>
  <c r="U259" i="300"/>
  <c r="V259" i="300"/>
  <c r="W259" i="300"/>
  <c r="X259" i="300"/>
  <c r="Y259" i="300"/>
  <c r="Z259" i="300"/>
  <c r="AA259" i="300"/>
  <c r="AB259" i="300"/>
  <c r="AC259" i="300"/>
  <c r="AD259" i="300"/>
  <c r="AE259" i="300"/>
  <c r="AF259" i="300"/>
  <c r="AG259" i="300"/>
  <c r="AH259" i="300"/>
  <c r="AI259" i="300"/>
  <c r="K260" i="300"/>
  <c r="L260" i="300"/>
  <c r="M260" i="300"/>
  <c r="N260" i="300"/>
  <c r="P260" i="300"/>
  <c r="Q260" i="300"/>
  <c r="T260" i="300"/>
  <c r="U260" i="300"/>
  <c r="V260" i="300"/>
  <c r="W260" i="300"/>
  <c r="X260" i="300"/>
  <c r="Y260" i="300"/>
  <c r="Z260" i="300"/>
  <c r="AA260" i="300"/>
  <c r="AB260" i="300"/>
  <c r="AC260" i="300"/>
  <c r="AD260" i="300"/>
  <c r="AE260" i="300"/>
  <c r="AF260" i="300"/>
  <c r="AG260" i="300"/>
  <c r="AH260" i="300"/>
  <c r="AI260" i="300"/>
  <c r="K261" i="300"/>
  <c r="L261" i="300"/>
  <c r="M261" i="300"/>
  <c r="N261" i="300"/>
  <c r="P261" i="300"/>
  <c r="Q261" i="300"/>
  <c r="T261" i="300"/>
  <c r="U261" i="300"/>
  <c r="V261" i="300"/>
  <c r="W261" i="300"/>
  <c r="X261" i="300"/>
  <c r="Y261" i="300"/>
  <c r="Z261" i="300"/>
  <c r="AA261" i="300"/>
  <c r="AB261" i="300"/>
  <c r="AC261" i="300"/>
  <c r="AD261" i="300"/>
  <c r="AE261" i="300"/>
  <c r="AF261" i="300"/>
  <c r="AG261" i="300"/>
  <c r="AH261" i="300"/>
  <c r="AI261" i="300"/>
  <c r="K262" i="300"/>
  <c r="L262" i="300"/>
  <c r="M262" i="300"/>
  <c r="N262" i="300"/>
  <c r="P262" i="300"/>
  <c r="Q262" i="300"/>
  <c r="T262" i="300"/>
  <c r="U262" i="300"/>
  <c r="V262" i="300"/>
  <c r="W262" i="300"/>
  <c r="X262" i="300"/>
  <c r="Y262" i="300"/>
  <c r="Z262" i="300"/>
  <c r="AA262" i="300"/>
  <c r="AB262" i="300"/>
  <c r="AC262" i="300"/>
  <c r="AD262" i="300"/>
  <c r="AE262" i="300"/>
  <c r="AF262" i="300"/>
  <c r="AG262" i="300"/>
  <c r="AH262" i="300"/>
  <c r="AI262" i="300"/>
  <c r="K263" i="300"/>
  <c r="L263" i="300"/>
  <c r="M263" i="300"/>
  <c r="N263" i="300"/>
  <c r="P263" i="300"/>
  <c r="Q263" i="300"/>
  <c r="T263" i="300"/>
  <c r="U263" i="300"/>
  <c r="V263" i="300"/>
  <c r="W263" i="300"/>
  <c r="X263" i="300"/>
  <c r="Y263" i="300"/>
  <c r="Z263" i="300"/>
  <c r="AA263" i="300"/>
  <c r="AB263" i="300"/>
  <c r="AC263" i="300"/>
  <c r="AD263" i="300"/>
  <c r="AE263" i="300"/>
  <c r="AF263" i="300"/>
  <c r="AG263" i="300"/>
  <c r="AH263" i="300"/>
  <c r="AI263" i="300"/>
  <c r="K264" i="300"/>
  <c r="L264" i="300"/>
  <c r="M264" i="300"/>
  <c r="N264" i="300"/>
  <c r="P264" i="300"/>
  <c r="Q264" i="300"/>
  <c r="T264" i="300"/>
  <c r="U264" i="300"/>
  <c r="V264" i="300"/>
  <c r="W264" i="300"/>
  <c r="X264" i="300"/>
  <c r="Y264" i="300"/>
  <c r="Z264" i="300"/>
  <c r="AA264" i="300"/>
  <c r="AB264" i="300"/>
  <c r="AC264" i="300"/>
  <c r="AD264" i="300"/>
  <c r="AE264" i="300"/>
  <c r="AF264" i="300"/>
  <c r="AG264" i="300"/>
  <c r="AH264" i="300"/>
  <c r="AI264" i="300"/>
  <c r="K265" i="300"/>
  <c r="L265" i="300"/>
  <c r="M265" i="300"/>
  <c r="N265" i="300"/>
  <c r="P265" i="300"/>
  <c r="Q265" i="300"/>
  <c r="T265" i="300"/>
  <c r="U265" i="300"/>
  <c r="V265" i="300"/>
  <c r="W265" i="300"/>
  <c r="X265" i="300"/>
  <c r="Y265" i="300"/>
  <c r="Z265" i="300"/>
  <c r="AA265" i="300"/>
  <c r="AB265" i="300"/>
  <c r="AC265" i="300"/>
  <c r="AD265" i="300"/>
  <c r="AE265" i="300"/>
  <c r="AF265" i="300"/>
  <c r="AG265" i="300"/>
  <c r="AH265" i="300"/>
  <c r="AI265" i="300"/>
  <c r="K266" i="300"/>
  <c r="L266" i="300"/>
  <c r="M266" i="300"/>
  <c r="N266" i="300"/>
  <c r="P266" i="300"/>
  <c r="Q266" i="300"/>
  <c r="T266" i="300"/>
  <c r="U266" i="300"/>
  <c r="V266" i="300"/>
  <c r="W266" i="300"/>
  <c r="X266" i="300"/>
  <c r="Y266" i="300"/>
  <c r="Z266" i="300"/>
  <c r="AA266" i="300"/>
  <c r="AB266" i="300"/>
  <c r="AC266" i="300"/>
  <c r="AD266" i="300"/>
  <c r="AE266" i="300"/>
  <c r="AF266" i="300"/>
  <c r="AG266" i="300"/>
  <c r="AH266" i="300"/>
  <c r="AI266" i="300"/>
  <c r="K267" i="300"/>
  <c r="L267" i="300"/>
  <c r="M267" i="300"/>
  <c r="N267" i="300"/>
  <c r="P267" i="300"/>
  <c r="Q267" i="300"/>
  <c r="T267" i="300"/>
  <c r="U267" i="300"/>
  <c r="V267" i="300"/>
  <c r="W267" i="300"/>
  <c r="X267" i="300"/>
  <c r="Y267" i="300"/>
  <c r="Z267" i="300"/>
  <c r="AA267" i="300"/>
  <c r="AB267" i="300"/>
  <c r="AC267" i="300"/>
  <c r="AD267" i="300"/>
  <c r="AE267" i="300"/>
  <c r="AF267" i="300"/>
  <c r="AG267" i="300"/>
  <c r="AH267" i="300"/>
  <c r="AI267" i="300"/>
  <c r="K268" i="300"/>
  <c r="L268" i="300"/>
  <c r="M268" i="300"/>
  <c r="N268" i="300"/>
  <c r="P268" i="300"/>
  <c r="Q268" i="300"/>
  <c r="T268" i="300"/>
  <c r="U268" i="300"/>
  <c r="V268" i="300"/>
  <c r="W268" i="300"/>
  <c r="X268" i="300"/>
  <c r="Y268" i="300"/>
  <c r="Z268" i="300"/>
  <c r="AA268" i="300"/>
  <c r="AB268" i="300"/>
  <c r="AC268" i="300"/>
  <c r="AD268" i="300"/>
  <c r="AE268" i="300"/>
  <c r="AF268" i="300"/>
  <c r="AG268" i="300"/>
  <c r="AH268" i="300"/>
  <c r="AI268" i="300"/>
  <c r="K269" i="300"/>
  <c r="L269" i="300"/>
  <c r="M269" i="300"/>
  <c r="N269" i="300"/>
  <c r="P269" i="300"/>
  <c r="Q269" i="300"/>
  <c r="T269" i="300"/>
  <c r="U269" i="300"/>
  <c r="V269" i="300"/>
  <c r="W269" i="300"/>
  <c r="X269" i="300"/>
  <c r="Y269" i="300"/>
  <c r="Z269" i="300"/>
  <c r="AA269" i="300"/>
  <c r="AB269" i="300"/>
  <c r="AC269" i="300"/>
  <c r="AD269" i="300"/>
  <c r="AE269" i="300"/>
  <c r="AF269" i="300"/>
  <c r="AG269" i="300"/>
  <c r="AH269" i="300"/>
  <c r="AI269" i="300"/>
  <c r="K270" i="300"/>
  <c r="L270" i="300"/>
  <c r="M270" i="300"/>
  <c r="N270" i="300"/>
  <c r="P270" i="300"/>
  <c r="Q270" i="300"/>
  <c r="T270" i="300"/>
  <c r="U270" i="300"/>
  <c r="V270" i="300"/>
  <c r="W270" i="300"/>
  <c r="X270" i="300"/>
  <c r="Y270" i="300"/>
  <c r="Z270" i="300"/>
  <c r="AA270" i="300"/>
  <c r="AB270" i="300"/>
  <c r="AC270" i="300"/>
  <c r="AD270" i="300"/>
  <c r="AE270" i="300"/>
  <c r="AF270" i="300"/>
  <c r="AG270" i="300"/>
  <c r="AH270" i="300"/>
  <c r="AI270" i="300"/>
  <c r="K271" i="300"/>
  <c r="L271" i="300"/>
  <c r="M271" i="300"/>
  <c r="N271" i="300"/>
  <c r="P271" i="300"/>
  <c r="Q271" i="300"/>
  <c r="T271" i="300"/>
  <c r="U271" i="300"/>
  <c r="V271" i="300"/>
  <c r="W271" i="300"/>
  <c r="X271" i="300"/>
  <c r="Y271" i="300"/>
  <c r="Z271" i="300"/>
  <c r="AA271" i="300"/>
  <c r="AB271" i="300"/>
  <c r="AC271" i="300"/>
  <c r="AD271" i="300"/>
  <c r="AE271" i="300"/>
  <c r="AF271" i="300"/>
  <c r="AG271" i="300"/>
  <c r="AH271" i="300"/>
  <c r="AI271" i="300"/>
  <c r="K272" i="300"/>
  <c r="L272" i="300"/>
  <c r="M272" i="300"/>
  <c r="N272" i="300"/>
  <c r="P272" i="300"/>
  <c r="Q272" i="300"/>
  <c r="T272" i="300"/>
  <c r="U272" i="300"/>
  <c r="V272" i="300"/>
  <c r="W272" i="300"/>
  <c r="X272" i="300"/>
  <c r="Y272" i="300"/>
  <c r="Z272" i="300"/>
  <c r="AA272" i="300"/>
  <c r="AB272" i="300"/>
  <c r="AC272" i="300"/>
  <c r="AD272" i="300"/>
  <c r="AE272" i="300"/>
  <c r="AF272" i="300"/>
  <c r="AG272" i="300"/>
  <c r="AH272" i="300"/>
  <c r="AI272" i="300"/>
  <c r="K273" i="300"/>
  <c r="L273" i="300"/>
  <c r="M273" i="300"/>
  <c r="N273" i="300"/>
  <c r="P273" i="300"/>
  <c r="Q273" i="300"/>
  <c r="T273" i="300"/>
  <c r="U273" i="300"/>
  <c r="V273" i="300"/>
  <c r="W273" i="300"/>
  <c r="X273" i="300"/>
  <c r="Y273" i="300"/>
  <c r="Z273" i="300"/>
  <c r="AA273" i="300"/>
  <c r="AB273" i="300"/>
  <c r="AC273" i="300"/>
  <c r="AD273" i="300"/>
  <c r="AE273" i="300"/>
  <c r="AF273" i="300"/>
  <c r="AG273" i="300"/>
  <c r="AH273" i="300"/>
  <c r="AI273" i="300"/>
  <c r="K274" i="300"/>
  <c r="L274" i="300"/>
  <c r="M274" i="300"/>
  <c r="N274" i="300"/>
  <c r="P274" i="300"/>
  <c r="Q274" i="300"/>
  <c r="T274" i="300"/>
  <c r="U274" i="300"/>
  <c r="V274" i="300"/>
  <c r="W274" i="300"/>
  <c r="X274" i="300"/>
  <c r="Y274" i="300"/>
  <c r="Z274" i="300"/>
  <c r="AA274" i="300"/>
  <c r="AB274" i="300"/>
  <c r="AC274" i="300"/>
  <c r="AD274" i="300"/>
  <c r="AE274" i="300"/>
  <c r="AF274" i="300"/>
  <c r="AG274" i="300"/>
  <c r="AH274" i="300"/>
  <c r="AI274" i="300"/>
  <c r="K275" i="300"/>
  <c r="L275" i="300"/>
  <c r="M275" i="300"/>
  <c r="N275" i="300"/>
  <c r="P275" i="300"/>
  <c r="Q275" i="300"/>
  <c r="T275" i="300"/>
  <c r="U275" i="300"/>
  <c r="V275" i="300"/>
  <c r="W275" i="300"/>
  <c r="X275" i="300"/>
  <c r="Y275" i="300"/>
  <c r="Z275" i="300"/>
  <c r="AA275" i="300"/>
  <c r="AB275" i="300"/>
  <c r="AC275" i="300"/>
  <c r="AD275" i="300"/>
  <c r="AE275" i="300"/>
  <c r="AF275" i="300"/>
  <c r="AG275" i="300"/>
  <c r="AH275" i="300"/>
  <c r="AI275" i="300"/>
  <c r="K276" i="300"/>
  <c r="L276" i="300"/>
  <c r="M276" i="300"/>
  <c r="N276" i="300"/>
  <c r="P276" i="300"/>
  <c r="Q276" i="300"/>
  <c r="T276" i="300"/>
  <c r="U276" i="300"/>
  <c r="V276" i="300"/>
  <c r="W276" i="300"/>
  <c r="X276" i="300"/>
  <c r="Y276" i="300"/>
  <c r="Z276" i="300"/>
  <c r="AA276" i="300"/>
  <c r="AB276" i="300"/>
  <c r="AC276" i="300"/>
  <c r="AD276" i="300"/>
  <c r="AE276" i="300"/>
  <c r="AF276" i="300"/>
  <c r="AG276" i="300"/>
  <c r="AH276" i="300"/>
  <c r="AI276" i="300"/>
  <c r="K277" i="300"/>
  <c r="L277" i="300"/>
  <c r="M277" i="300"/>
  <c r="N277" i="300"/>
  <c r="P277" i="300"/>
  <c r="Q277" i="300"/>
  <c r="T277" i="300"/>
  <c r="U277" i="300"/>
  <c r="V277" i="300"/>
  <c r="W277" i="300"/>
  <c r="X277" i="300"/>
  <c r="Y277" i="300"/>
  <c r="Z277" i="300"/>
  <c r="AA277" i="300"/>
  <c r="AB277" i="300"/>
  <c r="AC277" i="300"/>
  <c r="AD277" i="300"/>
  <c r="AE277" i="300"/>
  <c r="AF277" i="300"/>
  <c r="AG277" i="300"/>
  <c r="AH277" i="300"/>
  <c r="AI277" i="300"/>
  <c r="K278" i="300"/>
  <c r="L278" i="300"/>
  <c r="M278" i="300"/>
  <c r="N278" i="300"/>
  <c r="P278" i="300"/>
  <c r="Q278" i="300"/>
  <c r="T278" i="300"/>
  <c r="U278" i="300"/>
  <c r="V278" i="300"/>
  <c r="W278" i="300"/>
  <c r="X278" i="300"/>
  <c r="Y278" i="300"/>
  <c r="Z278" i="300"/>
  <c r="AA278" i="300"/>
  <c r="AB278" i="300"/>
  <c r="AC278" i="300"/>
  <c r="AD278" i="300"/>
  <c r="AE278" i="300"/>
  <c r="AF278" i="300"/>
  <c r="AG278" i="300"/>
  <c r="AH278" i="300"/>
  <c r="AI278" i="300"/>
  <c r="K279" i="300"/>
  <c r="L279" i="300"/>
  <c r="M279" i="300"/>
  <c r="N279" i="300"/>
  <c r="P279" i="300"/>
  <c r="Q279" i="300"/>
  <c r="T279" i="300"/>
  <c r="U279" i="300"/>
  <c r="V279" i="300"/>
  <c r="W279" i="300"/>
  <c r="X279" i="300"/>
  <c r="Y279" i="300"/>
  <c r="Z279" i="300"/>
  <c r="AA279" i="300"/>
  <c r="AB279" i="300"/>
  <c r="AC279" i="300"/>
  <c r="AD279" i="300"/>
  <c r="AE279" i="300"/>
  <c r="AF279" i="300"/>
  <c r="AG279" i="300"/>
  <c r="AH279" i="300"/>
  <c r="AI279" i="300"/>
  <c r="K280" i="300"/>
  <c r="L280" i="300"/>
  <c r="M280" i="300"/>
  <c r="N280" i="300"/>
  <c r="P280" i="300"/>
  <c r="Q280" i="300"/>
  <c r="T280" i="300"/>
  <c r="U280" i="300"/>
  <c r="V280" i="300"/>
  <c r="W280" i="300"/>
  <c r="X280" i="300"/>
  <c r="Y280" i="300"/>
  <c r="Z280" i="300"/>
  <c r="AA280" i="300"/>
  <c r="AB280" i="300"/>
  <c r="AC280" i="300"/>
  <c r="AD280" i="300"/>
  <c r="AE280" i="300"/>
  <c r="AF280" i="300"/>
  <c r="AG280" i="300"/>
  <c r="AH280" i="300"/>
  <c r="AI280" i="300"/>
  <c r="K281" i="300"/>
  <c r="L281" i="300"/>
  <c r="M281" i="300"/>
  <c r="N281" i="300"/>
  <c r="P281" i="300"/>
  <c r="Q281" i="300"/>
  <c r="T281" i="300"/>
  <c r="U281" i="300"/>
  <c r="V281" i="300"/>
  <c r="W281" i="300"/>
  <c r="X281" i="300"/>
  <c r="Y281" i="300"/>
  <c r="Z281" i="300"/>
  <c r="AA281" i="300"/>
  <c r="AB281" i="300"/>
  <c r="AC281" i="300"/>
  <c r="AD281" i="300"/>
  <c r="AE281" i="300"/>
  <c r="AF281" i="300"/>
  <c r="AG281" i="300"/>
  <c r="AH281" i="300"/>
  <c r="AI281" i="300"/>
  <c r="K282" i="300"/>
  <c r="L282" i="300"/>
  <c r="M282" i="300"/>
  <c r="N282" i="300"/>
  <c r="P282" i="300"/>
  <c r="Q282" i="300"/>
  <c r="T282" i="300"/>
  <c r="U282" i="300"/>
  <c r="V282" i="300"/>
  <c r="W282" i="300"/>
  <c r="X282" i="300"/>
  <c r="Y282" i="300"/>
  <c r="Z282" i="300"/>
  <c r="AA282" i="300"/>
  <c r="AB282" i="300"/>
  <c r="AC282" i="300"/>
  <c r="AD282" i="300"/>
  <c r="AE282" i="300"/>
  <c r="AF282" i="300"/>
  <c r="AG282" i="300"/>
  <c r="AH282" i="300"/>
  <c r="AI282" i="300"/>
  <c r="K283" i="300"/>
  <c r="L283" i="300"/>
  <c r="M283" i="300"/>
  <c r="N283" i="300"/>
  <c r="P283" i="300"/>
  <c r="Q283" i="300"/>
  <c r="T283" i="300"/>
  <c r="U283" i="300"/>
  <c r="V283" i="300"/>
  <c r="W283" i="300"/>
  <c r="X283" i="300"/>
  <c r="Y283" i="300"/>
  <c r="Z283" i="300"/>
  <c r="AA283" i="300"/>
  <c r="AB283" i="300"/>
  <c r="AC283" i="300"/>
  <c r="AD283" i="300"/>
  <c r="AE283" i="300"/>
  <c r="AF283" i="300"/>
  <c r="AG283" i="300"/>
  <c r="AH283" i="300"/>
  <c r="AI283" i="300"/>
  <c r="K284" i="300"/>
  <c r="L284" i="300"/>
  <c r="M284" i="300"/>
  <c r="N284" i="300"/>
  <c r="P284" i="300"/>
  <c r="Q284" i="300"/>
  <c r="T284" i="300"/>
  <c r="U284" i="300"/>
  <c r="V284" i="300"/>
  <c r="W284" i="300"/>
  <c r="X284" i="300"/>
  <c r="Y284" i="300"/>
  <c r="Z284" i="300"/>
  <c r="AA284" i="300"/>
  <c r="AB284" i="300"/>
  <c r="AC284" i="300"/>
  <c r="AD284" i="300"/>
  <c r="AE284" i="300"/>
  <c r="AF284" i="300"/>
  <c r="AG284" i="300"/>
  <c r="AH284" i="300"/>
  <c r="AI284" i="300"/>
  <c r="K285" i="300"/>
  <c r="L285" i="300"/>
  <c r="M285" i="300"/>
  <c r="N285" i="300"/>
  <c r="P285" i="300"/>
  <c r="Q285" i="300"/>
  <c r="T285" i="300"/>
  <c r="U285" i="300"/>
  <c r="V285" i="300"/>
  <c r="W285" i="300"/>
  <c r="X285" i="300"/>
  <c r="Y285" i="300"/>
  <c r="Z285" i="300"/>
  <c r="AA285" i="300"/>
  <c r="AB285" i="300"/>
  <c r="AC285" i="300"/>
  <c r="AD285" i="300"/>
  <c r="AE285" i="300"/>
  <c r="AF285" i="300"/>
  <c r="AG285" i="300"/>
  <c r="AH285" i="300"/>
  <c r="AI285" i="300"/>
  <c r="K286" i="300"/>
  <c r="L286" i="300"/>
  <c r="M286" i="300"/>
  <c r="N286" i="300"/>
  <c r="P286" i="300"/>
  <c r="Q286" i="300"/>
  <c r="T286" i="300"/>
  <c r="U286" i="300"/>
  <c r="V286" i="300"/>
  <c r="W286" i="300"/>
  <c r="X286" i="300"/>
  <c r="Y286" i="300"/>
  <c r="Z286" i="300"/>
  <c r="AA286" i="300"/>
  <c r="AB286" i="300"/>
  <c r="AC286" i="300"/>
  <c r="AD286" i="300"/>
  <c r="AE286" i="300"/>
  <c r="AF286" i="300"/>
  <c r="AG286" i="300"/>
  <c r="AH286" i="300"/>
  <c r="AI286" i="300"/>
  <c r="K287" i="300"/>
  <c r="L287" i="300"/>
  <c r="M287" i="300"/>
  <c r="N287" i="300"/>
  <c r="P287" i="300"/>
  <c r="Q287" i="300"/>
  <c r="T287" i="300"/>
  <c r="U287" i="300"/>
  <c r="V287" i="300"/>
  <c r="W287" i="300"/>
  <c r="X287" i="300"/>
  <c r="Y287" i="300"/>
  <c r="Z287" i="300"/>
  <c r="AA287" i="300"/>
  <c r="AB287" i="300"/>
  <c r="AC287" i="300"/>
  <c r="AD287" i="300"/>
  <c r="AE287" i="300"/>
  <c r="AF287" i="300"/>
  <c r="AG287" i="300"/>
  <c r="AH287" i="300"/>
  <c r="AI287" i="300"/>
  <c r="K288" i="300"/>
  <c r="L288" i="300"/>
  <c r="M288" i="300"/>
  <c r="N288" i="300"/>
  <c r="P288" i="300"/>
  <c r="Q288" i="300"/>
  <c r="T288" i="300"/>
  <c r="U288" i="300"/>
  <c r="V288" i="300"/>
  <c r="W288" i="300"/>
  <c r="X288" i="300"/>
  <c r="Y288" i="300"/>
  <c r="Z288" i="300"/>
  <c r="AA288" i="300"/>
  <c r="AB288" i="300"/>
  <c r="AC288" i="300"/>
  <c r="AD288" i="300"/>
  <c r="AE288" i="300"/>
  <c r="AF288" i="300"/>
  <c r="AG288" i="300"/>
  <c r="AH288" i="300"/>
  <c r="AI288" i="300"/>
  <c r="K289" i="300"/>
  <c r="L289" i="300"/>
  <c r="M289" i="300"/>
  <c r="N289" i="300"/>
  <c r="P289" i="300"/>
  <c r="Q289" i="300"/>
  <c r="T289" i="300"/>
  <c r="U289" i="300"/>
  <c r="V289" i="300"/>
  <c r="W289" i="300"/>
  <c r="X289" i="300"/>
  <c r="Y289" i="300"/>
  <c r="Z289" i="300"/>
  <c r="AA289" i="300"/>
  <c r="AB289" i="300"/>
  <c r="AC289" i="300"/>
  <c r="AD289" i="300"/>
  <c r="AE289" i="300"/>
  <c r="AF289" i="300"/>
  <c r="AG289" i="300"/>
  <c r="AH289" i="300"/>
  <c r="AI289" i="300"/>
  <c r="K290" i="300"/>
  <c r="L290" i="300"/>
  <c r="M290" i="300"/>
  <c r="N290" i="300"/>
  <c r="P290" i="300"/>
  <c r="Q290" i="300"/>
  <c r="T290" i="300"/>
  <c r="U290" i="300"/>
  <c r="V290" i="300"/>
  <c r="W290" i="300"/>
  <c r="X290" i="300"/>
  <c r="Y290" i="300"/>
  <c r="Z290" i="300"/>
  <c r="AA290" i="300"/>
  <c r="AB290" i="300"/>
  <c r="AC290" i="300"/>
  <c r="AD290" i="300"/>
  <c r="AE290" i="300"/>
  <c r="AF290" i="300"/>
  <c r="AG290" i="300"/>
  <c r="AH290" i="300"/>
  <c r="AI290" i="300"/>
  <c r="K291" i="300"/>
  <c r="L291" i="300"/>
  <c r="M291" i="300"/>
  <c r="N291" i="300"/>
  <c r="P291" i="300"/>
  <c r="Q291" i="300"/>
  <c r="T291" i="300"/>
  <c r="U291" i="300"/>
  <c r="V291" i="300"/>
  <c r="W291" i="300"/>
  <c r="X291" i="300"/>
  <c r="Y291" i="300"/>
  <c r="Z291" i="300"/>
  <c r="AA291" i="300"/>
  <c r="AB291" i="300"/>
  <c r="AC291" i="300"/>
  <c r="AD291" i="300"/>
  <c r="AE291" i="300"/>
  <c r="AF291" i="300"/>
  <c r="AG291" i="300"/>
  <c r="AH291" i="300"/>
  <c r="AI291" i="300"/>
  <c r="K292" i="300"/>
  <c r="L292" i="300"/>
  <c r="M292" i="300"/>
  <c r="N292" i="300"/>
  <c r="P292" i="300"/>
  <c r="Q292" i="300"/>
  <c r="T292" i="300"/>
  <c r="U292" i="300"/>
  <c r="V292" i="300"/>
  <c r="W292" i="300"/>
  <c r="X292" i="300"/>
  <c r="Y292" i="300"/>
  <c r="Z292" i="300"/>
  <c r="AA292" i="300"/>
  <c r="AB292" i="300"/>
  <c r="AC292" i="300"/>
  <c r="AD292" i="300"/>
  <c r="AE292" i="300"/>
  <c r="AF292" i="300"/>
  <c r="AG292" i="300"/>
  <c r="AH292" i="300"/>
  <c r="AI292" i="300"/>
  <c r="K293" i="300"/>
  <c r="L293" i="300"/>
  <c r="M293" i="300"/>
  <c r="N293" i="300"/>
  <c r="P293" i="300"/>
  <c r="Q293" i="300"/>
  <c r="T293" i="300"/>
  <c r="U293" i="300"/>
  <c r="V293" i="300"/>
  <c r="W293" i="300"/>
  <c r="X293" i="300"/>
  <c r="Y293" i="300"/>
  <c r="Z293" i="300"/>
  <c r="AA293" i="300"/>
  <c r="AB293" i="300"/>
  <c r="AC293" i="300"/>
  <c r="AD293" i="300"/>
  <c r="AE293" i="300"/>
  <c r="AF293" i="300"/>
  <c r="AG293" i="300"/>
  <c r="AH293" i="300"/>
  <c r="AI293" i="300"/>
  <c r="K294" i="300"/>
  <c r="L294" i="300"/>
  <c r="M294" i="300"/>
  <c r="N294" i="300"/>
  <c r="P294" i="300"/>
  <c r="Q294" i="300"/>
  <c r="T294" i="300"/>
  <c r="U294" i="300"/>
  <c r="V294" i="300"/>
  <c r="W294" i="300"/>
  <c r="X294" i="300"/>
  <c r="Y294" i="300"/>
  <c r="Z294" i="300"/>
  <c r="AA294" i="300"/>
  <c r="AB294" i="300"/>
  <c r="AC294" i="300"/>
  <c r="AD294" i="300"/>
  <c r="AE294" i="300"/>
  <c r="AF294" i="300"/>
  <c r="AG294" i="300"/>
  <c r="AH294" i="300"/>
  <c r="AI294" i="300"/>
  <c r="K295" i="300"/>
  <c r="L295" i="300"/>
  <c r="M295" i="300"/>
  <c r="N295" i="300"/>
  <c r="P295" i="300"/>
  <c r="Q295" i="300"/>
  <c r="T295" i="300"/>
  <c r="U295" i="300"/>
  <c r="V295" i="300"/>
  <c r="W295" i="300"/>
  <c r="X295" i="300"/>
  <c r="Y295" i="300"/>
  <c r="Z295" i="300"/>
  <c r="AA295" i="300"/>
  <c r="AB295" i="300"/>
  <c r="AC295" i="300"/>
  <c r="AD295" i="300"/>
  <c r="AE295" i="300"/>
  <c r="AF295" i="300"/>
  <c r="AG295" i="300"/>
  <c r="AH295" i="300"/>
  <c r="AI295" i="300"/>
  <c r="K296" i="300"/>
  <c r="L296" i="300"/>
  <c r="M296" i="300"/>
  <c r="N296" i="300"/>
  <c r="P296" i="300"/>
  <c r="Q296" i="300"/>
  <c r="T296" i="300"/>
  <c r="U296" i="300"/>
  <c r="V296" i="300"/>
  <c r="W296" i="300"/>
  <c r="X296" i="300"/>
  <c r="Y296" i="300"/>
  <c r="Z296" i="300"/>
  <c r="AA296" i="300"/>
  <c r="AB296" i="300"/>
  <c r="AC296" i="300"/>
  <c r="AD296" i="300"/>
  <c r="AE296" i="300"/>
  <c r="AF296" i="300"/>
  <c r="AG296" i="300"/>
  <c r="AH296" i="300"/>
  <c r="AI296" i="300"/>
  <c r="K297" i="300"/>
  <c r="L297" i="300"/>
  <c r="M297" i="300"/>
  <c r="N297" i="300"/>
  <c r="P297" i="300"/>
  <c r="Q297" i="300"/>
  <c r="T297" i="300"/>
  <c r="U297" i="300"/>
  <c r="V297" i="300"/>
  <c r="W297" i="300"/>
  <c r="X297" i="300"/>
  <c r="Y297" i="300"/>
  <c r="Z297" i="300"/>
  <c r="AA297" i="300"/>
  <c r="AB297" i="300"/>
  <c r="AC297" i="300"/>
  <c r="AD297" i="300"/>
  <c r="AE297" i="300"/>
  <c r="AF297" i="300"/>
  <c r="AG297" i="300"/>
  <c r="AH297" i="300"/>
  <c r="AI297" i="300"/>
  <c r="K298" i="300"/>
  <c r="L298" i="300"/>
  <c r="M298" i="300"/>
  <c r="N298" i="300"/>
  <c r="P298" i="300"/>
  <c r="Q298" i="300"/>
  <c r="T298" i="300"/>
  <c r="U298" i="300"/>
  <c r="V298" i="300"/>
  <c r="W298" i="300"/>
  <c r="X298" i="300"/>
  <c r="Y298" i="300"/>
  <c r="Z298" i="300"/>
  <c r="AA298" i="300"/>
  <c r="AB298" i="300"/>
  <c r="AC298" i="300"/>
  <c r="AD298" i="300"/>
  <c r="AE298" i="300"/>
  <c r="AF298" i="300"/>
  <c r="AG298" i="300"/>
  <c r="AH298" i="300"/>
  <c r="AI298" i="300"/>
  <c r="K299" i="300"/>
  <c r="L299" i="300"/>
  <c r="M299" i="300"/>
  <c r="N299" i="300"/>
  <c r="P299" i="300"/>
  <c r="Q299" i="300"/>
  <c r="T299" i="300"/>
  <c r="U299" i="300"/>
  <c r="V299" i="300"/>
  <c r="W299" i="300"/>
  <c r="X299" i="300"/>
  <c r="Y299" i="300"/>
  <c r="Z299" i="300"/>
  <c r="AA299" i="300"/>
  <c r="AB299" i="300"/>
  <c r="AC299" i="300"/>
  <c r="AD299" i="300"/>
  <c r="AE299" i="300"/>
  <c r="AF299" i="300"/>
  <c r="AG299" i="300"/>
  <c r="AH299" i="300"/>
  <c r="AI299" i="300"/>
  <c r="K300" i="300"/>
  <c r="L300" i="300"/>
  <c r="M300" i="300"/>
  <c r="N300" i="300"/>
  <c r="P300" i="300"/>
  <c r="Q300" i="300"/>
  <c r="T300" i="300"/>
  <c r="U300" i="300"/>
  <c r="V300" i="300"/>
  <c r="W300" i="300"/>
  <c r="X300" i="300"/>
  <c r="Y300" i="300"/>
  <c r="Z300" i="300"/>
  <c r="AA300" i="300"/>
  <c r="AB300" i="300"/>
  <c r="AC300" i="300"/>
  <c r="AD300" i="300"/>
  <c r="AE300" i="300"/>
  <c r="AF300" i="300"/>
  <c r="AG300" i="300"/>
  <c r="AH300" i="300"/>
  <c r="AI300" i="300"/>
  <c r="K301" i="300"/>
  <c r="L301" i="300"/>
  <c r="M301" i="300"/>
  <c r="N301" i="300"/>
  <c r="P301" i="300"/>
  <c r="Q301" i="300"/>
  <c r="T301" i="300"/>
  <c r="U301" i="300"/>
  <c r="V301" i="300"/>
  <c r="W301" i="300"/>
  <c r="X301" i="300"/>
  <c r="Y301" i="300"/>
  <c r="Z301" i="300"/>
  <c r="AA301" i="300"/>
  <c r="AB301" i="300"/>
  <c r="AC301" i="300"/>
  <c r="AD301" i="300"/>
  <c r="AE301" i="300"/>
  <c r="AF301" i="300"/>
  <c r="AG301" i="300"/>
  <c r="AH301" i="300"/>
  <c r="AI301" i="300"/>
  <c r="K302" i="300"/>
  <c r="L302" i="300"/>
  <c r="M302" i="300"/>
  <c r="N302" i="300"/>
  <c r="P302" i="300"/>
  <c r="Q302" i="300"/>
  <c r="T302" i="300"/>
  <c r="U302" i="300"/>
  <c r="V302" i="300"/>
  <c r="W302" i="300"/>
  <c r="X302" i="300"/>
  <c r="Y302" i="300"/>
  <c r="Z302" i="300"/>
  <c r="AA302" i="300"/>
  <c r="AB302" i="300"/>
  <c r="AC302" i="300"/>
  <c r="AD302" i="300"/>
  <c r="AE302" i="300"/>
  <c r="AF302" i="300"/>
  <c r="AG302" i="300"/>
  <c r="AH302" i="300"/>
  <c r="AI302" i="300"/>
  <c r="K303" i="300"/>
  <c r="L303" i="300"/>
  <c r="M303" i="300"/>
  <c r="N303" i="300"/>
  <c r="P303" i="300"/>
  <c r="Q303" i="300"/>
  <c r="T303" i="300"/>
  <c r="U303" i="300"/>
  <c r="V303" i="300"/>
  <c r="W303" i="300"/>
  <c r="X303" i="300"/>
  <c r="Y303" i="300"/>
  <c r="Z303" i="300"/>
  <c r="AA303" i="300"/>
  <c r="AB303" i="300"/>
  <c r="AC303" i="300"/>
  <c r="AD303" i="300"/>
  <c r="AE303" i="300"/>
  <c r="AF303" i="300"/>
  <c r="AG303" i="300"/>
  <c r="AH303" i="300"/>
  <c r="AI303" i="300"/>
  <c r="K304" i="300"/>
  <c r="L304" i="300"/>
  <c r="M304" i="300"/>
  <c r="N304" i="300"/>
  <c r="P304" i="300"/>
  <c r="Q304" i="300"/>
  <c r="T304" i="300"/>
  <c r="U304" i="300"/>
  <c r="V304" i="300"/>
  <c r="W304" i="300"/>
  <c r="X304" i="300"/>
  <c r="Y304" i="300"/>
  <c r="Z304" i="300"/>
  <c r="AA304" i="300"/>
  <c r="AB304" i="300"/>
  <c r="AC304" i="300"/>
  <c r="AD304" i="300"/>
  <c r="AE304" i="300"/>
  <c r="AF304" i="300"/>
  <c r="AG304" i="300"/>
  <c r="AH304" i="300"/>
  <c r="AI304" i="300"/>
  <c r="K305" i="300"/>
  <c r="L305" i="300"/>
  <c r="M305" i="300"/>
  <c r="N305" i="300"/>
  <c r="P305" i="300"/>
  <c r="Q305" i="300"/>
  <c r="T305" i="300"/>
  <c r="U305" i="300"/>
  <c r="V305" i="300"/>
  <c r="W305" i="300"/>
  <c r="X305" i="300"/>
  <c r="Y305" i="300"/>
  <c r="Z305" i="300"/>
  <c r="AA305" i="300"/>
  <c r="AB305" i="300"/>
  <c r="AC305" i="300"/>
  <c r="AD305" i="300"/>
  <c r="AE305" i="300"/>
  <c r="AF305" i="300"/>
  <c r="AG305" i="300"/>
  <c r="AH305" i="300"/>
  <c r="AI305" i="300"/>
  <c r="K306" i="300"/>
  <c r="L306" i="300"/>
  <c r="M306" i="300"/>
  <c r="N306" i="300"/>
  <c r="P306" i="300"/>
  <c r="Q306" i="300"/>
  <c r="T306" i="300"/>
  <c r="U306" i="300"/>
  <c r="V306" i="300"/>
  <c r="W306" i="300"/>
  <c r="X306" i="300"/>
  <c r="Y306" i="300"/>
  <c r="Z306" i="300"/>
  <c r="AA306" i="300"/>
  <c r="AB306" i="300"/>
  <c r="AC306" i="300"/>
  <c r="AD306" i="300"/>
  <c r="AE306" i="300"/>
  <c r="AF306" i="300"/>
  <c r="AG306" i="300"/>
  <c r="AH306" i="300"/>
  <c r="AI306" i="300"/>
  <c r="K307" i="300"/>
  <c r="L307" i="300"/>
  <c r="M307" i="300"/>
  <c r="N307" i="300"/>
  <c r="P307" i="300"/>
  <c r="Q307" i="300"/>
  <c r="T307" i="300"/>
  <c r="U307" i="300"/>
  <c r="V307" i="300"/>
  <c r="W307" i="300"/>
  <c r="X307" i="300"/>
  <c r="Y307" i="300"/>
  <c r="Z307" i="300"/>
  <c r="AA307" i="300"/>
  <c r="AB307" i="300"/>
  <c r="AC307" i="300"/>
  <c r="AD307" i="300"/>
  <c r="AE307" i="300"/>
  <c r="AF307" i="300"/>
  <c r="AG307" i="300"/>
  <c r="AH307" i="300"/>
  <c r="AI307" i="300"/>
  <c r="K308" i="300"/>
  <c r="L308" i="300"/>
  <c r="M308" i="300"/>
  <c r="N308" i="300"/>
  <c r="P308" i="300"/>
  <c r="Q308" i="300"/>
  <c r="T308" i="300"/>
  <c r="U308" i="300"/>
  <c r="V308" i="300"/>
  <c r="W308" i="300"/>
  <c r="X308" i="300"/>
  <c r="Y308" i="300"/>
  <c r="Z308" i="300"/>
  <c r="AA308" i="300"/>
  <c r="AB308" i="300"/>
  <c r="AC308" i="300"/>
  <c r="AD308" i="300"/>
  <c r="AE308" i="300"/>
  <c r="AF308" i="300"/>
  <c r="AG308" i="300"/>
  <c r="AH308" i="300"/>
  <c r="AI308" i="300"/>
  <c r="K309" i="300"/>
  <c r="L309" i="300"/>
  <c r="M309" i="300"/>
  <c r="N309" i="300"/>
  <c r="P309" i="300"/>
  <c r="Q309" i="300"/>
  <c r="T309" i="300"/>
  <c r="U309" i="300"/>
  <c r="V309" i="300"/>
  <c r="W309" i="300"/>
  <c r="X309" i="300"/>
  <c r="Y309" i="300"/>
  <c r="Z309" i="300"/>
  <c r="AA309" i="300"/>
  <c r="AB309" i="300"/>
  <c r="AC309" i="300"/>
  <c r="AD309" i="300"/>
  <c r="AE309" i="300"/>
  <c r="AF309" i="300"/>
  <c r="AG309" i="300"/>
  <c r="AH309" i="300"/>
  <c r="AI309" i="300"/>
  <c r="K310" i="300"/>
  <c r="L310" i="300"/>
  <c r="M310" i="300"/>
  <c r="N310" i="300"/>
  <c r="P310" i="300"/>
  <c r="Q310" i="300"/>
  <c r="T310" i="300"/>
  <c r="U310" i="300"/>
  <c r="V310" i="300"/>
  <c r="W310" i="300"/>
  <c r="X310" i="300"/>
  <c r="Y310" i="300"/>
  <c r="Z310" i="300"/>
  <c r="AA310" i="300"/>
  <c r="AB310" i="300"/>
  <c r="AC310" i="300"/>
  <c r="AD310" i="300"/>
  <c r="AE310" i="300"/>
  <c r="AF310" i="300"/>
  <c r="AG310" i="300"/>
  <c r="AH310" i="300"/>
  <c r="AI310" i="300"/>
  <c r="K311" i="300"/>
  <c r="L311" i="300"/>
  <c r="M311" i="300"/>
  <c r="N311" i="300"/>
  <c r="P311" i="300"/>
  <c r="Q311" i="300"/>
  <c r="T311" i="300"/>
  <c r="U311" i="300"/>
  <c r="V311" i="300"/>
  <c r="W311" i="300"/>
  <c r="X311" i="300"/>
  <c r="Y311" i="300"/>
  <c r="Z311" i="300"/>
  <c r="AA311" i="300"/>
  <c r="AB311" i="300"/>
  <c r="AC311" i="300"/>
  <c r="AD311" i="300"/>
  <c r="AE311" i="300"/>
  <c r="AF311" i="300"/>
  <c r="AG311" i="300"/>
  <c r="AH311" i="300"/>
  <c r="AI311" i="300"/>
  <c r="K312" i="300"/>
  <c r="L312" i="300"/>
  <c r="M312" i="300"/>
  <c r="N312" i="300"/>
  <c r="P312" i="300"/>
  <c r="Q312" i="300"/>
  <c r="T312" i="300"/>
  <c r="U312" i="300"/>
  <c r="V312" i="300"/>
  <c r="W312" i="300"/>
  <c r="X312" i="300"/>
  <c r="Y312" i="300"/>
  <c r="Z312" i="300"/>
  <c r="AA312" i="300"/>
  <c r="AB312" i="300"/>
  <c r="AC312" i="300"/>
  <c r="AD312" i="300"/>
  <c r="AE312" i="300"/>
  <c r="AF312" i="300"/>
  <c r="AG312" i="300"/>
  <c r="AH312" i="300"/>
  <c r="AI312" i="300"/>
  <c r="K313" i="300"/>
  <c r="L313" i="300"/>
  <c r="M313" i="300"/>
  <c r="N313" i="300"/>
  <c r="P313" i="300"/>
  <c r="Q313" i="300"/>
  <c r="T313" i="300"/>
  <c r="U313" i="300"/>
  <c r="V313" i="300"/>
  <c r="W313" i="300"/>
  <c r="X313" i="300"/>
  <c r="Y313" i="300"/>
  <c r="Z313" i="300"/>
  <c r="AA313" i="300"/>
  <c r="AB313" i="300"/>
  <c r="AC313" i="300"/>
  <c r="AD313" i="300"/>
  <c r="AE313" i="300"/>
  <c r="AF313" i="300"/>
  <c r="AG313" i="300"/>
  <c r="AH313" i="300"/>
  <c r="AI313" i="300"/>
  <c r="K314" i="300"/>
  <c r="L314" i="300"/>
  <c r="M314" i="300"/>
  <c r="N314" i="300"/>
  <c r="P314" i="300"/>
  <c r="Q314" i="300"/>
  <c r="T314" i="300"/>
  <c r="U314" i="300"/>
  <c r="V314" i="300"/>
  <c r="W314" i="300"/>
  <c r="X314" i="300"/>
  <c r="Y314" i="300"/>
  <c r="Z314" i="300"/>
  <c r="AA314" i="300"/>
  <c r="AB314" i="300"/>
  <c r="AC314" i="300"/>
  <c r="AD314" i="300"/>
  <c r="AE314" i="300"/>
  <c r="AF314" i="300"/>
  <c r="AG314" i="300"/>
  <c r="AH314" i="300"/>
  <c r="AI314" i="300"/>
  <c r="K315" i="300"/>
  <c r="L315" i="300"/>
  <c r="M315" i="300"/>
  <c r="N315" i="300"/>
  <c r="P315" i="300"/>
  <c r="Q315" i="300"/>
  <c r="T315" i="300"/>
  <c r="U315" i="300"/>
  <c r="V315" i="300"/>
  <c r="W315" i="300"/>
  <c r="X315" i="300"/>
  <c r="Y315" i="300"/>
  <c r="Z315" i="300"/>
  <c r="AA315" i="300"/>
  <c r="AB315" i="300"/>
  <c r="AC315" i="300"/>
  <c r="AD315" i="300"/>
  <c r="AE315" i="300"/>
  <c r="AF315" i="300"/>
  <c r="AG315" i="300"/>
  <c r="AH315" i="300"/>
  <c r="AI315" i="300"/>
  <c r="K316" i="300"/>
  <c r="L316" i="300"/>
  <c r="M316" i="300"/>
  <c r="N316" i="300"/>
  <c r="P316" i="300"/>
  <c r="Q316" i="300"/>
  <c r="T316" i="300"/>
  <c r="U316" i="300"/>
  <c r="V316" i="300"/>
  <c r="W316" i="300"/>
  <c r="X316" i="300"/>
  <c r="Y316" i="300"/>
  <c r="Z316" i="300"/>
  <c r="AA316" i="300"/>
  <c r="AB316" i="300"/>
  <c r="AC316" i="300"/>
  <c r="AD316" i="300"/>
  <c r="AE316" i="300"/>
  <c r="AF316" i="300"/>
  <c r="AG316" i="300"/>
  <c r="AH316" i="300"/>
  <c r="AI316" i="300"/>
  <c r="K317" i="300"/>
  <c r="L317" i="300"/>
  <c r="M317" i="300"/>
  <c r="N317" i="300"/>
  <c r="P317" i="300"/>
  <c r="Q317" i="300"/>
  <c r="T317" i="300"/>
  <c r="U317" i="300"/>
  <c r="V317" i="300"/>
  <c r="W317" i="300"/>
  <c r="X317" i="300"/>
  <c r="Y317" i="300"/>
  <c r="Z317" i="300"/>
  <c r="AA317" i="300"/>
  <c r="AB317" i="300"/>
  <c r="AC317" i="300"/>
  <c r="AD317" i="300"/>
  <c r="AE317" i="300"/>
  <c r="AF317" i="300"/>
  <c r="AG317" i="300"/>
  <c r="AH317" i="300"/>
  <c r="AI317" i="300"/>
  <c r="K318" i="300"/>
  <c r="L318" i="300"/>
  <c r="M318" i="300"/>
  <c r="N318" i="300"/>
  <c r="P318" i="300"/>
  <c r="Q318" i="300"/>
  <c r="T318" i="300"/>
  <c r="U318" i="300"/>
  <c r="V318" i="300"/>
  <c r="W318" i="300"/>
  <c r="X318" i="300"/>
  <c r="Y318" i="300"/>
  <c r="Z318" i="300"/>
  <c r="AA318" i="300"/>
  <c r="AB318" i="300"/>
  <c r="AC318" i="300"/>
  <c r="AD318" i="300"/>
  <c r="AE318" i="300"/>
  <c r="AF318" i="300"/>
  <c r="AG318" i="300"/>
  <c r="AH318" i="300"/>
  <c r="AI318" i="300"/>
  <c r="K319" i="300"/>
  <c r="L319" i="300"/>
  <c r="M319" i="300"/>
  <c r="N319" i="300"/>
  <c r="P319" i="300"/>
  <c r="Q319" i="300"/>
  <c r="T319" i="300"/>
  <c r="U319" i="300"/>
  <c r="V319" i="300"/>
  <c r="W319" i="300"/>
  <c r="X319" i="300"/>
  <c r="Y319" i="300"/>
  <c r="Z319" i="300"/>
  <c r="AA319" i="300"/>
  <c r="AB319" i="300"/>
  <c r="AC319" i="300"/>
  <c r="AD319" i="300"/>
  <c r="AE319" i="300"/>
  <c r="AF319" i="300"/>
  <c r="AG319" i="300"/>
  <c r="AH319" i="300"/>
  <c r="AI319" i="300"/>
  <c r="K320" i="300"/>
  <c r="L320" i="300"/>
  <c r="M320" i="300"/>
  <c r="N320" i="300"/>
  <c r="P320" i="300"/>
  <c r="Q320" i="300"/>
  <c r="T320" i="300"/>
  <c r="U320" i="300"/>
  <c r="V320" i="300"/>
  <c r="W320" i="300"/>
  <c r="X320" i="300"/>
  <c r="Y320" i="300"/>
  <c r="Z320" i="300"/>
  <c r="AA320" i="300"/>
  <c r="AB320" i="300"/>
  <c r="AC320" i="300"/>
  <c r="AD320" i="300"/>
  <c r="AE320" i="300"/>
  <c r="AF320" i="300"/>
  <c r="AG320" i="300"/>
  <c r="AH320" i="300"/>
  <c r="AI320" i="300"/>
  <c r="K321" i="300"/>
  <c r="L321" i="300"/>
  <c r="M321" i="300"/>
  <c r="N321" i="300"/>
  <c r="P321" i="300"/>
  <c r="Q321" i="300"/>
  <c r="T321" i="300"/>
  <c r="U321" i="300"/>
  <c r="V321" i="300"/>
  <c r="W321" i="300"/>
  <c r="X321" i="300"/>
  <c r="Y321" i="300"/>
  <c r="Z321" i="300"/>
  <c r="AA321" i="300"/>
  <c r="AB321" i="300"/>
  <c r="AC321" i="300"/>
  <c r="AD321" i="300"/>
  <c r="AE321" i="300"/>
  <c r="AF321" i="300"/>
  <c r="AG321" i="300"/>
  <c r="AH321" i="300"/>
  <c r="AI321" i="300"/>
  <c r="K322" i="300"/>
  <c r="L322" i="300"/>
  <c r="M322" i="300"/>
  <c r="N322" i="300"/>
  <c r="P322" i="300"/>
  <c r="Q322" i="300"/>
  <c r="T322" i="300"/>
  <c r="U322" i="300"/>
  <c r="V322" i="300"/>
  <c r="W322" i="300"/>
  <c r="X322" i="300"/>
  <c r="Y322" i="300"/>
  <c r="Z322" i="300"/>
  <c r="AA322" i="300"/>
  <c r="AB322" i="300"/>
  <c r="AC322" i="300"/>
  <c r="AD322" i="300"/>
  <c r="AE322" i="300"/>
  <c r="AF322" i="300"/>
  <c r="AG322" i="300"/>
  <c r="AH322" i="300"/>
  <c r="AI322" i="300"/>
  <c r="K323" i="300"/>
  <c r="L323" i="300"/>
  <c r="M323" i="300"/>
  <c r="N323" i="300"/>
  <c r="P323" i="300"/>
  <c r="Q323" i="300"/>
  <c r="T323" i="300"/>
  <c r="U323" i="300"/>
  <c r="V323" i="300"/>
  <c r="W323" i="300"/>
  <c r="X323" i="300"/>
  <c r="Y323" i="300"/>
  <c r="Z323" i="300"/>
  <c r="AA323" i="300"/>
  <c r="AB323" i="300"/>
  <c r="AC323" i="300"/>
  <c r="AD323" i="300"/>
  <c r="AE323" i="300"/>
  <c r="AF323" i="300"/>
  <c r="AG323" i="300"/>
  <c r="AH323" i="300"/>
  <c r="AI323" i="300"/>
  <c r="K324" i="300"/>
  <c r="L324" i="300"/>
  <c r="M324" i="300"/>
  <c r="N324" i="300"/>
  <c r="P324" i="300"/>
  <c r="Q324" i="300"/>
  <c r="T324" i="300"/>
  <c r="U324" i="300"/>
  <c r="V324" i="300"/>
  <c r="W324" i="300"/>
  <c r="X324" i="300"/>
  <c r="Y324" i="300"/>
  <c r="Z324" i="300"/>
  <c r="AA324" i="300"/>
  <c r="AB324" i="300"/>
  <c r="AC324" i="300"/>
  <c r="AD324" i="300"/>
  <c r="AE324" i="300"/>
  <c r="AF324" i="300"/>
  <c r="AG324" i="300"/>
  <c r="AH324" i="300"/>
  <c r="AI324" i="300"/>
  <c r="K325" i="300"/>
  <c r="L325" i="300"/>
  <c r="M325" i="300"/>
  <c r="N325" i="300"/>
  <c r="P325" i="300"/>
  <c r="Q325" i="300"/>
  <c r="T325" i="300"/>
  <c r="U325" i="300"/>
  <c r="V325" i="300"/>
  <c r="W325" i="300"/>
  <c r="X325" i="300"/>
  <c r="Y325" i="300"/>
  <c r="Z325" i="300"/>
  <c r="AA325" i="300"/>
  <c r="AB325" i="300"/>
  <c r="AC325" i="300"/>
  <c r="AD325" i="300"/>
  <c r="AE325" i="300"/>
  <c r="AF325" i="300"/>
  <c r="AG325" i="300"/>
  <c r="AH325" i="300"/>
  <c r="AI325" i="300"/>
  <c r="K326" i="300"/>
  <c r="L326" i="300"/>
  <c r="M326" i="300"/>
  <c r="N326" i="300"/>
  <c r="P326" i="300"/>
  <c r="Q326" i="300"/>
  <c r="T326" i="300"/>
  <c r="U326" i="300"/>
  <c r="V326" i="300"/>
  <c r="W326" i="300"/>
  <c r="X326" i="300"/>
  <c r="Y326" i="300"/>
  <c r="Z326" i="300"/>
  <c r="AA326" i="300"/>
  <c r="AB326" i="300"/>
  <c r="AC326" i="300"/>
  <c r="AD326" i="300"/>
  <c r="AE326" i="300"/>
  <c r="AF326" i="300"/>
  <c r="AG326" i="300"/>
  <c r="AH326" i="300"/>
  <c r="AI326" i="300"/>
  <c r="K327" i="300"/>
  <c r="L327" i="300"/>
  <c r="M327" i="300"/>
  <c r="N327" i="300"/>
  <c r="P327" i="300"/>
  <c r="Q327" i="300"/>
  <c r="T327" i="300"/>
  <c r="U327" i="300"/>
  <c r="V327" i="300"/>
  <c r="W327" i="300"/>
  <c r="X327" i="300"/>
  <c r="Y327" i="300"/>
  <c r="Z327" i="300"/>
  <c r="AA327" i="300"/>
  <c r="AB327" i="300"/>
  <c r="AC327" i="300"/>
  <c r="AD327" i="300"/>
  <c r="AE327" i="300"/>
  <c r="AF327" i="300"/>
  <c r="AG327" i="300"/>
  <c r="AH327" i="300"/>
  <c r="AI327" i="300"/>
  <c r="K328" i="300"/>
  <c r="L328" i="300"/>
  <c r="M328" i="300"/>
  <c r="N328" i="300"/>
  <c r="P328" i="300"/>
  <c r="Q328" i="300"/>
  <c r="T328" i="300"/>
  <c r="U328" i="300"/>
  <c r="V328" i="300"/>
  <c r="W328" i="300"/>
  <c r="X328" i="300"/>
  <c r="Y328" i="300"/>
  <c r="Z328" i="300"/>
  <c r="AA328" i="300"/>
  <c r="AB328" i="300"/>
  <c r="AC328" i="300"/>
  <c r="AD328" i="300"/>
  <c r="AE328" i="300"/>
  <c r="AF328" i="300"/>
  <c r="AG328" i="300"/>
  <c r="AH328" i="300"/>
  <c r="AI328" i="300"/>
  <c r="K329" i="300"/>
  <c r="L329" i="300"/>
  <c r="M329" i="300"/>
  <c r="N329" i="300"/>
  <c r="P329" i="300"/>
  <c r="Q329" i="300"/>
  <c r="T329" i="300"/>
  <c r="U329" i="300"/>
  <c r="V329" i="300"/>
  <c r="W329" i="300"/>
  <c r="X329" i="300"/>
  <c r="Y329" i="300"/>
  <c r="Z329" i="300"/>
  <c r="AA329" i="300"/>
  <c r="AB329" i="300"/>
  <c r="AC329" i="300"/>
  <c r="AD329" i="300"/>
  <c r="AE329" i="300"/>
  <c r="AF329" i="300"/>
  <c r="AG329" i="300"/>
  <c r="AH329" i="300"/>
  <c r="AI329" i="300"/>
  <c r="K330" i="300"/>
  <c r="L330" i="300"/>
  <c r="M330" i="300"/>
  <c r="N330" i="300"/>
  <c r="P330" i="300"/>
  <c r="Q330" i="300"/>
  <c r="T330" i="300"/>
  <c r="U330" i="300"/>
  <c r="V330" i="300"/>
  <c r="W330" i="300"/>
  <c r="X330" i="300"/>
  <c r="Y330" i="300"/>
  <c r="Z330" i="300"/>
  <c r="AA330" i="300"/>
  <c r="AB330" i="300"/>
  <c r="AC330" i="300"/>
  <c r="AD330" i="300"/>
  <c r="AE330" i="300"/>
  <c r="AF330" i="300"/>
  <c r="AG330" i="300"/>
  <c r="AH330" i="300"/>
  <c r="AI330" i="300"/>
  <c r="K331" i="300"/>
  <c r="L331" i="300"/>
  <c r="M331" i="300"/>
  <c r="N331" i="300"/>
  <c r="P331" i="300"/>
  <c r="Q331" i="300"/>
  <c r="T331" i="300"/>
  <c r="U331" i="300"/>
  <c r="V331" i="300"/>
  <c r="W331" i="300"/>
  <c r="X331" i="300"/>
  <c r="Y331" i="300"/>
  <c r="Z331" i="300"/>
  <c r="AA331" i="300"/>
  <c r="AB331" i="300"/>
  <c r="AC331" i="300"/>
  <c r="AD331" i="300"/>
  <c r="AE331" i="300"/>
  <c r="AF331" i="300"/>
  <c r="AG331" i="300"/>
  <c r="AH331" i="300"/>
  <c r="AI331" i="300"/>
  <c r="K332" i="300"/>
  <c r="L332" i="300"/>
  <c r="M332" i="300"/>
  <c r="N332" i="300"/>
  <c r="P332" i="300"/>
  <c r="Q332" i="300"/>
  <c r="T332" i="300"/>
  <c r="U332" i="300"/>
  <c r="V332" i="300"/>
  <c r="W332" i="300"/>
  <c r="X332" i="300"/>
  <c r="Y332" i="300"/>
  <c r="Z332" i="300"/>
  <c r="AA332" i="300"/>
  <c r="AB332" i="300"/>
  <c r="AC332" i="300"/>
  <c r="AD332" i="300"/>
  <c r="AE332" i="300"/>
  <c r="AF332" i="300"/>
  <c r="AG332" i="300"/>
  <c r="AH332" i="300"/>
  <c r="AI332" i="300"/>
  <c r="K333" i="300"/>
  <c r="L333" i="300"/>
  <c r="M333" i="300"/>
  <c r="N333" i="300"/>
  <c r="P333" i="300"/>
  <c r="Q333" i="300"/>
  <c r="T333" i="300"/>
  <c r="U333" i="300"/>
  <c r="V333" i="300"/>
  <c r="W333" i="300"/>
  <c r="X333" i="300"/>
  <c r="Y333" i="300"/>
  <c r="Z333" i="300"/>
  <c r="AA333" i="300"/>
  <c r="AB333" i="300"/>
  <c r="AC333" i="300"/>
  <c r="AD333" i="300"/>
  <c r="AE333" i="300"/>
  <c r="AF333" i="300"/>
  <c r="AG333" i="300"/>
  <c r="AH333" i="300"/>
  <c r="AI333" i="300"/>
  <c r="K334" i="300"/>
  <c r="L334" i="300"/>
  <c r="M334" i="300"/>
  <c r="N334" i="300"/>
  <c r="P334" i="300"/>
  <c r="Q334" i="300"/>
  <c r="T334" i="300"/>
  <c r="U334" i="300"/>
  <c r="V334" i="300"/>
  <c r="W334" i="300"/>
  <c r="X334" i="300"/>
  <c r="Y334" i="300"/>
  <c r="Z334" i="300"/>
  <c r="AA334" i="300"/>
  <c r="AB334" i="300"/>
  <c r="AC334" i="300"/>
  <c r="AD334" i="300"/>
  <c r="AE334" i="300"/>
  <c r="AF334" i="300"/>
  <c r="AG334" i="300"/>
  <c r="AH334" i="300"/>
  <c r="AI334" i="300"/>
  <c r="K335" i="300"/>
  <c r="L335" i="300"/>
  <c r="M335" i="300"/>
  <c r="N335" i="300"/>
  <c r="P335" i="300"/>
  <c r="Q335" i="300"/>
  <c r="T335" i="300"/>
  <c r="U335" i="300"/>
  <c r="V335" i="300"/>
  <c r="W335" i="300"/>
  <c r="X335" i="300"/>
  <c r="Y335" i="300"/>
  <c r="Z335" i="300"/>
  <c r="AA335" i="300"/>
  <c r="AB335" i="300"/>
  <c r="AC335" i="300"/>
  <c r="AD335" i="300"/>
  <c r="AE335" i="300"/>
  <c r="AF335" i="300"/>
  <c r="AG335" i="300"/>
  <c r="AH335" i="300"/>
  <c r="AI335" i="300"/>
  <c r="K336" i="300"/>
  <c r="L336" i="300"/>
  <c r="M336" i="300"/>
  <c r="N336" i="300"/>
  <c r="P336" i="300"/>
  <c r="Q336" i="300"/>
  <c r="T336" i="300"/>
  <c r="U336" i="300"/>
  <c r="V336" i="300"/>
  <c r="W336" i="300"/>
  <c r="X336" i="300"/>
  <c r="Y336" i="300"/>
  <c r="Z336" i="300"/>
  <c r="AA336" i="300"/>
  <c r="AB336" i="300"/>
  <c r="AC336" i="300"/>
  <c r="AD336" i="300"/>
  <c r="AE336" i="300"/>
  <c r="AF336" i="300"/>
  <c r="AG336" i="300"/>
  <c r="AH336" i="300"/>
  <c r="AI336" i="300"/>
  <c r="K337" i="300"/>
  <c r="L337" i="300"/>
  <c r="M337" i="300"/>
  <c r="N337" i="300"/>
  <c r="P337" i="300"/>
  <c r="Q337" i="300"/>
  <c r="T337" i="300"/>
  <c r="U337" i="300"/>
  <c r="V337" i="300"/>
  <c r="W337" i="300"/>
  <c r="X337" i="300"/>
  <c r="Y337" i="300"/>
  <c r="Z337" i="300"/>
  <c r="AA337" i="300"/>
  <c r="AB337" i="300"/>
  <c r="AC337" i="300"/>
  <c r="AD337" i="300"/>
  <c r="AE337" i="300"/>
  <c r="AF337" i="300"/>
  <c r="AG337" i="300"/>
  <c r="AH337" i="300"/>
  <c r="AI337" i="300"/>
  <c r="K338" i="300"/>
  <c r="L338" i="300"/>
  <c r="M338" i="300"/>
  <c r="N338" i="300"/>
  <c r="P338" i="300"/>
  <c r="Q338" i="300"/>
  <c r="T338" i="300"/>
  <c r="U338" i="300"/>
  <c r="V338" i="300"/>
  <c r="W338" i="300"/>
  <c r="X338" i="300"/>
  <c r="Y338" i="300"/>
  <c r="Z338" i="300"/>
  <c r="AA338" i="300"/>
  <c r="AB338" i="300"/>
  <c r="AC338" i="300"/>
  <c r="AD338" i="300"/>
  <c r="AE338" i="300"/>
  <c r="AF338" i="300"/>
  <c r="AG338" i="300"/>
  <c r="AH338" i="300"/>
  <c r="AI338" i="300"/>
  <c r="K339" i="300"/>
  <c r="L339" i="300"/>
  <c r="M339" i="300"/>
  <c r="N339" i="300"/>
  <c r="P339" i="300"/>
  <c r="Q339" i="300"/>
  <c r="T339" i="300"/>
  <c r="U339" i="300"/>
  <c r="V339" i="300"/>
  <c r="W339" i="300"/>
  <c r="X339" i="300"/>
  <c r="Y339" i="300"/>
  <c r="Z339" i="300"/>
  <c r="AA339" i="300"/>
  <c r="AB339" i="300"/>
  <c r="AC339" i="300"/>
  <c r="AD339" i="300"/>
  <c r="AE339" i="300"/>
  <c r="AF339" i="300"/>
  <c r="AG339" i="300"/>
  <c r="AH339" i="300"/>
  <c r="AI339" i="300"/>
  <c r="K340" i="300"/>
  <c r="L340" i="300"/>
  <c r="M340" i="300"/>
  <c r="N340" i="300"/>
  <c r="P340" i="300"/>
  <c r="Q340" i="300"/>
  <c r="T340" i="300"/>
  <c r="U340" i="300"/>
  <c r="V340" i="300"/>
  <c r="W340" i="300"/>
  <c r="X340" i="300"/>
  <c r="Y340" i="300"/>
  <c r="Z340" i="300"/>
  <c r="AA340" i="300"/>
  <c r="AB340" i="300"/>
  <c r="AC340" i="300"/>
  <c r="AD340" i="300"/>
  <c r="AE340" i="300"/>
  <c r="AF340" i="300"/>
  <c r="AG340" i="300"/>
  <c r="AH340" i="300"/>
  <c r="AI340" i="300"/>
  <c r="K341" i="300"/>
  <c r="L341" i="300"/>
  <c r="M341" i="300"/>
  <c r="N341" i="300"/>
  <c r="P341" i="300"/>
  <c r="Q341" i="300"/>
  <c r="T341" i="300"/>
  <c r="U341" i="300"/>
  <c r="V341" i="300"/>
  <c r="W341" i="300"/>
  <c r="X341" i="300"/>
  <c r="Y341" i="300"/>
  <c r="Z341" i="300"/>
  <c r="AA341" i="300"/>
  <c r="AB341" i="300"/>
  <c r="AC341" i="300"/>
  <c r="AD341" i="300"/>
  <c r="AE341" i="300"/>
  <c r="AF341" i="300"/>
  <c r="AG341" i="300"/>
  <c r="AH341" i="300"/>
  <c r="AI341" i="300"/>
  <c r="K342" i="300"/>
  <c r="L342" i="300"/>
  <c r="M342" i="300"/>
  <c r="N342" i="300"/>
  <c r="P342" i="300"/>
  <c r="Q342" i="300"/>
  <c r="T342" i="300"/>
  <c r="U342" i="300"/>
  <c r="V342" i="300"/>
  <c r="W342" i="300"/>
  <c r="X342" i="300"/>
  <c r="Y342" i="300"/>
  <c r="Z342" i="300"/>
  <c r="AA342" i="300"/>
  <c r="AB342" i="300"/>
  <c r="AC342" i="300"/>
  <c r="AD342" i="300"/>
  <c r="AE342" i="300"/>
  <c r="AF342" i="300"/>
  <c r="AG342" i="300"/>
  <c r="AH342" i="300"/>
  <c r="AI342" i="300"/>
  <c r="K343" i="300"/>
  <c r="L343" i="300"/>
  <c r="M343" i="300"/>
  <c r="N343" i="300"/>
  <c r="P343" i="300"/>
  <c r="Q343" i="300"/>
  <c r="T343" i="300"/>
  <c r="U343" i="300"/>
  <c r="V343" i="300"/>
  <c r="W343" i="300"/>
  <c r="X343" i="300"/>
  <c r="Y343" i="300"/>
  <c r="Z343" i="300"/>
  <c r="AA343" i="300"/>
  <c r="AB343" i="300"/>
  <c r="AC343" i="300"/>
  <c r="AD343" i="300"/>
  <c r="AE343" i="300"/>
  <c r="AF343" i="300"/>
  <c r="AG343" i="300"/>
  <c r="AH343" i="300"/>
  <c r="AI343" i="300"/>
  <c r="K344" i="300"/>
  <c r="L344" i="300"/>
  <c r="M344" i="300"/>
  <c r="N344" i="300"/>
  <c r="P344" i="300"/>
  <c r="Q344" i="300"/>
  <c r="T344" i="300"/>
  <c r="U344" i="300"/>
  <c r="V344" i="300"/>
  <c r="W344" i="300"/>
  <c r="X344" i="300"/>
  <c r="Y344" i="300"/>
  <c r="Z344" i="300"/>
  <c r="AA344" i="300"/>
  <c r="AB344" i="300"/>
  <c r="AC344" i="300"/>
  <c r="AD344" i="300"/>
  <c r="AE344" i="300"/>
  <c r="AF344" i="300"/>
  <c r="AG344" i="300"/>
  <c r="AH344" i="300"/>
  <c r="AI344" i="300"/>
  <c r="K345" i="300"/>
  <c r="L345" i="300"/>
  <c r="M345" i="300"/>
  <c r="N345" i="300"/>
  <c r="P345" i="300"/>
  <c r="Q345" i="300"/>
  <c r="T345" i="300"/>
  <c r="U345" i="300"/>
  <c r="V345" i="300"/>
  <c r="W345" i="300"/>
  <c r="X345" i="300"/>
  <c r="Y345" i="300"/>
  <c r="Z345" i="300"/>
  <c r="AA345" i="300"/>
  <c r="AB345" i="300"/>
  <c r="AC345" i="300"/>
  <c r="AD345" i="300"/>
  <c r="AE345" i="300"/>
  <c r="AF345" i="300"/>
  <c r="AG345" i="300"/>
  <c r="AH345" i="300"/>
  <c r="AI345" i="300"/>
  <c r="K346" i="300"/>
  <c r="L346" i="300"/>
  <c r="M346" i="300"/>
  <c r="N346" i="300"/>
  <c r="P346" i="300"/>
  <c r="Q346" i="300"/>
  <c r="T346" i="300"/>
  <c r="U346" i="300"/>
  <c r="V346" i="300"/>
  <c r="W346" i="300"/>
  <c r="X346" i="300"/>
  <c r="Y346" i="300"/>
  <c r="Z346" i="300"/>
  <c r="AA346" i="300"/>
  <c r="AB346" i="300"/>
  <c r="AC346" i="300"/>
  <c r="AD346" i="300"/>
  <c r="AE346" i="300"/>
  <c r="AF346" i="300"/>
  <c r="AG346" i="300"/>
  <c r="AH346" i="300"/>
  <c r="AI346" i="300"/>
  <c r="K347" i="300"/>
  <c r="L347" i="300"/>
  <c r="M347" i="300"/>
  <c r="N347" i="300"/>
  <c r="P347" i="300"/>
  <c r="Q347" i="300"/>
  <c r="T347" i="300"/>
  <c r="U347" i="300"/>
  <c r="V347" i="300"/>
  <c r="W347" i="300"/>
  <c r="X347" i="300"/>
  <c r="Y347" i="300"/>
  <c r="Z347" i="300"/>
  <c r="AA347" i="300"/>
  <c r="AB347" i="300"/>
  <c r="AC347" i="300"/>
  <c r="AD347" i="300"/>
  <c r="AE347" i="300"/>
  <c r="AF347" i="300"/>
  <c r="AG347" i="300"/>
  <c r="AH347" i="300"/>
  <c r="AI347" i="300"/>
  <c r="K348" i="300"/>
  <c r="L348" i="300"/>
  <c r="M348" i="300"/>
  <c r="N348" i="300"/>
  <c r="P348" i="300"/>
  <c r="Q348" i="300"/>
  <c r="T348" i="300"/>
  <c r="U348" i="300"/>
  <c r="V348" i="300"/>
  <c r="W348" i="300"/>
  <c r="X348" i="300"/>
  <c r="Y348" i="300"/>
  <c r="Z348" i="300"/>
  <c r="AA348" i="300"/>
  <c r="AB348" i="300"/>
  <c r="AC348" i="300"/>
  <c r="AD348" i="300"/>
  <c r="AE348" i="300"/>
  <c r="AF348" i="300"/>
  <c r="AG348" i="300"/>
  <c r="AH348" i="300"/>
  <c r="AI348" i="300"/>
  <c r="K349" i="300"/>
  <c r="L349" i="300"/>
  <c r="M349" i="300"/>
  <c r="N349" i="300"/>
  <c r="P349" i="300"/>
  <c r="Q349" i="300"/>
  <c r="T349" i="300"/>
  <c r="U349" i="300"/>
  <c r="V349" i="300"/>
  <c r="W349" i="300"/>
  <c r="X349" i="300"/>
  <c r="Y349" i="300"/>
  <c r="Z349" i="300"/>
  <c r="AA349" i="300"/>
  <c r="AB349" i="300"/>
  <c r="AC349" i="300"/>
  <c r="AD349" i="300"/>
  <c r="AE349" i="300"/>
  <c r="AF349" i="300"/>
  <c r="AG349" i="300"/>
  <c r="AH349" i="300"/>
  <c r="AI349" i="300"/>
  <c r="K350" i="300"/>
  <c r="L350" i="300"/>
  <c r="M350" i="300"/>
  <c r="N350" i="300"/>
  <c r="P350" i="300"/>
  <c r="Q350" i="300"/>
  <c r="T350" i="300"/>
  <c r="U350" i="300"/>
  <c r="V350" i="300"/>
  <c r="W350" i="300"/>
  <c r="X350" i="300"/>
  <c r="Y350" i="300"/>
  <c r="Z350" i="300"/>
  <c r="AA350" i="300"/>
  <c r="AB350" i="300"/>
  <c r="AC350" i="300"/>
  <c r="AD350" i="300"/>
  <c r="AE350" i="300"/>
  <c r="AF350" i="300"/>
  <c r="AG350" i="300"/>
  <c r="AH350" i="300"/>
  <c r="AI350" i="300"/>
  <c r="K351" i="300"/>
  <c r="L351" i="300"/>
  <c r="M351" i="300"/>
  <c r="N351" i="300"/>
  <c r="P351" i="300"/>
  <c r="Q351" i="300"/>
  <c r="T351" i="300"/>
  <c r="U351" i="300"/>
  <c r="V351" i="300"/>
  <c r="W351" i="300"/>
  <c r="X351" i="300"/>
  <c r="Y351" i="300"/>
  <c r="Z351" i="300"/>
  <c r="AA351" i="300"/>
  <c r="AB351" i="300"/>
  <c r="AC351" i="300"/>
  <c r="AD351" i="300"/>
  <c r="AE351" i="300"/>
  <c r="AF351" i="300"/>
  <c r="AG351" i="300"/>
  <c r="AH351" i="300"/>
  <c r="AI351" i="300"/>
  <c r="K352" i="300"/>
  <c r="L352" i="300"/>
  <c r="M352" i="300"/>
  <c r="N352" i="300"/>
  <c r="P352" i="300"/>
  <c r="Q352" i="300"/>
  <c r="T352" i="300"/>
  <c r="U352" i="300"/>
  <c r="V352" i="300"/>
  <c r="W352" i="300"/>
  <c r="X352" i="300"/>
  <c r="Y352" i="300"/>
  <c r="Z352" i="300"/>
  <c r="AA352" i="300"/>
  <c r="AB352" i="300"/>
  <c r="AC352" i="300"/>
  <c r="AD352" i="300"/>
  <c r="AE352" i="300"/>
  <c r="AF352" i="300"/>
  <c r="AG352" i="300"/>
  <c r="AH352" i="300"/>
  <c r="AI352" i="300"/>
  <c r="K353" i="300"/>
  <c r="L353" i="300"/>
  <c r="M353" i="300"/>
  <c r="N353" i="300"/>
  <c r="P353" i="300"/>
  <c r="Q353" i="300"/>
  <c r="T353" i="300"/>
  <c r="U353" i="300"/>
  <c r="V353" i="300"/>
  <c r="W353" i="300"/>
  <c r="X353" i="300"/>
  <c r="Y353" i="300"/>
  <c r="Z353" i="300"/>
  <c r="AA353" i="300"/>
  <c r="AB353" i="300"/>
  <c r="AC353" i="300"/>
  <c r="AD353" i="300"/>
  <c r="AE353" i="300"/>
  <c r="AF353" i="300"/>
  <c r="AG353" i="300"/>
  <c r="AH353" i="300"/>
  <c r="AI353" i="300"/>
  <c r="K354" i="300"/>
  <c r="L354" i="300"/>
  <c r="M354" i="300"/>
  <c r="N354" i="300"/>
  <c r="P354" i="300"/>
  <c r="Q354" i="300"/>
  <c r="T354" i="300"/>
  <c r="U354" i="300"/>
  <c r="V354" i="300"/>
  <c r="W354" i="300"/>
  <c r="X354" i="300"/>
  <c r="Y354" i="300"/>
  <c r="Z354" i="300"/>
  <c r="AA354" i="300"/>
  <c r="AB354" i="300"/>
  <c r="AC354" i="300"/>
  <c r="AD354" i="300"/>
  <c r="AE354" i="300"/>
  <c r="AF354" i="300"/>
  <c r="AG354" i="300"/>
  <c r="AH354" i="300"/>
  <c r="AI354" i="300"/>
  <c r="K355" i="300"/>
  <c r="L355" i="300"/>
  <c r="M355" i="300"/>
  <c r="N355" i="300"/>
  <c r="P355" i="300"/>
  <c r="Q355" i="300"/>
  <c r="T355" i="300"/>
  <c r="U355" i="300"/>
  <c r="V355" i="300"/>
  <c r="W355" i="300"/>
  <c r="X355" i="300"/>
  <c r="Y355" i="300"/>
  <c r="Z355" i="300"/>
  <c r="AA355" i="300"/>
  <c r="AB355" i="300"/>
  <c r="AC355" i="300"/>
  <c r="AD355" i="300"/>
  <c r="AE355" i="300"/>
  <c r="AF355" i="300"/>
  <c r="AG355" i="300"/>
  <c r="AH355" i="300"/>
  <c r="AI355" i="300"/>
  <c r="K356" i="300"/>
  <c r="L356" i="300"/>
  <c r="M356" i="300"/>
  <c r="N356" i="300"/>
  <c r="P356" i="300"/>
  <c r="Q356" i="300"/>
  <c r="T356" i="300"/>
  <c r="U356" i="300"/>
  <c r="V356" i="300"/>
  <c r="W356" i="300"/>
  <c r="X356" i="300"/>
  <c r="Y356" i="300"/>
  <c r="Z356" i="300"/>
  <c r="AA356" i="300"/>
  <c r="AB356" i="300"/>
  <c r="AC356" i="300"/>
  <c r="AD356" i="300"/>
  <c r="AE356" i="300"/>
  <c r="AF356" i="300"/>
  <c r="AG356" i="300"/>
  <c r="AH356" i="300"/>
  <c r="AI356" i="300"/>
  <c r="K357" i="300"/>
  <c r="L357" i="300"/>
  <c r="M357" i="300"/>
  <c r="N357" i="300"/>
  <c r="P357" i="300"/>
  <c r="Q357" i="300"/>
  <c r="T357" i="300"/>
  <c r="U357" i="300"/>
  <c r="V357" i="300"/>
  <c r="W357" i="300"/>
  <c r="X357" i="300"/>
  <c r="Y357" i="300"/>
  <c r="Z357" i="300"/>
  <c r="AA357" i="300"/>
  <c r="AB357" i="300"/>
  <c r="AC357" i="300"/>
  <c r="AD357" i="300"/>
  <c r="AE357" i="300"/>
  <c r="AF357" i="300"/>
  <c r="AG357" i="300"/>
  <c r="AH357" i="300"/>
  <c r="AI357" i="300"/>
  <c r="K358" i="300"/>
  <c r="L358" i="300"/>
  <c r="M358" i="300"/>
  <c r="N358" i="300"/>
  <c r="P358" i="300"/>
  <c r="Q358" i="300"/>
  <c r="T358" i="300"/>
  <c r="U358" i="300"/>
  <c r="V358" i="300"/>
  <c r="W358" i="300"/>
  <c r="X358" i="300"/>
  <c r="Y358" i="300"/>
  <c r="Z358" i="300"/>
  <c r="AA358" i="300"/>
  <c r="AB358" i="300"/>
  <c r="AC358" i="300"/>
  <c r="AD358" i="300"/>
  <c r="AE358" i="300"/>
  <c r="AF358" i="300"/>
  <c r="AG358" i="300"/>
  <c r="AH358" i="300"/>
  <c r="AI358" i="300"/>
  <c r="K359" i="300"/>
  <c r="L359" i="300"/>
  <c r="M359" i="300"/>
  <c r="N359" i="300"/>
  <c r="P359" i="300"/>
  <c r="Q359" i="300"/>
  <c r="T359" i="300"/>
  <c r="U359" i="300"/>
  <c r="V359" i="300"/>
  <c r="W359" i="300"/>
  <c r="X359" i="300"/>
  <c r="Y359" i="300"/>
  <c r="Z359" i="300"/>
  <c r="AA359" i="300"/>
  <c r="AB359" i="300"/>
  <c r="AC359" i="300"/>
  <c r="AD359" i="300"/>
  <c r="AE359" i="300"/>
  <c r="AF359" i="300"/>
  <c r="AG359" i="300"/>
  <c r="AH359" i="300"/>
  <c r="AI359" i="300"/>
  <c r="K360" i="300"/>
  <c r="L360" i="300"/>
  <c r="M360" i="300"/>
  <c r="N360" i="300"/>
  <c r="P360" i="300"/>
  <c r="Q360" i="300"/>
  <c r="T360" i="300"/>
  <c r="U360" i="300"/>
  <c r="V360" i="300"/>
  <c r="W360" i="300"/>
  <c r="X360" i="300"/>
  <c r="Y360" i="300"/>
  <c r="Z360" i="300"/>
  <c r="AA360" i="300"/>
  <c r="AB360" i="300"/>
  <c r="AC360" i="300"/>
  <c r="AD360" i="300"/>
  <c r="AE360" i="300"/>
  <c r="AF360" i="300"/>
  <c r="AG360" i="300"/>
  <c r="AH360" i="300"/>
  <c r="AI360" i="300"/>
  <c r="K361" i="300"/>
  <c r="L361" i="300"/>
  <c r="M361" i="300"/>
  <c r="N361" i="300"/>
  <c r="P361" i="300"/>
  <c r="Q361" i="300"/>
  <c r="T361" i="300"/>
  <c r="U361" i="300"/>
  <c r="V361" i="300"/>
  <c r="W361" i="300"/>
  <c r="X361" i="300"/>
  <c r="Y361" i="300"/>
  <c r="Z361" i="300"/>
  <c r="AA361" i="300"/>
  <c r="AB361" i="300"/>
  <c r="AC361" i="300"/>
  <c r="AD361" i="300"/>
  <c r="AE361" i="300"/>
  <c r="AF361" i="300"/>
  <c r="AG361" i="300"/>
  <c r="AH361" i="300"/>
  <c r="AI361" i="300"/>
  <c r="K362" i="300"/>
  <c r="L362" i="300"/>
  <c r="M362" i="300"/>
  <c r="N362" i="300"/>
  <c r="P362" i="300"/>
  <c r="Q362" i="300"/>
  <c r="T362" i="300"/>
  <c r="U362" i="300"/>
  <c r="V362" i="300"/>
  <c r="W362" i="300"/>
  <c r="X362" i="300"/>
  <c r="Y362" i="300"/>
  <c r="Z362" i="300"/>
  <c r="AA362" i="300"/>
  <c r="AB362" i="300"/>
  <c r="AC362" i="300"/>
  <c r="AD362" i="300"/>
  <c r="AE362" i="300"/>
  <c r="AF362" i="300"/>
  <c r="AG362" i="300"/>
  <c r="AH362" i="300"/>
  <c r="AI362" i="300"/>
  <c r="K363" i="300"/>
  <c r="L363" i="300"/>
  <c r="M363" i="300"/>
  <c r="N363" i="300"/>
  <c r="P363" i="300"/>
  <c r="Q363" i="300"/>
  <c r="T363" i="300"/>
  <c r="U363" i="300"/>
  <c r="V363" i="300"/>
  <c r="W363" i="300"/>
  <c r="X363" i="300"/>
  <c r="Y363" i="300"/>
  <c r="Z363" i="300"/>
  <c r="AA363" i="300"/>
  <c r="AB363" i="300"/>
  <c r="AC363" i="300"/>
  <c r="AD363" i="300"/>
  <c r="AE363" i="300"/>
  <c r="AF363" i="300"/>
  <c r="AG363" i="300"/>
  <c r="AH363" i="300"/>
  <c r="AI363" i="300"/>
  <c r="K364" i="300"/>
  <c r="L364" i="300"/>
  <c r="M364" i="300"/>
  <c r="N364" i="300"/>
  <c r="P364" i="300"/>
  <c r="Q364" i="300"/>
  <c r="T364" i="300"/>
  <c r="U364" i="300"/>
  <c r="V364" i="300"/>
  <c r="W364" i="300"/>
  <c r="X364" i="300"/>
  <c r="Y364" i="300"/>
  <c r="Z364" i="300"/>
  <c r="AA364" i="300"/>
  <c r="AB364" i="300"/>
  <c r="AC364" i="300"/>
  <c r="AD364" i="300"/>
  <c r="AE364" i="300"/>
  <c r="AF364" i="300"/>
  <c r="AG364" i="300"/>
  <c r="AH364" i="300"/>
  <c r="AI364" i="300"/>
  <c r="K365" i="300"/>
  <c r="L365" i="300"/>
  <c r="M365" i="300"/>
  <c r="N365" i="300"/>
  <c r="P365" i="300"/>
  <c r="Q365" i="300"/>
  <c r="T365" i="300"/>
  <c r="U365" i="300"/>
  <c r="V365" i="300"/>
  <c r="W365" i="300"/>
  <c r="X365" i="300"/>
  <c r="Y365" i="300"/>
  <c r="Z365" i="300"/>
  <c r="AA365" i="300"/>
  <c r="AB365" i="300"/>
  <c r="AC365" i="300"/>
  <c r="AD365" i="300"/>
  <c r="AE365" i="300"/>
  <c r="AF365" i="300"/>
  <c r="AG365" i="300"/>
  <c r="AH365" i="300"/>
  <c r="AI365" i="300"/>
  <c r="K366" i="300"/>
  <c r="L366" i="300"/>
  <c r="M366" i="300"/>
  <c r="N366" i="300"/>
  <c r="P366" i="300"/>
  <c r="Q366" i="300"/>
  <c r="T366" i="300"/>
  <c r="U366" i="300"/>
  <c r="V366" i="300"/>
  <c r="W366" i="300"/>
  <c r="X366" i="300"/>
  <c r="Y366" i="300"/>
  <c r="Z366" i="300"/>
  <c r="AA366" i="300"/>
  <c r="AB366" i="300"/>
  <c r="AC366" i="300"/>
  <c r="AD366" i="300"/>
  <c r="AE366" i="300"/>
  <c r="AF366" i="300"/>
  <c r="AG366" i="300"/>
  <c r="AH366" i="300"/>
  <c r="AI366" i="300"/>
  <c r="K367" i="300"/>
  <c r="L367" i="300"/>
  <c r="M367" i="300"/>
  <c r="N367" i="300"/>
  <c r="P367" i="300"/>
  <c r="Q367" i="300"/>
  <c r="T367" i="300"/>
  <c r="U367" i="300"/>
  <c r="V367" i="300"/>
  <c r="W367" i="300"/>
  <c r="X367" i="300"/>
  <c r="Y367" i="300"/>
  <c r="Z367" i="300"/>
  <c r="AA367" i="300"/>
  <c r="AB367" i="300"/>
  <c r="AC367" i="300"/>
  <c r="AD367" i="300"/>
  <c r="AE367" i="300"/>
  <c r="AF367" i="300"/>
  <c r="AG367" i="300"/>
  <c r="AH367" i="300"/>
  <c r="AI367" i="300"/>
  <c r="K368" i="300"/>
  <c r="L368" i="300"/>
  <c r="M368" i="300"/>
  <c r="N368" i="300"/>
  <c r="P368" i="300"/>
  <c r="Q368" i="300"/>
  <c r="T368" i="300"/>
  <c r="U368" i="300"/>
  <c r="V368" i="300"/>
  <c r="W368" i="300"/>
  <c r="X368" i="300"/>
  <c r="Y368" i="300"/>
  <c r="Z368" i="300"/>
  <c r="AA368" i="300"/>
  <c r="AB368" i="300"/>
  <c r="AC368" i="300"/>
  <c r="AD368" i="300"/>
  <c r="AE368" i="300"/>
  <c r="AF368" i="300"/>
  <c r="AG368" i="300"/>
  <c r="AH368" i="300"/>
  <c r="AI368" i="300"/>
  <c r="K369" i="300"/>
  <c r="L369" i="300"/>
  <c r="M369" i="300"/>
  <c r="N369" i="300"/>
  <c r="P369" i="300"/>
  <c r="Q369" i="300"/>
  <c r="T369" i="300"/>
  <c r="U369" i="300"/>
  <c r="V369" i="300"/>
  <c r="W369" i="300"/>
  <c r="X369" i="300"/>
  <c r="Y369" i="300"/>
  <c r="Z369" i="300"/>
  <c r="AA369" i="300"/>
  <c r="AB369" i="300"/>
  <c r="AC369" i="300"/>
  <c r="AD369" i="300"/>
  <c r="AE369" i="300"/>
  <c r="AF369" i="300"/>
  <c r="AG369" i="300"/>
  <c r="AH369" i="300"/>
  <c r="AI369" i="300"/>
  <c r="K370" i="300"/>
  <c r="L370" i="300"/>
  <c r="M370" i="300"/>
  <c r="N370" i="300"/>
  <c r="P370" i="300"/>
  <c r="Q370" i="300"/>
  <c r="T370" i="300"/>
  <c r="U370" i="300"/>
  <c r="V370" i="300"/>
  <c r="W370" i="300"/>
  <c r="X370" i="300"/>
  <c r="Y370" i="300"/>
  <c r="Z370" i="300"/>
  <c r="AA370" i="300"/>
  <c r="AB370" i="300"/>
  <c r="AC370" i="300"/>
  <c r="AD370" i="300"/>
  <c r="AE370" i="300"/>
  <c r="AF370" i="300"/>
  <c r="AG370" i="300"/>
  <c r="AH370" i="300"/>
  <c r="AI370" i="300"/>
  <c r="K371" i="300"/>
  <c r="L371" i="300"/>
  <c r="M371" i="300"/>
  <c r="N371" i="300"/>
  <c r="P371" i="300"/>
  <c r="Q371" i="300"/>
  <c r="T371" i="300"/>
  <c r="U371" i="300"/>
  <c r="V371" i="300"/>
  <c r="W371" i="300"/>
  <c r="X371" i="300"/>
  <c r="Y371" i="300"/>
  <c r="Z371" i="300"/>
  <c r="AA371" i="300"/>
  <c r="AB371" i="300"/>
  <c r="AC371" i="300"/>
  <c r="AD371" i="300"/>
  <c r="AE371" i="300"/>
  <c r="AF371" i="300"/>
  <c r="AG371" i="300"/>
  <c r="AH371" i="300"/>
  <c r="AI371" i="300"/>
  <c r="K372" i="300"/>
  <c r="L372" i="300"/>
  <c r="M372" i="300"/>
  <c r="N372" i="300"/>
  <c r="P372" i="300"/>
  <c r="Q372" i="300"/>
  <c r="T372" i="300"/>
  <c r="U372" i="300"/>
  <c r="V372" i="300"/>
  <c r="W372" i="300"/>
  <c r="X372" i="300"/>
  <c r="Y372" i="300"/>
  <c r="Z372" i="300"/>
  <c r="AA372" i="300"/>
  <c r="AB372" i="300"/>
  <c r="AC372" i="300"/>
  <c r="AD372" i="300"/>
  <c r="AE372" i="300"/>
  <c r="AF372" i="300"/>
  <c r="AG372" i="300"/>
  <c r="AH372" i="300"/>
  <c r="AI372" i="300"/>
  <c r="K373" i="300"/>
  <c r="L373" i="300"/>
  <c r="M373" i="300"/>
  <c r="N373" i="300"/>
  <c r="P373" i="300"/>
  <c r="Q373" i="300"/>
  <c r="T373" i="300"/>
  <c r="U373" i="300"/>
  <c r="V373" i="300"/>
  <c r="W373" i="300"/>
  <c r="X373" i="300"/>
  <c r="Y373" i="300"/>
  <c r="Z373" i="300"/>
  <c r="AA373" i="300"/>
  <c r="AB373" i="300"/>
  <c r="AC373" i="300"/>
  <c r="AD373" i="300"/>
  <c r="AE373" i="300"/>
  <c r="AF373" i="300"/>
  <c r="AG373" i="300"/>
  <c r="AH373" i="300"/>
  <c r="AI373" i="300"/>
  <c r="K374" i="300"/>
  <c r="L374" i="300"/>
  <c r="M374" i="300"/>
  <c r="N374" i="300"/>
  <c r="P374" i="300"/>
  <c r="Q374" i="300"/>
  <c r="T374" i="300"/>
  <c r="U374" i="300"/>
  <c r="V374" i="300"/>
  <c r="W374" i="300"/>
  <c r="X374" i="300"/>
  <c r="Y374" i="300"/>
  <c r="Z374" i="300"/>
  <c r="AA374" i="300"/>
  <c r="AB374" i="300"/>
  <c r="AC374" i="300"/>
  <c r="AD374" i="300"/>
  <c r="AE374" i="300"/>
  <c r="AF374" i="300"/>
  <c r="AG374" i="300"/>
  <c r="AH374" i="300"/>
  <c r="AI374" i="300"/>
  <c r="K375" i="300"/>
  <c r="L375" i="300"/>
  <c r="M375" i="300"/>
  <c r="N375" i="300"/>
  <c r="P375" i="300"/>
  <c r="Q375" i="300"/>
  <c r="T375" i="300"/>
  <c r="U375" i="300"/>
  <c r="V375" i="300"/>
  <c r="W375" i="300"/>
  <c r="X375" i="300"/>
  <c r="Y375" i="300"/>
  <c r="Z375" i="300"/>
  <c r="AA375" i="300"/>
  <c r="AB375" i="300"/>
  <c r="AC375" i="300"/>
  <c r="AD375" i="300"/>
  <c r="AE375" i="300"/>
  <c r="AF375" i="300"/>
  <c r="AG375" i="300"/>
  <c r="AH375" i="300"/>
  <c r="AI375" i="300"/>
  <c r="K376" i="300"/>
  <c r="L376" i="300"/>
  <c r="M376" i="300"/>
  <c r="N376" i="300"/>
  <c r="P376" i="300"/>
  <c r="Q376" i="300"/>
  <c r="T376" i="300"/>
  <c r="U376" i="300"/>
  <c r="V376" i="300"/>
  <c r="W376" i="300"/>
  <c r="X376" i="300"/>
  <c r="Y376" i="300"/>
  <c r="Z376" i="300"/>
  <c r="AA376" i="300"/>
  <c r="AB376" i="300"/>
  <c r="AC376" i="300"/>
  <c r="AD376" i="300"/>
  <c r="AE376" i="300"/>
  <c r="AF376" i="300"/>
  <c r="AG376" i="300"/>
  <c r="AH376" i="300"/>
  <c r="AI376" i="300"/>
  <c r="K377" i="300"/>
  <c r="L377" i="300"/>
  <c r="M377" i="300"/>
  <c r="N377" i="300"/>
  <c r="P377" i="300"/>
  <c r="Q377" i="300"/>
  <c r="T377" i="300"/>
  <c r="U377" i="300"/>
  <c r="V377" i="300"/>
  <c r="W377" i="300"/>
  <c r="X377" i="300"/>
  <c r="Y377" i="300"/>
  <c r="Z377" i="300"/>
  <c r="AA377" i="300"/>
  <c r="AB377" i="300"/>
  <c r="AC377" i="300"/>
  <c r="AD377" i="300"/>
  <c r="AE377" i="300"/>
  <c r="AF377" i="300"/>
  <c r="AG377" i="300"/>
  <c r="AH377" i="300"/>
  <c r="AI377" i="300"/>
  <c r="K378" i="300"/>
  <c r="L378" i="300"/>
  <c r="M378" i="300"/>
  <c r="N378" i="300"/>
  <c r="P378" i="300"/>
  <c r="Q378" i="300"/>
  <c r="T378" i="300"/>
  <c r="U378" i="300"/>
  <c r="V378" i="300"/>
  <c r="W378" i="300"/>
  <c r="X378" i="300"/>
  <c r="Y378" i="300"/>
  <c r="Z378" i="300"/>
  <c r="AA378" i="300"/>
  <c r="AB378" i="300"/>
  <c r="AC378" i="300"/>
  <c r="AD378" i="300"/>
  <c r="AE378" i="300"/>
  <c r="AF378" i="300"/>
  <c r="AG378" i="300"/>
  <c r="AH378" i="300"/>
  <c r="AI378" i="300"/>
  <c r="K379" i="300"/>
  <c r="L379" i="300"/>
  <c r="M379" i="300"/>
  <c r="N379" i="300"/>
  <c r="P379" i="300"/>
  <c r="Q379" i="300"/>
  <c r="T379" i="300"/>
  <c r="U379" i="300"/>
  <c r="V379" i="300"/>
  <c r="W379" i="300"/>
  <c r="X379" i="300"/>
  <c r="Y379" i="300"/>
  <c r="Z379" i="300"/>
  <c r="AA379" i="300"/>
  <c r="AB379" i="300"/>
  <c r="AC379" i="300"/>
  <c r="AD379" i="300"/>
  <c r="AE379" i="300"/>
  <c r="AF379" i="300"/>
  <c r="AG379" i="300"/>
  <c r="AH379" i="300"/>
  <c r="AI379" i="300"/>
  <c r="K380" i="300"/>
  <c r="L380" i="300"/>
  <c r="M380" i="300"/>
  <c r="N380" i="300"/>
  <c r="P380" i="300"/>
  <c r="Q380" i="300"/>
  <c r="T380" i="300"/>
  <c r="U380" i="300"/>
  <c r="V380" i="300"/>
  <c r="W380" i="300"/>
  <c r="X380" i="300"/>
  <c r="Y380" i="300"/>
  <c r="Z380" i="300"/>
  <c r="AA380" i="300"/>
  <c r="AB380" i="300"/>
  <c r="AC380" i="300"/>
  <c r="AD380" i="300"/>
  <c r="AE380" i="300"/>
  <c r="AF380" i="300"/>
  <c r="AG380" i="300"/>
  <c r="AH380" i="300"/>
  <c r="AI380" i="300"/>
  <c r="K381" i="300"/>
  <c r="L381" i="300"/>
  <c r="M381" i="300"/>
  <c r="N381" i="300"/>
  <c r="P381" i="300"/>
  <c r="Q381" i="300"/>
  <c r="T381" i="300"/>
  <c r="U381" i="300"/>
  <c r="V381" i="300"/>
  <c r="W381" i="300"/>
  <c r="X381" i="300"/>
  <c r="Y381" i="300"/>
  <c r="Z381" i="300"/>
  <c r="AA381" i="300"/>
  <c r="AB381" i="300"/>
  <c r="AC381" i="300"/>
  <c r="AD381" i="300"/>
  <c r="AE381" i="300"/>
  <c r="AF381" i="300"/>
  <c r="AG381" i="300"/>
  <c r="AH381" i="300"/>
  <c r="AI381" i="300"/>
  <c r="K382" i="300"/>
  <c r="L382" i="300"/>
  <c r="M382" i="300"/>
  <c r="N382" i="300"/>
  <c r="P382" i="300"/>
  <c r="Q382" i="300"/>
  <c r="T382" i="300"/>
  <c r="U382" i="300"/>
  <c r="V382" i="300"/>
  <c r="W382" i="300"/>
  <c r="X382" i="300"/>
  <c r="Y382" i="300"/>
  <c r="Z382" i="300"/>
  <c r="AA382" i="300"/>
  <c r="AB382" i="300"/>
  <c r="AC382" i="300"/>
  <c r="AD382" i="300"/>
  <c r="AE382" i="300"/>
  <c r="AF382" i="300"/>
  <c r="AG382" i="300"/>
  <c r="AH382" i="300"/>
  <c r="AI382" i="300"/>
  <c r="K383" i="300"/>
  <c r="L383" i="300"/>
  <c r="M383" i="300"/>
  <c r="N383" i="300"/>
  <c r="P383" i="300"/>
  <c r="Q383" i="300"/>
  <c r="T383" i="300"/>
  <c r="U383" i="300"/>
  <c r="V383" i="300"/>
  <c r="W383" i="300"/>
  <c r="X383" i="300"/>
  <c r="Y383" i="300"/>
  <c r="Z383" i="300"/>
  <c r="AA383" i="300"/>
  <c r="AB383" i="300"/>
  <c r="AC383" i="300"/>
  <c r="AD383" i="300"/>
  <c r="AE383" i="300"/>
  <c r="AF383" i="300"/>
  <c r="AG383" i="300"/>
  <c r="AH383" i="300"/>
  <c r="AI383" i="300"/>
  <c r="K384" i="300"/>
  <c r="L384" i="300"/>
  <c r="M384" i="300"/>
  <c r="N384" i="300"/>
  <c r="P384" i="300"/>
  <c r="Q384" i="300"/>
  <c r="T384" i="300"/>
  <c r="U384" i="300"/>
  <c r="V384" i="300"/>
  <c r="W384" i="300"/>
  <c r="X384" i="300"/>
  <c r="Y384" i="300"/>
  <c r="Z384" i="300"/>
  <c r="AA384" i="300"/>
  <c r="AB384" i="300"/>
  <c r="AC384" i="300"/>
  <c r="AD384" i="300"/>
  <c r="AE384" i="300"/>
  <c r="AF384" i="300"/>
  <c r="AG384" i="300"/>
  <c r="AH384" i="300"/>
  <c r="AI384" i="300"/>
  <c r="K385" i="300"/>
  <c r="L385" i="300"/>
  <c r="M385" i="300"/>
  <c r="N385" i="300"/>
  <c r="P385" i="300"/>
  <c r="Q385" i="300"/>
  <c r="T385" i="300"/>
  <c r="U385" i="300"/>
  <c r="V385" i="300"/>
  <c r="W385" i="300"/>
  <c r="X385" i="300"/>
  <c r="Y385" i="300"/>
  <c r="Z385" i="300"/>
  <c r="AA385" i="300"/>
  <c r="AB385" i="300"/>
  <c r="AC385" i="300"/>
  <c r="AD385" i="300"/>
  <c r="AE385" i="300"/>
  <c r="AF385" i="300"/>
  <c r="AG385" i="300"/>
  <c r="AH385" i="300"/>
  <c r="AI385" i="300"/>
  <c r="K386" i="300"/>
  <c r="L386" i="300"/>
  <c r="M386" i="300"/>
  <c r="N386" i="300"/>
  <c r="P386" i="300"/>
  <c r="Q386" i="300"/>
  <c r="T386" i="300"/>
  <c r="U386" i="300"/>
  <c r="V386" i="300"/>
  <c r="W386" i="300"/>
  <c r="X386" i="300"/>
  <c r="Y386" i="300"/>
  <c r="Z386" i="300"/>
  <c r="AA386" i="300"/>
  <c r="AB386" i="300"/>
  <c r="AC386" i="300"/>
  <c r="AD386" i="300"/>
  <c r="AE386" i="300"/>
  <c r="AF386" i="300"/>
  <c r="AG386" i="300"/>
  <c r="AH386" i="300"/>
  <c r="AI386" i="300"/>
  <c r="K387" i="300"/>
  <c r="L387" i="300"/>
  <c r="M387" i="300"/>
  <c r="N387" i="300"/>
  <c r="P387" i="300"/>
  <c r="Q387" i="300"/>
  <c r="T387" i="300"/>
  <c r="U387" i="300"/>
  <c r="V387" i="300"/>
  <c r="W387" i="300"/>
  <c r="X387" i="300"/>
  <c r="Y387" i="300"/>
  <c r="Z387" i="300"/>
  <c r="AA387" i="300"/>
  <c r="AB387" i="300"/>
  <c r="AC387" i="300"/>
  <c r="AD387" i="300"/>
  <c r="AE387" i="300"/>
  <c r="AF387" i="300"/>
  <c r="AG387" i="300"/>
  <c r="AH387" i="300"/>
  <c r="AI387" i="300"/>
  <c r="K388" i="300"/>
  <c r="L388" i="300"/>
  <c r="M388" i="300"/>
  <c r="N388" i="300"/>
  <c r="P388" i="300"/>
  <c r="Q388" i="300"/>
  <c r="T388" i="300"/>
  <c r="U388" i="300"/>
  <c r="V388" i="300"/>
  <c r="W388" i="300"/>
  <c r="X388" i="300"/>
  <c r="Y388" i="300"/>
  <c r="Z388" i="300"/>
  <c r="AA388" i="300"/>
  <c r="AB388" i="300"/>
  <c r="AC388" i="300"/>
  <c r="AD388" i="300"/>
  <c r="AE388" i="300"/>
  <c r="AF388" i="300"/>
  <c r="AG388" i="300"/>
  <c r="AH388" i="300"/>
  <c r="AI388" i="300"/>
  <c r="K389" i="300"/>
  <c r="L389" i="300"/>
  <c r="M389" i="300"/>
  <c r="N389" i="300"/>
  <c r="P389" i="300"/>
  <c r="Q389" i="300"/>
  <c r="T389" i="300"/>
  <c r="U389" i="300"/>
  <c r="V389" i="300"/>
  <c r="W389" i="300"/>
  <c r="X389" i="300"/>
  <c r="Y389" i="300"/>
  <c r="Z389" i="300"/>
  <c r="AA389" i="300"/>
  <c r="AB389" i="300"/>
  <c r="AC389" i="300"/>
  <c r="AD389" i="300"/>
  <c r="AE389" i="300"/>
  <c r="AF389" i="300"/>
  <c r="AG389" i="300"/>
  <c r="AH389" i="300"/>
  <c r="AI389" i="300"/>
  <c r="K390" i="300"/>
  <c r="L390" i="300"/>
  <c r="M390" i="300"/>
  <c r="N390" i="300"/>
  <c r="P390" i="300"/>
  <c r="Q390" i="300"/>
  <c r="T390" i="300"/>
  <c r="U390" i="300"/>
  <c r="V390" i="300"/>
  <c r="W390" i="300"/>
  <c r="X390" i="300"/>
  <c r="Y390" i="300"/>
  <c r="Z390" i="300"/>
  <c r="AA390" i="300"/>
  <c r="AB390" i="300"/>
  <c r="AC390" i="300"/>
  <c r="AD390" i="300"/>
  <c r="AE390" i="300"/>
  <c r="AF390" i="300"/>
  <c r="AG390" i="300"/>
  <c r="AH390" i="300"/>
  <c r="AI390" i="300"/>
  <c r="K391" i="300"/>
  <c r="L391" i="300"/>
  <c r="M391" i="300"/>
  <c r="N391" i="300"/>
  <c r="P391" i="300"/>
  <c r="Q391" i="300"/>
  <c r="T391" i="300"/>
  <c r="U391" i="300"/>
  <c r="V391" i="300"/>
  <c r="W391" i="300"/>
  <c r="X391" i="300"/>
  <c r="Y391" i="300"/>
  <c r="Z391" i="300"/>
  <c r="AA391" i="300"/>
  <c r="AB391" i="300"/>
  <c r="AC391" i="300"/>
  <c r="AD391" i="300"/>
  <c r="AE391" i="300"/>
  <c r="AF391" i="300"/>
  <c r="AG391" i="300"/>
  <c r="AH391" i="300"/>
  <c r="AI391" i="300"/>
  <c r="K392" i="300"/>
  <c r="L392" i="300"/>
  <c r="M392" i="300"/>
  <c r="N392" i="300"/>
  <c r="P392" i="300"/>
  <c r="Q392" i="300"/>
  <c r="T392" i="300"/>
  <c r="U392" i="300"/>
  <c r="V392" i="300"/>
  <c r="W392" i="300"/>
  <c r="X392" i="300"/>
  <c r="Y392" i="300"/>
  <c r="Z392" i="300"/>
  <c r="AA392" i="300"/>
  <c r="AB392" i="300"/>
  <c r="AC392" i="300"/>
  <c r="AD392" i="300"/>
  <c r="AE392" i="300"/>
  <c r="AF392" i="300"/>
  <c r="AG392" i="300"/>
  <c r="AH392" i="300"/>
  <c r="AI392" i="300"/>
  <c r="K393" i="300"/>
  <c r="L393" i="300"/>
  <c r="M393" i="300"/>
  <c r="N393" i="300"/>
  <c r="P393" i="300"/>
  <c r="Q393" i="300"/>
  <c r="T393" i="300"/>
  <c r="U393" i="300"/>
  <c r="V393" i="300"/>
  <c r="W393" i="300"/>
  <c r="X393" i="300"/>
  <c r="Y393" i="300"/>
  <c r="Z393" i="300"/>
  <c r="AA393" i="300"/>
  <c r="AB393" i="300"/>
  <c r="AC393" i="300"/>
  <c r="AD393" i="300"/>
  <c r="AE393" i="300"/>
  <c r="AF393" i="300"/>
  <c r="AG393" i="300"/>
  <c r="AH393" i="300"/>
  <c r="AI393" i="300"/>
  <c r="K394" i="300"/>
  <c r="L394" i="300"/>
  <c r="M394" i="300"/>
  <c r="N394" i="300"/>
  <c r="P394" i="300"/>
  <c r="Q394" i="300"/>
  <c r="T394" i="300"/>
  <c r="U394" i="300"/>
  <c r="V394" i="300"/>
  <c r="W394" i="300"/>
  <c r="X394" i="300"/>
  <c r="Y394" i="300"/>
  <c r="Z394" i="300"/>
  <c r="AA394" i="300"/>
  <c r="AB394" i="300"/>
  <c r="AC394" i="300"/>
  <c r="AD394" i="300"/>
  <c r="AE394" i="300"/>
  <c r="AF394" i="300"/>
  <c r="AG394" i="300"/>
  <c r="AH394" i="300"/>
  <c r="AI394" i="300"/>
  <c r="K395" i="300"/>
  <c r="L395" i="300"/>
  <c r="M395" i="300"/>
  <c r="N395" i="300"/>
  <c r="P395" i="300"/>
  <c r="Q395" i="300"/>
  <c r="T395" i="300"/>
  <c r="U395" i="300"/>
  <c r="V395" i="300"/>
  <c r="W395" i="300"/>
  <c r="X395" i="300"/>
  <c r="Y395" i="300"/>
  <c r="Z395" i="300"/>
  <c r="AA395" i="300"/>
  <c r="AB395" i="300"/>
  <c r="AC395" i="300"/>
  <c r="AD395" i="300"/>
  <c r="AE395" i="300"/>
  <c r="AF395" i="300"/>
  <c r="AG395" i="300"/>
  <c r="AH395" i="300"/>
  <c r="AI395" i="300"/>
  <c r="K396" i="300"/>
  <c r="L396" i="300"/>
  <c r="M396" i="300"/>
  <c r="N396" i="300"/>
  <c r="P396" i="300"/>
  <c r="Q396" i="300"/>
  <c r="T396" i="300"/>
  <c r="U396" i="300"/>
  <c r="V396" i="300"/>
  <c r="W396" i="300"/>
  <c r="X396" i="300"/>
  <c r="Y396" i="300"/>
  <c r="Z396" i="300"/>
  <c r="AA396" i="300"/>
  <c r="AB396" i="300"/>
  <c r="AC396" i="300"/>
  <c r="AD396" i="300"/>
  <c r="AE396" i="300"/>
  <c r="AF396" i="300"/>
  <c r="AG396" i="300"/>
  <c r="AH396" i="300"/>
  <c r="AI396" i="300"/>
  <c r="K397" i="300"/>
  <c r="L397" i="300"/>
  <c r="M397" i="300"/>
  <c r="N397" i="300"/>
  <c r="P397" i="300"/>
  <c r="Q397" i="300"/>
  <c r="T397" i="300"/>
  <c r="U397" i="300"/>
  <c r="V397" i="300"/>
  <c r="W397" i="300"/>
  <c r="X397" i="300"/>
  <c r="Y397" i="300"/>
  <c r="Z397" i="300"/>
  <c r="AA397" i="300"/>
  <c r="AB397" i="300"/>
  <c r="AC397" i="300"/>
  <c r="AD397" i="300"/>
  <c r="AE397" i="300"/>
  <c r="AF397" i="300"/>
  <c r="AG397" i="300"/>
  <c r="AH397" i="300"/>
  <c r="AI397" i="300"/>
  <c r="K398" i="300"/>
  <c r="L398" i="300"/>
  <c r="M398" i="300"/>
  <c r="N398" i="300"/>
  <c r="P398" i="300"/>
  <c r="Q398" i="300"/>
  <c r="T398" i="300"/>
  <c r="U398" i="300"/>
  <c r="V398" i="300"/>
  <c r="W398" i="300"/>
  <c r="X398" i="300"/>
  <c r="Y398" i="300"/>
  <c r="Z398" i="300"/>
  <c r="AA398" i="300"/>
  <c r="AB398" i="300"/>
  <c r="AC398" i="300"/>
  <c r="AD398" i="300"/>
  <c r="AE398" i="300"/>
  <c r="AF398" i="300"/>
  <c r="AG398" i="300"/>
  <c r="AH398" i="300"/>
  <c r="AI398" i="300"/>
  <c r="K399" i="300"/>
  <c r="L399" i="300"/>
  <c r="M399" i="300"/>
  <c r="N399" i="300"/>
  <c r="P399" i="300"/>
  <c r="Q399" i="300"/>
  <c r="T399" i="300"/>
  <c r="U399" i="300"/>
  <c r="V399" i="300"/>
  <c r="W399" i="300"/>
  <c r="X399" i="300"/>
  <c r="Y399" i="300"/>
  <c r="Z399" i="300"/>
  <c r="AA399" i="300"/>
  <c r="AB399" i="300"/>
  <c r="AC399" i="300"/>
  <c r="AD399" i="300"/>
  <c r="AE399" i="300"/>
  <c r="AF399" i="300"/>
  <c r="AG399" i="300"/>
  <c r="AH399" i="300"/>
  <c r="AI399" i="300"/>
  <c r="K400" i="300"/>
  <c r="L400" i="300"/>
  <c r="M400" i="300"/>
  <c r="N400" i="300"/>
  <c r="P400" i="300"/>
  <c r="Q400" i="300"/>
  <c r="T400" i="300"/>
  <c r="U400" i="300"/>
  <c r="V400" i="300"/>
  <c r="W400" i="300"/>
  <c r="X400" i="300"/>
  <c r="Y400" i="300"/>
  <c r="Z400" i="300"/>
  <c r="AA400" i="300"/>
  <c r="AB400" i="300"/>
  <c r="AC400" i="300"/>
  <c r="AD400" i="300"/>
  <c r="AE400" i="300"/>
  <c r="AF400" i="300"/>
  <c r="AG400" i="300"/>
  <c r="AH400" i="300"/>
  <c r="AI400" i="300"/>
  <c r="K401" i="300"/>
  <c r="L401" i="300"/>
  <c r="M401" i="300"/>
  <c r="N401" i="300"/>
  <c r="P401" i="300"/>
  <c r="Q401" i="300"/>
  <c r="T401" i="300"/>
  <c r="U401" i="300"/>
  <c r="V401" i="300"/>
  <c r="W401" i="300"/>
  <c r="X401" i="300"/>
  <c r="Y401" i="300"/>
  <c r="Z401" i="300"/>
  <c r="AA401" i="300"/>
  <c r="AB401" i="300"/>
  <c r="AC401" i="300"/>
  <c r="AD401" i="300"/>
  <c r="AE401" i="300"/>
  <c r="AF401" i="300"/>
  <c r="AG401" i="300"/>
  <c r="AH401" i="300"/>
  <c r="AI401" i="300"/>
  <c r="K402" i="300"/>
  <c r="L402" i="300"/>
  <c r="M402" i="300"/>
  <c r="N402" i="300"/>
  <c r="P402" i="300"/>
  <c r="Q402" i="300"/>
  <c r="T402" i="300"/>
  <c r="U402" i="300"/>
  <c r="V402" i="300"/>
  <c r="W402" i="300"/>
  <c r="X402" i="300"/>
  <c r="Y402" i="300"/>
  <c r="Z402" i="300"/>
  <c r="AA402" i="300"/>
  <c r="AB402" i="300"/>
  <c r="AC402" i="300"/>
  <c r="AD402" i="300"/>
  <c r="AE402" i="300"/>
  <c r="AF402" i="300"/>
  <c r="AG402" i="300"/>
  <c r="AH402" i="300"/>
  <c r="AI402" i="300"/>
  <c r="K403" i="300"/>
  <c r="L403" i="300"/>
  <c r="M403" i="300"/>
  <c r="N403" i="300"/>
  <c r="P403" i="300"/>
  <c r="Q403" i="300"/>
  <c r="T403" i="300"/>
  <c r="U403" i="300"/>
  <c r="V403" i="300"/>
  <c r="W403" i="300"/>
  <c r="X403" i="300"/>
  <c r="Y403" i="300"/>
  <c r="Z403" i="300"/>
  <c r="AA403" i="300"/>
  <c r="AB403" i="300"/>
  <c r="AC403" i="300"/>
  <c r="AD403" i="300"/>
  <c r="AE403" i="300"/>
  <c r="AF403" i="300"/>
  <c r="AG403" i="300"/>
  <c r="AH403" i="300"/>
  <c r="AI403" i="300"/>
  <c r="K404" i="300"/>
  <c r="L404" i="300"/>
  <c r="M404" i="300"/>
  <c r="N404" i="300"/>
  <c r="P404" i="300"/>
  <c r="Q404" i="300"/>
  <c r="T404" i="300"/>
  <c r="U404" i="300"/>
  <c r="V404" i="300"/>
  <c r="W404" i="300"/>
  <c r="X404" i="300"/>
  <c r="Y404" i="300"/>
  <c r="Z404" i="300"/>
  <c r="AA404" i="300"/>
  <c r="AB404" i="300"/>
  <c r="AC404" i="300"/>
  <c r="AD404" i="300"/>
  <c r="AE404" i="300"/>
  <c r="AF404" i="300"/>
  <c r="AG404" i="300"/>
  <c r="AH404" i="300"/>
  <c r="AI404" i="300"/>
  <c r="K405" i="300"/>
  <c r="L405" i="300"/>
  <c r="M405" i="300"/>
  <c r="N405" i="300"/>
  <c r="P405" i="300"/>
  <c r="Q405" i="300"/>
  <c r="T405" i="300"/>
  <c r="U405" i="300"/>
  <c r="V405" i="300"/>
  <c r="W405" i="300"/>
  <c r="X405" i="300"/>
  <c r="Y405" i="300"/>
  <c r="Z405" i="300"/>
  <c r="AA405" i="300"/>
  <c r="AB405" i="300"/>
  <c r="AC405" i="300"/>
  <c r="AD405" i="300"/>
  <c r="AE405" i="300"/>
  <c r="AF405" i="300"/>
  <c r="AG405" i="300"/>
  <c r="AH405" i="300"/>
  <c r="AI405" i="300"/>
  <c r="K406" i="300"/>
  <c r="L406" i="300"/>
  <c r="M406" i="300"/>
  <c r="N406" i="300"/>
  <c r="P406" i="300"/>
  <c r="Q406" i="300"/>
  <c r="T406" i="300"/>
  <c r="U406" i="300"/>
  <c r="V406" i="300"/>
  <c r="W406" i="300"/>
  <c r="X406" i="300"/>
  <c r="Y406" i="300"/>
  <c r="Z406" i="300"/>
  <c r="AA406" i="300"/>
  <c r="AB406" i="300"/>
  <c r="AC406" i="300"/>
  <c r="AD406" i="300"/>
  <c r="AE406" i="300"/>
  <c r="AF406" i="300"/>
  <c r="AG406" i="300"/>
  <c r="AH406" i="300"/>
  <c r="AI406" i="300"/>
  <c r="K407" i="300"/>
  <c r="L407" i="300"/>
  <c r="M407" i="300"/>
  <c r="N407" i="300"/>
  <c r="P407" i="300"/>
  <c r="Q407" i="300"/>
  <c r="T407" i="300"/>
  <c r="U407" i="300"/>
  <c r="V407" i="300"/>
  <c r="W407" i="300"/>
  <c r="X407" i="300"/>
  <c r="Y407" i="300"/>
  <c r="Z407" i="300"/>
  <c r="AA407" i="300"/>
  <c r="AB407" i="300"/>
  <c r="AC407" i="300"/>
  <c r="AD407" i="300"/>
  <c r="AE407" i="300"/>
  <c r="AF407" i="300"/>
  <c r="AG407" i="300"/>
  <c r="AH407" i="300"/>
  <c r="AI407" i="300"/>
  <c r="K408" i="300"/>
  <c r="L408" i="300"/>
  <c r="M408" i="300"/>
  <c r="N408" i="300"/>
  <c r="P408" i="300"/>
  <c r="Q408" i="300"/>
  <c r="T408" i="300"/>
  <c r="U408" i="300"/>
  <c r="V408" i="300"/>
  <c r="W408" i="300"/>
  <c r="X408" i="300"/>
  <c r="Y408" i="300"/>
  <c r="Z408" i="300"/>
  <c r="AA408" i="300"/>
  <c r="AB408" i="300"/>
  <c r="AC408" i="300"/>
  <c r="AD408" i="300"/>
  <c r="AE408" i="300"/>
  <c r="AF408" i="300"/>
  <c r="AG408" i="300"/>
  <c r="AH408" i="300"/>
  <c r="AI408" i="300"/>
  <c r="K409" i="300"/>
  <c r="L409" i="300"/>
  <c r="M409" i="300"/>
  <c r="N409" i="300"/>
  <c r="P409" i="300"/>
  <c r="Q409" i="300"/>
  <c r="T409" i="300"/>
  <c r="U409" i="300"/>
  <c r="V409" i="300"/>
  <c r="W409" i="300"/>
  <c r="X409" i="300"/>
  <c r="Y409" i="300"/>
  <c r="Z409" i="300"/>
  <c r="AA409" i="300"/>
  <c r="AB409" i="300"/>
  <c r="AC409" i="300"/>
  <c r="AD409" i="300"/>
  <c r="AE409" i="300"/>
  <c r="AF409" i="300"/>
  <c r="AG409" i="300"/>
  <c r="AH409" i="300"/>
  <c r="AI409" i="300"/>
  <c r="K410" i="300"/>
  <c r="L410" i="300"/>
  <c r="M410" i="300"/>
  <c r="N410" i="300"/>
  <c r="P410" i="300"/>
  <c r="Q410" i="300"/>
  <c r="T410" i="300"/>
  <c r="U410" i="300"/>
  <c r="V410" i="300"/>
  <c r="W410" i="300"/>
  <c r="X410" i="300"/>
  <c r="Y410" i="300"/>
  <c r="Z410" i="300"/>
  <c r="AA410" i="300"/>
  <c r="AB410" i="300"/>
  <c r="AC410" i="300"/>
  <c r="AD410" i="300"/>
  <c r="AE410" i="300"/>
  <c r="AF410" i="300"/>
  <c r="AG410" i="300"/>
  <c r="AH410" i="300"/>
  <c r="AI410" i="300"/>
  <c r="K411" i="300"/>
  <c r="L411" i="300"/>
  <c r="M411" i="300"/>
  <c r="N411" i="300"/>
  <c r="P411" i="300"/>
  <c r="Q411" i="300"/>
  <c r="T411" i="300"/>
  <c r="U411" i="300"/>
  <c r="V411" i="300"/>
  <c r="W411" i="300"/>
  <c r="X411" i="300"/>
  <c r="Y411" i="300"/>
  <c r="Z411" i="300"/>
  <c r="AA411" i="300"/>
  <c r="AB411" i="300"/>
  <c r="AC411" i="300"/>
  <c r="AD411" i="300"/>
  <c r="AE411" i="300"/>
  <c r="AF411" i="300"/>
  <c r="AG411" i="300"/>
  <c r="AH411" i="300"/>
  <c r="AI411" i="300"/>
  <c r="K412" i="300"/>
  <c r="L412" i="300"/>
  <c r="M412" i="300"/>
  <c r="N412" i="300"/>
  <c r="P412" i="300"/>
  <c r="Q412" i="300"/>
  <c r="T412" i="300"/>
  <c r="U412" i="300"/>
  <c r="V412" i="300"/>
  <c r="W412" i="300"/>
  <c r="X412" i="300"/>
  <c r="Y412" i="300"/>
  <c r="Z412" i="300"/>
  <c r="AA412" i="300"/>
  <c r="AB412" i="300"/>
  <c r="AC412" i="300"/>
  <c r="AD412" i="300"/>
  <c r="AE412" i="300"/>
  <c r="AF412" i="300"/>
  <c r="AG412" i="300"/>
  <c r="AH412" i="300"/>
  <c r="AI412" i="300"/>
  <c r="K413" i="300"/>
  <c r="L413" i="300"/>
  <c r="M413" i="300"/>
  <c r="N413" i="300"/>
  <c r="P413" i="300"/>
  <c r="Q413" i="300"/>
  <c r="T413" i="300"/>
  <c r="U413" i="300"/>
  <c r="V413" i="300"/>
  <c r="W413" i="300"/>
  <c r="X413" i="300"/>
  <c r="Y413" i="300"/>
  <c r="Z413" i="300"/>
  <c r="AA413" i="300"/>
  <c r="AB413" i="300"/>
  <c r="AC413" i="300"/>
  <c r="AD413" i="300"/>
  <c r="AE413" i="300"/>
  <c r="AF413" i="300"/>
  <c r="AG413" i="300"/>
  <c r="AH413" i="300"/>
  <c r="AI413" i="300"/>
  <c r="K414" i="300"/>
  <c r="L414" i="300"/>
  <c r="M414" i="300"/>
  <c r="N414" i="300"/>
  <c r="P414" i="300"/>
  <c r="Q414" i="300"/>
  <c r="T414" i="300"/>
  <c r="U414" i="300"/>
  <c r="V414" i="300"/>
  <c r="W414" i="300"/>
  <c r="X414" i="300"/>
  <c r="Y414" i="300"/>
  <c r="Z414" i="300"/>
  <c r="AA414" i="300"/>
  <c r="AB414" i="300"/>
  <c r="AC414" i="300"/>
  <c r="AD414" i="300"/>
  <c r="AE414" i="300"/>
  <c r="AF414" i="300"/>
  <c r="AG414" i="300"/>
  <c r="AH414" i="300"/>
  <c r="AI414" i="300"/>
  <c r="K415" i="300"/>
  <c r="L415" i="300"/>
  <c r="M415" i="300"/>
  <c r="N415" i="300"/>
  <c r="P415" i="300"/>
  <c r="Q415" i="300"/>
  <c r="T415" i="300"/>
  <c r="U415" i="300"/>
  <c r="V415" i="300"/>
  <c r="W415" i="300"/>
  <c r="X415" i="300"/>
  <c r="Y415" i="300"/>
  <c r="Z415" i="300"/>
  <c r="AA415" i="300"/>
  <c r="AB415" i="300"/>
  <c r="AC415" i="300"/>
  <c r="AD415" i="300"/>
  <c r="AE415" i="300"/>
  <c r="AF415" i="300"/>
  <c r="AG415" i="300"/>
  <c r="AH415" i="300"/>
  <c r="AI415" i="300"/>
  <c r="K416" i="300"/>
  <c r="L416" i="300"/>
  <c r="M416" i="300"/>
  <c r="N416" i="300"/>
  <c r="P416" i="300"/>
  <c r="Q416" i="300"/>
  <c r="T416" i="300"/>
  <c r="U416" i="300"/>
  <c r="V416" i="300"/>
  <c r="W416" i="300"/>
  <c r="X416" i="300"/>
  <c r="Y416" i="300"/>
  <c r="Z416" i="300"/>
  <c r="AA416" i="300"/>
  <c r="AB416" i="300"/>
  <c r="AC416" i="300"/>
  <c r="AD416" i="300"/>
  <c r="AE416" i="300"/>
  <c r="AF416" i="300"/>
  <c r="AG416" i="300"/>
  <c r="AH416" i="300"/>
  <c r="AI416" i="300"/>
  <c r="K417" i="300"/>
  <c r="L417" i="300"/>
  <c r="M417" i="300"/>
  <c r="N417" i="300"/>
  <c r="P417" i="300"/>
  <c r="Q417" i="300"/>
  <c r="T417" i="300"/>
  <c r="U417" i="300"/>
  <c r="V417" i="300"/>
  <c r="W417" i="300"/>
  <c r="X417" i="300"/>
  <c r="Y417" i="300"/>
  <c r="Z417" i="300"/>
  <c r="AA417" i="300"/>
  <c r="AB417" i="300"/>
  <c r="AC417" i="300"/>
  <c r="AD417" i="300"/>
  <c r="AE417" i="300"/>
  <c r="AF417" i="300"/>
  <c r="AG417" i="300"/>
  <c r="AH417" i="300"/>
  <c r="AI417" i="300"/>
  <c r="K418" i="300"/>
  <c r="L418" i="300"/>
  <c r="M418" i="300"/>
  <c r="N418" i="300"/>
  <c r="P418" i="300"/>
  <c r="Q418" i="300"/>
  <c r="T418" i="300"/>
  <c r="U418" i="300"/>
  <c r="V418" i="300"/>
  <c r="W418" i="300"/>
  <c r="X418" i="300"/>
  <c r="Y418" i="300"/>
  <c r="Z418" i="300"/>
  <c r="AA418" i="300"/>
  <c r="AB418" i="300"/>
  <c r="AC418" i="300"/>
  <c r="AD418" i="300"/>
  <c r="AE418" i="300"/>
  <c r="AF418" i="300"/>
  <c r="AG418" i="300"/>
  <c r="AH418" i="300"/>
  <c r="AI418" i="300"/>
  <c r="K419" i="300"/>
  <c r="L419" i="300"/>
  <c r="M419" i="300"/>
  <c r="N419" i="300"/>
  <c r="P419" i="300"/>
  <c r="Q419" i="300"/>
  <c r="T419" i="300"/>
  <c r="U419" i="300"/>
  <c r="V419" i="300"/>
  <c r="W419" i="300"/>
  <c r="X419" i="300"/>
  <c r="Y419" i="300"/>
  <c r="Z419" i="300"/>
  <c r="AA419" i="300"/>
  <c r="AB419" i="300"/>
  <c r="AC419" i="300"/>
  <c r="AD419" i="300"/>
  <c r="AE419" i="300"/>
  <c r="AF419" i="300"/>
  <c r="AG419" i="300"/>
  <c r="AH419" i="300"/>
  <c r="AI419" i="300"/>
  <c r="K420" i="300"/>
  <c r="L420" i="300"/>
  <c r="M420" i="300"/>
  <c r="N420" i="300"/>
  <c r="P420" i="300"/>
  <c r="Q420" i="300"/>
  <c r="T420" i="300"/>
  <c r="U420" i="300"/>
  <c r="V420" i="300"/>
  <c r="W420" i="300"/>
  <c r="X420" i="300"/>
  <c r="Y420" i="300"/>
  <c r="Z420" i="300"/>
  <c r="AA420" i="300"/>
  <c r="AB420" i="300"/>
  <c r="AC420" i="300"/>
  <c r="AD420" i="300"/>
  <c r="AE420" i="300"/>
  <c r="AF420" i="300"/>
  <c r="AG420" i="300"/>
  <c r="AH420" i="300"/>
  <c r="AI420" i="300"/>
  <c r="K421" i="300"/>
  <c r="L421" i="300"/>
  <c r="M421" i="300"/>
  <c r="N421" i="300"/>
  <c r="P421" i="300"/>
  <c r="Q421" i="300"/>
  <c r="T421" i="300"/>
  <c r="U421" i="300"/>
  <c r="V421" i="300"/>
  <c r="W421" i="300"/>
  <c r="X421" i="300"/>
  <c r="Y421" i="300"/>
  <c r="Z421" i="300"/>
  <c r="AA421" i="300"/>
  <c r="AB421" i="300"/>
  <c r="AC421" i="300"/>
  <c r="AD421" i="300"/>
  <c r="AE421" i="300"/>
  <c r="AF421" i="300"/>
  <c r="AG421" i="300"/>
  <c r="AH421" i="300"/>
  <c r="AI421" i="300"/>
  <c r="K422" i="300"/>
  <c r="L422" i="300"/>
  <c r="M422" i="300"/>
  <c r="N422" i="300"/>
  <c r="P422" i="300"/>
  <c r="Q422" i="300"/>
  <c r="T422" i="300"/>
  <c r="U422" i="300"/>
  <c r="V422" i="300"/>
  <c r="W422" i="300"/>
  <c r="X422" i="300"/>
  <c r="Y422" i="300"/>
  <c r="Z422" i="300"/>
  <c r="AA422" i="300"/>
  <c r="AB422" i="300"/>
  <c r="AC422" i="300"/>
  <c r="AD422" i="300"/>
  <c r="AE422" i="300"/>
  <c r="AF422" i="300"/>
  <c r="AG422" i="300"/>
  <c r="AH422" i="300"/>
  <c r="AI422" i="300"/>
  <c r="K57" i="300"/>
  <c r="AI57" i="300"/>
  <c r="AG57" i="300"/>
  <c r="AE57" i="300"/>
  <c r="AC57" i="300"/>
  <c r="AA57" i="300"/>
  <c r="Y57" i="300"/>
  <c r="W57" i="300"/>
  <c r="U57" i="300"/>
  <c r="Q57" i="300"/>
  <c r="O57" i="300"/>
  <c r="M57" i="300"/>
  <c r="F58" i="300"/>
  <c r="G58" i="300"/>
  <c r="H58" i="300"/>
  <c r="I58" i="300"/>
  <c r="F59" i="300"/>
  <c r="G59" i="300"/>
  <c r="H59" i="300"/>
  <c r="I59" i="300"/>
  <c r="F60" i="300"/>
  <c r="G60" i="300"/>
  <c r="H60" i="300"/>
  <c r="I60" i="300"/>
  <c r="F61" i="300"/>
  <c r="G61" i="300"/>
  <c r="H61" i="300"/>
  <c r="I61" i="300"/>
  <c r="F62" i="300"/>
  <c r="G62" i="300"/>
  <c r="H62" i="300"/>
  <c r="I62" i="300"/>
  <c r="F63" i="300"/>
  <c r="G63" i="300"/>
  <c r="H63" i="300"/>
  <c r="I63" i="300"/>
  <c r="F64" i="300"/>
  <c r="G64" i="300"/>
  <c r="H64" i="300"/>
  <c r="I64" i="300"/>
  <c r="F65" i="300"/>
  <c r="G65" i="300"/>
  <c r="H65" i="300"/>
  <c r="I65" i="300"/>
  <c r="F66" i="300"/>
  <c r="G66" i="300"/>
  <c r="H66" i="300"/>
  <c r="I66" i="300"/>
  <c r="F67" i="300"/>
  <c r="G67" i="300"/>
  <c r="H67" i="300"/>
  <c r="I67" i="300"/>
  <c r="F68" i="300"/>
  <c r="G68" i="300"/>
  <c r="H68" i="300"/>
  <c r="I68" i="300"/>
  <c r="F69" i="300"/>
  <c r="G69" i="300"/>
  <c r="H69" i="300"/>
  <c r="I69" i="300"/>
  <c r="F70" i="300"/>
  <c r="G70" i="300"/>
  <c r="H70" i="300"/>
  <c r="I70" i="300"/>
  <c r="F71" i="300"/>
  <c r="G71" i="300"/>
  <c r="H71" i="300"/>
  <c r="I71" i="300"/>
  <c r="F72" i="300"/>
  <c r="G72" i="300"/>
  <c r="H72" i="300"/>
  <c r="I72" i="300"/>
  <c r="F73" i="300"/>
  <c r="G73" i="300"/>
  <c r="H73" i="300"/>
  <c r="I73" i="300"/>
  <c r="F74" i="300"/>
  <c r="G74" i="300"/>
  <c r="H74" i="300"/>
  <c r="I74" i="300"/>
  <c r="F75" i="300"/>
  <c r="G75" i="300"/>
  <c r="H75" i="300"/>
  <c r="I75" i="300"/>
  <c r="F76" i="300"/>
  <c r="G76" i="300"/>
  <c r="H76" i="300"/>
  <c r="I76" i="300"/>
  <c r="F77" i="300"/>
  <c r="G77" i="300"/>
  <c r="H77" i="300"/>
  <c r="I77" i="300"/>
  <c r="F78" i="300"/>
  <c r="G78" i="300"/>
  <c r="H78" i="300"/>
  <c r="I78" i="300"/>
  <c r="F79" i="300"/>
  <c r="G79" i="300"/>
  <c r="H79" i="300"/>
  <c r="I79" i="300"/>
  <c r="F80" i="300"/>
  <c r="G80" i="300"/>
  <c r="H80" i="300"/>
  <c r="I80" i="300"/>
  <c r="F81" i="300"/>
  <c r="G81" i="300"/>
  <c r="H81" i="300"/>
  <c r="I81" i="300"/>
  <c r="F82" i="300"/>
  <c r="G82" i="300"/>
  <c r="H82" i="300"/>
  <c r="I82" i="300"/>
  <c r="F83" i="300"/>
  <c r="G83" i="300"/>
  <c r="H83" i="300"/>
  <c r="I83" i="300"/>
  <c r="F84" i="300"/>
  <c r="G84" i="300"/>
  <c r="H84" i="300"/>
  <c r="I84" i="300"/>
  <c r="F85" i="300"/>
  <c r="G85" i="300"/>
  <c r="H85" i="300"/>
  <c r="I85" i="300"/>
  <c r="F86" i="300"/>
  <c r="G86" i="300"/>
  <c r="H86" i="300"/>
  <c r="I86" i="300"/>
  <c r="F87" i="300"/>
  <c r="G87" i="300"/>
  <c r="H87" i="300"/>
  <c r="I87" i="300"/>
  <c r="F88" i="300"/>
  <c r="G88" i="300"/>
  <c r="H88" i="300"/>
  <c r="I88" i="300"/>
  <c r="F89" i="300"/>
  <c r="G89" i="300"/>
  <c r="H89" i="300"/>
  <c r="I89" i="300"/>
  <c r="F90" i="300"/>
  <c r="G90" i="300"/>
  <c r="H90" i="300"/>
  <c r="I90" i="300"/>
  <c r="F91" i="300"/>
  <c r="G91" i="300"/>
  <c r="H91" i="300"/>
  <c r="I91" i="300"/>
  <c r="F92" i="300"/>
  <c r="G92" i="300"/>
  <c r="H92" i="300"/>
  <c r="I92" i="300"/>
  <c r="F93" i="300"/>
  <c r="G93" i="300"/>
  <c r="H93" i="300"/>
  <c r="I93" i="300"/>
  <c r="F94" i="300"/>
  <c r="G94" i="300"/>
  <c r="H94" i="300"/>
  <c r="I94" i="300"/>
  <c r="F95" i="300"/>
  <c r="G95" i="300"/>
  <c r="H95" i="300"/>
  <c r="I95" i="300"/>
  <c r="F96" i="300"/>
  <c r="G96" i="300"/>
  <c r="H96" i="300"/>
  <c r="I96" i="300"/>
  <c r="F97" i="300"/>
  <c r="G97" i="300"/>
  <c r="H97" i="300"/>
  <c r="I97" i="300"/>
  <c r="F98" i="300"/>
  <c r="G98" i="300"/>
  <c r="H98" i="300"/>
  <c r="I98" i="300"/>
  <c r="F99" i="300"/>
  <c r="G99" i="300"/>
  <c r="H99" i="300"/>
  <c r="I99" i="300"/>
  <c r="F100" i="300"/>
  <c r="G100" i="300"/>
  <c r="H100" i="300"/>
  <c r="I100" i="300"/>
  <c r="F101" i="300"/>
  <c r="G101" i="300"/>
  <c r="H101" i="300"/>
  <c r="I101" i="300"/>
  <c r="F102" i="300"/>
  <c r="G102" i="300"/>
  <c r="H102" i="300"/>
  <c r="I102" i="300"/>
  <c r="F103" i="300"/>
  <c r="G103" i="300"/>
  <c r="H103" i="300"/>
  <c r="I103" i="300"/>
  <c r="F104" i="300"/>
  <c r="G104" i="300"/>
  <c r="H104" i="300"/>
  <c r="I104" i="300"/>
  <c r="F105" i="300"/>
  <c r="G105" i="300"/>
  <c r="H105" i="300"/>
  <c r="I105" i="300"/>
  <c r="F106" i="300"/>
  <c r="G106" i="300"/>
  <c r="H106" i="300"/>
  <c r="I106" i="300"/>
  <c r="F107" i="300"/>
  <c r="G107" i="300"/>
  <c r="H107" i="300"/>
  <c r="I107" i="300"/>
  <c r="F108" i="300"/>
  <c r="G108" i="300"/>
  <c r="H108" i="300"/>
  <c r="I108" i="300"/>
  <c r="F109" i="300"/>
  <c r="G109" i="300"/>
  <c r="H109" i="300"/>
  <c r="I109" i="300"/>
  <c r="F110" i="300"/>
  <c r="G110" i="300"/>
  <c r="H110" i="300"/>
  <c r="I110" i="300"/>
  <c r="F111" i="300"/>
  <c r="G111" i="300"/>
  <c r="H111" i="300"/>
  <c r="I111" i="300"/>
  <c r="F112" i="300"/>
  <c r="G112" i="300"/>
  <c r="H112" i="300"/>
  <c r="I112" i="300"/>
  <c r="F113" i="300"/>
  <c r="G113" i="300"/>
  <c r="H113" i="300"/>
  <c r="I113" i="300"/>
  <c r="F114" i="300"/>
  <c r="G114" i="300"/>
  <c r="H114" i="300"/>
  <c r="I114" i="300"/>
  <c r="F115" i="300"/>
  <c r="G115" i="300"/>
  <c r="H115" i="300"/>
  <c r="I115" i="300"/>
  <c r="F116" i="300"/>
  <c r="G116" i="300"/>
  <c r="H116" i="300"/>
  <c r="I116" i="300"/>
  <c r="F117" i="300"/>
  <c r="G117" i="300"/>
  <c r="H117" i="300"/>
  <c r="I117" i="300"/>
  <c r="F118" i="300"/>
  <c r="G118" i="300"/>
  <c r="H118" i="300"/>
  <c r="I118" i="300"/>
  <c r="F119" i="300"/>
  <c r="G119" i="300"/>
  <c r="H119" i="300"/>
  <c r="I119" i="300"/>
  <c r="F120" i="300"/>
  <c r="G120" i="300"/>
  <c r="H120" i="300"/>
  <c r="I120" i="300"/>
  <c r="F121" i="300"/>
  <c r="G121" i="300"/>
  <c r="H121" i="300"/>
  <c r="I121" i="300"/>
  <c r="F122" i="300"/>
  <c r="G122" i="300"/>
  <c r="H122" i="300"/>
  <c r="I122" i="300"/>
  <c r="F123" i="300"/>
  <c r="G123" i="300"/>
  <c r="H123" i="300"/>
  <c r="I123" i="300"/>
  <c r="F124" i="300"/>
  <c r="G124" i="300"/>
  <c r="H124" i="300"/>
  <c r="I124" i="300"/>
  <c r="F125" i="300"/>
  <c r="G125" i="300"/>
  <c r="H125" i="300"/>
  <c r="I125" i="300"/>
  <c r="F126" i="300"/>
  <c r="G126" i="300"/>
  <c r="H126" i="300"/>
  <c r="I126" i="300"/>
  <c r="F127" i="300"/>
  <c r="G127" i="300"/>
  <c r="H127" i="300"/>
  <c r="I127" i="300"/>
  <c r="F128" i="300"/>
  <c r="G128" i="300"/>
  <c r="H128" i="300"/>
  <c r="I128" i="300"/>
  <c r="F129" i="300"/>
  <c r="G129" i="300"/>
  <c r="H129" i="300"/>
  <c r="I129" i="300"/>
  <c r="F130" i="300"/>
  <c r="G130" i="300"/>
  <c r="H130" i="300"/>
  <c r="I130" i="300"/>
  <c r="F131" i="300"/>
  <c r="G131" i="300"/>
  <c r="H131" i="300"/>
  <c r="I131" i="300"/>
  <c r="F132" i="300"/>
  <c r="G132" i="300"/>
  <c r="H132" i="300"/>
  <c r="I132" i="300"/>
  <c r="F133" i="300"/>
  <c r="G133" i="300"/>
  <c r="H133" i="300"/>
  <c r="I133" i="300"/>
  <c r="F134" i="300"/>
  <c r="G134" i="300"/>
  <c r="H134" i="300"/>
  <c r="I134" i="300"/>
  <c r="F135" i="300"/>
  <c r="G135" i="300"/>
  <c r="H135" i="300"/>
  <c r="I135" i="300"/>
  <c r="F136" i="300"/>
  <c r="G136" i="300"/>
  <c r="H136" i="300"/>
  <c r="I136" i="300"/>
  <c r="F137" i="300"/>
  <c r="G137" i="300"/>
  <c r="H137" i="300"/>
  <c r="I137" i="300"/>
  <c r="F138" i="300"/>
  <c r="G138" i="300"/>
  <c r="H138" i="300"/>
  <c r="I138" i="300"/>
  <c r="F139" i="300"/>
  <c r="G139" i="300"/>
  <c r="H139" i="300"/>
  <c r="I139" i="300"/>
  <c r="F140" i="300"/>
  <c r="G140" i="300"/>
  <c r="H140" i="300"/>
  <c r="I140" i="300"/>
  <c r="F141" i="300"/>
  <c r="G141" i="300"/>
  <c r="H141" i="300"/>
  <c r="I141" i="300"/>
  <c r="F142" i="300"/>
  <c r="G142" i="300"/>
  <c r="H142" i="300"/>
  <c r="I142" i="300"/>
  <c r="F143" i="300"/>
  <c r="G143" i="300"/>
  <c r="H143" i="300"/>
  <c r="I143" i="300"/>
  <c r="F144" i="300"/>
  <c r="G144" i="300"/>
  <c r="H144" i="300"/>
  <c r="I144" i="300"/>
  <c r="F145" i="300"/>
  <c r="G145" i="300"/>
  <c r="H145" i="300"/>
  <c r="I145" i="300"/>
  <c r="F146" i="300"/>
  <c r="G146" i="300"/>
  <c r="H146" i="300"/>
  <c r="I146" i="300"/>
  <c r="F147" i="300"/>
  <c r="G147" i="300"/>
  <c r="H147" i="300"/>
  <c r="I147" i="300"/>
  <c r="F148" i="300"/>
  <c r="G148" i="300"/>
  <c r="H148" i="300"/>
  <c r="I148" i="300"/>
  <c r="F149" i="300"/>
  <c r="G149" i="300"/>
  <c r="H149" i="300"/>
  <c r="I149" i="300"/>
  <c r="F150" i="300"/>
  <c r="G150" i="300"/>
  <c r="H150" i="300"/>
  <c r="I150" i="300"/>
  <c r="F151" i="300"/>
  <c r="G151" i="300"/>
  <c r="H151" i="300"/>
  <c r="I151" i="300"/>
  <c r="F152" i="300"/>
  <c r="G152" i="300"/>
  <c r="H152" i="300"/>
  <c r="I152" i="300"/>
  <c r="F153" i="300"/>
  <c r="G153" i="300"/>
  <c r="H153" i="300"/>
  <c r="I153" i="300"/>
  <c r="F154" i="300"/>
  <c r="G154" i="300"/>
  <c r="H154" i="300"/>
  <c r="I154" i="300"/>
  <c r="F155" i="300"/>
  <c r="G155" i="300"/>
  <c r="H155" i="300"/>
  <c r="I155" i="300"/>
  <c r="F156" i="300"/>
  <c r="G156" i="300"/>
  <c r="H156" i="300"/>
  <c r="I156" i="300"/>
  <c r="F157" i="300"/>
  <c r="G157" i="300"/>
  <c r="H157" i="300"/>
  <c r="I157" i="300"/>
  <c r="F158" i="300"/>
  <c r="G158" i="300"/>
  <c r="H158" i="300"/>
  <c r="I158" i="300"/>
  <c r="F159" i="300"/>
  <c r="G159" i="300"/>
  <c r="H159" i="300"/>
  <c r="I159" i="300"/>
  <c r="F160" i="300"/>
  <c r="G160" i="300"/>
  <c r="H160" i="300"/>
  <c r="I160" i="300"/>
  <c r="F161" i="300"/>
  <c r="G161" i="300"/>
  <c r="H161" i="300"/>
  <c r="I161" i="300"/>
  <c r="F162" i="300"/>
  <c r="G162" i="300"/>
  <c r="H162" i="300"/>
  <c r="I162" i="300"/>
  <c r="F163" i="300"/>
  <c r="G163" i="300"/>
  <c r="H163" i="300"/>
  <c r="I163" i="300"/>
  <c r="F164" i="300"/>
  <c r="G164" i="300"/>
  <c r="H164" i="300"/>
  <c r="I164" i="300"/>
  <c r="F165" i="300"/>
  <c r="G165" i="300"/>
  <c r="H165" i="300"/>
  <c r="I165" i="300"/>
  <c r="F166" i="300"/>
  <c r="G166" i="300"/>
  <c r="H166" i="300"/>
  <c r="I166" i="300"/>
  <c r="F167" i="300"/>
  <c r="G167" i="300"/>
  <c r="H167" i="300"/>
  <c r="I167" i="300"/>
  <c r="F168" i="300"/>
  <c r="G168" i="300"/>
  <c r="H168" i="300"/>
  <c r="I168" i="300"/>
  <c r="F169" i="300"/>
  <c r="G169" i="300"/>
  <c r="H169" i="300"/>
  <c r="I169" i="300"/>
  <c r="F170" i="300"/>
  <c r="G170" i="300"/>
  <c r="H170" i="300"/>
  <c r="I170" i="300"/>
  <c r="F171" i="300"/>
  <c r="G171" i="300"/>
  <c r="H171" i="300"/>
  <c r="I171" i="300"/>
  <c r="F172" i="300"/>
  <c r="G172" i="300"/>
  <c r="H172" i="300"/>
  <c r="I172" i="300"/>
  <c r="F173" i="300"/>
  <c r="G173" i="300"/>
  <c r="H173" i="300"/>
  <c r="I173" i="300"/>
  <c r="F174" i="300"/>
  <c r="G174" i="300"/>
  <c r="H174" i="300"/>
  <c r="I174" i="300"/>
  <c r="F175" i="300"/>
  <c r="G175" i="300"/>
  <c r="H175" i="300"/>
  <c r="I175" i="300"/>
  <c r="F176" i="300"/>
  <c r="G176" i="300"/>
  <c r="H176" i="300"/>
  <c r="I176" i="300"/>
  <c r="F177" i="300"/>
  <c r="G177" i="300"/>
  <c r="H177" i="300"/>
  <c r="I177" i="300"/>
  <c r="F178" i="300"/>
  <c r="G178" i="300"/>
  <c r="H178" i="300"/>
  <c r="I178" i="300"/>
  <c r="F179" i="300"/>
  <c r="G179" i="300"/>
  <c r="H179" i="300"/>
  <c r="I179" i="300"/>
  <c r="F180" i="300"/>
  <c r="G180" i="300"/>
  <c r="H180" i="300"/>
  <c r="I180" i="300"/>
  <c r="F181" i="300"/>
  <c r="G181" i="300"/>
  <c r="H181" i="300"/>
  <c r="I181" i="300"/>
  <c r="F182" i="300"/>
  <c r="G182" i="300"/>
  <c r="H182" i="300"/>
  <c r="I182" i="300"/>
  <c r="F183" i="300"/>
  <c r="G183" i="300"/>
  <c r="H183" i="300"/>
  <c r="I183" i="300"/>
  <c r="F184" i="300"/>
  <c r="G184" i="300"/>
  <c r="H184" i="300"/>
  <c r="I184" i="300"/>
  <c r="F185" i="300"/>
  <c r="G185" i="300"/>
  <c r="H185" i="300"/>
  <c r="I185" i="300"/>
  <c r="F186" i="300"/>
  <c r="G186" i="300"/>
  <c r="H186" i="300"/>
  <c r="I186" i="300"/>
  <c r="F187" i="300"/>
  <c r="G187" i="300"/>
  <c r="H187" i="300"/>
  <c r="I187" i="300"/>
  <c r="F188" i="300"/>
  <c r="G188" i="300"/>
  <c r="H188" i="300"/>
  <c r="I188" i="300"/>
  <c r="F189" i="300"/>
  <c r="G189" i="300"/>
  <c r="H189" i="300"/>
  <c r="I189" i="300"/>
  <c r="F190" i="300"/>
  <c r="G190" i="300"/>
  <c r="H190" i="300"/>
  <c r="I190" i="300"/>
  <c r="F191" i="300"/>
  <c r="G191" i="300"/>
  <c r="H191" i="300"/>
  <c r="I191" i="300"/>
  <c r="F192" i="300"/>
  <c r="G192" i="300"/>
  <c r="H192" i="300"/>
  <c r="I192" i="300"/>
  <c r="F193" i="300"/>
  <c r="G193" i="300"/>
  <c r="H193" i="300"/>
  <c r="I193" i="300"/>
  <c r="F194" i="300"/>
  <c r="G194" i="300"/>
  <c r="H194" i="300"/>
  <c r="I194" i="300"/>
  <c r="F195" i="300"/>
  <c r="G195" i="300"/>
  <c r="H195" i="300"/>
  <c r="I195" i="300"/>
  <c r="F196" i="300"/>
  <c r="G196" i="300"/>
  <c r="H196" i="300"/>
  <c r="I196" i="300"/>
  <c r="F197" i="300"/>
  <c r="G197" i="300"/>
  <c r="H197" i="300"/>
  <c r="I197" i="300"/>
  <c r="F198" i="300"/>
  <c r="G198" i="300"/>
  <c r="H198" i="300"/>
  <c r="I198" i="300"/>
  <c r="F199" i="300"/>
  <c r="G199" i="300"/>
  <c r="H199" i="300"/>
  <c r="I199" i="300"/>
  <c r="F200" i="300"/>
  <c r="G200" i="300"/>
  <c r="H200" i="300"/>
  <c r="I200" i="300"/>
  <c r="F201" i="300"/>
  <c r="G201" i="300"/>
  <c r="H201" i="300"/>
  <c r="I201" i="300"/>
  <c r="F202" i="300"/>
  <c r="G202" i="300"/>
  <c r="H202" i="300"/>
  <c r="I202" i="300"/>
  <c r="F203" i="300"/>
  <c r="G203" i="300"/>
  <c r="H203" i="300"/>
  <c r="I203" i="300"/>
  <c r="F204" i="300"/>
  <c r="G204" i="300"/>
  <c r="H204" i="300"/>
  <c r="I204" i="300"/>
  <c r="F205" i="300"/>
  <c r="G205" i="300"/>
  <c r="H205" i="300"/>
  <c r="I205" i="300"/>
  <c r="F206" i="300"/>
  <c r="G206" i="300"/>
  <c r="H206" i="300"/>
  <c r="I206" i="300"/>
  <c r="F207" i="300"/>
  <c r="G207" i="300"/>
  <c r="H207" i="300"/>
  <c r="I207" i="300"/>
  <c r="F208" i="300"/>
  <c r="G208" i="300"/>
  <c r="H208" i="300"/>
  <c r="I208" i="300"/>
  <c r="F209" i="300"/>
  <c r="G209" i="300"/>
  <c r="H209" i="300"/>
  <c r="I209" i="300"/>
  <c r="F210" i="300"/>
  <c r="G210" i="300"/>
  <c r="H210" i="300"/>
  <c r="I210" i="300"/>
  <c r="F211" i="300"/>
  <c r="G211" i="300"/>
  <c r="H211" i="300"/>
  <c r="I211" i="300"/>
  <c r="F212" i="300"/>
  <c r="G212" i="300"/>
  <c r="H212" i="300"/>
  <c r="I212" i="300"/>
  <c r="F213" i="300"/>
  <c r="G213" i="300"/>
  <c r="H213" i="300"/>
  <c r="I213" i="300"/>
  <c r="F214" i="300"/>
  <c r="G214" i="300"/>
  <c r="H214" i="300"/>
  <c r="I214" i="300"/>
  <c r="F215" i="300"/>
  <c r="G215" i="300"/>
  <c r="H215" i="300"/>
  <c r="I215" i="300"/>
  <c r="F216" i="300"/>
  <c r="G216" i="300"/>
  <c r="H216" i="300"/>
  <c r="I216" i="300"/>
  <c r="F217" i="300"/>
  <c r="G217" i="300"/>
  <c r="H217" i="300"/>
  <c r="I217" i="300"/>
  <c r="F218" i="300"/>
  <c r="G218" i="300"/>
  <c r="H218" i="300"/>
  <c r="I218" i="300"/>
  <c r="F219" i="300"/>
  <c r="G219" i="300"/>
  <c r="H219" i="300"/>
  <c r="I219" i="300"/>
  <c r="F220" i="300"/>
  <c r="G220" i="300"/>
  <c r="H220" i="300"/>
  <c r="I220" i="300"/>
  <c r="F221" i="300"/>
  <c r="G221" i="300"/>
  <c r="H221" i="300"/>
  <c r="I221" i="300"/>
  <c r="F222" i="300"/>
  <c r="G222" i="300"/>
  <c r="H222" i="300"/>
  <c r="I222" i="300"/>
  <c r="F223" i="300"/>
  <c r="G223" i="300"/>
  <c r="H223" i="300"/>
  <c r="I223" i="300"/>
  <c r="F224" i="300"/>
  <c r="G224" i="300"/>
  <c r="H224" i="300"/>
  <c r="I224" i="300"/>
  <c r="F225" i="300"/>
  <c r="G225" i="300"/>
  <c r="H225" i="300"/>
  <c r="I225" i="300"/>
  <c r="F226" i="300"/>
  <c r="G226" i="300"/>
  <c r="H226" i="300"/>
  <c r="I226" i="300"/>
  <c r="F227" i="300"/>
  <c r="G227" i="300"/>
  <c r="H227" i="300"/>
  <c r="I227" i="300"/>
  <c r="F228" i="300"/>
  <c r="G228" i="300"/>
  <c r="H228" i="300"/>
  <c r="I228" i="300"/>
  <c r="F229" i="300"/>
  <c r="G229" i="300"/>
  <c r="H229" i="300"/>
  <c r="I229" i="300"/>
  <c r="F230" i="300"/>
  <c r="G230" i="300"/>
  <c r="H230" i="300"/>
  <c r="I230" i="300"/>
  <c r="F231" i="300"/>
  <c r="G231" i="300"/>
  <c r="H231" i="300"/>
  <c r="I231" i="300"/>
  <c r="F232" i="300"/>
  <c r="G232" i="300"/>
  <c r="H232" i="300"/>
  <c r="I232" i="300"/>
  <c r="F233" i="300"/>
  <c r="G233" i="300"/>
  <c r="H233" i="300"/>
  <c r="I233" i="300"/>
  <c r="F234" i="300"/>
  <c r="G234" i="300"/>
  <c r="H234" i="300"/>
  <c r="I234" i="300"/>
  <c r="F235" i="300"/>
  <c r="G235" i="300"/>
  <c r="H235" i="300"/>
  <c r="I235" i="300"/>
  <c r="F236" i="300"/>
  <c r="G236" i="300"/>
  <c r="H236" i="300"/>
  <c r="I236" i="300"/>
  <c r="F237" i="300"/>
  <c r="G237" i="300"/>
  <c r="H237" i="300"/>
  <c r="I237" i="300"/>
  <c r="F238" i="300"/>
  <c r="G238" i="300"/>
  <c r="H238" i="300"/>
  <c r="I238" i="300"/>
  <c r="F239" i="300"/>
  <c r="G239" i="300"/>
  <c r="H239" i="300"/>
  <c r="I239" i="300"/>
  <c r="F240" i="300"/>
  <c r="G240" i="300"/>
  <c r="H240" i="300"/>
  <c r="I240" i="300"/>
  <c r="F241" i="300"/>
  <c r="G241" i="300"/>
  <c r="H241" i="300"/>
  <c r="I241" i="300"/>
  <c r="F242" i="300"/>
  <c r="G242" i="300"/>
  <c r="H242" i="300"/>
  <c r="I242" i="300"/>
  <c r="F243" i="300"/>
  <c r="G243" i="300"/>
  <c r="H243" i="300"/>
  <c r="I243" i="300"/>
  <c r="F244" i="300"/>
  <c r="G244" i="300"/>
  <c r="H244" i="300"/>
  <c r="I244" i="300"/>
  <c r="F245" i="300"/>
  <c r="G245" i="300"/>
  <c r="H245" i="300"/>
  <c r="I245" i="300"/>
  <c r="F246" i="300"/>
  <c r="G246" i="300"/>
  <c r="H246" i="300"/>
  <c r="I246" i="300"/>
  <c r="F247" i="300"/>
  <c r="G247" i="300"/>
  <c r="H247" i="300"/>
  <c r="I247" i="300"/>
  <c r="F248" i="300"/>
  <c r="G248" i="300"/>
  <c r="H248" i="300"/>
  <c r="I248" i="300"/>
  <c r="F249" i="300"/>
  <c r="G249" i="300"/>
  <c r="H249" i="300"/>
  <c r="I249" i="300"/>
  <c r="F250" i="300"/>
  <c r="G250" i="300"/>
  <c r="H250" i="300"/>
  <c r="I250" i="300"/>
  <c r="F251" i="300"/>
  <c r="G251" i="300"/>
  <c r="H251" i="300"/>
  <c r="I251" i="300"/>
  <c r="F252" i="300"/>
  <c r="G252" i="300"/>
  <c r="H252" i="300"/>
  <c r="I252" i="300"/>
  <c r="F253" i="300"/>
  <c r="G253" i="300"/>
  <c r="H253" i="300"/>
  <c r="I253" i="300"/>
  <c r="F254" i="300"/>
  <c r="G254" i="300"/>
  <c r="H254" i="300"/>
  <c r="I254" i="300"/>
  <c r="F255" i="300"/>
  <c r="G255" i="300"/>
  <c r="H255" i="300"/>
  <c r="I255" i="300"/>
  <c r="F256" i="300"/>
  <c r="G256" i="300"/>
  <c r="H256" i="300"/>
  <c r="I256" i="300"/>
  <c r="F257" i="300"/>
  <c r="G257" i="300"/>
  <c r="H257" i="300"/>
  <c r="I257" i="300"/>
  <c r="F258" i="300"/>
  <c r="G258" i="300"/>
  <c r="H258" i="300"/>
  <c r="I258" i="300"/>
  <c r="F259" i="300"/>
  <c r="G259" i="300"/>
  <c r="H259" i="300"/>
  <c r="I259" i="300"/>
  <c r="F260" i="300"/>
  <c r="G260" i="300"/>
  <c r="H260" i="300"/>
  <c r="I260" i="300"/>
  <c r="F261" i="300"/>
  <c r="G261" i="300"/>
  <c r="H261" i="300"/>
  <c r="I261" i="300"/>
  <c r="F262" i="300"/>
  <c r="G262" i="300"/>
  <c r="H262" i="300"/>
  <c r="I262" i="300"/>
  <c r="F263" i="300"/>
  <c r="G263" i="300"/>
  <c r="H263" i="300"/>
  <c r="I263" i="300"/>
  <c r="F264" i="300"/>
  <c r="G264" i="300"/>
  <c r="H264" i="300"/>
  <c r="I264" i="300"/>
  <c r="F265" i="300"/>
  <c r="G265" i="300"/>
  <c r="H265" i="300"/>
  <c r="I265" i="300"/>
  <c r="F266" i="300"/>
  <c r="G266" i="300"/>
  <c r="H266" i="300"/>
  <c r="I266" i="300"/>
  <c r="F267" i="300"/>
  <c r="G267" i="300"/>
  <c r="H267" i="300"/>
  <c r="I267" i="300"/>
  <c r="F268" i="300"/>
  <c r="G268" i="300"/>
  <c r="H268" i="300"/>
  <c r="I268" i="300"/>
  <c r="F269" i="300"/>
  <c r="G269" i="300"/>
  <c r="H269" i="300"/>
  <c r="I269" i="300"/>
  <c r="F270" i="300"/>
  <c r="G270" i="300"/>
  <c r="H270" i="300"/>
  <c r="I270" i="300"/>
  <c r="F271" i="300"/>
  <c r="G271" i="300"/>
  <c r="H271" i="300"/>
  <c r="I271" i="300"/>
  <c r="F272" i="300"/>
  <c r="G272" i="300"/>
  <c r="H272" i="300"/>
  <c r="I272" i="300"/>
  <c r="F273" i="300"/>
  <c r="G273" i="300"/>
  <c r="H273" i="300"/>
  <c r="I273" i="300"/>
  <c r="F274" i="300"/>
  <c r="G274" i="300"/>
  <c r="H274" i="300"/>
  <c r="I274" i="300"/>
  <c r="F275" i="300"/>
  <c r="G275" i="300"/>
  <c r="H275" i="300"/>
  <c r="I275" i="300"/>
  <c r="F276" i="300"/>
  <c r="G276" i="300"/>
  <c r="H276" i="300"/>
  <c r="I276" i="300"/>
  <c r="F277" i="300"/>
  <c r="G277" i="300"/>
  <c r="H277" i="300"/>
  <c r="I277" i="300"/>
  <c r="F278" i="300"/>
  <c r="G278" i="300"/>
  <c r="H278" i="300"/>
  <c r="I278" i="300"/>
  <c r="F279" i="300"/>
  <c r="G279" i="300"/>
  <c r="H279" i="300"/>
  <c r="I279" i="300"/>
  <c r="F280" i="300"/>
  <c r="G280" i="300"/>
  <c r="H280" i="300"/>
  <c r="I280" i="300"/>
  <c r="F281" i="300"/>
  <c r="G281" i="300"/>
  <c r="H281" i="300"/>
  <c r="I281" i="300"/>
  <c r="F282" i="300"/>
  <c r="G282" i="300"/>
  <c r="H282" i="300"/>
  <c r="I282" i="300"/>
  <c r="F283" i="300"/>
  <c r="G283" i="300"/>
  <c r="H283" i="300"/>
  <c r="I283" i="300"/>
  <c r="F284" i="300"/>
  <c r="G284" i="300"/>
  <c r="H284" i="300"/>
  <c r="I284" i="300"/>
  <c r="F285" i="300"/>
  <c r="G285" i="300"/>
  <c r="H285" i="300"/>
  <c r="I285" i="300"/>
  <c r="F286" i="300"/>
  <c r="G286" i="300"/>
  <c r="H286" i="300"/>
  <c r="I286" i="300"/>
  <c r="F287" i="300"/>
  <c r="G287" i="300"/>
  <c r="H287" i="300"/>
  <c r="I287" i="300"/>
  <c r="F288" i="300"/>
  <c r="G288" i="300"/>
  <c r="H288" i="300"/>
  <c r="I288" i="300"/>
  <c r="F289" i="300"/>
  <c r="G289" i="300"/>
  <c r="H289" i="300"/>
  <c r="I289" i="300"/>
  <c r="F290" i="300"/>
  <c r="G290" i="300"/>
  <c r="H290" i="300"/>
  <c r="I290" i="300"/>
  <c r="F291" i="300"/>
  <c r="G291" i="300"/>
  <c r="H291" i="300"/>
  <c r="I291" i="300"/>
  <c r="F292" i="300"/>
  <c r="G292" i="300"/>
  <c r="H292" i="300"/>
  <c r="I292" i="300"/>
  <c r="F293" i="300"/>
  <c r="G293" i="300"/>
  <c r="H293" i="300"/>
  <c r="I293" i="300"/>
  <c r="F294" i="300"/>
  <c r="G294" i="300"/>
  <c r="H294" i="300"/>
  <c r="I294" i="300"/>
  <c r="F295" i="300"/>
  <c r="G295" i="300"/>
  <c r="H295" i="300"/>
  <c r="I295" i="300"/>
  <c r="F296" i="300"/>
  <c r="G296" i="300"/>
  <c r="H296" i="300"/>
  <c r="I296" i="300"/>
  <c r="F297" i="300"/>
  <c r="G297" i="300"/>
  <c r="H297" i="300"/>
  <c r="I297" i="300"/>
  <c r="F298" i="300"/>
  <c r="G298" i="300"/>
  <c r="H298" i="300"/>
  <c r="I298" i="300"/>
  <c r="F299" i="300"/>
  <c r="G299" i="300"/>
  <c r="H299" i="300"/>
  <c r="I299" i="300"/>
  <c r="F300" i="300"/>
  <c r="G300" i="300"/>
  <c r="H300" i="300"/>
  <c r="I300" i="300"/>
  <c r="F301" i="300"/>
  <c r="G301" i="300"/>
  <c r="H301" i="300"/>
  <c r="I301" i="300"/>
  <c r="F302" i="300"/>
  <c r="G302" i="300"/>
  <c r="H302" i="300"/>
  <c r="I302" i="300"/>
  <c r="F303" i="300"/>
  <c r="G303" i="300"/>
  <c r="H303" i="300"/>
  <c r="I303" i="300"/>
  <c r="F304" i="300"/>
  <c r="G304" i="300"/>
  <c r="H304" i="300"/>
  <c r="I304" i="300"/>
  <c r="F305" i="300"/>
  <c r="G305" i="300"/>
  <c r="H305" i="300"/>
  <c r="I305" i="300"/>
  <c r="F306" i="300"/>
  <c r="G306" i="300"/>
  <c r="H306" i="300"/>
  <c r="I306" i="300"/>
  <c r="F307" i="300"/>
  <c r="G307" i="300"/>
  <c r="H307" i="300"/>
  <c r="I307" i="300"/>
  <c r="F308" i="300"/>
  <c r="G308" i="300"/>
  <c r="H308" i="300"/>
  <c r="I308" i="300"/>
  <c r="F309" i="300"/>
  <c r="G309" i="300"/>
  <c r="H309" i="300"/>
  <c r="I309" i="300"/>
  <c r="F310" i="300"/>
  <c r="G310" i="300"/>
  <c r="H310" i="300"/>
  <c r="I310" i="300"/>
  <c r="F311" i="300"/>
  <c r="G311" i="300"/>
  <c r="H311" i="300"/>
  <c r="I311" i="300"/>
  <c r="F312" i="300"/>
  <c r="G312" i="300"/>
  <c r="H312" i="300"/>
  <c r="I312" i="300"/>
  <c r="F313" i="300"/>
  <c r="G313" i="300"/>
  <c r="H313" i="300"/>
  <c r="I313" i="300"/>
  <c r="F314" i="300"/>
  <c r="G314" i="300"/>
  <c r="H314" i="300"/>
  <c r="I314" i="300"/>
  <c r="F315" i="300"/>
  <c r="G315" i="300"/>
  <c r="H315" i="300"/>
  <c r="I315" i="300"/>
  <c r="F316" i="300"/>
  <c r="G316" i="300"/>
  <c r="H316" i="300"/>
  <c r="I316" i="300"/>
  <c r="F317" i="300"/>
  <c r="G317" i="300"/>
  <c r="H317" i="300"/>
  <c r="I317" i="300"/>
  <c r="F318" i="300"/>
  <c r="G318" i="300"/>
  <c r="H318" i="300"/>
  <c r="I318" i="300"/>
  <c r="F319" i="300"/>
  <c r="G319" i="300"/>
  <c r="H319" i="300"/>
  <c r="I319" i="300"/>
  <c r="F320" i="300"/>
  <c r="G320" i="300"/>
  <c r="H320" i="300"/>
  <c r="I320" i="300"/>
  <c r="F321" i="300"/>
  <c r="G321" i="300"/>
  <c r="H321" i="300"/>
  <c r="I321" i="300"/>
  <c r="F322" i="300"/>
  <c r="G322" i="300"/>
  <c r="H322" i="300"/>
  <c r="I322" i="300"/>
  <c r="F323" i="300"/>
  <c r="G323" i="300"/>
  <c r="H323" i="300"/>
  <c r="I323" i="300"/>
  <c r="F324" i="300"/>
  <c r="G324" i="300"/>
  <c r="H324" i="300"/>
  <c r="I324" i="300"/>
  <c r="F325" i="300"/>
  <c r="G325" i="300"/>
  <c r="H325" i="300"/>
  <c r="I325" i="300"/>
  <c r="F326" i="300"/>
  <c r="G326" i="300"/>
  <c r="H326" i="300"/>
  <c r="I326" i="300"/>
  <c r="F327" i="300"/>
  <c r="G327" i="300"/>
  <c r="H327" i="300"/>
  <c r="I327" i="300"/>
  <c r="F328" i="300"/>
  <c r="G328" i="300"/>
  <c r="H328" i="300"/>
  <c r="I328" i="300"/>
  <c r="F329" i="300"/>
  <c r="G329" i="300"/>
  <c r="H329" i="300"/>
  <c r="I329" i="300"/>
  <c r="F330" i="300"/>
  <c r="G330" i="300"/>
  <c r="H330" i="300"/>
  <c r="I330" i="300"/>
  <c r="F331" i="300"/>
  <c r="G331" i="300"/>
  <c r="H331" i="300"/>
  <c r="I331" i="300"/>
  <c r="F332" i="300"/>
  <c r="G332" i="300"/>
  <c r="H332" i="300"/>
  <c r="I332" i="300"/>
  <c r="F333" i="300"/>
  <c r="G333" i="300"/>
  <c r="H333" i="300"/>
  <c r="I333" i="300"/>
  <c r="F334" i="300"/>
  <c r="G334" i="300"/>
  <c r="H334" i="300"/>
  <c r="I334" i="300"/>
  <c r="F335" i="300"/>
  <c r="G335" i="300"/>
  <c r="H335" i="300"/>
  <c r="I335" i="300"/>
  <c r="F336" i="300"/>
  <c r="G336" i="300"/>
  <c r="H336" i="300"/>
  <c r="I336" i="300"/>
  <c r="F337" i="300"/>
  <c r="G337" i="300"/>
  <c r="H337" i="300"/>
  <c r="I337" i="300"/>
  <c r="F338" i="300"/>
  <c r="G338" i="300"/>
  <c r="H338" i="300"/>
  <c r="I338" i="300"/>
  <c r="F339" i="300"/>
  <c r="G339" i="300"/>
  <c r="H339" i="300"/>
  <c r="I339" i="300"/>
  <c r="F340" i="300"/>
  <c r="G340" i="300"/>
  <c r="H340" i="300"/>
  <c r="I340" i="300"/>
  <c r="F341" i="300"/>
  <c r="G341" i="300"/>
  <c r="H341" i="300"/>
  <c r="I341" i="300"/>
  <c r="F342" i="300"/>
  <c r="G342" i="300"/>
  <c r="H342" i="300"/>
  <c r="I342" i="300"/>
  <c r="F343" i="300"/>
  <c r="G343" i="300"/>
  <c r="H343" i="300"/>
  <c r="I343" i="300"/>
  <c r="F344" i="300"/>
  <c r="G344" i="300"/>
  <c r="H344" i="300"/>
  <c r="I344" i="300"/>
  <c r="F345" i="300"/>
  <c r="G345" i="300"/>
  <c r="H345" i="300"/>
  <c r="I345" i="300"/>
  <c r="F346" i="300"/>
  <c r="G346" i="300"/>
  <c r="H346" i="300"/>
  <c r="I346" i="300"/>
  <c r="F347" i="300"/>
  <c r="G347" i="300"/>
  <c r="H347" i="300"/>
  <c r="I347" i="300"/>
  <c r="F348" i="300"/>
  <c r="G348" i="300"/>
  <c r="H348" i="300"/>
  <c r="I348" i="300"/>
  <c r="F349" i="300"/>
  <c r="G349" i="300"/>
  <c r="H349" i="300"/>
  <c r="I349" i="300"/>
  <c r="F350" i="300"/>
  <c r="G350" i="300"/>
  <c r="H350" i="300"/>
  <c r="I350" i="300"/>
  <c r="F351" i="300"/>
  <c r="G351" i="300"/>
  <c r="H351" i="300"/>
  <c r="I351" i="300"/>
  <c r="F352" i="300"/>
  <c r="G352" i="300"/>
  <c r="H352" i="300"/>
  <c r="I352" i="300"/>
  <c r="F353" i="300"/>
  <c r="G353" i="300"/>
  <c r="H353" i="300"/>
  <c r="I353" i="300"/>
  <c r="F354" i="300"/>
  <c r="G354" i="300"/>
  <c r="H354" i="300"/>
  <c r="I354" i="300"/>
  <c r="F355" i="300"/>
  <c r="G355" i="300"/>
  <c r="H355" i="300"/>
  <c r="I355" i="300"/>
  <c r="F356" i="300"/>
  <c r="G356" i="300"/>
  <c r="H356" i="300"/>
  <c r="I356" i="300"/>
  <c r="F357" i="300"/>
  <c r="G357" i="300"/>
  <c r="H357" i="300"/>
  <c r="I357" i="300"/>
  <c r="F358" i="300"/>
  <c r="G358" i="300"/>
  <c r="H358" i="300"/>
  <c r="I358" i="300"/>
  <c r="F359" i="300"/>
  <c r="G359" i="300"/>
  <c r="H359" i="300"/>
  <c r="I359" i="300"/>
  <c r="F360" i="300"/>
  <c r="G360" i="300"/>
  <c r="H360" i="300"/>
  <c r="I360" i="300"/>
  <c r="F361" i="300"/>
  <c r="G361" i="300"/>
  <c r="H361" i="300"/>
  <c r="I361" i="300"/>
  <c r="F362" i="300"/>
  <c r="G362" i="300"/>
  <c r="H362" i="300"/>
  <c r="I362" i="300"/>
  <c r="F363" i="300"/>
  <c r="G363" i="300"/>
  <c r="H363" i="300"/>
  <c r="I363" i="300"/>
  <c r="F364" i="300"/>
  <c r="G364" i="300"/>
  <c r="H364" i="300"/>
  <c r="I364" i="300"/>
  <c r="F365" i="300"/>
  <c r="G365" i="300"/>
  <c r="H365" i="300"/>
  <c r="I365" i="300"/>
  <c r="F366" i="300"/>
  <c r="G366" i="300"/>
  <c r="H366" i="300"/>
  <c r="I366" i="300"/>
  <c r="F367" i="300"/>
  <c r="G367" i="300"/>
  <c r="H367" i="300"/>
  <c r="I367" i="300"/>
  <c r="F368" i="300"/>
  <c r="G368" i="300"/>
  <c r="H368" i="300"/>
  <c r="I368" i="300"/>
  <c r="F369" i="300"/>
  <c r="G369" i="300"/>
  <c r="H369" i="300"/>
  <c r="I369" i="300"/>
  <c r="F370" i="300"/>
  <c r="G370" i="300"/>
  <c r="H370" i="300"/>
  <c r="I370" i="300"/>
  <c r="F371" i="300"/>
  <c r="G371" i="300"/>
  <c r="H371" i="300"/>
  <c r="I371" i="300"/>
  <c r="F372" i="300"/>
  <c r="G372" i="300"/>
  <c r="H372" i="300"/>
  <c r="I372" i="300"/>
  <c r="F373" i="300"/>
  <c r="G373" i="300"/>
  <c r="H373" i="300"/>
  <c r="I373" i="300"/>
  <c r="F374" i="300"/>
  <c r="G374" i="300"/>
  <c r="H374" i="300"/>
  <c r="I374" i="300"/>
  <c r="F375" i="300"/>
  <c r="G375" i="300"/>
  <c r="H375" i="300"/>
  <c r="I375" i="300"/>
  <c r="F376" i="300"/>
  <c r="G376" i="300"/>
  <c r="H376" i="300"/>
  <c r="I376" i="300"/>
  <c r="F377" i="300"/>
  <c r="G377" i="300"/>
  <c r="H377" i="300"/>
  <c r="I377" i="300"/>
  <c r="F378" i="300"/>
  <c r="G378" i="300"/>
  <c r="H378" i="300"/>
  <c r="I378" i="300"/>
  <c r="F379" i="300"/>
  <c r="G379" i="300"/>
  <c r="H379" i="300"/>
  <c r="I379" i="300"/>
  <c r="F380" i="300"/>
  <c r="G380" i="300"/>
  <c r="H380" i="300"/>
  <c r="I380" i="300"/>
  <c r="F381" i="300"/>
  <c r="G381" i="300"/>
  <c r="H381" i="300"/>
  <c r="I381" i="300"/>
  <c r="F382" i="300"/>
  <c r="G382" i="300"/>
  <c r="H382" i="300"/>
  <c r="I382" i="300"/>
  <c r="F383" i="300"/>
  <c r="G383" i="300"/>
  <c r="H383" i="300"/>
  <c r="I383" i="300"/>
  <c r="F384" i="300"/>
  <c r="G384" i="300"/>
  <c r="H384" i="300"/>
  <c r="I384" i="300"/>
  <c r="F385" i="300"/>
  <c r="G385" i="300"/>
  <c r="H385" i="300"/>
  <c r="I385" i="300"/>
  <c r="F386" i="300"/>
  <c r="G386" i="300"/>
  <c r="H386" i="300"/>
  <c r="I386" i="300"/>
  <c r="F387" i="300"/>
  <c r="G387" i="300"/>
  <c r="H387" i="300"/>
  <c r="I387" i="300"/>
  <c r="F388" i="300"/>
  <c r="G388" i="300"/>
  <c r="H388" i="300"/>
  <c r="I388" i="300"/>
  <c r="F389" i="300"/>
  <c r="G389" i="300"/>
  <c r="H389" i="300"/>
  <c r="I389" i="300"/>
  <c r="F390" i="300"/>
  <c r="G390" i="300"/>
  <c r="H390" i="300"/>
  <c r="I390" i="300"/>
  <c r="F391" i="300"/>
  <c r="G391" i="300"/>
  <c r="H391" i="300"/>
  <c r="I391" i="300"/>
  <c r="F392" i="300"/>
  <c r="G392" i="300"/>
  <c r="H392" i="300"/>
  <c r="I392" i="300"/>
  <c r="F393" i="300"/>
  <c r="G393" i="300"/>
  <c r="H393" i="300"/>
  <c r="I393" i="300"/>
  <c r="F394" i="300"/>
  <c r="G394" i="300"/>
  <c r="H394" i="300"/>
  <c r="I394" i="300"/>
  <c r="F395" i="300"/>
  <c r="G395" i="300"/>
  <c r="H395" i="300"/>
  <c r="I395" i="300"/>
  <c r="F396" i="300"/>
  <c r="G396" i="300"/>
  <c r="H396" i="300"/>
  <c r="I396" i="300"/>
  <c r="F397" i="300"/>
  <c r="G397" i="300"/>
  <c r="H397" i="300"/>
  <c r="I397" i="300"/>
  <c r="F398" i="300"/>
  <c r="G398" i="300"/>
  <c r="H398" i="300"/>
  <c r="I398" i="300"/>
  <c r="F399" i="300"/>
  <c r="G399" i="300"/>
  <c r="H399" i="300"/>
  <c r="I399" i="300"/>
  <c r="F400" i="300"/>
  <c r="G400" i="300"/>
  <c r="H400" i="300"/>
  <c r="I400" i="300"/>
  <c r="F401" i="300"/>
  <c r="G401" i="300"/>
  <c r="H401" i="300"/>
  <c r="I401" i="300"/>
  <c r="F402" i="300"/>
  <c r="G402" i="300"/>
  <c r="H402" i="300"/>
  <c r="I402" i="300"/>
  <c r="F403" i="300"/>
  <c r="G403" i="300"/>
  <c r="H403" i="300"/>
  <c r="I403" i="300"/>
  <c r="F404" i="300"/>
  <c r="G404" i="300"/>
  <c r="H404" i="300"/>
  <c r="I404" i="300"/>
  <c r="F405" i="300"/>
  <c r="G405" i="300"/>
  <c r="H405" i="300"/>
  <c r="I405" i="300"/>
  <c r="F406" i="300"/>
  <c r="G406" i="300"/>
  <c r="H406" i="300"/>
  <c r="I406" i="300"/>
  <c r="F407" i="300"/>
  <c r="G407" i="300"/>
  <c r="H407" i="300"/>
  <c r="I407" i="300"/>
  <c r="F408" i="300"/>
  <c r="G408" i="300"/>
  <c r="H408" i="300"/>
  <c r="I408" i="300"/>
  <c r="F409" i="300"/>
  <c r="G409" i="300"/>
  <c r="H409" i="300"/>
  <c r="I409" i="300"/>
  <c r="F410" i="300"/>
  <c r="G410" i="300"/>
  <c r="H410" i="300"/>
  <c r="I410" i="300"/>
  <c r="F411" i="300"/>
  <c r="G411" i="300"/>
  <c r="H411" i="300"/>
  <c r="I411" i="300"/>
  <c r="F412" i="300"/>
  <c r="G412" i="300"/>
  <c r="H412" i="300"/>
  <c r="I412" i="300"/>
  <c r="F413" i="300"/>
  <c r="G413" i="300"/>
  <c r="H413" i="300"/>
  <c r="I413" i="300"/>
  <c r="F414" i="300"/>
  <c r="G414" i="300"/>
  <c r="H414" i="300"/>
  <c r="I414" i="300"/>
  <c r="F415" i="300"/>
  <c r="G415" i="300"/>
  <c r="H415" i="300"/>
  <c r="I415" i="300"/>
  <c r="F416" i="300"/>
  <c r="G416" i="300"/>
  <c r="H416" i="300"/>
  <c r="I416" i="300"/>
  <c r="F417" i="300"/>
  <c r="G417" i="300"/>
  <c r="H417" i="300"/>
  <c r="I417" i="300"/>
  <c r="F418" i="300"/>
  <c r="G418" i="300"/>
  <c r="H418" i="300"/>
  <c r="I418" i="300"/>
  <c r="F419" i="300"/>
  <c r="G419" i="300"/>
  <c r="H419" i="300"/>
  <c r="I419" i="300"/>
  <c r="F420" i="300"/>
  <c r="G420" i="300"/>
  <c r="H420" i="300"/>
  <c r="I420" i="300"/>
  <c r="F421" i="300"/>
  <c r="G421" i="300"/>
  <c r="H421" i="300"/>
  <c r="I421" i="300"/>
  <c r="F422" i="300"/>
  <c r="G422" i="300"/>
  <c r="H422" i="300"/>
  <c r="I422" i="300"/>
  <c r="A58" i="300"/>
  <c r="A59" i="300"/>
  <c r="A60" i="300"/>
  <c r="A61" i="300"/>
  <c r="A62" i="300"/>
  <c r="A63" i="300"/>
  <c r="A64" i="300"/>
  <c r="A65" i="300"/>
  <c r="A66" i="300"/>
  <c r="A67" i="300"/>
  <c r="A68" i="300"/>
  <c r="A69" i="300"/>
  <c r="A70" i="300"/>
  <c r="A71" i="300"/>
  <c r="A72" i="300"/>
  <c r="A73" i="300"/>
  <c r="A74" i="300"/>
  <c r="A75" i="300"/>
  <c r="A76" i="300"/>
  <c r="A77" i="300"/>
  <c r="A78" i="300"/>
  <c r="A79" i="300"/>
  <c r="A80" i="300"/>
  <c r="A81" i="300"/>
  <c r="A82" i="300"/>
  <c r="A83" i="300"/>
  <c r="A84" i="300"/>
  <c r="A85" i="300"/>
  <c r="A86" i="300"/>
  <c r="A87" i="300"/>
  <c r="A88" i="300"/>
  <c r="A89" i="300"/>
  <c r="A90" i="300"/>
  <c r="A91" i="300"/>
  <c r="A92" i="300"/>
  <c r="A93" i="300"/>
  <c r="A94" i="300"/>
  <c r="A95" i="300"/>
  <c r="A96" i="300"/>
  <c r="A97" i="300"/>
  <c r="A98" i="300"/>
  <c r="A99" i="300"/>
  <c r="A100" i="300"/>
  <c r="A101" i="300"/>
  <c r="A102" i="300"/>
  <c r="A103" i="300"/>
  <c r="A104" i="300"/>
  <c r="A105" i="300"/>
  <c r="A106" i="300"/>
  <c r="A107" i="300"/>
  <c r="A108" i="300"/>
  <c r="A109" i="300"/>
  <c r="A110" i="300"/>
  <c r="A111" i="300"/>
  <c r="A112" i="300"/>
  <c r="A113" i="300"/>
  <c r="A114" i="300"/>
  <c r="A115" i="300"/>
  <c r="A116" i="300"/>
  <c r="A117" i="300"/>
  <c r="A118" i="300"/>
  <c r="A119" i="300"/>
  <c r="A120" i="300"/>
  <c r="A121" i="300"/>
  <c r="A122" i="300"/>
  <c r="A123" i="300"/>
  <c r="A124" i="300"/>
  <c r="A125" i="300"/>
  <c r="A126" i="300"/>
  <c r="A127" i="300"/>
  <c r="A128" i="300"/>
  <c r="A129" i="300"/>
  <c r="A130" i="300"/>
  <c r="A131" i="300"/>
  <c r="A132" i="300"/>
  <c r="A133" i="300"/>
  <c r="A134" i="300"/>
  <c r="A135" i="300"/>
  <c r="A136" i="300"/>
  <c r="A137" i="300"/>
  <c r="A138" i="300"/>
  <c r="A139" i="300"/>
  <c r="A140" i="300"/>
  <c r="A141" i="300"/>
  <c r="A142" i="300"/>
  <c r="A143" i="300"/>
  <c r="A144" i="300"/>
  <c r="A145" i="300"/>
  <c r="A146" i="300"/>
  <c r="A147" i="300"/>
  <c r="A148" i="300"/>
  <c r="A149" i="300"/>
  <c r="A150" i="300"/>
  <c r="A151" i="300"/>
  <c r="A152" i="300"/>
  <c r="A153" i="300"/>
  <c r="A154" i="300"/>
  <c r="A155" i="300"/>
  <c r="A156" i="300"/>
  <c r="A157" i="300"/>
  <c r="A158" i="300"/>
  <c r="A159" i="300"/>
  <c r="A160" i="300"/>
  <c r="A161" i="300"/>
  <c r="A162" i="300"/>
  <c r="A163" i="300"/>
  <c r="A164" i="300"/>
  <c r="A165" i="300"/>
  <c r="A166" i="300"/>
  <c r="A167" i="300"/>
  <c r="A168" i="300"/>
  <c r="A169" i="300"/>
  <c r="A170" i="300"/>
  <c r="A171" i="300"/>
  <c r="A172" i="300"/>
  <c r="A173" i="300"/>
  <c r="A174" i="300"/>
  <c r="A175" i="300"/>
  <c r="A176" i="300"/>
  <c r="A177" i="300"/>
  <c r="A178" i="300"/>
  <c r="A179" i="300"/>
  <c r="A180" i="300"/>
  <c r="A181" i="300"/>
  <c r="A182" i="300"/>
  <c r="A183" i="300"/>
  <c r="A184" i="300"/>
  <c r="A185" i="300"/>
  <c r="A186" i="300"/>
  <c r="A187" i="300"/>
  <c r="A188" i="300"/>
  <c r="A189" i="300"/>
  <c r="A190" i="300"/>
  <c r="A191" i="300"/>
  <c r="A192" i="300"/>
  <c r="A193" i="300"/>
  <c r="A194" i="300"/>
  <c r="A195" i="300"/>
  <c r="A196" i="300"/>
  <c r="A197" i="300"/>
  <c r="A198" i="300"/>
  <c r="A199" i="300"/>
  <c r="A200" i="300"/>
  <c r="A201" i="300"/>
  <c r="A202" i="300"/>
  <c r="A203" i="300"/>
  <c r="A204" i="300"/>
  <c r="A205" i="300"/>
  <c r="A206" i="300"/>
  <c r="A207" i="300"/>
  <c r="A208" i="300"/>
  <c r="A209" i="300"/>
  <c r="A210" i="300"/>
  <c r="A211" i="300"/>
  <c r="A212" i="300"/>
  <c r="A213" i="300"/>
  <c r="A214" i="300"/>
  <c r="A215" i="300"/>
  <c r="A216" i="300"/>
  <c r="A217" i="300"/>
  <c r="A218" i="300"/>
  <c r="A219" i="300"/>
  <c r="A220" i="300"/>
  <c r="A221" i="300"/>
  <c r="A222" i="300"/>
  <c r="A223" i="300"/>
  <c r="A224" i="300"/>
  <c r="A225" i="300"/>
  <c r="A226" i="300"/>
  <c r="A227" i="300"/>
  <c r="A228" i="300"/>
  <c r="A229" i="300"/>
  <c r="A230" i="300"/>
  <c r="A231" i="300"/>
  <c r="A232" i="300"/>
  <c r="A233" i="300"/>
  <c r="A234" i="300"/>
  <c r="A235" i="300"/>
  <c r="A236" i="300"/>
  <c r="A237" i="300"/>
  <c r="A238" i="300"/>
  <c r="A239" i="300"/>
  <c r="A240" i="300"/>
  <c r="A241" i="300"/>
  <c r="A242" i="300"/>
  <c r="A243" i="300"/>
  <c r="A244" i="300"/>
  <c r="A245" i="300"/>
  <c r="A246" i="300"/>
  <c r="A247" i="300"/>
  <c r="A248" i="300"/>
  <c r="A249" i="300"/>
  <c r="A250" i="300"/>
  <c r="A251" i="300"/>
  <c r="A252" i="300"/>
  <c r="A253" i="300"/>
  <c r="A254" i="300"/>
  <c r="A255" i="300"/>
  <c r="A256" i="300"/>
  <c r="A257" i="300"/>
  <c r="A258" i="300"/>
  <c r="A259" i="300"/>
  <c r="A260" i="300"/>
  <c r="A261" i="300"/>
  <c r="A262" i="300"/>
  <c r="A263" i="300"/>
  <c r="A264" i="300"/>
  <c r="A265" i="300"/>
  <c r="A266" i="300"/>
  <c r="A267" i="300"/>
  <c r="A268" i="300"/>
  <c r="A269" i="300"/>
  <c r="A270" i="300"/>
  <c r="A271" i="300"/>
  <c r="A272" i="300"/>
  <c r="A273" i="300"/>
  <c r="A274" i="300"/>
  <c r="A275" i="300"/>
  <c r="A276" i="300"/>
  <c r="A277" i="300"/>
  <c r="A278" i="300"/>
  <c r="A279" i="300"/>
  <c r="A280" i="300"/>
  <c r="A281" i="300"/>
  <c r="A282" i="300"/>
  <c r="A283" i="300"/>
  <c r="A284" i="300"/>
  <c r="A285" i="300"/>
  <c r="A286" i="300"/>
  <c r="A287" i="300"/>
  <c r="A288" i="300"/>
  <c r="A289" i="300"/>
  <c r="A290" i="300"/>
  <c r="A291" i="300"/>
  <c r="A292" i="300"/>
  <c r="A293" i="300"/>
  <c r="A294" i="300"/>
  <c r="A295" i="300"/>
  <c r="A296" i="300"/>
  <c r="A297" i="300"/>
  <c r="A298" i="300"/>
  <c r="A299" i="300"/>
  <c r="A300" i="300"/>
  <c r="A301" i="300"/>
  <c r="A302" i="300"/>
  <c r="A303" i="300"/>
  <c r="A304" i="300"/>
  <c r="A305" i="300"/>
  <c r="A306" i="300"/>
  <c r="A307" i="300"/>
  <c r="A308" i="300"/>
  <c r="A309" i="300"/>
  <c r="A310" i="300"/>
  <c r="A311" i="300"/>
  <c r="A312" i="300"/>
  <c r="A313" i="300"/>
  <c r="A314" i="300"/>
  <c r="A315" i="300"/>
  <c r="A316" i="300"/>
  <c r="A317" i="300"/>
  <c r="A318" i="300"/>
  <c r="A319" i="300"/>
  <c r="A320" i="300"/>
  <c r="A321" i="300"/>
  <c r="A322" i="300"/>
  <c r="A323" i="300"/>
  <c r="A324" i="300"/>
  <c r="A325" i="300"/>
  <c r="A326" i="300"/>
  <c r="A327" i="300"/>
  <c r="A328" i="300"/>
  <c r="A329" i="300"/>
  <c r="A330" i="300"/>
  <c r="A331" i="300"/>
  <c r="A332" i="300"/>
  <c r="A333" i="300"/>
  <c r="A334" i="300"/>
  <c r="A335" i="300"/>
  <c r="A336" i="300"/>
  <c r="A337" i="300"/>
  <c r="A338" i="300"/>
  <c r="A339" i="300"/>
  <c r="A340" i="300"/>
  <c r="A341" i="300"/>
  <c r="A342" i="300"/>
  <c r="A343" i="300"/>
  <c r="A344" i="300"/>
  <c r="A345" i="300"/>
  <c r="A346" i="300"/>
  <c r="A347" i="300"/>
  <c r="A348" i="300"/>
  <c r="A349" i="300"/>
  <c r="A350" i="300"/>
  <c r="A351" i="300"/>
  <c r="A352" i="300"/>
  <c r="A353" i="300"/>
  <c r="A354" i="300"/>
  <c r="A355" i="300"/>
  <c r="A356" i="300"/>
  <c r="A357" i="300"/>
  <c r="A358" i="300"/>
  <c r="A359" i="300"/>
  <c r="A360" i="300"/>
  <c r="A361" i="300"/>
  <c r="A362" i="300"/>
  <c r="A363" i="300"/>
  <c r="A364" i="300"/>
  <c r="A365" i="300"/>
  <c r="A366" i="300"/>
  <c r="A367" i="300"/>
  <c r="A368" i="300"/>
  <c r="A369" i="300"/>
  <c r="A370" i="300"/>
  <c r="A371" i="300"/>
  <c r="A372" i="300"/>
  <c r="A373" i="300"/>
  <c r="A374" i="300"/>
  <c r="A375" i="300"/>
  <c r="A376" i="300"/>
  <c r="A377" i="300"/>
  <c r="A378" i="300"/>
  <c r="A379" i="300"/>
  <c r="A380" i="300"/>
  <c r="A381" i="300"/>
  <c r="A382" i="300"/>
  <c r="A383" i="300"/>
  <c r="A384" i="300"/>
  <c r="A385" i="300"/>
  <c r="A386" i="300"/>
  <c r="A387" i="300"/>
  <c r="A388" i="300"/>
  <c r="A389" i="300"/>
  <c r="A390" i="300"/>
  <c r="A391" i="300"/>
  <c r="A392" i="300"/>
  <c r="A393" i="300"/>
  <c r="A394" i="300"/>
  <c r="A395" i="300"/>
  <c r="A396" i="300"/>
  <c r="A397" i="300"/>
  <c r="A398" i="300"/>
  <c r="A399" i="300"/>
  <c r="A400" i="300"/>
  <c r="A401" i="300"/>
  <c r="A402" i="300"/>
  <c r="A403" i="300"/>
  <c r="A404" i="300"/>
  <c r="A405" i="300"/>
  <c r="A406" i="300"/>
  <c r="A407" i="300"/>
  <c r="A408" i="300"/>
  <c r="A409" i="300"/>
  <c r="A410" i="300"/>
  <c r="A411" i="300"/>
  <c r="A412" i="300"/>
  <c r="A413" i="300"/>
  <c r="A414" i="300"/>
  <c r="A415" i="300"/>
  <c r="A416" i="300"/>
  <c r="A417" i="300"/>
  <c r="A418" i="300"/>
  <c r="A419" i="300"/>
  <c r="A420" i="300"/>
  <c r="A421" i="300"/>
  <c r="A422" i="300"/>
  <c r="J59" i="300"/>
  <c r="J60" i="300"/>
  <c r="J61" i="300"/>
  <c r="J62" i="300"/>
  <c r="J63" i="300"/>
  <c r="J64" i="300"/>
  <c r="J65" i="300"/>
  <c r="J66" i="300"/>
  <c r="J67" i="300"/>
  <c r="J68" i="300"/>
  <c r="J69" i="300"/>
  <c r="J70" i="300"/>
  <c r="J71" i="300"/>
  <c r="J72" i="300"/>
  <c r="J73" i="300"/>
  <c r="J74" i="300"/>
  <c r="J75" i="300"/>
  <c r="J76" i="300"/>
  <c r="J77" i="300"/>
  <c r="J78" i="300"/>
  <c r="J79" i="300"/>
  <c r="J80" i="300"/>
  <c r="J81" i="300"/>
  <c r="J82" i="300"/>
  <c r="J83" i="300"/>
  <c r="J84" i="300"/>
  <c r="J85" i="300"/>
  <c r="J86" i="300"/>
  <c r="J87" i="300"/>
  <c r="J88" i="300"/>
  <c r="J89" i="300"/>
  <c r="J90" i="300"/>
  <c r="J91" i="300"/>
  <c r="J92" i="300"/>
  <c r="J93" i="300"/>
  <c r="J94" i="300"/>
  <c r="J95" i="300"/>
  <c r="J96" i="300"/>
  <c r="J97" i="300"/>
  <c r="J98" i="300"/>
  <c r="J99" i="300"/>
  <c r="J100" i="300"/>
  <c r="J101" i="300"/>
  <c r="J102" i="300"/>
  <c r="J103" i="300"/>
  <c r="J104" i="300"/>
  <c r="J105" i="300"/>
  <c r="J106" i="300"/>
  <c r="J107" i="300"/>
  <c r="J108" i="300"/>
  <c r="J109" i="300"/>
  <c r="J110" i="300"/>
  <c r="J111" i="300"/>
  <c r="J112" i="300"/>
  <c r="J113" i="300"/>
  <c r="J114" i="300"/>
  <c r="J115" i="300"/>
  <c r="J116" i="300"/>
  <c r="J117" i="300"/>
  <c r="J118" i="300"/>
  <c r="J119" i="300"/>
  <c r="J120" i="300"/>
  <c r="J121" i="300"/>
  <c r="J122" i="300"/>
  <c r="J123" i="300"/>
  <c r="J124" i="300"/>
  <c r="J125" i="300"/>
  <c r="J126" i="300"/>
  <c r="J127" i="300"/>
  <c r="J128" i="300"/>
  <c r="J129" i="300"/>
  <c r="J130" i="300"/>
  <c r="J131" i="300"/>
  <c r="J132" i="300"/>
  <c r="J133" i="300"/>
  <c r="J134" i="300"/>
  <c r="J135" i="300"/>
  <c r="J136" i="300"/>
  <c r="J137" i="300"/>
  <c r="J138" i="300"/>
  <c r="J139" i="300"/>
  <c r="J140" i="300"/>
  <c r="J141" i="300"/>
  <c r="J142" i="300"/>
  <c r="J143" i="300"/>
  <c r="J144" i="300"/>
  <c r="J145" i="300"/>
  <c r="J146" i="300"/>
  <c r="J147" i="300"/>
  <c r="J148" i="300"/>
  <c r="J149" i="300"/>
  <c r="J150" i="300"/>
  <c r="J151" i="300"/>
  <c r="J152" i="300"/>
  <c r="J153" i="300"/>
  <c r="J154" i="300"/>
  <c r="J155" i="300"/>
  <c r="J156" i="300"/>
  <c r="J157" i="300"/>
  <c r="J158" i="300"/>
  <c r="J159" i="300"/>
  <c r="J160" i="300"/>
  <c r="J161" i="300"/>
  <c r="J162" i="300"/>
  <c r="J163" i="300"/>
  <c r="J164" i="300"/>
  <c r="J165" i="300"/>
  <c r="J166" i="300"/>
  <c r="J167" i="300"/>
  <c r="J168" i="300"/>
  <c r="J169" i="300"/>
  <c r="J170" i="300"/>
  <c r="J171" i="300"/>
  <c r="J172" i="300"/>
  <c r="J173" i="300"/>
  <c r="J174" i="300"/>
  <c r="J175" i="300"/>
  <c r="J176" i="300"/>
  <c r="J177" i="300"/>
  <c r="J178" i="300"/>
  <c r="J179" i="300"/>
  <c r="J180" i="300"/>
  <c r="J181" i="300"/>
  <c r="J182" i="300"/>
  <c r="J183" i="300"/>
  <c r="J184" i="300"/>
  <c r="J185" i="300"/>
  <c r="J186" i="300"/>
  <c r="J187" i="300"/>
  <c r="J188" i="300"/>
  <c r="J189" i="300"/>
  <c r="J190" i="300"/>
  <c r="J191" i="300"/>
  <c r="J192" i="300"/>
  <c r="J193" i="300"/>
  <c r="J194" i="300"/>
  <c r="J195" i="300"/>
  <c r="J196" i="300"/>
  <c r="J197" i="300"/>
  <c r="J198" i="300"/>
  <c r="J199" i="300"/>
  <c r="J200" i="300"/>
  <c r="J201" i="300"/>
  <c r="J202" i="300"/>
  <c r="J203" i="300"/>
  <c r="J204" i="300"/>
  <c r="J205" i="300"/>
  <c r="J206" i="300"/>
  <c r="J207" i="300"/>
  <c r="J208" i="300"/>
  <c r="J209" i="300"/>
  <c r="J210" i="300"/>
  <c r="J211" i="300"/>
  <c r="J212" i="300"/>
  <c r="J213" i="300"/>
  <c r="J214" i="300"/>
  <c r="J215" i="300"/>
  <c r="J216" i="300"/>
  <c r="J217" i="300"/>
  <c r="J218" i="300"/>
  <c r="J219" i="300"/>
  <c r="J220" i="300"/>
  <c r="J221" i="300"/>
  <c r="J222" i="300"/>
  <c r="J223" i="300"/>
  <c r="J224" i="300"/>
  <c r="J225" i="300"/>
  <c r="J226" i="300"/>
  <c r="J227" i="300"/>
  <c r="J228" i="300"/>
  <c r="J229" i="300"/>
  <c r="J230" i="300"/>
  <c r="J231" i="300"/>
  <c r="J232" i="300"/>
  <c r="J233" i="300"/>
  <c r="J234" i="300"/>
  <c r="J235" i="300"/>
  <c r="J236" i="300"/>
  <c r="J237" i="300"/>
  <c r="J238" i="300"/>
  <c r="J239" i="300"/>
  <c r="J240" i="300"/>
  <c r="J241" i="300"/>
  <c r="J242" i="300"/>
  <c r="J243" i="300"/>
  <c r="J244" i="300"/>
  <c r="J245" i="300"/>
  <c r="J246" i="300"/>
  <c r="J247" i="300"/>
  <c r="J248" i="300"/>
  <c r="J249" i="300"/>
  <c r="J250" i="300"/>
  <c r="J251" i="300"/>
  <c r="J252" i="300"/>
  <c r="J253" i="300"/>
  <c r="J254" i="300"/>
  <c r="J255" i="300"/>
  <c r="J256" i="300"/>
  <c r="J257" i="300"/>
  <c r="J258" i="300"/>
  <c r="J259" i="300"/>
  <c r="J260" i="300"/>
  <c r="J261" i="300"/>
  <c r="J262" i="300"/>
  <c r="J263" i="300"/>
  <c r="J264" i="300"/>
  <c r="J265" i="300"/>
  <c r="J266" i="300"/>
  <c r="J267" i="300"/>
  <c r="J268" i="300"/>
  <c r="J269" i="300"/>
  <c r="J270" i="300"/>
  <c r="J271" i="300"/>
  <c r="J272" i="300"/>
  <c r="J273" i="300"/>
  <c r="J274" i="300"/>
  <c r="J275" i="300"/>
  <c r="J276" i="300"/>
  <c r="J277" i="300"/>
  <c r="J278" i="300"/>
  <c r="J279" i="300"/>
  <c r="J280" i="300"/>
  <c r="J281" i="300"/>
  <c r="J282" i="300"/>
  <c r="J283" i="300"/>
  <c r="J284" i="300"/>
  <c r="J285" i="300"/>
  <c r="J286" i="300"/>
  <c r="J287" i="300"/>
  <c r="J288" i="300"/>
  <c r="J289" i="300"/>
  <c r="J290" i="300"/>
  <c r="J291" i="300"/>
  <c r="J292" i="300"/>
  <c r="J293" i="300"/>
  <c r="J294" i="300"/>
  <c r="J295" i="300"/>
  <c r="J296" i="300"/>
  <c r="J297" i="300"/>
  <c r="J298" i="300"/>
  <c r="J299" i="300"/>
  <c r="J300" i="300"/>
  <c r="J301" i="300"/>
  <c r="J302" i="300"/>
  <c r="J303" i="300"/>
  <c r="J304" i="300"/>
  <c r="J305" i="300"/>
  <c r="J306" i="300"/>
  <c r="J307" i="300"/>
  <c r="J308" i="300"/>
  <c r="J309" i="300"/>
  <c r="J310" i="300"/>
  <c r="J311" i="300"/>
  <c r="J312" i="300"/>
  <c r="J313" i="300"/>
  <c r="J314" i="300"/>
  <c r="J315" i="300"/>
  <c r="J316" i="300"/>
  <c r="J317" i="300"/>
  <c r="J318" i="300"/>
  <c r="J319" i="300"/>
  <c r="J320" i="300"/>
  <c r="J321" i="300"/>
  <c r="J322" i="300"/>
  <c r="J323" i="300"/>
  <c r="J324" i="300"/>
  <c r="J325" i="300"/>
  <c r="J326" i="300"/>
  <c r="J327" i="300"/>
  <c r="J328" i="300"/>
  <c r="J329" i="300"/>
  <c r="J330" i="300"/>
  <c r="J331" i="300"/>
  <c r="J332" i="300"/>
  <c r="J333" i="300"/>
  <c r="J334" i="300"/>
  <c r="J335" i="300"/>
  <c r="J336" i="300"/>
  <c r="J337" i="300"/>
  <c r="J338" i="300"/>
  <c r="J339" i="300"/>
  <c r="J340" i="300"/>
  <c r="J341" i="300"/>
  <c r="J342" i="300"/>
  <c r="J343" i="300"/>
  <c r="J344" i="300"/>
  <c r="J345" i="300"/>
  <c r="J346" i="300"/>
  <c r="J347" i="300"/>
  <c r="J348" i="300"/>
  <c r="J349" i="300"/>
  <c r="J350" i="300"/>
  <c r="J351" i="300"/>
  <c r="J352" i="300"/>
  <c r="J353" i="300"/>
  <c r="J354" i="300"/>
  <c r="J355" i="300"/>
  <c r="J356" i="300"/>
  <c r="J357" i="300"/>
  <c r="J358" i="300"/>
  <c r="J359" i="300"/>
  <c r="J360" i="300"/>
  <c r="J361" i="300"/>
  <c r="J362" i="300"/>
  <c r="J363" i="300"/>
  <c r="J364" i="300"/>
  <c r="J365" i="300"/>
  <c r="J366" i="300"/>
  <c r="J367" i="300"/>
  <c r="J368" i="300"/>
  <c r="J369" i="300"/>
  <c r="J370" i="300"/>
  <c r="J371" i="300"/>
  <c r="J372" i="300"/>
  <c r="J373" i="300"/>
  <c r="J374" i="300"/>
  <c r="J375" i="300"/>
  <c r="J376" i="300"/>
  <c r="J377" i="300"/>
  <c r="J378" i="300"/>
  <c r="J379" i="300"/>
  <c r="J380" i="300"/>
  <c r="J381" i="300"/>
  <c r="J382" i="300"/>
  <c r="J383" i="300"/>
  <c r="J384" i="300"/>
  <c r="J385" i="300"/>
  <c r="J386" i="300"/>
  <c r="J387" i="300"/>
  <c r="J388" i="300"/>
  <c r="J389" i="300"/>
  <c r="J390" i="300"/>
  <c r="J391" i="300"/>
  <c r="J392" i="300"/>
  <c r="J393" i="300"/>
  <c r="J394" i="300"/>
  <c r="J395" i="300"/>
  <c r="J396" i="300"/>
  <c r="J397" i="300"/>
  <c r="J398" i="300"/>
  <c r="J399" i="300"/>
  <c r="J400" i="300"/>
  <c r="J401" i="300"/>
  <c r="J402" i="300"/>
  <c r="J403" i="300"/>
  <c r="J404" i="300"/>
  <c r="J405" i="300"/>
  <c r="J406" i="300"/>
  <c r="J407" i="300"/>
  <c r="J408" i="300"/>
  <c r="J409" i="300"/>
  <c r="J410" i="300"/>
  <c r="J411" i="300"/>
  <c r="J412" i="300"/>
  <c r="J413" i="300"/>
  <c r="J414" i="300"/>
  <c r="J415" i="300"/>
  <c r="J416" i="300"/>
  <c r="J417" i="300"/>
  <c r="J418" i="300"/>
  <c r="J419" i="300"/>
  <c r="J420" i="300"/>
  <c r="J421" i="300"/>
  <c r="J422" i="300"/>
  <c r="J58" i="300"/>
  <c r="AH57" i="300"/>
  <c r="AF57" i="300"/>
  <c r="AD57" i="300"/>
  <c r="AB57" i="300"/>
  <c r="Z57" i="300"/>
  <c r="X57" i="300"/>
  <c r="V57" i="300"/>
  <c r="T57" i="300"/>
  <c r="P57" i="300"/>
  <c r="N57" i="300"/>
  <c r="L57" i="300"/>
  <c r="J57" i="300"/>
  <c r="D422" i="300"/>
  <c r="D58" i="300"/>
  <c r="D59" i="300"/>
  <c r="D60" i="300"/>
  <c r="D61" i="300"/>
  <c r="D62" i="300"/>
  <c r="D63" i="300"/>
  <c r="D64" i="300"/>
  <c r="D65" i="300"/>
  <c r="D66" i="300"/>
  <c r="D67" i="300"/>
  <c r="D68" i="300"/>
  <c r="D69" i="300"/>
  <c r="D70" i="300"/>
  <c r="D71" i="300"/>
  <c r="D72" i="300"/>
  <c r="D73" i="300"/>
  <c r="D74" i="300"/>
  <c r="D75" i="300"/>
  <c r="D76" i="300"/>
  <c r="D77" i="300"/>
  <c r="D78" i="300"/>
  <c r="D79" i="300"/>
  <c r="D80" i="300"/>
  <c r="D81" i="300"/>
  <c r="D82" i="300"/>
  <c r="D83" i="300"/>
  <c r="D84" i="300"/>
  <c r="D85" i="300"/>
  <c r="D86" i="300"/>
  <c r="D87" i="300"/>
  <c r="D88" i="300"/>
  <c r="D89" i="300"/>
  <c r="D90" i="300"/>
  <c r="D91" i="300"/>
  <c r="D92" i="300"/>
  <c r="D93" i="300"/>
  <c r="D94" i="300"/>
  <c r="D95" i="300"/>
  <c r="D96" i="300"/>
  <c r="D97" i="300"/>
  <c r="D98" i="300"/>
  <c r="D99" i="300"/>
  <c r="D100" i="300"/>
  <c r="D101" i="300"/>
  <c r="D102" i="300"/>
  <c r="D103" i="300"/>
  <c r="D104" i="300"/>
  <c r="D105" i="300"/>
  <c r="D106" i="300"/>
  <c r="D107" i="300"/>
  <c r="D108" i="300"/>
  <c r="D109" i="300"/>
  <c r="D110" i="300"/>
  <c r="D111" i="300"/>
  <c r="D112" i="300"/>
  <c r="D113" i="300"/>
  <c r="D114" i="300"/>
  <c r="D115" i="300"/>
  <c r="D116" i="300"/>
  <c r="D117" i="300"/>
  <c r="D118" i="300"/>
  <c r="D119" i="300"/>
  <c r="D120" i="300"/>
  <c r="D121" i="300"/>
  <c r="D122" i="300"/>
  <c r="D123" i="300"/>
  <c r="D124" i="300"/>
  <c r="D125" i="300"/>
  <c r="D126" i="300"/>
  <c r="D127" i="300"/>
  <c r="D128" i="300"/>
  <c r="D129" i="300"/>
  <c r="D130" i="300"/>
  <c r="D131" i="300"/>
  <c r="D132" i="300"/>
  <c r="D133" i="300"/>
  <c r="D134" i="300"/>
  <c r="D135" i="300"/>
  <c r="D136" i="300"/>
  <c r="D137" i="300"/>
  <c r="D138" i="300"/>
  <c r="D139" i="300"/>
  <c r="D140" i="300"/>
  <c r="D141" i="300"/>
  <c r="D142" i="300"/>
  <c r="D143" i="300"/>
  <c r="D144" i="300"/>
  <c r="D145" i="300"/>
  <c r="D146" i="300"/>
  <c r="D147" i="300"/>
  <c r="D148" i="300"/>
  <c r="D149" i="300"/>
  <c r="D150" i="300"/>
  <c r="D151" i="300"/>
  <c r="D152" i="300"/>
  <c r="D153" i="300"/>
  <c r="D154" i="300"/>
  <c r="D155" i="300"/>
  <c r="D156" i="300"/>
  <c r="D157" i="300"/>
  <c r="D158" i="300"/>
  <c r="D159" i="300"/>
  <c r="D160" i="300"/>
  <c r="D161" i="300"/>
  <c r="D162" i="300"/>
  <c r="D163" i="300"/>
  <c r="D164" i="300"/>
  <c r="D165" i="300"/>
  <c r="D166" i="300"/>
  <c r="D167" i="300"/>
  <c r="D168" i="300"/>
  <c r="D169" i="300"/>
  <c r="D170" i="300"/>
  <c r="D171" i="300"/>
  <c r="D172" i="300"/>
  <c r="D173" i="300"/>
  <c r="D174" i="300"/>
  <c r="D175" i="300"/>
  <c r="D176" i="300"/>
  <c r="D177" i="300"/>
  <c r="D178" i="300"/>
  <c r="D179" i="300"/>
  <c r="D180" i="300"/>
  <c r="D181" i="300"/>
  <c r="D182" i="300"/>
  <c r="D183" i="300"/>
  <c r="D184" i="300"/>
  <c r="D185" i="300"/>
  <c r="D186" i="300"/>
  <c r="D187" i="300"/>
  <c r="D188" i="300"/>
  <c r="D189" i="300"/>
  <c r="D190" i="300"/>
  <c r="D191" i="300"/>
  <c r="D192" i="300"/>
  <c r="D193" i="300"/>
  <c r="D194" i="300"/>
  <c r="D195" i="300"/>
  <c r="D196" i="300"/>
  <c r="D197" i="300"/>
  <c r="D198" i="300"/>
  <c r="D199" i="300"/>
  <c r="D200" i="300"/>
  <c r="D201" i="300"/>
  <c r="D202" i="300"/>
  <c r="D203" i="300"/>
  <c r="D204" i="300"/>
  <c r="D205" i="300"/>
  <c r="D206" i="300"/>
  <c r="D207" i="300"/>
  <c r="D208" i="300"/>
  <c r="D209" i="300"/>
  <c r="D210" i="300"/>
  <c r="D211" i="300"/>
  <c r="D212" i="300"/>
  <c r="D213" i="300"/>
  <c r="D214" i="300"/>
  <c r="D215" i="300"/>
  <c r="D216" i="300"/>
  <c r="D217" i="300"/>
  <c r="D218" i="300"/>
  <c r="D219" i="300"/>
  <c r="D220" i="300"/>
  <c r="D221" i="300"/>
  <c r="D222" i="300"/>
  <c r="D223" i="300"/>
  <c r="D224" i="300"/>
  <c r="D225" i="300"/>
  <c r="D226" i="300"/>
  <c r="D227" i="300"/>
  <c r="D228" i="300"/>
  <c r="D229" i="300"/>
  <c r="D230" i="300"/>
  <c r="D231" i="300"/>
  <c r="D232" i="300"/>
  <c r="D233" i="300"/>
  <c r="D234" i="300"/>
  <c r="D235" i="300"/>
  <c r="D236" i="300"/>
  <c r="D237" i="300"/>
  <c r="D238" i="300"/>
  <c r="D239" i="300"/>
  <c r="D240" i="300"/>
  <c r="D241" i="300"/>
  <c r="D242" i="300"/>
  <c r="D243" i="300"/>
  <c r="D244" i="300"/>
  <c r="D245" i="300"/>
  <c r="D246" i="300"/>
  <c r="D247" i="300"/>
  <c r="D248" i="300"/>
  <c r="D249" i="300"/>
  <c r="D250" i="300"/>
  <c r="D251" i="300"/>
  <c r="D252" i="300"/>
  <c r="D253" i="300"/>
  <c r="D254" i="300"/>
  <c r="D255" i="300"/>
  <c r="D256" i="300"/>
  <c r="D257" i="300"/>
  <c r="D258" i="300"/>
  <c r="D259" i="300"/>
  <c r="D260" i="300"/>
  <c r="D261" i="300"/>
  <c r="D262" i="300"/>
  <c r="D263" i="300"/>
  <c r="D264" i="300"/>
  <c r="D265" i="300"/>
  <c r="D266" i="300"/>
  <c r="D267" i="300"/>
  <c r="D268" i="300"/>
  <c r="D269" i="300"/>
  <c r="D270" i="300"/>
  <c r="D271" i="300"/>
  <c r="D272" i="300"/>
  <c r="D273" i="300"/>
  <c r="D274" i="300"/>
  <c r="D275" i="300"/>
  <c r="D276" i="300"/>
  <c r="D277" i="300"/>
  <c r="D278" i="300"/>
  <c r="D279" i="300"/>
  <c r="D280" i="300"/>
  <c r="D281" i="300"/>
  <c r="D282" i="300"/>
  <c r="D283" i="300"/>
  <c r="D284" i="300"/>
  <c r="D285" i="300"/>
  <c r="D286" i="300"/>
  <c r="D287" i="300"/>
  <c r="D288" i="300"/>
  <c r="D289" i="300"/>
  <c r="D290" i="300"/>
  <c r="D291" i="300"/>
  <c r="D292" i="300"/>
  <c r="D293" i="300"/>
  <c r="D294" i="300"/>
  <c r="D295" i="300"/>
  <c r="D296" i="300"/>
  <c r="D297" i="300"/>
  <c r="D298" i="300"/>
  <c r="D299" i="300"/>
  <c r="D300" i="300"/>
  <c r="D301" i="300"/>
  <c r="D302" i="300"/>
  <c r="D303" i="300"/>
  <c r="D304" i="300"/>
  <c r="D305" i="300"/>
  <c r="D306" i="300"/>
  <c r="D307" i="300"/>
  <c r="D308" i="300"/>
  <c r="D309" i="300"/>
  <c r="D310" i="300"/>
  <c r="D311" i="300"/>
  <c r="D312" i="300"/>
  <c r="D313" i="300"/>
  <c r="D314" i="300"/>
  <c r="D315" i="300"/>
  <c r="D316" i="300"/>
  <c r="D317" i="300"/>
  <c r="D318" i="300"/>
  <c r="D319" i="300"/>
  <c r="D320" i="300"/>
  <c r="D321" i="300"/>
  <c r="D322" i="300"/>
  <c r="D323" i="300"/>
  <c r="D324" i="300"/>
  <c r="D325" i="300"/>
  <c r="D326" i="300"/>
  <c r="D327" i="300"/>
  <c r="D328" i="300"/>
  <c r="D329" i="300"/>
  <c r="D330" i="300"/>
  <c r="D331" i="300"/>
  <c r="D332" i="300"/>
  <c r="D333" i="300"/>
  <c r="D334" i="300"/>
  <c r="D335" i="300"/>
  <c r="D336" i="300"/>
  <c r="D337" i="300"/>
  <c r="D338" i="300"/>
  <c r="D339" i="300"/>
  <c r="D340" i="300"/>
  <c r="D341" i="300"/>
  <c r="D342" i="300"/>
  <c r="D343" i="300"/>
  <c r="D344" i="300"/>
  <c r="D345" i="300"/>
  <c r="D346" i="300"/>
  <c r="D347" i="300"/>
  <c r="D348" i="300"/>
  <c r="D349" i="300"/>
  <c r="D350" i="300"/>
  <c r="D351" i="300"/>
  <c r="D352" i="300"/>
  <c r="D353" i="300"/>
  <c r="D354" i="300"/>
  <c r="D355" i="300"/>
  <c r="D356" i="300"/>
  <c r="D357" i="300"/>
  <c r="D358" i="300"/>
  <c r="D359" i="300"/>
  <c r="D360" i="300"/>
  <c r="D361" i="300"/>
  <c r="D362" i="300"/>
  <c r="D363" i="300"/>
  <c r="D364" i="300"/>
  <c r="D365" i="300"/>
  <c r="D366" i="300"/>
  <c r="D367" i="300"/>
  <c r="D368" i="300"/>
  <c r="D369" i="300"/>
  <c r="D370" i="300"/>
  <c r="D371" i="300"/>
  <c r="D372" i="300"/>
  <c r="D373" i="300"/>
  <c r="D374" i="300"/>
  <c r="D375" i="300"/>
  <c r="D376" i="300"/>
  <c r="D377" i="300"/>
  <c r="D378" i="300"/>
  <c r="D379" i="300"/>
  <c r="D380" i="300"/>
  <c r="D381" i="300"/>
  <c r="D382" i="300"/>
  <c r="D383" i="300"/>
  <c r="D384" i="300"/>
  <c r="D385" i="300"/>
  <c r="D386" i="300"/>
  <c r="D387" i="300"/>
  <c r="D388" i="300"/>
  <c r="D389" i="300"/>
  <c r="D390" i="300"/>
  <c r="D391" i="300"/>
  <c r="D392" i="300"/>
  <c r="D393" i="300"/>
  <c r="D394" i="300"/>
  <c r="D395" i="300"/>
  <c r="D396" i="300"/>
  <c r="D397" i="300"/>
  <c r="D398" i="300"/>
  <c r="D399" i="300"/>
  <c r="D400" i="300"/>
  <c r="D401" i="300"/>
  <c r="D402" i="300"/>
  <c r="D403" i="300"/>
  <c r="D404" i="300"/>
  <c r="D405" i="300"/>
  <c r="D406" i="300"/>
  <c r="D407" i="300"/>
  <c r="D408" i="300"/>
  <c r="D409" i="300"/>
  <c r="D410" i="300"/>
  <c r="D411" i="300"/>
  <c r="D412" i="300"/>
  <c r="D413" i="300"/>
  <c r="D414" i="300"/>
  <c r="D415" i="300"/>
  <c r="D416" i="300"/>
  <c r="D417" i="300"/>
  <c r="D418" i="300"/>
  <c r="D419" i="300"/>
  <c r="D420" i="300"/>
  <c r="D421" i="300"/>
  <c r="A57" i="300"/>
  <c r="AM57" i="300"/>
  <c r="AN57" i="300"/>
  <c r="AO57" i="300"/>
  <c r="AP57" i="300"/>
  <c r="AQ57" i="300"/>
  <c r="AL57" i="300"/>
  <c r="D57" i="300"/>
  <c r="I57" i="300"/>
  <c r="H57" i="300"/>
  <c r="G57" i="300"/>
  <c r="F57" i="300"/>
  <c r="AP57" i="315" l="1"/>
  <c r="AQ57" i="315" s="1"/>
  <c r="BB58" i="315"/>
  <c r="BI59" i="315"/>
  <c r="BC63" i="315"/>
  <c r="BB64" i="315"/>
  <c r="BD65" i="315"/>
  <c r="BB69" i="315"/>
  <c r="BI70" i="315"/>
  <c r="BI71" i="315"/>
  <c r="BC73" i="315"/>
  <c r="BB74" i="315"/>
  <c r="BC59" i="315"/>
  <c r="AV60" i="315"/>
  <c r="AP66" i="315"/>
  <c r="AQ66" i="315" s="1"/>
  <c r="AV67" i="315"/>
  <c r="BI68" i="315"/>
  <c r="BC70" i="315"/>
  <c r="AP71" i="315"/>
  <c r="AQ71" i="315" s="1"/>
  <c r="AP72" i="315"/>
  <c r="BC58" i="315"/>
  <c r="AV59" i="315"/>
  <c r="AP62" i="315"/>
  <c r="BB66" i="315"/>
  <c r="AV70" i="315"/>
  <c r="AV71" i="315"/>
  <c r="BI73" i="315"/>
  <c r="AV113" i="315"/>
  <c r="AV120" i="315"/>
  <c r="AV121" i="315"/>
  <c r="AV127" i="315"/>
  <c r="AV128" i="315"/>
  <c r="AV137" i="315"/>
  <c r="AV149" i="315"/>
  <c r="BI60" i="315"/>
  <c r="BI62" i="315"/>
  <c r="AV65" i="315"/>
  <c r="BI67" i="315"/>
  <c r="BI72" i="315"/>
  <c r="AW59" i="315"/>
  <c r="AW65" i="315"/>
  <c r="BJ199" i="315"/>
  <c r="BJ178" i="315"/>
  <c r="AV214" i="315"/>
  <c r="BJ121" i="315"/>
  <c r="AW173" i="315"/>
  <c r="BG57" i="315"/>
  <c r="BG65" i="315"/>
  <c r="AX215" i="315"/>
  <c r="BK81" i="315"/>
  <c r="AX182" i="315"/>
  <c r="BK165" i="315"/>
  <c r="BK85" i="315"/>
  <c r="BK71" i="315"/>
  <c r="BK184" i="315"/>
  <c r="BK93" i="315"/>
  <c r="BK107" i="315"/>
  <c r="AX219" i="315"/>
  <c r="AP356" i="315"/>
  <c r="AX76" i="315"/>
  <c r="AX115" i="315"/>
  <c r="BK98" i="315"/>
  <c r="BK179" i="315"/>
  <c r="BK74" i="315"/>
  <c r="AX75" i="315"/>
  <c r="BK82" i="315"/>
  <c r="AX84" i="315"/>
  <c r="BK116" i="315"/>
  <c r="BK132" i="315"/>
  <c r="AX167" i="315"/>
  <c r="BK174" i="315"/>
  <c r="BK183" i="315"/>
  <c r="BK208" i="315"/>
  <c r="BK209" i="315"/>
  <c r="AX216" i="315"/>
  <c r="AX234" i="315"/>
  <c r="BC356" i="315"/>
  <c r="BI357" i="315"/>
  <c r="AV366" i="315"/>
  <c r="BK57" i="315"/>
  <c r="AX82" i="315"/>
  <c r="BK94" i="315"/>
  <c r="AX98" i="315"/>
  <c r="BK110" i="315"/>
  <c r="AX131" i="315"/>
  <c r="BK134" i="315"/>
  <c r="AX174" i="315"/>
  <c r="BK178" i="315"/>
  <c r="BK195" i="315"/>
  <c r="AX208" i="315"/>
  <c r="AX209" i="315"/>
  <c r="AX222" i="315"/>
  <c r="AX227" i="315"/>
  <c r="BI334" i="315"/>
  <c r="AV354" i="315"/>
  <c r="BB358" i="315"/>
  <c r="BC367" i="315"/>
  <c r="BK72" i="315"/>
  <c r="BK79" i="315"/>
  <c r="BK80" i="315"/>
  <c r="AX85" i="315"/>
  <c r="BK89" i="315"/>
  <c r="AX94" i="315"/>
  <c r="AX107" i="315"/>
  <c r="BK111" i="315"/>
  <c r="BK121" i="315"/>
  <c r="AX134" i="315"/>
  <c r="BK164" i="315"/>
  <c r="AX183" i="315"/>
  <c r="BK187" i="315"/>
  <c r="BK194" i="315"/>
  <c r="AX214" i="315"/>
  <c r="BI305" i="315"/>
  <c r="BI354" i="315"/>
  <c r="AX81" i="315"/>
  <c r="BK113" i="315"/>
  <c r="BK114" i="315"/>
  <c r="BK115" i="315"/>
  <c r="BK120" i="315"/>
  <c r="BK122" i="315"/>
  <c r="AX164" i="315"/>
  <c r="AX165" i="315"/>
  <c r="BK166" i="315"/>
  <c r="BK173" i="315"/>
  <c r="AX179" i="315"/>
  <c r="AX184" i="315"/>
  <c r="BK206" i="315"/>
  <c r="BK212" i="315"/>
  <c r="AX236" i="315"/>
  <c r="BB321" i="315"/>
  <c r="BI324" i="315"/>
  <c r="BC355" i="315"/>
  <c r="BK61" i="315"/>
  <c r="AX71" i="315"/>
  <c r="BK78" i="315"/>
  <c r="BK86" i="315"/>
  <c r="BK96" i="315"/>
  <c r="BK106" i="315"/>
  <c r="AX110" i="315"/>
  <c r="AX121" i="315"/>
  <c r="BK167" i="315"/>
  <c r="AX173" i="315"/>
  <c r="AX217" i="315"/>
  <c r="AX225" i="315"/>
  <c r="BK277" i="315"/>
  <c r="AP355" i="315"/>
  <c r="BC357" i="315"/>
  <c r="AX72" i="315"/>
  <c r="AX74" i="315"/>
  <c r="AX86" i="315"/>
  <c r="AX89" i="315"/>
  <c r="AX91" i="315"/>
  <c r="AX92" i="315"/>
  <c r="AX93" i="315"/>
  <c r="AX97" i="315"/>
  <c r="AX101" i="315"/>
  <c r="AX103" i="315"/>
  <c r="AX105" i="315"/>
  <c r="AX108" i="315"/>
  <c r="AX118" i="315"/>
  <c r="AX190" i="315"/>
  <c r="BK75" i="315"/>
  <c r="BK76" i="315"/>
  <c r="AX79" i="315"/>
  <c r="AX96" i="315"/>
  <c r="BK108" i="315"/>
  <c r="AX111" i="315"/>
  <c r="AX112" i="315"/>
  <c r="AX113" i="315"/>
  <c r="BK131" i="315"/>
  <c r="BK133" i="315"/>
  <c r="BK141" i="315"/>
  <c r="BK171" i="315"/>
  <c r="BK172" i="315"/>
  <c r="BK182" i="315"/>
  <c r="AX187" i="315"/>
  <c r="AX213" i="315"/>
  <c r="AX224" i="315"/>
  <c r="AX249" i="315"/>
  <c r="BK269" i="315"/>
  <c r="BF283" i="315"/>
  <c r="BI303" i="315"/>
  <c r="AP357" i="315"/>
  <c r="AQ357" i="315" s="1"/>
  <c r="AX65" i="315"/>
  <c r="AX66" i="315"/>
  <c r="AX67" i="315"/>
  <c r="BK77" i="315"/>
  <c r="BK84" i="315"/>
  <c r="BK92" i="315"/>
  <c r="AX106" i="315"/>
  <c r="AX122" i="315"/>
  <c r="BK169" i="315"/>
  <c r="AX206" i="315"/>
  <c r="AX223" i="315"/>
  <c r="AX241" i="315"/>
  <c r="AS283" i="315"/>
  <c r="BI309" i="315"/>
  <c r="BI360" i="315"/>
  <c r="AW57" i="315"/>
  <c r="AW58" i="315"/>
  <c r="AW66" i="315"/>
  <c r="AW92" i="315"/>
  <c r="AW107" i="315"/>
  <c r="AW115" i="315"/>
  <c r="AW135" i="315"/>
  <c r="BJ147" i="315"/>
  <c r="AW161" i="315"/>
  <c r="BJ163" i="315"/>
  <c r="AW172" i="315"/>
  <c r="BJ179" i="315"/>
  <c r="AW183" i="315"/>
  <c r="BJ183" i="315"/>
  <c r="AW187" i="315"/>
  <c r="BJ187" i="315"/>
  <c r="BJ209" i="315"/>
  <c r="AW212" i="315"/>
  <c r="AW216" i="315"/>
  <c r="AW224" i="315"/>
  <c r="AW253" i="315"/>
  <c r="AW258" i="315"/>
  <c r="AU318" i="315"/>
  <c r="AU341" i="315"/>
  <c r="BH363" i="315"/>
  <c r="AU367" i="315"/>
  <c r="AU371" i="315"/>
  <c r="AU376" i="315"/>
  <c r="AU380" i="315"/>
  <c r="AE232" i="315"/>
  <c r="AW67" i="315"/>
  <c r="AW68" i="315"/>
  <c r="AW88" i="315"/>
  <c r="AW96" i="315"/>
  <c r="AW134" i="315"/>
  <c r="BJ152" i="315"/>
  <c r="AW163" i="315"/>
  <c r="BJ174" i="315"/>
  <c r="BJ206" i="315"/>
  <c r="AU335" i="315"/>
  <c r="AU370" i="315"/>
  <c r="AU378" i="315"/>
  <c r="AU379" i="315"/>
  <c r="AU389" i="315"/>
  <c r="AW122" i="315"/>
  <c r="BJ122" i="315"/>
  <c r="BJ129" i="315"/>
  <c r="BJ144" i="315"/>
  <c r="AW147" i="315"/>
  <c r="BJ153" i="315"/>
  <c r="BJ154" i="315"/>
  <c r="AW162" i="315"/>
  <c r="BJ192" i="315"/>
  <c r="AW208" i="315"/>
  <c r="BJ212" i="315"/>
  <c r="AW214" i="315"/>
  <c r="BJ236" i="315"/>
  <c r="AW250" i="315"/>
  <c r="AU326" i="315"/>
  <c r="AU337" i="315"/>
  <c r="AU343" i="315"/>
  <c r="AU373" i="315"/>
  <c r="AW89" i="315"/>
  <c r="AW93" i="315"/>
  <c r="AW106" i="315"/>
  <c r="AW110" i="315"/>
  <c r="BJ130" i="315"/>
  <c r="BJ135" i="315"/>
  <c r="AW144" i="315"/>
  <c r="AW152" i="315"/>
  <c r="BJ156" i="315"/>
  <c r="AW166" i="315"/>
  <c r="BJ173" i="315"/>
  <c r="AW178" i="315"/>
  <c r="AW179" i="315"/>
  <c r="AW184" i="315"/>
  <c r="BJ184" i="315"/>
  <c r="AW222" i="315"/>
  <c r="AW255" i="315"/>
  <c r="AU333" i="315"/>
  <c r="AU340" i="315"/>
  <c r="AU366" i="315"/>
  <c r="AU369" i="315"/>
  <c r="BH396" i="315"/>
  <c r="AW62" i="315"/>
  <c r="AW129" i="315"/>
  <c r="BJ136" i="315"/>
  <c r="AW153" i="315"/>
  <c r="AW154" i="315"/>
  <c r="BJ169" i="315"/>
  <c r="BJ171" i="315"/>
  <c r="BJ172" i="315"/>
  <c r="AW182" i="315"/>
  <c r="AW206" i="315"/>
  <c r="AW209" i="315"/>
  <c r="BJ210" i="315"/>
  <c r="BJ234" i="315"/>
  <c r="AW251" i="315"/>
  <c r="AU319" i="315"/>
  <c r="AU336" i="315"/>
  <c r="AW176" i="315"/>
  <c r="AW188" i="315"/>
  <c r="AW210" i="315"/>
  <c r="AW246" i="315"/>
  <c r="AW94" i="315"/>
  <c r="BJ113" i="315"/>
  <c r="AW123" i="315"/>
  <c r="AW124" i="315"/>
  <c r="AW130" i="315"/>
  <c r="BJ134" i="315"/>
  <c r="BJ141" i="315"/>
  <c r="AW156" i="315"/>
  <c r="AW174" i="315"/>
  <c r="BJ182" i="315"/>
  <c r="BJ193" i="315"/>
  <c r="BJ207" i="315"/>
  <c r="AW236" i="315"/>
  <c r="BH317" i="315"/>
  <c r="AU338" i="315"/>
  <c r="AU342" i="315"/>
  <c r="AU372" i="315"/>
  <c r="BH377" i="315"/>
  <c r="BH379" i="315"/>
  <c r="BH380" i="315"/>
  <c r="AU394" i="315"/>
  <c r="AW60" i="315"/>
  <c r="AW61" i="315"/>
  <c r="AW87" i="315"/>
  <c r="AW98" i="315"/>
  <c r="AW108" i="315"/>
  <c r="AW112" i="315"/>
  <c r="AW136" i="315"/>
  <c r="AW141" i="315"/>
  <c r="BJ161" i="315"/>
  <c r="AW193" i="315"/>
  <c r="BJ194" i="315"/>
  <c r="BJ195" i="315"/>
  <c r="BJ208" i="315"/>
  <c r="AW234" i="315"/>
  <c r="AU299" i="315"/>
  <c r="BH325" i="315"/>
  <c r="BH378" i="315"/>
  <c r="BG70" i="315"/>
  <c r="AT84" i="315"/>
  <c r="BG86" i="315"/>
  <c r="BG74" i="315"/>
  <c r="BG75" i="315"/>
  <c r="AT79" i="315"/>
  <c r="BG85" i="315"/>
  <c r="BG88" i="315"/>
  <c r="BL87" i="315"/>
  <c r="AW303" i="315"/>
  <c r="AW306" i="315"/>
  <c r="AW308" i="315"/>
  <c r="AT66" i="315"/>
  <c r="BG67" i="315"/>
  <c r="BL84" i="315"/>
  <c r="AT87" i="315"/>
  <c r="BE94" i="315"/>
  <c r="AX414" i="315"/>
  <c r="BE60" i="315"/>
  <c r="BL67" i="315"/>
  <c r="BL94" i="315"/>
  <c r="BL96" i="315"/>
  <c r="BL98" i="315"/>
  <c r="BL132" i="315"/>
  <c r="AY153" i="315"/>
  <c r="AW286" i="315"/>
  <c r="AV367" i="315"/>
  <c r="AU395" i="315"/>
  <c r="BH399" i="315"/>
  <c r="BH400" i="315"/>
  <c r="AU406" i="315"/>
  <c r="AU407" i="315"/>
  <c r="BL69" i="315"/>
  <c r="BL72" i="315"/>
  <c r="BL73" i="315"/>
  <c r="BL89" i="315"/>
  <c r="BL92" i="315"/>
  <c r="BJ361" i="315"/>
  <c r="AW363" i="315"/>
  <c r="BJ365" i="315"/>
  <c r="AW366" i="315"/>
  <c r="BI385" i="315"/>
  <c r="BL57" i="315"/>
  <c r="BL58" i="315"/>
  <c r="BL59" i="315"/>
  <c r="BL60" i="315"/>
  <c r="BL65" i="315"/>
  <c r="BL68" i="315"/>
  <c r="BL74" i="315"/>
  <c r="BL86" i="315"/>
  <c r="BL108" i="315"/>
  <c r="BL111" i="315"/>
  <c r="AY135" i="315"/>
  <c r="AW299" i="315"/>
  <c r="AU396" i="315"/>
  <c r="AU201" i="315"/>
  <c r="AS212" i="315"/>
  <c r="AV218" i="315"/>
  <c r="AV220" i="315"/>
  <c r="AV222" i="315"/>
  <c r="AV226" i="315"/>
  <c r="AV228" i="315"/>
  <c r="AV237" i="315"/>
  <c r="AY259" i="315"/>
  <c r="AY267" i="315"/>
  <c r="BL62" i="315"/>
  <c r="BL75" i="315"/>
  <c r="BL107" i="315"/>
  <c r="BL215" i="315"/>
  <c r="AY260" i="315"/>
  <c r="AW302" i="315"/>
  <c r="BJ363" i="315"/>
  <c r="BJ366" i="315"/>
  <c r="AU399" i="315"/>
  <c r="BL66" i="315"/>
  <c r="BL70" i="315"/>
  <c r="BL76" i="315"/>
  <c r="BL79" i="315"/>
  <c r="BL112" i="315"/>
  <c r="BL178" i="315"/>
  <c r="BL207" i="315"/>
  <c r="AY214" i="315"/>
  <c r="BH395" i="315"/>
  <c r="BL61" i="315"/>
  <c r="BL78" i="315"/>
  <c r="BL88" i="315"/>
  <c r="BL93" i="315"/>
  <c r="BL106" i="315"/>
  <c r="AY147" i="315"/>
  <c r="AW300" i="315"/>
  <c r="BH394" i="315"/>
  <c r="BH397" i="315"/>
  <c r="BH406" i="315"/>
  <c r="BL71" i="315"/>
  <c r="BL77" i="315"/>
  <c r="BL80" i="315"/>
  <c r="BL81" i="315"/>
  <c r="BL82" i="315"/>
  <c r="AY213" i="315"/>
  <c r="AY275" i="315"/>
  <c r="BG283" i="315"/>
  <c r="BJ286" i="315"/>
  <c r="AW288" i="315"/>
  <c r="AW326" i="315"/>
  <c r="BH407" i="315"/>
  <c r="BE79" i="315"/>
  <c r="BE80" i="315"/>
  <c r="AR96" i="315"/>
  <c r="AY268" i="315"/>
  <c r="AS279" i="315"/>
  <c r="AS281" i="315"/>
  <c r="AS282" i="315"/>
  <c r="AR58" i="315"/>
  <c r="AT70" i="315"/>
  <c r="AR75" i="315"/>
  <c r="AT65" i="315"/>
  <c r="BG66" i="315"/>
  <c r="AT67" i="315"/>
  <c r="BG68" i="315"/>
  <c r="BG69" i="315"/>
  <c r="AT75" i="315"/>
  <c r="BG79" i="315"/>
  <c r="BE62" i="315"/>
  <c r="BE65" i="315"/>
  <c r="AR66" i="315"/>
  <c r="BE71" i="315"/>
  <c r="AR81" i="315"/>
  <c r="BE86" i="315"/>
  <c r="BE134" i="315"/>
  <c r="BE136" i="315"/>
  <c r="BK315" i="315"/>
  <c r="AR65" i="315"/>
  <c r="AR82" i="315"/>
  <c r="BE87" i="315"/>
  <c r="AR106" i="315"/>
  <c r="AR107" i="315"/>
  <c r="U155" i="315"/>
  <c r="BE57" i="315"/>
  <c r="AR59" i="315"/>
  <c r="BE61" i="315"/>
  <c r="BE76" i="315"/>
  <c r="AR79" i="315"/>
  <c r="BE93" i="315"/>
  <c r="BE96" i="315"/>
  <c r="BE133" i="315"/>
  <c r="AR90" i="315"/>
  <c r="BE67" i="315"/>
  <c r="BE77" i="315"/>
  <c r="BE78" i="315"/>
  <c r="BE82" i="315"/>
  <c r="BE89" i="315"/>
  <c r="AR98" i="315"/>
  <c r="BE58" i="315"/>
  <c r="AR60" i="315"/>
  <c r="BE81" i="315"/>
  <c r="BE106" i="315"/>
  <c r="BE107" i="315"/>
  <c r="BE154" i="315"/>
  <c r="AR156" i="315"/>
  <c r="BE66" i="315"/>
  <c r="AR67" i="315"/>
  <c r="BE68" i="315"/>
  <c r="AR76" i="315"/>
  <c r="AR87" i="315"/>
  <c r="BE88" i="315"/>
  <c r="BE92" i="315"/>
  <c r="BE98" i="315"/>
  <c r="BE108" i="315"/>
  <c r="BE162" i="315"/>
  <c r="AR57" i="315"/>
  <c r="BE59" i="315"/>
  <c r="BE75" i="315"/>
  <c r="AR94" i="315"/>
  <c r="AR167" i="315"/>
  <c r="BK330" i="315"/>
  <c r="AX354" i="315"/>
  <c r="AS61" i="315"/>
  <c r="AS74" i="315"/>
  <c r="AS76" i="315"/>
  <c r="AS92" i="315"/>
  <c r="AS106" i="315"/>
  <c r="AS107" i="315"/>
  <c r="BF113" i="315"/>
  <c r="BF121" i="315"/>
  <c r="BF132" i="315"/>
  <c r="BF133" i="315"/>
  <c r="BE141" i="315"/>
  <c r="BE144" i="315"/>
  <c r="AR147" i="315"/>
  <c r="AR164" i="315"/>
  <c r="AR165" i="315"/>
  <c r="BE169" i="315"/>
  <c r="AR183" i="315"/>
  <c r="BE273" i="315"/>
  <c r="BK302" i="315"/>
  <c r="BK333" i="315"/>
  <c r="BK335" i="315"/>
  <c r="BK336" i="315"/>
  <c r="AX338" i="315"/>
  <c r="BK354" i="315"/>
  <c r="BD394" i="315"/>
  <c r="AS57" i="315"/>
  <c r="AS59" i="315"/>
  <c r="AS62" i="315"/>
  <c r="AS75" i="315"/>
  <c r="BF125" i="315"/>
  <c r="AS135" i="315"/>
  <c r="BE163" i="315"/>
  <c r="BE166" i="315"/>
  <c r="BE171" i="315"/>
  <c r="AR182" i="315"/>
  <c r="BE193" i="315"/>
  <c r="BE199" i="315"/>
  <c r="BE206" i="315"/>
  <c r="BE274" i="315"/>
  <c r="AX337" i="315"/>
  <c r="BK353" i="315"/>
  <c r="BK365" i="315"/>
  <c r="W135" i="315"/>
  <c r="AS70" i="315"/>
  <c r="AS94" i="315"/>
  <c r="BF116" i="315"/>
  <c r="BF120" i="315"/>
  <c r="AS125" i="315"/>
  <c r="AS129" i="315"/>
  <c r="BE152" i="315"/>
  <c r="AR153" i="315"/>
  <c r="BE269" i="315"/>
  <c r="BK285" i="315"/>
  <c r="BK317" i="315"/>
  <c r="BK334" i="315"/>
  <c r="BK361" i="315"/>
  <c r="BK363" i="315"/>
  <c r="AR139" i="315"/>
  <c r="AR151" i="315"/>
  <c r="AQ153" i="315"/>
  <c r="AS77" i="315"/>
  <c r="AS80" i="315"/>
  <c r="AS89" i="315"/>
  <c r="AR141" i="315"/>
  <c r="AR144" i="315"/>
  <c r="BE147" i="315"/>
  <c r="BE194" i="315"/>
  <c r="BE258" i="315"/>
  <c r="BK287" i="315"/>
  <c r="BK329" i="315"/>
  <c r="AX335" i="315"/>
  <c r="BK344" i="315"/>
  <c r="AX353" i="315"/>
  <c r="BK364" i="315"/>
  <c r="AS60" i="315"/>
  <c r="AS72" i="315"/>
  <c r="AS93" i="315"/>
  <c r="AS115" i="315"/>
  <c r="AS122" i="315"/>
  <c r="BF122" i="315"/>
  <c r="AS130" i="315"/>
  <c r="AR136" i="315"/>
  <c r="AR154" i="315"/>
  <c r="BE156" i="315"/>
  <c r="BE161" i="315"/>
  <c r="AR162" i="315"/>
  <c r="BE165" i="315"/>
  <c r="BE183" i="315"/>
  <c r="BE192" i="315"/>
  <c r="BE195" i="315"/>
  <c r="BE264" i="315"/>
  <c r="AX317" i="315"/>
  <c r="AX329" i="315"/>
  <c r="BK338" i="315"/>
  <c r="AS78" i="315"/>
  <c r="AS81" i="315"/>
  <c r="AS88" i="315"/>
  <c r="AS96" i="315"/>
  <c r="BF134" i="315"/>
  <c r="AR163" i="315"/>
  <c r="AR166" i="315"/>
  <c r="BE167" i="315"/>
  <c r="AR193" i="315"/>
  <c r="BK292" i="315"/>
  <c r="AX344" i="315"/>
  <c r="AS58" i="315"/>
  <c r="AS69" i="315"/>
  <c r="AS71" i="315"/>
  <c r="AS73" i="315"/>
  <c r="AS86" i="315"/>
  <c r="AS112" i="315"/>
  <c r="AS131" i="315"/>
  <c r="BF131" i="315"/>
  <c r="AR152" i="315"/>
  <c r="BE153" i="315"/>
  <c r="BE168" i="315"/>
  <c r="BE182" i="315"/>
  <c r="AR206" i="315"/>
  <c r="BE241" i="315"/>
  <c r="BE256" i="315"/>
  <c r="BE260" i="315"/>
  <c r="BK337" i="315"/>
  <c r="BK352" i="315"/>
  <c r="BK357" i="315"/>
  <c r="BK360" i="315"/>
  <c r="BH113" i="315"/>
  <c r="BG141" i="315"/>
  <c r="BG147" i="315"/>
  <c r="AT154" i="315"/>
  <c r="BG171" i="315"/>
  <c r="AT174" i="315"/>
  <c r="BG251" i="315"/>
  <c r="BH59" i="315"/>
  <c r="BH79" i="315"/>
  <c r="BH96" i="315"/>
  <c r="AU125" i="315"/>
  <c r="BH126" i="315"/>
  <c r="BH132" i="315"/>
  <c r="AU134" i="315"/>
  <c r="BG152" i="315"/>
  <c r="BG172" i="315"/>
  <c r="BG178" i="315"/>
  <c r="AT184" i="315"/>
  <c r="BG193" i="315"/>
  <c r="AT236" i="315"/>
  <c r="BG274" i="315"/>
  <c r="AU123" i="315"/>
  <c r="BH124" i="315"/>
  <c r="BH133" i="315"/>
  <c r="AT136" i="315"/>
  <c r="BG156" i="315"/>
  <c r="BG169" i="315"/>
  <c r="BG173" i="315"/>
  <c r="BG195" i="315"/>
  <c r="AT209" i="315"/>
  <c r="BG258" i="315"/>
  <c r="BJ283" i="315"/>
  <c r="BE299" i="315"/>
  <c r="AW359" i="315"/>
  <c r="BH116" i="315"/>
  <c r="BH122" i="315"/>
  <c r="BH130" i="315"/>
  <c r="BG154" i="315"/>
  <c r="BG163" i="315"/>
  <c r="AT182" i="315"/>
  <c r="AT224" i="315"/>
  <c r="AT241" i="315"/>
  <c r="BH75" i="315"/>
  <c r="BH112" i="315"/>
  <c r="BG135" i="315"/>
  <c r="AT147" i="315"/>
  <c r="BG161" i="315"/>
  <c r="BG174" i="315"/>
  <c r="BG179" i="315"/>
  <c r="BG207" i="315"/>
  <c r="BG210" i="315"/>
  <c r="AT221" i="315"/>
  <c r="AT222" i="315"/>
  <c r="AT223" i="315"/>
  <c r="AT225" i="315"/>
  <c r="AT227" i="315"/>
  <c r="BG259" i="315"/>
  <c r="AW283" i="315"/>
  <c r="AU387" i="315"/>
  <c r="BH115" i="315"/>
  <c r="AU122" i="315"/>
  <c r="BH125" i="315"/>
  <c r="BH131" i="315"/>
  <c r="BG153" i="315"/>
  <c r="BG166" i="315"/>
  <c r="BG184" i="315"/>
  <c r="AT187" i="315"/>
  <c r="BG209" i="315"/>
  <c r="AT219" i="315"/>
  <c r="BH72" i="315"/>
  <c r="BH120" i="315"/>
  <c r="BH121" i="315"/>
  <c r="BH123" i="315"/>
  <c r="BG136" i="315"/>
  <c r="BG144" i="315"/>
  <c r="AT156" i="315"/>
  <c r="AT173" i="315"/>
  <c r="BG182" i="315"/>
  <c r="BG192" i="315"/>
  <c r="AT193" i="315"/>
  <c r="AT217" i="315"/>
  <c r="BE354" i="315"/>
  <c r="AS289" i="315"/>
  <c r="AY155" i="315"/>
  <c r="AV203" i="315"/>
  <c r="AV205" i="315"/>
  <c r="AV224" i="315"/>
  <c r="BH57" i="315"/>
  <c r="BH65" i="315"/>
  <c r="BH69" i="315"/>
  <c r="BH85" i="315"/>
  <c r="BH86" i="315"/>
  <c r="BG89" i="315"/>
  <c r="BG94" i="315"/>
  <c r="BE132" i="315"/>
  <c r="AY141" i="315"/>
  <c r="AY165" i="315"/>
  <c r="AY206" i="315"/>
  <c r="BL214" i="315"/>
  <c r="AY221" i="315"/>
  <c r="AY366" i="315"/>
  <c r="BK369" i="315"/>
  <c r="AW403" i="315"/>
  <c r="BH71" i="315"/>
  <c r="BH81" i="315"/>
  <c r="BH84" i="315"/>
  <c r="BG92" i="315"/>
  <c r="AR110" i="315"/>
  <c r="AR124" i="315"/>
  <c r="BE129" i="315"/>
  <c r="AR135" i="315"/>
  <c r="AY161" i="315"/>
  <c r="AY173" i="315"/>
  <c r="BL206" i="315"/>
  <c r="AS295" i="315"/>
  <c r="BF310" i="315"/>
  <c r="BK379" i="315"/>
  <c r="AW396" i="315"/>
  <c r="AA87" i="315"/>
  <c r="Y107" i="315"/>
  <c r="BM107" i="315" s="1"/>
  <c r="BH62" i="315"/>
  <c r="AT106" i="315"/>
  <c r="BE111" i="315"/>
  <c r="AR130" i="315"/>
  <c r="AY152" i="315"/>
  <c r="AY163" i="315"/>
  <c r="BL172" i="315"/>
  <c r="AY215" i="315"/>
  <c r="BL216" i="315"/>
  <c r="BL217" i="315"/>
  <c r="AS310" i="315"/>
  <c r="AR360" i="315"/>
  <c r="BK373" i="315"/>
  <c r="BJ403" i="315"/>
  <c r="AR109" i="315"/>
  <c r="AR133" i="315"/>
  <c r="BH73" i="315"/>
  <c r="AT98" i="315"/>
  <c r="AS108" i="315"/>
  <c r="BE125" i="315"/>
  <c r="BE135" i="315"/>
  <c r="BL219" i="315"/>
  <c r="AW270" i="315"/>
  <c r="AR363" i="315"/>
  <c r="BK370" i="315"/>
  <c r="BK378" i="315"/>
  <c r="BK380" i="315"/>
  <c r="BI412" i="315"/>
  <c r="BH58" i="315"/>
  <c r="BH60" i="315"/>
  <c r="BH68" i="315"/>
  <c r="BH70" i="315"/>
  <c r="BH77" i="315"/>
  <c r="AT94" i="315"/>
  <c r="AT96" i="315"/>
  <c r="BE126" i="315"/>
  <c r="BE131" i="315"/>
  <c r="AY136" i="315"/>
  <c r="AY160" i="315"/>
  <c r="BL208" i="315"/>
  <c r="AY216" i="315"/>
  <c r="BL221" i="315"/>
  <c r="BF311" i="315"/>
  <c r="AR330" i="315"/>
  <c r="AW394" i="315"/>
  <c r="AW399" i="315"/>
  <c r="AW401" i="315"/>
  <c r="BH67" i="315"/>
  <c r="BH74" i="315"/>
  <c r="BG106" i="315"/>
  <c r="AR111" i="315"/>
  <c r="BE124" i="315"/>
  <c r="AR125" i="315"/>
  <c r="AR129" i="315"/>
  <c r="AR134" i="315"/>
  <c r="AY154" i="315"/>
  <c r="AY167" i="315"/>
  <c r="AY208" i="315"/>
  <c r="AY217" i="315"/>
  <c r="AS302" i="315"/>
  <c r="AS311" i="315"/>
  <c r="BK376" i="315"/>
  <c r="AW395" i="315"/>
  <c r="BJ401" i="315"/>
  <c r="AU416" i="315"/>
  <c r="AW404" i="315"/>
  <c r="BH66" i="315"/>
  <c r="BH76" i="315"/>
  <c r="BH78" i="315"/>
  <c r="BH80" i="315"/>
  <c r="BG96" i="315"/>
  <c r="BG98" i="315"/>
  <c r="BE110" i="315"/>
  <c r="AR126" i="315"/>
  <c r="BE130" i="315"/>
  <c r="AR131" i="315"/>
  <c r="AY144" i="315"/>
  <c r="AQ152" i="315"/>
  <c r="AY156" i="315"/>
  <c r="AY162" i="315"/>
  <c r="AY164" i="315"/>
  <c r="BL173" i="315"/>
  <c r="BL199" i="315"/>
  <c r="BL210" i="315"/>
  <c r="BL213" i="315"/>
  <c r="AY219" i="315"/>
  <c r="BE363" i="315"/>
  <c r="BK371" i="315"/>
  <c r="BK377" i="315"/>
  <c r="AW398" i="315"/>
  <c r="AX59" i="315"/>
  <c r="AW71" i="315"/>
  <c r="BC99" i="315"/>
  <c r="BD100" i="315"/>
  <c r="AP101" i="315"/>
  <c r="AQ101" i="315" s="1"/>
  <c r="BC103" i="315"/>
  <c r="BD104" i="315"/>
  <c r="AP105" i="315"/>
  <c r="AQ105" i="315" s="1"/>
  <c r="BH108" i="315"/>
  <c r="BG114" i="315"/>
  <c r="AT134" i="315"/>
  <c r="AS153" i="315"/>
  <c r="BF164" i="315"/>
  <c r="BE249" i="315"/>
  <c r="BE254" i="315"/>
  <c r="AW277" i="315"/>
  <c r="AY337" i="315"/>
  <c r="AY344" i="315"/>
  <c r="BD392" i="315"/>
  <c r="AG261" i="315"/>
  <c r="AG68" i="315"/>
  <c r="BK60" i="315"/>
  <c r="BK62" i="315"/>
  <c r="AX64" i="315"/>
  <c r="BK65" i="315"/>
  <c r="BK66" i="315"/>
  <c r="BK67" i="315"/>
  <c r="AP88" i="315"/>
  <c r="AQ88" i="315" s="1"/>
  <c r="BB101" i="315"/>
  <c r="BB105" i="315"/>
  <c r="BB106" i="315"/>
  <c r="BH107" i="315"/>
  <c r="BG113" i="315"/>
  <c r="AT122" i="315"/>
  <c r="AT123" i="315"/>
  <c r="AT124" i="315"/>
  <c r="BG126" i="315"/>
  <c r="BG129" i="315"/>
  <c r="AS141" i="315"/>
  <c r="AS152" i="315"/>
  <c r="BF192" i="315"/>
  <c r="BF195" i="315"/>
  <c r="BE207" i="315"/>
  <c r="BE208" i="315"/>
  <c r="AR223" i="315"/>
  <c r="BE223" i="315"/>
  <c r="BE236" i="315"/>
  <c r="AR248" i="315"/>
  <c r="BG288" i="315"/>
  <c r="AY318" i="315"/>
  <c r="BL319" i="315"/>
  <c r="AY335" i="315"/>
  <c r="AY340" i="315"/>
  <c r="BJ379" i="315"/>
  <c r="AX58" i="315"/>
  <c r="AW70" i="315"/>
  <c r="AW85" i="315"/>
  <c r="BI87" i="315"/>
  <c r="BB88" i="315"/>
  <c r="BC100" i="315"/>
  <c r="BD101" i="315"/>
  <c r="AP102" i="315"/>
  <c r="AQ102" i="315" s="1"/>
  <c r="BC104" i="315"/>
  <c r="BD105" i="315"/>
  <c r="BD106" i="315"/>
  <c r="BB107" i="315"/>
  <c r="AT111" i="315"/>
  <c r="AT121" i="315"/>
  <c r="BG125" i="315"/>
  <c r="AT131" i="315"/>
  <c r="BG133" i="315"/>
  <c r="BF154" i="315"/>
  <c r="AQ158" i="315"/>
  <c r="AS161" i="315"/>
  <c r="AS172" i="315"/>
  <c r="BF174" i="315"/>
  <c r="AS183" i="315"/>
  <c r="AS184" i="315"/>
  <c r="BF187" i="315"/>
  <c r="BF193" i="315"/>
  <c r="BF199" i="315"/>
  <c r="AR215" i="315"/>
  <c r="AR245" i="315"/>
  <c r="AY322" i="315"/>
  <c r="BL324" i="315"/>
  <c r="AY343" i="315"/>
  <c r="BL360" i="315"/>
  <c r="BC390" i="315"/>
  <c r="BD395" i="315"/>
  <c r="AY339" i="315"/>
  <c r="BK59" i="315"/>
  <c r="AW84" i="315"/>
  <c r="AW86" i="315"/>
  <c r="BD88" i="315"/>
  <c r="BB102" i="315"/>
  <c r="BD107" i="315"/>
  <c r="AT110" i="315"/>
  <c r="BG115" i="315"/>
  <c r="BG116" i="315"/>
  <c r="BG124" i="315"/>
  <c r="BG134" i="315"/>
  <c r="AQ144" i="315"/>
  <c r="BF152" i="315"/>
  <c r="BF153" i="315"/>
  <c r="BF161" i="315"/>
  <c r="AS174" i="315"/>
  <c r="AS192" i="315"/>
  <c r="BF206" i="315"/>
  <c r="BE305" i="315"/>
  <c r="BE309" i="315"/>
  <c r="AY316" i="315"/>
  <c r="AY317" i="315"/>
  <c r="BL318" i="315"/>
  <c r="AY360" i="315"/>
  <c r="AP397" i="315"/>
  <c r="AQ397" i="315" s="1"/>
  <c r="BD399" i="315"/>
  <c r="AX61" i="315"/>
  <c r="AX62" i="315"/>
  <c r="AX57" i="315"/>
  <c r="AX68" i="315"/>
  <c r="AW69" i="315"/>
  <c r="AW77" i="315"/>
  <c r="AW82" i="315"/>
  <c r="AP99" i="315"/>
  <c r="AQ99" i="315" s="1"/>
  <c r="BD102" i="315"/>
  <c r="AP103" i="315"/>
  <c r="AQ103" i="315" s="1"/>
  <c r="AP106" i="315"/>
  <c r="AQ106" i="315" s="1"/>
  <c r="BI106" i="315"/>
  <c r="BG111" i="315"/>
  <c r="BG120" i="315"/>
  <c r="BF141" i="315"/>
  <c r="BF147" i="315"/>
  <c r="AS179" i="315"/>
  <c r="BF179" i="315"/>
  <c r="BF183" i="315"/>
  <c r="BF184" i="315"/>
  <c r="AR241" i="315"/>
  <c r="AR249" i="315"/>
  <c r="AY256" i="315"/>
  <c r="AW269" i="315"/>
  <c r="AW274" i="315"/>
  <c r="AW280" i="315"/>
  <c r="BE302" i="315"/>
  <c r="AY325" i="315"/>
  <c r="AY326" i="315"/>
  <c r="AY330" i="315"/>
  <c r="AY342" i="315"/>
  <c r="BI400" i="315"/>
  <c r="AY276" i="315"/>
  <c r="BK58" i="315"/>
  <c r="BI88" i="315"/>
  <c r="AP89" i="315"/>
  <c r="BB99" i="315"/>
  <c r="BB103" i="315"/>
  <c r="AP107" i="315"/>
  <c r="AQ107" i="315" s="1"/>
  <c r="AT113" i="315"/>
  <c r="BG122" i="315"/>
  <c r="BG131" i="315"/>
  <c r="AS144" i="315"/>
  <c r="BF156" i="315"/>
  <c r="AS163" i="315"/>
  <c r="AS173" i="315"/>
  <c r="BF173" i="315"/>
  <c r="BF178" i="315"/>
  <c r="AS206" i="315"/>
  <c r="BE303" i="315"/>
  <c r="AY315" i="315"/>
  <c r="BL316" i="315"/>
  <c r="BL317" i="315"/>
  <c r="AY323" i="315"/>
  <c r="AY331" i="315"/>
  <c r="BD396" i="315"/>
  <c r="AX60" i="315"/>
  <c r="AX63" i="315"/>
  <c r="BG110" i="315"/>
  <c r="BG121" i="315"/>
  <c r="BG123" i="315"/>
  <c r="BG132" i="315"/>
  <c r="BF194" i="315"/>
  <c r="BE217" i="315"/>
  <c r="BE250" i="315"/>
  <c r="BJ277" i="315"/>
  <c r="BL326" i="315"/>
  <c r="AY358" i="315"/>
  <c r="BC391" i="315"/>
  <c r="AP393" i="315"/>
  <c r="BG58" i="315"/>
  <c r="AT58" i="315"/>
  <c r="AW76" i="315"/>
  <c r="AW81" i="315"/>
  <c r="BC84" i="315"/>
  <c r="AV84" i="315"/>
  <c r="BI85" i="315"/>
  <c r="BE114" i="315"/>
  <c r="BE122" i="315"/>
  <c r="BK136" i="315"/>
  <c r="BK144" i="315"/>
  <c r="AX146" i="315"/>
  <c r="BK147" i="315"/>
  <c r="AQ155" i="315"/>
  <c r="AQ161" i="315"/>
  <c r="AW164" i="315"/>
  <c r="BJ164" i="315"/>
  <c r="BJ166" i="315"/>
  <c r="BJ167" i="315"/>
  <c r="BB173" i="315"/>
  <c r="BC175" i="315"/>
  <c r="AP176" i="315"/>
  <c r="AQ176" i="315" s="1"/>
  <c r="BE215" i="315"/>
  <c r="AR216" i="315"/>
  <c r="AR219" i="315"/>
  <c r="AY251" i="315"/>
  <c r="AW287" i="315"/>
  <c r="AR338" i="315"/>
  <c r="BB393" i="315"/>
  <c r="AP395" i="315"/>
  <c r="AQ395" i="315" s="1"/>
  <c r="BI396" i="315"/>
  <c r="AV398" i="315"/>
  <c r="AP400" i="315"/>
  <c r="AQ400" i="315" s="1"/>
  <c r="Y206" i="315"/>
  <c r="BM206" i="315" s="1"/>
  <c r="AR69" i="315"/>
  <c r="AR70" i="315"/>
  <c r="AR71" i="315"/>
  <c r="AW75" i="315"/>
  <c r="AV82" i="315"/>
  <c r="AP86" i="315"/>
  <c r="BB87" i="315"/>
  <c r="BH88" i="315"/>
  <c r="BE120" i="315"/>
  <c r="AR122" i="315"/>
  <c r="AY125" i="315"/>
  <c r="BJ165" i="315"/>
  <c r="BD173" i="315"/>
  <c r="BC174" i="315"/>
  <c r="BB174" i="315"/>
  <c r="BB176" i="315"/>
  <c r="AV177" i="315"/>
  <c r="BB179" i="315"/>
  <c r="BH183" i="315"/>
  <c r="AU184" i="315"/>
  <c r="AR211" i="315"/>
  <c r="BE212" i="315"/>
  <c r="AR221" i="315"/>
  <c r="BE224" i="315"/>
  <c r="BF285" i="315"/>
  <c r="AR329" i="315"/>
  <c r="BE343" i="315"/>
  <c r="BE344" i="315"/>
  <c r="BE352" i="315"/>
  <c r="BE353" i="315"/>
  <c r="BL361" i="315"/>
  <c r="AP390" i="315"/>
  <c r="AQ390" i="315" s="1"/>
  <c r="BC392" i="315"/>
  <c r="BD393" i="315"/>
  <c r="AP394" i="315"/>
  <c r="AQ394" i="315" s="1"/>
  <c r="BI394" i="315"/>
  <c r="BB397" i="315"/>
  <c r="AP399" i="315"/>
  <c r="AQ399" i="315" s="1"/>
  <c r="AA185" i="315"/>
  <c r="AR225" i="315"/>
  <c r="BE74" i="315"/>
  <c r="AW78" i="315"/>
  <c r="BB84" i="315"/>
  <c r="AP85" i="315"/>
  <c r="AQ85" i="315" s="1"/>
  <c r="BC86" i="315"/>
  <c r="BB86" i="315"/>
  <c r="BD87" i="315"/>
  <c r="BH98" i="315"/>
  <c r="AQ109" i="315"/>
  <c r="BL123" i="315"/>
  <c r="BE123" i="315"/>
  <c r="AQ141" i="315"/>
  <c r="AX156" i="315"/>
  <c r="BD174" i="315"/>
  <c r="BD176" i="315"/>
  <c r="BC177" i="315"/>
  <c r="BI178" i="315"/>
  <c r="BD179" i="315"/>
  <c r="BH192" i="315"/>
  <c r="AU193" i="315"/>
  <c r="BH194" i="315"/>
  <c r="AR209" i="315"/>
  <c r="AR217" i="315"/>
  <c r="BE219" i="315"/>
  <c r="AR227" i="315"/>
  <c r="AS285" i="315"/>
  <c r="AU307" i="315"/>
  <c r="AR335" i="315"/>
  <c r="BE335" i="315"/>
  <c r="BE336" i="315"/>
  <c r="BE340" i="315"/>
  <c r="BE341" i="315"/>
  <c r="BE342" i="315"/>
  <c r="BE357" i="315"/>
  <c r="AY361" i="315"/>
  <c r="BJ380" i="315"/>
  <c r="BB390" i="315"/>
  <c r="BI395" i="315"/>
  <c r="AP396" i="315"/>
  <c r="AQ396" i="315" s="1"/>
  <c r="BC397" i="315"/>
  <c r="BI398" i="315"/>
  <c r="BI399" i="315"/>
  <c r="AV362" i="315"/>
  <c r="BE72" i="315"/>
  <c r="BC82" i="315"/>
  <c r="BB82" i="315"/>
  <c r="AP83" i="315"/>
  <c r="BD84" i="315"/>
  <c r="BL125" i="315"/>
  <c r="BL126" i="315"/>
  <c r="AY131" i="315"/>
  <c r="BL133" i="315"/>
  <c r="BK135" i="315"/>
  <c r="BK152" i="315"/>
  <c r="AX154" i="315"/>
  <c r="BK163" i="315"/>
  <c r="AP175" i="315"/>
  <c r="AQ175" i="315" s="1"/>
  <c r="AU182" i="315"/>
  <c r="BH184" i="315"/>
  <c r="AU187" i="315"/>
  <c r="AU197" i="315"/>
  <c r="BH199" i="315"/>
  <c r="BG206" i="315"/>
  <c r="AR208" i="315"/>
  <c r="BE213" i="315"/>
  <c r="BE216" i="315"/>
  <c r="BE225" i="315"/>
  <c r="AY241" i="315"/>
  <c r="BK283" i="315"/>
  <c r="BE330" i="315"/>
  <c r="AR344" i="315"/>
  <c r="AR353" i="315"/>
  <c r="AR354" i="315"/>
  <c r="AW380" i="315"/>
  <c r="AW383" i="315"/>
  <c r="AP391" i="315"/>
  <c r="BC395" i="315"/>
  <c r="BC400" i="315"/>
  <c r="AV400" i="315"/>
  <c r="AW80" i="315"/>
  <c r="BB83" i="315"/>
  <c r="BI84" i="315"/>
  <c r="AV85" i="315"/>
  <c r="AR123" i="315"/>
  <c r="BL124" i="315"/>
  <c r="BL131" i="315"/>
  <c r="AX145" i="315"/>
  <c r="BK156" i="315"/>
  <c r="BK162" i="315"/>
  <c r="AW165" i="315"/>
  <c r="BJ168" i="315"/>
  <c r="AP173" i="315"/>
  <c r="AQ173" i="315" s="1"/>
  <c r="BI173" i="315"/>
  <c r="BI174" i="315"/>
  <c r="BB175" i="315"/>
  <c r="AP178" i="315"/>
  <c r="AQ178" i="315" s="1"/>
  <c r="BI179" i="315"/>
  <c r="AR236" i="315"/>
  <c r="AY249" i="315"/>
  <c r="AY252" i="315"/>
  <c r="BI299" i="315"/>
  <c r="AR340" i="315"/>
  <c r="AR341" i="315"/>
  <c r="AR342" i="315"/>
  <c r="AR343" i="315"/>
  <c r="AW379" i="315"/>
  <c r="BB391" i="315"/>
  <c r="BC394" i="315"/>
  <c r="AV394" i="315"/>
  <c r="AV395" i="315"/>
  <c r="BC396" i="315"/>
  <c r="BC399" i="315"/>
  <c r="AV399" i="315"/>
  <c r="BB400" i="315"/>
  <c r="AX77" i="315"/>
  <c r="AX78" i="315"/>
  <c r="AX80" i="315"/>
  <c r="AU140" i="315"/>
  <c r="AV171" i="315"/>
  <c r="AW79" i="315"/>
  <c r="BC85" i="315"/>
  <c r="BI86" i="315"/>
  <c r="BH89" i="315"/>
  <c r="BH94" i="315"/>
  <c r="BL130" i="315"/>
  <c r="BK153" i="315"/>
  <c r="BK154" i="315"/>
  <c r="BK161" i="315"/>
  <c r="AW167" i="315"/>
  <c r="AW168" i="315"/>
  <c r="BI171" i="315"/>
  <c r="AP177" i="315"/>
  <c r="AQ177" i="315" s="1"/>
  <c r="AV178" i="315"/>
  <c r="BH193" i="315"/>
  <c r="BE209" i="315"/>
  <c r="BE214" i="315"/>
  <c r="BE227" i="315"/>
  <c r="BK257" i="315"/>
  <c r="BJ288" i="315"/>
  <c r="AU303" i="315"/>
  <c r="BE329" i="315"/>
  <c r="AR336" i="315"/>
  <c r="AR337" i="315"/>
  <c r="BE337" i="315"/>
  <c r="BE360" i="315"/>
  <c r="AP392" i="315"/>
  <c r="AV396" i="315"/>
  <c r="AW271" i="315"/>
  <c r="AT57" i="315"/>
  <c r="AS68" i="315"/>
  <c r="BE69" i="315"/>
  <c r="BE70" i="315"/>
  <c r="BE73" i="315"/>
  <c r="BI82" i="315"/>
  <c r="BH92" i="315"/>
  <c r="BL129" i="315"/>
  <c r="AY134" i="315"/>
  <c r="AX136" i="315"/>
  <c r="AX140" i="315"/>
  <c r="AX147" i="315"/>
  <c r="AV172" i="315"/>
  <c r="AV173" i="315"/>
  <c r="AU183" i="315"/>
  <c r="BH187" i="315"/>
  <c r="BH195" i="315"/>
  <c r="BE221" i="315"/>
  <c r="BJ287" i="315"/>
  <c r="BE338" i="315"/>
  <c r="AR352" i="315"/>
  <c r="AW381" i="315"/>
  <c r="AW385" i="315"/>
  <c r="AV390" i="315"/>
  <c r="Y59" i="315"/>
  <c r="BG59" i="315"/>
  <c r="Y60" i="315"/>
  <c r="BM60" i="315" s="1"/>
  <c r="AT60" i="315"/>
  <c r="W67" i="315"/>
  <c r="BM67" i="315" s="1"/>
  <c r="AS67" i="315"/>
  <c r="AA106" i="315"/>
  <c r="BH106" i="315"/>
  <c r="Y108" i="315"/>
  <c r="BG108" i="315"/>
  <c r="W110" i="315"/>
  <c r="AS110" i="315"/>
  <c r="W111" i="315"/>
  <c r="BM111" i="315" s="1"/>
  <c r="AS111" i="315"/>
  <c r="U112" i="315"/>
  <c r="AR112" i="315"/>
  <c r="BE112" i="315"/>
  <c r="U113" i="315"/>
  <c r="AR113" i="315"/>
  <c r="BE113" i="315"/>
  <c r="U222" i="315"/>
  <c r="BE222" i="315"/>
  <c r="AE259" i="315"/>
  <c r="AW259" i="315"/>
  <c r="AE263" i="315"/>
  <c r="AW263" i="315"/>
  <c r="AE371" i="315"/>
  <c r="AW371" i="315"/>
  <c r="AE372" i="315"/>
  <c r="AW372" i="315"/>
  <c r="BJ372" i="315"/>
  <c r="AE373" i="315"/>
  <c r="AW373" i="315"/>
  <c r="AE376" i="315"/>
  <c r="BJ376" i="315"/>
  <c r="AE377" i="315"/>
  <c r="BJ377" i="315"/>
  <c r="AC401" i="315"/>
  <c r="BM401" i="315" s="1"/>
  <c r="AV401" i="315"/>
  <c r="BI401" i="315"/>
  <c r="BD402" i="315"/>
  <c r="BB402" i="315"/>
  <c r="AP402" i="315"/>
  <c r="AQ402" i="315" s="1"/>
  <c r="AC402" i="315"/>
  <c r="BI402" i="315"/>
  <c r="BD403" i="315"/>
  <c r="BB403" i="315"/>
  <c r="BC403" i="315"/>
  <c r="AP403" i="315"/>
  <c r="BC405" i="315"/>
  <c r="BB405" i="315"/>
  <c r="BC406" i="315"/>
  <c r="BB406" i="315"/>
  <c r="BC407" i="315"/>
  <c r="BB407" i="315"/>
  <c r="AA410" i="315"/>
  <c r="BH410" i="315"/>
  <c r="AQ163" i="315"/>
  <c r="AR181" i="315"/>
  <c r="AS181" i="315"/>
  <c r="AC89" i="315"/>
  <c r="BI89" i="315"/>
  <c r="BD90" i="315"/>
  <c r="BB90" i="315"/>
  <c r="AP90" i="315"/>
  <c r="BC91" i="315"/>
  <c r="BD91" i="315"/>
  <c r="BB91" i="315"/>
  <c r="BD92" i="315"/>
  <c r="BB92" i="315"/>
  <c r="BC92" i="315"/>
  <c r="AP92" i="315"/>
  <c r="AC92" i="315"/>
  <c r="BI92" i="315"/>
  <c r="BD93" i="315"/>
  <c r="BC93" i="315"/>
  <c r="BB93" i="315"/>
  <c r="AP93" i="315"/>
  <c r="AQ93" i="315" s="1"/>
  <c r="AC93" i="315"/>
  <c r="BI93" i="315"/>
  <c r="BC94" i="315"/>
  <c r="AP94" i="315"/>
  <c r="AQ94" i="315" s="1"/>
  <c r="BD94" i="315"/>
  <c r="BB94" i="315"/>
  <c r="AC94" i="315"/>
  <c r="BM94" i="315" s="1"/>
  <c r="BI94" i="315"/>
  <c r="AV94" i="315"/>
  <c r="BD95" i="315"/>
  <c r="BB95" i="315"/>
  <c r="AP95" i="315"/>
  <c r="BB96" i="315"/>
  <c r="BC96" i="315"/>
  <c r="AP96" i="315"/>
  <c r="AQ96" i="315" s="1"/>
  <c r="AC96" i="315"/>
  <c r="AV96" i="315"/>
  <c r="BI96" i="315"/>
  <c r="BD97" i="315"/>
  <c r="BC97" i="315"/>
  <c r="BB97" i="315"/>
  <c r="AP97" i="315"/>
  <c r="AQ97" i="315" s="1"/>
  <c r="AP98" i="315"/>
  <c r="AQ98" i="315" s="1"/>
  <c r="BD98" i="315"/>
  <c r="BB98" i="315"/>
  <c r="AC98" i="315"/>
  <c r="BM98" i="315" s="1"/>
  <c r="BI98" i="315"/>
  <c r="AV98" i="315"/>
  <c r="W217" i="315"/>
  <c r="AS217" i="315"/>
  <c r="W219" i="315"/>
  <c r="AS219" i="315"/>
  <c r="W221" i="315"/>
  <c r="AS221" i="315"/>
  <c r="U364" i="315"/>
  <c r="AR364" i="315"/>
  <c r="BE364" i="315"/>
  <c r="AI365" i="315"/>
  <c r="BM365" i="315" s="1"/>
  <c r="BL365" i="315"/>
  <c r="AY365" i="315"/>
  <c r="BG62" i="315"/>
  <c r="AS65" i="315"/>
  <c r="AX99" i="315"/>
  <c r="AS99" i="315"/>
  <c r="U257" i="315"/>
  <c r="BE257" i="315"/>
  <c r="AI383" i="315"/>
  <c r="AY383" i="315"/>
  <c r="AI385" i="315"/>
  <c r="AY385" i="315"/>
  <c r="AG394" i="315"/>
  <c r="BK394" i="315"/>
  <c r="AG397" i="315"/>
  <c r="BK397" i="315"/>
  <c r="AG398" i="315"/>
  <c r="BK398" i="315"/>
  <c r="AG400" i="315"/>
  <c r="AX400" i="315"/>
  <c r="AS66" i="315"/>
  <c r="AW376" i="315"/>
  <c r="AI85" i="315"/>
  <c r="BL85" i="315"/>
  <c r="AG87" i="315"/>
  <c r="BK87" i="315"/>
  <c r="AG88" i="315"/>
  <c r="BK88" i="315"/>
  <c r="AA212" i="315"/>
  <c r="BH212" i="315"/>
  <c r="AA213" i="315"/>
  <c r="BH213" i="315"/>
  <c r="AU213" i="315"/>
  <c r="AA214" i="315"/>
  <c r="AU214" i="315"/>
  <c r="BH214" i="315"/>
  <c r="AA215" i="315"/>
  <c r="BH215" i="315"/>
  <c r="AU215" i="315"/>
  <c r="AA216" i="315"/>
  <c r="BM216" i="315" s="1"/>
  <c r="AU216" i="315"/>
  <c r="Y254" i="315"/>
  <c r="BG254" i="315"/>
  <c r="AA353" i="315"/>
  <c r="AU353" i="315"/>
  <c r="AA360" i="315"/>
  <c r="BH360" i="315"/>
  <c r="BG363" i="315"/>
  <c r="Y363" i="315"/>
  <c r="U84" i="315"/>
  <c r="BM84" i="315" s="1"/>
  <c r="AR84" i="315"/>
  <c r="U85" i="315"/>
  <c r="BE85" i="315"/>
  <c r="W167" i="315"/>
  <c r="AS167" i="315"/>
  <c r="W168" i="315"/>
  <c r="BF168" i="315"/>
  <c r="AS168" i="315"/>
  <c r="W169" i="315"/>
  <c r="BF169" i="315"/>
  <c r="W171" i="315"/>
  <c r="BF171" i="315"/>
  <c r="U173" i="315"/>
  <c r="BM173" i="315" s="1"/>
  <c r="AR173" i="315"/>
  <c r="BE173" i="315"/>
  <c r="U174" i="315"/>
  <c r="BM174" i="315" s="1"/>
  <c r="AR174" i="315"/>
  <c r="BE174" i="315"/>
  <c r="U178" i="315"/>
  <c r="BE178" i="315"/>
  <c r="U179" i="315"/>
  <c r="AR179" i="315"/>
  <c r="BE179" i="315"/>
  <c r="AI179" i="315"/>
  <c r="AY179" i="315"/>
  <c r="AI182" i="315"/>
  <c r="AY182" i="315"/>
  <c r="BL182" i="315"/>
  <c r="AI183" i="315"/>
  <c r="BM183" i="315" s="1"/>
  <c r="BL183" i="315"/>
  <c r="AY183" i="315"/>
  <c r="AI184" i="315"/>
  <c r="BM184" i="315" s="1"/>
  <c r="AY184" i="315"/>
  <c r="BL184" i="315"/>
  <c r="AI187" i="315"/>
  <c r="AY187" i="315"/>
  <c r="AI192" i="315"/>
  <c r="BL192" i="315"/>
  <c r="AI193" i="315"/>
  <c r="BL193" i="315"/>
  <c r="AY193" i="315"/>
  <c r="AI194" i="315"/>
  <c r="BL194" i="315"/>
  <c r="AI195" i="315"/>
  <c r="BL195" i="315"/>
  <c r="AG199" i="315"/>
  <c r="BK199" i="315"/>
  <c r="BD207" i="315"/>
  <c r="BB207" i="315"/>
  <c r="AP207" i="315"/>
  <c r="AQ207" i="315" s="1"/>
  <c r="AC207" i="315"/>
  <c r="BI207" i="315"/>
  <c r="BC208" i="315"/>
  <c r="AP208" i="315"/>
  <c r="AQ208" i="315" s="1"/>
  <c r="AP209" i="315"/>
  <c r="AQ209" i="315" s="1"/>
  <c r="BD209" i="315"/>
  <c r="AC209" i="315"/>
  <c r="AV209" i="315"/>
  <c r="AC210" i="315"/>
  <c r="BI210" i="315"/>
  <c r="AI300" i="315"/>
  <c r="AY300" i="315"/>
  <c r="AI305" i="315"/>
  <c r="BM305" i="315" s="1"/>
  <c r="AY305" i="315"/>
  <c r="AG311" i="315"/>
  <c r="BK311" i="315"/>
  <c r="AC316" i="315"/>
  <c r="AV316" i="315"/>
  <c r="AC317" i="315"/>
  <c r="BM317" i="315" s="1"/>
  <c r="AV317" i="315"/>
  <c r="BD319" i="315"/>
  <c r="BC319" i="315"/>
  <c r="BB319" i="315"/>
  <c r="BC320" i="315"/>
  <c r="BB320" i="315"/>
  <c r="BD323" i="315"/>
  <c r="BC323" i="315"/>
  <c r="BB323" i="315"/>
  <c r="BD328" i="315"/>
  <c r="AP328" i="315"/>
  <c r="AQ328" i="315" s="1"/>
  <c r="BC328" i="315"/>
  <c r="AP329" i="315"/>
  <c r="AQ329" i="315" s="1"/>
  <c r="BC329" i="315"/>
  <c r="BD329" i="315"/>
  <c r="AC329" i="315"/>
  <c r="AV329" i="315"/>
  <c r="BI329" i="315"/>
  <c r="BC330" i="315"/>
  <c r="BD330" i="315"/>
  <c r="AP330" i="315"/>
  <c r="AQ330" i="315" s="1"/>
  <c r="AC330" i="315"/>
  <c r="BI330" i="315"/>
  <c r="BC331" i="315"/>
  <c r="BD331" i="315"/>
  <c r="AP331" i="315"/>
  <c r="AQ331" i="315" s="1"/>
  <c r="BC332" i="315"/>
  <c r="BD332" i="315"/>
  <c r="AP333" i="315"/>
  <c r="AQ333" i="315" s="1"/>
  <c r="BC333" i="315"/>
  <c r="BD333" i="315"/>
  <c r="AC333" i="315"/>
  <c r="AV333" i="315"/>
  <c r="BI333" i="315"/>
  <c r="BD334" i="315"/>
  <c r="AP334" i="315"/>
  <c r="BC334" i="315"/>
  <c r="BD335" i="315"/>
  <c r="BC335" i="315"/>
  <c r="AC335" i="315"/>
  <c r="BM335" i="315" s="1"/>
  <c r="BI335" i="315"/>
  <c r="AV335" i="315"/>
  <c r="AP336" i="315"/>
  <c r="AQ336" i="315" s="1"/>
  <c r="BC336" i="315"/>
  <c r="AC336" i="315"/>
  <c r="BI336" i="315"/>
  <c r="BD337" i="315"/>
  <c r="BC337" i="315"/>
  <c r="AP337" i="315"/>
  <c r="AQ337" i="315" s="1"/>
  <c r="AC337" i="315"/>
  <c r="BM337" i="315" s="1"/>
  <c r="BI337" i="315"/>
  <c r="BD338" i="315"/>
  <c r="BC338" i="315"/>
  <c r="AC338" i="315"/>
  <c r="BI338" i="315"/>
  <c r="AV338" i="315"/>
  <c r="BC339" i="315"/>
  <c r="BD339" i="315"/>
  <c r="AP339" i="315"/>
  <c r="AQ339" i="315" s="1"/>
  <c r="BC340" i="315"/>
  <c r="AP340" i="315"/>
  <c r="AQ340" i="315" s="1"/>
  <c r="BD340" i="315"/>
  <c r="AC340" i="315"/>
  <c r="BI340" i="315"/>
  <c r="AV340" i="315"/>
  <c r="BD341" i="315"/>
  <c r="BC341" i="315"/>
  <c r="AP341" i="315"/>
  <c r="AQ341" i="315" s="1"/>
  <c r="AC341" i="315"/>
  <c r="BI341" i="315"/>
  <c r="AP342" i="315"/>
  <c r="AQ342" i="315" s="1"/>
  <c r="BC342" i="315"/>
  <c r="AC344" i="315"/>
  <c r="AV344" i="315"/>
  <c r="BI344" i="315"/>
  <c r="AT59" i="315"/>
  <c r="BJ373" i="315"/>
  <c r="AE72" i="315"/>
  <c r="AW72" i="315"/>
  <c r="AE73" i="315"/>
  <c r="BM73" i="315" s="1"/>
  <c r="AW73" i="315"/>
  <c r="AE74" i="315"/>
  <c r="AW74" i="315"/>
  <c r="Y76" i="315"/>
  <c r="BG76" i="315"/>
  <c r="AT76" i="315"/>
  <c r="Y78" i="315"/>
  <c r="BG78" i="315"/>
  <c r="Y80" i="315"/>
  <c r="BM80" i="315" s="1"/>
  <c r="BG80" i="315"/>
  <c r="Y81" i="315"/>
  <c r="BG81" i="315"/>
  <c r="AT81" i="315"/>
  <c r="W82" i="315"/>
  <c r="AS82" i="315"/>
  <c r="AC133" i="315"/>
  <c r="BI133" i="315"/>
  <c r="BB134" i="315"/>
  <c r="BC134" i="315"/>
  <c r="AP134" i="315"/>
  <c r="AQ134" i="315" s="1"/>
  <c r="AC134" i="315"/>
  <c r="BM134" i="315" s="1"/>
  <c r="AV134" i="315"/>
  <c r="BI134" i="315"/>
  <c r="BC135" i="315"/>
  <c r="AP135" i="315"/>
  <c r="AQ135" i="315" s="1"/>
  <c r="BD135" i="315"/>
  <c r="BB135" i="315"/>
  <c r="AA135" i="315"/>
  <c r="AU135" i="315"/>
  <c r="AA136" i="315"/>
  <c r="AU136" i="315"/>
  <c r="AA141" i="315"/>
  <c r="AU141" i="315"/>
  <c r="AA144" i="315"/>
  <c r="AU144" i="315"/>
  <c r="AA147" i="315"/>
  <c r="BM147" i="315" s="1"/>
  <c r="AU147" i="315"/>
  <c r="AA152" i="315"/>
  <c r="AU152" i="315"/>
  <c r="AA154" i="315"/>
  <c r="BM154" i="315" s="1"/>
  <c r="BV154" i="315" s="1"/>
  <c r="AU154" i="315"/>
  <c r="AA156" i="315"/>
  <c r="BM156" i="315" s="1"/>
  <c r="AU156" i="315"/>
  <c r="AA161" i="315"/>
  <c r="AU161" i="315"/>
  <c r="AA162" i="315"/>
  <c r="AU162" i="315"/>
  <c r="AA163" i="315"/>
  <c r="AU163" i="315"/>
  <c r="Y164" i="315"/>
  <c r="BM164" i="315" s="1"/>
  <c r="BG164" i="315"/>
  <c r="AT164" i="315"/>
  <c r="Y165" i="315"/>
  <c r="BG165" i="315"/>
  <c r="W292" i="315"/>
  <c r="AS292" i="315"/>
  <c r="BF292" i="315"/>
  <c r="AS300" i="315"/>
  <c r="W300" i="315"/>
  <c r="BL187" i="315"/>
  <c r="BI403" i="315"/>
  <c r="AG69" i="315"/>
  <c r="AX69" i="315"/>
  <c r="AG70" i="315"/>
  <c r="BM70" i="315" s="1"/>
  <c r="AX70" i="315"/>
  <c r="AE131" i="315"/>
  <c r="AW131" i="315"/>
  <c r="AE241" i="315"/>
  <c r="BJ241" i="315"/>
  <c r="AW241" i="315"/>
  <c r="AE249" i="315"/>
  <c r="AW249" i="315"/>
  <c r="BJ249" i="315"/>
  <c r="Y275" i="315"/>
  <c r="BG275" i="315"/>
  <c r="BG60" i="315"/>
  <c r="BG61" i="315"/>
  <c r="AI113" i="315"/>
  <c r="BL113" i="315"/>
  <c r="AI114" i="315"/>
  <c r="BL114" i="315"/>
  <c r="AI115" i="315"/>
  <c r="BL115" i="315"/>
  <c r="AI116" i="315"/>
  <c r="BL116" i="315"/>
  <c r="AI120" i="315"/>
  <c r="BL120" i="315"/>
  <c r="AI121" i="315"/>
  <c r="BM121" i="315" s="1"/>
  <c r="AY121" i="315"/>
  <c r="BL121" i="315"/>
  <c r="AI122" i="315"/>
  <c r="BM122" i="315" s="1"/>
  <c r="BS122" i="315" s="1"/>
  <c r="BL122" i="315"/>
  <c r="AY122" i="315"/>
  <c r="AG123" i="315"/>
  <c r="BK123" i="315"/>
  <c r="AX123" i="315"/>
  <c r="AG124" i="315"/>
  <c r="BM124" i="315" s="1"/>
  <c r="AX124" i="315"/>
  <c r="AG125" i="315"/>
  <c r="BM125" i="315" s="1"/>
  <c r="AX125" i="315"/>
  <c r="AG126" i="315"/>
  <c r="BK126" i="315"/>
  <c r="AG129" i="315"/>
  <c r="BK129" i="315"/>
  <c r="AG130" i="315"/>
  <c r="BM130" i="315" s="1"/>
  <c r="BK130" i="315"/>
  <c r="AI222" i="315"/>
  <c r="AY222" i="315"/>
  <c r="BL222" i="315"/>
  <c r="AI223" i="315"/>
  <c r="AY223" i="315"/>
  <c r="AI224" i="315"/>
  <c r="AY224" i="315"/>
  <c r="BL224" i="315"/>
  <c r="AI225" i="315"/>
  <c r="BL225" i="315"/>
  <c r="AY225" i="315"/>
  <c r="AI227" i="315"/>
  <c r="AY227" i="315"/>
  <c r="BL227" i="315"/>
  <c r="AS191" i="315"/>
  <c r="BM131" i="315"/>
  <c r="AR97" i="315"/>
  <c r="AQ127" i="315"/>
  <c r="AW139" i="315"/>
  <c r="AS245" i="315"/>
  <c r="AR205" i="315"/>
  <c r="AR127" i="315"/>
  <c r="AS291" i="315"/>
  <c r="AW312" i="315"/>
  <c r="AU351" i="315"/>
  <c r="AW374" i="315"/>
  <c r="AY384" i="315"/>
  <c r="AT127" i="315"/>
  <c r="AS200" i="315"/>
  <c r="AX237" i="315"/>
  <c r="AS294" i="315"/>
  <c r="AV402" i="315"/>
  <c r="AX88" i="315"/>
  <c r="AS127" i="315"/>
  <c r="AW377" i="315"/>
  <c r="AV403" i="315"/>
  <c r="AW262" i="315"/>
  <c r="AS290" i="315"/>
  <c r="AV95" i="315"/>
  <c r="AW242" i="315"/>
  <c r="AS293" i="315"/>
  <c r="AU348" i="315"/>
  <c r="BG82" i="315"/>
  <c r="AR184" i="315"/>
  <c r="AT204" i="315"/>
  <c r="AV204" i="315"/>
  <c r="AV233" i="315"/>
  <c r="AX233" i="315"/>
  <c r="W166" i="315"/>
  <c r="AS166" i="315"/>
  <c r="BD208" i="315"/>
  <c r="BB208" i="315"/>
  <c r="AC208" i="315"/>
  <c r="BM208" i="315" s="1"/>
  <c r="AV208" i="315"/>
  <c r="BC209" i="315"/>
  <c r="BB209" i="315"/>
  <c r="AI234" i="315"/>
  <c r="AY234" i="315"/>
  <c r="AY236" i="315"/>
  <c r="AI236" i="315"/>
  <c r="BD325" i="315"/>
  <c r="BB325" i="315"/>
  <c r="AA354" i="315"/>
  <c r="AU354" i="315"/>
  <c r="AG396" i="315"/>
  <c r="BK396" i="315"/>
  <c r="Y415" i="315"/>
  <c r="BG415" i="315"/>
  <c r="Y416" i="315"/>
  <c r="BG416" i="315"/>
  <c r="Y417" i="315"/>
  <c r="BG417" i="315"/>
  <c r="Y421" i="315"/>
  <c r="BG421" i="315"/>
  <c r="U187" i="315"/>
  <c r="BM187" i="315" s="1"/>
  <c r="BV187" i="315" s="1"/>
  <c r="BE187" i="315"/>
  <c r="U234" i="315"/>
  <c r="BE234" i="315"/>
  <c r="W278" i="315"/>
  <c r="AS278" i="315"/>
  <c r="BD345" i="315"/>
  <c r="AP345" i="315"/>
  <c r="BD346" i="315"/>
  <c r="AP346" i="315"/>
  <c r="BC347" i="315"/>
  <c r="BD347" i="315"/>
  <c r="AP347" i="315"/>
  <c r="AQ347" i="315" s="1"/>
  <c r="BC348" i="315"/>
  <c r="BD348" i="315"/>
  <c r="AP348" i="315"/>
  <c r="BC349" i="315"/>
  <c r="BD349" i="315"/>
  <c r="AP349" i="315"/>
  <c r="AQ349" i="315" s="1"/>
  <c r="BC350" i="315"/>
  <c r="BD350" i="315"/>
  <c r="AP350" i="315"/>
  <c r="AQ350" i="315" s="1"/>
  <c r="BC351" i="315"/>
  <c r="BD351" i="315"/>
  <c r="AP351" i="315"/>
  <c r="AQ351" i="315" s="1"/>
  <c r="BC352" i="315"/>
  <c r="BD352" i="315"/>
  <c r="AP352" i="315"/>
  <c r="AQ352" i="315" s="1"/>
  <c r="AC352" i="315"/>
  <c r="BI352" i="315"/>
  <c r="AV352" i="315"/>
  <c r="AP353" i="315"/>
  <c r="AQ353" i="315" s="1"/>
  <c r="BD353" i="315"/>
  <c r="BC353" i="315"/>
  <c r="AC353" i="315"/>
  <c r="BI353" i="315"/>
  <c r="AV353" i="315"/>
  <c r="BC354" i="315"/>
  <c r="BD354" i="315"/>
  <c r="AP354" i="315"/>
  <c r="AQ354" i="315" s="1"/>
  <c r="AE406" i="315"/>
  <c r="AW406" i="315"/>
  <c r="BJ406" i="315"/>
  <c r="BC408" i="315"/>
  <c r="BB408" i="315"/>
  <c r="BB411" i="315"/>
  <c r="AP411" i="315"/>
  <c r="AQ411" i="315" s="1"/>
  <c r="BC411" i="315"/>
  <c r="BC412" i="315"/>
  <c r="BD412" i="315"/>
  <c r="BB412" i="315"/>
  <c r="AP412" i="315"/>
  <c r="AQ412" i="315" s="1"/>
  <c r="AU165" i="315"/>
  <c r="W182" i="315"/>
  <c r="AS182" i="315"/>
  <c r="AI263" i="315"/>
  <c r="AY263" i="315"/>
  <c r="AY264" i="315"/>
  <c r="AI264" i="315"/>
  <c r="AS308" i="315"/>
  <c r="W308" i="315"/>
  <c r="AG341" i="315"/>
  <c r="AX341" i="315"/>
  <c r="BK341" i="315"/>
  <c r="AG342" i="315"/>
  <c r="AX342" i="315"/>
  <c r="BK342" i="315"/>
  <c r="AG343" i="315"/>
  <c r="BK343" i="315"/>
  <c r="AX343" i="315"/>
  <c r="U396" i="315"/>
  <c r="BM396" i="315" s="1"/>
  <c r="AR396" i="315"/>
  <c r="BE396" i="315"/>
  <c r="AS149" i="315"/>
  <c r="AU164" i="315"/>
  <c r="AR243" i="315"/>
  <c r="AS243" i="315"/>
  <c r="BH179" i="315"/>
  <c r="AA179" i="315"/>
  <c r="BG199" i="315"/>
  <c r="Y199" i="315"/>
  <c r="W395" i="315"/>
  <c r="AS395" i="315"/>
  <c r="AI403" i="315"/>
  <c r="BL403" i="315"/>
  <c r="AT90" i="315"/>
  <c r="AT109" i="315"/>
  <c r="AW127" i="315"/>
  <c r="AY139" i="315"/>
  <c r="AX155" i="315"/>
  <c r="AV235" i="315"/>
  <c r="AS235" i="315"/>
  <c r="AR247" i="315"/>
  <c r="AS247" i="315"/>
  <c r="BC345" i="315"/>
  <c r="AA222" i="315"/>
  <c r="BH222" i="315"/>
  <c r="AU222" i="315"/>
  <c r="AU223" i="315"/>
  <c r="BH223" i="315"/>
  <c r="AA223" i="315"/>
  <c r="AG288" i="315"/>
  <c r="BK288" i="315"/>
  <c r="W372" i="315"/>
  <c r="AS372" i="315"/>
  <c r="W373" i="315"/>
  <c r="AS373" i="315"/>
  <c r="BF375" i="315"/>
  <c r="AS375" i="315"/>
  <c r="W376" i="315"/>
  <c r="BF376" i="315"/>
  <c r="AS376" i="315"/>
  <c r="W377" i="315"/>
  <c r="BF377" i="315"/>
  <c r="AS377" i="315"/>
  <c r="BD382" i="315"/>
  <c r="BC382" i="315"/>
  <c r="AP382" i="315"/>
  <c r="AQ382" i="315" s="1"/>
  <c r="Y399" i="315"/>
  <c r="BG399" i="315"/>
  <c r="AT399" i="315"/>
  <c r="Y400" i="315"/>
  <c r="BG400" i="315"/>
  <c r="AT400" i="315"/>
  <c r="U402" i="315"/>
  <c r="BE402" i="315"/>
  <c r="U403" i="315"/>
  <c r="BE403" i="315"/>
  <c r="AR64" i="315"/>
  <c r="BE115" i="315"/>
  <c r="AT118" i="315"/>
  <c r="AQ143" i="315"/>
  <c r="AQ148" i="315"/>
  <c r="AX185" i="315"/>
  <c r="AY185" i="315"/>
  <c r="AS185" i="315"/>
  <c r="AR234" i="315"/>
  <c r="BC196" i="315"/>
  <c r="BD196" i="315"/>
  <c r="BD198" i="315"/>
  <c r="BB198" i="315"/>
  <c r="AG221" i="315"/>
  <c r="AX221" i="315"/>
  <c r="U252" i="315"/>
  <c r="BE252" i="315"/>
  <c r="Y371" i="315"/>
  <c r="BG371" i="315"/>
  <c r="BH398" i="315"/>
  <c r="AA398" i="315"/>
  <c r="AT82" i="315"/>
  <c r="AR115" i="315"/>
  <c r="AU146" i="315"/>
  <c r="BE184" i="315"/>
  <c r="AV240" i="315"/>
  <c r="AS240" i="315"/>
  <c r="Y333" i="315"/>
  <c r="BG333" i="315"/>
  <c r="Y334" i="315"/>
  <c r="BG334" i="315"/>
  <c r="AC397" i="315"/>
  <c r="AV397" i="315"/>
  <c r="BI397" i="315"/>
  <c r="BD398" i="315"/>
  <c r="BB398" i="315"/>
  <c r="BC398" i="315"/>
  <c r="AP398" i="315"/>
  <c r="AS84" i="315"/>
  <c r="AS85" i="315"/>
  <c r="AV239" i="315"/>
  <c r="AX239" i="315"/>
  <c r="AG192" i="315"/>
  <c r="BK192" i="315"/>
  <c r="AG193" i="315"/>
  <c r="AX193" i="315"/>
  <c r="AA210" i="315"/>
  <c r="AU210" i="315"/>
  <c r="Y212" i="315"/>
  <c r="BG212" i="315"/>
  <c r="Y213" i="315"/>
  <c r="AT213" i="315"/>
  <c r="Y214" i="315"/>
  <c r="AT214" i="315"/>
  <c r="BB243" i="315"/>
  <c r="BD243" i="315"/>
  <c r="BB245" i="315"/>
  <c r="BD245" i="315"/>
  <c r="AC249" i="315"/>
  <c r="BI249" i="315"/>
  <c r="AE310" i="315"/>
  <c r="BJ310" i="315"/>
  <c r="AE311" i="315"/>
  <c r="AW311" i="315"/>
  <c r="BJ311" i="315"/>
  <c r="AA329" i="315"/>
  <c r="AU329" i="315"/>
  <c r="BH330" i="315"/>
  <c r="AA330" i="315"/>
  <c r="AT356" i="315"/>
  <c r="AY356" i="315"/>
  <c r="Y357" i="315"/>
  <c r="BG357" i="315"/>
  <c r="Y361" i="315"/>
  <c r="BG361" i="315"/>
  <c r="W363" i="315"/>
  <c r="BF363" i="315"/>
  <c r="AI364" i="315"/>
  <c r="BL364" i="315"/>
  <c r="AG366" i="315"/>
  <c r="BK366" i="315"/>
  <c r="AE367" i="315"/>
  <c r="AW367" i="315"/>
  <c r="BJ367" i="315"/>
  <c r="AT348" i="315"/>
  <c r="AR229" i="315"/>
  <c r="AX191" i="315"/>
  <c r="AS261" i="315"/>
  <c r="AW298" i="315"/>
  <c r="AS304" i="315"/>
  <c r="AW266" i="315"/>
  <c r="AR345" i="315"/>
  <c r="AY271" i="315"/>
  <c r="AV198" i="315"/>
  <c r="AV345" i="315"/>
  <c r="AV346" i="315"/>
  <c r="AU230" i="315"/>
  <c r="AX230" i="315"/>
  <c r="AV230" i="315"/>
  <c r="AV231" i="315"/>
  <c r="AX231" i="315"/>
  <c r="AE370" i="315"/>
  <c r="BJ370" i="315"/>
  <c r="AW370" i="315"/>
  <c r="AS63" i="315"/>
  <c r="BH93" i="315"/>
  <c r="AW125" i="315"/>
  <c r="AR143" i="315"/>
  <c r="BL171" i="315"/>
  <c r="AX186" i="315"/>
  <c r="AX226" i="315"/>
  <c r="AS232" i="315"/>
  <c r="AG253" i="315"/>
  <c r="BK253" i="315"/>
  <c r="AE254" i="315"/>
  <c r="AW254" i="315"/>
  <c r="AW292" i="315"/>
  <c r="BJ292" i="315"/>
  <c r="AE292" i="315"/>
  <c r="BK340" i="315"/>
  <c r="AG340" i="315"/>
  <c r="BM340" i="315" s="1"/>
  <c r="AW386" i="315"/>
  <c r="AS386" i="315"/>
  <c r="BD409" i="315"/>
  <c r="BB409" i="315"/>
  <c r="AP409" i="315"/>
  <c r="AQ409" i="315" s="1"/>
  <c r="AP410" i="315"/>
  <c r="BD410" i="315"/>
  <c r="BC410" i="315"/>
  <c r="BB410" i="315"/>
  <c r="AC410" i="315"/>
  <c r="BI410" i="315"/>
  <c r="AE369" i="315"/>
  <c r="BJ369" i="315"/>
  <c r="AW369" i="315"/>
  <c r="BC62" i="315"/>
  <c r="BB62" i="315"/>
  <c r="AS137" i="315"/>
  <c r="AW196" i="315"/>
  <c r="AP199" i="315"/>
  <c r="AQ199" i="315" s="1"/>
  <c r="AV200" i="315"/>
  <c r="U253" i="315"/>
  <c r="BE253" i="315"/>
  <c r="AA258" i="315"/>
  <c r="AU258" i="315"/>
  <c r="Y338" i="315"/>
  <c r="BM338" i="315" s="1"/>
  <c r="AT338" i="315"/>
  <c r="BG338" i="315"/>
  <c r="AY367" i="315"/>
  <c r="AI367" i="315"/>
  <c r="AE285" i="315"/>
  <c r="AW285" i="315"/>
  <c r="BJ285" i="315"/>
  <c r="AS105" i="315"/>
  <c r="AQ150" i="315"/>
  <c r="AQ160" i="315"/>
  <c r="AT167" i="315"/>
  <c r="AT181" i="315"/>
  <c r="AS189" i="315"/>
  <c r="BB199" i="315"/>
  <c r="AT234" i="315"/>
  <c r="AS236" i="315"/>
  <c r="BG287" i="315"/>
  <c r="AE400" i="315"/>
  <c r="AW400" i="315"/>
  <c r="BD401" i="315"/>
  <c r="BB401" i="315"/>
  <c r="AA401" i="315"/>
  <c r="BH401" i="315"/>
  <c r="AU401" i="315"/>
  <c r="AA403" i="315"/>
  <c r="BH403" i="315"/>
  <c r="AU403" i="315"/>
  <c r="AS405" i="315"/>
  <c r="AR405" i="315"/>
  <c r="AU405" i="315"/>
  <c r="BK73" i="315"/>
  <c r="AS103" i="315"/>
  <c r="AX109" i="315"/>
  <c r="BE121" i="315"/>
  <c r="BF136" i="315"/>
  <c r="AR146" i="315"/>
  <c r="AR161" i="315"/>
  <c r="BG167" i="315"/>
  <c r="AU186" i="315"/>
  <c r="AY191" i="315"/>
  <c r="BD199" i="315"/>
  <c r="AY203" i="315"/>
  <c r="BG208" i="315"/>
  <c r="AT208" i="315"/>
  <c r="BH216" i="315"/>
  <c r="AY320" i="315"/>
  <c r="AT320" i="315"/>
  <c r="AE278" i="315"/>
  <c r="BJ278" i="315"/>
  <c r="AG316" i="315"/>
  <c r="BK316" i="315"/>
  <c r="AX316" i="315"/>
  <c r="AE318" i="315"/>
  <c r="AW318" i="315"/>
  <c r="BC324" i="315"/>
  <c r="BB324" i="315"/>
  <c r="BG324" i="315"/>
  <c r="Y324" i="315"/>
  <c r="AR346" i="315"/>
  <c r="BE346" i="315"/>
  <c r="AA364" i="315"/>
  <c r="BH364" i="315"/>
  <c r="Y366" i="315"/>
  <c r="BG366" i="315"/>
  <c r="AG399" i="315"/>
  <c r="AX399" i="315"/>
  <c r="BK399" i="315"/>
  <c r="BK418" i="315"/>
  <c r="AG418" i="315"/>
  <c r="AS101" i="315"/>
  <c r="AW111" i="315"/>
  <c r="AR140" i="315"/>
  <c r="AQ159" i="315"/>
  <c r="AU227" i="315"/>
  <c r="BF236" i="315"/>
  <c r="Y311" i="315"/>
  <c r="BG311" i="315"/>
  <c r="AU344" i="315"/>
  <c r="AA344" i="315"/>
  <c r="AE378" i="315"/>
  <c r="BJ378" i="315"/>
  <c r="AW378" i="315"/>
  <c r="BL398" i="315"/>
  <c r="AI398" i="315"/>
  <c r="AX73" i="315"/>
  <c r="BH82" i="315"/>
  <c r="AR121" i="315"/>
  <c r="AT183" i="315"/>
  <c r="AQ189" i="315"/>
  <c r="AS203" i="315"/>
  <c r="Y249" i="315"/>
  <c r="AT249" i="315"/>
  <c r="BG255" i="315"/>
  <c r="Y255" i="315"/>
  <c r="U333" i="315"/>
  <c r="BE333" i="315"/>
  <c r="U334" i="315"/>
  <c r="AR334" i="315"/>
  <c r="BE334" i="315"/>
  <c r="AC342" i="315"/>
  <c r="BI342" i="315"/>
  <c r="AV342" i="315"/>
  <c r="BC343" i="315"/>
  <c r="AP343" i="315"/>
  <c r="AQ343" i="315" s="1"/>
  <c r="BD343" i="315"/>
  <c r="AC343" i="315"/>
  <c r="BI343" i="315"/>
  <c r="BD344" i="315"/>
  <c r="BC344" i="315"/>
  <c r="AP344" i="315"/>
  <c r="AQ344" i="315" s="1"/>
  <c r="AI373" i="315"/>
  <c r="AY373" i="315"/>
  <c r="AI394" i="315"/>
  <c r="BL394" i="315"/>
  <c r="AG395" i="315"/>
  <c r="AX395" i="315"/>
  <c r="U416" i="315"/>
  <c r="BE416" i="315"/>
  <c r="BG183" i="315"/>
  <c r="AT186" i="315"/>
  <c r="AT189" i="315"/>
  <c r="AT203" i="315"/>
  <c r="AX204" i="315"/>
  <c r="AR244" i="315"/>
  <c r="AW244" i="315"/>
  <c r="AS244" i="315"/>
  <c r="AR246" i="315"/>
  <c r="AS246" i="315"/>
  <c r="AW275" i="315"/>
  <c r="AE275" i="315"/>
  <c r="AY328" i="315"/>
  <c r="Y329" i="315"/>
  <c r="AT329" i="315"/>
  <c r="BG329" i="315"/>
  <c r="Y354" i="315"/>
  <c r="AT354" i="315"/>
  <c r="BG354" i="315"/>
  <c r="W360" i="315"/>
  <c r="BM360" i="315" s="1"/>
  <c r="BF360" i="315"/>
  <c r="AS360" i="315"/>
  <c r="W361" i="315"/>
  <c r="AS361" i="315"/>
  <c r="BF361" i="315"/>
  <c r="U394" i="315"/>
  <c r="BM394" i="315" s="1"/>
  <c r="AR394" i="315"/>
  <c r="AU295" i="315"/>
  <c r="AV349" i="315"/>
  <c r="AR351" i="315"/>
  <c r="AW282" i="315"/>
  <c r="AY301" i="315"/>
  <c r="AS313" i="315"/>
  <c r="AT324" i="315"/>
  <c r="AQ391" i="315"/>
  <c r="AW243" i="315"/>
  <c r="AW247" i="315"/>
  <c r="AS296" i="315"/>
  <c r="AS248" i="315"/>
  <c r="AW296" i="315"/>
  <c r="AT323" i="315"/>
  <c r="AT390" i="315"/>
  <c r="AW248" i="315"/>
  <c r="AY255" i="315"/>
  <c r="AW257" i="315"/>
  <c r="AU323" i="315"/>
  <c r="AS238" i="315"/>
  <c r="AW245" i="315"/>
  <c r="AY272" i="315"/>
  <c r="AW391" i="315"/>
  <c r="AT414" i="315"/>
  <c r="P36" i="310"/>
  <c r="P28" i="310"/>
  <c r="P20" i="310"/>
  <c r="P12" i="310"/>
  <c r="P38" i="304"/>
  <c r="P31" i="305"/>
  <c r="P30" i="305"/>
  <c r="P29" i="305"/>
  <c r="P20" i="305"/>
  <c r="P12" i="305"/>
  <c r="P9" i="305"/>
  <c r="P8" i="306"/>
  <c r="P25" i="306"/>
  <c r="P38" i="299"/>
  <c r="P36" i="299"/>
  <c r="P34" i="299"/>
  <c r="L279" i="298"/>
  <c r="L213" i="298"/>
  <c r="M330" i="298"/>
  <c r="M194" i="298"/>
  <c r="N213" i="298"/>
  <c r="N143" i="298"/>
  <c r="O320" i="298"/>
  <c r="O149" i="298"/>
  <c r="P32" i="301"/>
  <c r="P30" i="301"/>
  <c r="J415" i="298"/>
  <c r="K431" i="298"/>
  <c r="L415" i="298"/>
  <c r="M431" i="298"/>
  <c r="N415" i="298"/>
  <c r="O431" i="298"/>
  <c r="P35" i="311"/>
  <c r="P27" i="311"/>
  <c r="I137" i="297"/>
  <c r="AQ138" i="315"/>
  <c r="AT145" i="315"/>
  <c r="AU177" i="315"/>
  <c r="AX177" i="315"/>
  <c r="AV190" i="315"/>
  <c r="AW289" i="315"/>
  <c r="AW294" i="315"/>
  <c r="AQ355" i="315"/>
  <c r="AI197" i="315"/>
  <c r="AI117" i="315"/>
  <c r="AI64" i="315"/>
  <c r="AA105" i="315"/>
  <c r="P8" i="304"/>
  <c r="P15" i="306"/>
  <c r="P13" i="306"/>
  <c r="M406" i="298"/>
  <c r="M279" i="298"/>
  <c r="M149" i="298"/>
  <c r="M143" i="298"/>
  <c r="N406" i="298"/>
  <c r="N256" i="298"/>
  <c r="O367" i="298"/>
  <c r="O260" i="298"/>
  <c r="O230" i="298"/>
  <c r="O143" i="298"/>
  <c r="O111" i="298"/>
  <c r="P36" i="301"/>
  <c r="J427" i="298"/>
  <c r="L427" i="298"/>
  <c r="O415" i="298"/>
  <c r="P31" i="311"/>
  <c r="P13" i="311"/>
  <c r="P19" i="311"/>
  <c r="P11" i="311"/>
  <c r="F310" i="297"/>
  <c r="I174" i="297"/>
  <c r="P37" i="303"/>
  <c r="P35" i="303"/>
  <c r="P33" i="303"/>
  <c r="P31" i="303"/>
  <c r="P29" i="303"/>
  <c r="P27" i="303"/>
  <c r="P25" i="303"/>
  <c r="P23" i="303"/>
  <c r="P21" i="303"/>
  <c r="P19" i="303"/>
  <c r="P17" i="303"/>
  <c r="P15" i="303"/>
  <c r="P13" i="303"/>
  <c r="P11" i="303"/>
  <c r="P9" i="303"/>
  <c r="AW91" i="315"/>
  <c r="AV97" i="315"/>
  <c r="AQ119" i="315"/>
  <c r="AT140" i="315"/>
  <c r="AQ142" i="315"/>
  <c r="AY145" i="315"/>
  <c r="AV145" i="315"/>
  <c r="AT146" i="315"/>
  <c r="AY151" i="315"/>
  <c r="AQ170" i="315"/>
  <c r="AY190" i="315"/>
  <c r="AR202" i="315"/>
  <c r="AW205" i="315"/>
  <c r="AW281" i="315"/>
  <c r="AW291" i="315"/>
  <c r="AW293" i="315"/>
  <c r="AY304" i="315"/>
  <c r="AS312" i="315"/>
  <c r="AQ322" i="315"/>
  <c r="AU347" i="315"/>
  <c r="AV348" i="315"/>
  <c r="AX348" i="315"/>
  <c r="AU355" i="315"/>
  <c r="AS368" i="315"/>
  <c r="AX390" i="315"/>
  <c r="AW405" i="315"/>
  <c r="AR408" i="315"/>
  <c r="AC191" i="315"/>
  <c r="AC97" i="315"/>
  <c r="P18" i="302"/>
  <c r="P14" i="302"/>
  <c r="P10" i="302"/>
  <c r="M260" i="298"/>
  <c r="M230" i="298"/>
  <c r="N260" i="298"/>
  <c r="N146" i="298"/>
  <c r="N132" i="298"/>
  <c r="O213" i="298"/>
  <c r="P19" i="301"/>
  <c r="J431" i="298"/>
  <c r="K415" i="298"/>
  <c r="L431" i="298"/>
  <c r="P21" i="301"/>
  <c r="C324" i="297"/>
  <c r="H324" i="297" s="1"/>
  <c r="G292" i="297"/>
  <c r="G288" i="297"/>
  <c r="I275" i="297"/>
  <c r="I202" i="297"/>
  <c r="F174" i="297"/>
  <c r="F169" i="297"/>
  <c r="I168" i="297"/>
  <c r="I131" i="297"/>
  <c r="H95" i="297"/>
  <c r="J293" i="298"/>
  <c r="I293" i="298"/>
  <c r="E293" i="298"/>
  <c r="K293" i="298"/>
  <c r="L293" i="298"/>
  <c r="M293" i="298"/>
  <c r="N293" i="298"/>
  <c r="D292" i="298"/>
  <c r="D305" i="298"/>
  <c r="H165" i="298"/>
  <c r="K155" i="298"/>
  <c r="M155" i="298"/>
  <c r="O161" i="298"/>
  <c r="O157" i="298"/>
  <c r="D181" i="298"/>
  <c r="H181" i="298" s="1"/>
  <c r="F57" i="297"/>
  <c r="AQ83" i="315"/>
  <c r="AQ100" i="315"/>
  <c r="AQ104" i="315"/>
  <c r="AX127" i="315"/>
  <c r="AQ137" i="315"/>
  <c r="AQ139" i="315"/>
  <c r="AY140" i="315"/>
  <c r="AV140" i="315"/>
  <c r="AR142" i="315"/>
  <c r="AU143" i="315"/>
  <c r="AV143" i="315"/>
  <c r="AQ145" i="315"/>
  <c r="AY146" i="315"/>
  <c r="AV146" i="315"/>
  <c r="AW155" i="315"/>
  <c r="AS159" i="315"/>
  <c r="AV159" i="315"/>
  <c r="AQ162" i="315"/>
  <c r="AQ166" i="315"/>
  <c r="AS177" i="315"/>
  <c r="AW185" i="315"/>
  <c r="AR185" i="315"/>
  <c r="AU189" i="315"/>
  <c r="AX189" i="315"/>
  <c r="AW191" i="315"/>
  <c r="AR191" i="315"/>
  <c r="AV196" i="315"/>
  <c r="AQ200" i="315"/>
  <c r="AW200" i="315"/>
  <c r="AT202" i="315"/>
  <c r="AW203" i="315"/>
  <c r="AQ204" i="315"/>
  <c r="AU226" i="315"/>
  <c r="AY228" i="315"/>
  <c r="AX232" i="315"/>
  <c r="AX235" i="315"/>
  <c r="AX238" i="315"/>
  <c r="AX240" i="315"/>
  <c r="AX243" i="315"/>
  <c r="AX244" i="315"/>
  <c r="AX245" i="315"/>
  <c r="AX246" i="315"/>
  <c r="AX247" i="315"/>
  <c r="AX248" i="315"/>
  <c r="AW261" i="315"/>
  <c r="AU266" i="315"/>
  <c r="AW267" i="315"/>
  <c r="AW279" i="315"/>
  <c r="AS284" i="315"/>
  <c r="AW304" i="315"/>
  <c r="AW307" i="315"/>
  <c r="AT322" i="315"/>
  <c r="AT331" i="315"/>
  <c r="AT339" i="315"/>
  <c r="AX351" i="315"/>
  <c r="AQ356" i="315"/>
  <c r="AY362" i="315"/>
  <c r="AW368" i="315"/>
  <c r="AU374" i="315"/>
  <c r="AS391" i="315"/>
  <c r="AU391" i="315"/>
  <c r="AS404" i="315"/>
  <c r="W228" i="315"/>
  <c r="W244" i="315"/>
  <c r="W101" i="315"/>
  <c r="AA145" i="315"/>
  <c r="AI181" i="315"/>
  <c r="F366" i="297"/>
  <c r="I364" i="297"/>
  <c r="I354" i="297"/>
  <c r="C310" i="297"/>
  <c r="H310" i="297" s="1"/>
  <c r="I294" i="297"/>
  <c r="I286" i="297"/>
  <c r="F275" i="297"/>
  <c r="I274" i="297"/>
  <c r="G269" i="297"/>
  <c r="I262" i="297"/>
  <c r="G225" i="297"/>
  <c r="H160" i="297"/>
  <c r="F144" i="297"/>
  <c r="F131" i="297"/>
  <c r="I121" i="297"/>
  <c r="C115" i="297"/>
  <c r="H115" i="297" s="1"/>
  <c r="G93" i="297"/>
  <c r="E92" i="297"/>
  <c r="H90" i="297"/>
  <c r="C86" i="297"/>
  <c r="H86" i="297" s="1"/>
  <c r="J86" i="297" s="1"/>
  <c r="H305" i="298"/>
  <c r="H293" i="298"/>
  <c r="H285" i="298"/>
  <c r="O285" i="298"/>
  <c r="D312" i="298"/>
  <c r="H312" i="298" s="1"/>
  <c r="D304" i="298"/>
  <c r="H183" i="298"/>
  <c r="I155" i="298"/>
  <c r="O165" i="298"/>
  <c r="AW63" i="315"/>
  <c r="AR99" i="315"/>
  <c r="AR101" i="315"/>
  <c r="AR103" i="315"/>
  <c r="AR105" i="315"/>
  <c r="AW109" i="315"/>
  <c r="AW118" i="315"/>
  <c r="AY118" i="315"/>
  <c r="AW128" i="315"/>
  <c r="AR128" i="315"/>
  <c r="AQ140" i="315"/>
  <c r="AU142" i="315"/>
  <c r="AV142" i="315"/>
  <c r="AU145" i="315"/>
  <c r="AR145" i="315"/>
  <c r="AQ146" i="315"/>
  <c r="AQ149" i="315"/>
  <c r="AT151" i="315"/>
  <c r="AT155" i="315"/>
  <c r="AT177" i="315"/>
  <c r="AT185" i="315"/>
  <c r="AQ186" i="315"/>
  <c r="AW190" i="315"/>
  <c r="AR190" i="315"/>
  <c r="AT191" i="315"/>
  <c r="AU196" i="315"/>
  <c r="AW198" i="315"/>
  <c r="AU200" i="315"/>
  <c r="AR200" i="315"/>
  <c r="AX200" i="315"/>
  <c r="AY202" i="315"/>
  <c r="AW202" i="315"/>
  <c r="AR203" i="315"/>
  <c r="AX203" i="315"/>
  <c r="AU204" i="315"/>
  <c r="AS204" i="315"/>
  <c r="AT218" i="315"/>
  <c r="AT228" i="315"/>
  <c r="AR230" i="315"/>
  <c r="AS231" i="315"/>
  <c r="AS233" i="315"/>
  <c r="AS237" i="315"/>
  <c r="AS239" i="315"/>
  <c r="AS242" i="315"/>
  <c r="AV243" i="315"/>
  <c r="AV244" i="315"/>
  <c r="AV245" i="315"/>
  <c r="AV246" i="315"/>
  <c r="AV247" i="315"/>
  <c r="AV248" i="315"/>
  <c r="AS280" i="315"/>
  <c r="AW290" i="315"/>
  <c r="AW313" i="315"/>
  <c r="AU322" i="315"/>
  <c r="AX327" i="315"/>
  <c r="AV331" i="315"/>
  <c r="AV339" i="315"/>
  <c r="AU339" i="315"/>
  <c r="AR348" i="315"/>
  <c r="AQ348" i="315"/>
  <c r="AT350" i="315"/>
  <c r="AY351" i="315"/>
  <c r="AR356" i="315"/>
  <c r="AX356" i="315"/>
  <c r="AU368" i="315"/>
  <c r="AU386" i="315"/>
  <c r="AR390" i="315"/>
  <c r="AV391" i="315"/>
  <c r="AV392" i="315"/>
  <c r="AX404" i="315"/>
  <c r="U63" i="315"/>
  <c r="AC63" i="315"/>
  <c r="BM209" i="315"/>
  <c r="BV209" i="315" s="1"/>
  <c r="AA118" i="315"/>
  <c r="AI118" i="315"/>
  <c r="BM136" i="315"/>
  <c r="BW136" i="315" s="1"/>
  <c r="W63" i="315"/>
  <c r="AE63" i="315"/>
  <c r="AE64" i="315"/>
  <c r="U100" i="315"/>
  <c r="AC100" i="315"/>
  <c r="AI101" i="315"/>
  <c r="AA102" i="315"/>
  <c r="AI102" i="315"/>
  <c r="W138" i="315"/>
  <c r="AE138" i="315"/>
  <c r="U140" i="315"/>
  <c r="AC140" i="315"/>
  <c r="AA142" i="315"/>
  <c r="AI142" i="315"/>
  <c r="AI157" i="315"/>
  <c r="AA158" i="315"/>
  <c r="AI158" i="315"/>
  <c r="AA177" i="315"/>
  <c r="W186" i="315"/>
  <c r="AE186" i="315"/>
  <c r="U188" i="315"/>
  <c r="AC188" i="315"/>
  <c r="W204" i="315"/>
  <c r="AE204" i="315"/>
  <c r="AE240" i="315"/>
  <c r="AI281" i="315"/>
  <c r="AA64" i="315"/>
  <c r="AE101" i="315"/>
  <c r="W146" i="315"/>
  <c r="AE146" i="315"/>
  <c r="U148" i="315"/>
  <c r="AC148" i="315"/>
  <c r="Y155" i="315"/>
  <c r="AG159" i="315"/>
  <c r="Y160" i="315"/>
  <c r="AG160" i="315"/>
  <c r="BM165" i="315"/>
  <c r="BV165" i="315" s="1"/>
  <c r="W170" i="315"/>
  <c r="AE170" i="315"/>
  <c r="AI189" i="315"/>
  <c r="AA190" i="315"/>
  <c r="AI190" i="315"/>
  <c r="U196" i="315"/>
  <c r="AC196" i="315"/>
  <c r="AA201" i="315"/>
  <c r="AA203" i="315"/>
  <c r="AG205" i="315"/>
  <c r="AA63" i="315"/>
  <c r="AI63" i="315"/>
  <c r="W64" i="315"/>
  <c r="W90" i="315"/>
  <c r="AE90" i="315"/>
  <c r="U97" i="315"/>
  <c r="AA101" i="315"/>
  <c r="AI109" i="315"/>
  <c r="AA137" i="315"/>
  <c r="AI149" i="315"/>
  <c r="AA150" i="315"/>
  <c r="AI150" i="315"/>
  <c r="U180" i="315"/>
  <c r="AC180" i="315"/>
  <c r="AA198" i="315"/>
  <c r="AI198" i="315"/>
  <c r="U231" i="315"/>
  <c r="AC231" i="315"/>
  <c r="U232" i="315"/>
  <c r="AE248" i="315"/>
  <c r="AV83" i="315"/>
  <c r="AQ95" i="315"/>
  <c r="AV102" i="315"/>
  <c r="AU138" i="315"/>
  <c r="AW157" i="315"/>
  <c r="AU158" i="315"/>
  <c r="AW220" i="315"/>
  <c r="AX393" i="315"/>
  <c r="AR393" i="315"/>
  <c r="AV393" i="315"/>
  <c r="AQ393" i="315"/>
  <c r="AW393" i="315"/>
  <c r="AS393" i="315"/>
  <c r="AU393" i="315"/>
  <c r="BC415" i="315"/>
  <c r="AP415" i="315"/>
  <c r="AQ415" i="315" s="1"/>
  <c r="AI417" i="315"/>
  <c r="AY417" i="315"/>
  <c r="AT64" i="315"/>
  <c r="AW83" i="315"/>
  <c r="AX83" i="315"/>
  <c r="AV90" i="315"/>
  <c r="AS91" i="315"/>
  <c r="AR95" i="315"/>
  <c r="AT97" i="315"/>
  <c r="AT99" i="315"/>
  <c r="AW100" i="315"/>
  <c r="AX100" i="315"/>
  <c r="AT101" i="315"/>
  <c r="AW102" i="315"/>
  <c r="AX102" i="315"/>
  <c r="AT103" i="315"/>
  <c r="AW104" i="315"/>
  <c r="AX104" i="315"/>
  <c r="AT105" i="315"/>
  <c r="AV109" i="315"/>
  <c r="BD116" i="315"/>
  <c r="AX117" i="315"/>
  <c r="AU118" i="315"/>
  <c r="AS128" i="315"/>
  <c r="AY137" i="315"/>
  <c r="AW138" i="315"/>
  <c r="AX138" i="315"/>
  <c r="BF138" i="315"/>
  <c r="AU139" i="315"/>
  <c r="AW142" i="315"/>
  <c r="AX142" i="315"/>
  <c r="AW143" i="315"/>
  <c r="AX143" i="315"/>
  <c r="AW148" i="315"/>
  <c r="AR148" i="315"/>
  <c r="AY149" i="315"/>
  <c r="AW150" i="315"/>
  <c r="AR150" i="315"/>
  <c r="AU151" i="315"/>
  <c r="AV151" i="315"/>
  <c r="AR155" i="315"/>
  <c r="AR157" i="315"/>
  <c r="AW158" i="315"/>
  <c r="AR158" i="315"/>
  <c r="AY159" i="315"/>
  <c r="AW160" i="315"/>
  <c r="AX160" i="315"/>
  <c r="AS162" i="315"/>
  <c r="BF162" i="315"/>
  <c r="BD164" i="315"/>
  <c r="BK168" i="315"/>
  <c r="AS170" i="315"/>
  <c r="BC172" i="315"/>
  <c r="BB172" i="315"/>
  <c r="AY174" i="315"/>
  <c r="AU176" i="315"/>
  <c r="AV176" i="315"/>
  <c r="AW177" i="315"/>
  <c r="AR177" i="315"/>
  <c r="AW180" i="315"/>
  <c r="AR180" i="315"/>
  <c r="AY181" i="315"/>
  <c r="AV181" i="315"/>
  <c r="AU185" i="315"/>
  <c r="AQ185" i="315"/>
  <c r="AW186" i="315"/>
  <c r="AR186" i="315"/>
  <c r="AU188" i="315"/>
  <c r="AV188" i="315"/>
  <c r="AW189" i="315"/>
  <c r="AR189" i="315"/>
  <c r="AS190" i="315"/>
  <c r="AT190" i="315"/>
  <c r="AU191" i="315"/>
  <c r="AQ191" i="315"/>
  <c r="AS197" i="315"/>
  <c r="AY200" i="315"/>
  <c r="AS202" i="315"/>
  <c r="AX202" i="315"/>
  <c r="AU203" i="315"/>
  <c r="AQ203" i="315"/>
  <c r="AR204" i="315"/>
  <c r="AW204" i="315"/>
  <c r="AS205" i="315"/>
  <c r="AX205" i="315"/>
  <c r="BK207" i="315"/>
  <c r="AY209" i="315"/>
  <c r="AV211" i="315"/>
  <c r="AU218" i="315"/>
  <c r="AX220" i="315"/>
  <c r="AT226" i="315"/>
  <c r="AR228" i="315"/>
  <c r="AX229" i="315"/>
  <c r="AV229" i="315"/>
  <c r="AT230" i="315"/>
  <c r="AY230" i="315"/>
  <c r="AT231" i="315"/>
  <c r="AY231" i="315"/>
  <c r="AT232" i="315"/>
  <c r="AY232" i="315"/>
  <c r="AT233" i="315"/>
  <c r="AY233" i="315"/>
  <c r="AT235" i="315"/>
  <c r="AY235" i="315"/>
  <c r="AT237" i="315"/>
  <c r="AY237" i="315"/>
  <c r="AT238" i="315"/>
  <c r="AY238" i="315"/>
  <c r="AT239" i="315"/>
  <c r="AY239" i="315"/>
  <c r="AT240" i="315"/>
  <c r="AY240" i="315"/>
  <c r="BE415" i="315"/>
  <c r="Y63" i="315"/>
  <c r="AG63" i="315"/>
  <c r="Y97" i="315"/>
  <c r="AG151" i="315"/>
  <c r="AG175" i="315"/>
  <c r="Y176" i="315"/>
  <c r="AG176" i="315"/>
  <c r="AX95" i="315"/>
  <c r="AT117" i="315"/>
  <c r="AV138" i="315"/>
  <c r="AU148" i="315"/>
  <c r="AU150" i="315"/>
  <c r="AQ157" i="315"/>
  <c r="AU160" i="315"/>
  <c r="AV160" i="315"/>
  <c r="AU180" i="315"/>
  <c r="AX180" i="315"/>
  <c r="AY220" i="315"/>
  <c r="AW314" i="315"/>
  <c r="AS314" i="315"/>
  <c r="AX388" i="315"/>
  <c r="AT388" i="315"/>
  <c r="AY393" i="315"/>
  <c r="AV64" i="315"/>
  <c r="AS83" i="315"/>
  <c r="AR83" i="315"/>
  <c r="AW90" i="315"/>
  <c r="AQ90" i="315"/>
  <c r="AX90" i="315"/>
  <c r="AT95" i="315"/>
  <c r="AV99" i="315"/>
  <c r="AS100" i="315"/>
  <c r="AR100" i="315"/>
  <c r="AV101" i="315"/>
  <c r="AS102" i="315"/>
  <c r="AR102" i="315"/>
  <c r="AV103" i="315"/>
  <c r="AS104" i="315"/>
  <c r="AR104" i="315"/>
  <c r="AV105" i="315"/>
  <c r="BL110" i="315"/>
  <c r="BK112" i="315"/>
  <c r="BE116" i="315"/>
  <c r="AY117" i="315"/>
  <c r="AS118" i="315"/>
  <c r="AQ118" i="315"/>
  <c r="AV118" i="315"/>
  <c r="AU137" i="315"/>
  <c r="AR138" i="315"/>
  <c r="AS148" i="315"/>
  <c r="AV148" i="315"/>
  <c r="AU149" i="315"/>
  <c r="AS150" i="315"/>
  <c r="AV150" i="315"/>
  <c r="AW151" i="315"/>
  <c r="AQ151" i="315"/>
  <c r="AX151" i="315"/>
  <c r="AY157" i="315"/>
  <c r="AT157" i="315"/>
  <c r="AS158" i="315"/>
  <c r="AV158" i="315"/>
  <c r="AU159" i="315"/>
  <c r="BK160" i="315"/>
  <c r="AR160" i="315"/>
  <c r="AV164" i="315"/>
  <c r="BE164" i="315"/>
  <c r="BG168" i="315"/>
  <c r="BD172" i="315"/>
  <c r="BI172" i="315"/>
  <c r="AU174" i="315"/>
  <c r="BL174" i="315"/>
  <c r="AS180" i="315"/>
  <c r="AT180" i="315"/>
  <c r="AU181" i="315"/>
  <c r="AQ181" i="315"/>
  <c r="AX181" i="315"/>
  <c r="AS186" i="315"/>
  <c r="BB188" i="315"/>
  <c r="AQ197" i="315"/>
  <c r="AU198" i="315"/>
  <c r="AY205" i="315"/>
  <c r="AT205" i="315"/>
  <c r="BL209" i="315"/>
  <c r="AY211" i="315"/>
  <c r="AW218" i="315"/>
  <c r="AY218" i="315"/>
  <c r="AT220" i="315"/>
  <c r="AW228" i="315"/>
  <c r="AU228" i="315"/>
  <c r="AS229" i="315"/>
  <c r="AY229" i="315"/>
  <c r="AU231" i="315"/>
  <c r="AR231" i="315"/>
  <c r="AU232" i="315"/>
  <c r="AR232" i="315"/>
  <c r="AU233" i="315"/>
  <c r="AR233" i="315"/>
  <c r="AU235" i="315"/>
  <c r="AR235" i="315"/>
  <c r="AU237" i="315"/>
  <c r="AR237" i="315"/>
  <c r="AU238" i="315"/>
  <c r="AR238" i="315"/>
  <c r="AU239" i="315"/>
  <c r="AR239" i="315"/>
  <c r="AU240" i="315"/>
  <c r="AR240" i="315"/>
  <c r="AR242" i="315"/>
  <c r="AU242" i="315"/>
  <c r="AY242" i="315"/>
  <c r="AT242" i="315"/>
  <c r="AX242" i="315"/>
  <c r="AY375" i="315"/>
  <c r="AU375" i="315"/>
  <c r="AW375" i="315"/>
  <c r="AU388" i="315"/>
  <c r="Y104" i="315"/>
  <c r="AG104" i="315"/>
  <c r="AG119" i="315"/>
  <c r="AG143" i="315"/>
  <c r="AG191" i="315"/>
  <c r="Y238" i="315"/>
  <c r="AG242" i="315"/>
  <c r="Y243" i="315"/>
  <c r="AT243" i="315"/>
  <c r="AG243" i="315"/>
  <c r="AW95" i="315"/>
  <c r="AV100" i="315"/>
  <c r="AV104" i="315"/>
  <c r="AX157" i="315"/>
  <c r="AQ180" i="315"/>
  <c r="AU229" i="315"/>
  <c r="AW64" i="315"/>
  <c r="AQ64" i="315"/>
  <c r="AW97" i="315"/>
  <c r="AW99" i="315"/>
  <c r="AW101" i="315"/>
  <c r="AW103" i="315"/>
  <c r="AW105" i="315"/>
  <c r="AS109" i="315"/>
  <c r="BH110" i="315"/>
  <c r="BG112" i="315"/>
  <c r="BJ114" i="315"/>
  <c r="BI116" i="315"/>
  <c r="AR117" i="315"/>
  <c r="AR118" i="315"/>
  <c r="AW137" i="315"/>
  <c r="AR137" i="315"/>
  <c r="AY138" i="315"/>
  <c r="BJ138" i="315"/>
  <c r="AS139" i="315"/>
  <c r="AV139" i="315"/>
  <c r="AW140" i="315"/>
  <c r="AY142" i="315"/>
  <c r="AY143" i="315"/>
  <c r="AW145" i="315"/>
  <c r="AW146" i="315"/>
  <c r="AY148" i="315"/>
  <c r="AW149" i="315"/>
  <c r="AR149" i="315"/>
  <c r="AY150" i="315"/>
  <c r="AU155" i="315"/>
  <c r="AU157" i="315"/>
  <c r="AY158" i="315"/>
  <c r="AW159" i="315"/>
  <c r="AR159" i="315"/>
  <c r="BG160" i="315"/>
  <c r="AT160" i="315"/>
  <c r="BJ162" i="315"/>
  <c r="AY166" i="315"/>
  <c r="BJ170" i="315"/>
  <c r="BE172" i="315"/>
  <c r="BH174" i="315"/>
  <c r="AY177" i="315"/>
  <c r="AY180" i="315"/>
  <c r="AW181" i="315"/>
  <c r="AY186" i="315"/>
  <c r="BJ186" i="315"/>
  <c r="BC188" i="315"/>
  <c r="BI188" i="315"/>
  <c r="AY189" i="315"/>
  <c r="AU190" i="315"/>
  <c r="AQ190" i="315"/>
  <c r="AQ201" i="315"/>
  <c r="AU202" i="315"/>
  <c r="AQ202" i="315"/>
  <c r="AY204" i="315"/>
  <c r="AU205" i="315"/>
  <c r="AQ205" i="315"/>
  <c r="AX218" i="315"/>
  <c r="AU220" i="315"/>
  <c r="AW226" i="315"/>
  <c r="AY226" i="315"/>
  <c r="AX228" i="315"/>
  <c r="AT229" i="315"/>
  <c r="AW230" i="315"/>
  <c r="AW231" i="315"/>
  <c r="AW232" i="315"/>
  <c r="AW233" i="315"/>
  <c r="AW235" i="315"/>
  <c r="AW237" i="315"/>
  <c r="AW238" i="315"/>
  <c r="AW239" i="315"/>
  <c r="AW240" i="315"/>
  <c r="AV242" i="315"/>
  <c r="AW265" i="315"/>
  <c r="AS265" i="315"/>
  <c r="AX328" i="315"/>
  <c r="AR328" i="315"/>
  <c r="AU328" i="315"/>
  <c r="AT328" i="315"/>
  <c r="AV328" i="315"/>
  <c r="AY349" i="315"/>
  <c r="AX349" i="315"/>
  <c r="AR349" i="315"/>
  <c r="AU349" i="315"/>
  <c r="AT393" i="315"/>
  <c r="Y413" i="315"/>
  <c r="Y409" i="315"/>
  <c r="Y405" i="315"/>
  <c r="Y408" i="315"/>
  <c r="Y404" i="315"/>
  <c r="Y392" i="315"/>
  <c r="Y388" i="315"/>
  <c r="Y384" i="315"/>
  <c r="Y389" i="315"/>
  <c r="Y375" i="315"/>
  <c r="Y393" i="315"/>
  <c r="Y414" i="315"/>
  <c r="Y381" i="315"/>
  <c r="Y358" i="315"/>
  <c r="Y350" i="315"/>
  <c r="Y346" i="315"/>
  <c r="Y322" i="315"/>
  <c r="Y314" i="315"/>
  <c r="Y328" i="315"/>
  <c r="Y320" i="315"/>
  <c r="Y312" i="315"/>
  <c r="Y294" i="315"/>
  <c r="Y290" i="315"/>
  <c r="Y282" i="315"/>
  <c r="Y270" i="315"/>
  <c r="Y293" i="315"/>
  <c r="Y289" i="315"/>
  <c r="Y281" i="315"/>
  <c r="Y359" i="315"/>
  <c r="Y356" i="315"/>
  <c r="Y348" i="315"/>
  <c r="Y332" i="315"/>
  <c r="Y306" i="315"/>
  <c r="Y298" i="315"/>
  <c r="Y266" i="315"/>
  <c r="Y265" i="315"/>
  <c r="Y245" i="315"/>
  <c r="Y237" i="315"/>
  <c r="Y233" i="315"/>
  <c r="Y229" i="315"/>
  <c r="Y271" i="315"/>
  <c r="Y220" i="315"/>
  <c r="Y204" i="315"/>
  <c r="Y291" i="315"/>
  <c r="Y304" i="315"/>
  <c r="Y267" i="315"/>
  <c r="Y296" i="315"/>
  <c r="Y261" i="315"/>
  <c r="Y242" i="315"/>
  <c r="Y226" i="315"/>
  <c r="Y205" i="315"/>
  <c r="Y201" i="315"/>
  <c r="Y197" i="315"/>
  <c r="Y189" i="315"/>
  <c r="Y185" i="315"/>
  <c r="Y181" i="315"/>
  <c r="Y177" i="315"/>
  <c r="Y157" i="315"/>
  <c r="Y149" i="315"/>
  <c r="Y145" i="315"/>
  <c r="Y137" i="315"/>
  <c r="Y117" i="315"/>
  <c r="Y109" i="315"/>
  <c r="Y105" i="315"/>
  <c r="Y279" i="315"/>
  <c r="Y262" i="315"/>
  <c r="Y103" i="315"/>
  <c r="Y95" i="315"/>
  <c r="Y230" i="315"/>
  <c r="Y218" i="315"/>
  <c r="Y191" i="315"/>
  <c r="Y175" i="315"/>
  <c r="Y159" i="315"/>
  <c r="Y151" i="315"/>
  <c r="Y143" i="315"/>
  <c r="Y127" i="315"/>
  <c r="Y119" i="315"/>
  <c r="Y101" i="315"/>
  <c r="Y64" i="315"/>
  <c r="Y99" i="315"/>
  <c r="Y91" i="315"/>
  <c r="Y83" i="315"/>
  <c r="AG413" i="315"/>
  <c r="AG409" i="315"/>
  <c r="AG405" i="315"/>
  <c r="AG408" i="315"/>
  <c r="AG404" i="315"/>
  <c r="AG392" i="315"/>
  <c r="AG388" i="315"/>
  <c r="AG393" i="315"/>
  <c r="AG384" i="315"/>
  <c r="AG414" i="315"/>
  <c r="AG375" i="315"/>
  <c r="AG389" i="315"/>
  <c r="AG350" i="315"/>
  <c r="AG346" i="315"/>
  <c r="AG322" i="315"/>
  <c r="AG314" i="315"/>
  <c r="AG359" i="315"/>
  <c r="AG356" i="315"/>
  <c r="AG348" i="315"/>
  <c r="AG332" i="315"/>
  <c r="AG294" i="315"/>
  <c r="AG290" i="315"/>
  <c r="AG282" i="315"/>
  <c r="AG270" i="315"/>
  <c r="AG293" i="315"/>
  <c r="AG289" i="315"/>
  <c r="AG281" i="315"/>
  <c r="AG328" i="315"/>
  <c r="AG320" i="315"/>
  <c r="AG312" i="315"/>
  <c r="AG306" i="315"/>
  <c r="AG298" i="315"/>
  <c r="AG291" i="315"/>
  <c r="AG265" i="315"/>
  <c r="AG245" i="315"/>
  <c r="AG237" i="315"/>
  <c r="AG233" i="315"/>
  <c r="AG229" i="315"/>
  <c r="AG381" i="315"/>
  <c r="AG304" i="315"/>
  <c r="AG296" i="315"/>
  <c r="AG279" i="315"/>
  <c r="AG267" i="315"/>
  <c r="AG228" i="315"/>
  <c r="AG220" i="315"/>
  <c r="AG204" i="315"/>
  <c r="AG271" i="315"/>
  <c r="AG246" i="315"/>
  <c r="AG238" i="315"/>
  <c r="AG230" i="315"/>
  <c r="AG218" i="315"/>
  <c r="AG197" i="315"/>
  <c r="AG189" i="315"/>
  <c r="AG185" i="315"/>
  <c r="AG181" i="315"/>
  <c r="AG177" i="315"/>
  <c r="AG157" i="315"/>
  <c r="AG149" i="315"/>
  <c r="AG145" i="315"/>
  <c r="AG137" i="315"/>
  <c r="AG117" i="315"/>
  <c r="AG109" i="315"/>
  <c r="AG105" i="315"/>
  <c r="AG103" i="315"/>
  <c r="AG95" i="315"/>
  <c r="AG226" i="315"/>
  <c r="AG155" i="315"/>
  <c r="AG139" i="315"/>
  <c r="AG101" i="315"/>
  <c r="AG64" i="315"/>
  <c r="AG99" i="315"/>
  <c r="AG91" i="315"/>
  <c r="AG83" i="315"/>
  <c r="AG97" i="315"/>
  <c r="AG127" i="315"/>
  <c r="Y128" i="315"/>
  <c r="AG128" i="315"/>
  <c r="Y139" i="315"/>
  <c r="Y200" i="315"/>
  <c r="AG200" i="315"/>
  <c r="AY243" i="315"/>
  <c r="AT244" i="315"/>
  <c r="AY244" i="315"/>
  <c r="AT245" i="315"/>
  <c r="AY245" i="315"/>
  <c r="AT246" i="315"/>
  <c r="AY246" i="315"/>
  <c r="AT247" i="315"/>
  <c r="AY247" i="315"/>
  <c r="AT248" i="315"/>
  <c r="AY248" i="315"/>
  <c r="AW295" i="315"/>
  <c r="AS298" i="315"/>
  <c r="AW320" i="315"/>
  <c r="AW322" i="315"/>
  <c r="AR327" i="315"/>
  <c r="AU331" i="315"/>
  <c r="AR339" i="315"/>
  <c r="AX339" i="315"/>
  <c r="AY345" i="315"/>
  <c r="AR347" i="315"/>
  <c r="AX347" i="315"/>
  <c r="AR350" i="315"/>
  <c r="AY350" i="315"/>
  <c r="AX350" i="315"/>
  <c r="AV351" i="315"/>
  <c r="AT351" i="315"/>
  <c r="AR355" i="315"/>
  <c r="AX355" i="315"/>
  <c r="AY374" i="315"/>
  <c r="AS381" i="315"/>
  <c r="AT389" i="315"/>
  <c r="AR391" i="315"/>
  <c r="AX391" i="315"/>
  <c r="AY404" i="315"/>
  <c r="AY405" i="315"/>
  <c r="AU414" i="315"/>
  <c r="AA411" i="315"/>
  <c r="AA390" i="315"/>
  <c r="AA386" i="315"/>
  <c r="AA404" i="315"/>
  <c r="AA388" i="315"/>
  <c r="AA381" i="315"/>
  <c r="AA408" i="315"/>
  <c r="AA387" i="315"/>
  <c r="AA391" i="315"/>
  <c r="AA359" i="315"/>
  <c r="AA356" i="315"/>
  <c r="AA348" i="315"/>
  <c r="AA332" i="315"/>
  <c r="AA328" i="315"/>
  <c r="AA320" i="315"/>
  <c r="AA312" i="315"/>
  <c r="AA358" i="315"/>
  <c r="AA350" i="315"/>
  <c r="AA306" i="315"/>
  <c r="AA298" i="315"/>
  <c r="AA280" i="315"/>
  <c r="AA276" i="315"/>
  <c r="AA272" i="315"/>
  <c r="AA304" i="315"/>
  <c r="AA296" i="315"/>
  <c r="AA291" i="315"/>
  <c r="AA279" i="315"/>
  <c r="AA271" i="315"/>
  <c r="AA267" i="315"/>
  <c r="AA375" i="315"/>
  <c r="AA346" i="315"/>
  <c r="AA322" i="315"/>
  <c r="AA314" i="315"/>
  <c r="AA293" i="315"/>
  <c r="AA247" i="315"/>
  <c r="AA243" i="315"/>
  <c r="AA239" i="315"/>
  <c r="AA235" i="315"/>
  <c r="AA231" i="315"/>
  <c r="AA211" i="315"/>
  <c r="AA281" i="315"/>
  <c r="AA226" i="315"/>
  <c r="AA218" i="315"/>
  <c r="AA289" i="315"/>
  <c r="AA244" i="315"/>
  <c r="AA228" i="315"/>
  <c r="AA202" i="315"/>
  <c r="AA220" i="315"/>
  <c r="AA204" i="315"/>
  <c r="AA191" i="315"/>
  <c r="AA175" i="315"/>
  <c r="AA159" i="315"/>
  <c r="AA155" i="315"/>
  <c r="AA151" i="315"/>
  <c r="AA143" i="315"/>
  <c r="AA139" i="315"/>
  <c r="AA127" i="315"/>
  <c r="AA119" i="315"/>
  <c r="AA248" i="315"/>
  <c r="AA240" i="315"/>
  <c r="AA232" i="315"/>
  <c r="AI411" i="315"/>
  <c r="AI390" i="315"/>
  <c r="AI408" i="315"/>
  <c r="AI387" i="315"/>
  <c r="AI386" i="315"/>
  <c r="AI391" i="315"/>
  <c r="AI381" i="315"/>
  <c r="AI404" i="315"/>
  <c r="AI388" i="315"/>
  <c r="AI375" i="315"/>
  <c r="AI359" i="315"/>
  <c r="AI356" i="315"/>
  <c r="AI348" i="315"/>
  <c r="AI332" i="315"/>
  <c r="AI328" i="315"/>
  <c r="AI320" i="315"/>
  <c r="AI312" i="315"/>
  <c r="AI346" i="315"/>
  <c r="AI322" i="315"/>
  <c r="AI314" i="315"/>
  <c r="AI306" i="315"/>
  <c r="AI298" i="315"/>
  <c r="AI280" i="315"/>
  <c r="AI276" i="315"/>
  <c r="AI272" i="315"/>
  <c r="AI304" i="315"/>
  <c r="AI296" i="315"/>
  <c r="AI291" i="315"/>
  <c r="AI279" i="315"/>
  <c r="AI271" i="315"/>
  <c r="AI267" i="315"/>
  <c r="AI350" i="315"/>
  <c r="AI247" i="315"/>
  <c r="AI243" i="315"/>
  <c r="AI239" i="315"/>
  <c r="AI235" i="315"/>
  <c r="AI231" i="315"/>
  <c r="AI211" i="315"/>
  <c r="AI289" i="315"/>
  <c r="AI226" i="315"/>
  <c r="AI218" i="315"/>
  <c r="AI293" i="315"/>
  <c r="AI248" i="315"/>
  <c r="AI240" i="315"/>
  <c r="AI232" i="315"/>
  <c r="AI202" i="315"/>
  <c r="AI191" i="315"/>
  <c r="AI175" i="315"/>
  <c r="AI159" i="315"/>
  <c r="AI155" i="315"/>
  <c r="AI151" i="315"/>
  <c r="AI143" i="315"/>
  <c r="AI139" i="315"/>
  <c r="AI127" i="315"/>
  <c r="AI119" i="315"/>
  <c r="AI244" i="315"/>
  <c r="AI228" i="315"/>
  <c r="U83" i="315"/>
  <c r="AC83" i="315"/>
  <c r="Y90" i="315"/>
  <c r="AG90" i="315"/>
  <c r="U91" i="315"/>
  <c r="AC91" i="315"/>
  <c r="W95" i="315"/>
  <c r="AA95" i="315"/>
  <c r="AE95" i="315"/>
  <c r="AI95" i="315"/>
  <c r="U99" i="315"/>
  <c r="AC99" i="315"/>
  <c r="W100" i="315"/>
  <c r="AE100" i="315"/>
  <c r="U102" i="315"/>
  <c r="AC102" i="315"/>
  <c r="W103" i="315"/>
  <c r="AA103" i="315"/>
  <c r="AE103" i="315"/>
  <c r="AI103" i="315"/>
  <c r="AA104" i="315"/>
  <c r="AI104" i="315"/>
  <c r="W105" i="315"/>
  <c r="AE109" i="315"/>
  <c r="AE117" i="315"/>
  <c r="U118" i="315"/>
  <c r="AC118" i="315"/>
  <c r="AC119" i="315"/>
  <c r="AC127" i="315"/>
  <c r="AA128" i="315"/>
  <c r="AI128" i="315"/>
  <c r="W137" i="315"/>
  <c r="Y138" i="315"/>
  <c r="AG138" i="315"/>
  <c r="U139" i="315"/>
  <c r="W140" i="315"/>
  <c r="AE140" i="315"/>
  <c r="U142" i="315"/>
  <c r="AC142" i="315"/>
  <c r="AC143" i="315"/>
  <c r="W145" i="315"/>
  <c r="Y146" i="315"/>
  <c r="AG146" i="315"/>
  <c r="W148" i="315"/>
  <c r="AE148" i="315"/>
  <c r="AE149" i="315"/>
  <c r="U150" i="315"/>
  <c r="AC150" i="315"/>
  <c r="AC151" i="315"/>
  <c r="AE157" i="315"/>
  <c r="U158" i="315"/>
  <c r="AC158" i="315"/>
  <c r="AC159" i="315"/>
  <c r="AA160" i="315"/>
  <c r="AI160" i="315"/>
  <c r="Y170" i="315"/>
  <c r="AG170" i="315"/>
  <c r="AC175" i="315"/>
  <c r="AA176" i="315"/>
  <c r="AI176" i="315"/>
  <c r="W177" i="315"/>
  <c r="W180" i="315"/>
  <c r="AE180" i="315"/>
  <c r="AE181" i="315"/>
  <c r="W185" i="315"/>
  <c r="Y186" i="315"/>
  <c r="AG186" i="315"/>
  <c r="W188" i="315"/>
  <c r="AE188" i="315"/>
  <c r="AE189" i="315"/>
  <c r="U190" i="315"/>
  <c r="AC190" i="315"/>
  <c r="W196" i="315"/>
  <c r="AE196" i="315"/>
  <c r="AE197" i="315"/>
  <c r="U198" i="315"/>
  <c r="AC198" i="315"/>
  <c r="AA200" i="315"/>
  <c r="AI200" i="315"/>
  <c r="W201" i="315"/>
  <c r="U202" i="315"/>
  <c r="AC202" i="315"/>
  <c r="U203" i="315"/>
  <c r="AI203" i="315"/>
  <c r="AI220" i="315"/>
  <c r="AE230" i="315"/>
  <c r="AA233" i="315"/>
  <c r="AI233" i="315"/>
  <c r="Y235" i="315"/>
  <c r="AG235" i="315"/>
  <c r="W237" i="315"/>
  <c r="AE237" i="315"/>
  <c r="W245" i="315"/>
  <c r="AE245" i="315"/>
  <c r="AU243" i="315"/>
  <c r="AU244" i="315"/>
  <c r="AU245" i="315"/>
  <c r="AU246" i="315"/>
  <c r="AU247" i="315"/>
  <c r="AU248" i="315"/>
  <c r="AR331" i="315"/>
  <c r="AX331" i="315"/>
  <c r="AY347" i="315"/>
  <c r="AY355" i="315"/>
  <c r="AV356" i="315"/>
  <c r="AS374" i="315"/>
  <c r="AX389" i="315"/>
  <c r="AW392" i="315"/>
  <c r="AQ414" i="315"/>
  <c r="AV414" i="315"/>
  <c r="U413" i="315"/>
  <c r="U409" i="315"/>
  <c r="U405" i="315"/>
  <c r="U408" i="315"/>
  <c r="U404" i="315"/>
  <c r="U392" i="315"/>
  <c r="U388" i="315"/>
  <c r="U389" i="315"/>
  <c r="U384" i="315"/>
  <c r="U393" i="315"/>
  <c r="U375" i="315"/>
  <c r="U414" i="315"/>
  <c r="U390" i="315"/>
  <c r="U381" i="315"/>
  <c r="U358" i="315"/>
  <c r="U350" i="315"/>
  <c r="U346" i="315"/>
  <c r="U322" i="315"/>
  <c r="U314" i="315"/>
  <c r="U294" i="315"/>
  <c r="U290" i="315"/>
  <c r="U282" i="315"/>
  <c r="U270" i="315"/>
  <c r="U359" i="315"/>
  <c r="U356" i="315"/>
  <c r="U348" i="315"/>
  <c r="U332" i="315"/>
  <c r="U293" i="315"/>
  <c r="U289" i="315"/>
  <c r="U281" i="315"/>
  <c r="U306" i="315"/>
  <c r="U298" i="315"/>
  <c r="U320" i="315"/>
  <c r="U271" i="315"/>
  <c r="U265" i="315"/>
  <c r="U245" i="315"/>
  <c r="U237" i="315"/>
  <c r="U233" i="315"/>
  <c r="U229" i="315"/>
  <c r="U291" i="315"/>
  <c r="U220" i="315"/>
  <c r="U204" i="315"/>
  <c r="U328" i="315"/>
  <c r="U312" i="315"/>
  <c r="U304" i="315"/>
  <c r="U296" i="315"/>
  <c r="U279" i="315"/>
  <c r="U267" i="315"/>
  <c r="U261" i="315"/>
  <c r="U242" i="315"/>
  <c r="U226" i="315"/>
  <c r="U205" i="315"/>
  <c r="U201" i="315"/>
  <c r="U197" i="315"/>
  <c r="U189" i="315"/>
  <c r="U185" i="315"/>
  <c r="U181" i="315"/>
  <c r="U177" i="315"/>
  <c r="U157" i="315"/>
  <c r="U149" i="315"/>
  <c r="U145" i="315"/>
  <c r="U137" i="315"/>
  <c r="U117" i="315"/>
  <c r="U109" i="315"/>
  <c r="U105" i="315"/>
  <c r="U246" i="315"/>
  <c r="U238" i="315"/>
  <c r="U230" i="315"/>
  <c r="U218" i="315"/>
  <c r="AC413" i="315"/>
  <c r="AC409" i="315"/>
  <c r="AC405" i="315"/>
  <c r="AC408" i="315"/>
  <c r="AC404" i="315"/>
  <c r="AC392" i="315"/>
  <c r="AC388" i="315"/>
  <c r="AC414" i="315"/>
  <c r="AC384" i="315"/>
  <c r="AC390" i="315"/>
  <c r="AC375" i="315"/>
  <c r="AC389" i="315"/>
  <c r="AC350" i="315"/>
  <c r="AC346" i="315"/>
  <c r="AC322" i="315"/>
  <c r="AC314" i="315"/>
  <c r="AC381" i="315"/>
  <c r="AC294" i="315"/>
  <c r="AC290" i="315"/>
  <c r="AC282" i="315"/>
  <c r="AC270" i="315"/>
  <c r="AC393" i="315"/>
  <c r="AC328" i="315"/>
  <c r="AC320" i="315"/>
  <c r="AC312" i="315"/>
  <c r="AC293" i="315"/>
  <c r="AC289" i="315"/>
  <c r="AC281" i="315"/>
  <c r="AC306" i="315"/>
  <c r="AC298" i="315"/>
  <c r="AC304" i="315"/>
  <c r="AC296" i="315"/>
  <c r="AC279" i="315"/>
  <c r="AC267" i="315"/>
  <c r="AC265" i="315"/>
  <c r="AC262" i="315"/>
  <c r="AC245" i="315"/>
  <c r="AC237" i="315"/>
  <c r="AC233" i="315"/>
  <c r="AC229" i="315"/>
  <c r="AC348" i="315"/>
  <c r="AC228" i="315"/>
  <c r="AC220" i="315"/>
  <c r="AC204" i="315"/>
  <c r="AC271" i="315"/>
  <c r="AC291" i="315"/>
  <c r="AC246" i="315"/>
  <c r="AC238" i="315"/>
  <c r="AC230" i="315"/>
  <c r="AC218" i="315"/>
  <c r="AC356" i="315"/>
  <c r="AC201" i="315"/>
  <c r="AC197" i="315"/>
  <c r="AC189" i="315"/>
  <c r="AC185" i="315"/>
  <c r="AC181" i="315"/>
  <c r="AC177" i="315"/>
  <c r="AC157" i="315"/>
  <c r="AC149" i="315"/>
  <c r="AC145" i="315"/>
  <c r="AC137" i="315"/>
  <c r="AC117" i="315"/>
  <c r="AC109" i="315"/>
  <c r="AC105" i="315"/>
  <c r="AC359" i="315"/>
  <c r="AC332" i="315"/>
  <c r="AC261" i="315"/>
  <c r="AC242" i="315"/>
  <c r="AC226" i="315"/>
  <c r="AC205" i="315"/>
  <c r="U64" i="315"/>
  <c r="AC64" i="315"/>
  <c r="AA90" i="315"/>
  <c r="AI90" i="315"/>
  <c r="W97" i="315"/>
  <c r="AA97" i="315"/>
  <c r="AE97" i="315"/>
  <c r="AI97" i="315"/>
  <c r="Y100" i="315"/>
  <c r="AG100" i="315"/>
  <c r="U101" i="315"/>
  <c r="AC101" i="315"/>
  <c r="W102" i="315"/>
  <c r="AE102" i="315"/>
  <c r="U104" i="315"/>
  <c r="AC104" i="315"/>
  <c r="AI105" i="315"/>
  <c r="AA109" i="315"/>
  <c r="AA117" i="315"/>
  <c r="W118" i="315"/>
  <c r="AE118" i="315"/>
  <c r="U128" i="315"/>
  <c r="AC128" i="315"/>
  <c r="AI137" i="315"/>
  <c r="AA138" i="315"/>
  <c r="AI138" i="315"/>
  <c r="Y140" i="315"/>
  <c r="AG140" i="315"/>
  <c r="W142" i="315"/>
  <c r="AE142" i="315"/>
  <c r="AI145" i="315"/>
  <c r="AA146" i="315"/>
  <c r="AI146" i="315"/>
  <c r="Y148" i="315"/>
  <c r="AG148" i="315"/>
  <c r="AA149" i="315"/>
  <c r="W150" i="315"/>
  <c r="AE150" i="315"/>
  <c r="AA157" i="315"/>
  <c r="W158" i="315"/>
  <c r="AE158" i="315"/>
  <c r="U160" i="315"/>
  <c r="AC160" i="315"/>
  <c r="AA170" i="315"/>
  <c r="AI170" i="315"/>
  <c r="U176" i="315"/>
  <c r="AC176" i="315"/>
  <c r="AI177" i="315"/>
  <c r="Y180" i="315"/>
  <c r="AG180" i="315"/>
  <c r="AA181" i="315"/>
  <c r="AI185" i="315"/>
  <c r="AA186" i="315"/>
  <c r="AI186" i="315"/>
  <c r="Y188" i="315"/>
  <c r="AG188" i="315"/>
  <c r="AA189" i="315"/>
  <c r="W190" i="315"/>
  <c r="AE190" i="315"/>
  <c r="Y196" i="315"/>
  <c r="AG196" i="315"/>
  <c r="AA197" i="315"/>
  <c r="W198" i="315"/>
  <c r="AE198" i="315"/>
  <c r="U200" i="315"/>
  <c r="AC200" i="315"/>
  <c r="W205" i="315"/>
  <c r="U239" i="315"/>
  <c r="AC239" i="315"/>
  <c r="U240" i="315"/>
  <c r="W242" i="315"/>
  <c r="U247" i="315"/>
  <c r="AC247" i="315"/>
  <c r="U248" i="315"/>
  <c r="W261" i="315"/>
  <c r="U347" i="315"/>
  <c r="AC347" i="315"/>
  <c r="AV347" i="315"/>
  <c r="AV350" i="315"/>
  <c r="AV355" i="315"/>
  <c r="AU404" i="315"/>
  <c r="AR414" i="315"/>
  <c r="W411" i="315"/>
  <c r="W390" i="315"/>
  <c r="W404" i="315"/>
  <c r="W386" i="315"/>
  <c r="W408" i="315"/>
  <c r="W392" i="315"/>
  <c r="W387" i="315"/>
  <c r="W381" i="315"/>
  <c r="W391" i="315"/>
  <c r="W359" i="315"/>
  <c r="W356" i="315"/>
  <c r="W348" i="315"/>
  <c r="W332" i="315"/>
  <c r="W328" i="315"/>
  <c r="W320" i="315"/>
  <c r="W312" i="315"/>
  <c r="W375" i="315"/>
  <c r="W306" i="315"/>
  <c r="W298" i="315"/>
  <c r="W280" i="315"/>
  <c r="W276" i="315"/>
  <c r="W272" i="315"/>
  <c r="W346" i="315"/>
  <c r="W322" i="315"/>
  <c r="W314" i="315"/>
  <c r="W304" i="315"/>
  <c r="W296" i="315"/>
  <c r="W291" i="315"/>
  <c r="W279" i="315"/>
  <c r="W271" i="315"/>
  <c r="W267" i="315"/>
  <c r="W358" i="315"/>
  <c r="W281" i="315"/>
  <c r="W247" i="315"/>
  <c r="W243" i="315"/>
  <c r="W239" i="315"/>
  <c r="W235" i="315"/>
  <c r="W231" i="315"/>
  <c r="W211" i="315"/>
  <c r="W226" i="315"/>
  <c r="W218" i="315"/>
  <c r="W350" i="315"/>
  <c r="W289" i="315"/>
  <c r="W220" i="315"/>
  <c r="W202" i="315"/>
  <c r="W293" i="315"/>
  <c r="W248" i="315"/>
  <c r="W240" i="315"/>
  <c r="W232" i="315"/>
  <c r="W203" i="315"/>
  <c r="W191" i="315"/>
  <c r="W175" i="315"/>
  <c r="W159" i="315"/>
  <c r="W155" i="315"/>
  <c r="W151" i="315"/>
  <c r="W143" i="315"/>
  <c r="W139" i="315"/>
  <c r="W127" i="315"/>
  <c r="W119" i="315"/>
  <c r="AE411" i="315"/>
  <c r="AE390" i="315"/>
  <c r="AE391" i="315"/>
  <c r="AE386" i="315"/>
  <c r="AE381" i="315"/>
  <c r="AE404" i="315"/>
  <c r="AE392" i="315"/>
  <c r="AE375" i="315"/>
  <c r="AE387" i="315"/>
  <c r="AE359" i="315"/>
  <c r="AE356" i="315"/>
  <c r="AE348" i="315"/>
  <c r="AE332" i="315"/>
  <c r="AE328" i="315"/>
  <c r="AE320" i="315"/>
  <c r="AE312" i="315"/>
  <c r="AE306" i="315"/>
  <c r="AE298" i="315"/>
  <c r="AE280" i="315"/>
  <c r="AE276" i="315"/>
  <c r="AE272" i="315"/>
  <c r="AE350" i="315"/>
  <c r="AE304" i="315"/>
  <c r="AE296" i="315"/>
  <c r="AE291" i="315"/>
  <c r="AE279" i="315"/>
  <c r="AE271" i="315"/>
  <c r="AE267" i="315"/>
  <c r="AE408" i="315"/>
  <c r="AE289" i="315"/>
  <c r="AE247" i="315"/>
  <c r="AE243" i="315"/>
  <c r="AE239" i="315"/>
  <c r="AE235" i="315"/>
  <c r="AE231" i="315"/>
  <c r="AE211" i="315"/>
  <c r="AE322" i="315"/>
  <c r="AE293" i="315"/>
  <c r="AE226" i="315"/>
  <c r="AE218" i="315"/>
  <c r="AE346" i="315"/>
  <c r="AE281" i="315"/>
  <c r="AE202" i="315"/>
  <c r="AE244" i="315"/>
  <c r="AE228" i="315"/>
  <c r="AE191" i="315"/>
  <c r="AE175" i="315"/>
  <c r="AE159" i="315"/>
  <c r="AE155" i="315"/>
  <c r="AE151" i="315"/>
  <c r="AE143" i="315"/>
  <c r="AE139" i="315"/>
  <c r="AE127" i="315"/>
  <c r="AE119" i="315"/>
  <c r="AE220" i="315"/>
  <c r="W83" i="315"/>
  <c r="AA83" i="315"/>
  <c r="AE83" i="315"/>
  <c r="AI83" i="315"/>
  <c r="U90" i="315"/>
  <c r="AC90" i="315"/>
  <c r="W91" i="315"/>
  <c r="AA91" i="315"/>
  <c r="AE91" i="315"/>
  <c r="AI91" i="315"/>
  <c r="U95" i="315"/>
  <c r="AC95" i="315"/>
  <c r="W99" i="315"/>
  <c r="AA99" i="315"/>
  <c r="AE99" i="315"/>
  <c r="AI99" i="315"/>
  <c r="AA100" i="315"/>
  <c r="AI100" i="315"/>
  <c r="Y102" i="315"/>
  <c r="AG102" i="315"/>
  <c r="U103" i="315"/>
  <c r="AC103" i="315"/>
  <c r="W104" i="315"/>
  <c r="AE104" i="315"/>
  <c r="AE105" i="315"/>
  <c r="W109" i="315"/>
  <c r="W117" i="315"/>
  <c r="Y118" i="315"/>
  <c r="AG118" i="315"/>
  <c r="U119" i="315"/>
  <c r="U127" i="315"/>
  <c r="W128" i="315"/>
  <c r="AE128" i="315"/>
  <c r="AE137" i="315"/>
  <c r="U138" i="315"/>
  <c r="AC138" i="315"/>
  <c r="AC139" i="315"/>
  <c r="AA140" i="315"/>
  <c r="AI140" i="315"/>
  <c r="Y142" i="315"/>
  <c r="AG142" i="315"/>
  <c r="U143" i="315"/>
  <c r="AE145" i="315"/>
  <c r="U146" i="315"/>
  <c r="AC146" i="315"/>
  <c r="AA148" i="315"/>
  <c r="AI148" i="315"/>
  <c r="W149" i="315"/>
  <c r="Y150" i="315"/>
  <c r="AG150" i="315"/>
  <c r="U151" i="315"/>
  <c r="AC155" i="315"/>
  <c r="W157" i="315"/>
  <c r="Y158" i="315"/>
  <c r="AG158" i="315"/>
  <c r="U159" i="315"/>
  <c r="W160" i="315"/>
  <c r="AE160" i="315"/>
  <c r="U170" i="315"/>
  <c r="AC170" i="315"/>
  <c r="U175" i="315"/>
  <c r="W176" i="315"/>
  <c r="AE176" i="315"/>
  <c r="AE177" i="315"/>
  <c r="AA180" i="315"/>
  <c r="AI180" i="315"/>
  <c r="W181" i="315"/>
  <c r="AE185" i="315"/>
  <c r="U186" i="315"/>
  <c r="AC186" i="315"/>
  <c r="AA188" i="315"/>
  <c r="AI188" i="315"/>
  <c r="W189" i="315"/>
  <c r="Y190" i="315"/>
  <c r="AG190" i="315"/>
  <c r="U191" i="315"/>
  <c r="AA196" i="315"/>
  <c r="AI196" i="315"/>
  <c r="W197" i="315"/>
  <c r="Y198" i="315"/>
  <c r="AG198" i="315"/>
  <c r="W200" i="315"/>
  <c r="AE200" i="315"/>
  <c r="AG201" i="315"/>
  <c r="Y202" i="315"/>
  <c r="AG202" i="315"/>
  <c r="AE203" i="315"/>
  <c r="AI204" i="315"/>
  <c r="Y211" i="315"/>
  <c r="AG211" i="315"/>
  <c r="W229" i="315"/>
  <c r="AE229" i="315"/>
  <c r="AE238" i="315"/>
  <c r="AC244" i="315"/>
  <c r="AE246" i="315"/>
  <c r="AE262" i="315"/>
  <c r="U266" i="315"/>
  <c r="AC266" i="315"/>
  <c r="AE314" i="315"/>
  <c r="AG203" i="315"/>
  <c r="AI205" i="315"/>
  <c r="Y228" i="315"/>
  <c r="AA230" i="315"/>
  <c r="AG232" i="315"/>
  <c r="AA238" i="315"/>
  <c r="AG240" i="315"/>
  <c r="AI242" i="315"/>
  <c r="Y244" i="315"/>
  <c r="AA246" i="315"/>
  <c r="AG248" i="315"/>
  <c r="AI261" i="315"/>
  <c r="AG262" i="315"/>
  <c r="AA265" i="315"/>
  <c r="AI265" i="315"/>
  <c r="U268" i="315"/>
  <c r="AC268" i="315"/>
  <c r="AA270" i="315"/>
  <c r="AI270" i="315"/>
  <c r="AI201" i="315"/>
  <c r="AC203" i="315"/>
  <c r="AE205" i="315"/>
  <c r="U211" i="315"/>
  <c r="AC211" i="315"/>
  <c r="U228" i="315"/>
  <c r="AA229" i="315"/>
  <c r="AI229" i="315"/>
  <c r="W230" i="315"/>
  <c r="Y231" i="315"/>
  <c r="AG231" i="315"/>
  <c r="AC232" i="315"/>
  <c r="W233" i="315"/>
  <c r="AE233" i="315"/>
  <c r="U235" i="315"/>
  <c r="AC235" i="315"/>
  <c r="AA237" i="315"/>
  <c r="AI237" i="315"/>
  <c r="W238" i="315"/>
  <c r="Y239" i="315"/>
  <c r="AG239" i="315"/>
  <c r="AC240" i="315"/>
  <c r="AE242" i="315"/>
  <c r="U243" i="315"/>
  <c r="AC243" i="315"/>
  <c r="U244" i="315"/>
  <c r="AA245" i="315"/>
  <c r="AI245" i="315"/>
  <c r="W246" i="315"/>
  <c r="Y247" i="315"/>
  <c r="AG247" i="315"/>
  <c r="AC248" i="315"/>
  <c r="AE261" i="315"/>
  <c r="U262" i="315"/>
  <c r="AG266" i="315"/>
  <c r="Y272" i="315"/>
  <c r="AG272" i="315"/>
  <c r="AE201" i="315"/>
  <c r="Y203" i="315"/>
  <c r="AA205" i="315"/>
  <c r="AI230" i="315"/>
  <c r="Y232" i="315"/>
  <c r="AI238" i="315"/>
  <c r="Y240" i="315"/>
  <c r="AA242" i="315"/>
  <c r="AG244" i="315"/>
  <c r="AI246" i="315"/>
  <c r="Y248" i="315"/>
  <c r="AA261" i="315"/>
  <c r="W265" i="315"/>
  <c r="AE265" i="315"/>
  <c r="AA266" i="315"/>
  <c r="U280" i="315"/>
  <c r="AC280" i="315"/>
  <c r="W294" i="315"/>
  <c r="AE294" i="315"/>
  <c r="W321" i="315"/>
  <c r="AE321" i="315"/>
  <c r="AA262" i="315"/>
  <c r="W266" i="315"/>
  <c r="W268" i="315"/>
  <c r="AE268" i="315"/>
  <c r="U276" i="315"/>
  <c r="AC276" i="315"/>
  <c r="AA282" i="315"/>
  <c r="AI282" i="315"/>
  <c r="W290" i="315"/>
  <c r="AE290" i="315"/>
  <c r="Y295" i="315"/>
  <c r="AG295" i="315"/>
  <c r="W297" i="315"/>
  <c r="AE297" i="315"/>
  <c r="AA301" i="315"/>
  <c r="AI301" i="315"/>
  <c r="U307" i="315"/>
  <c r="AC307" i="315"/>
  <c r="U323" i="315"/>
  <c r="AC323" i="315"/>
  <c r="Y327" i="315"/>
  <c r="AG327" i="315"/>
  <c r="AA349" i="315"/>
  <c r="AI349" i="315"/>
  <c r="W262" i="315"/>
  <c r="AI266" i="315"/>
  <c r="Y268" i="315"/>
  <c r="AG268" i="315"/>
  <c r="W270" i="315"/>
  <c r="AE270" i="315"/>
  <c r="U272" i="315"/>
  <c r="AC272" i="315"/>
  <c r="Y280" i="315"/>
  <c r="AG280" i="315"/>
  <c r="AA294" i="315"/>
  <c r="AI294" i="315"/>
  <c r="W313" i="315"/>
  <c r="AE313" i="315"/>
  <c r="U331" i="315"/>
  <c r="AC331" i="315"/>
  <c r="Y351" i="315"/>
  <c r="AG351" i="315"/>
  <c r="U355" i="315"/>
  <c r="AC355" i="315"/>
  <c r="Y382" i="315"/>
  <c r="AG382" i="315"/>
  <c r="U386" i="315"/>
  <c r="AC386" i="315"/>
  <c r="U387" i="315"/>
  <c r="AI262" i="315"/>
  <c r="AE266" i="315"/>
  <c r="AA268" i="315"/>
  <c r="AI268" i="315"/>
  <c r="Y276" i="315"/>
  <c r="AG276" i="315"/>
  <c r="W282" i="315"/>
  <c r="AE282" i="315"/>
  <c r="AA290" i="315"/>
  <c r="AI290" i="315"/>
  <c r="W345" i="315"/>
  <c r="AE345" i="315"/>
  <c r="AA295" i="315"/>
  <c r="AI295" i="315"/>
  <c r="Y297" i="315"/>
  <c r="AG297" i="315"/>
  <c r="U301" i="315"/>
  <c r="AC301" i="315"/>
  <c r="W307" i="315"/>
  <c r="AE307" i="315"/>
  <c r="Y313" i="315"/>
  <c r="AG313" i="315"/>
  <c r="Y321" i="315"/>
  <c r="AG321" i="315"/>
  <c r="W323" i="315"/>
  <c r="AE323" i="315"/>
  <c r="AA327" i="315"/>
  <c r="AI327" i="315"/>
  <c r="W331" i="315"/>
  <c r="AE331" i="315"/>
  <c r="Y345" i="315"/>
  <c r="AG345" i="315"/>
  <c r="W347" i="315"/>
  <c r="AE347" i="315"/>
  <c r="U349" i="315"/>
  <c r="AC349" i="315"/>
  <c r="AA351" i="315"/>
  <c r="AI351" i="315"/>
  <c r="W355" i="315"/>
  <c r="AE355" i="315"/>
  <c r="AE358" i="315"/>
  <c r="U295" i="315"/>
  <c r="AC295" i="315"/>
  <c r="AA297" i="315"/>
  <c r="AI297" i="315"/>
  <c r="W301" i="315"/>
  <c r="AE301" i="315"/>
  <c r="Y307" i="315"/>
  <c r="AG307" i="315"/>
  <c r="AA313" i="315"/>
  <c r="AI313" i="315"/>
  <c r="AA321" i="315"/>
  <c r="AI321" i="315"/>
  <c r="Y323" i="315"/>
  <c r="AG323" i="315"/>
  <c r="U327" i="315"/>
  <c r="AC327" i="315"/>
  <c r="Y331" i="315"/>
  <c r="AG331" i="315"/>
  <c r="AA345" i="315"/>
  <c r="AI345" i="315"/>
  <c r="Y347" i="315"/>
  <c r="AG347" i="315"/>
  <c r="W349" i="315"/>
  <c r="AE349" i="315"/>
  <c r="U351" i="315"/>
  <c r="AC351" i="315"/>
  <c r="Y355" i="315"/>
  <c r="AG355" i="315"/>
  <c r="AG358" i="315"/>
  <c r="U362" i="315"/>
  <c r="AC362" i="315"/>
  <c r="W368" i="315"/>
  <c r="AE368" i="315"/>
  <c r="Y374" i="315"/>
  <c r="AG374" i="315"/>
  <c r="W295" i="315"/>
  <c r="AE295" i="315"/>
  <c r="U297" i="315"/>
  <c r="AC297" i="315"/>
  <c r="Y301" i="315"/>
  <c r="AG301" i="315"/>
  <c r="AA307" i="315"/>
  <c r="AI307" i="315"/>
  <c r="U313" i="315"/>
  <c r="AC313" i="315"/>
  <c r="U321" i="315"/>
  <c r="AC321" i="315"/>
  <c r="AA323" i="315"/>
  <c r="AI323" i="315"/>
  <c r="W327" i="315"/>
  <c r="AE327" i="315"/>
  <c r="AA331" i="315"/>
  <c r="AI331" i="315"/>
  <c r="U345" i="315"/>
  <c r="AC345" i="315"/>
  <c r="AA347" i="315"/>
  <c r="AI347" i="315"/>
  <c r="Y349" i="315"/>
  <c r="AG349" i="315"/>
  <c r="W351" i="315"/>
  <c r="AE351" i="315"/>
  <c r="AA355" i="315"/>
  <c r="AI355" i="315"/>
  <c r="AA392" i="315"/>
  <c r="AC358" i="315"/>
  <c r="AI358" i="315"/>
  <c r="W362" i="315"/>
  <c r="AE362" i="315"/>
  <c r="Y368" i="315"/>
  <c r="AG368" i="315"/>
  <c r="AA374" i="315"/>
  <c r="AI374" i="315"/>
  <c r="AA382" i="315"/>
  <c r="AI382" i="315"/>
  <c r="W384" i="315"/>
  <c r="AE384" i="315"/>
  <c r="W389" i="315"/>
  <c r="Y390" i="315"/>
  <c r="AG390" i="315"/>
  <c r="AI392" i="315"/>
  <c r="AE414" i="315"/>
  <c r="Y362" i="315"/>
  <c r="AG362" i="315"/>
  <c r="AA368" i="315"/>
  <c r="AI368" i="315"/>
  <c r="U374" i="315"/>
  <c r="AC374" i="315"/>
  <c r="U382" i="315"/>
  <c r="AC382" i="315"/>
  <c r="Y386" i="315"/>
  <c r="AG386" i="315"/>
  <c r="AG391" i="315"/>
  <c r="AA362" i="315"/>
  <c r="AI362" i="315"/>
  <c r="U368" i="315"/>
  <c r="AC368" i="315"/>
  <c r="W374" i="315"/>
  <c r="AE374" i="315"/>
  <c r="W382" i="315"/>
  <c r="AE382" i="315"/>
  <c r="AA384" i="315"/>
  <c r="AI384" i="315"/>
  <c r="W388" i="315"/>
  <c r="AE388" i="315"/>
  <c r="AI393" i="315"/>
  <c r="AA409" i="315"/>
  <c r="AI409" i="315"/>
  <c r="Y411" i="315"/>
  <c r="AG411" i="315"/>
  <c r="W413" i="315"/>
  <c r="AE413" i="315"/>
  <c r="AG387" i="315"/>
  <c r="AI389" i="315"/>
  <c r="AC391" i="315"/>
  <c r="AE393" i="315"/>
  <c r="AA405" i="315"/>
  <c r="AI405" i="315"/>
  <c r="AA414" i="315"/>
  <c r="AC387" i="315"/>
  <c r="AE389" i="315"/>
  <c r="Y391" i="315"/>
  <c r="AA393" i="315"/>
  <c r="W409" i="315"/>
  <c r="AE409" i="315"/>
  <c r="U411" i="315"/>
  <c r="AC411" i="315"/>
  <c r="AA413" i="315"/>
  <c r="AI413" i="315"/>
  <c r="W414" i="315"/>
  <c r="Y387" i="315"/>
  <c r="AA389" i="315"/>
  <c r="U391" i="315"/>
  <c r="W393" i="315"/>
  <c r="W405" i="315"/>
  <c r="AE405" i="315"/>
  <c r="AI414" i="315"/>
  <c r="AT119" i="315"/>
  <c r="AU119" i="315"/>
  <c r="AX119" i="315"/>
  <c r="AR119" i="315"/>
  <c r="AV119" i="315"/>
  <c r="AX114" i="315"/>
  <c r="AR114" i="315"/>
  <c r="AY114" i="315"/>
  <c r="AV114" i="315"/>
  <c r="AT114" i="315"/>
  <c r="AU114" i="315"/>
  <c r="AQ114" i="315"/>
  <c r="AU59" i="315"/>
  <c r="AY59" i="315"/>
  <c r="AY60" i="315"/>
  <c r="AQ63" i="315"/>
  <c r="AY64" i="315"/>
  <c r="AU65" i="315"/>
  <c r="AY69" i="315"/>
  <c r="AQ72" i="315"/>
  <c r="AY72" i="315"/>
  <c r="AQ73" i="315"/>
  <c r="AY73" i="315"/>
  <c r="AQ74" i="315"/>
  <c r="AY74" i="315"/>
  <c r="AU75" i="315"/>
  <c r="AY76" i="315"/>
  <c r="AU77" i="315"/>
  <c r="AY77" i="315"/>
  <c r="AU78" i="315"/>
  <c r="AU82" i="315"/>
  <c r="AY82" i="315"/>
  <c r="AU83" i="315"/>
  <c r="AY83" i="315"/>
  <c r="AY84" i="315"/>
  <c r="AQ86" i="315"/>
  <c r="AY86" i="315"/>
  <c r="AY88" i="315"/>
  <c r="AU91" i="315"/>
  <c r="AQ92" i="315"/>
  <c r="AU96" i="315"/>
  <c r="AU97" i="315"/>
  <c r="AY100" i="315"/>
  <c r="AU106" i="315"/>
  <c r="AY107" i="315"/>
  <c r="AQ108" i="315"/>
  <c r="AY108" i="315"/>
  <c r="AY109" i="315"/>
  <c r="AW116" i="315"/>
  <c r="AV116" i="315"/>
  <c r="AW120" i="315"/>
  <c r="AU130" i="315"/>
  <c r="AX132" i="315"/>
  <c r="AT132" i="315"/>
  <c r="AY132" i="315"/>
  <c r="AR171" i="315"/>
  <c r="AY175" i="315"/>
  <c r="AX207" i="315"/>
  <c r="AT207" i="315"/>
  <c r="AW207" i="315"/>
  <c r="AS207" i="315"/>
  <c r="AR207" i="315"/>
  <c r="AX211" i="315"/>
  <c r="BK211" i="315"/>
  <c r="AS222" i="315"/>
  <c r="BF222" i="315"/>
  <c r="BF57" i="315"/>
  <c r="BJ57" i="315"/>
  <c r="BN57" i="315"/>
  <c r="BM58" i="315"/>
  <c r="BF58" i="315"/>
  <c r="BJ58" i="315"/>
  <c r="BN58" i="315"/>
  <c r="BF59" i="315"/>
  <c r="BJ59" i="315"/>
  <c r="BN59" i="315"/>
  <c r="BF60" i="315"/>
  <c r="BJ60" i="315"/>
  <c r="BN60" i="315"/>
  <c r="AR61" i="315"/>
  <c r="AV61" i="315"/>
  <c r="BF61" i="315"/>
  <c r="BJ61" i="315"/>
  <c r="BN61" i="315"/>
  <c r="AR62" i="315"/>
  <c r="AV62" i="315"/>
  <c r="BF62" i="315"/>
  <c r="BJ62" i="315"/>
  <c r="BN62" i="315"/>
  <c r="AR63" i="315"/>
  <c r="AV63" i="315"/>
  <c r="BF63" i="315"/>
  <c r="BJ63" i="315"/>
  <c r="BN63" i="315"/>
  <c r="BF64" i="315"/>
  <c r="BJ64" i="315"/>
  <c r="BN64" i="315"/>
  <c r="BF65" i="315"/>
  <c r="BJ65" i="315"/>
  <c r="BN65" i="315"/>
  <c r="BM66" i="315"/>
  <c r="BF66" i="315"/>
  <c r="BJ66" i="315"/>
  <c r="BN66" i="315"/>
  <c r="BF67" i="315"/>
  <c r="BJ67" i="315"/>
  <c r="BN67" i="315"/>
  <c r="AR68" i="315"/>
  <c r="AV68" i="315"/>
  <c r="BF68" i="315"/>
  <c r="BJ68" i="315"/>
  <c r="BN68" i="315"/>
  <c r="BF69" i="315"/>
  <c r="BJ69" i="315"/>
  <c r="BN69" i="315"/>
  <c r="BF70" i="315"/>
  <c r="BJ70" i="315"/>
  <c r="BN70" i="315"/>
  <c r="BF71" i="315"/>
  <c r="BJ71" i="315"/>
  <c r="BN71" i="315"/>
  <c r="AR72" i="315"/>
  <c r="AV72" i="315"/>
  <c r="BF72" i="315"/>
  <c r="BJ72" i="315"/>
  <c r="BN72" i="315"/>
  <c r="AR73" i="315"/>
  <c r="AV73" i="315"/>
  <c r="BF73" i="315"/>
  <c r="BJ73" i="315"/>
  <c r="BN73" i="315"/>
  <c r="AR74" i="315"/>
  <c r="AV74" i="315"/>
  <c r="BF74" i="315"/>
  <c r="BJ74" i="315"/>
  <c r="BN74" i="315"/>
  <c r="BF75" i="315"/>
  <c r="BJ75" i="315"/>
  <c r="BN75" i="315"/>
  <c r="BM76" i="315"/>
  <c r="BF76" i="315"/>
  <c r="BJ76" i="315"/>
  <c r="BN76" i="315"/>
  <c r="AR77" i="315"/>
  <c r="AV77" i="315"/>
  <c r="BF77" i="315"/>
  <c r="BJ77" i="315"/>
  <c r="BN77" i="315"/>
  <c r="AR78" i="315"/>
  <c r="AV78" i="315"/>
  <c r="BF78" i="315"/>
  <c r="BJ78" i="315"/>
  <c r="BN78" i="315"/>
  <c r="BM79" i="315"/>
  <c r="BF79" i="315"/>
  <c r="BJ79" i="315"/>
  <c r="BN79" i="315"/>
  <c r="AR80" i="315"/>
  <c r="AV80" i="315"/>
  <c r="BF80" i="315"/>
  <c r="BJ80" i="315"/>
  <c r="BN80" i="315"/>
  <c r="BF81" i="315"/>
  <c r="BJ81" i="315"/>
  <c r="BN81" i="315"/>
  <c r="BF82" i="315"/>
  <c r="BJ82" i="315"/>
  <c r="BN82" i="315"/>
  <c r="BF83" i="315"/>
  <c r="BJ83" i="315"/>
  <c r="BN83" i="315"/>
  <c r="BF84" i="315"/>
  <c r="BJ84" i="315"/>
  <c r="BN84" i="315"/>
  <c r="BF85" i="315"/>
  <c r="BJ85" i="315"/>
  <c r="BN85" i="315"/>
  <c r="AR86" i="315"/>
  <c r="AV86" i="315"/>
  <c r="BF86" i="315"/>
  <c r="BJ86" i="315"/>
  <c r="BN86" i="315"/>
  <c r="BF87" i="315"/>
  <c r="BJ87" i="315"/>
  <c r="BN87" i="315"/>
  <c r="AR88" i="315"/>
  <c r="AV88" i="315"/>
  <c r="BF88" i="315"/>
  <c r="BJ88" i="315"/>
  <c r="BN88" i="315"/>
  <c r="AR89" i="315"/>
  <c r="AV89" i="315"/>
  <c r="BF89" i="315"/>
  <c r="BJ89" i="315"/>
  <c r="BN89" i="315"/>
  <c r="BF90" i="315"/>
  <c r="BJ90" i="315"/>
  <c r="BN90" i="315"/>
  <c r="AR91" i="315"/>
  <c r="AV91" i="315"/>
  <c r="BF91" i="315"/>
  <c r="BJ91" i="315"/>
  <c r="BN91" i="315"/>
  <c r="AR92" i="315"/>
  <c r="AV92" i="315"/>
  <c r="BF92" i="315"/>
  <c r="BJ92" i="315"/>
  <c r="BN92" i="315"/>
  <c r="AR93" i="315"/>
  <c r="AV93" i="315"/>
  <c r="BF93" i="315"/>
  <c r="BJ93" i="315"/>
  <c r="BN93" i="315"/>
  <c r="BF94" i="315"/>
  <c r="BJ94" i="315"/>
  <c r="BN94" i="315"/>
  <c r="BF95" i="315"/>
  <c r="BJ95" i="315"/>
  <c r="BN95" i="315"/>
  <c r="BF96" i="315"/>
  <c r="BJ96" i="315"/>
  <c r="BN96" i="315"/>
  <c r="BF97" i="315"/>
  <c r="BJ97" i="315"/>
  <c r="BN97" i="315"/>
  <c r="BF98" i="315"/>
  <c r="BJ98" i="315"/>
  <c r="BN98" i="315"/>
  <c r="BF99" i="315"/>
  <c r="BJ99" i="315"/>
  <c r="BN99" i="315"/>
  <c r="BF100" i="315"/>
  <c r="BJ100" i="315"/>
  <c r="BN100" i="315"/>
  <c r="BF101" i="315"/>
  <c r="BJ101" i="315"/>
  <c r="BN101" i="315"/>
  <c r="BF102" i="315"/>
  <c r="BJ102" i="315"/>
  <c r="BN102" i="315"/>
  <c r="BF103" i="315"/>
  <c r="BJ103" i="315"/>
  <c r="BN103" i="315"/>
  <c r="BF104" i="315"/>
  <c r="BJ104" i="315"/>
  <c r="BN104" i="315"/>
  <c r="BF105" i="315"/>
  <c r="BJ105" i="315"/>
  <c r="BN105" i="315"/>
  <c r="BM106" i="315"/>
  <c r="BF106" i="315"/>
  <c r="BJ106" i="315"/>
  <c r="BN106" i="315"/>
  <c r="BF107" i="315"/>
  <c r="BJ107" i="315"/>
  <c r="BN107" i="315"/>
  <c r="AR108" i="315"/>
  <c r="AV108" i="315"/>
  <c r="BF108" i="315"/>
  <c r="BJ108" i="315"/>
  <c r="BN108" i="315"/>
  <c r="BF109" i="315"/>
  <c r="BJ109" i="315"/>
  <c r="BN109" i="315"/>
  <c r="BF110" i="315"/>
  <c r="BJ110" i="315"/>
  <c r="BN110" i="315"/>
  <c r="BF111" i="315"/>
  <c r="BJ111" i="315"/>
  <c r="BN111" i="315"/>
  <c r="BM112" i="315"/>
  <c r="BJ112" i="315"/>
  <c r="BN115" i="315"/>
  <c r="AR116" i="315"/>
  <c r="AX116" i="315"/>
  <c r="BJ116" i="315"/>
  <c r="AS119" i="315"/>
  <c r="AW119" i="315"/>
  <c r="BN119" i="315"/>
  <c r="AR120" i="315"/>
  <c r="AX120" i="315"/>
  <c r="BJ120" i="315"/>
  <c r="BN123" i="315"/>
  <c r="AW126" i="315"/>
  <c r="AW132" i="315"/>
  <c r="AR132" i="315"/>
  <c r="AW133" i="315"/>
  <c r="BT136" i="315"/>
  <c r="BO136" i="315"/>
  <c r="BP136" i="315" s="1"/>
  <c r="AW169" i="315"/>
  <c r="AX170" i="315"/>
  <c r="AT170" i="315"/>
  <c r="AY170" i="315"/>
  <c r="AR170" i="315"/>
  <c r="AW171" i="315"/>
  <c r="AW175" i="315"/>
  <c r="AX192" i="315"/>
  <c r="AT192" i="315"/>
  <c r="AY192" i="315"/>
  <c r="AR192" i="315"/>
  <c r="AX194" i="315"/>
  <c r="AT194" i="315"/>
  <c r="AY194" i="315"/>
  <c r="AR194" i="315"/>
  <c r="AW195" i="315"/>
  <c r="AV207" i="315"/>
  <c r="BL212" i="315"/>
  <c r="AY212" i="315"/>
  <c r="AS214" i="315"/>
  <c r="BF214" i="315"/>
  <c r="AW217" i="315"/>
  <c r="BJ217" i="315"/>
  <c r="BH254" i="315"/>
  <c r="AU254" i="315"/>
  <c r="BL254" i="315"/>
  <c r="AY254" i="315"/>
  <c r="BN265" i="315"/>
  <c r="AT265" i="315"/>
  <c r="BG265" i="315"/>
  <c r="AX265" i="315"/>
  <c r="BK265" i="315"/>
  <c r="AW273" i="315"/>
  <c r="AS273" i="315"/>
  <c r="BN273" i="315"/>
  <c r="AT273" i="315"/>
  <c r="BG273" i="315"/>
  <c r="AX273" i="315"/>
  <c r="BK273" i="315"/>
  <c r="AT278" i="315"/>
  <c r="BG278" i="315"/>
  <c r="AX278" i="315"/>
  <c r="BK278" i="315"/>
  <c r="BF297" i="315"/>
  <c r="AS297" i="315"/>
  <c r="BJ297" i="315"/>
  <c r="AW297" i="315"/>
  <c r="AU57" i="315"/>
  <c r="AY57" i="315"/>
  <c r="AQ61" i="315"/>
  <c r="AU61" i="315"/>
  <c r="AY61" i="315"/>
  <c r="AQ62" i="315"/>
  <c r="AY62" i="315"/>
  <c r="AU64" i="315"/>
  <c r="AY65" i="315"/>
  <c r="AY66" i="315"/>
  <c r="AU68" i="315"/>
  <c r="AY68" i="315"/>
  <c r="AU69" i="315"/>
  <c r="AU71" i="315"/>
  <c r="AU72" i="315"/>
  <c r="AU74" i="315"/>
  <c r="BM75" i="315"/>
  <c r="AQ77" i="315"/>
  <c r="AU79" i="315"/>
  <c r="AY79" i="315"/>
  <c r="AQ80" i="315"/>
  <c r="AU80" i="315"/>
  <c r="AY80" i="315"/>
  <c r="AU81" i="315"/>
  <c r="BM82" i="315"/>
  <c r="AU86" i="315"/>
  <c r="AU87" i="315"/>
  <c r="AY87" i="315"/>
  <c r="AU88" i="315"/>
  <c r="AU89" i="315"/>
  <c r="AU90" i="315"/>
  <c r="AY90" i="315"/>
  <c r="AU92" i="315"/>
  <c r="AY92" i="315"/>
  <c r="AU93" i="315"/>
  <c r="AY93" i="315"/>
  <c r="AU94" i="315"/>
  <c r="AY94" i="315"/>
  <c r="AU95" i="315"/>
  <c r="AY95" i="315"/>
  <c r="AY96" i="315"/>
  <c r="AY97" i="315"/>
  <c r="AU98" i="315"/>
  <c r="AY98" i="315"/>
  <c r="AU99" i="315"/>
  <c r="AU101" i="315"/>
  <c r="AY101" i="315"/>
  <c r="AU103" i="315"/>
  <c r="AU105" i="315"/>
  <c r="AU108" i="315"/>
  <c r="AU109" i="315"/>
  <c r="AU110" i="315"/>
  <c r="AY110" i="315"/>
  <c r="AQ116" i="315"/>
  <c r="AQ120" i="315"/>
  <c r="BJ124" i="315"/>
  <c r="AY126" i="315"/>
  <c r="BJ127" i="315"/>
  <c r="AU128" i="315"/>
  <c r="AU129" i="315"/>
  <c r="BU165" i="315"/>
  <c r="BQ165" i="315"/>
  <c r="BT165" i="315"/>
  <c r="BW165" i="315"/>
  <c r="BS165" i="315"/>
  <c r="BO165" i="315"/>
  <c r="BP165" i="315" s="1"/>
  <c r="AX169" i="315"/>
  <c r="AT169" i="315"/>
  <c r="AR169" i="315"/>
  <c r="AX175" i="315"/>
  <c r="AT175" i="315"/>
  <c r="AR175" i="315"/>
  <c r="AX195" i="315"/>
  <c r="AT195" i="315"/>
  <c r="AR195" i="315"/>
  <c r="AX199" i="315"/>
  <c r="AT199" i="315"/>
  <c r="AW199" i="315"/>
  <c r="AS199" i="315"/>
  <c r="AY199" i="315"/>
  <c r="AW219" i="315"/>
  <c r="BJ219" i="315"/>
  <c r="AS226" i="315"/>
  <c r="BF226" i="315"/>
  <c r="BH262" i="315"/>
  <c r="AU262" i="315"/>
  <c r="BL270" i="315"/>
  <c r="AY270" i="315"/>
  <c r="AS64" i="315"/>
  <c r="AS79" i="315"/>
  <c r="AS87" i="315"/>
  <c r="AS90" i="315"/>
  <c r="AS95" i="315"/>
  <c r="AS97" i="315"/>
  <c r="AT112" i="315"/>
  <c r="AY112" i="315"/>
  <c r="BF112" i="315"/>
  <c r="AU113" i="315"/>
  <c r="AS114" i="315"/>
  <c r="AW114" i="315"/>
  <c r="BJ115" i="315"/>
  <c r="AY116" i="315"/>
  <c r="AU117" i="315"/>
  <c r="BJ119" i="315"/>
  <c r="AT120" i="315"/>
  <c r="AY120" i="315"/>
  <c r="AU121" i="315"/>
  <c r="BM123" i="315"/>
  <c r="BJ123" i="315"/>
  <c r="AY124" i="315"/>
  <c r="BF124" i="315"/>
  <c r="BN124" i="315"/>
  <c r="BJ125" i="315"/>
  <c r="AU126" i="315"/>
  <c r="BJ126" i="315"/>
  <c r="AY127" i="315"/>
  <c r="BF127" i="315"/>
  <c r="BN127" i="315"/>
  <c r="AX128" i="315"/>
  <c r="AT128" i="315"/>
  <c r="AQ128" i="315"/>
  <c r="AY128" i="315"/>
  <c r="BF128" i="315"/>
  <c r="BN128" i="315"/>
  <c r="AX129" i="315"/>
  <c r="AT129" i="315"/>
  <c r="AQ129" i="315"/>
  <c r="AY129" i="315"/>
  <c r="BF129" i="315"/>
  <c r="BN129" i="315"/>
  <c r="AX130" i="315"/>
  <c r="AT130" i="315"/>
  <c r="AQ130" i="315"/>
  <c r="AY130" i="315"/>
  <c r="BF130" i="315"/>
  <c r="BN130" i="315"/>
  <c r="BJ131" i="315"/>
  <c r="AU132" i="315"/>
  <c r="BJ132" i="315"/>
  <c r="AU133" i="315"/>
  <c r="BJ133" i="315"/>
  <c r="BM167" i="315"/>
  <c r="AU169" i="315"/>
  <c r="AW170" i="315"/>
  <c r="AV170" i="315"/>
  <c r="AU171" i="315"/>
  <c r="AQ172" i="315"/>
  <c r="AU175" i="315"/>
  <c r="AS176" i="315"/>
  <c r="AS178" i="315"/>
  <c r="AS188" i="315"/>
  <c r="AQ188" i="315"/>
  <c r="AW192" i="315"/>
  <c r="AV192" i="315"/>
  <c r="AW194" i="315"/>
  <c r="AV194" i="315"/>
  <c r="AU195" i="315"/>
  <c r="AS196" i="315"/>
  <c r="AQ196" i="315"/>
  <c r="AX197" i="315"/>
  <c r="AT197" i="315"/>
  <c r="AY197" i="315"/>
  <c r="AR197" i="315"/>
  <c r="AS198" i="315"/>
  <c r="AQ198" i="315"/>
  <c r="AU199" i="315"/>
  <c r="AX201" i="315"/>
  <c r="AT201" i="315"/>
  <c r="AW201" i="315"/>
  <c r="AS201" i="315"/>
  <c r="AY201" i="315"/>
  <c r="AR201" i="315"/>
  <c r="AU207" i="315"/>
  <c r="BH210" i="315"/>
  <c r="BF211" i="315"/>
  <c r="AS211" i="315"/>
  <c r="BI212" i="315"/>
  <c r="AV212" i="315"/>
  <c r="AW213" i="315"/>
  <c r="BJ213" i="315"/>
  <c r="AS218" i="315"/>
  <c r="BF218" i="315"/>
  <c r="AW223" i="315"/>
  <c r="BJ223" i="315"/>
  <c r="AS224" i="315"/>
  <c r="BF224" i="315"/>
  <c r="AW229" i="315"/>
  <c r="BJ229" i="315"/>
  <c r="BF256" i="315"/>
  <c r="AS256" i="315"/>
  <c r="BJ256" i="315"/>
  <c r="AW256" i="315"/>
  <c r="BF260" i="315"/>
  <c r="AS260" i="315"/>
  <c r="BJ260" i="315"/>
  <c r="AW260" i="315"/>
  <c r="BF268" i="315"/>
  <c r="AS268" i="315"/>
  <c r="BJ268" i="315"/>
  <c r="AW268" i="315"/>
  <c r="AT290" i="315"/>
  <c r="BG290" i="315"/>
  <c r="AX290" i="315"/>
  <c r="BK290" i="315"/>
  <c r="AU58" i="315"/>
  <c r="AY58" i="315"/>
  <c r="AU60" i="315"/>
  <c r="AU62" i="315"/>
  <c r="AU63" i="315"/>
  <c r="AY63" i="315"/>
  <c r="AU66" i="315"/>
  <c r="AU67" i="315"/>
  <c r="AY67" i="315"/>
  <c r="AQ68" i="315"/>
  <c r="AU70" i="315"/>
  <c r="AY70" i="315"/>
  <c r="AY71" i="315"/>
  <c r="AU73" i="315"/>
  <c r="AY75" i="315"/>
  <c r="AU76" i="315"/>
  <c r="AQ78" i="315"/>
  <c r="AY78" i="315"/>
  <c r="AY81" i="315"/>
  <c r="AU84" i="315"/>
  <c r="AU85" i="315"/>
  <c r="AY85" i="315"/>
  <c r="AQ89" i="315"/>
  <c r="AY89" i="315"/>
  <c r="AQ91" i="315"/>
  <c r="AY91" i="315"/>
  <c r="AY99" i="315"/>
  <c r="AU100" i="315"/>
  <c r="AU102" i="315"/>
  <c r="AY102" i="315"/>
  <c r="AY103" i="315"/>
  <c r="AU104" i="315"/>
  <c r="AY104" i="315"/>
  <c r="AY105" i="315"/>
  <c r="AY106" i="315"/>
  <c r="AU107" i="315"/>
  <c r="AU111" i="315"/>
  <c r="AY111" i="315"/>
  <c r="AS116" i="315"/>
  <c r="AS120" i="315"/>
  <c r="AX126" i="315"/>
  <c r="AT126" i="315"/>
  <c r="AQ126" i="315"/>
  <c r="BN126" i="315"/>
  <c r="AQ132" i="315"/>
  <c r="AX133" i="315"/>
  <c r="AT133" i="315"/>
  <c r="AQ133" i="315"/>
  <c r="AY133" i="315"/>
  <c r="BN133" i="315"/>
  <c r="AY169" i="315"/>
  <c r="AX171" i="315"/>
  <c r="AT171" i="315"/>
  <c r="AY171" i="315"/>
  <c r="AY195" i="315"/>
  <c r="AR199" i="315"/>
  <c r="AY207" i="315"/>
  <c r="AS220" i="315"/>
  <c r="BF220" i="315"/>
  <c r="AW225" i="315"/>
  <c r="BJ225" i="315"/>
  <c r="AS228" i="315"/>
  <c r="BF228" i="315"/>
  <c r="BL262" i="315"/>
  <c r="AY262" i="315"/>
  <c r="BH270" i="315"/>
  <c r="AU270" i="315"/>
  <c r="BM207" i="315"/>
  <c r="BM169" i="315"/>
  <c r="BM162" i="315"/>
  <c r="BM153" i="315"/>
  <c r="AT61" i="315"/>
  <c r="BM62" i="315"/>
  <c r="AT62" i="315"/>
  <c r="AT63" i="315"/>
  <c r="AT68" i="315"/>
  <c r="AT72" i="315"/>
  <c r="AT73" i="315"/>
  <c r="AT74" i="315"/>
  <c r="AT77" i="315"/>
  <c r="AT78" i="315"/>
  <c r="AT80" i="315"/>
  <c r="AT86" i="315"/>
  <c r="AT88" i="315"/>
  <c r="AT89" i="315"/>
  <c r="AT91" i="315"/>
  <c r="AT92" i="315"/>
  <c r="AT93" i="315"/>
  <c r="AT108" i="315"/>
  <c r="AU112" i="315"/>
  <c r="AS113" i="315"/>
  <c r="AW113" i="315"/>
  <c r="AQ113" i="315"/>
  <c r="AY115" i="315"/>
  <c r="BF115" i="315"/>
  <c r="AU116" i="315"/>
  <c r="AS117" i="315"/>
  <c r="AW117" i="315"/>
  <c r="AQ117" i="315"/>
  <c r="AY119" i="315"/>
  <c r="BF119" i="315"/>
  <c r="BM120" i="315"/>
  <c r="AU120" i="315"/>
  <c r="AS121" i="315"/>
  <c r="AW121" i="315"/>
  <c r="AQ121" i="315"/>
  <c r="AY123" i="315"/>
  <c r="BF123" i="315"/>
  <c r="AU124" i="315"/>
  <c r="AS126" i="315"/>
  <c r="AV126" i="315"/>
  <c r="AU127" i="315"/>
  <c r="AS132" i="315"/>
  <c r="AV132" i="315"/>
  <c r="AS133" i="315"/>
  <c r="AV133" i="315"/>
  <c r="AX168" i="315"/>
  <c r="AT168" i="315"/>
  <c r="AY168" i="315"/>
  <c r="AR168" i="315"/>
  <c r="AS169" i="315"/>
  <c r="AQ169" i="315"/>
  <c r="AU170" i="315"/>
  <c r="AS171" i="315"/>
  <c r="AQ171" i="315"/>
  <c r="AX172" i="315"/>
  <c r="AT172" i="315"/>
  <c r="AY172" i="315"/>
  <c r="AR172" i="315"/>
  <c r="AS175" i="315"/>
  <c r="AX176" i="315"/>
  <c r="AT176" i="315"/>
  <c r="AY176" i="315"/>
  <c r="AR176" i="315"/>
  <c r="AX178" i="315"/>
  <c r="AT178" i="315"/>
  <c r="AY178" i="315"/>
  <c r="AR178" i="315"/>
  <c r="AX188" i="315"/>
  <c r="AT188" i="315"/>
  <c r="AY188" i="315"/>
  <c r="AR188" i="315"/>
  <c r="AU192" i="315"/>
  <c r="AU194" i="315"/>
  <c r="AS195" i="315"/>
  <c r="AQ195" i="315"/>
  <c r="AX196" i="315"/>
  <c r="AT196" i="315"/>
  <c r="AY196" i="315"/>
  <c r="AR196" i="315"/>
  <c r="AW197" i="315"/>
  <c r="AV197" i="315"/>
  <c r="AX198" i="315"/>
  <c r="AT198" i="315"/>
  <c r="AY198" i="315"/>
  <c r="AR198" i="315"/>
  <c r="AV201" i="315"/>
  <c r="BD210" i="315"/>
  <c r="AP210" i="315"/>
  <c r="AQ210" i="315" s="1"/>
  <c r="BC210" i="315"/>
  <c r="BE210" i="315"/>
  <c r="AR210" i="315"/>
  <c r="BN212" i="315"/>
  <c r="AR212" i="315"/>
  <c r="AW215" i="315"/>
  <c r="BJ215" i="315"/>
  <c r="AS216" i="315"/>
  <c r="BF216" i="315"/>
  <c r="AW221" i="315"/>
  <c r="BJ221" i="315"/>
  <c r="AW227" i="315"/>
  <c r="BJ227" i="315"/>
  <c r="AS230" i="315"/>
  <c r="BF230" i="315"/>
  <c r="BB255" i="315"/>
  <c r="BD255" i="315"/>
  <c r="AP255" i="315"/>
  <c r="AQ255" i="315" s="1"/>
  <c r="BC255" i="315"/>
  <c r="AR255" i="315"/>
  <c r="BE255" i="315"/>
  <c r="AV255" i="315"/>
  <c r="BI255" i="315"/>
  <c r="BB259" i="315"/>
  <c r="BD259" i="315"/>
  <c r="AP259" i="315"/>
  <c r="AQ259" i="315" s="1"/>
  <c r="BC259" i="315"/>
  <c r="AR259" i="315"/>
  <c r="BE259" i="315"/>
  <c r="AV259" i="315"/>
  <c r="BI259" i="315"/>
  <c r="AS134" i="315"/>
  <c r="AS136" i="315"/>
  <c r="AS138" i="315"/>
  <c r="AS140" i="315"/>
  <c r="AS142" i="315"/>
  <c r="AS143" i="315"/>
  <c r="AS145" i="315"/>
  <c r="AS146" i="315"/>
  <c r="AS147" i="315"/>
  <c r="AS151" i="315"/>
  <c r="AS154" i="315"/>
  <c r="AS155" i="315"/>
  <c r="AS156" i="315"/>
  <c r="AS157" i="315"/>
  <c r="AS160" i="315"/>
  <c r="AS164" i="315"/>
  <c r="AS165" i="315"/>
  <c r="AX210" i="315"/>
  <c r="AV210" i="315"/>
  <c r="AW211" i="315"/>
  <c r="BJ211" i="315"/>
  <c r="AT212" i="315"/>
  <c r="BD213" i="315"/>
  <c r="AP213" i="315"/>
  <c r="AQ213" i="315" s="1"/>
  <c r="BC213" i="315"/>
  <c r="BF213" i="315"/>
  <c r="AR214" i="315"/>
  <c r="BJ214" i="315"/>
  <c r="BF215" i="315"/>
  <c r="BJ216" i="315"/>
  <c r="BF217" i="315"/>
  <c r="AR218" i="315"/>
  <c r="BJ218" i="315"/>
  <c r="BF219" i="315"/>
  <c r="AR220" i="315"/>
  <c r="BJ220" i="315"/>
  <c r="BF221" i="315"/>
  <c r="AR222" i="315"/>
  <c r="BJ222" i="315"/>
  <c r="BF223" i="315"/>
  <c r="AR224" i="315"/>
  <c r="BJ224" i="315"/>
  <c r="BF225" i="315"/>
  <c r="AR226" i="315"/>
  <c r="BJ226" i="315"/>
  <c r="BF227" i="315"/>
  <c r="BJ228" i="315"/>
  <c r="BF229" i="315"/>
  <c r="BJ230" i="315"/>
  <c r="BL250" i="315"/>
  <c r="AY250" i="315"/>
  <c r="BB251" i="315"/>
  <c r="BD251" i="315"/>
  <c r="AP251" i="315"/>
  <c r="AQ251" i="315" s="1"/>
  <c r="BC251" i="315"/>
  <c r="AR251" i="315"/>
  <c r="BE251" i="315"/>
  <c r="AV251" i="315"/>
  <c r="BI251" i="315"/>
  <c r="BF252" i="315"/>
  <c r="AS252" i="315"/>
  <c r="BJ252" i="315"/>
  <c r="AW252" i="315"/>
  <c r="BB263" i="315"/>
  <c r="BD263" i="315"/>
  <c r="AP263" i="315"/>
  <c r="AQ263" i="315" s="1"/>
  <c r="BC263" i="315"/>
  <c r="AR263" i="315"/>
  <c r="BE263" i="315"/>
  <c r="AV263" i="315"/>
  <c r="BI263" i="315"/>
  <c r="BB271" i="315"/>
  <c r="BD271" i="315"/>
  <c r="AP271" i="315"/>
  <c r="AQ271" i="315" s="1"/>
  <c r="BC271" i="315"/>
  <c r="AR271" i="315"/>
  <c r="BE271" i="315"/>
  <c r="AV271" i="315"/>
  <c r="BI271" i="315"/>
  <c r="BH274" i="315"/>
  <c r="BL274" i="315"/>
  <c r="AY274" i="315"/>
  <c r="BB280" i="315"/>
  <c r="BD280" i="315"/>
  <c r="AP280" i="315"/>
  <c r="AQ280" i="315" s="1"/>
  <c r="BC280" i="315"/>
  <c r="AR280" i="315"/>
  <c r="BE280" i="315"/>
  <c r="AV280" i="315"/>
  <c r="BI280" i="315"/>
  <c r="AT282" i="315"/>
  <c r="BG282" i="315"/>
  <c r="AX282" i="315"/>
  <c r="BK282" i="315"/>
  <c r="AW337" i="315"/>
  <c r="BJ337" i="315"/>
  <c r="BH134" i="315"/>
  <c r="BL134" i="315"/>
  <c r="AT135" i="315"/>
  <c r="AX135" i="315"/>
  <c r="BH135" i="315"/>
  <c r="BL135" i="315"/>
  <c r="BH136" i="315"/>
  <c r="BL136" i="315"/>
  <c r="AT137" i="315"/>
  <c r="AX137" i="315"/>
  <c r="BH137" i="315"/>
  <c r="BL137" i="315"/>
  <c r="BH138" i="315"/>
  <c r="BL138" i="315"/>
  <c r="AT139" i="315"/>
  <c r="AX139" i="315"/>
  <c r="BH139" i="315"/>
  <c r="BL139" i="315"/>
  <c r="BH140" i="315"/>
  <c r="BL140" i="315"/>
  <c r="AT141" i="315"/>
  <c r="AX141" i="315"/>
  <c r="BH141" i="315"/>
  <c r="BL141" i="315"/>
  <c r="BH142" i="315"/>
  <c r="BL142" i="315"/>
  <c r="BH143" i="315"/>
  <c r="BL143" i="315"/>
  <c r="AT144" i="315"/>
  <c r="AX144" i="315"/>
  <c r="BH144" i="315"/>
  <c r="BL144" i="315"/>
  <c r="BH145" i="315"/>
  <c r="BL145" i="315"/>
  <c r="BH146" i="315"/>
  <c r="BL146" i="315"/>
  <c r="BH147" i="315"/>
  <c r="BL147" i="315"/>
  <c r="AT148" i="315"/>
  <c r="AX148" i="315"/>
  <c r="BH148" i="315"/>
  <c r="BL148" i="315"/>
  <c r="AT149" i="315"/>
  <c r="AX149" i="315"/>
  <c r="BH149" i="315"/>
  <c r="BL149" i="315"/>
  <c r="AT150" i="315"/>
  <c r="AX150" i="315"/>
  <c r="BH150" i="315"/>
  <c r="BL150" i="315"/>
  <c r="BH151" i="315"/>
  <c r="BL151" i="315"/>
  <c r="AT152" i="315"/>
  <c r="AX152" i="315"/>
  <c r="BH152" i="315"/>
  <c r="BL152" i="315"/>
  <c r="AT153" i="315"/>
  <c r="AX153" i="315"/>
  <c r="BH153" i="315"/>
  <c r="BL153" i="315"/>
  <c r="BH154" i="315"/>
  <c r="BL154" i="315"/>
  <c r="BH155" i="315"/>
  <c r="BL155" i="315"/>
  <c r="BH156" i="315"/>
  <c r="BL156" i="315"/>
  <c r="BH157" i="315"/>
  <c r="BL157" i="315"/>
  <c r="AT158" i="315"/>
  <c r="AX158" i="315"/>
  <c r="BH158" i="315"/>
  <c r="BL158" i="315"/>
  <c r="AT159" i="315"/>
  <c r="AX159" i="315"/>
  <c r="BH159" i="315"/>
  <c r="BL159" i="315"/>
  <c r="BH160" i="315"/>
  <c r="BL160" i="315"/>
  <c r="AT161" i="315"/>
  <c r="AX161" i="315"/>
  <c r="BH161" i="315"/>
  <c r="BL161" i="315"/>
  <c r="AT162" i="315"/>
  <c r="AX162" i="315"/>
  <c r="BH162" i="315"/>
  <c r="BL162" i="315"/>
  <c r="AT163" i="315"/>
  <c r="AX163" i="315"/>
  <c r="BH163" i="315"/>
  <c r="BL163" i="315"/>
  <c r="BH164" i="315"/>
  <c r="BL164" i="315"/>
  <c r="BH165" i="315"/>
  <c r="BL165" i="315"/>
  <c r="AT166" i="315"/>
  <c r="AX166" i="315"/>
  <c r="BH166" i="315"/>
  <c r="BL166" i="315"/>
  <c r="BH167" i="315"/>
  <c r="BL167" i="315"/>
  <c r="BH168" i="315"/>
  <c r="BL168" i="315"/>
  <c r="BH169" i="315"/>
  <c r="BL169" i="315"/>
  <c r="AT211" i="315"/>
  <c r="BD212" i="315"/>
  <c r="AP212" i="315"/>
  <c r="AQ212" i="315" s="1"/>
  <c r="AU212" i="315"/>
  <c r="BB212" i="315"/>
  <c r="BN257" i="315"/>
  <c r="AT257" i="315"/>
  <c r="BG257" i="315"/>
  <c r="AX257" i="315"/>
  <c r="BN261" i="315"/>
  <c r="AT261" i="315"/>
  <c r="BG261" i="315"/>
  <c r="AX261" i="315"/>
  <c r="BF264" i="315"/>
  <c r="AS264" i="315"/>
  <c r="BJ264" i="315"/>
  <c r="AW264" i="315"/>
  <c r="BH266" i="315"/>
  <c r="BL266" i="315"/>
  <c r="AY266" i="315"/>
  <c r="BN269" i="315"/>
  <c r="AT269" i="315"/>
  <c r="BG269" i="315"/>
  <c r="AX269" i="315"/>
  <c r="BF272" i="315"/>
  <c r="AS272" i="315"/>
  <c r="BJ272" i="315"/>
  <c r="AW272" i="315"/>
  <c r="BB275" i="315"/>
  <c r="BD275" i="315"/>
  <c r="AP275" i="315"/>
  <c r="AQ275" i="315" s="1"/>
  <c r="BC275" i="315"/>
  <c r="AR275" i="315"/>
  <c r="BE275" i="315"/>
  <c r="AV275" i="315"/>
  <c r="BI275" i="315"/>
  <c r="BB284" i="315"/>
  <c r="BD284" i="315"/>
  <c r="AP284" i="315"/>
  <c r="AQ284" i="315" s="1"/>
  <c r="BC284" i="315"/>
  <c r="AR284" i="315"/>
  <c r="BE284" i="315"/>
  <c r="AV284" i="315"/>
  <c r="BI284" i="315"/>
  <c r="AT286" i="315"/>
  <c r="BG286" i="315"/>
  <c r="AX286" i="315"/>
  <c r="BK286" i="315"/>
  <c r="BB292" i="315"/>
  <c r="BD292" i="315"/>
  <c r="AP292" i="315"/>
  <c r="AQ292" i="315" s="1"/>
  <c r="BC292" i="315"/>
  <c r="AR292" i="315"/>
  <c r="BE292" i="315"/>
  <c r="AV292" i="315"/>
  <c r="BI292" i="315"/>
  <c r="BB300" i="315"/>
  <c r="BD300" i="315"/>
  <c r="AP300" i="315"/>
  <c r="AQ300" i="315" s="1"/>
  <c r="BC300" i="315"/>
  <c r="AR300" i="315"/>
  <c r="BE300" i="315"/>
  <c r="AV300" i="315"/>
  <c r="BI300" i="315"/>
  <c r="BB308" i="315"/>
  <c r="BD308" i="315"/>
  <c r="AP308" i="315"/>
  <c r="AQ308" i="315" s="1"/>
  <c r="BC308" i="315"/>
  <c r="AR308" i="315"/>
  <c r="BE308" i="315"/>
  <c r="AV308" i="315"/>
  <c r="BI308" i="315"/>
  <c r="AT210" i="315"/>
  <c r="AS210" i="315"/>
  <c r="AY210" i="315"/>
  <c r="BK210" i="315"/>
  <c r="BD211" i="315"/>
  <c r="AP211" i="315"/>
  <c r="AQ211" i="315" s="1"/>
  <c r="AU211" i="315"/>
  <c r="BB211" i="315"/>
  <c r="BG211" i="315"/>
  <c r="AX212" i="315"/>
  <c r="BC212" i="315"/>
  <c r="AR213" i="315"/>
  <c r="BB213" i="315"/>
  <c r="BN214" i="315"/>
  <c r="BN216" i="315"/>
  <c r="BN218" i="315"/>
  <c r="BN220" i="315"/>
  <c r="BN222" i="315"/>
  <c r="BN224" i="315"/>
  <c r="BN226" i="315"/>
  <c r="BM227" i="315"/>
  <c r="BN228" i="315"/>
  <c r="BN253" i="315"/>
  <c r="AT253" i="315"/>
  <c r="BG253" i="315"/>
  <c r="AX253" i="315"/>
  <c r="BH258" i="315"/>
  <c r="BL258" i="315"/>
  <c r="AY258" i="315"/>
  <c r="BB267" i="315"/>
  <c r="BD267" i="315"/>
  <c r="AP267" i="315"/>
  <c r="AQ267" i="315" s="1"/>
  <c r="BC267" i="315"/>
  <c r="AR267" i="315"/>
  <c r="BE267" i="315"/>
  <c r="AV267" i="315"/>
  <c r="BI267" i="315"/>
  <c r="BF276" i="315"/>
  <c r="AS276" i="315"/>
  <c r="BJ276" i="315"/>
  <c r="AW276" i="315"/>
  <c r="BB288" i="315"/>
  <c r="BD288" i="315"/>
  <c r="AP288" i="315"/>
  <c r="AQ288" i="315" s="1"/>
  <c r="BC288" i="315"/>
  <c r="AR288" i="315"/>
  <c r="BE288" i="315"/>
  <c r="AV288" i="315"/>
  <c r="BI288" i="315"/>
  <c r="AT294" i="315"/>
  <c r="BG294" i="315"/>
  <c r="AX294" i="315"/>
  <c r="BK294" i="315"/>
  <c r="BB315" i="315"/>
  <c r="BD315" i="315"/>
  <c r="BC315" i="315"/>
  <c r="AP315" i="315"/>
  <c r="AQ315" i="315" s="1"/>
  <c r="AR315" i="315"/>
  <c r="BE315" i="315"/>
  <c r="BG213" i="315"/>
  <c r="BK213" i="315"/>
  <c r="BC214" i="315"/>
  <c r="BG214" i="315"/>
  <c r="BK214" i="315"/>
  <c r="BC215" i="315"/>
  <c r="BG215" i="315"/>
  <c r="BK215" i="315"/>
  <c r="BC216" i="315"/>
  <c r="BG216" i="315"/>
  <c r="BK216" i="315"/>
  <c r="BC217" i="315"/>
  <c r="BG217" i="315"/>
  <c r="BK217" i="315"/>
  <c r="BC218" i="315"/>
  <c r="BG218" i="315"/>
  <c r="BK218" i="315"/>
  <c r="BC219" i="315"/>
  <c r="BG219" i="315"/>
  <c r="BK219" i="315"/>
  <c r="BC220" i="315"/>
  <c r="BG220" i="315"/>
  <c r="BK220" i="315"/>
  <c r="BC221" i="315"/>
  <c r="BG221" i="315"/>
  <c r="BK221" i="315"/>
  <c r="BC222" i="315"/>
  <c r="BG222" i="315"/>
  <c r="BK222" i="315"/>
  <c r="BC223" i="315"/>
  <c r="BG223" i="315"/>
  <c r="BK223" i="315"/>
  <c r="BC224" i="315"/>
  <c r="BG224" i="315"/>
  <c r="BK224" i="315"/>
  <c r="BC225" i="315"/>
  <c r="BG225" i="315"/>
  <c r="BK225" i="315"/>
  <c r="BC226" i="315"/>
  <c r="BG226" i="315"/>
  <c r="BK226" i="315"/>
  <c r="BC227" i="315"/>
  <c r="BG227" i="315"/>
  <c r="BK227" i="315"/>
  <c r="BC228" i="315"/>
  <c r="BG228" i="315"/>
  <c r="BK228" i="315"/>
  <c r="BC229" i="315"/>
  <c r="BG229" i="315"/>
  <c r="BK229" i="315"/>
  <c r="BC230" i="315"/>
  <c r="BG230" i="315"/>
  <c r="BK230" i="315"/>
  <c r="BC231" i="315"/>
  <c r="BG231" i="315"/>
  <c r="BK231" i="315"/>
  <c r="BC232" i="315"/>
  <c r="BG232" i="315"/>
  <c r="BK232" i="315"/>
  <c r="BC233" i="315"/>
  <c r="BG233" i="315"/>
  <c r="BK233" i="315"/>
  <c r="BC234" i="315"/>
  <c r="BG234" i="315"/>
  <c r="BK234" i="315"/>
  <c r="BC235" i="315"/>
  <c r="BG235" i="315"/>
  <c r="BK235" i="315"/>
  <c r="BC236" i="315"/>
  <c r="BG236" i="315"/>
  <c r="BK236" i="315"/>
  <c r="BC237" i="315"/>
  <c r="BG237" i="315"/>
  <c r="BK237" i="315"/>
  <c r="BC238" i="315"/>
  <c r="BG238" i="315"/>
  <c r="BK238" i="315"/>
  <c r="BC239" i="315"/>
  <c r="BG239" i="315"/>
  <c r="BK239" i="315"/>
  <c r="BC240" i="315"/>
  <c r="BG240" i="315"/>
  <c r="BK240" i="315"/>
  <c r="BC241" i="315"/>
  <c r="BG241" i="315"/>
  <c r="BK241" i="315"/>
  <c r="BC242" i="315"/>
  <c r="BG242" i="315"/>
  <c r="BK242" i="315"/>
  <c r="BC243" i="315"/>
  <c r="BG243" i="315"/>
  <c r="BK243" i="315"/>
  <c r="BC244" i="315"/>
  <c r="BG244" i="315"/>
  <c r="BK244" i="315"/>
  <c r="BC245" i="315"/>
  <c r="BG245" i="315"/>
  <c r="BK245" i="315"/>
  <c r="BC246" i="315"/>
  <c r="BG246" i="315"/>
  <c r="BK246" i="315"/>
  <c r="BC247" i="315"/>
  <c r="BG247" i="315"/>
  <c r="BK247" i="315"/>
  <c r="BC248" i="315"/>
  <c r="BG248" i="315"/>
  <c r="BK248" i="315"/>
  <c r="BC249" i="315"/>
  <c r="BG249" i="315"/>
  <c r="BK249" i="315"/>
  <c r="BB250" i="315"/>
  <c r="BD250" i="315"/>
  <c r="AP250" i="315"/>
  <c r="AQ250" i="315" s="1"/>
  <c r="AR250" i="315"/>
  <c r="AT250" i="315"/>
  <c r="AV250" i="315"/>
  <c r="BG250" i="315"/>
  <c r="BF251" i="315"/>
  <c r="BJ251" i="315"/>
  <c r="BN252" i="315"/>
  <c r="AT252" i="315"/>
  <c r="AX252" i="315"/>
  <c r="BK252" i="315"/>
  <c r="BH253" i="315"/>
  <c r="BL253" i="315"/>
  <c r="AU253" i="315"/>
  <c r="BB254" i="315"/>
  <c r="BD254" i="315"/>
  <c r="AP254" i="315"/>
  <c r="AQ254" i="315" s="1"/>
  <c r="AR254" i="315"/>
  <c r="AV254" i="315"/>
  <c r="BF255" i="315"/>
  <c r="BJ255" i="315"/>
  <c r="BN256" i="315"/>
  <c r="AT256" i="315"/>
  <c r="AX256" i="315"/>
  <c r="BK256" i="315"/>
  <c r="BH257" i="315"/>
  <c r="BL257" i="315"/>
  <c r="AU257" i="315"/>
  <c r="BB258" i="315"/>
  <c r="BD258" i="315"/>
  <c r="AP258" i="315"/>
  <c r="AQ258" i="315" s="1"/>
  <c r="AR258" i="315"/>
  <c r="AV258" i="315"/>
  <c r="BF259" i="315"/>
  <c r="BJ259" i="315"/>
  <c r="BN260" i="315"/>
  <c r="AT260" i="315"/>
  <c r="AX260" i="315"/>
  <c r="BK260" i="315"/>
  <c r="BH261" i="315"/>
  <c r="BL261" i="315"/>
  <c r="AU261" i="315"/>
  <c r="BB262" i="315"/>
  <c r="BD262" i="315"/>
  <c r="AP262" i="315"/>
  <c r="AQ262" i="315" s="1"/>
  <c r="AR262" i="315"/>
  <c r="AV262" i="315"/>
  <c r="BF263" i="315"/>
  <c r="BJ263" i="315"/>
  <c r="BN264" i="315"/>
  <c r="AT264" i="315"/>
  <c r="AX264" i="315"/>
  <c r="BK264" i="315"/>
  <c r="BH265" i="315"/>
  <c r="BL265" i="315"/>
  <c r="AU265" i="315"/>
  <c r="BB266" i="315"/>
  <c r="BD266" i="315"/>
  <c r="AP266" i="315"/>
  <c r="AQ266" i="315" s="1"/>
  <c r="AR266" i="315"/>
  <c r="AV266" i="315"/>
  <c r="BF267" i="315"/>
  <c r="BJ267" i="315"/>
  <c r="BN268" i="315"/>
  <c r="AT268" i="315"/>
  <c r="AX268" i="315"/>
  <c r="BK268" i="315"/>
  <c r="BH269" i="315"/>
  <c r="BL269" i="315"/>
  <c r="AU269" i="315"/>
  <c r="BB270" i="315"/>
  <c r="BD270" i="315"/>
  <c r="AP270" i="315"/>
  <c r="AQ270" i="315" s="1"/>
  <c r="AR270" i="315"/>
  <c r="AV270" i="315"/>
  <c r="BF271" i="315"/>
  <c r="BJ271" i="315"/>
  <c r="BN272" i="315"/>
  <c r="AT272" i="315"/>
  <c r="AX272" i="315"/>
  <c r="BK272" i="315"/>
  <c r="BH273" i="315"/>
  <c r="BL273" i="315"/>
  <c r="AU273" i="315"/>
  <c r="BB274" i="315"/>
  <c r="BD274" i="315"/>
  <c r="AP274" i="315"/>
  <c r="AQ274" i="315" s="1"/>
  <c r="AR274" i="315"/>
  <c r="AV274" i="315"/>
  <c r="BF275" i="315"/>
  <c r="BJ275" i="315"/>
  <c r="BN276" i="315"/>
  <c r="AT276" i="315"/>
  <c r="AX276" i="315"/>
  <c r="BK276" i="315"/>
  <c r="AT277" i="315"/>
  <c r="AX277" i="315"/>
  <c r="BB279" i="315"/>
  <c r="BD279" i="315"/>
  <c r="AP279" i="315"/>
  <c r="AQ279" i="315" s="1"/>
  <c r="AR279" i="315"/>
  <c r="BE279" i="315"/>
  <c r="AV279" i="315"/>
  <c r="BI279" i="315"/>
  <c r="AT281" i="315"/>
  <c r="AX281" i="315"/>
  <c r="BB283" i="315"/>
  <c r="BD283" i="315"/>
  <c r="AP283" i="315"/>
  <c r="AQ283" i="315" s="1"/>
  <c r="AR283" i="315"/>
  <c r="BE283" i="315"/>
  <c r="AV283" i="315"/>
  <c r="BI283" i="315"/>
  <c r="AT285" i="315"/>
  <c r="AX285" i="315"/>
  <c r="BB287" i="315"/>
  <c r="BD287" i="315"/>
  <c r="AP287" i="315"/>
  <c r="AQ287" i="315" s="1"/>
  <c r="AR287" i="315"/>
  <c r="BE287" i="315"/>
  <c r="AV287" i="315"/>
  <c r="BI287" i="315"/>
  <c r="AT289" i="315"/>
  <c r="AX289" i="315"/>
  <c r="BB291" i="315"/>
  <c r="BD291" i="315"/>
  <c r="AP291" i="315"/>
  <c r="AQ291" i="315" s="1"/>
  <c r="AR291" i="315"/>
  <c r="BE291" i="315"/>
  <c r="AV291" i="315"/>
  <c r="BI291" i="315"/>
  <c r="AT293" i="315"/>
  <c r="AX293" i="315"/>
  <c r="BB295" i="315"/>
  <c r="BD295" i="315"/>
  <c r="AP295" i="315"/>
  <c r="AQ295" i="315" s="1"/>
  <c r="BC295" i="315"/>
  <c r="AR295" i="315"/>
  <c r="BH295" i="315"/>
  <c r="BL295" i="315"/>
  <c r="AY295" i="315"/>
  <c r="BE295" i="315"/>
  <c r="BN298" i="315"/>
  <c r="AT298" i="315"/>
  <c r="BG298" i="315"/>
  <c r="AX298" i="315"/>
  <c r="BF301" i="315"/>
  <c r="AS301" i="315"/>
  <c r="BJ301" i="315"/>
  <c r="AW301" i="315"/>
  <c r="BB304" i="315"/>
  <c r="BD304" i="315"/>
  <c r="AP304" i="315"/>
  <c r="AQ304" i="315" s="1"/>
  <c r="BC304" i="315"/>
  <c r="AR304" i="315"/>
  <c r="BE304" i="315"/>
  <c r="AV304" i="315"/>
  <c r="BI304" i="315"/>
  <c r="BF305" i="315"/>
  <c r="AS305" i="315"/>
  <c r="BJ305" i="315"/>
  <c r="AW305" i="315"/>
  <c r="AS306" i="315"/>
  <c r="BF309" i="315"/>
  <c r="AS309" i="315"/>
  <c r="BJ309" i="315"/>
  <c r="AW309" i="315"/>
  <c r="BJ316" i="315"/>
  <c r="AW316" i="315"/>
  <c r="BN329" i="315"/>
  <c r="AS329" i="315"/>
  <c r="BF329" i="315"/>
  <c r="AP214" i="315"/>
  <c r="AQ214" i="315" s="1"/>
  <c r="AP215" i="315"/>
  <c r="AQ215" i="315" s="1"/>
  <c r="AP216" i="315"/>
  <c r="AQ216" i="315" s="1"/>
  <c r="AP217" i="315"/>
  <c r="AQ217" i="315" s="1"/>
  <c r="AP218" i="315"/>
  <c r="AQ218" i="315" s="1"/>
  <c r="AP219" i="315"/>
  <c r="AQ219" i="315" s="1"/>
  <c r="AP220" i="315"/>
  <c r="AQ220" i="315" s="1"/>
  <c r="AP221" i="315"/>
  <c r="AQ221" i="315" s="1"/>
  <c r="AP222" i="315"/>
  <c r="AQ222" i="315" s="1"/>
  <c r="AP223" i="315"/>
  <c r="AQ223" i="315" s="1"/>
  <c r="AP224" i="315"/>
  <c r="AQ224" i="315" s="1"/>
  <c r="AP225" i="315"/>
  <c r="AQ225" i="315" s="1"/>
  <c r="AP226" i="315"/>
  <c r="AQ226" i="315" s="1"/>
  <c r="AP227" i="315"/>
  <c r="AQ227" i="315" s="1"/>
  <c r="AP228" i="315"/>
  <c r="AQ228" i="315" s="1"/>
  <c r="AP229" i="315"/>
  <c r="AQ229" i="315" s="1"/>
  <c r="AP230" i="315"/>
  <c r="AQ230" i="315" s="1"/>
  <c r="AP231" i="315"/>
  <c r="AQ231" i="315" s="1"/>
  <c r="BH231" i="315"/>
  <c r="BL231" i="315"/>
  <c r="AP232" i="315"/>
  <c r="AQ232" i="315" s="1"/>
  <c r="BH232" i="315"/>
  <c r="BL232" i="315"/>
  <c r="AP233" i="315"/>
  <c r="AQ233" i="315" s="1"/>
  <c r="BH233" i="315"/>
  <c r="BL233" i="315"/>
  <c r="AP234" i="315"/>
  <c r="AQ234" i="315" s="1"/>
  <c r="BH234" i="315"/>
  <c r="BL234" i="315"/>
  <c r="AP235" i="315"/>
  <c r="AQ235" i="315" s="1"/>
  <c r="BH235" i="315"/>
  <c r="BL235" i="315"/>
  <c r="BM236" i="315"/>
  <c r="AP236" i="315"/>
  <c r="AQ236" i="315" s="1"/>
  <c r="BH236" i="315"/>
  <c r="BL236" i="315"/>
  <c r="AP237" i="315"/>
  <c r="AQ237" i="315" s="1"/>
  <c r="BH237" i="315"/>
  <c r="BL237" i="315"/>
  <c r="AP238" i="315"/>
  <c r="AQ238" i="315" s="1"/>
  <c r="BH238" i="315"/>
  <c r="BL238" i="315"/>
  <c r="AP239" i="315"/>
  <c r="AQ239" i="315" s="1"/>
  <c r="BH239" i="315"/>
  <c r="BL239" i="315"/>
  <c r="AP240" i="315"/>
  <c r="AQ240" i="315" s="1"/>
  <c r="BH240" i="315"/>
  <c r="BL240" i="315"/>
  <c r="AP241" i="315"/>
  <c r="AQ241" i="315" s="1"/>
  <c r="BH241" i="315"/>
  <c r="BL241" i="315"/>
  <c r="AP242" i="315"/>
  <c r="AQ242" i="315" s="1"/>
  <c r="BH242" i="315"/>
  <c r="BL242" i="315"/>
  <c r="AP243" i="315"/>
  <c r="AQ243" i="315" s="1"/>
  <c r="BH243" i="315"/>
  <c r="BL243" i="315"/>
  <c r="AP244" i="315"/>
  <c r="AQ244" i="315" s="1"/>
  <c r="BH244" i="315"/>
  <c r="BL244" i="315"/>
  <c r="AP245" i="315"/>
  <c r="AQ245" i="315" s="1"/>
  <c r="BH245" i="315"/>
  <c r="BL245" i="315"/>
  <c r="AP246" i="315"/>
  <c r="AQ246" i="315" s="1"/>
  <c r="BH246" i="315"/>
  <c r="BL246" i="315"/>
  <c r="AP247" i="315"/>
  <c r="AQ247" i="315" s="1"/>
  <c r="BH247" i="315"/>
  <c r="BL247" i="315"/>
  <c r="AP248" i="315"/>
  <c r="AQ248" i="315" s="1"/>
  <c r="BH248" i="315"/>
  <c r="BL248" i="315"/>
  <c r="AP249" i="315"/>
  <c r="AQ249" i="315" s="1"/>
  <c r="BH249" i="315"/>
  <c r="BL249" i="315"/>
  <c r="BJ250" i="315"/>
  <c r="BI250" i="315"/>
  <c r="BN251" i="315"/>
  <c r="AT251" i="315"/>
  <c r="AX251" i="315"/>
  <c r="AS251" i="315"/>
  <c r="BK251" i="315"/>
  <c r="BH252" i="315"/>
  <c r="BL252" i="315"/>
  <c r="AU252" i="315"/>
  <c r="BB253" i="315"/>
  <c r="BD253" i="315"/>
  <c r="AP253" i="315"/>
  <c r="AQ253" i="315" s="1"/>
  <c r="AR253" i="315"/>
  <c r="AV253" i="315"/>
  <c r="BF254" i="315"/>
  <c r="BJ254" i="315"/>
  <c r="BI254" i="315"/>
  <c r="BN255" i="315"/>
  <c r="AT255" i="315"/>
  <c r="AX255" i="315"/>
  <c r="AS255" i="315"/>
  <c r="BK255" i="315"/>
  <c r="BH256" i="315"/>
  <c r="BL256" i="315"/>
  <c r="AU256" i="315"/>
  <c r="BB257" i="315"/>
  <c r="BD257" i="315"/>
  <c r="AP257" i="315"/>
  <c r="AQ257" i="315" s="1"/>
  <c r="AR257" i="315"/>
  <c r="AV257" i="315"/>
  <c r="BF258" i="315"/>
  <c r="BJ258" i="315"/>
  <c r="BI258" i="315"/>
  <c r="BN259" i="315"/>
  <c r="AT259" i="315"/>
  <c r="AX259" i="315"/>
  <c r="AS259" i="315"/>
  <c r="BK259" i="315"/>
  <c r="BH260" i="315"/>
  <c r="BL260" i="315"/>
  <c r="AU260" i="315"/>
  <c r="BB261" i="315"/>
  <c r="BD261" i="315"/>
  <c r="AP261" i="315"/>
  <c r="AQ261" i="315" s="1"/>
  <c r="AR261" i="315"/>
  <c r="AV261" i="315"/>
  <c r="BF262" i="315"/>
  <c r="BJ262" i="315"/>
  <c r="BI262" i="315"/>
  <c r="BN263" i="315"/>
  <c r="AT263" i="315"/>
  <c r="AX263" i="315"/>
  <c r="AS263" i="315"/>
  <c r="BK263" i="315"/>
  <c r="BH264" i="315"/>
  <c r="BL264" i="315"/>
  <c r="AU264" i="315"/>
  <c r="BB265" i="315"/>
  <c r="BD265" i="315"/>
  <c r="AP265" i="315"/>
  <c r="AQ265" i="315" s="1"/>
  <c r="AR265" i="315"/>
  <c r="AV265" i="315"/>
  <c r="BF266" i="315"/>
  <c r="BJ266" i="315"/>
  <c r="BI266" i="315"/>
  <c r="BN267" i="315"/>
  <c r="AT267" i="315"/>
  <c r="AX267" i="315"/>
  <c r="AS267" i="315"/>
  <c r="BK267" i="315"/>
  <c r="BH268" i="315"/>
  <c r="BL268" i="315"/>
  <c r="AU268" i="315"/>
  <c r="BB269" i="315"/>
  <c r="BD269" i="315"/>
  <c r="AP269" i="315"/>
  <c r="AQ269" i="315" s="1"/>
  <c r="AR269" i="315"/>
  <c r="AV269" i="315"/>
  <c r="BF270" i="315"/>
  <c r="BJ270" i="315"/>
  <c r="BI270" i="315"/>
  <c r="BN271" i="315"/>
  <c r="AT271" i="315"/>
  <c r="AX271" i="315"/>
  <c r="AS271" i="315"/>
  <c r="BK271" i="315"/>
  <c r="BH272" i="315"/>
  <c r="BL272" i="315"/>
  <c r="AU272" i="315"/>
  <c r="BB273" i="315"/>
  <c r="BD273" i="315"/>
  <c r="AP273" i="315"/>
  <c r="AQ273" i="315" s="1"/>
  <c r="AR273" i="315"/>
  <c r="AV273" i="315"/>
  <c r="BF274" i="315"/>
  <c r="BJ274" i="315"/>
  <c r="BI274" i="315"/>
  <c r="BN275" i="315"/>
  <c r="AT275" i="315"/>
  <c r="AX275" i="315"/>
  <c r="AS275" i="315"/>
  <c r="BK275" i="315"/>
  <c r="BH276" i="315"/>
  <c r="BL276" i="315"/>
  <c r="AU276" i="315"/>
  <c r="BB278" i="315"/>
  <c r="BD278" i="315"/>
  <c r="AP278" i="315"/>
  <c r="AQ278" i="315" s="1"/>
  <c r="AR278" i="315"/>
  <c r="BE278" i="315"/>
  <c r="AV278" i="315"/>
  <c r="BI278" i="315"/>
  <c r="AT280" i="315"/>
  <c r="AX280" i="315"/>
  <c r="BB282" i="315"/>
  <c r="BD282" i="315"/>
  <c r="AP282" i="315"/>
  <c r="AQ282" i="315" s="1"/>
  <c r="AR282" i="315"/>
  <c r="BE282" i="315"/>
  <c r="AV282" i="315"/>
  <c r="BI282" i="315"/>
  <c r="AT284" i="315"/>
  <c r="AX284" i="315"/>
  <c r="BB286" i="315"/>
  <c r="BD286" i="315"/>
  <c r="AP286" i="315"/>
  <c r="AQ286" i="315" s="1"/>
  <c r="AR286" i="315"/>
  <c r="BE286" i="315"/>
  <c r="AV286" i="315"/>
  <c r="BI286" i="315"/>
  <c r="AT288" i="315"/>
  <c r="AX288" i="315"/>
  <c r="BB290" i="315"/>
  <c r="BD290" i="315"/>
  <c r="AP290" i="315"/>
  <c r="AQ290" i="315" s="1"/>
  <c r="AR290" i="315"/>
  <c r="BE290" i="315"/>
  <c r="AV290" i="315"/>
  <c r="BI290" i="315"/>
  <c r="AT292" i="315"/>
  <c r="AX292" i="315"/>
  <c r="BB294" i="315"/>
  <c r="BD294" i="315"/>
  <c r="AP294" i="315"/>
  <c r="AQ294" i="315" s="1"/>
  <c r="AR294" i="315"/>
  <c r="BE294" i="315"/>
  <c r="AV294" i="315"/>
  <c r="BI294" i="315"/>
  <c r="BH299" i="315"/>
  <c r="BL299" i="315"/>
  <c r="AY299" i="315"/>
  <c r="BN302" i="315"/>
  <c r="AT302" i="315"/>
  <c r="BG302" i="315"/>
  <c r="AX302" i="315"/>
  <c r="BN306" i="315"/>
  <c r="AT306" i="315"/>
  <c r="BG306" i="315"/>
  <c r="AX306" i="315"/>
  <c r="BH307" i="315"/>
  <c r="BL307" i="315"/>
  <c r="AY307" i="315"/>
  <c r="AT310" i="315"/>
  <c r="BG310" i="315"/>
  <c r="AX310" i="315"/>
  <c r="BK310" i="315"/>
  <c r="BB312" i="315"/>
  <c r="BD312" i="315"/>
  <c r="AP312" i="315"/>
  <c r="AQ312" i="315" s="1"/>
  <c r="BC312" i="315"/>
  <c r="AR312" i="315"/>
  <c r="BE312" i="315"/>
  <c r="AV312" i="315"/>
  <c r="BI312" i="315"/>
  <c r="BN250" i="315"/>
  <c r="AX250" i="315"/>
  <c r="AS250" i="315"/>
  <c r="BC250" i="315"/>
  <c r="BK250" i="315"/>
  <c r="BH251" i="315"/>
  <c r="BL251" i="315"/>
  <c r="AU251" i="315"/>
  <c r="BB252" i="315"/>
  <c r="BD252" i="315"/>
  <c r="AP252" i="315"/>
  <c r="AQ252" i="315" s="1"/>
  <c r="AR252" i="315"/>
  <c r="AV252" i="315"/>
  <c r="BG252" i="315"/>
  <c r="BF253" i="315"/>
  <c r="BJ253" i="315"/>
  <c r="AY253" i="315"/>
  <c r="BI253" i="315"/>
  <c r="BN254" i="315"/>
  <c r="AT254" i="315"/>
  <c r="AX254" i="315"/>
  <c r="AS254" i="315"/>
  <c r="BC254" i="315"/>
  <c r="BK254" i="315"/>
  <c r="BH255" i="315"/>
  <c r="BL255" i="315"/>
  <c r="AU255" i="315"/>
  <c r="BB256" i="315"/>
  <c r="BD256" i="315"/>
  <c r="AP256" i="315"/>
  <c r="AQ256" i="315" s="1"/>
  <c r="AR256" i="315"/>
  <c r="AV256" i="315"/>
  <c r="BG256" i="315"/>
  <c r="BF257" i="315"/>
  <c r="BJ257" i="315"/>
  <c r="AY257" i="315"/>
  <c r="BI257" i="315"/>
  <c r="BN258" i="315"/>
  <c r="AT258" i="315"/>
  <c r="AX258" i="315"/>
  <c r="AS258" i="315"/>
  <c r="BC258" i="315"/>
  <c r="BK258" i="315"/>
  <c r="BH259" i="315"/>
  <c r="BL259" i="315"/>
  <c r="AU259" i="315"/>
  <c r="BB260" i="315"/>
  <c r="BD260" i="315"/>
  <c r="AP260" i="315"/>
  <c r="AQ260" i="315" s="1"/>
  <c r="AR260" i="315"/>
  <c r="AV260" i="315"/>
  <c r="BG260" i="315"/>
  <c r="BF261" i="315"/>
  <c r="BJ261" i="315"/>
  <c r="AY261" i="315"/>
  <c r="BI261" i="315"/>
  <c r="BN262" i="315"/>
  <c r="AT262" i="315"/>
  <c r="AX262" i="315"/>
  <c r="AS262" i="315"/>
  <c r="BC262" i="315"/>
  <c r="BK262" i="315"/>
  <c r="BH263" i="315"/>
  <c r="BL263" i="315"/>
  <c r="AU263" i="315"/>
  <c r="BB264" i="315"/>
  <c r="BD264" i="315"/>
  <c r="AP264" i="315"/>
  <c r="AQ264" i="315" s="1"/>
  <c r="AR264" i="315"/>
  <c r="AV264" i="315"/>
  <c r="BG264" i="315"/>
  <c r="BF265" i="315"/>
  <c r="BJ265" i="315"/>
  <c r="AY265" i="315"/>
  <c r="BI265" i="315"/>
  <c r="BN266" i="315"/>
  <c r="AT266" i="315"/>
  <c r="AX266" i="315"/>
  <c r="AS266" i="315"/>
  <c r="BC266" i="315"/>
  <c r="BK266" i="315"/>
  <c r="BH267" i="315"/>
  <c r="BL267" i="315"/>
  <c r="AU267" i="315"/>
  <c r="BB268" i="315"/>
  <c r="BD268" i="315"/>
  <c r="AP268" i="315"/>
  <c r="AQ268" i="315" s="1"/>
  <c r="AR268" i="315"/>
  <c r="AV268" i="315"/>
  <c r="BG268" i="315"/>
  <c r="BF269" i="315"/>
  <c r="BJ269" i="315"/>
  <c r="AY269" i="315"/>
  <c r="BI269" i="315"/>
  <c r="BN270" i="315"/>
  <c r="AT270" i="315"/>
  <c r="AX270" i="315"/>
  <c r="AS270" i="315"/>
  <c r="BC270" i="315"/>
  <c r="BK270" i="315"/>
  <c r="BH271" i="315"/>
  <c r="BL271" i="315"/>
  <c r="AU271" i="315"/>
  <c r="BB272" i="315"/>
  <c r="BD272" i="315"/>
  <c r="AP272" i="315"/>
  <c r="AQ272" i="315" s="1"/>
  <c r="AR272" i="315"/>
  <c r="AV272" i="315"/>
  <c r="BG272" i="315"/>
  <c r="BF273" i="315"/>
  <c r="BJ273" i="315"/>
  <c r="AY273" i="315"/>
  <c r="BI273" i="315"/>
  <c r="BN274" i="315"/>
  <c r="AT274" i="315"/>
  <c r="AX274" i="315"/>
  <c r="AS274" i="315"/>
  <c r="BC274" i="315"/>
  <c r="BK274" i="315"/>
  <c r="BH275" i="315"/>
  <c r="BL275" i="315"/>
  <c r="AU275" i="315"/>
  <c r="BB276" i="315"/>
  <c r="BD276" i="315"/>
  <c r="AP276" i="315"/>
  <c r="AQ276" i="315" s="1"/>
  <c r="AR276" i="315"/>
  <c r="AV276" i="315"/>
  <c r="BG276" i="315"/>
  <c r="BB277" i="315"/>
  <c r="BD277" i="315"/>
  <c r="AP277" i="315"/>
  <c r="AQ277" i="315" s="1"/>
  <c r="AR277" i="315"/>
  <c r="BE277" i="315"/>
  <c r="AV277" i="315"/>
  <c r="BI277" i="315"/>
  <c r="BG277" i="315"/>
  <c r="AT279" i="315"/>
  <c r="AX279" i="315"/>
  <c r="BB281" i="315"/>
  <c r="BD281" i="315"/>
  <c r="AP281" i="315"/>
  <c r="AQ281" i="315" s="1"/>
  <c r="AR281" i="315"/>
  <c r="BE281" i="315"/>
  <c r="AV281" i="315"/>
  <c r="BI281" i="315"/>
  <c r="BG281" i="315"/>
  <c r="AT283" i="315"/>
  <c r="AX283" i="315"/>
  <c r="BB285" i="315"/>
  <c r="BD285" i="315"/>
  <c r="AP285" i="315"/>
  <c r="AQ285" i="315" s="1"/>
  <c r="AR285" i="315"/>
  <c r="BE285" i="315"/>
  <c r="AV285" i="315"/>
  <c r="BI285" i="315"/>
  <c r="BG285" i="315"/>
  <c r="AT287" i="315"/>
  <c r="AX287" i="315"/>
  <c r="BB289" i="315"/>
  <c r="BD289" i="315"/>
  <c r="AP289" i="315"/>
  <c r="AQ289" i="315" s="1"/>
  <c r="AR289" i="315"/>
  <c r="BE289" i="315"/>
  <c r="AV289" i="315"/>
  <c r="BI289" i="315"/>
  <c r="BG289" i="315"/>
  <c r="AT291" i="315"/>
  <c r="AX291" i="315"/>
  <c r="BB293" i="315"/>
  <c r="BD293" i="315"/>
  <c r="AP293" i="315"/>
  <c r="AQ293" i="315" s="1"/>
  <c r="AR293" i="315"/>
  <c r="BE293" i="315"/>
  <c r="AV293" i="315"/>
  <c r="BI293" i="315"/>
  <c r="BG293" i="315"/>
  <c r="BB296" i="315"/>
  <c r="BD296" i="315"/>
  <c r="AP296" i="315"/>
  <c r="AQ296" i="315" s="1"/>
  <c r="BC296" i="315"/>
  <c r="AR296" i="315"/>
  <c r="BE296" i="315"/>
  <c r="AV296" i="315"/>
  <c r="BI296" i="315"/>
  <c r="BK298" i="315"/>
  <c r="BH303" i="315"/>
  <c r="BL303" i="315"/>
  <c r="AY303" i="315"/>
  <c r="BK306" i="315"/>
  <c r="AT314" i="315"/>
  <c r="BG314" i="315"/>
  <c r="BK314" i="315"/>
  <c r="AX314" i="315"/>
  <c r="AV324" i="315"/>
  <c r="AW332" i="315"/>
  <c r="BJ332" i="315"/>
  <c r="BH277" i="315"/>
  <c r="BL277" i="315"/>
  <c r="BH278" i="315"/>
  <c r="BL278" i="315"/>
  <c r="BH279" i="315"/>
  <c r="BL279" i="315"/>
  <c r="BH280" i="315"/>
  <c r="BL280" i="315"/>
  <c r="BH281" i="315"/>
  <c r="BL281" i="315"/>
  <c r="BH282" i="315"/>
  <c r="BL282" i="315"/>
  <c r="BH283" i="315"/>
  <c r="BL283" i="315"/>
  <c r="BH284" i="315"/>
  <c r="BL284" i="315"/>
  <c r="BH285" i="315"/>
  <c r="BL285" i="315"/>
  <c r="BH286" i="315"/>
  <c r="BL286" i="315"/>
  <c r="BH287" i="315"/>
  <c r="BL287" i="315"/>
  <c r="BH288" i="315"/>
  <c r="BL288" i="315"/>
  <c r="BH289" i="315"/>
  <c r="BL289" i="315"/>
  <c r="BH290" i="315"/>
  <c r="BL290" i="315"/>
  <c r="BH291" i="315"/>
  <c r="BL291" i="315"/>
  <c r="BH292" i="315"/>
  <c r="BL292" i="315"/>
  <c r="BH293" i="315"/>
  <c r="BL293" i="315"/>
  <c r="BH294" i="315"/>
  <c r="BL294" i="315"/>
  <c r="AV295" i="315"/>
  <c r="BF296" i="315"/>
  <c r="BJ296" i="315"/>
  <c r="BN297" i="315"/>
  <c r="AT297" i="315"/>
  <c r="AX297" i="315"/>
  <c r="BK297" i="315"/>
  <c r="BH298" i="315"/>
  <c r="BL298" i="315"/>
  <c r="AU298" i="315"/>
  <c r="BB299" i="315"/>
  <c r="BD299" i="315"/>
  <c r="AP299" i="315"/>
  <c r="AQ299" i="315" s="1"/>
  <c r="AR299" i="315"/>
  <c r="AV299" i="315"/>
  <c r="BF300" i="315"/>
  <c r="BJ300" i="315"/>
  <c r="BN301" i="315"/>
  <c r="AT301" i="315"/>
  <c r="AX301" i="315"/>
  <c r="BK301" i="315"/>
  <c r="BH302" i="315"/>
  <c r="BL302" i="315"/>
  <c r="AU302" i="315"/>
  <c r="BB303" i="315"/>
  <c r="BD303" i="315"/>
  <c r="AP303" i="315"/>
  <c r="AQ303" i="315" s="1"/>
  <c r="AR303" i="315"/>
  <c r="AV303" i="315"/>
  <c r="BF304" i="315"/>
  <c r="BJ304" i="315"/>
  <c r="BN305" i="315"/>
  <c r="AT305" i="315"/>
  <c r="AX305" i="315"/>
  <c r="BK305" i="315"/>
  <c r="BH306" i="315"/>
  <c r="BL306" i="315"/>
  <c r="AU306" i="315"/>
  <c r="BB307" i="315"/>
  <c r="BD307" i="315"/>
  <c r="AP307" i="315"/>
  <c r="AQ307" i="315" s="1"/>
  <c r="AR307" i="315"/>
  <c r="AV307" i="315"/>
  <c r="BF308" i="315"/>
  <c r="BJ308" i="315"/>
  <c r="BN309" i="315"/>
  <c r="AT309" i="315"/>
  <c r="AX309" i="315"/>
  <c r="BK309" i="315"/>
  <c r="BB311" i="315"/>
  <c r="BD311" i="315"/>
  <c r="AP311" i="315"/>
  <c r="AQ311" i="315" s="1"/>
  <c r="AR311" i="315"/>
  <c r="BE311" i="315"/>
  <c r="AV311" i="315"/>
  <c r="BI311" i="315"/>
  <c r="AT313" i="315"/>
  <c r="AX313" i="315"/>
  <c r="BJ317" i="315"/>
  <c r="AW317" i="315"/>
  <c r="AU321" i="315"/>
  <c r="AY321" i="315"/>
  <c r="BK322" i="315"/>
  <c r="AX322" i="315"/>
  <c r="BJ323" i="315"/>
  <c r="AW323" i="315"/>
  <c r="BF324" i="315"/>
  <c r="AS324" i="315"/>
  <c r="AU325" i="315"/>
  <c r="BK326" i="315"/>
  <c r="AX326" i="315"/>
  <c r="AW327" i="315"/>
  <c r="BJ327" i="315"/>
  <c r="AW328" i="315"/>
  <c r="BJ328" i="315"/>
  <c r="AT332" i="315"/>
  <c r="AX332" i="315"/>
  <c r="AU332" i="315"/>
  <c r="AQ332" i="315"/>
  <c r="BN332" i="315"/>
  <c r="AY332" i="315"/>
  <c r="AW339" i="315"/>
  <c r="BJ339" i="315"/>
  <c r="AU277" i="315"/>
  <c r="AY277" i="315"/>
  <c r="AU278" i="315"/>
  <c r="AY278" i="315"/>
  <c r="AU279" i="315"/>
  <c r="AY279" i="315"/>
  <c r="AU280" i="315"/>
  <c r="AY280" i="315"/>
  <c r="AU281" i="315"/>
  <c r="AY281" i="315"/>
  <c r="AU282" i="315"/>
  <c r="AY282" i="315"/>
  <c r="AU283" i="315"/>
  <c r="AY283" i="315"/>
  <c r="AU284" i="315"/>
  <c r="AY284" i="315"/>
  <c r="AU285" i="315"/>
  <c r="AY285" i="315"/>
  <c r="AU286" i="315"/>
  <c r="AY286" i="315"/>
  <c r="AU287" i="315"/>
  <c r="AY287" i="315"/>
  <c r="AU288" i="315"/>
  <c r="AY288" i="315"/>
  <c r="AU289" i="315"/>
  <c r="AY289" i="315"/>
  <c r="AU290" i="315"/>
  <c r="AY290" i="315"/>
  <c r="AU291" i="315"/>
  <c r="AY291" i="315"/>
  <c r="AU292" i="315"/>
  <c r="AY292" i="315"/>
  <c r="AU293" i="315"/>
  <c r="AY293" i="315"/>
  <c r="AU294" i="315"/>
  <c r="AY294" i="315"/>
  <c r="BN295" i="315"/>
  <c r="BJ295" i="315"/>
  <c r="BN296" i="315"/>
  <c r="AT296" i="315"/>
  <c r="AX296" i="315"/>
  <c r="BK296" i="315"/>
  <c r="BH297" i="315"/>
  <c r="BL297" i="315"/>
  <c r="AU297" i="315"/>
  <c r="BB298" i="315"/>
  <c r="BD298" i="315"/>
  <c r="AP298" i="315"/>
  <c r="AQ298" i="315" s="1"/>
  <c r="AR298" i="315"/>
  <c r="AV298" i="315"/>
  <c r="BF299" i="315"/>
  <c r="BJ299" i="315"/>
  <c r="BN300" i="315"/>
  <c r="AT300" i="315"/>
  <c r="AX300" i="315"/>
  <c r="BK300" i="315"/>
  <c r="BH301" i="315"/>
  <c r="BL301" i="315"/>
  <c r="AU301" i="315"/>
  <c r="BB302" i="315"/>
  <c r="BD302" i="315"/>
  <c r="AP302" i="315"/>
  <c r="AQ302" i="315" s="1"/>
  <c r="AR302" i="315"/>
  <c r="AV302" i="315"/>
  <c r="BF303" i="315"/>
  <c r="BJ303" i="315"/>
  <c r="BN304" i="315"/>
  <c r="AT304" i="315"/>
  <c r="AX304" i="315"/>
  <c r="BK304" i="315"/>
  <c r="BH305" i="315"/>
  <c r="BL305" i="315"/>
  <c r="AU305" i="315"/>
  <c r="BB306" i="315"/>
  <c r="BD306" i="315"/>
  <c r="AP306" i="315"/>
  <c r="AQ306" i="315" s="1"/>
  <c r="AR306" i="315"/>
  <c r="AV306" i="315"/>
  <c r="BF307" i="315"/>
  <c r="BJ307" i="315"/>
  <c r="BN308" i="315"/>
  <c r="AT308" i="315"/>
  <c r="AX308" i="315"/>
  <c r="BK308" i="315"/>
  <c r="BH309" i="315"/>
  <c r="BL309" i="315"/>
  <c r="AU309" i="315"/>
  <c r="BB310" i="315"/>
  <c r="BD310" i="315"/>
  <c r="AP310" i="315"/>
  <c r="AQ310" i="315" s="1"/>
  <c r="AR310" i="315"/>
  <c r="BE310" i="315"/>
  <c r="AV310" i="315"/>
  <c r="BI310" i="315"/>
  <c r="AT312" i="315"/>
  <c r="AX312" i="315"/>
  <c r="BB314" i="315"/>
  <c r="BD314" i="315"/>
  <c r="AP314" i="315"/>
  <c r="AQ314" i="315" s="1"/>
  <c r="AR314" i="315"/>
  <c r="BE314" i="315"/>
  <c r="AV314" i="315"/>
  <c r="BI314" i="315"/>
  <c r="BJ315" i="315"/>
  <c r="AW315" i="315"/>
  <c r="BB316" i="315"/>
  <c r="BD316" i="315"/>
  <c r="BC316" i="315"/>
  <c r="AP316" i="315"/>
  <c r="AQ316" i="315" s="1"/>
  <c r="AR316" i="315"/>
  <c r="BE316" i="315"/>
  <c r="BK318" i="315"/>
  <c r="AX318" i="315"/>
  <c r="BJ319" i="315"/>
  <c r="AW319" i="315"/>
  <c r="BF320" i="315"/>
  <c r="AS320" i="315"/>
  <c r="AV320" i="315"/>
  <c r="BB322" i="315"/>
  <c r="BD322" i="315"/>
  <c r="BC322" i="315"/>
  <c r="AR322" i="315"/>
  <c r="BE322" i="315"/>
  <c r="AY324" i="315"/>
  <c r="AW324" i="315"/>
  <c r="BN324" i="315"/>
  <c r="BB326" i="315"/>
  <c r="BD326" i="315"/>
  <c r="BC326" i="315"/>
  <c r="AR326" i="315"/>
  <c r="BE326" i="315"/>
  <c r="AW331" i="315"/>
  <c r="BJ331" i="315"/>
  <c r="AW341" i="315"/>
  <c r="BJ341" i="315"/>
  <c r="BH352" i="315"/>
  <c r="AU352" i="315"/>
  <c r="BL352" i="315"/>
  <c r="AY352" i="315"/>
  <c r="AT364" i="315"/>
  <c r="BG364" i="315"/>
  <c r="BJ364" i="315"/>
  <c r="AW364" i="315"/>
  <c r="AT295" i="315"/>
  <c r="AX295" i="315"/>
  <c r="BK295" i="315"/>
  <c r="BH296" i="315"/>
  <c r="BL296" i="315"/>
  <c r="AU296" i="315"/>
  <c r="BB297" i="315"/>
  <c r="BD297" i="315"/>
  <c r="AP297" i="315"/>
  <c r="AQ297" i="315" s="1"/>
  <c r="AR297" i="315"/>
  <c r="AV297" i="315"/>
  <c r="BG297" i="315"/>
  <c r="BF298" i="315"/>
  <c r="BJ298" i="315"/>
  <c r="AY298" i="315"/>
  <c r="BI298" i="315"/>
  <c r="BN299" i="315"/>
  <c r="AT299" i="315"/>
  <c r="AX299" i="315"/>
  <c r="AS299" i="315"/>
  <c r="BK299" i="315"/>
  <c r="BH300" i="315"/>
  <c r="BL300" i="315"/>
  <c r="AU300" i="315"/>
  <c r="BB301" i="315"/>
  <c r="BD301" i="315"/>
  <c r="AP301" i="315"/>
  <c r="AQ301" i="315" s="1"/>
  <c r="AR301" i="315"/>
  <c r="AV301" i="315"/>
  <c r="BG301" i="315"/>
  <c r="BF302" i="315"/>
  <c r="BJ302" i="315"/>
  <c r="AY302" i="315"/>
  <c r="BI302" i="315"/>
  <c r="BN303" i="315"/>
  <c r="AT303" i="315"/>
  <c r="AX303" i="315"/>
  <c r="AS303" i="315"/>
  <c r="BK303" i="315"/>
  <c r="BH304" i="315"/>
  <c r="BL304" i="315"/>
  <c r="AU304" i="315"/>
  <c r="BB305" i="315"/>
  <c r="BD305" i="315"/>
  <c r="AP305" i="315"/>
  <c r="AQ305" i="315" s="1"/>
  <c r="AR305" i="315"/>
  <c r="AV305" i="315"/>
  <c r="BG305" i="315"/>
  <c r="BF306" i="315"/>
  <c r="BJ306" i="315"/>
  <c r="AY306" i="315"/>
  <c r="BI306" i="315"/>
  <c r="BN307" i="315"/>
  <c r="AT307" i="315"/>
  <c r="AX307" i="315"/>
  <c r="AS307" i="315"/>
  <c r="BK307" i="315"/>
  <c r="BH308" i="315"/>
  <c r="BL308" i="315"/>
  <c r="AU308" i="315"/>
  <c r="BB309" i="315"/>
  <c r="BD309" i="315"/>
  <c r="AP309" i="315"/>
  <c r="AQ309" i="315" s="1"/>
  <c r="AR309" i="315"/>
  <c r="AV309" i="315"/>
  <c r="BG309" i="315"/>
  <c r="AT311" i="315"/>
  <c r="AX311" i="315"/>
  <c r="BB313" i="315"/>
  <c r="BD313" i="315"/>
  <c r="AP313" i="315"/>
  <c r="AQ313" i="315" s="1"/>
  <c r="AR313" i="315"/>
  <c r="BE313" i="315"/>
  <c r="AV313" i="315"/>
  <c r="BI313" i="315"/>
  <c r="BB317" i="315"/>
  <c r="BD317" i="315"/>
  <c r="BC317" i="315"/>
  <c r="AP317" i="315"/>
  <c r="AQ317" i="315" s="1"/>
  <c r="AR317" i="315"/>
  <c r="BE317" i="315"/>
  <c r="BB318" i="315"/>
  <c r="BD318" i="315"/>
  <c r="BC318" i="315"/>
  <c r="AR318" i="315"/>
  <c r="BE318" i="315"/>
  <c r="BN320" i="315"/>
  <c r="AU324" i="315"/>
  <c r="AW343" i="315"/>
  <c r="BJ343" i="315"/>
  <c r="BH346" i="315"/>
  <c r="AU346" i="315"/>
  <c r="BL346" i="315"/>
  <c r="AY346" i="315"/>
  <c r="BH310" i="315"/>
  <c r="BL310" i="315"/>
  <c r="BH311" i="315"/>
  <c r="BL311" i="315"/>
  <c r="BH312" i="315"/>
  <c r="BL312" i="315"/>
  <c r="BH313" i="315"/>
  <c r="BL313" i="315"/>
  <c r="BH314" i="315"/>
  <c r="AU315" i="315"/>
  <c r="BH315" i="315"/>
  <c r="AU316" i="315"/>
  <c r="BH316" i="315"/>
  <c r="AU317" i="315"/>
  <c r="BI317" i="315"/>
  <c r="BH318" i="315"/>
  <c r="AR319" i="315"/>
  <c r="BE319" i="315"/>
  <c r="BK319" i="315"/>
  <c r="AX319" i="315"/>
  <c r="AP319" i="315"/>
  <c r="AQ319" i="315" s="1"/>
  <c r="BJ320" i="315"/>
  <c r="AU320" i="315"/>
  <c r="BD320" i="315"/>
  <c r="BN321" i="315"/>
  <c r="BF321" i="315"/>
  <c r="AS321" i="315"/>
  <c r="AV321" i="315"/>
  <c r="BC321" i="315"/>
  <c r="BI321" i="315"/>
  <c r="BH322" i="315"/>
  <c r="AR323" i="315"/>
  <c r="BE323" i="315"/>
  <c r="BK323" i="315"/>
  <c r="AX323" i="315"/>
  <c r="AP323" i="315"/>
  <c r="AQ323" i="315" s="1"/>
  <c r="BJ324" i="315"/>
  <c r="BD324" i="315"/>
  <c r="BN325" i="315"/>
  <c r="BF325" i="315"/>
  <c r="AS325" i="315"/>
  <c r="AV325" i="315"/>
  <c r="BC325" i="315"/>
  <c r="BI325" i="315"/>
  <c r="BH326" i="315"/>
  <c r="BC327" i="315"/>
  <c r="BB327" i="315"/>
  <c r="BD327" i="315"/>
  <c r="AP327" i="315"/>
  <c r="AQ327" i="315" s="1"/>
  <c r="BH328" i="315"/>
  <c r="BH331" i="315"/>
  <c r="AR333" i="315"/>
  <c r="BL348" i="315"/>
  <c r="AY348" i="315"/>
  <c r="AW349" i="315"/>
  <c r="BJ349" i="315"/>
  <c r="BL354" i="315"/>
  <c r="AY354" i="315"/>
  <c r="AW355" i="315"/>
  <c r="BJ355" i="315"/>
  <c r="BB373" i="315"/>
  <c r="BD373" i="315"/>
  <c r="AP373" i="315"/>
  <c r="AQ373" i="315" s="1"/>
  <c r="BC373" i="315"/>
  <c r="AR373" i="315"/>
  <c r="BE373" i="315"/>
  <c r="AV373" i="315"/>
  <c r="BI373" i="315"/>
  <c r="AU310" i="315"/>
  <c r="AY310" i="315"/>
  <c r="AU311" i="315"/>
  <c r="AY311" i="315"/>
  <c r="AU312" i="315"/>
  <c r="AY312" i="315"/>
  <c r="AU313" i="315"/>
  <c r="AY313" i="315"/>
  <c r="AU314" i="315"/>
  <c r="AY314" i="315"/>
  <c r="BF315" i="315"/>
  <c r="AV315" i="315"/>
  <c r="BI315" i="315"/>
  <c r="BF316" i="315"/>
  <c r="BI316" i="315"/>
  <c r="BN317" i="315"/>
  <c r="BF317" i="315"/>
  <c r="BN318" i="315"/>
  <c r="BF318" i="315"/>
  <c r="AS318" i="315"/>
  <c r="AV318" i="315"/>
  <c r="BI318" i="315"/>
  <c r="BH319" i="315"/>
  <c r="AR320" i="315"/>
  <c r="BE320" i="315"/>
  <c r="BK320" i="315"/>
  <c r="AX320" i="315"/>
  <c r="AP320" i="315"/>
  <c r="AQ320" i="315" s="1"/>
  <c r="BJ321" i="315"/>
  <c r="BN322" i="315"/>
  <c r="BF322" i="315"/>
  <c r="AS322" i="315"/>
  <c r="AV322" i="315"/>
  <c r="BI322" i="315"/>
  <c r="BH323" i="315"/>
  <c r="AR324" i="315"/>
  <c r="BE324" i="315"/>
  <c r="BK324" i="315"/>
  <c r="AX324" i="315"/>
  <c r="AP324" i="315"/>
  <c r="AQ324" i="315" s="1"/>
  <c r="BJ325" i="315"/>
  <c r="BN326" i="315"/>
  <c r="BF326" i="315"/>
  <c r="AS326" i="315"/>
  <c r="AV326" i="315"/>
  <c r="BI326" i="315"/>
  <c r="AS328" i="315"/>
  <c r="BF328" i="315"/>
  <c r="AW329" i="315"/>
  <c r="BJ329" i="315"/>
  <c r="AS330" i="315"/>
  <c r="BF330" i="315"/>
  <c r="AV330" i="315"/>
  <c r="AU330" i="315"/>
  <c r="AS331" i="315"/>
  <c r="BF331" i="315"/>
  <c r="AR332" i="315"/>
  <c r="AS333" i="315"/>
  <c r="BF333" i="315"/>
  <c r="AT334" i="315"/>
  <c r="AY334" i="315"/>
  <c r="AQ334" i="315"/>
  <c r="AX334" i="315"/>
  <c r="AW334" i="315"/>
  <c r="BJ334" i="315"/>
  <c r="AW338" i="315"/>
  <c r="BJ338" i="315"/>
  <c r="AW340" i="315"/>
  <c r="BJ340" i="315"/>
  <c r="AW342" i="315"/>
  <c r="BJ342" i="315"/>
  <c r="AW344" i="315"/>
  <c r="BJ344" i="315"/>
  <c r="BN351" i="315"/>
  <c r="AS351" i="315"/>
  <c r="BF351" i="315"/>
  <c r="BI359" i="315"/>
  <c r="AV359" i="315"/>
  <c r="AW382" i="315"/>
  <c r="BN382" i="315"/>
  <c r="AS315" i="315"/>
  <c r="AX315" i="315"/>
  <c r="AS316" i="315"/>
  <c r="AS317" i="315"/>
  <c r="BJ318" i="315"/>
  <c r="BN319" i="315"/>
  <c r="BF319" i="315"/>
  <c r="BM319" i="315"/>
  <c r="AS319" i="315"/>
  <c r="AV319" i="315"/>
  <c r="BI319" i="315"/>
  <c r="BH320" i="315"/>
  <c r="AR321" i="315"/>
  <c r="BE321" i="315"/>
  <c r="BK321" i="315"/>
  <c r="AX321" i="315"/>
  <c r="AP321" i="315"/>
  <c r="AQ321" i="315" s="1"/>
  <c r="AW321" i="315"/>
  <c r="BJ322" i="315"/>
  <c r="BN323" i="315"/>
  <c r="BF323" i="315"/>
  <c r="AS323" i="315"/>
  <c r="AV323" i="315"/>
  <c r="BI323" i="315"/>
  <c r="BH324" i="315"/>
  <c r="AR325" i="315"/>
  <c r="BE325" i="315"/>
  <c r="BK325" i="315"/>
  <c r="AX325" i="315"/>
  <c r="AP325" i="315"/>
  <c r="AQ325" i="315" s="1"/>
  <c r="AW325" i="315"/>
  <c r="BJ326" i="315"/>
  <c r="AS327" i="315"/>
  <c r="BF327" i="315"/>
  <c r="AV327" i="315"/>
  <c r="AU327" i="315"/>
  <c r="BH327" i="315"/>
  <c r="BH329" i="315"/>
  <c r="AW330" i="315"/>
  <c r="BJ330" i="315"/>
  <c r="AX330" i="315"/>
  <c r="AS332" i="315"/>
  <c r="BF332" i="315"/>
  <c r="AV332" i="315"/>
  <c r="AT333" i="315"/>
  <c r="AX333" i="315"/>
  <c r="BN333" i="315"/>
  <c r="AW333" i="315"/>
  <c r="BJ333" i="315"/>
  <c r="AY333" i="315"/>
  <c r="AU334" i="315"/>
  <c r="AW335" i="315"/>
  <c r="BJ335" i="315"/>
  <c r="AW336" i="315"/>
  <c r="BJ336" i="315"/>
  <c r="BN347" i="315"/>
  <c r="AS347" i="315"/>
  <c r="BF347" i="315"/>
  <c r="BH350" i="315"/>
  <c r="AU350" i="315"/>
  <c r="BN353" i="315"/>
  <c r="AS353" i="315"/>
  <c r="BF353" i="315"/>
  <c r="BH356" i="315"/>
  <c r="AU356" i="315"/>
  <c r="AX357" i="315"/>
  <c r="AT357" i="315"/>
  <c r="AY357" i="315"/>
  <c r="BN357" i="315"/>
  <c r="BF358" i="315"/>
  <c r="AS358" i="315"/>
  <c r="AT360" i="315"/>
  <c r="BG360" i="315"/>
  <c r="BD365" i="315"/>
  <c r="AP365" i="315"/>
  <c r="AQ365" i="315" s="1"/>
  <c r="BC365" i="315"/>
  <c r="BB365" i="315"/>
  <c r="BE365" i="315"/>
  <c r="AR365" i="315"/>
  <c r="BH365" i="315"/>
  <c r="AU365" i="315"/>
  <c r="BB380" i="315"/>
  <c r="BD380" i="315"/>
  <c r="AP380" i="315"/>
  <c r="AQ380" i="315" s="1"/>
  <c r="BC380" i="315"/>
  <c r="AR380" i="315"/>
  <c r="BE380" i="315"/>
  <c r="AV380" i="315"/>
  <c r="BI380" i="315"/>
  <c r="BH332" i="315"/>
  <c r="BH333" i="315"/>
  <c r="BH334" i="315"/>
  <c r="BH335" i="315"/>
  <c r="AX336" i="315"/>
  <c r="BH336" i="315"/>
  <c r="BH337" i="315"/>
  <c r="BH338" i="315"/>
  <c r="BH339" i="315"/>
  <c r="BH340" i="315"/>
  <c r="BH341" i="315"/>
  <c r="BH342" i="315"/>
  <c r="BH343" i="315"/>
  <c r="BH344" i="315"/>
  <c r="AS345" i="315"/>
  <c r="BF345" i="315"/>
  <c r="AW345" i="315"/>
  <c r="BJ345" i="315"/>
  <c r="BL347" i="315"/>
  <c r="AW348" i="315"/>
  <c r="BJ348" i="315"/>
  <c r="BH349" i="315"/>
  <c r="BN350" i="315"/>
  <c r="AS350" i="315"/>
  <c r="BF350" i="315"/>
  <c r="BL351" i="315"/>
  <c r="BL353" i="315"/>
  <c r="AW354" i="315"/>
  <c r="BJ354" i="315"/>
  <c r="BH355" i="315"/>
  <c r="BN356" i="315"/>
  <c r="AS356" i="315"/>
  <c r="BF356" i="315"/>
  <c r="BH357" i="315"/>
  <c r="BL357" i="315"/>
  <c r="AU357" i="315"/>
  <c r="BN359" i="315"/>
  <c r="AR359" i="315"/>
  <c r="AX367" i="315"/>
  <c r="BK367" i="315"/>
  <c r="AT372" i="315"/>
  <c r="BG372" i="315"/>
  <c r="AX372" i="315"/>
  <c r="BK372" i="315"/>
  <c r="AS334" i="315"/>
  <c r="BF334" i="315"/>
  <c r="AV334" i="315"/>
  <c r="AS335" i="315"/>
  <c r="BF335" i="315"/>
  <c r="AS336" i="315"/>
  <c r="BF336" i="315"/>
  <c r="AV336" i="315"/>
  <c r="AY336" i="315"/>
  <c r="AS337" i="315"/>
  <c r="BF337" i="315"/>
  <c r="AS338" i="315"/>
  <c r="BF338" i="315"/>
  <c r="AS339" i="315"/>
  <c r="BF339" i="315"/>
  <c r="AS340" i="315"/>
  <c r="BF340" i="315"/>
  <c r="AS341" i="315"/>
  <c r="BF341" i="315"/>
  <c r="AS342" i="315"/>
  <c r="BF342" i="315"/>
  <c r="AS343" i="315"/>
  <c r="BF343" i="315"/>
  <c r="AS344" i="315"/>
  <c r="BF344" i="315"/>
  <c r="AX345" i="315"/>
  <c r="AT345" i="315"/>
  <c r="BN345" i="315"/>
  <c r="AQ345" i="315"/>
  <c r="AS346" i="315"/>
  <c r="BF346" i="315"/>
  <c r="AW346" i="315"/>
  <c r="BJ346" i="315"/>
  <c r="AW347" i="315"/>
  <c r="BJ347" i="315"/>
  <c r="BH348" i="315"/>
  <c r="BN349" i="315"/>
  <c r="AS349" i="315"/>
  <c r="BF349" i="315"/>
  <c r="BL350" i="315"/>
  <c r="AW351" i="315"/>
  <c r="BJ351" i="315"/>
  <c r="AS352" i="315"/>
  <c r="BF352" i="315"/>
  <c r="AW352" i="315"/>
  <c r="BJ352" i="315"/>
  <c r="AW353" i="315"/>
  <c r="BJ353" i="315"/>
  <c r="BH354" i="315"/>
  <c r="BN355" i="315"/>
  <c r="AS355" i="315"/>
  <c r="BF355" i="315"/>
  <c r="BL356" i="315"/>
  <c r="AR357" i="315"/>
  <c r="AV357" i="315"/>
  <c r="AX358" i="315"/>
  <c r="BK358" i="315"/>
  <c r="AV358" i="315"/>
  <c r="BD361" i="315"/>
  <c r="AP361" i="315"/>
  <c r="AQ361" i="315" s="1"/>
  <c r="BC361" i="315"/>
  <c r="BE361" i="315"/>
  <c r="AR361" i="315"/>
  <c r="BH361" i="315"/>
  <c r="AX362" i="315"/>
  <c r="BK362" i="315"/>
  <c r="BN363" i="315"/>
  <c r="BI363" i="315"/>
  <c r="AV363" i="315"/>
  <c r="BL363" i="315"/>
  <c r="AY363" i="315"/>
  <c r="AV370" i="315"/>
  <c r="BI370" i="315"/>
  <c r="BB371" i="315"/>
  <c r="BD371" i="315"/>
  <c r="AP371" i="315"/>
  <c r="AQ371" i="315" s="1"/>
  <c r="BC371" i="315"/>
  <c r="AR371" i="315"/>
  <c r="BE371" i="315"/>
  <c r="AV376" i="315"/>
  <c r="BI376" i="315"/>
  <c r="AW390" i="315"/>
  <c r="BJ390" i="315"/>
  <c r="AT327" i="315"/>
  <c r="BL327" i="315"/>
  <c r="BL328" i="315"/>
  <c r="BL329" i="315"/>
  <c r="BL330" i="315"/>
  <c r="BL331" i="315"/>
  <c r="BL332" i="315"/>
  <c r="BL333" i="315"/>
  <c r="BL334" i="315"/>
  <c r="BL335" i="315"/>
  <c r="BL336" i="315"/>
  <c r="BL337" i="315"/>
  <c r="BL338" i="315"/>
  <c r="BL339" i="315"/>
  <c r="BL340" i="315"/>
  <c r="BL341" i="315"/>
  <c r="BL342" i="315"/>
  <c r="BL343" i="315"/>
  <c r="BL344" i="315"/>
  <c r="BH345" i="315"/>
  <c r="BL345" i="315"/>
  <c r="AU345" i="315"/>
  <c r="AX346" i="315"/>
  <c r="AT346" i="315"/>
  <c r="BN346" i="315"/>
  <c r="AQ346" i="315"/>
  <c r="BH347" i="315"/>
  <c r="BN348" i="315"/>
  <c r="AS348" i="315"/>
  <c r="BF348" i="315"/>
  <c r="BL349" i="315"/>
  <c r="AW350" i="315"/>
  <c r="BJ350" i="315"/>
  <c r="BH351" i="315"/>
  <c r="AX352" i="315"/>
  <c r="AT352" i="315"/>
  <c r="BN352" i="315"/>
  <c r="BH353" i="315"/>
  <c r="BN354" i="315"/>
  <c r="AS354" i="315"/>
  <c r="BF354" i="315"/>
  <c r="BL355" i="315"/>
  <c r="AW356" i="315"/>
  <c r="BJ356" i="315"/>
  <c r="AS357" i="315"/>
  <c r="BF357" i="315"/>
  <c r="AW357" i="315"/>
  <c r="BJ357" i="315"/>
  <c r="BN358" i="315"/>
  <c r="BL359" i="315"/>
  <c r="AY359" i="315"/>
  <c r="BJ360" i="315"/>
  <c r="AW360" i="315"/>
  <c r="AU361" i="315"/>
  <c r="BF362" i="315"/>
  <c r="AS362" i="315"/>
  <c r="BD366" i="315"/>
  <c r="AP366" i="315"/>
  <c r="AQ366" i="315" s="1"/>
  <c r="BC366" i="315"/>
  <c r="BB366" i="315"/>
  <c r="BE366" i="315"/>
  <c r="AR366" i="315"/>
  <c r="AV368" i="315"/>
  <c r="BI368" i="315"/>
  <c r="BB369" i="315"/>
  <c r="BD369" i="315"/>
  <c r="AP369" i="315"/>
  <c r="AQ369" i="315" s="1"/>
  <c r="BC369" i="315"/>
  <c r="AR369" i="315"/>
  <c r="BE369" i="315"/>
  <c r="AT374" i="315"/>
  <c r="BG374" i="315"/>
  <c r="AX374" i="315"/>
  <c r="BK374" i="315"/>
  <c r="BB375" i="315"/>
  <c r="BD375" i="315"/>
  <c r="AP375" i="315"/>
  <c r="AQ375" i="315" s="1"/>
  <c r="BC375" i="315"/>
  <c r="AR375" i="315"/>
  <c r="BE375" i="315"/>
  <c r="AV378" i="315"/>
  <c r="BI378" i="315"/>
  <c r="AT379" i="315"/>
  <c r="BG379" i="315"/>
  <c r="BN385" i="315"/>
  <c r="AT385" i="315"/>
  <c r="BG385" i="315"/>
  <c r="AX385" i="315"/>
  <c r="BK385" i="315"/>
  <c r="AS388" i="315"/>
  <c r="BF388" i="315"/>
  <c r="AW388" i="315"/>
  <c r="BJ388" i="315"/>
  <c r="BN389" i="315"/>
  <c r="BB328" i="315"/>
  <c r="BB329" i="315"/>
  <c r="BB330" i="315"/>
  <c r="BB331" i="315"/>
  <c r="BB332" i="315"/>
  <c r="BB333" i="315"/>
  <c r="BB334" i="315"/>
  <c r="BB335" i="315"/>
  <c r="BB336" i="315"/>
  <c r="BB337" i="315"/>
  <c r="BB338" i="315"/>
  <c r="BB339" i="315"/>
  <c r="BB340" i="315"/>
  <c r="BB341" i="315"/>
  <c r="BB342" i="315"/>
  <c r="BB343" i="315"/>
  <c r="BB344" i="315"/>
  <c r="BB345" i="315"/>
  <c r="BB346" i="315"/>
  <c r="BB347" i="315"/>
  <c r="BB348" i="315"/>
  <c r="BB349" i="315"/>
  <c r="BB350" i="315"/>
  <c r="BB351" i="315"/>
  <c r="BB352" i="315"/>
  <c r="BB353" i="315"/>
  <c r="BB354" i="315"/>
  <c r="BB355" i="315"/>
  <c r="BB356" i="315"/>
  <c r="BB357" i="315"/>
  <c r="AR358" i="315"/>
  <c r="AW358" i="315"/>
  <c r="AT359" i="315"/>
  <c r="AS359" i="315"/>
  <c r="BD360" i="315"/>
  <c r="AP360" i="315"/>
  <c r="AQ360" i="315" s="1"/>
  <c r="AU360" i="315"/>
  <c r="BB360" i="315"/>
  <c r="AX361" i="315"/>
  <c r="AV361" i="315"/>
  <c r="BI361" i="315"/>
  <c r="AR362" i="315"/>
  <c r="AW362" i="315"/>
  <c r="BE362" i="315"/>
  <c r="AT363" i="315"/>
  <c r="AS363" i="315"/>
  <c r="BD364" i="315"/>
  <c r="AP364" i="315"/>
  <c r="AQ364" i="315" s="1"/>
  <c r="AU364" i="315"/>
  <c r="BB364" i="315"/>
  <c r="AX365" i="315"/>
  <c r="AV365" i="315"/>
  <c r="BI365" i="315"/>
  <c r="AX366" i="315"/>
  <c r="BI367" i="315"/>
  <c r="AT368" i="315"/>
  <c r="AX369" i="315"/>
  <c r="AT370" i="315"/>
  <c r="AX371" i="315"/>
  <c r="AX375" i="315"/>
  <c r="AT376" i="315"/>
  <c r="AT377" i="315"/>
  <c r="AX377" i="315"/>
  <c r="AT378" i="315"/>
  <c r="BB379" i="315"/>
  <c r="BD379" i="315"/>
  <c r="AP379" i="315"/>
  <c r="AQ379" i="315" s="1"/>
  <c r="AR379" i="315"/>
  <c r="BE379" i="315"/>
  <c r="AT381" i="315"/>
  <c r="AX381" i="315"/>
  <c r="AT409" i="315"/>
  <c r="AX409" i="315"/>
  <c r="AV409" i="315"/>
  <c r="AR409" i="315"/>
  <c r="BN409" i="315"/>
  <c r="BD358" i="315"/>
  <c r="AP358" i="315"/>
  <c r="AQ358" i="315" s="1"/>
  <c r="AT358" i="315"/>
  <c r="BD359" i="315"/>
  <c r="AP359" i="315"/>
  <c r="AQ359" i="315" s="1"/>
  <c r="AU359" i="315"/>
  <c r="BB359" i="315"/>
  <c r="AX360" i="315"/>
  <c r="AV360" i="315"/>
  <c r="AW361" i="315"/>
  <c r="AT362" i="315"/>
  <c r="BD363" i="315"/>
  <c r="AP363" i="315"/>
  <c r="AQ363" i="315" s="1"/>
  <c r="AU363" i="315"/>
  <c r="BB363" i="315"/>
  <c r="AX364" i="315"/>
  <c r="AV364" i="315"/>
  <c r="BI364" i="315"/>
  <c r="AW365" i="315"/>
  <c r="BI366" i="315"/>
  <c r="AT367" i="315"/>
  <c r="BB368" i="315"/>
  <c r="BD368" i="315"/>
  <c r="AP368" i="315"/>
  <c r="AQ368" i="315" s="1"/>
  <c r="AR368" i="315"/>
  <c r="BE368" i="315"/>
  <c r="AV369" i="315"/>
  <c r="BI369" i="315"/>
  <c r="BB370" i="315"/>
  <c r="BD370" i="315"/>
  <c r="AP370" i="315"/>
  <c r="AQ370" i="315" s="1"/>
  <c r="AR370" i="315"/>
  <c r="BE370" i="315"/>
  <c r="AV371" i="315"/>
  <c r="BI371" i="315"/>
  <c r="BB372" i="315"/>
  <c r="BD372" i="315"/>
  <c r="AP372" i="315"/>
  <c r="AQ372" i="315" s="1"/>
  <c r="AR372" i="315"/>
  <c r="BE372" i="315"/>
  <c r="AV372" i="315"/>
  <c r="BI372" i="315"/>
  <c r="AT373" i="315"/>
  <c r="AX373" i="315"/>
  <c r="BB374" i="315"/>
  <c r="BD374" i="315"/>
  <c r="AP374" i="315"/>
  <c r="AQ374" i="315" s="1"/>
  <c r="AR374" i="315"/>
  <c r="BE374" i="315"/>
  <c r="AV374" i="315"/>
  <c r="BI374" i="315"/>
  <c r="AV375" i="315"/>
  <c r="BI375" i="315"/>
  <c r="BB376" i="315"/>
  <c r="BD376" i="315"/>
  <c r="AP376" i="315"/>
  <c r="AQ376" i="315" s="1"/>
  <c r="AR376" i="315"/>
  <c r="BE376" i="315"/>
  <c r="AU377" i="315"/>
  <c r="AY377" i="315"/>
  <c r="BB378" i="315"/>
  <c r="BD378" i="315"/>
  <c r="AP378" i="315"/>
  <c r="AQ378" i="315" s="1"/>
  <c r="AR378" i="315"/>
  <c r="BE378" i="315"/>
  <c r="AX379" i="315"/>
  <c r="AT380" i="315"/>
  <c r="AX380" i="315"/>
  <c r="AU381" i="315"/>
  <c r="AY381" i="315"/>
  <c r="AV382" i="315"/>
  <c r="BI382" i="315"/>
  <c r="BD387" i="315"/>
  <c r="AP387" i="315"/>
  <c r="AQ387" i="315" s="1"/>
  <c r="BC387" i="315"/>
  <c r="BB387" i="315"/>
  <c r="AR387" i="315"/>
  <c r="AV387" i="315"/>
  <c r="BI387" i="315"/>
  <c r="AU358" i="315"/>
  <c r="AX359" i="315"/>
  <c r="AT361" i="315"/>
  <c r="BD362" i="315"/>
  <c r="AP362" i="315"/>
  <c r="AQ362" i="315" s="1"/>
  <c r="AU362" i="315"/>
  <c r="BB362" i="315"/>
  <c r="AX363" i="315"/>
  <c r="AT365" i="315"/>
  <c r="AT366" i="315"/>
  <c r="BD367" i="315"/>
  <c r="AP367" i="315"/>
  <c r="AQ367" i="315" s="1"/>
  <c r="BE367" i="315"/>
  <c r="AX368" i="315"/>
  <c r="AT369" i="315"/>
  <c r="AX370" i="315"/>
  <c r="AT371" i="315"/>
  <c r="AT375" i="315"/>
  <c r="AX376" i="315"/>
  <c r="BB377" i="315"/>
  <c r="BD377" i="315"/>
  <c r="AP377" i="315"/>
  <c r="AQ377" i="315" s="1"/>
  <c r="AR377" i="315"/>
  <c r="BE377" i="315"/>
  <c r="AV377" i="315"/>
  <c r="BI377" i="315"/>
  <c r="AX378" i="315"/>
  <c r="AV379" i="315"/>
  <c r="BI379" i="315"/>
  <c r="BB381" i="315"/>
  <c r="BD381" i="315"/>
  <c r="AP381" i="315"/>
  <c r="AQ381" i="315" s="1"/>
  <c r="AR381" i="315"/>
  <c r="BE381" i="315"/>
  <c r="AV381" i="315"/>
  <c r="BI381" i="315"/>
  <c r="BF382" i="315"/>
  <c r="AS382" i="315"/>
  <c r="BD383" i="315"/>
  <c r="AP383" i="315"/>
  <c r="AQ383" i="315" s="1"/>
  <c r="BB383" i="315"/>
  <c r="BC383" i="315"/>
  <c r="AR383" i="315"/>
  <c r="BE383" i="315"/>
  <c r="AV383" i="315"/>
  <c r="BI383" i="315"/>
  <c r="BF384" i="315"/>
  <c r="AS384" i="315"/>
  <c r="BJ384" i="315"/>
  <c r="AW384" i="315"/>
  <c r="BH386" i="315"/>
  <c r="BL386" i="315"/>
  <c r="AY386" i="315"/>
  <c r="BH366" i="315"/>
  <c r="BL366" i="315"/>
  <c r="BH367" i="315"/>
  <c r="BL367" i="315"/>
  <c r="BH368" i="315"/>
  <c r="BL368" i="315"/>
  <c r="BH369" i="315"/>
  <c r="BL369" i="315"/>
  <c r="BH370" i="315"/>
  <c r="BL370" i="315"/>
  <c r="BH371" i="315"/>
  <c r="BL371" i="315"/>
  <c r="BH372" i="315"/>
  <c r="BL372" i="315"/>
  <c r="BH373" i="315"/>
  <c r="BL373" i="315"/>
  <c r="BH374" i="315"/>
  <c r="BL374" i="315"/>
  <c r="BH375" i="315"/>
  <c r="BL375" i="315"/>
  <c r="BH376" i="315"/>
  <c r="BL376" i="315"/>
  <c r="AX382" i="315"/>
  <c r="BF383" i="315"/>
  <c r="BJ383" i="315"/>
  <c r="BN384" i="315"/>
  <c r="AT384" i="315"/>
  <c r="AX384" i="315"/>
  <c r="BK384" i="315"/>
  <c r="BH385" i="315"/>
  <c r="BL385" i="315"/>
  <c r="AU385" i="315"/>
  <c r="BD386" i="315"/>
  <c r="AP386" i="315"/>
  <c r="AQ386" i="315" s="1"/>
  <c r="BB386" i="315"/>
  <c r="AR386" i="315"/>
  <c r="AV386" i="315"/>
  <c r="AS387" i="315"/>
  <c r="BF387" i="315"/>
  <c r="AW387" i="315"/>
  <c r="BJ387" i="315"/>
  <c r="BN388" i="315"/>
  <c r="BH389" i="315"/>
  <c r="BL389" i="315"/>
  <c r="AY389" i="315"/>
  <c r="BH390" i="315"/>
  <c r="AU390" i="315"/>
  <c r="AS392" i="315"/>
  <c r="BF392" i="315"/>
  <c r="AS397" i="315"/>
  <c r="BF397" i="315"/>
  <c r="AS398" i="315"/>
  <c r="BF398" i="315"/>
  <c r="AR382" i="315"/>
  <c r="BJ382" i="315"/>
  <c r="AT382" i="315"/>
  <c r="AY382" i="315"/>
  <c r="BL382" i="315"/>
  <c r="BN383" i="315"/>
  <c r="AT383" i="315"/>
  <c r="AX383" i="315"/>
  <c r="AS383" i="315"/>
  <c r="BK383" i="315"/>
  <c r="BH384" i="315"/>
  <c r="BL384" i="315"/>
  <c r="AU384" i="315"/>
  <c r="BD385" i="315"/>
  <c r="AP385" i="315"/>
  <c r="AQ385" i="315" s="1"/>
  <c r="BB385" i="315"/>
  <c r="AR385" i="315"/>
  <c r="AV385" i="315"/>
  <c r="BF386" i="315"/>
  <c r="BJ386" i="315"/>
  <c r="BI386" i="315"/>
  <c r="BN387" i="315"/>
  <c r="AT387" i="315"/>
  <c r="BG387" i="315"/>
  <c r="AX387" i="315"/>
  <c r="BK387" i="315"/>
  <c r="BH388" i="315"/>
  <c r="BL388" i="315"/>
  <c r="AY388" i="315"/>
  <c r="AS390" i="315"/>
  <c r="BF390" i="315"/>
  <c r="AU382" i="315"/>
  <c r="BH382" i="315"/>
  <c r="BH383" i="315"/>
  <c r="BL383" i="315"/>
  <c r="AU383" i="315"/>
  <c r="BD384" i="315"/>
  <c r="AP384" i="315"/>
  <c r="AQ384" i="315" s="1"/>
  <c r="BB384" i="315"/>
  <c r="AR384" i="315"/>
  <c r="AV384" i="315"/>
  <c r="BF385" i="315"/>
  <c r="BJ385" i="315"/>
  <c r="BN386" i="315"/>
  <c r="AT386" i="315"/>
  <c r="AX386" i="315"/>
  <c r="BK386" i="315"/>
  <c r="BH387" i="315"/>
  <c r="BL387" i="315"/>
  <c r="AY387" i="315"/>
  <c r="AS389" i="315"/>
  <c r="BF389" i="315"/>
  <c r="AW389" i="315"/>
  <c r="BJ389" i="315"/>
  <c r="BL390" i="315"/>
  <c r="AY390" i="315"/>
  <c r="BH402" i="315"/>
  <c r="AU402" i="315"/>
  <c r="AR388" i="315"/>
  <c r="AV388" i="315"/>
  <c r="BB388" i="315"/>
  <c r="AR389" i="315"/>
  <c r="AV389" i="315"/>
  <c r="BB389" i="315"/>
  <c r="AY391" i="315"/>
  <c r="BF391" i="315"/>
  <c r="AX392" i="315"/>
  <c r="AT392" i="315"/>
  <c r="AQ392" i="315"/>
  <c r="AY392" i="315"/>
  <c r="BN392" i="315"/>
  <c r="BJ393" i="315"/>
  <c r="AY394" i="315"/>
  <c r="BF394" i="315"/>
  <c r="BJ395" i="315"/>
  <c r="AY396" i="315"/>
  <c r="BF396" i="315"/>
  <c r="AX397" i="315"/>
  <c r="AT397" i="315"/>
  <c r="AY397" i="315"/>
  <c r="BN397" i="315"/>
  <c r="AX398" i="315"/>
  <c r="AT398" i="315"/>
  <c r="AQ398" i="315"/>
  <c r="AY398" i="315"/>
  <c r="BN398" i="315"/>
  <c r="BJ399" i="315"/>
  <c r="AY400" i="315"/>
  <c r="BF400" i="315"/>
  <c r="AS402" i="315"/>
  <c r="BF402" i="315"/>
  <c r="AY403" i="315"/>
  <c r="AR403" i="315"/>
  <c r="BD404" i="315"/>
  <c r="BC404" i="315"/>
  <c r="AP404" i="315"/>
  <c r="AQ404" i="315" s="1"/>
  <c r="BB404" i="315"/>
  <c r="AX406" i="315"/>
  <c r="BK406" i="315"/>
  <c r="AX408" i="315"/>
  <c r="BK408" i="315"/>
  <c r="AR415" i="315"/>
  <c r="AU415" i="315"/>
  <c r="AT415" i="315"/>
  <c r="BC388" i="315"/>
  <c r="BG388" i="315"/>
  <c r="BK388" i="315"/>
  <c r="BC389" i="315"/>
  <c r="BG389" i="315"/>
  <c r="BK389" i="315"/>
  <c r="AU400" i="315"/>
  <c r="AX402" i="315"/>
  <c r="AT402" i="315"/>
  <c r="AY402" i="315"/>
  <c r="AX407" i="315"/>
  <c r="BK407" i="315"/>
  <c r="BL409" i="315"/>
  <c r="AY409" i="315"/>
  <c r="AS413" i="315"/>
  <c r="BF413" i="315"/>
  <c r="AQ413" i="315"/>
  <c r="AP388" i="315"/>
  <c r="AQ388" i="315" s="1"/>
  <c r="AP389" i="315"/>
  <c r="AQ389" i="315" s="1"/>
  <c r="BJ391" i="315"/>
  <c r="AU392" i="315"/>
  <c r="BJ392" i="315"/>
  <c r="BJ394" i="315"/>
  <c r="BJ396" i="315"/>
  <c r="AU397" i="315"/>
  <c r="BJ397" i="315"/>
  <c r="AU398" i="315"/>
  <c r="BJ398" i="315"/>
  <c r="BJ400" i="315"/>
  <c r="AW402" i="315"/>
  <c r="AR402" i="315"/>
  <c r="BJ402" i="315"/>
  <c r="AX405" i="315"/>
  <c r="BK405" i="315"/>
  <c r="AV412" i="315"/>
  <c r="AR412" i="315"/>
  <c r="AT412" i="315"/>
  <c r="AY412" i="315"/>
  <c r="AX412" i="315"/>
  <c r="AV413" i="315"/>
  <c r="AR413" i="315"/>
  <c r="AT413" i="315"/>
  <c r="AX413" i="315"/>
  <c r="BN413" i="315"/>
  <c r="AY413" i="315"/>
  <c r="BH414" i="315"/>
  <c r="BH419" i="315"/>
  <c r="AU419" i="315"/>
  <c r="BL419" i="315"/>
  <c r="AY419" i="315"/>
  <c r="AT404" i="315"/>
  <c r="BG404" i="315"/>
  <c r="BI405" i="315"/>
  <c r="BI406" i="315"/>
  <c r="BI407" i="315"/>
  <c r="BI408" i="315"/>
  <c r="AY408" i="315"/>
  <c r="AS408" i="315"/>
  <c r="AW409" i="315"/>
  <c r="AX411" i="315"/>
  <c r="AR411" i="315"/>
  <c r="AV411" i="315"/>
  <c r="AT411" i="315"/>
  <c r="AU412" i="315"/>
  <c r="BN414" i="315"/>
  <c r="AS414" i="315"/>
  <c r="BF414" i="315"/>
  <c r="BJ415" i="315"/>
  <c r="AW415" i="315"/>
  <c r="BC401" i="315"/>
  <c r="BC402" i="315"/>
  <c r="AT403" i="315"/>
  <c r="AV404" i="315"/>
  <c r="AT405" i="315"/>
  <c r="AV405" i="315"/>
  <c r="AT406" i="315"/>
  <c r="AV406" i="315"/>
  <c r="AT407" i="315"/>
  <c r="AV407" i="315"/>
  <c r="AT408" i="315"/>
  <c r="AV408" i="315"/>
  <c r="BH409" i="315"/>
  <c r="AU409" i="315"/>
  <c r="AQ410" i="315"/>
  <c r="AU411" i="315"/>
  <c r="AU413" i="315"/>
  <c r="AQ403" i="315"/>
  <c r="AR404" i="315"/>
  <c r="BD405" i="315"/>
  <c r="AP405" i="315"/>
  <c r="AQ405" i="315" s="1"/>
  <c r="BE405" i="315"/>
  <c r="BD406" i="315"/>
  <c r="AP406" i="315"/>
  <c r="AQ406" i="315" s="1"/>
  <c r="BE406" i="315"/>
  <c r="BG406" i="315"/>
  <c r="BD407" i="315"/>
  <c r="AP407" i="315"/>
  <c r="AQ407" i="315" s="1"/>
  <c r="BE407" i="315"/>
  <c r="BG407" i="315"/>
  <c r="BD408" i="315"/>
  <c r="AP408" i="315"/>
  <c r="AQ408" i="315" s="1"/>
  <c r="BE408" i="315"/>
  <c r="AU408" i="315"/>
  <c r="BG408" i="315"/>
  <c r="AS409" i="315"/>
  <c r="BF409" i="315"/>
  <c r="AV410" i="315"/>
  <c r="AU410" i="315"/>
  <c r="AR410" i="315"/>
  <c r="AY411" i="315"/>
  <c r="AS412" i="315"/>
  <c r="BF412" i="315"/>
  <c r="BH412" i="315"/>
  <c r="BL415" i="315"/>
  <c r="AY415" i="315"/>
  <c r="AT420" i="315"/>
  <c r="BG420" i="315"/>
  <c r="AX420" i="315"/>
  <c r="BK420" i="315"/>
  <c r="AS411" i="315"/>
  <c r="AW411" i="315"/>
  <c r="BN411" i="315"/>
  <c r="BH415" i="315"/>
  <c r="BH416" i="315"/>
  <c r="BL416" i="315"/>
  <c r="AY416" i="315"/>
  <c r="BB417" i="315"/>
  <c r="BD417" i="315"/>
  <c r="AP417" i="315"/>
  <c r="AQ417" i="315" s="1"/>
  <c r="BC417" i="315"/>
  <c r="AR417" i="315"/>
  <c r="BE417" i="315"/>
  <c r="AV417" i="315"/>
  <c r="BF418" i="315"/>
  <c r="BJ418" i="315"/>
  <c r="AW418" i="315"/>
  <c r="AS410" i="315"/>
  <c r="AW410" i="315"/>
  <c r="BJ411" i="315"/>
  <c r="AW412" i="315"/>
  <c r="BJ412" i="315"/>
  <c r="BL412" i="315"/>
  <c r="AW413" i="315"/>
  <c r="BJ413" i="315"/>
  <c r="BL413" i="315"/>
  <c r="AW414" i="315"/>
  <c r="BJ414" i="315"/>
  <c r="AY414" i="315"/>
  <c r="BN415" i="315"/>
  <c r="BF415" i="315"/>
  <c r="AS415" i="315"/>
  <c r="BB416" i="315"/>
  <c r="BD416" i="315"/>
  <c r="AP416" i="315"/>
  <c r="AQ416" i="315" s="1"/>
  <c r="BC416" i="315"/>
  <c r="AR416" i="315"/>
  <c r="AV416" i="315"/>
  <c r="BI416" i="315"/>
  <c r="BF417" i="315"/>
  <c r="AS417" i="315"/>
  <c r="BJ417" i="315"/>
  <c r="BI417" i="315"/>
  <c r="BN418" i="315"/>
  <c r="AT418" i="315"/>
  <c r="BG418" i="315"/>
  <c r="AX418" i="315"/>
  <c r="AS418" i="315"/>
  <c r="BN419" i="315"/>
  <c r="AT419" i="315"/>
  <c r="BG419" i="315"/>
  <c r="AX419" i="315"/>
  <c r="BK419" i="315"/>
  <c r="BB421" i="315"/>
  <c r="BD421" i="315"/>
  <c r="AP421" i="315"/>
  <c r="AQ421" i="315" s="1"/>
  <c r="AR421" i="315"/>
  <c r="BE421" i="315"/>
  <c r="AV421" i="315"/>
  <c r="BI421" i="315"/>
  <c r="BF416" i="315"/>
  <c r="BJ416" i="315"/>
  <c r="BN417" i="315"/>
  <c r="AT417" i="315"/>
  <c r="AX417" i="315"/>
  <c r="BK417" i="315"/>
  <c r="BH418" i="315"/>
  <c r="BL418" i="315"/>
  <c r="AU418" i="315"/>
  <c r="BB419" i="315"/>
  <c r="BD419" i="315"/>
  <c r="AP419" i="315"/>
  <c r="AQ419" i="315" s="1"/>
  <c r="AR419" i="315"/>
  <c r="AV419" i="315"/>
  <c r="BB420" i="315"/>
  <c r="BD420" i="315"/>
  <c r="AP420" i="315"/>
  <c r="AQ420" i="315" s="1"/>
  <c r="AR420" i="315"/>
  <c r="BE420" i="315"/>
  <c r="AV420" i="315"/>
  <c r="BI420" i="315"/>
  <c r="BB415" i="315"/>
  <c r="BD415" i="315"/>
  <c r="AV415" i="315"/>
  <c r="AX415" i="315"/>
  <c r="BI415" i="315"/>
  <c r="BN416" i="315"/>
  <c r="AT416" i="315"/>
  <c r="AX416" i="315"/>
  <c r="AS416" i="315"/>
  <c r="BK416" i="315"/>
  <c r="BH417" i="315"/>
  <c r="BL417" i="315"/>
  <c r="AU417" i="315"/>
  <c r="BB418" i="315"/>
  <c r="BD418" i="315"/>
  <c r="AP418" i="315"/>
  <c r="AQ418" i="315" s="1"/>
  <c r="AR418" i="315"/>
  <c r="AV418" i="315"/>
  <c r="BF419" i="315"/>
  <c r="BJ419" i="315"/>
  <c r="BI419" i="315"/>
  <c r="AT421" i="315"/>
  <c r="AX421" i="315"/>
  <c r="BH420" i="315"/>
  <c r="BL420" i="315"/>
  <c r="BH421" i="315"/>
  <c r="BL421" i="315"/>
  <c r="AU420" i="315"/>
  <c r="AY420" i="315"/>
  <c r="AU421" i="315"/>
  <c r="AY421" i="315"/>
  <c r="G334" i="297"/>
  <c r="E278" i="297"/>
  <c r="G216" i="297"/>
  <c r="G214" i="297"/>
  <c r="G192" i="297"/>
  <c r="G184" i="297"/>
  <c r="G121" i="297"/>
  <c r="G77" i="297"/>
  <c r="G308" i="297"/>
  <c r="E421" i="297"/>
  <c r="G336" i="297"/>
  <c r="E274" i="297"/>
  <c r="G273" i="297"/>
  <c r="E258" i="297"/>
  <c r="E210" i="297"/>
  <c r="G125" i="297"/>
  <c r="E116" i="297"/>
  <c r="G85" i="297"/>
  <c r="K364" i="297"/>
  <c r="F395" i="297"/>
  <c r="I378" i="297"/>
  <c r="F340" i="297"/>
  <c r="F326" i="297"/>
  <c r="I279" i="297"/>
  <c r="F260" i="297"/>
  <c r="I179" i="297"/>
  <c r="I125" i="297"/>
  <c r="F116" i="297"/>
  <c r="I94" i="297"/>
  <c r="I87" i="297"/>
  <c r="I340" i="297"/>
  <c r="F403" i="297"/>
  <c r="F401" i="297"/>
  <c r="F400" i="297"/>
  <c r="F399" i="297"/>
  <c r="F394" i="297"/>
  <c r="F380" i="297"/>
  <c r="F378" i="297"/>
  <c r="K376" i="297"/>
  <c r="I362" i="297"/>
  <c r="F338" i="297"/>
  <c r="E322" i="297"/>
  <c r="F322" i="297" s="1"/>
  <c r="G322" i="297" s="1"/>
  <c r="F278" i="297"/>
  <c r="J259" i="297"/>
  <c r="I222" i="297"/>
  <c r="I182" i="297"/>
  <c r="I178" i="297"/>
  <c r="I136" i="297"/>
  <c r="C122" i="297"/>
  <c r="H122" i="297" s="1"/>
  <c r="I115" i="297"/>
  <c r="I86" i="297"/>
  <c r="F418" i="297"/>
  <c r="C395" i="297"/>
  <c r="H395" i="297" s="1"/>
  <c r="J395" i="297" s="1"/>
  <c r="H386" i="297"/>
  <c r="I376" i="297"/>
  <c r="F370" i="297"/>
  <c r="F352" i="297"/>
  <c r="F336" i="297"/>
  <c r="F300" i="297"/>
  <c r="I299" i="297"/>
  <c r="I259" i="297"/>
  <c r="I224" i="297"/>
  <c r="F221" i="297"/>
  <c r="F210" i="297"/>
  <c r="I194" i="297"/>
  <c r="F178" i="297"/>
  <c r="F152" i="297"/>
  <c r="I149" i="297"/>
  <c r="I128" i="297"/>
  <c r="C94" i="297"/>
  <c r="H94" i="297" s="1"/>
  <c r="K94" i="297" s="1"/>
  <c r="F93" i="297"/>
  <c r="J92" i="297"/>
  <c r="C89" i="297"/>
  <c r="H89" i="297" s="1"/>
  <c r="P31" i="309"/>
  <c r="P32" i="304"/>
  <c r="P28" i="304"/>
  <c r="P24" i="304"/>
  <c r="P34" i="305"/>
  <c r="P24" i="305"/>
  <c r="P23" i="305"/>
  <c r="P37" i="306"/>
  <c r="P17" i="306"/>
  <c r="P23" i="299"/>
  <c r="P19" i="299"/>
  <c r="P15" i="299"/>
  <c r="L395" i="298"/>
  <c r="N395" i="298"/>
  <c r="O363" i="298"/>
  <c r="M363" i="298"/>
  <c r="K363" i="298"/>
  <c r="K248" i="298"/>
  <c r="P248" i="298"/>
  <c r="M245" i="298"/>
  <c r="N245" i="298"/>
  <c r="L242" i="298"/>
  <c r="N242" i="298"/>
  <c r="K242" i="298"/>
  <c r="L212" i="298"/>
  <c r="N212" i="298"/>
  <c r="M212" i="298"/>
  <c r="P212" i="298"/>
  <c r="O209" i="298"/>
  <c r="L209" i="298"/>
  <c r="K209" i="298"/>
  <c r="N205" i="298"/>
  <c r="K205" i="298"/>
  <c r="N131" i="298"/>
  <c r="J131" i="298"/>
  <c r="P131" i="298"/>
  <c r="O83" i="298"/>
  <c r="K83" i="298"/>
  <c r="M83" i="298"/>
  <c r="K93" i="298"/>
  <c r="P93" i="298"/>
  <c r="O93" i="298"/>
  <c r="N93" i="298"/>
  <c r="E93" i="298"/>
  <c r="K430" i="298"/>
  <c r="J430" i="298"/>
  <c r="I430" i="298"/>
  <c r="N430" i="298"/>
  <c r="E430" i="298"/>
  <c r="M430" i="298"/>
  <c r="L430" i="298"/>
  <c r="N414" i="298"/>
  <c r="E414" i="298"/>
  <c r="L414" i="298"/>
  <c r="I414" i="298"/>
  <c r="P10" i="305"/>
  <c r="P26" i="306"/>
  <c r="P16" i="306"/>
  <c r="P411" i="298"/>
  <c r="N411" i="298"/>
  <c r="O411" i="298"/>
  <c r="M411" i="298"/>
  <c r="K411" i="298"/>
  <c r="N408" i="298"/>
  <c r="L408" i="298"/>
  <c r="O366" i="298"/>
  <c r="P366" i="298"/>
  <c r="L366" i="298"/>
  <c r="N252" i="298"/>
  <c r="M252" i="298"/>
  <c r="L252" i="298"/>
  <c r="P252" i="298"/>
  <c r="O252" i="298"/>
  <c r="O188" i="298"/>
  <c r="K188" i="298"/>
  <c r="N123" i="298"/>
  <c r="J123" i="298"/>
  <c r="P8" i="309"/>
  <c r="P33" i="302"/>
  <c r="P31" i="302"/>
  <c r="P29" i="302"/>
  <c r="P22" i="304"/>
  <c r="P16" i="304"/>
  <c r="P12" i="304"/>
  <c r="N40" i="305"/>
  <c r="P18" i="305"/>
  <c r="P35" i="306"/>
  <c r="P33" i="306"/>
  <c r="P24" i="306"/>
  <c r="P21" i="306"/>
  <c r="P8" i="299"/>
  <c r="P35" i="299"/>
  <c r="P31" i="299"/>
  <c r="P13" i="299"/>
  <c r="I411" i="298"/>
  <c r="I212" i="298"/>
  <c r="J411" i="298"/>
  <c r="J252" i="298"/>
  <c r="J242" i="298"/>
  <c r="J212" i="298"/>
  <c r="L411" i="298"/>
  <c r="L338" i="298"/>
  <c r="L248" i="298"/>
  <c r="L83" i="298"/>
  <c r="M188" i="298"/>
  <c r="O212" i="298"/>
  <c r="O205" i="298"/>
  <c r="O144" i="298"/>
  <c r="O131" i="298"/>
  <c r="O123" i="298"/>
  <c r="D347" i="298"/>
  <c r="D217" i="298"/>
  <c r="E463" i="298" s="1"/>
  <c r="D152" i="298"/>
  <c r="E461" i="298" s="1"/>
  <c r="D88" i="298"/>
  <c r="P373" i="298"/>
  <c r="N373" i="298"/>
  <c r="M373" i="298"/>
  <c r="L373" i="298"/>
  <c r="N369" i="298"/>
  <c r="M369" i="298"/>
  <c r="M365" i="298"/>
  <c r="K365" i="298"/>
  <c r="O328" i="298"/>
  <c r="L328" i="298"/>
  <c r="P328" i="298"/>
  <c r="N328" i="298"/>
  <c r="M328" i="298"/>
  <c r="K328" i="298"/>
  <c r="P280" i="298"/>
  <c r="O280" i="298"/>
  <c r="L280" i="298"/>
  <c r="N280" i="298"/>
  <c r="M280" i="298"/>
  <c r="K280" i="298"/>
  <c r="P258" i="298"/>
  <c r="L238" i="298"/>
  <c r="K238" i="298"/>
  <c r="L199" i="298"/>
  <c r="P199" i="298"/>
  <c r="O199" i="298"/>
  <c r="L150" i="298"/>
  <c r="O150" i="298"/>
  <c r="K150" i="298"/>
  <c r="L147" i="298"/>
  <c r="K147" i="298"/>
  <c r="J147" i="298"/>
  <c r="N40" i="308"/>
  <c r="P38" i="309"/>
  <c r="P34" i="302"/>
  <c r="P30" i="302"/>
  <c r="P26" i="302"/>
  <c r="P26" i="305"/>
  <c r="P25" i="305"/>
  <c r="P15" i="305"/>
  <c r="P13" i="305"/>
  <c r="P31" i="306"/>
  <c r="P30" i="306"/>
  <c r="P29" i="306"/>
  <c r="P9" i="306"/>
  <c r="P20" i="299"/>
  <c r="P18" i="299"/>
  <c r="H228" i="298"/>
  <c r="H144" i="298"/>
  <c r="H83" i="298"/>
  <c r="H89" i="298" s="1"/>
  <c r="I252" i="298"/>
  <c r="I83" i="298"/>
  <c r="J245" i="298"/>
  <c r="J205" i="298"/>
  <c r="K252" i="298"/>
  <c r="K228" i="298"/>
  <c r="K131" i="298"/>
  <c r="K123" i="298"/>
  <c r="L363" i="298"/>
  <c r="N402" i="298"/>
  <c r="O376" i="298"/>
  <c r="P376" i="298"/>
  <c r="O343" i="298"/>
  <c r="M343" i="298"/>
  <c r="K343" i="298"/>
  <c r="P242" i="298"/>
  <c r="L240" i="298"/>
  <c r="O240" i="298"/>
  <c r="M240" i="298"/>
  <c r="K210" i="298"/>
  <c r="P210" i="298"/>
  <c r="M206" i="298"/>
  <c r="K206" i="298"/>
  <c r="K198" i="298"/>
  <c r="L198" i="298"/>
  <c r="M121" i="298"/>
  <c r="P121" i="298"/>
  <c r="L121" i="298"/>
  <c r="M64" i="298"/>
  <c r="M89" i="298" s="1"/>
  <c r="N64" i="298"/>
  <c r="L64" i="298"/>
  <c r="J64" i="298"/>
  <c r="I93" i="298"/>
  <c r="E104" i="298"/>
  <c r="L93" i="298"/>
  <c r="M93" i="298"/>
  <c r="P24" i="301"/>
  <c r="P22" i="301"/>
  <c r="H430" i="298"/>
  <c r="H414" i="298"/>
  <c r="I419" i="297"/>
  <c r="C419" i="297"/>
  <c r="H419" i="297" s="1"/>
  <c r="J419" i="297" s="1"/>
  <c r="E391" i="297"/>
  <c r="F391" i="297" s="1"/>
  <c r="G391" i="297" s="1"/>
  <c r="H390" i="297"/>
  <c r="I385" i="297"/>
  <c r="F385" i="297"/>
  <c r="C385" i="297"/>
  <c r="H385" i="297" s="1"/>
  <c r="G370" i="297"/>
  <c r="E370" i="297"/>
  <c r="I334" i="297"/>
  <c r="F334" i="297"/>
  <c r="C314" i="297"/>
  <c r="H314" i="297" s="1"/>
  <c r="I314" i="297"/>
  <c r="E270" i="297"/>
  <c r="F270" i="297" s="1"/>
  <c r="I257" i="297"/>
  <c r="C257" i="297"/>
  <c r="H257" i="297" s="1"/>
  <c r="J257" i="297" s="1"/>
  <c r="G252" i="297"/>
  <c r="E252" i="297"/>
  <c r="C132" i="297"/>
  <c r="H132" i="297" s="1"/>
  <c r="I132" i="297"/>
  <c r="F132" i="297"/>
  <c r="N433" i="298"/>
  <c r="J433" i="298"/>
  <c r="G61" i="297"/>
  <c r="E366" i="297"/>
  <c r="G366" i="297"/>
  <c r="I315" i="297"/>
  <c r="F315" i="297"/>
  <c r="G300" i="297"/>
  <c r="E300" i="297"/>
  <c r="E266" i="297"/>
  <c r="F266" i="297" s="1"/>
  <c r="K260" i="297"/>
  <c r="J260" i="297"/>
  <c r="C258" i="297"/>
  <c r="H258" i="297" s="1"/>
  <c r="J258" i="297" s="1"/>
  <c r="I258" i="297"/>
  <c r="E169" i="297"/>
  <c r="G169" i="297"/>
  <c r="C167" i="297"/>
  <c r="H167" i="297" s="1"/>
  <c r="F167" i="297"/>
  <c r="I167" i="297"/>
  <c r="I436" i="298"/>
  <c r="P436" i="298"/>
  <c r="K436" i="298"/>
  <c r="E436" i="298"/>
  <c r="B14" i="311"/>
  <c r="D420" i="298"/>
  <c r="P13" i="301"/>
  <c r="D91" i="298"/>
  <c r="D119" i="298" s="1"/>
  <c r="B9" i="301"/>
  <c r="P9" i="301" s="1"/>
  <c r="E401" i="297"/>
  <c r="G401" i="297"/>
  <c r="I383" i="297"/>
  <c r="F383" i="297"/>
  <c r="J344" i="297"/>
  <c r="K344" i="297"/>
  <c r="C316" i="297"/>
  <c r="H316" i="297" s="1"/>
  <c r="J316" i="297" s="1"/>
  <c r="F316" i="297"/>
  <c r="H294" i="297"/>
  <c r="C264" i="297"/>
  <c r="H264" i="297" s="1"/>
  <c r="F264" i="297"/>
  <c r="F254" i="297"/>
  <c r="C254" i="297"/>
  <c r="H254" i="297" s="1"/>
  <c r="J174" i="297"/>
  <c r="K174" i="297"/>
  <c r="D249" i="298"/>
  <c r="E464" i="298" s="1"/>
  <c r="H93" i="298"/>
  <c r="F79" i="297"/>
  <c r="C79" i="297"/>
  <c r="H79" i="297" s="1"/>
  <c r="K79" i="297" s="1"/>
  <c r="I79" i="297"/>
  <c r="F75" i="297"/>
  <c r="I75" i="297"/>
  <c r="C75" i="297"/>
  <c r="H75" i="297" s="1"/>
  <c r="K75" i="297" s="1"/>
  <c r="E81" i="297"/>
  <c r="G81" i="297"/>
  <c r="E73" i="297"/>
  <c r="G73" i="297"/>
  <c r="E69" i="297"/>
  <c r="G69" i="297"/>
  <c r="G407" i="297"/>
  <c r="E407" i="297"/>
  <c r="I402" i="297"/>
  <c r="F402" i="297"/>
  <c r="C402" i="297"/>
  <c r="H402" i="297" s="1"/>
  <c r="K402" i="297" s="1"/>
  <c r="G380" i="297"/>
  <c r="E380" i="297"/>
  <c r="G364" i="297"/>
  <c r="E364" i="297"/>
  <c r="F302" i="297"/>
  <c r="I302" i="297"/>
  <c r="C302" i="297"/>
  <c r="H302" i="297" s="1"/>
  <c r="J302" i="297" s="1"/>
  <c r="E262" i="297"/>
  <c r="F262" i="297" s="1"/>
  <c r="G262" i="297" s="1"/>
  <c r="G259" i="297"/>
  <c r="E259" i="297"/>
  <c r="E243" i="297"/>
  <c r="F243" i="297" s="1"/>
  <c r="H389" i="297"/>
  <c r="I356" i="297"/>
  <c r="I282" i="297"/>
  <c r="F206" i="297"/>
  <c r="I206" i="297"/>
  <c r="K179" i="297"/>
  <c r="J179" i="297"/>
  <c r="E154" i="297"/>
  <c r="G154" i="297"/>
  <c r="E133" i="297"/>
  <c r="G133" i="297"/>
  <c r="E130" i="297"/>
  <c r="G130" i="297"/>
  <c r="H99" i="297"/>
  <c r="J94" i="297"/>
  <c r="B33" i="307"/>
  <c r="D309" i="298"/>
  <c r="L309" i="298" s="1"/>
  <c r="D160" i="298"/>
  <c r="D164" i="298"/>
  <c r="H164" i="298" s="1"/>
  <c r="B25" i="307"/>
  <c r="D301" i="298"/>
  <c r="P176" i="298"/>
  <c r="O176" i="298"/>
  <c r="J176" i="298"/>
  <c r="E176" i="298"/>
  <c r="I176" i="298"/>
  <c r="L176" i="298"/>
  <c r="K176" i="298"/>
  <c r="H176" i="298"/>
  <c r="B8" i="303"/>
  <c r="D154" i="298"/>
  <c r="D184" i="298" s="1"/>
  <c r="B36" i="303"/>
  <c r="P36" i="303" s="1"/>
  <c r="D182" i="298"/>
  <c r="B34" i="303"/>
  <c r="D180" i="298"/>
  <c r="B28" i="303"/>
  <c r="P28" i="303" s="1"/>
  <c r="D174" i="298"/>
  <c r="B26" i="303"/>
  <c r="D172" i="298"/>
  <c r="B24" i="303"/>
  <c r="P24" i="303" s="1"/>
  <c r="D170" i="298"/>
  <c r="B22" i="303"/>
  <c r="D168" i="298"/>
  <c r="B20" i="303"/>
  <c r="P20" i="303" s="1"/>
  <c r="D166" i="298"/>
  <c r="H166" i="298" s="1"/>
  <c r="B16" i="303"/>
  <c r="D162" i="298"/>
  <c r="B12" i="303"/>
  <c r="P12" i="303" s="1"/>
  <c r="D158" i="298"/>
  <c r="B10" i="303"/>
  <c r="D156" i="298"/>
  <c r="H156" i="298" s="1"/>
  <c r="P25" i="301"/>
  <c r="P32" i="311"/>
  <c r="C72" i="297"/>
  <c r="H72" i="297" s="1"/>
  <c r="K72" i="297" s="1"/>
  <c r="C68" i="297"/>
  <c r="H68" i="297" s="1"/>
  <c r="K68" i="297" s="1"/>
  <c r="H64" i="297"/>
  <c r="E419" i="297"/>
  <c r="C417" i="297"/>
  <c r="H417" i="297" s="1"/>
  <c r="J417" i="297" s="1"/>
  <c r="E416" i="297"/>
  <c r="I415" i="297"/>
  <c r="C401" i="297"/>
  <c r="H401" i="297" s="1"/>
  <c r="E400" i="297"/>
  <c r="I399" i="297"/>
  <c r="E397" i="297"/>
  <c r="C394" i="297"/>
  <c r="H394" i="297" s="1"/>
  <c r="K394" i="297" s="1"/>
  <c r="I387" i="297"/>
  <c r="I366" i="297"/>
  <c r="E360" i="297"/>
  <c r="E358" i="297"/>
  <c r="F358" i="297" s="1"/>
  <c r="G358" i="297" s="1"/>
  <c r="I346" i="297"/>
  <c r="F341" i="297"/>
  <c r="F325" i="297"/>
  <c r="F319" i="297"/>
  <c r="F305" i="297"/>
  <c r="F303" i="297"/>
  <c r="F299" i="297"/>
  <c r="I298" i="297"/>
  <c r="I278" i="297"/>
  <c r="I276" i="297"/>
  <c r="I242" i="297"/>
  <c r="E234" i="297"/>
  <c r="G234" i="297"/>
  <c r="F208" i="297"/>
  <c r="C208" i="297"/>
  <c r="H208" i="297" s="1"/>
  <c r="K208" i="297" s="1"/>
  <c r="I208" i="297"/>
  <c r="C199" i="297"/>
  <c r="H199" i="297" s="1"/>
  <c r="K199" i="297" s="1"/>
  <c r="F199" i="297"/>
  <c r="J182" i="297"/>
  <c r="K182" i="297"/>
  <c r="E147" i="297"/>
  <c r="G147" i="297"/>
  <c r="I135" i="297"/>
  <c r="C135" i="297"/>
  <c r="H135" i="297" s="1"/>
  <c r="E126" i="297"/>
  <c r="G126" i="297"/>
  <c r="J122" i="297"/>
  <c r="K122" i="297"/>
  <c r="P304" i="298"/>
  <c r="N304" i="298"/>
  <c r="L304" i="298"/>
  <c r="E304" i="298"/>
  <c r="J304" i="298"/>
  <c r="O304" i="298"/>
  <c r="M304" i="298"/>
  <c r="K304" i="298"/>
  <c r="I304" i="298"/>
  <c r="B8" i="307"/>
  <c r="P8" i="307" s="1"/>
  <c r="D284" i="298"/>
  <c r="H284" i="298" s="1"/>
  <c r="B20" i="307"/>
  <c r="P20" i="307" s="1"/>
  <c r="D296" i="298"/>
  <c r="N176" i="298"/>
  <c r="P31" i="301"/>
  <c r="H436" i="298"/>
  <c r="P18" i="311"/>
  <c r="P14" i="311"/>
  <c r="G82" i="297"/>
  <c r="G78" i="297"/>
  <c r="G62" i="297"/>
  <c r="C403" i="297"/>
  <c r="H403" i="297" s="1"/>
  <c r="J403" i="297" s="1"/>
  <c r="E395" i="297"/>
  <c r="E383" i="297"/>
  <c r="I374" i="297"/>
  <c r="E372" i="297"/>
  <c r="E344" i="297"/>
  <c r="I342" i="297"/>
  <c r="I332" i="297"/>
  <c r="I326" i="297"/>
  <c r="E316" i="297"/>
  <c r="I312" i="297"/>
  <c r="C308" i="297"/>
  <c r="H308" i="297" s="1"/>
  <c r="K308" i="297" s="1"/>
  <c r="C286" i="297"/>
  <c r="H286" i="297" s="1"/>
  <c r="E264" i="297"/>
  <c r="E263" i="297"/>
  <c r="E260" i="297"/>
  <c r="F259" i="297"/>
  <c r="E236" i="297"/>
  <c r="J178" i="297"/>
  <c r="K178" i="297"/>
  <c r="G152" i="297"/>
  <c r="E152" i="297"/>
  <c r="E128" i="297"/>
  <c r="F128" i="297" s="1"/>
  <c r="G128" i="297" s="1"/>
  <c r="C111" i="297"/>
  <c r="H111" i="297" s="1"/>
  <c r="J111" i="297" s="1"/>
  <c r="I111" i="297"/>
  <c r="F111" i="297"/>
  <c r="G88" i="297"/>
  <c r="E88" i="297"/>
  <c r="P308" i="298"/>
  <c r="O308" i="298"/>
  <c r="M308" i="298"/>
  <c r="K308" i="298"/>
  <c r="I308" i="298"/>
  <c r="N308" i="298"/>
  <c r="L308" i="298"/>
  <c r="E308" i="298"/>
  <c r="J308" i="298"/>
  <c r="B13" i="307"/>
  <c r="P13" i="307" s="1"/>
  <c r="D289" i="298"/>
  <c r="P161" i="298"/>
  <c r="E161" i="298"/>
  <c r="I161" i="298"/>
  <c r="L161" i="298"/>
  <c r="K161" i="298"/>
  <c r="N161" i="298"/>
  <c r="M161" i="298"/>
  <c r="P157" i="298"/>
  <c r="E157" i="298"/>
  <c r="I157" i="298"/>
  <c r="L157" i="298"/>
  <c r="K157" i="298"/>
  <c r="N157" i="298"/>
  <c r="M157" i="298"/>
  <c r="C252" i="297"/>
  <c r="H252" i="297" s="1"/>
  <c r="E250" i="297"/>
  <c r="G241" i="297"/>
  <c r="C236" i="297"/>
  <c r="H236" i="297" s="1"/>
  <c r="J236" i="297" s="1"/>
  <c r="E227" i="297"/>
  <c r="F224" i="297"/>
  <c r="E223" i="297"/>
  <c r="C221" i="297"/>
  <c r="H221" i="297" s="1"/>
  <c r="K221" i="297" s="1"/>
  <c r="C194" i="297"/>
  <c r="H194" i="297" s="1"/>
  <c r="I190" i="297"/>
  <c r="I186" i="297"/>
  <c r="F179" i="297"/>
  <c r="G172" i="297"/>
  <c r="C169" i="297"/>
  <c r="H169" i="297" s="1"/>
  <c r="F168" i="297"/>
  <c r="F163" i="297"/>
  <c r="G162" i="297"/>
  <c r="C147" i="297"/>
  <c r="H147" i="297" s="1"/>
  <c r="J147" i="297" s="1"/>
  <c r="E144" i="297"/>
  <c r="I140" i="297"/>
  <c r="G135" i="297"/>
  <c r="H119" i="297"/>
  <c r="I96" i="297"/>
  <c r="I91" i="297"/>
  <c r="H157" i="298"/>
  <c r="I232" i="297"/>
  <c r="G222" i="297"/>
  <c r="C214" i="297"/>
  <c r="H214" i="297" s="1"/>
  <c r="C210" i="297"/>
  <c r="H210" i="297" s="1"/>
  <c r="K210" i="297" s="1"/>
  <c r="E207" i="297"/>
  <c r="C173" i="297"/>
  <c r="H173" i="297" s="1"/>
  <c r="G166" i="297"/>
  <c r="I160" i="297"/>
  <c r="K160" i="297" s="1"/>
  <c r="I144" i="297"/>
  <c r="E132" i="297"/>
  <c r="C123" i="297"/>
  <c r="H123" i="297" s="1"/>
  <c r="G122" i="297"/>
  <c r="I116" i="297"/>
  <c r="E113" i="297"/>
  <c r="I112" i="297"/>
  <c r="G110" i="297"/>
  <c r="G98" i="297"/>
  <c r="F89" i="297"/>
  <c r="H308" i="298"/>
  <c r="H304" i="298"/>
  <c r="E226" i="297"/>
  <c r="F226" i="297" s="1"/>
  <c r="G226" i="297" s="1"/>
  <c r="H218" i="297"/>
  <c r="I180" i="297"/>
  <c r="I100" i="297"/>
  <c r="H161" i="298"/>
  <c r="N40" i="303"/>
  <c r="I57" i="297"/>
  <c r="B40" i="308"/>
  <c r="E467" i="298"/>
  <c r="B40" i="299"/>
  <c r="O42" i="299" s="1"/>
  <c r="B40" i="305"/>
  <c r="O42" i="305" s="1"/>
  <c r="O435" i="298"/>
  <c r="M435" i="298"/>
  <c r="K435" i="298"/>
  <c r="P435" i="298"/>
  <c r="N435" i="298"/>
  <c r="L435" i="298"/>
  <c r="O426" i="298"/>
  <c r="P426" i="298"/>
  <c r="M426" i="298"/>
  <c r="K426" i="298"/>
  <c r="N426" i="298"/>
  <c r="L426" i="298"/>
  <c r="J426" i="298"/>
  <c r="E417" i="297"/>
  <c r="G417" i="297"/>
  <c r="O382" i="298"/>
  <c r="K382" i="298"/>
  <c r="E382" i="298"/>
  <c r="P273" i="298"/>
  <c r="M273" i="298"/>
  <c r="I273" i="298"/>
  <c r="M197" i="298"/>
  <c r="I197" i="298"/>
  <c r="I102" i="298"/>
  <c r="O102" i="298"/>
  <c r="M102" i="298"/>
  <c r="P33" i="310"/>
  <c r="P29" i="310"/>
  <c r="P25" i="310"/>
  <c r="P21" i="310"/>
  <c r="P17" i="310"/>
  <c r="P13" i="310"/>
  <c r="P9" i="310"/>
  <c r="P36" i="302"/>
  <c r="P27" i="302"/>
  <c r="P20" i="302"/>
  <c r="P11" i="302"/>
  <c r="P34" i="304"/>
  <c r="P25" i="304"/>
  <c r="P18" i="304"/>
  <c r="P9" i="304"/>
  <c r="N40" i="306"/>
  <c r="P32" i="299"/>
  <c r="P25" i="299"/>
  <c r="P16" i="299"/>
  <c r="E395" i="298"/>
  <c r="E350" i="298"/>
  <c r="E277" i="298"/>
  <c r="E273" i="298"/>
  <c r="E256" i="298"/>
  <c r="H236" i="298"/>
  <c r="I377" i="298"/>
  <c r="I368" i="298"/>
  <c r="J395" i="298"/>
  <c r="J377" i="298"/>
  <c r="J273" i="298"/>
  <c r="J256" i="298"/>
  <c r="J197" i="298"/>
  <c r="K377" i="298"/>
  <c r="K236" i="298"/>
  <c r="K197" i="298"/>
  <c r="L368" i="298"/>
  <c r="L350" i="298"/>
  <c r="L221" i="298"/>
  <c r="M395" i="298"/>
  <c r="M382" i="298"/>
  <c r="M339" i="298"/>
  <c r="M256" i="298"/>
  <c r="M221" i="298"/>
  <c r="N382" i="298"/>
  <c r="N350" i="298"/>
  <c r="N277" i="298"/>
  <c r="N283" i="298" s="1"/>
  <c r="O395" i="298"/>
  <c r="O273" i="298"/>
  <c r="O256" i="298"/>
  <c r="O410" i="298"/>
  <c r="K410" i="298"/>
  <c r="E410" i="298"/>
  <c r="M404" i="298"/>
  <c r="I404" i="298"/>
  <c r="N401" i="298"/>
  <c r="J401" i="298"/>
  <c r="M388" i="298"/>
  <c r="I388" i="298"/>
  <c r="M374" i="298"/>
  <c r="I374" i="298"/>
  <c r="P367" i="298"/>
  <c r="N367" i="298"/>
  <c r="J367" i="298"/>
  <c r="P357" i="298"/>
  <c r="L357" i="298"/>
  <c r="P338" i="298"/>
  <c r="O338" i="298"/>
  <c r="K338" i="298"/>
  <c r="E338" i="298"/>
  <c r="P330" i="298"/>
  <c r="O330" i="298"/>
  <c r="K330" i="298"/>
  <c r="E330" i="298"/>
  <c r="P323" i="298"/>
  <c r="L323" i="298"/>
  <c r="N258" i="298"/>
  <c r="J258" i="298"/>
  <c r="P255" i="298"/>
  <c r="O255" i="298"/>
  <c r="K255" i="298"/>
  <c r="E255" i="298"/>
  <c r="P245" i="298"/>
  <c r="O245" i="298"/>
  <c r="K245" i="298"/>
  <c r="E245" i="298"/>
  <c r="P228" i="298"/>
  <c r="N228" i="298"/>
  <c r="J228" i="298"/>
  <c r="N210" i="298"/>
  <c r="J210" i="298"/>
  <c r="P206" i="298"/>
  <c r="N206" i="298"/>
  <c r="J206" i="298"/>
  <c r="P189" i="298"/>
  <c r="M189" i="298"/>
  <c r="I189" i="298"/>
  <c r="P142" i="298"/>
  <c r="L142" i="298"/>
  <c r="H102" i="298"/>
  <c r="K102" i="298"/>
  <c r="O106" i="298"/>
  <c r="N97" i="298"/>
  <c r="J97" i="298"/>
  <c r="L97" i="298"/>
  <c r="H426" i="298"/>
  <c r="E426" i="298"/>
  <c r="J435" i="298"/>
  <c r="P34" i="301"/>
  <c r="P18" i="301"/>
  <c r="O92" i="298"/>
  <c r="M92" i="298"/>
  <c r="E63" i="297"/>
  <c r="F63" i="297" s="1"/>
  <c r="G63" i="297" s="1"/>
  <c r="H63" i="297"/>
  <c r="F82" i="297"/>
  <c r="I82" i="297"/>
  <c r="C78" i="297"/>
  <c r="H78" i="297" s="1"/>
  <c r="K78" i="297" s="1"/>
  <c r="I78" i="297"/>
  <c r="F78" i="297"/>
  <c r="C74" i="297"/>
  <c r="H74" i="297" s="1"/>
  <c r="K74" i="297" s="1"/>
  <c r="I74" i="297"/>
  <c r="I70" i="297"/>
  <c r="C70" i="297"/>
  <c r="H70" i="297" s="1"/>
  <c r="K70" i="297" s="1"/>
  <c r="F66" i="297"/>
  <c r="I66" i="297"/>
  <c r="C66" i="297"/>
  <c r="H66" i="297" s="1"/>
  <c r="K66" i="297" s="1"/>
  <c r="C62" i="297"/>
  <c r="H62" i="297" s="1"/>
  <c r="K62" i="297" s="1"/>
  <c r="I62" i="297"/>
  <c r="F62" i="297"/>
  <c r="E58" i="297"/>
  <c r="G58" i="297"/>
  <c r="E80" i="297"/>
  <c r="G80" i="297"/>
  <c r="E76" i="297"/>
  <c r="G76" i="297"/>
  <c r="E72" i="297"/>
  <c r="G72" i="297"/>
  <c r="E68" i="297"/>
  <c r="G68" i="297"/>
  <c r="E60" i="297"/>
  <c r="G60" i="297"/>
  <c r="I420" i="297"/>
  <c r="F420" i="297"/>
  <c r="P407" i="298"/>
  <c r="L407" i="298"/>
  <c r="O368" i="298"/>
  <c r="K368" i="298"/>
  <c r="E368" i="298"/>
  <c r="P350" i="298"/>
  <c r="M350" i="298"/>
  <c r="I350" i="298"/>
  <c r="P277" i="298"/>
  <c r="M277" i="298"/>
  <c r="I277" i="298"/>
  <c r="P221" i="298"/>
  <c r="O221" i="298"/>
  <c r="K221" i="298"/>
  <c r="E221" i="298"/>
  <c r="P8" i="302"/>
  <c r="P32" i="302"/>
  <c r="N40" i="302"/>
  <c r="P23" i="302"/>
  <c r="P16" i="302"/>
  <c r="P37" i="304"/>
  <c r="P30" i="304"/>
  <c r="N40" i="304"/>
  <c r="P21" i="304"/>
  <c r="P14" i="304"/>
  <c r="P37" i="299"/>
  <c r="P28" i="299"/>
  <c r="P21" i="299"/>
  <c r="D412" i="298"/>
  <c r="E407" i="298"/>
  <c r="E339" i="298"/>
  <c r="H404" i="298"/>
  <c r="H388" i="298"/>
  <c r="H374" i="298"/>
  <c r="H350" i="298"/>
  <c r="H277" i="298"/>
  <c r="H273" i="298"/>
  <c r="H197" i="298"/>
  <c r="H189" i="298"/>
  <c r="I395" i="298"/>
  <c r="I382" i="298"/>
  <c r="I367" i="298"/>
  <c r="I339" i="298"/>
  <c r="I330" i="298"/>
  <c r="I256" i="298"/>
  <c r="I245" i="298"/>
  <c r="I221" i="298"/>
  <c r="I206" i="298"/>
  <c r="J407" i="298"/>
  <c r="J382" i="298"/>
  <c r="J368" i="298"/>
  <c r="J350" i="298"/>
  <c r="J277" i="298"/>
  <c r="J255" i="298"/>
  <c r="J221" i="298"/>
  <c r="K404" i="298"/>
  <c r="K395" i="298"/>
  <c r="K367" i="298"/>
  <c r="K350" i="298"/>
  <c r="K277" i="298"/>
  <c r="K273" i="298"/>
  <c r="K256" i="298"/>
  <c r="K212" i="298"/>
  <c r="K142" i="298"/>
  <c r="L404" i="298"/>
  <c r="L367" i="298"/>
  <c r="L277" i="298"/>
  <c r="L273" i="298"/>
  <c r="L236" i="298"/>
  <c r="L228" i="298"/>
  <c r="M407" i="298"/>
  <c r="M357" i="298"/>
  <c r="M338" i="298"/>
  <c r="M255" i="298"/>
  <c r="M228" i="298"/>
  <c r="M210" i="298"/>
  <c r="N357" i="298"/>
  <c r="N339" i="298"/>
  <c r="N330" i="298"/>
  <c r="O407" i="298"/>
  <c r="O357" i="298"/>
  <c r="O339" i="298"/>
  <c r="P409" i="298"/>
  <c r="N409" i="298"/>
  <c r="J409" i="298"/>
  <c r="P369" i="298"/>
  <c r="L369" i="298"/>
  <c r="O364" i="298"/>
  <c r="K364" i="298"/>
  <c r="E364" i="298"/>
  <c r="P337" i="298"/>
  <c r="N337" i="298"/>
  <c r="J337" i="298"/>
  <c r="P329" i="298"/>
  <c r="N329" i="298"/>
  <c r="J329" i="298"/>
  <c r="M320" i="298"/>
  <c r="I320" i="298"/>
  <c r="N317" i="298"/>
  <c r="J317" i="298"/>
  <c r="O279" i="298"/>
  <c r="K279" i="298"/>
  <c r="E279" i="298"/>
  <c r="P254" i="298"/>
  <c r="N254" i="298"/>
  <c r="J254" i="298"/>
  <c r="N240" i="298"/>
  <c r="J240" i="298"/>
  <c r="P209" i="298"/>
  <c r="M209" i="298"/>
  <c r="I209" i="298"/>
  <c r="P205" i="298"/>
  <c r="M205" i="298"/>
  <c r="I205" i="298"/>
  <c r="P198" i="298"/>
  <c r="N198" i="298"/>
  <c r="J198" i="298"/>
  <c r="P188" i="298"/>
  <c r="L188" i="298"/>
  <c r="P144" i="298"/>
  <c r="N144" i="298"/>
  <c r="J144" i="298"/>
  <c r="M131" i="298"/>
  <c r="I131" i="298"/>
  <c r="O121" i="298"/>
  <c r="K121" i="298"/>
  <c r="E121" i="298"/>
  <c r="P64" i="298"/>
  <c r="O64" i="298"/>
  <c r="K64" i="298"/>
  <c r="E64" i="298"/>
  <c r="E89" i="298" s="1"/>
  <c r="I97" i="298"/>
  <c r="M106" i="298"/>
  <c r="O104" i="298"/>
  <c r="K104" i="298"/>
  <c r="I435" i="298"/>
  <c r="E411" i="297"/>
  <c r="F411" i="297" s="1"/>
  <c r="G411" i="297" s="1"/>
  <c r="P365" i="298"/>
  <c r="L365" i="298"/>
  <c r="P236" i="298"/>
  <c r="N236" i="298"/>
  <c r="J236" i="298"/>
  <c r="P37" i="308"/>
  <c r="P36" i="308"/>
  <c r="P35" i="308"/>
  <c r="P34" i="308"/>
  <c r="P33" i="308"/>
  <c r="P32" i="308"/>
  <c r="P31" i="308"/>
  <c r="P30" i="308"/>
  <c r="P29" i="308"/>
  <c r="P28" i="308"/>
  <c r="P27" i="308"/>
  <c r="P26" i="308"/>
  <c r="P25" i="308"/>
  <c r="P24" i="308"/>
  <c r="P23" i="308"/>
  <c r="P22" i="308"/>
  <c r="P21" i="308"/>
  <c r="P20" i="308"/>
  <c r="P19" i="308"/>
  <c r="P18" i="308"/>
  <c r="P17" i="308"/>
  <c r="P16" i="308"/>
  <c r="P15" i="308"/>
  <c r="P14" i="308"/>
  <c r="P13" i="308"/>
  <c r="P12" i="308"/>
  <c r="P11" i="308"/>
  <c r="P10" i="308"/>
  <c r="P9" i="308"/>
  <c r="N40" i="309"/>
  <c r="P37" i="309"/>
  <c r="P35" i="309"/>
  <c r="P33" i="309"/>
  <c r="P8" i="310"/>
  <c r="P35" i="310"/>
  <c r="P31" i="310"/>
  <c r="P27" i="310"/>
  <c r="P23" i="310"/>
  <c r="P19" i="310"/>
  <c r="P15" i="310"/>
  <c r="P11" i="310"/>
  <c r="P38" i="302"/>
  <c r="P35" i="302"/>
  <c r="P28" i="302"/>
  <c r="P22" i="302"/>
  <c r="P19" i="302"/>
  <c r="P12" i="302"/>
  <c r="P36" i="304"/>
  <c r="P33" i="304"/>
  <c r="P26" i="304"/>
  <c r="P20" i="304"/>
  <c r="P17" i="304"/>
  <c r="P10" i="304"/>
  <c r="P35" i="305"/>
  <c r="P27" i="305"/>
  <c r="P19" i="305"/>
  <c r="P11" i="305"/>
  <c r="P33" i="299"/>
  <c r="P27" i="299"/>
  <c r="P24" i="299"/>
  <c r="P17" i="299"/>
  <c r="D380" i="298"/>
  <c r="E401" i="298"/>
  <c r="E374" i="298"/>
  <c r="E365" i="298"/>
  <c r="E381" i="298" s="1"/>
  <c r="E258" i="298"/>
  <c r="E210" i="298"/>
  <c r="E206" i="298"/>
  <c r="I407" i="298"/>
  <c r="I365" i="298"/>
  <c r="I357" i="298"/>
  <c r="I338" i="298"/>
  <c r="I255" i="298"/>
  <c r="I236" i="298"/>
  <c r="I228" i="298"/>
  <c r="I210" i="298"/>
  <c r="J357" i="298"/>
  <c r="J339" i="298"/>
  <c r="J330" i="298"/>
  <c r="K407" i="298"/>
  <c r="K357" i="298"/>
  <c r="K339" i="298"/>
  <c r="L382" i="298"/>
  <c r="L255" i="298"/>
  <c r="L245" i="298"/>
  <c r="M401" i="298"/>
  <c r="M258" i="298"/>
  <c r="M142" i="298"/>
  <c r="N410" i="298"/>
  <c r="N388" i="298"/>
  <c r="N374" i="298"/>
  <c r="N365" i="298"/>
  <c r="N338" i="298"/>
  <c r="N189" i="298"/>
  <c r="N142" i="298"/>
  <c r="O401" i="298"/>
  <c r="O374" i="298"/>
  <c r="O365" i="298"/>
  <c r="O337" i="298"/>
  <c r="O258" i="298"/>
  <c r="O210" i="298"/>
  <c r="O206" i="298"/>
  <c r="P408" i="298"/>
  <c r="M408" i="298"/>
  <c r="I408" i="298"/>
  <c r="P402" i="298"/>
  <c r="O402" i="298"/>
  <c r="K402" i="298"/>
  <c r="E402" i="298"/>
  <c r="P395" i="298"/>
  <c r="P382" i="298"/>
  <c r="P377" i="298"/>
  <c r="P368" i="298"/>
  <c r="M366" i="298"/>
  <c r="I366" i="298"/>
  <c r="P363" i="298"/>
  <c r="N363" i="298"/>
  <c r="J363" i="298"/>
  <c r="P343" i="298"/>
  <c r="L343" i="298"/>
  <c r="P339" i="298"/>
  <c r="P336" i="298"/>
  <c r="M336" i="298"/>
  <c r="I336" i="298"/>
  <c r="O322" i="298"/>
  <c r="K322" i="298"/>
  <c r="K348" i="298" s="1"/>
  <c r="E322" i="298"/>
  <c r="P278" i="298"/>
  <c r="N278" i="298"/>
  <c r="J278" i="298"/>
  <c r="P274" i="298"/>
  <c r="N274" i="298"/>
  <c r="J274" i="298"/>
  <c r="P259" i="298"/>
  <c r="O259" i="298"/>
  <c r="K259" i="298"/>
  <c r="E259" i="298"/>
  <c r="P256" i="298"/>
  <c r="O251" i="298"/>
  <c r="K251" i="298"/>
  <c r="E251" i="298"/>
  <c r="D282" i="298"/>
  <c r="M247" i="298"/>
  <c r="I247" i="298"/>
  <c r="P208" i="298"/>
  <c r="L208" i="298"/>
  <c r="P204" i="298"/>
  <c r="L204" i="298"/>
  <c r="P197" i="298"/>
  <c r="P194" i="298"/>
  <c r="N194" i="298"/>
  <c r="J194" i="298"/>
  <c r="M147" i="298"/>
  <c r="I147" i="298"/>
  <c r="O141" i="298"/>
  <c r="K141" i="298"/>
  <c r="E141" i="298"/>
  <c r="M123" i="298"/>
  <c r="I123" i="298"/>
  <c r="P83" i="298"/>
  <c r="N83" i="298"/>
  <c r="J83" i="298"/>
  <c r="H104" i="298"/>
  <c r="E102" i="298"/>
  <c r="E97" i="298"/>
  <c r="K106" i="298"/>
  <c r="O99" i="298"/>
  <c r="M99" i="298"/>
  <c r="L99" i="298"/>
  <c r="E99" i="298"/>
  <c r="P99" i="298"/>
  <c r="P28" i="301"/>
  <c r="E435" i="298"/>
  <c r="E431" i="298"/>
  <c r="P431" i="298"/>
  <c r="I431" i="298"/>
  <c r="P427" i="298"/>
  <c r="E427" i="298"/>
  <c r="O427" i="298"/>
  <c r="I427" i="298"/>
  <c r="P415" i="298"/>
  <c r="E415" i="298"/>
  <c r="I415" i="298"/>
  <c r="P33" i="311"/>
  <c r="E83" i="297"/>
  <c r="F83" i="297" s="1"/>
  <c r="G83" i="297" s="1"/>
  <c r="H83" i="297"/>
  <c r="G412" i="297"/>
  <c r="E412" i="297"/>
  <c r="H391" i="297"/>
  <c r="J391" i="297" s="1"/>
  <c r="C372" i="297"/>
  <c r="H372" i="297" s="1"/>
  <c r="I372" i="297"/>
  <c r="E368" i="297"/>
  <c r="F368" i="297" s="1"/>
  <c r="G368" i="297" s="1"/>
  <c r="H346" i="297"/>
  <c r="G318" i="297"/>
  <c r="E318" i="297"/>
  <c r="C317" i="297"/>
  <c r="H317" i="297" s="1"/>
  <c r="K317" i="297" s="1"/>
  <c r="F317" i="297"/>
  <c r="I285" i="297"/>
  <c r="F285" i="297"/>
  <c r="E277" i="297"/>
  <c r="G277" i="297"/>
  <c r="K257" i="297"/>
  <c r="I253" i="297"/>
  <c r="C253" i="297"/>
  <c r="H253" i="297" s="1"/>
  <c r="C234" i="297"/>
  <c r="H234" i="297" s="1"/>
  <c r="I234" i="297"/>
  <c r="I213" i="297"/>
  <c r="F213" i="297"/>
  <c r="E208" i="297"/>
  <c r="G208" i="297"/>
  <c r="I192" i="297"/>
  <c r="C192" i="297"/>
  <c r="H192" i="297" s="1"/>
  <c r="J192" i="297" s="1"/>
  <c r="H128" i="297"/>
  <c r="J128" i="297" s="1"/>
  <c r="C124" i="297"/>
  <c r="H124" i="297" s="1"/>
  <c r="K124" i="297" s="1"/>
  <c r="F124" i="297"/>
  <c r="I124" i="297"/>
  <c r="E111" i="297"/>
  <c r="G111" i="297"/>
  <c r="C107" i="297"/>
  <c r="H107" i="297" s="1"/>
  <c r="I107" i="297"/>
  <c r="F107" i="297"/>
  <c r="H103" i="297"/>
  <c r="P29" i="301"/>
  <c r="P26" i="301"/>
  <c r="P17" i="301"/>
  <c r="P15" i="301"/>
  <c r="P10" i="301"/>
  <c r="H435" i="298"/>
  <c r="H431" i="298"/>
  <c r="H427" i="298"/>
  <c r="H415" i="298"/>
  <c r="P414" i="298"/>
  <c r="O414" i="298"/>
  <c r="P34" i="311"/>
  <c r="P30" i="311"/>
  <c r="P26" i="311"/>
  <c r="P22" i="311"/>
  <c r="P28" i="311"/>
  <c r="P24" i="311"/>
  <c r="P20" i="311"/>
  <c r="B16" i="311"/>
  <c r="P16" i="311" s="1"/>
  <c r="D422" i="298"/>
  <c r="B12" i="311"/>
  <c r="D418" i="298"/>
  <c r="C71" i="297"/>
  <c r="H71" i="297" s="1"/>
  <c r="K71" i="297" s="1"/>
  <c r="I421" i="297"/>
  <c r="C421" i="297"/>
  <c r="H421" i="297" s="1"/>
  <c r="I412" i="297"/>
  <c r="F412" i="297"/>
  <c r="I411" i="297"/>
  <c r="G396" i="297"/>
  <c r="E396" i="297"/>
  <c r="I388" i="297"/>
  <c r="C383" i="297"/>
  <c r="H383" i="297" s="1"/>
  <c r="J383" i="297" s="1"/>
  <c r="H382" i="297"/>
  <c r="J378" i="297"/>
  <c r="K378" i="297"/>
  <c r="F372" i="297"/>
  <c r="C370" i="297"/>
  <c r="H370" i="297" s="1"/>
  <c r="I368" i="297"/>
  <c r="C360" i="297"/>
  <c r="H360" i="297" s="1"/>
  <c r="I360" i="297"/>
  <c r="J354" i="297"/>
  <c r="K354" i="297"/>
  <c r="E350" i="297"/>
  <c r="F350" i="297" s="1"/>
  <c r="G350" i="297" s="1"/>
  <c r="I348" i="297"/>
  <c r="C336" i="297"/>
  <c r="H336" i="297" s="1"/>
  <c r="J336" i="297" s="1"/>
  <c r="H328" i="297"/>
  <c r="C318" i="297"/>
  <c r="H318" i="297" s="1"/>
  <c r="K318" i="297" s="1"/>
  <c r="F318" i="297"/>
  <c r="C268" i="297"/>
  <c r="H268" i="297" s="1"/>
  <c r="I268" i="297"/>
  <c r="E242" i="297"/>
  <c r="F242" i="297" s="1"/>
  <c r="G242" i="297" s="1"/>
  <c r="E232" i="297"/>
  <c r="F232" i="297" s="1"/>
  <c r="G232" i="297" s="1"/>
  <c r="F192" i="297"/>
  <c r="E180" i="297"/>
  <c r="F180" i="297" s="1"/>
  <c r="G180" i="297" s="1"/>
  <c r="E179" i="297"/>
  <c r="C157" i="297"/>
  <c r="E157" i="297" s="1"/>
  <c r="I157" i="297"/>
  <c r="E148" i="297"/>
  <c r="F148" i="297" s="1"/>
  <c r="G148" i="297" s="1"/>
  <c r="H148" i="297"/>
  <c r="B31" i="307"/>
  <c r="P31" i="307" s="1"/>
  <c r="D307" i="298"/>
  <c r="E307" i="298" s="1"/>
  <c r="B19" i="307"/>
  <c r="P19" i="307" s="1"/>
  <c r="D295" i="298"/>
  <c r="I413" i="297"/>
  <c r="C413" i="297"/>
  <c r="H413" i="297" s="1"/>
  <c r="H409" i="297"/>
  <c r="I408" i="297"/>
  <c r="H405" i="297"/>
  <c r="I404" i="297"/>
  <c r="I398" i="297"/>
  <c r="F398" i="297"/>
  <c r="I396" i="297"/>
  <c r="F396" i="297"/>
  <c r="I390" i="297"/>
  <c r="I389" i="297"/>
  <c r="J389" i="297" s="1"/>
  <c r="G378" i="297"/>
  <c r="J366" i="297"/>
  <c r="K366" i="297"/>
  <c r="I358" i="297"/>
  <c r="E356" i="297"/>
  <c r="F356" i="297" s="1"/>
  <c r="G356" i="297" s="1"/>
  <c r="G354" i="297"/>
  <c r="H350" i="297"/>
  <c r="H349" i="297"/>
  <c r="G340" i="297"/>
  <c r="H332" i="297"/>
  <c r="I331" i="297"/>
  <c r="C329" i="297"/>
  <c r="H329" i="297" s="1"/>
  <c r="J329" i="297" s="1"/>
  <c r="F329" i="297"/>
  <c r="H322" i="297"/>
  <c r="C309" i="297"/>
  <c r="H309" i="297" s="1"/>
  <c r="F309" i="297"/>
  <c r="H282" i="297"/>
  <c r="J274" i="297"/>
  <c r="K274" i="297"/>
  <c r="C272" i="297"/>
  <c r="H272" i="297" s="1"/>
  <c r="I272" i="297"/>
  <c r="F253" i="297"/>
  <c r="E235" i="297"/>
  <c r="F235" i="297" s="1"/>
  <c r="F234" i="297"/>
  <c r="E218" i="297"/>
  <c r="F218" i="297" s="1"/>
  <c r="G218" i="297" s="1"/>
  <c r="G212" i="297"/>
  <c r="E212" i="297"/>
  <c r="H202" i="297"/>
  <c r="J202" i="297" s="1"/>
  <c r="H201" i="297"/>
  <c r="H170" i="297"/>
  <c r="E161" i="297"/>
  <c r="G161" i="297"/>
  <c r="C422" i="297"/>
  <c r="H422" i="297" s="1"/>
  <c r="J422" i="297" s="1"/>
  <c r="I422" i="297"/>
  <c r="F422" i="297"/>
  <c r="H295" i="298"/>
  <c r="H407" i="298"/>
  <c r="H395" i="298"/>
  <c r="H377" i="298"/>
  <c r="H369" i="298"/>
  <c r="H365" i="298"/>
  <c r="H357" i="298"/>
  <c r="H343" i="298"/>
  <c r="H339" i="298"/>
  <c r="H323" i="298"/>
  <c r="H256" i="298"/>
  <c r="H242" i="298"/>
  <c r="H238" i="298"/>
  <c r="H212" i="298"/>
  <c r="H208" i="298"/>
  <c r="H204" i="298"/>
  <c r="H188" i="298"/>
  <c r="H150" i="298"/>
  <c r="H142" i="298"/>
  <c r="H107" i="298"/>
  <c r="H99" i="298"/>
  <c r="J93" i="298"/>
  <c r="E111" i="298"/>
  <c r="E107" i="298"/>
  <c r="P23" i="301"/>
  <c r="H433" i="298"/>
  <c r="K414" i="298"/>
  <c r="M414" i="298"/>
  <c r="D425" i="298"/>
  <c r="P430" i="298"/>
  <c r="O430" i="298"/>
  <c r="P29" i="311"/>
  <c r="P25" i="311"/>
  <c r="P21" i="311"/>
  <c r="P9" i="311"/>
  <c r="P12" i="311"/>
  <c r="I83" i="297"/>
  <c r="I67" i="297"/>
  <c r="C67" i="297"/>
  <c r="H67" i="297" s="1"/>
  <c r="K67" i="297" s="1"/>
  <c r="I63" i="297"/>
  <c r="I59" i="297"/>
  <c r="C59" i="297"/>
  <c r="H59" i="297" s="1"/>
  <c r="K59" i="297" s="1"/>
  <c r="E65" i="297"/>
  <c r="G65" i="297"/>
  <c r="G420" i="297"/>
  <c r="E420" i="297"/>
  <c r="I414" i="297"/>
  <c r="J414" i="297" s="1"/>
  <c r="C414" i="297"/>
  <c r="H414" i="297" s="1"/>
  <c r="H411" i="297"/>
  <c r="I410" i="297"/>
  <c r="F410" i="297"/>
  <c r="I409" i="297"/>
  <c r="C407" i="297"/>
  <c r="H407" i="297" s="1"/>
  <c r="J407" i="297" s="1"/>
  <c r="I407" i="297"/>
  <c r="I397" i="297"/>
  <c r="C397" i="297"/>
  <c r="H397" i="297" s="1"/>
  <c r="I391" i="297"/>
  <c r="E387" i="297"/>
  <c r="F387" i="297" s="1"/>
  <c r="G387" i="297" s="1"/>
  <c r="I384" i="297"/>
  <c r="C380" i="297"/>
  <c r="H380" i="297" s="1"/>
  <c r="J380" i="297" s="1"/>
  <c r="E376" i="297"/>
  <c r="C352" i="297"/>
  <c r="H352" i="297" s="1"/>
  <c r="J352" i="297" s="1"/>
  <c r="E346" i="297"/>
  <c r="F346" i="297" s="1"/>
  <c r="G346" i="297" s="1"/>
  <c r="C338" i="297"/>
  <c r="H338" i="297" s="1"/>
  <c r="C337" i="297"/>
  <c r="H337" i="297" s="1"/>
  <c r="F337" i="297"/>
  <c r="C334" i="297"/>
  <c r="H334" i="297" s="1"/>
  <c r="J334" i="297" s="1"/>
  <c r="C333" i="297"/>
  <c r="H333" i="297" s="1"/>
  <c r="F333" i="297"/>
  <c r="C330" i="297"/>
  <c r="H330" i="297" s="1"/>
  <c r="J330" i="297" s="1"/>
  <c r="I330" i="297"/>
  <c r="E324" i="297"/>
  <c r="I322" i="297"/>
  <c r="E306" i="297"/>
  <c r="F306" i="297" s="1"/>
  <c r="G306" i="297" s="1"/>
  <c r="C300" i="297"/>
  <c r="H300" i="297" s="1"/>
  <c r="K299" i="297"/>
  <c r="J299" i="297"/>
  <c r="C285" i="297"/>
  <c r="H285" i="297" s="1"/>
  <c r="G275" i="297"/>
  <c r="E275" i="297"/>
  <c r="F274" i="297"/>
  <c r="E256" i="297"/>
  <c r="E255" i="297"/>
  <c r="C239" i="297"/>
  <c r="E239" i="297" s="1"/>
  <c r="F239" i="297" s="1"/>
  <c r="G239" i="297" s="1"/>
  <c r="I239" i="297"/>
  <c r="E230" i="297"/>
  <c r="F230" i="297" s="1"/>
  <c r="G230" i="297" s="1"/>
  <c r="G224" i="297"/>
  <c r="E224" i="297"/>
  <c r="C213" i="297"/>
  <c r="H213" i="297" s="1"/>
  <c r="C206" i="297"/>
  <c r="H206" i="297" s="1"/>
  <c r="K206" i="297" s="1"/>
  <c r="H190" i="297"/>
  <c r="E134" i="297"/>
  <c r="G134" i="297"/>
  <c r="I126" i="297"/>
  <c r="C126" i="297"/>
  <c r="H126" i="297" s="1"/>
  <c r="G87" i="297"/>
  <c r="E87" i="297"/>
  <c r="I405" i="297"/>
  <c r="H393" i="297"/>
  <c r="I392" i="297"/>
  <c r="I382" i="297"/>
  <c r="K382" i="297" s="1"/>
  <c r="E374" i="297"/>
  <c r="F374" i="297" s="1"/>
  <c r="G374" i="297" s="1"/>
  <c r="E362" i="297"/>
  <c r="F362" i="297" s="1"/>
  <c r="G362" i="297" s="1"/>
  <c r="I323" i="297"/>
  <c r="I320" i="297"/>
  <c r="H320" i="297"/>
  <c r="H312" i="297"/>
  <c r="I311" i="297"/>
  <c r="F311" i="297"/>
  <c r="I307" i="297"/>
  <c r="H306" i="297"/>
  <c r="I304" i="297"/>
  <c r="H304" i="297"/>
  <c r="K304" i="297" s="1"/>
  <c r="E298" i="297"/>
  <c r="F298" i="297" s="1"/>
  <c r="G298" i="297" s="1"/>
  <c r="H297" i="297"/>
  <c r="H293" i="297"/>
  <c r="I290" i="297"/>
  <c r="E271" i="297"/>
  <c r="F271" i="297" s="1"/>
  <c r="G271" i="297" s="1"/>
  <c r="G270" i="297"/>
  <c r="G266" i="297"/>
  <c r="C263" i="297"/>
  <c r="H263" i="297" s="1"/>
  <c r="I263" i="297"/>
  <c r="J252" i="297"/>
  <c r="K252" i="297"/>
  <c r="E246" i="297"/>
  <c r="F246" i="297" s="1"/>
  <c r="I238" i="297"/>
  <c r="C227" i="297"/>
  <c r="H227" i="297" s="1"/>
  <c r="F227" i="297"/>
  <c r="I218" i="297"/>
  <c r="E209" i="297"/>
  <c r="G209" i="297"/>
  <c r="C171" i="297"/>
  <c r="H171" i="297" s="1"/>
  <c r="J171" i="297" s="1"/>
  <c r="F171" i="297"/>
  <c r="I171" i="297"/>
  <c r="I170" i="297"/>
  <c r="E165" i="297"/>
  <c r="G165" i="297"/>
  <c r="H155" i="297"/>
  <c r="E129" i="297"/>
  <c r="G129" i="297"/>
  <c r="K121" i="297"/>
  <c r="J121" i="297"/>
  <c r="E114" i="297"/>
  <c r="G114" i="297"/>
  <c r="I109" i="297"/>
  <c r="E105" i="297"/>
  <c r="E89" i="297"/>
  <c r="G89" i="297"/>
  <c r="E86" i="297"/>
  <c r="G86" i="297"/>
  <c r="E64" i="297"/>
  <c r="F64" i="297" s="1"/>
  <c r="G64" i="297" s="1"/>
  <c r="I61" i="297"/>
  <c r="I64" i="297"/>
  <c r="F406" i="297"/>
  <c r="I393" i="297"/>
  <c r="H387" i="297"/>
  <c r="K387" i="297" s="1"/>
  <c r="I386" i="297"/>
  <c r="I328" i="297"/>
  <c r="J328" i="297" s="1"/>
  <c r="I327" i="297"/>
  <c r="H321" i="297"/>
  <c r="H313" i="297"/>
  <c r="H281" i="297"/>
  <c r="I270" i="297"/>
  <c r="C267" i="297"/>
  <c r="E267" i="297" s="1"/>
  <c r="F267" i="297" s="1"/>
  <c r="G267" i="297" s="1"/>
  <c r="I266" i="297"/>
  <c r="F263" i="297"/>
  <c r="E249" i="297"/>
  <c r="G249" i="297"/>
  <c r="I248" i="297"/>
  <c r="I244" i="297"/>
  <c r="I240" i="297"/>
  <c r="C223" i="297"/>
  <c r="H223" i="297" s="1"/>
  <c r="F223" i="297"/>
  <c r="I217" i="297"/>
  <c r="C217" i="297"/>
  <c r="H217" i="297" s="1"/>
  <c r="K217" i="297" s="1"/>
  <c r="F214" i="297"/>
  <c r="I211" i="297"/>
  <c r="C184" i="297"/>
  <c r="H184" i="297" s="1"/>
  <c r="J184" i="297" s="1"/>
  <c r="F184" i="297"/>
  <c r="E178" i="297"/>
  <c r="G178" i="297"/>
  <c r="E57" i="297"/>
  <c r="G57" i="297"/>
  <c r="I247" i="297"/>
  <c r="E231" i="297"/>
  <c r="F231" i="297" s="1"/>
  <c r="I230" i="297"/>
  <c r="I226" i="297"/>
  <c r="I198" i="297"/>
  <c r="H143" i="297"/>
  <c r="G136" i="297"/>
  <c r="E136" i="297"/>
  <c r="J115" i="297"/>
  <c r="K115" i="297"/>
  <c r="G112" i="297"/>
  <c r="E112" i="297"/>
  <c r="I97" i="297"/>
  <c r="E97" i="297"/>
  <c r="F97" i="297" s="1"/>
  <c r="G97" i="297" s="1"/>
  <c r="E84" i="297"/>
  <c r="G84" i="297"/>
  <c r="B23" i="307"/>
  <c r="P23" i="307" s="1"/>
  <c r="D299" i="298"/>
  <c r="P11" i="307"/>
  <c r="P181" i="298"/>
  <c r="N181" i="298"/>
  <c r="L181" i="298"/>
  <c r="E181" i="298"/>
  <c r="J181" i="298"/>
  <c r="O181" i="298"/>
  <c r="M181" i="298"/>
  <c r="K181" i="298"/>
  <c r="I181" i="298"/>
  <c r="P155" i="298"/>
  <c r="N155" i="298"/>
  <c r="L155" i="298"/>
  <c r="E155" i="298"/>
  <c r="J155" i="298"/>
  <c r="B35" i="307"/>
  <c r="P35" i="307" s="1"/>
  <c r="D311" i="298"/>
  <c r="B27" i="307"/>
  <c r="P27" i="307" s="1"/>
  <c r="D303" i="298"/>
  <c r="B15" i="307"/>
  <c r="P15" i="307" s="1"/>
  <c r="D291" i="298"/>
  <c r="P183" i="298"/>
  <c r="O183" i="298"/>
  <c r="M183" i="298"/>
  <c r="K183" i="298"/>
  <c r="I183" i="298"/>
  <c r="N183" i="298"/>
  <c r="L183" i="298"/>
  <c r="E183" i="298"/>
  <c r="J183" i="298"/>
  <c r="E158" i="297"/>
  <c r="F158" i="297" s="1"/>
  <c r="G158" i="297" s="1"/>
  <c r="I95" i="297"/>
  <c r="K95" i="297" s="1"/>
  <c r="O293" i="298"/>
  <c r="N40" i="307"/>
  <c r="P30" i="307"/>
  <c r="P8" i="303"/>
  <c r="P34" i="303"/>
  <c r="P32" i="303"/>
  <c r="P30" i="303"/>
  <c r="P26" i="303"/>
  <c r="P22" i="303"/>
  <c r="P18" i="303"/>
  <c r="P16" i="303"/>
  <c r="P14" i="303"/>
  <c r="P10" i="303"/>
  <c r="E160" i="297"/>
  <c r="F160" i="297" s="1"/>
  <c r="G160" i="297" s="1"/>
  <c r="I156" i="297"/>
  <c r="I151" i="297"/>
  <c r="F147" i="297"/>
  <c r="F136" i="297"/>
  <c r="F135" i="297"/>
  <c r="J125" i="297"/>
  <c r="I120" i="297"/>
  <c r="F112" i="297"/>
  <c r="G106" i="297"/>
  <c r="F105" i="297"/>
  <c r="G105" i="297" s="1"/>
  <c r="I105" i="297"/>
  <c r="I90" i="297"/>
  <c r="J90" i="297" s="1"/>
  <c r="F87" i="297"/>
  <c r="E422" i="297"/>
  <c r="P37" i="307"/>
  <c r="P33" i="307"/>
  <c r="P29" i="307"/>
  <c r="P25" i="307"/>
  <c r="P21" i="307"/>
  <c r="P17" i="307"/>
  <c r="F173" i="297"/>
  <c r="G167" i="297"/>
  <c r="G163" i="297"/>
  <c r="F156" i="297"/>
  <c r="I148" i="297"/>
  <c r="I143" i="297"/>
  <c r="G131" i="297"/>
  <c r="F120" i="297"/>
  <c r="I104" i="297"/>
  <c r="F96" i="297"/>
  <c r="F92" i="297"/>
  <c r="K86" i="297"/>
  <c r="P37" i="310"/>
  <c r="P36" i="309"/>
  <c r="P32" i="309"/>
  <c r="P28" i="309"/>
  <c r="P24" i="309"/>
  <c r="P20" i="309"/>
  <c r="P16" i="309"/>
  <c r="P12" i="309"/>
  <c r="N40" i="310"/>
  <c r="P34" i="309"/>
  <c r="P30" i="309"/>
  <c r="P26" i="309"/>
  <c r="P22" i="309"/>
  <c r="P18" i="309"/>
  <c r="P14" i="309"/>
  <c r="P10" i="309"/>
  <c r="H153" i="298"/>
  <c r="I89" i="298"/>
  <c r="K89" i="298"/>
  <c r="O89" i="298"/>
  <c r="K250" i="298"/>
  <c r="E459" i="298"/>
  <c r="P107" i="298"/>
  <c r="M107" i="298"/>
  <c r="O107" i="298"/>
  <c r="P103" i="298"/>
  <c r="M103" i="298"/>
  <c r="O103" i="298"/>
  <c r="K103" i="298"/>
  <c r="K417" i="297"/>
  <c r="J401" i="297"/>
  <c r="K401" i="297"/>
  <c r="J385" i="297"/>
  <c r="K385" i="297"/>
  <c r="K337" i="297"/>
  <c r="J337" i="297"/>
  <c r="N106" i="298"/>
  <c r="P106" i="298"/>
  <c r="L106" i="298"/>
  <c r="N102" i="298"/>
  <c r="P102" i="298"/>
  <c r="L102" i="298"/>
  <c r="P35" i="301"/>
  <c r="P38" i="311"/>
  <c r="J393" i="297"/>
  <c r="K393" i="297"/>
  <c r="K341" i="297"/>
  <c r="J341" i="297"/>
  <c r="N42" i="305"/>
  <c r="N40" i="299"/>
  <c r="N42" i="299" s="1"/>
  <c r="L89" i="298"/>
  <c r="N89" i="298"/>
  <c r="M218" i="298"/>
  <c r="M104" i="298"/>
  <c r="P105" i="298"/>
  <c r="O105" i="298"/>
  <c r="M105" i="298"/>
  <c r="P101" i="298"/>
  <c r="O101" i="298"/>
  <c r="K101" i="298"/>
  <c r="M101" i="298"/>
  <c r="P433" i="298"/>
  <c r="M433" i="298"/>
  <c r="I433" i="298"/>
  <c r="L433" i="298"/>
  <c r="E433" i="298"/>
  <c r="O433" i="298"/>
  <c r="K433" i="298"/>
  <c r="J421" i="297"/>
  <c r="K421" i="297"/>
  <c r="J397" i="297"/>
  <c r="K397" i="297"/>
  <c r="J387" i="297"/>
  <c r="L104" i="298"/>
  <c r="P104" i="298"/>
  <c r="N104" i="298"/>
  <c r="O97" i="298"/>
  <c r="K97" i="298"/>
  <c r="P97" i="298"/>
  <c r="M97" i="298"/>
  <c r="N40" i="301"/>
  <c r="D445" i="298"/>
  <c r="N40" i="311"/>
  <c r="P10" i="311"/>
  <c r="K411" i="297"/>
  <c r="J409" i="297"/>
  <c r="K409" i="297"/>
  <c r="J82" i="297"/>
  <c r="J81" i="297"/>
  <c r="J80" i="297"/>
  <c r="F80" i="297"/>
  <c r="J78" i="297"/>
  <c r="J77" i="297"/>
  <c r="J76" i="297"/>
  <c r="F76" i="297"/>
  <c r="J73" i="297"/>
  <c r="F72" i="297"/>
  <c r="F71" i="297"/>
  <c r="J69" i="297"/>
  <c r="J68" i="297"/>
  <c r="F68" i="297"/>
  <c r="F67" i="297"/>
  <c r="J65" i="297"/>
  <c r="J63" i="297"/>
  <c r="J61" i="297"/>
  <c r="J60" i="297"/>
  <c r="F60" i="297"/>
  <c r="F59" i="297"/>
  <c r="J58" i="297"/>
  <c r="F58" i="297"/>
  <c r="K419" i="297"/>
  <c r="J418" i="297"/>
  <c r="K415" i="297"/>
  <c r="E413" i="297"/>
  <c r="F413" i="297" s="1"/>
  <c r="G413" i="297" s="1"/>
  <c r="J410" i="297"/>
  <c r="E409" i="297"/>
  <c r="F409" i="297" s="1"/>
  <c r="G409" i="297" s="1"/>
  <c r="K407" i="297"/>
  <c r="J406" i="297"/>
  <c r="E405" i="297"/>
  <c r="F405" i="297" s="1"/>
  <c r="G405" i="297" s="1"/>
  <c r="J402" i="297"/>
  <c r="K399" i="297"/>
  <c r="J398" i="297"/>
  <c r="K395" i="297"/>
  <c r="J394" i="297"/>
  <c r="E393" i="297"/>
  <c r="F393" i="297" s="1"/>
  <c r="G393" i="297" s="1"/>
  <c r="E389" i="297"/>
  <c r="F389" i="297" s="1"/>
  <c r="G389" i="297" s="1"/>
  <c r="K383" i="297"/>
  <c r="K380" i="297"/>
  <c r="E379" i="297"/>
  <c r="G379" i="297"/>
  <c r="C377" i="297"/>
  <c r="H377" i="297" s="1"/>
  <c r="I377" i="297"/>
  <c r="G373" i="297"/>
  <c r="E373" i="297"/>
  <c r="I371" i="297"/>
  <c r="C371" i="297"/>
  <c r="H371" i="297" s="1"/>
  <c r="E367" i="297"/>
  <c r="G367" i="297"/>
  <c r="C365" i="297"/>
  <c r="H365" i="297" s="1"/>
  <c r="I365" i="297"/>
  <c r="G361" i="297"/>
  <c r="E361" i="297"/>
  <c r="I359" i="297"/>
  <c r="C359" i="297"/>
  <c r="H359" i="297" s="1"/>
  <c r="I355" i="297"/>
  <c r="C355" i="297"/>
  <c r="H355" i="297" s="1"/>
  <c r="H348" i="297"/>
  <c r="E348" i="297"/>
  <c r="F348" i="297" s="1"/>
  <c r="G348" i="297" s="1"/>
  <c r="J338" i="297"/>
  <c r="K338" i="297"/>
  <c r="K336" i="297"/>
  <c r="I335" i="297"/>
  <c r="C335" i="297"/>
  <c r="H335" i="297" s="1"/>
  <c r="K333" i="297"/>
  <c r="J333" i="297"/>
  <c r="K305" i="297"/>
  <c r="J305" i="297"/>
  <c r="P8" i="301"/>
  <c r="N423" i="296"/>
  <c r="C420" i="297"/>
  <c r="H420" i="297" s="1"/>
  <c r="E418" i="297"/>
  <c r="C416" i="297"/>
  <c r="H416" i="297" s="1"/>
  <c r="E414" i="297"/>
  <c r="F414" i="297" s="1"/>
  <c r="G414" i="297" s="1"/>
  <c r="C412" i="297"/>
  <c r="H412" i="297" s="1"/>
  <c r="E410" i="297"/>
  <c r="C408" i="297"/>
  <c r="E406" i="297"/>
  <c r="C404" i="297"/>
  <c r="E402" i="297"/>
  <c r="C400" i="297"/>
  <c r="H400" i="297" s="1"/>
  <c r="E398" i="297"/>
  <c r="C396" i="297"/>
  <c r="H396" i="297" s="1"/>
  <c r="E394" i="297"/>
  <c r="C392" i="297"/>
  <c r="E390" i="297"/>
  <c r="F390" i="297" s="1"/>
  <c r="G390" i="297" s="1"/>
  <c r="C388" i="297"/>
  <c r="E386" i="297"/>
  <c r="F386" i="297" s="1"/>
  <c r="G386" i="297" s="1"/>
  <c r="C384" i="297"/>
  <c r="E382" i="297"/>
  <c r="F382" i="297" s="1"/>
  <c r="G382" i="297" s="1"/>
  <c r="I379" i="297"/>
  <c r="C379" i="297"/>
  <c r="H379" i="297" s="1"/>
  <c r="C373" i="297"/>
  <c r="H373" i="297" s="1"/>
  <c r="I373" i="297"/>
  <c r="I367" i="297"/>
  <c r="C367" i="297"/>
  <c r="H367" i="297" s="1"/>
  <c r="C361" i="297"/>
  <c r="H361" i="297" s="1"/>
  <c r="I361" i="297"/>
  <c r="G357" i="297"/>
  <c r="E357" i="297"/>
  <c r="H356" i="297"/>
  <c r="I351" i="297"/>
  <c r="C351" i="297"/>
  <c r="H351" i="297" s="1"/>
  <c r="J342" i="297"/>
  <c r="K342" i="297"/>
  <c r="K340" i="297"/>
  <c r="I339" i="297"/>
  <c r="C339" i="297"/>
  <c r="H339" i="297" s="1"/>
  <c r="G337" i="297"/>
  <c r="E337" i="297"/>
  <c r="J326" i="297"/>
  <c r="K326" i="297"/>
  <c r="J324" i="297"/>
  <c r="K324" i="297"/>
  <c r="C381" i="297"/>
  <c r="H381" i="297" s="1"/>
  <c r="I381" i="297"/>
  <c r="H374" i="297"/>
  <c r="G369" i="297"/>
  <c r="E369" i="297"/>
  <c r="H368" i="297"/>
  <c r="E363" i="297"/>
  <c r="G363" i="297"/>
  <c r="H362" i="297"/>
  <c r="C357" i="297"/>
  <c r="H357" i="297" s="1"/>
  <c r="I357" i="297"/>
  <c r="G353" i="297"/>
  <c r="E353" i="297"/>
  <c r="J350" i="297"/>
  <c r="K350" i="297"/>
  <c r="E349" i="297"/>
  <c r="F349" i="297" s="1"/>
  <c r="G349" i="297" s="1"/>
  <c r="I347" i="297"/>
  <c r="C347" i="297"/>
  <c r="H347" i="297" s="1"/>
  <c r="I343" i="297"/>
  <c r="C343" i="297"/>
  <c r="H343" i="297" s="1"/>
  <c r="G341" i="297"/>
  <c r="E341" i="297"/>
  <c r="K325" i="297"/>
  <c r="J325" i="297"/>
  <c r="J322" i="297"/>
  <c r="K322" i="297"/>
  <c r="J312" i="297"/>
  <c r="K312" i="297"/>
  <c r="J310" i="297"/>
  <c r="K310" i="297"/>
  <c r="J308" i="297"/>
  <c r="G377" i="297"/>
  <c r="E377" i="297"/>
  <c r="I375" i="297"/>
  <c r="C375" i="297"/>
  <c r="H375" i="297" s="1"/>
  <c r="E371" i="297"/>
  <c r="G371" i="297"/>
  <c r="C369" i="297"/>
  <c r="H369" i="297" s="1"/>
  <c r="I369" i="297"/>
  <c r="G365" i="297"/>
  <c r="E365" i="297"/>
  <c r="I363" i="297"/>
  <c r="C363" i="297"/>
  <c r="H363" i="297" s="1"/>
  <c r="E359" i="297"/>
  <c r="F359" i="297" s="1"/>
  <c r="G359" i="297" s="1"/>
  <c r="H358" i="297"/>
  <c r="C353" i="297"/>
  <c r="H353" i="297" s="1"/>
  <c r="I353" i="297"/>
  <c r="E345" i="297"/>
  <c r="F345" i="297" s="1"/>
  <c r="G345" i="297" s="1"/>
  <c r="K309" i="297"/>
  <c r="J309" i="297"/>
  <c r="J306" i="297"/>
  <c r="K306" i="297"/>
  <c r="E332" i="297"/>
  <c r="F332" i="297" s="1"/>
  <c r="G332" i="297" s="1"/>
  <c r="E328" i="297"/>
  <c r="F328" i="297" s="1"/>
  <c r="G328" i="297" s="1"/>
  <c r="E320" i="297"/>
  <c r="F320" i="297" s="1"/>
  <c r="G320" i="297" s="1"/>
  <c r="E312" i="297"/>
  <c r="F312" i="297" s="1"/>
  <c r="G312" i="297" s="1"/>
  <c r="E304" i="297"/>
  <c r="F304" i="297" s="1"/>
  <c r="G304" i="297" s="1"/>
  <c r="K302" i="297"/>
  <c r="I301" i="297"/>
  <c r="I292" i="297"/>
  <c r="C292" i="297"/>
  <c r="H292" i="297" s="1"/>
  <c r="H289" i="297"/>
  <c r="E286" i="297"/>
  <c r="G286" i="297"/>
  <c r="E285" i="297"/>
  <c r="G285" i="297"/>
  <c r="I261" i="297"/>
  <c r="C261" i="297"/>
  <c r="H261" i="297" s="1"/>
  <c r="I256" i="297"/>
  <c r="C256" i="297"/>
  <c r="H256" i="297" s="1"/>
  <c r="F256" i="297"/>
  <c r="H243" i="297"/>
  <c r="I225" i="297"/>
  <c r="F225" i="297"/>
  <c r="C225" i="297"/>
  <c r="H225" i="297" s="1"/>
  <c r="I212" i="297"/>
  <c r="C212" i="297"/>
  <c r="H212" i="297" s="1"/>
  <c r="C191" i="297"/>
  <c r="H191" i="297" s="1"/>
  <c r="I191" i="297"/>
  <c r="C188" i="297"/>
  <c r="I188" i="297"/>
  <c r="K168" i="297"/>
  <c r="J168" i="297"/>
  <c r="I166" i="297"/>
  <c r="F166" i="297"/>
  <c r="C166" i="297"/>
  <c r="H166" i="297" s="1"/>
  <c r="I349" i="297"/>
  <c r="J349" i="297" s="1"/>
  <c r="I345" i="297"/>
  <c r="K345" i="297" s="1"/>
  <c r="G343" i="297"/>
  <c r="I341" i="297"/>
  <c r="I337" i="297"/>
  <c r="G335" i="297"/>
  <c r="I333" i="297"/>
  <c r="E333" i="297"/>
  <c r="C331" i="297"/>
  <c r="H331" i="297" s="1"/>
  <c r="I329" i="297"/>
  <c r="E329" i="297"/>
  <c r="C327" i="297"/>
  <c r="H327" i="297" s="1"/>
  <c r="I325" i="297"/>
  <c r="E325" i="297"/>
  <c r="C323" i="297"/>
  <c r="H323" i="297" s="1"/>
  <c r="I321" i="297"/>
  <c r="E321" i="297"/>
  <c r="F321" i="297" s="1"/>
  <c r="G321" i="297" s="1"/>
  <c r="G319" i="297"/>
  <c r="C319" i="297"/>
  <c r="H319" i="297" s="1"/>
  <c r="I317" i="297"/>
  <c r="E317" i="297"/>
  <c r="G315" i="297"/>
  <c r="C315" i="297"/>
  <c r="H315" i="297" s="1"/>
  <c r="I313" i="297"/>
  <c r="K313" i="297" s="1"/>
  <c r="E313" i="297"/>
  <c r="F313" i="297" s="1"/>
  <c r="G313" i="297" s="1"/>
  <c r="G311" i="297"/>
  <c r="C311" i="297"/>
  <c r="H311" i="297" s="1"/>
  <c r="I309" i="297"/>
  <c r="E309" i="297"/>
  <c r="C307" i="297"/>
  <c r="H307" i="297" s="1"/>
  <c r="I305" i="297"/>
  <c r="E305" i="297"/>
  <c r="G303" i="297"/>
  <c r="C303" i="297"/>
  <c r="H303" i="297" s="1"/>
  <c r="E302" i="297"/>
  <c r="J294" i="297"/>
  <c r="K294" i="297"/>
  <c r="F292" i="297"/>
  <c r="K273" i="297"/>
  <c r="J273" i="297"/>
  <c r="H271" i="297"/>
  <c r="E254" i="297"/>
  <c r="G254" i="297"/>
  <c r="E253" i="297"/>
  <c r="G253" i="297"/>
  <c r="H240" i="297"/>
  <c r="E240" i="297"/>
  <c r="F240" i="297" s="1"/>
  <c r="G240" i="297" s="1"/>
  <c r="E238" i="297"/>
  <c r="F238" i="297" s="1"/>
  <c r="G238" i="297" s="1"/>
  <c r="H235" i="297"/>
  <c r="E221" i="297"/>
  <c r="G221" i="297"/>
  <c r="J218" i="297"/>
  <c r="K218" i="297"/>
  <c r="F212" i="297"/>
  <c r="E205" i="297"/>
  <c r="F205" i="297" s="1"/>
  <c r="G205" i="297" s="1"/>
  <c r="C153" i="297"/>
  <c r="H153" i="297" s="1"/>
  <c r="I153" i="297"/>
  <c r="F153" i="297"/>
  <c r="J123" i="297"/>
  <c r="K123" i="297"/>
  <c r="J120" i="297"/>
  <c r="K120" i="297"/>
  <c r="H298" i="297"/>
  <c r="E297" i="297"/>
  <c r="F297" i="297" s="1"/>
  <c r="G297" i="297" s="1"/>
  <c r="J286" i="297"/>
  <c r="K286" i="297"/>
  <c r="K269" i="297"/>
  <c r="J269" i="297"/>
  <c r="I265" i="297"/>
  <c r="C265" i="297"/>
  <c r="H265" i="297" s="1"/>
  <c r="E247" i="297"/>
  <c r="F247" i="297" s="1"/>
  <c r="G247" i="297" s="1"/>
  <c r="H228" i="297"/>
  <c r="E228" i="297"/>
  <c r="F228" i="297" s="1"/>
  <c r="G228" i="297" s="1"/>
  <c r="C215" i="297"/>
  <c r="H215" i="297" s="1"/>
  <c r="I215" i="297"/>
  <c r="F215" i="297"/>
  <c r="J210" i="297"/>
  <c r="C203" i="297"/>
  <c r="H203" i="297" s="1"/>
  <c r="I203" i="297"/>
  <c r="I176" i="297"/>
  <c r="E176" i="297"/>
  <c r="F176" i="297" s="1"/>
  <c r="G176" i="297" s="1"/>
  <c r="J170" i="297"/>
  <c r="K170" i="297"/>
  <c r="C88" i="297"/>
  <c r="H88" i="297" s="1"/>
  <c r="F88" i="297"/>
  <c r="I88" i="297"/>
  <c r="C301" i="297"/>
  <c r="H301" i="297" s="1"/>
  <c r="E299" i="297"/>
  <c r="C295" i="297"/>
  <c r="I295" i="297"/>
  <c r="E294" i="297"/>
  <c r="F294" i="297" s="1"/>
  <c r="G294" i="297" s="1"/>
  <c r="C291" i="297"/>
  <c r="I291" i="297"/>
  <c r="I288" i="297"/>
  <c r="C288" i="297"/>
  <c r="H288" i="297" s="1"/>
  <c r="F288" i="297"/>
  <c r="H284" i="297"/>
  <c r="E284" i="297"/>
  <c r="F284" i="297" s="1"/>
  <c r="G284" i="297" s="1"/>
  <c r="I237" i="297"/>
  <c r="C237" i="297"/>
  <c r="H237" i="297" s="1"/>
  <c r="H233" i="297"/>
  <c r="K224" i="297"/>
  <c r="J224" i="297"/>
  <c r="E198" i="297"/>
  <c r="F198" i="297" s="1"/>
  <c r="G198" i="297" s="1"/>
  <c r="E194" i="297"/>
  <c r="G194" i="297"/>
  <c r="I145" i="297"/>
  <c r="E145" i="297"/>
  <c r="F145" i="297" s="1"/>
  <c r="G145" i="297" s="1"/>
  <c r="H140" i="297"/>
  <c r="E293" i="297"/>
  <c r="F293" i="297" s="1"/>
  <c r="G293" i="297" s="1"/>
  <c r="E290" i="297"/>
  <c r="F290" i="297" s="1"/>
  <c r="G290" i="297" s="1"/>
  <c r="C287" i="297"/>
  <c r="H287" i="297" s="1"/>
  <c r="I287" i="297"/>
  <c r="C283" i="297"/>
  <c r="H283" i="297" s="1"/>
  <c r="F283" i="297"/>
  <c r="E282" i="297"/>
  <c r="F282" i="297" s="1"/>
  <c r="G282" i="297" s="1"/>
  <c r="I280" i="297"/>
  <c r="J278" i="297"/>
  <c r="K278" i="297"/>
  <c r="H276" i="297"/>
  <c r="E276" i="297"/>
  <c r="F276" i="297" s="1"/>
  <c r="G276" i="297" s="1"/>
  <c r="I273" i="297"/>
  <c r="F273" i="297"/>
  <c r="H270" i="297"/>
  <c r="E257" i="297"/>
  <c r="G257" i="297"/>
  <c r="C255" i="297"/>
  <c r="H255" i="297" s="1"/>
  <c r="I255" i="297"/>
  <c r="G251" i="297"/>
  <c r="E251" i="297"/>
  <c r="J250" i="297"/>
  <c r="K250" i="297"/>
  <c r="H248" i="297"/>
  <c r="E248" i="297"/>
  <c r="F248" i="297" s="1"/>
  <c r="G248" i="297" s="1"/>
  <c r="G246" i="297"/>
  <c r="I245" i="297"/>
  <c r="C245" i="297"/>
  <c r="H245" i="297" s="1"/>
  <c r="H242" i="297"/>
  <c r="I229" i="297"/>
  <c r="C219" i="297"/>
  <c r="H219" i="297" s="1"/>
  <c r="I219" i="297"/>
  <c r="E213" i="297"/>
  <c r="G213" i="297"/>
  <c r="E206" i="297"/>
  <c r="G206" i="297"/>
  <c r="H200" i="297"/>
  <c r="E200" i="297"/>
  <c r="F200" i="297" s="1"/>
  <c r="G200" i="297" s="1"/>
  <c r="J199" i="297"/>
  <c r="E197" i="297"/>
  <c r="F197" i="297" s="1"/>
  <c r="G197" i="297" s="1"/>
  <c r="C195" i="297"/>
  <c r="H195" i="297" s="1"/>
  <c r="F195" i="297"/>
  <c r="E193" i="297"/>
  <c r="G193" i="297"/>
  <c r="E174" i="297"/>
  <c r="G174" i="297"/>
  <c r="I172" i="297"/>
  <c r="C172" i="297"/>
  <c r="H172" i="297" s="1"/>
  <c r="H151" i="297"/>
  <c r="H150" i="297"/>
  <c r="H138" i="297"/>
  <c r="J136" i="297"/>
  <c r="K136" i="297"/>
  <c r="K134" i="297"/>
  <c r="J134" i="297"/>
  <c r="I130" i="297"/>
  <c r="F130" i="297"/>
  <c r="C113" i="297"/>
  <c r="H113" i="297" s="1"/>
  <c r="I113" i="297"/>
  <c r="F113" i="297"/>
  <c r="I101" i="297"/>
  <c r="E101" i="297"/>
  <c r="F101" i="297" s="1"/>
  <c r="G101" i="297" s="1"/>
  <c r="E301" i="297"/>
  <c r="F301" i="297" s="1"/>
  <c r="G301" i="297" s="1"/>
  <c r="I296" i="297"/>
  <c r="C296" i="297"/>
  <c r="H290" i="297"/>
  <c r="E289" i="297"/>
  <c r="F289" i="297" s="1"/>
  <c r="G289" i="297" s="1"/>
  <c r="I283" i="297"/>
  <c r="C279" i="297"/>
  <c r="H279" i="297" s="1"/>
  <c r="I269" i="297"/>
  <c r="F269" i="297"/>
  <c r="E268" i="297"/>
  <c r="F268" i="297" s="1"/>
  <c r="G268" i="297" s="1"/>
  <c r="H266" i="297"/>
  <c r="H262" i="297"/>
  <c r="K258" i="297"/>
  <c r="F255" i="297"/>
  <c r="C251" i="297"/>
  <c r="H251" i="297" s="1"/>
  <c r="F251" i="297"/>
  <c r="H247" i="297"/>
  <c r="H244" i="297"/>
  <c r="E244" i="297"/>
  <c r="F244" i="297" s="1"/>
  <c r="G244" i="297" s="1"/>
  <c r="I241" i="297"/>
  <c r="C241" i="297"/>
  <c r="H241" i="297" s="1"/>
  <c r="H238" i="297"/>
  <c r="K236" i="297"/>
  <c r="H232" i="297"/>
  <c r="H231" i="297"/>
  <c r="H226" i="297"/>
  <c r="I216" i="297"/>
  <c r="C216" i="297"/>
  <c r="H216" i="297" s="1"/>
  <c r="J214" i="297"/>
  <c r="K214" i="297"/>
  <c r="I209" i="297"/>
  <c r="C209" i="297"/>
  <c r="H209" i="297" s="1"/>
  <c r="I200" i="297"/>
  <c r="H197" i="297"/>
  <c r="I193" i="297"/>
  <c r="C193" i="297"/>
  <c r="H193" i="297" s="1"/>
  <c r="F193" i="297"/>
  <c r="I189" i="297"/>
  <c r="C189" i="297"/>
  <c r="H189" i="297" s="1"/>
  <c r="F172" i="297"/>
  <c r="G171" i="297"/>
  <c r="E171" i="297"/>
  <c r="G164" i="297"/>
  <c r="E164" i="297"/>
  <c r="J163" i="297"/>
  <c r="K163" i="297"/>
  <c r="J160" i="297"/>
  <c r="E159" i="297"/>
  <c r="F159" i="297" s="1"/>
  <c r="G159" i="297" s="1"/>
  <c r="H142" i="297"/>
  <c r="G120" i="297"/>
  <c r="E120" i="297"/>
  <c r="I284" i="297"/>
  <c r="G283" i="297"/>
  <c r="E283" i="297"/>
  <c r="E281" i="297"/>
  <c r="F281" i="297" s="1"/>
  <c r="G281" i="297"/>
  <c r="H280" i="297"/>
  <c r="E280" i="297"/>
  <c r="F280" i="297" s="1"/>
  <c r="G280" i="297" s="1"/>
  <c r="I277" i="297"/>
  <c r="C277" i="297"/>
  <c r="H277" i="297" s="1"/>
  <c r="J254" i="297"/>
  <c r="K254" i="297"/>
  <c r="I249" i="297"/>
  <c r="C249" i="297"/>
  <c r="H249" i="297" s="1"/>
  <c r="H246" i="297"/>
  <c r="G243" i="297"/>
  <c r="H239" i="297"/>
  <c r="G235" i="297"/>
  <c r="I233" i="297"/>
  <c r="H230" i="297"/>
  <c r="C229" i="297"/>
  <c r="H229" i="297" s="1"/>
  <c r="K222" i="297"/>
  <c r="I220" i="297"/>
  <c r="C220" i="297"/>
  <c r="E217" i="297"/>
  <c r="G217" i="297"/>
  <c r="C211" i="297"/>
  <c r="H211" i="297" s="1"/>
  <c r="C207" i="297"/>
  <c r="H207" i="297" s="1"/>
  <c r="I207" i="297"/>
  <c r="F207" i="297"/>
  <c r="H205" i="297"/>
  <c r="H198" i="297"/>
  <c r="G195" i="297"/>
  <c r="E195" i="297"/>
  <c r="J194" i="297"/>
  <c r="K194" i="297"/>
  <c r="E186" i="297"/>
  <c r="F186" i="297" s="1"/>
  <c r="G186" i="297" s="1"/>
  <c r="H186" i="297"/>
  <c r="E183" i="297"/>
  <c r="E182" i="297"/>
  <c r="E173" i="297"/>
  <c r="G173" i="297"/>
  <c r="J156" i="297"/>
  <c r="K156" i="297"/>
  <c r="E150" i="297"/>
  <c r="J135" i="297"/>
  <c r="K135" i="297"/>
  <c r="C133" i="297"/>
  <c r="H133" i="297" s="1"/>
  <c r="F133" i="297"/>
  <c r="C130" i="297"/>
  <c r="H130" i="297" s="1"/>
  <c r="I118" i="297"/>
  <c r="C118" i="297"/>
  <c r="I281" i="297"/>
  <c r="F257" i="297"/>
  <c r="E233" i="297"/>
  <c r="F233" i="297" s="1"/>
  <c r="G233" i="297" s="1"/>
  <c r="I204" i="297"/>
  <c r="I196" i="297"/>
  <c r="C187" i="297"/>
  <c r="H187" i="297" s="1"/>
  <c r="F187" i="297"/>
  <c r="I181" i="297"/>
  <c r="I177" i="297"/>
  <c r="H176" i="297"/>
  <c r="E170" i="297"/>
  <c r="F170" i="297" s="1"/>
  <c r="G170" i="297" s="1"/>
  <c r="G168" i="297"/>
  <c r="E168" i="297"/>
  <c r="J167" i="297"/>
  <c r="K167" i="297"/>
  <c r="J164" i="297"/>
  <c r="K164" i="297"/>
  <c r="I162" i="297"/>
  <c r="F162" i="297"/>
  <c r="C162" i="297"/>
  <c r="H162" i="297" s="1"/>
  <c r="C149" i="297"/>
  <c r="C141" i="297"/>
  <c r="H141" i="297" s="1"/>
  <c r="F141" i="297"/>
  <c r="I139" i="297"/>
  <c r="H139" i="297"/>
  <c r="J132" i="297"/>
  <c r="K132" i="297"/>
  <c r="C129" i="297"/>
  <c r="H129" i="297" s="1"/>
  <c r="F129" i="297"/>
  <c r="I127" i="297"/>
  <c r="H127" i="297"/>
  <c r="I110" i="297"/>
  <c r="C110" i="297"/>
  <c r="H110" i="297" s="1"/>
  <c r="C109" i="297"/>
  <c r="I102" i="297"/>
  <c r="C102" i="297"/>
  <c r="E100" i="297"/>
  <c r="F100" i="297" s="1"/>
  <c r="G100" i="297" s="1"/>
  <c r="G96" i="297"/>
  <c r="E96" i="297"/>
  <c r="I106" i="297"/>
  <c r="C106" i="297"/>
  <c r="H106" i="297" s="1"/>
  <c r="E104" i="297"/>
  <c r="F104" i="297" s="1"/>
  <c r="G104" i="297" s="1"/>
  <c r="C84" i="297"/>
  <c r="H84" i="297" s="1"/>
  <c r="I84" i="297"/>
  <c r="I297" i="297"/>
  <c r="J297" i="297" s="1"/>
  <c r="I293" i="297"/>
  <c r="J293" i="297" s="1"/>
  <c r="I289" i="297"/>
  <c r="E287" i="297"/>
  <c r="I271" i="297"/>
  <c r="I267" i="297"/>
  <c r="E245" i="297"/>
  <c r="F245" i="297" s="1"/>
  <c r="G245" i="297" s="1"/>
  <c r="I231" i="297"/>
  <c r="G231" i="297"/>
  <c r="I227" i="297"/>
  <c r="I223" i="297"/>
  <c r="E219" i="297"/>
  <c r="E215" i="297"/>
  <c r="C204" i="297"/>
  <c r="E202" i="297"/>
  <c r="F202" i="297" s="1"/>
  <c r="G202" i="297" s="1"/>
  <c r="E201" i="297"/>
  <c r="F201" i="297" s="1"/>
  <c r="G201" i="297" s="1"/>
  <c r="G199" i="297"/>
  <c r="E199" i="297"/>
  <c r="C196" i="297"/>
  <c r="E190" i="297"/>
  <c r="F190" i="297" s="1"/>
  <c r="G190" i="297" s="1"/>
  <c r="I185" i="297"/>
  <c r="C185" i="297"/>
  <c r="H185" i="297" s="1"/>
  <c r="C183" i="297"/>
  <c r="H183" i="297" s="1"/>
  <c r="F183" i="297"/>
  <c r="C181" i="297"/>
  <c r="H181" i="297" s="1"/>
  <c r="H180" i="297"/>
  <c r="C177" i="297"/>
  <c r="H177" i="297" s="1"/>
  <c r="C175" i="297"/>
  <c r="I175" i="297"/>
  <c r="H159" i="297"/>
  <c r="E139" i="297"/>
  <c r="F139" i="297" s="1"/>
  <c r="G139" i="297" s="1"/>
  <c r="C137" i="297"/>
  <c r="E127" i="297"/>
  <c r="F127" i="297" s="1"/>
  <c r="G127" i="297" s="1"/>
  <c r="G124" i="297"/>
  <c r="E124" i="297"/>
  <c r="I117" i="297"/>
  <c r="E117" i="297"/>
  <c r="F117" i="297" s="1"/>
  <c r="G117" i="297" s="1"/>
  <c r="E115" i="297"/>
  <c r="G115" i="297"/>
  <c r="F106" i="297"/>
  <c r="I98" i="297"/>
  <c r="C98" i="297"/>
  <c r="H98" i="297" s="1"/>
  <c r="F98" i="297"/>
  <c r="J95" i="297"/>
  <c r="I205" i="297"/>
  <c r="I201" i="297"/>
  <c r="I197" i="297"/>
  <c r="C165" i="297"/>
  <c r="H165" i="297" s="1"/>
  <c r="F165" i="297"/>
  <c r="C161" i="297"/>
  <c r="H161" i="297" s="1"/>
  <c r="F161" i="297"/>
  <c r="G156" i="297"/>
  <c r="E156" i="297"/>
  <c r="I154" i="297"/>
  <c r="C154" i="297"/>
  <c r="H154" i="297" s="1"/>
  <c r="E151" i="297"/>
  <c r="F151" i="297" s="1"/>
  <c r="G151" i="297" s="1"/>
  <c r="I146" i="297"/>
  <c r="C146" i="297"/>
  <c r="H146" i="297" s="1"/>
  <c r="I142" i="297"/>
  <c r="E138" i="297"/>
  <c r="F138" i="297" s="1"/>
  <c r="G138" i="297" s="1"/>
  <c r="I134" i="297"/>
  <c r="F134" i="297"/>
  <c r="J131" i="297"/>
  <c r="K131" i="297"/>
  <c r="E123" i="297"/>
  <c r="G123" i="297"/>
  <c r="I114" i="297"/>
  <c r="C114" i="297"/>
  <c r="H114" i="297" s="1"/>
  <c r="H104" i="297"/>
  <c r="H100" i="297"/>
  <c r="E91" i="297"/>
  <c r="F91" i="297" s="1"/>
  <c r="G91" i="297" s="1"/>
  <c r="O296" i="298"/>
  <c r="K296" i="298"/>
  <c r="N296" i="298"/>
  <c r="E296" i="298"/>
  <c r="P296" i="298"/>
  <c r="I296" i="298"/>
  <c r="J296" i="298"/>
  <c r="M296" i="298"/>
  <c r="L296" i="298"/>
  <c r="I159" i="297"/>
  <c r="H158" i="297"/>
  <c r="H157" i="297"/>
  <c r="E155" i="297"/>
  <c r="F155" i="297" s="1"/>
  <c r="G155" i="297" s="1"/>
  <c r="I150" i="297"/>
  <c r="J144" i="297"/>
  <c r="K144" i="297"/>
  <c r="G140" i="297"/>
  <c r="I138" i="297"/>
  <c r="E119" i="297"/>
  <c r="F119" i="297" s="1"/>
  <c r="G119" i="297" s="1"/>
  <c r="J116" i="297"/>
  <c r="K116" i="297"/>
  <c r="E103" i="297"/>
  <c r="F103" i="297" s="1"/>
  <c r="G103" i="297" s="1"/>
  <c r="E99" i="297"/>
  <c r="F99" i="297" s="1"/>
  <c r="G99" i="297" s="1"/>
  <c r="J96" i="297"/>
  <c r="K96" i="297"/>
  <c r="H91" i="297"/>
  <c r="J89" i="297"/>
  <c r="K89" i="297"/>
  <c r="I85" i="297"/>
  <c r="C85" i="297"/>
  <c r="H85" i="297" s="1"/>
  <c r="K309" i="298"/>
  <c r="E309" i="298"/>
  <c r="P303" i="298"/>
  <c r="N303" i="298"/>
  <c r="E303" i="298"/>
  <c r="M303" i="298"/>
  <c r="I303" i="298"/>
  <c r="O303" i="298"/>
  <c r="L303" i="298"/>
  <c r="K303" i="298"/>
  <c r="J303" i="298"/>
  <c r="B38" i="307"/>
  <c r="P38" i="307" s="1"/>
  <c r="D314" i="298"/>
  <c r="B34" i="307"/>
  <c r="P34" i="307" s="1"/>
  <c r="D310" i="298"/>
  <c r="B26" i="307"/>
  <c r="P26" i="307" s="1"/>
  <c r="D302" i="298"/>
  <c r="B22" i="307"/>
  <c r="P22" i="307" s="1"/>
  <c r="D298" i="298"/>
  <c r="H298" i="298" s="1"/>
  <c r="B18" i="307"/>
  <c r="P18" i="307" s="1"/>
  <c r="D294" i="298"/>
  <c r="B14" i="307"/>
  <c r="P14" i="307" s="1"/>
  <c r="D290" i="298"/>
  <c r="H290" i="298" s="1"/>
  <c r="B10" i="307"/>
  <c r="P10" i="307" s="1"/>
  <c r="D286" i="298"/>
  <c r="P154" i="298"/>
  <c r="O154" i="298"/>
  <c r="N154" i="298"/>
  <c r="M154" i="298"/>
  <c r="L154" i="298"/>
  <c r="K154" i="298"/>
  <c r="E154" i="298"/>
  <c r="I154" i="298"/>
  <c r="J154" i="298"/>
  <c r="H154" i="298"/>
  <c r="I158" i="297"/>
  <c r="F157" i="297"/>
  <c r="G157" i="297" s="1"/>
  <c r="I155" i="297"/>
  <c r="K155" i="297" s="1"/>
  <c r="J152" i="297"/>
  <c r="K152" i="297"/>
  <c r="F150" i="297"/>
  <c r="G150" i="297" s="1"/>
  <c r="H145" i="297"/>
  <c r="E143" i="297"/>
  <c r="F143" i="297" s="1"/>
  <c r="G143" i="297" s="1"/>
  <c r="E142" i="297"/>
  <c r="F142" i="297" s="1"/>
  <c r="G142" i="297" s="1"/>
  <c r="F126" i="297"/>
  <c r="F125" i="297"/>
  <c r="F122" i="297"/>
  <c r="F121" i="297"/>
  <c r="I119" i="297"/>
  <c r="H117" i="297"/>
  <c r="J112" i="297"/>
  <c r="K112" i="297"/>
  <c r="J108" i="297"/>
  <c r="K108" i="297"/>
  <c r="H105" i="297"/>
  <c r="I103" i="297"/>
  <c r="K103" i="297" s="1"/>
  <c r="H101" i="297"/>
  <c r="I99" i="297"/>
  <c r="K99" i="297" s="1"/>
  <c r="H97" i="297"/>
  <c r="E95" i="297"/>
  <c r="F95" i="297" s="1"/>
  <c r="G95" i="297" s="1"/>
  <c r="E94" i="297"/>
  <c r="G94" i="297"/>
  <c r="H303" i="298"/>
  <c r="H294" i="298"/>
  <c r="D306" i="298"/>
  <c r="P305" i="298"/>
  <c r="L305" i="298"/>
  <c r="J305" i="298"/>
  <c r="O305" i="298"/>
  <c r="K305" i="298"/>
  <c r="N305" i="298"/>
  <c r="M305" i="298"/>
  <c r="E305" i="298"/>
  <c r="I305" i="298"/>
  <c r="K284" i="298"/>
  <c r="L284" i="298"/>
  <c r="C93" i="297"/>
  <c r="H93" i="297" s="1"/>
  <c r="I92" i="297"/>
  <c r="E90" i="297"/>
  <c r="F90" i="297" s="1"/>
  <c r="G90" i="297" s="1"/>
  <c r="H296" i="298"/>
  <c r="N311" i="298"/>
  <c r="E311" i="298"/>
  <c r="M311" i="298"/>
  <c r="I311" i="298"/>
  <c r="J87" i="297"/>
  <c r="K87" i="297"/>
  <c r="D313" i="298"/>
  <c r="P164" i="298"/>
  <c r="O164" i="298"/>
  <c r="N164" i="298"/>
  <c r="M164" i="298"/>
  <c r="L164" i="298"/>
  <c r="K164" i="298"/>
  <c r="E164" i="298"/>
  <c r="I164" i="298"/>
  <c r="J164" i="298"/>
  <c r="P156" i="298"/>
  <c r="O156" i="298"/>
  <c r="N156" i="298"/>
  <c r="M156" i="298"/>
  <c r="L156" i="298"/>
  <c r="K156" i="298"/>
  <c r="E156" i="298"/>
  <c r="I156" i="298"/>
  <c r="J156" i="298"/>
  <c r="P166" i="298"/>
  <c r="O166" i="298"/>
  <c r="N166" i="298"/>
  <c r="M166" i="298"/>
  <c r="L166" i="298"/>
  <c r="K166" i="298"/>
  <c r="E166" i="298"/>
  <c r="I166" i="298"/>
  <c r="J166" i="298"/>
  <c r="K57" i="297"/>
  <c r="BM364" i="315" l="1"/>
  <c r="BM222" i="315"/>
  <c r="BM87" i="315"/>
  <c r="BU131" i="315"/>
  <c r="BM193" i="315"/>
  <c r="BV131" i="315"/>
  <c r="BO131" i="315"/>
  <c r="BP131" i="315" s="1"/>
  <c r="BM363" i="315"/>
  <c r="BS131" i="315"/>
  <c r="BW131" i="315"/>
  <c r="BT131" i="315"/>
  <c r="BQ131" i="315"/>
  <c r="BM354" i="315"/>
  <c r="BS209" i="315"/>
  <c r="BQ209" i="315"/>
  <c r="BS154" i="315"/>
  <c r="BO154" i="315"/>
  <c r="BP154" i="315" s="1"/>
  <c r="BW154" i="315"/>
  <c r="BT154" i="315"/>
  <c r="BM85" i="315"/>
  <c r="BQ154" i="315"/>
  <c r="BU154" i="315"/>
  <c r="BM343" i="315"/>
  <c r="BM329" i="315"/>
  <c r="BS208" i="315"/>
  <c r="BT208" i="315"/>
  <c r="BV122" i="315"/>
  <c r="BW122" i="315"/>
  <c r="BT122" i="315"/>
  <c r="BQ122" i="315"/>
  <c r="BU122" i="315"/>
  <c r="BO122" i="315"/>
  <c r="BP122" i="315" s="1"/>
  <c r="BM182" i="315"/>
  <c r="BQ182" i="315" s="1"/>
  <c r="BQ396" i="315"/>
  <c r="BO396" i="315"/>
  <c r="BP396" i="315" s="1"/>
  <c r="BM399" i="315"/>
  <c r="BO399" i="315" s="1"/>
  <c r="BP399" i="315" s="1"/>
  <c r="BO147" i="315"/>
  <c r="BP147" i="315" s="1"/>
  <c r="BS147" i="315"/>
  <c r="BU147" i="315"/>
  <c r="BV125" i="315"/>
  <c r="BQ125" i="315"/>
  <c r="BT125" i="315"/>
  <c r="BW125" i="315"/>
  <c r="BS125" i="315"/>
  <c r="BO125" i="315"/>
  <c r="BP125" i="315" s="1"/>
  <c r="BU125" i="315"/>
  <c r="BM64" i="315"/>
  <c r="BM408" i="315"/>
  <c r="BM395" i="315"/>
  <c r="BS395" i="315" s="1"/>
  <c r="BM390" i="315"/>
  <c r="BO390" i="315" s="1"/>
  <c r="BP390" i="315" s="1"/>
  <c r="BM342" i="315"/>
  <c r="BQ342" i="315" s="1"/>
  <c r="BM192" i="315"/>
  <c r="BM179" i="315"/>
  <c r="BQ179" i="315" s="1"/>
  <c r="BM367" i="315"/>
  <c r="BT367" i="315" s="1"/>
  <c r="BM341" i="315"/>
  <c r="BM353" i="315"/>
  <c r="BV183" i="315"/>
  <c r="BO183" i="315"/>
  <c r="BP183" i="315" s="1"/>
  <c r="BV173" i="315"/>
  <c r="BS173" i="315"/>
  <c r="BO173" i="315"/>
  <c r="BP173" i="315" s="1"/>
  <c r="BU173" i="315"/>
  <c r="BQ173" i="315"/>
  <c r="BW173" i="315"/>
  <c r="BT173" i="315"/>
  <c r="BV136" i="315"/>
  <c r="BU209" i="315"/>
  <c r="BW147" i="315"/>
  <c r="BQ136" i="315"/>
  <c r="BT147" i="315"/>
  <c r="BV147" i="315"/>
  <c r="BU136" i="315"/>
  <c r="BO209" i="315"/>
  <c r="BP209" i="315" s="1"/>
  <c r="BQ147" i="315"/>
  <c r="BW209" i="315"/>
  <c r="BS136" i="315"/>
  <c r="BM157" i="315"/>
  <c r="BQ157" i="315" s="1"/>
  <c r="BM90" i="315"/>
  <c r="BM151" i="315"/>
  <c r="BM248" i="315"/>
  <c r="BQ248" i="315" s="1"/>
  <c r="BM190" i="315"/>
  <c r="BQ190" i="315" s="1"/>
  <c r="BM100" i="315"/>
  <c r="BT100" i="315" s="1"/>
  <c r="BT209" i="315"/>
  <c r="BM228" i="315"/>
  <c r="BS228" i="315" s="1"/>
  <c r="BM185" i="315"/>
  <c r="BQ185" i="315" s="1"/>
  <c r="BM95" i="315"/>
  <c r="BM143" i="315"/>
  <c r="BM400" i="315"/>
  <c r="BM414" i="315"/>
  <c r="BQ414" i="315" s="1"/>
  <c r="BO394" i="315"/>
  <c r="BP394" i="315" s="1"/>
  <c r="BQ394" i="315"/>
  <c r="BV394" i="315"/>
  <c r="BU394" i="315"/>
  <c r="BW394" i="315"/>
  <c r="BT394" i="315"/>
  <c r="BS394" i="315"/>
  <c r="BW208" i="315"/>
  <c r="BU187" i="315"/>
  <c r="BM276" i="315"/>
  <c r="BQ276" i="315" s="1"/>
  <c r="BM327" i="315"/>
  <c r="BS327" i="315" s="1"/>
  <c r="BM381" i="315"/>
  <c r="BT381" i="315" s="1"/>
  <c r="BS396" i="315"/>
  <c r="BO187" i="315"/>
  <c r="BP187" i="315" s="1"/>
  <c r="BS183" i="315"/>
  <c r="BM339" i="315"/>
  <c r="BQ339" i="315" s="1"/>
  <c r="BM191" i="315"/>
  <c r="BT191" i="315" s="1"/>
  <c r="BM146" i="315"/>
  <c r="BM102" i="315"/>
  <c r="BO102" i="315" s="1"/>
  <c r="BP102" i="315" s="1"/>
  <c r="BW396" i="315"/>
  <c r="BV208" i="315"/>
  <c r="BQ208" i="315"/>
  <c r="BS187" i="315"/>
  <c r="BW183" i="315"/>
  <c r="BT396" i="315"/>
  <c r="BU208" i="315"/>
  <c r="BW187" i="315"/>
  <c r="BT183" i="315"/>
  <c r="BM351" i="315"/>
  <c r="BT351" i="315" s="1"/>
  <c r="BU396" i="315"/>
  <c r="BT187" i="315"/>
  <c r="BM119" i="315"/>
  <c r="BS119" i="315" s="1"/>
  <c r="BV396" i="315"/>
  <c r="BO208" i="315"/>
  <c r="BP208" i="315" s="1"/>
  <c r="BQ183" i="315"/>
  <c r="BM384" i="315"/>
  <c r="BT384" i="315" s="1"/>
  <c r="BM345" i="315"/>
  <c r="BT345" i="315" s="1"/>
  <c r="BM232" i="315"/>
  <c r="BQ232" i="315" s="1"/>
  <c r="BM231" i="315"/>
  <c r="BQ231" i="315" s="1"/>
  <c r="BM203" i="315"/>
  <c r="BQ187" i="315"/>
  <c r="BU183" i="315"/>
  <c r="E462" i="298"/>
  <c r="B40" i="303"/>
  <c r="K386" i="297"/>
  <c r="BM347" i="315"/>
  <c r="BS347" i="315" s="1"/>
  <c r="BM239" i="315"/>
  <c r="BQ239" i="315" s="1"/>
  <c r="BM140" i="315"/>
  <c r="BM298" i="315"/>
  <c r="BT298" i="315" s="1"/>
  <c r="BM328" i="315"/>
  <c r="BS328" i="315" s="1"/>
  <c r="BM388" i="315"/>
  <c r="BT388" i="315" s="1"/>
  <c r="BM235" i="315"/>
  <c r="BQ235" i="315" s="1"/>
  <c r="BM180" i="315"/>
  <c r="BQ180" i="315" s="1"/>
  <c r="BM356" i="315"/>
  <c r="BT356" i="315" s="1"/>
  <c r="BM127" i="315"/>
  <c r="BO127" i="315" s="1"/>
  <c r="BP127" i="315" s="1"/>
  <c r="BM350" i="315"/>
  <c r="BM145" i="315"/>
  <c r="BS145" i="315" s="1"/>
  <c r="BM181" i="315"/>
  <c r="BQ181" i="315" s="1"/>
  <c r="BM91" i="315"/>
  <c r="BT91" i="315" s="1"/>
  <c r="BM197" i="315"/>
  <c r="BQ197" i="315" s="1"/>
  <c r="BM242" i="315"/>
  <c r="BS242" i="315" s="1"/>
  <c r="K281" i="297"/>
  <c r="K184" i="297"/>
  <c r="K391" i="297"/>
  <c r="K328" i="297"/>
  <c r="J153" i="298"/>
  <c r="J190" i="297"/>
  <c r="J332" i="297"/>
  <c r="J346" i="297"/>
  <c r="J89" i="298"/>
  <c r="L153" i="298"/>
  <c r="P381" i="298"/>
  <c r="J218" i="298"/>
  <c r="O218" i="298"/>
  <c r="E229" i="297"/>
  <c r="F229" i="297" s="1"/>
  <c r="G229" i="297" s="1"/>
  <c r="E272" i="297"/>
  <c r="F272" i="297" s="1"/>
  <c r="G272" i="297" s="1"/>
  <c r="J318" i="297"/>
  <c r="J70" i="297"/>
  <c r="K389" i="297"/>
  <c r="E250" i="298"/>
  <c r="J321" i="297"/>
  <c r="E348" i="298"/>
  <c r="L413" i="298"/>
  <c r="E218" i="298"/>
  <c r="B40" i="302"/>
  <c r="O42" i="302" s="1"/>
  <c r="P312" i="298"/>
  <c r="O312" i="298"/>
  <c r="N312" i="298"/>
  <c r="M312" i="298"/>
  <c r="L312" i="298"/>
  <c r="K312" i="298"/>
  <c r="E312" i="298"/>
  <c r="I312" i="298"/>
  <c r="J312" i="298"/>
  <c r="K329" i="297"/>
  <c r="K403" i="297"/>
  <c r="J62" i="297"/>
  <c r="M153" i="298"/>
  <c r="L218" i="298"/>
  <c r="I250" i="298"/>
  <c r="P89" i="298"/>
  <c r="P153" i="298"/>
  <c r="J250" i="298"/>
  <c r="L283" i="298"/>
  <c r="K283" i="298"/>
  <c r="I218" i="298"/>
  <c r="N250" i="298"/>
  <c r="L348" i="298"/>
  <c r="M250" i="298"/>
  <c r="K218" i="298"/>
  <c r="BM362" i="315"/>
  <c r="BO362" i="315" s="1"/>
  <c r="BP362" i="315" s="1"/>
  <c r="BM355" i="315"/>
  <c r="BT355" i="315" s="1"/>
  <c r="BM331" i="315"/>
  <c r="BQ331" i="315" s="1"/>
  <c r="BM268" i="315"/>
  <c r="BT268" i="315" s="1"/>
  <c r="BM142" i="315"/>
  <c r="BT142" i="315" s="1"/>
  <c r="BM230" i="315"/>
  <c r="BS230" i="315" s="1"/>
  <c r="BM404" i="315"/>
  <c r="BS404" i="315" s="1"/>
  <c r="BM97" i="315"/>
  <c r="BO97" i="315" s="1"/>
  <c r="BP97" i="315" s="1"/>
  <c r="BM349" i="315"/>
  <c r="BQ349" i="315" s="1"/>
  <c r="BM323" i="315"/>
  <c r="BO323" i="315" s="1"/>
  <c r="BP323" i="315" s="1"/>
  <c r="BM348" i="315"/>
  <c r="BT348" i="315" s="1"/>
  <c r="BM247" i="315"/>
  <c r="BT247" i="315" s="1"/>
  <c r="BM104" i="315"/>
  <c r="BT104" i="315" s="1"/>
  <c r="BM226" i="315"/>
  <c r="BT226" i="315" s="1"/>
  <c r="BM202" i="315"/>
  <c r="BQ202" i="315" s="1"/>
  <c r="BM175" i="315"/>
  <c r="BO175" i="315" s="1"/>
  <c r="BP175" i="315" s="1"/>
  <c r="BM282" i="315"/>
  <c r="BM137" i="315"/>
  <c r="BM138" i="315"/>
  <c r="BM155" i="315"/>
  <c r="BM177" i="315"/>
  <c r="BM204" i="315"/>
  <c r="BM393" i="315"/>
  <c r="BM118" i="315"/>
  <c r="BM391" i="315"/>
  <c r="BM160" i="315"/>
  <c r="BM189" i="315"/>
  <c r="BM186" i="315"/>
  <c r="BM200" i="315"/>
  <c r="BM205" i="315"/>
  <c r="BT363" i="315"/>
  <c r="BS363" i="315"/>
  <c r="BW363" i="315"/>
  <c r="BV363" i="315"/>
  <c r="BQ363" i="315"/>
  <c r="BU363" i="315"/>
  <c r="BO363" i="315"/>
  <c r="BP363" i="315" s="1"/>
  <c r="BT216" i="315"/>
  <c r="BW216" i="315"/>
  <c r="BS216" i="315"/>
  <c r="BO216" i="315"/>
  <c r="BP216" i="315" s="1"/>
  <c r="BV216" i="315"/>
  <c r="BU216" i="315"/>
  <c r="BQ216" i="315"/>
  <c r="BT90" i="315"/>
  <c r="BQ90" i="315"/>
  <c r="BS90" i="315"/>
  <c r="BO90" i="315"/>
  <c r="BP90" i="315" s="1"/>
  <c r="BT66" i="315"/>
  <c r="BQ66" i="315"/>
  <c r="BW66" i="315"/>
  <c r="BS66" i="315"/>
  <c r="BO66" i="315"/>
  <c r="BP66" i="315" s="1"/>
  <c r="BV66" i="315"/>
  <c r="BU66" i="315"/>
  <c r="BT228" i="315"/>
  <c r="BO228" i="315"/>
  <c r="BP228" i="315" s="1"/>
  <c r="BT124" i="315"/>
  <c r="BW124" i="315"/>
  <c r="BS124" i="315"/>
  <c r="BO124" i="315"/>
  <c r="BP124" i="315" s="1"/>
  <c r="BQ124" i="315"/>
  <c r="BV124" i="315"/>
  <c r="BU124" i="315"/>
  <c r="BT87" i="315"/>
  <c r="BW87" i="315"/>
  <c r="BS87" i="315"/>
  <c r="BO87" i="315"/>
  <c r="BP87" i="315" s="1"/>
  <c r="BU87" i="315"/>
  <c r="BV87" i="315"/>
  <c r="BQ87" i="315"/>
  <c r="BT79" i="315"/>
  <c r="BW79" i="315"/>
  <c r="BS79" i="315"/>
  <c r="BO79" i="315"/>
  <c r="BP79" i="315" s="1"/>
  <c r="BQ79" i="315"/>
  <c r="BV79" i="315"/>
  <c r="BU79" i="315"/>
  <c r="BT354" i="315"/>
  <c r="BW354" i="315"/>
  <c r="BS354" i="315"/>
  <c r="BO354" i="315"/>
  <c r="BP354" i="315" s="1"/>
  <c r="BV354" i="315"/>
  <c r="BU354" i="315"/>
  <c r="BQ354" i="315"/>
  <c r="BV319" i="315"/>
  <c r="BU319" i="315"/>
  <c r="BQ319" i="315"/>
  <c r="BW319" i="315"/>
  <c r="BO319" i="315"/>
  <c r="BP319" i="315" s="1"/>
  <c r="BT319" i="315"/>
  <c r="BS319" i="315"/>
  <c r="BW329" i="315"/>
  <c r="BS329" i="315"/>
  <c r="BO329" i="315"/>
  <c r="BP329" i="315" s="1"/>
  <c r="BV329" i="315"/>
  <c r="BT329" i="315"/>
  <c r="BQ329" i="315"/>
  <c r="BU329" i="315"/>
  <c r="BT248" i="315"/>
  <c r="BO248" i="315"/>
  <c r="BP248" i="315" s="1"/>
  <c r="BU236" i="315"/>
  <c r="BQ236" i="315"/>
  <c r="BT236" i="315"/>
  <c r="BW236" i="315"/>
  <c r="BS236" i="315"/>
  <c r="BO236" i="315"/>
  <c r="BP236" i="315" s="1"/>
  <c r="BV236" i="315"/>
  <c r="BW112" i="315"/>
  <c r="BS112" i="315"/>
  <c r="BO112" i="315"/>
  <c r="BP112" i="315" s="1"/>
  <c r="BV112" i="315"/>
  <c r="BQ112" i="315"/>
  <c r="BU112" i="315"/>
  <c r="BT112" i="315"/>
  <c r="BT111" i="315"/>
  <c r="BQ111" i="315"/>
  <c r="BW111" i="315"/>
  <c r="BS111" i="315"/>
  <c r="BO111" i="315"/>
  <c r="BP111" i="315" s="1"/>
  <c r="BU111" i="315"/>
  <c r="BV111" i="315"/>
  <c r="BT106" i="315"/>
  <c r="BQ106" i="315"/>
  <c r="BW106" i="315"/>
  <c r="BS106" i="315"/>
  <c r="BO106" i="315"/>
  <c r="BP106" i="315" s="1"/>
  <c r="BV106" i="315"/>
  <c r="BU106" i="315"/>
  <c r="BT85" i="315"/>
  <c r="BQ85" i="315"/>
  <c r="BW85" i="315"/>
  <c r="BS85" i="315"/>
  <c r="BO85" i="315"/>
  <c r="BP85" i="315" s="1"/>
  <c r="BV85" i="315"/>
  <c r="BU85" i="315"/>
  <c r="BT84" i="315"/>
  <c r="BW84" i="315"/>
  <c r="BS84" i="315"/>
  <c r="BO84" i="315"/>
  <c r="BP84" i="315" s="1"/>
  <c r="BU84" i="315"/>
  <c r="BQ84" i="315"/>
  <c r="BV84" i="315"/>
  <c r="BT67" i="315"/>
  <c r="BU67" i="315"/>
  <c r="BW67" i="315"/>
  <c r="BS67" i="315"/>
  <c r="BO67" i="315"/>
  <c r="BP67" i="315" s="1"/>
  <c r="BV67" i="315"/>
  <c r="BQ67" i="315"/>
  <c r="BT64" i="315"/>
  <c r="BS64" i="315"/>
  <c r="BO64" i="315"/>
  <c r="BP64" i="315" s="1"/>
  <c r="BQ64" i="315"/>
  <c r="BT58" i="315"/>
  <c r="BU58" i="315"/>
  <c r="BW58" i="315"/>
  <c r="BS58" i="315"/>
  <c r="BO58" i="315"/>
  <c r="BP58" i="315" s="1"/>
  <c r="BV58" i="315"/>
  <c r="BQ58" i="315"/>
  <c r="BT364" i="315"/>
  <c r="BU364" i="315"/>
  <c r="BO364" i="315"/>
  <c r="BP364" i="315" s="1"/>
  <c r="BS364" i="315"/>
  <c r="BW364" i="315"/>
  <c r="BV364" i="315"/>
  <c r="BQ364" i="315"/>
  <c r="BT239" i="315"/>
  <c r="BS239" i="315"/>
  <c r="BO235" i="315"/>
  <c r="BP235" i="315" s="1"/>
  <c r="BW123" i="315"/>
  <c r="BS123" i="315"/>
  <c r="BO123" i="315"/>
  <c r="BP123" i="315" s="1"/>
  <c r="BV123" i="315"/>
  <c r="BQ123" i="315"/>
  <c r="BU123" i="315"/>
  <c r="BT123" i="315"/>
  <c r="BS127" i="315"/>
  <c r="BT95" i="315"/>
  <c r="BS95" i="315"/>
  <c r="BO95" i="315"/>
  <c r="BP95" i="315" s="1"/>
  <c r="BQ95" i="315"/>
  <c r="BM309" i="315"/>
  <c r="BM322" i="315"/>
  <c r="BM302" i="315"/>
  <c r="BM307" i="315"/>
  <c r="BM272" i="315"/>
  <c r="BM264" i="315"/>
  <c r="BM260" i="315"/>
  <c r="BM256" i="315"/>
  <c r="BM252" i="315"/>
  <c r="BM312" i="315"/>
  <c r="BM294" i="315"/>
  <c r="BM265" i="315"/>
  <c r="BM249" i="315"/>
  <c r="BM304" i="315"/>
  <c r="BM291" i="315"/>
  <c r="BM274" i="315"/>
  <c r="BM258" i="315"/>
  <c r="BM221" i="315"/>
  <c r="BM220" i="315"/>
  <c r="BM214" i="315"/>
  <c r="BM300" i="315"/>
  <c r="BM275" i="315"/>
  <c r="BM244" i="315"/>
  <c r="BM240" i="315"/>
  <c r="BM212" i="315"/>
  <c r="BQ146" i="315"/>
  <c r="BT146" i="315"/>
  <c r="BS146" i="315"/>
  <c r="BO146" i="315"/>
  <c r="BP146" i="315" s="1"/>
  <c r="BM108" i="315"/>
  <c r="BM89" i="315"/>
  <c r="BM78" i="315"/>
  <c r="BM72" i="315"/>
  <c r="BM61" i="315"/>
  <c r="BM126" i="315"/>
  <c r="BM132" i="315"/>
  <c r="BM139" i="315"/>
  <c r="BM149" i="315"/>
  <c r="BM158" i="315"/>
  <c r="BM163" i="315"/>
  <c r="BM170" i="315"/>
  <c r="BM176" i="315"/>
  <c r="BM194" i="315"/>
  <c r="BM198" i="315"/>
  <c r="BM321" i="315"/>
  <c r="BM333" i="315"/>
  <c r="BM346" i="315"/>
  <c r="BM382" i="315"/>
  <c r="BM397" i="315"/>
  <c r="BM413" i="315"/>
  <c r="BM117" i="315"/>
  <c r="BM113" i="315"/>
  <c r="BM109" i="315"/>
  <c r="BM103" i="315"/>
  <c r="BM99" i="315"/>
  <c r="BM83" i="315"/>
  <c r="BM71" i="315"/>
  <c r="BM65" i="315"/>
  <c r="BM59" i="315"/>
  <c r="BS381" i="315"/>
  <c r="BQ381" i="315"/>
  <c r="BO381" i="315"/>
  <c r="BP381" i="315" s="1"/>
  <c r="BT360" i="315"/>
  <c r="BU360" i="315" s="1"/>
  <c r="BW360" i="315" s="1"/>
  <c r="BO360" i="315"/>
  <c r="BP360" i="315" s="1"/>
  <c r="BS360" i="315"/>
  <c r="BQ360" i="315"/>
  <c r="BW341" i="315"/>
  <c r="BS341" i="315"/>
  <c r="BO341" i="315"/>
  <c r="BP341" i="315" s="1"/>
  <c r="BV341" i="315"/>
  <c r="BT341" i="315"/>
  <c r="BQ341" i="315"/>
  <c r="BU341" i="315"/>
  <c r="BU365" i="315"/>
  <c r="BQ365" i="315"/>
  <c r="BT365" i="315"/>
  <c r="BS365" i="315"/>
  <c r="BW365" i="315"/>
  <c r="BO365" i="315"/>
  <c r="BP365" i="315" s="1"/>
  <c r="BV365" i="315"/>
  <c r="BQ328" i="315"/>
  <c r="BV317" i="315"/>
  <c r="BU317" i="315"/>
  <c r="BT317" i="315"/>
  <c r="BS317" i="315"/>
  <c r="BQ317" i="315"/>
  <c r="BO317" i="315"/>
  <c r="BP317" i="315" s="1"/>
  <c r="BW317" i="315"/>
  <c r="BM293" i="315"/>
  <c r="BM285" i="315"/>
  <c r="BM281" i="315"/>
  <c r="BM253" i="315"/>
  <c r="BM279" i="315"/>
  <c r="BM270" i="315"/>
  <c r="BM254" i="315"/>
  <c r="BT227" i="315"/>
  <c r="BW227" i="315"/>
  <c r="BS227" i="315"/>
  <c r="BO227" i="315"/>
  <c r="BP227" i="315" s="1"/>
  <c r="BQ227" i="315"/>
  <c r="BV227" i="315"/>
  <c r="BU227" i="315"/>
  <c r="BT222" i="315"/>
  <c r="BS222" i="315"/>
  <c r="BV222" i="315" s="1"/>
  <c r="BO222" i="315"/>
  <c r="BP222" i="315" s="1"/>
  <c r="BQ222" i="315"/>
  <c r="BM241" i="315"/>
  <c r="BM233" i="315"/>
  <c r="BM280" i="315"/>
  <c r="BM223" i="315"/>
  <c r="BM259" i="315"/>
  <c r="BS120" i="315"/>
  <c r="BV120" i="315" s="1"/>
  <c r="BO120" i="315"/>
  <c r="BP120" i="315" s="1"/>
  <c r="BT120" i="315"/>
  <c r="BQ120" i="315"/>
  <c r="BT80" i="315"/>
  <c r="BS80" i="315"/>
  <c r="BU80" i="315" s="1"/>
  <c r="BW80" i="315" s="1"/>
  <c r="BO80" i="315"/>
  <c r="BP80" i="315" s="1"/>
  <c r="BQ80" i="315"/>
  <c r="BT62" i="315"/>
  <c r="BQ62" i="315"/>
  <c r="BS62" i="315"/>
  <c r="BU62" i="315" s="1"/>
  <c r="BW62" i="315" s="1"/>
  <c r="BO62" i="315"/>
  <c r="BP62" i="315" s="1"/>
  <c r="BV62" i="315"/>
  <c r="BT130" i="315"/>
  <c r="BW130" i="315"/>
  <c r="BS130" i="315"/>
  <c r="BO130" i="315"/>
  <c r="BP130" i="315" s="1"/>
  <c r="BQ130" i="315"/>
  <c r="BV130" i="315"/>
  <c r="BU130" i="315"/>
  <c r="BM148" i="315"/>
  <c r="BU162" i="315"/>
  <c r="BQ162" i="315"/>
  <c r="BT162" i="315"/>
  <c r="BW162" i="315"/>
  <c r="BS162" i="315"/>
  <c r="BO162" i="315"/>
  <c r="BP162" i="315" s="1"/>
  <c r="BV162" i="315"/>
  <c r="BS197" i="315"/>
  <c r="BM392" i="315"/>
  <c r="BM403" i="315"/>
  <c r="BU174" i="315"/>
  <c r="BQ174" i="315"/>
  <c r="BT174" i="315"/>
  <c r="BW174" i="315"/>
  <c r="BS174" i="315"/>
  <c r="BO174" i="315"/>
  <c r="BP174" i="315" s="1"/>
  <c r="BV174" i="315"/>
  <c r="BO100" i="315"/>
  <c r="BP100" i="315" s="1"/>
  <c r="BT75" i="315"/>
  <c r="BU75" i="315"/>
  <c r="BQ75" i="315"/>
  <c r="BW75" i="315"/>
  <c r="BS75" i="315"/>
  <c r="BO75" i="315"/>
  <c r="BP75" i="315" s="1"/>
  <c r="BV75" i="315"/>
  <c r="BT98" i="315"/>
  <c r="BU98" i="315"/>
  <c r="BW98" i="315"/>
  <c r="BS98" i="315"/>
  <c r="BO98" i="315"/>
  <c r="BP98" i="315" s="1"/>
  <c r="BQ98" i="315"/>
  <c r="BV98" i="315"/>
  <c r="BT76" i="315"/>
  <c r="BQ76" i="315"/>
  <c r="BW76" i="315"/>
  <c r="BS76" i="315"/>
  <c r="BO76" i="315"/>
  <c r="BP76" i="315" s="1"/>
  <c r="BU76" i="315"/>
  <c r="BV76" i="315"/>
  <c r="BM372" i="315"/>
  <c r="BM379" i="315"/>
  <c r="BW338" i="315"/>
  <c r="BS338" i="315"/>
  <c r="BO338" i="315"/>
  <c r="BP338" i="315" s="1"/>
  <c r="BV338" i="315"/>
  <c r="BT338" i="315"/>
  <c r="BQ338" i="315"/>
  <c r="BU338" i="315"/>
  <c r="BT350" i="315"/>
  <c r="BS350" i="315"/>
  <c r="BO350" i="315"/>
  <c r="BP350" i="315" s="1"/>
  <c r="BQ350" i="315"/>
  <c r="BM416" i="315"/>
  <c r="BM417" i="315"/>
  <c r="BM407" i="315"/>
  <c r="BM385" i="315"/>
  <c r="BM377" i="315"/>
  <c r="BM387" i="315"/>
  <c r="BM378" i="315"/>
  <c r="BM376" i="315"/>
  <c r="BW343" i="315"/>
  <c r="BS343" i="315"/>
  <c r="BO343" i="315"/>
  <c r="BP343" i="315" s="1"/>
  <c r="BV343" i="315"/>
  <c r="BT343" i="315"/>
  <c r="BQ343" i="315"/>
  <c r="BU343" i="315"/>
  <c r="BM320" i="315"/>
  <c r="BM373" i="315"/>
  <c r="BM318" i="315"/>
  <c r="BM313" i="315"/>
  <c r="BM297" i="315"/>
  <c r="BM316" i="315"/>
  <c r="BM310" i="315"/>
  <c r="BM306" i="315"/>
  <c r="BM311" i="315"/>
  <c r="BM296" i="315"/>
  <c r="BM290" i="315"/>
  <c r="BM261" i="315"/>
  <c r="BM250" i="315"/>
  <c r="BM295" i="315"/>
  <c r="BM287" i="315"/>
  <c r="BM262" i="315"/>
  <c r="BM224" i="315"/>
  <c r="BM211" i="315"/>
  <c r="BM292" i="315"/>
  <c r="BM284" i="315"/>
  <c r="BM243" i="315"/>
  <c r="BM263" i="315"/>
  <c r="BM251" i="315"/>
  <c r="BM225" i="315"/>
  <c r="BM213" i="315"/>
  <c r="BM255" i="315"/>
  <c r="BQ203" i="315"/>
  <c r="BT203" i="315"/>
  <c r="BS203" i="315"/>
  <c r="BO203" i="315"/>
  <c r="BP203" i="315" s="1"/>
  <c r="BU193" i="315"/>
  <c r="BQ193" i="315"/>
  <c r="BT193" i="315"/>
  <c r="BW193" i="315"/>
  <c r="BS193" i="315"/>
  <c r="BO193" i="315"/>
  <c r="BP193" i="315" s="1"/>
  <c r="BV193" i="315"/>
  <c r="BM116" i="315"/>
  <c r="BM93" i="315"/>
  <c r="BM88" i="315"/>
  <c r="BM77" i="315"/>
  <c r="BM68" i="315"/>
  <c r="BM128" i="315"/>
  <c r="BM133" i="315"/>
  <c r="BM141" i="315"/>
  <c r="BM150" i="315"/>
  <c r="BM159" i="315"/>
  <c r="BM166" i="315"/>
  <c r="BM171" i="315"/>
  <c r="BM178" i="315"/>
  <c r="BM195" i="315"/>
  <c r="BM199" i="315"/>
  <c r="BM325" i="315"/>
  <c r="BM334" i="315"/>
  <c r="BM352" i="315"/>
  <c r="BM411" i="315"/>
  <c r="BM398" i="315"/>
  <c r="BM410" i="315"/>
  <c r="BU206" i="315"/>
  <c r="BQ206" i="315"/>
  <c r="BT206" i="315"/>
  <c r="BW206" i="315"/>
  <c r="BS206" i="315"/>
  <c r="BO206" i="315"/>
  <c r="BP206" i="315" s="1"/>
  <c r="BV206" i="315"/>
  <c r="BU184" i="315"/>
  <c r="BQ184" i="315"/>
  <c r="BT184" i="315"/>
  <c r="BW184" i="315"/>
  <c r="BS184" i="315"/>
  <c r="BO184" i="315"/>
  <c r="BP184" i="315" s="1"/>
  <c r="BV184" i="315"/>
  <c r="BM115" i="315"/>
  <c r="BM114" i="315"/>
  <c r="BM110" i="315"/>
  <c r="BM96" i="315"/>
  <c r="BM371" i="315"/>
  <c r="BW337" i="315"/>
  <c r="BS337" i="315"/>
  <c r="BO337" i="315"/>
  <c r="BP337" i="315" s="1"/>
  <c r="BV337" i="315"/>
  <c r="BT337" i="315"/>
  <c r="BQ337" i="315"/>
  <c r="BU337" i="315"/>
  <c r="BM380" i="315"/>
  <c r="BT353" i="315"/>
  <c r="BW353" i="315"/>
  <c r="BS353" i="315"/>
  <c r="BO353" i="315"/>
  <c r="BP353" i="315" s="1"/>
  <c r="BV353" i="315"/>
  <c r="BU353" i="315"/>
  <c r="BQ353" i="315"/>
  <c r="BV305" i="315"/>
  <c r="BT305" i="315"/>
  <c r="BW305" i="315"/>
  <c r="BO305" i="315"/>
  <c r="BP305" i="315" s="1"/>
  <c r="BU305" i="315"/>
  <c r="BS305" i="315"/>
  <c r="BQ305" i="315"/>
  <c r="BM303" i="315"/>
  <c r="BM289" i="315"/>
  <c r="BM277" i="315"/>
  <c r="BQ282" i="315"/>
  <c r="BT282" i="315"/>
  <c r="BS282" i="315"/>
  <c r="BO282" i="315"/>
  <c r="BP282" i="315" s="1"/>
  <c r="BM269" i="315"/>
  <c r="BM267" i="315"/>
  <c r="BM229" i="315"/>
  <c r="BO226" i="315"/>
  <c r="BP226" i="315" s="1"/>
  <c r="BM217" i="315"/>
  <c r="BM245" i="315"/>
  <c r="BM237" i="315"/>
  <c r="BM271" i="315"/>
  <c r="BM215" i="315"/>
  <c r="BM210" i="315"/>
  <c r="BQ143" i="315"/>
  <c r="BT143" i="315"/>
  <c r="BS143" i="315"/>
  <c r="BO143" i="315"/>
  <c r="BP143" i="315" s="1"/>
  <c r="BT73" i="315"/>
  <c r="BQ73" i="315"/>
  <c r="BW73" i="315"/>
  <c r="BS73" i="315"/>
  <c r="BV73" i="315" s="1"/>
  <c r="BO73" i="315"/>
  <c r="BP73" i="315" s="1"/>
  <c r="BU73" i="315"/>
  <c r="BQ137" i="315"/>
  <c r="BT137" i="315"/>
  <c r="BS137" i="315"/>
  <c r="BO137" i="315"/>
  <c r="BP137" i="315" s="1"/>
  <c r="BQ153" i="315"/>
  <c r="BT153" i="315"/>
  <c r="BS153" i="315"/>
  <c r="BU153" i="315" s="1"/>
  <c r="BW153" i="315" s="1"/>
  <c r="BO153" i="315"/>
  <c r="BP153" i="315" s="1"/>
  <c r="BU169" i="315"/>
  <c r="BQ169" i="315"/>
  <c r="BT169" i="315"/>
  <c r="BW169" i="315"/>
  <c r="BS169" i="315"/>
  <c r="BV169" i="315" s="1"/>
  <c r="BO169" i="315"/>
  <c r="BP169" i="315" s="1"/>
  <c r="BQ192" i="315"/>
  <c r="BT192" i="315"/>
  <c r="BS192" i="315"/>
  <c r="BU192" i="315" s="1"/>
  <c r="BW192" i="315" s="1"/>
  <c r="BO192" i="315"/>
  <c r="BP192" i="315" s="1"/>
  <c r="BU207" i="315"/>
  <c r="BQ207" i="315"/>
  <c r="BT207" i="315"/>
  <c r="BW207" i="315"/>
  <c r="BS207" i="315"/>
  <c r="BO207" i="315"/>
  <c r="BP207" i="315" s="1"/>
  <c r="BV207" i="315"/>
  <c r="BM332" i="315"/>
  <c r="BM358" i="315"/>
  <c r="BM409" i="315"/>
  <c r="BT107" i="315"/>
  <c r="BW107" i="315"/>
  <c r="BS107" i="315"/>
  <c r="BO107" i="315"/>
  <c r="BP107" i="315" s="1"/>
  <c r="BU107" i="315"/>
  <c r="BV107" i="315"/>
  <c r="BQ107" i="315"/>
  <c r="BT82" i="315"/>
  <c r="BQ82" i="315"/>
  <c r="BW82" i="315"/>
  <c r="BS82" i="315"/>
  <c r="BO82" i="315"/>
  <c r="BP82" i="315" s="1"/>
  <c r="BV82" i="315"/>
  <c r="BU82" i="315"/>
  <c r="BT60" i="315"/>
  <c r="BU60" i="315"/>
  <c r="BW60" i="315"/>
  <c r="BS60" i="315"/>
  <c r="BO60" i="315"/>
  <c r="BP60" i="315" s="1"/>
  <c r="BV60" i="315"/>
  <c r="BQ60" i="315"/>
  <c r="BT94" i="315"/>
  <c r="BW94" i="315"/>
  <c r="BS94" i="315"/>
  <c r="BO94" i="315"/>
  <c r="BP94" i="315" s="1"/>
  <c r="BQ94" i="315"/>
  <c r="BV94" i="315"/>
  <c r="BU94" i="315"/>
  <c r="BT70" i="315"/>
  <c r="BQ70" i="315"/>
  <c r="BW70" i="315"/>
  <c r="BS70" i="315"/>
  <c r="BO70" i="315"/>
  <c r="BP70" i="315" s="1"/>
  <c r="BU70" i="315"/>
  <c r="BV70" i="315"/>
  <c r="BS121" i="315"/>
  <c r="BO121" i="315"/>
  <c r="BP121" i="315" s="1"/>
  <c r="BT121" i="315"/>
  <c r="BV121" i="315"/>
  <c r="BQ121" i="315"/>
  <c r="BU121" i="315"/>
  <c r="BW121" i="315" s="1"/>
  <c r="BM418" i="315"/>
  <c r="BS408" i="315"/>
  <c r="BQ408" i="315"/>
  <c r="BT408" i="315"/>
  <c r="BO408" i="315"/>
  <c r="BP408" i="315" s="1"/>
  <c r="BM383" i="315"/>
  <c r="BM368" i="315"/>
  <c r="BM375" i="315"/>
  <c r="BW335" i="315"/>
  <c r="BS335" i="315"/>
  <c r="BO335" i="315"/>
  <c r="BP335" i="315" s="1"/>
  <c r="BV335" i="315"/>
  <c r="BT335" i="315"/>
  <c r="BQ335" i="315"/>
  <c r="BU335" i="315"/>
  <c r="BM420" i="315"/>
  <c r="BM419" i="315"/>
  <c r="BM421" i="315"/>
  <c r="BM406" i="315"/>
  <c r="BM405" i="315"/>
  <c r="BT401" i="315"/>
  <c r="BW401" i="315"/>
  <c r="BS401" i="315"/>
  <c r="BO401" i="315"/>
  <c r="BP401" i="315" s="1"/>
  <c r="BQ401" i="315"/>
  <c r="BV401" i="315"/>
  <c r="BU401" i="315"/>
  <c r="BM389" i="315"/>
  <c r="BM386" i="315"/>
  <c r="BM374" i="315"/>
  <c r="BM370" i="315"/>
  <c r="BM359" i="315"/>
  <c r="BM369" i="315"/>
  <c r="BM366" i="315"/>
  <c r="BM361" i="315"/>
  <c r="BM344" i="315"/>
  <c r="BW340" i="315"/>
  <c r="BS340" i="315"/>
  <c r="BO340" i="315"/>
  <c r="BP340" i="315" s="1"/>
  <c r="BV340" i="315"/>
  <c r="BT340" i="315"/>
  <c r="BQ340" i="315"/>
  <c r="BU340" i="315"/>
  <c r="BM324" i="315"/>
  <c r="BM301" i="315"/>
  <c r="BM326" i="315"/>
  <c r="BM314" i="315"/>
  <c r="BM299" i="315"/>
  <c r="BM286" i="315"/>
  <c r="BM278" i="315"/>
  <c r="BM273" i="315"/>
  <c r="BM257" i="315"/>
  <c r="BM283" i="315"/>
  <c r="BM266" i="315"/>
  <c r="BM315" i="315"/>
  <c r="BM288" i="315"/>
  <c r="BM218" i="315"/>
  <c r="BM308" i="315"/>
  <c r="BM246" i="315"/>
  <c r="BM238" i="315"/>
  <c r="BM234" i="315"/>
  <c r="BM219" i="315"/>
  <c r="BU164" i="315"/>
  <c r="BQ164" i="315"/>
  <c r="BT164" i="315"/>
  <c r="BW164" i="315"/>
  <c r="BS164" i="315"/>
  <c r="BO164" i="315"/>
  <c r="BP164" i="315" s="1"/>
  <c r="BV164" i="315"/>
  <c r="BQ151" i="315"/>
  <c r="BT151" i="315"/>
  <c r="BS151" i="315"/>
  <c r="BO151" i="315"/>
  <c r="BP151" i="315" s="1"/>
  <c r="BQ140" i="315"/>
  <c r="BT140" i="315"/>
  <c r="BS140" i="315"/>
  <c r="BO140" i="315"/>
  <c r="BP140" i="315" s="1"/>
  <c r="BM92" i="315"/>
  <c r="BM86" i="315"/>
  <c r="BM74" i="315"/>
  <c r="BM63" i="315"/>
  <c r="BM129" i="315"/>
  <c r="BM135" i="315"/>
  <c r="BM144" i="315"/>
  <c r="BM152" i="315"/>
  <c r="BM161" i="315"/>
  <c r="BM168" i="315"/>
  <c r="BM172" i="315"/>
  <c r="BM188" i="315"/>
  <c r="BM196" i="315"/>
  <c r="BM201" i="315"/>
  <c r="BM330" i="315"/>
  <c r="BM336" i="315"/>
  <c r="BM357" i="315"/>
  <c r="BM412" i="315"/>
  <c r="BM402" i="315"/>
  <c r="BM415" i="315"/>
  <c r="BU167" i="315"/>
  <c r="BQ167" i="315"/>
  <c r="BT167" i="315"/>
  <c r="BW167" i="315"/>
  <c r="BS167" i="315"/>
  <c r="BO167" i="315"/>
  <c r="BP167" i="315" s="1"/>
  <c r="BV167" i="315"/>
  <c r="BU156" i="315"/>
  <c r="BQ156" i="315"/>
  <c r="BT156" i="315"/>
  <c r="BW156" i="315"/>
  <c r="BS156" i="315"/>
  <c r="BO156" i="315"/>
  <c r="BP156" i="315" s="1"/>
  <c r="BV156" i="315"/>
  <c r="BQ142" i="315"/>
  <c r="BU134" i="315"/>
  <c r="BQ134" i="315"/>
  <c r="BT134" i="315"/>
  <c r="BW134" i="315"/>
  <c r="BS134" i="315"/>
  <c r="BO134" i="315"/>
  <c r="BP134" i="315" s="1"/>
  <c r="BV134" i="315"/>
  <c r="BM105" i="315"/>
  <c r="BM101" i="315"/>
  <c r="BM81" i="315"/>
  <c r="BM69" i="315"/>
  <c r="BM57" i="315"/>
  <c r="E283" i="298"/>
  <c r="J119" i="297"/>
  <c r="E146" i="297"/>
  <c r="F146" i="297" s="1"/>
  <c r="G146" i="297" s="1"/>
  <c r="K202" i="297"/>
  <c r="K192" i="297"/>
  <c r="K190" i="297"/>
  <c r="K332" i="297"/>
  <c r="K346" i="297"/>
  <c r="J317" i="297"/>
  <c r="K330" i="297"/>
  <c r="J386" i="297"/>
  <c r="K147" i="297"/>
  <c r="J99" i="297"/>
  <c r="J314" i="297"/>
  <c r="J390" i="297"/>
  <c r="K90" i="297"/>
  <c r="E185" i="297"/>
  <c r="F185" i="297" s="1"/>
  <c r="G185" i="297" s="1"/>
  <c r="J304" i="297"/>
  <c r="J59" i="297"/>
  <c r="J83" i="297"/>
  <c r="H283" i="298"/>
  <c r="H413" i="298"/>
  <c r="K64" i="297"/>
  <c r="E191" i="297"/>
  <c r="F191" i="297" s="1"/>
  <c r="G191" i="297" s="1"/>
  <c r="K352" i="297"/>
  <c r="J382" i="297"/>
  <c r="J66" i="297"/>
  <c r="J72" i="297"/>
  <c r="K111" i="297"/>
  <c r="J320" i="297"/>
  <c r="K405" i="297"/>
  <c r="H218" i="298"/>
  <c r="H250" i="298"/>
  <c r="H348" i="298"/>
  <c r="H381" i="298"/>
  <c r="K282" i="297"/>
  <c r="K413" i="297"/>
  <c r="J148" i="297"/>
  <c r="P283" i="298"/>
  <c r="M284" i="298"/>
  <c r="O284" i="298"/>
  <c r="M309" i="298"/>
  <c r="O309" i="298"/>
  <c r="E189" i="297"/>
  <c r="F189" i="297" s="1"/>
  <c r="G189" i="297" s="1"/>
  <c r="K128" i="297"/>
  <c r="J208" i="297"/>
  <c r="K314" i="297"/>
  <c r="K316" i="297"/>
  <c r="J71" i="297"/>
  <c r="J75" i="297"/>
  <c r="J381" i="298"/>
  <c r="I283" i="298"/>
  <c r="P250" i="298"/>
  <c r="B40" i="304"/>
  <c r="O42" i="304" s="1"/>
  <c r="K264" i="297"/>
  <c r="J264" i="297"/>
  <c r="J284" i="298"/>
  <c r="E284" i="298"/>
  <c r="P284" i="298"/>
  <c r="H309" i="298"/>
  <c r="N309" i="298"/>
  <c r="J309" i="298"/>
  <c r="J221" i="297"/>
  <c r="J282" i="297"/>
  <c r="E323" i="297"/>
  <c r="F323" i="297" s="1"/>
  <c r="G323" i="297" s="1"/>
  <c r="J79" i="297"/>
  <c r="I348" i="298"/>
  <c r="I467" i="298" s="1"/>
  <c r="M283" i="298"/>
  <c r="L250" i="298"/>
  <c r="I40" i="305" s="1"/>
  <c r="J283" i="298"/>
  <c r="J413" i="298"/>
  <c r="K169" i="297"/>
  <c r="J169" i="297"/>
  <c r="O250" i="298"/>
  <c r="I284" i="298"/>
  <c r="N284" i="298"/>
  <c r="I309" i="298"/>
  <c r="P309" i="298"/>
  <c r="H267" i="297"/>
  <c r="J64" i="297"/>
  <c r="J67" i="297"/>
  <c r="J413" i="297"/>
  <c r="E314" i="297"/>
  <c r="F314" i="297" s="1"/>
  <c r="G314" i="297" s="1"/>
  <c r="K390" i="297"/>
  <c r="J411" i="297"/>
  <c r="I153" i="298"/>
  <c r="I461" i="298" s="1"/>
  <c r="N218" i="298"/>
  <c r="P218" i="298"/>
  <c r="M40" i="304" s="1"/>
  <c r="O283" i="298"/>
  <c r="L40" i="306" s="1"/>
  <c r="P348" i="298"/>
  <c r="N153" i="298"/>
  <c r="N461" i="298" s="1"/>
  <c r="M348" i="298"/>
  <c r="M467" i="298" s="1"/>
  <c r="O381" i="298"/>
  <c r="O468" i="298" s="1"/>
  <c r="N381" i="298"/>
  <c r="M413" i="298"/>
  <c r="J173" i="297"/>
  <c r="K173" i="297"/>
  <c r="N182" i="298"/>
  <c r="N185" i="298" s="1"/>
  <c r="K40" i="303" s="1"/>
  <c r="M182" i="298"/>
  <c r="M185" i="298" s="1"/>
  <c r="O182" i="298"/>
  <c r="O185" i="298" s="1"/>
  <c r="L40" i="303" s="1"/>
  <c r="J182" i="298"/>
  <c r="J185" i="298" s="1"/>
  <c r="E182" i="298"/>
  <c r="I182" i="298"/>
  <c r="P182" i="298"/>
  <c r="P185" i="298" s="1"/>
  <c r="H182" i="298"/>
  <c r="H185" i="298" s="1"/>
  <c r="L182" i="298"/>
  <c r="L185" i="298" s="1"/>
  <c r="K182" i="298"/>
  <c r="K185" i="298" s="1"/>
  <c r="J461" i="298"/>
  <c r="G40" i="302"/>
  <c r="F40" i="308"/>
  <c r="F40" i="302"/>
  <c r="K40" i="302"/>
  <c r="N468" i="298"/>
  <c r="K40" i="309"/>
  <c r="M461" i="298"/>
  <c r="J40" i="302"/>
  <c r="K467" i="298"/>
  <c r="H40" i="308"/>
  <c r="M40" i="299"/>
  <c r="P459" i="298"/>
  <c r="L467" i="298"/>
  <c r="I40" i="308"/>
  <c r="J468" i="298"/>
  <c r="G40" i="309"/>
  <c r="P464" i="298"/>
  <c r="M40" i="305"/>
  <c r="K300" i="297"/>
  <c r="J300" i="297"/>
  <c r="L307" i="298"/>
  <c r="J307" i="298"/>
  <c r="H307" i="298"/>
  <c r="P307" i="298"/>
  <c r="O307" i="298"/>
  <c r="K307" i="298"/>
  <c r="L469" i="298"/>
  <c r="I40" i="310"/>
  <c r="M307" i="298"/>
  <c r="E237" i="297"/>
  <c r="F237" i="297" s="1"/>
  <c r="G237" i="297" s="1"/>
  <c r="J124" i="297"/>
  <c r="J155" i="297"/>
  <c r="K171" i="297"/>
  <c r="J206" i="297"/>
  <c r="J405" i="297"/>
  <c r="L311" i="298"/>
  <c r="J311" i="298"/>
  <c r="O311" i="298"/>
  <c r="K311" i="298"/>
  <c r="P311" i="298"/>
  <c r="H311" i="298"/>
  <c r="K223" i="297"/>
  <c r="J223" i="297"/>
  <c r="J126" i="297"/>
  <c r="K126" i="297"/>
  <c r="K414" i="297"/>
  <c r="K268" i="297"/>
  <c r="J268" i="297"/>
  <c r="J370" i="297"/>
  <c r="K370" i="297"/>
  <c r="J107" i="297"/>
  <c r="K107" i="297"/>
  <c r="E468" i="298"/>
  <c r="B40" i="309"/>
  <c r="O153" i="298"/>
  <c r="K381" i="298"/>
  <c r="N413" i="298"/>
  <c r="L381" i="298"/>
  <c r="N42" i="304"/>
  <c r="J348" i="298"/>
  <c r="J469" i="298"/>
  <c r="G40" i="310"/>
  <c r="I381" i="298"/>
  <c r="M469" i="298"/>
  <c r="J40" i="310"/>
  <c r="E413" i="298"/>
  <c r="L461" i="298"/>
  <c r="I40" i="302"/>
  <c r="F468" i="298"/>
  <c r="C40" i="309"/>
  <c r="F467" i="298"/>
  <c r="C40" i="308"/>
  <c r="I185" i="298"/>
  <c r="I462" i="298" s="1"/>
  <c r="N307" i="298"/>
  <c r="K422" i="297"/>
  <c r="K201" i="297"/>
  <c r="K148" i="297"/>
  <c r="K321" i="297"/>
  <c r="J217" i="297"/>
  <c r="J313" i="297"/>
  <c r="K334" i="297"/>
  <c r="K320" i="297"/>
  <c r="E339" i="297"/>
  <c r="F339" i="297" s="1"/>
  <c r="G339" i="297" s="1"/>
  <c r="K227" i="297"/>
  <c r="J227" i="297"/>
  <c r="K213" i="297"/>
  <c r="J213" i="297"/>
  <c r="J285" i="297"/>
  <c r="K285" i="297"/>
  <c r="J360" i="297"/>
  <c r="K360" i="297"/>
  <c r="J234" i="297"/>
  <c r="K234" i="297"/>
  <c r="J372" i="297"/>
  <c r="K372" i="297"/>
  <c r="K83" i="297"/>
  <c r="E465" i="298"/>
  <c r="B40" i="306"/>
  <c r="P413" i="298"/>
  <c r="E153" i="298"/>
  <c r="N348" i="298"/>
  <c r="M381" i="298"/>
  <c r="K413" i="298"/>
  <c r="K263" i="297"/>
  <c r="J263" i="297"/>
  <c r="E185" i="298"/>
  <c r="F462" i="298" s="1"/>
  <c r="I307" i="298"/>
  <c r="E355" i="297"/>
  <c r="F355" i="297" s="1"/>
  <c r="G355" i="297" s="1"/>
  <c r="E375" i="297"/>
  <c r="F375" i="297" s="1"/>
  <c r="G375" i="297" s="1"/>
  <c r="E347" i="297"/>
  <c r="F347" i="297" s="1"/>
  <c r="G347" i="297" s="1"/>
  <c r="J74" i="297"/>
  <c r="K349" i="297"/>
  <c r="J143" i="297"/>
  <c r="K143" i="297"/>
  <c r="P295" i="298"/>
  <c r="N295" i="298"/>
  <c r="E295" i="298"/>
  <c r="L295" i="298"/>
  <c r="J295" i="298"/>
  <c r="I295" i="298"/>
  <c r="M295" i="298"/>
  <c r="O295" i="298"/>
  <c r="K295" i="298"/>
  <c r="K253" i="297"/>
  <c r="J253" i="297"/>
  <c r="O348" i="298"/>
  <c r="K153" i="298"/>
  <c r="I413" i="298"/>
  <c r="B40" i="310"/>
  <c r="O42" i="310" s="1"/>
  <c r="E469" i="298"/>
  <c r="K63" i="297"/>
  <c r="O413" i="298"/>
  <c r="N42" i="308"/>
  <c r="O42" i="308"/>
  <c r="F40" i="303"/>
  <c r="C40" i="303"/>
  <c r="P286" i="298"/>
  <c r="M286" i="298"/>
  <c r="I286" i="298"/>
  <c r="L286" i="298"/>
  <c r="J286" i="298"/>
  <c r="O286" i="298"/>
  <c r="N286" i="298"/>
  <c r="K286" i="298"/>
  <c r="E286" i="298"/>
  <c r="D448" i="298"/>
  <c r="M294" i="298"/>
  <c r="I294" i="298"/>
  <c r="L294" i="298"/>
  <c r="J294" i="298"/>
  <c r="O294" i="298"/>
  <c r="N294" i="298"/>
  <c r="K294" i="298"/>
  <c r="E294" i="298"/>
  <c r="P294" i="298"/>
  <c r="K157" i="297"/>
  <c r="J157" i="297"/>
  <c r="J114" i="297"/>
  <c r="K114" i="297"/>
  <c r="K165" i="297"/>
  <c r="J165" i="297"/>
  <c r="J181" i="297"/>
  <c r="K181" i="297"/>
  <c r="H204" i="297"/>
  <c r="E204" i="297"/>
  <c r="F204" i="297" s="1"/>
  <c r="G204" i="297" s="1"/>
  <c r="J103" i="297"/>
  <c r="K141" i="297"/>
  <c r="J141" i="297"/>
  <c r="H118" i="297"/>
  <c r="E118" i="297"/>
  <c r="F118" i="297" s="1"/>
  <c r="G118" i="297" s="1"/>
  <c r="K133" i="297"/>
  <c r="J133" i="297"/>
  <c r="J198" i="297"/>
  <c r="K198" i="297"/>
  <c r="K211" i="297"/>
  <c r="J211" i="297"/>
  <c r="J230" i="297"/>
  <c r="K230" i="297"/>
  <c r="K239" i="297"/>
  <c r="J239" i="297"/>
  <c r="J277" i="297"/>
  <c r="K277" i="297"/>
  <c r="J193" i="297"/>
  <c r="K193" i="297"/>
  <c r="J209" i="297"/>
  <c r="K209" i="297"/>
  <c r="K216" i="297"/>
  <c r="J216" i="297"/>
  <c r="K232" i="297"/>
  <c r="J232" i="297"/>
  <c r="J241" i="297"/>
  <c r="K241" i="297"/>
  <c r="K244" i="297"/>
  <c r="J244" i="297"/>
  <c r="K279" i="297"/>
  <c r="J279" i="297"/>
  <c r="J245" i="297"/>
  <c r="K245" i="297"/>
  <c r="K248" i="297"/>
  <c r="J248" i="297"/>
  <c r="E279" i="297"/>
  <c r="F279" i="297" s="1"/>
  <c r="G279" i="297" s="1"/>
  <c r="K233" i="297"/>
  <c r="J233" i="297"/>
  <c r="E211" i="297"/>
  <c r="F211" i="297" s="1"/>
  <c r="G211" i="297" s="1"/>
  <c r="K215" i="297"/>
  <c r="J215" i="297"/>
  <c r="K166" i="297"/>
  <c r="J166" i="297"/>
  <c r="K191" i="297"/>
  <c r="J191" i="297"/>
  <c r="K243" i="297"/>
  <c r="J243" i="297"/>
  <c r="K261" i="297"/>
  <c r="J261" i="297"/>
  <c r="K289" i="297"/>
  <c r="J289" i="297"/>
  <c r="J345" i="297"/>
  <c r="J362" i="297"/>
  <c r="K362" i="297"/>
  <c r="K351" i="297"/>
  <c r="J351" i="297"/>
  <c r="K367" i="297"/>
  <c r="J367" i="297"/>
  <c r="K379" i="297"/>
  <c r="J379" i="297"/>
  <c r="K355" i="297"/>
  <c r="J355" i="297"/>
  <c r="M446" i="298"/>
  <c r="I446" i="298"/>
  <c r="P446" i="298"/>
  <c r="L446" i="298"/>
  <c r="E446" i="298"/>
  <c r="H446" i="298"/>
  <c r="B40" i="311"/>
  <c r="O446" i="298"/>
  <c r="K446" i="298"/>
  <c r="E470" i="298"/>
  <c r="J446" i="298"/>
  <c r="N446" i="298"/>
  <c r="I465" i="298"/>
  <c r="F40" i="306"/>
  <c r="E40" i="305"/>
  <c r="H464" i="298"/>
  <c r="F250" i="298"/>
  <c r="H40" i="304"/>
  <c r="K463" i="298"/>
  <c r="J459" i="298"/>
  <c r="G40" i="299"/>
  <c r="N465" i="298"/>
  <c r="K40" i="306"/>
  <c r="F465" i="298"/>
  <c r="C40" i="306"/>
  <c r="I464" i="298"/>
  <c r="F40" i="305"/>
  <c r="J463" i="298"/>
  <c r="G40" i="304"/>
  <c r="M459" i="298"/>
  <c r="J40" i="299"/>
  <c r="H461" i="298"/>
  <c r="F153" i="298"/>
  <c r="E40" i="302"/>
  <c r="H468" i="298"/>
  <c r="F381" i="298"/>
  <c r="E40" i="309"/>
  <c r="K105" i="297"/>
  <c r="J105" i="297"/>
  <c r="O42" i="303"/>
  <c r="N42" i="303"/>
  <c r="H286" i="298"/>
  <c r="J158" i="297"/>
  <c r="K158" i="297"/>
  <c r="J146" i="297"/>
  <c r="K146" i="297"/>
  <c r="J154" i="297"/>
  <c r="K154" i="297"/>
  <c r="J98" i="297"/>
  <c r="K98" i="297"/>
  <c r="H175" i="297"/>
  <c r="E175" i="297"/>
  <c r="F175" i="297" s="1"/>
  <c r="G175" i="297" s="1"/>
  <c r="J106" i="297"/>
  <c r="K106" i="297"/>
  <c r="H102" i="297"/>
  <c r="E102" i="297"/>
  <c r="F102" i="297" s="1"/>
  <c r="G102" i="297" s="1"/>
  <c r="J139" i="297"/>
  <c r="K139" i="297"/>
  <c r="K162" i="297"/>
  <c r="J162" i="297"/>
  <c r="J176" i="297"/>
  <c r="K176" i="297"/>
  <c r="J201" i="297"/>
  <c r="K142" i="297"/>
  <c r="J142" i="297"/>
  <c r="K247" i="297"/>
  <c r="J247" i="297"/>
  <c r="J290" i="297"/>
  <c r="K290" i="297"/>
  <c r="K113" i="297"/>
  <c r="J113" i="297"/>
  <c r="K150" i="297"/>
  <c r="J150" i="297"/>
  <c r="K195" i="297"/>
  <c r="J195" i="297"/>
  <c r="J270" i="297"/>
  <c r="K270" i="297"/>
  <c r="K276" i="297"/>
  <c r="J276" i="297"/>
  <c r="K287" i="297"/>
  <c r="J287" i="297"/>
  <c r="J140" i="297"/>
  <c r="K140" i="297"/>
  <c r="K272" i="297"/>
  <c r="J272" i="297"/>
  <c r="K288" i="297"/>
  <c r="J288" i="297"/>
  <c r="E291" i="297"/>
  <c r="F291" i="297" s="1"/>
  <c r="G291" i="297" s="1"/>
  <c r="H291" i="297"/>
  <c r="E295" i="297"/>
  <c r="F295" i="297" s="1"/>
  <c r="G295" i="297" s="1"/>
  <c r="H295" i="297"/>
  <c r="K203" i="297"/>
  <c r="J203" i="297"/>
  <c r="K265" i="297"/>
  <c r="J265" i="297"/>
  <c r="K153" i="297"/>
  <c r="J153" i="297"/>
  <c r="K235" i="297"/>
  <c r="J235" i="297"/>
  <c r="K240" i="297"/>
  <c r="J240" i="297"/>
  <c r="J281" i="297"/>
  <c r="J212" i="297"/>
  <c r="K212" i="297"/>
  <c r="K225" i="297"/>
  <c r="J225" i="297"/>
  <c r="J292" i="297"/>
  <c r="K292" i="297"/>
  <c r="K363" i="297"/>
  <c r="J363" i="297"/>
  <c r="K375" i="297"/>
  <c r="J375" i="297"/>
  <c r="E384" i="297"/>
  <c r="F384" i="297" s="1"/>
  <c r="G384" i="297" s="1"/>
  <c r="H384" i="297"/>
  <c r="E392" i="297"/>
  <c r="F392" i="297" s="1"/>
  <c r="G392" i="297" s="1"/>
  <c r="H392" i="297"/>
  <c r="J400" i="297"/>
  <c r="K400" i="297"/>
  <c r="E408" i="297"/>
  <c r="F408" i="297" s="1"/>
  <c r="G408" i="297" s="1"/>
  <c r="H408" i="297"/>
  <c r="J416" i="297"/>
  <c r="K416" i="297"/>
  <c r="M120" i="298"/>
  <c r="O120" i="298"/>
  <c r="K120" i="298"/>
  <c r="E460" i="298"/>
  <c r="P120" i="298"/>
  <c r="N120" i="298"/>
  <c r="L120" i="298"/>
  <c r="J120" i="298"/>
  <c r="H120" i="298"/>
  <c r="B40" i="301"/>
  <c r="I120" i="298"/>
  <c r="E120" i="298"/>
  <c r="N464" i="298"/>
  <c r="K40" i="305"/>
  <c r="F464" i="298"/>
  <c r="C40" i="305"/>
  <c r="I463" i="298"/>
  <c r="F40" i="304"/>
  <c r="E40" i="299"/>
  <c r="H459" i="298"/>
  <c r="F89" i="298"/>
  <c r="L465" i="298"/>
  <c r="I40" i="306"/>
  <c r="O464" i="298"/>
  <c r="L40" i="305"/>
  <c r="P463" i="298"/>
  <c r="H463" i="298"/>
  <c r="E40" i="304"/>
  <c r="F218" i="298"/>
  <c r="K459" i="298"/>
  <c r="H40" i="299"/>
  <c r="F413" i="298"/>
  <c r="H469" i="298"/>
  <c r="E40" i="310"/>
  <c r="K97" i="297"/>
  <c r="J97" i="297"/>
  <c r="D315" i="298"/>
  <c r="K117" i="297"/>
  <c r="J117" i="297"/>
  <c r="M290" i="298"/>
  <c r="I290" i="298"/>
  <c r="P290" i="298"/>
  <c r="L290" i="298"/>
  <c r="J290" i="298"/>
  <c r="O290" i="298"/>
  <c r="N290" i="298"/>
  <c r="K290" i="298"/>
  <c r="E290" i="298"/>
  <c r="M298" i="298"/>
  <c r="I298" i="298"/>
  <c r="L298" i="298"/>
  <c r="J298" i="298"/>
  <c r="O298" i="298"/>
  <c r="P298" i="298"/>
  <c r="E298" i="298"/>
  <c r="K298" i="298"/>
  <c r="N298" i="298"/>
  <c r="M310" i="298"/>
  <c r="I310" i="298"/>
  <c r="P310" i="298"/>
  <c r="L310" i="298"/>
  <c r="J310" i="298"/>
  <c r="O310" i="298"/>
  <c r="N310" i="298"/>
  <c r="K310" i="298"/>
  <c r="E310" i="298"/>
  <c r="H310" i="298"/>
  <c r="J100" i="297"/>
  <c r="K100" i="297"/>
  <c r="K119" i="297"/>
  <c r="K161" i="297"/>
  <c r="J161" i="297"/>
  <c r="E181" i="297"/>
  <c r="F181" i="297" s="1"/>
  <c r="G181" i="297" s="1"/>
  <c r="J159" i="297"/>
  <c r="K159" i="297"/>
  <c r="K177" i="297"/>
  <c r="J177" i="297"/>
  <c r="K183" i="297"/>
  <c r="J183" i="297"/>
  <c r="H196" i="297"/>
  <c r="E196" i="297"/>
  <c r="F196" i="297" s="1"/>
  <c r="G196" i="297" s="1"/>
  <c r="K84" i="297"/>
  <c r="J84" i="297"/>
  <c r="H109" i="297"/>
  <c r="E109" i="297"/>
  <c r="F109" i="297" s="1"/>
  <c r="G109" i="297" s="1"/>
  <c r="K129" i="297"/>
  <c r="J129" i="297"/>
  <c r="H149" i="297"/>
  <c r="E149" i="297"/>
  <c r="F149" i="297" s="1"/>
  <c r="G149" i="297" s="1"/>
  <c r="K187" i="297"/>
  <c r="J187" i="297"/>
  <c r="E261" i="297"/>
  <c r="F261" i="297" s="1"/>
  <c r="G261" i="297" s="1"/>
  <c r="K130" i="297"/>
  <c r="J130" i="297"/>
  <c r="J186" i="297"/>
  <c r="K186" i="297"/>
  <c r="K207" i="297"/>
  <c r="J207" i="297"/>
  <c r="J246" i="297"/>
  <c r="K246" i="297"/>
  <c r="J197" i="297"/>
  <c r="K197" i="297"/>
  <c r="E203" i="297"/>
  <c r="F203" i="297" s="1"/>
  <c r="G203" i="297" s="1"/>
  <c r="J226" i="297"/>
  <c r="K226" i="297"/>
  <c r="J262" i="297"/>
  <c r="K262" i="297"/>
  <c r="H296" i="297"/>
  <c r="E296" i="297"/>
  <c r="F296" i="297" s="1"/>
  <c r="G296" i="297" s="1"/>
  <c r="K138" i="297"/>
  <c r="J138" i="297"/>
  <c r="J151" i="297"/>
  <c r="K151" i="297"/>
  <c r="K255" i="297"/>
  <c r="J255" i="297"/>
  <c r="J237" i="297"/>
  <c r="K237" i="297"/>
  <c r="K293" i="297"/>
  <c r="K88" i="297"/>
  <c r="J88" i="297"/>
  <c r="K228" i="297"/>
  <c r="J228" i="297"/>
  <c r="J298" i="297"/>
  <c r="K298" i="297"/>
  <c r="K271" i="297"/>
  <c r="J271" i="297"/>
  <c r="E177" i="297"/>
  <c r="F177" i="297" s="1"/>
  <c r="G177" i="297" s="1"/>
  <c r="J256" i="297"/>
  <c r="K256" i="297"/>
  <c r="J358" i="297"/>
  <c r="K358" i="297"/>
  <c r="K369" i="297"/>
  <c r="J369" i="297"/>
  <c r="K297" i="297"/>
  <c r="K343" i="297"/>
  <c r="J343" i="297"/>
  <c r="K347" i="297"/>
  <c r="J347" i="297"/>
  <c r="J374" i="297"/>
  <c r="K374" i="297"/>
  <c r="K381" i="297"/>
  <c r="J381" i="297"/>
  <c r="K339" i="297"/>
  <c r="J339" i="297"/>
  <c r="E381" i="297"/>
  <c r="F381" i="297" s="1"/>
  <c r="G381" i="297" s="1"/>
  <c r="J348" i="297"/>
  <c r="K348" i="297"/>
  <c r="K359" i="297"/>
  <c r="J359" i="297"/>
  <c r="K371" i="297"/>
  <c r="J371" i="297"/>
  <c r="M465" i="298"/>
  <c r="J40" i="306"/>
  <c r="L40" i="304"/>
  <c r="O463" i="298"/>
  <c r="N459" i="298"/>
  <c r="K40" i="299"/>
  <c r="F459" i="298"/>
  <c r="C40" i="299"/>
  <c r="J465" i="298"/>
  <c r="G40" i="306"/>
  <c r="M464" i="298"/>
  <c r="J40" i="305"/>
  <c r="N463" i="298"/>
  <c r="K40" i="304"/>
  <c r="F463" i="298"/>
  <c r="C40" i="304"/>
  <c r="I459" i="298"/>
  <c r="F40" i="299"/>
  <c r="P468" i="298"/>
  <c r="M40" i="309"/>
  <c r="J93" i="297"/>
  <c r="K93" i="297"/>
  <c r="K101" i="297"/>
  <c r="J101" i="297"/>
  <c r="K145" i="297"/>
  <c r="J145" i="297"/>
  <c r="J85" i="297"/>
  <c r="K85" i="297"/>
  <c r="J91" i="297"/>
  <c r="K91" i="297"/>
  <c r="J104" i="297"/>
  <c r="K104" i="297"/>
  <c r="H137" i="297"/>
  <c r="E137" i="297"/>
  <c r="F137" i="297" s="1"/>
  <c r="G137" i="297" s="1"/>
  <c r="K180" i="297"/>
  <c r="J180" i="297"/>
  <c r="J185" i="297"/>
  <c r="K185" i="297"/>
  <c r="J110" i="297"/>
  <c r="K110" i="297"/>
  <c r="J127" i="297"/>
  <c r="K127" i="297"/>
  <c r="E265" i="297"/>
  <c r="F265" i="297" s="1"/>
  <c r="G265" i="297" s="1"/>
  <c r="J205" i="297"/>
  <c r="K205" i="297"/>
  <c r="H220" i="297"/>
  <c r="E220" i="297"/>
  <c r="F220" i="297" s="1"/>
  <c r="G220" i="297" s="1"/>
  <c r="K229" i="297"/>
  <c r="J229" i="297"/>
  <c r="J249" i="297"/>
  <c r="K249" i="297"/>
  <c r="K267" i="297"/>
  <c r="J267" i="297"/>
  <c r="J280" i="297"/>
  <c r="K280" i="297"/>
  <c r="K189" i="297"/>
  <c r="J189" i="297"/>
  <c r="K231" i="297"/>
  <c r="J231" i="297"/>
  <c r="J238" i="297"/>
  <c r="K238" i="297"/>
  <c r="K251" i="297"/>
  <c r="J251" i="297"/>
  <c r="J266" i="297"/>
  <c r="K266" i="297"/>
  <c r="J172" i="297"/>
  <c r="K172" i="297"/>
  <c r="K200" i="297"/>
  <c r="J200" i="297"/>
  <c r="K219" i="297"/>
  <c r="J219" i="297"/>
  <c r="J242" i="297"/>
  <c r="K242" i="297"/>
  <c r="K283" i="297"/>
  <c r="J283" i="297"/>
  <c r="J284" i="297"/>
  <c r="K284" i="297"/>
  <c r="J301" i="297"/>
  <c r="K301" i="297"/>
  <c r="J303" i="297"/>
  <c r="K303" i="297"/>
  <c r="J307" i="297"/>
  <c r="K307" i="297"/>
  <c r="J311" i="297"/>
  <c r="K311" i="297"/>
  <c r="J315" i="297"/>
  <c r="K315" i="297"/>
  <c r="J319" i="297"/>
  <c r="K319" i="297"/>
  <c r="J323" i="297"/>
  <c r="K323" i="297"/>
  <c r="J327" i="297"/>
  <c r="K327" i="297"/>
  <c r="J331" i="297"/>
  <c r="K331" i="297"/>
  <c r="H188" i="297"/>
  <c r="E188" i="297"/>
  <c r="F188" i="297" s="1"/>
  <c r="G188" i="297" s="1"/>
  <c r="K353" i="297"/>
  <c r="J353" i="297"/>
  <c r="E331" i="297"/>
  <c r="F331" i="297" s="1"/>
  <c r="G331" i="297" s="1"/>
  <c r="K357" i="297"/>
  <c r="J357" i="297"/>
  <c r="J368" i="297"/>
  <c r="K368" i="297"/>
  <c r="E307" i="297"/>
  <c r="F307" i="297" s="1"/>
  <c r="G307" i="297" s="1"/>
  <c r="E327" i="297"/>
  <c r="F327" i="297" s="1"/>
  <c r="G327" i="297" s="1"/>
  <c r="J356" i="297"/>
  <c r="K356" i="297"/>
  <c r="K361" i="297"/>
  <c r="J361" i="297"/>
  <c r="K373" i="297"/>
  <c r="J373" i="297"/>
  <c r="E388" i="297"/>
  <c r="F388" i="297" s="1"/>
  <c r="G388" i="297" s="1"/>
  <c r="H388" i="297"/>
  <c r="J396" i="297"/>
  <c r="K396" i="297"/>
  <c r="E404" i="297"/>
  <c r="F404" i="297" s="1"/>
  <c r="G404" i="297" s="1"/>
  <c r="H404" i="297"/>
  <c r="J412" i="297"/>
  <c r="K412" i="297"/>
  <c r="J420" i="297"/>
  <c r="K420" i="297"/>
  <c r="K335" i="297"/>
  <c r="J335" i="297"/>
  <c r="E351" i="297"/>
  <c r="F351" i="297" s="1"/>
  <c r="G351" i="297" s="1"/>
  <c r="K365" i="297"/>
  <c r="J365" i="297"/>
  <c r="K377" i="297"/>
  <c r="J377" i="297"/>
  <c r="H40" i="306"/>
  <c r="K465" i="298"/>
  <c r="J464" i="298"/>
  <c r="G40" i="305"/>
  <c r="M463" i="298"/>
  <c r="J40" i="304"/>
  <c r="I40" i="299"/>
  <c r="L459" i="298"/>
  <c r="P465" i="298"/>
  <c r="M40" i="306"/>
  <c r="H465" i="298"/>
  <c r="E40" i="306"/>
  <c r="F283" i="298"/>
  <c r="K464" i="298"/>
  <c r="H40" i="305"/>
  <c r="L463" i="298"/>
  <c r="I40" i="304"/>
  <c r="O459" i="298"/>
  <c r="L40" i="299"/>
  <c r="P467" i="298"/>
  <c r="M40" i="308"/>
  <c r="P461" i="298"/>
  <c r="M40" i="302"/>
  <c r="F348" i="298"/>
  <c r="H467" i="298"/>
  <c r="E40" i="308"/>
  <c r="BT339" i="315" l="1"/>
  <c r="BT404" i="315"/>
  <c r="BQ404" i="315"/>
  <c r="BT102" i="315"/>
  <c r="BS180" i="315"/>
  <c r="BT180" i="315"/>
  <c r="BO414" i="315"/>
  <c r="BP414" i="315" s="1"/>
  <c r="BT342" i="315"/>
  <c r="BQ100" i="315"/>
  <c r="BV342" i="315"/>
  <c r="BS100" i="315"/>
  <c r="BO342" i="315"/>
  <c r="BP342" i="315" s="1"/>
  <c r="BO347" i="315"/>
  <c r="BP347" i="315" s="1"/>
  <c r="BT182" i="315"/>
  <c r="BS342" i="315"/>
  <c r="BQ119" i="315"/>
  <c r="BU342" i="315"/>
  <c r="BW342" i="315"/>
  <c r="BO119" i="315"/>
  <c r="BP119" i="315" s="1"/>
  <c r="BQ145" i="315"/>
  <c r="BQ367" i="315"/>
  <c r="BT145" i="315"/>
  <c r="BU145" i="315" s="1"/>
  <c r="BW145" i="315" s="1"/>
  <c r="BU367" i="315"/>
  <c r="BS348" i="315"/>
  <c r="BS367" i="315"/>
  <c r="BQ351" i="315"/>
  <c r="BV367" i="315"/>
  <c r="BS298" i="315"/>
  <c r="BU298" i="315" s="1"/>
  <c r="BW298" i="315" s="1"/>
  <c r="BO351" i="315"/>
  <c r="BP351" i="315" s="1"/>
  <c r="BO367" i="315"/>
  <c r="BP367" i="315" s="1"/>
  <c r="BO298" i="315"/>
  <c r="BP298" i="315" s="1"/>
  <c r="BS351" i="315"/>
  <c r="BO145" i="315"/>
  <c r="BP145" i="315" s="1"/>
  <c r="BW367" i="315"/>
  <c r="BO185" i="315"/>
  <c r="BP185" i="315" s="1"/>
  <c r="BQ298" i="315"/>
  <c r="BQ191" i="315"/>
  <c r="BT328" i="315"/>
  <c r="BO181" i="315"/>
  <c r="BP181" i="315" s="1"/>
  <c r="BO328" i="315"/>
  <c r="BP328" i="315" s="1"/>
  <c r="BT181" i="315"/>
  <c r="BO191" i="315"/>
  <c r="BP191" i="315" s="1"/>
  <c r="BS191" i="315"/>
  <c r="BV191" i="315" s="1"/>
  <c r="BT395" i="315"/>
  <c r="BQ226" i="315"/>
  <c r="BO197" i="315"/>
  <c r="BP197" i="315" s="1"/>
  <c r="BT414" i="315"/>
  <c r="BQ230" i="315"/>
  <c r="BS102" i="315"/>
  <c r="BV102" i="315" s="1"/>
  <c r="BS226" i="315"/>
  <c r="BU226" i="315" s="1"/>
  <c r="BW226" i="315" s="1"/>
  <c r="BT197" i="315"/>
  <c r="BU197" i="315" s="1"/>
  <c r="BW197" i="315" s="1"/>
  <c r="BS414" i="315"/>
  <c r="BV414" i="315" s="1"/>
  <c r="BS235" i="315"/>
  <c r="BU235" i="315" s="1"/>
  <c r="BW235" i="315" s="1"/>
  <c r="BT235" i="315"/>
  <c r="BQ390" i="315"/>
  <c r="BQ345" i="315"/>
  <c r="BO190" i="315"/>
  <c r="BP190" i="315" s="1"/>
  <c r="BS390" i="315"/>
  <c r="BO345" i="315"/>
  <c r="BP345" i="315" s="1"/>
  <c r="BS190" i="315"/>
  <c r="BS345" i="315"/>
  <c r="BV345" i="315" s="1"/>
  <c r="BT190" i="315"/>
  <c r="BO230" i="315"/>
  <c r="BP230" i="315" s="1"/>
  <c r="BQ102" i="315"/>
  <c r="BT230" i="315"/>
  <c r="BV230" i="315" s="1"/>
  <c r="BO182" i="315"/>
  <c r="BP182" i="315" s="1"/>
  <c r="BS182" i="315"/>
  <c r="BS181" i="315"/>
  <c r="BV182" i="315"/>
  <c r="BW182" i="315"/>
  <c r="BU182" i="315"/>
  <c r="BT390" i="315"/>
  <c r="BQ348" i="315"/>
  <c r="BS248" i="315"/>
  <c r="BU248" i="315" s="1"/>
  <c r="BW248" i="315" s="1"/>
  <c r="BQ399" i="315"/>
  <c r="BQ362" i="315"/>
  <c r="BW399" i="315"/>
  <c r="BU399" i="315"/>
  <c r="BV399" i="315"/>
  <c r="BS399" i="315"/>
  <c r="BT399" i="315"/>
  <c r="BO355" i="315"/>
  <c r="BP355" i="315" s="1"/>
  <c r="BT127" i="315"/>
  <c r="BO348" i="315"/>
  <c r="BP348" i="315" s="1"/>
  <c r="BT362" i="315"/>
  <c r="BQ228" i="315"/>
  <c r="BO239" i="315"/>
  <c r="BP239" i="315" s="1"/>
  <c r="BQ127" i="315"/>
  <c r="BU100" i="315"/>
  <c r="BW100" i="315" s="1"/>
  <c r="BS331" i="315"/>
  <c r="BS179" i="315"/>
  <c r="BT331" i="315"/>
  <c r="BV331" i="315" s="1"/>
  <c r="BO331" i="315"/>
  <c r="BP331" i="315" s="1"/>
  <c r="BO179" i="315"/>
  <c r="BP179" i="315" s="1"/>
  <c r="BV179" i="315"/>
  <c r="BS268" i="315"/>
  <c r="BU268" i="315" s="1"/>
  <c r="BW268" i="315" s="1"/>
  <c r="BO247" i="315"/>
  <c r="BP247" i="315" s="1"/>
  <c r="BQ247" i="315"/>
  <c r="BS232" i="315"/>
  <c r="BT232" i="315"/>
  <c r="BQ242" i="315"/>
  <c r="BQ395" i="315"/>
  <c r="BO395" i="315"/>
  <c r="BP395" i="315" s="1"/>
  <c r="BW395" i="315"/>
  <c r="BU395" i="315"/>
  <c r="BS323" i="315"/>
  <c r="BU179" i="315"/>
  <c r="BV395" i="315"/>
  <c r="BT323" i="315"/>
  <c r="BQ323" i="315"/>
  <c r="BQ355" i="315"/>
  <c r="BT179" i="315"/>
  <c r="BS355" i="315"/>
  <c r="BW179" i="315"/>
  <c r="BO157" i="315"/>
  <c r="BP157" i="315" s="1"/>
  <c r="BS185" i="315"/>
  <c r="BV185" i="315" s="1"/>
  <c r="BO104" i="315"/>
  <c r="BP104" i="315" s="1"/>
  <c r="BS157" i="315"/>
  <c r="BT185" i="315"/>
  <c r="BS104" i="315"/>
  <c r="BU104" i="315" s="1"/>
  <c r="BW104" i="315" s="1"/>
  <c r="BQ388" i="315"/>
  <c r="BU140" i="315"/>
  <c r="BW140" i="315" s="1"/>
  <c r="BT157" i="315"/>
  <c r="BQ91" i="315"/>
  <c r="BQ104" i="315"/>
  <c r="BO388" i="315"/>
  <c r="BP388" i="315" s="1"/>
  <c r="BO91" i="315"/>
  <c r="BP91" i="315" s="1"/>
  <c r="BQ384" i="315"/>
  <c r="BS388" i="315"/>
  <c r="BV388" i="315" s="1"/>
  <c r="BO142" i="315"/>
  <c r="BP142" i="315" s="1"/>
  <c r="BS91" i="315"/>
  <c r="BU91" i="315" s="1"/>
  <c r="BW91" i="315" s="1"/>
  <c r="BS384" i="315"/>
  <c r="BV384" i="315" s="1"/>
  <c r="BO384" i="315"/>
  <c r="BP384" i="315" s="1"/>
  <c r="BS142" i="315"/>
  <c r="BU142" i="315" s="1"/>
  <c r="BW142" i="315" s="1"/>
  <c r="BO349" i="315"/>
  <c r="BP349" i="315" s="1"/>
  <c r="BV390" i="315"/>
  <c r="BT349" i="315"/>
  <c r="BV400" i="315"/>
  <c r="BU400" i="315"/>
  <c r="BT400" i="315"/>
  <c r="BW400" i="315"/>
  <c r="BS400" i="315"/>
  <c r="BO400" i="315"/>
  <c r="BP400" i="315" s="1"/>
  <c r="BQ400" i="315"/>
  <c r="BU228" i="315"/>
  <c r="BW228" i="315" s="1"/>
  <c r="BS349" i="315"/>
  <c r="BU355" i="315"/>
  <c r="BW355" i="315" s="1"/>
  <c r="BU348" i="315"/>
  <c r="BW348" i="315" s="1"/>
  <c r="BS362" i="315"/>
  <c r="BV408" i="315"/>
  <c r="BV137" i="315"/>
  <c r="BU282" i="315"/>
  <c r="BW282" i="315" s="1"/>
  <c r="BO231" i="315"/>
  <c r="BP231" i="315" s="1"/>
  <c r="BO180" i="315"/>
  <c r="BP180" i="315" s="1"/>
  <c r="BO404" i="315"/>
  <c r="BP404" i="315" s="1"/>
  <c r="BT119" i="315"/>
  <c r="BU119" i="315" s="1"/>
  <c r="BW119" i="315" s="1"/>
  <c r="BV328" i="315"/>
  <c r="BQ347" i="315"/>
  <c r="BO232" i="315"/>
  <c r="BP232" i="315" s="1"/>
  <c r="BT242" i="315"/>
  <c r="BV242" i="315" s="1"/>
  <c r="BO339" i="315"/>
  <c r="BP339" i="315" s="1"/>
  <c r="BR339" i="315" s="1"/>
  <c r="BS231" i="315"/>
  <c r="BT347" i="315"/>
  <c r="BU347" i="315" s="1"/>
  <c r="BW347" i="315" s="1"/>
  <c r="BU351" i="315"/>
  <c r="BW351" i="315" s="1"/>
  <c r="BO202" i="315"/>
  <c r="BP202" i="315" s="1"/>
  <c r="BS339" i="315"/>
  <c r="BU339" i="315" s="1"/>
  <c r="BW339" i="315" s="1"/>
  <c r="BO276" i="315"/>
  <c r="BP276" i="315" s="1"/>
  <c r="BT231" i="315"/>
  <c r="BV239" i="315"/>
  <c r="BQ327" i="315"/>
  <c r="BQ356" i="315"/>
  <c r="BS202" i="315"/>
  <c r="BS276" i="315"/>
  <c r="BT327" i="315"/>
  <c r="BU327" i="315" s="1"/>
  <c r="BW327" i="315" s="1"/>
  <c r="BO356" i="315"/>
  <c r="BP356" i="315" s="1"/>
  <c r="BS97" i="315"/>
  <c r="BT202" i="315"/>
  <c r="BT276" i="315"/>
  <c r="BO327" i="315"/>
  <c r="BP327" i="315" s="1"/>
  <c r="BS356" i="315"/>
  <c r="BV356" i="315" s="1"/>
  <c r="BO242" i="315"/>
  <c r="BP242" i="315" s="1"/>
  <c r="BV404" i="315"/>
  <c r="BS175" i="315"/>
  <c r="BV95" i="315"/>
  <c r="L462" i="298"/>
  <c r="I40" i="303"/>
  <c r="BU64" i="315"/>
  <c r="BW64" i="315" s="1"/>
  <c r="BV228" i="315"/>
  <c r="J40" i="308"/>
  <c r="BV180" i="315"/>
  <c r="BV140" i="315"/>
  <c r="BU404" i="315"/>
  <c r="BW404" i="315" s="1"/>
  <c r="BU146" i="315"/>
  <c r="BW146" i="315" s="1"/>
  <c r="BU95" i="315"/>
  <c r="BW95" i="315" s="1"/>
  <c r="BU90" i="315"/>
  <c r="BW90" i="315" s="1"/>
  <c r="BV350" i="315"/>
  <c r="N42" i="302"/>
  <c r="BU230" i="315"/>
  <c r="BW230" i="315" s="1"/>
  <c r="BV348" i="315"/>
  <c r="BV203" i="315"/>
  <c r="BU381" i="315"/>
  <c r="BW381" i="315" s="1"/>
  <c r="BU180" i="315"/>
  <c r="BW180" i="315" s="1"/>
  <c r="BU408" i="315"/>
  <c r="BW408" i="315" s="1"/>
  <c r="BV282" i="315"/>
  <c r="BT175" i="315"/>
  <c r="BS247" i="315"/>
  <c r="BU247" i="315" s="1"/>
  <c r="BW247" i="315" s="1"/>
  <c r="BV351" i="315"/>
  <c r="BV64" i="315"/>
  <c r="BT97" i="315"/>
  <c r="BU203" i="315"/>
  <c r="BW203" i="315" s="1"/>
  <c r="BV268" i="315"/>
  <c r="BQ175" i="315"/>
  <c r="BO268" i="315"/>
  <c r="BP268" i="315" s="1"/>
  <c r="BQ97" i="315"/>
  <c r="BV355" i="315"/>
  <c r="BU151" i="315"/>
  <c r="BW151" i="315" s="1"/>
  <c r="BU143" i="315"/>
  <c r="BW143" i="315" s="1"/>
  <c r="BU350" i="315"/>
  <c r="BW350" i="315" s="1"/>
  <c r="BV381" i="315"/>
  <c r="BQ268" i="315"/>
  <c r="BV127" i="315"/>
  <c r="BU239" i="315"/>
  <c r="BW239" i="315" s="1"/>
  <c r="BV347" i="315"/>
  <c r="BV90" i="315"/>
  <c r="BO205" i="315"/>
  <c r="BP205" i="315" s="1"/>
  <c r="BS205" i="315"/>
  <c r="BT205" i="315"/>
  <c r="BQ205" i="315"/>
  <c r="BO160" i="315"/>
  <c r="BP160" i="315" s="1"/>
  <c r="BT160" i="315"/>
  <c r="BQ160" i="315"/>
  <c r="BS160" i="315"/>
  <c r="BO204" i="315"/>
  <c r="BP204" i="315" s="1"/>
  <c r="BT204" i="315"/>
  <c r="BQ204" i="315"/>
  <c r="BS204" i="315"/>
  <c r="BQ200" i="315"/>
  <c r="BS200" i="315"/>
  <c r="BT200" i="315"/>
  <c r="BO200" i="315"/>
  <c r="BP200" i="315" s="1"/>
  <c r="BO391" i="315"/>
  <c r="BP391" i="315" s="1"/>
  <c r="BS391" i="315"/>
  <c r="BT391" i="315"/>
  <c r="BQ391" i="315"/>
  <c r="BO177" i="315"/>
  <c r="BP177" i="315" s="1"/>
  <c r="BT177" i="315"/>
  <c r="BQ177" i="315"/>
  <c r="BS177" i="315"/>
  <c r="BU137" i="315"/>
  <c r="BW137" i="315" s="1"/>
  <c r="BV143" i="315"/>
  <c r="BV100" i="315"/>
  <c r="BU127" i="315"/>
  <c r="BW127" i="315" s="1"/>
  <c r="BU331" i="315"/>
  <c r="BW331" i="315" s="1"/>
  <c r="BT186" i="315"/>
  <c r="BO186" i="315"/>
  <c r="BP186" i="315" s="1"/>
  <c r="BQ186" i="315"/>
  <c r="BS186" i="315"/>
  <c r="BS118" i="315"/>
  <c r="BO118" i="315"/>
  <c r="BP118" i="315" s="1"/>
  <c r="BQ118" i="315"/>
  <c r="BT118" i="315"/>
  <c r="BQ155" i="315"/>
  <c r="BS155" i="315"/>
  <c r="BO155" i="315"/>
  <c r="BP155" i="315" s="1"/>
  <c r="BT155" i="315"/>
  <c r="BV151" i="315"/>
  <c r="BU328" i="315"/>
  <c r="BW328" i="315" s="1"/>
  <c r="BV146" i="315"/>
  <c r="BO189" i="315"/>
  <c r="BP189" i="315" s="1"/>
  <c r="BS189" i="315"/>
  <c r="BT189" i="315"/>
  <c r="BQ189" i="315"/>
  <c r="BS393" i="315"/>
  <c r="BT393" i="315"/>
  <c r="BO393" i="315"/>
  <c r="BP393" i="315" s="1"/>
  <c r="BQ393" i="315"/>
  <c r="BQ138" i="315"/>
  <c r="BS138" i="315"/>
  <c r="BT138" i="315"/>
  <c r="BO138" i="315"/>
  <c r="BP138" i="315" s="1"/>
  <c r="BQ196" i="315"/>
  <c r="BT196" i="315"/>
  <c r="BS196" i="315"/>
  <c r="BO196" i="315"/>
  <c r="BP196" i="315" s="1"/>
  <c r="BQ161" i="315"/>
  <c r="BT161" i="315"/>
  <c r="BS161" i="315"/>
  <c r="BV161" i="315" s="1"/>
  <c r="BO161" i="315"/>
  <c r="BP161" i="315" s="1"/>
  <c r="BT273" i="315"/>
  <c r="BQ273" i="315"/>
  <c r="BO273" i="315"/>
  <c r="BP273" i="315" s="1"/>
  <c r="BS273" i="315"/>
  <c r="BV273" i="315" s="1"/>
  <c r="BT386" i="315"/>
  <c r="BS386" i="315"/>
  <c r="BQ386" i="315"/>
  <c r="BO386" i="315"/>
  <c r="BP386" i="315" s="1"/>
  <c r="BV420" i="315"/>
  <c r="BU420" i="315"/>
  <c r="BQ420" i="315"/>
  <c r="BT420" i="315"/>
  <c r="BW420" i="315"/>
  <c r="BO420" i="315"/>
  <c r="BP420" i="315" s="1"/>
  <c r="BS420" i="315"/>
  <c r="BT271" i="315"/>
  <c r="BS271" i="315"/>
  <c r="BQ271" i="315"/>
  <c r="BO271" i="315"/>
  <c r="BP271" i="315" s="1"/>
  <c r="BU178" i="315"/>
  <c r="BQ178" i="315"/>
  <c r="BT178" i="315"/>
  <c r="BW178" i="315"/>
  <c r="BS178" i="315"/>
  <c r="BV178" i="315" s="1"/>
  <c r="BO178" i="315"/>
  <c r="BP178" i="315" s="1"/>
  <c r="BT68" i="315"/>
  <c r="BQ68" i="315"/>
  <c r="BW68" i="315"/>
  <c r="BS68" i="315"/>
  <c r="BV68" i="315" s="1"/>
  <c r="BO68" i="315"/>
  <c r="BP68" i="315" s="1"/>
  <c r="BU68" i="315"/>
  <c r="BT211" i="315"/>
  <c r="BQ211" i="315"/>
  <c r="BO211" i="315"/>
  <c r="BP211" i="315" s="1"/>
  <c r="BS211" i="315"/>
  <c r="BV316" i="315"/>
  <c r="BU316" i="315"/>
  <c r="BT316" i="315"/>
  <c r="BO316" i="315"/>
  <c r="BP316" i="315" s="1"/>
  <c r="BS316" i="315"/>
  <c r="BQ316" i="315"/>
  <c r="BW316" i="315"/>
  <c r="BV376" i="315"/>
  <c r="BU376" i="315"/>
  <c r="BQ376" i="315"/>
  <c r="BT376" i="315"/>
  <c r="BO376" i="315"/>
  <c r="BP376" i="315" s="1"/>
  <c r="BW376" i="315"/>
  <c r="BS376" i="315"/>
  <c r="BS117" i="315"/>
  <c r="BO117" i="315"/>
  <c r="BP117" i="315" s="1"/>
  <c r="BT117" i="315"/>
  <c r="BQ117" i="315"/>
  <c r="BQ163" i="315"/>
  <c r="BT163" i="315"/>
  <c r="BS163" i="315"/>
  <c r="BV163" i="315" s="1"/>
  <c r="BO163" i="315"/>
  <c r="BP163" i="315" s="1"/>
  <c r="BQ244" i="315"/>
  <c r="BT244" i="315"/>
  <c r="BS244" i="315"/>
  <c r="BO244" i="315"/>
  <c r="BP244" i="315" s="1"/>
  <c r="BV309" i="315"/>
  <c r="BT309" i="315"/>
  <c r="BW309" i="315"/>
  <c r="BO309" i="315"/>
  <c r="BP309" i="315" s="1"/>
  <c r="BU309" i="315"/>
  <c r="BS309" i="315"/>
  <c r="BQ309" i="315"/>
  <c r="BT101" i="315"/>
  <c r="BS101" i="315"/>
  <c r="BO101" i="315"/>
  <c r="BP101" i="315" s="1"/>
  <c r="BQ101" i="315"/>
  <c r="BT415" i="315"/>
  <c r="BQ415" i="315"/>
  <c r="BO415" i="315"/>
  <c r="BP415" i="315" s="1"/>
  <c r="BS415" i="315"/>
  <c r="BV415" i="315" s="1"/>
  <c r="BU415" i="315"/>
  <c r="BW415" i="315" s="1"/>
  <c r="BS336" i="315"/>
  <c r="BV336" i="315" s="1"/>
  <c r="BO336" i="315"/>
  <c r="BP336" i="315" s="1"/>
  <c r="BT336" i="315"/>
  <c r="BQ336" i="315"/>
  <c r="BQ188" i="315"/>
  <c r="BT188" i="315"/>
  <c r="BS188" i="315"/>
  <c r="BO188" i="315"/>
  <c r="BP188" i="315" s="1"/>
  <c r="BQ152" i="315"/>
  <c r="BT152" i="315"/>
  <c r="BU152" i="315" s="1"/>
  <c r="BW152" i="315" s="1"/>
  <c r="BS152" i="315"/>
  <c r="BO152" i="315"/>
  <c r="BP152" i="315" s="1"/>
  <c r="BV152" i="315"/>
  <c r="BT63" i="315"/>
  <c r="BQ63" i="315"/>
  <c r="BS63" i="315"/>
  <c r="BO63" i="315"/>
  <c r="BP63" i="315" s="1"/>
  <c r="BT219" i="315"/>
  <c r="BV219" i="315" s="1"/>
  <c r="BS219" i="315"/>
  <c r="BO219" i="315"/>
  <c r="BP219" i="315" s="1"/>
  <c r="BQ219" i="315"/>
  <c r="BV308" i="315"/>
  <c r="BT308" i="315"/>
  <c r="BU308" i="315"/>
  <c r="BS308" i="315"/>
  <c r="BQ308" i="315"/>
  <c r="BW308" i="315"/>
  <c r="BO308" i="315"/>
  <c r="BP308" i="315" s="1"/>
  <c r="BT266" i="315"/>
  <c r="BS266" i="315"/>
  <c r="BQ266" i="315"/>
  <c r="BO266" i="315"/>
  <c r="BP266" i="315" s="1"/>
  <c r="BU278" i="315"/>
  <c r="BQ278" i="315"/>
  <c r="BT278" i="315"/>
  <c r="BW278" i="315"/>
  <c r="BS278" i="315"/>
  <c r="BV278" i="315" s="1"/>
  <c r="BO278" i="315"/>
  <c r="BP278" i="315" s="1"/>
  <c r="BV326" i="315"/>
  <c r="BU326" i="315"/>
  <c r="BS326" i="315"/>
  <c r="BQ326" i="315"/>
  <c r="BW326" i="315"/>
  <c r="BO326" i="315"/>
  <c r="BP326" i="315" s="1"/>
  <c r="BT326" i="315"/>
  <c r="BW344" i="315"/>
  <c r="BS344" i="315"/>
  <c r="BO344" i="315"/>
  <c r="BP344" i="315" s="1"/>
  <c r="BV344" i="315"/>
  <c r="BT344" i="315"/>
  <c r="BQ344" i="315"/>
  <c r="BU344" i="315"/>
  <c r="BT359" i="315"/>
  <c r="BS359" i="315"/>
  <c r="BQ359" i="315"/>
  <c r="BO359" i="315"/>
  <c r="BP359" i="315" s="1"/>
  <c r="BS389" i="315"/>
  <c r="BO389" i="315"/>
  <c r="BP389" i="315" s="1"/>
  <c r="BQ389" i="315"/>
  <c r="BT389" i="315"/>
  <c r="BU406" i="315"/>
  <c r="BQ406" i="315"/>
  <c r="BT406" i="315"/>
  <c r="BS406" i="315"/>
  <c r="BW406" i="315"/>
  <c r="BO406" i="315"/>
  <c r="BP406" i="315" s="1"/>
  <c r="BV406" i="315"/>
  <c r="BT383" i="315"/>
  <c r="BU383" i="315"/>
  <c r="BW383" i="315" s="1"/>
  <c r="BS383" i="315"/>
  <c r="BV383" i="315" s="1"/>
  <c r="BQ383" i="315"/>
  <c r="BO383" i="315"/>
  <c r="BP383" i="315" s="1"/>
  <c r="BS332" i="315"/>
  <c r="BO332" i="315"/>
  <c r="BP332" i="315" s="1"/>
  <c r="BT332" i="315"/>
  <c r="BQ332" i="315"/>
  <c r="BV153" i="315"/>
  <c r="BQ237" i="315"/>
  <c r="BT237" i="315"/>
  <c r="BS237" i="315"/>
  <c r="BO237" i="315"/>
  <c r="BP237" i="315" s="1"/>
  <c r="BT229" i="315"/>
  <c r="BS229" i="315"/>
  <c r="BO229" i="315"/>
  <c r="BP229" i="315" s="1"/>
  <c r="BQ229" i="315"/>
  <c r="BQ277" i="315"/>
  <c r="BT277" i="315"/>
  <c r="BS277" i="315"/>
  <c r="BV277" i="315" s="1"/>
  <c r="BO277" i="315"/>
  <c r="BP277" i="315" s="1"/>
  <c r="BW115" i="315"/>
  <c r="BS115" i="315"/>
  <c r="BO115" i="315"/>
  <c r="BP115" i="315" s="1"/>
  <c r="BV115" i="315"/>
  <c r="BQ115" i="315"/>
  <c r="BU115" i="315"/>
  <c r="BT115" i="315"/>
  <c r="BT398" i="315"/>
  <c r="BV398" i="315" s="1"/>
  <c r="BS398" i="315"/>
  <c r="BU398" i="315" s="1"/>
  <c r="BW398" i="315" s="1"/>
  <c r="BO398" i="315"/>
  <c r="BP398" i="315" s="1"/>
  <c r="BQ398" i="315"/>
  <c r="BT325" i="315"/>
  <c r="BS325" i="315"/>
  <c r="BU325" i="315" s="1"/>
  <c r="BW325" i="315" s="1"/>
  <c r="BQ325" i="315"/>
  <c r="BO325" i="315"/>
  <c r="BP325" i="315" s="1"/>
  <c r="BQ171" i="315"/>
  <c r="BT171" i="315"/>
  <c r="BS171" i="315"/>
  <c r="BU171" i="315" s="1"/>
  <c r="BW171" i="315" s="1"/>
  <c r="BO171" i="315"/>
  <c r="BP171" i="315" s="1"/>
  <c r="BU141" i="315"/>
  <c r="BQ141" i="315"/>
  <c r="BT141" i="315"/>
  <c r="BW141" i="315"/>
  <c r="BS141" i="315"/>
  <c r="BO141" i="315"/>
  <c r="BP141" i="315" s="1"/>
  <c r="BV141" i="315"/>
  <c r="BT77" i="315"/>
  <c r="BS77" i="315"/>
  <c r="BV77" i="315" s="1"/>
  <c r="BO77" i="315"/>
  <c r="BP77" i="315" s="1"/>
  <c r="BQ77" i="315"/>
  <c r="BT213" i="315"/>
  <c r="BS213" i="315"/>
  <c r="BO213" i="315"/>
  <c r="BP213" i="315" s="1"/>
  <c r="BQ213" i="315"/>
  <c r="BV213" i="315"/>
  <c r="BU213" i="315"/>
  <c r="BW213" i="315" s="1"/>
  <c r="BQ243" i="315"/>
  <c r="BT243" i="315"/>
  <c r="BS243" i="315"/>
  <c r="BO243" i="315"/>
  <c r="BP243" i="315" s="1"/>
  <c r="BT224" i="315"/>
  <c r="BS224" i="315"/>
  <c r="BO224" i="315"/>
  <c r="BP224" i="315" s="1"/>
  <c r="BV224" i="315"/>
  <c r="BU224" i="315"/>
  <c r="BW224" i="315" s="1"/>
  <c r="BQ224" i="315"/>
  <c r="BT250" i="315"/>
  <c r="BU250" i="315" s="1"/>
  <c r="BW250" i="315" s="1"/>
  <c r="BS250" i="315"/>
  <c r="BV250" i="315" s="1"/>
  <c r="BQ250" i="315"/>
  <c r="BO250" i="315"/>
  <c r="BP250" i="315" s="1"/>
  <c r="BQ311" i="315"/>
  <c r="BT311" i="315"/>
  <c r="BO311" i="315"/>
  <c r="BP311" i="315" s="1"/>
  <c r="BS311" i="315"/>
  <c r="BV311" i="315" s="1"/>
  <c r="BT297" i="315"/>
  <c r="BO297" i="315"/>
  <c r="BP297" i="315" s="1"/>
  <c r="BS297" i="315"/>
  <c r="BQ297" i="315"/>
  <c r="BO320" i="315"/>
  <c r="BP320" i="315" s="1"/>
  <c r="BT320" i="315"/>
  <c r="BS320" i="315"/>
  <c r="BQ320" i="315"/>
  <c r="BV378" i="315"/>
  <c r="BU378" i="315"/>
  <c r="BQ378" i="315"/>
  <c r="BT378" i="315"/>
  <c r="BW378" i="315"/>
  <c r="BS378" i="315"/>
  <c r="BO378" i="315"/>
  <c r="BP378" i="315" s="1"/>
  <c r="BU407" i="315"/>
  <c r="BQ407" i="315"/>
  <c r="BT407" i="315"/>
  <c r="BS407" i="315"/>
  <c r="BW407" i="315"/>
  <c r="BO407" i="315"/>
  <c r="BP407" i="315" s="1"/>
  <c r="BV407" i="315"/>
  <c r="BQ148" i="315"/>
  <c r="BT148" i="315"/>
  <c r="BS148" i="315"/>
  <c r="BO148" i="315"/>
  <c r="BP148" i="315" s="1"/>
  <c r="BV80" i="315"/>
  <c r="BU120" i="315"/>
  <c r="BW120" i="315" s="1"/>
  <c r="BQ233" i="315"/>
  <c r="BT233" i="315"/>
  <c r="BS233" i="315"/>
  <c r="BO233" i="315"/>
  <c r="BP233" i="315" s="1"/>
  <c r="BU222" i="315"/>
  <c r="BW222" i="315" s="1"/>
  <c r="BT254" i="315"/>
  <c r="BS254" i="315"/>
  <c r="BV254" i="315" s="1"/>
  <c r="BQ254" i="315"/>
  <c r="BW254" i="315"/>
  <c r="BO254" i="315"/>
  <c r="BP254" i="315" s="1"/>
  <c r="BU254" i="315"/>
  <c r="BQ281" i="315"/>
  <c r="BT281" i="315"/>
  <c r="BS281" i="315"/>
  <c r="BO281" i="315"/>
  <c r="BP281" i="315" s="1"/>
  <c r="BT65" i="315"/>
  <c r="BW65" i="315"/>
  <c r="BS65" i="315"/>
  <c r="BO65" i="315"/>
  <c r="BP65" i="315" s="1"/>
  <c r="BQ65" i="315"/>
  <c r="BV65" i="315"/>
  <c r="BU65" i="315"/>
  <c r="BT103" i="315"/>
  <c r="BS103" i="315"/>
  <c r="BO103" i="315"/>
  <c r="BP103" i="315" s="1"/>
  <c r="BQ103" i="315"/>
  <c r="BT346" i="315"/>
  <c r="BS346" i="315"/>
  <c r="BO346" i="315"/>
  <c r="BP346" i="315" s="1"/>
  <c r="BQ346" i="315"/>
  <c r="BQ194" i="315"/>
  <c r="BT194" i="315"/>
  <c r="BS194" i="315"/>
  <c r="BU194" i="315" s="1"/>
  <c r="BW194" i="315" s="1"/>
  <c r="BO194" i="315"/>
  <c r="BP194" i="315" s="1"/>
  <c r="BQ158" i="315"/>
  <c r="BT158" i="315"/>
  <c r="BS158" i="315"/>
  <c r="BO158" i="315"/>
  <c r="BP158" i="315" s="1"/>
  <c r="BT126" i="315"/>
  <c r="BS126" i="315"/>
  <c r="BU126" i="315" s="1"/>
  <c r="BW126" i="315" s="1"/>
  <c r="BO126" i="315"/>
  <c r="BP126" i="315" s="1"/>
  <c r="BV126" i="315"/>
  <c r="BQ126" i="315"/>
  <c r="BT89" i="315"/>
  <c r="BS89" i="315"/>
  <c r="BU89" i="315" s="1"/>
  <c r="BW89" i="315" s="1"/>
  <c r="BO89" i="315"/>
  <c r="BP89" i="315" s="1"/>
  <c r="BQ89" i="315"/>
  <c r="BV89" i="315"/>
  <c r="BV275" i="315"/>
  <c r="BT275" i="315"/>
  <c r="BU275" i="315"/>
  <c r="BS275" i="315"/>
  <c r="BQ275" i="315"/>
  <c r="BW275" i="315"/>
  <c r="BO275" i="315"/>
  <c r="BP275" i="315" s="1"/>
  <c r="BT221" i="315"/>
  <c r="BW221" i="315"/>
  <c r="BS221" i="315"/>
  <c r="BO221" i="315"/>
  <c r="BP221" i="315" s="1"/>
  <c r="BQ221" i="315"/>
  <c r="BV221" i="315"/>
  <c r="BU221" i="315"/>
  <c r="BT304" i="315"/>
  <c r="BS304" i="315"/>
  <c r="BQ304" i="315"/>
  <c r="BO304" i="315"/>
  <c r="BP304" i="315" s="1"/>
  <c r="BQ312" i="315"/>
  <c r="BT312" i="315"/>
  <c r="BS312" i="315"/>
  <c r="BO312" i="315"/>
  <c r="BP312" i="315" s="1"/>
  <c r="BV264" i="315"/>
  <c r="BT264" i="315"/>
  <c r="BW264" i="315"/>
  <c r="BO264" i="315"/>
  <c r="BP264" i="315" s="1"/>
  <c r="BU264" i="315"/>
  <c r="BS264" i="315"/>
  <c r="BQ264" i="315"/>
  <c r="BT307" i="315"/>
  <c r="BS307" i="315"/>
  <c r="BQ307" i="315"/>
  <c r="BO307" i="315"/>
  <c r="BP307" i="315" s="1"/>
  <c r="BT81" i="315"/>
  <c r="BQ81" i="315"/>
  <c r="BW81" i="315"/>
  <c r="BS81" i="315"/>
  <c r="BO81" i="315"/>
  <c r="BP81" i="315" s="1"/>
  <c r="BV81" i="315"/>
  <c r="BU81" i="315"/>
  <c r="BT129" i="315"/>
  <c r="BS129" i="315"/>
  <c r="BU129" i="315" s="1"/>
  <c r="BW129" i="315" s="1"/>
  <c r="BO129" i="315"/>
  <c r="BP129" i="315" s="1"/>
  <c r="BQ129" i="315"/>
  <c r="BV129" i="315"/>
  <c r="BQ246" i="315"/>
  <c r="BT246" i="315"/>
  <c r="BS246" i="315"/>
  <c r="BO246" i="315"/>
  <c r="BP246" i="315" s="1"/>
  <c r="BT314" i="315"/>
  <c r="BO314" i="315"/>
  <c r="BP314" i="315" s="1"/>
  <c r="BS314" i="315"/>
  <c r="BQ314" i="315"/>
  <c r="BQ368" i="315"/>
  <c r="BT368" i="315"/>
  <c r="BO368" i="315"/>
  <c r="BP368" i="315" s="1"/>
  <c r="BS368" i="315"/>
  <c r="BS114" i="315"/>
  <c r="BO114" i="315"/>
  <c r="BP114" i="315" s="1"/>
  <c r="BU114" i="315"/>
  <c r="BW114" i="315" s="1"/>
  <c r="BQ114" i="315"/>
  <c r="BT114" i="315"/>
  <c r="BV114" i="315"/>
  <c r="BS334" i="315"/>
  <c r="BV334" i="315" s="1"/>
  <c r="BO334" i="315"/>
  <c r="BP334" i="315" s="1"/>
  <c r="BT334" i="315"/>
  <c r="BQ334" i="315"/>
  <c r="BS116" i="315"/>
  <c r="BO116" i="315"/>
  <c r="BP116" i="315" s="1"/>
  <c r="BV116" i="315"/>
  <c r="BQ116" i="315"/>
  <c r="BT116" i="315"/>
  <c r="BU116" i="315"/>
  <c r="BW116" i="315" s="1"/>
  <c r="BV263" i="315"/>
  <c r="BT263" i="315"/>
  <c r="BU263" i="315"/>
  <c r="BS263" i="315"/>
  <c r="BQ263" i="315"/>
  <c r="BW263" i="315"/>
  <c r="BO263" i="315"/>
  <c r="BP263" i="315" s="1"/>
  <c r="BT296" i="315"/>
  <c r="BS296" i="315"/>
  <c r="BQ296" i="315"/>
  <c r="BO296" i="315"/>
  <c r="BP296" i="315" s="1"/>
  <c r="BT385" i="315"/>
  <c r="BV385" i="315"/>
  <c r="BQ385" i="315"/>
  <c r="BW385" i="315"/>
  <c r="BO385" i="315"/>
  <c r="BP385" i="315" s="1"/>
  <c r="BU385" i="315"/>
  <c r="BS385" i="315"/>
  <c r="BQ280" i="315"/>
  <c r="BT280" i="315"/>
  <c r="BS280" i="315"/>
  <c r="BO280" i="315"/>
  <c r="BP280" i="315" s="1"/>
  <c r="BT99" i="315"/>
  <c r="BQ99" i="315"/>
  <c r="BS99" i="315"/>
  <c r="BO99" i="315"/>
  <c r="BP99" i="315" s="1"/>
  <c r="BQ198" i="315"/>
  <c r="BT198" i="315"/>
  <c r="BS198" i="315"/>
  <c r="BO198" i="315"/>
  <c r="BP198" i="315" s="1"/>
  <c r="BT78" i="315"/>
  <c r="BU78" i="315" s="1"/>
  <c r="BW78" i="315" s="1"/>
  <c r="BS78" i="315"/>
  <c r="BO78" i="315"/>
  <c r="BP78" i="315" s="1"/>
  <c r="BQ78" i="315"/>
  <c r="BT220" i="315"/>
  <c r="BS220" i="315"/>
  <c r="BO220" i="315"/>
  <c r="BP220" i="315" s="1"/>
  <c r="BQ220" i="315"/>
  <c r="BQ294" i="315"/>
  <c r="BT294" i="315"/>
  <c r="BS294" i="315"/>
  <c r="BO294" i="315"/>
  <c r="BP294" i="315" s="1"/>
  <c r="BT57" i="315"/>
  <c r="BU57" i="315"/>
  <c r="BW57" i="315"/>
  <c r="BS57" i="315"/>
  <c r="BO57" i="315"/>
  <c r="BP57" i="315" s="1"/>
  <c r="BV57" i="315"/>
  <c r="BQ57" i="315"/>
  <c r="BT105" i="315"/>
  <c r="BQ105" i="315"/>
  <c r="BS105" i="315"/>
  <c r="BO105" i="315"/>
  <c r="BP105" i="315" s="1"/>
  <c r="BT402" i="315"/>
  <c r="BS402" i="315"/>
  <c r="BO402" i="315"/>
  <c r="BP402" i="315" s="1"/>
  <c r="BQ402" i="315"/>
  <c r="BV402" i="315"/>
  <c r="BU402" i="315"/>
  <c r="BW402" i="315" s="1"/>
  <c r="BS330" i="315"/>
  <c r="BU330" i="315" s="1"/>
  <c r="BW330" i="315" s="1"/>
  <c r="BO330" i="315"/>
  <c r="BP330" i="315" s="1"/>
  <c r="BV330" i="315"/>
  <c r="BT330" i="315"/>
  <c r="BQ330" i="315"/>
  <c r="BQ172" i="315"/>
  <c r="BT172" i="315"/>
  <c r="BS172" i="315"/>
  <c r="BV172" i="315" s="1"/>
  <c r="BO172" i="315"/>
  <c r="BP172" i="315" s="1"/>
  <c r="BQ144" i="315"/>
  <c r="BT144" i="315"/>
  <c r="BS144" i="315"/>
  <c r="BV144" i="315" s="1"/>
  <c r="BO144" i="315"/>
  <c r="BP144" i="315" s="1"/>
  <c r="BT74" i="315"/>
  <c r="BQ74" i="315"/>
  <c r="BS74" i="315"/>
  <c r="BV74" i="315" s="1"/>
  <c r="BO74" i="315"/>
  <c r="BP74" i="315" s="1"/>
  <c r="BQ234" i="315"/>
  <c r="BT234" i="315"/>
  <c r="BS234" i="315"/>
  <c r="BU234" i="315" s="1"/>
  <c r="BW234" i="315" s="1"/>
  <c r="BO234" i="315"/>
  <c r="BP234" i="315" s="1"/>
  <c r="BT218" i="315"/>
  <c r="BS218" i="315"/>
  <c r="BO218" i="315"/>
  <c r="BP218" i="315" s="1"/>
  <c r="BQ218" i="315"/>
  <c r="BQ283" i="315"/>
  <c r="BT283" i="315"/>
  <c r="BO283" i="315"/>
  <c r="BP283" i="315" s="1"/>
  <c r="BS283" i="315"/>
  <c r="BU283" i="315" s="1"/>
  <c r="BW283" i="315" s="1"/>
  <c r="BV286" i="315"/>
  <c r="BU286" i="315"/>
  <c r="BQ286" i="315"/>
  <c r="BT286" i="315"/>
  <c r="BW286" i="315"/>
  <c r="BS286" i="315"/>
  <c r="BO286" i="315"/>
  <c r="BP286" i="315" s="1"/>
  <c r="BT301" i="315"/>
  <c r="BO301" i="315"/>
  <c r="BP301" i="315" s="1"/>
  <c r="BS301" i="315"/>
  <c r="BQ301" i="315"/>
  <c r="BT361" i="315"/>
  <c r="BV361" i="315"/>
  <c r="BQ361" i="315"/>
  <c r="BU361" i="315"/>
  <c r="BO361" i="315"/>
  <c r="BP361" i="315" s="1"/>
  <c r="BS361" i="315"/>
  <c r="BW361" i="315"/>
  <c r="BV370" i="315"/>
  <c r="BU370" i="315"/>
  <c r="BQ370" i="315"/>
  <c r="BT370" i="315"/>
  <c r="BO370" i="315"/>
  <c r="BP370" i="315" s="1"/>
  <c r="BW370" i="315"/>
  <c r="BS370" i="315"/>
  <c r="BV421" i="315"/>
  <c r="BU421" i="315"/>
  <c r="BQ421" i="315"/>
  <c r="BT421" i="315"/>
  <c r="BO421" i="315"/>
  <c r="BP421" i="315" s="1"/>
  <c r="BW421" i="315"/>
  <c r="BS421" i="315"/>
  <c r="BV91" i="315"/>
  <c r="BT210" i="315"/>
  <c r="BQ210" i="315"/>
  <c r="BO210" i="315"/>
  <c r="BP210" i="315" s="1"/>
  <c r="BS210" i="315"/>
  <c r="BU210" i="315" s="1"/>
  <c r="BW210" i="315" s="1"/>
  <c r="BQ245" i="315"/>
  <c r="BT245" i="315"/>
  <c r="BS245" i="315"/>
  <c r="BO245" i="315"/>
  <c r="BP245" i="315" s="1"/>
  <c r="BT267" i="315"/>
  <c r="BS267" i="315"/>
  <c r="BQ267" i="315"/>
  <c r="BO267" i="315"/>
  <c r="BP267" i="315" s="1"/>
  <c r="BQ289" i="315"/>
  <c r="BT289" i="315"/>
  <c r="BS289" i="315"/>
  <c r="BO289" i="315"/>
  <c r="BP289" i="315" s="1"/>
  <c r="BU380" i="315"/>
  <c r="BW380" i="315" s="1"/>
  <c r="BQ380" i="315"/>
  <c r="BT380" i="315"/>
  <c r="BO380" i="315"/>
  <c r="BP380" i="315" s="1"/>
  <c r="BS380" i="315"/>
  <c r="BV380" i="315" s="1"/>
  <c r="BT96" i="315"/>
  <c r="BW96" i="315"/>
  <c r="BS96" i="315"/>
  <c r="BO96" i="315"/>
  <c r="BP96" i="315" s="1"/>
  <c r="BQ96" i="315"/>
  <c r="BV96" i="315"/>
  <c r="BU96" i="315"/>
  <c r="BS411" i="315"/>
  <c r="BO411" i="315"/>
  <c r="BP411" i="315" s="1"/>
  <c r="BT411" i="315"/>
  <c r="BQ411" i="315"/>
  <c r="BQ199" i="315"/>
  <c r="BT199" i="315"/>
  <c r="BV199" i="315" s="1"/>
  <c r="BS199" i="315"/>
  <c r="BU199" i="315" s="1"/>
  <c r="BW199" i="315" s="1"/>
  <c r="BO199" i="315"/>
  <c r="BP199" i="315" s="1"/>
  <c r="BQ166" i="315"/>
  <c r="BT166" i="315"/>
  <c r="BS166" i="315"/>
  <c r="BU166" i="315" s="1"/>
  <c r="BW166" i="315" s="1"/>
  <c r="BO166" i="315"/>
  <c r="BP166" i="315" s="1"/>
  <c r="BV166" i="315"/>
  <c r="BQ133" i="315"/>
  <c r="BT133" i="315"/>
  <c r="BS133" i="315"/>
  <c r="BV133" i="315" s="1"/>
  <c r="BO133" i="315"/>
  <c r="BP133" i="315" s="1"/>
  <c r="BT88" i="315"/>
  <c r="BS88" i="315"/>
  <c r="BU88" i="315" s="1"/>
  <c r="BW88" i="315" s="1"/>
  <c r="BO88" i="315"/>
  <c r="BP88" i="315" s="1"/>
  <c r="BQ88" i="315"/>
  <c r="BT225" i="315"/>
  <c r="BS225" i="315"/>
  <c r="BU225" i="315" s="1"/>
  <c r="BW225" i="315" s="1"/>
  <c r="BO225" i="315"/>
  <c r="BP225" i="315" s="1"/>
  <c r="BQ225" i="315"/>
  <c r="BV225" i="315"/>
  <c r="BQ284" i="315"/>
  <c r="BT284" i="315"/>
  <c r="BS284" i="315"/>
  <c r="BO284" i="315"/>
  <c r="BP284" i="315" s="1"/>
  <c r="BT262" i="315"/>
  <c r="BS262" i="315"/>
  <c r="BQ262" i="315"/>
  <c r="BO262" i="315"/>
  <c r="BP262" i="315" s="1"/>
  <c r="BT261" i="315"/>
  <c r="BQ261" i="315"/>
  <c r="BO261" i="315"/>
  <c r="BP261" i="315" s="1"/>
  <c r="BS261" i="315"/>
  <c r="BT306" i="315"/>
  <c r="BQ306" i="315"/>
  <c r="BO306" i="315"/>
  <c r="BP306" i="315" s="1"/>
  <c r="BS306" i="315"/>
  <c r="BQ313" i="315"/>
  <c r="BT313" i="315"/>
  <c r="BS313" i="315"/>
  <c r="BO313" i="315"/>
  <c r="BP313" i="315" s="1"/>
  <c r="BT387" i="315"/>
  <c r="BS387" i="315"/>
  <c r="BO387" i="315"/>
  <c r="BP387" i="315" s="1"/>
  <c r="BQ387" i="315"/>
  <c r="BV417" i="315"/>
  <c r="BT417" i="315"/>
  <c r="BU417" i="315"/>
  <c r="BS417" i="315"/>
  <c r="BW417" i="315"/>
  <c r="BQ417" i="315"/>
  <c r="BO417" i="315"/>
  <c r="BP417" i="315" s="1"/>
  <c r="BV379" i="315"/>
  <c r="BU379" i="315"/>
  <c r="BQ379" i="315"/>
  <c r="BT379" i="315"/>
  <c r="BW379" i="315"/>
  <c r="BS379" i="315"/>
  <c r="BO379" i="315"/>
  <c r="BP379" i="315" s="1"/>
  <c r="BU384" i="315"/>
  <c r="BW384" i="315" s="1"/>
  <c r="BV259" i="315"/>
  <c r="BT259" i="315"/>
  <c r="BU259" i="315"/>
  <c r="BS259" i="315"/>
  <c r="BQ259" i="315"/>
  <c r="BO259" i="315"/>
  <c r="BP259" i="315" s="1"/>
  <c r="BW259" i="315"/>
  <c r="BQ241" i="315"/>
  <c r="BT241" i="315"/>
  <c r="BS241" i="315"/>
  <c r="BU241" i="315" s="1"/>
  <c r="BW241" i="315" s="1"/>
  <c r="BO241" i="315"/>
  <c r="BP241" i="315" s="1"/>
  <c r="BT270" i="315"/>
  <c r="BS270" i="315"/>
  <c r="BQ270" i="315"/>
  <c r="BO270" i="315"/>
  <c r="BP270" i="315" s="1"/>
  <c r="BV285" i="315"/>
  <c r="BU285" i="315"/>
  <c r="BQ285" i="315"/>
  <c r="BT285" i="315"/>
  <c r="BW285" i="315"/>
  <c r="BS285" i="315"/>
  <c r="BO285" i="315"/>
  <c r="BP285" i="315" s="1"/>
  <c r="BV360" i="315"/>
  <c r="BT71" i="315"/>
  <c r="BQ71" i="315"/>
  <c r="BW71" i="315"/>
  <c r="BS71" i="315"/>
  <c r="BO71" i="315"/>
  <c r="BP71" i="315" s="1"/>
  <c r="BU71" i="315"/>
  <c r="BV71" i="315"/>
  <c r="BT109" i="315"/>
  <c r="BS109" i="315"/>
  <c r="BO109" i="315"/>
  <c r="BP109" i="315" s="1"/>
  <c r="BQ109" i="315"/>
  <c r="BS413" i="315"/>
  <c r="BO413" i="315"/>
  <c r="BP413" i="315" s="1"/>
  <c r="BT413" i="315"/>
  <c r="BQ413" i="315"/>
  <c r="BS333" i="315"/>
  <c r="BV333" i="315" s="1"/>
  <c r="BO333" i="315"/>
  <c r="BP333" i="315" s="1"/>
  <c r="BT333" i="315"/>
  <c r="BQ333" i="315"/>
  <c r="BQ176" i="315"/>
  <c r="BT176" i="315"/>
  <c r="BS176" i="315"/>
  <c r="BO176" i="315"/>
  <c r="BP176" i="315" s="1"/>
  <c r="BQ149" i="315"/>
  <c r="BT149" i="315"/>
  <c r="BS149" i="315"/>
  <c r="BO149" i="315"/>
  <c r="BP149" i="315" s="1"/>
  <c r="BT61" i="315"/>
  <c r="BU61" i="315" s="1"/>
  <c r="BW61" i="315" s="1"/>
  <c r="BQ61" i="315"/>
  <c r="BS61" i="315"/>
  <c r="BO61" i="315"/>
  <c r="BP61" i="315" s="1"/>
  <c r="BT108" i="315"/>
  <c r="BV108" i="315" s="1"/>
  <c r="BS108" i="315"/>
  <c r="BO108" i="315"/>
  <c r="BP108" i="315" s="1"/>
  <c r="BQ108" i="315"/>
  <c r="BU108" i="315"/>
  <c r="BW108" i="315" s="1"/>
  <c r="BT212" i="315"/>
  <c r="BS212" i="315"/>
  <c r="BV212" i="315"/>
  <c r="BQ212" i="315"/>
  <c r="BU212" i="315"/>
  <c r="BW212" i="315" s="1"/>
  <c r="BO212" i="315"/>
  <c r="BP212" i="315" s="1"/>
  <c r="BV300" i="315"/>
  <c r="BT300" i="315"/>
  <c r="BU300" i="315"/>
  <c r="BS300" i="315"/>
  <c r="BQ300" i="315"/>
  <c r="BW300" i="315"/>
  <c r="BO300" i="315"/>
  <c r="BP300" i="315" s="1"/>
  <c r="BT258" i="315"/>
  <c r="BS258" i="315"/>
  <c r="BV258" i="315" s="1"/>
  <c r="BQ258" i="315"/>
  <c r="BW258" i="315"/>
  <c r="BO258" i="315"/>
  <c r="BP258" i="315" s="1"/>
  <c r="BU258" i="315"/>
  <c r="BU249" i="315"/>
  <c r="BQ249" i="315"/>
  <c r="BT249" i="315"/>
  <c r="BW249" i="315"/>
  <c r="BS249" i="315"/>
  <c r="BV249" i="315" s="1"/>
  <c r="BO249" i="315"/>
  <c r="BP249" i="315" s="1"/>
  <c r="BT252" i="315"/>
  <c r="BO252" i="315"/>
  <c r="BP252" i="315" s="1"/>
  <c r="BS252" i="315"/>
  <c r="BV252" i="315" s="1"/>
  <c r="BQ252" i="315"/>
  <c r="BV302" i="315"/>
  <c r="BT302" i="315"/>
  <c r="BQ302" i="315"/>
  <c r="BW302" i="315"/>
  <c r="BO302" i="315"/>
  <c r="BP302" i="315" s="1"/>
  <c r="BU302" i="315"/>
  <c r="BS302" i="315"/>
  <c r="BT357" i="315"/>
  <c r="BS357" i="315"/>
  <c r="BU357" i="315" s="1"/>
  <c r="BW357" i="315" s="1"/>
  <c r="BO357" i="315"/>
  <c r="BP357" i="315" s="1"/>
  <c r="BV357" i="315"/>
  <c r="BQ357" i="315"/>
  <c r="BT92" i="315"/>
  <c r="BV92" i="315" s="1"/>
  <c r="BS92" i="315"/>
  <c r="BO92" i="315"/>
  <c r="BP92" i="315" s="1"/>
  <c r="BU92" i="315"/>
  <c r="BW92" i="315" s="1"/>
  <c r="BQ92" i="315"/>
  <c r="BT315" i="315"/>
  <c r="BV315" i="315" s="1"/>
  <c r="BO315" i="315"/>
  <c r="BP315" i="315" s="1"/>
  <c r="BS315" i="315"/>
  <c r="BU315" i="315" s="1"/>
  <c r="BW315" i="315" s="1"/>
  <c r="BQ315" i="315"/>
  <c r="BV369" i="315"/>
  <c r="BU369" i="315"/>
  <c r="BQ369" i="315"/>
  <c r="BT369" i="315"/>
  <c r="BW369" i="315"/>
  <c r="BS369" i="315"/>
  <c r="BO369" i="315"/>
  <c r="BP369" i="315" s="1"/>
  <c r="BQ405" i="315"/>
  <c r="BT405" i="315"/>
  <c r="BS405" i="315"/>
  <c r="BO405" i="315"/>
  <c r="BP405" i="315" s="1"/>
  <c r="BT358" i="315"/>
  <c r="BQ358" i="315"/>
  <c r="BO358" i="315"/>
  <c r="BP358" i="315" s="1"/>
  <c r="BS358" i="315"/>
  <c r="BV371" i="315"/>
  <c r="BU371" i="315"/>
  <c r="BQ371" i="315"/>
  <c r="BT371" i="315"/>
  <c r="BW371" i="315"/>
  <c r="BS371" i="315"/>
  <c r="BO371" i="315"/>
  <c r="BP371" i="315" s="1"/>
  <c r="BS410" i="315"/>
  <c r="BO410" i="315"/>
  <c r="BP410" i="315" s="1"/>
  <c r="BT410" i="315"/>
  <c r="BV410" i="315"/>
  <c r="BU410" i="315"/>
  <c r="BW410" i="315" s="1"/>
  <c r="BQ410" i="315"/>
  <c r="BQ150" i="315"/>
  <c r="BT150" i="315"/>
  <c r="BS150" i="315"/>
  <c r="BO150" i="315"/>
  <c r="BP150" i="315" s="1"/>
  <c r="BV255" i="315"/>
  <c r="BT255" i="315"/>
  <c r="BU255" i="315"/>
  <c r="BS255" i="315"/>
  <c r="BQ255" i="315"/>
  <c r="BO255" i="315"/>
  <c r="BP255" i="315" s="1"/>
  <c r="BW255" i="315"/>
  <c r="BT295" i="315"/>
  <c r="BS295" i="315"/>
  <c r="BQ295" i="315"/>
  <c r="BO295" i="315"/>
  <c r="BP295" i="315" s="1"/>
  <c r="BU373" i="315"/>
  <c r="BQ373" i="315"/>
  <c r="BT373" i="315"/>
  <c r="BW373" i="315"/>
  <c r="BS373" i="315"/>
  <c r="BV373" i="315" s="1"/>
  <c r="BO373" i="315"/>
  <c r="BP373" i="315" s="1"/>
  <c r="BT392" i="315"/>
  <c r="BS392" i="315"/>
  <c r="BO392" i="315"/>
  <c r="BP392" i="315" s="1"/>
  <c r="BQ392" i="315"/>
  <c r="BV253" i="315"/>
  <c r="BT253" i="315"/>
  <c r="BQ253" i="315"/>
  <c r="BW253" i="315"/>
  <c r="BO253" i="315"/>
  <c r="BP253" i="315" s="1"/>
  <c r="BU253" i="315"/>
  <c r="BS253" i="315"/>
  <c r="BT59" i="315"/>
  <c r="BQ59" i="315"/>
  <c r="BW59" i="315"/>
  <c r="BS59" i="315"/>
  <c r="BO59" i="315"/>
  <c r="BP59" i="315" s="1"/>
  <c r="BV59" i="315"/>
  <c r="BU59" i="315"/>
  <c r="BT382" i="315"/>
  <c r="BS382" i="315"/>
  <c r="BQ382" i="315"/>
  <c r="BO382" i="315"/>
  <c r="BP382" i="315" s="1"/>
  <c r="BT132" i="315"/>
  <c r="BV132" i="315" s="1"/>
  <c r="BS132" i="315"/>
  <c r="BO132" i="315"/>
  <c r="BP132" i="315" s="1"/>
  <c r="BU132" i="315"/>
  <c r="BW132" i="315" s="1"/>
  <c r="BQ132" i="315"/>
  <c r="BQ291" i="315"/>
  <c r="BT291" i="315"/>
  <c r="BO291" i="315"/>
  <c r="BP291" i="315" s="1"/>
  <c r="BS291" i="315"/>
  <c r="BT260" i="315"/>
  <c r="BO260" i="315"/>
  <c r="BP260" i="315" s="1"/>
  <c r="BS260" i="315"/>
  <c r="BV260" i="315" s="1"/>
  <c r="BQ260" i="315"/>
  <c r="BT69" i="315"/>
  <c r="BW69" i="315"/>
  <c r="BS69" i="315"/>
  <c r="BO69" i="315"/>
  <c r="BP69" i="315" s="1"/>
  <c r="BU69" i="315"/>
  <c r="BV69" i="315"/>
  <c r="BQ69" i="315"/>
  <c r="BS412" i="315"/>
  <c r="BV412" i="315" s="1"/>
  <c r="BO412" i="315"/>
  <c r="BP412" i="315" s="1"/>
  <c r="BT412" i="315"/>
  <c r="BQ412" i="315"/>
  <c r="BQ201" i="315"/>
  <c r="BT201" i="315"/>
  <c r="BS201" i="315"/>
  <c r="BO201" i="315"/>
  <c r="BP201" i="315" s="1"/>
  <c r="BQ168" i="315"/>
  <c r="BT168" i="315"/>
  <c r="BU168" i="315" s="1"/>
  <c r="BW168" i="315" s="1"/>
  <c r="BS168" i="315"/>
  <c r="BO168" i="315"/>
  <c r="BP168" i="315" s="1"/>
  <c r="BV168" i="315"/>
  <c r="BQ135" i="315"/>
  <c r="BT135" i="315"/>
  <c r="BU135" i="315" s="1"/>
  <c r="BW135" i="315" s="1"/>
  <c r="BS135" i="315"/>
  <c r="BO135" i="315"/>
  <c r="BP135" i="315" s="1"/>
  <c r="BT86" i="315"/>
  <c r="BV86" i="315" s="1"/>
  <c r="BS86" i="315"/>
  <c r="BU86" i="315" s="1"/>
  <c r="BW86" i="315" s="1"/>
  <c r="BO86" i="315"/>
  <c r="BP86" i="315" s="1"/>
  <c r="BQ86" i="315"/>
  <c r="BQ238" i="315"/>
  <c r="BT238" i="315"/>
  <c r="BS238" i="315"/>
  <c r="BO238" i="315"/>
  <c r="BP238" i="315" s="1"/>
  <c r="BV288" i="315"/>
  <c r="BQ288" i="315"/>
  <c r="BT288" i="315"/>
  <c r="BS288" i="315"/>
  <c r="BU288" i="315" s="1"/>
  <c r="BW288" i="315" s="1"/>
  <c r="BO288" i="315"/>
  <c r="BP288" i="315" s="1"/>
  <c r="BT257" i="315"/>
  <c r="BQ257" i="315"/>
  <c r="BO257" i="315"/>
  <c r="BP257" i="315" s="1"/>
  <c r="BU257" i="315"/>
  <c r="BW257" i="315" s="1"/>
  <c r="BS257" i="315"/>
  <c r="BV257" i="315" s="1"/>
  <c r="BV299" i="315"/>
  <c r="BT299" i="315"/>
  <c r="BS299" i="315"/>
  <c r="BQ299" i="315"/>
  <c r="BW299" i="315"/>
  <c r="BO299" i="315"/>
  <c r="BP299" i="315" s="1"/>
  <c r="BU299" i="315"/>
  <c r="BV324" i="315"/>
  <c r="BO324" i="315"/>
  <c r="BP324" i="315" s="1"/>
  <c r="BT324" i="315"/>
  <c r="BS324" i="315"/>
  <c r="BU324" i="315" s="1"/>
  <c r="BW324" i="315" s="1"/>
  <c r="BQ324" i="315"/>
  <c r="BU366" i="315"/>
  <c r="BQ366" i="315"/>
  <c r="BT366" i="315"/>
  <c r="BV366" i="315"/>
  <c r="BS366" i="315"/>
  <c r="BW366" i="315"/>
  <c r="BO366" i="315"/>
  <c r="BP366" i="315" s="1"/>
  <c r="BQ374" i="315"/>
  <c r="BT374" i="315"/>
  <c r="BO374" i="315"/>
  <c r="BP374" i="315" s="1"/>
  <c r="BS374" i="315"/>
  <c r="BV419" i="315"/>
  <c r="BU419" i="315"/>
  <c r="BQ419" i="315"/>
  <c r="BT419" i="315"/>
  <c r="BW419" i="315"/>
  <c r="BS419" i="315"/>
  <c r="BO419" i="315"/>
  <c r="BP419" i="315" s="1"/>
  <c r="BQ375" i="315"/>
  <c r="BT375" i="315"/>
  <c r="BS375" i="315"/>
  <c r="BO375" i="315"/>
  <c r="BP375" i="315" s="1"/>
  <c r="BV418" i="315"/>
  <c r="BT418" i="315"/>
  <c r="BW418" i="315"/>
  <c r="BO418" i="315"/>
  <c r="BP418" i="315" s="1"/>
  <c r="BU418" i="315"/>
  <c r="BS418" i="315"/>
  <c r="BQ418" i="315"/>
  <c r="BS409" i="315"/>
  <c r="BO409" i="315"/>
  <c r="BP409" i="315" s="1"/>
  <c r="BQ409" i="315"/>
  <c r="BT409" i="315"/>
  <c r="BV192" i="315"/>
  <c r="BT215" i="315"/>
  <c r="BV215" i="315" s="1"/>
  <c r="BS215" i="315"/>
  <c r="BO215" i="315"/>
  <c r="BP215" i="315" s="1"/>
  <c r="BQ215" i="315"/>
  <c r="BU215" i="315"/>
  <c r="BW215" i="315" s="1"/>
  <c r="BT217" i="315"/>
  <c r="BW217" i="315"/>
  <c r="BS217" i="315"/>
  <c r="BO217" i="315"/>
  <c r="BP217" i="315" s="1"/>
  <c r="BQ217" i="315"/>
  <c r="BV217" i="315"/>
  <c r="BU217" i="315"/>
  <c r="BV269" i="315"/>
  <c r="BT269" i="315"/>
  <c r="BQ269" i="315"/>
  <c r="BW269" i="315"/>
  <c r="BO269" i="315"/>
  <c r="BP269" i="315" s="1"/>
  <c r="BU269" i="315"/>
  <c r="BS269" i="315"/>
  <c r="BT303" i="315"/>
  <c r="BU303" i="315" s="1"/>
  <c r="BW303" i="315" s="1"/>
  <c r="BS303" i="315"/>
  <c r="BV303" i="315" s="1"/>
  <c r="BQ303" i="315"/>
  <c r="BO303" i="315"/>
  <c r="BP303" i="315" s="1"/>
  <c r="BT110" i="315"/>
  <c r="BU110" i="315"/>
  <c r="BQ110" i="315"/>
  <c r="BW110" i="315"/>
  <c r="BS110" i="315"/>
  <c r="BO110" i="315"/>
  <c r="BP110" i="315" s="1"/>
  <c r="BV110" i="315"/>
  <c r="BT352" i="315"/>
  <c r="BS352" i="315"/>
  <c r="BV352" i="315" s="1"/>
  <c r="BO352" i="315"/>
  <c r="BP352" i="315" s="1"/>
  <c r="BQ352" i="315"/>
  <c r="BQ195" i="315"/>
  <c r="BT195" i="315"/>
  <c r="BU195" i="315" s="1"/>
  <c r="BW195" i="315" s="1"/>
  <c r="BS195" i="315"/>
  <c r="BO195" i="315"/>
  <c r="BP195" i="315" s="1"/>
  <c r="BQ159" i="315"/>
  <c r="BT159" i="315"/>
  <c r="BS159" i="315"/>
  <c r="BO159" i="315"/>
  <c r="BP159" i="315" s="1"/>
  <c r="BT128" i="315"/>
  <c r="BS128" i="315"/>
  <c r="BO128" i="315"/>
  <c r="BP128" i="315" s="1"/>
  <c r="BQ128" i="315"/>
  <c r="BT93" i="315"/>
  <c r="BS93" i="315"/>
  <c r="BU93" i="315" s="1"/>
  <c r="BW93" i="315" s="1"/>
  <c r="BO93" i="315"/>
  <c r="BP93" i="315" s="1"/>
  <c r="BQ93" i="315"/>
  <c r="BV93" i="315"/>
  <c r="BT251" i="315"/>
  <c r="BV251" i="315" s="1"/>
  <c r="BS251" i="315"/>
  <c r="BQ251" i="315"/>
  <c r="BO251" i="315"/>
  <c r="BP251" i="315" s="1"/>
  <c r="BQ292" i="315"/>
  <c r="BT292" i="315"/>
  <c r="BS292" i="315"/>
  <c r="BU292" i="315" s="1"/>
  <c r="BW292" i="315" s="1"/>
  <c r="BO292" i="315"/>
  <c r="BP292" i="315" s="1"/>
  <c r="BV287" i="315"/>
  <c r="BU287" i="315"/>
  <c r="BQ287" i="315"/>
  <c r="BT287" i="315"/>
  <c r="BO287" i="315"/>
  <c r="BP287" i="315" s="1"/>
  <c r="BW287" i="315"/>
  <c r="BS287" i="315"/>
  <c r="BQ290" i="315"/>
  <c r="BT290" i="315"/>
  <c r="BS290" i="315"/>
  <c r="BO290" i="315"/>
  <c r="BP290" i="315" s="1"/>
  <c r="BV310" i="315"/>
  <c r="BU310" i="315"/>
  <c r="BQ310" i="315"/>
  <c r="BT310" i="315"/>
  <c r="BW310" i="315"/>
  <c r="BS310" i="315"/>
  <c r="BO310" i="315"/>
  <c r="BP310" i="315" s="1"/>
  <c r="BV318" i="315"/>
  <c r="BU318" i="315"/>
  <c r="BS318" i="315"/>
  <c r="BQ318" i="315"/>
  <c r="BW318" i="315"/>
  <c r="BO318" i="315"/>
  <c r="BP318" i="315" s="1"/>
  <c r="BT318" i="315"/>
  <c r="BV377" i="315"/>
  <c r="BQ377" i="315"/>
  <c r="BT377" i="315"/>
  <c r="BS377" i="315"/>
  <c r="BU377" i="315" s="1"/>
  <c r="BW377" i="315" s="1"/>
  <c r="BO377" i="315"/>
  <c r="BP377" i="315" s="1"/>
  <c r="BT416" i="315"/>
  <c r="BU416" i="315" s="1"/>
  <c r="BW416" i="315" s="1"/>
  <c r="BS416" i="315"/>
  <c r="BV416" i="315" s="1"/>
  <c r="BQ416" i="315"/>
  <c r="BO416" i="315"/>
  <c r="BP416" i="315" s="1"/>
  <c r="BU372" i="315"/>
  <c r="BW372" i="315" s="1"/>
  <c r="BQ372" i="315"/>
  <c r="BT372" i="315"/>
  <c r="BO372" i="315"/>
  <c r="BP372" i="315" s="1"/>
  <c r="BS372" i="315"/>
  <c r="BV372" i="315" s="1"/>
  <c r="BQ403" i="315"/>
  <c r="BS403" i="315"/>
  <c r="BU403" i="315" s="1"/>
  <c r="BW403" i="315" s="1"/>
  <c r="BT403" i="315"/>
  <c r="BO403" i="315"/>
  <c r="BP403" i="315" s="1"/>
  <c r="BT223" i="315"/>
  <c r="BS223" i="315"/>
  <c r="BU223" i="315" s="1"/>
  <c r="BW223" i="315" s="1"/>
  <c r="BO223" i="315"/>
  <c r="BP223" i="315" s="1"/>
  <c r="BQ223" i="315"/>
  <c r="BQ279" i="315"/>
  <c r="BT279" i="315"/>
  <c r="BO279" i="315"/>
  <c r="BP279" i="315" s="1"/>
  <c r="BS279" i="315"/>
  <c r="BQ293" i="315"/>
  <c r="BT293" i="315"/>
  <c r="BS293" i="315"/>
  <c r="BO293" i="315"/>
  <c r="BP293" i="315" s="1"/>
  <c r="BT83" i="315"/>
  <c r="BQ83" i="315"/>
  <c r="BS83" i="315"/>
  <c r="BO83" i="315"/>
  <c r="BP83" i="315" s="1"/>
  <c r="BS113" i="315"/>
  <c r="BU113" i="315" s="1"/>
  <c r="BW113" i="315" s="1"/>
  <c r="BO113" i="315"/>
  <c r="BP113" i="315" s="1"/>
  <c r="BT113" i="315"/>
  <c r="BV113" i="315" s="1"/>
  <c r="BQ113" i="315"/>
  <c r="BT397" i="315"/>
  <c r="BW397" i="315"/>
  <c r="BS397" i="315"/>
  <c r="BO397" i="315"/>
  <c r="BP397" i="315" s="1"/>
  <c r="BQ397" i="315"/>
  <c r="BV397" i="315"/>
  <c r="BU397" i="315"/>
  <c r="BT321" i="315"/>
  <c r="BS321" i="315"/>
  <c r="BQ321" i="315"/>
  <c r="BO321" i="315"/>
  <c r="BP321" i="315" s="1"/>
  <c r="BQ170" i="315"/>
  <c r="BT170" i="315"/>
  <c r="BS170" i="315"/>
  <c r="BO170" i="315"/>
  <c r="BP170" i="315" s="1"/>
  <c r="BQ139" i="315"/>
  <c r="BT139" i="315"/>
  <c r="BS139" i="315"/>
  <c r="BO139" i="315"/>
  <c r="BP139" i="315" s="1"/>
  <c r="BT72" i="315"/>
  <c r="BU72" i="315"/>
  <c r="BW72" i="315" s="1"/>
  <c r="BS72" i="315"/>
  <c r="BO72" i="315"/>
  <c r="BP72" i="315" s="1"/>
  <c r="BV72" i="315"/>
  <c r="BQ72" i="315"/>
  <c r="BQ240" i="315"/>
  <c r="BT240" i="315"/>
  <c r="BS240" i="315"/>
  <c r="BO240" i="315"/>
  <c r="BP240" i="315" s="1"/>
  <c r="BT214" i="315"/>
  <c r="BS214" i="315"/>
  <c r="BO214" i="315"/>
  <c r="BP214" i="315" s="1"/>
  <c r="BV214" i="315"/>
  <c r="BU214" i="315"/>
  <c r="BW214" i="315" s="1"/>
  <c r="BQ214" i="315"/>
  <c r="BV274" i="315"/>
  <c r="BT274" i="315"/>
  <c r="BS274" i="315"/>
  <c r="BQ274" i="315"/>
  <c r="BW274" i="315"/>
  <c r="BO274" i="315"/>
  <c r="BP274" i="315" s="1"/>
  <c r="BU274" i="315"/>
  <c r="BT265" i="315"/>
  <c r="BQ265" i="315"/>
  <c r="BO265" i="315"/>
  <c r="BP265" i="315" s="1"/>
  <c r="BS265" i="315"/>
  <c r="BV256" i="315"/>
  <c r="BT256" i="315"/>
  <c r="BW256" i="315"/>
  <c r="BO256" i="315"/>
  <c r="BP256" i="315" s="1"/>
  <c r="BU256" i="315"/>
  <c r="BS256" i="315"/>
  <c r="BQ256" i="315"/>
  <c r="BT272" i="315"/>
  <c r="BO272" i="315"/>
  <c r="BP272" i="315" s="1"/>
  <c r="BS272" i="315"/>
  <c r="BQ272" i="315"/>
  <c r="BS322" i="315"/>
  <c r="BQ322" i="315"/>
  <c r="BO322" i="315"/>
  <c r="BP322" i="315" s="1"/>
  <c r="BT322" i="315"/>
  <c r="E40" i="303"/>
  <c r="F185" i="298"/>
  <c r="G462" i="298" s="1"/>
  <c r="H462" i="298"/>
  <c r="G40" i="303"/>
  <c r="J462" i="298"/>
  <c r="M40" i="303"/>
  <c r="P462" i="298"/>
  <c r="K462" i="298"/>
  <c r="H40" i="303"/>
  <c r="J40" i="303"/>
  <c r="M462" i="298"/>
  <c r="N462" i="298"/>
  <c r="L464" i="298"/>
  <c r="O465" i="298"/>
  <c r="L40" i="309"/>
  <c r="K461" i="298"/>
  <c r="H40" i="302"/>
  <c r="N467" i="298"/>
  <c r="K40" i="308"/>
  <c r="J467" i="298"/>
  <c r="G40" i="308"/>
  <c r="N469" i="298"/>
  <c r="K40" i="310"/>
  <c r="O467" i="298"/>
  <c r="L40" i="308"/>
  <c r="F461" i="298"/>
  <c r="C40" i="302"/>
  <c r="I468" i="298"/>
  <c r="F40" i="309"/>
  <c r="K468" i="298"/>
  <c r="H40" i="309"/>
  <c r="O462" i="298"/>
  <c r="K469" i="298"/>
  <c r="H40" i="310"/>
  <c r="P469" i="298"/>
  <c r="M40" i="310"/>
  <c r="N42" i="310"/>
  <c r="F469" i="298"/>
  <c r="C40" i="310"/>
  <c r="O461" i="298"/>
  <c r="L40" i="302"/>
  <c r="O469" i="298"/>
  <c r="L40" i="310"/>
  <c r="I469" i="298"/>
  <c r="F40" i="310"/>
  <c r="M468" i="298"/>
  <c r="J40" i="309"/>
  <c r="N42" i="306"/>
  <c r="O42" i="306"/>
  <c r="L468" i="298"/>
  <c r="I40" i="309"/>
  <c r="N42" i="309"/>
  <c r="O42" i="309"/>
  <c r="G467" i="298"/>
  <c r="D40" i="308"/>
  <c r="K137" i="297"/>
  <c r="J137" i="297"/>
  <c r="N42" i="301"/>
  <c r="O42" i="301"/>
  <c r="K40" i="301"/>
  <c r="N460" i="298"/>
  <c r="L40" i="301"/>
  <c r="O460" i="298"/>
  <c r="J408" i="297"/>
  <c r="K408" i="297"/>
  <c r="J392" i="297"/>
  <c r="K392" i="297"/>
  <c r="G468" i="298"/>
  <c r="D40" i="309"/>
  <c r="K40" i="311"/>
  <c r="N470" i="298"/>
  <c r="O470" i="298"/>
  <c r="L40" i="311"/>
  <c r="I40" i="311"/>
  <c r="L470" i="298"/>
  <c r="J188" i="297"/>
  <c r="K188" i="297"/>
  <c r="N316" i="298"/>
  <c r="E316" i="298"/>
  <c r="M316" i="298"/>
  <c r="I316" i="298"/>
  <c r="P316" i="298"/>
  <c r="L316" i="298"/>
  <c r="J316" i="298"/>
  <c r="H316" i="298"/>
  <c r="O316" i="298"/>
  <c r="B40" i="307"/>
  <c r="K316" i="298"/>
  <c r="E466" i="298"/>
  <c r="E472" i="298" s="1"/>
  <c r="D40" i="304"/>
  <c r="G463" i="298"/>
  <c r="E40" i="301"/>
  <c r="H460" i="298"/>
  <c r="F120" i="298"/>
  <c r="M40" i="301"/>
  <c r="P460" i="298"/>
  <c r="M460" i="298"/>
  <c r="J40" i="301"/>
  <c r="K295" i="297"/>
  <c r="J295" i="297"/>
  <c r="J102" i="297"/>
  <c r="K102" i="297"/>
  <c r="K175" i="297"/>
  <c r="J175" i="297"/>
  <c r="G40" i="311"/>
  <c r="J470" i="298"/>
  <c r="N42" i="311"/>
  <c r="O42" i="311"/>
  <c r="M40" i="311"/>
  <c r="P470" i="298"/>
  <c r="M449" i="298"/>
  <c r="M473" i="298" s="1"/>
  <c r="I449" i="298"/>
  <c r="I473" i="298" s="1"/>
  <c r="H449" i="298"/>
  <c r="E449" i="298"/>
  <c r="F473" i="298" s="1"/>
  <c r="N449" i="298"/>
  <c r="N473" i="298" s="1"/>
  <c r="J449" i="298"/>
  <c r="J473" i="298" s="1"/>
  <c r="O449" i="298"/>
  <c r="O473" i="298" s="1"/>
  <c r="K449" i="298"/>
  <c r="K473" i="298" s="1"/>
  <c r="P449" i="298"/>
  <c r="P473" i="298" s="1"/>
  <c r="L449" i="298"/>
  <c r="L473" i="298" s="1"/>
  <c r="J296" i="297"/>
  <c r="K296" i="297"/>
  <c r="K149" i="297"/>
  <c r="J149" i="297"/>
  <c r="K109" i="297"/>
  <c r="J109" i="297"/>
  <c r="J196" i="297"/>
  <c r="K196" i="297"/>
  <c r="G469" i="298"/>
  <c r="D40" i="310"/>
  <c r="C40" i="301"/>
  <c r="F460" i="298"/>
  <c r="J460" i="298"/>
  <c r="G40" i="301"/>
  <c r="J384" i="297"/>
  <c r="K384" i="297"/>
  <c r="E40" i="311"/>
  <c r="F446" i="298"/>
  <c r="H470" i="298"/>
  <c r="F40" i="311"/>
  <c r="I470" i="298"/>
  <c r="J118" i="297"/>
  <c r="K118" i="297"/>
  <c r="D40" i="306"/>
  <c r="G465" i="298"/>
  <c r="J404" i="297"/>
  <c r="K404" i="297"/>
  <c r="J388" i="297"/>
  <c r="K388" i="297"/>
  <c r="J220" i="297"/>
  <c r="K220" i="297"/>
  <c r="G459" i="298"/>
  <c r="D40" i="299"/>
  <c r="I460" i="298"/>
  <c r="F40" i="301"/>
  <c r="I40" i="301"/>
  <c r="L460" i="298"/>
  <c r="H40" i="301"/>
  <c r="K460" i="298"/>
  <c r="K291" i="297"/>
  <c r="J291" i="297"/>
  <c r="G461" i="298"/>
  <c r="D40" i="302"/>
  <c r="G464" i="298"/>
  <c r="D40" i="305"/>
  <c r="K470" i="298"/>
  <c r="H40" i="311"/>
  <c r="C40" i="311"/>
  <c r="F470" i="298"/>
  <c r="J40" i="311"/>
  <c r="M470" i="298"/>
  <c r="J204" i="297"/>
  <c r="K204" i="297"/>
  <c r="BU345" i="315" l="1"/>
  <c r="BW345" i="315" s="1"/>
  <c r="BU97" i="315"/>
  <c r="BW97" i="315" s="1"/>
  <c r="BV235" i="315"/>
  <c r="BV119" i="315"/>
  <c r="BV231" i="315"/>
  <c r="BV145" i="315"/>
  <c r="BV248" i="315"/>
  <c r="BV298" i="315"/>
  <c r="BV197" i="315"/>
  <c r="BU191" i="315"/>
  <c r="BW191" i="315" s="1"/>
  <c r="BU102" i="315"/>
  <c r="BW102" i="315" s="1"/>
  <c r="BV362" i="315"/>
  <c r="BU181" i="315"/>
  <c r="BW181" i="315" s="1"/>
  <c r="BU390" i="315"/>
  <c r="BW390" i="315" s="1"/>
  <c r="BV175" i="315"/>
  <c r="BV226" i="315"/>
  <c r="BU190" i="315"/>
  <c r="BW190" i="315" s="1"/>
  <c r="BU414" i="315"/>
  <c r="BW414" i="315" s="1"/>
  <c r="BV190" i="315"/>
  <c r="BV181" i="315"/>
  <c r="BU356" i="315"/>
  <c r="BW356" i="315" s="1"/>
  <c r="BU362" i="315"/>
  <c r="BW362" i="315" s="1"/>
  <c r="BU232" i="315"/>
  <c r="BW232" i="315" s="1"/>
  <c r="BV104" i="315"/>
  <c r="BV276" i="315"/>
  <c r="BU185" i="315"/>
  <c r="BW185" i="315" s="1"/>
  <c r="BU349" i="315"/>
  <c r="BW349" i="315" s="1"/>
  <c r="BU175" i="315"/>
  <c r="BW175" i="315" s="1"/>
  <c r="BV232" i="315"/>
  <c r="BU323" i="315"/>
  <c r="BW323" i="315" s="1"/>
  <c r="BU202" i="315"/>
  <c r="BW202" i="315" s="1"/>
  <c r="BV323" i="315"/>
  <c r="BV339" i="315"/>
  <c r="BX339" i="315" s="1"/>
  <c r="BV157" i="315"/>
  <c r="BV349" i="315"/>
  <c r="BU242" i="315"/>
  <c r="BW242" i="315" s="1"/>
  <c r="BU157" i="315"/>
  <c r="BW157" i="315" s="1"/>
  <c r="BU231" i="315"/>
  <c r="BW231" i="315" s="1"/>
  <c r="BV202" i="315"/>
  <c r="BU393" i="315"/>
  <c r="BW393" i="315" s="1"/>
  <c r="BU388" i="315"/>
  <c r="BW388" i="315" s="1"/>
  <c r="BV386" i="315"/>
  <c r="BU138" i="315"/>
  <c r="BW138" i="315" s="1"/>
  <c r="BV97" i="315"/>
  <c r="BV142" i="315"/>
  <c r="BV327" i="315"/>
  <c r="BV205" i="315"/>
  <c r="BV293" i="315"/>
  <c r="BV105" i="315"/>
  <c r="BV296" i="315"/>
  <c r="BU320" i="315"/>
  <c r="BW320" i="315" s="1"/>
  <c r="BU229" i="315"/>
  <c r="BW229" i="315" s="1"/>
  <c r="BU332" i="315"/>
  <c r="BW332" i="315" s="1"/>
  <c r="BV117" i="315"/>
  <c r="BV284" i="315"/>
  <c r="BV247" i="315"/>
  <c r="BU233" i="315"/>
  <c r="BW233" i="315" s="1"/>
  <c r="BU63" i="315"/>
  <c r="BW63" i="315" s="1"/>
  <c r="BV109" i="315"/>
  <c r="BU261" i="315"/>
  <c r="BW261" i="315" s="1"/>
  <c r="BU177" i="315"/>
  <c r="BW177" i="315" s="1"/>
  <c r="BV272" i="315"/>
  <c r="BV290" i="315"/>
  <c r="BU238" i="315"/>
  <c r="BW238" i="315" s="1"/>
  <c r="BU281" i="315"/>
  <c r="BW281" i="315" s="1"/>
  <c r="BU382" i="315"/>
  <c r="BW382" i="315" s="1"/>
  <c r="BU246" i="315"/>
  <c r="BW246" i="315" s="1"/>
  <c r="BU321" i="315"/>
  <c r="BW321" i="315" s="1"/>
  <c r="BV267" i="315"/>
  <c r="BU276" i="315"/>
  <c r="BW276" i="315" s="1"/>
  <c r="BU176" i="315"/>
  <c r="BW176" i="315" s="1"/>
  <c r="BU387" i="315"/>
  <c r="BW387" i="315" s="1"/>
  <c r="BU262" i="315"/>
  <c r="BW262" i="315" s="1"/>
  <c r="BV218" i="315"/>
  <c r="BU307" i="315"/>
  <c r="BW307" i="315" s="1"/>
  <c r="BU296" i="315"/>
  <c r="BW296" i="315" s="1"/>
  <c r="BV346" i="315"/>
  <c r="BV211" i="315"/>
  <c r="BU218" i="315"/>
  <c r="BW218" i="315" s="1"/>
  <c r="BV233" i="315"/>
  <c r="BU204" i="315"/>
  <c r="BW204" i="315" s="1"/>
  <c r="BV375" i="315"/>
  <c r="BU267" i="315"/>
  <c r="BW267" i="315" s="1"/>
  <c r="BU280" i="315"/>
  <c r="BW280" i="315" s="1"/>
  <c r="BV155" i="315"/>
  <c r="BU83" i="315"/>
  <c r="BW83" i="315" s="1"/>
  <c r="BV279" i="315"/>
  <c r="BU358" i="315"/>
  <c r="BW358" i="315" s="1"/>
  <c r="BV314" i="315"/>
  <c r="BU101" i="315"/>
  <c r="BW101" i="315" s="1"/>
  <c r="BV186" i="315"/>
  <c r="BU391" i="315"/>
  <c r="BW391" i="315" s="1"/>
  <c r="BV160" i="315"/>
  <c r="BV322" i="315"/>
  <c r="BV139" i="315"/>
  <c r="BU170" i="315"/>
  <c r="BW170" i="315" s="1"/>
  <c r="BU392" i="315"/>
  <c r="BW392" i="315" s="1"/>
  <c r="BU243" i="315"/>
  <c r="BW243" i="315" s="1"/>
  <c r="BV271" i="315"/>
  <c r="BV196" i="315"/>
  <c r="BU375" i="315"/>
  <c r="BW375" i="315" s="1"/>
  <c r="BV149" i="315"/>
  <c r="BU270" i="315"/>
  <c r="BW270" i="315" s="1"/>
  <c r="BU105" i="315"/>
  <c r="BW105" i="315" s="1"/>
  <c r="BV148" i="315"/>
  <c r="BV229" i="315"/>
  <c r="BV389" i="315"/>
  <c r="BV177" i="315"/>
  <c r="BU200" i="315"/>
  <c r="BW200" i="315" s="1"/>
  <c r="BU205" i="315"/>
  <c r="BW205" i="315" s="1"/>
  <c r="BU322" i="315"/>
  <c r="BW322" i="315" s="1"/>
  <c r="BU293" i="315"/>
  <c r="BW293" i="315" s="1"/>
  <c r="BU290" i="315"/>
  <c r="BW290" i="315" s="1"/>
  <c r="BU409" i="315"/>
  <c r="BW409" i="315" s="1"/>
  <c r="BV238" i="315"/>
  <c r="BU201" i="315"/>
  <c r="BW201" i="315" s="1"/>
  <c r="BV150" i="315"/>
  <c r="BU405" i="315"/>
  <c r="BW405" i="315" s="1"/>
  <c r="BV413" i="315"/>
  <c r="BV306" i="315"/>
  <c r="BV261" i="315"/>
  <c r="BV262" i="315"/>
  <c r="BU245" i="315"/>
  <c r="BW245" i="315" s="1"/>
  <c r="BV220" i="315"/>
  <c r="BV198" i="315"/>
  <c r="BU99" i="315"/>
  <c r="BW99" i="315" s="1"/>
  <c r="BV297" i="315"/>
  <c r="BV332" i="315"/>
  <c r="BU117" i="315"/>
  <c r="BW117" i="315" s="1"/>
  <c r="BU386" i="315"/>
  <c r="BW386" i="315" s="1"/>
  <c r="BV118" i="315"/>
  <c r="BU272" i="315"/>
  <c r="BW272" i="315" s="1"/>
  <c r="BU265" i="315"/>
  <c r="BW265" i="315" s="1"/>
  <c r="BV170" i="315"/>
  <c r="BV83" i="315"/>
  <c r="BU279" i="315"/>
  <c r="BW279" i="315" s="1"/>
  <c r="BU128" i="315"/>
  <c r="BW128" i="315" s="1"/>
  <c r="BV382" i="315"/>
  <c r="BU295" i="315"/>
  <c r="BW295" i="315" s="1"/>
  <c r="BV411" i="315"/>
  <c r="BV289" i="315"/>
  <c r="BV368" i="315"/>
  <c r="BV304" i="315"/>
  <c r="BV158" i="315"/>
  <c r="BU346" i="315"/>
  <c r="BW346" i="315" s="1"/>
  <c r="BU103" i="315"/>
  <c r="BW103" i="315" s="1"/>
  <c r="BU237" i="315"/>
  <c r="BW237" i="315" s="1"/>
  <c r="BU359" i="315"/>
  <c r="BW359" i="315" s="1"/>
  <c r="BV266" i="315"/>
  <c r="BV63" i="315"/>
  <c r="BU211" i="315"/>
  <c r="BW211" i="315" s="1"/>
  <c r="BV138" i="315"/>
  <c r="BU189" i="315"/>
  <c r="BW189" i="315" s="1"/>
  <c r="BU118" i="315"/>
  <c r="BW118" i="315" s="1"/>
  <c r="BU186" i="315"/>
  <c r="BW186" i="315" s="1"/>
  <c r="BV391" i="315"/>
  <c r="BV200" i="315"/>
  <c r="BV265" i="315"/>
  <c r="BV295" i="315"/>
  <c r="BU158" i="315"/>
  <c r="BW158" i="315" s="1"/>
  <c r="BV189" i="315"/>
  <c r="BU240" i="315"/>
  <c r="BW240" i="315" s="1"/>
  <c r="BU139" i="315"/>
  <c r="BW139" i="315" s="1"/>
  <c r="BV321" i="315"/>
  <c r="BV128" i="315"/>
  <c r="BV201" i="315"/>
  <c r="BU291" i="315"/>
  <c r="BW291" i="315" s="1"/>
  <c r="BV392" i="315"/>
  <c r="BU149" i="315"/>
  <c r="BW149" i="315" s="1"/>
  <c r="BU109" i="315"/>
  <c r="BW109" i="315" s="1"/>
  <c r="BV270" i="315"/>
  <c r="BV313" i="315"/>
  <c r="BU313" i="315"/>
  <c r="BW313" i="315" s="1"/>
  <c r="BU289" i="315"/>
  <c r="BW289" i="315" s="1"/>
  <c r="BV294" i="315"/>
  <c r="BU198" i="315"/>
  <c r="BW198" i="315" s="1"/>
  <c r="BV99" i="315"/>
  <c r="BU368" i="315"/>
  <c r="BW368" i="315" s="1"/>
  <c r="BU314" i="315"/>
  <c r="BW314" i="315" s="1"/>
  <c r="BU148" i="315"/>
  <c r="BW148" i="315" s="1"/>
  <c r="BU297" i="315"/>
  <c r="BW297" i="315" s="1"/>
  <c r="BU389" i="315"/>
  <c r="BW389" i="315" s="1"/>
  <c r="BU266" i="315"/>
  <c r="BW266" i="315" s="1"/>
  <c r="BU271" i="315"/>
  <c r="BW271" i="315" s="1"/>
  <c r="BV374" i="315"/>
  <c r="BU374" i="315"/>
  <c r="BW374" i="315" s="1"/>
  <c r="BV387" i="315"/>
  <c r="BV301" i="315"/>
  <c r="BV280" i="315"/>
  <c r="BV103" i="315"/>
  <c r="BV320" i="315"/>
  <c r="BV359" i="315"/>
  <c r="BV188" i="315"/>
  <c r="BU188" i="315"/>
  <c r="BW188" i="315" s="1"/>
  <c r="BV101" i="315"/>
  <c r="BV393" i="315"/>
  <c r="BU155" i="315"/>
  <c r="BW155" i="315" s="1"/>
  <c r="BV204" i="315"/>
  <c r="BU160" i="315"/>
  <c r="BW160" i="315" s="1"/>
  <c r="BV405" i="315"/>
  <c r="BU159" i="315"/>
  <c r="BW159" i="315" s="1"/>
  <c r="BV176" i="315"/>
  <c r="BU306" i="315"/>
  <c r="BW306" i="315" s="1"/>
  <c r="BV307" i="315"/>
  <c r="BV312" i="315"/>
  <c r="BU244" i="315"/>
  <c r="BW244" i="315" s="1"/>
  <c r="BU352" i="315"/>
  <c r="BW352" i="315" s="1"/>
  <c r="BV291" i="315"/>
  <c r="BV325" i="315"/>
  <c r="BV240" i="315"/>
  <c r="BV403" i="315"/>
  <c r="BV292" i="315"/>
  <c r="BV159" i="315"/>
  <c r="BV409" i="315"/>
  <c r="BU260" i="315"/>
  <c r="BW260" i="315" s="1"/>
  <c r="BU150" i="315"/>
  <c r="BW150" i="315" s="1"/>
  <c r="BU252" i="315"/>
  <c r="BW252" i="315" s="1"/>
  <c r="BU333" i="315"/>
  <c r="BW333" i="315" s="1"/>
  <c r="BU413" i="315"/>
  <c r="BW413" i="315" s="1"/>
  <c r="BV88" i="315"/>
  <c r="BU133" i="315"/>
  <c r="BW133" i="315" s="1"/>
  <c r="BU411" i="315"/>
  <c r="BW411" i="315" s="1"/>
  <c r="BV245" i="315"/>
  <c r="BU301" i="315"/>
  <c r="BW301" i="315" s="1"/>
  <c r="BV283" i="315"/>
  <c r="BU144" i="315"/>
  <c r="BW144" i="315" s="1"/>
  <c r="BU294" i="315"/>
  <c r="BW294" i="315" s="1"/>
  <c r="BU334" i="315"/>
  <c r="BW334" i="315" s="1"/>
  <c r="BV246" i="315"/>
  <c r="BV194" i="315"/>
  <c r="BV281" i="315"/>
  <c r="BU77" i="315"/>
  <c r="BW77" i="315" s="1"/>
  <c r="BU277" i="315"/>
  <c r="BW277" i="315" s="1"/>
  <c r="BV237" i="315"/>
  <c r="BU219" i="315"/>
  <c r="BW219" i="315" s="1"/>
  <c r="BU336" i="315"/>
  <c r="BW336" i="315" s="1"/>
  <c r="BV244" i="315"/>
  <c r="BU273" i="315"/>
  <c r="BW273" i="315" s="1"/>
  <c r="BU161" i="315"/>
  <c r="BW161" i="315" s="1"/>
  <c r="BV358" i="315"/>
  <c r="BU284" i="315"/>
  <c r="BW284" i="315" s="1"/>
  <c r="BV210" i="315"/>
  <c r="BU74" i="315"/>
  <c r="BW74" i="315" s="1"/>
  <c r="BU312" i="315"/>
  <c r="BW312" i="315" s="1"/>
  <c r="BU251" i="315"/>
  <c r="BW251" i="315" s="1"/>
  <c r="BV195" i="315"/>
  <c r="BV135" i="315"/>
  <c r="BU412" i="315"/>
  <c r="BW412" i="315" s="1"/>
  <c r="BV61" i="315"/>
  <c r="BU172" i="315"/>
  <c r="BW172" i="315" s="1"/>
  <c r="BU220" i="315"/>
  <c r="BW220" i="315" s="1"/>
  <c r="BU311" i="315"/>
  <c r="BW311" i="315" s="1"/>
  <c r="BU163" i="315"/>
  <c r="BW163" i="315" s="1"/>
  <c r="BU196" i="315"/>
  <c r="BW196" i="315" s="1"/>
  <c r="BV223" i="315"/>
  <c r="BV241" i="315"/>
  <c r="BV234" i="315"/>
  <c r="BV78" i="315"/>
  <c r="BU304" i="315"/>
  <c r="BW304" i="315" s="1"/>
  <c r="BV243" i="315"/>
  <c r="BV171" i="315"/>
  <c r="D40" i="303"/>
  <c r="F449" i="298"/>
  <c r="H473" i="298"/>
  <c r="G473" i="298" s="1"/>
  <c r="F316" i="298"/>
  <c r="E40" i="307"/>
  <c r="H466" i="298"/>
  <c r="F40" i="307"/>
  <c r="I466" i="298"/>
  <c r="H40" i="307"/>
  <c r="K466" i="298"/>
  <c r="G40" i="307"/>
  <c r="J466" i="298"/>
  <c r="J40" i="307"/>
  <c r="M466" i="298"/>
  <c r="N42" i="307"/>
  <c r="O42" i="307"/>
  <c r="I40" i="307"/>
  <c r="L466" i="298"/>
  <c r="C40" i="307"/>
  <c r="F466" i="298"/>
  <c r="D40" i="311"/>
  <c r="G470" i="298"/>
  <c r="D40" i="301"/>
  <c r="G460" i="298"/>
  <c r="L40" i="307"/>
  <c r="O466" i="298"/>
  <c r="M40" i="307"/>
  <c r="P466" i="298"/>
  <c r="K40" i="307"/>
  <c r="N466" i="298"/>
  <c r="D40" i="307" l="1"/>
  <c r="G466" i="298"/>
</calcChain>
</file>

<file path=xl/sharedStrings.xml><?xml version="1.0" encoding="utf-8"?>
<sst xmlns="http://schemas.openxmlformats.org/spreadsheetml/2006/main" count="7124" uniqueCount="2220">
  <si>
    <t>520820101Q08</t>
  </si>
  <si>
    <t>Yellowstone National Park-Tower Falls</t>
  </si>
  <si>
    <t>520860101Q08</t>
  </si>
  <si>
    <t>Cape Matatula</t>
  </si>
  <si>
    <t>530190001Q08</t>
  </si>
  <si>
    <t>KoKand</t>
  </si>
  <si>
    <t>UZ0010101Q08</t>
  </si>
  <si>
    <t>Pergana</t>
  </si>
  <si>
    <t>UZ0020101Q08</t>
  </si>
  <si>
    <t>Shahrizabz</t>
  </si>
  <si>
    <t>UZ0030101Q08</t>
  </si>
  <si>
    <t>Tuyabuguz</t>
  </si>
  <si>
    <t>UZ0040101Q08</t>
  </si>
  <si>
    <t>Chirchik</t>
  </si>
  <si>
    <t>UZ0050101Q08</t>
  </si>
  <si>
    <t>Tahiatash</t>
  </si>
  <si>
    <t>UZ0060101Q08</t>
  </si>
  <si>
    <t>Tashkent</t>
  </si>
  <si>
    <t>UZ0070101Q08</t>
  </si>
  <si>
    <t>Tamdi</t>
  </si>
  <si>
    <t>UZ0080101Q08</t>
  </si>
  <si>
    <t>Samarkand</t>
  </si>
  <si>
    <t>UZ0090101Q08</t>
  </si>
  <si>
    <t>Muynak</t>
  </si>
  <si>
    <t>UZ0100101Q08</t>
  </si>
  <si>
    <t>Kaunchi</t>
  </si>
  <si>
    <t>UZ0110101Q08</t>
  </si>
  <si>
    <t>Bekabad</t>
  </si>
  <si>
    <t>UZ0120101Q08</t>
  </si>
  <si>
    <t>Angren</t>
  </si>
  <si>
    <t>UZ0130101Q08</t>
  </si>
  <si>
    <t>Almalik</t>
  </si>
  <si>
    <t>UZ0140101Q08</t>
  </si>
  <si>
    <t>Abranova Glacier</t>
  </si>
  <si>
    <t>UZ1000101Q08</t>
  </si>
  <si>
    <t>CHatKal Biospheric Reserve</t>
  </si>
  <si>
    <t>UZ3400101Q08</t>
  </si>
  <si>
    <t>VINP - Lind Point,  US Virgin Islands</t>
  </si>
  <si>
    <t>VI0100101Q08</t>
  </si>
  <si>
    <t>Beograd - Zeleno Brdo</t>
  </si>
  <si>
    <t>YU3276101Q08</t>
  </si>
  <si>
    <t>Herceg-Novi</t>
  </si>
  <si>
    <t>YU6000101Q08</t>
  </si>
  <si>
    <t>Kamenicki-Vis</t>
  </si>
  <si>
    <t>YU7000101Q08</t>
  </si>
  <si>
    <t>Zabljak</t>
  </si>
  <si>
    <t>YU8000101Q08</t>
  </si>
  <si>
    <t>Golija</t>
  </si>
  <si>
    <t>YU9000101Q08</t>
  </si>
  <si>
    <t>Cape Point</t>
  </si>
  <si>
    <t>ZA1000101Q08</t>
  </si>
  <si>
    <t>Louis Trichardt</t>
  </si>
  <si>
    <t>ZA2000101Q08</t>
  </si>
  <si>
    <t>Amersfoort</t>
  </si>
  <si>
    <t>ZA3000101Q08</t>
  </si>
  <si>
    <t>Mfuwe/Luangwe</t>
  </si>
  <si>
    <t xml:space="preserve">mm </t>
  </si>
  <si>
    <t>mg/L</t>
  </si>
  <si>
    <t>L</t>
  </si>
  <si>
    <t>ZM6000101Q08</t>
  </si>
  <si>
    <t xml:space="preserve">AFG </t>
  </si>
  <si>
    <t xml:space="preserve">ALB </t>
  </si>
  <si>
    <t xml:space="preserve">DZA </t>
  </si>
  <si>
    <t xml:space="preserve">ASM </t>
  </si>
  <si>
    <t xml:space="preserve">AND </t>
  </si>
  <si>
    <t xml:space="preserve">AGO </t>
  </si>
  <si>
    <t xml:space="preserve">AIA </t>
  </si>
  <si>
    <t xml:space="preserve">ATG </t>
  </si>
  <si>
    <t xml:space="preserve">ARG </t>
  </si>
  <si>
    <t xml:space="preserve">ARM </t>
  </si>
  <si>
    <t xml:space="preserve">ABW </t>
  </si>
  <si>
    <t xml:space="preserve">AUS </t>
  </si>
  <si>
    <t xml:space="preserve">AUT </t>
  </si>
  <si>
    <t xml:space="preserve">AZE </t>
  </si>
  <si>
    <t xml:space="preserve">BHS </t>
  </si>
  <si>
    <t xml:space="preserve">BHR </t>
  </si>
  <si>
    <t xml:space="preserve">BGD </t>
  </si>
  <si>
    <t xml:space="preserve">BRB </t>
  </si>
  <si>
    <t xml:space="preserve">BLR </t>
  </si>
  <si>
    <t xml:space="preserve">BEL </t>
  </si>
  <si>
    <t xml:space="preserve">BLZ </t>
  </si>
  <si>
    <t xml:space="preserve">BEN </t>
  </si>
  <si>
    <t xml:space="preserve">BMU </t>
  </si>
  <si>
    <t xml:space="preserve">BTN </t>
  </si>
  <si>
    <t xml:space="preserve">BOL </t>
  </si>
  <si>
    <t xml:space="preserve">BIH </t>
  </si>
  <si>
    <t xml:space="preserve">BWA </t>
  </si>
  <si>
    <t xml:space="preserve">BRA </t>
  </si>
  <si>
    <t xml:space="preserve">VGB </t>
  </si>
  <si>
    <t xml:space="preserve">BRN </t>
  </si>
  <si>
    <t xml:space="preserve">BGR </t>
  </si>
  <si>
    <t xml:space="preserve">BFA </t>
  </si>
  <si>
    <t xml:space="preserve">BDI </t>
  </si>
  <si>
    <t xml:space="preserve">KHM </t>
  </si>
  <si>
    <t xml:space="preserve">CMR </t>
  </si>
  <si>
    <t xml:space="preserve">CAN </t>
  </si>
  <si>
    <t xml:space="preserve">CPV </t>
  </si>
  <si>
    <t xml:space="preserve">CYM </t>
  </si>
  <si>
    <t xml:space="preserve">CAF </t>
  </si>
  <si>
    <t xml:space="preserve">TCD </t>
  </si>
  <si>
    <t xml:space="preserve">CHL </t>
  </si>
  <si>
    <t xml:space="preserve">CHN </t>
  </si>
  <si>
    <t xml:space="preserve">HKG </t>
  </si>
  <si>
    <t xml:space="preserve">MAC </t>
  </si>
  <si>
    <t xml:space="preserve">COL </t>
  </si>
  <si>
    <t xml:space="preserve">COM </t>
  </si>
  <si>
    <t xml:space="preserve">COG </t>
  </si>
  <si>
    <t xml:space="preserve">COK </t>
  </si>
  <si>
    <t xml:space="preserve">CRI </t>
  </si>
  <si>
    <t>Not Applicable</t>
  </si>
  <si>
    <t>Flag_Codes</t>
  </si>
  <si>
    <t>V0</t>
  </si>
  <si>
    <t>V1</t>
  </si>
  <si>
    <t>V2</t>
  </si>
  <si>
    <t>V3</t>
  </si>
  <si>
    <t>V4</t>
  </si>
  <si>
    <t>V6</t>
  </si>
  <si>
    <t>M1</t>
  </si>
  <si>
    <t>M2</t>
  </si>
  <si>
    <t>H1</t>
  </si>
  <si>
    <t>V5</t>
  </si>
  <si>
    <t>Flag Definitions</t>
  </si>
  <si>
    <t>--Valid value</t>
  </si>
  <si>
    <t>--Valid value but comprised wholly or partially of below detection limit data</t>
  </si>
  <si>
    <t>--Valid estimated value</t>
  </si>
  <si>
    <t>--Valid value despite failing some statistical outlier tests</t>
  </si>
  <si>
    <t>--Valid value, but qualified due to non-standard sampling conditions</t>
  </si>
  <si>
    <t>--Missing value because no value is available</t>
  </si>
  <si>
    <t>--Missing value because the data originator invalidated it</t>
  </si>
  <si>
    <t>--Historical data that has not been assessed or validated</t>
  </si>
  <si>
    <t>--Valid interpolated value</t>
  </si>
  <si>
    <t xml:space="preserve"> Acid Titration </t>
  </si>
  <si>
    <t xml:space="preserve"> Alkaline Titration </t>
  </si>
  <si>
    <t xml:space="preserve"> Chronovoltamper     </t>
  </si>
  <si>
    <t xml:space="preserve"> Conductivity Cell </t>
  </si>
  <si>
    <t xml:space="preserve"> Glass Electrode </t>
  </si>
  <si>
    <t xml:space="preserve"> Nephelometric</t>
  </si>
  <si>
    <t xml:space="preserve"> Nephelometric Turbidimetric  </t>
  </si>
  <si>
    <t xml:space="preserve"> Nessler's Reagent </t>
  </si>
  <si>
    <t xml:space="preserve"> Photometric Titration </t>
  </si>
  <si>
    <t xml:space="preserve"> Potentiometric   </t>
  </si>
  <si>
    <t xml:space="preserve"> Sodium Phenolate/Hypochiorite</t>
  </si>
  <si>
    <t xml:space="preserve"> Spectrophotometer(UV Visible)</t>
  </si>
  <si>
    <t xml:space="preserve"> Thorin   </t>
  </si>
  <si>
    <t xml:space="preserve"> Turbidimetric </t>
  </si>
  <si>
    <t>Method_Description</t>
  </si>
  <si>
    <t xml:space="preserve"> Automated Colorimetry</t>
  </si>
  <si>
    <t xml:space="preserve"> Colorimetric with Alimarine </t>
  </si>
  <si>
    <t xml:space="preserve"> Capillary Electrophoresis</t>
  </si>
  <si>
    <t xml:space="preserve"> Conductometric Titration </t>
  </si>
  <si>
    <t xml:space="preserve"> Coulometric Titration   </t>
  </si>
  <si>
    <t xml:space="preserve"> EDTA Titration    </t>
  </si>
  <si>
    <t xml:space="preserve"> Flame Atomic Absorption Spectrophotometry</t>
  </si>
  <si>
    <t xml:space="preserve"> Flame Emission Spectrophotometry </t>
  </si>
  <si>
    <t xml:space="preserve"> Flameless Atomic Absorption</t>
  </si>
  <si>
    <t xml:space="preserve"> Graphite Furnace Atomic Absorption Spectrophotometry</t>
  </si>
  <si>
    <t xml:space="preserve"> Greiss after Cd-red.  </t>
  </si>
  <si>
    <t xml:space="preserve"> Titration by Hg(CNS)2</t>
  </si>
  <si>
    <t xml:space="preserve"> Titration by Hg(NO3)2</t>
  </si>
  <si>
    <t xml:space="preserve"> Hydrazine Reduction </t>
  </si>
  <si>
    <t xml:space="preserve"> Ion Chromatography   </t>
  </si>
  <si>
    <t xml:space="preserve"> Inductively Coupled Plasma Atomic Emission Spectroscopy </t>
  </si>
  <si>
    <t xml:space="preserve"> Inductively Coupled Plasma / Mass Spectroscopy</t>
  </si>
  <si>
    <t xml:space="preserve"> Instrumental Neutron Activation Analysis </t>
  </si>
  <si>
    <t xml:space="preserve"> Indophenol Spectrophotometric</t>
  </si>
  <si>
    <t xml:space="preserve"> Ion Selective Electrode  (Specific Ion Electrode)</t>
  </si>
  <si>
    <t xml:space="preserve"> Isotopic Dilution (IVA)  </t>
  </si>
  <si>
    <t xml:space="preserve"> J.A. Emission Spec (ICAP)  </t>
  </si>
  <si>
    <t xml:space="preserve"> Gravimetric   </t>
  </si>
  <si>
    <t xml:space="preserve"> Colorimetric with NEDA1</t>
  </si>
  <si>
    <t xml:space="preserve"> Proton-Induced X-Ray Emission </t>
  </si>
  <si>
    <t xml:space="preserve"> Niederschlag ( wet - only )                              Met. Obs. HOHENPEIßENBERG</t>
  </si>
  <si>
    <t xml:space="preserve"> mm</t>
  </si>
  <si>
    <t>µS/cm</t>
  </si>
  <si>
    <r>
      <t>H</t>
    </r>
    <r>
      <rPr>
        <b/>
        <vertAlign val="superscript"/>
        <sz val="11"/>
        <rFont val="Arial"/>
        <family val="2"/>
      </rPr>
      <t>+</t>
    </r>
  </si>
  <si>
    <r>
      <t>Cl</t>
    </r>
    <r>
      <rPr>
        <b/>
        <vertAlign val="superscript"/>
        <sz val="11"/>
        <rFont val="Arial"/>
        <family val="2"/>
      </rPr>
      <t>-</t>
    </r>
  </si>
  <si>
    <r>
      <t>NO</t>
    </r>
    <r>
      <rPr>
        <b/>
        <vertAlign val="subscript"/>
        <sz val="10"/>
        <rFont val="Arial"/>
        <family val="2"/>
      </rPr>
      <t>3</t>
    </r>
    <r>
      <rPr>
        <b/>
        <sz val="10"/>
        <rFont val="Arial"/>
        <family val="2"/>
      </rPr>
      <t>-N</t>
    </r>
  </si>
  <si>
    <r>
      <t>SO</t>
    </r>
    <r>
      <rPr>
        <b/>
        <vertAlign val="subscript"/>
        <sz val="10"/>
        <rFont val="Arial"/>
        <family val="2"/>
      </rPr>
      <t>4</t>
    </r>
    <r>
      <rPr>
        <b/>
        <sz val="10"/>
        <rFont val="Arial"/>
        <family val="2"/>
      </rPr>
      <t>-S</t>
    </r>
  </si>
  <si>
    <r>
      <t>Na</t>
    </r>
    <r>
      <rPr>
        <b/>
        <vertAlign val="superscript"/>
        <sz val="11"/>
        <rFont val="Arial"/>
        <family val="2"/>
      </rPr>
      <t>+</t>
    </r>
  </si>
  <si>
    <r>
      <t>NH</t>
    </r>
    <r>
      <rPr>
        <b/>
        <vertAlign val="subscript"/>
        <sz val="10"/>
        <rFont val="Arial"/>
        <family val="2"/>
      </rPr>
      <t>4</t>
    </r>
    <r>
      <rPr>
        <b/>
        <sz val="10"/>
        <rFont val="Arial"/>
        <family val="2"/>
      </rPr>
      <t>-N</t>
    </r>
  </si>
  <si>
    <r>
      <t>K</t>
    </r>
    <r>
      <rPr>
        <b/>
        <vertAlign val="superscript"/>
        <sz val="11"/>
        <rFont val="Arial"/>
        <family val="2"/>
      </rPr>
      <t>+</t>
    </r>
  </si>
  <si>
    <r>
      <t>Mg</t>
    </r>
    <r>
      <rPr>
        <b/>
        <vertAlign val="superscript"/>
        <sz val="11"/>
        <rFont val="Arial"/>
        <family val="2"/>
      </rPr>
      <t>2+</t>
    </r>
  </si>
  <si>
    <r>
      <t>Ca</t>
    </r>
    <r>
      <rPr>
        <b/>
        <vertAlign val="superscript"/>
        <sz val="11"/>
        <rFont val="Arial"/>
        <family val="2"/>
      </rPr>
      <t>2+</t>
    </r>
  </si>
  <si>
    <t>RR</t>
  </si>
  <si>
    <t>precip.</t>
  </si>
  <si>
    <t>Datum</t>
  </si>
  <si>
    <t>25°C</t>
  </si>
  <si>
    <t>mg/l</t>
  </si>
  <si>
    <t>type</t>
  </si>
  <si>
    <t>Summe</t>
  </si>
  <si>
    <t>%</t>
  </si>
  <si>
    <t xml:space="preserve"> TVARecording Gauge </t>
  </si>
  <si>
    <t xml:space="preserve"> UltraViolet             </t>
  </si>
  <si>
    <t xml:space="preserve"> Volumetric </t>
  </si>
  <si>
    <t xml:space="preserve"> Xray Fluorescence </t>
  </si>
  <si>
    <t xml:space="preserve">OTHER </t>
  </si>
  <si>
    <t>Method not found in this list</t>
  </si>
  <si>
    <t>Scale</t>
  </si>
  <si>
    <t>Recording Gauge Scale</t>
  </si>
  <si>
    <t xml:space="preserve">AC                </t>
  </si>
  <si>
    <t xml:space="preserve">Acid Titration </t>
  </si>
  <si>
    <t xml:space="preserve">Alimarine   </t>
  </si>
  <si>
    <t xml:space="preserve">Alkaline Titration </t>
  </si>
  <si>
    <t>CE</t>
  </si>
  <si>
    <t xml:space="preserve">Chronovoltamper     </t>
  </si>
  <si>
    <t xml:space="preserve">Conductivity Cell </t>
  </si>
  <si>
    <t>Conductometric</t>
  </si>
  <si>
    <t xml:space="preserve">Coulometric </t>
  </si>
  <si>
    <t>EDTA</t>
  </si>
  <si>
    <t>FAAS</t>
  </si>
  <si>
    <t>FES</t>
  </si>
  <si>
    <t xml:space="preserve">Flameless AA </t>
  </si>
  <si>
    <t>GFAA</t>
  </si>
  <si>
    <t xml:space="preserve">Glass Electrode </t>
  </si>
  <si>
    <t>Greiss</t>
  </si>
  <si>
    <t>Hg(CNS)2</t>
  </si>
  <si>
    <t>Hg(NO3)2</t>
  </si>
  <si>
    <t xml:space="preserve">Hydrazine </t>
  </si>
  <si>
    <t>ICP-AES</t>
  </si>
  <si>
    <t>ICP-MS</t>
  </si>
  <si>
    <t>INAA</t>
  </si>
  <si>
    <t xml:space="preserve">IS </t>
  </si>
  <si>
    <t xml:space="preserve">ISE  </t>
  </si>
  <si>
    <t>IVA</t>
  </si>
  <si>
    <t>J.A. Emission Spec (ICAP)</t>
  </si>
  <si>
    <t xml:space="preserve">Mass   </t>
  </si>
  <si>
    <t xml:space="preserve">NEDA1           </t>
  </si>
  <si>
    <t>Nephelometric</t>
  </si>
  <si>
    <t xml:space="preserve">Nephelometric Turbidimetric  </t>
  </si>
  <si>
    <t xml:space="preserve">Nessler's Reagent </t>
  </si>
  <si>
    <t xml:space="preserve">Photometric Titration </t>
  </si>
  <si>
    <t>PIXE</t>
  </si>
  <si>
    <t xml:space="preserve">Potentiometric   </t>
  </si>
  <si>
    <t>Sodium Phenolate/Hypochiorite</t>
  </si>
  <si>
    <t>Spectrophotometer(UV Visible)</t>
  </si>
  <si>
    <t xml:space="preserve">Thorin   </t>
  </si>
  <si>
    <t xml:space="preserve">Turbidimetric </t>
  </si>
  <si>
    <t xml:space="preserve">TVA   </t>
  </si>
  <si>
    <t xml:space="preserve">UV            </t>
  </si>
  <si>
    <t>Volume</t>
  </si>
  <si>
    <t>XRF</t>
  </si>
  <si>
    <t>Units</t>
  </si>
  <si>
    <t>QC Sample</t>
  </si>
  <si>
    <t xml:space="preserve">CIV </t>
  </si>
  <si>
    <t xml:space="preserve">HRV </t>
  </si>
  <si>
    <t xml:space="preserve">CUB </t>
  </si>
  <si>
    <t xml:space="preserve">CYP </t>
  </si>
  <si>
    <t xml:space="preserve">CZE </t>
  </si>
  <si>
    <t xml:space="preserve">PRK </t>
  </si>
  <si>
    <t xml:space="preserve">COD </t>
  </si>
  <si>
    <t xml:space="preserve">DNK </t>
  </si>
  <si>
    <t xml:space="preserve">DJI </t>
  </si>
  <si>
    <t xml:space="preserve">DMA </t>
  </si>
  <si>
    <t xml:space="preserve">DOM </t>
  </si>
  <si>
    <t xml:space="preserve">TMP </t>
  </si>
  <si>
    <t xml:space="preserve">ECU </t>
  </si>
  <si>
    <t xml:space="preserve">EGY </t>
  </si>
  <si>
    <t xml:space="preserve">SLV </t>
  </si>
  <si>
    <t xml:space="preserve">GNQ </t>
  </si>
  <si>
    <t xml:space="preserve">ERI </t>
  </si>
  <si>
    <t xml:space="preserve">EST </t>
  </si>
  <si>
    <t xml:space="preserve">ETH </t>
  </si>
  <si>
    <t xml:space="preserve">FRO </t>
  </si>
  <si>
    <t xml:space="preserve">FLK </t>
  </si>
  <si>
    <t xml:space="preserve">FJI </t>
  </si>
  <si>
    <t xml:space="preserve">FIN </t>
  </si>
  <si>
    <t xml:space="preserve">FRA </t>
  </si>
  <si>
    <t xml:space="preserve">GUF </t>
  </si>
  <si>
    <t xml:space="preserve">PYF </t>
  </si>
  <si>
    <t xml:space="preserve">GAB </t>
  </si>
  <si>
    <t xml:space="preserve">GMB </t>
  </si>
  <si>
    <t xml:space="preserve">GEO </t>
  </si>
  <si>
    <t xml:space="preserve">DEU </t>
  </si>
  <si>
    <t xml:space="preserve">GHA </t>
  </si>
  <si>
    <t xml:space="preserve">GIB </t>
  </si>
  <si>
    <t xml:space="preserve">GRC </t>
  </si>
  <si>
    <t xml:space="preserve">GRL </t>
  </si>
  <si>
    <t xml:space="preserve">GRD </t>
  </si>
  <si>
    <t xml:space="preserve">GLP </t>
  </si>
  <si>
    <t xml:space="preserve">GUM </t>
  </si>
  <si>
    <t xml:space="preserve">GTM </t>
  </si>
  <si>
    <t xml:space="preserve">GIN </t>
  </si>
  <si>
    <t xml:space="preserve">GNB </t>
  </si>
  <si>
    <t xml:space="preserve">GUY </t>
  </si>
  <si>
    <t xml:space="preserve">HTI </t>
  </si>
  <si>
    <t xml:space="preserve">VAT </t>
  </si>
  <si>
    <t xml:space="preserve">HND </t>
  </si>
  <si>
    <t xml:space="preserve">HUN </t>
  </si>
  <si>
    <t xml:space="preserve">ISL </t>
  </si>
  <si>
    <t>Leaking Alquinot-Sample OK</t>
  </si>
  <si>
    <t>Sample_Type</t>
  </si>
  <si>
    <t>Sample_Interval</t>
  </si>
  <si>
    <t>Event</t>
  </si>
  <si>
    <t>Monthly</t>
  </si>
  <si>
    <t>Daily</t>
  </si>
  <si>
    <t>Bulk</t>
  </si>
  <si>
    <t>Sampling_Type</t>
  </si>
  <si>
    <t xml:space="preserve">IND </t>
  </si>
  <si>
    <t xml:space="preserve">IDN </t>
  </si>
  <si>
    <t xml:space="preserve">IRN </t>
  </si>
  <si>
    <t xml:space="preserve">IRQ </t>
  </si>
  <si>
    <t xml:space="preserve">IRL </t>
  </si>
  <si>
    <t xml:space="preserve">ISR </t>
  </si>
  <si>
    <t xml:space="preserve">ITA </t>
  </si>
  <si>
    <t xml:space="preserve">JAM </t>
  </si>
  <si>
    <t xml:space="preserve">JPN </t>
  </si>
  <si>
    <t xml:space="preserve">JOR </t>
  </si>
  <si>
    <t xml:space="preserve">KAZ </t>
  </si>
  <si>
    <t xml:space="preserve">KEN </t>
  </si>
  <si>
    <t xml:space="preserve">KIR </t>
  </si>
  <si>
    <t xml:space="preserve">KWT </t>
  </si>
  <si>
    <t xml:space="preserve">KGZ </t>
  </si>
  <si>
    <t xml:space="preserve">LAO </t>
  </si>
  <si>
    <t xml:space="preserve">LVA </t>
  </si>
  <si>
    <t xml:space="preserve">LBN </t>
  </si>
  <si>
    <t xml:space="preserve">LSO </t>
  </si>
  <si>
    <t xml:space="preserve">LBR </t>
  </si>
  <si>
    <t xml:space="preserve">LBY </t>
  </si>
  <si>
    <t xml:space="preserve">LIE </t>
  </si>
  <si>
    <t xml:space="preserve">LTU </t>
  </si>
  <si>
    <t xml:space="preserve">LUX </t>
  </si>
  <si>
    <t xml:space="preserve">MDG </t>
  </si>
  <si>
    <t xml:space="preserve">MWI </t>
  </si>
  <si>
    <t xml:space="preserve">MYS </t>
  </si>
  <si>
    <t xml:space="preserve">MDV </t>
  </si>
  <si>
    <t xml:space="preserve">MLI </t>
  </si>
  <si>
    <t xml:space="preserve">MLT </t>
  </si>
  <si>
    <t xml:space="preserve">MHL </t>
  </si>
  <si>
    <t xml:space="preserve">MTQ </t>
  </si>
  <si>
    <t xml:space="preserve">MRT </t>
  </si>
  <si>
    <t xml:space="preserve">MUS </t>
  </si>
  <si>
    <t xml:space="preserve">MEX </t>
  </si>
  <si>
    <t xml:space="preserve">FSM </t>
  </si>
  <si>
    <t xml:space="preserve">MCO </t>
  </si>
  <si>
    <t xml:space="preserve">MNG </t>
  </si>
  <si>
    <t xml:space="preserve">MSR </t>
  </si>
  <si>
    <t xml:space="preserve">MAR </t>
  </si>
  <si>
    <t xml:space="preserve">MOZ </t>
  </si>
  <si>
    <t xml:space="preserve">MMR </t>
  </si>
  <si>
    <t xml:space="preserve">NAM </t>
  </si>
  <si>
    <t xml:space="preserve">NRU </t>
  </si>
  <si>
    <t xml:space="preserve">NPL </t>
  </si>
  <si>
    <t xml:space="preserve">NLD </t>
  </si>
  <si>
    <t xml:space="preserve">ANT </t>
  </si>
  <si>
    <t xml:space="preserve">NCL </t>
  </si>
  <si>
    <t xml:space="preserve">NZL </t>
  </si>
  <si>
    <t xml:space="preserve">NIC </t>
  </si>
  <si>
    <t xml:space="preserve">NER </t>
  </si>
  <si>
    <t xml:space="preserve">NGA </t>
  </si>
  <si>
    <t xml:space="preserve">NIU </t>
  </si>
  <si>
    <t xml:space="preserve">NFK </t>
  </si>
  <si>
    <t xml:space="preserve">MNP </t>
  </si>
  <si>
    <t xml:space="preserve">NOR </t>
  </si>
  <si>
    <t xml:space="preserve">PSE </t>
  </si>
  <si>
    <t xml:space="preserve">OMN </t>
  </si>
  <si>
    <t xml:space="preserve">PAK </t>
  </si>
  <si>
    <t xml:space="preserve">PLW </t>
  </si>
  <si>
    <t xml:space="preserve">PAN </t>
  </si>
  <si>
    <t xml:space="preserve">PNG </t>
  </si>
  <si>
    <t xml:space="preserve">PRY </t>
  </si>
  <si>
    <t xml:space="preserve">PER </t>
  </si>
  <si>
    <t xml:space="preserve">PHL </t>
  </si>
  <si>
    <t xml:space="preserve">PCN </t>
  </si>
  <si>
    <t xml:space="preserve">POL </t>
  </si>
  <si>
    <t xml:space="preserve">PRT </t>
  </si>
  <si>
    <t xml:space="preserve">PRI </t>
  </si>
  <si>
    <t xml:space="preserve">QAT </t>
  </si>
  <si>
    <t xml:space="preserve">KOR </t>
  </si>
  <si>
    <t xml:space="preserve">MDA </t>
  </si>
  <si>
    <t xml:space="preserve">REU </t>
  </si>
  <si>
    <t xml:space="preserve">ROM </t>
  </si>
  <si>
    <t xml:space="preserve">RUS </t>
  </si>
  <si>
    <t xml:space="preserve">RWA </t>
  </si>
  <si>
    <t xml:space="preserve">SHN </t>
  </si>
  <si>
    <t xml:space="preserve">KNA </t>
  </si>
  <si>
    <t xml:space="preserve">LCA </t>
  </si>
  <si>
    <t xml:space="preserve">SPM </t>
  </si>
  <si>
    <t xml:space="preserve">VCT </t>
  </si>
  <si>
    <t xml:space="preserve">WSM </t>
  </si>
  <si>
    <t xml:space="preserve">SMR </t>
  </si>
  <si>
    <t xml:space="preserve">STP </t>
  </si>
  <si>
    <t xml:space="preserve">SAU </t>
  </si>
  <si>
    <t xml:space="preserve">SEN </t>
  </si>
  <si>
    <t xml:space="preserve">SYC </t>
  </si>
  <si>
    <t xml:space="preserve">SLE </t>
  </si>
  <si>
    <t xml:space="preserve">SGP </t>
  </si>
  <si>
    <t xml:space="preserve">SVK </t>
  </si>
  <si>
    <t xml:space="preserve">SVN </t>
  </si>
  <si>
    <t xml:space="preserve">SLB </t>
  </si>
  <si>
    <t xml:space="preserve">SOM </t>
  </si>
  <si>
    <t xml:space="preserve">ZAF </t>
  </si>
  <si>
    <t xml:space="preserve">ESP </t>
  </si>
  <si>
    <t xml:space="preserve">LKA </t>
  </si>
  <si>
    <t xml:space="preserve">SDN </t>
  </si>
  <si>
    <t xml:space="preserve">SUR </t>
  </si>
  <si>
    <t xml:space="preserve">SJM </t>
  </si>
  <si>
    <t xml:space="preserve">SWZ </t>
  </si>
  <si>
    <t xml:space="preserve">SWE </t>
  </si>
  <si>
    <t xml:space="preserve">CHE </t>
  </si>
  <si>
    <t xml:space="preserve">SYR </t>
  </si>
  <si>
    <t xml:space="preserve">TWN </t>
  </si>
  <si>
    <t xml:space="preserve">TJK </t>
  </si>
  <si>
    <t xml:space="preserve">THA </t>
  </si>
  <si>
    <t xml:space="preserve">MKD </t>
  </si>
  <si>
    <t xml:space="preserve">TGO </t>
  </si>
  <si>
    <t xml:space="preserve">TKL </t>
  </si>
  <si>
    <t xml:space="preserve">TON </t>
  </si>
  <si>
    <t xml:space="preserve">TTO </t>
  </si>
  <si>
    <t xml:space="preserve">TUN </t>
  </si>
  <si>
    <t xml:space="preserve">TUR </t>
  </si>
  <si>
    <t xml:space="preserve">TKM </t>
  </si>
  <si>
    <t xml:space="preserve">TCA </t>
  </si>
  <si>
    <t xml:space="preserve">TUV </t>
  </si>
  <si>
    <t xml:space="preserve">UGA </t>
  </si>
  <si>
    <t xml:space="preserve">UKR </t>
  </si>
  <si>
    <t xml:space="preserve">ARE </t>
  </si>
  <si>
    <t xml:space="preserve">GBR </t>
  </si>
  <si>
    <t xml:space="preserve">TZA </t>
  </si>
  <si>
    <t xml:space="preserve">USA </t>
  </si>
  <si>
    <t xml:space="preserve">VIR </t>
  </si>
  <si>
    <t xml:space="preserve">URY </t>
  </si>
  <si>
    <t xml:space="preserve">UZB </t>
  </si>
  <si>
    <t xml:space="preserve">VUT </t>
  </si>
  <si>
    <t xml:space="preserve">VEN </t>
  </si>
  <si>
    <t xml:space="preserve">VNM </t>
  </si>
  <si>
    <t xml:space="preserve">WLF </t>
  </si>
  <si>
    <t xml:space="preserve">ESH </t>
  </si>
  <si>
    <t xml:space="preserve">YEM </t>
  </si>
  <si>
    <t xml:space="preserve">YUG </t>
  </si>
  <si>
    <t xml:space="preserve">ZMB </t>
  </si>
  <si>
    <t xml:space="preserve">ZWE </t>
  </si>
  <si>
    <t>Lab_Comment</t>
  </si>
  <si>
    <t>Leaked in Transit</t>
  </si>
  <si>
    <t>Insufficient Quantity</t>
  </si>
  <si>
    <t>Too Contaminated to Analyze</t>
  </si>
  <si>
    <t>Sample Missing</t>
  </si>
  <si>
    <t>Water in Dry Sample</t>
  </si>
  <si>
    <t>Exceeded Holding Time</t>
  </si>
  <si>
    <t>Sample Not Preserved</t>
  </si>
  <si>
    <t>Sample Diluted for Analysis</t>
  </si>
  <si>
    <t>No Precipitation Occurred</t>
  </si>
  <si>
    <t>Precipitation _Type</t>
  </si>
  <si>
    <t>Snow</t>
  </si>
  <si>
    <t>Freezing Rain (Glaze)</t>
  </si>
  <si>
    <t>Mixed</t>
  </si>
  <si>
    <t>Dew</t>
  </si>
  <si>
    <t>Frost</t>
  </si>
  <si>
    <t>Precipitation Uncertain</t>
  </si>
  <si>
    <t>Sample_Quality</t>
  </si>
  <si>
    <t>Contaminated Sample</t>
  </si>
  <si>
    <t>Bulk Sample</t>
  </si>
  <si>
    <t>Sample Spilled or Leaked</t>
  </si>
  <si>
    <t>Manually Obtained Sample</t>
  </si>
  <si>
    <t>Standard (Rain) Gauge Problem</t>
  </si>
  <si>
    <t>Unusual_Occurences</t>
  </si>
  <si>
    <t>Dust</t>
  </si>
  <si>
    <t>Disruptive Farming</t>
  </si>
  <si>
    <t>Wind Blown Snow Collected</t>
  </si>
  <si>
    <t>Smoke</t>
  </si>
  <si>
    <t>Ash</t>
  </si>
  <si>
    <t>Odor</t>
  </si>
  <si>
    <t>Severe Weather</t>
  </si>
  <si>
    <t xml:space="preserve">Volcanic Activity </t>
  </si>
  <si>
    <t>Seismic Activity</t>
  </si>
  <si>
    <t>Snow Surface near Collector Top</t>
  </si>
  <si>
    <t>* The WDCPC Standard Data Submission Template</t>
  </si>
  <si>
    <t>#CONTENT</t>
  </si>
  <si>
    <t>Class</t>
  </si>
  <si>
    <t>Category</t>
  </si>
  <si>
    <t>Level</t>
  </si>
  <si>
    <t>Form</t>
  </si>
  <si>
    <t>WDCPC</t>
  </si>
  <si>
    <t>#DATA GENERATION</t>
  </si>
  <si>
    <t>Date</t>
  </si>
  <si>
    <t>Agency</t>
  </si>
  <si>
    <t>Version</t>
  </si>
  <si>
    <t>ScientificAuthority</t>
  </si>
  <si>
    <t>#PLATFORM</t>
  </si>
  <si>
    <t>Type</t>
  </si>
  <si>
    <t>ID</t>
  </si>
  <si>
    <t>Name</t>
  </si>
  <si>
    <t>Country</t>
  </si>
  <si>
    <t>GAW_ID</t>
  </si>
  <si>
    <t>STN</t>
  </si>
  <si>
    <t>332021101Q08</t>
  </si>
  <si>
    <t>Whiteface Mountain</t>
  </si>
  <si>
    <t>#LOCATION</t>
  </si>
  <si>
    <t>Monat</t>
  </si>
  <si>
    <t/>
  </si>
  <si>
    <t xml:space="preserve"> Niederschlag ( wet - only )                                            Met. Obs. HOHENPEIßENBERG</t>
  </si>
  <si>
    <t>Latitude</t>
  </si>
  <si>
    <t>Longitude</t>
  </si>
  <si>
    <t>Height</t>
  </si>
  <si>
    <t>#INSTRUMENT</t>
  </si>
  <si>
    <t>Model</t>
  </si>
  <si>
    <t>Number</t>
  </si>
  <si>
    <t>#RAINGAUGE</t>
  </si>
  <si>
    <t>#LAB_INSTRUMENT</t>
  </si>
  <si>
    <t>Analysis_Method</t>
  </si>
  <si>
    <t>IC</t>
  </si>
  <si>
    <t>#SAMPLE_PROTOCOL</t>
  </si>
  <si>
    <t>Sampling_Interval</t>
  </si>
  <si>
    <t>Weekly</t>
  </si>
  <si>
    <t xml:space="preserve">*This is the Dynamic Area </t>
  </si>
  <si>
    <t>#TIMESTAMP</t>
  </si>
  <si>
    <t>UTC_Offset</t>
  </si>
  <si>
    <t>Time</t>
  </si>
  <si>
    <t>Rain</t>
  </si>
  <si>
    <t>Clean and Clear</t>
  </si>
  <si>
    <t>Partial Sample</t>
  </si>
  <si>
    <r>
      <t>H</t>
    </r>
    <r>
      <rPr>
        <vertAlign val="superscript"/>
        <sz val="10"/>
        <rFont val="Arial"/>
        <family val="2"/>
      </rPr>
      <t>+</t>
    </r>
  </si>
  <si>
    <t>MW</t>
  </si>
  <si>
    <t>*mm</t>
  </si>
  <si>
    <t>Summe mm</t>
  </si>
  <si>
    <t>gew.MW</t>
  </si>
  <si>
    <r>
      <t>H</t>
    </r>
    <r>
      <rPr>
        <b/>
        <vertAlign val="superscript"/>
        <sz val="10"/>
        <rFont val="Arial"/>
        <family val="2"/>
      </rPr>
      <t>+</t>
    </r>
  </si>
  <si>
    <t>pH</t>
  </si>
  <si>
    <t>Cl</t>
  </si>
  <si>
    <t>Ca</t>
  </si>
  <si>
    <t>K</t>
  </si>
  <si>
    <t>Mg</t>
  </si>
  <si>
    <t>Na</t>
  </si>
  <si>
    <t>alphanumeric</t>
  </si>
  <si>
    <t>yyyy-mm-dd</t>
  </si>
  <si>
    <t>hh:mm:ss</t>
  </si>
  <si>
    <t>mm</t>
  </si>
  <si>
    <t>g</t>
  </si>
  <si>
    <t>pH units</t>
  </si>
  <si>
    <t>none</t>
  </si>
  <si>
    <t>conductivity cell</t>
  </si>
  <si>
    <t xml:space="preserve"> </t>
  </si>
  <si>
    <t>Construction</t>
  </si>
  <si>
    <t>Laboratory ID</t>
  </si>
  <si>
    <t>Wet_Ion_Chemistry</t>
  </si>
  <si>
    <t>Wet_Trace_Metal_Chemistry</t>
  </si>
  <si>
    <t>Wet_Organic_Chemistry</t>
  </si>
  <si>
    <t>Dry_Deposition</t>
  </si>
  <si>
    <t>Wet_Ion_Intercomparison</t>
  </si>
  <si>
    <t>Other_Wet_Ion_Chemistry</t>
  </si>
  <si>
    <t>Platform-ID</t>
  </si>
  <si>
    <t>Platform-Name</t>
  </si>
  <si>
    <t xml:space="preserve"> GAW-ID</t>
  </si>
  <si>
    <t>FLT</t>
  </si>
  <si>
    <t>SHP</t>
  </si>
  <si>
    <t>PlatformType</t>
  </si>
  <si>
    <t>Albania</t>
  </si>
  <si>
    <t>Algeria</t>
  </si>
  <si>
    <t>Office National de la Meteorologie Department de la Recherche</t>
  </si>
  <si>
    <t>Argentina</t>
  </si>
  <si>
    <t>Atmospheric Chemistry Center Servicio Meteorologico Nacional</t>
  </si>
  <si>
    <t>Australia</t>
  </si>
  <si>
    <t>Division of Atmospheric Research CSIRO</t>
  </si>
  <si>
    <t>Austria</t>
  </si>
  <si>
    <t>Technical University of Vienna, Department of Environmental Analysis</t>
  </si>
  <si>
    <t>Umweltbundesamt - Klagenfurt</t>
  </si>
  <si>
    <t>Umweltbundesamt - Wien</t>
  </si>
  <si>
    <t>Bahrain</t>
  </si>
  <si>
    <t>Environmental Affairs  - Bahrain</t>
  </si>
  <si>
    <t>Belarus</t>
  </si>
  <si>
    <t>Benin</t>
  </si>
  <si>
    <t>Universite Nationale du Benin Laboratoire de Climatologie</t>
  </si>
  <si>
    <t>Brazil</t>
  </si>
  <si>
    <t>Chemistry Institute Departmento de Quimica Analitica</t>
  </si>
  <si>
    <t>Bulgaria</t>
  </si>
  <si>
    <t>Januar 1996</t>
  </si>
  <si>
    <t>Februar 1996</t>
  </si>
  <si>
    <t>März 1996</t>
  </si>
  <si>
    <t>April 1996</t>
  </si>
  <si>
    <t>Mai 1996</t>
  </si>
  <si>
    <t>Juni 1996</t>
  </si>
  <si>
    <t>Juli 1996</t>
  </si>
  <si>
    <t>August 1996</t>
  </si>
  <si>
    <t>September 1996</t>
  </si>
  <si>
    <t>Oktober 1996</t>
  </si>
  <si>
    <t>Nonember 1996</t>
  </si>
  <si>
    <t>Dezember 1996</t>
  </si>
  <si>
    <t>National Institute of Meteorology &amp; Hydrology - Bulgaria</t>
  </si>
  <si>
    <t>Cameroun</t>
  </si>
  <si>
    <t>FLASH Department Geographie</t>
  </si>
  <si>
    <t>Canada</t>
  </si>
  <si>
    <t>Canadian Air &amp; Precipitation Monitoring Network (CAPMoN)</t>
  </si>
  <si>
    <t>Chile</t>
  </si>
  <si>
    <t>Centro Nacional Del Medio Ambiente (CENMA)</t>
  </si>
  <si>
    <t>Comision Chilena de Energia Nuclear</t>
  </si>
  <si>
    <t>China</t>
  </si>
  <si>
    <t>Hong Kong Government Laboratory, Air Chemistry Section</t>
  </si>
  <si>
    <t>Cote D'Ivoire</t>
  </si>
  <si>
    <t>Croatia</t>
  </si>
  <si>
    <t>Cyprus</t>
  </si>
  <si>
    <t>Ministry of Health - Cyprus</t>
  </si>
  <si>
    <t>Czech Republic</t>
  </si>
  <si>
    <t>Denmark</t>
  </si>
  <si>
    <t>National Environmental Research Institute - Denmark</t>
  </si>
  <si>
    <t>Estonia</t>
  </si>
  <si>
    <t>Finland</t>
  </si>
  <si>
    <t>Finnish Environment Institute Laboratory</t>
  </si>
  <si>
    <t>France</t>
  </si>
  <si>
    <t>Meteo France</t>
  </si>
  <si>
    <t>Laboratoire des Formations Superficielles ORSTOM</t>
  </si>
  <si>
    <t>Germany</t>
  </si>
  <si>
    <t>Umweltbundesamt - Langen</t>
  </si>
  <si>
    <t>Umweltbundesamt Meßstelle Schauinsland</t>
  </si>
  <si>
    <t>Deutscher Wetterdienst Meteorologisches Observatorium Hohenpeissenberg</t>
  </si>
  <si>
    <t>Landesamt für Umseltschutz SachsenAnhalt</t>
  </si>
  <si>
    <t>IfE Leipzig GmbH Umweltlabor</t>
  </si>
  <si>
    <t>Brandenburgische Technische Universität Cottbus, Arbeitsgruppe Luftchemie</t>
  </si>
  <si>
    <t>Greece</t>
  </si>
  <si>
    <t>Ministry of Environment Regional Planning &amp; Public Works - Greece</t>
  </si>
  <si>
    <t>Environmental Chemical Processes Laboratory, University of Crete</t>
  </si>
  <si>
    <t>Hungary</t>
  </si>
  <si>
    <t>Hungarian Meteorological Service</t>
  </si>
  <si>
    <t>Iceland</t>
  </si>
  <si>
    <t>India</t>
  </si>
  <si>
    <t>India Meteorological Department Air Pollution Section</t>
  </si>
  <si>
    <t>Indonesia</t>
  </si>
  <si>
    <t>Meteorological &amp; Geophysical Agency - Indonesia</t>
  </si>
  <si>
    <t>Islamic Republic of Iran</t>
  </si>
  <si>
    <t>Ireland</t>
  </si>
  <si>
    <t>OC Laboratory Met Éireann</t>
  </si>
  <si>
    <t>Israel</t>
  </si>
  <si>
    <t>Italy</t>
  </si>
  <si>
    <t>Aeronautica Militare Servizio Meteorologico</t>
  </si>
  <si>
    <t xml:space="preserve">* For WMO/GAW Major Wet Ion Precipitation Chemistry Data </t>
  </si>
  <si>
    <t>CNR Instituto di Geologia Marina</t>
  </si>
  <si>
    <t>Japan</t>
  </si>
  <si>
    <t>Acid Deposition and Oxidant Research Center (ADORC)</t>
  </si>
  <si>
    <t>Japan Meteorological Agency (JMA)</t>
  </si>
  <si>
    <t>Jordan</t>
  </si>
  <si>
    <t>Environmental Research Center, Royal Scientific Society - Jordan</t>
  </si>
  <si>
    <t>Kenya</t>
  </si>
  <si>
    <t>Department of Meteorology, University of Nairobi</t>
  </si>
  <si>
    <t>Republic of Korea</t>
  </si>
  <si>
    <t>Meteorological Research Institute, Korea Meteorological Administration</t>
  </si>
  <si>
    <t>Latvia</t>
  </si>
  <si>
    <t>Lithuania</t>
  </si>
  <si>
    <t>Institute of Physics - Lithuania</t>
  </si>
  <si>
    <t>Environmental Protection Ministry - Lithuania</t>
  </si>
  <si>
    <t>Former Yugoslav Republic of Macedonia</t>
  </si>
  <si>
    <t>Hydrometeorological Institute - Macedonia</t>
  </si>
  <si>
    <t>Malaysia</t>
  </si>
  <si>
    <t>Mongolia</t>
  </si>
  <si>
    <t>Ministry of Nature &amp; the Environment - Mongolia</t>
  </si>
  <si>
    <t>Morocco</t>
  </si>
  <si>
    <t>Atmospheric &amp; Marine Pollution Laboratory, Ecole Mohammadia d'Ingenieurs</t>
  </si>
  <si>
    <t>Society Agricole de Services Au Maroc (SASMA) Laboratoire D'Agronomie</t>
  </si>
  <si>
    <t>The Netherlands</t>
  </si>
  <si>
    <t>National Institute of Public Health &amp; the Environment - The Netherlands</t>
  </si>
  <si>
    <t>New Zealand</t>
  </si>
  <si>
    <t>National Institute of water &amp; Atmospheric Reasearch Ltd. (NIWA)</t>
  </si>
  <si>
    <t>Nigeria</t>
  </si>
  <si>
    <t>Laboratory of Liminology (Hydrobiology Section), Obafemi Awolowo University</t>
  </si>
  <si>
    <t>Centre for Energy Research and Development (CERD) - Nigeria</t>
  </si>
  <si>
    <t>Norway</t>
  </si>
  <si>
    <t>NILU Norwegian Institute for Air Research</t>
  </si>
  <si>
    <t>Pakistan</t>
  </si>
  <si>
    <t>Pakistan Meteorological Department</t>
  </si>
  <si>
    <t>Philippines</t>
  </si>
  <si>
    <t>Sampler Failure</t>
  </si>
  <si>
    <t>Automated_Wet_Only</t>
  </si>
  <si>
    <t>Manual_Wet_Only</t>
  </si>
  <si>
    <t>Automated_Dry_Only</t>
  </si>
  <si>
    <t>Manual_Dry_Only</t>
  </si>
  <si>
    <t>Field Blank</t>
  </si>
  <si>
    <t>End</t>
  </si>
  <si>
    <t>Precipitation</t>
  </si>
  <si>
    <t>Sample</t>
  </si>
  <si>
    <t>Laboratory</t>
  </si>
  <si>
    <t>Unusual</t>
  </si>
  <si>
    <t>Standard</t>
  </si>
  <si>
    <t>date</t>
  </si>
  <si>
    <t>time</t>
  </si>
  <si>
    <t>Quality</t>
  </si>
  <si>
    <t>Comment</t>
  </si>
  <si>
    <t>Occurances</t>
  </si>
  <si>
    <t>Gauge</t>
  </si>
  <si>
    <t>FLag</t>
  </si>
  <si>
    <t>Quantity</t>
  </si>
  <si>
    <t>Flag</t>
  </si>
  <si>
    <t>Cond.</t>
  </si>
  <si>
    <t xml:space="preserve"> handbook</t>
  </si>
  <si>
    <t xml:space="preserve"> 25°</t>
  </si>
  <si>
    <t xml:space="preserve">    25°</t>
  </si>
  <si>
    <t>µeq</t>
  </si>
  <si>
    <t xml:space="preserve"> µs/cm</t>
  </si>
  <si>
    <t>spez.cond</t>
  </si>
  <si>
    <t>HCO3-</t>
  </si>
  <si>
    <t xml:space="preserve">   µs</t>
  </si>
  <si>
    <t>gem.</t>
  </si>
  <si>
    <t>gerechnet</t>
  </si>
  <si>
    <t>corr.</t>
  </si>
  <si>
    <t xml:space="preserve"> %Abw</t>
  </si>
  <si>
    <t>Kat+</t>
  </si>
  <si>
    <t>AN-</t>
  </si>
  <si>
    <t>(K-A)</t>
  </si>
  <si>
    <t>%Abw</t>
  </si>
  <si>
    <t>NO3-N</t>
  </si>
  <si>
    <t>SO4-S</t>
  </si>
  <si>
    <t>NH4-N</t>
  </si>
  <si>
    <t>Start</t>
  </si>
  <si>
    <t>flag</t>
  </si>
  <si>
    <t>Philippine Atmospheric, Geophysical &amp; Astronomical Services Administration</t>
  </si>
  <si>
    <t>Poland</t>
  </si>
  <si>
    <t>Institute of Environmental Protection  - Poland</t>
  </si>
  <si>
    <t>Meteorological Observatory  - Poland</t>
  </si>
  <si>
    <t>Polish Geological Institute Central Chemical Laboratory</t>
  </si>
  <si>
    <t>Institute of Meteorology &amp; Water Management  - Poland</t>
  </si>
  <si>
    <t>Portugal</t>
  </si>
  <si>
    <t>Ministério do Ambiente Laboratorio do Direccáo Regional do Abiente do Aléntefo</t>
  </si>
  <si>
    <t>Romania</t>
  </si>
  <si>
    <t>Ministry of Waters &amp; Environmental Protection -- Romania</t>
  </si>
  <si>
    <t>Russia</t>
  </si>
  <si>
    <t>Irkutsk Territorial (Regional) Department of Hydrometeorology</t>
  </si>
  <si>
    <t>Limnological Institute of RAS SB Laboratory for Hydrochemistry and Atmosphere Chemistry</t>
  </si>
  <si>
    <t>Slovak Republic</t>
  </si>
  <si>
    <t>Republic of Slovenia</t>
  </si>
  <si>
    <t>South Africa</t>
  </si>
  <si>
    <t>CSIR Environmentek Air Quality Laboratory</t>
  </si>
  <si>
    <t>Department of Chemistry University of Durban-Westville</t>
  </si>
  <si>
    <t>Spain</t>
  </si>
  <si>
    <t>Corporacion Metropolitan Barcelona Control Ambiental</t>
  </si>
  <si>
    <t>Centro Nacional de Sanidad Ambiental Ctra. Majadahonda a Pozuelo</t>
  </si>
  <si>
    <t>Sri Lanka</t>
  </si>
  <si>
    <t>Environmental Division National Building Research Organization</t>
  </si>
  <si>
    <t>Sweden</t>
  </si>
  <si>
    <t>Switzerland</t>
  </si>
  <si>
    <t>Thailand</t>
  </si>
  <si>
    <t>Tunisie</t>
  </si>
  <si>
    <t>Turkey</t>
  </si>
  <si>
    <t>Ukraine</t>
  </si>
  <si>
    <t>United Kingdom</t>
  </si>
  <si>
    <t>United Arab Emirates</t>
  </si>
  <si>
    <t xml:space="preserve">Dubai Central Laboratory  </t>
  </si>
  <si>
    <t>Uruguay</t>
  </si>
  <si>
    <t>Uzbekistan</t>
  </si>
  <si>
    <t>Yugoslavia</t>
  </si>
  <si>
    <t>Zimbabwe</t>
  </si>
  <si>
    <t>Chemistry Department University of Zimbabwe</t>
  </si>
  <si>
    <t xml:space="preserve">Faculty of Natural Sciences, University of Tirana  </t>
  </si>
  <si>
    <t xml:space="preserve">Minsk Hydrochemical Laboratory  </t>
  </si>
  <si>
    <t xml:space="preserve">YORK  </t>
  </si>
  <si>
    <t xml:space="preserve">IWD  </t>
  </si>
  <si>
    <t xml:space="preserve">Laboratoire National d'Essais de Qualite de Metrologie et d'Analysis (Lanema)  </t>
  </si>
  <si>
    <t xml:space="preserve">Meteorological &amp; Hydrological Service of Croatia  </t>
  </si>
  <si>
    <t xml:space="preserve">Estonian Environmental Research Centre  </t>
  </si>
  <si>
    <t xml:space="preserve">MEDIAS-France  </t>
  </si>
  <si>
    <t xml:space="preserve">OMP Laboratoire d'Aerologie    </t>
  </si>
  <si>
    <t xml:space="preserve">ETABLI  </t>
  </si>
  <si>
    <t xml:space="preserve">IRCHA  </t>
  </si>
  <si>
    <t xml:space="preserve">Cape Verde  </t>
  </si>
  <si>
    <t xml:space="preserve">WOLFF  </t>
  </si>
  <si>
    <t xml:space="preserve">Institut für Troposphärenforschung  </t>
  </si>
  <si>
    <t xml:space="preserve">Technical Institute of Iceland  </t>
  </si>
  <si>
    <t xml:space="preserve">Iranian Meteorological Organization  </t>
  </si>
  <si>
    <t xml:space="preserve">Hadera Association of Towns for Environmental Protection  </t>
  </si>
  <si>
    <t xml:space="preserve">Centro Studi Ambientali  </t>
  </si>
  <si>
    <t>DEU96016</t>
  </si>
  <si>
    <t>DEU96017</t>
  </si>
  <si>
    <t>DEU96018</t>
  </si>
  <si>
    <t>DEU96019</t>
  </si>
  <si>
    <t>DEU96020</t>
  </si>
  <si>
    <t>DEU96021</t>
  </si>
  <si>
    <t>DEU96022</t>
  </si>
  <si>
    <t>DEU96023</t>
  </si>
  <si>
    <t>DEU96024</t>
  </si>
  <si>
    <t>DEU96025</t>
  </si>
  <si>
    <t>DEU96026</t>
  </si>
  <si>
    <t>DEU96027</t>
  </si>
  <si>
    <t>DEU96028</t>
  </si>
  <si>
    <t>little twigs</t>
  </si>
  <si>
    <t>DEU96004</t>
  </si>
  <si>
    <t>DEU96005</t>
  </si>
  <si>
    <t>DEU96006</t>
  </si>
  <si>
    <t>DEU96007</t>
  </si>
  <si>
    <t>DEU96008</t>
  </si>
  <si>
    <t>DEU96009</t>
  </si>
  <si>
    <t>DEU96010</t>
  </si>
  <si>
    <t>DEU96011</t>
  </si>
  <si>
    <t>DEU96012</t>
  </si>
  <si>
    <t>DEU96013</t>
  </si>
  <si>
    <t>DEU96014</t>
  </si>
  <si>
    <t>DEU96015</t>
  </si>
  <si>
    <t>coniferous needles</t>
  </si>
  <si>
    <t>DEU96002</t>
  </si>
  <si>
    <t>DEU96003</t>
  </si>
  <si>
    <t xml:space="preserve">Dipartimento Scienze Della Terra  </t>
  </si>
  <si>
    <t xml:space="preserve">Kenya Government Chemist's Department  </t>
  </si>
  <si>
    <t xml:space="preserve">Latvian Hydrometeorological Agency  </t>
  </si>
  <si>
    <t xml:space="preserve">Department of Chemistry - Selangor  </t>
  </si>
  <si>
    <t xml:space="preserve">Institute of Global Climate &amp; Ecology - Russia  </t>
  </si>
  <si>
    <t xml:space="preserve">A.I. Voeikov Main Geophysical Observatory  </t>
  </si>
  <si>
    <t xml:space="preserve">Slovak Hydrometeorological Institute (SHMU)  </t>
  </si>
  <si>
    <t xml:space="preserve">Hydrometeorological Institute of Slovenia  </t>
  </si>
  <si>
    <t xml:space="preserve">ESKOM Technology Research &amp; Investigations, Environmental Technologies, T-R-I  </t>
  </si>
  <si>
    <t xml:space="preserve">AMK  </t>
  </si>
  <si>
    <t xml:space="preserve">IVL (Swedish Environmental Research Institute)  </t>
  </si>
  <si>
    <t xml:space="preserve">EAWA  </t>
  </si>
  <si>
    <t xml:space="preserve">Swiss Federal Laboratories for Materials Testing &amp; Research (EMPA)  </t>
  </si>
  <si>
    <t xml:space="preserve">Ecole Nationale d'Ingenieurs de Sfax  </t>
  </si>
  <si>
    <t xml:space="preserve">Harwell Scientifics Ltd.  </t>
  </si>
  <si>
    <t xml:space="preserve">DINAMA-LATU  </t>
  </si>
  <si>
    <t xml:space="preserve">NYS Department of Environmental Conservation   </t>
  </si>
  <si>
    <t xml:space="preserve">IAEA Laboratory  </t>
  </si>
  <si>
    <t xml:space="preserve">Rockwell International  </t>
  </si>
  <si>
    <t xml:space="preserve">          </t>
  </si>
  <si>
    <t xml:space="preserve">               </t>
  </si>
  <si>
    <t>Institute of Atmospheric Chemistry, Chinese Academy of Meteorology</t>
  </si>
  <si>
    <t>Czech Hydrometeorological Institute</t>
  </si>
  <si>
    <t>Finnish Meteorological Institute</t>
  </si>
  <si>
    <t>Fraunhofer Institute for Environmental Research (IFU)</t>
  </si>
  <si>
    <t>Environmental Research &amp; Training Centre</t>
  </si>
  <si>
    <t>Department of Environmental Engineering, Middle East Technical University</t>
  </si>
  <si>
    <t>Refik Saydam Center of Hygiene</t>
  </si>
  <si>
    <t>Institute of Marine Sciences, Middle East Technical University</t>
  </si>
  <si>
    <t>Kiev Laboratory of the Republic</t>
  </si>
  <si>
    <t>United States of America</t>
  </si>
  <si>
    <t>Tennessee Valley Authority   (TVA)</t>
  </si>
  <si>
    <t>Adirondack Lakes Survey Corp.</t>
  </si>
  <si>
    <t>Department of Environmental Sciences, UVA</t>
  </si>
  <si>
    <t>National Atmospheric Deposition Program (NADP)</t>
  </si>
  <si>
    <t>Main Administration of Hydrometeorology (Glavgidromet)</t>
  </si>
  <si>
    <t xml:space="preserve">  </t>
  </si>
  <si>
    <t>Federal Hydrometeorological Institute (FHMI)</t>
  </si>
  <si>
    <t>CALAFATE- SANTA</t>
  </si>
  <si>
    <t>AR5000101Q08</t>
  </si>
  <si>
    <t>LOPEZ - BUENOS AIRES</t>
  </si>
  <si>
    <t>AR6000101Q08</t>
  </si>
  <si>
    <t>Ushuaia</t>
  </si>
  <si>
    <t>AR7000101Q08</t>
  </si>
  <si>
    <t>Illmitz</t>
  </si>
  <si>
    <t>AT0200101Q08</t>
  </si>
  <si>
    <t>St. Koloman</t>
  </si>
  <si>
    <t>AT0400101Q08</t>
  </si>
  <si>
    <t>Vorhegg</t>
  </si>
  <si>
    <t>AT0500101Q08</t>
  </si>
  <si>
    <t>Retz</t>
  </si>
  <si>
    <t>zum Klimatermin</t>
  </si>
  <si>
    <t>konv.</t>
  </si>
  <si>
    <t>autom.</t>
  </si>
  <si>
    <t>AT8000101Q08</t>
  </si>
  <si>
    <t>Wiel</t>
  </si>
  <si>
    <t>AT9000101Q08</t>
  </si>
  <si>
    <t>Cape Grim</t>
  </si>
  <si>
    <t>AU2000101Q08</t>
  </si>
  <si>
    <t>COFFS HARBOUR N.</t>
  </si>
  <si>
    <t>AU3000101Q08</t>
  </si>
  <si>
    <t>Darwin Airport</t>
  </si>
  <si>
    <t>AU6000101Q08</t>
  </si>
  <si>
    <t>WAGGA WAGGA</t>
  </si>
  <si>
    <t>AU9001101Q08</t>
  </si>
  <si>
    <t>Ivan Sedlo, Bosnia Hercegovina</t>
  </si>
  <si>
    <t>BA3000101Q08</t>
  </si>
  <si>
    <t>Caribbean Meteorological Institute</t>
  </si>
  <si>
    <t>BB2000101Q08</t>
  </si>
  <si>
    <t>ROJEN/Guletchitz</t>
  </si>
  <si>
    <t>BG8000101Q08</t>
  </si>
  <si>
    <t>ST. DAVID'S HEAD</t>
  </si>
  <si>
    <t>BM9000101Q08</t>
  </si>
  <si>
    <t>Arembepe</t>
  </si>
  <si>
    <t>BR1000101Q08</t>
  </si>
  <si>
    <t>Berezina Biosphere Reserve</t>
  </si>
  <si>
    <t>BY2500101Q08</t>
  </si>
  <si>
    <t>VYSOKOE</t>
  </si>
  <si>
    <t>BY8060101Q08</t>
  </si>
  <si>
    <t>Armstrong</t>
  </si>
  <si>
    <t>CA1000101Q08</t>
  </si>
  <si>
    <t>Algoma</t>
  </si>
  <si>
    <t>CA1011101Q08</t>
  </si>
  <si>
    <t>Bay d'Espoir</t>
  </si>
  <si>
    <t>CA2000101Q08</t>
  </si>
  <si>
    <t>Bay d'Espoir B</t>
  </si>
  <si>
    <t>Filter Used</t>
  </si>
  <si>
    <t>Chloroform Added</t>
  </si>
  <si>
    <t>Thymol Added</t>
  </si>
  <si>
    <t>Other Preservative</t>
  </si>
  <si>
    <t>CA2100101Q08</t>
  </si>
  <si>
    <t>Bonner Lake</t>
  </si>
  <si>
    <t>CA2220101Q08</t>
  </si>
  <si>
    <t>Cormak B</t>
  </si>
  <si>
    <t>CA2350101Q08</t>
  </si>
  <si>
    <t>Cormak</t>
  </si>
  <si>
    <t>CA2390101Q08</t>
  </si>
  <si>
    <t>Chapais</t>
  </si>
  <si>
    <t>CA2400101Q08</t>
  </si>
  <si>
    <t>Chalk River</t>
  </si>
  <si>
    <t>CA2410101Q08</t>
  </si>
  <si>
    <t>Cree Lake</t>
  </si>
  <si>
    <t>CA2550101Q08</t>
  </si>
  <si>
    <t>Egbert</t>
  </si>
  <si>
    <t>CA2600101Q08</t>
  </si>
  <si>
    <t>Dorset</t>
  </si>
  <si>
    <t>CA2610101Q08</t>
  </si>
  <si>
    <t>Experimental Lakes Area</t>
  </si>
  <si>
    <t>CA2700101Q08</t>
  </si>
  <si>
    <t>Edson</t>
  </si>
  <si>
    <t>CA3000101Q08</t>
  </si>
  <si>
    <t>Esther</t>
  </si>
  <si>
    <t>CA3010101Q08</t>
  </si>
  <si>
    <t>EGBERT</t>
  </si>
  <si>
    <t>CA3015101Q08</t>
  </si>
  <si>
    <t>N. N.</t>
  </si>
  <si>
    <t>CA3600101Q08</t>
  </si>
  <si>
    <t>Fort Simpson</t>
  </si>
  <si>
    <t>CA5000101Q08</t>
  </si>
  <si>
    <t>Goose</t>
  </si>
  <si>
    <t>CA5022103Q08</t>
  </si>
  <si>
    <t>GOOSE BAY</t>
  </si>
  <si>
    <t>CA5022106Q08</t>
  </si>
  <si>
    <t>HARROW</t>
  </si>
  <si>
    <t>CA5030101Q08</t>
  </si>
  <si>
    <t>Harcourt</t>
  </si>
  <si>
    <t>CA5033101Q08</t>
  </si>
  <si>
    <t>Harcourt B</t>
  </si>
  <si>
    <t>CA5033102Q08</t>
  </si>
  <si>
    <t>Island Lake</t>
  </si>
  <si>
    <t>CA5042101Q08</t>
  </si>
  <si>
    <t>Jackson</t>
  </si>
  <si>
    <t>CA5044101Q08</t>
  </si>
  <si>
    <t>Kejimkujik</t>
  </si>
  <si>
    <t>CA5048101Q08</t>
  </si>
  <si>
    <t>Kelowna</t>
  </si>
  <si>
    <t>CA5050101Q08</t>
  </si>
  <si>
    <t>Longwoods</t>
  </si>
  <si>
    <t>CA5080101Q08</t>
  </si>
  <si>
    <t>MANIWAKI</t>
  </si>
  <si>
    <t>CA5100101Q08</t>
  </si>
  <si>
    <t>McCreary</t>
  </si>
  <si>
    <t>CA5101101Q08</t>
  </si>
  <si>
    <t>Montmorency</t>
  </si>
  <si>
    <t>CA5210101Q08</t>
  </si>
  <si>
    <t>particles</t>
  </si>
  <si>
    <t>missing bottle no change</t>
  </si>
  <si>
    <t>48 hour sample</t>
  </si>
  <si>
    <t>Mingan</t>
  </si>
  <si>
    <t>CA5300101Q08</t>
  </si>
  <si>
    <t>MOULD BAY</t>
  </si>
  <si>
    <t>put together with sample 8./9. and 9./10.</t>
  </si>
  <si>
    <t>put together with sample 5./6. and 9./10.</t>
  </si>
  <si>
    <t>put together with sample 5./6. and 8./9.</t>
  </si>
  <si>
    <t>CA5400101Q08</t>
  </si>
  <si>
    <t>Nitchequon</t>
  </si>
  <si>
    <t>CA5900101Q08</t>
  </si>
  <si>
    <t>Mt. Forest</t>
  </si>
  <si>
    <t>CA6000101Q08</t>
  </si>
  <si>
    <t>Pickle Lake</t>
  </si>
  <si>
    <t>CA6050101Q08</t>
  </si>
  <si>
    <t>Port Cartier</t>
  </si>
  <si>
    <t>CA6060101Q08</t>
  </si>
  <si>
    <t>Priceville</t>
  </si>
  <si>
    <t>CA6075101Q08</t>
  </si>
  <si>
    <t>PUNTZI MTN. B.C.</t>
  </si>
  <si>
    <t>CA7000101Q08</t>
  </si>
  <si>
    <t>SABLE ISLAND</t>
  </si>
  <si>
    <t>CA7500101Q08</t>
  </si>
  <si>
    <t>SATURNA</t>
  </si>
  <si>
    <t>CA7505101Q08</t>
  </si>
  <si>
    <t>SNARE RAPIDS</t>
  </si>
  <si>
    <t>CA7545101Q08</t>
  </si>
  <si>
    <t>Sutton</t>
  </si>
  <si>
    <t>CA7570101Q08</t>
  </si>
  <si>
    <t>Warsaw Caves</t>
  </si>
  <si>
    <t>CA8019101Q08</t>
  </si>
  <si>
    <t>Wynyard</t>
  </si>
  <si>
    <t>CA9000101Q08</t>
  </si>
  <si>
    <t>Ngola</t>
  </si>
  <si>
    <t>CF1000101Q08</t>
  </si>
  <si>
    <t>Bomassa</t>
  </si>
  <si>
    <t>CG1000101Q08</t>
  </si>
  <si>
    <t>Jungfraujoch</t>
  </si>
  <si>
    <t>CH4000101Q08</t>
  </si>
  <si>
    <t>Payerne</t>
  </si>
  <si>
    <t>CH7000101Q08</t>
  </si>
  <si>
    <t>LAMTO</t>
  </si>
  <si>
    <t>CI4000101Q08</t>
  </si>
  <si>
    <t>Easter Island</t>
  </si>
  <si>
    <t>CL5010101Q08</t>
  </si>
  <si>
    <t>Zoetele</t>
  </si>
  <si>
    <t>CM1000101Q08</t>
  </si>
  <si>
    <t>Long Feng Shan</t>
  </si>
  <si>
    <t>CN1280010Q08</t>
  </si>
  <si>
    <t>LIN AN</t>
  </si>
  <si>
    <t>CN4500001Q08</t>
  </si>
  <si>
    <t>Shang Diang Zi</t>
  </si>
  <si>
    <t>CN7900001Q08</t>
  </si>
  <si>
    <t>Mount Waliguan</t>
  </si>
  <si>
    <t>CN8000101Q08</t>
  </si>
  <si>
    <t>LOS GAVIOTAS</t>
  </si>
  <si>
    <t>CO5000101Q08</t>
  </si>
  <si>
    <t>La Palma</t>
  </si>
  <si>
    <t>CU1000101Q08</t>
  </si>
  <si>
    <t>Kosetice     Czech Republic</t>
  </si>
  <si>
    <t>CZ1000101Q08</t>
  </si>
  <si>
    <t>Svratouch    Czech Republic</t>
  </si>
  <si>
    <t>CZ8000101Q08</t>
  </si>
  <si>
    <t>WESTERLAND</t>
  </si>
  <si>
    <t>DE1000101Q08</t>
  </si>
  <si>
    <t>ARKONA</t>
  </si>
  <si>
    <t>DE1001101Q08</t>
  </si>
  <si>
    <t>Hohenpeissenberg</t>
  </si>
  <si>
    <t>DE1096200Q08</t>
  </si>
  <si>
    <t>BROTJACKLRIEGEL</t>
  </si>
  <si>
    <t>DE2000101Q08</t>
  </si>
  <si>
    <t>DEUSELBACH</t>
  </si>
  <si>
    <t>DE3000101Q08</t>
  </si>
  <si>
    <t>Wank</t>
  </si>
  <si>
    <t>DE3200101Q08</t>
  </si>
  <si>
    <t>Zugspitze</t>
  </si>
  <si>
    <t>DE5500101Q08</t>
  </si>
  <si>
    <t>Waldhof</t>
  </si>
  <si>
    <t>DE6000101Q08</t>
  </si>
  <si>
    <t>Neuglobsow</t>
  </si>
  <si>
    <t>DE7000101Q08</t>
  </si>
  <si>
    <t>Carlsteld</t>
  </si>
  <si>
    <t>DE8100101Q08</t>
  </si>
  <si>
    <t>Seehausen</t>
  </si>
  <si>
    <t>DE8200101Q08</t>
  </si>
  <si>
    <t>Mittelndorf</t>
  </si>
  <si>
    <t>DE8300101Q08</t>
  </si>
  <si>
    <t>Tielpitz</t>
  </si>
  <si>
    <t>DE8400101Q08</t>
  </si>
  <si>
    <t>Leipzig</t>
  </si>
  <si>
    <t>DE8500101Q08</t>
  </si>
  <si>
    <t>Umweltbundesamt Messstelle Schauinsland</t>
  </si>
  <si>
    <t>DE9000101Q08</t>
  </si>
  <si>
    <t>ANHOLT</t>
  </si>
  <si>
    <t>DK1000101Q08</t>
  </si>
  <si>
    <t>TANGE</t>
  </si>
  <si>
    <t>DK8000101Q08</t>
  </si>
  <si>
    <t>TAMANRASSET - Central Sahara</t>
  </si>
  <si>
    <t>DZ2008101Q08</t>
  </si>
  <si>
    <t>Izobamba</t>
  </si>
  <si>
    <t>EC5000101Q08</t>
  </si>
  <si>
    <t>Lakhemaa</t>
  </si>
  <si>
    <t>EE5700101Q08</t>
  </si>
  <si>
    <t>SYRVE</t>
  </si>
  <si>
    <t>EE7020101Q08</t>
  </si>
  <si>
    <t>VILSANDY</t>
  </si>
  <si>
    <t>EE8040101Q08</t>
  </si>
  <si>
    <t>Hurghada</t>
  </si>
  <si>
    <t>EG1000101Q08</t>
  </si>
  <si>
    <t>Siwa</t>
  </si>
  <si>
    <t>EG2000101Q08</t>
  </si>
  <si>
    <t>SIDI BARRANI</t>
  </si>
  <si>
    <t>EG8000101Q08</t>
  </si>
  <si>
    <t>La Cartuja (Granada)</t>
  </si>
  <si>
    <t>ES2001101Q08</t>
  </si>
  <si>
    <t>Logrono</t>
  </si>
  <si>
    <t>ES2500101Q08</t>
  </si>
  <si>
    <t>Roquetas</t>
  </si>
  <si>
    <t>ES6000101Q08</t>
  </si>
  <si>
    <t>San Pablo de los Montes (Toledo)</t>
  </si>
  <si>
    <t>ES8000101Q08</t>
  </si>
  <si>
    <t>BAHAR DAR</t>
  </si>
  <si>
    <t>ET2000101Q08</t>
  </si>
  <si>
    <t>Muonio Sarkijarvi</t>
  </si>
  <si>
    <t>FI0140101Q08</t>
  </si>
  <si>
    <t>Ahari</t>
  </si>
  <si>
    <t>FI1000101Q08</t>
  </si>
  <si>
    <t>Oulanka</t>
  </si>
  <si>
    <t>FI2000101Q08</t>
  </si>
  <si>
    <t>JOKIOINEN</t>
  </si>
  <si>
    <t>FI5000101Q08</t>
  </si>
  <si>
    <t>Sodankylae</t>
  </si>
  <si>
    <t>FI9000101Q08</t>
  </si>
  <si>
    <t>EDJE Loran Station</t>
  </si>
  <si>
    <t>FO3000101Q08</t>
  </si>
  <si>
    <t>Abbeville</t>
  </si>
  <si>
    <t>FR1000101Q08</t>
  </si>
  <si>
    <t>* For an explaination of the columns in the following data table, please click on the column headings</t>
  </si>
  <si>
    <t>AMSTERDAM ISLAND</t>
  </si>
  <si>
    <t>FR1500101Q08</t>
  </si>
  <si>
    <t>Carpentras</t>
  </si>
  <si>
    <t>FR3000101Q08</t>
  </si>
  <si>
    <t>Chateaux Chinon</t>
  </si>
  <si>
    <t>FR4000101Q08</t>
  </si>
  <si>
    <t>Gourdon</t>
  </si>
  <si>
    <t>FR6000101Q08</t>
  </si>
  <si>
    <t>Phalsbourg</t>
  </si>
  <si>
    <t>FR7000101Q08</t>
  </si>
  <si>
    <t>POINTE BENEDICT</t>
  </si>
  <si>
    <t>FR8000101Q08</t>
  </si>
  <si>
    <t>Rostrenen</t>
  </si>
  <si>
    <t>FR9000101Q08</t>
  </si>
  <si>
    <t>ESKDALEMUIR</t>
  </si>
  <si>
    <t>GB2000101Q08</t>
  </si>
  <si>
    <t>LERWICK</t>
  </si>
  <si>
    <t>GB6000101Q08</t>
  </si>
  <si>
    <t>Godhaven</t>
  </si>
  <si>
    <t>GL4000101Q08</t>
  </si>
  <si>
    <t>PRINS CHRISTIANS</t>
  </si>
  <si>
    <t>GL7000101Q08</t>
  </si>
  <si>
    <t>METHONI</t>
  </si>
  <si>
    <t>GR5000101Q08</t>
  </si>
  <si>
    <t>Hong Kong</t>
  </si>
  <si>
    <t>HK6000101Q08</t>
  </si>
  <si>
    <t>PUNTIJARKA, Croatia</t>
  </si>
  <si>
    <t>HR5000101Q08</t>
  </si>
  <si>
    <t>K-Puszta</t>
  </si>
  <si>
    <t>HU7000101Q08</t>
  </si>
  <si>
    <t>BANJAR BARU (Banjarmasin)</t>
  </si>
  <si>
    <t>ID1000101Q08</t>
  </si>
  <si>
    <t>Ngurah Rai (Denpasar)</t>
  </si>
  <si>
    <t>ID1100101Q08</t>
  </si>
  <si>
    <t>Temindung (Samarinda)</t>
  </si>
  <si>
    <t>ID1300101Q08</t>
  </si>
  <si>
    <t>MOKMER, BIAK - I</t>
  </si>
  <si>
    <t>ID1500101Q08</t>
  </si>
  <si>
    <t>Angkasa (Jayapura)</t>
  </si>
  <si>
    <t>ID1600101Q08</t>
  </si>
  <si>
    <t>CISARUA</t>
  </si>
  <si>
    <t>ID1700101Q08</t>
  </si>
  <si>
    <t>CILACAP</t>
  </si>
  <si>
    <t>ID1900101Q08</t>
  </si>
  <si>
    <t>CILENUG</t>
  </si>
  <si>
    <t>ID2000101Q08</t>
  </si>
  <si>
    <t>Bukit Koto Tabang</t>
  </si>
  <si>
    <t>ID3000101Q08</t>
  </si>
  <si>
    <t>Simpang Tiga (Pakanbaru)</t>
  </si>
  <si>
    <t>ID3500101Q08</t>
  </si>
  <si>
    <t>Sutan Taha (Jambi)</t>
  </si>
  <si>
    <t>ID3700101Q08</t>
  </si>
  <si>
    <t>Supadio (Pontianak)</t>
  </si>
  <si>
    <t>ID3800101Q08</t>
  </si>
  <si>
    <t>JAKARTA 1</t>
  </si>
  <si>
    <t>ID6000101Q08</t>
  </si>
  <si>
    <t>JAKARTA 2</t>
  </si>
  <si>
    <t>ID6000102Q08</t>
  </si>
  <si>
    <t>JAKARTA 3</t>
  </si>
  <si>
    <t>ID6000103Q08</t>
  </si>
  <si>
    <t>JAKARTA 4</t>
  </si>
  <si>
    <t>ID6000104Q08</t>
  </si>
  <si>
    <t>JAKARTA 5</t>
  </si>
  <si>
    <t>ID6000105Q08</t>
  </si>
  <si>
    <t>JAKARTA 6</t>
  </si>
  <si>
    <t>ID6000106Q08</t>
  </si>
  <si>
    <t>Branti (Tanjung Karang)</t>
  </si>
  <si>
    <t>ID6300101Q08</t>
  </si>
  <si>
    <t>Selaparange (Mataram)</t>
  </si>
  <si>
    <t>ID6500101Q08</t>
  </si>
  <si>
    <t>BANDUNG</t>
  </si>
  <si>
    <t>ID6700101Q08</t>
  </si>
  <si>
    <t>Oriface_Height</t>
  </si>
  <si>
    <t>KENTEN</t>
  </si>
  <si>
    <t>ID6800101Q08</t>
  </si>
  <si>
    <t>Panakukang (Ujung Pandang)</t>
  </si>
  <si>
    <t>ID6900101Q08</t>
  </si>
  <si>
    <t>KUPANG</t>
  </si>
  <si>
    <t>ID7000101Q08</t>
  </si>
  <si>
    <t>Komoro (Dilli)</t>
  </si>
  <si>
    <t>ID7100101Q08</t>
  </si>
  <si>
    <t>Patimura (Ambon)</t>
  </si>
  <si>
    <t>ID7200101Q08</t>
  </si>
  <si>
    <t>Winangun</t>
  </si>
  <si>
    <t>ID7300107Q08</t>
  </si>
  <si>
    <t>Sam Ratulangi</t>
  </si>
  <si>
    <t>ID7400101Q08</t>
  </si>
  <si>
    <t>Sampali (Medan)</t>
  </si>
  <si>
    <t>ID7500101Q08</t>
  </si>
  <si>
    <t>Lhokseumawe (Aceh)</t>
  </si>
  <si>
    <t>ID7600101Q08</t>
  </si>
  <si>
    <t>TABING</t>
  </si>
  <si>
    <t>ID8000101Q08</t>
  </si>
  <si>
    <t>Mutiara (Palu)</t>
  </si>
  <si>
    <t>ID8500101Q08</t>
  </si>
  <si>
    <t>P.Baai (Bengkulu)</t>
  </si>
  <si>
    <t>ID8700101Q08</t>
  </si>
  <si>
    <t>TANGERANG</t>
  </si>
  <si>
    <t>ID9000101Q08</t>
  </si>
  <si>
    <t>Cilik Riwut (Palangkaraya)</t>
  </si>
  <si>
    <t>ID9500101Q08</t>
  </si>
  <si>
    <t>Mace Head</t>
  </si>
  <si>
    <t>IE1000101Q08</t>
  </si>
  <si>
    <t>VALENTIA</t>
  </si>
  <si>
    <t>IE8000101Q08</t>
  </si>
  <si>
    <t>ALLAHABAD</t>
  </si>
  <si>
    <t>IN2000101Q08</t>
  </si>
  <si>
    <t>JODHPUR</t>
  </si>
  <si>
    <t>IN4000101Q08</t>
  </si>
  <si>
    <t>KODAIKANAL</t>
  </si>
  <si>
    <t>IN4200101Q08</t>
  </si>
  <si>
    <t>MINICOY</t>
  </si>
  <si>
    <t>IN4500101Q08</t>
  </si>
  <si>
    <t>MOHANBARI</t>
  </si>
  <si>
    <t>IN5000101Q08</t>
  </si>
  <si>
    <t>NAGPUR</t>
  </si>
  <si>
    <t>IN5500101Q08</t>
  </si>
  <si>
    <t>POONA</t>
  </si>
  <si>
    <t>IN6000101Q08</t>
  </si>
  <si>
    <t>PORT BLAIR</t>
  </si>
  <si>
    <t>IN7000101Q08</t>
  </si>
  <si>
    <t>SRINAGAR</t>
  </si>
  <si>
    <t>IN8000101Q08</t>
  </si>
  <si>
    <t>VISAKHAPATNAM</t>
  </si>
  <si>
    <t>IN9000101Q08</t>
  </si>
  <si>
    <t>IRAFOSS</t>
  </si>
  <si>
    <t>IS5000101Q08</t>
  </si>
  <si>
    <t>Milan</t>
  </si>
  <si>
    <t>IT3000101Q08</t>
  </si>
  <si>
    <t>MONTE CIMONE</t>
  </si>
  <si>
    <t>IT4000101Q08</t>
  </si>
  <si>
    <t>PARMA</t>
  </si>
  <si>
    <t>IT5000101Q08</t>
  </si>
  <si>
    <t>Santa Maria di Leuca</t>
  </si>
  <si>
    <t>IT7000101Q08</t>
  </si>
  <si>
    <t>TRAPANI/BIRGI</t>
  </si>
  <si>
    <t>IT8000101Q08</t>
  </si>
  <si>
    <t>VERONA</t>
  </si>
  <si>
    <t>IT8500101Q08</t>
  </si>
  <si>
    <t>VITERBO</t>
  </si>
  <si>
    <t>IT9000101Q08</t>
  </si>
  <si>
    <t>Shoubak</t>
  </si>
  <si>
    <t>JO9000101Q08</t>
  </si>
  <si>
    <t>Rishiri</t>
  </si>
  <si>
    <t>JP0010101Q08</t>
  </si>
  <si>
    <t>Tappi</t>
  </si>
  <si>
    <t>JP0020101Q08</t>
  </si>
  <si>
    <t>Minamitorishima Observing Station</t>
  </si>
  <si>
    <t>JP4500101Q08</t>
  </si>
  <si>
    <t>RYORI Atmosphere Environment Observatory</t>
  </si>
  <si>
    <t>JP9000101Q08</t>
  </si>
  <si>
    <t>MOUNT KENYA</t>
  </si>
  <si>
    <t>KE5000101Q08</t>
  </si>
  <si>
    <t>SARY-CHELEK Biospheric Reserve</t>
  </si>
  <si>
    <t>KG6600101Q08</t>
  </si>
  <si>
    <t>Sobaek-san</t>
  </si>
  <si>
    <t>KR9000101Q08</t>
  </si>
  <si>
    <t>#WET_ION_DATA</t>
  </si>
  <si>
    <t>Sample_id</t>
  </si>
  <si>
    <t>Start_date</t>
  </si>
  <si>
    <t>Start_time</t>
  </si>
  <si>
    <t>End_date</t>
  </si>
  <si>
    <t>End_time</t>
  </si>
  <si>
    <t>Laboratory Comment</t>
  </si>
  <si>
    <t>Unusual_Occurances</t>
  </si>
  <si>
    <t>Standardgauge</t>
  </si>
  <si>
    <t xml:space="preserve"> Standardgauge Flag</t>
  </si>
  <si>
    <t>Samplequantity</t>
  </si>
  <si>
    <t>Samplequantity Flag</t>
  </si>
  <si>
    <t>pH Flag</t>
  </si>
  <si>
    <t>Conductivity</t>
  </si>
  <si>
    <t>Conductivity Flag</t>
  </si>
  <si>
    <t>Acidity</t>
  </si>
  <si>
    <t>Acidity Flag</t>
  </si>
  <si>
    <t>SO4</t>
  </si>
  <si>
    <t>SO4 Flag</t>
  </si>
  <si>
    <t>NH4</t>
  </si>
  <si>
    <t>NH4 Flag</t>
  </si>
  <si>
    <t>NO3</t>
  </si>
  <si>
    <t>NO3 Flag</t>
  </si>
  <si>
    <t>Cl Flag</t>
  </si>
  <si>
    <t>Ca Flag</t>
  </si>
  <si>
    <t>K Flag</t>
  </si>
  <si>
    <t>Mg Flag</t>
  </si>
  <si>
    <t>Na Flag</t>
  </si>
  <si>
    <t>F</t>
  </si>
  <si>
    <t>F Flag</t>
  </si>
  <si>
    <t>mass</t>
  </si>
  <si>
    <t>ICS 1000</t>
  </si>
  <si>
    <t>Margarete Fricke</t>
  </si>
  <si>
    <t>HPB</t>
  </si>
  <si>
    <t>NSG 200</t>
  </si>
  <si>
    <t>Background Air Pollution Monitoring Station</t>
  </si>
  <si>
    <t>KR9001101Q08</t>
  </si>
  <si>
    <t>BOROVOE</t>
  </si>
  <si>
    <t>KZ2700101Q08</t>
  </si>
  <si>
    <t>Auksaitija IMS (Integrated Monitoring Site)</t>
  </si>
  <si>
    <t>LT0100101Q08</t>
  </si>
  <si>
    <t>Zemaitija IMS (Integrated Monitoring Site)</t>
  </si>
  <si>
    <t>LT0200101Q08</t>
  </si>
  <si>
    <t>Dzukija IMS (Integrated Monitoring Site)</t>
  </si>
  <si>
    <t>LT0300101Q08</t>
  </si>
  <si>
    <t>NIDA</t>
  </si>
  <si>
    <t>LT5900101Q08</t>
  </si>
  <si>
    <t>Rutsava (aka Rucava)</t>
  </si>
  <si>
    <t>LV6720101Q08</t>
  </si>
  <si>
    <t>SHAHAT</t>
  </si>
  <si>
    <t>LY7000101Q08</t>
  </si>
  <si>
    <t>BENI-MELLAL</t>
  </si>
  <si>
    <t>MA2000101Q08</t>
  </si>
  <si>
    <t>LEOVO, Rep. of Moldova</t>
  </si>
  <si>
    <t>MD5710101Q08</t>
  </si>
  <si>
    <t>LAZAROPOLE, FYROM</t>
  </si>
  <si>
    <t>MK4000101Q08</t>
  </si>
  <si>
    <t>Katibougou</t>
  </si>
  <si>
    <t>ML1000101Q08</t>
  </si>
  <si>
    <t>Terelzh</t>
  </si>
  <si>
    <t>MN3210101Q08</t>
  </si>
  <si>
    <t>Lilongwe</t>
  </si>
  <si>
    <t>MW3000101Q08</t>
  </si>
  <si>
    <t>TANAH RATA</t>
  </si>
  <si>
    <t>MY2000101Q08</t>
  </si>
  <si>
    <t>Banizoumbou</t>
  </si>
  <si>
    <t>NE1000101Q08</t>
  </si>
  <si>
    <t>Intercomparisons</t>
  </si>
  <si>
    <t>8th - 1985</t>
  </si>
  <si>
    <t>9th - 1986</t>
  </si>
  <si>
    <t>10th - 1987</t>
  </si>
  <si>
    <t>11th - 1988</t>
  </si>
  <si>
    <t>12th - 1989</t>
  </si>
  <si>
    <t>13th - 1990</t>
  </si>
  <si>
    <t>14th - 1991</t>
  </si>
  <si>
    <t>15th - 1992</t>
  </si>
  <si>
    <t>16th - 1993</t>
  </si>
  <si>
    <t>17th - 1994</t>
  </si>
  <si>
    <t>18th - 1995</t>
  </si>
  <si>
    <t>19th - 1996</t>
  </si>
  <si>
    <t>20th - 1997</t>
  </si>
  <si>
    <t>21st - 1998</t>
  </si>
  <si>
    <t>22nd - 1999</t>
  </si>
  <si>
    <t>23rd - 2000</t>
  </si>
  <si>
    <t>24th - 2001A</t>
  </si>
  <si>
    <t>25th - 2001O</t>
  </si>
  <si>
    <t>26th - 2002A</t>
  </si>
  <si>
    <t>27th - 2002O</t>
  </si>
  <si>
    <t>OSHOGBO GAW Station</t>
  </si>
  <si>
    <t>NG1000101Q08</t>
  </si>
  <si>
    <t>Vredepeel</t>
  </si>
  <si>
    <t>NL0131101Q08</t>
  </si>
  <si>
    <t>Beek</t>
  </si>
  <si>
    <t>NL0134101Q08</t>
  </si>
  <si>
    <t>Gilze-Rijen</t>
  </si>
  <si>
    <t>NL0231101Q08</t>
  </si>
  <si>
    <t>Huybergen</t>
  </si>
  <si>
    <t>NL0235101Q08</t>
  </si>
  <si>
    <t>Filter</t>
  </si>
  <si>
    <t>Preservation</t>
  </si>
  <si>
    <t>Not Filtered</t>
  </si>
  <si>
    <t>Filtered</t>
  </si>
  <si>
    <t>Not Preserved</t>
  </si>
  <si>
    <t>Chilled</t>
  </si>
  <si>
    <t>Philippine</t>
  </si>
  <si>
    <t>NL0318101Q08</t>
  </si>
  <si>
    <t>Rotterdam-Vliegweldweg</t>
  </si>
  <si>
    <t>NL0434101Q08</t>
  </si>
  <si>
    <t>De Zilk</t>
  </si>
  <si>
    <t>NL0444101Q08</t>
  </si>
  <si>
    <t>Wieringerwerf</t>
  </si>
  <si>
    <t>NL0538101Q08</t>
  </si>
  <si>
    <t>Biddinghuizen</t>
  </si>
  <si>
    <t>Eigenbrodt</t>
  </si>
  <si>
    <t>DEU96001</t>
  </si>
  <si>
    <t>NSA 181 / KE</t>
  </si>
  <si>
    <t>Mettler - Toledo</t>
  </si>
  <si>
    <t>InLab 420</t>
  </si>
  <si>
    <t>WTW</t>
  </si>
  <si>
    <t>LF 3000</t>
  </si>
  <si>
    <t>YMC</t>
  </si>
  <si>
    <t>Mj 3000</t>
  </si>
  <si>
    <t>Dionex</t>
  </si>
  <si>
    <t>Whatman,Cellulose Acetat,25mm,0.45µm</t>
  </si>
  <si>
    <t>+00:00:00</t>
  </si>
  <si>
    <t>--Valid value, but qualified because of possible contamination</t>
  </si>
  <si>
    <t>μS/cm</t>
  </si>
  <si>
    <t>μeq/L</t>
  </si>
  <si>
    <t>28th - 2003A</t>
  </si>
  <si>
    <t>29th - 2003O</t>
  </si>
  <si>
    <t>30th - 2004A</t>
  </si>
  <si>
    <t>31st - 2004O</t>
  </si>
  <si>
    <t>32nd - 2005A</t>
  </si>
  <si>
    <t>NL0631101Q08</t>
  </si>
  <si>
    <t>Eibergen</t>
  </si>
  <si>
    <t>NL0722101Q08</t>
  </si>
  <si>
    <t>Wageningen</t>
  </si>
  <si>
    <t>NL0724101Q08</t>
  </si>
  <si>
    <t>Speuld-Garderenseweg</t>
  </si>
  <si>
    <t>NL0732101Q08</t>
  </si>
  <si>
    <t>Appelscha</t>
  </si>
  <si>
    <t>NL2000101Q08</t>
  </si>
  <si>
    <t>Bilthoven (aka De Bilt)</t>
  </si>
  <si>
    <t>NL6000101Q08</t>
  </si>
  <si>
    <t>Kollumerwaard</t>
  </si>
  <si>
    <t>NL7000101Q08</t>
  </si>
  <si>
    <t>WITTEVEEN</t>
  </si>
  <si>
    <t>NL8000101Q08</t>
  </si>
  <si>
    <t>As</t>
  </si>
  <si>
    <t>NO1000101Q08</t>
  </si>
  <si>
    <t>Birkenes</t>
  </si>
  <si>
    <t>NO2000101Q08</t>
  </si>
  <si>
    <t>Kise</t>
  </si>
  <si>
    <t>NO5000101Q08</t>
  </si>
  <si>
    <t>Ny-Alesund (aka Spitzbergen)</t>
  </si>
  <si>
    <t>NO6000101Q08</t>
  </si>
  <si>
    <t>LAUDER/Otago</t>
  </si>
  <si>
    <t>NZ5000101Q08</t>
  </si>
  <si>
    <t>LA Yeguada</t>
  </si>
  <si>
    <t>PA4000101Q08</t>
  </si>
  <si>
    <t>PE2000101Q08   Huancayo ??</t>
  </si>
  <si>
    <t>PE2000101Q08</t>
  </si>
  <si>
    <t>Cosmos</t>
  </si>
  <si>
    <t>PE2000102Q08</t>
  </si>
  <si>
    <t>PH8000101Q08</t>
  </si>
  <si>
    <t>CHITRAL</t>
  </si>
  <si>
    <t>PK3000101Q08</t>
  </si>
  <si>
    <t>Leba</t>
  </si>
  <si>
    <t>PL4000101Q08</t>
  </si>
  <si>
    <t>Jarczew</t>
  </si>
  <si>
    <t>PL4500101Q08</t>
  </si>
  <si>
    <t>SNIEZKA</t>
  </si>
  <si>
    <t>PL5000101Q08</t>
  </si>
  <si>
    <t>Puszcza Borecka   (aka Diabla Gora)</t>
  </si>
  <si>
    <t>PL5500101Q08</t>
  </si>
  <si>
    <t>Suwalki</t>
  </si>
  <si>
    <t>PL8000101Q08</t>
  </si>
  <si>
    <t>ANGRA DO HEROISM (Terceira Island)</t>
  </si>
  <si>
    <t>PT1000101Q08</t>
  </si>
  <si>
    <t>Braganca</t>
  </si>
  <si>
    <t>PT2000101Q08</t>
  </si>
  <si>
    <t>CASTELO BRANCO</t>
  </si>
  <si>
    <t>PT4000101Q08</t>
  </si>
  <si>
    <t>Monte Velho</t>
  </si>
  <si>
    <t>PT4500101Q08</t>
  </si>
  <si>
    <t>Faro</t>
  </si>
  <si>
    <t>PT5000101Q08</t>
  </si>
  <si>
    <t>FUNCHAL (Maderia Island)</t>
  </si>
  <si>
    <t>PT5020101Q08</t>
  </si>
  <si>
    <t>Lisboa / Gago Coutinho</t>
  </si>
  <si>
    <t>PT8000101Q08</t>
  </si>
  <si>
    <t>VIANA DO CASTELO</t>
  </si>
  <si>
    <t>PT9000101Q08</t>
  </si>
  <si>
    <t>SEMENIC 1</t>
  </si>
  <si>
    <t>RO1000101Q08</t>
  </si>
  <si>
    <t>SEMENIC 2</t>
  </si>
  <si>
    <t>RO1000102Q08</t>
  </si>
  <si>
    <t>FUNDATA 1</t>
  </si>
  <si>
    <t>RO2000101Q08</t>
  </si>
  <si>
    <t>FUNDATA 2</t>
  </si>
  <si>
    <t>RO2000102Q08</t>
  </si>
  <si>
    <t>Predeal</t>
  </si>
  <si>
    <t>RO3000101Q08</t>
  </si>
  <si>
    <t>TURIA 1</t>
  </si>
  <si>
    <t>RO6000101Q08</t>
  </si>
  <si>
    <t>TURIA 2</t>
  </si>
  <si>
    <t>RO6000102Q08</t>
  </si>
  <si>
    <t>RARAU 1</t>
  </si>
  <si>
    <t>RO7000101Q08</t>
  </si>
  <si>
    <t>RARAU 2</t>
  </si>
  <si>
    <t>RO7000102Q08</t>
  </si>
  <si>
    <t>STINA deVALE1</t>
  </si>
  <si>
    <t>RO8000101Q08</t>
  </si>
  <si>
    <t>STINA deVALE2</t>
  </si>
  <si>
    <t>RO8000102Q08</t>
  </si>
  <si>
    <t>PARING 1</t>
  </si>
  <si>
    <t>RO9000101Q08</t>
  </si>
  <si>
    <t>PARING 2</t>
  </si>
  <si>
    <t>RO9000102Q08</t>
  </si>
  <si>
    <t>DEU96029</t>
  </si>
  <si>
    <t>DEU96030</t>
  </si>
  <si>
    <t>DEU96031</t>
  </si>
  <si>
    <t>DEU96032</t>
  </si>
  <si>
    <t>DEU96033</t>
  </si>
  <si>
    <t>DEU96034</t>
  </si>
  <si>
    <t>DEU96035</t>
  </si>
  <si>
    <t>DEU96036</t>
  </si>
  <si>
    <t>DEU96037</t>
  </si>
  <si>
    <t>DEU96038</t>
  </si>
  <si>
    <t>DEU96039</t>
  </si>
  <si>
    <t>DEU96040</t>
  </si>
  <si>
    <t>DEU96041</t>
  </si>
  <si>
    <t>DEU96042</t>
  </si>
  <si>
    <t>DEU96043</t>
  </si>
  <si>
    <t>DEU96044</t>
  </si>
  <si>
    <t>DEU96045</t>
  </si>
  <si>
    <t>DEU96046</t>
  </si>
  <si>
    <t>DEU96047</t>
  </si>
  <si>
    <t>DEU96048</t>
  </si>
  <si>
    <t>DEU96049</t>
  </si>
  <si>
    <t>DEU96050</t>
  </si>
  <si>
    <t>DEU96051</t>
  </si>
  <si>
    <t>DEU96052</t>
  </si>
  <si>
    <t>DEU96053</t>
  </si>
  <si>
    <t>DEU96054</t>
  </si>
  <si>
    <t>DEU96055</t>
  </si>
  <si>
    <t>DEU96056</t>
  </si>
  <si>
    <t>DEU96057</t>
  </si>
  <si>
    <t>DEU96058</t>
  </si>
  <si>
    <t>DEU96059</t>
  </si>
  <si>
    <t>DEU96060</t>
  </si>
  <si>
    <t>DEU96061</t>
  </si>
  <si>
    <t>DEU96062</t>
  </si>
  <si>
    <t>DEU96063</t>
  </si>
  <si>
    <t>DEU96064</t>
  </si>
  <si>
    <t>DEU96065</t>
  </si>
  <si>
    <t>DEU96066</t>
  </si>
  <si>
    <t>DEU96067</t>
  </si>
  <si>
    <t>DEU96068</t>
  </si>
  <si>
    <t>DEU96069</t>
  </si>
  <si>
    <t>DEU96070</t>
  </si>
  <si>
    <t>DEU96071</t>
  </si>
  <si>
    <t>leaf in funnel</t>
  </si>
  <si>
    <t>DEU96072</t>
  </si>
  <si>
    <t>DEU96073</t>
  </si>
  <si>
    <t>DEU96074</t>
  </si>
  <si>
    <t>DEU96075</t>
  </si>
  <si>
    <t>DEU96076</t>
  </si>
  <si>
    <t>DEU96077</t>
  </si>
  <si>
    <t>DEU96078</t>
  </si>
  <si>
    <t>DEU96079</t>
  </si>
  <si>
    <t>DEU96080</t>
  </si>
  <si>
    <t>DEU96081</t>
  </si>
  <si>
    <t>DEU96082</t>
  </si>
  <si>
    <t>DEU96083</t>
  </si>
  <si>
    <t>DEU96084</t>
  </si>
  <si>
    <t>DEU96085</t>
  </si>
  <si>
    <t>DEU96086</t>
  </si>
  <si>
    <t>DEU96087</t>
  </si>
  <si>
    <t>DEU96088</t>
  </si>
  <si>
    <t>DEU96089</t>
  </si>
  <si>
    <t>DEU96090</t>
  </si>
  <si>
    <t>DEU96091</t>
  </si>
  <si>
    <t>DEU96092</t>
  </si>
  <si>
    <t>DEU96093</t>
  </si>
  <si>
    <t>DEU96094</t>
  </si>
  <si>
    <t>DEU96095</t>
  </si>
  <si>
    <t>DEU96096</t>
  </si>
  <si>
    <t>DEU96097</t>
  </si>
  <si>
    <t>DEU96098</t>
  </si>
  <si>
    <t>DEU96099</t>
  </si>
  <si>
    <t>DEU96100</t>
  </si>
  <si>
    <t>DEU96101</t>
  </si>
  <si>
    <t>DEU96102</t>
  </si>
  <si>
    <t>DEU96103</t>
  </si>
  <si>
    <t>DEU96104</t>
  </si>
  <si>
    <t>DEU96105</t>
  </si>
  <si>
    <t>DEU96106</t>
  </si>
  <si>
    <t>DEU96107</t>
  </si>
  <si>
    <t>DEU96108</t>
  </si>
  <si>
    <t>DEU96109</t>
  </si>
  <si>
    <t>DEU96110</t>
  </si>
  <si>
    <t>DEU96111</t>
  </si>
  <si>
    <t>DEU96112</t>
  </si>
  <si>
    <t>DEU96113</t>
  </si>
  <si>
    <t>DEU96114</t>
  </si>
  <si>
    <t>DEU96115</t>
  </si>
  <si>
    <t>DEU96116</t>
  </si>
  <si>
    <t>DEU96117</t>
  </si>
  <si>
    <t>closed lid: 10:00 - 15:00</t>
  </si>
  <si>
    <t>DEU96118</t>
  </si>
  <si>
    <t>DEU96119</t>
  </si>
  <si>
    <t>DEU96120</t>
  </si>
  <si>
    <t>DEU96121</t>
  </si>
  <si>
    <t>DEU96122</t>
  </si>
  <si>
    <t>DEU96123</t>
  </si>
  <si>
    <t>DEU96124</t>
  </si>
  <si>
    <t>DEU96125</t>
  </si>
  <si>
    <t>DEU96126</t>
  </si>
  <si>
    <t>DEU96127</t>
  </si>
  <si>
    <t>DEU96128</t>
  </si>
  <si>
    <t>DEU96129</t>
  </si>
  <si>
    <t>DEU96130</t>
  </si>
  <si>
    <t>DEU96131</t>
  </si>
  <si>
    <t>sampler did not open because of very light drizzle</t>
  </si>
  <si>
    <t>DEU96132</t>
  </si>
  <si>
    <t>DEU96133</t>
  </si>
  <si>
    <t>DEU96134</t>
  </si>
  <si>
    <t>DEU96135</t>
  </si>
  <si>
    <t>DEU96136</t>
  </si>
  <si>
    <t>DEU96137</t>
  </si>
  <si>
    <t>DEU96138</t>
  </si>
  <si>
    <t>DEU96139</t>
  </si>
  <si>
    <t>DEU96140</t>
  </si>
  <si>
    <t>DEU96141</t>
  </si>
  <si>
    <t>DEU96142</t>
  </si>
  <si>
    <t>DEU96143</t>
  </si>
  <si>
    <t>DEU96144</t>
  </si>
  <si>
    <t>DEU96145</t>
  </si>
  <si>
    <t>DEU96146</t>
  </si>
  <si>
    <t>DEU96147</t>
  </si>
  <si>
    <t>DEU96148</t>
  </si>
  <si>
    <t>DEU96149</t>
  </si>
  <si>
    <t>DEU96150</t>
  </si>
  <si>
    <t>DEU96151</t>
  </si>
  <si>
    <t>DEU96152</t>
  </si>
  <si>
    <t>DEU96153</t>
  </si>
  <si>
    <t>ASTRAKHAN Biospheric Reserve</t>
  </si>
  <si>
    <t>RU1700101Q08</t>
  </si>
  <si>
    <t>BARGUZIN Biospheric Reserve</t>
  </si>
  <si>
    <t>RU2000101Q08</t>
  </si>
  <si>
    <t>Caucasus</t>
  </si>
  <si>
    <t>RU3000101Q08</t>
  </si>
  <si>
    <t>CENTRAL FOREST Biospheric Reserve</t>
  </si>
  <si>
    <t>RU3300101Q08</t>
  </si>
  <si>
    <t>IRKUTSK-1</t>
  </si>
  <si>
    <t>RU4000101Q08</t>
  </si>
  <si>
    <t>KURGAN -1</t>
  </si>
  <si>
    <t>RU5500101Q08</t>
  </si>
  <si>
    <t>LESOGORSKIY</t>
  </si>
  <si>
    <t>RU5720101Q08</t>
  </si>
  <si>
    <t>Novopjatigorsk</t>
  </si>
  <si>
    <t>RU6000101Q08</t>
  </si>
  <si>
    <t>OKA-TERRASE Biospheric Reserve</t>
  </si>
  <si>
    <t>RU6400101Q08</t>
  </si>
  <si>
    <t>PINEGA</t>
  </si>
  <si>
    <t>RU6420101Q08</t>
  </si>
  <si>
    <t>Pushinskie Gory</t>
  </si>
  <si>
    <t>RU6430101Q08</t>
  </si>
  <si>
    <t>SIKHOTE-ALIN Biospheric Reserve</t>
  </si>
  <si>
    <t>RU6800101Q08</t>
  </si>
  <si>
    <t>SYKTYVKAR</t>
  </si>
  <si>
    <t>RU7000101Q08</t>
  </si>
  <si>
    <t>TURUKHANSK</t>
  </si>
  <si>
    <t>RU8000101Q08</t>
  </si>
  <si>
    <t>Janiskosky (aka Yaniskosky)</t>
  </si>
  <si>
    <t>RU8090101Q08</t>
  </si>
  <si>
    <t>VORONEZ Biospheric Reserve</t>
  </si>
  <si>
    <t>RU8300101Q08</t>
  </si>
  <si>
    <t>Malakal</t>
  </si>
  <si>
    <t>SD5000101Q08</t>
  </si>
  <si>
    <t>WAD MEDANI</t>
  </si>
  <si>
    <t>SD8000101Q08</t>
  </si>
  <si>
    <t>Bredkalen  (aka Bredkaelen)</t>
  </si>
  <si>
    <t>SE1000101Q08</t>
  </si>
  <si>
    <t>SJOANGEN (aka Velen)</t>
  </si>
  <si>
    <t>SE6000101Q08</t>
  </si>
  <si>
    <t>Vindeln</t>
  </si>
  <si>
    <t>SE9000101Q08</t>
  </si>
  <si>
    <t>Krvavec, Slovenia</t>
  </si>
  <si>
    <t>SI1000101Q08</t>
  </si>
  <si>
    <t>Iskrba</t>
  </si>
  <si>
    <t>SI6000101Q08</t>
  </si>
  <si>
    <t>CHOPOK       Slovakia</t>
  </si>
  <si>
    <t>SK2000101Q08</t>
  </si>
  <si>
    <t>Starina      Slovakia</t>
  </si>
  <si>
    <t>SK3000101Q08</t>
  </si>
  <si>
    <t>Stara Lesna  Slovakia</t>
  </si>
  <si>
    <t>SK4000101Q08</t>
  </si>
  <si>
    <t>Liesek    Slovakia</t>
  </si>
  <si>
    <t>SK5000101Q08</t>
  </si>
  <si>
    <t>Bambey</t>
  </si>
  <si>
    <t>SN3000101Q08</t>
  </si>
  <si>
    <t>CERRO VERDE</t>
  </si>
  <si>
    <t>SV2000101Q08</t>
  </si>
  <si>
    <t>BangKok</t>
  </si>
  <si>
    <t>TH1000101Q08</t>
  </si>
  <si>
    <t>KO SAMUI</t>
  </si>
  <si>
    <t>TH7000101Q08</t>
  </si>
  <si>
    <t>KO SICHANG</t>
  </si>
  <si>
    <t>TH7100101Q08</t>
  </si>
  <si>
    <t>TH9000101Q08</t>
  </si>
  <si>
    <t>Repetek</t>
  </si>
  <si>
    <t>TM6730101Q08</t>
  </si>
  <si>
    <t>THALA</t>
  </si>
  <si>
    <t>TN8000101Q08</t>
  </si>
  <si>
    <t>Gubuk II</t>
  </si>
  <si>
    <t>TR1000101Q08</t>
  </si>
  <si>
    <t>CAMKORU</t>
  </si>
  <si>
    <t>TR2000101Q08</t>
  </si>
  <si>
    <t>Kastamonu</t>
  </si>
  <si>
    <t>TR5000101Q08</t>
  </si>
  <si>
    <t>comments</t>
  </si>
  <si>
    <t>Kiev</t>
  </si>
  <si>
    <t>UA1000101Q08</t>
  </si>
  <si>
    <t>BEREGOVO</t>
  </si>
  <si>
    <t>UA2400101Q08</t>
  </si>
  <si>
    <t>RAVA-RUSSKAYA</t>
  </si>
  <si>
    <t>UA6700101Q08</t>
  </si>
  <si>
    <t>SVITYAZ</t>
  </si>
  <si>
    <t>UA6820101Q08</t>
  </si>
  <si>
    <t>KAUNAS</t>
  </si>
  <si>
    <t>UR5000101Q08</t>
  </si>
  <si>
    <t>JUGA</t>
  </si>
  <si>
    <t>UR5400101Q08</t>
  </si>
  <si>
    <t>Preila</t>
  </si>
  <si>
    <t>UR6300101Q08</t>
  </si>
  <si>
    <t>PRIOKSKO-TERRASNY</t>
  </si>
  <si>
    <t>UR6500101Q08</t>
  </si>
  <si>
    <t>Trinidad</t>
  </si>
  <si>
    <t>UY1000101Q08</t>
  </si>
  <si>
    <t>Black Belt Substation</t>
  </si>
  <si>
    <t>011000101Q08</t>
  </si>
  <si>
    <t>Sand Mountain Exp. Stn</t>
  </si>
  <si>
    <t>011020101Q08</t>
  </si>
  <si>
    <t>Point Barrow</t>
  </si>
  <si>
    <t>020080101Q08</t>
  </si>
  <si>
    <t>Poker Creek</t>
  </si>
  <si>
    <t>020180101Q08</t>
  </si>
  <si>
    <t>Denali National Park</t>
  </si>
  <si>
    <t>020390101Q08</t>
  </si>
  <si>
    <t>Oliver Knoll</t>
  </si>
  <si>
    <t>030360101Q08</t>
  </si>
  <si>
    <t>Grand Canyon National Park - Hopi Point</t>
  </si>
  <si>
    <t>030370001Q08</t>
  </si>
  <si>
    <t>Organ Pipe Cactus Nat'l Monument</t>
  </si>
  <si>
    <t>030620101Q08</t>
  </si>
  <si>
    <t>Warren 2WSW</t>
  </si>
  <si>
    <t>040260101Q08</t>
  </si>
  <si>
    <t>Caddo Valley</t>
  </si>
  <si>
    <t>040380101Q08</t>
  </si>
  <si>
    <t>Buffalo National River</t>
  </si>
  <si>
    <t>041620101Q08</t>
  </si>
  <si>
    <t>Fayetteville</t>
  </si>
  <si>
    <t>042700101Q08</t>
  </si>
  <si>
    <t>Bishop</t>
  </si>
  <si>
    <t>053460001Q08</t>
  </si>
  <si>
    <t>Tanbark Flat</t>
  </si>
  <si>
    <t>054200101Q08</t>
  </si>
  <si>
    <t>Hopland</t>
  </si>
  <si>
    <t>054540101Q08</t>
  </si>
  <si>
    <t>Sequoia Nat'l Park-Giant</t>
  </si>
  <si>
    <t>057550101Q08</t>
  </si>
  <si>
    <t>Montaque</t>
  </si>
  <si>
    <t>057680101Q08</t>
  </si>
  <si>
    <t>Davis</t>
  </si>
  <si>
    <t>058840101Q08</t>
  </si>
  <si>
    <t>Yosemite National Park</t>
  </si>
  <si>
    <t>058850101Q08</t>
  </si>
  <si>
    <t>Chuchupate Ranger Station</t>
  </si>
  <si>
    <t>059888101Q08</t>
  </si>
  <si>
    <t>Alamosa</t>
  </si>
  <si>
    <t>060060002Q08</t>
  </si>
  <si>
    <t>Las Animas Fish Hatchery</t>
  </si>
  <si>
    <t>060180101Q08</t>
  </si>
  <si>
    <t>Niwot Saddle</t>
  </si>
  <si>
    <t>060220101Q08</t>
  </si>
  <si>
    <t>Sugarloaf</t>
  </si>
  <si>
    <t>060221101Q08</t>
  </si>
  <si>
    <t>Four Mile Park</t>
  </si>
  <si>
    <t>060880101Q08</t>
  </si>
  <si>
    <t>Sunlight Peak</t>
  </si>
  <si>
    <t>060881101Q08</t>
  </si>
  <si>
    <t>Mesa Verde National Park</t>
  </si>
  <si>
    <t>061530101Q08</t>
  </si>
  <si>
    <t>Wolf Creek Pass</t>
  </si>
  <si>
    <t>061540101Q08</t>
  </si>
  <si>
    <t>Sand Spring</t>
  </si>
  <si>
    <t>061560101Q08</t>
  </si>
  <si>
    <t>Rocky Mountain National Park - Beaver Meadows</t>
  </si>
  <si>
    <t>061910101Q08</t>
  </si>
  <si>
    <t>Rocky Mountain National Park - Loch Vale</t>
  </si>
  <si>
    <t>061911101Q08</t>
  </si>
  <si>
    <t>Buffalo Pass</t>
  </si>
  <si>
    <t>061920101Q08</t>
  </si>
  <si>
    <t>Dry Lake</t>
  </si>
  <si>
    <t>061921101Q08</t>
  </si>
  <si>
    <t>Molas Pass</t>
  </si>
  <si>
    <t>061981101Q08</t>
  </si>
  <si>
    <t>Manitou</t>
  </si>
  <si>
    <t>062120101Q08</t>
  </si>
  <si>
    <t>Pawnee</t>
  </si>
  <si>
    <t>062220101Q08</t>
  </si>
  <si>
    <t>Lewes</t>
  </si>
  <si>
    <t>080240101Q08</t>
  </si>
  <si>
    <t>Bradford Forest</t>
  </si>
  <si>
    <t>100360101Q08</t>
  </si>
  <si>
    <t>Kennedy Space Center</t>
  </si>
  <si>
    <t>100380101Q08</t>
  </si>
  <si>
    <t>Chassahowitzka NWR</t>
  </si>
  <si>
    <t>100500101Q08</t>
  </si>
  <si>
    <t>Everglades National Park</t>
  </si>
  <si>
    <t>101190101Q08</t>
  </si>
  <si>
    <t>Quincy</t>
  </si>
  <si>
    <t>101400101Q08</t>
  </si>
  <si>
    <t>Hardee</t>
  </si>
  <si>
    <t>101680001Q08</t>
  </si>
  <si>
    <t>Tampa Bay</t>
  </si>
  <si>
    <t>101800101Q08</t>
  </si>
  <si>
    <t>Verna Well Field</t>
  </si>
  <si>
    <t>104100101Q08</t>
  </si>
  <si>
    <t>Winter Haven</t>
  </si>
  <si>
    <t>104880001Q08</t>
  </si>
  <si>
    <t>Okefenokee National Wildlife Refuge</t>
  </si>
  <si>
    <t>110900101Q08</t>
  </si>
  <si>
    <t>Bellville</t>
  </si>
  <si>
    <t>112040101Q08</t>
  </si>
  <si>
    <t>Georgia Station</t>
  </si>
  <si>
    <t>114140101Q08</t>
  </si>
  <si>
    <t>Chula</t>
  </si>
  <si>
    <t>115002101Q08</t>
  </si>
  <si>
    <t>Mauna Loa</t>
  </si>
  <si>
    <t>120080002Q08</t>
  </si>
  <si>
    <t>Craters of the Moon National Monument</t>
  </si>
  <si>
    <t>130340101Q08</t>
  </si>
  <si>
    <t>Reynolds Creek</t>
  </si>
  <si>
    <t>131180101Q08</t>
  </si>
  <si>
    <t>Smiths Ferry</t>
  </si>
  <si>
    <t>131500101Q08</t>
  </si>
  <si>
    <t>Bondville</t>
  </si>
  <si>
    <t>141160101Q08</t>
  </si>
  <si>
    <t>Shabbona</t>
  </si>
  <si>
    <t>141800101Q08</t>
  </si>
  <si>
    <t>Argonne</t>
  </si>
  <si>
    <t>141980101Q08</t>
  </si>
  <si>
    <t>Salem</t>
  </si>
  <si>
    <t>144740101Q08</t>
  </si>
  <si>
    <t>Omega</t>
  </si>
  <si>
    <t>144741101Q08</t>
  </si>
  <si>
    <t>Dixon Springs Agricultural Center</t>
  </si>
  <si>
    <t>146340101Q08</t>
  </si>
  <si>
    <t>Salem/Omega</t>
  </si>
  <si>
    <t>146920001Q08</t>
  </si>
  <si>
    <t>Monmouth</t>
  </si>
  <si>
    <t>147860101Q08</t>
  </si>
  <si>
    <t>Huntington Reservoir</t>
  </si>
  <si>
    <t>152020101Q08</t>
  </si>
  <si>
    <t>Southwest Purdue Agricultural Center</t>
  </si>
  <si>
    <t>152260101Q08</t>
  </si>
  <si>
    <t>Indiana Dunes National Lakeshore</t>
  </si>
  <si>
    <t>153420101Q08</t>
  </si>
  <si>
    <t>Purdue Agricultural Research Center</t>
  </si>
  <si>
    <t>154100101Q08</t>
  </si>
  <si>
    <t>Big Springs Fish Hatchery</t>
  </si>
  <si>
    <t>160880101Q08</t>
  </si>
  <si>
    <t>McNay Research Center</t>
  </si>
  <si>
    <t>162320101Q08</t>
  </si>
  <si>
    <t>Farlington Fish Hatchery</t>
  </si>
  <si>
    <t>170740101Q08</t>
  </si>
  <si>
    <t>Knoza Prairie</t>
  </si>
  <si>
    <t>173120101Q08</t>
  </si>
  <si>
    <t>Lake Scott State Park</t>
  </si>
  <si>
    <t>173280101Q08</t>
  </si>
  <si>
    <t>Mackville</t>
  </si>
  <si>
    <t>180360101Q08</t>
  </si>
  <si>
    <t>Lilley Cornett Woods</t>
  </si>
  <si>
    <t>182260101Q08</t>
  </si>
  <si>
    <t>Clark State Fish Hatchery</t>
  </si>
  <si>
    <t>183560101Q08</t>
  </si>
  <si>
    <t>Land Between the Lakes</t>
  </si>
  <si>
    <t>183860101Q08</t>
  </si>
  <si>
    <t>Mullberry Flat</t>
  </si>
  <si>
    <t>183861101Q08</t>
  </si>
  <si>
    <t>Iberia Research Station</t>
  </si>
  <si>
    <t>191260101Q08</t>
  </si>
  <si>
    <t>Southeast Research Station</t>
  </si>
  <si>
    <t>193060101Q08</t>
  </si>
  <si>
    <t>Acadia Nat'l Park-McFarland Hill</t>
  </si>
  <si>
    <t>200011101Q08</t>
  </si>
  <si>
    <t>Caribou</t>
  </si>
  <si>
    <t>200045101Q08</t>
  </si>
  <si>
    <t>200260001Q08</t>
  </si>
  <si>
    <t>Bridgton</t>
  </si>
  <si>
    <t>200277101Q08</t>
  </si>
  <si>
    <t>Greenville Station</t>
  </si>
  <si>
    <t>200935101Q08</t>
  </si>
  <si>
    <t>Freeport</t>
  </si>
  <si>
    <t>209600101Q08</t>
  </si>
  <si>
    <t>Smith Island</t>
  </si>
  <si>
    <t>210007101Q08</t>
  </si>
  <si>
    <t>White Rock</t>
  </si>
  <si>
    <t>210360101Q08</t>
  </si>
  <si>
    <t>Wye</t>
  </si>
  <si>
    <t>211320101Q08</t>
  </si>
  <si>
    <t>North Atlantic Coastal Lab</t>
  </si>
  <si>
    <t>220155101Q08</t>
  </si>
  <si>
    <t>Quabbin Reservoir</t>
  </si>
  <si>
    <t>220815101Q08</t>
  </si>
  <si>
    <t>East</t>
  </si>
  <si>
    <t>221325101Q08</t>
  </si>
  <si>
    <t>Douglas Lake</t>
  </si>
  <si>
    <t>230920101Q08</t>
  </si>
  <si>
    <t>Raco</t>
  </si>
  <si>
    <t>230980101Q08</t>
  </si>
  <si>
    <t>Chassell</t>
  </si>
  <si>
    <t>232241101Q08</t>
  </si>
  <si>
    <t>Isle Royale National Park - Wallace Lake</t>
  </si>
  <si>
    <t>232571101Q08</t>
  </si>
  <si>
    <t>Kellogg Biological Station</t>
  </si>
  <si>
    <t>232660101Q08</t>
  </si>
  <si>
    <t>Wellston</t>
  </si>
  <si>
    <t>235340101Q08</t>
  </si>
  <si>
    <t>Cedar Creek</t>
  </si>
  <si>
    <t>240100101Q08</t>
  </si>
  <si>
    <t>Fond du LAc</t>
  </si>
  <si>
    <t>240500101Q08</t>
  </si>
  <si>
    <t>Hovland</t>
  </si>
  <si>
    <t>240800101Q08</t>
  </si>
  <si>
    <t>Marcell Experimental Forest</t>
  </si>
  <si>
    <t>241660101Q08</t>
  </si>
  <si>
    <t>Fernberg</t>
  </si>
  <si>
    <t>241840101Q08</t>
  </si>
  <si>
    <t>Camp Ripley</t>
  </si>
  <si>
    <t>242360101Q08</t>
  </si>
  <si>
    <t>Lamberton</t>
  </si>
  <si>
    <t>242720101Q08</t>
  </si>
  <si>
    <t>Grindstone Lake</t>
  </si>
  <si>
    <t>242800101Q08</t>
  </si>
  <si>
    <t>Wolf Ridge</t>
  </si>
  <si>
    <t>249900101Q08</t>
  </si>
  <si>
    <t>Clinton</t>
  </si>
  <si>
    <t>251080101Q08</t>
  </si>
  <si>
    <t>Meridian</t>
  </si>
  <si>
    <t>251460001Q08</t>
  </si>
  <si>
    <t>Newton</t>
  </si>
  <si>
    <t>251960101Q08</t>
  </si>
  <si>
    <t>Coffeeville</t>
  </si>
  <si>
    <t>253000101Q08</t>
  </si>
  <si>
    <t>Ashland Wildlife Area</t>
  </si>
  <si>
    <t>260380101Q08</t>
  </si>
  <si>
    <t>University Forest</t>
  </si>
  <si>
    <t>260560101Q08</t>
  </si>
  <si>
    <t>Little Big Horn Battlefield National Monument</t>
  </si>
  <si>
    <t>270060101Q08</t>
  </si>
  <si>
    <t>Glacier National Park</t>
  </si>
  <si>
    <t>270570001Q08</t>
  </si>
  <si>
    <t>Glacier National Park-Fire Weather Station</t>
  </si>
  <si>
    <t>270570101Q08</t>
  </si>
  <si>
    <t>Havre Experiment Station</t>
  </si>
  <si>
    <t>270740101Q08</t>
  </si>
  <si>
    <t>Clancy</t>
  </si>
  <si>
    <t>270760101Q08</t>
  </si>
  <si>
    <t>Lost Trail Pass</t>
  </si>
  <si>
    <t>271300101Q08</t>
  </si>
  <si>
    <t>Give Out Morgan</t>
  </si>
  <si>
    <t>271340101Q08</t>
  </si>
  <si>
    <t>Mead</t>
  </si>
  <si>
    <t>281520101Q08</t>
  </si>
  <si>
    <t>North Platte Agricultural Experimental Station</t>
  </si>
  <si>
    <t>281580101Q08</t>
  </si>
  <si>
    <t>Red Rock Canyon</t>
  </si>
  <si>
    <t>290080101Q08</t>
  </si>
  <si>
    <t>Saval Ranch</t>
  </si>
  <si>
    <t>290140101Q08</t>
  </si>
  <si>
    <t>Smith Valley</t>
  </si>
  <si>
    <t>290360101Q08</t>
  </si>
  <si>
    <t>Great Basin National Park-Lehman Caves</t>
  </si>
  <si>
    <t>290560101Q08</t>
  </si>
  <si>
    <t>Hubbard Brook -- Woodstock</t>
  </si>
  <si>
    <t>300240101Q08</t>
  </si>
  <si>
    <t>Hubbard Brook -- WS6 Raingauge 11</t>
  </si>
  <si>
    <t>306011101Q08</t>
  </si>
  <si>
    <t>Atlantic County</t>
  </si>
  <si>
    <t>310080001Q08</t>
  </si>
  <si>
    <t>Mercer 1</t>
  </si>
  <si>
    <t>312980101Q08</t>
  </si>
  <si>
    <t>Washington Crossing</t>
  </si>
  <si>
    <t>312981101Q08</t>
  </si>
  <si>
    <t>Gila Cliff Dwellings National Monument</t>
  </si>
  <si>
    <t>320180101Q08</t>
  </si>
  <si>
    <t>Bandelier National Monument</t>
  </si>
  <si>
    <t>320720101Q08</t>
  </si>
  <si>
    <t>Mayhill</t>
  </si>
  <si>
    <t>320840101Q08</t>
  </si>
  <si>
    <t>Cuba</t>
  </si>
  <si>
    <t>320980101Q08</t>
  </si>
  <si>
    <t>Capulin Volcano National Monument</t>
  </si>
  <si>
    <t>321280101Q08</t>
  </si>
  <si>
    <t>Loudonville</t>
  </si>
  <si>
    <t>330101330Q08</t>
  </si>
  <si>
    <t>Westfield</t>
  </si>
  <si>
    <t>330675010Q08</t>
  </si>
  <si>
    <t>Veteran</t>
  </si>
  <si>
    <t>330760010Q08</t>
  </si>
  <si>
    <t>Aurora Research Farm</t>
  </si>
  <si>
    <t>330860101Q08</t>
  </si>
  <si>
    <t>Chautauqua</t>
  </si>
  <si>
    <t>331000101Q08</t>
  </si>
  <si>
    <t>Buffalo</t>
  </si>
  <si>
    <t>331401180Q08</t>
  </si>
  <si>
    <t>Whiteface Mtn.</t>
  </si>
  <si>
    <t>331567040Q08</t>
  </si>
  <si>
    <t>Huntington Wildlife</t>
  </si>
  <si>
    <t>332020101Q08</t>
  </si>
  <si>
    <t>Piseco Lake</t>
  </si>
  <si>
    <t>332050010Q08</t>
  </si>
  <si>
    <t>Nick's Lake</t>
  </si>
  <si>
    <t>332167030Q08</t>
  </si>
  <si>
    <t>Camp Georgetown</t>
  </si>
  <si>
    <t>332655010Q08</t>
  </si>
  <si>
    <t>Rochester</t>
  </si>
  <si>
    <t>332701080Q08</t>
  </si>
  <si>
    <t>Eisenhower Park</t>
  </si>
  <si>
    <t>332950100Q08</t>
  </si>
  <si>
    <t>Niagara Falls</t>
  </si>
  <si>
    <t>333102090Q08</t>
  </si>
  <si>
    <t>East Syracuse</t>
  </si>
  <si>
    <t>333353090Q08</t>
  </si>
  <si>
    <t>Altmar</t>
  </si>
  <si>
    <t>333720010Q08</t>
  </si>
  <si>
    <t>Mt. Ninham</t>
  </si>
  <si>
    <t>333951010Q08</t>
  </si>
  <si>
    <t>Dyken Pond</t>
  </si>
  <si>
    <t>334153030Q08</t>
  </si>
  <si>
    <t>Wanakena</t>
  </si>
  <si>
    <t>334458050Q08</t>
  </si>
  <si>
    <t>West Point</t>
  </si>
  <si>
    <t>335141101Q08</t>
  </si>
  <si>
    <t>Bennett Bridge</t>
  </si>
  <si>
    <t>335240101Q08</t>
  </si>
  <si>
    <t>Belleayre</t>
  </si>
  <si>
    <t>335565030Q08</t>
  </si>
  <si>
    <t>Sodus Point</t>
  </si>
  <si>
    <t>335829000Q08</t>
  </si>
  <si>
    <t>White Plains</t>
  </si>
  <si>
    <t>335902040Q08</t>
  </si>
  <si>
    <t>Jasper</t>
  </si>
  <si>
    <t>336500101Q08</t>
  </si>
  <si>
    <t>Ithaca</t>
  </si>
  <si>
    <t>336720101Q08</t>
  </si>
  <si>
    <t>Biscuit Brook</t>
  </si>
  <si>
    <t>336840101Q08</t>
  </si>
  <si>
    <t>Susan Wagner H.S.</t>
  </si>
  <si>
    <t>337097010Q08</t>
  </si>
  <si>
    <t>Brookhaven</t>
  </si>
  <si>
    <t>339119101Q08</t>
  </si>
  <si>
    <t>Lewiston</t>
  </si>
  <si>
    <t>340320101Q08</t>
  </si>
  <si>
    <t>Research Triangle</t>
  </si>
  <si>
    <t>341180101Q08</t>
  </si>
  <si>
    <t>Franklin County</t>
  </si>
  <si>
    <t>341500101Q08</t>
  </si>
  <si>
    <t>Coweeta</t>
  </si>
  <si>
    <t>342500101Q08</t>
  </si>
  <si>
    <t>Piedmont Research Station</t>
  </si>
  <si>
    <t>343460101Q08</t>
  </si>
  <si>
    <t>Clinton Crops Research Station</t>
  </si>
  <si>
    <t>343560101Q08</t>
  </si>
  <si>
    <t>Jordan Creek</t>
  </si>
  <si>
    <t>343600101Q08</t>
  </si>
  <si>
    <t>Finley Farm</t>
  </si>
  <si>
    <t>344160001Q08</t>
  </si>
  <si>
    <t>Mount Mitchell</t>
  </si>
  <si>
    <t>344500101Q08</t>
  </si>
  <si>
    <t>Theodore Roosevelt National Park</t>
  </si>
  <si>
    <t>350700101Q08</t>
  </si>
  <si>
    <t>Icelandic State Park</t>
  </si>
  <si>
    <t>350880101Q08</t>
  </si>
  <si>
    <t>Woodworth</t>
  </si>
  <si>
    <t>351180101Q08</t>
  </si>
  <si>
    <t>Oxford</t>
  </si>
  <si>
    <t>360900101Q08</t>
  </si>
  <si>
    <t>Delaware</t>
  </si>
  <si>
    <t>361760101Q08</t>
  </si>
  <si>
    <t>Caldwell</t>
  </si>
  <si>
    <t>364900101Q08</t>
  </si>
  <si>
    <t>Wooster</t>
  </si>
  <si>
    <t>367160101Q08</t>
  </si>
  <si>
    <t>Salt Plains National Wildlife</t>
  </si>
  <si>
    <t>370060101Q08</t>
  </si>
  <si>
    <t>Cherokee</t>
  </si>
  <si>
    <t>370480001Q08</t>
  </si>
  <si>
    <t>Great Plains Apiaries</t>
  </si>
  <si>
    <t>371740101Q08</t>
  </si>
  <si>
    <t>Goodwell Research Station</t>
  </si>
  <si>
    <t>372920101Q08</t>
  </si>
  <si>
    <t>Alesa Guard Ranger Station</t>
  </si>
  <si>
    <t>comnments</t>
  </si>
  <si>
    <t>380200101Q08</t>
  </si>
  <si>
    <t>Hyslop Farm</t>
  </si>
  <si>
    <t>380202101Q08</t>
  </si>
  <si>
    <t>Bull Run</t>
  </si>
  <si>
    <t>380260101Q08</t>
  </si>
  <si>
    <t>Silver Lake Ranger Station</t>
  </si>
  <si>
    <t>380980101Q08</t>
  </si>
  <si>
    <t>H. J. Andrews Experimental Forest</t>
  </si>
  <si>
    <t>381020101Q08</t>
  </si>
  <si>
    <t>Pendleton</t>
  </si>
  <si>
    <t>381420001Q08</t>
  </si>
  <si>
    <t>Starkey Experimental Forest</t>
  </si>
  <si>
    <t>381800101Q08</t>
  </si>
  <si>
    <t>Penn State</t>
  </si>
  <si>
    <t>391520101Q08</t>
  </si>
  <si>
    <t>Kane Experimental Forest</t>
  </si>
  <si>
    <t>392940101Q08</t>
  </si>
  <si>
    <t>Leading Ridge</t>
  </si>
  <si>
    <t>394200101Q08</t>
  </si>
  <si>
    <t>Milford</t>
  </si>
  <si>
    <t>397220101Q08</t>
  </si>
  <si>
    <t>El Verde</t>
  </si>
  <si>
    <t>402020101Q08</t>
  </si>
  <si>
    <t>Santee National Wildlife Refuge</t>
  </si>
  <si>
    <t>420680101Q08</t>
  </si>
  <si>
    <t>Huron</t>
  </si>
  <si>
    <t>430060001Q08</t>
  </si>
  <si>
    <t>Huron Well Field</t>
  </si>
  <si>
    <t>430061101Q08</t>
  </si>
  <si>
    <t>Cottonwood</t>
  </si>
  <si>
    <t>430880101Q08</t>
  </si>
  <si>
    <t>Walker Branch Watershed    (aka Oak Ridge)</t>
  </si>
  <si>
    <t>440040101Q08</t>
  </si>
  <si>
    <t>Cumberland</t>
  </si>
  <si>
    <t>440680001Q08</t>
  </si>
  <si>
    <t>Giles County</t>
  </si>
  <si>
    <t>441140101Q08</t>
  </si>
  <si>
    <t>Wilburn Chapel</t>
  </si>
  <si>
    <t>441141101Q08</t>
  </si>
  <si>
    <t>Great Smoky Mountains National Park - Elkmont</t>
  </si>
  <si>
    <t>441190101Q08</t>
  </si>
  <si>
    <t>mg / L</t>
  </si>
  <si>
    <t>Hatchie National Wildlife Refuge</t>
  </si>
  <si>
    <t>441400101Q08</t>
  </si>
  <si>
    <t>Muleshoe National Wildlife Refuge</t>
  </si>
  <si>
    <t>450250101Q08</t>
  </si>
  <si>
    <t>Beeville</t>
  </si>
  <si>
    <t>450350101Q08</t>
  </si>
  <si>
    <t>Big Bend National Park-K-Bar</t>
  </si>
  <si>
    <t>450425101Q08</t>
  </si>
  <si>
    <t>Attwater Paririe Chicken</t>
  </si>
  <si>
    <t>451040101Q08</t>
  </si>
  <si>
    <t>Sonora</t>
  </si>
  <si>
    <t>451650101Q08</t>
  </si>
  <si>
    <t>Y Experimental Ranch</t>
  </si>
  <si>
    <t>451850101Q08</t>
  </si>
  <si>
    <t>Longview</t>
  </si>
  <si>
    <t>452180101Q08</t>
  </si>
  <si>
    <t>Guadalupe Mountains National Park</t>
  </si>
  <si>
    <t>452215101Q08</t>
  </si>
  <si>
    <t>Forest Seed Center</t>
  </si>
  <si>
    <t>453800101Q08</t>
  </si>
  <si>
    <t>San Angelo</t>
  </si>
  <si>
    <t>454560001Q08</t>
  </si>
  <si>
    <t>Tom Green</t>
  </si>
  <si>
    <t>455200001Q08</t>
  </si>
  <si>
    <t>Victoria</t>
  </si>
  <si>
    <t>455350001Q08</t>
  </si>
  <si>
    <t>L.B.J. National Grassland</t>
  </si>
  <si>
    <t>455640101Q08</t>
  </si>
  <si>
    <t>Bryce Canyon National Park</t>
  </si>
  <si>
    <t>460110101Q08</t>
  </si>
  <si>
    <t>Logan</t>
  </si>
  <si>
    <t>460120101Q08</t>
  </si>
  <si>
    <t>Green River</t>
  </si>
  <si>
    <t>460281101Q08</t>
  </si>
  <si>
    <t>USFS MLS Horn Mo</t>
  </si>
  <si>
    <t>460780101Q08</t>
  </si>
  <si>
    <t>Murphy Ridge</t>
  </si>
  <si>
    <t>460820101Q08</t>
  </si>
  <si>
    <t>Bennington</t>
  </si>
  <si>
    <t>470100101Q08</t>
  </si>
  <si>
    <t>Underhill</t>
  </si>
  <si>
    <t>470180101Q08</t>
  </si>
  <si>
    <t>Charlottesville</t>
  </si>
  <si>
    <t>480060101Q08</t>
  </si>
  <si>
    <t>Horton's Station</t>
  </si>
  <si>
    <t>481300101Q08</t>
  </si>
  <si>
    <t>Shenandoah National Park-Big Meadows</t>
  </si>
  <si>
    <t>482890101Q08</t>
  </si>
  <si>
    <t>Whitetop Mountian</t>
  </si>
  <si>
    <t>482900101Q08</t>
  </si>
  <si>
    <t>Love's Mill</t>
  </si>
  <si>
    <t>483300101Q08</t>
  </si>
  <si>
    <t>Olympic National Park-Hoh Ranger Station</t>
  </si>
  <si>
    <t>491410101Q08</t>
  </si>
  <si>
    <t>Cascades National Park-Marblemount</t>
  </si>
  <si>
    <t>491940101Q08</t>
  </si>
  <si>
    <t>La Grande</t>
  </si>
  <si>
    <t>492180101Q08</t>
  </si>
  <si>
    <t>Palouse Farm</t>
  </si>
  <si>
    <t>492420101Q08</t>
  </si>
  <si>
    <t>Babcock State Park</t>
  </si>
  <si>
    <t>500460101Q08</t>
  </si>
  <si>
    <t>Cedar Creek State Park</t>
  </si>
  <si>
    <t>500500101Q08</t>
  </si>
  <si>
    <t>Pocahontas 1</t>
  </si>
  <si>
    <t>501480101Q08</t>
  </si>
  <si>
    <t>Pocahontas 2</t>
  </si>
  <si>
    <t>501480102Q08</t>
  </si>
  <si>
    <t>Parsons</t>
  </si>
  <si>
    <t>501860101Q08</t>
  </si>
  <si>
    <t>Door</t>
  </si>
  <si>
    <t>510780001Q08</t>
  </si>
  <si>
    <t>Popple River</t>
  </si>
  <si>
    <t>510960101Q08</t>
  </si>
  <si>
    <t>Suring</t>
  </si>
  <si>
    <t>leaves</t>
  </si>
  <si>
    <t>512500101Q08</t>
  </si>
  <si>
    <t>Lake Dubay</t>
  </si>
  <si>
    <t>512800101Q08</t>
  </si>
  <si>
    <t>Perkinstown</t>
  </si>
  <si>
    <t>513500101Q08</t>
  </si>
  <si>
    <t>Wildcat Mountain</t>
  </si>
  <si>
    <t>513620101Q08</t>
  </si>
  <si>
    <t>gewichtete Monatsmittelwerte 1996</t>
  </si>
  <si>
    <t>Trout Lake</t>
  </si>
  <si>
    <t>513640101Q08</t>
  </si>
  <si>
    <t>Lake Geneva</t>
  </si>
  <si>
    <t>513680101Q08</t>
  </si>
  <si>
    <t>Spooner</t>
  </si>
  <si>
    <t>513700101Q08</t>
  </si>
  <si>
    <t>Snowy Range</t>
  </si>
  <si>
    <t>520020101Q08</t>
  </si>
  <si>
    <t>Brooklyn Lake</t>
  </si>
  <si>
    <t>520022101Q08</t>
  </si>
  <si>
    <t>Sinks Canyon</t>
  </si>
  <si>
    <t>520260101Q08</t>
  </si>
  <si>
    <t>South Pass City</t>
  </si>
  <si>
    <t>520261101Q08</t>
  </si>
  <si>
    <t>Pinedale</t>
  </si>
  <si>
    <t>520680101Q08</t>
  </si>
  <si>
    <t>Gypsum Creek</t>
  </si>
  <si>
    <t>520681101Q08</t>
  </si>
  <si>
    <t>Newcastle</t>
  </si>
  <si>
    <t>zone</t>
  </si>
  <si>
    <t>UTC</t>
  </si>
  <si>
    <t>H</t>
  </si>
  <si>
    <t>NO3/N</t>
  </si>
  <si>
    <t>Kw</t>
  </si>
  <si>
    <t>atm</t>
  </si>
  <si>
    <t>N</t>
  </si>
  <si>
    <t>SO4/S</t>
  </si>
  <si>
    <t>Kh</t>
  </si>
  <si>
    <t>Valenz</t>
  </si>
  <si>
    <t>O</t>
  </si>
  <si>
    <t>NH4/N</t>
  </si>
  <si>
    <t>K1</t>
  </si>
  <si>
    <t xml:space="preserve">    &lt;5       &gt;+-50 %
&gt;5-&lt;30  &gt;+ - 30%
 &gt;30      &gt;+ -20%</t>
  </si>
  <si>
    <t>&lt;50         +- 60%
&gt;50&lt;100  +- 30%
&gt;100       +-15%</t>
  </si>
  <si>
    <t>S</t>
  </si>
  <si>
    <t>K2</t>
  </si>
  <si>
    <t>CO3</t>
  </si>
  <si>
    <t>complete</t>
  </si>
  <si>
    <t>cond.</t>
  </si>
  <si>
    <t>calc</t>
  </si>
  <si>
    <t>balance</t>
  </si>
  <si>
    <t>H+</t>
  </si>
  <si>
    <t>Cl-</t>
  </si>
  <si>
    <t>Na+</t>
  </si>
  <si>
    <t>K+</t>
  </si>
  <si>
    <t>Mg2+</t>
  </si>
  <si>
    <t>Ca2+</t>
  </si>
  <si>
    <t>CO2</t>
  </si>
  <si>
    <t>carb. Const.</t>
  </si>
  <si>
    <t>OH-</t>
  </si>
  <si>
    <t>meas.</t>
  </si>
  <si>
    <t>calc.</t>
  </si>
  <si>
    <t>diff</t>
  </si>
  <si>
    <t>thresh</t>
  </si>
  <si>
    <t>Kat</t>
  </si>
  <si>
    <t>An</t>
  </si>
  <si>
    <t>K+A</t>
  </si>
  <si>
    <t>Ionenbilanz</t>
  </si>
  <si>
    <t>mg/L * mm</t>
  </si>
  <si>
    <t>ppm</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</si>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</sst>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0.0"/>
    <numFmt numFmtId="165" formatCode="yyyy\-mm\-dd"/>
    <numFmt numFmtId="166" formatCode="0.000"/>
    <numFmt numFmtId="167" formatCode="0.0000"/>
    <numFmt numFmtId="168" formatCode="0.0_)"/>
    <numFmt numFmtId="169" formatCode="0.000_)"/>
    <numFmt numFmtId="170" formatCode="[&gt;0]0.000;0.0"/>
    <numFmt numFmtId="171" formatCode="[&gt;0]0.00;0.0"/>
    <numFmt numFmtId="172" formatCode="d/\ mmm"/>
  </numFmts>
  <fonts count="61" x14ac:knownFonts="1">
    <font>
      <sz val="10"/>
      <name val="Arial"/>
    </font>
    <font>
      <sz val="10"/>
      <name val="Arial"/>
      <family val="2"/>
    </font>
    <font>
      <sz val="10"/>
      <name val="Arial"/>
      <family val="2"/>
    </font>
    <font>
      <sz val="10"/>
      <color indexed="9"/>
      <name val="Arial"/>
      <family val="2"/>
    </font>
    <font>
      <sz val="8"/>
      <name val="Arial"/>
      <family val="2"/>
    </font>
    <font>
      <sz val="10"/>
      <name val="Arial"/>
      <family val="2"/>
    </font>
    <font>
      <b/>
      <sz val="14"/>
      <name val="Arial"/>
      <family val="2"/>
    </font>
    <font>
      <sz val="14"/>
      <name val="Arial"/>
      <family val="2"/>
    </font>
    <font>
      <b/>
      <sz val="10"/>
      <name val="Arial"/>
      <family val="2"/>
    </font>
    <font>
      <sz val="10"/>
      <name val="Times New Roman"/>
      <family val="1"/>
    </font>
    <font>
      <sz val="12"/>
      <name val="Arial"/>
      <family val="2"/>
    </font>
    <font>
      <sz val="11"/>
      <name val="Times New Roman"/>
      <family val="1"/>
    </font>
    <font>
      <sz val="7"/>
      <name val="Arial"/>
      <family val="2"/>
    </font>
    <font>
      <sz val="12"/>
      <name val="Times New Roman"/>
      <family val="1"/>
    </font>
    <font>
      <sz val="8"/>
      <color indexed="42"/>
      <name val="Arial"/>
      <family val="2"/>
    </font>
    <font>
      <sz val="8"/>
      <color indexed="26"/>
      <name val="Arial"/>
      <family val="2"/>
    </font>
    <font>
      <sz val="10"/>
      <color indexed="42"/>
      <name val="Arial"/>
      <family val="2"/>
    </font>
    <font>
      <sz val="10"/>
      <color indexed="13"/>
      <name val="Arial"/>
      <family val="2"/>
    </font>
    <font>
      <sz val="8"/>
      <color indexed="13"/>
      <name val="Arial"/>
      <family val="2"/>
    </font>
    <font>
      <sz val="10"/>
      <color indexed="11"/>
      <name val="Arial"/>
      <family val="2"/>
    </font>
    <font>
      <sz val="8"/>
      <color indexed="11"/>
      <name val="Arial"/>
      <family val="2"/>
    </font>
    <font>
      <sz val="9"/>
      <name val="Arial"/>
      <family val="2"/>
    </font>
    <font>
      <sz val="11"/>
      <name val="Arial"/>
      <family val="2"/>
    </font>
    <font>
      <sz val="9"/>
      <color indexed="42"/>
      <name val="Arial"/>
      <family val="2"/>
    </font>
    <font>
      <sz val="9"/>
      <color indexed="9"/>
      <name val="Arial"/>
      <family val="2"/>
    </font>
    <font>
      <b/>
      <sz val="11"/>
      <color indexed="13"/>
      <name val="Arial"/>
      <family val="2"/>
    </font>
    <font>
      <b/>
      <sz val="11"/>
      <color indexed="11"/>
      <name val="Arial"/>
      <family val="2"/>
    </font>
    <font>
      <sz val="10"/>
      <name val="Courier"/>
    </font>
    <font>
      <sz val="8"/>
      <color indexed="8"/>
      <name val="Arial"/>
      <family val="2"/>
    </font>
    <font>
      <sz val="10"/>
      <color indexed="8"/>
      <name val="Arial"/>
      <family val="2"/>
    </font>
    <font>
      <b/>
      <sz val="10"/>
      <color indexed="8"/>
      <name val="Arial"/>
      <family val="2"/>
    </font>
    <font>
      <vertAlign val="superscript"/>
      <sz val="10"/>
      <name val="Arial"/>
      <family val="2"/>
    </font>
    <font>
      <b/>
      <vertAlign val="superscript"/>
      <sz val="10"/>
      <name val="Arial"/>
      <family val="2"/>
    </font>
    <font>
      <b/>
      <sz val="12"/>
      <name val="Arial"/>
      <family val="2"/>
    </font>
    <font>
      <b/>
      <sz val="11"/>
      <name val="Arial"/>
      <family val="2"/>
    </font>
    <font>
      <b/>
      <sz val="11"/>
      <color indexed="8"/>
      <name val="Arial"/>
      <family val="2"/>
    </font>
    <font>
      <b/>
      <vertAlign val="superscript"/>
      <sz val="11"/>
      <name val="Arial"/>
      <family val="2"/>
    </font>
    <font>
      <b/>
      <vertAlign val="subscript"/>
      <sz val="10"/>
      <name val="Arial"/>
      <family val="2"/>
    </font>
    <font>
      <b/>
      <sz val="10"/>
      <color indexed="9"/>
      <name val="Arial"/>
      <family val="2"/>
    </font>
    <font>
      <b/>
      <sz val="9"/>
      <name val="Arial"/>
      <family val="2"/>
    </font>
    <font>
      <b/>
      <sz val="10"/>
      <color indexed="13"/>
      <name val="Arial"/>
      <family val="2"/>
    </font>
    <font>
      <b/>
      <sz val="10"/>
      <color indexed="10"/>
      <name val="Arial"/>
      <family val="2"/>
    </font>
    <font>
      <sz val="10"/>
      <color indexed="10"/>
      <name val="Arial"/>
      <family val="2"/>
    </font>
    <font>
      <b/>
      <sz val="10"/>
      <color rgb="FFFFFFFF"/>
      <name val="Arial"/>
      <family val="2"/>
    </font>
    <font>
      <sz val="10"/>
      <name val="Courier"/>
      <family val="3"/>
    </font>
    <font>
      <b/>
      <sz val="10"/>
      <color rgb="FF000000"/>
      <name val="Arial"/>
      <family val="2"/>
    </font>
    <font>
      <b/>
      <sz val="8"/>
      <name val="Arial"/>
      <family val="2"/>
    </font>
    <font>
      <sz val="10"/>
      <color rgb="FFFFFFFF"/>
      <name val="Arial"/>
      <family val="2"/>
    </font>
    <font>
      <sz val="9"/>
      <color rgb="FFFFFFFF"/>
      <name val="Arial"/>
      <family val="2"/>
    </font>
    <font>
      <sz val="9"/>
      <color rgb="FFCCFFCC"/>
      <name val="Arial"/>
      <family val="2"/>
    </font>
    <font>
      <sz val="10"/>
      <color rgb="FFCCFFCC"/>
      <name val="Arial"/>
      <family val="2"/>
    </font>
    <font>
      <sz val="10"/>
      <color rgb="FFFFFF00"/>
      <name val="Arial"/>
      <family val="2"/>
    </font>
    <font>
      <sz val="10"/>
      <color rgb="FF00FF00"/>
      <name val="Arial"/>
      <family val="2"/>
    </font>
    <font>
      <sz val="8"/>
      <color rgb="FFCCFFCC"/>
      <name val="Arial"/>
      <family val="2"/>
    </font>
    <font>
      <sz val="8"/>
      <color rgb="FFFFFFCC"/>
      <name val="Arial"/>
      <family val="2"/>
    </font>
    <font>
      <sz val="8"/>
      <color rgb="FFFFFF00"/>
      <name val="Arial"/>
      <family val="2"/>
    </font>
    <font>
      <sz val="8"/>
      <color rgb="FF00FF00"/>
      <name val="Arial"/>
      <family val="2"/>
    </font>
    <font>
      <b/>
      <sz val="11"/>
      <color rgb="FF00FF00"/>
      <name val="Arial"/>
      <family val="2"/>
    </font>
    <font>
      <b/>
      <sz val="10"/>
      <color rgb="FFFFFF00"/>
      <name val="Arial"/>
      <family val="2"/>
    </font>
    <font>
      <b/>
      <sz val="11"/>
      <color rgb="FFFFFF00"/>
      <name val="Arial"/>
      <family val="2"/>
    </font>
    <font>
      <sz val="10"/>
      <name val="Calibri"/>
      <family val="2"/>
    </font>
  </fonts>
  <fills count="38">
    <fill>
      <patternFill patternType="none"/>
    </fill>
    <fill>
      <patternFill patternType="gray125"/>
    </fill>
    <fill>
      <patternFill patternType="solid">
        <fgColor indexed="41"/>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27"/>
        <bgColor indexed="64"/>
      </patternFill>
    </fill>
    <fill>
      <patternFill patternType="solid">
        <fgColor indexed="42"/>
        <bgColor indexed="64"/>
      </patternFill>
    </fill>
    <fill>
      <patternFill patternType="solid">
        <fgColor indexed="26"/>
        <bgColor indexed="64"/>
      </patternFill>
    </fill>
    <fill>
      <patternFill patternType="solid">
        <fgColor indexed="40"/>
        <bgColor indexed="64"/>
      </patternFill>
    </fill>
    <fill>
      <patternFill patternType="solid">
        <fgColor indexed="44"/>
        <bgColor indexed="64"/>
      </patternFill>
    </fill>
    <fill>
      <patternFill patternType="solid">
        <fgColor indexed="11"/>
        <bgColor indexed="64"/>
      </patternFill>
    </fill>
    <fill>
      <patternFill patternType="solid">
        <fgColor indexed="13"/>
        <bgColor indexed="64"/>
      </patternFill>
    </fill>
    <fill>
      <patternFill patternType="solid">
        <fgColor rgb="FFB1A0C7"/>
        <bgColor rgb="FF000000"/>
      </patternFill>
    </fill>
    <fill>
      <patternFill patternType="solid">
        <fgColor rgb="FF92CDDC"/>
        <bgColor rgb="FF000000"/>
      </patternFill>
    </fill>
    <fill>
      <patternFill patternType="solid">
        <fgColor rgb="FFFF66FF"/>
        <bgColor rgb="FF000000"/>
      </patternFill>
    </fill>
    <fill>
      <patternFill patternType="solid">
        <fgColor rgb="FF808080"/>
        <bgColor rgb="FF000000"/>
      </patternFill>
    </fill>
    <fill>
      <patternFill patternType="solid">
        <fgColor rgb="FF00CCFF"/>
        <bgColor rgb="FF000000"/>
      </patternFill>
    </fill>
    <fill>
      <patternFill patternType="solid">
        <fgColor rgb="FF99CCFF"/>
        <bgColor rgb="FF000000"/>
      </patternFill>
    </fill>
    <fill>
      <patternFill patternType="solid">
        <fgColor rgb="FFFFFF00"/>
        <bgColor rgb="FF000000"/>
      </patternFill>
    </fill>
    <fill>
      <patternFill patternType="solid">
        <fgColor rgb="FFFFFFCC"/>
        <bgColor rgb="FF000000"/>
      </patternFill>
    </fill>
    <fill>
      <patternFill patternType="solid">
        <fgColor rgb="FF00FF00"/>
        <bgColor rgb="FF000000"/>
      </patternFill>
    </fill>
    <fill>
      <patternFill patternType="solid">
        <fgColor rgb="FFFFFFC0"/>
        <bgColor rgb="FF000000"/>
      </patternFill>
    </fill>
    <fill>
      <patternFill patternType="solid">
        <fgColor rgb="FFCCFFFF"/>
        <bgColor rgb="FF000000"/>
      </patternFill>
    </fill>
    <fill>
      <patternFill patternType="solid">
        <fgColor rgb="FFDA9694"/>
        <bgColor rgb="FF000000"/>
      </patternFill>
    </fill>
    <fill>
      <patternFill patternType="solid">
        <fgColor rgb="FFFFC000"/>
        <bgColor rgb="FF000000"/>
      </patternFill>
    </fill>
    <fill>
      <patternFill patternType="solid">
        <fgColor rgb="FF92D050"/>
        <bgColor rgb="FF000000"/>
      </patternFill>
    </fill>
    <fill>
      <patternFill patternType="solid">
        <fgColor rgb="FF95B3D7"/>
        <bgColor rgb="FF000000"/>
      </patternFill>
    </fill>
    <fill>
      <patternFill patternType="solid">
        <fgColor rgb="FFE7FB71"/>
        <bgColor rgb="FF000000"/>
      </patternFill>
    </fill>
    <fill>
      <patternFill patternType="solid">
        <fgColor rgb="FFD9D9D9"/>
        <bgColor rgb="FF000000"/>
      </patternFill>
    </fill>
    <fill>
      <patternFill patternType="solid">
        <fgColor rgb="FFC4BD97"/>
        <bgColor rgb="FF000000"/>
      </patternFill>
    </fill>
    <fill>
      <patternFill patternType="solid">
        <fgColor rgb="FFF2F2F2"/>
        <bgColor rgb="FF000000"/>
      </patternFill>
    </fill>
    <fill>
      <patternFill patternType="solid">
        <fgColor rgb="FFEEECE1"/>
        <bgColor rgb="FF000000"/>
      </patternFill>
    </fill>
    <fill>
      <patternFill patternType="solid">
        <fgColor rgb="FFFCD5B4"/>
        <bgColor rgb="FF000000"/>
      </patternFill>
    </fill>
    <fill>
      <patternFill patternType="solid">
        <fgColor rgb="FFE6B8B7"/>
        <bgColor rgb="FF000000"/>
      </patternFill>
    </fill>
    <fill>
      <patternFill patternType="solid">
        <fgColor rgb="FFF2DCDB"/>
        <bgColor rgb="FF000000"/>
      </patternFill>
    </fill>
    <fill>
      <patternFill patternType="solid">
        <fgColor rgb="FF00FF00"/>
        <bgColor indexed="64"/>
      </patternFill>
    </fill>
    <fill>
      <patternFill patternType="solid">
        <fgColor theme="0"/>
        <bgColor rgb="FF000000"/>
      </patternFill>
    </fill>
  </fills>
  <borders count="6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dashed">
        <color indexed="64"/>
      </top>
      <bottom/>
      <diagonal/>
    </border>
    <border>
      <left style="thin">
        <color indexed="64"/>
      </left>
      <right style="medium">
        <color indexed="64"/>
      </right>
      <top style="dashed">
        <color indexed="64"/>
      </top>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thin">
        <color indexed="64"/>
      </left>
      <right/>
      <top/>
      <bottom style="dashed">
        <color indexed="64"/>
      </bottom>
      <diagonal/>
    </border>
    <border>
      <left style="thin">
        <color indexed="64"/>
      </left>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right style="thin">
        <color indexed="8"/>
      </right>
      <top/>
      <bottom/>
      <diagonal/>
    </border>
    <border>
      <left/>
      <right style="thin">
        <color indexed="64"/>
      </right>
      <top/>
      <bottom/>
      <diagonal/>
    </border>
    <border>
      <left style="thin">
        <color indexed="64"/>
      </left>
      <right style="thin">
        <color indexed="64"/>
      </right>
      <top style="dashed">
        <color indexed="64"/>
      </top>
      <bottom style="dotted">
        <color indexed="64"/>
      </bottom>
      <diagonal/>
    </border>
    <border>
      <left style="thin">
        <color indexed="64"/>
      </left>
      <right/>
      <top style="dashed">
        <color indexed="64"/>
      </top>
      <bottom style="dotted">
        <color indexed="64"/>
      </bottom>
      <diagonal/>
    </border>
    <border>
      <left style="thin">
        <color indexed="64"/>
      </left>
      <right style="medium">
        <color indexed="64"/>
      </right>
      <top style="dashed">
        <color indexed="64"/>
      </top>
      <bottom style="dotted">
        <color indexed="64"/>
      </bottom>
      <diagonal/>
    </border>
    <border>
      <left style="medium">
        <color indexed="64"/>
      </left>
      <right style="thin">
        <color indexed="64"/>
      </right>
      <top style="dashed">
        <color indexed="64"/>
      </top>
      <bottom style="dashed">
        <color indexed="64"/>
      </bottom>
      <diagonal/>
    </border>
    <border>
      <left style="medium">
        <color indexed="64"/>
      </left>
      <right style="thin">
        <color indexed="64"/>
      </right>
      <top style="dashed">
        <color indexed="64"/>
      </top>
      <bottom style="dott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bottom style="dashed">
        <color indexed="64"/>
      </bottom>
      <diagonal/>
    </border>
    <border>
      <left/>
      <right style="thin">
        <color indexed="64"/>
      </right>
      <top/>
      <bottom style="medium">
        <color indexed="64"/>
      </bottom>
      <diagonal/>
    </border>
    <border>
      <left style="medium">
        <color indexed="64"/>
      </left>
      <right style="thin">
        <color indexed="64"/>
      </right>
      <top/>
      <bottom/>
      <diagonal/>
    </border>
    <border>
      <left style="thin">
        <color indexed="64"/>
      </left>
      <right/>
      <top/>
      <bottom/>
      <diagonal/>
    </border>
    <border>
      <left style="dashed">
        <color indexed="64"/>
      </left>
      <right style="thin">
        <color indexed="64"/>
      </right>
      <top/>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right style="dashed">
        <color indexed="64"/>
      </right>
      <top/>
      <bottom/>
      <diagonal/>
    </border>
    <border>
      <left style="thin">
        <color indexed="64"/>
      </left>
      <right style="dashed">
        <color indexed="64"/>
      </right>
      <top/>
      <bottom/>
      <diagonal/>
    </border>
    <border>
      <left style="medium">
        <color indexed="64"/>
      </left>
      <right style="thin">
        <color indexed="64"/>
      </right>
      <top style="dashed">
        <color indexed="64"/>
      </top>
      <bottom/>
      <diagonal/>
    </border>
    <border>
      <left/>
      <right style="thin">
        <color indexed="64"/>
      </right>
      <top style="dashed">
        <color indexed="64"/>
      </top>
      <bottom style="dashed">
        <color indexed="64"/>
      </bottom>
      <diagonal/>
    </border>
    <border>
      <left style="dashed">
        <color indexed="64"/>
      </left>
      <right style="thin">
        <color indexed="64"/>
      </right>
      <top style="dashed">
        <color indexed="64"/>
      </top>
      <bottom style="dash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diagonal/>
    </border>
    <border>
      <left style="thin">
        <color indexed="64"/>
      </left>
      <right style="dashed">
        <color indexed="64"/>
      </right>
      <top style="dashed">
        <color indexed="64"/>
      </top>
      <bottom style="dashed">
        <color indexed="64"/>
      </bottom>
      <diagonal/>
    </border>
    <border>
      <left style="dashed">
        <color indexed="64"/>
      </left>
      <right style="dashed">
        <color indexed="64"/>
      </right>
      <top/>
      <bottom style="dashed">
        <color indexed="64"/>
      </bottom>
      <diagonal/>
    </border>
    <border>
      <left style="dashed">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bottom/>
      <diagonal/>
    </border>
    <border>
      <left/>
      <right style="medium">
        <color indexed="64"/>
      </right>
      <top/>
      <bottom style="dashed">
        <color indexed="64"/>
      </bottom>
      <diagonal/>
    </border>
    <border>
      <left style="medium">
        <color indexed="64"/>
      </left>
      <right style="dashed">
        <color indexed="64"/>
      </right>
      <top style="dotted">
        <color indexed="64"/>
      </top>
      <bottom style="dashed">
        <color indexed="64"/>
      </bottom>
      <diagonal/>
    </border>
    <border>
      <left style="dashed">
        <color indexed="64"/>
      </left>
      <right style="dashed">
        <color indexed="64"/>
      </right>
      <top style="dotted">
        <color indexed="64"/>
      </top>
      <bottom style="dashed">
        <color indexed="64"/>
      </bottom>
      <diagonal/>
    </border>
    <border>
      <left style="dashed">
        <color indexed="64"/>
      </left>
      <right/>
      <top style="dotted">
        <color indexed="64"/>
      </top>
      <bottom style="dashed">
        <color indexed="64"/>
      </bottom>
      <diagonal/>
    </border>
    <border>
      <left style="thin">
        <color indexed="64"/>
      </left>
      <right/>
      <top/>
      <bottom style="medium">
        <color indexed="64"/>
      </bottom>
      <diagonal/>
    </border>
    <border>
      <left style="dashed">
        <color indexed="64"/>
      </left>
      <right style="medium">
        <color indexed="64"/>
      </right>
      <top style="dashed">
        <color indexed="64"/>
      </top>
      <bottom style="dashed">
        <color indexed="64"/>
      </bottom>
      <diagonal/>
    </border>
    <border>
      <left style="dashed">
        <color indexed="64"/>
      </left>
      <right/>
      <top/>
      <bottom style="medium">
        <color indexed="64"/>
      </bottom>
      <diagonal/>
    </border>
    <border>
      <left style="dashed">
        <color indexed="64"/>
      </left>
      <right style="dashed">
        <color indexed="64"/>
      </right>
      <top style="dashed">
        <color indexed="64"/>
      </top>
      <bottom style="medium">
        <color indexed="64"/>
      </bottom>
      <diagonal/>
    </border>
    <border>
      <left/>
      <right style="thin">
        <color rgb="FF000000"/>
      </right>
      <top/>
      <bottom/>
      <diagonal/>
    </border>
    <border>
      <left style="dashed">
        <color indexed="64"/>
      </left>
      <right/>
      <top style="dashed">
        <color indexed="64"/>
      </top>
      <bottom style="dashed">
        <color indexed="64"/>
      </bottom>
      <diagonal/>
    </border>
    <border>
      <left style="dashed">
        <color indexed="64"/>
      </left>
      <right/>
      <top/>
      <bottom style="dashed">
        <color indexed="64"/>
      </bottom>
      <diagonal/>
    </border>
  </borders>
  <cellStyleXfs count="11">
    <xf numFmtId="0" fontId="0" fillId="0" borderId="0"/>
    <xf numFmtId="0" fontId="27" fillId="0" borderId="0"/>
    <xf numFmtId="0" fontId="27" fillId="0" borderId="0"/>
    <xf numFmtId="0" fontId="1" fillId="0" borderId="0" applyBorder="0" applyProtection="0"/>
    <xf numFmtId="0" fontId="1" fillId="0" borderId="0"/>
    <xf numFmtId="0" fontId="1" fillId="0" borderId="0" applyBorder="0">
      <protection locked="0"/>
    </xf>
    <xf numFmtId="0" fontId="1" fillId="0" borderId="0" applyBorder="0">
      <protection locked="0"/>
    </xf>
    <xf numFmtId="0" fontId="2" fillId="0" borderId="0"/>
    <xf numFmtId="0" fontId="2" fillId="0" borderId="0" applyProtection="0"/>
    <xf numFmtId="0" fontId="44" fillId="0" borderId="0"/>
    <xf numFmtId="0" fontId="1" fillId="0" borderId="0"/>
  </cellStyleXfs>
  <cellXfs count="737">
    <xf numFmtId="0" fontId="0" fillId="0" borderId="0" xfId="0"/>
    <xf numFmtId="0" fontId="0" fillId="2" borderId="0" xfId="0" applyFill="1" applyAlignment="1">
      <alignment horizontal="center"/>
    </xf>
    <xf numFmtId="0" fontId="0" fillId="3" borderId="0" xfId="0" applyFill="1" applyAlignment="1">
      <alignment horizontal="center"/>
    </xf>
    <xf numFmtId="0" fontId="6" fillId="3" borderId="0" xfId="0" applyFont="1" applyFill="1" applyAlignment="1">
      <alignment horizontal="left"/>
    </xf>
    <xf numFmtId="0" fontId="6" fillId="3" borderId="0" xfId="0" applyFont="1" applyFill="1" applyAlignment="1">
      <alignment horizontal="center"/>
    </xf>
    <xf numFmtId="0" fontId="7" fillId="3" borderId="0" xfId="0" applyFont="1" applyFill="1" applyAlignment="1">
      <alignment horizontal="left"/>
    </xf>
    <xf numFmtId="0" fontId="7" fillId="3" borderId="0" xfId="0" applyFont="1" applyFill="1" applyAlignment="1">
      <alignment horizontal="center"/>
    </xf>
    <xf numFmtId="0" fontId="3" fillId="4" borderId="1" xfId="0" applyFont="1" applyFill="1" applyBorder="1" applyAlignment="1">
      <alignment horizontal="left"/>
    </xf>
    <xf numFmtId="0" fontId="3" fillId="4" borderId="2" xfId="0" applyFont="1" applyFill="1" applyBorder="1" applyAlignment="1">
      <alignment horizontal="center"/>
    </xf>
    <xf numFmtId="0" fontId="3" fillId="4" borderId="3" xfId="0" applyFont="1" applyFill="1" applyBorder="1" applyAlignment="1">
      <alignment horizontal="center"/>
    </xf>
    <xf numFmtId="0" fontId="3" fillId="4" borderId="4" xfId="0" applyFont="1" applyFill="1" applyBorder="1" applyAlignment="1">
      <alignment horizontal="center"/>
    </xf>
    <xf numFmtId="0" fontId="3" fillId="4" borderId="0" xfId="0" applyFont="1" applyFill="1" applyBorder="1" applyAlignment="1">
      <alignment horizontal="center"/>
    </xf>
    <xf numFmtId="0" fontId="3" fillId="4" borderId="5" xfId="0" applyFont="1" applyFill="1" applyBorder="1" applyAlignment="1">
      <alignment horizontal="center"/>
    </xf>
    <xf numFmtId="0" fontId="8" fillId="0" borderId="0" xfId="0" applyFont="1" applyAlignment="1">
      <alignment horizontal="center"/>
    </xf>
    <xf numFmtId="0" fontId="9" fillId="0" borderId="0" xfId="0" applyFont="1"/>
    <xf numFmtId="49" fontId="0" fillId="0" borderId="0" xfId="0" applyNumberFormat="1"/>
    <xf numFmtId="0" fontId="5" fillId="5" borderId="6" xfId="0" applyFont="1" applyFill="1" applyBorder="1" applyAlignment="1">
      <alignment vertical="top" wrapText="1"/>
    </xf>
    <xf numFmtId="0" fontId="10" fillId="0" borderId="0" xfId="0" applyFont="1"/>
    <xf numFmtId="0" fontId="5" fillId="0" borderId="0" xfId="0" applyFont="1" applyAlignment="1">
      <alignment horizontal="left"/>
    </xf>
    <xf numFmtId="0" fontId="4" fillId="0" borderId="0" xfId="0" applyFont="1" applyAlignment="1">
      <alignment horizontal="left"/>
    </xf>
    <xf numFmtId="0" fontId="11" fillId="0" borderId="0" xfId="0" applyFont="1"/>
    <xf numFmtId="0" fontId="3" fillId="6" borderId="0" xfId="0" applyFont="1" applyFill="1" applyBorder="1" applyAlignment="1">
      <alignment horizontal="center"/>
    </xf>
    <xf numFmtId="0" fontId="4" fillId="6" borderId="0" xfId="0" applyFont="1" applyFill="1" applyBorder="1" applyAlignment="1">
      <alignment horizontal="center"/>
    </xf>
    <xf numFmtId="0" fontId="3" fillId="2" borderId="0" xfId="0" applyFont="1" applyFill="1" applyBorder="1" applyAlignment="1">
      <alignment horizontal="center"/>
    </xf>
    <xf numFmtId="0" fontId="0" fillId="2" borderId="0" xfId="0" applyFill="1" applyBorder="1" applyAlignment="1">
      <alignment horizontal="center"/>
    </xf>
    <xf numFmtId="0" fontId="4" fillId="5" borderId="7" xfId="0" applyFont="1" applyFill="1" applyBorder="1" applyAlignment="1" applyProtection="1">
      <alignment horizontal="center"/>
      <protection locked="0"/>
    </xf>
    <xf numFmtId="0" fontId="4" fillId="5" borderId="8" xfId="0" applyFont="1" applyFill="1" applyBorder="1" applyAlignment="1" applyProtection="1">
      <alignment horizontal="center"/>
      <protection locked="0"/>
    </xf>
    <xf numFmtId="0" fontId="0" fillId="5" borderId="9" xfId="0" applyFill="1" applyBorder="1" applyAlignment="1" applyProtection="1">
      <alignment horizontal="center"/>
      <protection locked="0"/>
    </xf>
    <xf numFmtId="0" fontId="0" fillId="5" borderId="7" xfId="0" applyFill="1" applyBorder="1" applyAlignment="1" applyProtection="1">
      <alignment horizontal="center"/>
      <protection locked="0"/>
    </xf>
    <xf numFmtId="0" fontId="0" fillId="5" borderId="10" xfId="0" applyFill="1" applyBorder="1" applyAlignment="1" applyProtection="1">
      <alignment horizontal="center"/>
      <protection locked="0"/>
    </xf>
    <xf numFmtId="0" fontId="4" fillId="5" borderId="9" xfId="0" applyFont="1" applyFill="1" applyBorder="1" applyAlignment="1" applyProtection="1">
      <alignment horizontal="center"/>
      <protection locked="0"/>
    </xf>
    <xf numFmtId="0" fontId="5" fillId="5" borderId="11" xfId="0" applyFont="1" applyFill="1" applyBorder="1" applyAlignment="1" applyProtection="1">
      <alignment horizontal="center"/>
      <protection locked="0"/>
    </xf>
    <xf numFmtId="0" fontId="5" fillId="5" borderId="12" xfId="0" applyFont="1" applyFill="1" applyBorder="1" applyAlignment="1" applyProtection="1">
      <alignment horizontal="center"/>
      <protection locked="0"/>
    </xf>
    <xf numFmtId="0" fontId="5" fillId="5" borderId="13" xfId="0" applyFont="1" applyFill="1" applyBorder="1" applyAlignment="1" applyProtection="1">
      <alignment horizontal="center"/>
      <protection locked="0"/>
    </xf>
    <xf numFmtId="0" fontId="5" fillId="5" borderId="14" xfId="0" applyFont="1" applyFill="1" applyBorder="1" applyAlignment="1" applyProtection="1">
      <alignment horizontal="center"/>
      <protection locked="0"/>
    </xf>
    <xf numFmtId="0" fontId="5" fillId="5" borderId="15" xfId="0" applyFont="1" applyFill="1" applyBorder="1" applyAlignment="1" applyProtection="1">
      <alignment horizontal="center"/>
      <protection locked="0"/>
    </xf>
    <xf numFmtId="0" fontId="5" fillId="5" borderId="16" xfId="0" applyFont="1" applyFill="1" applyBorder="1" applyAlignment="1" applyProtection="1">
      <alignment horizontal="center"/>
      <protection locked="0"/>
    </xf>
    <xf numFmtId="0" fontId="12" fillId="7" borderId="17" xfId="0" applyFont="1" applyFill="1" applyBorder="1" applyAlignment="1">
      <alignment horizontal="left"/>
    </xf>
    <xf numFmtId="0" fontId="12" fillId="7" borderId="18" xfId="0" applyFont="1" applyFill="1" applyBorder="1" applyAlignment="1">
      <alignment horizontal="left"/>
    </xf>
    <xf numFmtId="0" fontId="4" fillId="0" borderId="0" xfId="0" applyFont="1" applyAlignment="1">
      <alignment horizontal="right"/>
    </xf>
    <xf numFmtId="0" fontId="4" fillId="0" borderId="0" xfId="0" quotePrefix="1" applyFont="1" applyAlignment="1">
      <alignment horizontal="left"/>
    </xf>
    <xf numFmtId="0" fontId="13" fillId="0" borderId="0" xfId="0" applyFont="1" applyBorder="1" applyAlignment="1">
      <alignment vertical="top" wrapText="1"/>
    </xf>
    <xf numFmtId="0" fontId="13" fillId="0" borderId="0" xfId="0" applyFont="1" applyFill="1" applyBorder="1" applyAlignment="1">
      <alignment vertical="top" wrapText="1"/>
    </xf>
    <xf numFmtId="0" fontId="9" fillId="0" borderId="0" xfId="0" applyFont="1" applyBorder="1" applyAlignment="1">
      <alignment vertical="top" wrapText="1"/>
    </xf>
    <xf numFmtId="0" fontId="3" fillId="4" borderId="1" xfId="0" applyFont="1" applyFill="1" applyBorder="1" applyAlignment="1" applyProtection="1"/>
    <xf numFmtId="0" fontId="3" fillId="4" borderId="2" xfId="0" applyFont="1" applyFill="1" applyBorder="1" applyAlignment="1" applyProtection="1">
      <alignment horizontal="center"/>
    </xf>
    <xf numFmtId="0" fontId="0" fillId="4" borderId="2" xfId="0" applyFill="1" applyBorder="1" applyAlignment="1" applyProtection="1">
      <alignment horizontal="center"/>
    </xf>
    <xf numFmtId="0" fontId="3" fillId="4" borderId="3" xfId="0" applyFont="1" applyFill="1" applyBorder="1" applyAlignment="1" applyProtection="1">
      <alignment horizontal="center"/>
    </xf>
    <xf numFmtId="0" fontId="3" fillId="4" borderId="4" xfId="0" applyFont="1" applyFill="1" applyBorder="1" applyAlignment="1" applyProtection="1">
      <alignment horizontal="center"/>
    </xf>
    <xf numFmtId="0" fontId="3" fillId="4" borderId="0" xfId="0" applyFont="1" applyFill="1" applyBorder="1" applyAlignment="1" applyProtection="1">
      <alignment horizontal="center"/>
    </xf>
    <xf numFmtId="0" fontId="3" fillId="4" borderId="5" xfId="0" applyFont="1" applyFill="1" applyBorder="1" applyAlignment="1" applyProtection="1">
      <alignment horizontal="center"/>
    </xf>
    <xf numFmtId="0" fontId="0" fillId="2" borderId="0" xfId="0" applyFill="1" applyAlignment="1" applyProtection="1">
      <alignment horizontal="center"/>
    </xf>
    <xf numFmtId="0" fontId="12" fillId="8" borderId="19" xfId="0" applyFont="1" applyFill="1" applyBorder="1" applyAlignment="1">
      <alignment horizontal="left"/>
    </xf>
    <xf numFmtId="0" fontId="12" fillId="8" borderId="20" xfId="0" applyFont="1" applyFill="1" applyBorder="1" applyAlignment="1">
      <alignment horizontal="left"/>
    </xf>
    <xf numFmtId="0" fontId="15" fillId="4" borderId="0" xfId="0" applyFont="1" applyFill="1" applyBorder="1" applyAlignment="1">
      <alignment horizontal="center"/>
    </xf>
    <xf numFmtId="164" fontId="0" fillId="4" borderId="10" xfId="0" applyNumberFormat="1" applyFill="1" applyBorder="1" applyAlignment="1">
      <alignment horizontal="center"/>
    </xf>
    <xf numFmtId="164" fontId="0" fillId="5" borderId="7" xfId="0" applyNumberFormat="1" applyFill="1" applyBorder="1" applyAlignment="1" applyProtection="1">
      <alignment horizontal="center"/>
      <protection locked="0"/>
    </xf>
    <xf numFmtId="165" fontId="0" fillId="5" borderId="9" xfId="0" applyNumberFormat="1" applyFill="1" applyBorder="1" applyAlignment="1" applyProtection="1">
      <alignment horizontal="center"/>
    </xf>
    <xf numFmtId="0" fontId="0" fillId="4" borderId="9" xfId="0" applyFill="1" applyBorder="1" applyAlignment="1">
      <alignment horizontal="center"/>
    </xf>
    <xf numFmtId="0" fontId="0" fillId="7" borderId="9" xfId="0" applyFill="1" applyBorder="1" applyAlignment="1" applyProtection="1">
      <alignment horizontal="center"/>
    </xf>
    <xf numFmtId="0" fontId="4" fillId="7" borderId="7" xfId="0" applyFont="1" applyFill="1" applyBorder="1" applyAlignment="1" applyProtection="1">
      <alignment horizontal="center"/>
    </xf>
    <xf numFmtId="0" fontId="16" fillId="4" borderId="0" xfId="0" applyFont="1" applyFill="1" applyBorder="1" applyAlignment="1">
      <alignment horizontal="center"/>
    </xf>
    <xf numFmtId="0" fontId="16" fillId="4" borderId="0" xfId="0" applyFont="1" applyFill="1" applyBorder="1" applyAlignment="1" applyProtection="1">
      <alignment horizontal="center"/>
    </xf>
    <xf numFmtId="0" fontId="16" fillId="4" borderId="4" xfId="0" applyFont="1" applyFill="1" applyBorder="1" applyAlignment="1" applyProtection="1">
      <alignment horizontal="center"/>
    </xf>
    <xf numFmtId="0" fontId="16" fillId="4" borderId="4" xfId="0" applyFont="1" applyFill="1" applyBorder="1" applyAlignment="1">
      <alignment horizontal="center"/>
    </xf>
    <xf numFmtId="0" fontId="0" fillId="7" borderId="9" xfId="0" applyFill="1" applyBorder="1" applyAlignment="1">
      <alignment horizontal="center"/>
    </xf>
    <xf numFmtId="0" fontId="0" fillId="6" borderId="0" xfId="0" applyFill="1" applyAlignment="1">
      <alignment horizontal="center"/>
    </xf>
    <xf numFmtId="0" fontId="18" fillId="4" borderId="21" xfId="0" applyFont="1" applyFill="1" applyBorder="1" applyAlignment="1">
      <alignment horizontal="center"/>
    </xf>
    <xf numFmtId="0" fontId="19" fillId="4" borderId="0" xfId="0" applyFont="1" applyFill="1" applyBorder="1" applyAlignment="1">
      <alignment horizontal="center"/>
    </xf>
    <xf numFmtId="0" fontId="20" fillId="4" borderId="21" xfId="0" applyFont="1" applyFill="1" applyBorder="1" applyAlignment="1">
      <alignment horizontal="center"/>
    </xf>
    <xf numFmtId="0" fontId="20" fillId="4" borderId="22" xfId="0" applyFont="1" applyFill="1" applyBorder="1" applyAlignment="1">
      <alignment horizontal="center"/>
    </xf>
    <xf numFmtId="0" fontId="12" fillId="8" borderId="23" xfId="0" applyFont="1" applyFill="1" applyBorder="1" applyAlignment="1">
      <alignment horizontal="left"/>
    </xf>
    <xf numFmtId="0" fontId="12" fillId="7" borderId="24" xfId="0" applyFont="1" applyFill="1" applyBorder="1" applyAlignment="1">
      <alignment horizontal="left"/>
    </xf>
    <xf numFmtId="0" fontId="12" fillId="8" borderId="25" xfId="0" applyFont="1" applyFill="1" applyBorder="1" applyAlignment="1">
      <alignment horizontal="left"/>
    </xf>
    <xf numFmtId="0" fontId="12" fillId="7" borderId="26" xfId="0" applyFont="1" applyFill="1" applyBorder="1" applyAlignment="1">
      <alignment horizontal="left"/>
    </xf>
    <xf numFmtId="0" fontId="12" fillId="7" borderId="27" xfId="0" applyFont="1" applyFill="1" applyBorder="1" applyAlignment="1">
      <alignment horizontal="left"/>
    </xf>
    <xf numFmtId="0" fontId="12" fillId="8" borderId="29" xfId="0" applyFont="1" applyFill="1" applyBorder="1" applyAlignment="1">
      <alignment horizontal="left"/>
    </xf>
    <xf numFmtId="0" fontId="3" fillId="4" borderId="2" xfId="0" applyFont="1" applyFill="1" applyBorder="1" applyAlignment="1">
      <alignment horizontal="left"/>
    </xf>
    <xf numFmtId="0" fontId="0" fillId="7" borderId="30" xfId="0" applyFill="1" applyBorder="1" applyAlignment="1">
      <alignment horizontal="center"/>
    </xf>
    <xf numFmtId="0" fontId="0" fillId="7" borderId="7" xfId="0" applyFill="1" applyBorder="1" applyAlignment="1">
      <alignment horizontal="center"/>
    </xf>
    <xf numFmtId="0" fontId="0" fillId="3" borderId="0" xfId="0" applyFill="1" applyAlignment="1">
      <alignment horizontal="left"/>
    </xf>
    <xf numFmtId="2" fontId="0" fillId="5" borderId="8" xfId="0" applyNumberFormat="1" applyFill="1" applyBorder="1" applyAlignment="1" applyProtection="1">
      <alignment horizontal="center"/>
      <protection locked="0"/>
    </xf>
    <xf numFmtId="0" fontId="0" fillId="9" borderId="31" xfId="0" applyFill="1" applyBorder="1" applyAlignment="1">
      <alignment horizontal="center"/>
    </xf>
    <xf numFmtId="0" fontId="0" fillId="9" borderId="11" xfId="0" applyFill="1" applyBorder="1" applyAlignment="1">
      <alignment horizontal="center"/>
    </xf>
    <xf numFmtId="0" fontId="0" fillId="9" borderId="32" xfId="0" applyFill="1" applyBorder="1" applyAlignment="1">
      <alignment horizontal="center"/>
    </xf>
    <xf numFmtId="0" fontId="0" fillId="9" borderId="12" xfId="0" applyFill="1" applyBorder="1" applyAlignment="1">
      <alignment horizontal="center"/>
    </xf>
    <xf numFmtId="0" fontId="5" fillId="9" borderId="22" xfId="0" applyFont="1" applyFill="1" applyBorder="1" applyAlignment="1">
      <alignment horizontal="center"/>
    </xf>
    <xf numFmtId="0" fontId="0" fillId="9" borderId="22" xfId="0" applyFill="1" applyBorder="1" applyAlignment="1">
      <alignment horizontal="center"/>
    </xf>
    <xf numFmtId="0" fontId="0" fillId="9" borderId="33" xfId="0" applyFill="1" applyBorder="1" applyAlignment="1">
      <alignment horizontal="center"/>
    </xf>
    <xf numFmtId="0" fontId="0" fillId="9" borderId="34" xfId="0" applyFill="1" applyBorder="1" applyAlignment="1">
      <alignment horizontal="center"/>
    </xf>
    <xf numFmtId="0" fontId="0" fillId="9" borderId="35" xfId="0" applyFill="1" applyBorder="1" applyAlignment="1">
      <alignment horizontal="center"/>
    </xf>
    <xf numFmtId="0" fontId="0" fillId="9" borderId="36" xfId="0" applyFill="1" applyBorder="1" applyAlignment="1">
      <alignment horizontal="center"/>
    </xf>
    <xf numFmtId="0" fontId="0" fillId="10" borderId="37" xfId="0" applyFill="1" applyBorder="1" applyAlignment="1">
      <alignment horizontal="center"/>
    </xf>
    <xf numFmtId="0" fontId="0" fillId="10" borderId="38" xfId="0" applyFill="1" applyBorder="1" applyAlignment="1">
      <alignment horizontal="center"/>
    </xf>
    <xf numFmtId="0" fontId="0" fillId="9" borderId="37" xfId="0" applyFill="1" applyBorder="1" applyAlignment="1" applyProtection="1">
      <alignment horizontal="center"/>
      <protection locked="0"/>
    </xf>
    <xf numFmtId="0" fontId="0" fillId="9" borderId="38" xfId="0" applyFill="1" applyBorder="1" applyAlignment="1" applyProtection="1">
      <alignment horizontal="center"/>
      <protection locked="0"/>
    </xf>
    <xf numFmtId="0" fontId="21" fillId="7" borderId="7" xfId="0" applyFont="1" applyFill="1" applyBorder="1" applyAlignment="1">
      <alignment horizontal="center"/>
    </xf>
    <xf numFmtId="49" fontId="9" fillId="0" borderId="0" xfId="0" applyNumberFormat="1" applyFont="1" applyBorder="1" applyAlignment="1">
      <alignment vertical="top" wrapText="1"/>
    </xf>
    <xf numFmtId="49" fontId="13" fillId="0" borderId="0" xfId="0" applyNumberFormat="1" applyFont="1"/>
    <xf numFmtId="0" fontId="22" fillId="0" borderId="0" xfId="0" applyFont="1" applyAlignment="1">
      <alignment horizontal="left"/>
    </xf>
    <xf numFmtId="21" fontId="0" fillId="5" borderId="9" xfId="0" quotePrefix="1" applyNumberFormat="1" applyFill="1" applyBorder="1" applyAlignment="1" applyProtection="1">
      <alignment horizontal="center"/>
      <protection locked="0"/>
    </xf>
    <xf numFmtId="21" fontId="0" fillId="5" borderId="10" xfId="0" applyNumberFormat="1" applyFill="1" applyBorder="1" applyAlignment="1" applyProtection="1">
      <alignment horizontal="center"/>
      <protection locked="0"/>
    </xf>
    <xf numFmtId="0" fontId="5" fillId="7" borderId="31" xfId="0" applyFont="1" applyFill="1" applyBorder="1" applyAlignment="1" applyProtection="1">
      <alignment horizontal="center"/>
    </xf>
    <xf numFmtId="0" fontId="5" fillId="7" borderId="39" xfId="0" applyFont="1" applyFill="1" applyBorder="1" applyAlignment="1" applyProtection="1">
      <alignment horizontal="center"/>
    </xf>
    <xf numFmtId="0" fontId="5" fillId="7" borderId="28" xfId="0" applyFont="1" applyFill="1" applyBorder="1" applyAlignment="1" applyProtection="1">
      <alignment horizontal="center"/>
    </xf>
    <xf numFmtId="0" fontId="0" fillId="5" borderId="8" xfId="0" applyFill="1" applyBorder="1" applyAlignment="1" applyProtection="1">
      <alignment horizontal="center"/>
      <protection locked="0"/>
    </xf>
    <xf numFmtId="0" fontId="5" fillId="5" borderId="42" xfId="0" applyFont="1" applyFill="1" applyBorder="1" applyAlignment="1" applyProtection="1">
      <alignment horizontal="center"/>
      <protection locked="0"/>
    </xf>
    <xf numFmtId="0" fontId="5" fillId="5" borderId="43" xfId="0" applyFont="1" applyFill="1" applyBorder="1" applyAlignment="1" applyProtection="1">
      <alignment horizontal="center"/>
      <protection locked="0"/>
    </xf>
    <xf numFmtId="0" fontId="3" fillId="4" borderId="44" xfId="0" applyFont="1" applyFill="1" applyBorder="1" applyAlignment="1">
      <alignment horizontal="center"/>
    </xf>
    <xf numFmtId="0" fontId="23" fillId="4" borderId="44" xfId="0" applyFont="1" applyFill="1" applyBorder="1" applyAlignment="1">
      <alignment horizontal="center"/>
    </xf>
    <xf numFmtId="0" fontId="16" fillId="4" borderId="44" xfId="0" applyFont="1" applyFill="1" applyBorder="1" applyAlignment="1">
      <alignment horizontal="center"/>
    </xf>
    <xf numFmtId="0" fontId="24" fillId="4" borderId="2" xfId="0" applyFont="1" applyFill="1" applyBorder="1" applyAlignment="1">
      <alignment horizontal="center"/>
    </xf>
    <xf numFmtId="0" fontId="17" fillId="4" borderId="45" xfId="0" applyFont="1" applyFill="1" applyBorder="1" applyAlignment="1">
      <alignment horizontal="center"/>
    </xf>
    <xf numFmtId="0" fontId="3" fillId="4" borderId="46" xfId="0" applyFont="1" applyFill="1" applyBorder="1" applyAlignment="1">
      <alignment horizontal="center"/>
    </xf>
    <xf numFmtId="0" fontId="19" fillId="4" borderId="2" xfId="0" applyFont="1" applyFill="1" applyBorder="1" applyAlignment="1">
      <alignment horizontal="center"/>
    </xf>
    <xf numFmtId="0" fontId="3" fillId="4" borderId="11" xfId="0" applyFont="1" applyFill="1" applyBorder="1" applyAlignment="1">
      <alignment horizontal="center"/>
    </xf>
    <xf numFmtId="0" fontId="14" fillId="4" borderId="11" xfId="0" applyFont="1" applyFill="1" applyBorder="1" applyAlignment="1">
      <alignment horizontal="center"/>
    </xf>
    <xf numFmtId="0" fontId="17" fillId="4" borderId="32" xfId="0" applyFont="1" applyFill="1" applyBorder="1" applyAlignment="1">
      <alignment horizontal="center"/>
    </xf>
    <xf numFmtId="0" fontId="20" fillId="4" borderId="0" xfId="0" applyFont="1" applyFill="1" applyBorder="1" applyAlignment="1">
      <alignment horizontal="center"/>
    </xf>
    <xf numFmtId="49" fontId="21" fillId="10" borderId="38" xfId="0" applyNumberFormat="1" applyFont="1" applyFill="1" applyBorder="1" applyAlignment="1">
      <alignment horizontal="center"/>
    </xf>
    <xf numFmtId="2" fontId="1" fillId="0" borderId="0" xfId="6" applyNumberFormat="1">
      <protection locked="0"/>
    </xf>
    <xf numFmtId="164" fontId="1" fillId="0" borderId="0" xfId="6" applyNumberFormat="1">
      <protection locked="0"/>
    </xf>
    <xf numFmtId="168" fontId="28" fillId="0" borderId="0" xfId="1" applyNumberFormat="1" applyFont="1" applyFill="1" applyAlignment="1" applyProtection="1">
      <alignment horizontal="center"/>
    </xf>
    <xf numFmtId="0" fontId="1" fillId="0" borderId="0" xfId="6">
      <protection locked="0"/>
    </xf>
    <xf numFmtId="0" fontId="8" fillId="0" borderId="0" xfId="6" applyFont="1">
      <protection locked="0"/>
    </xf>
    <xf numFmtId="2" fontId="1" fillId="0" borderId="0" xfId="6" applyNumberFormat="1" applyBorder="1">
      <protection locked="0"/>
    </xf>
    <xf numFmtId="164" fontId="29" fillId="0" borderId="0" xfId="1" applyNumberFormat="1" applyFont="1" applyFill="1" applyAlignment="1" applyProtection="1">
      <alignment horizontal="center"/>
    </xf>
    <xf numFmtId="168" fontId="29" fillId="0" borderId="0" xfId="1" applyNumberFormat="1" applyFont="1" applyFill="1" applyAlignment="1" applyProtection="1">
      <alignment horizontal="center"/>
    </xf>
    <xf numFmtId="168" fontId="30" fillId="0" borderId="0" xfId="1" applyNumberFormat="1" applyFont="1" applyFill="1" applyAlignment="1" applyProtection="1">
      <alignment horizontal="center"/>
    </xf>
    <xf numFmtId="2" fontId="1" fillId="0" borderId="0" xfId="6" quotePrefix="1" applyNumberFormat="1" applyBorder="1">
      <protection locked="0"/>
    </xf>
    <xf numFmtId="168" fontId="5" fillId="0" borderId="0" xfId="1" applyNumberFormat="1" applyFont="1" applyAlignment="1" applyProtection="1">
      <alignment horizontal="right"/>
    </xf>
    <xf numFmtId="168" fontId="8" fillId="0" borderId="0" xfId="1" applyNumberFormat="1" applyFont="1" applyAlignment="1" applyProtection="1">
      <alignment horizontal="right"/>
    </xf>
    <xf numFmtId="0" fontId="0" fillId="0" borderId="47" xfId="0" applyBorder="1"/>
    <xf numFmtId="2" fontId="1" fillId="0" borderId="47" xfId="6" applyNumberFormat="1" applyBorder="1">
      <protection locked="0"/>
    </xf>
    <xf numFmtId="2" fontId="1" fillId="0" borderId="47" xfId="6" applyNumberFormat="1" applyFont="1" applyBorder="1">
      <protection locked="0"/>
    </xf>
    <xf numFmtId="164" fontId="29" fillId="0" borderId="47" xfId="1" applyNumberFormat="1" applyFont="1" applyFill="1" applyBorder="1" applyAlignment="1" applyProtection="1">
      <alignment horizontal="center"/>
    </xf>
    <xf numFmtId="168" fontId="28" fillId="0" borderId="47" xfId="1" applyNumberFormat="1" applyFont="1" applyFill="1" applyBorder="1" applyAlignment="1" applyProtection="1">
      <alignment horizontal="center"/>
    </xf>
    <xf numFmtId="168" fontId="29" fillId="0" borderId="47" xfId="1" applyNumberFormat="1" applyFont="1" applyFill="1" applyBorder="1" applyAlignment="1" applyProtection="1">
      <alignment horizontal="center"/>
    </xf>
    <xf numFmtId="168" fontId="30" fillId="0" borderId="47" xfId="1" applyNumberFormat="1" applyFont="1" applyFill="1" applyBorder="1" applyAlignment="1" applyProtection="1">
      <alignment horizontal="center"/>
    </xf>
    <xf numFmtId="164" fontId="1" fillId="0" borderId="47" xfId="6" applyNumberFormat="1" applyBorder="1">
      <protection locked="0"/>
    </xf>
    <xf numFmtId="0" fontId="8" fillId="0" borderId="47" xfId="6" applyFont="1" applyBorder="1">
      <protection locked="0"/>
    </xf>
    <xf numFmtId="0" fontId="1" fillId="0" borderId="47" xfId="6" applyBorder="1">
      <protection locked="0"/>
    </xf>
    <xf numFmtId="0" fontId="33" fillId="0" borderId="2" xfId="0" applyFont="1" applyBorder="1"/>
    <xf numFmtId="0" fontId="33" fillId="5" borderId="2" xfId="0" applyFont="1" applyFill="1" applyBorder="1" applyAlignment="1"/>
    <xf numFmtId="2" fontId="0" fillId="0" borderId="0" xfId="0" applyNumberFormat="1"/>
    <xf numFmtId="164" fontId="0" fillId="0" borderId="0" xfId="0" applyNumberFormat="1"/>
    <xf numFmtId="164" fontId="8" fillId="0" borderId="47" xfId="0" applyNumberFormat="1" applyFont="1" applyBorder="1"/>
    <xf numFmtId="164" fontId="5" fillId="0" borderId="0" xfId="0" quotePrefix="1" applyNumberFormat="1" applyFont="1" applyBorder="1"/>
    <xf numFmtId="167" fontId="5" fillId="0" borderId="0" xfId="0" quotePrefix="1" applyNumberFormat="1" applyFont="1" applyBorder="1"/>
    <xf numFmtId="166" fontId="5" fillId="0" borderId="0" xfId="0" quotePrefix="1" applyNumberFormat="1" applyFont="1" applyBorder="1"/>
    <xf numFmtId="164" fontId="30" fillId="0" borderId="47" xfId="1" applyNumberFormat="1" applyFont="1" applyFill="1" applyBorder="1" applyAlignment="1" applyProtection="1">
      <alignment horizontal="center"/>
    </xf>
    <xf numFmtId="2" fontId="8" fillId="0" borderId="47" xfId="6" applyNumberFormat="1" applyFont="1" applyBorder="1">
      <protection locked="0"/>
    </xf>
    <xf numFmtId="164" fontId="8" fillId="0" borderId="47" xfId="6" applyNumberFormat="1" applyFont="1" applyBorder="1">
      <protection locked="0"/>
    </xf>
    <xf numFmtId="0" fontId="33" fillId="0" borderId="1" xfId="5" applyFont="1" applyBorder="1">
      <protection locked="0"/>
    </xf>
    <xf numFmtId="0" fontId="33" fillId="5" borderId="2" xfId="0" applyFont="1" applyFill="1" applyBorder="1" applyAlignment="1">
      <alignment horizontal="center"/>
    </xf>
    <xf numFmtId="167" fontId="33" fillId="5" borderId="2" xfId="0" applyNumberFormat="1" applyFont="1" applyFill="1" applyBorder="1" applyAlignment="1"/>
    <xf numFmtId="0" fontId="33" fillId="5" borderId="3" xfId="0" applyFont="1" applyFill="1" applyBorder="1" applyAlignment="1"/>
    <xf numFmtId="164" fontId="33" fillId="0" borderId="0" xfId="0" applyNumberFormat="1" applyFont="1" applyAlignment="1">
      <alignment horizontal="center"/>
    </xf>
    <xf numFmtId="0" fontId="33" fillId="0" borderId="0" xfId="0" applyFont="1" applyAlignment="1">
      <alignment horizontal="center"/>
    </xf>
    <xf numFmtId="0" fontId="33" fillId="5" borderId="4" xfId="0" applyFont="1" applyFill="1" applyBorder="1" applyAlignment="1">
      <alignment horizontal="center"/>
    </xf>
    <xf numFmtId="0" fontId="33" fillId="5" borderId="0" xfId="0" applyFont="1" applyFill="1" applyBorder="1" applyAlignment="1">
      <alignment horizontal="center"/>
    </xf>
    <xf numFmtId="0" fontId="33" fillId="5" borderId="0" xfId="0" applyFont="1" applyFill="1" applyBorder="1" applyAlignment="1"/>
    <xf numFmtId="167" fontId="33" fillId="5" borderId="0" xfId="0" applyNumberFormat="1" applyFont="1" applyFill="1" applyBorder="1" applyAlignment="1"/>
    <xf numFmtId="0" fontId="33" fillId="5" borderId="5" xfId="0" applyFont="1" applyFill="1" applyBorder="1" applyAlignment="1"/>
    <xf numFmtId="17" fontId="33" fillId="5" borderId="4" xfId="0" quotePrefix="1" applyNumberFormat="1" applyFont="1" applyFill="1" applyBorder="1" applyAlignment="1"/>
    <xf numFmtId="17" fontId="33" fillId="5" borderId="0" xfId="0" applyNumberFormat="1" applyFont="1" applyFill="1" applyBorder="1" applyAlignment="1">
      <alignment horizontal="center"/>
    </xf>
    <xf numFmtId="0" fontId="0" fillId="5" borderId="0" xfId="0" applyFill="1" applyBorder="1" applyAlignment="1"/>
    <xf numFmtId="0" fontId="0" fillId="5" borderId="0" xfId="0" applyFill="1" applyBorder="1" applyAlignment="1">
      <alignment horizontal="center"/>
    </xf>
    <xf numFmtId="167" fontId="0" fillId="5" borderId="0" xfId="0" applyNumberFormat="1" applyFill="1" applyBorder="1" applyAlignment="1"/>
    <xf numFmtId="0" fontId="0" fillId="5" borderId="5" xfId="0" applyFill="1" applyBorder="1" applyAlignment="1"/>
    <xf numFmtId="164" fontId="0" fillId="0" borderId="0" xfId="0" applyNumberFormat="1" applyAlignment="1">
      <alignment horizontal="center"/>
    </xf>
    <xf numFmtId="0" fontId="0" fillId="0" borderId="0" xfId="0" applyAlignment="1">
      <alignment horizontal="center"/>
    </xf>
    <xf numFmtId="0" fontId="0" fillId="5" borderId="4" xfId="0" applyFill="1" applyBorder="1" applyAlignment="1">
      <alignment horizontal="center"/>
    </xf>
    <xf numFmtId="0" fontId="0" fillId="0" borderId="48" xfId="0" applyBorder="1" applyAlignment="1">
      <alignment horizontal="center" vertical="center"/>
    </xf>
    <xf numFmtId="0" fontId="34" fillId="0" borderId="2" xfId="3" applyFont="1" applyBorder="1" applyAlignment="1">
      <alignment horizontal="center" vertical="center"/>
    </xf>
    <xf numFmtId="164" fontId="35" fillId="0" borderId="2" xfId="2" applyNumberFormat="1" applyFont="1" applyFill="1" applyBorder="1" applyAlignment="1" applyProtection="1">
      <alignment horizontal="center" vertical="center"/>
    </xf>
    <xf numFmtId="2" fontId="34" fillId="0" borderId="2" xfId="3" applyNumberFormat="1" applyFont="1" applyBorder="1" applyAlignment="1">
      <alignment horizontal="center" vertical="center"/>
    </xf>
    <xf numFmtId="167" fontId="34" fillId="0" borderId="2" xfId="3" applyNumberFormat="1" applyFont="1" applyBorder="1" applyAlignment="1">
      <alignment horizontal="center" vertical="center"/>
    </xf>
    <xf numFmtId="166" fontId="34" fillId="0" borderId="2" xfId="3" applyNumberFormat="1" applyFont="1" applyBorder="1" applyAlignment="1">
      <alignment horizontal="center" vertical="center"/>
    </xf>
    <xf numFmtId="166" fontId="8" fillId="0" borderId="2" xfId="3" applyNumberFormat="1" applyFont="1" applyBorder="1" applyAlignment="1">
      <alignment horizontal="center" vertical="center"/>
    </xf>
    <xf numFmtId="166" fontId="34" fillId="0" borderId="3" xfId="3" applyNumberFormat="1" applyFont="1" applyBorder="1" applyAlignment="1">
      <alignment horizontal="center" vertical="center"/>
    </xf>
    <xf numFmtId="0" fontId="8" fillId="0" borderId="49" xfId="3" applyFont="1" applyBorder="1" applyAlignment="1">
      <alignment horizontal="center" vertical="center"/>
    </xf>
    <xf numFmtId="0" fontId="8" fillId="0" borderId="50" xfId="3" applyFont="1" applyBorder="1" applyAlignment="1">
      <alignment horizontal="center" vertical="center"/>
    </xf>
    <xf numFmtId="164" fontId="29" fillId="0" borderId="50" xfId="2" applyNumberFormat="1" applyFont="1" applyFill="1" applyBorder="1" applyAlignment="1" applyProtection="1">
      <alignment horizontal="center" vertical="center"/>
    </xf>
    <xf numFmtId="167" fontId="1" fillId="0" borderId="50" xfId="3" applyNumberFormat="1" applyBorder="1" applyAlignment="1">
      <alignment horizontal="center" vertical="center"/>
    </xf>
    <xf numFmtId="166" fontId="1" fillId="0" borderId="50" xfId="3" applyNumberFormat="1" applyBorder="1" applyAlignment="1">
      <alignment horizontal="center" vertical="center"/>
    </xf>
    <xf numFmtId="166" fontId="1" fillId="0" borderId="8" xfId="3" applyNumberFormat="1" applyBorder="1" applyAlignment="1">
      <alignment horizontal="center" vertical="center"/>
    </xf>
    <xf numFmtId="164" fontId="0" fillId="0" borderId="0" xfId="0" applyNumberFormat="1" applyBorder="1" applyAlignment="1">
      <alignment horizontal="center" vertical="center"/>
    </xf>
    <xf numFmtId="0" fontId="1" fillId="0" borderId="51" xfId="3" applyBorder="1" applyAlignment="1">
      <alignment horizontal="center"/>
    </xf>
    <xf numFmtId="0" fontId="1" fillId="0" borderId="0" xfId="3" applyBorder="1" applyAlignment="1">
      <alignment horizontal="center"/>
    </xf>
    <xf numFmtId="164" fontId="29" fillId="0" borderId="0" xfId="2" applyNumberFormat="1" applyFont="1" applyFill="1" applyBorder="1" applyAlignment="1" applyProtection="1"/>
    <xf numFmtId="164" fontId="29" fillId="0" borderId="0" xfId="2" applyNumberFormat="1" applyFont="1" applyFill="1" applyBorder="1" applyAlignment="1" applyProtection="1">
      <alignment horizontal="center"/>
    </xf>
    <xf numFmtId="167" fontId="1" fillId="0" borderId="0" xfId="3" applyNumberFormat="1" applyBorder="1" applyAlignment="1"/>
    <xf numFmtId="166" fontId="1" fillId="0" borderId="0" xfId="3" applyNumberFormat="1" applyBorder="1" applyAlignment="1"/>
    <xf numFmtId="166" fontId="1" fillId="0" borderId="5" xfId="3" applyNumberFormat="1" applyBorder="1" applyAlignment="1"/>
    <xf numFmtId="164" fontId="0" fillId="0" borderId="0" xfId="0" applyNumberFormat="1" applyBorder="1" applyAlignment="1">
      <alignment horizontal="center"/>
    </xf>
    <xf numFmtId="0" fontId="0" fillId="0" borderId="51" xfId="0" applyBorder="1" applyAlignment="1">
      <alignment horizontal="center"/>
    </xf>
    <xf numFmtId="164" fontId="0" fillId="0" borderId="0" xfId="0" quotePrefix="1" applyNumberFormat="1" applyBorder="1" applyAlignment="1"/>
    <xf numFmtId="2" fontId="0" fillId="0" borderId="0" xfId="0" applyNumberFormat="1" applyAlignment="1">
      <alignment horizontal="center"/>
    </xf>
    <xf numFmtId="167" fontId="0" fillId="0" borderId="0" xfId="0" quotePrefix="1" applyNumberFormat="1" applyBorder="1" applyAlignment="1"/>
    <xf numFmtId="166" fontId="0" fillId="0" borderId="0" xfId="0" applyNumberFormat="1" applyAlignment="1"/>
    <xf numFmtId="166" fontId="0" fillId="0" borderId="0" xfId="0" applyNumberFormat="1" applyBorder="1" applyAlignment="1"/>
    <xf numFmtId="0" fontId="1" fillId="0" borderId="51" xfId="5" applyFont="1" applyBorder="1" applyAlignment="1">
      <alignment horizontal="center"/>
      <protection locked="0"/>
    </xf>
    <xf numFmtId="164" fontId="4" fillId="0" borderId="0" xfId="5" applyNumberFormat="1" applyFont="1" applyBorder="1" applyAlignment="1">
      <protection locked="0"/>
    </xf>
    <xf numFmtId="0" fontId="1" fillId="0" borderId="0" xfId="5" applyAlignment="1">
      <alignment horizontal="center"/>
      <protection locked="0"/>
    </xf>
    <xf numFmtId="2" fontId="1" fillId="0" borderId="0" xfId="5" applyNumberFormat="1" applyAlignment="1">
      <alignment horizontal="center"/>
      <protection locked="0"/>
    </xf>
    <xf numFmtId="167" fontId="1" fillId="0" borderId="0" xfId="5" quotePrefix="1" applyNumberFormat="1" applyBorder="1" applyAlignment="1">
      <protection locked="0"/>
    </xf>
    <xf numFmtId="166" fontId="1" fillId="0" borderId="0" xfId="5" applyNumberFormat="1" applyAlignment="1">
      <protection locked="0"/>
    </xf>
    <xf numFmtId="166" fontId="1" fillId="0" borderId="5" xfId="5" applyNumberFormat="1" applyBorder="1" applyAlignment="1">
      <protection locked="0"/>
    </xf>
    <xf numFmtId="0" fontId="8" fillId="0" borderId="51" xfId="5" applyFont="1" applyBorder="1" applyAlignment="1">
      <alignment horizontal="center"/>
      <protection locked="0"/>
    </xf>
    <xf numFmtId="164" fontId="5" fillId="0" borderId="0" xfId="5" quotePrefix="1" applyNumberFormat="1" applyFont="1" applyBorder="1" applyAlignment="1">
      <protection locked="0"/>
    </xf>
    <xf numFmtId="164" fontId="8" fillId="0" borderId="0" xfId="5" quotePrefix="1" applyNumberFormat="1" applyFont="1" applyBorder="1" applyAlignment="1">
      <protection locked="0"/>
    </xf>
    <xf numFmtId="2" fontId="8" fillId="0" borderId="0" xfId="5" quotePrefix="1" applyNumberFormat="1" applyFont="1" applyBorder="1" applyAlignment="1">
      <alignment horizontal="center"/>
      <protection locked="0"/>
    </xf>
    <xf numFmtId="167" fontId="8" fillId="0" borderId="0" xfId="5" quotePrefix="1" applyNumberFormat="1" applyFont="1" applyBorder="1" applyAlignment="1">
      <protection locked="0"/>
    </xf>
    <xf numFmtId="166" fontId="8" fillId="0" borderId="0" xfId="5" quotePrefix="1" applyNumberFormat="1" applyFont="1" applyBorder="1" applyAlignment="1">
      <protection locked="0"/>
    </xf>
    <xf numFmtId="166" fontId="8" fillId="0" borderId="5" xfId="5" quotePrefix="1" applyNumberFormat="1" applyFont="1" applyBorder="1" applyAlignment="1">
      <protection locked="0"/>
    </xf>
    <xf numFmtId="0" fontId="0" fillId="0" borderId="0" xfId="0" applyAlignment="1">
      <alignment horizontal="left"/>
    </xf>
    <xf numFmtId="0" fontId="1" fillId="0" borderId="49" xfId="5" applyBorder="1" applyAlignment="1">
      <alignment horizontal="center"/>
      <protection locked="0"/>
    </xf>
    <xf numFmtId="0" fontId="1" fillId="0" borderId="50" xfId="5" applyBorder="1" applyAlignment="1">
      <alignment horizontal="center"/>
      <protection locked="0"/>
    </xf>
    <xf numFmtId="164" fontId="1" fillId="0" borderId="50" xfId="5" applyNumberFormat="1" applyBorder="1" applyAlignment="1">
      <protection locked="0"/>
    </xf>
    <xf numFmtId="2" fontId="1" fillId="0" borderId="50" xfId="5" applyNumberFormat="1" applyBorder="1" applyAlignment="1">
      <alignment horizontal="center"/>
      <protection locked="0"/>
    </xf>
    <xf numFmtId="167" fontId="1" fillId="0" borderId="50" xfId="5" quotePrefix="1" applyNumberFormat="1" applyBorder="1" applyAlignment="1">
      <protection locked="0"/>
    </xf>
    <xf numFmtId="166" fontId="1" fillId="0" borderId="50" xfId="5" applyNumberFormat="1" applyBorder="1" applyAlignment="1">
      <protection locked="0"/>
    </xf>
    <xf numFmtId="166" fontId="1" fillId="0" borderId="8" xfId="5" applyNumberFormat="1" applyBorder="1" applyAlignment="1">
      <protection locked="0"/>
    </xf>
    <xf numFmtId="0" fontId="0" fillId="0" borderId="0" xfId="0" applyAlignment="1"/>
    <xf numFmtId="167" fontId="0" fillId="0" borderId="0" xfId="0" applyNumberFormat="1" applyAlignment="1"/>
    <xf numFmtId="2" fontId="0" fillId="0" borderId="0" xfId="0" quotePrefix="1" applyNumberFormat="1" applyBorder="1" applyAlignment="1">
      <alignment horizontal="center"/>
    </xf>
    <xf numFmtId="166" fontId="0" fillId="0" borderId="0" xfId="0" quotePrefix="1" applyNumberFormat="1" applyBorder="1" applyAlignment="1">
      <alignment horizontal="center"/>
    </xf>
    <xf numFmtId="166" fontId="0" fillId="0" borderId="5" xfId="0" quotePrefix="1" applyNumberFormat="1" applyBorder="1" applyAlignment="1">
      <alignment horizontal="center"/>
    </xf>
    <xf numFmtId="164" fontId="0" fillId="11" borderId="52" xfId="0" applyNumberFormat="1" applyFill="1" applyBorder="1" applyAlignment="1">
      <alignment horizontal="center"/>
    </xf>
    <xf numFmtId="0" fontId="0" fillId="9" borderId="0" xfId="0" applyFill="1" applyBorder="1" applyAlignment="1">
      <alignment horizontal="center"/>
    </xf>
    <xf numFmtId="0" fontId="38" fillId="4" borderId="11" xfId="0" applyFont="1" applyFill="1" applyBorder="1" applyAlignment="1">
      <alignment horizontal="center"/>
    </xf>
    <xf numFmtId="0" fontId="0" fillId="2" borderId="53" xfId="0" applyFill="1" applyBorder="1" applyAlignment="1"/>
    <xf numFmtId="0" fontId="0" fillId="2" borderId="52" xfId="0" applyFill="1" applyBorder="1" applyAlignment="1"/>
    <xf numFmtId="0" fontId="0" fillId="2" borderId="54" xfId="0" applyFill="1" applyBorder="1" applyAlignment="1"/>
    <xf numFmtId="0" fontId="0" fillId="2" borderId="0" xfId="0" applyFill="1" applyAlignment="1"/>
    <xf numFmtId="164" fontId="0" fillId="12" borderId="55" xfId="0" applyNumberFormat="1" applyFill="1" applyBorder="1" applyAlignment="1">
      <alignment horizontal="center"/>
    </xf>
    <xf numFmtId="0" fontId="14" fillId="4" borderId="0" xfId="0" applyFont="1" applyFill="1" applyBorder="1" applyAlignment="1">
      <alignment horizontal="center"/>
    </xf>
    <xf numFmtId="0" fontId="20" fillId="4" borderId="5" xfId="0" applyFont="1" applyFill="1" applyBorder="1" applyAlignment="1">
      <alignment horizontal="center"/>
    </xf>
    <xf numFmtId="0" fontId="5" fillId="9" borderId="56" xfId="0" applyFont="1" applyFill="1" applyBorder="1" applyAlignment="1">
      <alignment horizontal="center"/>
    </xf>
    <xf numFmtId="0" fontId="0" fillId="9" borderId="56" xfId="0" applyFill="1" applyBorder="1" applyAlignment="1">
      <alignment horizontal="center"/>
    </xf>
    <xf numFmtId="0" fontId="0" fillId="9" borderId="57" xfId="0" applyFill="1" applyBorder="1" applyAlignment="1">
      <alignment horizontal="center"/>
    </xf>
    <xf numFmtId="2" fontId="1" fillId="8" borderId="54" xfId="6" applyNumberFormat="1" applyFill="1" applyBorder="1" applyAlignment="1">
      <alignment horizontal="center"/>
      <protection locked="0"/>
    </xf>
    <xf numFmtId="2" fontId="1" fillId="7" borderId="54" xfId="6" applyNumberFormat="1" applyFill="1" applyBorder="1" applyAlignment="1">
      <alignment horizontal="center"/>
      <protection locked="0"/>
    </xf>
    <xf numFmtId="46" fontId="0" fillId="5" borderId="18" xfId="0" applyNumberFormat="1" applyFill="1" applyBorder="1" applyAlignment="1" applyProtection="1">
      <alignment horizontal="center"/>
    </xf>
    <xf numFmtId="2" fontId="1" fillId="7" borderId="58" xfId="6" applyNumberFormat="1" applyFill="1" applyBorder="1">
      <protection locked="0"/>
    </xf>
    <xf numFmtId="2" fontId="1" fillId="7" borderId="59" xfId="6" applyNumberFormat="1" applyFill="1" applyBorder="1">
      <protection locked="0"/>
    </xf>
    <xf numFmtId="2" fontId="1" fillId="8" borderId="59" xfId="6" applyNumberFormat="1" applyFill="1" applyBorder="1">
      <protection locked="0"/>
    </xf>
    <xf numFmtId="2" fontId="1" fillId="8" borderId="60" xfId="6" applyNumberFormat="1" applyFill="1" applyBorder="1">
      <protection locked="0"/>
    </xf>
    <xf numFmtId="165" fontId="1" fillId="0" borderId="7" xfId="6" applyNumberFormat="1" applyBorder="1" applyAlignment="1">
      <alignment horizontal="center"/>
      <protection locked="0"/>
    </xf>
    <xf numFmtId="165" fontId="1" fillId="0" borderId="20" xfId="6" applyNumberFormat="1" applyBorder="1" applyAlignment="1">
      <alignment horizontal="center"/>
      <protection locked="0"/>
    </xf>
    <xf numFmtId="0" fontId="4" fillId="7" borderId="61" xfId="0" applyFont="1" applyFill="1" applyBorder="1" applyAlignment="1" applyProtection="1">
      <alignment horizontal="center"/>
    </xf>
    <xf numFmtId="0" fontId="4" fillId="7" borderId="30" xfId="0" applyFont="1" applyFill="1" applyBorder="1" applyAlignment="1" applyProtection="1">
      <alignment horizontal="center"/>
    </xf>
    <xf numFmtId="0" fontId="16" fillId="0" borderId="0" xfId="0" applyFont="1" applyAlignment="1" applyProtection="1">
      <alignment horizontal="center"/>
    </xf>
    <xf numFmtId="0" fontId="5" fillId="7" borderId="50" xfId="0" applyFont="1" applyFill="1" applyBorder="1" applyAlignment="1">
      <alignment horizontal="center" shrinkToFit="1"/>
    </xf>
    <xf numFmtId="0" fontId="5" fillId="7" borderId="30" xfId="0" applyFont="1" applyFill="1" applyBorder="1" applyAlignment="1">
      <alignment horizontal="center" shrinkToFit="1"/>
    </xf>
    <xf numFmtId="0" fontId="0" fillId="0" borderId="2" xfId="0" applyBorder="1" applyAlignment="1"/>
    <xf numFmtId="0" fontId="16" fillId="0" borderId="0" xfId="0" applyFont="1" applyBorder="1" applyAlignment="1"/>
    <xf numFmtId="0" fontId="0" fillId="7" borderId="61" xfId="0" applyFill="1" applyBorder="1" applyAlignment="1">
      <alignment horizontal="center" shrinkToFit="1"/>
    </xf>
    <xf numFmtId="0" fontId="0" fillId="7" borderId="30" xfId="0" applyFill="1" applyBorder="1" applyAlignment="1">
      <alignment horizontal="center" shrinkToFit="1"/>
    </xf>
    <xf numFmtId="0" fontId="21" fillId="2" borderId="0" xfId="0" applyFont="1" applyFill="1" applyAlignment="1">
      <alignment horizontal="center"/>
    </xf>
    <xf numFmtId="2" fontId="1" fillId="7" borderId="62" xfId="6" applyNumberFormat="1" applyFont="1" applyFill="1" applyBorder="1" applyAlignment="1">
      <alignment horizontal="center"/>
      <protection locked="0"/>
    </xf>
    <xf numFmtId="2" fontId="1" fillId="8" borderId="54" xfId="6" applyNumberFormat="1" applyFont="1" applyFill="1" applyBorder="1" applyAlignment="1">
      <alignment horizontal="center"/>
      <protection locked="0"/>
    </xf>
    <xf numFmtId="0" fontId="40" fillId="4" borderId="0" xfId="0" applyFont="1" applyFill="1" applyBorder="1" applyAlignment="1">
      <alignment horizontal="center"/>
    </xf>
    <xf numFmtId="0" fontId="18" fillId="4" borderId="22" xfId="0" applyFont="1" applyFill="1" applyBorder="1" applyAlignment="1">
      <alignment horizontal="center"/>
    </xf>
    <xf numFmtId="0" fontId="21" fillId="2" borderId="0" xfId="0" applyFont="1" applyFill="1" applyAlignment="1" applyProtection="1">
      <alignment horizontal="center"/>
    </xf>
    <xf numFmtId="2" fontId="5" fillId="0" borderId="0" xfId="0" quotePrefix="1" applyNumberFormat="1" applyFont="1" applyBorder="1"/>
    <xf numFmtId="2" fontId="1" fillId="6" borderId="54" xfId="6" applyNumberFormat="1" applyFill="1" applyBorder="1" applyAlignment="1">
      <protection locked="0"/>
    </xf>
    <xf numFmtId="0" fontId="0" fillId="2" borderId="0" xfId="0" applyNumberFormat="1" applyFill="1" applyAlignment="1">
      <alignment horizontal="center"/>
    </xf>
    <xf numFmtId="0" fontId="3" fillId="4" borderId="2" xfId="0" applyNumberFormat="1" applyFont="1" applyFill="1" applyBorder="1" applyAlignment="1">
      <alignment horizontal="center"/>
    </xf>
    <xf numFmtId="0" fontId="17" fillId="4" borderId="0" xfId="0" applyNumberFormat="1" applyFont="1" applyFill="1" applyBorder="1" applyAlignment="1">
      <alignment horizontal="center"/>
    </xf>
    <xf numFmtId="0" fontId="0" fillId="10" borderId="37" xfId="0" applyNumberFormat="1" applyFill="1" applyBorder="1" applyAlignment="1">
      <alignment horizontal="center"/>
    </xf>
    <xf numFmtId="0" fontId="0" fillId="9" borderId="37" xfId="0" applyNumberFormat="1" applyFill="1" applyBorder="1" applyAlignment="1" applyProtection="1">
      <alignment horizontal="center"/>
      <protection locked="0"/>
    </xf>
    <xf numFmtId="0" fontId="1" fillId="12" borderId="55" xfId="6" applyNumberFormat="1" applyFill="1" applyBorder="1" applyAlignment="1">
      <alignment horizontal="center"/>
      <protection locked="0"/>
    </xf>
    <xf numFmtId="0" fontId="19" fillId="4" borderId="0" xfId="0" applyNumberFormat="1" applyFont="1" applyFill="1" applyBorder="1" applyAlignment="1">
      <alignment horizontal="center"/>
    </xf>
    <xf numFmtId="0" fontId="0" fillId="10" borderId="38" xfId="0" applyNumberFormat="1" applyFill="1" applyBorder="1" applyAlignment="1">
      <alignment horizontal="center"/>
    </xf>
    <xf numFmtId="0" fontId="0" fillId="9" borderId="38" xfId="0" applyNumberFormat="1" applyFill="1" applyBorder="1" applyAlignment="1" applyProtection="1">
      <alignment horizontal="center"/>
      <protection locked="0"/>
    </xf>
    <xf numFmtId="0" fontId="1" fillId="11" borderId="54" xfId="6" applyNumberFormat="1" applyFill="1" applyBorder="1" applyAlignment="1">
      <alignment horizontal="center"/>
      <protection locked="0"/>
    </xf>
    <xf numFmtId="0" fontId="1" fillId="12" borderId="54" xfId="6" applyNumberFormat="1" applyFill="1" applyBorder="1" applyAlignment="1">
      <alignment horizontal="center"/>
      <protection locked="0"/>
    </xf>
    <xf numFmtId="0" fontId="9" fillId="10" borderId="38" xfId="0" applyNumberFormat="1" applyFont="1" applyFill="1" applyBorder="1" applyAlignment="1">
      <alignment horizontal="center"/>
    </xf>
    <xf numFmtId="164" fontId="0" fillId="2" borderId="0" xfId="0" applyNumberFormat="1" applyFill="1" applyAlignment="1">
      <alignment horizontal="center"/>
    </xf>
    <xf numFmtId="164" fontId="19" fillId="4" borderId="2" xfId="0" applyNumberFormat="1" applyFont="1" applyFill="1" applyBorder="1" applyAlignment="1">
      <alignment horizontal="center"/>
    </xf>
    <xf numFmtId="164" fontId="19" fillId="4" borderId="0" xfId="0" applyNumberFormat="1" applyFont="1" applyFill="1" applyBorder="1" applyAlignment="1">
      <alignment horizontal="center"/>
    </xf>
    <xf numFmtId="164" fontId="0" fillId="10" borderId="38" xfId="0" applyNumberFormat="1" applyFill="1" applyBorder="1" applyAlignment="1">
      <alignment horizontal="center"/>
    </xf>
    <xf numFmtId="164" fontId="0" fillId="9" borderId="38" xfId="0" applyNumberFormat="1" applyFill="1" applyBorder="1" applyAlignment="1" applyProtection="1">
      <alignment horizontal="center"/>
      <protection locked="0"/>
    </xf>
    <xf numFmtId="164" fontId="1" fillId="11" borderId="54" xfId="6" applyNumberFormat="1" applyFill="1" applyBorder="1" applyAlignment="1">
      <alignment horizontal="center"/>
      <protection locked="0"/>
    </xf>
    <xf numFmtId="2" fontId="1" fillId="0" borderId="0" xfId="6" applyNumberFormat="1" applyFont="1">
      <protection locked="0"/>
    </xf>
    <xf numFmtId="171" fontId="0" fillId="2" borderId="0" xfId="0" applyNumberFormat="1" applyFill="1" applyAlignment="1">
      <alignment horizontal="center"/>
    </xf>
    <xf numFmtId="171" fontId="3" fillId="4" borderId="45" xfId="0" applyNumberFormat="1" applyFont="1" applyFill="1" applyBorder="1" applyAlignment="1">
      <alignment horizontal="center"/>
    </xf>
    <xf numFmtId="171" fontId="0" fillId="10" borderId="38" xfId="0" applyNumberFormat="1" applyFill="1" applyBorder="1" applyAlignment="1">
      <alignment horizontal="center"/>
    </xf>
    <xf numFmtId="171" fontId="0" fillId="9" borderId="38" xfId="0" applyNumberFormat="1" applyFill="1" applyBorder="1" applyAlignment="1" applyProtection="1">
      <alignment horizontal="center"/>
      <protection locked="0"/>
    </xf>
    <xf numFmtId="170" fontId="0" fillId="2" borderId="0" xfId="0" applyNumberFormat="1" applyFill="1" applyAlignment="1">
      <alignment horizontal="center"/>
    </xf>
    <xf numFmtId="170" fontId="3" fillId="4" borderId="45" xfId="0" applyNumberFormat="1" applyFont="1" applyFill="1" applyBorder="1" applyAlignment="1">
      <alignment horizontal="center"/>
    </xf>
    <xf numFmtId="170" fontId="25" fillId="4" borderId="0" xfId="0" applyNumberFormat="1" applyFont="1" applyFill="1" applyBorder="1" applyAlignment="1">
      <alignment horizontal="center"/>
    </xf>
    <xf numFmtId="170" fontId="0" fillId="10" borderId="38" xfId="0" applyNumberFormat="1" applyFill="1" applyBorder="1" applyAlignment="1">
      <alignment horizontal="center"/>
    </xf>
    <xf numFmtId="170" fontId="0" fillId="9" borderId="38" xfId="0" applyNumberFormat="1" applyFill="1" applyBorder="1" applyAlignment="1" applyProtection="1">
      <alignment horizontal="center"/>
      <protection locked="0"/>
    </xf>
    <xf numFmtId="170" fontId="3" fillId="4" borderId="2" xfId="0" applyNumberFormat="1" applyFont="1" applyFill="1" applyBorder="1" applyAlignment="1">
      <alignment horizontal="center"/>
    </xf>
    <xf numFmtId="170" fontId="26" fillId="4" borderId="0" xfId="0" applyNumberFormat="1" applyFont="1" applyFill="1" applyBorder="1" applyAlignment="1">
      <alignment horizontal="center"/>
    </xf>
    <xf numFmtId="0" fontId="5" fillId="9" borderId="22" xfId="0" applyNumberFormat="1" applyFont="1" applyFill="1" applyBorder="1" applyAlignment="1">
      <alignment horizontal="center"/>
    </xf>
    <xf numFmtId="0" fontId="0" fillId="9" borderId="22" xfId="0" applyNumberFormat="1" applyFill="1" applyBorder="1" applyAlignment="1">
      <alignment horizontal="center"/>
    </xf>
    <xf numFmtId="2" fontId="0" fillId="2" borderId="0" xfId="0" applyNumberFormat="1" applyFill="1" applyAlignment="1">
      <alignment horizontal="center"/>
    </xf>
    <xf numFmtId="2" fontId="3" fillId="4" borderId="2" xfId="0" applyNumberFormat="1" applyFont="1" applyFill="1" applyBorder="1" applyAlignment="1">
      <alignment horizontal="center"/>
    </xf>
    <xf numFmtId="2" fontId="20" fillId="4" borderId="21" xfId="0" applyNumberFormat="1" applyFont="1" applyFill="1" applyBorder="1" applyAlignment="1">
      <alignment horizontal="center"/>
    </xf>
    <xf numFmtId="2" fontId="5" fillId="9" borderId="22" xfId="0" applyNumberFormat="1" applyFont="1" applyFill="1" applyBorder="1" applyAlignment="1">
      <alignment horizontal="center"/>
    </xf>
    <xf numFmtId="2" fontId="0" fillId="9" borderId="22" xfId="0" applyNumberFormat="1" applyFill="1" applyBorder="1" applyAlignment="1">
      <alignment horizontal="center"/>
    </xf>
    <xf numFmtId="0" fontId="3" fillId="4" borderId="46" xfId="0" applyNumberFormat="1" applyFont="1" applyFill="1" applyBorder="1" applyAlignment="1">
      <alignment horizontal="center"/>
    </xf>
    <xf numFmtId="0" fontId="18" fillId="4" borderId="22" xfId="0" applyNumberFormat="1" applyFont="1" applyFill="1" applyBorder="1" applyAlignment="1">
      <alignment horizontal="center"/>
    </xf>
    <xf numFmtId="0" fontId="1" fillId="8" borderId="54" xfId="6" applyNumberFormat="1" applyFont="1" applyFill="1" applyBorder="1" applyAlignment="1">
      <alignment horizontal="center"/>
      <protection locked="0"/>
    </xf>
    <xf numFmtId="171" fontId="26" fillId="4" borderId="0" xfId="0" applyNumberFormat="1" applyFont="1" applyFill="1" applyBorder="1" applyAlignment="1">
      <alignment horizontal="center"/>
    </xf>
    <xf numFmtId="0" fontId="5" fillId="7" borderId="61" xfId="0" applyFont="1" applyFill="1" applyBorder="1" applyAlignment="1">
      <alignment horizontal="center" shrinkToFit="1"/>
    </xf>
    <xf numFmtId="0" fontId="0" fillId="0" borderId="0" xfId="0" applyAlignment="1">
      <alignment horizontal="center" vertical="center"/>
    </xf>
    <xf numFmtId="0" fontId="0" fillId="0" borderId="0" xfId="0" applyBorder="1" applyAlignment="1">
      <alignment horizontal="center" vertical="center"/>
    </xf>
    <xf numFmtId="0" fontId="5" fillId="8" borderId="54" xfId="6" applyNumberFormat="1" applyFont="1" applyFill="1" applyBorder="1" applyAlignment="1">
      <alignment horizontal="center"/>
      <protection locked="0"/>
    </xf>
    <xf numFmtId="0" fontId="8" fillId="3" borderId="0" xfId="0" applyFont="1" applyFill="1" applyAlignment="1">
      <alignment horizontal="left"/>
    </xf>
    <xf numFmtId="0" fontId="5" fillId="3" borderId="0" xfId="0" applyFont="1" applyFill="1" applyAlignment="1">
      <alignment horizontal="left"/>
    </xf>
    <xf numFmtId="0" fontId="5" fillId="2" borderId="0" xfId="0" applyFont="1" applyFill="1" applyAlignment="1">
      <alignment horizontal="center"/>
    </xf>
    <xf numFmtId="0" fontId="5" fillId="4" borderId="9" xfId="0" applyFont="1" applyFill="1" applyBorder="1" applyAlignment="1">
      <alignment horizontal="center"/>
    </xf>
    <xf numFmtId="165" fontId="5" fillId="5" borderId="9" xfId="0" applyNumberFormat="1" applyFont="1" applyFill="1" applyBorder="1" applyAlignment="1" applyProtection="1">
      <alignment horizontal="center"/>
    </xf>
    <xf numFmtId="0" fontId="5" fillId="7" borderId="9" xfId="0" applyFont="1" applyFill="1" applyBorder="1" applyAlignment="1" applyProtection="1">
      <alignment horizontal="center"/>
    </xf>
    <xf numFmtId="0" fontId="5" fillId="2" borderId="0" xfId="0" applyFont="1" applyFill="1" applyAlignment="1" applyProtection="1">
      <alignment horizontal="center"/>
    </xf>
    <xf numFmtId="0" fontId="5" fillId="5" borderId="9" xfId="0" applyFont="1" applyFill="1" applyBorder="1" applyAlignment="1" applyProtection="1">
      <alignment horizontal="center"/>
      <protection locked="0"/>
    </xf>
    <xf numFmtId="0" fontId="5" fillId="7" borderId="9" xfId="0" applyFont="1" applyFill="1" applyBorder="1" applyAlignment="1">
      <alignment horizontal="center"/>
    </xf>
    <xf numFmtId="21" fontId="5" fillId="5" borderId="9" xfId="0" quotePrefix="1" applyNumberFormat="1" applyFont="1" applyFill="1" applyBorder="1" applyAlignment="1" applyProtection="1">
      <alignment horizontal="center"/>
      <protection locked="0"/>
    </xf>
    <xf numFmtId="0" fontId="5" fillId="9" borderId="31" xfId="0" applyFont="1" applyFill="1" applyBorder="1" applyAlignment="1">
      <alignment horizontal="center"/>
    </xf>
    <xf numFmtId="0" fontId="5" fillId="0" borderId="0" xfId="4" applyFont="1"/>
    <xf numFmtId="0" fontId="5" fillId="5" borderId="26" xfId="0" applyFont="1" applyFill="1" applyBorder="1" applyAlignment="1" applyProtection="1">
      <alignment horizontal="center"/>
      <protection locked="0"/>
    </xf>
    <xf numFmtId="0" fontId="39" fillId="3" borderId="0" xfId="0" applyFont="1" applyFill="1" applyAlignment="1">
      <alignment horizontal="center"/>
    </xf>
    <xf numFmtId="0" fontId="21" fillId="3" borderId="0" xfId="0" applyFont="1" applyFill="1" applyAlignment="1">
      <alignment horizontal="center"/>
    </xf>
    <xf numFmtId="0" fontId="24" fillId="4" borderId="3" xfId="0" applyFont="1" applyFill="1" applyBorder="1" applyAlignment="1">
      <alignment horizontal="center"/>
    </xf>
    <xf numFmtId="0" fontId="23" fillId="4" borderId="0" xfId="0" applyFont="1" applyFill="1" applyBorder="1" applyAlignment="1">
      <alignment horizontal="center"/>
    </xf>
    <xf numFmtId="0" fontId="24" fillId="4" borderId="0" xfId="0" applyFont="1" applyFill="1" applyBorder="1" applyAlignment="1">
      <alignment horizontal="center"/>
    </xf>
    <xf numFmtId="0" fontId="24" fillId="4" borderId="5" xfId="0" applyFont="1" applyFill="1" applyBorder="1" applyAlignment="1">
      <alignment horizontal="center"/>
    </xf>
    <xf numFmtId="164" fontId="21" fillId="5" borderId="7" xfId="0" applyNumberFormat="1" applyFont="1" applyFill="1" applyBorder="1" applyAlignment="1" applyProtection="1">
      <alignment horizontal="center"/>
      <protection locked="0"/>
    </xf>
    <xf numFmtId="164" fontId="21" fillId="4" borderId="10" xfId="0" applyNumberFormat="1" applyFont="1" applyFill="1" applyBorder="1" applyAlignment="1">
      <alignment horizontal="center"/>
    </xf>
    <xf numFmtId="0" fontId="24" fillId="4" borderId="2" xfId="0" applyFont="1" applyFill="1" applyBorder="1" applyAlignment="1" applyProtection="1">
      <alignment horizontal="center"/>
    </xf>
    <xf numFmtId="0" fontId="21" fillId="4" borderId="2" xfId="0" applyFont="1" applyFill="1" applyBorder="1" applyAlignment="1" applyProtection="1">
      <alignment horizontal="center"/>
    </xf>
    <xf numFmtId="0" fontId="23" fillId="4" borderId="0" xfId="0" applyFont="1" applyFill="1" applyBorder="1" applyAlignment="1" applyProtection="1">
      <alignment horizontal="center"/>
    </xf>
    <xf numFmtId="0" fontId="21" fillId="7" borderId="7" xfId="0" applyFont="1" applyFill="1" applyBorder="1" applyAlignment="1" applyProtection="1">
      <alignment horizontal="center"/>
    </xf>
    <xf numFmtId="0" fontId="24" fillId="4" borderId="3" xfId="0" applyFont="1" applyFill="1" applyBorder="1" applyAlignment="1" applyProtection="1">
      <alignment horizontal="center"/>
    </xf>
    <xf numFmtId="0" fontId="24" fillId="4" borderId="0" xfId="0" applyFont="1" applyFill="1" applyBorder="1" applyAlignment="1" applyProtection="1">
      <alignment horizontal="center"/>
    </xf>
    <xf numFmtId="0" fontId="24" fillId="4" borderId="5" xfId="0" applyFont="1" applyFill="1" applyBorder="1" applyAlignment="1" applyProtection="1">
      <alignment horizontal="center"/>
    </xf>
    <xf numFmtId="0" fontId="21" fillId="5" borderId="7" xfId="0" applyFont="1" applyFill="1" applyBorder="1" applyAlignment="1" applyProtection="1">
      <alignment horizontal="center"/>
      <protection locked="0"/>
    </xf>
    <xf numFmtId="0" fontId="21" fillId="5" borderId="10" xfId="0" applyFont="1" applyFill="1" applyBorder="1" applyAlignment="1" applyProtection="1">
      <alignment horizontal="center"/>
      <protection locked="0"/>
    </xf>
    <xf numFmtId="2" fontId="21" fillId="5" borderId="8" xfId="0" applyNumberFormat="1" applyFont="1" applyFill="1" applyBorder="1" applyAlignment="1" applyProtection="1">
      <alignment horizontal="center"/>
      <protection locked="0"/>
    </xf>
    <xf numFmtId="0" fontId="21" fillId="5" borderId="11" xfId="0" applyFont="1" applyFill="1" applyBorder="1" applyAlignment="1" applyProtection="1">
      <alignment horizontal="center"/>
      <protection locked="0"/>
    </xf>
    <xf numFmtId="0" fontId="21" fillId="5" borderId="12" xfId="0" applyFont="1" applyFill="1" applyBorder="1" applyAlignment="1" applyProtection="1">
      <alignment horizontal="center"/>
      <protection locked="0"/>
    </xf>
    <xf numFmtId="0" fontId="21" fillId="5" borderId="13" xfId="0" applyFont="1" applyFill="1" applyBorder="1" applyAlignment="1" applyProtection="1">
      <alignment horizontal="center"/>
      <protection locked="0"/>
    </xf>
    <xf numFmtId="0" fontId="21" fillId="5" borderId="14" xfId="0" applyFont="1" applyFill="1" applyBorder="1" applyAlignment="1" applyProtection="1">
      <alignment horizontal="center"/>
      <protection locked="0"/>
    </xf>
    <xf numFmtId="0" fontId="21" fillId="5" borderId="42" xfId="0" applyFont="1" applyFill="1" applyBorder="1" applyAlignment="1" applyProtection="1">
      <alignment horizontal="center"/>
      <protection locked="0"/>
    </xf>
    <xf numFmtId="0" fontId="21" fillId="5" borderId="43" xfId="0" applyFont="1" applyFill="1" applyBorder="1" applyAlignment="1" applyProtection="1">
      <alignment horizontal="center"/>
      <protection locked="0"/>
    </xf>
    <xf numFmtId="0" fontId="21" fillId="5" borderId="15" xfId="0" applyFont="1" applyFill="1" applyBorder="1" applyAlignment="1" applyProtection="1">
      <alignment horizontal="center"/>
      <protection locked="0"/>
    </xf>
    <xf numFmtId="0" fontId="21" fillId="5" borderId="16" xfId="0" applyFont="1" applyFill="1" applyBorder="1" applyAlignment="1" applyProtection="1">
      <alignment horizontal="center"/>
      <protection locked="0"/>
    </xf>
    <xf numFmtId="0" fontId="24" fillId="4" borderId="2" xfId="0" applyFont="1" applyFill="1" applyBorder="1" applyAlignment="1">
      <alignment horizontal="left"/>
    </xf>
    <xf numFmtId="0" fontId="21" fillId="7" borderId="30" xfId="0" applyFont="1" applyFill="1" applyBorder="1" applyAlignment="1">
      <alignment horizontal="center"/>
    </xf>
    <xf numFmtId="165" fontId="21" fillId="5" borderId="7" xfId="0" applyNumberFormat="1" applyFont="1" applyFill="1" applyBorder="1" applyAlignment="1" applyProtection="1">
      <alignment horizontal="center"/>
      <protection locked="0"/>
    </xf>
    <xf numFmtId="21" fontId="21" fillId="5" borderId="10" xfId="0" applyNumberFormat="1" applyFont="1" applyFill="1" applyBorder="1" applyAlignment="1" applyProtection="1">
      <alignment horizontal="center"/>
      <protection locked="0"/>
    </xf>
    <xf numFmtId="0" fontId="24" fillId="4" borderId="44" xfId="0" applyFont="1" applyFill="1" applyBorder="1" applyAlignment="1">
      <alignment horizontal="center"/>
    </xf>
    <xf numFmtId="0" fontId="24" fillId="4" borderId="11" xfId="0" applyFont="1" applyFill="1" applyBorder="1" applyAlignment="1">
      <alignment horizontal="center"/>
    </xf>
    <xf numFmtId="0" fontId="21" fillId="9" borderId="11" xfId="0" applyFont="1" applyFill="1" applyBorder="1" applyAlignment="1">
      <alignment horizontal="center"/>
    </xf>
    <xf numFmtId="0" fontId="21" fillId="9" borderId="32" xfId="0" applyFont="1" applyFill="1" applyBorder="1" applyAlignment="1">
      <alignment horizontal="center"/>
    </xf>
    <xf numFmtId="165" fontId="21" fillId="5" borderId="20" xfId="0" applyNumberFormat="1" applyFont="1" applyFill="1" applyBorder="1" applyAlignment="1" applyProtection="1">
      <alignment horizontal="center"/>
      <protection locked="0"/>
    </xf>
    <xf numFmtId="46" fontId="21" fillId="5" borderId="20" xfId="0" applyNumberFormat="1" applyFont="1" applyFill="1" applyBorder="1" applyAlignment="1" applyProtection="1">
      <alignment horizontal="center"/>
    </xf>
    <xf numFmtId="164" fontId="8" fillId="0" borderId="0" xfId="6" applyNumberFormat="1" applyFont="1">
      <protection locked="0"/>
    </xf>
    <xf numFmtId="164" fontId="8" fillId="0" borderId="0" xfId="0" applyNumberFormat="1" applyFont="1"/>
    <xf numFmtId="0" fontId="8" fillId="0" borderId="0" xfId="0" applyFont="1"/>
    <xf numFmtId="2" fontId="8" fillId="0" borderId="0" xfId="0" applyNumberFormat="1" applyFont="1"/>
    <xf numFmtId="167" fontId="8" fillId="0" borderId="0" xfId="6" applyNumberFormat="1" applyFont="1">
      <protection locked="0"/>
    </xf>
    <xf numFmtId="166" fontId="8" fillId="0" borderId="0" xfId="6" applyNumberFormat="1" applyFont="1">
      <protection locked="0"/>
    </xf>
    <xf numFmtId="2" fontId="8" fillId="0" borderId="0" xfId="6" applyNumberFormat="1" applyFont="1">
      <protection locked="0"/>
    </xf>
    <xf numFmtId="0" fontId="41" fillId="0" borderId="0" xfId="6" applyFont="1">
      <protection locked="0"/>
    </xf>
    <xf numFmtId="164" fontId="42" fillId="0" borderId="0" xfId="0" applyNumberFormat="1" applyFont="1"/>
    <xf numFmtId="0" fontId="42" fillId="0" borderId="0" xfId="0" applyFont="1"/>
    <xf numFmtId="2" fontId="41" fillId="0" borderId="0" xfId="0" applyNumberFormat="1" applyFont="1"/>
    <xf numFmtId="2" fontId="41" fillId="0" borderId="0" xfId="6" applyNumberFormat="1" applyFont="1">
      <protection locked="0"/>
    </xf>
    <xf numFmtId="164" fontId="41" fillId="0" borderId="0" xfId="0" applyNumberFormat="1" applyFont="1"/>
    <xf numFmtId="0" fontId="41" fillId="0" borderId="0" xfId="0" applyFont="1"/>
    <xf numFmtId="167" fontId="41" fillId="0" borderId="0" xfId="0" applyNumberFormat="1" applyFont="1"/>
    <xf numFmtId="166" fontId="41" fillId="0" borderId="0" xfId="0" applyNumberFormat="1" applyFont="1"/>
    <xf numFmtId="172" fontId="0" fillId="0" borderId="0" xfId="0" applyNumberFormat="1"/>
    <xf numFmtId="172" fontId="0" fillId="0" borderId="47" xfId="0" applyNumberFormat="1" applyBorder="1"/>
    <xf numFmtId="172" fontId="1" fillId="0" borderId="0" xfId="6" applyNumberFormat="1">
      <protection locked="0"/>
    </xf>
    <xf numFmtId="172" fontId="8" fillId="0" borderId="0" xfId="6" applyNumberFormat="1" applyFont="1">
      <protection locked="0"/>
    </xf>
    <xf numFmtId="172" fontId="41" fillId="0" borderId="0" xfId="6" applyNumberFormat="1" applyFont="1">
      <protection locked="0"/>
    </xf>
    <xf numFmtId="0" fontId="4" fillId="0" borderId="0" xfId="0" applyFont="1"/>
    <xf numFmtId="2" fontId="4" fillId="5" borderId="6" xfId="6" applyNumberFormat="1" applyFont="1" applyFill="1" applyBorder="1" applyAlignment="1">
      <protection locked="0"/>
    </xf>
    <xf numFmtId="0" fontId="5" fillId="0" borderId="6" xfId="0" applyFont="1" applyBorder="1" applyAlignment="1"/>
    <xf numFmtId="168" fontId="0" fillId="12" borderId="52" xfId="0" applyNumberFormat="1" applyFill="1" applyBorder="1" applyAlignment="1">
      <alignment horizontal="center"/>
    </xf>
    <xf numFmtId="2" fontId="0" fillId="11" borderId="55" xfId="0" applyNumberFormat="1" applyFill="1" applyBorder="1" applyAlignment="1">
      <alignment horizontal="center"/>
    </xf>
    <xf numFmtId="169" fontId="0" fillId="11" borderId="52" xfId="0" applyNumberFormat="1" applyFill="1" applyBorder="1" applyAlignment="1">
      <alignment horizontal="center"/>
    </xf>
    <xf numFmtId="169" fontId="0" fillId="12" borderId="55" xfId="0" applyNumberFormat="1" applyFill="1" applyBorder="1" applyAlignment="1">
      <alignment horizontal="center"/>
    </xf>
    <xf numFmtId="0" fontId="0" fillId="12" borderId="55" xfId="0" applyFill="1" applyBorder="1" applyAlignment="1">
      <alignment horizontal="center"/>
    </xf>
    <xf numFmtId="0" fontId="0" fillId="12" borderId="52" xfId="0" applyFill="1" applyBorder="1" applyAlignment="1">
      <alignment horizontal="center"/>
    </xf>
    <xf numFmtId="0" fontId="0" fillId="11" borderId="52" xfId="0" applyFill="1" applyBorder="1" applyAlignment="1">
      <alignment horizontal="center"/>
    </xf>
    <xf numFmtId="168" fontId="0" fillId="11" borderId="52" xfId="0" applyNumberFormat="1" applyFill="1" applyBorder="1" applyAlignment="1">
      <alignment horizontal="center"/>
    </xf>
    <xf numFmtId="0" fontId="5" fillId="7" borderId="26" xfId="0" applyFont="1" applyFill="1" applyBorder="1" applyAlignment="1">
      <alignment horizontal="left"/>
    </xf>
    <xf numFmtId="1" fontId="0" fillId="2" borderId="54" xfId="0" applyNumberFormat="1" applyFill="1" applyBorder="1" applyAlignment="1"/>
    <xf numFmtId="164" fontId="33" fillId="5" borderId="2" xfId="0" applyNumberFormat="1" applyFont="1" applyFill="1" applyBorder="1" applyAlignment="1"/>
    <xf numFmtId="164" fontId="33" fillId="5" borderId="0" xfId="0" applyNumberFormat="1" applyFont="1" applyFill="1" applyBorder="1" applyAlignment="1"/>
    <xf numFmtId="164" fontId="0" fillId="5" borderId="0" xfId="0" applyNumberFormat="1" applyFill="1" applyBorder="1" applyAlignment="1"/>
    <xf numFmtId="164" fontId="0" fillId="0" borderId="0" xfId="0" quotePrefix="1" applyNumberFormat="1" applyBorder="1" applyAlignment="1">
      <alignment horizontal="center"/>
    </xf>
    <xf numFmtId="164" fontId="1" fillId="0" borderId="0" xfId="5" applyNumberFormat="1" applyAlignment="1">
      <alignment horizontal="center"/>
      <protection locked="0"/>
    </xf>
    <xf numFmtId="164" fontId="0" fillId="0" borderId="0" xfId="0" applyNumberFormat="1" applyAlignment="1"/>
    <xf numFmtId="0" fontId="1" fillId="0" borderId="48" xfId="5" applyBorder="1" applyAlignment="1">
      <alignment horizontal="center"/>
      <protection locked="0"/>
    </xf>
    <xf numFmtId="0" fontId="34" fillId="0" borderId="2" xfId="3" applyFont="1" applyBorder="1" applyAlignment="1">
      <alignment horizontal="center"/>
    </xf>
    <xf numFmtId="164" fontId="35" fillId="0" borderId="2" xfId="2" applyNumberFormat="1" applyFont="1" applyFill="1" applyBorder="1" applyAlignment="1" applyProtection="1">
      <alignment horizontal="center"/>
    </xf>
    <xf numFmtId="2" fontId="34" fillId="0" borderId="2" xfId="3" applyNumberFormat="1" applyFont="1" applyBorder="1" applyAlignment="1">
      <alignment horizontal="center"/>
    </xf>
    <xf numFmtId="167" fontId="34" fillId="0" borderId="2" xfId="3" applyNumberFormat="1" applyFont="1" applyBorder="1" applyAlignment="1">
      <alignment horizontal="center"/>
    </xf>
    <xf numFmtId="166" fontId="34" fillId="0" borderId="2" xfId="3" applyNumberFormat="1" applyFont="1" applyBorder="1" applyAlignment="1">
      <alignment horizontal="center"/>
    </xf>
    <xf numFmtId="166" fontId="8" fillId="0" borderId="2" xfId="3" applyNumberFormat="1" applyFont="1" applyBorder="1" applyAlignment="1">
      <alignment horizontal="center"/>
    </xf>
    <xf numFmtId="166" fontId="34" fillId="0" borderId="3" xfId="3" applyNumberFormat="1" applyFont="1" applyBorder="1" applyAlignment="1">
      <alignment horizontal="center"/>
    </xf>
    <xf numFmtId="0" fontId="8" fillId="0" borderId="49" xfId="3" applyFont="1" applyBorder="1" applyAlignment="1">
      <alignment horizontal="center"/>
    </xf>
    <xf numFmtId="0" fontId="8" fillId="0" borderId="50" xfId="3" applyFont="1" applyBorder="1" applyAlignment="1">
      <alignment horizontal="center"/>
    </xf>
    <xf numFmtId="164" fontId="29" fillId="0" borderId="50" xfId="2" applyNumberFormat="1" applyFont="1" applyFill="1" applyBorder="1" applyAlignment="1" applyProtection="1">
      <alignment horizontal="center"/>
    </xf>
    <xf numFmtId="167" fontId="1" fillId="0" borderId="50" xfId="3" applyNumberFormat="1" applyBorder="1" applyAlignment="1">
      <alignment horizontal="center"/>
    </xf>
    <xf numFmtId="166" fontId="1" fillId="0" borderId="50" xfId="3" applyNumberFormat="1" applyBorder="1" applyAlignment="1">
      <alignment horizontal="center"/>
    </xf>
    <xf numFmtId="166" fontId="1" fillId="0" borderId="8" xfId="3" applyNumberFormat="1" applyBorder="1" applyAlignment="1">
      <alignment horizontal="center"/>
    </xf>
    <xf numFmtId="2" fontId="29" fillId="0" borderId="0" xfId="2" applyNumberFormat="1" applyFont="1" applyFill="1" applyBorder="1" applyAlignment="1" applyProtection="1">
      <alignment horizontal="center"/>
    </xf>
    <xf numFmtId="0" fontId="8" fillId="0" borderId="51" xfId="5" applyFont="1" applyBorder="1" applyAlignment="1">
      <alignment horizontal="centerContinuous"/>
      <protection locked="0"/>
    </xf>
    <xf numFmtId="164" fontId="1" fillId="0" borderId="0" xfId="5" quotePrefix="1" applyNumberFormat="1" applyBorder="1" applyAlignment="1">
      <protection locked="0"/>
    </xf>
    <xf numFmtId="2" fontId="1" fillId="0" borderId="0" xfId="5" quotePrefix="1" applyNumberFormat="1" applyBorder="1" applyAlignment="1">
      <alignment horizontal="center"/>
      <protection locked="0"/>
    </xf>
    <xf numFmtId="0" fontId="1" fillId="0" borderId="51" xfId="5" applyBorder="1" applyAlignment="1">
      <alignment horizontal="centerContinuous"/>
      <protection locked="0"/>
    </xf>
    <xf numFmtId="0" fontId="33" fillId="5" borderId="2" xfId="5" applyFont="1" applyFill="1" applyBorder="1" applyAlignment="1">
      <protection locked="0"/>
    </xf>
    <xf numFmtId="0" fontId="33" fillId="5" borderId="3" xfId="5" applyFont="1" applyFill="1" applyBorder="1" applyAlignment="1">
      <protection locked="0"/>
    </xf>
    <xf numFmtId="0" fontId="33" fillId="5" borderId="4" xfId="5" applyFont="1" applyFill="1" applyBorder="1" applyAlignment="1">
      <alignment horizontal="center"/>
      <protection locked="0"/>
    </xf>
    <xf numFmtId="0" fontId="33" fillId="5" borderId="0" xfId="5" applyFont="1" applyFill="1" applyBorder="1" applyAlignment="1">
      <alignment horizontal="center"/>
      <protection locked="0"/>
    </xf>
    <xf numFmtId="0" fontId="33" fillId="5" borderId="0" xfId="5" applyFont="1" applyFill="1" applyBorder="1" applyAlignment="1">
      <protection locked="0"/>
    </xf>
    <xf numFmtId="167" fontId="33" fillId="5" borderId="0" xfId="5" applyNumberFormat="1" applyFont="1" applyFill="1" applyBorder="1" applyAlignment="1">
      <protection locked="0"/>
    </xf>
    <xf numFmtId="0" fontId="33" fillId="5" borderId="5" xfId="5" applyFont="1" applyFill="1" applyBorder="1" applyAlignment="1">
      <protection locked="0"/>
    </xf>
    <xf numFmtId="17" fontId="33" fillId="5" borderId="0" xfId="5" applyNumberFormat="1" applyFont="1" applyFill="1" applyBorder="1" applyAlignment="1">
      <alignment horizontal="center"/>
      <protection locked="0"/>
    </xf>
    <xf numFmtId="0" fontId="1" fillId="5" borderId="0" xfId="5" applyFill="1" applyBorder="1" applyAlignment="1">
      <protection locked="0"/>
    </xf>
    <xf numFmtId="0" fontId="1" fillId="5" borderId="0" xfId="5" applyFill="1" applyBorder="1" applyAlignment="1">
      <alignment horizontal="center"/>
      <protection locked="0"/>
    </xf>
    <xf numFmtId="167" fontId="1" fillId="5" borderId="0" xfId="5" applyNumberFormat="1" applyFill="1" applyBorder="1" applyAlignment="1">
      <protection locked="0"/>
    </xf>
    <xf numFmtId="0" fontId="1" fillId="5" borderId="5" xfId="5" applyFill="1" applyBorder="1" applyAlignment="1">
      <protection locked="0"/>
    </xf>
    <xf numFmtId="0" fontId="1" fillId="5" borderId="4" xfId="5" applyFill="1" applyBorder="1" applyAlignment="1">
      <alignment horizontal="center"/>
      <protection locked="0"/>
    </xf>
    <xf numFmtId="164" fontId="0" fillId="0" borderId="0" xfId="0" applyNumberFormat="1" applyBorder="1"/>
    <xf numFmtId="0" fontId="0" fillId="0" borderId="0" xfId="0" applyBorder="1"/>
    <xf numFmtId="0" fontId="33" fillId="5" borderId="1" xfId="5" applyFont="1" applyFill="1" applyBorder="1" applyAlignment="1">
      <protection locked="0"/>
    </xf>
    <xf numFmtId="0" fontId="6" fillId="0" borderId="4" xfId="5" applyFont="1" applyBorder="1">
      <protection locked="0"/>
    </xf>
    <xf numFmtId="0" fontId="33" fillId="0" borderId="0" xfId="5" applyFont="1" applyBorder="1">
      <protection locked="0"/>
    </xf>
    <xf numFmtId="17" fontId="33" fillId="5" borderId="4" xfId="5" applyNumberFormat="1" applyFont="1" applyFill="1" applyBorder="1" applyAlignment="1">
      <protection locked="0"/>
    </xf>
    <xf numFmtId="167" fontId="1" fillId="0" borderId="0" xfId="5" quotePrefix="1" applyNumberFormat="1" applyBorder="1" applyAlignment="1">
      <alignment horizontal="center"/>
      <protection locked="0"/>
    </xf>
    <xf numFmtId="166" fontId="1" fillId="0" borderId="0" xfId="5" quotePrefix="1" applyNumberFormat="1" applyBorder="1" applyAlignment="1">
      <alignment horizontal="center"/>
      <protection locked="0"/>
    </xf>
    <xf numFmtId="166" fontId="1" fillId="0" borderId="5" xfId="5" quotePrefix="1" applyNumberFormat="1" applyBorder="1" applyAlignment="1">
      <alignment horizontal="center"/>
      <protection locked="0"/>
    </xf>
    <xf numFmtId="164" fontId="1" fillId="0" borderId="0" xfId="5" applyNumberFormat="1" applyBorder="1" applyAlignment="1">
      <protection locked="0"/>
    </xf>
    <xf numFmtId="2" fontId="1" fillId="0" borderId="0" xfId="5" applyNumberFormat="1" applyBorder="1" applyAlignment="1">
      <alignment horizontal="center"/>
      <protection locked="0"/>
    </xf>
    <xf numFmtId="166" fontId="1" fillId="0" borderId="0" xfId="5" applyNumberFormat="1" applyBorder="1" applyAlignment="1">
      <protection locked="0"/>
    </xf>
    <xf numFmtId="164" fontId="21" fillId="0" borderId="51" xfId="5" applyNumberFormat="1" applyFont="1" applyBorder="1" applyAlignment="1">
      <alignment horizontal="center"/>
      <protection locked="0"/>
    </xf>
    <xf numFmtId="167" fontId="8" fillId="0" borderId="0" xfId="5" quotePrefix="1" applyNumberFormat="1" applyFont="1" applyBorder="1" applyAlignment="1">
      <alignment horizontal="center"/>
      <protection locked="0"/>
    </xf>
    <xf numFmtId="166" fontId="8" fillId="0" borderId="0" xfId="5" quotePrefix="1" applyNumberFormat="1" applyFont="1" applyBorder="1" applyAlignment="1">
      <alignment horizontal="center"/>
      <protection locked="0"/>
    </xf>
    <xf numFmtId="166" fontId="8" fillId="0" borderId="5" xfId="5" quotePrefix="1" applyNumberFormat="1" applyFont="1" applyBorder="1" applyAlignment="1">
      <alignment horizontal="center"/>
      <protection locked="0"/>
    </xf>
    <xf numFmtId="0" fontId="21" fillId="7" borderId="61" xfId="0" applyFont="1" applyFill="1" applyBorder="1" applyAlignment="1">
      <alignment horizontal="center" shrinkToFit="1"/>
    </xf>
    <xf numFmtId="0" fontId="21" fillId="7" borderId="61" xfId="0" applyFont="1" applyFill="1" applyBorder="1" applyAlignment="1" applyProtection="1">
      <alignment horizontal="center"/>
    </xf>
    <xf numFmtId="164" fontId="21" fillId="4" borderId="0" xfId="0" applyNumberFormat="1" applyFont="1" applyFill="1" applyBorder="1" applyAlignment="1">
      <alignment horizontal="center"/>
    </xf>
    <xf numFmtId="0" fontId="21" fillId="7" borderId="50" xfId="0" applyFont="1" applyFill="1" applyBorder="1" applyAlignment="1">
      <alignment horizontal="center"/>
    </xf>
    <xf numFmtId="0" fontId="21" fillId="9" borderId="0" xfId="0" applyFont="1" applyFill="1" applyBorder="1" applyAlignment="1">
      <alignment horizontal="center"/>
    </xf>
    <xf numFmtId="0" fontId="21" fillId="7" borderId="17" xfId="0" applyFont="1" applyFill="1" applyBorder="1" applyAlignment="1">
      <alignment horizontal="center"/>
    </xf>
    <xf numFmtId="2" fontId="0" fillId="12" borderId="55" xfId="0" applyNumberFormat="1" applyFill="1" applyBorder="1" applyAlignment="1">
      <alignment horizontal="center"/>
    </xf>
    <xf numFmtId="0" fontId="2" fillId="0" borderId="0" xfId="7" applyFont="1" applyFill="1" applyBorder="1"/>
    <xf numFmtId="0" fontId="2" fillId="0" borderId="0" xfId="7" applyFont="1" applyFill="1" applyBorder="1" applyAlignment="1">
      <alignment horizontal="center"/>
    </xf>
    <xf numFmtId="2" fontId="2" fillId="0" borderId="0" xfId="7" applyNumberFormat="1" applyFont="1" applyFill="1" applyBorder="1"/>
    <xf numFmtId="0" fontId="8" fillId="13" borderId="54" xfId="8" applyFont="1" applyFill="1" applyBorder="1"/>
    <xf numFmtId="0" fontId="2" fillId="13" borderId="54" xfId="8" applyFont="1" applyFill="1" applyBorder="1" applyAlignment="1">
      <alignment horizontal="right"/>
    </xf>
    <xf numFmtId="0" fontId="2" fillId="13" borderId="54" xfId="8" applyFont="1" applyFill="1" applyBorder="1"/>
    <xf numFmtId="166" fontId="2" fillId="13" borderId="54" xfId="8" applyNumberFormat="1" applyFont="1" applyFill="1" applyBorder="1"/>
    <xf numFmtId="0" fontId="43" fillId="13" borderId="54" xfId="8" applyFont="1" applyFill="1" applyBorder="1"/>
    <xf numFmtId="0" fontId="2" fillId="0" borderId="54" xfId="8" applyFont="1" applyFill="1" applyBorder="1"/>
    <xf numFmtId="0" fontId="8" fillId="14" borderId="54" xfId="6" applyFont="1" applyFill="1" applyBorder="1">
      <protection locked="0"/>
    </xf>
    <xf numFmtId="0" fontId="8" fillId="14" borderId="54" xfId="6" applyFont="1" applyFill="1" applyBorder="1" applyAlignment="1">
      <alignment horizontal="center"/>
      <protection locked="0"/>
    </xf>
    <xf numFmtId="1" fontId="8" fillId="14" borderId="54" xfId="6" applyNumberFormat="1" applyFont="1" applyFill="1" applyBorder="1" applyAlignment="1">
      <alignment horizontal="center"/>
      <protection locked="0"/>
    </xf>
    <xf numFmtId="0" fontId="8" fillId="15" borderId="54" xfId="6" applyFont="1" applyFill="1" applyBorder="1" applyAlignment="1">
      <alignment horizontal="center"/>
      <protection locked="0"/>
    </xf>
    <xf numFmtId="11" fontId="2" fillId="13" borderId="54" xfId="8" applyNumberFormat="1" applyFont="1" applyFill="1" applyBorder="1"/>
    <xf numFmtId="168" fontId="45" fillId="14" borderId="54" xfId="9" applyNumberFormat="1" applyFont="1" applyFill="1" applyBorder="1" applyAlignment="1" applyProtection="1">
      <alignment horizontal="center"/>
    </xf>
    <xf numFmtId="1" fontId="45" fillId="14" borderId="54" xfId="9" applyNumberFormat="1" applyFont="1" applyFill="1" applyBorder="1" applyAlignment="1" applyProtection="1">
      <alignment horizontal="center"/>
    </xf>
    <xf numFmtId="1" fontId="46" fillId="15" borderId="54" xfId="7" applyNumberFormat="1" applyFont="1" applyFill="1" applyBorder="1" applyAlignment="1" applyProtection="1">
      <alignment horizontal="center" vertical="top" wrapText="1"/>
    </xf>
    <xf numFmtId="164" fontId="46" fillId="14" borderId="54" xfId="7" applyNumberFormat="1" applyFont="1" applyFill="1" applyBorder="1" applyAlignment="1" applyProtection="1">
      <alignment horizontal="center" vertical="top" wrapText="1"/>
    </xf>
    <xf numFmtId="1" fontId="46" fillId="14" borderId="54" xfId="7" applyNumberFormat="1" applyFont="1" applyFill="1" applyBorder="1" applyAlignment="1" applyProtection="1">
      <alignment horizontal="center" vertical="top" wrapText="1"/>
    </xf>
    <xf numFmtId="164" fontId="46" fillId="15" borderId="54" xfId="7" applyNumberFormat="1" applyFont="1" applyFill="1" applyBorder="1" applyAlignment="1" applyProtection="1">
      <alignment horizontal="center" vertical="top" wrapText="1"/>
    </xf>
    <xf numFmtId="0" fontId="8" fillId="15" borderId="54" xfId="7" applyFont="1" applyFill="1" applyBorder="1" applyAlignment="1">
      <alignment horizontal="center"/>
    </xf>
    <xf numFmtId="0" fontId="2" fillId="0" borderId="63" xfId="7" applyFont="1" applyFill="1" applyBorder="1"/>
    <xf numFmtId="0" fontId="2" fillId="0" borderId="50" xfId="7" applyFont="1" applyFill="1" applyBorder="1"/>
    <xf numFmtId="0" fontId="8" fillId="13" borderId="64" xfId="8" applyFont="1" applyFill="1" applyBorder="1"/>
    <xf numFmtId="0" fontId="2" fillId="13" borderId="64" xfId="8" applyFont="1" applyFill="1" applyBorder="1"/>
    <xf numFmtId="0" fontId="43" fillId="13" borderId="64" xfId="8" applyFont="1" applyFill="1" applyBorder="1"/>
    <xf numFmtId="11" fontId="2" fillId="13" borderId="64" xfId="8" applyNumberFormat="1" applyFont="1" applyFill="1" applyBorder="1"/>
    <xf numFmtId="0" fontId="47" fillId="13" borderId="54" xfId="8" applyFont="1" applyFill="1" applyBorder="1"/>
    <xf numFmtId="0" fontId="8" fillId="15" borderId="64" xfId="6" applyFont="1" applyFill="1" applyBorder="1" applyAlignment="1">
      <alignment horizontal="center"/>
      <protection locked="0"/>
    </xf>
    <xf numFmtId="0" fontId="47" fillId="16" borderId="2" xfId="7" applyFont="1" applyFill="1" applyBorder="1" applyAlignment="1">
      <alignment horizontal="center"/>
    </xf>
    <xf numFmtId="0" fontId="48" fillId="16" borderId="44" xfId="7" applyFont="1" applyFill="1" applyBorder="1" applyAlignment="1">
      <alignment horizontal="center"/>
    </xf>
    <xf numFmtId="0" fontId="48" fillId="16" borderId="2" xfId="7" applyFont="1" applyFill="1" applyBorder="1" applyAlignment="1">
      <alignment horizontal="center"/>
    </xf>
    <xf numFmtId="0" fontId="49" fillId="16" borderId="44" xfId="7" applyFont="1" applyFill="1" applyBorder="1" applyAlignment="1">
      <alignment horizontal="center"/>
    </xf>
    <xf numFmtId="0" fontId="50" fillId="16" borderId="44" xfId="7" applyFont="1" applyFill="1" applyBorder="1" applyAlignment="1">
      <alignment horizontal="center"/>
    </xf>
    <xf numFmtId="0" fontId="51" fillId="16" borderId="45" xfId="7" applyFont="1" applyFill="1" applyBorder="1" applyAlignment="1">
      <alignment horizontal="center"/>
    </xf>
    <xf numFmtId="0" fontId="47" fillId="16" borderId="46" xfId="7" applyNumberFormat="1" applyFont="1" applyFill="1" applyBorder="1" applyAlignment="1">
      <alignment horizontal="center"/>
    </xf>
    <xf numFmtId="0" fontId="52" fillId="16" borderId="2" xfId="7" applyFont="1" applyFill="1" applyBorder="1" applyAlignment="1">
      <alignment horizontal="center"/>
    </xf>
    <xf numFmtId="164" fontId="52" fillId="16" borderId="2" xfId="7" applyNumberFormat="1" applyFont="1" applyFill="1" applyBorder="1" applyAlignment="1">
      <alignment horizontal="center"/>
    </xf>
    <xf numFmtId="2" fontId="47" fillId="16" borderId="45" xfId="7" applyNumberFormat="1" applyFont="1" applyFill="1" applyBorder="1" applyAlignment="1">
      <alignment horizontal="center"/>
    </xf>
    <xf numFmtId="0" fontId="47" fillId="16" borderId="46" xfId="7" applyFont="1" applyFill="1" applyBorder="1" applyAlignment="1">
      <alignment horizontal="center"/>
    </xf>
    <xf numFmtId="170" fontId="47" fillId="16" borderId="45" xfId="7" applyNumberFormat="1" applyFont="1" applyFill="1" applyBorder="1" applyAlignment="1">
      <alignment horizontal="center"/>
    </xf>
    <xf numFmtId="170" fontId="47" fillId="16" borderId="2" xfId="7" applyNumberFormat="1" applyFont="1" applyFill="1" applyBorder="1" applyAlignment="1">
      <alignment horizontal="center"/>
    </xf>
    <xf numFmtId="0" fontId="47" fillId="16" borderId="11" xfId="7" applyFont="1" applyFill="1" applyBorder="1" applyAlignment="1">
      <alignment horizontal="center"/>
    </xf>
    <xf numFmtId="0" fontId="47" fillId="16" borderId="44" xfId="7" applyFont="1" applyFill="1" applyBorder="1" applyAlignment="1">
      <alignment horizontal="center"/>
    </xf>
    <xf numFmtId="0" fontId="47" fillId="16" borderId="4" xfId="7" applyFont="1" applyFill="1" applyBorder="1" applyAlignment="1">
      <alignment horizontal="center"/>
    </xf>
    <xf numFmtId="0" fontId="48" fillId="16" borderId="11" xfId="7" applyFont="1" applyFill="1" applyBorder="1" applyAlignment="1">
      <alignment horizontal="center"/>
    </xf>
    <xf numFmtId="0" fontId="48" fillId="16" borderId="0" xfId="7" applyFont="1" applyFill="1" applyBorder="1" applyAlignment="1">
      <alignment horizontal="center"/>
    </xf>
    <xf numFmtId="0" fontId="53" fillId="16" borderId="11" xfId="7" applyFont="1" applyFill="1" applyBorder="1" applyAlignment="1">
      <alignment horizontal="center"/>
    </xf>
    <xf numFmtId="0" fontId="54" fillId="16" borderId="0" xfId="7" applyFont="1" applyFill="1" applyBorder="1" applyAlignment="1">
      <alignment horizontal="center"/>
    </xf>
    <xf numFmtId="0" fontId="51" fillId="16" borderId="32" xfId="7" applyFont="1" applyFill="1" applyBorder="1" applyAlignment="1">
      <alignment horizontal="center"/>
    </xf>
    <xf numFmtId="0" fontId="55" fillId="16" borderId="22" xfId="7" applyNumberFormat="1" applyFont="1" applyFill="1" applyBorder="1" applyAlignment="1">
      <alignment horizontal="center"/>
    </xf>
    <xf numFmtId="0" fontId="52" fillId="16" borderId="0" xfId="7" applyFont="1" applyFill="1" applyBorder="1" applyAlignment="1">
      <alignment horizontal="center"/>
    </xf>
    <xf numFmtId="164" fontId="52" fillId="16" borderId="0" xfId="7" applyNumberFormat="1" applyFont="1" applyFill="1" applyBorder="1" applyAlignment="1">
      <alignment horizontal="center"/>
    </xf>
    <xf numFmtId="0" fontId="56" fillId="16" borderId="65" xfId="7" applyFont="1" applyFill="1" applyBorder="1" applyAlignment="1">
      <alignment horizontal="center"/>
    </xf>
    <xf numFmtId="2" fontId="57" fillId="16" borderId="0" xfId="7" applyNumberFormat="1" applyFont="1" applyFill="1" applyBorder="1" applyAlignment="1">
      <alignment horizontal="center"/>
    </xf>
    <xf numFmtId="0" fontId="58" fillId="16" borderId="0" xfId="7" applyFont="1" applyFill="1" applyBorder="1" applyAlignment="1">
      <alignment horizontal="center"/>
    </xf>
    <xf numFmtId="0" fontId="55" fillId="16" borderId="22" xfId="7" applyFont="1" applyFill="1" applyBorder="1" applyAlignment="1">
      <alignment horizontal="center"/>
    </xf>
    <xf numFmtId="170" fontId="59" fillId="16" borderId="0" xfId="7" applyNumberFormat="1" applyFont="1" applyFill="1" applyBorder="1" applyAlignment="1">
      <alignment horizontal="center"/>
    </xf>
    <xf numFmtId="0" fontId="55" fillId="16" borderId="65" xfId="7" applyFont="1" applyFill="1" applyBorder="1" applyAlignment="1">
      <alignment horizontal="center"/>
    </xf>
    <xf numFmtId="170" fontId="57" fillId="16" borderId="0" xfId="7" applyNumberFormat="1" applyFont="1" applyFill="1" applyBorder="1" applyAlignment="1">
      <alignment horizontal="center"/>
    </xf>
    <xf numFmtId="0" fontId="56" fillId="16" borderId="0" xfId="7" applyFont="1" applyFill="1" applyBorder="1" applyAlignment="1">
      <alignment horizontal="center"/>
    </xf>
    <xf numFmtId="0" fontId="43" fillId="16" borderId="11" xfId="7" applyFont="1" applyFill="1" applyBorder="1" applyAlignment="1">
      <alignment horizontal="center"/>
    </xf>
    <xf numFmtId="0" fontId="2" fillId="17" borderId="31" xfId="7" applyFont="1" applyFill="1" applyBorder="1" applyAlignment="1">
      <alignment horizontal="center"/>
    </xf>
    <xf numFmtId="0" fontId="21" fillId="17" borderId="11" xfId="7" applyFont="1" applyFill="1" applyBorder="1" applyAlignment="1">
      <alignment horizontal="center"/>
    </xf>
    <xf numFmtId="0" fontId="21" fillId="17" borderId="32" xfId="7" applyFont="1" applyFill="1" applyBorder="1" applyAlignment="1">
      <alignment horizontal="center"/>
    </xf>
    <xf numFmtId="0" fontId="2" fillId="17" borderId="11" xfId="7" applyFont="1" applyFill="1" applyBorder="1" applyAlignment="1">
      <alignment horizontal="center"/>
    </xf>
    <xf numFmtId="0" fontId="2" fillId="17" borderId="12" xfId="7" applyFont="1" applyFill="1" applyBorder="1" applyAlignment="1">
      <alignment horizontal="center"/>
    </xf>
    <xf numFmtId="0" fontId="2" fillId="18" borderId="37" xfId="7" applyFont="1" applyFill="1" applyBorder="1" applyAlignment="1">
      <alignment horizontal="center"/>
    </xf>
    <xf numFmtId="0" fontId="2" fillId="17" borderId="22" xfId="7" applyNumberFormat="1" applyFont="1" applyFill="1" applyBorder="1" applyAlignment="1">
      <alignment horizontal="center"/>
    </xf>
    <xf numFmtId="0" fontId="2" fillId="18" borderId="38" xfId="7" applyFont="1" applyFill="1" applyBorder="1" applyAlignment="1">
      <alignment horizontal="center"/>
    </xf>
    <xf numFmtId="164" fontId="2" fillId="18" borderId="38" xfId="7" applyNumberFormat="1" applyFont="1" applyFill="1" applyBorder="1" applyAlignment="1">
      <alignment horizontal="center"/>
    </xf>
    <xf numFmtId="0" fontId="2" fillId="17" borderId="22" xfId="7" applyFont="1" applyFill="1" applyBorder="1" applyAlignment="1">
      <alignment horizontal="center"/>
    </xf>
    <xf numFmtId="2" fontId="2" fillId="18" borderId="38" xfId="7" applyNumberFormat="1" applyFont="1" applyFill="1" applyBorder="1" applyAlignment="1">
      <alignment horizontal="center"/>
    </xf>
    <xf numFmtId="49" fontId="21" fillId="18" borderId="38" xfId="7" applyNumberFormat="1" applyFont="1" applyFill="1" applyBorder="1" applyAlignment="1">
      <alignment horizontal="center"/>
    </xf>
    <xf numFmtId="170" fontId="2" fillId="18" borderId="38" xfId="7" applyNumberFormat="1" applyFont="1" applyFill="1" applyBorder="1" applyAlignment="1">
      <alignment horizontal="center"/>
    </xf>
    <xf numFmtId="170" fontId="60" fillId="18" borderId="38" xfId="7" applyNumberFormat="1" applyFont="1" applyFill="1" applyBorder="1" applyAlignment="1">
      <alignment horizontal="center"/>
    </xf>
    <xf numFmtId="170" fontId="2" fillId="18" borderId="11" xfId="7" applyNumberFormat="1" applyFont="1" applyFill="1" applyBorder="1" applyAlignment="1">
      <alignment horizontal="center"/>
    </xf>
    <xf numFmtId="49" fontId="21" fillId="18" borderId="11" xfId="7" applyNumberFormat="1" applyFont="1" applyFill="1" applyBorder="1" applyAlignment="1">
      <alignment horizontal="center"/>
    </xf>
    <xf numFmtId="0" fontId="2" fillId="17" borderId="33" xfId="7" applyFont="1" applyFill="1" applyBorder="1" applyAlignment="1">
      <alignment horizontal="center"/>
    </xf>
    <xf numFmtId="2" fontId="2" fillId="17" borderId="11" xfId="7" applyNumberFormat="1" applyFont="1" applyFill="1" applyBorder="1" applyAlignment="1">
      <alignment horizontal="center"/>
    </xf>
    <xf numFmtId="0" fontId="2" fillId="17" borderId="34" xfId="7" applyFont="1" applyFill="1" applyBorder="1" applyAlignment="1">
      <alignment horizontal="center"/>
    </xf>
    <xf numFmtId="0" fontId="2" fillId="17" borderId="35" xfId="7" applyFont="1" applyFill="1" applyBorder="1" applyAlignment="1">
      <alignment horizontal="center"/>
    </xf>
    <xf numFmtId="0" fontId="2" fillId="17" borderId="36" xfId="7" applyFont="1" applyFill="1" applyBorder="1" applyAlignment="1">
      <alignment horizontal="center"/>
    </xf>
    <xf numFmtId="0" fontId="2" fillId="17" borderId="37" xfId="7" applyFont="1" applyFill="1" applyBorder="1" applyAlignment="1" applyProtection="1">
      <alignment horizontal="center"/>
    </xf>
    <xf numFmtId="0" fontId="2" fillId="17" borderId="38" xfId="7" applyFont="1" applyFill="1" applyBorder="1" applyAlignment="1" applyProtection="1">
      <alignment horizontal="center"/>
    </xf>
    <xf numFmtId="164" fontId="2" fillId="17" borderId="38" xfId="7" applyNumberFormat="1" applyFont="1" applyFill="1" applyBorder="1" applyAlignment="1" applyProtection="1">
      <alignment horizontal="center"/>
      <protection locked="0"/>
    </xf>
    <xf numFmtId="2" fontId="2" fillId="17" borderId="38" xfId="7" applyNumberFormat="1" applyFont="1" applyFill="1" applyBorder="1" applyAlignment="1" applyProtection="1">
      <alignment horizontal="center"/>
    </xf>
    <xf numFmtId="170" fontId="2" fillId="17" borderId="38" xfId="7" applyNumberFormat="1" applyFont="1" applyFill="1" applyBorder="1" applyAlignment="1" applyProtection="1">
      <alignment horizontal="center"/>
    </xf>
    <xf numFmtId="164" fontId="2" fillId="19" borderId="55" xfId="7" applyNumberFormat="1" applyFont="1" applyFill="1" applyBorder="1" applyAlignment="1" applyProtection="1">
      <alignment horizontal="center"/>
    </xf>
    <xf numFmtId="0" fontId="2" fillId="20" borderId="54" xfId="6" applyFont="1" applyFill="1" applyBorder="1" applyAlignment="1" applyProtection="1">
      <alignment horizontal="center"/>
    </xf>
    <xf numFmtId="164" fontId="2" fillId="21" borderId="52" xfId="7" applyNumberFormat="1" applyFont="1" applyFill="1" applyBorder="1" applyAlignment="1">
      <alignment horizontal="center"/>
    </xf>
    <xf numFmtId="164" fontId="21" fillId="21" borderId="54" xfId="6" applyNumberFormat="1" applyFont="1" applyFill="1" applyBorder="1" applyAlignment="1" applyProtection="1">
      <alignment horizontal="center"/>
    </xf>
    <xf numFmtId="0" fontId="2" fillId="22" borderId="66" xfId="6" applyFont="1" applyFill="1" applyBorder="1" applyAlignment="1" applyProtection="1">
      <alignment horizontal="center"/>
    </xf>
    <xf numFmtId="2" fontId="2" fillId="19" borderId="52" xfId="7" applyNumberFormat="1" applyFont="1" applyFill="1" applyBorder="1" applyAlignment="1" applyProtection="1">
      <alignment horizontal="center"/>
    </xf>
    <xf numFmtId="0" fontId="2" fillId="22" borderId="54" xfId="6" applyFont="1" applyFill="1" applyBorder="1" applyAlignment="1" applyProtection="1">
      <alignment horizontal="center"/>
    </xf>
    <xf numFmtId="166" fontId="2" fillId="19" borderId="52" xfId="7" applyNumberFormat="1" applyFont="1" applyFill="1" applyBorder="1" applyAlignment="1" applyProtection="1">
      <alignment horizontal="center"/>
    </xf>
    <xf numFmtId="166" fontId="2" fillId="21" borderId="52" xfId="7" applyNumberFormat="1" applyFont="1" applyFill="1" applyBorder="1" applyAlignment="1">
      <alignment horizontal="center"/>
    </xf>
    <xf numFmtId="0" fontId="2" fillId="23" borderId="52" xfId="7" applyFont="1" applyFill="1" applyBorder="1" applyAlignment="1"/>
    <xf numFmtId="0" fontId="2" fillId="23" borderId="53" xfId="7" applyFont="1" applyFill="1" applyBorder="1" applyAlignment="1"/>
    <xf numFmtId="0" fontId="2" fillId="23" borderId="67" xfId="7" applyFont="1" applyFill="1" applyBorder="1" applyAlignment="1"/>
    <xf numFmtId="167" fontId="2" fillId="24" borderId="41" xfId="7" applyNumberFormat="1" applyFont="1" applyFill="1" applyBorder="1" applyAlignment="1">
      <alignment horizontal="center"/>
    </xf>
    <xf numFmtId="166" fontId="2" fillId="25" borderId="20" xfId="7" applyNumberFormat="1" applyFont="1" applyFill="1" applyBorder="1" applyAlignment="1">
      <alignment horizontal="center"/>
    </xf>
    <xf numFmtId="2" fontId="2" fillId="26" borderId="20" xfId="7" applyNumberFormat="1" applyFont="1" applyFill="1" applyBorder="1" applyAlignment="1">
      <alignment horizontal="center"/>
    </xf>
    <xf numFmtId="2" fontId="2" fillId="27" borderId="20" xfId="7" applyNumberFormat="1" applyFont="1" applyFill="1" applyBorder="1" applyAlignment="1">
      <alignment horizontal="center"/>
    </xf>
    <xf numFmtId="2" fontId="2" fillId="28" borderId="20" xfId="7" applyNumberFormat="1" applyFont="1" applyFill="1" applyBorder="1" applyAlignment="1">
      <alignment horizontal="center"/>
    </xf>
    <xf numFmtId="2" fontId="2" fillId="29" borderId="20" xfId="7" applyNumberFormat="1" applyFont="1" applyFill="1" applyBorder="1" applyAlignment="1">
      <alignment horizontal="center"/>
    </xf>
    <xf numFmtId="2" fontId="2" fillId="30" borderId="20" xfId="7" applyNumberFormat="1" applyFont="1" applyFill="1" applyBorder="1" applyAlignment="1">
      <alignment horizontal="center"/>
    </xf>
    <xf numFmtId="2" fontId="2" fillId="31" borderId="20" xfId="7" applyNumberFormat="1" applyFont="1" applyFill="1" applyBorder="1" applyAlignment="1">
      <alignment horizontal="center"/>
    </xf>
    <xf numFmtId="2" fontId="2" fillId="32" borderId="20" xfId="7" applyNumberFormat="1" applyFont="1" applyFill="1" applyBorder="1" applyAlignment="1">
      <alignment horizontal="center"/>
    </xf>
    <xf numFmtId="2" fontId="2" fillId="33" borderId="52" xfId="7" applyNumberFormat="1" applyFont="1" applyFill="1" applyBorder="1" applyAlignment="1">
      <alignment horizontal="center"/>
    </xf>
    <xf numFmtId="2" fontId="2" fillId="0" borderId="0" xfId="7" applyNumberFormat="1" applyFont="1" applyFill="1" applyBorder="1" applyAlignment="1">
      <alignment horizontal="center"/>
    </xf>
    <xf numFmtId="166" fontId="2" fillId="0" borderId="0" xfId="7" applyNumberFormat="1" applyFont="1" applyFill="1" applyBorder="1" applyAlignment="1">
      <alignment horizontal="center"/>
    </xf>
    <xf numFmtId="166" fontId="2" fillId="24" borderId="41" xfId="7" applyNumberFormat="1" applyFont="1" applyFill="1" applyBorder="1" applyAlignment="1">
      <alignment horizontal="center"/>
    </xf>
    <xf numFmtId="166" fontId="2" fillId="34" borderId="54" xfId="7" applyNumberFormat="1" applyFont="1" applyFill="1" applyBorder="1" applyAlignment="1">
      <alignment horizontal="center"/>
    </xf>
    <xf numFmtId="167" fontId="2" fillId="35" borderId="54" xfId="7" applyNumberFormat="1" applyFont="1" applyFill="1" applyBorder="1" applyAlignment="1">
      <alignment horizontal="center"/>
    </xf>
    <xf numFmtId="2" fontId="2" fillId="26" borderId="40" xfId="7" applyNumberFormat="1" applyFont="1" applyFill="1" applyBorder="1" applyAlignment="1">
      <alignment horizontal="center"/>
    </xf>
    <xf numFmtId="164" fontId="2" fillId="21" borderId="54" xfId="6" applyNumberFormat="1" applyFont="1" applyFill="1" applyBorder="1" applyAlignment="1" applyProtection="1">
      <alignment horizontal="center"/>
    </xf>
    <xf numFmtId="2" fontId="2" fillId="0" borderId="54" xfId="7" applyNumberFormat="1" applyBorder="1" applyAlignment="1">
      <alignment horizontal="center"/>
    </xf>
    <xf numFmtId="2" fontId="2" fillId="0" borderId="54" xfId="7" applyNumberFormat="1" applyFont="1" applyFill="1" applyBorder="1" applyAlignment="1">
      <alignment horizontal="center"/>
    </xf>
    <xf numFmtId="0" fontId="2" fillId="0" borderId="0" xfId="7"/>
    <xf numFmtId="166" fontId="0" fillId="9" borderId="38" xfId="0" applyNumberFormat="1" applyFill="1" applyBorder="1" applyAlignment="1" applyProtection="1">
      <alignment horizontal="center"/>
      <protection locked="0"/>
    </xf>
    <xf numFmtId="0" fontId="1" fillId="22" borderId="54" xfId="6" applyFont="1" applyFill="1" applyBorder="1" applyAlignment="1" applyProtection="1">
      <alignment horizontal="center"/>
    </xf>
    <xf numFmtId="0" fontId="1" fillId="22" borderId="66" xfId="6" applyFont="1" applyFill="1" applyBorder="1" applyAlignment="1" applyProtection="1">
      <alignment horizontal="center"/>
    </xf>
    <xf numFmtId="0" fontId="6" fillId="3" borderId="0" xfId="10" applyFont="1" applyFill="1" applyAlignment="1">
      <alignment horizontal="left"/>
    </xf>
    <xf numFmtId="0" fontId="6" fillId="3" borderId="0" xfId="10" applyFont="1" applyFill="1" applyAlignment="1">
      <alignment horizontal="center"/>
    </xf>
    <xf numFmtId="0" fontId="1" fillId="3" borderId="0" xfId="10" applyFill="1" applyAlignment="1">
      <alignment horizontal="center"/>
    </xf>
    <xf numFmtId="0" fontId="1" fillId="2" borderId="0" xfId="10" applyFill="1" applyAlignment="1">
      <alignment horizontal="center"/>
    </xf>
    <xf numFmtId="0" fontId="7" fillId="3" borderId="0" xfId="10" applyFont="1" applyFill="1" applyAlignment="1">
      <alignment horizontal="left"/>
    </xf>
    <xf numFmtId="0" fontId="7" fillId="3" borderId="0" xfId="10" applyFont="1" applyFill="1" applyAlignment="1">
      <alignment horizontal="center"/>
    </xf>
    <xf numFmtId="0" fontId="3" fillId="4" borderId="1" xfId="10" applyFont="1" applyFill="1" applyBorder="1" applyAlignment="1">
      <alignment horizontal="left"/>
    </xf>
    <xf numFmtId="0" fontId="3" fillId="4" borderId="2" xfId="10" applyFont="1" applyFill="1" applyBorder="1" applyAlignment="1">
      <alignment horizontal="center"/>
    </xf>
    <xf numFmtId="0" fontId="1" fillId="0" borderId="2" xfId="10" applyBorder="1" applyAlignment="1"/>
    <xf numFmtId="0" fontId="3" fillId="4" borderId="3" xfId="10" applyFont="1" applyFill="1" applyBorder="1" applyAlignment="1">
      <alignment horizontal="center"/>
    </xf>
    <xf numFmtId="0" fontId="3" fillId="4" borderId="0" xfId="10" applyFont="1" applyFill="1" applyBorder="1" applyAlignment="1">
      <alignment horizontal="center"/>
    </xf>
    <xf numFmtId="0" fontId="3" fillId="4" borderId="4" xfId="10" applyFont="1" applyFill="1" applyBorder="1" applyAlignment="1">
      <alignment horizontal="center"/>
    </xf>
    <xf numFmtId="0" fontId="16" fillId="4" borderId="0" xfId="10" applyFont="1" applyFill="1" applyBorder="1" applyAlignment="1">
      <alignment horizontal="center"/>
    </xf>
    <xf numFmtId="0" fontId="16" fillId="0" borderId="0" xfId="10" applyFont="1" applyBorder="1" applyAlignment="1"/>
    <xf numFmtId="0" fontId="3" fillId="4" borderId="5" xfId="10" applyFont="1" applyFill="1" applyBorder="1" applyAlignment="1">
      <alignment horizontal="center"/>
    </xf>
    <xf numFmtId="0" fontId="1" fillId="4" borderId="9" xfId="10" applyFill="1" applyBorder="1" applyAlignment="1">
      <alignment horizontal="center"/>
    </xf>
    <xf numFmtId="0" fontId="1" fillId="7" borderId="61" xfId="10" applyFill="1" applyBorder="1" applyAlignment="1">
      <alignment horizontal="center" shrinkToFit="1"/>
    </xf>
    <xf numFmtId="0" fontId="1" fillId="7" borderId="30" xfId="10" applyFill="1" applyBorder="1" applyAlignment="1">
      <alignment horizontal="center" shrinkToFit="1"/>
    </xf>
    <xf numFmtId="164" fontId="1" fillId="5" borderId="7" xfId="10" applyNumberFormat="1" applyFill="1" applyBorder="1" applyAlignment="1" applyProtection="1">
      <alignment horizontal="center"/>
      <protection locked="0"/>
    </xf>
    <xf numFmtId="164" fontId="1" fillId="4" borderId="10" xfId="10" applyNumberFormat="1" applyFill="1" applyBorder="1" applyAlignment="1">
      <alignment horizontal="center"/>
    </xf>
    <xf numFmtId="164" fontId="1" fillId="4" borderId="0" xfId="10" applyNumberFormat="1" applyFill="1" applyBorder="1" applyAlignment="1">
      <alignment horizontal="center"/>
    </xf>
    <xf numFmtId="0" fontId="3" fillId="6" borderId="0" xfId="10" applyFont="1" applyFill="1" applyBorder="1" applyAlignment="1">
      <alignment horizontal="center"/>
    </xf>
    <xf numFmtId="165" fontId="1" fillId="5" borderId="9" xfId="10" applyNumberFormat="1" applyFill="1" applyBorder="1" applyAlignment="1" applyProtection="1">
      <alignment horizontal="center"/>
    </xf>
    <xf numFmtId="0" fontId="1" fillId="7" borderId="61" xfId="10" applyFont="1" applyFill="1" applyBorder="1" applyAlignment="1">
      <alignment horizontal="center" shrinkToFit="1"/>
    </xf>
    <xf numFmtId="0" fontId="1" fillId="7" borderId="50" xfId="10" applyFont="1" applyFill="1" applyBorder="1" applyAlignment="1">
      <alignment horizontal="center" shrinkToFit="1"/>
    </xf>
    <xf numFmtId="0" fontId="1" fillId="7" borderId="30" xfId="10" applyFont="1" applyFill="1" applyBorder="1" applyAlignment="1">
      <alignment horizontal="center" shrinkToFit="1"/>
    </xf>
    <xf numFmtId="0" fontId="4" fillId="5" borderId="7" xfId="10" applyFont="1" applyFill="1" applyBorder="1" applyAlignment="1" applyProtection="1">
      <alignment horizontal="center"/>
      <protection locked="0"/>
    </xf>
    <xf numFmtId="0" fontId="4" fillId="5" borderId="8" xfId="10" applyFont="1" applyFill="1" applyBorder="1" applyAlignment="1" applyProtection="1">
      <alignment horizontal="center"/>
      <protection locked="0"/>
    </xf>
    <xf numFmtId="0" fontId="4" fillId="6" borderId="0" xfId="10" applyFont="1" applyFill="1" applyBorder="1" applyAlignment="1">
      <alignment horizontal="center"/>
    </xf>
    <xf numFmtId="0" fontId="3" fillId="4" borderId="1" xfId="10" applyFont="1" applyFill="1" applyBorder="1" applyAlignment="1" applyProtection="1"/>
    <xf numFmtId="0" fontId="3" fillId="4" borderId="2" xfId="10" applyFont="1" applyFill="1" applyBorder="1" applyAlignment="1" applyProtection="1">
      <alignment horizontal="center"/>
    </xf>
    <xf numFmtId="0" fontId="1" fillId="4" borderId="2" xfId="10" applyFill="1" applyBorder="1" applyAlignment="1" applyProtection="1">
      <alignment horizontal="center"/>
    </xf>
    <xf numFmtId="0" fontId="3" fillId="4" borderId="3" xfId="10" applyFont="1" applyFill="1" applyBorder="1" applyAlignment="1" applyProtection="1">
      <alignment horizontal="center"/>
    </xf>
    <xf numFmtId="0" fontId="3" fillId="2" borderId="0" xfId="10" applyFont="1" applyFill="1" applyBorder="1" applyAlignment="1">
      <alignment horizontal="center"/>
    </xf>
    <xf numFmtId="0" fontId="16" fillId="4" borderId="4" xfId="10" applyFont="1" applyFill="1" applyBorder="1" applyAlignment="1" applyProtection="1">
      <alignment horizontal="center"/>
    </xf>
    <xf numFmtId="0" fontId="16" fillId="4" borderId="0" xfId="10" applyFont="1" applyFill="1" applyBorder="1" applyAlignment="1" applyProtection="1">
      <alignment horizontal="center"/>
    </xf>
    <xf numFmtId="0" fontId="16" fillId="0" borderId="0" xfId="10" applyFont="1" applyAlignment="1" applyProtection="1">
      <alignment horizontal="center"/>
    </xf>
    <xf numFmtId="0" fontId="3" fillId="4" borderId="5" xfId="10" applyFont="1" applyFill="1" applyBorder="1" applyAlignment="1" applyProtection="1">
      <alignment horizontal="center"/>
    </xf>
    <xf numFmtId="0" fontId="1" fillId="7" borderId="9" xfId="10" applyFill="1" applyBorder="1" applyAlignment="1" applyProtection="1">
      <alignment horizontal="center"/>
    </xf>
    <xf numFmtId="0" fontId="4" fillId="7" borderId="7" xfId="10" applyFont="1" applyFill="1" applyBorder="1" applyAlignment="1" applyProtection="1">
      <alignment horizontal="center"/>
    </xf>
    <xf numFmtId="0" fontId="4" fillId="7" borderId="61" xfId="10" applyFont="1" applyFill="1" applyBorder="1" applyAlignment="1" applyProtection="1">
      <alignment horizontal="center"/>
    </xf>
    <xf numFmtId="0" fontId="4" fillId="7" borderId="30" xfId="10" applyFont="1" applyFill="1" applyBorder="1" applyAlignment="1" applyProtection="1">
      <alignment horizontal="center"/>
    </xf>
    <xf numFmtId="0" fontId="1" fillId="5" borderId="10" xfId="10" applyFill="1" applyBorder="1" applyAlignment="1" applyProtection="1">
      <alignment horizontal="center"/>
      <protection locked="0"/>
    </xf>
    <xf numFmtId="0" fontId="1" fillId="2" borderId="0" xfId="10" applyFill="1" applyBorder="1" applyAlignment="1">
      <alignment horizontal="center"/>
    </xf>
    <xf numFmtId="0" fontId="1" fillId="2" borderId="0" xfId="10" applyFill="1" applyAlignment="1" applyProtection="1">
      <alignment horizontal="center"/>
    </xf>
    <xf numFmtId="0" fontId="3" fillId="4" borderId="4" xfId="10" applyFont="1" applyFill="1" applyBorder="1" applyAlignment="1" applyProtection="1">
      <alignment horizontal="center"/>
    </xf>
    <xf numFmtId="0" fontId="3" fillId="4" borderId="0" xfId="10" applyFont="1" applyFill="1" applyBorder="1" applyAlignment="1" applyProtection="1">
      <alignment horizontal="center"/>
    </xf>
    <xf numFmtId="0" fontId="1" fillId="5" borderId="9" xfId="10" applyFill="1" applyBorder="1" applyAlignment="1" applyProtection="1">
      <alignment horizontal="center"/>
      <protection locked="0"/>
    </xf>
    <xf numFmtId="0" fontId="1" fillId="5" borderId="7" xfId="10" applyFill="1" applyBorder="1" applyAlignment="1" applyProtection="1">
      <alignment horizontal="center"/>
      <protection locked="0"/>
    </xf>
    <xf numFmtId="0" fontId="4" fillId="5" borderId="9" xfId="10" applyFont="1" applyFill="1" applyBorder="1" applyAlignment="1" applyProtection="1">
      <alignment horizontal="center"/>
      <protection locked="0"/>
    </xf>
    <xf numFmtId="2" fontId="1" fillId="5" borderId="8" xfId="10" applyNumberFormat="1" applyFill="1" applyBorder="1" applyAlignment="1" applyProtection="1">
      <alignment horizontal="center"/>
      <protection locked="0"/>
    </xf>
    <xf numFmtId="0" fontId="16" fillId="4" borderId="4" xfId="10" applyFont="1" applyFill="1" applyBorder="1" applyAlignment="1">
      <alignment horizontal="center"/>
    </xf>
    <xf numFmtId="0" fontId="1" fillId="7" borderId="31" xfId="10" applyFont="1" applyFill="1" applyBorder="1" applyAlignment="1" applyProtection="1">
      <alignment horizontal="center"/>
    </xf>
    <xf numFmtId="0" fontId="1" fillId="5" borderId="11" xfId="10" applyFont="1" applyFill="1" applyBorder="1" applyAlignment="1" applyProtection="1">
      <alignment horizontal="center"/>
      <protection locked="0"/>
    </xf>
    <xf numFmtId="0" fontId="1" fillId="5" borderId="12" xfId="10" applyFont="1" applyFill="1" applyBorder="1" applyAlignment="1" applyProtection="1">
      <alignment horizontal="center"/>
      <protection locked="0"/>
    </xf>
    <xf numFmtId="0" fontId="1" fillId="7" borderId="39" xfId="10" applyFont="1" applyFill="1" applyBorder="1" applyAlignment="1" applyProtection="1">
      <alignment horizontal="center"/>
    </xf>
    <xf numFmtId="0" fontId="1" fillId="5" borderId="13" xfId="10" applyFont="1" applyFill="1" applyBorder="1" applyAlignment="1" applyProtection="1">
      <alignment horizontal="center"/>
      <protection locked="0"/>
    </xf>
    <xf numFmtId="0" fontId="1" fillId="5" borderId="14" xfId="10" applyFont="1" applyFill="1" applyBorder="1" applyAlignment="1" applyProtection="1">
      <alignment horizontal="center"/>
      <protection locked="0"/>
    </xf>
    <xf numFmtId="0" fontId="1" fillId="5" borderId="42" xfId="10" applyFont="1" applyFill="1" applyBorder="1" applyAlignment="1" applyProtection="1">
      <alignment horizontal="center"/>
      <protection locked="0"/>
    </xf>
    <xf numFmtId="0" fontId="1" fillId="5" borderId="43" xfId="10" applyFont="1" applyFill="1" applyBorder="1" applyAlignment="1" applyProtection="1">
      <alignment horizontal="center"/>
      <protection locked="0"/>
    </xf>
    <xf numFmtId="0" fontId="1" fillId="7" borderId="28" xfId="10" applyFont="1" applyFill="1" applyBorder="1" applyAlignment="1" applyProtection="1">
      <alignment horizontal="center"/>
    </xf>
    <xf numFmtId="0" fontId="1" fillId="5" borderId="15" xfId="10" applyFont="1" applyFill="1" applyBorder="1" applyAlignment="1" applyProtection="1">
      <alignment horizontal="center"/>
      <protection locked="0"/>
    </xf>
    <xf numFmtId="0" fontId="1" fillId="5" borderId="16" xfId="10" applyFont="1" applyFill="1" applyBorder="1" applyAlignment="1" applyProtection="1">
      <alignment horizontal="center"/>
      <protection locked="0"/>
    </xf>
    <xf numFmtId="0" fontId="3" fillId="4" borderId="2" xfId="10" applyFont="1" applyFill="1" applyBorder="1" applyAlignment="1">
      <alignment horizontal="left"/>
    </xf>
    <xf numFmtId="0" fontId="1" fillId="7" borderId="9" xfId="10" applyFill="1" applyBorder="1" applyAlignment="1">
      <alignment horizontal="center"/>
    </xf>
    <xf numFmtId="0" fontId="21" fillId="7" borderId="7" xfId="10" applyFont="1" applyFill="1" applyBorder="1" applyAlignment="1">
      <alignment horizontal="center"/>
    </xf>
    <xf numFmtId="0" fontId="1" fillId="7" borderId="30" xfId="10" applyFill="1" applyBorder="1" applyAlignment="1">
      <alignment horizontal="center"/>
    </xf>
    <xf numFmtId="0" fontId="1" fillId="7" borderId="7" xfId="10" applyFill="1" applyBorder="1" applyAlignment="1">
      <alignment horizontal="center"/>
    </xf>
    <xf numFmtId="0" fontId="1" fillId="7" borderId="50" xfId="10" applyFill="1" applyBorder="1" applyAlignment="1">
      <alignment horizontal="center"/>
    </xf>
    <xf numFmtId="0" fontId="1" fillId="5" borderId="8" xfId="10" applyFill="1" applyBorder="1" applyAlignment="1" applyProtection="1">
      <alignment horizontal="center"/>
      <protection locked="0"/>
    </xf>
    <xf numFmtId="21" fontId="1" fillId="5" borderId="9" xfId="10" quotePrefix="1" applyNumberFormat="1" applyFill="1" applyBorder="1" applyAlignment="1" applyProtection="1">
      <alignment horizontal="center"/>
      <protection locked="0"/>
    </xf>
    <xf numFmtId="21" fontId="1" fillId="5" borderId="10" xfId="10" applyNumberFormat="1" applyFill="1" applyBorder="1" applyAlignment="1" applyProtection="1">
      <alignment horizontal="center"/>
      <protection locked="0"/>
    </xf>
    <xf numFmtId="0" fontId="1" fillId="3" borderId="0" xfId="10" applyFill="1" applyAlignment="1">
      <alignment horizontal="left"/>
    </xf>
    <xf numFmtId="0" fontId="1" fillId="2" borderId="0" xfId="10" applyNumberFormat="1" applyFill="1" applyAlignment="1">
      <alignment horizontal="center"/>
    </xf>
    <xf numFmtId="2" fontId="1" fillId="2" borderId="0" xfId="10" applyNumberFormat="1" applyFill="1" applyAlignment="1">
      <alignment horizontal="center"/>
    </xf>
    <xf numFmtId="0" fontId="3" fillId="4" borderId="2" xfId="10" applyNumberFormat="1" applyFont="1" applyFill="1" applyBorder="1" applyAlignment="1">
      <alignment horizontal="center"/>
    </xf>
    <xf numFmtId="2" fontId="3" fillId="4" borderId="2" xfId="10" applyNumberFormat="1" applyFont="1" applyFill="1" applyBorder="1" applyAlignment="1">
      <alignment horizontal="center"/>
    </xf>
    <xf numFmtId="0" fontId="3" fillId="4" borderId="44" xfId="10" applyFont="1" applyFill="1" applyBorder="1" applyAlignment="1">
      <alignment horizontal="center"/>
    </xf>
    <xf numFmtId="0" fontId="47" fillId="16" borderId="11" xfId="10" applyFont="1" applyFill="1" applyBorder="1" applyAlignment="1">
      <alignment horizontal="center"/>
    </xf>
    <xf numFmtId="0" fontId="47" fillId="16" borderId="44" xfId="10" applyFont="1" applyFill="1" applyBorder="1" applyAlignment="1">
      <alignment horizontal="center"/>
    </xf>
    <xf numFmtId="0" fontId="47" fillId="16" borderId="46" xfId="10" applyFont="1" applyFill="1" applyBorder="1" applyAlignment="1">
      <alignment horizontal="center"/>
    </xf>
    <xf numFmtId="0" fontId="14" fillId="4" borderId="0" xfId="10" applyFont="1" applyFill="1" applyBorder="1" applyAlignment="1">
      <alignment horizontal="center"/>
    </xf>
    <xf numFmtId="0" fontId="15" fillId="4" borderId="0" xfId="10" applyFont="1" applyFill="1" applyBorder="1" applyAlignment="1">
      <alignment horizontal="center"/>
    </xf>
    <xf numFmtId="0" fontId="17" fillId="4" borderId="0" xfId="10" applyNumberFormat="1" applyFont="1" applyFill="1" applyBorder="1" applyAlignment="1">
      <alignment horizontal="center"/>
    </xf>
    <xf numFmtId="0" fontId="18" fillId="4" borderId="21" xfId="10" applyFont="1" applyFill="1" applyBorder="1" applyAlignment="1">
      <alignment horizontal="center"/>
    </xf>
    <xf numFmtId="0" fontId="19" fillId="4" borderId="0" xfId="10" applyNumberFormat="1" applyFont="1" applyFill="1" applyBorder="1" applyAlignment="1">
      <alignment horizontal="center"/>
    </xf>
    <xf numFmtId="2" fontId="20" fillId="4" borderId="21" xfId="10" applyNumberFormat="1" applyFont="1" applyFill="1" applyBorder="1" applyAlignment="1">
      <alignment horizontal="center"/>
    </xf>
    <xf numFmtId="0" fontId="20" fillId="4" borderId="22" xfId="10" applyFont="1" applyFill="1" applyBorder="1" applyAlignment="1">
      <alignment horizontal="center"/>
    </xf>
    <xf numFmtId="0" fontId="20" fillId="4" borderId="21" xfId="10" applyFont="1" applyFill="1" applyBorder="1" applyAlignment="1">
      <alignment horizontal="center"/>
    </xf>
    <xf numFmtId="0" fontId="38" fillId="4" borderId="11" xfId="10" applyFont="1" applyFill="1" applyBorder="1" applyAlignment="1">
      <alignment horizontal="center"/>
    </xf>
    <xf numFmtId="0" fontId="1" fillId="9" borderId="31" xfId="10" applyFill="1" applyBorder="1" applyAlignment="1">
      <alignment horizontal="center"/>
    </xf>
    <xf numFmtId="0" fontId="1" fillId="9" borderId="11" xfId="10" applyFill="1" applyBorder="1" applyAlignment="1">
      <alignment horizontal="center"/>
    </xf>
    <xf numFmtId="0" fontId="1" fillId="9" borderId="32" xfId="10" applyFill="1" applyBorder="1" applyAlignment="1">
      <alignment horizontal="center"/>
    </xf>
    <xf numFmtId="0" fontId="21" fillId="17" borderId="32" xfId="10" applyFont="1" applyFill="1" applyBorder="1" applyAlignment="1">
      <alignment horizontal="center"/>
    </xf>
    <xf numFmtId="0" fontId="1" fillId="9" borderId="12" xfId="10" applyFill="1" applyBorder="1" applyAlignment="1">
      <alignment horizontal="center"/>
    </xf>
    <xf numFmtId="0" fontId="1" fillId="10" borderId="37" xfId="10" applyNumberFormat="1" applyFill="1" applyBorder="1" applyAlignment="1">
      <alignment horizontal="center"/>
    </xf>
    <xf numFmtId="0" fontId="1" fillId="9" borderId="22" xfId="10" applyFont="1" applyFill="1" applyBorder="1" applyAlignment="1">
      <alignment horizontal="center"/>
    </xf>
    <xf numFmtId="0" fontId="1" fillId="18" borderId="38" xfId="10" applyFont="1" applyFill="1" applyBorder="1" applyAlignment="1">
      <alignment horizontal="center"/>
    </xf>
    <xf numFmtId="0" fontId="1" fillId="10" borderId="38" xfId="10" applyNumberFormat="1" applyFill="1" applyBorder="1" applyAlignment="1">
      <alignment horizontal="center"/>
    </xf>
    <xf numFmtId="2" fontId="1" fillId="9" borderId="22" xfId="10" applyNumberFormat="1" applyFont="1" applyFill="1" applyBorder="1" applyAlignment="1">
      <alignment horizontal="center"/>
    </xf>
    <xf numFmtId="0" fontId="9" fillId="10" borderId="38" xfId="10" applyNumberFormat="1" applyFont="1" applyFill="1" applyBorder="1" applyAlignment="1">
      <alignment horizontal="center"/>
    </xf>
    <xf numFmtId="170" fontId="1" fillId="18" borderId="38" xfId="10" applyNumberFormat="1" applyFont="1" applyFill="1" applyBorder="1" applyAlignment="1">
      <alignment horizontal="center"/>
    </xf>
    <xf numFmtId="0" fontId="1" fillId="17" borderId="11" xfId="10" applyFont="1" applyFill="1" applyBorder="1" applyAlignment="1">
      <alignment horizontal="center"/>
    </xf>
    <xf numFmtId="170" fontId="60" fillId="18" borderId="38" xfId="10" applyNumberFormat="1" applyFont="1" applyFill="1" applyBorder="1" applyAlignment="1">
      <alignment horizontal="center"/>
    </xf>
    <xf numFmtId="49" fontId="21" fillId="18" borderId="38" xfId="10" applyNumberFormat="1" applyFont="1" applyFill="1" applyBorder="1" applyAlignment="1">
      <alignment horizontal="center"/>
    </xf>
    <xf numFmtId="170" fontId="1" fillId="18" borderId="11" xfId="10" applyNumberFormat="1" applyFont="1" applyFill="1" applyBorder="1" applyAlignment="1">
      <alignment horizontal="center"/>
    </xf>
    <xf numFmtId="49" fontId="21" fillId="18" borderId="11" xfId="10" applyNumberFormat="1" applyFont="1" applyFill="1" applyBorder="1" applyAlignment="1">
      <alignment horizontal="center"/>
    </xf>
    <xf numFmtId="0" fontId="1" fillId="6" borderId="0" xfId="10" applyFill="1" applyAlignment="1">
      <alignment horizontal="center"/>
    </xf>
    <xf numFmtId="0" fontId="1" fillId="9" borderId="22" xfId="10" applyFill="1" applyBorder="1" applyAlignment="1">
      <alignment horizontal="center"/>
    </xf>
    <xf numFmtId="2" fontId="1" fillId="9" borderId="22" xfId="10" applyNumberFormat="1" applyFill="1" applyBorder="1" applyAlignment="1">
      <alignment horizontal="center"/>
    </xf>
    <xf numFmtId="0" fontId="1" fillId="9" borderId="33" xfId="10" applyFill="1" applyBorder="1" applyAlignment="1">
      <alignment horizontal="center"/>
    </xf>
    <xf numFmtId="2" fontId="1" fillId="17" borderId="11" xfId="10" applyNumberFormat="1" applyFont="1" applyFill="1" applyBorder="1" applyAlignment="1">
      <alignment horizontal="center"/>
    </xf>
    <xf numFmtId="0" fontId="1" fillId="9" borderId="34" xfId="10" applyFill="1" applyBorder="1" applyAlignment="1">
      <alignment horizontal="center"/>
    </xf>
    <xf numFmtId="0" fontId="1" fillId="9" borderId="35" xfId="10" applyFill="1" applyBorder="1" applyAlignment="1">
      <alignment horizontal="center"/>
    </xf>
    <xf numFmtId="0" fontId="1" fillId="9" borderId="36" xfId="10" applyFill="1" applyBorder="1" applyAlignment="1">
      <alignment horizontal="center"/>
    </xf>
    <xf numFmtId="0" fontId="1" fillId="9" borderId="37" xfId="10" applyNumberFormat="1" applyFill="1" applyBorder="1" applyAlignment="1" applyProtection="1">
      <alignment horizontal="center"/>
      <protection locked="0"/>
    </xf>
    <xf numFmtId="0" fontId="1" fillId="9" borderId="38" xfId="10" applyNumberFormat="1" applyFill="1" applyBorder="1" applyAlignment="1" applyProtection="1">
      <alignment horizontal="center"/>
      <protection locked="0"/>
    </xf>
    <xf numFmtId="0" fontId="1" fillId="9" borderId="0" xfId="10" applyFill="1" applyBorder="1" applyAlignment="1">
      <alignment horizontal="center"/>
    </xf>
    <xf numFmtId="46" fontId="1" fillId="5" borderId="18" xfId="10" applyNumberFormat="1" applyFill="1" applyBorder="1" applyAlignment="1" applyProtection="1">
      <alignment horizontal="center"/>
    </xf>
    <xf numFmtId="0" fontId="21" fillId="7" borderId="17" xfId="10" applyFont="1" applyFill="1" applyBorder="1" applyAlignment="1">
      <alignment horizontal="center"/>
    </xf>
    <xf numFmtId="0" fontId="1" fillId="36" borderId="55" xfId="6" applyNumberFormat="1" applyFill="1" applyBorder="1" applyAlignment="1">
      <alignment horizontal="center"/>
      <protection locked="0"/>
    </xf>
    <xf numFmtId="166" fontId="1" fillId="12" borderId="54" xfId="6" applyNumberFormat="1" applyFill="1" applyBorder="1" applyAlignment="1">
      <alignment horizontal="center"/>
      <protection locked="0"/>
    </xf>
    <xf numFmtId="166" fontId="1" fillId="36" borderId="55" xfId="6" applyNumberFormat="1" applyFill="1" applyBorder="1" applyAlignment="1">
      <alignment horizontal="center"/>
      <protection locked="0"/>
    </xf>
    <xf numFmtId="166" fontId="1" fillId="11" borderId="54" xfId="6" applyNumberFormat="1" applyFill="1" applyBorder="1" applyAlignment="1">
      <alignment horizontal="center"/>
      <protection locked="0"/>
    </xf>
    <xf numFmtId="166" fontId="1" fillId="36" borderId="54" xfId="6" applyNumberFormat="1" applyFill="1" applyBorder="1" applyAlignment="1">
      <alignment horizontal="center"/>
      <protection locked="0"/>
    </xf>
    <xf numFmtId="167" fontId="1" fillId="24" borderId="41" xfId="10" applyNumberFormat="1" applyFont="1" applyFill="1" applyBorder="1" applyAlignment="1">
      <alignment horizontal="center"/>
    </xf>
    <xf numFmtId="166" fontId="1" fillId="25" borderId="20" xfId="10" applyNumberFormat="1" applyFont="1" applyFill="1" applyBorder="1" applyAlignment="1">
      <alignment horizontal="center"/>
    </xf>
    <xf numFmtId="2" fontId="1" fillId="26" borderId="20" xfId="10" applyNumberFormat="1" applyFont="1" applyFill="1" applyBorder="1" applyAlignment="1">
      <alignment horizontal="center"/>
    </xf>
    <xf numFmtId="2" fontId="1" fillId="27" borderId="20" xfId="10" applyNumberFormat="1" applyFont="1" applyFill="1" applyBorder="1" applyAlignment="1">
      <alignment horizontal="center"/>
    </xf>
    <xf numFmtId="2" fontId="1" fillId="28" borderId="20" xfId="10" applyNumberFormat="1" applyFont="1" applyFill="1" applyBorder="1" applyAlignment="1">
      <alignment horizontal="center"/>
    </xf>
    <xf numFmtId="2" fontId="1" fillId="29" borderId="20" xfId="10" applyNumberFormat="1" applyFont="1" applyFill="1" applyBorder="1" applyAlignment="1">
      <alignment horizontal="center"/>
    </xf>
    <xf numFmtId="2" fontId="1" fillId="30" borderId="20" xfId="10" applyNumberFormat="1" applyFont="1" applyFill="1" applyBorder="1" applyAlignment="1">
      <alignment horizontal="center"/>
    </xf>
    <xf numFmtId="2" fontId="1" fillId="31" borderId="20" xfId="10" applyNumberFormat="1" applyFont="1" applyFill="1" applyBorder="1" applyAlignment="1">
      <alignment horizontal="center"/>
    </xf>
    <xf numFmtId="2" fontId="1" fillId="32" borderId="20" xfId="10" applyNumberFormat="1" applyFont="1" applyFill="1" applyBorder="1" applyAlignment="1">
      <alignment horizontal="center"/>
    </xf>
    <xf numFmtId="2" fontId="1" fillId="33" borderId="52" xfId="10" applyNumberFormat="1" applyFont="1" applyFill="1" applyBorder="1" applyAlignment="1">
      <alignment horizontal="center"/>
    </xf>
    <xf numFmtId="2" fontId="1" fillId="0" borderId="0" xfId="10" applyNumberFormat="1" applyFont="1" applyFill="1" applyBorder="1" applyAlignment="1">
      <alignment horizontal="center"/>
    </xf>
    <xf numFmtId="166" fontId="1" fillId="0" borderId="0" xfId="10" applyNumberFormat="1" applyFont="1" applyFill="1" applyBorder="1" applyAlignment="1">
      <alignment horizontal="center"/>
    </xf>
    <xf numFmtId="166" fontId="1" fillId="24" borderId="41" xfId="10" applyNumberFormat="1" applyFont="1" applyFill="1" applyBorder="1" applyAlignment="1">
      <alignment horizontal="center"/>
    </xf>
    <xf numFmtId="166" fontId="1" fillId="34" borderId="54" xfId="10" applyNumberFormat="1" applyFont="1" applyFill="1" applyBorder="1" applyAlignment="1">
      <alignment horizontal="center"/>
    </xf>
    <xf numFmtId="167" fontId="1" fillId="35" borderId="54" xfId="10" applyNumberFormat="1" applyFont="1" applyFill="1" applyBorder="1" applyAlignment="1">
      <alignment horizontal="center"/>
    </xf>
    <xf numFmtId="2" fontId="1" fillId="26" borderId="40" xfId="10" applyNumberFormat="1" applyFont="1" applyFill="1" applyBorder="1" applyAlignment="1">
      <alignment horizontal="center"/>
    </xf>
    <xf numFmtId="0" fontId="1" fillId="20" borderId="54" xfId="6" applyFont="1" applyFill="1" applyBorder="1" applyAlignment="1" applyProtection="1">
      <alignment horizontal="center"/>
    </xf>
    <xf numFmtId="164" fontId="1" fillId="21" borderId="54" xfId="6" applyNumberFormat="1" applyFont="1" applyFill="1" applyBorder="1" applyAlignment="1" applyProtection="1">
      <alignment horizontal="center"/>
    </xf>
    <xf numFmtId="164" fontId="1" fillId="37" borderId="54" xfId="6" applyNumberFormat="1" applyFont="1" applyFill="1" applyBorder="1" applyAlignment="1" applyProtection="1">
      <alignment horizontal="center"/>
    </xf>
    <xf numFmtId="0" fontId="1" fillId="2" borderId="0" xfId="10" applyFill="1" applyAlignment="1"/>
    <xf numFmtId="164" fontId="21" fillId="5" borderId="7" xfId="0" applyNumberFormat="1" applyFont="1" applyFill="1" applyBorder="1" applyAlignment="1" applyProtection="1">
      <alignment horizontal="left"/>
      <protection locked="0"/>
    </xf>
    <xf numFmtId="0" fontId="21" fillId="7" borderId="61" xfId="0" applyFont="1" applyFill="1" applyBorder="1" applyAlignment="1" applyProtection="1">
      <alignment horizontal="center"/>
    </xf>
    <xf numFmtId="0" fontId="21" fillId="7" borderId="30" xfId="0" applyFont="1" applyFill="1" applyBorder="1" applyAlignment="1" applyProtection="1">
      <alignment horizontal="center"/>
    </xf>
    <xf numFmtId="0" fontId="23" fillId="4" borderId="0" xfId="0" applyFont="1" applyFill="1" applyBorder="1" applyAlignment="1" applyProtection="1">
      <alignment horizontal="center"/>
    </xf>
    <xf numFmtId="0" fontId="23" fillId="0" borderId="0" xfId="0" applyFont="1" applyAlignment="1" applyProtection="1">
      <alignment horizontal="center"/>
    </xf>
    <xf numFmtId="0" fontId="21" fillId="7" borderId="61" xfId="0" applyFont="1" applyFill="1" applyBorder="1" applyAlignment="1">
      <alignment horizontal="center" shrinkToFit="1"/>
    </xf>
    <xf numFmtId="0" fontId="21" fillId="7" borderId="50" xfId="0" applyFont="1" applyFill="1" applyBorder="1" applyAlignment="1">
      <alignment horizontal="center" shrinkToFit="1"/>
    </xf>
    <xf numFmtId="0" fontId="21" fillId="7" borderId="30" xfId="0" applyFont="1" applyFill="1" applyBorder="1" applyAlignment="1">
      <alignment horizontal="center" shrinkToFit="1"/>
    </xf>
    <xf numFmtId="0" fontId="24" fillId="4" borderId="2" xfId="0" applyFont="1" applyFill="1" applyBorder="1" applyAlignment="1">
      <alignment horizontal="center"/>
    </xf>
    <xf numFmtId="0" fontId="21" fillId="0" borderId="2" xfId="0" applyFont="1" applyBorder="1" applyAlignment="1"/>
    <xf numFmtId="0" fontId="23" fillId="4" borderId="0" xfId="0" applyFont="1" applyFill="1" applyBorder="1" applyAlignment="1">
      <alignment horizontal="center"/>
    </xf>
    <xf numFmtId="0" fontId="23" fillId="0" borderId="0" xfId="0" applyFont="1" applyBorder="1" applyAlignment="1"/>
  </cellXfs>
  <cellStyles count="11">
    <cellStyle name="Standard" xfId="0" builtinId="0"/>
    <cellStyle name="Standard 2" xfId="10"/>
    <cellStyle name="Standard 2 2" xfId="7"/>
    <cellStyle name="Standard_1996" xfId="1"/>
    <cellStyle name="Standard_1996 2" xfId="9"/>
    <cellStyle name="Standard_1996_gewMW" xfId="2"/>
    <cellStyle name="Standard_gewMW" xfId="3"/>
    <cellStyle name="Standard_KFA" xfId="8"/>
    <cellStyle name="Standard_meta1" xfId="4"/>
    <cellStyle name="Standard_Monatsblatt" xfId="5"/>
    <cellStyle name="Standard_r99sep" xfId="6"/>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p2/Archiv_Mafri/Excel/rain-dat/WDCPC_wet_ion.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ules\julesc\My%20Documents\Bill\narsto_template_atmos_chem_capmon_v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DCPC-r200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t_Ion_Chemistry"/>
      <sheetName val="PickLists"/>
    </sheetNames>
    <sheetDataSet>
      <sheetData sheetId="0" refreshError="1"/>
      <sheetData sheetId="1" refreshError="1">
        <row r="2">
          <cell r="H2" t="str">
            <v xml:space="preserve">mm </v>
          </cell>
          <cell r="I2" t="str">
            <v xml:space="preserve">AC                </v>
          </cell>
          <cell r="K2" t="str">
            <v>Daily</v>
          </cell>
          <cell r="M2" t="str">
            <v>Not Filtered</v>
          </cell>
          <cell r="N2" t="str">
            <v>Not Preserved</v>
          </cell>
          <cell r="P2" t="str">
            <v>No Precipitation Occurred</v>
          </cell>
          <cell r="Q2" t="str">
            <v>Not Applicable</v>
          </cell>
          <cell r="S2" t="str">
            <v>V0</v>
          </cell>
        </row>
        <row r="3">
          <cell r="A3" t="str">
            <v>Wet_Ion_Chemistry</v>
          </cell>
          <cell r="B3" t="str">
            <v>Albania</v>
          </cell>
          <cell r="C3" t="str">
            <v>STN</v>
          </cell>
          <cell r="D3" t="str">
            <v>AR5000101Q08</v>
          </cell>
          <cell r="E3" t="str">
            <v>CALAFATE- SANTA</v>
          </cell>
          <cell r="F3" t="str">
            <v xml:space="preserve">ABW </v>
          </cell>
          <cell r="H3" t="str">
            <v>pH units</v>
          </cell>
          <cell r="I3" t="str">
            <v xml:space="preserve">Acid Titration </v>
          </cell>
          <cell r="K3" t="str">
            <v>Weekly</v>
          </cell>
          <cell r="L3" t="str">
            <v>Automated_Wet_Only</v>
          </cell>
          <cell r="M3" t="str">
            <v>Filtered</v>
          </cell>
          <cell r="N3" t="str">
            <v>Chilled</v>
          </cell>
          <cell r="O3" t="str">
            <v>Leaked in Transit</v>
          </cell>
          <cell r="P3" t="str">
            <v>Rain</v>
          </cell>
          <cell r="Q3" t="str">
            <v>Clean and Clear</v>
          </cell>
          <cell r="R3" t="str">
            <v>Dust</v>
          </cell>
          <cell r="S3" t="str">
            <v>V1</v>
          </cell>
        </row>
        <row r="4">
          <cell r="A4" t="str">
            <v>Wet_Ion_Intercomparison</v>
          </cell>
          <cell r="B4" t="str">
            <v xml:space="preserve">Faculty of Natural Sciences, University of Tirana  </v>
          </cell>
          <cell r="C4" t="str">
            <v>FLT</v>
          </cell>
          <cell r="D4" t="str">
            <v>AR6000101Q08</v>
          </cell>
          <cell r="E4" t="str">
            <v>LOPEZ - BUENOS AIRES</v>
          </cell>
          <cell r="F4" t="str">
            <v xml:space="preserve">AFG </v>
          </cell>
          <cell r="H4" t="str">
            <v>μS/cm</v>
          </cell>
          <cell r="I4" t="str">
            <v xml:space="preserve">Alimarine   </v>
          </cell>
          <cell r="K4" t="str">
            <v>Event</v>
          </cell>
          <cell r="L4" t="str">
            <v>Manual_Wet_Only</v>
          </cell>
          <cell r="N4" t="str">
            <v>Chloroform Added</v>
          </cell>
          <cell r="O4" t="str">
            <v>Leaking Alquinot-Sample OK</v>
          </cell>
          <cell r="P4" t="str">
            <v>Snow</v>
          </cell>
          <cell r="Q4" t="str">
            <v>Contaminated Sample</v>
          </cell>
          <cell r="R4" t="str">
            <v>Disruptive Farming</v>
          </cell>
          <cell r="S4" t="str">
            <v>V2</v>
          </cell>
        </row>
        <row r="5">
          <cell r="A5" t="str">
            <v>Other_Wet_Ion_Chemistry</v>
          </cell>
          <cell r="C5" t="str">
            <v>SHP</v>
          </cell>
          <cell r="D5" t="str">
            <v>AR7000101Q08</v>
          </cell>
          <cell r="E5" t="str">
            <v>Ushuaia</v>
          </cell>
          <cell r="F5" t="str">
            <v xml:space="preserve">AGO </v>
          </cell>
          <cell r="H5" t="str">
            <v>mg/L</v>
          </cell>
          <cell r="I5" t="str">
            <v xml:space="preserve">Alkaline Titration </v>
          </cell>
          <cell r="K5" t="str">
            <v>Monthly</v>
          </cell>
          <cell r="L5" t="str">
            <v>Bulk</v>
          </cell>
          <cell r="N5" t="str">
            <v>Thymol Added</v>
          </cell>
          <cell r="O5" t="str">
            <v>Insufficient Quantity</v>
          </cell>
          <cell r="P5" t="str">
            <v>Freezing Rain (Glaze)</v>
          </cell>
          <cell r="Q5" t="str">
            <v>Bulk Sample</v>
          </cell>
          <cell r="R5" t="str">
            <v>Construction</v>
          </cell>
          <cell r="S5" t="str">
            <v>V3</v>
          </cell>
        </row>
        <row r="6">
          <cell r="A6" t="str">
            <v>Wet_Trace_Metal_Chemistry</v>
          </cell>
          <cell r="B6" t="str">
            <v>Algeria</v>
          </cell>
          <cell r="D6" t="str">
            <v>AT0200101Q08</v>
          </cell>
          <cell r="E6" t="str">
            <v>Illmitz</v>
          </cell>
          <cell r="F6" t="str">
            <v xml:space="preserve">AIA </v>
          </cell>
          <cell r="H6" t="str">
            <v>μeq/L</v>
          </cell>
          <cell r="I6" t="str">
            <v>CE</v>
          </cell>
          <cell r="L6" t="str">
            <v>Automated_Dry_Only</v>
          </cell>
          <cell r="N6" t="str">
            <v>Other Preservative</v>
          </cell>
          <cell r="O6" t="str">
            <v>Too Contaminated to Analyze</v>
          </cell>
          <cell r="P6" t="str">
            <v>Mixed</v>
          </cell>
          <cell r="Q6" t="str">
            <v>Partial Sample</v>
          </cell>
          <cell r="R6" t="str">
            <v>Smoke</v>
          </cell>
          <cell r="S6" t="str">
            <v>V4</v>
          </cell>
        </row>
        <row r="7">
          <cell r="A7" t="str">
            <v>Wet_Organic_Chemistry</v>
          </cell>
          <cell r="B7" t="str">
            <v>Office National de la Meteorologie Department de la Recherche</v>
          </cell>
          <cell r="D7" t="str">
            <v>AT0400101Q08</v>
          </cell>
          <cell r="E7" t="str">
            <v>St. Koloman</v>
          </cell>
          <cell r="F7" t="str">
            <v xml:space="preserve">ALB </v>
          </cell>
          <cell r="H7" t="str">
            <v>g</v>
          </cell>
          <cell r="I7" t="str">
            <v xml:space="preserve">Chronovoltamper     </v>
          </cell>
          <cell r="L7" t="str">
            <v>Manual_Dry_Only</v>
          </cell>
          <cell r="O7" t="str">
            <v>Sample Missing</v>
          </cell>
          <cell r="P7" t="str">
            <v>Dew</v>
          </cell>
          <cell r="Q7" t="str">
            <v>Sample Spilled or Leaked</v>
          </cell>
          <cell r="R7" t="str">
            <v>Ash</v>
          </cell>
          <cell r="S7" t="str">
            <v>V5</v>
          </cell>
        </row>
        <row r="8">
          <cell r="A8" t="str">
            <v>Dry_Deposition</v>
          </cell>
          <cell r="D8" t="str">
            <v>AT0500101Q08</v>
          </cell>
          <cell r="E8" t="str">
            <v>Vorhegg</v>
          </cell>
          <cell r="F8" t="str">
            <v xml:space="preserve">AND </v>
          </cell>
          <cell r="H8" t="str">
            <v>L</v>
          </cell>
          <cell r="I8" t="str">
            <v xml:space="preserve">Conductivity Cell </v>
          </cell>
          <cell r="O8" t="str">
            <v>Water in Dry Sample</v>
          </cell>
          <cell r="P8" t="str">
            <v>Frost</v>
          </cell>
          <cell r="Q8" t="str">
            <v>Manually Obtained Sample</v>
          </cell>
          <cell r="R8" t="str">
            <v>Odor</v>
          </cell>
          <cell r="S8" t="str">
            <v>V6</v>
          </cell>
        </row>
        <row r="9">
          <cell r="B9" t="str">
            <v>Argentina</v>
          </cell>
          <cell r="D9" t="str">
            <v>AT8000101Q08</v>
          </cell>
          <cell r="E9" t="str">
            <v>Retz</v>
          </cell>
          <cell r="F9" t="str">
            <v xml:space="preserve">ANT </v>
          </cell>
          <cell r="I9" t="str">
            <v>Conductometric</v>
          </cell>
          <cell r="O9" t="str">
            <v>Exceeded Holding Time</v>
          </cell>
          <cell r="P9" t="str">
            <v>Precipitation Uncertain</v>
          </cell>
          <cell r="Q9" t="str">
            <v>Sampler Failure</v>
          </cell>
          <cell r="R9" t="str">
            <v>Severe Weather</v>
          </cell>
          <cell r="S9" t="str">
            <v>M1</v>
          </cell>
        </row>
        <row r="10">
          <cell r="B10" t="str">
            <v>Atmospheric Chemistry Center Servicio Meteorologico Nacional</v>
          </cell>
          <cell r="D10" t="str">
            <v>AT9000101Q08</v>
          </cell>
          <cell r="E10" t="str">
            <v>Wiel</v>
          </cell>
          <cell r="F10" t="str">
            <v xml:space="preserve">ARE </v>
          </cell>
          <cell r="I10" t="str">
            <v xml:space="preserve">Coulometric </v>
          </cell>
          <cell r="O10" t="str">
            <v>Sample Not Preserved</v>
          </cell>
          <cell r="P10" t="str">
            <v>Sample Missing</v>
          </cell>
          <cell r="Q10" t="str">
            <v>Standard (Rain) Gauge Problem</v>
          </cell>
          <cell r="R10" t="str">
            <v xml:space="preserve">Volcanic Activity </v>
          </cell>
          <cell r="S10" t="str">
            <v>M2</v>
          </cell>
        </row>
        <row r="11">
          <cell r="D11" t="str">
            <v>AU2000101Q08</v>
          </cell>
          <cell r="E11" t="str">
            <v>Cape Grim</v>
          </cell>
          <cell r="F11" t="str">
            <v xml:space="preserve">ARG </v>
          </cell>
          <cell r="I11" t="str">
            <v>EDTA</v>
          </cell>
          <cell r="O11" t="str">
            <v>Sample Diluted for Analysis</v>
          </cell>
          <cell r="P11" t="str">
            <v>QC Sample</v>
          </cell>
          <cell r="R11" t="str">
            <v>Seismic Activity</v>
          </cell>
          <cell r="S11" t="str">
            <v>H1</v>
          </cell>
        </row>
        <row r="12">
          <cell r="B12" t="str">
            <v>Australia</v>
          </cell>
          <cell r="D12" t="str">
            <v>AU3000101Q08</v>
          </cell>
          <cell r="E12" t="str">
            <v>COFFS HARBOUR N.</v>
          </cell>
          <cell r="F12" t="str">
            <v xml:space="preserve">ARM </v>
          </cell>
          <cell r="I12" t="str">
            <v>FAAS</v>
          </cell>
          <cell r="P12" t="str">
            <v>Field Blank</v>
          </cell>
          <cell r="R12" t="str">
            <v>Wind Blown Snow Collected</v>
          </cell>
        </row>
        <row r="13">
          <cell r="B13" t="str">
            <v>Division of Atmospheric Research CSIRO</v>
          </cell>
          <cell r="D13" t="str">
            <v>AU6000101Q08</v>
          </cell>
          <cell r="E13" t="str">
            <v>Darwin Airport</v>
          </cell>
          <cell r="F13" t="str">
            <v xml:space="preserve">ASM </v>
          </cell>
          <cell r="I13" t="str">
            <v>FES</v>
          </cell>
          <cell r="R13" t="str">
            <v>Snow Surface near Collector Top</v>
          </cell>
        </row>
        <row r="14">
          <cell r="D14" t="str">
            <v>AU9001101Q08</v>
          </cell>
          <cell r="E14" t="str">
            <v>WAGGA WAGGA</v>
          </cell>
          <cell r="F14" t="str">
            <v xml:space="preserve">ATG </v>
          </cell>
          <cell r="I14" t="str">
            <v xml:space="preserve">Flameless AA </v>
          </cell>
        </row>
        <row r="15">
          <cell r="B15" t="str">
            <v>Austria</v>
          </cell>
          <cell r="D15" t="str">
            <v>BA3000101Q08</v>
          </cell>
          <cell r="E15" t="str">
            <v>Ivan Sedlo, Bosnia Hercegovina</v>
          </cell>
          <cell r="F15" t="str">
            <v xml:space="preserve">AUS </v>
          </cell>
          <cell r="I15" t="str">
            <v>GFAA</v>
          </cell>
        </row>
        <row r="16">
          <cell r="B16" t="str">
            <v>Technical University of Vienna, Department of Environmental Analysis</v>
          </cell>
          <cell r="D16" t="str">
            <v>BB2000101Q08</v>
          </cell>
          <cell r="E16" t="str">
            <v>Caribbean Meteorological Institute</v>
          </cell>
          <cell r="F16" t="str">
            <v xml:space="preserve">AUT </v>
          </cell>
          <cell r="I16" t="str">
            <v xml:space="preserve">Glass Electrode </v>
          </cell>
        </row>
        <row r="17">
          <cell r="B17" t="str">
            <v>Umweltbundesamt - Klagenfurt</v>
          </cell>
          <cell r="D17" t="str">
            <v>BG8000101Q08</v>
          </cell>
          <cell r="E17" t="str">
            <v>ROJEN/Guletchitz</v>
          </cell>
          <cell r="F17" t="str">
            <v xml:space="preserve">AZE </v>
          </cell>
          <cell r="I17" t="str">
            <v>Greiss</v>
          </cell>
        </row>
        <row r="18">
          <cell r="B18" t="str">
            <v>Umweltbundesamt - Wien</v>
          </cell>
          <cell r="D18" t="str">
            <v>BM9000101Q08</v>
          </cell>
          <cell r="E18" t="str">
            <v>ST. DAVID'S HEAD</v>
          </cell>
          <cell r="F18" t="str">
            <v xml:space="preserve">BDI </v>
          </cell>
          <cell r="I18" t="str">
            <v>Hg(CNS)2</v>
          </cell>
        </row>
        <row r="19">
          <cell r="B19" t="str">
            <v xml:space="preserve">IAEA Laboratory  </v>
          </cell>
          <cell r="D19" t="str">
            <v>BR1000101Q08</v>
          </cell>
          <cell r="E19" t="str">
            <v>Arembepe</v>
          </cell>
          <cell r="F19" t="str">
            <v xml:space="preserve">BEL </v>
          </cell>
          <cell r="I19" t="str">
            <v>Hg(NO3)2</v>
          </cell>
        </row>
        <row r="20">
          <cell r="D20" t="str">
            <v>BY2500101Q08</v>
          </cell>
          <cell r="E20" t="str">
            <v>Berezina Biosphere Reserve</v>
          </cell>
          <cell r="F20" t="str">
            <v xml:space="preserve">BEN </v>
          </cell>
          <cell r="I20" t="str">
            <v xml:space="preserve">Hydrazine </v>
          </cell>
        </row>
        <row r="21">
          <cell r="B21" t="str">
            <v>Bahrain</v>
          </cell>
          <cell r="D21" t="str">
            <v>BY8060101Q08</v>
          </cell>
          <cell r="E21" t="str">
            <v>VYSOKOE</v>
          </cell>
          <cell r="F21" t="str">
            <v xml:space="preserve">BFA </v>
          </cell>
          <cell r="I21" t="str">
            <v>IC</v>
          </cell>
        </row>
        <row r="22">
          <cell r="B22" t="str">
            <v>Environmental Affairs  - Bahrain</v>
          </cell>
          <cell r="D22" t="str">
            <v>CA1000101Q08</v>
          </cell>
          <cell r="E22" t="str">
            <v>Armstrong</v>
          </cell>
          <cell r="F22" t="str">
            <v xml:space="preserve">BGD </v>
          </cell>
          <cell r="I22" t="str">
            <v>ICP-AES</v>
          </cell>
        </row>
        <row r="23">
          <cell r="D23" t="str">
            <v>CA1011101Q08</v>
          </cell>
          <cell r="E23" t="str">
            <v>Algoma</v>
          </cell>
          <cell r="F23" t="str">
            <v xml:space="preserve">BGR </v>
          </cell>
          <cell r="I23" t="str">
            <v>ICP-MS</v>
          </cell>
        </row>
        <row r="24">
          <cell r="B24" t="str">
            <v>Belarus</v>
          </cell>
          <cell r="D24" t="str">
            <v>CA2000101Q08</v>
          </cell>
          <cell r="E24" t="str">
            <v>Bay d'Espoir</v>
          </cell>
          <cell r="F24" t="str">
            <v xml:space="preserve">BHR </v>
          </cell>
          <cell r="I24" t="str">
            <v>INAA</v>
          </cell>
        </row>
        <row r="25">
          <cell r="B25" t="str">
            <v xml:space="preserve">Minsk Hydrochemical Laboratory  </v>
          </cell>
          <cell r="D25" t="str">
            <v>CA2100101Q08</v>
          </cell>
          <cell r="E25" t="str">
            <v>Bay d'Espoir B</v>
          </cell>
          <cell r="F25" t="str">
            <v xml:space="preserve">BHS </v>
          </cell>
          <cell r="I25" t="str">
            <v xml:space="preserve">IS </v>
          </cell>
        </row>
        <row r="26">
          <cell r="D26" t="str">
            <v>CA2220101Q08</v>
          </cell>
          <cell r="E26" t="str">
            <v>Bonner Lake</v>
          </cell>
          <cell r="F26" t="str">
            <v xml:space="preserve">BIH </v>
          </cell>
          <cell r="I26" t="str">
            <v xml:space="preserve">ISE  </v>
          </cell>
        </row>
        <row r="27">
          <cell r="B27" t="str">
            <v>Benin</v>
          </cell>
          <cell r="D27" t="str">
            <v>CA2350101Q08</v>
          </cell>
          <cell r="E27" t="str">
            <v>Cormak B</v>
          </cell>
          <cell r="F27" t="str">
            <v xml:space="preserve">BLR </v>
          </cell>
          <cell r="I27" t="str">
            <v>IVA</v>
          </cell>
        </row>
        <row r="28">
          <cell r="B28" t="str">
            <v>Universite Nationale du Benin Laboratoire de Climatologie</v>
          </cell>
          <cell r="D28" t="str">
            <v>CA2390101Q08</v>
          </cell>
          <cell r="E28" t="str">
            <v>Cormak</v>
          </cell>
          <cell r="F28" t="str">
            <v xml:space="preserve">BLZ </v>
          </cell>
          <cell r="I28" t="str">
            <v>J.A. Emission Spec (ICAP)</v>
          </cell>
        </row>
        <row r="29">
          <cell r="D29" t="str">
            <v>CA2400101Q08</v>
          </cell>
          <cell r="E29" t="str">
            <v>Chapais</v>
          </cell>
          <cell r="F29" t="str">
            <v xml:space="preserve">BMU </v>
          </cell>
          <cell r="I29" t="str">
            <v xml:space="preserve">Mass   </v>
          </cell>
        </row>
        <row r="30">
          <cell r="B30" t="str">
            <v>Brazil</v>
          </cell>
          <cell r="D30" t="str">
            <v>CA2410101Q08</v>
          </cell>
          <cell r="E30" t="str">
            <v>Chalk River</v>
          </cell>
          <cell r="F30" t="str">
            <v xml:space="preserve">BOL </v>
          </cell>
          <cell r="I30" t="str">
            <v xml:space="preserve">NEDA1           </v>
          </cell>
        </row>
        <row r="31">
          <cell r="B31" t="str">
            <v>Chemistry Institute Departmento de Quimica Analitica</v>
          </cell>
          <cell r="D31" t="str">
            <v>CA2550101Q08</v>
          </cell>
          <cell r="E31" t="str">
            <v>Cree Lake</v>
          </cell>
          <cell r="F31" t="str">
            <v xml:space="preserve">BRA </v>
          </cell>
          <cell r="I31" t="str">
            <v>Nephelometric</v>
          </cell>
        </row>
        <row r="32">
          <cell r="D32" t="str">
            <v>CA2600101Q08</v>
          </cell>
          <cell r="E32" t="str">
            <v>Egbert</v>
          </cell>
          <cell r="F32" t="str">
            <v xml:space="preserve">BRB </v>
          </cell>
          <cell r="I32" t="str">
            <v xml:space="preserve">Nephelometric Turbidimetric  </v>
          </cell>
        </row>
        <row r="33">
          <cell r="B33" t="str">
            <v>Bulgaria</v>
          </cell>
          <cell r="D33" t="str">
            <v>CA2610101Q08</v>
          </cell>
          <cell r="E33" t="str">
            <v>Dorset</v>
          </cell>
          <cell r="F33" t="str">
            <v xml:space="preserve">BRN </v>
          </cell>
          <cell r="I33" t="str">
            <v xml:space="preserve">Nessler's Reagent </v>
          </cell>
        </row>
        <row r="34">
          <cell r="B34" t="str">
            <v>National Institute of Meteorology &amp; Hydrology - Bulgaria</v>
          </cell>
          <cell r="D34" t="str">
            <v>CA2700101Q08</v>
          </cell>
          <cell r="E34" t="str">
            <v>Experimental Lakes Area</v>
          </cell>
          <cell r="F34" t="str">
            <v xml:space="preserve">BTN </v>
          </cell>
          <cell r="I34" t="str">
            <v xml:space="preserve">Photometric Titration </v>
          </cell>
        </row>
        <row r="35">
          <cell r="D35" t="str">
            <v>CA3000101Q08</v>
          </cell>
          <cell r="E35" t="str">
            <v>Edson</v>
          </cell>
          <cell r="F35" t="str">
            <v xml:space="preserve">BWA </v>
          </cell>
          <cell r="I35" t="str">
            <v>PIXE</v>
          </cell>
        </row>
        <row r="36">
          <cell r="B36" t="str">
            <v>Cameroun</v>
          </cell>
          <cell r="D36" t="str">
            <v>CA3010101Q08</v>
          </cell>
          <cell r="E36" t="str">
            <v>Esther</v>
          </cell>
          <cell r="F36" t="str">
            <v xml:space="preserve">CAF </v>
          </cell>
          <cell r="I36" t="str">
            <v xml:space="preserve">Potentiometric   </v>
          </cell>
        </row>
        <row r="37">
          <cell r="B37" t="str">
            <v>FLASH Department Geographie</v>
          </cell>
          <cell r="D37" t="str">
            <v>CA3015101Q08</v>
          </cell>
          <cell r="E37" t="str">
            <v>EGBERT</v>
          </cell>
          <cell r="F37" t="str">
            <v xml:space="preserve">CAN </v>
          </cell>
          <cell r="I37" t="str">
            <v>Scale</v>
          </cell>
        </row>
        <row r="38">
          <cell r="D38" t="str">
            <v>CA3600101Q08</v>
          </cell>
          <cell r="E38" t="str">
            <v>N. N.</v>
          </cell>
          <cell r="F38" t="str">
            <v xml:space="preserve">CHE </v>
          </cell>
          <cell r="I38" t="str">
            <v>Sodium Phenolate/Hypochiorite</v>
          </cell>
        </row>
        <row r="39">
          <cell r="B39" t="str">
            <v>Canada</v>
          </cell>
          <cell r="D39" t="str">
            <v>CA5000101Q08</v>
          </cell>
          <cell r="E39" t="str">
            <v>Fort Simpson</v>
          </cell>
          <cell r="F39" t="str">
            <v xml:space="preserve">CHL </v>
          </cell>
          <cell r="I39" t="str">
            <v>Spectrophotometer(UV Visible)</v>
          </cell>
        </row>
        <row r="40">
          <cell r="B40" t="str">
            <v>Canadian Air &amp; Precipitation Monitoring Network (CAPMoN)</v>
          </cell>
          <cell r="D40" t="str">
            <v>CA5022103Q08</v>
          </cell>
          <cell r="E40" t="str">
            <v>Goose</v>
          </cell>
          <cell r="F40" t="str">
            <v xml:space="preserve">CHN </v>
          </cell>
          <cell r="I40" t="str">
            <v xml:space="preserve">Thorin   </v>
          </cell>
        </row>
        <row r="41">
          <cell r="B41" t="str">
            <v xml:space="preserve">YORK  </v>
          </cell>
          <cell r="D41" t="str">
            <v>CA5022106Q08</v>
          </cell>
          <cell r="E41" t="str">
            <v>GOOSE BAY</v>
          </cell>
          <cell r="F41" t="str">
            <v xml:space="preserve">CIV </v>
          </cell>
          <cell r="I41" t="str">
            <v xml:space="preserve">Turbidimetric </v>
          </cell>
        </row>
        <row r="42">
          <cell r="B42" t="str">
            <v xml:space="preserve">IWD  </v>
          </cell>
          <cell r="D42" t="str">
            <v>CA5030101Q08</v>
          </cell>
          <cell r="E42" t="str">
            <v>HARROW</v>
          </cell>
          <cell r="F42" t="str">
            <v xml:space="preserve">CMR </v>
          </cell>
          <cell r="I42" t="str">
            <v xml:space="preserve">TVA   </v>
          </cell>
        </row>
        <row r="43">
          <cell r="D43" t="str">
            <v>CA5033101Q08</v>
          </cell>
          <cell r="E43" t="str">
            <v>Harcourt</v>
          </cell>
          <cell r="F43" t="str">
            <v xml:space="preserve">COD </v>
          </cell>
          <cell r="I43" t="str">
            <v xml:space="preserve">UV            </v>
          </cell>
        </row>
        <row r="44">
          <cell r="B44" t="str">
            <v>Chile</v>
          </cell>
          <cell r="D44" t="str">
            <v>CA5033102Q08</v>
          </cell>
          <cell r="E44" t="str">
            <v>Harcourt B</v>
          </cell>
          <cell r="F44" t="str">
            <v xml:space="preserve">COG </v>
          </cell>
          <cell r="I44" t="str">
            <v>Volume</v>
          </cell>
        </row>
        <row r="45">
          <cell r="B45" t="str">
            <v>Centro Nacional Del Medio Ambiente (CENMA)</v>
          </cell>
          <cell r="D45" t="str">
            <v>CA5042101Q08</v>
          </cell>
          <cell r="E45" t="str">
            <v>Island Lake</v>
          </cell>
          <cell r="F45" t="str">
            <v xml:space="preserve">COK </v>
          </cell>
          <cell r="I45" t="str">
            <v>XRF</v>
          </cell>
        </row>
        <row r="46">
          <cell r="B46" t="str">
            <v>Comision Chilena de Energia Nuclear</v>
          </cell>
          <cell r="D46" t="str">
            <v>CA5044101Q08</v>
          </cell>
          <cell r="E46" t="str">
            <v>Jackson</v>
          </cell>
          <cell r="F46" t="str">
            <v xml:space="preserve">COL </v>
          </cell>
          <cell r="I46" t="str">
            <v xml:space="preserve">OTHER </v>
          </cell>
        </row>
        <row r="47">
          <cell r="D47" t="str">
            <v>CA5048101Q08</v>
          </cell>
          <cell r="E47" t="str">
            <v>Kejimkujik</v>
          </cell>
          <cell r="F47" t="str">
            <v xml:space="preserve">COM </v>
          </cell>
        </row>
        <row r="48">
          <cell r="B48" t="str">
            <v>China</v>
          </cell>
          <cell r="D48" t="str">
            <v>CA5050101Q08</v>
          </cell>
          <cell r="E48" t="str">
            <v>Kelowna</v>
          </cell>
          <cell r="F48" t="str">
            <v xml:space="preserve">CPV </v>
          </cell>
        </row>
        <row r="49">
          <cell r="B49" t="str">
            <v>Institute of Atmospheric Chemistry, Chinese Academy of Meteorology</v>
          </cell>
          <cell r="D49" t="str">
            <v>CA5080101Q08</v>
          </cell>
          <cell r="E49" t="str">
            <v>Longwoods</v>
          </cell>
          <cell r="F49" t="str">
            <v xml:space="preserve">CRI </v>
          </cell>
        </row>
        <row r="50">
          <cell r="B50" t="str">
            <v>Hong Kong Government Laboratory, Air Chemistry Section</v>
          </cell>
          <cell r="D50" t="str">
            <v>CA5100101Q08</v>
          </cell>
          <cell r="E50" t="str">
            <v>MANIWAKI</v>
          </cell>
          <cell r="F50" t="str">
            <v xml:space="preserve">CUB </v>
          </cell>
        </row>
        <row r="51">
          <cell r="D51" t="str">
            <v>CA5101101Q08</v>
          </cell>
          <cell r="E51" t="str">
            <v>McCreary</v>
          </cell>
          <cell r="F51" t="str">
            <v xml:space="preserve">CYM </v>
          </cell>
        </row>
        <row r="52">
          <cell r="D52" t="str">
            <v>CA5210101Q08</v>
          </cell>
          <cell r="E52" t="str">
            <v>Montmorency</v>
          </cell>
          <cell r="F52" t="str">
            <v xml:space="preserve">CYP </v>
          </cell>
        </row>
        <row r="53">
          <cell r="B53" t="str">
            <v>Cote D'Ivoire</v>
          </cell>
          <cell r="D53" t="str">
            <v>CA5300101Q08</v>
          </cell>
          <cell r="E53" t="str">
            <v>Mingan</v>
          </cell>
          <cell r="F53" t="str">
            <v xml:space="preserve">CZE </v>
          </cell>
        </row>
        <row r="54">
          <cell r="B54" t="str">
            <v xml:space="preserve">Laboratoire National d'Essais de Qualite de Metrologie et d'Analysis (Lanema)  </v>
          </cell>
          <cell r="D54" t="str">
            <v>CA5400101Q08</v>
          </cell>
          <cell r="E54" t="str">
            <v>MOULD BAY</v>
          </cell>
          <cell r="F54" t="str">
            <v xml:space="preserve">DEU </v>
          </cell>
        </row>
        <row r="55">
          <cell r="D55" t="str">
            <v>CA5900101Q08</v>
          </cell>
          <cell r="E55" t="str">
            <v>Nitchequon</v>
          </cell>
          <cell r="F55" t="str">
            <v xml:space="preserve">DJI </v>
          </cell>
        </row>
        <row r="56">
          <cell r="B56" t="str">
            <v>Croatia</v>
          </cell>
          <cell r="D56" t="str">
            <v>CA6000101Q08</v>
          </cell>
          <cell r="E56" t="str">
            <v>Mt. Forest</v>
          </cell>
          <cell r="F56" t="str">
            <v xml:space="preserve">DMA </v>
          </cell>
        </row>
        <row r="57">
          <cell r="B57" t="str">
            <v xml:space="preserve">Meteorological &amp; Hydrological Service of Croatia  </v>
          </cell>
          <cell r="D57" t="str">
            <v>CA6050101Q08</v>
          </cell>
          <cell r="E57" t="str">
            <v>Pickle Lake</v>
          </cell>
          <cell r="F57" t="str">
            <v xml:space="preserve">DNK </v>
          </cell>
        </row>
        <row r="58">
          <cell r="D58" t="str">
            <v>CA6060101Q08</v>
          </cell>
          <cell r="E58" t="str">
            <v>Port Cartier</v>
          </cell>
          <cell r="F58" t="str">
            <v xml:space="preserve">DOM </v>
          </cell>
        </row>
        <row r="59">
          <cell r="B59" t="str">
            <v>Cyprus</v>
          </cell>
          <cell r="D59" t="str">
            <v>CA6075101Q08</v>
          </cell>
          <cell r="E59" t="str">
            <v>Priceville</v>
          </cell>
          <cell r="F59" t="str">
            <v xml:space="preserve">DZA </v>
          </cell>
        </row>
        <row r="60">
          <cell r="B60" t="str">
            <v>Ministry of Health - Cyprus</v>
          </cell>
          <cell r="D60" t="str">
            <v>CA7000101Q08</v>
          </cell>
          <cell r="E60" t="str">
            <v>PUNTZI MTN. B.C.</v>
          </cell>
          <cell r="F60" t="str">
            <v xml:space="preserve">ECU </v>
          </cell>
        </row>
        <row r="61">
          <cell r="D61" t="str">
            <v>CA7500101Q08</v>
          </cell>
          <cell r="E61" t="str">
            <v>SABLE ISLAND</v>
          </cell>
          <cell r="F61" t="str">
            <v xml:space="preserve">EGY </v>
          </cell>
        </row>
        <row r="62">
          <cell r="B62" t="str">
            <v>Czech Republic</v>
          </cell>
          <cell r="D62" t="str">
            <v>CA7505101Q08</v>
          </cell>
          <cell r="E62" t="str">
            <v>SATURNA</v>
          </cell>
          <cell r="F62" t="str">
            <v xml:space="preserve">ERI </v>
          </cell>
        </row>
        <row r="63">
          <cell r="B63" t="str">
            <v>Czech Hydrometeorological Institute</v>
          </cell>
          <cell r="D63" t="str">
            <v>CA7545101Q08</v>
          </cell>
          <cell r="E63" t="str">
            <v>SNARE RAPIDS</v>
          </cell>
          <cell r="F63" t="str">
            <v xml:space="preserve">ESH </v>
          </cell>
        </row>
        <row r="64">
          <cell r="D64" t="str">
            <v>CA7570101Q08</v>
          </cell>
          <cell r="E64" t="str">
            <v>Sutton</v>
          </cell>
          <cell r="F64" t="str">
            <v xml:space="preserve">ESP </v>
          </cell>
        </row>
        <row r="65">
          <cell r="B65" t="str">
            <v>Denmark</v>
          </cell>
          <cell r="D65" t="str">
            <v>CA8019101Q08</v>
          </cell>
          <cell r="E65" t="str">
            <v>Warsaw Caves</v>
          </cell>
          <cell r="F65" t="str">
            <v xml:space="preserve">EST </v>
          </cell>
        </row>
        <row r="66">
          <cell r="B66" t="str">
            <v>National Environmental Research Institute - Denmark</v>
          </cell>
          <cell r="D66" t="str">
            <v>CA9000101Q08</v>
          </cell>
          <cell r="E66" t="str">
            <v>Wynyard</v>
          </cell>
          <cell r="F66" t="str">
            <v xml:space="preserve">ETH </v>
          </cell>
        </row>
        <row r="67">
          <cell r="D67" t="str">
            <v>CF1000101Q08</v>
          </cell>
          <cell r="E67" t="str">
            <v>Ngola</v>
          </cell>
          <cell r="F67" t="str">
            <v xml:space="preserve">FIN </v>
          </cell>
        </row>
        <row r="68">
          <cell r="B68" t="str">
            <v>Estonia</v>
          </cell>
          <cell r="D68" t="str">
            <v>CG1000101Q08</v>
          </cell>
          <cell r="E68" t="str">
            <v>Bomassa</v>
          </cell>
          <cell r="F68" t="str">
            <v xml:space="preserve">FJI </v>
          </cell>
        </row>
        <row r="69">
          <cell r="B69" t="str">
            <v xml:space="preserve">Estonian Environmental Research Centre  </v>
          </cell>
          <cell r="D69" t="str">
            <v>CH4000101Q08</v>
          </cell>
          <cell r="E69" t="str">
            <v>Jungfraujoch</v>
          </cell>
          <cell r="F69" t="str">
            <v xml:space="preserve">FLK </v>
          </cell>
        </row>
        <row r="70">
          <cell r="D70" t="str">
            <v>CH7000101Q08</v>
          </cell>
          <cell r="E70" t="str">
            <v>Payerne</v>
          </cell>
          <cell r="F70" t="str">
            <v xml:space="preserve">FRA </v>
          </cell>
        </row>
        <row r="71">
          <cell r="B71" t="str">
            <v>Finland</v>
          </cell>
          <cell r="D71" t="str">
            <v>CI4000101Q08</v>
          </cell>
          <cell r="E71" t="str">
            <v>LAMTO</v>
          </cell>
          <cell r="F71" t="str">
            <v xml:space="preserve">FRO </v>
          </cell>
        </row>
        <row r="72">
          <cell r="B72" t="str">
            <v>Finnish Environment Institute Laboratory</v>
          </cell>
          <cell r="D72" t="str">
            <v>CL5010101Q08</v>
          </cell>
          <cell r="E72" t="str">
            <v>Easter Island</v>
          </cell>
          <cell r="F72" t="str">
            <v xml:space="preserve">FSM </v>
          </cell>
        </row>
        <row r="73">
          <cell r="B73" t="str">
            <v>Finnish Meteorological Institute</v>
          </cell>
          <cell r="D73" t="str">
            <v>CM1000101Q08</v>
          </cell>
          <cell r="E73" t="str">
            <v>Zoetele</v>
          </cell>
          <cell r="F73" t="str">
            <v xml:space="preserve">GAB </v>
          </cell>
        </row>
        <row r="74">
          <cell r="D74" t="str">
            <v>CN1280010Q08</v>
          </cell>
          <cell r="E74" t="str">
            <v>Long Feng Shan</v>
          </cell>
          <cell r="F74" t="str">
            <v xml:space="preserve">GBR </v>
          </cell>
        </row>
        <row r="75">
          <cell r="B75" t="str">
            <v>France</v>
          </cell>
          <cell r="D75" t="str">
            <v>CN4500001Q08</v>
          </cell>
          <cell r="E75" t="str">
            <v>LIN AN</v>
          </cell>
          <cell r="F75" t="str">
            <v xml:space="preserve">GEO </v>
          </cell>
        </row>
        <row r="76">
          <cell r="B76" t="str">
            <v>Meteo France</v>
          </cell>
          <cell r="D76" t="str">
            <v>CN7900001Q08</v>
          </cell>
          <cell r="E76" t="str">
            <v>Shang Diang Zi</v>
          </cell>
          <cell r="F76" t="str">
            <v xml:space="preserve">GHA </v>
          </cell>
        </row>
        <row r="77">
          <cell r="B77" t="str">
            <v xml:space="preserve">MEDIAS-France  </v>
          </cell>
          <cell r="D77" t="str">
            <v>CN8000101Q08</v>
          </cell>
          <cell r="E77" t="str">
            <v>Mount Waliguan</v>
          </cell>
          <cell r="F77" t="str">
            <v xml:space="preserve">GIB </v>
          </cell>
        </row>
        <row r="78">
          <cell r="B78" t="str">
            <v>Laboratoire des Formations Superficielles ORSTOM</v>
          </cell>
          <cell r="D78" t="str">
            <v>CO5000101Q08</v>
          </cell>
          <cell r="E78" t="str">
            <v>LOS GAVIOTAS</v>
          </cell>
          <cell r="F78" t="str">
            <v xml:space="preserve">GIN </v>
          </cell>
        </row>
        <row r="79">
          <cell r="B79" t="str">
            <v xml:space="preserve">OMP Laboratoire d'Aerologie    </v>
          </cell>
          <cell r="D79" t="str">
            <v>CU1000101Q08</v>
          </cell>
          <cell r="E79" t="str">
            <v>La Palma</v>
          </cell>
          <cell r="F79" t="str">
            <v xml:space="preserve">GLP </v>
          </cell>
        </row>
        <row r="80">
          <cell r="B80" t="str">
            <v xml:space="preserve">ETABLI  </v>
          </cell>
          <cell r="D80" t="str">
            <v>CZ1000101Q08</v>
          </cell>
          <cell r="E80" t="str">
            <v>Kosetice     Czech Republic</v>
          </cell>
          <cell r="F80" t="str">
            <v xml:space="preserve">GMB </v>
          </cell>
        </row>
        <row r="81">
          <cell r="B81" t="str">
            <v xml:space="preserve">IRCHA  </v>
          </cell>
          <cell r="D81" t="str">
            <v>CZ8000101Q08</v>
          </cell>
          <cell r="E81" t="str">
            <v>Svratouch    Czech Republic</v>
          </cell>
          <cell r="F81" t="str">
            <v xml:space="preserve">GNB </v>
          </cell>
        </row>
        <row r="82">
          <cell r="B82" t="str">
            <v xml:space="preserve">Cape Verde  </v>
          </cell>
          <cell r="D82" t="str">
            <v>DE1000101Q08</v>
          </cell>
          <cell r="E82" t="str">
            <v>WESTERLAND</v>
          </cell>
          <cell r="F82" t="str">
            <v xml:space="preserve">GNQ </v>
          </cell>
        </row>
        <row r="83">
          <cell r="B83" t="str">
            <v xml:space="preserve">WOLFF  </v>
          </cell>
          <cell r="D83" t="str">
            <v>DE1001101Q08</v>
          </cell>
          <cell r="E83" t="str">
            <v>ARKONA</v>
          </cell>
          <cell r="F83" t="str">
            <v xml:space="preserve">GRC </v>
          </cell>
        </row>
        <row r="84">
          <cell r="D84" t="str">
            <v>DE1096200Q08</v>
          </cell>
          <cell r="E84" t="str">
            <v>Hohenpeissenberg</v>
          </cell>
          <cell r="F84" t="str">
            <v xml:space="preserve">GRD </v>
          </cell>
        </row>
        <row r="85">
          <cell r="B85" t="str">
            <v>Germany</v>
          </cell>
          <cell r="D85" t="str">
            <v>DE2000101Q08</v>
          </cell>
          <cell r="E85" t="str">
            <v>BROTJACKLRIEGEL</v>
          </cell>
          <cell r="F85" t="str">
            <v xml:space="preserve">GRL </v>
          </cell>
        </row>
        <row r="86">
          <cell r="B86" t="str">
            <v>Fraunhofer Institute for Environmental Research (IFU)</v>
          </cell>
          <cell r="D86" t="str">
            <v>DE3000101Q08</v>
          </cell>
          <cell r="E86" t="str">
            <v>DEUSELBACH</v>
          </cell>
          <cell r="F86" t="str">
            <v xml:space="preserve">GTM </v>
          </cell>
        </row>
        <row r="87">
          <cell r="B87" t="str">
            <v>Umweltbundesamt - Langen</v>
          </cell>
          <cell r="D87" t="str">
            <v>DE3200101Q08</v>
          </cell>
          <cell r="E87" t="str">
            <v>Wank</v>
          </cell>
          <cell r="F87" t="str">
            <v xml:space="preserve">GUF </v>
          </cell>
        </row>
        <row r="88">
          <cell r="B88" t="str">
            <v>Umweltbundesamt Meßstelle Schauinsland</v>
          </cell>
          <cell r="D88" t="str">
            <v>DE5500101Q08</v>
          </cell>
          <cell r="E88" t="str">
            <v>Zugspitze</v>
          </cell>
          <cell r="F88" t="str">
            <v xml:space="preserve">GUM </v>
          </cell>
        </row>
        <row r="89">
          <cell r="B89" t="str">
            <v>Deutscher Wetterdienst Meteorologisches Observatorium Hohenpeissenberg</v>
          </cell>
          <cell r="D89" t="str">
            <v>DE6000101Q08</v>
          </cell>
          <cell r="E89" t="str">
            <v>Waldhof</v>
          </cell>
          <cell r="F89" t="str">
            <v xml:space="preserve">GUY </v>
          </cell>
        </row>
        <row r="90">
          <cell r="B90" t="str">
            <v>Landesamt für Umseltschutz SachsenAnhalt</v>
          </cell>
          <cell r="D90" t="str">
            <v>DE7000101Q08</v>
          </cell>
          <cell r="E90" t="str">
            <v>Neuglobsow</v>
          </cell>
          <cell r="F90" t="str">
            <v xml:space="preserve">HKG </v>
          </cell>
        </row>
        <row r="91">
          <cell r="B91" t="str">
            <v>IfE Leipzig GmbH Umweltlabor</v>
          </cell>
          <cell r="D91" t="str">
            <v>DE8100101Q08</v>
          </cell>
          <cell r="E91" t="str">
            <v>Carlsteld</v>
          </cell>
          <cell r="F91" t="str">
            <v xml:space="preserve">HND </v>
          </cell>
        </row>
        <row r="92">
          <cell r="B92" t="str">
            <v xml:space="preserve">Institut für Troposphärenforschung  </v>
          </cell>
          <cell r="D92" t="str">
            <v>DE8200101Q08</v>
          </cell>
          <cell r="E92" t="str">
            <v>Seehausen</v>
          </cell>
          <cell r="F92" t="str">
            <v xml:space="preserve">HRV </v>
          </cell>
        </row>
        <row r="93">
          <cell r="B93" t="str">
            <v>Brandenburgische Technische Universität Cottbus, Arbeitsgruppe Luftchemie</v>
          </cell>
          <cell r="D93" t="str">
            <v>DE8300101Q08</v>
          </cell>
          <cell r="E93" t="str">
            <v>Mittelndorf</v>
          </cell>
          <cell r="F93" t="str">
            <v xml:space="preserve">HTI </v>
          </cell>
        </row>
        <row r="94">
          <cell r="D94" t="str">
            <v>DE8400101Q08</v>
          </cell>
          <cell r="E94" t="str">
            <v>Tielpitz</v>
          </cell>
          <cell r="F94" t="str">
            <v xml:space="preserve">HUN </v>
          </cell>
        </row>
        <row r="95">
          <cell r="B95" t="str">
            <v>Greece</v>
          </cell>
          <cell r="D95" t="str">
            <v>DE8500101Q08</v>
          </cell>
          <cell r="E95" t="str">
            <v>Leipzig</v>
          </cell>
          <cell r="F95" t="str">
            <v xml:space="preserve">IDN </v>
          </cell>
        </row>
        <row r="96">
          <cell r="B96" t="str">
            <v>Ministry of Environment Regional Planning &amp; Public Works - Greece</v>
          </cell>
          <cell r="D96" t="str">
            <v>DE9000101Q08</v>
          </cell>
          <cell r="E96" t="str">
            <v>Umweltbundesamt Messstelle Schauinsland</v>
          </cell>
          <cell r="F96" t="str">
            <v xml:space="preserve">IND </v>
          </cell>
        </row>
        <row r="97">
          <cell r="B97" t="str">
            <v>Environmental Chemical Processes Laboratory, University of Crete</v>
          </cell>
          <cell r="D97" t="str">
            <v>DK1000101Q08</v>
          </cell>
          <cell r="E97" t="str">
            <v>ANHOLT</v>
          </cell>
          <cell r="F97" t="str">
            <v xml:space="preserve">IRL </v>
          </cell>
        </row>
        <row r="98">
          <cell r="D98" t="str">
            <v>DK8000101Q08</v>
          </cell>
          <cell r="E98" t="str">
            <v>TANGE</v>
          </cell>
          <cell r="F98" t="str">
            <v xml:space="preserve">IRN </v>
          </cell>
        </row>
        <row r="99">
          <cell r="B99" t="str">
            <v>Hungary</v>
          </cell>
          <cell r="D99" t="str">
            <v>DZ2008101Q08</v>
          </cell>
          <cell r="E99" t="str">
            <v>TAMANRASSET - Central Sahara</v>
          </cell>
          <cell r="F99" t="str">
            <v xml:space="preserve">IRQ </v>
          </cell>
        </row>
        <row r="100">
          <cell r="B100" t="str">
            <v>Hungarian Meteorological Service</v>
          </cell>
          <cell r="D100" t="str">
            <v>EC5000101Q08</v>
          </cell>
          <cell r="E100" t="str">
            <v>Izobamba</v>
          </cell>
          <cell r="F100" t="str">
            <v xml:space="preserve">ISL </v>
          </cell>
        </row>
        <row r="101">
          <cell r="D101" t="str">
            <v>EE5700101Q08</v>
          </cell>
          <cell r="E101" t="str">
            <v>Lakhemaa</v>
          </cell>
          <cell r="F101" t="str">
            <v xml:space="preserve">ISR </v>
          </cell>
        </row>
        <row r="102">
          <cell r="B102" t="str">
            <v>Iceland</v>
          </cell>
          <cell r="D102" t="str">
            <v>EE7020101Q08</v>
          </cell>
          <cell r="E102" t="str">
            <v>SYRVE</v>
          </cell>
          <cell r="F102" t="str">
            <v xml:space="preserve">ITA </v>
          </cell>
        </row>
        <row r="103">
          <cell r="B103" t="str">
            <v xml:space="preserve">Technical Institute of Iceland  </v>
          </cell>
          <cell r="D103" t="str">
            <v>EE8040101Q08</v>
          </cell>
          <cell r="E103" t="str">
            <v>VILSANDY</v>
          </cell>
          <cell r="F103" t="str">
            <v xml:space="preserve">JAM </v>
          </cell>
        </row>
        <row r="104">
          <cell r="D104" t="str">
            <v>EG1000101Q08</v>
          </cell>
          <cell r="E104" t="str">
            <v>Hurghada</v>
          </cell>
          <cell r="F104" t="str">
            <v xml:space="preserve">JOR </v>
          </cell>
        </row>
        <row r="105">
          <cell r="B105" t="str">
            <v>India</v>
          </cell>
          <cell r="D105" t="str">
            <v>EG2000101Q08</v>
          </cell>
          <cell r="E105" t="str">
            <v>Siwa</v>
          </cell>
          <cell r="F105" t="str">
            <v xml:space="preserve">JPN </v>
          </cell>
        </row>
        <row r="106">
          <cell r="B106" t="str">
            <v>India Meteorological Department Air Pollution Section</v>
          </cell>
          <cell r="D106" t="str">
            <v>EG8000101Q08</v>
          </cell>
          <cell r="E106" t="str">
            <v>SIDI BARRANI</v>
          </cell>
          <cell r="F106" t="str">
            <v xml:space="preserve">KAZ </v>
          </cell>
        </row>
        <row r="107">
          <cell r="D107" t="str">
            <v>ES2001101Q08</v>
          </cell>
          <cell r="E107" t="str">
            <v>La Cartuja (Granada)</v>
          </cell>
          <cell r="F107" t="str">
            <v xml:space="preserve">KEN </v>
          </cell>
        </row>
        <row r="108">
          <cell r="B108" t="str">
            <v>Indonesia</v>
          </cell>
          <cell r="D108" t="str">
            <v>ES2500101Q08</v>
          </cell>
          <cell r="E108" t="str">
            <v>Logrono</v>
          </cell>
          <cell r="F108" t="str">
            <v xml:space="preserve">KGZ </v>
          </cell>
        </row>
        <row r="109">
          <cell r="B109" t="str">
            <v>Meteorological &amp; Geophysical Agency - Indonesia</v>
          </cell>
          <cell r="D109" t="str">
            <v>ES6000101Q08</v>
          </cell>
          <cell r="E109" t="str">
            <v>Roquetas</v>
          </cell>
          <cell r="F109" t="str">
            <v xml:space="preserve">KHM </v>
          </cell>
        </row>
        <row r="110">
          <cell r="D110" t="str">
            <v>ES8000101Q08</v>
          </cell>
          <cell r="E110" t="str">
            <v>San Pablo de los Montes (Toledo)</v>
          </cell>
          <cell r="F110" t="str">
            <v xml:space="preserve">KIR </v>
          </cell>
        </row>
        <row r="111">
          <cell r="B111" t="str">
            <v>Islamic Republic of Iran</v>
          </cell>
          <cell r="D111" t="str">
            <v>ET2000101Q08</v>
          </cell>
          <cell r="E111" t="str">
            <v>BAHAR DAR</v>
          </cell>
          <cell r="F111" t="str">
            <v xml:space="preserve">KNA </v>
          </cell>
        </row>
        <row r="112">
          <cell r="B112" t="str">
            <v xml:space="preserve">Iranian Meteorological Organization  </v>
          </cell>
          <cell r="D112" t="str">
            <v>FI0140101Q08</v>
          </cell>
          <cell r="E112" t="str">
            <v>Muonio Sarkijarvi</v>
          </cell>
          <cell r="F112" t="str">
            <v xml:space="preserve">KOR </v>
          </cell>
        </row>
        <row r="113">
          <cell r="D113" t="str">
            <v>FI1000101Q08</v>
          </cell>
          <cell r="E113" t="str">
            <v>Ahari</v>
          </cell>
          <cell r="F113" t="str">
            <v xml:space="preserve">KWT </v>
          </cell>
        </row>
        <row r="114">
          <cell r="B114" t="str">
            <v>Ireland</v>
          </cell>
          <cell r="D114" t="str">
            <v>FI2000101Q08</v>
          </cell>
          <cell r="E114" t="str">
            <v>Oulanka</v>
          </cell>
          <cell r="F114" t="str">
            <v xml:space="preserve">LAO </v>
          </cell>
        </row>
        <row r="115">
          <cell r="B115" t="str">
            <v>OC Laboratory Met Éireann</v>
          </cell>
          <cell r="D115" t="str">
            <v>FI5000101Q08</v>
          </cell>
          <cell r="E115" t="str">
            <v>JOKIOINEN</v>
          </cell>
          <cell r="F115" t="str">
            <v xml:space="preserve">LBN </v>
          </cell>
        </row>
        <row r="116">
          <cell r="D116" t="str">
            <v>FI9000101Q08</v>
          </cell>
          <cell r="E116" t="str">
            <v>Sodankylae</v>
          </cell>
          <cell r="F116" t="str">
            <v xml:space="preserve">LBR </v>
          </cell>
        </row>
        <row r="117">
          <cell r="B117" t="str">
            <v>Israel</v>
          </cell>
          <cell r="D117" t="str">
            <v>FO3000101Q08</v>
          </cell>
          <cell r="E117" t="str">
            <v>EDJE Loran Station</v>
          </cell>
          <cell r="F117" t="str">
            <v xml:space="preserve">LBY </v>
          </cell>
        </row>
        <row r="118">
          <cell r="B118" t="str">
            <v xml:space="preserve">Hadera Association of Towns for Environmental Protection  </v>
          </cell>
          <cell r="D118" t="str">
            <v>FR1000101Q08</v>
          </cell>
          <cell r="E118" t="str">
            <v>Abbeville</v>
          </cell>
          <cell r="F118" t="str">
            <v xml:space="preserve">LCA </v>
          </cell>
        </row>
        <row r="119">
          <cell r="D119" t="str">
            <v>FR1500101Q08</v>
          </cell>
          <cell r="E119" t="str">
            <v>AMSTERDAM ISLAND</v>
          </cell>
          <cell r="F119" t="str">
            <v xml:space="preserve">LIE </v>
          </cell>
        </row>
        <row r="120">
          <cell r="B120" t="str">
            <v>Italy</v>
          </cell>
          <cell r="D120" t="str">
            <v>FR3000101Q08</v>
          </cell>
          <cell r="E120" t="str">
            <v>Carpentras</v>
          </cell>
          <cell r="F120" t="str">
            <v xml:space="preserve">LKA </v>
          </cell>
        </row>
        <row r="121">
          <cell r="B121" t="str">
            <v>Aeronautica Militare Servizio Meteorologico</v>
          </cell>
          <cell r="D121" t="str">
            <v>FR4000101Q08</v>
          </cell>
          <cell r="E121" t="str">
            <v>Chateaux Chinon</v>
          </cell>
          <cell r="F121" t="str">
            <v xml:space="preserve">LSO </v>
          </cell>
        </row>
        <row r="122">
          <cell r="B122" t="str">
            <v>CNR Instituto di Geologia Marina</v>
          </cell>
          <cell r="D122" t="str">
            <v>FR6000101Q08</v>
          </cell>
          <cell r="E122" t="str">
            <v>Gourdon</v>
          </cell>
          <cell r="F122" t="str">
            <v xml:space="preserve">LTU </v>
          </cell>
        </row>
        <row r="123">
          <cell r="B123" t="str">
            <v xml:space="preserve">Centro Studi Ambientali  </v>
          </cell>
          <cell r="D123" t="str">
            <v>FR7000101Q08</v>
          </cell>
          <cell r="E123" t="str">
            <v>Phalsbourg</v>
          </cell>
          <cell r="F123" t="str">
            <v xml:space="preserve">LUX </v>
          </cell>
        </row>
        <row r="124">
          <cell r="B124" t="str">
            <v xml:space="preserve">Dipartimento Scienze Della Terra  </v>
          </cell>
          <cell r="D124" t="str">
            <v>FR8000101Q08</v>
          </cell>
          <cell r="E124" t="str">
            <v>POINTE BENEDICT</v>
          </cell>
          <cell r="F124" t="str">
            <v xml:space="preserve">LVA </v>
          </cell>
        </row>
        <row r="125">
          <cell r="D125" t="str">
            <v>FR9000101Q08</v>
          </cell>
          <cell r="E125" t="str">
            <v>Rostrenen</v>
          </cell>
          <cell r="F125" t="str">
            <v xml:space="preserve">MAC </v>
          </cell>
        </row>
        <row r="126">
          <cell r="B126" t="str">
            <v>Japan</v>
          </cell>
          <cell r="D126" t="str">
            <v>GB2000101Q08</v>
          </cell>
          <cell r="E126" t="str">
            <v>ESKDALEMUIR</v>
          </cell>
          <cell r="F126" t="str">
            <v xml:space="preserve">MAR </v>
          </cell>
        </row>
        <row r="127">
          <cell r="B127" t="str">
            <v>Acid Deposition and Oxidant Research Center (ADORC)</v>
          </cell>
          <cell r="D127" t="str">
            <v>GB6000101Q08</v>
          </cell>
          <cell r="E127" t="str">
            <v>LERWICK</v>
          </cell>
          <cell r="F127" t="str">
            <v xml:space="preserve">MCO </v>
          </cell>
        </row>
        <row r="128">
          <cell r="B128" t="str">
            <v>Japan Meteorological Agency (JMA)</v>
          </cell>
          <cell r="D128" t="str">
            <v>GL4000101Q08</v>
          </cell>
          <cell r="E128" t="str">
            <v>Godhaven</v>
          </cell>
          <cell r="F128" t="str">
            <v xml:space="preserve">MDA </v>
          </cell>
        </row>
        <row r="129">
          <cell r="D129" t="str">
            <v>GL7000101Q08</v>
          </cell>
          <cell r="E129" t="str">
            <v>PRINS CHRISTIANS</v>
          </cell>
          <cell r="F129" t="str">
            <v xml:space="preserve">MDG </v>
          </cell>
        </row>
        <row r="130">
          <cell r="B130" t="str">
            <v>Jordan</v>
          </cell>
          <cell r="D130" t="str">
            <v>GR5000101Q08</v>
          </cell>
          <cell r="E130" t="str">
            <v>METHONI</v>
          </cell>
          <cell r="F130" t="str">
            <v xml:space="preserve">MDV </v>
          </cell>
        </row>
        <row r="131">
          <cell r="B131" t="str">
            <v>Environmental Research Center, Royal Scientific Society - Jordan</v>
          </cell>
          <cell r="D131" t="str">
            <v>HK6000101Q08</v>
          </cell>
          <cell r="E131" t="str">
            <v>Hong Kong</v>
          </cell>
          <cell r="F131" t="str">
            <v xml:space="preserve">MEX </v>
          </cell>
        </row>
        <row r="132">
          <cell r="D132" t="str">
            <v>HR5000101Q08</v>
          </cell>
          <cell r="E132" t="str">
            <v>PUNTIJARKA, Croatia</v>
          </cell>
          <cell r="F132" t="str">
            <v xml:space="preserve">MHL </v>
          </cell>
        </row>
        <row r="133">
          <cell r="B133" t="str">
            <v>Kenya</v>
          </cell>
          <cell r="D133" t="str">
            <v>HU7000101Q08</v>
          </cell>
          <cell r="E133" t="str">
            <v>K-Puszta</v>
          </cell>
          <cell r="F133" t="str">
            <v xml:space="preserve">MKD </v>
          </cell>
        </row>
        <row r="134">
          <cell r="B134" t="str">
            <v>Department of Meteorology, University of Nairobi</v>
          </cell>
          <cell r="D134" t="str">
            <v>ID1000101Q08</v>
          </cell>
          <cell r="E134" t="str">
            <v>BANJAR BARU (Banjarmasin)</v>
          </cell>
          <cell r="F134" t="str">
            <v xml:space="preserve">MLI </v>
          </cell>
        </row>
        <row r="135">
          <cell r="B135" t="str">
            <v xml:space="preserve">Kenya Government Chemist's Department  </v>
          </cell>
          <cell r="D135" t="str">
            <v>ID1100101Q08</v>
          </cell>
          <cell r="E135" t="str">
            <v>Ngurah Rai (Denpasar)</v>
          </cell>
          <cell r="F135" t="str">
            <v xml:space="preserve">MLT </v>
          </cell>
        </row>
        <row r="136">
          <cell r="D136" t="str">
            <v>ID1300101Q08</v>
          </cell>
          <cell r="E136" t="str">
            <v>Temindung (Samarinda)</v>
          </cell>
          <cell r="F136" t="str">
            <v xml:space="preserve">MMR </v>
          </cell>
        </row>
        <row r="137">
          <cell r="B137" t="str">
            <v>Republic of Korea</v>
          </cell>
          <cell r="D137" t="str">
            <v>ID1500101Q08</v>
          </cell>
          <cell r="E137" t="str">
            <v>MOKMER, BIAK - I</v>
          </cell>
          <cell r="F137" t="str">
            <v xml:space="preserve">MNG </v>
          </cell>
        </row>
        <row r="138">
          <cell r="B138" t="str">
            <v>Meteorological Research Institute, Korea Meteorological Administration</v>
          </cell>
          <cell r="D138" t="str">
            <v>ID1600101Q08</v>
          </cell>
          <cell r="E138" t="str">
            <v>Angkasa (Jayapura)</v>
          </cell>
          <cell r="F138" t="str">
            <v xml:space="preserve">MNP </v>
          </cell>
        </row>
        <row r="139">
          <cell r="D139" t="str">
            <v>ID1700101Q08</v>
          </cell>
          <cell r="E139" t="str">
            <v>CISARUA</v>
          </cell>
          <cell r="F139" t="str">
            <v xml:space="preserve">MOZ </v>
          </cell>
        </row>
        <row r="140">
          <cell r="B140" t="str">
            <v>Latvia</v>
          </cell>
          <cell r="D140" t="str">
            <v>ID1900101Q08</v>
          </cell>
          <cell r="E140" t="str">
            <v>CILACAP</v>
          </cell>
          <cell r="F140" t="str">
            <v xml:space="preserve">MRT </v>
          </cell>
        </row>
        <row r="141">
          <cell r="B141" t="str">
            <v xml:space="preserve">Latvian Hydrometeorological Agency  </v>
          </cell>
          <cell r="D141" t="str">
            <v>ID2000101Q08</v>
          </cell>
          <cell r="E141" t="str">
            <v>CILENUG</v>
          </cell>
          <cell r="F141" t="str">
            <v xml:space="preserve">MSR </v>
          </cell>
        </row>
        <row r="142">
          <cell r="D142" t="str">
            <v>ID3000101Q08</v>
          </cell>
          <cell r="E142" t="str">
            <v>Bukit Koto Tabang</v>
          </cell>
          <cell r="F142" t="str">
            <v xml:space="preserve">MTQ </v>
          </cell>
        </row>
        <row r="143">
          <cell r="B143" t="str">
            <v>Lithuania</v>
          </cell>
          <cell r="D143" t="str">
            <v>ID3500101Q08</v>
          </cell>
          <cell r="E143" t="str">
            <v>Simpang Tiga (Pakanbaru)</v>
          </cell>
          <cell r="F143" t="str">
            <v xml:space="preserve">MUS </v>
          </cell>
        </row>
        <row r="144">
          <cell r="B144" t="str">
            <v>Institute of Physics - Lithuania</v>
          </cell>
          <cell r="D144" t="str">
            <v>ID3700101Q08</v>
          </cell>
          <cell r="E144" t="str">
            <v>Sutan Taha (Jambi)</v>
          </cell>
          <cell r="F144" t="str">
            <v xml:space="preserve">MWI </v>
          </cell>
        </row>
        <row r="145">
          <cell r="B145" t="str">
            <v>Environmental Protection Ministry - Lithuania</v>
          </cell>
          <cell r="D145" t="str">
            <v>ID3800101Q08</v>
          </cell>
          <cell r="E145" t="str">
            <v>Supadio (Pontianak)</v>
          </cell>
          <cell r="F145" t="str">
            <v xml:space="preserve">MYS </v>
          </cell>
        </row>
        <row r="146">
          <cell r="D146" t="str">
            <v>ID6000101Q08</v>
          </cell>
          <cell r="E146" t="str">
            <v>JAKARTA 1</v>
          </cell>
          <cell r="F146" t="str">
            <v xml:space="preserve">NAM </v>
          </cell>
        </row>
        <row r="147">
          <cell r="B147" t="str">
            <v>Former Yugoslav Republic of Macedonia</v>
          </cell>
          <cell r="D147" t="str">
            <v>ID6000102Q08</v>
          </cell>
          <cell r="E147" t="str">
            <v>JAKARTA 2</v>
          </cell>
          <cell r="F147" t="str">
            <v xml:space="preserve">NCL </v>
          </cell>
        </row>
        <row r="148">
          <cell r="B148" t="str">
            <v>Hydrometeorological Institute - Macedonia</v>
          </cell>
          <cell r="D148" t="str">
            <v>ID6000103Q08</v>
          </cell>
          <cell r="E148" t="str">
            <v>JAKARTA 3</v>
          </cell>
          <cell r="F148" t="str">
            <v xml:space="preserve">NER </v>
          </cell>
        </row>
        <row r="149">
          <cell r="D149" t="str">
            <v>ID6000104Q08</v>
          </cell>
          <cell r="E149" t="str">
            <v>JAKARTA 4</v>
          </cell>
          <cell r="F149" t="str">
            <v xml:space="preserve">NFK </v>
          </cell>
        </row>
        <row r="150">
          <cell r="B150" t="str">
            <v>Malaysia</v>
          </cell>
          <cell r="D150" t="str">
            <v>ID6000105Q08</v>
          </cell>
          <cell r="E150" t="str">
            <v>JAKARTA 5</v>
          </cell>
          <cell r="F150" t="str">
            <v xml:space="preserve">NGA </v>
          </cell>
        </row>
        <row r="151">
          <cell r="B151" t="str">
            <v xml:space="preserve">Department of Chemistry - Selangor  </v>
          </cell>
          <cell r="D151" t="str">
            <v>ID6000106Q08</v>
          </cell>
          <cell r="E151" t="str">
            <v>JAKARTA 6</v>
          </cell>
          <cell r="F151" t="str">
            <v xml:space="preserve">NIC </v>
          </cell>
        </row>
        <row r="152">
          <cell r="D152" t="str">
            <v>ID6300101Q08</v>
          </cell>
          <cell r="E152" t="str">
            <v>Branti (Tanjung Karang)</v>
          </cell>
          <cell r="F152" t="str">
            <v xml:space="preserve">NIU </v>
          </cell>
        </row>
        <row r="153">
          <cell r="B153" t="str">
            <v>Mongolia</v>
          </cell>
          <cell r="D153" t="str">
            <v>ID6500101Q08</v>
          </cell>
          <cell r="E153" t="str">
            <v>Selaparange (Mataram)</v>
          </cell>
          <cell r="F153" t="str">
            <v xml:space="preserve">NLD </v>
          </cell>
        </row>
        <row r="154">
          <cell r="B154" t="str">
            <v>Ministry of Nature &amp; the Environment - Mongolia</v>
          </cell>
          <cell r="D154" t="str">
            <v>ID6700101Q08</v>
          </cell>
          <cell r="E154" t="str">
            <v>BANDUNG</v>
          </cell>
          <cell r="F154" t="str">
            <v xml:space="preserve">NOR </v>
          </cell>
        </row>
        <row r="155">
          <cell r="D155" t="str">
            <v>ID6800101Q08</v>
          </cell>
          <cell r="E155" t="str">
            <v>KENTEN</v>
          </cell>
          <cell r="F155" t="str">
            <v xml:space="preserve">NPL </v>
          </cell>
        </row>
        <row r="156">
          <cell r="B156" t="str">
            <v>Morocco</v>
          </cell>
          <cell r="D156" t="str">
            <v>ID6900101Q08</v>
          </cell>
          <cell r="E156" t="str">
            <v>Panakukang (Ujung Pandang)</v>
          </cell>
          <cell r="F156" t="str">
            <v xml:space="preserve">NRU </v>
          </cell>
        </row>
        <row r="157">
          <cell r="B157" t="str">
            <v>Atmospheric &amp; Marine Pollution Laboratory, Ecole Mohammadia d'Ingenieurs</v>
          </cell>
          <cell r="D157" t="str">
            <v>ID7000101Q08</v>
          </cell>
          <cell r="E157" t="str">
            <v>KUPANG</v>
          </cell>
          <cell r="F157" t="str">
            <v xml:space="preserve">NZL </v>
          </cell>
        </row>
        <row r="158">
          <cell r="B158" t="str">
            <v>Society Agricole de Services Au Maroc (SASMA) Laboratoire D'Agronomie</v>
          </cell>
          <cell r="D158" t="str">
            <v>ID7100101Q08</v>
          </cell>
          <cell r="E158" t="str">
            <v>Komoro (Dilli)</v>
          </cell>
          <cell r="F158" t="str">
            <v xml:space="preserve">OMN </v>
          </cell>
        </row>
        <row r="159">
          <cell r="D159" t="str">
            <v>ID7200101Q08</v>
          </cell>
          <cell r="E159" t="str">
            <v>Patimura (Ambon)</v>
          </cell>
          <cell r="F159" t="str">
            <v xml:space="preserve">PAK </v>
          </cell>
        </row>
        <row r="160">
          <cell r="B160" t="str">
            <v>The Netherlands</v>
          </cell>
          <cell r="D160" t="str">
            <v>ID7300107Q08</v>
          </cell>
          <cell r="E160" t="str">
            <v>Winangun</v>
          </cell>
          <cell r="F160" t="str">
            <v xml:space="preserve">PAN </v>
          </cell>
        </row>
        <row r="161">
          <cell r="B161" t="str">
            <v>National Institute of Public Health &amp; the Environment - The Netherlands</v>
          </cell>
          <cell r="D161" t="str">
            <v>ID7400101Q08</v>
          </cell>
          <cell r="E161" t="str">
            <v>Sam Ratulangi</v>
          </cell>
          <cell r="F161" t="str">
            <v xml:space="preserve">PCN </v>
          </cell>
        </row>
        <row r="162">
          <cell r="D162" t="str">
            <v>ID7500101Q08</v>
          </cell>
          <cell r="E162" t="str">
            <v>Sampali (Medan)</v>
          </cell>
          <cell r="F162" t="str">
            <v xml:space="preserve">PER </v>
          </cell>
        </row>
        <row r="163">
          <cell r="B163" t="str">
            <v>New Zealand</v>
          </cell>
          <cell r="D163" t="str">
            <v>ID7600101Q08</v>
          </cell>
          <cell r="E163" t="str">
            <v>Lhokseumawe (Aceh)</v>
          </cell>
          <cell r="F163" t="str">
            <v xml:space="preserve">PHL </v>
          </cell>
        </row>
        <row r="164">
          <cell r="B164" t="str">
            <v>National Institute of water &amp; Atmospheric Reasearch Ltd. (NIWA)</v>
          </cell>
          <cell r="D164" t="str">
            <v>ID8000101Q08</v>
          </cell>
          <cell r="E164" t="str">
            <v>TABING</v>
          </cell>
          <cell r="F164" t="str">
            <v xml:space="preserve">PLW </v>
          </cell>
        </row>
        <row r="165">
          <cell r="D165" t="str">
            <v>ID8500101Q08</v>
          </cell>
          <cell r="E165" t="str">
            <v>Mutiara (Palu)</v>
          </cell>
          <cell r="F165" t="str">
            <v xml:space="preserve">PNG </v>
          </cell>
        </row>
        <row r="166">
          <cell r="B166" t="str">
            <v>Nigeria</v>
          </cell>
          <cell r="D166" t="str">
            <v>ID8700101Q08</v>
          </cell>
          <cell r="E166" t="str">
            <v>P.Baai (Bengkulu)</v>
          </cell>
          <cell r="F166" t="str">
            <v xml:space="preserve">POL </v>
          </cell>
        </row>
        <row r="167">
          <cell r="B167" t="str">
            <v>Laboratory of Liminology (Hydrobiology Section), Obafemi Awolowo University</v>
          </cell>
          <cell r="D167" t="str">
            <v>ID9000101Q08</v>
          </cell>
          <cell r="E167" t="str">
            <v>TANGERANG</v>
          </cell>
          <cell r="F167" t="str">
            <v xml:space="preserve">PRI </v>
          </cell>
        </row>
        <row r="168">
          <cell r="B168" t="str">
            <v>Centre for Energy Research and Development (CERD) - Nigeria</v>
          </cell>
          <cell r="D168" t="str">
            <v>ID9500101Q08</v>
          </cell>
          <cell r="E168" t="str">
            <v>Cilik Riwut (Palangkaraya)</v>
          </cell>
          <cell r="F168" t="str">
            <v xml:space="preserve">PRK </v>
          </cell>
        </row>
        <row r="169">
          <cell r="D169" t="str">
            <v>IE1000101Q08</v>
          </cell>
          <cell r="E169" t="str">
            <v>Mace Head</v>
          </cell>
          <cell r="F169" t="str">
            <v xml:space="preserve">PRT </v>
          </cell>
        </row>
        <row r="170">
          <cell r="B170" t="str">
            <v>Norway</v>
          </cell>
          <cell r="D170" t="str">
            <v>IE8000101Q08</v>
          </cell>
          <cell r="E170" t="str">
            <v>VALENTIA</v>
          </cell>
          <cell r="F170" t="str">
            <v xml:space="preserve">PRY </v>
          </cell>
        </row>
        <row r="171">
          <cell r="B171" t="str">
            <v>NILU Norwegian Institute for Air Research</v>
          </cell>
          <cell r="D171" t="str">
            <v>IN2000101Q08</v>
          </cell>
          <cell r="E171" t="str">
            <v>ALLAHABAD</v>
          </cell>
          <cell r="F171" t="str">
            <v xml:space="preserve">PSE </v>
          </cell>
        </row>
        <row r="172">
          <cell r="D172" t="str">
            <v>IN4000101Q08</v>
          </cell>
          <cell r="E172" t="str">
            <v>JODHPUR</v>
          </cell>
          <cell r="F172" t="str">
            <v xml:space="preserve">PYF </v>
          </cell>
        </row>
        <row r="173">
          <cell r="B173" t="str">
            <v>Pakistan</v>
          </cell>
          <cell r="D173" t="str">
            <v>IN4200101Q08</v>
          </cell>
          <cell r="E173" t="str">
            <v>KODAIKANAL</v>
          </cell>
          <cell r="F173" t="str">
            <v xml:space="preserve">QAT </v>
          </cell>
        </row>
        <row r="174">
          <cell r="B174" t="str">
            <v>Pakistan Meteorological Department</v>
          </cell>
          <cell r="D174" t="str">
            <v>IN4500101Q08</v>
          </cell>
          <cell r="E174" t="str">
            <v>MINICOY</v>
          </cell>
          <cell r="F174" t="str">
            <v xml:space="preserve">REU </v>
          </cell>
        </row>
        <row r="175">
          <cell r="D175" t="str">
            <v>IN5000101Q08</v>
          </cell>
          <cell r="E175" t="str">
            <v>MOHANBARI</v>
          </cell>
          <cell r="F175" t="str">
            <v xml:space="preserve">ROM </v>
          </cell>
        </row>
        <row r="176">
          <cell r="B176" t="str">
            <v>Philippines</v>
          </cell>
          <cell r="D176" t="str">
            <v>IN5500101Q08</v>
          </cell>
          <cell r="E176" t="str">
            <v>NAGPUR</v>
          </cell>
          <cell r="F176" t="str">
            <v xml:space="preserve">RUS </v>
          </cell>
        </row>
        <row r="177">
          <cell r="B177" t="str">
            <v>Philippine Atmospheric, Geophysical &amp; Astronomical Services Administration</v>
          </cell>
          <cell r="D177" t="str">
            <v>IN6000101Q08</v>
          </cell>
          <cell r="E177" t="str">
            <v>POONA</v>
          </cell>
          <cell r="F177" t="str">
            <v xml:space="preserve">RWA </v>
          </cell>
        </row>
        <row r="178">
          <cell r="D178" t="str">
            <v>IN7000101Q08</v>
          </cell>
          <cell r="E178" t="str">
            <v>PORT BLAIR</v>
          </cell>
          <cell r="F178" t="str">
            <v xml:space="preserve">SAU </v>
          </cell>
        </row>
        <row r="179">
          <cell r="B179" t="str">
            <v>Poland</v>
          </cell>
          <cell r="D179" t="str">
            <v>IN8000101Q08</v>
          </cell>
          <cell r="E179" t="str">
            <v>SRINAGAR</v>
          </cell>
          <cell r="F179" t="str">
            <v xml:space="preserve">SDN </v>
          </cell>
        </row>
        <row r="180">
          <cell r="B180" t="str">
            <v>Institute of Environmental Protection  - Poland</v>
          </cell>
          <cell r="D180" t="str">
            <v>IN9000101Q08</v>
          </cell>
          <cell r="E180" t="str">
            <v>VISAKHAPATNAM</v>
          </cell>
          <cell r="F180" t="str">
            <v xml:space="preserve">SEN </v>
          </cell>
        </row>
        <row r="181">
          <cell r="B181" t="str">
            <v>Meteorological Observatory  - Poland</v>
          </cell>
          <cell r="D181" t="str">
            <v>IS5000101Q08</v>
          </cell>
          <cell r="E181" t="str">
            <v>IRAFOSS</v>
          </cell>
          <cell r="F181" t="str">
            <v xml:space="preserve">SGP </v>
          </cell>
        </row>
        <row r="182">
          <cell r="B182" t="str">
            <v>Polish Geological Institute Central Chemical Laboratory</v>
          </cell>
          <cell r="D182" t="str">
            <v>IT3000101Q08</v>
          </cell>
          <cell r="E182" t="str">
            <v>Milan</v>
          </cell>
          <cell r="F182" t="str">
            <v xml:space="preserve">SHN </v>
          </cell>
        </row>
        <row r="183">
          <cell r="B183" t="str">
            <v>Institute of Meteorology &amp; Water Management  - Poland</v>
          </cell>
          <cell r="D183" t="str">
            <v>IT4000101Q08</v>
          </cell>
          <cell r="E183" t="str">
            <v>MONTE CIMONE</v>
          </cell>
          <cell r="F183" t="str">
            <v xml:space="preserve">SJM </v>
          </cell>
        </row>
        <row r="184">
          <cell r="D184" t="str">
            <v>IT5000101Q08</v>
          </cell>
          <cell r="E184" t="str">
            <v>PARMA</v>
          </cell>
          <cell r="F184" t="str">
            <v xml:space="preserve">SLB </v>
          </cell>
        </row>
        <row r="185">
          <cell r="B185" t="str">
            <v>Portugal</v>
          </cell>
          <cell r="D185" t="str">
            <v>IT7000101Q08</v>
          </cell>
          <cell r="E185" t="str">
            <v>Santa Maria di Leuca</v>
          </cell>
          <cell r="F185" t="str">
            <v xml:space="preserve">SLE </v>
          </cell>
        </row>
        <row r="186">
          <cell r="B186" t="str">
            <v>Ministério do Ambiente Laboratorio do Direccáo Regional do Abiente do Aléntefo</v>
          </cell>
          <cell r="D186" t="str">
            <v>IT8000101Q08</v>
          </cell>
          <cell r="E186" t="str">
            <v>TRAPANI/BIRGI</v>
          </cell>
          <cell r="F186" t="str">
            <v xml:space="preserve">SLV </v>
          </cell>
        </row>
        <row r="187">
          <cell r="D187" t="str">
            <v>IT8500101Q08</v>
          </cell>
          <cell r="E187" t="str">
            <v>VERONA</v>
          </cell>
          <cell r="F187" t="str">
            <v xml:space="preserve">SMR </v>
          </cell>
        </row>
        <row r="188">
          <cell r="B188" t="str">
            <v>Romania</v>
          </cell>
          <cell r="D188" t="str">
            <v>IT9000101Q08</v>
          </cell>
          <cell r="E188" t="str">
            <v>VITERBO</v>
          </cell>
          <cell r="F188" t="str">
            <v xml:space="preserve">SOM </v>
          </cell>
        </row>
        <row r="189">
          <cell r="B189" t="str">
            <v>Ministry of Waters &amp; Environmental Protection -- Romania</v>
          </cell>
          <cell r="D189" t="str">
            <v>JO9000101Q08</v>
          </cell>
          <cell r="E189" t="str">
            <v>Shoubak</v>
          </cell>
          <cell r="F189" t="str">
            <v xml:space="preserve">SPM </v>
          </cell>
        </row>
        <row r="190">
          <cell r="D190" t="str">
            <v>JP0010101Q08</v>
          </cell>
          <cell r="E190" t="str">
            <v>Rishiri</v>
          </cell>
          <cell r="F190" t="str">
            <v xml:space="preserve">STP </v>
          </cell>
        </row>
        <row r="191">
          <cell r="B191" t="str">
            <v>Russia</v>
          </cell>
          <cell r="D191" t="str">
            <v>JP0020101Q08</v>
          </cell>
          <cell r="E191" t="str">
            <v>Tappi</v>
          </cell>
          <cell r="F191" t="str">
            <v xml:space="preserve">SUR </v>
          </cell>
        </row>
        <row r="192">
          <cell r="B192" t="str">
            <v xml:space="preserve">Institute of Global Climate &amp; Ecology - Russia  </v>
          </cell>
          <cell r="D192" t="str">
            <v>JP4500101Q08</v>
          </cell>
          <cell r="E192" t="str">
            <v>Minamitorishima Observing Station</v>
          </cell>
          <cell r="F192" t="str">
            <v xml:space="preserve">SVK </v>
          </cell>
        </row>
        <row r="193">
          <cell r="B193" t="str">
            <v>Irkutsk Territorial (Regional) Department of Hydrometeorology</v>
          </cell>
          <cell r="D193" t="str">
            <v>JP9000101Q08</v>
          </cell>
          <cell r="E193" t="str">
            <v>RYORI Atmosphere Environment Observatory</v>
          </cell>
          <cell r="F193" t="str">
            <v xml:space="preserve">SVN </v>
          </cell>
        </row>
        <row r="194">
          <cell r="B194" t="str">
            <v>Limnological Institute of RAS SB Laboratory for Hydrochemistry and Atmosphere Chemistry</v>
          </cell>
          <cell r="D194" t="str">
            <v>KE5000101Q08</v>
          </cell>
          <cell r="E194" t="str">
            <v>MOUNT KENYA</v>
          </cell>
          <cell r="F194" t="str">
            <v xml:space="preserve">SWE </v>
          </cell>
        </row>
        <row r="195">
          <cell r="B195" t="str">
            <v xml:space="preserve">A.I. Voeikov Main Geophysical Observatory  </v>
          </cell>
          <cell r="D195" t="str">
            <v>KG6600101Q08</v>
          </cell>
          <cell r="E195" t="str">
            <v>SARY-CHELEK Biospheric Reserve</v>
          </cell>
          <cell r="F195" t="str">
            <v xml:space="preserve">SWZ </v>
          </cell>
        </row>
        <row r="196">
          <cell r="D196" t="str">
            <v>KR9000101Q08</v>
          </cell>
          <cell r="E196" t="str">
            <v>Sobaek-san</v>
          </cell>
          <cell r="F196" t="str">
            <v xml:space="preserve">SYC </v>
          </cell>
        </row>
        <row r="197">
          <cell r="B197" t="str">
            <v>Slovak Republic</v>
          </cell>
          <cell r="D197" t="str">
            <v>KR9001101Q08</v>
          </cell>
          <cell r="E197" t="str">
            <v>Background Air Pollution Monitoring Station</v>
          </cell>
          <cell r="F197" t="str">
            <v xml:space="preserve">SYR </v>
          </cell>
        </row>
        <row r="198">
          <cell r="B198" t="str">
            <v xml:space="preserve">Slovak Hydrometeorological Institute (SHMU)  </v>
          </cell>
          <cell r="D198" t="str">
            <v>KZ2700101Q08</v>
          </cell>
          <cell r="E198" t="str">
            <v>BOROVOE</v>
          </cell>
          <cell r="F198" t="str">
            <v xml:space="preserve">TCA </v>
          </cell>
        </row>
        <row r="199">
          <cell r="D199" t="str">
            <v>LT0100101Q08</v>
          </cell>
          <cell r="E199" t="str">
            <v>Auksaitija IMS (Integrated Monitoring Site)</v>
          </cell>
          <cell r="F199" t="str">
            <v xml:space="preserve">TCD </v>
          </cell>
        </row>
        <row r="200">
          <cell r="B200" t="str">
            <v>Republic of Slovenia</v>
          </cell>
          <cell r="D200" t="str">
            <v>LT0200101Q08</v>
          </cell>
          <cell r="E200" t="str">
            <v>Zemaitija IMS (Integrated Monitoring Site)</v>
          </cell>
          <cell r="F200" t="str">
            <v xml:space="preserve">TGO </v>
          </cell>
        </row>
        <row r="201">
          <cell r="B201" t="str">
            <v xml:space="preserve">Hydrometeorological Institute of Slovenia  </v>
          </cell>
          <cell r="D201" t="str">
            <v>LT0300101Q08</v>
          </cell>
          <cell r="E201" t="str">
            <v>Dzukija IMS (Integrated Monitoring Site)</v>
          </cell>
          <cell r="F201" t="str">
            <v xml:space="preserve">THA </v>
          </cell>
        </row>
        <row r="202">
          <cell r="D202" t="str">
            <v>LT5900101Q08</v>
          </cell>
          <cell r="E202" t="str">
            <v>NIDA</v>
          </cell>
          <cell r="F202" t="str">
            <v xml:space="preserve">TJK </v>
          </cell>
        </row>
        <row r="203">
          <cell r="B203" t="str">
            <v>South Africa</v>
          </cell>
          <cell r="D203" t="str">
            <v>LV6720101Q08</v>
          </cell>
          <cell r="E203" t="str">
            <v>Rutsava (aka Rucava)</v>
          </cell>
          <cell r="F203" t="str">
            <v xml:space="preserve">TKL </v>
          </cell>
        </row>
        <row r="204">
          <cell r="B204" t="str">
            <v>CSIR Environmentek Air Quality Laboratory</v>
          </cell>
          <cell r="D204" t="str">
            <v>LY7000101Q08</v>
          </cell>
          <cell r="E204" t="str">
            <v>SHAHAT</v>
          </cell>
          <cell r="F204" t="str">
            <v xml:space="preserve">TKM </v>
          </cell>
        </row>
        <row r="205">
          <cell r="B205" t="str">
            <v>Department of Chemistry University of Durban-Westville</v>
          </cell>
          <cell r="D205" t="str">
            <v>MA2000101Q08</v>
          </cell>
          <cell r="E205" t="str">
            <v>BENI-MELLAL</v>
          </cell>
          <cell r="F205" t="str">
            <v xml:space="preserve">TMP </v>
          </cell>
        </row>
        <row r="206">
          <cell r="B206" t="str">
            <v xml:space="preserve">ESKOM Technology Research &amp; Investigations, Environmental Technologies, T-R-I  </v>
          </cell>
          <cell r="D206" t="str">
            <v>MD5710101Q08</v>
          </cell>
          <cell r="E206" t="str">
            <v>LEOVO, Rep. of Moldova</v>
          </cell>
          <cell r="F206" t="str">
            <v xml:space="preserve">TON </v>
          </cell>
        </row>
        <row r="207">
          <cell r="D207" t="str">
            <v>MK4000101Q08</v>
          </cell>
          <cell r="E207" t="str">
            <v>LAZAROPOLE, FYROM</v>
          </cell>
          <cell r="F207" t="str">
            <v xml:space="preserve">TTO </v>
          </cell>
        </row>
        <row r="208">
          <cell r="B208" t="str">
            <v>Spain</v>
          </cell>
          <cell r="D208" t="str">
            <v>ML1000101Q08</v>
          </cell>
          <cell r="E208" t="str">
            <v>Katibougou</v>
          </cell>
          <cell r="F208" t="str">
            <v xml:space="preserve">TUN </v>
          </cell>
        </row>
        <row r="209">
          <cell r="B209" t="str">
            <v>Corporacion Metropolitan Barcelona Control Ambiental</v>
          </cell>
          <cell r="D209" t="str">
            <v>MN3210101Q08</v>
          </cell>
          <cell r="E209" t="str">
            <v>Terelzh</v>
          </cell>
          <cell r="F209" t="str">
            <v xml:space="preserve">TUR </v>
          </cell>
        </row>
        <row r="210">
          <cell r="B210" t="str">
            <v>Centro Nacional de Sanidad Ambiental Ctra. Majadahonda a Pozuelo</v>
          </cell>
          <cell r="D210" t="str">
            <v>MW3000101Q08</v>
          </cell>
          <cell r="E210" t="str">
            <v>Lilongwe</v>
          </cell>
          <cell r="F210" t="str">
            <v xml:space="preserve">TUV </v>
          </cell>
        </row>
        <row r="211">
          <cell r="D211" t="str">
            <v>MY2000101Q08</v>
          </cell>
          <cell r="E211" t="str">
            <v>TANAH RATA</v>
          </cell>
          <cell r="F211" t="str">
            <v xml:space="preserve">TWN </v>
          </cell>
        </row>
        <row r="212">
          <cell r="B212" t="str">
            <v>Sri Lanka</v>
          </cell>
          <cell r="D212" t="str">
            <v>NE1000101Q08</v>
          </cell>
          <cell r="E212" t="str">
            <v>Banizoumbou</v>
          </cell>
          <cell r="F212" t="str">
            <v xml:space="preserve">TZA </v>
          </cell>
        </row>
        <row r="213">
          <cell r="B213" t="str">
            <v>Environmental Division National Building Research Organization</v>
          </cell>
          <cell r="D213" t="str">
            <v>NG1000101Q08</v>
          </cell>
          <cell r="E213" t="str">
            <v>OSHOGBO GAW Station</v>
          </cell>
          <cell r="F213" t="str">
            <v xml:space="preserve">UGA </v>
          </cell>
        </row>
        <row r="214">
          <cell r="D214" t="str">
            <v>NL0131101Q08</v>
          </cell>
          <cell r="E214" t="str">
            <v>Vredepeel</v>
          </cell>
          <cell r="F214" t="str">
            <v xml:space="preserve">UKR </v>
          </cell>
        </row>
        <row r="215">
          <cell r="B215" t="str">
            <v>Sweden</v>
          </cell>
          <cell r="D215" t="str">
            <v>NL0134101Q08</v>
          </cell>
          <cell r="E215" t="str">
            <v>Beek</v>
          </cell>
          <cell r="F215" t="str">
            <v xml:space="preserve">URY </v>
          </cell>
        </row>
        <row r="216">
          <cell r="B216" t="str">
            <v xml:space="preserve">AMK  </v>
          </cell>
          <cell r="D216" t="str">
            <v>NL0231101Q08</v>
          </cell>
          <cell r="E216" t="str">
            <v>Gilze-Rijen</v>
          </cell>
          <cell r="F216" t="str">
            <v xml:space="preserve">USA </v>
          </cell>
        </row>
        <row r="217">
          <cell r="B217" t="str">
            <v xml:space="preserve">IVL (Swedish Environmental Research Institute)  </v>
          </cell>
          <cell r="D217" t="str">
            <v>NL0235101Q08</v>
          </cell>
          <cell r="E217" t="str">
            <v>Huybergen</v>
          </cell>
          <cell r="F217" t="str">
            <v xml:space="preserve">UZB </v>
          </cell>
        </row>
        <row r="218">
          <cell r="D218" t="str">
            <v>NL0318101Q08</v>
          </cell>
          <cell r="E218" t="str">
            <v>Philippine</v>
          </cell>
          <cell r="F218" t="str">
            <v xml:space="preserve">VAT </v>
          </cell>
        </row>
        <row r="219">
          <cell r="B219" t="str">
            <v>Switzerland</v>
          </cell>
          <cell r="D219" t="str">
            <v>NL0434101Q08</v>
          </cell>
          <cell r="E219" t="str">
            <v>Rotterdam-Vliegweldweg</v>
          </cell>
          <cell r="F219" t="str">
            <v xml:space="preserve">VCT </v>
          </cell>
        </row>
        <row r="220">
          <cell r="B220" t="str">
            <v xml:space="preserve">EAWA  </v>
          </cell>
          <cell r="D220" t="str">
            <v>NL0444101Q08</v>
          </cell>
          <cell r="E220" t="str">
            <v>De Zilk</v>
          </cell>
          <cell r="F220" t="str">
            <v xml:space="preserve">VEN </v>
          </cell>
        </row>
        <row r="221">
          <cell r="B221" t="str">
            <v xml:space="preserve">Swiss Federal Laboratories for Materials Testing &amp; Research (EMPA)  </v>
          </cell>
          <cell r="D221" t="str">
            <v>NL0538101Q08</v>
          </cell>
          <cell r="E221" t="str">
            <v>Wieringerwerf</v>
          </cell>
          <cell r="F221" t="str">
            <v xml:space="preserve">VGB </v>
          </cell>
        </row>
        <row r="222">
          <cell r="D222" t="str">
            <v>NL0631101Q08</v>
          </cell>
          <cell r="E222" t="str">
            <v>Biddinghuizen</v>
          </cell>
          <cell r="F222" t="str">
            <v xml:space="preserve">VIR </v>
          </cell>
        </row>
        <row r="223">
          <cell r="B223" t="str">
            <v>Thailand</v>
          </cell>
          <cell r="D223" t="str">
            <v>NL0722101Q08</v>
          </cell>
          <cell r="E223" t="str">
            <v>Eibergen</v>
          </cell>
          <cell r="F223" t="str">
            <v xml:space="preserve">VNM </v>
          </cell>
        </row>
        <row r="224">
          <cell r="B224" t="str">
            <v>Environmental Research &amp; Training Centre</v>
          </cell>
          <cell r="D224" t="str">
            <v>NL0724101Q08</v>
          </cell>
          <cell r="E224" t="str">
            <v>Wageningen</v>
          </cell>
          <cell r="F224" t="str">
            <v xml:space="preserve">VUT </v>
          </cell>
        </row>
        <row r="225">
          <cell r="D225" t="str">
            <v>NL0732101Q08</v>
          </cell>
          <cell r="E225" t="str">
            <v>Speuld-Garderenseweg</v>
          </cell>
          <cell r="F225" t="str">
            <v xml:space="preserve">WLF </v>
          </cell>
        </row>
        <row r="226">
          <cell r="B226" t="str">
            <v>Tunisie</v>
          </cell>
          <cell r="D226" t="str">
            <v>NL2000101Q08</v>
          </cell>
          <cell r="E226" t="str">
            <v>Appelscha</v>
          </cell>
          <cell r="F226" t="str">
            <v xml:space="preserve">WSM </v>
          </cell>
        </row>
        <row r="227">
          <cell r="B227" t="str">
            <v xml:space="preserve">Ecole Nationale d'Ingenieurs de Sfax  </v>
          </cell>
          <cell r="D227" t="str">
            <v>NL6000101Q08</v>
          </cell>
          <cell r="E227" t="str">
            <v>Bilthoven (aka De Bilt)</v>
          </cell>
          <cell r="F227" t="str">
            <v xml:space="preserve">YEM </v>
          </cell>
        </row>
        <row r="228">
          <cell r="D228" t="str">
            <v>NL7000101Q08</v>
          </cell>
          <cell r="E228" t="str">
            <v>Kollumerwaard</v>
          </cell>
          <cell r="F228" t="str">
            <v xml:space="preserve">YUG </v>
          </cell>
        </row>
        <row r="229">
          <cell r="B229" t="str">
            <v>Turkey</v>
          </cell>
          <cell r="D229" t="str">
            <v>NL8000101Q08</v>
          </cell>
          <cell r="E229" t="str">
            <v>WITTEVEEN</v>
          </cell>
          <cell r="F229" t="str">
            <v xml:space="preserve">ZAF </v>
          </cell>
        </row>
        <row r="230">
          <cell r="B230" t="str">
            <v>Department of Environmental Engineering, Middle East Technical University</v>
          </cell>
          <cell r="D230" t="str">
            <v>NO1000101Q08</v>
          </cell>
          <cell r="E230" t="str">
            <v>As</v>
          </cell>
          <cell r="F230" t="str">
            <v xml:space="preserve">ZMB </v>
          </cell>
        </row>
        <row r="231">
          <cell r="B231" t="str">
            <v>Refik Saydam Center of Hygiene</v>
          </cell>
          <cell r="D231" t="str">
            <v>NO2000101Q08</v>
          </cell>
          <cell r="E231" t="str">
            <v>Birkenes</v>
          </cell>
          <cell r="F231" t="str">
            <v xml:space="preserve">ZWE </v>
          </cell>
        </row>
        <row r="232">
          <cell r="B232" t="str">
            <v>Institute of Marine Sciences, Middle East Technical University</v>
          </cell>
          <cell r="D232" t="str">
            <v>NO5000101Q08</v>
          </cell>
          <cell r="E232" t="str">
            <v>Kise</v>
          </cell>
        </row>
        <row r="233">
          <cell r="D233" t="str">
            <v>NO6000101Q08</v>
          </cell>
          <cell r="E233" t="str">
            <v>Ny-Alesund (aka Spitzbergen)</v>
          </cell>
        </row>
        <row r="234">
          <cell r="B234" t="str">
            <v>Ukraine</v>
          </cell>
          <cell r="D234" t="str">
            <v>NZ5000101Q08</v>
          </cell>
          <cell r="E234" t="str">
            <v>LAUDER/Otago</v>
          </cell>
        </row>
        <row r="235">
          <cell r="B235" t="str">
            <v>Kiev Laboratory of the Republic</v>
          </cell>
          <cell r="D235" t="str">
            <v>PA4000101Q08</v>
          </cell>
          <cell r="E235" t="str">
            <v>LA Yeguada</v>
          </cell>
        </row>
        <row r="236">
          <cell r="B236" t="str">
            <v xml:space="preserve"> </v>
          </cell>
          <cell r="D236" t="str">
            <v>PE2000101Q08</v>
          </cell>
          <cell r="E236" t="str">
            <v>PE2000101Q08   Huancayo ??</v>
          </cell>
        </row>
        <row r="237">
          <cell r="B237" t="str">
            <v>United Arab Emirates</v>
          </cell>
          <cell r="D237" t="str">
            <v>PE2000102Q08</v>
          </cell>
          <cell r="E237" t="str">
            <v>Cosmos</v>
          </cell>
        </row>
        <row r="238">
          <cell r="B238" t="str">
            <v xml:space="preserve">Dubai Central Laboratory  </v>
          </cell>
          <cell r="D238" t="str">
            <v>PH8000101Q08</v>
          </cell>
          <cell r="E238" t="str">
            <v>Background Air Pollution Monitoring Station</v>
          </cell>
        </row>
        <row r="239">
          <cell r="B239" t="str">
            <v xml:space="preserve"> </v>
          </cell>
          <cell r="D239" t="str">
            <v>PK3000101Q08</v>
          </cell>
          <cell r="E239" t="str">
            <v>CHITRAL</v>
          </cell>
        </row>
        <row r="240">
          <cell r="B240" t="str">
            <v>United Kingdom</v>
          </cell>
          <cell r="D240" t="str">
            <v>PL4000101Q08</v>
          </cell>
          <cell r="E240" t="str">
            <v>Leba</v>
          </cell>
        </row>
        <row r="241">
          <cell r="B241" t="str">
            <v xml:space="preserve">Harwell Scientifics Ltd.  </v>
          </cell>
          <cell r="D241" t="str">
            <v>PL4500101Q08</v>
          </cell>
          <cell r="E241" t="str">
            <v>Jarczew</v>
          </cell>
        </row>
        <row r="242">
          <cell r="D242" t="str">
            <v>PL5000101Q08</v>
          </cell>
          <cell r="E242" t="str">
            <v>SNIEZKA</v>
          </cell>
        </row>
        <row r="243">
          <cell r="B243" t="str">
            <v>Uruguay</v>
          </cell>
          <cell r="D243" t="str">
            <v>PL5500101Q08</v>
          </cell>
          <cell r="E243" t="str">
            <v>Puszcza Borecka   (aka Diabla Gora)</v>
          </cell>
        </row>
        <row r="244">
          <cell r="B244" t="str">
            <v xml:space="preserve">DINAMA-LATU  </v>
          </cell>
          <cell r="D244" t="str">
            <v>PL8000101Q08</v>
          </cell>
          <cell r="E244" t="str">
            <v>Suwalki</v>
          </cell>
        </row>
        <row r="245">
          <cell r="D245" t="str">
            <v>PT1000101Q08</v>
          </cell>
          <cell r="E245" t="str">
            <v>ANGRA DO HEROISM (Terceira Island)</v>
          </cell>
        </row>
        <row r="246">
          <cell r="B246" t="str">
            <v>United States of America</v>
          </cell>
          <cell r="D246" t="str">
            <v>PT2000101Q08</v>
          </cell>
          <cell r="E246" t="str">
            <v>Braganca</v>
          </cell>
        </row>
        <row r="247">
          <cell r="B247" t="str">
            <v xml:space="preserve">NYS Department of Environmental Conservation   </v>
          </cell>
          <cell r="D247" t="str">
            <v>PT4000101Q08</v>
          </cell>
          <cell r="E247" t="str">
            <v>CASTELO BRANCO</v>
          </cell>
        </row>
        <row r="248">
          <cell r="B248" t="str">
            <v>Tennessee Valley Authority   (TVA)</v>
          </cell>
          <cell r="D248" t="str">
            <v>PT4500101Q08</v>
          </cell>
          <cell r="E248" t="str">
            <v>Monte Velho</v>
          </cell>
        </row>
        <row r="249">
          <cell r="B249" t="str">
            <v>Adirondack Lakes Survey Corp.</v>
          </cell>
          <cell r="D249" t="str">
            <v>PT5000101Q08</v>
          </cell>
          <cell r="E249" t="str">
            <v>Faro</v>
          </cell>
        </row>
        <row r="250">
          <cell r="B250" t="str">
            <v>Department of Environmental Sciences, UVA</v>
          </cell>
          <cell r="D250" t="str">
            <v>PT5020101Q08</v>
          </cell>
          <cell r="E250" t="str">
            <v>FUNCHAL (Maderia Island)</v>
          </cell>
        </row>
        <row r="251">
          <cell r="B251" t="str">
            <v xml:space="preserve">Rockwell International  </v>
          </cell>
          <cell r="D251" t="str">
            <v>PT8000101Q08</v>
          </cell>
          <cell r="E251" t="str">
            <v>Lisboa / Gago Coutinho</v>
          </cell>
        </row>
        <row r="252">
          <cell r="B252" t="str">
            <v>National Atmospheric Deposition Program (NADP)</v>
          </cell>
          <cell r="D252" t="str">
            <v>PT9000101Q08</v>
          </cell>
          <cell r="E252" t="str">
            <v>VIANA DO CASTELO</v>
          </cell>
        </row>
        <row r="253">
          <cell r="B253" t="str">
            <v xml:space="preserve"> </v>
          </cell>
          <cell r="D253" t="str">
            <v>RO1000101Q08</v>
          </cell>
          <cell r="E253" t="str">
            <v>SEMENIC 1</v>
          </cell>
        </row>
        <row r="254">
          <cell r="B254" t="str">
            <v>Uzbekistan</v>
          </cell>
          <cell r="D254" t="str">
            <v>RO1000102Q08</v>
          </cell>
          <cell r="E254" t="str">
            <v>SEMENIC 2</v>
          </cell>
        </row>
        <row r="255">
          <cell r="B255" t="str">
            <v>Main Administration of Hydrometeorology (Glavgidromet)</v>
          </cell>
          <cell r="D255" t="str">
            <v>RO2000101Q08</v>
          </cell>
          <cell r="E255" t="str">
            <v>FUNDATA 1</v>
          </cell>
        </row>
        <row r="256">
          <cell r="B256" t="str">
            <v xml:space="preserve">  </v>
          </cell>
          <cell r="D256" t="str">
            <v>RO2000102Q08</v>
          </cell>
          <cell r="E256" t="str">
            <v>FUNDATA 2</v>
          </cell>
        </row>
        <row r="257">
          <cell r="B257" t="str">
            <v>Yugoslavia</v>
          </cell>
          <cell r="D257" t="str">
            <v>RO3000101Q08</v>
          </cell>
          <cell r="E257" t="str">
            <v>Predeal</v>
          </cell>
        </row>
        <row r="258">
          <cell r="B258" t="str">
            <v>Federal Hydrometeorological Institute (FHMI)</v>
          </cell>
          <cell r="D258" t="str">
            <v>RO6000101Q08</v>
          </cell>
          <cell r="E258" t="str">
            <v>TURIA 1</v>
          </cell>
        </row>
        <row r="259">
          <cell r="B259" t="str">
            <v xml:space="preserve">  </v>
          </cell>
          <cell r="D259" t="str">
            <v>RO6000102Q08</v>
          </cell>
          <cell r="E259" t="str">
            <v>TURIA 2</v>
          </cell>
        </row>
        <row r="260">
          <cell r="B260" t="str">
            <v>Zimbabwe</v>
          </cell>
          <cell r="D260" t="str">
            <v>RO7000101Q08</v>
          </cell>
          <cell r="E260" t="str">
            <v>RARAU 1</v>
          </cell>
        </row>
        <row r="261">
          <cell r="B261" t="str">
            <v>Chemistry Department University of Zimbabwe</v>
          </cell>
          <cell r="D261" t="str">
            <v>RO7000102Q08</v>
          </cell>
          <cell r="E261" t="str">
            <v>RARAU 2</v>
          </cell>
        </row>
        <row r="262">
          <cell r="D262" t="str">
            <v>RO8000101Q08</v>
          </cell>
          <cell r="E262" t="str">
            <v>STINA deVALE1</v>
          </cell>
        </row>
        <row r="263">
          <cell r="D263" t="str">
            <v>RO8000102Q08</v>
          </cell>
          <cell r="E263" t="str">
            <v>STINA deVALE2</v>
          </cell>
        </row>
        <row r="264">
          <cell r="D264" t="str">
            <v>RO9000101Q08</v>
          </cell>
          <cell r="E264" t="str">
            <v>PARING 1</v>
          </cell>
        </row>
        <row r="265">
          <cell r="D265" t="str">
            <v>RO9000102Q08</v>
          </cell>
          <cell r="E265" t="str">
            <v>PARING 2</v>
          </cell>
        </row>
        <row r="266">
          <cell r="D266" t="str">
            <v>RU1700101Q08</v>
          </cell>
          <cell r="E266" t="str">
            <v>ASTRAKHAN Biospheric Reserve</v>
          </cell>
        </row>
        <row r="267">
          <cell r="D267" t="str">
            <v>RU2000101Q08</v>
          </cell>
          <cell r="E267" t="str">
            <v>BARGUZIN Biospheric Reserve</v>
          </cell>
        </row>
        <row r="268">
          <cell r="D268" t="str">
            <v>RU3000101Q08</v>
          </cell>
          <cell r="E268" t="str">
            <v>Caucasus</v>
          </cell>
        </row>
        <row r="269">
          <cell r="D269" t="str">
            <v>RU3300101Q08</v>
          </cell>
          <cell r="E269" t="str">
            <v>CENTRAL FOREST Biospheric Reserve</v>
          </cell>
        </row>
        <row r="270">
          <cell r="D270" t="str">
            <v>RU4000101Q08</v>
          </cell>
          <cell r="E270" t="str">
            <v>IRKUTSK-1</v>
          </cell>
        </row>
        <row r="271">
          <cell r="D271" t="str">
            <v>RU5500101Q08</v>
          </cell>
          <cell r="E271" t="str">
            <v>KURGAN -1</v>
          </cell>
        </row>
        <row r="272">
          <cell r="D272" t="str">
            <v>RU5720101Q08</v>
          </cell>
          <cell r="E272" t="str">
            <v>LESOGORSKIY</v>
          </cell>
        </row>
        <row r="273">
          <cell r="D273" t="str">
            <v>RU6000101Q08</v>
          </cell>
          <cell r="E273" t="str">
            <v>Novopjatigorsk</v>
          </cell>
        </row>
        <row r="274">
          <cell r="D274" t="str">
            <v>RU6400101Q08</v>
          </cell>
          <cell r="E274" t="str">
            <v>OKA-TERRASE Biospheric Reserve</v>
          </cell>
        </row>
        <row r="275">
          <cell r="D275" t="str">
            <v>RU6420101Q08</v>
          </cell>
          <cell r="E275" t="str">
            <v>PINEGA</v>
          </cell>
        </row>
        <row r="276">
          <cell r="D276" t="str">
            <v>RU6430101Q08</v>
          </cell>
          <cell r="E276" t="str">
            <v>Pushinskie Gory</v>
          </cell>
        </row>
        <row r="277">
          <cell r="D277" t="str">
            <v>RU6800101Q08</v>
          </cell>
          <cell r="E277" t="str">
            <v>SIKHOTE-ALIN Biospheric Reserve</v>
          </cell>
        </row>
        <row r="278">
          <cell r="D278" t="str">
            <v>RU7000101Q08</v>
          </cell>
          <cell r="E278" t="str">
            <v>SYKTYVKAR</v>
          </cell>
        </row>
        <row r="279">
          <cell r="D279" t="str">
            <v>RU8000101Q08</v>
          </cell>
          <cell r="E279" t="str">
            <v>TURUKHANSK</v>
          </cell>
        </row>
        <row r="280">
          <cell r="D280" t="str">
            <v>RU8090101Q08</v>
          </cell>
          <cell r="E280" t="str">
            <v>Janiskosky (aka Yaniskosky)</v>
          </cell>
        </row>
        <row r="281">
          <cell r="D281" t="str">
            <v>RU8300101Q08</v>
          </cell>
          <cell r="E281" t="str">
            <v>VORONEZ Biospheric Reserve</v>
          </cell>
        </row>
        <row r="282">
          <cell r="D282" t="str">
            <v>SD5000101Q08</v>
          </cell>
          <cell r="E282" t="str">
            <v>Malakal</v>
          </cell>
        </row>
        <row r="283">
          <cell r="D283" t="str">
            <v>SD8000101Q08</v>
          </cell>
          <cell r="E283" t="str">
            <v>WAD MEDANI</v>
          </cell>
        </row>
        <row r="284">
          <cell r="D284" t="str">
            <v>SE1000101Q08</v>
          </cell>
          <cell r="E284" t="str">
            <v>Bredkalen  (aka Bredkaelen)</v>
          </cell>
        </row>
        <row r="285">
          <cell r="D285" t="str">
            <v>SE6000101Q08</v>
          </cell>
          <cell r="E285" t="str">
            <v>SJOANGEN (aka Velen)</v>
          </cell>
        </row>
        <row r="286">
          <cell r="D286" t="str">
            <v>SE9000101Q08</v>
          </cell>
          <cell r="E286" t="str">
            <v>Vindeln</v>
          </cell>
        </row>
        <row r="287">
          <cell r="D287" t="str">
            <v>SI1000101Q08</v>
          </cell>
          <cell r="E287" t="str">
            <v>Krvavec, Slovenia</v>
          </cell>
        </row>
        <row r="288">
          <cell r="D288" t="str">
            <v>SI6000101Q08</v>
          </cell>
          <cell r="E288" t="str">
            <v>Iskrba</v>
          </cell>
        </row>
        <row r="289">
          <cell r="D289" t="str">
            <v>SK2000101Q08</v>
          </cell>
          <cell r="E289" t="str">
            <v>CHOPOK       Slovakia</v>
          </cell>
        </row>
        <row r="290">
          <cell r="D290" t="str">
            <v>SK3000101Q08</v>
          </cell>
          <cell r="E290" t="str">
            <v>Starina      Slovakia</v>
          </cell>
        </row>
        <row r="291">
          <cell r="D291" t="str">
            <v>SK4000101Q08</v>
          </cell>
          <cell r="E291" t="str">
            <v>Stara Lesna  Slovakia</v>
          </cell>
        </row>
        <row r="292">
          <cell r="D292" t="str">
            <v>SK5000101Q08</v>
          </cell>
          <cell r="E292" t="str">
            <v>Liesek    Slovakia</v>
          </cell>
        </row>
        <row r="293">
          <cell r="D293" t="str">
            <v>SN3000101Q08</v>
          </cell>
          <cell r="E293" t="str">
            <v>Bambey</v>
          </cell>
        </row>
        <row r="294">
          <cell r="D294" t="str">
            <v>SV2000101Q08</v>
          </cell>
          <cell r="E294" t="str">
            <v>CERRO VERDE</v>
          </cell>
        </row>
        <row r="295">
          <cell r="D295" t="str">
            <v>TH1000101Q08</v>
          </cell>
          <cell r="E295" t="str">
            <v>BangKok</v>
          </cell>
        </row>
        <row r="296">
          <cell r="D296" t="str">
            <v>TH7000101Q08</v>
          </cell>
          <cell r="E296" t="str">
            <v>KO SAMUI</v>
          </cell>
        </row>
        <row r="297">
          <cell r="D297" t="str">
            <v>TH7100101Q08</v>
          </cell>
          <cell r="E297" t="str">
            <v>KO SICHANG</v>
          </cell>
        </row>
        <row r="298">
          <cell r="D298" t="str">
            <v>TH9000101Q08</v>
          </cell>
          <cell r="E298" t="str">
            <v>TH9000101Q08</v>
          </cell>
        </row>
        <row r="299">
          <cell r="D299" t="str">
            <v>TM6730101Q08</v>
          </cell>
          <cell r="E299" t="str">
            <v>Repetek</v>
          </cell>
        </row>
        <row r="300">
          <cell r="D300" t="str">
            <v>TN8000101Q08</v>
          </cell>
          <cell r="E300" t="str">
            <v>THALA</v>
          </cell>
        </row>
        <row r="301">
          <cell r="D301" t="str">
            <v>TR1000101Q08</v>
          </cell>
          <cell r="E301" t="str">
            <v>Gubuk II</v>
          </cell>
        </row>
        <row r="302">
          <cell r="D302" t="str">
            <v>TR2000101Q08</v>
          </cell>
          <cell r="E302" t="str">
            <v>CAMKORU</v>
          </cell>
        </row>
        <row r="303">
          <cell r="D303" t="str">
            <v>TR5000101Q08</v>
          </cell>
          <cell r="E303" t="str">
            <v>Kastamonu</v>
          </cell>
        </row>
        <row r="304">
          <cell r="D304" t="str">
            <v>UA1000101Q08</v>
          </cell>
          <cell r="E304" t="str">
            <v>Kiev</v>
          </cell>
        </row>
        <row r="305">
          <cell r="D305" t="str">
            <v>UA2400101Q08</v>
          </cell>
          <cell r="E305" t="str">
            <v>BEREGOVO</v>
          </cell>
        </row>
        <row r="306">
          <cell r="D306" t="str">
            <v>UA6700101Q08</v>
          </cell>
          <cell r="E306" t="str">
            <v>RAVA-RUSSKAYA</v>
          </cell>
        </row>
        <row r="307">
          <cell r="D307" t="str">
            <v>UA6820101Q08</v>
          </cell>
          <cell r="E307" t="str">
            <v>SVITYAZ</v>
          </cell>
        </row>
        <row r="308">
          <cell r="D308" t="str">
            <v>UR5000101Q08</v>
          </cell>
          <cell r="E308" t="str">
            <v>KAUNAS</v>
          </cell>
        </row>
        <row r="309">
          <cell r="D309" t="str">
            <v>UR5400101Q08</v>
          </cell>
          <cell r="E309" t="str">
            <v>JUGA</v>
          </cell>
        </row>
        <row r="310">
          <cell r="D310" t="str">
            <v>UR6300101Q08</v>
          </cell>
          <cell r="E310" t="str">
            <v>Preila</v>
          </cell>
        </row>
        <row r="311">
          <cell r="D311" t="str">
            <v>UR6500101Q08</v>
          </cell>
          <cell r="E311" t="str">
            <v>PRIOKSKO-TERRASNY</v>
          </cell>
        </row>
        <row r="312">
          <cell r="D312" t="str">
            <v>UY1000101Q08</v>
          </cell>
          <cell r="E312" t="str">
            <v>Trinidad</v>
          </cell>
        </row>
        <row r="313">
          <cell r="D313" t="str">
            <v>011000101Q08</v>
          </cell>
          <cell r="E313" t="str">
            <v>Black Belt Substation</v>
          </cell>
        </row>
        <row r="314">
          <cell r="D314" t="str">
            <v>011020101Q08</v>
          </cell>
          <cell r="E314" t="str">
            <v>Sand Mountain Exp. Stn</v>
          </cell>
        </row>
        <row r="315">
          <cell r="D315" t="str">
            <v>020080101Q08</v>
          </cell>
          <cell r="E315" t="str">
            <v>Point Barrow</v>
          </cell>
        </row>
        <row r="316">
          <cell r="D316" t="str">
            <v>020180101Q08</v>
          </cell>
          <cell r="E316" t="str">
            <v>Poker Creek</v>
          </cell>
        </row>
        <row r="317">
          <cell r="D317" t="str">
            <v>020390101Q08</v>
          </cell>
          <cell r="E317" t="str">
            <v>Denali National Park</v>
          </cell>
        </row>
        <row r="318">
          <cell r="D318" t="str">
            <v>030360101Q08</v>
          </cell>
          <cell r="E318" t="str">
            <v>Oliver Knoll</v>
          </cell>
        </row>
        <row r="319">
          <cell r="D319" t="str">
            <v>030370001Q08</v>
          </cell>
          <cell r="E319" t="str">
            <v>Grand Canyon National Park - Hopi Point</v>
          </cell>
        </row>
        <row r="320">
          <cell r="D320" t="str">
            <v>030620101Q08</v>
          </cell>
          <cell r="E320" t="str">
            <v>Organ Pipe Cactus Nat'l Monument</v>
          </cell>
        </row>
        <row r="321">
          <cell r="D321" t="str">
            <v>040260101Q08</v>
          </cell>
          <cell r="E321" t="str">
            <v>Warren 2WSW</v>
          </cell>
        </row>
        <row r="322">
          <cell r="D322" t="str">
            <v>040380101Q08</v>
          </cell>
          <cell r="E322" t="str">
            <v>Caddo Valley</v>
          </cell>
        </row>
        <row r="323">
          <cell r="D323" t="str">
            <v>041620101Q08</v>
          </cell>
          <cell r="E323" t="str">
            <v>Buffalo National River</v>
          </cell>
        </row>
        <row r="324">
          <cell r="D324" t="str">
            <v>042700101Q08</v>
          </cell>
          <cell r="E324" t="str">
            <v>Fayetteville</v>
          </cell>
        </row>
        <row r="325">
          <cell r="D325" t="str">
            <v>053460001Q08</v>
          </cell>
          <cell r="E325" t="str">
            <v>Bishop</v>
          </cell>
        </row>
        <row r="326">
          <cell r="D326" t="str">
            <v>054200101Q08</v>
          </cell>
          <cell r="E326" t="str">
            <v>Tanbark Flat</v>
          </cell>
        </row>
        <row r="327">
          <cell r="D327" t="str">
            <v>054540101Q08</v>
          </cell>
          <cell r="E327" t="str">
            <v>Hopland</v>
          </cell>
        </row>
        <row r="328">
          <cell r="D328" t="str">
            <v>057550101Q08</v>
          </cell>
          <cell r="E328" t="str">
            <v>Sequoia Nat'l Park-Giant</v>
          </cell>
        </row>
        <row r="329">
          <cell r="D329" t="str">
            <v>057680101Q08</v>
          </cell>
          <cell r="E329" t="str">
            <v>Montaque</v>
          </cell>
        </row>
        <row r="330">
          <cell r="D330" t="str">
            <v>058840101Q08</v>
          </cell>
          <cell r="E330" t="str">
            <v>Davis</v>
          </cell>
        </row>
        <row r="331">
          <cell r="D331" t="str">
            <v>058850101Q08</v>
          </cell>
          <cell r="E331" t="str">
            <v>Yosemite National Park</v>
          </cell>
        </row>
        <row r="332">
          <cell r="D332" t="str">
            <v>059888101Q08</v>
          </cell>
          <cell r="E332" t="str">
            <v>Chuchupate Ranger Station</v>
          </cell>
        </row>
        <row r="333">
          <cell r="D333" t="str">
            <v>060060002Q08</v>
          </cell>
          <cell r="E333" t="str">
            <v>Alamosa</v>
          </cell>
        </row>
        <row r="334">
          <cell r="D334" t="str">
            <v>060180101Q08</v>
          </cell>
          <cell r="E334" t="str">
            <v>Las Animas Fish Hatchery</v>
          </cell>
        </row>
        <row r="335">
          <cell r="D335" t="str">
            <v>060220101Q08</v>
          </cell>
          <cell r="E335" t="str">
            <v>Niwot Saddle</v>
          </cell>
        </row>
        <row r="336">
          <cell r="D336" t="str">
            <v>060221101Q08</v>
          </cell>
          <cell r="E336" t="str">
            <v>Sugarloaf</v>
          </cell>
        </row>
        <row r="337">
          <cell r="D337" t="str">
            <v>060880101Q08</v>
          </cell>
          <cell r="E337" t="str">
            <v>Four Mile Park</v>
          </cell>
        </row>
        <row r="338">
          <cell r="D338" t="str">
            <v>060881101Q08</v>
          </cell>
          <cell r="E338" t="str">
            <v>Sunlight Peak</v>
          </cell>
        </row>
        <row r="339">
          <cell r="D339" t="str">
            <v>061530101Q08</v>
          </cell>
          <cell r="E339" t="str">
            <v>Mesa Verde National Park</v>
          </cell>
        </row>
        <row r="340">
          <cell r="D340" t="str">
            <v>061540101Q08</v>
          </cell>
          <cell r="E340" t="str">
            <v>Wolf Creek Pass</v>
          </cell>
        </row>
        <row r="341">
          <cell r="D341" t="str">
            <v>061560101Q08</v>
          </cell>
          <cell r="E341" t="str">
            <v>Sand Spring</v>
          </cell>
        </row>
        <row r="342">
          <cell r="D342" t="str">
            <v>061910101Q08</v>
          </cell>
          <cell r="E342" t="str">
            <v>Rocky Mountain National Park - Beaver Meadows</v>
          </cell>
        </row>
        <row r="343">
          <cell r="D343" t="str">
            <v>061911101Q08</v>
          </cell>
          <cell r="E343" t="str">
            <v>Rocky Mountain National Park - Loch Vale</v>
          </cell>
        </row>
        <row r="344">
          <cell r="D344" t="str">
            <v>061920101Q08</v>
          </cell>
          <cell r="E344" t="str">
            <v>Buffalo Pass</v>
          </cell>
        </row>
        <row r="345">
          <cell r="D345" t="str">
            <v>061921101Q08</v>
          </cell>
          <cell r="E345" t="str">
            <v>Dry Lake</v>
          </cell>
        </row>
        <row r="346">
          <cell r="D346" t="str">
            <v>061981101Q08</v>
          </cell>
          <cell r="E346" t="str">
            <v>Molas Pass</v>
          </cell>
        </row>
        <row r="347">
          <cell r="D347" t="str">
            <v>062120101Q08</v>
          </cell>
          <cell r="E347" t="str">
            <v>Manitou</v>
          </cell>
        </row>
        <row r="348">
          <cell r="D348" t="str">
            <v>062220101Q08</v>
          </cell>
          <cell r="E348" t="str">
            <v>Pawnee</v>
          </cell>
        </row>
        <row r="349">
          <cell r="D349" t="str">
            <v>080240101Q08</v>
          </cell>
          <cell r="E349" t="str">
            <v>Lewes</v>
          </cell>
        </row>
        <row r="350">
          <cell r="D350" t="str">
            <v>100360101Q08</v>
          </cell>
          <cell r="E350" t="str">
            <v>Bradford Forest</v>
          </cell>
        </row>
        <row r="351">
          <cell r="D351" t="str">
            <v>100380101Q08</v>
          </cell>
          <cell r="E351" t="str">
            <v>Kennedy Space Center</v>
          </cell>
        </row>
        <row r="352">
          <cell r="D352" t="str">
            <v>100500101Q08</v>
          </cell>
          <cell r="E352" t="str">
            <v>Chassahowitzka NWR</v>
          </cell>
        </row>
        <row r="353">
          <cell r="D353" t="str">
            <v>101190101Q08</v>
          </cell>
          <cell r="E353" t="str">
            <v>Everglades National Park</v>
          </cell>
        </row>
        <row r="354">
          <cell r="D354" t="str">
            <v>101400101Q08</v>
          </cell>
          <cell r="E354" t="str">
            <v>Quincy</v>
          </cell>
        </row>
        <row r="355">
          <cell r="D355" t="str">
            <v>101680001Q08</v>
          </cell>
          <cell r="E355" t="str">
            <v>Hardee</v>
          </cell>
        </row>
        <row r="356">
          <cell r="D356" t="str">
            <v>101800101Q08</v>
          </cell>
          <cell r="E356" t="str">
            <v>Tampa Bay</v>
          </cell>
        </row>
        <row r="357">
          <cell r="D357" t="str">
            <v>104100101Q08</v>
          </cell>
          <cell r="E357" t="str">
            <v>Verna Well Field</v>
          </cell>
        </row>
        <row r="358">
          <cell r="D358" t="str">
            <v>104880001Q08</v>
          </cell>
          <cell r="E358" t="str">
            <v>Winter Haven</v>
          </cell>
        </row>
        <row r="359">
          <cell r="D359" t="str">
            <v>110900101Q08</v>
          </cell>
          <cell r="E359" t="str">
            <v>Okefenokee National Wildlife Refuge</v>
          </cell>
        </row>
        <row r="360">
          <cell r="D360" t="str">
            <v>112040101Q08</v>
          </cell>
          <cell r="E360" t="str">
            <v>Bellville</v>
          </cell>
        </row>
        <row r="361">
          <cell r="D361" t="str">
            <v>114140101Q08</v>
          </cell>
          <cell r="E361" t="str">
            <v>Georgia Station</v>
          </cell>
        </row>
        <row r="362">
          <cell r="D362" t="str">
            <v>115002101Q08</v>
          </cell>
          <cell r="E362" t="str">
            <v>Chula</v>
          </cell>
        </row>
        <row r="363">
          <cell r="D363" t="str">
            <v>120080002Q08</v>
          </cell>
          <cell r="E363" t="str">
            <v>Mauna Loa</v>
          </cell>
        </row>
        <row r="364">
          <cell r="D364" t="str">
            <v>130340101Q08</v>
          </cell>
          <cell r="E364" t="str">
            <v>Craters of the Moon National Monument</v>
          </cell>
        </row>
        <row r="365">
          <cell r="D365" t="str">
            <v>131180101Q08</v>
          </cell>
          <cell r="E365" t="str">
            <v>Reynolds Creek</v>
          </cell>
        </row>
        <row r="366">
          <cell r="D366" t="str">
            <v>131500101Q08</v>
          </cell>
          <cell r="E366" t="str">
            <v>Smiths Ferry</v>
          </cell>
        </row>
        <row r="367">
          <cell r="D367" t="str">
            <v>141160101Q08</v>
          </cell>
          <cell r="E367" t="str">
            <v>Bondville</v>
          </cell>
        </row>
        <row r="368">
          <cell r="D368" t="str">
            <v>141800101Q08</v>
          </cell>
          <cell r="E368" t="str">
            <v>Shabbona</v>
          </cell>
        </row>
        <row r="369">
          <cell r="D369" t="str">
            <v>141980101Q08</v>
          </cell>
          <cell r="E369" t="str">
            <v>Argonne</v>
          </cell>
        </row>
        <row r="370">
          <cell r="D370" t="str">
            <v>144740101Q08</v>
          </cell>
          <cell r="E370" t="str">
            <v>Salem</v>
          </cell>
        </row>
        <row r="371">
          <cell r="D371" t="str">
            <v>144741101Q08</v>
          </cell>
          <cell r="E371" t="str">
            <v>Omega</v>
          </cell>
        </row>
        <row r="372">
          <cell r="D372" t="str">
            <v>146340101Q08</v>
          </cell>
          <cell r="E372" t="str">
            <v>Dixon Springs Agricultural Center</v>
          </cell>
        </row>
        <row r="373">
          <cell r="D373" t="str">
            <v>146920001Q08</v>
          </cell>
          <cell r="E373" t="str">
            <v>Salem/Omega</v>
          </cell>
        </row>
        <row r="374">
          <cell r="D374" t="str">
            <v>147860101Q08</v>
          </cell>
          <cell r="E374" t="str">
            <v>Monmouth</v>
          </cell>
        </row>
        <row r="375">
          <cell r="D375" t="str">
            <v>152020101Q08</v>
          </cell>
          <cell r="E375" t="str">
            <v>Huntington Reservoir</v>
          </cell>
        </row>
        <row r="376">
          <cell r="D376" t="str">
            <v>152260101Q08</v>
          </cell>
          <cell r="E376" t="str">
            <v>Southwest Purdue Agricultural Center</v>
          </cell>
        </row>
        <row r="377">
          <cell r="D377" t="str">
            <v>153420101Q08</v>
          </cell>
          <cell r="E377" t="str">
            <v>Indiana Dunes National Lakeshore</v>
          </cell>
        </row>
        <row r="378">
          <cell r="D378" t="str">
            <v>154100101Q08</v>
          </cell>
          <cell r="E378" t="str">
            <v>Purdue Agricultural Research Center</v>
          </cell>
        </row>
        <row r="379">
          <cell r="D379" t="str">
            <v>160880101Q08</v>
          </cell>
          <cell r="E379" t="str">
            <v>Big Springs Fish Hatchery</v>
          </cell>
        </row>
        <row r="380">
          <cell r="D380" t="str">
            <v>162320101Q08</v>
          </cell>
          <cell r="E380" t="str">
            <v>McNay Research Center</v>
          </cell>
        </row>
        <row r="381">
          <cell r="D381" t="str">
            <v>170740101Q08</v>
          </cell>
          <cell r="E381" t="str">
            <v>Farlington Fish Hatchery</v>
          </cell>
        </row>
        <row r="382">
          <cell r="D382" t="str">
            <v>173120101Q08</v>
          </cell>
          <cell r="E382" t="str">
            <v>Knoza Prairie</v>
          </cell>
        </row>
        <row r="383">
          <cell r="D383" t="str">
            <v>173280101Q08</v>
          </cell>
          <cell r="E383" t="str">
            <v>Lake Scott State Park</v>
          </cell>
        </row>
        <row r="384">
          <cell r="D384" t="str">
            <v>180360101Q08</v>
          </cell>
          <cell r="E384" t="str">
            <v>Mackville</v>
          </cell>
        </row>
        <row r="385">
          <cell r="D385" t="str">
            <v>182260101Q08</v>
          </cell>
          <cell r="E385" t="str">
            <v>Lilley Cornett Woods</v>
          </cell>
        </row>
        <row r="386">
          <cell r="D386" t="str">
            <v>183560101Q08</v>
          </cell>
          <cell r="E386" t="str">
            <v>Clark State Fish Hatchery</v>
          </cell>
        </row>
        <row r="387">
          <cell r="D387" t="str">
            <v>183860101Q08</v>
          </cell>
          <cell r="E387" t="str">
            <v>Land Between the Lakes</v>
          </cell>
        </row>
        <row r="388">
          <cell r="D388" t="str">
            <v>183861101Q08</v>
          </cell>
          <cell r="E388" t="str">
            <v>Mullberry Flat</v>
          </cell>
        </row>
        <row r="389">
          <cell r="D389" t="str">
            <v>191260101Q08</v>
          </cell>
          <cell r="E389" t="str">
            <v>Iberia Research Station</v>
          </cell>
        </row>
        <row r="390">
          <cell r="D390" t="str">
            <v>193060101Q08</v>
          </cell>
          <cell r="E390" t="str">
            <v>Southeast Research Station</v>
          </cell>
        </row>
        <row r="391">
          <cell r="D391" t="str">
            <v>200011101Q08</v>
          </cell>
          <cell r="E391" t="str">
            <v>Acadia Nat'l Park-McFarland Hill</v>
          </cell>
        </row>
        <row r="392">
          <cell r="D392" t="str">
            <v>200045101Q08</v>
          </cell>
          <cell r="E392" t="str">
            <v>Caribou</v>
          </cell>
        </row>
        <row r="393">
          <cell r="D393" t="str">
            <v>200260001Q08</v>
          </cell>
          <cell r="E393" t="str">
            <v>Caribou</v>
          </cell>
        </row>
        <row r="394">
          <cell r="D394" t="str">
            <v>200277101Q08</v>
          </cell>
          <cell r="E394" t="str">
            <v>Bridgton</v>
          </cell>
        </row>
        <row r="395">
          <cell r="D395" t="str">
            <v>200935101Q08</v>
          </cell>
          <cell r="E395" t="str">
            <v>Greenville Station</v>
          </cell>
        </row>
        <row r="396">
          <cell r="D396" t="str">
            <v>209600101Q08</v>
          </cell>
          <cell r="E396" t="str">
            <v>Freeport</v>
          </cell>
        </row>
        <row r="397">
          <cell r="D397" t="str">
            <v>210007101Q08</v>
          </cell>
          <cell r="E397" t="str">
            <v>Smith Island</v>
          </cell>
        </row>
        <row r="398">
          <cell r="D398" t="str">
            <v>210360101Q08</v>
          </cell>
          <cell r="E398" t="str">
            <v>White Rock</v>
          </cell>
        </row>
        <row r="399">
          <cell r="D399" t="str">
            <v>211320101Q08</v>
          </cell>
          <cell r="E399" t="str">
            <v>Wye</v>
          </cell>
        </row>
        <row r="400">
          <cell r="D400" t="str">
            <v>220155101Q08</v>
          </cell>
          <cell r="E400" t="str">
            <v>North Atlantic Coastal Lab</v>
          </cell>
        </row>
        <row r="401">
          <cell r="D401" t="str">
            <v>220815101Q08</v>
          </cell>
          <cell r="E401" t="str">
            <v>Quabbin Reservoir</v>
          </cell>
        </row>
        <row r="402">
          <cell r="D402" t="str">
            <v>221325101Q08</v>
          </cell>
          <cell r="E402" t="str">
            <v>East</v>
          </cell>
        </row>
        <row r="403">
          <cell r="D403" t="str">
            <v>230920101Q08</v>
          </cell>
          <cell r="E403" t="str">
            <v>Douglas Lake</v>
          </cell>
        </row>
        <row r="404">
          <cell r="D404" t="str">
            <v>230980101Q08</v>
          </cell>
          <cell r="E404" t="str">
            <v>Raco</v>
          </cell>
        </row>
        <row r="405">
          <cell r="D405" t="str">
            <v>232241101Q08</v>
          </cell>
          <cell r="E405" t="str">
            <v>Chassell</v>
          </cell>
        </row>
        <row r="406">
          <cell r="D406" t="str">
            <v>232571101Q08</v>
          </cell>
          <cell r="E406" t="str">
            <v>Isle Royale National Park - Wallace Lake</v>
          </cell>
        </row>
        <row r="407">
          <cell r="D407" t="str">
            <v>232660101Q08</v>
          </cell>
          <cell r="E407" t="str">
            <v>Kellogg Biological Station</v>
          </cell>
        </row>
        <row r="408">
          <cell r="D408" t="str">
            <v>235340101Q08</v>
          </cell>
          <cell r="E408" t="str">
            <v>Wellston</v>
          </cell>
        </row>
        <row r="409">
          <cell r="D409" t="str">
            <v>240100101Q08</v>
          </cell>
          <cell r="E409" t="str">
            <v>Cedar Creek</v>
          </cell>
        </row>
        <row r="410">
          <cell r="D410" t="str">
            <v>240500101Q08</v>
          </cell>
          <cell r="E410" t="str">
            <v>Fond du LAc</v>
          </cell>
        </row>
        <row r="411">
          <cell r="D411" t="str">
            <v>240800101Q08</v>
          </cell>
          <cell r="E411" t="str">
            <v>Hovland</v>
          </cell>
        </row>
        <row r="412">
          <cell r="D412" t="str">
            <v>241660101Q08</v>
          </cell>
          <cell r="E412" t="str">
            <v>Marcell Experimental Forest</v>
          </cell>
        </row>
        <row r="413">
          <cell r="D413" t="str">
            <v>241840101Q08</v>
          </cell>
          <cell r="E413" t="str">
            <v>Fernberg</v>
          </cell>
        </row>
        <row r="414">
          <cell r="D414" t="str">
            <v>242360101Q08</v>
          </cell>
          <cell r="E414" t="str">
            <v>Camp Ripley</v>
          </cell>
        </row>
        <row r="415">
          <cell r="D415" t="str">
            <v>242720101Q08</v>
          </cell>
          <cell r="E415" t="str">
            <v>Lamberton</v>
          </cell>
        </row>
        <row r="416">
          <cell r="D416" t="str">
            <v>242800101Q08</v>
          </cell>
          <cell r="E416" t="str">
            <v>Grindstone Lake</v>
          </cell>
        </row>
        <row r="417">
          <cell r="D417" t="str">
            <v>249900101Q08</v>
          </cell>
          <cell r="E417" t="str">
            <v>Wolf Ridge</v>
          </cell>
        </row>
        <row r="418">
          <cell r="D418" t="str">
            <v>251080101Q08</v>
          </cell>
          <cell r="E418" t="str">
            <v>Clinton</v>
          </cell>
        </row>
        <row r="419">
          <cell r="D419" t="str">
            <v>251460001Q08</v>
          </cell>
          <cell r="E419" t="str">
            <v>Meridian</v>
          </cell>
        </row>
        <row r="420">
          <cell r="D420" t="str">
            <v>251960101Q08</v>
          </cell>
          <cell r="E420" t="str">
            <v>Newton</v>
          </cell>
        </row>
        <row r="421">
          <cell r="D421" t="str">
            <v>253000101Q08</v>
          </cell>
          <cell r="E421" t="str">
            <v>Coffeeville</v>
          </cell>
        </row>
        <row r="422">
          <cell r="D422" t="str">
            <v>260380101Q08</v>
          </cell>
          <cell r="E422" t="str">
            <v>Ashland Wildlife Area</v>
          </cell>
        </row>
        <row r="423">
          <cell r="D423" t="str">
            <v>260560101Q08</v>
          </cell>
          <cell r="E423" t="str">
            <v>University Forest</v>
          </cell>
        </row>
        <row r="424">
          <cell r="D424" t="str">
            <v>270060101Q08</v>
          </cell>
          <cell r="E424" t="str">
            <v>Little Big Horn Battlefield National Monument</v>
          </cell>
        </row>
        <row r="425">
          <cell r="D425" t="str">
            <v>270570001Q08</v>
          </cell>
          <cell r="E425" t="str">
            <v>Glacier National Park</v>
          </cell>
        </row>
        <row r="426">
          <cell r="D426" t="str">
            <v>270570101Q08</v>
          </cell>
          <cell r="E426" t="str">
            <v>Glacier National Park-Fire Weather Station</v>
          </cell>
        </row>
        <row r="427">
          <cell r="D427" t="str">
            <v>270740101Q08</v>
          </cell>
          <cell r="E427" t="str">
            <v>Havre Experiment Station</v>
          </cell>
        </row>
        <row r="428">
          <cell r="D428" t="str">
            <v>270760101Q08</v>
          </cell>
          <cell r="E428" t="str">
            <v>Clancy</v>
          </cell>
        </row>
        <row r="429">
          <cell r="D429" t="str">
            <v>271300101Q08</v>
          </cell>
          <cell r="E429" t="str">
            <v>Lost Trail Pass</v>
          </cell>
        </row>
        <row r="430">
          <cell r="D430" t="str">
            <v>271340101Q08</v>
          </cell>
          <cell r="E430" t="str">
            <v>Give Out Morgan</v>
          </cell>
        </row>
        <row r="431">
          <cell r="D431" t="str">
            <v>281520101Q08</v>
          </cell>
          <cell r="E431" t="str">
            <v>Mead</v>
          </cell>
        </row>
        <row r="432">
          <cell r="D432" t="str">
            <v>281580101Q08</v>
          </cell>
          <cell r="E432" t="str">
            <v>North Platte Agricultural Experimental Station</v>
          </cell>
        </row>
        <row r="433">
          <cell r="D433" t="str">
            <v>290080101Q08</v>
          </cell>
          <cell r="E433" t="str">
            <v>Red Rock Canyon</v>
          </cell>
        </row>
        <row r="434">
          <cell r="D434" t="str">
            <v>290140101Q08</v>
          </cell>
          <cell r="E434" t="str">
            <v>Saval Ranch</v>
          </cell>
        </row>
        <row r="435">
          <cell r="D435" t="str">
            <v>290360101Q08</v>
          </cell>
          <cell r="E435" t="str">
            <v>Smith Valley</v>
          </cell>
        </row>
        <row r="436">
          <cell r="D436" t="str">
            <v>290560101Q08</v>
          </cell>
          <cell r="E436" t="str">
            <v>Great Basin National Park-Lehman Caves</v>
          </cell>
        </row>
        <row r="437">
          <cell r="D437" t="str">
            <v>300240101Q08</v>
          </cell>
          <cell r="E437" t="str">
            <v>Hubbard Brook -- Woodstock</v>
          </cell>
        </row>
        <row r="438">
          <cell r="D438" t="str">
            <v>306011101Q08</v>
          </cell>
          <cell r="E438" t="str">
            <v>Hubbard Brook -- WS6 Raingauge 11</v>
          </cell>
        </row>
        <row r="439">
          <cell r="D439" t="str">
            <v>310080001Q08</v>
          </cell>
          <cell r="E439" t="str">
            <v>Atlantic County</v>
          </cell>
        </row>
        <row r="440">
          <cell r="D440" t="str">
            <v>312980101Q08</v>
          </cell>
          <cell r="E440" t="str">
            <v>Mercer 1</v>
          </cell>
        </row>
        <row r="441">
          <cell r="D441" t="str">
            <v>312981101Q08</v>
          </cell>
          <cell r="E441" t="str">
            <v>Washington Crossing</v>
          </cell>
        </row>
        <row r="442">
          <cell r="D442" t="str">
            <v>320180101Q08</v>
          </cell>
          <cell r="E442" t="str">
            <v>Gila Cliff Dwellings National Monument</v>
          </cell>
        </row>
        <row r="443">
          <cell r="D443" t="str">
            <v>320720101Q08</v>
          </cell>
          <cell r="E443" t="str">
            <v>Bandelier National Monument</v>
          </cell>
        </row>
        <row r="444">
          <cell r="D444" t="str">
            <v>320840101Q08</v>
          </cell>
          <cell r="E444" t="str">
            <v>Mayhill</v>
          </cell>
        </row>
        <row r="445">
          <cell r="D445" t="str">
            <v>320980101Q08</v>
          </cell>
          <cell r="E445" t="str">
            <v>Cuba</v>
          </cell>
        </row>
        <row r="446">
          <cell r="D446" t="str">
            <v>321280101Q08</v>
          </cell>
          <cell r="E446" t="str">
            <v>Capulin Volcano National Monument</v>
          </cell>
        </row>
        <row r="447">
          <cell r="D447" t="str">
            <v>330101330Q08</v>
          </cell>
          <cell r="E447" t="str">
            <v>Loudonville</v>
          </cell>
        </row>
        <row r="448">
          <cell r="D448" t="str">
            <v>330675010Q08</v>
          </cell>
          <cell r="E448" t="str">
            <v>Westfield</v>
          </cell>
        </row>
        <row r="449">
          <cell r="D449" t="str">
            <v>330760010Q08</v>
          </cell>
          <cell r="E449" t="str">
            <v>Veteran</v>
          </cell>
        </row>
        <row r="450">
          <cell r="D450" t="str">
            <v>330860101Q08</v>
          </cell>
          <cell r="E450" t="str">
            <v>Aurora Research Farm</v>
          </cell>
        </row>
        <row r="451">
          <cell r="D451" t="str">
            <v>331000101Q08</v>
          </cell>
          <cell r="E451" t="str">
            <v>Chautauqua</v>
          </cell>
        </row>
        <row r="452">
          <cell r="D452" t="str">
            <v>331401180Q08</v>
          </cell>
          <cell r="E452" t="str">
            <v>Buffalo</v>
          </cell>
        </row>
        <row r="453">
          <cell r="D453" t="str">
            <v>331567040Q08</v>
          </cell>
          <cell r="E453" t="str">
            <v>Whiteface Mtn.</v>
          </cell>
        </row>
        <row r="454">
          <cell r="D454" t="str">
            <v>332020101Q08</v>
          </cell>
          <cell r="E454" t="str">
            <v>Huntington Wildlife</v>
          </cell>
        </row>
        <row r="455">
          <cell r="D455" t="str">
            <v>332021101Q08</v>
          </cell>
          <cell r="E455" t="str">
            <v>Whiteface Mountain</v>
          </cell>
        </row>
        <row r="456">
          <cell r="D456" t="str">
            <v>332050010Q08</v>
          </cell>
          <cell r="E456" t="str">
            <v>Piseco Lake</v>
          </cell>
        </row>
        <row r="457">
          <cell r="D457" t="str">
            <v>332167030Q08</v>
          </cell>
          <cell r="E457" t="str">
            <v>Nick's Lake</v>
          </cell>
        </row>
        <row r="458">
          <cell r="D458" t="str">
            <v>332655010Q08</v>
          </cell>
          <cell r="E458" t="str">
            <v>Camp Georgetown</v>
          </cell>
        </row>
        <row r="459">
          <cell r="D459" t="str">
            <v>332701080Q08</v>
          </cell>
          <cell r="E459" t="str">
            <v>Rochester</v>
          </cell>
        </row>
        <row r="460">
          <cell r="D460" t="str">
            <v>332950100Q08</v>
          </cell>
          <cell r="E460" t="str">
            <v>Eisenhower Park</v>
          </cell>
        </row>
        <row r="461">
          <cell r="D461" t="str">
            <v>333102090Q08</v>
          </cell>
          <cell r="E461" t="str">
            <v>Niagara Falls</v>
          </cell>
        </row>
        <row r="462">
          <cell r="D462" t="str">
            <v>333353090Q08</v>
          </cell>
          <cell r="E462" t="str">
            <v>East Syracuse</v>
          </cell>
        </row>
        <row r="463">
          <cell r="D463" t="str">
            <v>333720010Q08</v>
          </cell>
          <cell r="E463" t="str">
            <v>Altmar</v>
          </cell>
        </row>
        <row r="464">
          <cell r="D464" t="str">
            <v>333951010Q08</v>
          </cell>
          <cell r="E464" t="str">
            <v>Mt. Ninham</v>
          </cell>
        </row>
        <row r="465">
          <cell r="D465" t="str">
            <v>334153030Q08</v>
          </cell>
          <cell r="E465" t="str">
            <v>Dyken Pond</v>
          </cell>
        </row>
        <row r="466">
          <cell r="D466" t="str">
            <v>334458050Q08</v>
          </cell>
          <cell r="E466" t="str">
            <v>Wanakena</v>
          </cell>
        </row>
        <row r="467">
          <cell r="D467" t="str">
            <v>335141101Q08</v>
          </cell>
          <cell r="E467" t="str">
            <v>West Point</v>
          </cell>
        </row>
        <row r="468">
          <cell r="D468" t="str">
            <v>335240101Q08</v>
          </cell>
          <cell r="E468" t="str">
            <v>Bennett Bridge</v>
          </cell>
        </row>
        <row r="469">
          <cell r="D469" t="str">
            <v>335565030Q08</v>
          </cell>
          <cell r="E469" t="str">
            <v>Belleayre</v>
          </cell>
        </row>
        <row r="470">
          <cell r="D470" t="str">
            <v>335829000Q08</v>
          </cell>
          <cell r="E470" t="str">
            <v>Sodus Point</v>
          </cell>
        </row>
        <row r="471">
          <cell r="D471" t="str">
            <v>335902040Q08</v>
          </cell>
          <cell r="E471" t="str">
            <v>White Plains</v>
          </cell>
        </row>
        <row r="472">
          <cell r="D472" t="str">
            <v>336500101Q08</v>
          </cell>
          <cell r="E472" t="str">
            <v>Jasper</v>
          </cell>
        </row>
        <row r="473">
          <cell r="D473" t="str">
            <v>336720101Q08</v>
          </cell>
          <cell r="E473" t="str">
            <v>Ithaca</v>
          </cell>
        </row>
        <row r="474">
          <cell r="D474" t="str">
            <v>336840101Q08</v>
          </cell>
          <cell r="E474" t="str">
            <v>Biscuit Brook</v>
          </cell>
        </row>
        <row r="475">
          <cell r="D475" t="str">
            <v>337097010Q08</v>
          </cell>
          <cell r="E475" t="str">
            <v>Susan Wagner H.S.</v>
          </cell>
        </row>
        <row r="476">
          <cell r="D476" t="str">
            <v>339119101Q08</v>
          </cell>
          <cell r="E476" t="str">
            <v>Brookhaven</v>
          </cell>
        </row>
        <row r="477">
          <cell r="D477" t="str">
            <v>340320101Q08</v>
          </cell>
          <cell r="E477" t="str">
            <v>Lewiston</v>
          </cell>
        </row>
        <row r="478">
          <cell r="D478" t="str">
            <v>341180101Q08</v>
          </cell>
          <cell r="E478" t="str">
            <v>Research Triangle</v>
          </cell>
        </row>
        <row r="479">
          <cell r="D479" t="str">
            <v>341500101Q08</v>
          </cell>
          <cell r="E479" t="str">
            <v>Franklin County</v>
          </cell>
        </row>
        <row r="480">
          <cell r="D480" t="str">
            <v>342500101Q08</v>
          </cell>
          <cell r="E480" t="str">
            <v>Coweeta</v>
          </cell>
        </row>
        <row r="481">
          <cell r="D481" t="str">
            <v>343460101Q08</v>
          </cell>
          <cell r="E481" t="str">
            <v>Piedmont Research Station</v>
          </cell>
        </row>
        <row r="482">
          <cell r="D482" t="str">
            <v>343560101Q08</v>
          </cell>
          <cell r="E482" t="str">
            <v>Clinton Crops Research Station</v>
          </cell>
        </row>
        <row r="483">
          <cell r="D483" t="str">
            <v>343600101Q08</v>
          </cell>
          <cell r="E483" t="str">
            <v>Jordan Creek</v>
          </cell>
        </row>
        <row r="484">
          <cell r="D484" t="str">
            <v>344160001Q08</v>
          </cell>
          <cell r="E484" t="str">
            <v>Finley Farm</v>
          </cell>
        </row>
        <row r="485">
          <cell r="D485" t="str">
            <v>344500101Q08</v>
          </cell>
          <cell r="E485" t="str">
            <v>Mount Mitchell</v>
          </cell>
        </row>
        <row r="486">
          <cell r="D486" t="str">
            <v>350700101Q08</v>
          </cell>
          <cell r="E486" t="str">
            <v>Theodore Roosevelt National Park</v>
          </cell>
        </row>
        <row r="487">
          <cell r="D487" t="str">
            <v>350880101Q08</v>
          </cell>
          <cell r="E487" t="str">
            <v>Icelandic State Park</v>
          </cell>
        </row>
        <row r="488">
          <cell r="D488" t="str">
            <v>351180101Q08</v>
          </cell>
          <cell r="E488" t="str">
            <v>Woodworth</v>
          </cell>
        </row>
        <row r="489">
          <cell r="D489" t="str">
            <v>360900101Q08</v>
          </cell>
          <cell r="E489" t="str">
            <v>Oxford</v>
          </cell>
        </row>
        <row r="490">
          <cell r="D490" t="str">
            <v>361760101Q08</v>
          </cell>
          <cell r="E490" t="str">
            <v>Delaware</v>
          </cell>
        </row>
        <row r="491">
          <cell r="D491" t="str">
            <v>364900101Q08</v>
          </cell>
          <cell r="E491" t="str">
            <v>Caldwell</v>
          </cell>
        </row>
        <row r="492">
          <cell r="D492" t="str">
            <v>367160101Q08</v>
          </cell>
          <cell r="E492" t="str">
            <v>Wooster</v>
          </cell>
        </row>
        <row r="493">
          <cell r="D493" t="str">
            <v>370060101Q08</v>
          </cell>
          <cell r="E493" t="str">
            <v>Salt Plains National Wildlife</v>
          </cell>
        </row>
        <row r="494">
          <cell r="D494" t="str">
            <v>370480001Q08</v>
          </cell>
          <cell r="E494" t="str">
            <v>Cherokee</v>
          </cell>
        </row>
        <row r="495">
          <cell r="D495" t="str">
            <v>371740101Q08</v>
          </cell>
          <cell r="E495" t="str">
            <v>Great Plains Apiaries</v>
          </cell>
        </row>
        <row r="496">
          <cell r="D496" t="str">
            <v>372920101Q08</v>
          </cell>
          <cell r="E496" t="str">
            <v>Goodwell Research Station</v>
          </cell>
        </row>
        <row r="497">
          <cell r="D497" t="str">
            <v>380200101Q08</v>
          </cell>
          <cell r="E497" t="str">
            <v>Alesa Guard Ranger Station</v>
          </cell>
        </row>
        <row r="498">
          <cell r="D498" t="str">
            <v>380202101Q08</v>
          </cell>
          <cell r="E498" t="str">
            <v>Hyslop Farm</v>
          </cell>
        </row>
        <row r="499">
          <cell r="D499" t="str">
            <v>380260101Q08</v>
          </cell>
          <cell r="E499" t="str">
            <v>Bull Run</v>
          </cell>
        </row>
        <row r="500">
          <cell r="D500" t="str">
            <v>380980101Q08</v>
          </cell>
          <cell r="E500" t="str">
            <v>Silver Lake Ranger Station</v>
          </cell>
        </row>
        <row r="501">
          <cell r="D501" t="str">
            <v>381020101Q08</v>
          </cell>
          <cell r="E501" t="str">
            <v>H. J. Andrews Experimental Forest</v>
          </cell>
        </row>
        <row r="502">
          <cell r="D502" t="str">
            <v>381420001Q08</v>
          </cell>
          <cell r="E502" t="str">
            <v>Pendleton</v>
          </cell>
        </row>
        <row r="503">
          <cell r="D503" t="str">
            <v>381800101Q08</v>
          </cell>
          <cell r="E503" t="str">
            <v>Starkey Experimental Forest</v>
          </cell>
        </row>
        <row r="504">
          <cell r="D504" t="str">
            <v>391520101Q08</v>
          </cell>
          <cell r="E504" t="str">
            <v>Penn State</v>
          </cell>
        </row>
        <row r="505">
          <cell r="D505" t="str">
            <v>392940101Q08</v>
          </cell>
          <cell r="E505" t="str">
            <v>Kane Experimental Forest</v>
          </cell>
        </row>
        <row r="506">
          <cell r="D506" t="str">
            <v>394200101Q08</v>
          </cell>
          <cell r="E506" t="str">
            <v>Leading Ridge</v>
          </cell>
        </row>
        <row r="507">
          <cell r="D507" t="str">
            <v>397220101Q08</v>
          </cell>
          <cell r="E507" t="str">
            <v>Milford</v>
          </cell>
        </row>
        <row r="508">
          <cell r="D508" t="str">
            <v>402020101Q08</v>
          </cell>
          <cell r="E508" t="str">
            <v>El Verde</v>
          </cell>
        </row>
        <row r="509">
          <cell r="D509" t="str">
            <v>420680101Q08</v>
          </cell>
          <cell r="E509" t="str">
            <v>Santee National Wildlife Refuge</v>
          </cell>
        </row>
        <row r="510">
          <cell r="D510" t="str">
            <v>430060001Q08</v>
          </cell>
          <cell r="E510" t="str">
            <v>Huron</v>
          </cell>
        </row>
        <row r="511">
          <cell r="D511" t="str">
            <v>430061101Q08</v>
          </cell>
          <cell r="E511" t="str">
            <v>Huron Well Field</v>
          </cell>
        </row>
        <row r="512">
          <cell r="D512" t="str">
            <v>430880101Q08</v>
          </cell>
          <cell r="E512" t="str">
            <v>Cottonwood</v>
          </cell>
        </row>
        <row r="513">
          <cell r="D513" t="str">
            <v>440040101Q08</v>
          </cell>
          <cell r="E513" t="str">
            <v>Walker Branch Watershed    (aka Oak Ridge)</v>
          </cell>
        </row>
        <row r="514">
          <cell r="D514" t="str">
            <v>440680001Q08</v>
          </cell>
          <cell r="E514" t="str">
            <v>Cumberland</v>
          </cell>
        </row>
        <row r="515">
          <cell r="D515" t="str">
            <v>441140101Q08</v>
          </cell>
          <cell r="E515" t="str">
            <v>Giles County</v>
          </cell>
        </row>
        <row r="516">
          <cell r="D516" t="str">
            <v>441141101Q08</v>
          </cell>
          <cell r="E516" t="str">
            <v>Wilburn Chapel</v>
          </cell>
        </row>
        <row r="517">
          <cell r="D517" t="str">
            <v>441190101Q08</v>
          </cell>
          <cell r="E517" t="str">
            <v>Great Smoky Mountains National Park - Elkmont</v>
          </cell>
        </row>
        <row r="518">
          <cell r="D518" t="str">
            <v>441400101Q08</v>
          </cell>
          <cell r="E518" t="str">
            <v>Hatchie National Wildlife Refuge</v>
          </cell>
        </row>
        <row r="519">
          <cell r="D519" t="str">
            <v>450250101Q08</v>
          </cell>
          <cell r="E519" t="str">
            <v>Muleshoe National Wildlife Refuge</v>
          </cell>
        </row>
        <row r="520">
          <cell r="D520" t="str">
            <v>450350101Q08</v>
          </cell>
          <cell r="E520" t="str">
            <v>Beeville</v>
          </cell>
        </row>
        <row r="521">
          <cell r="D521" t="str">
            <v>450425101Q08</v>
          </cell>
          <cell r="E521" t="str">
            <v>Big Bend National Park-K-Bar</v>
          </cell>
        </row>
        <row r="522">
          <cell r="D522" t="str">
            <v>451040101Q08</v>
          </cell>
          <cell r="E522" t="str">
            <v>Attwater Paririe Chicken</v>
          </cell>
        </row>
        <row r="523">
          <cell r="D523" t="str">
            <v>451650101Q08</v>
          </cell>
          <cell r="E523" t="str">
            <v>Sonora</v>
          </cell>
        </row>
        <row r="524">
          <cell r="D524" t="str">
            <v>451850101Q08</v>
          </cell>
          <cell r="E524" t="str">
            <v>Y Experimental Ranch</v>
          </cell>
        </row>
        <row r="525">
          <cell r="D525" t="str">
            <v>452180101Q08</v>
          </cell>
          <cell r="E525" t="str">
            <v>Longview</v>
          </cell>
        </row>
        <row r="526">
          <cell r="D526" t="str">
            <v>452215101Q08</v>
          </cell>
          <cell r="E526" t="str">
            <v>Guadalupe Mountains National Park</v>
          </cell>
        </row>
        <row r="527">
          <cell r="D527" t="str">
            <v>453800101Q08</v>
          </cell>
          <cell r="E527" t="str">
            <v>Forest Seed Center</v>
          </cell>
        </row>
        <row r="528">
          <cell r="D528" t="str">
            <v>454560001Q08</v>
          </cell>
          <cell r="E528" t="str">
            <v>San Angelo</v>
          </cell>
        </row>
        <row r="529">
          <cell r="D529" t="str">
            <v>455200001Q08</v>
          </cell>
          <cell r="E529" t="str">
            <v>Tom Green</v>
          </cell>
        </row>
        <row r="530">
          <cell r="D530" t="str">
            <v>455350001Q08</v>
          </cell>
          <cell r="E530" t="str">
            <v>Victoria</v>
          </cell>
        </row>
        <row r="531">
          <cell r="D531" t="str">
            <v>455640101Q08</v>
          </cell>
          <cell r="E531" t="str">
            <v>L.B.J. National Grassland</v>
          </cell>
        </row>
        <row r="532">
          <cell r="D532" t="str">
            <v>460110101Q08</v>
          </cell>
          <cell r="E532" t="str">
            <v>Bryce Canyon National Park</v>
          </cell>
        </row>
        <row r="533">
          <cell r="D533" t="str">
            <v>460120101Q08</v>
          </cell>
          <cell r="E533" t="str">
            <v>Logan</v>
          </cell>
        </row>
        <row r="534">
          <cell r="D534" t="str">
            <v>460281101Q08</v>
          </cell>
          <cell r="E534" t="str">
            <v>Green River</v>
          </cell>
        </row>
        <row r="535">
          <cell r="D535" t="str">
            <v>460780101Q08</v>
          </cell>
          <cell r="E535" t="str">
            <v>USFS MLS Horn Mo</v>
          </cell>
        </row>
        <row r="536">
          <cell r="D536" t="str">
            <v>460820101Q08</v>
          </cell>
          <cell r="E536" t="str">
            <v>Murphy Ridge</v>
          </cell>
        </row>
        <row r="537">
          <cell r="D537" t="str">
            <v>470100101Q08</v>
          </cell>
          <cell r="E537" t="str">
            <v>Bennington</v>
          </cell>
        </row>
        <row r="538">
          <cell r="D538" t="str">
            <v>470180101Q08</v>
          </cell>
          <cell r="E538" t="str">
            <v>Underhill</v>
          </cell>
        </row>
        <row r="539">
          <cell r="D539" t="str">
            <v>480060101Q08</v>
          </cell>
          <cell r="E539" t="str">
            <v>Charlottesville</v>
          </cell>
        </row>
        <row r="540">
          <cell r="D540" t="str">
            <v>481300101Q08</v>
          </cell>
          <cell r="E540" t="str">
            <v>Horton's Station</v>
          </cell>
        </row>
        <row r="541">
          <cell r="D541" t="str">
            <v>482890101Q08</v>
          </cell>
          <cell r="E541" t="str">
            <v>Shenandoah National Park-Big Meadows</v>
          </cell>
        </row>
        <row r="542">
          <cell r="D542" t="str">
            <v>482900101Q08</v>
          </cell>
          <cell r="E542" t="str">
            <v>Whitetop Mountian</v>
          </cell>
        </row>
        <row r="543">
          <cell r="D543" t="str">
            <v>483300101Q08</v>
          </cell>
          <cell r="E543" t="str">
            <v>Love's Mill</v>
          </cell>
        </row>
        <row r="544">
          <cell r="D544" t="str">
            <v>491410101Q08</v>
          </cell>
          <cell r="E544" t="str">
            <v>Olympic National Park-Hoh Ranger Station</v>
          </cell>
        </row>
        <row r="545">
          <cell r="D545" t="str">
            <v>491940101Q08</v>
          </cell>
          <cell r="E545" t="str">
            <v>Cascades National Park-Marblemount</v>
          </cell>
        </row>
        <row r="546">
          <cell r="D546" t="str">
            <v>492180101Q08</v>
          </cell>
          <cell r="E546" t="str">
            <v>La Grande</v>
          </cell>
        </row>
        <row r="547">
          <cell r="D547" t="str">
            <v>492420101Q08</v>
          </cell>
          <cell r="E547" t="str">
            <v>Palouse Farm</v>
          </cell>
        </row>
        <row r="548">
          <cell r="D548" t="str">
            <v>500460101Q08</v>
          </cell>
          <cell r="E548" t="str">
            <v>Babcock State Park</v>
          </cell>
        </row>
        <row r="549">
          <cell r="D549" t="str">
            <v>500500101Q08</v>
          </cell>
          <cell r="E549" t="str">
            <v>Cedar Creek State Park</v>
          </cell>
        </row>
        <row r="550">
          <cell r="D550" t="str">
            <v>501480101Q08</v>
          </cell>
          <cell r="E550" t="str">
            <v>Pocahontas 1</v>
          </cell>
        </row>
        <row r="551">
          <cell r="D551" t="str">
            <v>501480102Q08</v>
          </cell>
          <cell r="E551" t="str">
            <v>Pocahontas 2</v>
          </cell>
        </row>
        <row r="552">
          <cell r="D552" t="str">
            <v>501860101Q08</v>
          </cell>
          <cell r="E552" t="str">
            <v>Parsons</v>
          </cell>
        </row>
        <row r="553">
          <cell r="D553" t="str">
            <v>510780001Q08</v>
          </cell>
          <cell r="E553" t="str">
            <v>Door</v>
          </cell>
        </row>
        <row r="554">
          <cell r="D554" t="str">
            <v>510960101Q08</v>
          </cell>
          <cell r="E554" t="str">
            <v>Popple River</v>
          </cell>
        </row>
        <row r="555">
          <cell r="D555" t="str">
            <v>512500101Q08</v>
          </cell>
          <cell r="E555" t="str">
            <v>Suring</v>
          </cell>
        </row>
        <row r="556">
          <cell r="D556" t="str">
            <v>512800101Q08</v>
          </cell>
          <cell r="E556" t="str">
            <v>Lake Dubay</v>
          </cell>
        </row>
        <row r="557">
          <cell r="D557" t="str">
            <v>513500101Q08</v>
          </cell>
          <cell r="E557" t="str">
            <v>Perkinstown</v>
          </cell>
        </row>
        <row r="558">
          <cell r="D558" t="str">
            <v>513620101Q08</v>
          </cell>
          <cell r="E558" t="str">
            <v>Wildcat Mountain</v>
          </cell>
        </row>
        <row r="559">
          <cell r="D559" t="str">
            <v>513640101Q08</v>
          </cell>
          <cell r="E559" t="str">
            <v>Trout Lake</v>
          </cell>
        </row>
        <row r="560">
          <cell r="D560" t="str">
            <v>513680101Q08</v>
          </cell>
          <cell r="E560" t="str">
            <v>Lake Geneva</v>
          </cell>
        </row>
        <row r="561">
          <cell r="D561" t="str">
            <v>513700101Q08</v>
          </cell>
          <cell r="E561" t="str">
            <v>Spooner</v>
          </cell>
        </row>
        <row r="562">
          <cell r="D562" t="str">
            <v>520020101Q08</v>
          </cell>
          <cell r="E562" t="str">
            <v>Snowy Range</v>
          </cell>
        </row>
        <row r="563">
          <cell r="D563" t="str">
            <v>520022101Q08</v>
          </cell>
          <cell r="E563" t="str">
            <v>Brooklyn Lake</v>
          </cell>
        </row>
        <row r="564">
          <cell r="D564" t="str">
            <v>520260101Q08</v>
          </cell>
          <cell r="E564" t="str">
            <v>Sinks Canyon</v>
          </cell>
        </row>
        <row r="565">
          <cell r="D565" t="str">
            <v>520261101Q08</v>
          </cell>
          <cell r="E565" t="str">
            <v>South Pass City</v>
          </cell>
        </row>
        <row r="566">
          <cell r="D566" t="str">
            <v>520680101Q08</v>
          </cell>
          <cell r="E566" t="str">
            <v>Pinedale</v>
          </cell>
        </row>
        <row r="567">
          <cell r="D567" t="str">
            <v>520681101Q08</v>
          </cell>
          <cell r="E567" t="str">
            <v>Gypsum Creek</v>
          </cell>
        </row>
        <row r="568">
          <cell r="D568" t="str">
            <v>520820101Q08</v>
          </cell>
          <cell r="E568" t="str">
            <v>Newcastle</v>
          </cell>
        </row>
        <row r="569">
          <cell r="D569" t="str">
            <v>520860101Q08</v>
          </cell>
          <cell r="E569" t="str">
            <v>Yellowstone National Park-Tower Falls</v>
          </cell>
        </row>
        <row r="570">
          <cell r="D570" t="str">
            <v>530190001Q08</v>
          </cell>
          <cell r="E570" t="str">
            <v>Cape Matatula</v>
          </cell>
        </row>
        <row r="571">
          <cell r="D571" t="str">
            <v>UZ0010101Q08</v>
          </cell>
          <cell r="E571" t="str">
            <v>KoKand</v>
          </cell>
        </row>
        <row r="572">
          <cell r="D572" t="str">
            <v>UZ0020101Q08</v>
          </cell>
          <cell r="E572" t="str">
            <v>Pergana</v>
          </cell>
        </row>
        <row r="573">
          <cell r="D573" t="str">
            <v>UZ0030101Q08</v>
          </cell>
          <cell r="E573" t="str">
            <v>Shahrizabz</v>
          </cell>
        </row>
        <row r="574">
          <cell r="D574" t="str">
            <v>UZ0040101Q08</v>
          </cell>
          <cell r="E574" t="str">
            <v>Tuyabuguz</v>
          </cell>
        </row>
        <row r="575">
          <cell r="D575" t="str">
            <v>UZ0050101Q08</v>
          </cell>
          <cell r="E575" t="str">
            <v>Chirchik</v>
          </cell>
        </row>
        <row r="576">
          <cell r="D576" t="str">
            <v>UZ0060101Q08</v>
          </cell>
          <cell r="E576" t="str">
            <v>Tahiatash</v>
          </cell>
        </row>
        <row r="577">
          <cell r="D577" t="str">
            <v>UZ0070101Q08</v>
          </cell>
          <cell r="E577" t="str">
            <v>Tashkent</v>
          </cell>
        </row>
        <row r="578">
          <cell r="D578" t="str">
            <v>UZ0080101Q08</v>
          </cell>
          <cell r="E578" t="str">
            <v>Tamdi</v>
          </cell>
        </row>
        <row r="579">
          <cell r="D579" t="str">
            <v>UZ0090101Q08</v>
          </cell>
          <cell r="E579" t="str">
            <v>Samarkand</v>
          </cell>
        </row>
        <row r="580">
          <cell r="D580" t="str">
            <v>UZ0100101Q08</v>
          </cell>
          <cell r="E580" t="str">
            <v>Muynak</v>
          </cell>
        </row>
        <row r="581">
          <cell r="D581" t="str">
            <v>UZ0110101Q08</v>
          </cell>
          <cell r="E581" t="str">
            <v>Kaunchi</v>
          </cell>
        </row>
        <row r="582">
          <cell r="D582" t="str">
            <v>UZ0120101Q08</v>
          </cell>
          <cell r="E582" t="str">
            <v>Bekabad</v>
          </cell>
        </row>
        <row r="583">
          <cell r="D583" t="str">
            <v>UZ0130101Q08</v>
          </cell>
          <cell r="E583" t="str">
            <v>Angren</v>
          </cell>
        </row>
        <row r="584">
          <cell r="D584" t="str">
            <v>UZ0140101Q08</v>
          </cell>
          <cell r="E584" t="str">
            <v>Almalik</v>
          </cell>
        </row>
        <row r="585">
          <cell r="D585" t="str">
            <v>UZ1000101Q08</v>
          </cell>
          <cell r="E585" t="str">
            <v>Abranova Glacier</v>
          </cell>
        </row>
        <row r="586">
          <cell r="D586" t="str">
            <v>UZ3400101Q08</v>
          </cell>
          <cell r="E586" t="str">
            <v>CHatKal Biospheric Reserve</v>
          </cell>
        </row>
        <row r="587">
          <cell r="D587" t="str">
            <v>VI0100101Q08</v>
          </cell>
          <cell r="E587" t="str">
            <v>VINP - Lind Point,  US Virgin Islands</v>
          </cell>
        </row>
        <row r="588">
          <cell r="D588" t="str">
            <v>YU3276101Q08</v>
          </cell>
          <cell r="E588" t="str">
            <v>Beograd - Zeleno Brdo</v>
          </cell>
        </row>
        <row r="589">
          <cell r="D589" t="str">
            <v>YU6000101Q08</v>
          </cell>
          <cell r="E589" t="str">
            <v>Herceg-Novi</v>
          </cell>
        </row>
        <row r="590">
          <cell r="D590" t="str">
            <v>YU7000101Q08</v>
          </cell>
          <cell r="E590" t="str">
            <v>Kamenicki-Vis</v>
          </cell>
        </row>
        <row r="591">
          <cell r="D591" t="str">
            <v>YU8000101Q08</v>
          </cell>
          <cell r="E591" t="str">
            <v>Zabljak</v>
          </cell>
        </row>
        <row r="592">
          <cell r="D592" t="str">
            <v>YU9000101Q08</v>
          </cell>
          <cell r="E592" t="str">
            <v>Golija</v>
          </cell>
        </row>
        <row r="593">
          <cell r="D593" t="str">
            <v>ZA1000101Q08</v>
          </cell>
          <cell r="E593" t="str">
            <v>Cape Point</v>
          </cell>
        </row>
        <row r="594">
          <cell r="D594" t="str">
            <v>ZA2000101Q08</v>
          </cell>
          <cell r="E594" t="str">
            <v>Louis Trichardt</v>
          </cell>
        </row>
        <row r="595">
          <cell r="D595" t="str">
            <v>ZA3000101Q08</v>
          </cell>
          <cell r="E595" t="str">
            <v>Amersfoort</v>
          </cell>
        </row>
        <row r="596">
          <cell r="D596" t="str">
            <v>ZM6000101Q08</v>
          </cell>
          <cell r="E596" t="str">
            <v>Mfuwe/Luangwe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ample-CAPMoN Filter Pack"/>
      <sheetName val="Frequently Asked Questions"/>
      <sheetName val="DES History of Changes"/>
      <sheetName val="val_ISO3166"/>
      <sheetName val="val_qc-level"/>
      <sheetName val="val_medium"/>
      <sheetName val="val_coating_or_absorb_solution"/>
      <sheetName val="val_lab_analytical_method"/>
      <sheetName val="val_inlet_type"/>
      <sheetName val="val_aerosol_solubility"/>
      <sheetName val="val_particle_size_lower"/>
      <sheetName val="val_particle_size_upper"/>
      <sheetName val="val_sampling_humidity_control"/>
      <sheetName val="val_sample_preparation"/>
      <sheetName val="val_blank_correction"/>
      <sheetName val="val_volume_standardization"/>
      <sheetName val="val_table_focus"/>
      <sheetName val="val_table_format_type"/>
      <sheetName val="val_table_variable_type"/>
      <sheetName val="val_state_or_prov_code"/>
      <sheetName val="val_station_land_use"/>
      <sheetName val="val_station_location_setting"/>
      <sheetName val="val_station_location_type"/>
      <sheetName val="val_field_smpl_or_meas_prncple"/>
      <sheetName val="val_observation_type"/>
      <sheetName val="Val_sampling_frequency"/>
      <sheetName val="Val_sampling_interv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
          <cell r="A2" t="str">
            <v>Diffusion dryer</v>
          </cell>
        </row>
        <row r="3">
          <cell r="A3" t="str">
            <v>Humidification</v>
          </cell>
        </row>
        <row r="4">
          <cell r="A4" t="str">
            <v>Nafion dryer</v>
          </cell>
        </row>
        <row r="5">
          <cell r="A5" t="str">
            <v>Temperature conditioning at 30 deg. C</v>
          </cell>
        </row>
        <row r="6">
          <cell r="A6" t="str">
            <v>Temperature conditioning at 40 deg. C</v>
          </cell>
        </row>
        <row r="7">
          <cell r="A7" t="str">
            <v>Temperature conditioning at 50 deg. C</v>
          </cell>
        </row>
        <row r="8">
          <cell r="A8" t="str">
            <v>Temperature conditioning at ambient</v>
          </cell>
        </row>
        <row r="9">
          <cell r="A9" t="str">
            <v>Other (see metadata)</v>
          </cell>
        </row>
        <row r="10">
          <cell r="A10" t="str">
            <v>None</v>
          </cell>
        </row>
        <row r="11">
          <cell r="A11" t="str">
            <v>Not Applicable</v>
          </cell>
        </row>
        <row r="12">
          <cell r="A12" t="str">
            <v>Pending assignment</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DCPC"/>
      <sheetName val="Bilanz"/>
      <sheetName val="gewMW"/>
      <sheetName val="jan"/>
      <sheetName val="feb"/>
      <sheetName val="mar"/>
      <sheetName val="apr"/>
      <sheetName val="mai"/>
      <sheetName val="jun"/>
      <sheetName val="jul"/>
      <sheetName val="aug"/>
      <sheetName val="sep"/>
      <sheetName val="oct"/>
      <sheetName val="nov"/>
      <sheetName val="dec"/>
      <sheetName val="2009"/>
      <sheetName val="Wet_Ion_Chemistry"/>
      <sheetName val="Pick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2">
          <cell r="H2" t="str">
            <v xml:space="preserve">mm </v>
          </cell>
        </row>
      </sheetData>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46"/>
  </sheetPr>
  <dimension ref="A1:AO1328"/>
  <sheetViews>
    <sheetView tabSelected="1" topLeftCell="A295" zoomScale="95" workbookViewId="0">
      <selection activeCell="J350" sqref="J350"/>
    </sheetView>
  </sheetViews>
  <sheetFormatPr baseColWidth="10" defaultColWidth="9.140625" defaultRowHeight="12.75" x14ac:dyDescent="0.2"/>
  <cols>
    <col min="1" max="1" width="10.42578125" style="315" customWidth="1"/>
    <col min="2" max="2" width="9.28515625" style="260" customWidth="1"/>
    <col min="3" max="3" width="7" style="260" customWidth="1"/>
    <col min="4" max="4" width="9.140625" style="260" customWidth="1"/>
    <col min="5" max="6" width="7.42578125" style="260" customWidth="1"/>
    <col min="7" max="7" width="5.85546875" style="1" customWidth="1"/>
    <col min="8" max="8" width="10.85546875" style="1" customWidth="1"/>
    <col min="9" max="9" width="13.5703125" style="1" customWidth="1"/>
    <col min="10" max="10" width="13.7109375" style="1" customWidth="1"/>
    <col min="11" max="11" width="8.42578125" style="1" customWidth="1"/>
    <col min="12" max="12" width="4.28515625" style="268" customWidth="1"/>
    <col min="13" max="13" width="7.7109375" style="1" customWidth="1"/>
    <col min="14" max="14" width="7.42578125" style="280" customWidth="1"/>
    <col min="15" max="15" width="3.7109375" style="1" customWidth="1"/>
    <col min="16" max="16" width="5.5703125" style="287" customWidth="1"/>
    <col min="17" max="17" width="3.5703125" style="1" customWidth="1"/>
    <col min="18" max="18" width="6.5703125" style="1" customWidth="1"/>
    <col min="19" max="19" width="3.42578125" style="1" customWidth="1"/>
    <col min="20" max="20" width="7.42578125" style="291" customWidth="1"/>
    <col min="21" max="21" width="3.5703125" style="1" customWidth="1"/>
    <col min="22" max="22" width="7" style="291" customWidth="1"/>
    <col min="23" max="23" width="3.7109375" style="1" customWidth="1"/>
    <col min="24" max="24" width="6.42578125" style="291" customWidth="1"/>
    <col min="25" max="25" width="3.28515625" style="1" customWidth="1"/>
    <col min="26" max="26" width="6.7109375" style="291" customWidth="1"/>
    <col min="27" max="27" width="3.7109375" style="1" customWidth="1"/>
    <col min="28" max="28" width="7.85546875" style="291" customWidth="1"/>
    <col min="29" max="29" width="2.85546875" style="1" customWidth="1"/>
    <col min="30" max="30" width="7.140625" style="291" customWidth="1"/>
    <col min="31" max="31" width="2.7109375" style="1" customWidth="1"/>
    <col min="32" max="32" width="7" style="291" customWidth="1"/>
    <col min="33" max="33" width="2.7109375" style="1" customWidth="1"/>
    <col min="34" max="34" width="7.28515625" style="291" customWidth="1"/>
    <col min="35" max="35" width="2.85546875" style="1" customWidth="1"/>
    <col min="36" max="36" width="21.28515625" style="1" customWidth="1"/>
    <col min="37" max="40" width="12.5703125" style="1" customWidth="1"/>
    <col min="41" max="115" width="17.7109375" style="1" customWidth="1"/>
    <col min="116" max="16384" width="9.140625" style="1"/>
  </cols>
  <sheetData>
    <row r="1" spans="1:9" x14ac:dyDescent="0.2">
      <c r="A1" s="313" t="s">
        <v>465</v>
      </c>
      <c r="B1" s="326"/>
      <c r="C1" s="326"/>
      <c r="D1" s="327"/>
      <c r="E1" s="327"/>
      <c r="F1" s="327"/>
    </row>
    <row r="2" spans="1:9" x14ac:dyDescent="0.2">
      <c r="A2" s="314" t="s">
        <v>622</v>
      </c>
      <c r="B2" s="327"/>
      <c r="C2" s="326"/>
      <c r="D2" s="327"/>
      <c r="E2" s="327"/>
      <c r="F2" s="327"/>
    </row>
    <row r="3" spans="1:9" ht="13.5" thickBot="1" x14ac:dyDescent="0.25"/>
    <row r="4" spans="1:9" x14ac:dyDescent="0.2">
      <c r="A4" s="7" t="s">
        <v>466</v>
      </c>
      <c r="B4" s="733"/>
      <c r="C4" s="734"/>
      <c r="D4" s="111"/>
      <c r="E4" s="328"/>
      <c r="F4" s="330"/>
    </row>
    <row r="5" spans="1:9" x14ac:dyDescent="0.2">
      <c r="A5" s="10" t="s">
        <v>467</v>
      </c>
      <c r="B5" s="735" t="s">
        <v>468</v>
      </c>
      <c r="C5" s="736"/>
      <c r="D5" s="330" t="s">
        <v>469</v>
      </c>
      <c r="E5" s="331" t="s">
        <v>470</v>
      </c>
      <c r="F5" s="330"/>
    </row>
    <row r="6" spans="1:9" ht="13.5" thickBot="1" x14ac:dyDescent="0.25">
      <c r="A6" s="316" t="s">
        <v>471</v>
      </c>
      <c r="B6" s="730" t="s">
        <v>533</v>
      </c>
      <c r="C6" s="732"/>
      <c r="D6" s="332">
        <v>1</v>
      </c>
      <c r="E6" s="333">
        <v>2</v>
      </c>
      <c r="F6" s="452"/>
    </row>
    <row r="7" spans="1:9" ht="13.5" thickBot="1" x14ac:dyDescent="0.25"/>
    <row r="8" spans="1:9" x14ac:dyDescent="0.2">
      <c r="A8" s="7" t="s">
        <v>472</v>
      </c>
      <c r="B8" s="111"/>
      <c r="C8" s="111"/>
      <c r="D8" s="111"/>
      <c r="E8" s="111"/>
      <c r="F8" s="111"/>
      <c r="G8" s="8"/>
      <c r="H8" s="9"/>
      <c r="I8" s="21"/>
    </row>
    <row r="9" spans="1:9" x14ac:dyDescent="0.2">
      <c r="A9" s="10" t="s">
        <v>473</v>
      </c>
      <c r="B9" s="735" t="s">
        <v>474</v>
      </c>
      <c r="C9" s="735"/>
      <c r="D9" s="735"/>
      <c r="E9" s="330" t="s">
        <v>475</v>
      </c>
      <c r="F9" s="330"/>
      <c r="G9" s="11" t="s">
        <v>476</v>
      </c>
      <c r="H9" s="12" t="s">
        <v>532</v>
      </c>
      <c r="I9" s="21"/>
    </row>
    <row r="10" spans="1:9" ht="13.5" thickBot="1" x14ac:dyDescent="0.25">
      <c r="A10" s="317">
        <v>39604</v>
      </c>
      <c r="B10" s="730" t="s">
        <v>602</v>
      </c>
      <c r="C10" s="731"/>
      <c r="D10" s="732"/>
      <c r="E10" s="332">
        <v>1</v>
      </c>
      <c r="F10" s="725"/>
      <c r="G10" s="25" t="s">
        <v>1257</v>
      </c>
      <c r="H10" s="26">
        <v>700118</v>
      </c>
      <c r="I10" s="22"/>
    </row>
    <row r="11" spans="1:9" ht="13.5" thickBot="1" x14ac:dyDescent="0.25"/>
    <row r="12" spans="1:9" x14ac:dyDescent="0.2">
      <c r="A12" s="44" t="s">
        <v>477</v>
      </c>
      <c r="B12" s="334"/>
      <c r="C12" s="334"/>
      <c r="D12" s="335"/>
      <c r="E12" s="334"/>
      <c r="F12" s="334"/>
      <c r="G12" s="47"/>
      <c r="H12" s="23"/>
    </row>
    <row r="13" spans="1:9" x14ac:dyDescent="0.2">
      <c r="A13" s="63" t="s">
        <v>478</v>
      </c>
      <c r="B13" s="336" t="s">
        <v>479</v>
      </c>
      <c r="C13" s="728" t="s">
        <v>480</v>
      </c>
      <c r="D13" s="729"/>
      <c r="E13" s="336" t="s">
        <v>481</v>
      </c>
      <c r="F13" s="336"/>
      <c r="G13" s="50" t="s">
        <v>482</v>
      </c>
      <c r="H13" s="23"/>
    </row>
    <row r="14" spans="1:9" ht="13.5" thickBot="1" x14ac:dyDescent="0.25">
      <c r="A14" s="318" t="s">
        <v>483</v>
      </c>
      <c r="B14" s="337" t="s">
        <v>998</v>
      </c>
      <c r="C14" s="726" t="s">
        <v>997</v>
      </c>
      <c r="D14" s="727"/>
      <c r="E14" s="337" t="s">
        <v>272</v>
      </c>
      <c r="F14" s="451"/>
      <c r="G14" s="29" t="s">
        <v>1258</v>
      </c>
      <c r="H14" s="24"/>
    </row>
    <row r="15" spans="1:9" ht="13.5" thickBot="1" x14ac:dyDescent="0.25">
      <c r="A15" s="319"/>
      <c r="B15" s="265"/>
      <c r="C15" s="265"/>
      <c r="D15" s="265"/>
      <c r="E15" s="265"/>
      <c r="F15" s="265"/>
      <c r="G15" s="51"/>
    </row>
    <row r="16" spans="1:9" x14ac:dyDescent="0.2">
      <c r="A16" s="44" t="s">
        <v>486</v>
      </c>
      <c r="B16" s="334"/>
      <c r="C16" s="338"/>
      <c r="D16" s="265"/>
      <c r="E16" s="265"/>
      <c r="F16" s="265"/>
      <c r="G16" s="51"/>
    </row>
    <row r="17" spans="1:7" x14ac:dyDescent="0.2">
      <c r="A17" s="48" t="s">
        <v>490</v>
      </c>
      <c r="B17" s="339" t="s">
        <v>491</v>
      </c>
      <c r="C17" s="340" t="s">
        <v>492</v>
      </c>
      <c r="D17" s="265"/>
      <c r="E17" s="265"/>
      <c r="F17" s="265"/>
      <c r="G17" s="51"/>
    </row>
    <row r="18" spans="1:7" ht="13.5" thickBot="1" x14ac:dyDescent="0.25">
      <c r="A18" s="320">
        <v>47.8</v>
      </c>
      <c r="B18" s="341">
        <v>11.016999999999999</v>
      </c>
      <c r="C18" s="342">
        <v>985</v>
      </c>
      <c r="D18" s="265"/>
      <c r="E18" s="265"/>
      <c r="F18" s="265"/>
      <c r="G18" s="51"/>
    </row>
    <row r="19" spans="1:7" ht="13.5" thickBot="1" x14ac:dyDescent="0.25">
      <c r="A19" s="319"/>
      <c r="B19" s="265"/>
      <c r="C19" s="265"/>
      <c r="D19" s="265"/>
      <c r="E19" s="265"/>
      <c r="F19" s="265"/>
      <c r="G19" s="51"/>
    </row>
    <row r="20" spans="1:7" x14ac:dyDescent="0.2">
      <c r="A20" s="44" t="s">
        <v>493</v>
      </c>
      <c r="B20" s="334"/>
      <c r="C20" s="334"/>
      <c r="D20" s="338"/>
      <c r="E20" s="265"/>
      <c r="F20" s="265"/>
      <c r="G20" s="51"/>
    </row>
    <row r="21" spans="1:7" x14ac:dyDescent="0.2">
      <c r="A21" s="48" t="s">
        <v>480</v>
      </c>
      <c r="B21" s="339" t="s">
        <v>494</v>
      </c>
      <c r="C21" s="339" t="s">
        <v>495</v>
      </c>
      <c r="D21" s="340" t="s">
        <v>1140</v>
      </c>
      <c r="E21" s="265"/>
      <c r="F21" s="265"/>
      <c r="G21" s="51"/>
    </row>
    <row r="22" spans="1:7" ht="13.5" thickBot="1" x14ac:dyDescent="0.25">
      <c r="A22" s="320" t="s">
        <v>1338</v>
      </c>
      <c r="B22" s="341" t="s">
        <v>1340</v>
      </c>
      <c r="C22" s="341"/>
      <c r="D22" s="343">
        <v>1.5</v>
      </c>
      <c r="E22" s="265"/>
      <c r="F22" s="265"/>
      <c r="G22" s="51"/>
    </row>
    <row r="23" spans="1:7" ht="13.5" thickBot="1" x14ac:dyDescent="0.25">
      <c r="A23" s="319"/>
      <c r="B23" s="265"/>
      <c r="C23" s="265"/>
      <c r="D23" s="265"/>
      <c r="E23" s="265"/>
      <c r="F23" s="265"/>
      <c r="G23" s="51"/>
    </row>
    <row r="24" spans="1:7" x14ac:dyDescent="0.2">
      <c r="A24" s="44" t="s">
        <v>496</v>
      </c>
      <c r="B24" s="334"/>
      <c r="C24" s="334"/>
      <c r="D24" s="338"/>
      <c r="E24" s="265"/>
      <c r="F24" s="265"/>
      <c r="G24" s="51"/>
    </row>
    <row r="25" spans="1:7" x14ac:dyDescent="0.2">
      <c r="A25" s="48" t="s">
        <v>480</v>
      </c>
      <c r="B25" s="339" t="s">
        <v>494</v>
      </c>
      <c r="C25" s="339" t="s">
        <v>495</v>
      </c>
      <c r="D25" s="340" t="s">
        <v>1140</v>
      </c>
      <c r="E25" s="265"/>
      <c r="F25" s="265"/>
      <c r="G25" s="51"/>
    </row>
    <row r="26" spans="1:7" ht="13.5" thickBot="1" x14ac:dyDescent="0.25">
      <c r="A26" s="320" t="s">
        <v>1259</v>
      </c>
      <c r="B26" s="341"/>
      <c r="C26" s="341"/>
      <c r="D26" s="343">
        <v>1.5</v>
      </c>
      <c r="E26" s="265"/>
      <c r="F26" s="265"/>
      <c r="G26" s="51"/>
    </row>
    <row r="27" spans="1:7" ht="13.5" thickBot="1" x14ac:dyDescent="0.25"/>
    <row r="28" spans="1:7" x14ac:dyDescent="0.2">
      <c r="A28" s="7" t="s">
        <v>497</v>
      </c>
      <c r="B28" s="111"/>
      <c r="C28" s="111"/>
      <c r="D28" s="328"/>
    </row>
    <row r="29" spans="1:7" x14ac:dyDescent="0.2">
      <c r="A29" s="64" t="s">
        <v>498</v>
      </c>
      <c r="B29" s="330" t="s">
        <v>480</v>
      </c>
      <c r="C29" s="330" t="s">
        <v>494</v>
      </c>
      <c r="D29" s="331" t="s">
        <v>495</v>
      </c>
    </row>
    <row r="30" spans="1:7" x14ac:dyDescent="0.2">
      <c r="A30" s="102" t="s">
        <v>225</v>
      </c>
      <c r="B30" s="344" t="s">
        <v>1345</v>
      </c>
      <c r="C30" s="344" t="s">
        <v>1346</v>
      </c>
      <c r="D30" s="345"/>
    </row>
    <row r="31" spans="1:7" x14ac:dyDescent="0.2">
      <c r="A31" s="103" t="s">
        <v>213</v>
      </c>
      <c r="B31" s="346" t="s">
        <v>1341</v>
      </c>
      <c r="C31" s="346" t="s">
        <v>1342</v>
      </c>
      <c r="D31" s="347"/>
    </row>
    <row r="32" spans="1:7" x14ac:dyDescent="0.2">
      <c r="A32" s="103" t="s">
        <v>206</v>
      </c>
      <c r="B32" s="348" t="s">
        <v>1343</v>
      </c>
      <c r="C32" s="348" t="s">
        <v>1344</v>
      </c>
      <c r="D32" s="347"/>
    </row>
    <row r="33" spans="1:7" ht="13.5" thickBot="1" x14ac:dyDescent="0.25">
      <c r="A33" s="103" t="s">
        <v>499</v>
      </c>
      <c r="B33" s="349" t="s">
        <v>1347</v>
      </c>
      <c r="C33" s="349" t="s">
        <v>1256</v>
      </c>
      <c r="D33" s="347"/>
    </row>
    <row r="34" spans="1:7" x14ac:dyDescent="0.2">
      <c r="A34" s="103"/>
      <c r="B34" s="346"/>
      <c r="C34" s="346"/>
      <c r="D34" s="347"/>
    </row>
    <row r="35" spans="1:7" x14ac:dyDescent="0.2">
      <c r="A35" s="103"/>
      <c r="B35" s="346"/>
      <c r="C35" s="346"/>
      <c r="D35" s="347"/>
    </row>
    <row r="36" spans="1:7" ht="13.5" thickBot="1" x14ac:dyDescent="0.25">
      <c r="A36" s="104"/>
      <c r="B36" s="350"/>
      <c r="C36" s="350"/>
      <c r="D36" s="351"/>
    </row>
    <row r="37" spans="1:7" ht="13.5" thickBot="1" x14ac:dyDescent="0.25"/>
    <row r="38" spans="1:7" x14ac:dyDescent="0.2">
      <c r="A38" s="7" t="s">
        <v>500</v>
      </c>
      <c r="B38" s="111"/>
      <c r="C38" s="352"/>
      <c r="D38" s="111"/>
      <c r="E38" s="352"/>
      <c r="F38" s="352"/>
      <c r="G38" s="9"/>
    </row>
    <row r="39" spans="1:7" x14ac:dyDescent="0.2">
      <c r="A39" s="64" t="s">
        <v>501</v>
      </c>
      <c r="B39" s="329" t="s">
        <v>296</v>
      </c>
      <c r="C39" s="329" t="s">
        <v>1323</v>
      </c>
      <c r="D39" s="330" t="s">
        <v>870</v>
      </c>
      <c r="E39" s="329" t="s">
        <v>1324</v>
      </c>
      <c r="F39" s="329"/>
      <c r="G39" s="12" t="s">
        <v>873</v>
      </c>
    </row>
    <row r="40" spans="1:7" ht="13.5" thickBot="1" x14ac:dyDescent="0.25">
      <c r="A40" s="321" t="s">
        <v>294</v>
      </c>
      <c r="B40" s="96" t="s">
        <v>659</v>
      </c>
      <c r="C40" s="353" t="s">
        <v>1326</v>
      </c>
      <c r="D40" s="341" t="s">
        <v>1348</v>
      </c>
      <c r="E40" s="96" t="s">
        <v>1327</v>
      </c>
      <c r="F40" s="453"/>
      <c r="G40" s="105"/>
    </row>
    <row r="43" spans="1:7" x14ac:dyDescent="0.2">
      <c r="A43" s="314" t="s">
        <v>503</v>
      </c>
      <c r="B43" s="327"/>
    </row>
    <row r="47" spans="1:7" ht="13.5" thickBot="1" x14ac:dyDescent="0.25"/>
    <row r="48" spans="1:7" x14ac:dyDescent="0.2">
      <c r="A48" s="7" t="s">
        <v>504</v>
      </c>
      <c r="B48" s="111"/>
      <c r="C48" s="328"/>
    </row>
    <row r="49" spans="1:41" ht="9.6" customHeight="1" x14ac:dyDescent="0.2">
      <c r="A49" s="10" t="s">
        <v>505</v>
      </c>
      <c r="B49" s="330" t="s">
        <v>473</v>
      </c>
      <c r="C49" s="331" t="s">
        <v>506</v>
      </c>
    </row>
    <row r="50" spans="1:41" ht="13.5" thickBot="1" x14ac:dyDescent="0.25">
      <c r="A50" s="322" t="s">
        <v>1349</v>
      </c>
      <c r="B50" s="354">
        <v>35065</v>
      </c>
      <c r="C50" s="355">
        <v>0.27083333333333331</v>
      </c>
      <c r="AJ50" s="233"/>
    </row>
    <row r="51" spans="1:41" ht="13.5" thickBot="1" x14ac:dyDescent="0.25">
      <c r="A51" s="314" t="s">
        <v>1067</v>
      </c>
      <c r="B51" s="327"/>
      <c r="C51" s="327"/>
      <c r="D51" s="327"/>
      <c r="E51" s="327"/>
      <c r="F51" s="327"/>
    </row>
    <row r="52" spans="1:41" x14ac:dyDescent="0.2">
      <c r="A52" s="8" t="s">
        <v>665</v>
      </c>
      <c r="B52" s="356" t="s">
        <v>698</v>
      </c>
      <c r="C52" s="111" t="s">
        <v>698</v>
      </c>
      <c r="D52" s="356" t="s">
        <v>663</v>
      </c>
      <c r="E52" s="111" t="s">
        <v>663</v>
      </c>
      <c r="F52" s="111" t="s">
        <v>506</v>
      </c>
      <c r="G52" s="109" t="s">
        <v>664</v>
      </c>
      <c r="H52" s="8" t="s">
        <v>665</v>
      </c>
      <c r="I52" s="110" t="s">
        <v>666</v>
      </c>
      <c r="J52" s="111" t="s">
        <v>667</v>
      </c>
      <c r="K52" s="112" t="s">
        <v>668</v>
      </c>
      <c r="L52" s="305"/>
      <c r="M52" s="114" t="s">
        <v>665</v>
      </c>
      <c r="N52" s="281" t="s">
        <v>665</v>
      </c>
      <c r="O52" s="8"/>
      <c r="P52" s="288"/>
      <c r="Q52" s="113"/>
      <c r="R52" s="8"/>
      <c r="S52" s="8"/>
      <c r="T52" s="292"/>
      <c r="U52" s="113"/>
      <c r="V52" s="296"/>
      <c r="W52" s="8"/>
      <c r="X52" s="292"/>
      <c r="Y52" s="113"/>
      <c r="Z52" s="296"/>
      <c r="AA52" s="8"/>
      <c r="AB52" s="292"/>
      <c r="AC52" s="113"/>
      <c r="AD52" s="296"/>
      <c r="AE52" s="8"/>
      <c r="AF52" s="292"/>
      <c r="AG52" s="113"/>
      <c r="AH52" s="296"/>
      <c r="AI52" s="8"/>
      <c r="AJ52" s="108"/>
      <c r="AK52" s="108"/>
      <c r="AL52" s="108"/>
      <c r="AM52" s="108"/>
      <c r="AN52" s="108"/>
      <c r="AO52" s="108"/>
    </row>
    <row r="53" spans="1:41" ht="15" x14ac:dyDescent="0.25">
      <c r="A53" s="10" t="s">
        <v>479</v>
      </c>
      <c r="B53" s="357" t="s">
        <v>669</v>
      </c>
      <c r="C53" s="330" t="s">
        <v>670</v>
      </c>
      <c r="D53" s="357" t="s">
        <v>669</v>
      </c>
      <c r="E53" s="330" t="s">
        <v>670</v>
      </c>
      <c r="F53" s="330" t="s">
        <v>2178</v>
      </c>
      <c r="G53" s="116" t="s">
        <v>478</v>
      </c>
      <c r="H53" s="54" t="s">
        <v>671</v>
      </c>
      <c r="I53" s="116" t="s">
        <v>672</v>
      </c>
      <c r="J53" s="54" t="s">
        <v>673</v>
      </c>
      <c r="K53" s="117" t="s">
        <v>674</v>
      </c>
      <c r="L53" s="306" t="s">
        <v>675</v>
      </c>
      <c r="M53" s="68" t="s">
        <v>676</v>
      </c>
      <c r="N53" s="282" t="s">
        <v>676</v>
      </c>
      <c r="O53" s="69" t="s">
        <v>677</v>
      </c>
      <c r="P53" s="308" t="s">
        <v>516</v>
      </c>
      <c r="Q53" s="69" t="s">
        <v>677</v>
      </c>
      <c r="R53" s="263" t="s">
        <v>678</v>
      </c>
      <c r="S53" s="264" t="s">
        <v>677</v>
      </c>
      <c r="T53" s="293" t="s">
        <v>517</v>
      </c>
      <c r="U53" s="67" t="s">
        <v>677</v>
      </c>
      <c r="V53" s="297" t="s">
        <v>695</v>
      </c>
      <c r="W53" s="69" t="s">
        <v>677</v>
      </c>
      <c r="X53" s="293" t="s">
        <v>696</v>
      </c>
      <c r="Y53" s="67" t="s">
        <v>677</v>
      </c>
      <c r="Z53" s="297" t="s">
        <v>521</v>
      </c>
      <c r="AA53" s="69" t="s">
        <v>677</v>
      </c>
      <c r="AB53" s="293" t="s">
        <v>697</v>
      </c>
      <c r="AC53" s="67" t="s">
        <v>677</v>
      </c>
      <c r="AD53" s="297" t="s">
        <v>519</v>
      </c>
      <c r="AE53" s="69" t="s">
        <v>677</v>
      </c>
      <c r="AF53" s="293" t="s">
        <v>520</v>
      </c>
      <c r="AG53" s="67" t="s">
        <v>677</v>
      </c>
      <c r="AH53" s="297" t="s">
        <v>518</v>
      </c>
      <c r="AI53" s="118" t="s">
        <v>677</v>
      </c>
      <c r="AJ53" s="231" t="s">
        <v>1647</v>
      </c>
      <c r="AK53" s="115"/>
      <c r="AL53" s="115"/>
      <c r="AM53" s="115"/>
      <c r="AN53" s="115"/>
      <c r="AO53" s="115"/>
    </row>
    <row r="54" spans="1:41" s="66" customFormat="1" x14ac:dyDescent="0.2">
      <c r="A54" s="323" t="s">
        <v>522</v>
      </c>
      <c r="B54" s="358" t="s">
        <v>523</v>
      </c>
      <c r="C54" s="358" t="s">
        <v>524</v>
      </c>
      <c r="D54" s="358" t="s">
        <v>523</v>
      </c>
      <c r="E54" s="359" t="s">
        <v>524</v>
      </c>
      <c r="F54" s="454" t="s">
        <v>506</v>
      </c>
      <c r="G54" s="82" t="s">
        <v>522</v>
      </c>
      <c r="H54" s="83" t="s">
        <v>522</v>
      </c>
      <c r="I54" s="83" t="s">
        <v>522</v>
      </c>
      <c r="J54" s="85" t="s">
        <v>522</v>
      </c>
      <c r="K54" s="92" t="s">
        <v>525</v>
      </c>
      <c r="L54" s="298" t="s">
        <v>699</v>
      </c>
      <c r="M54" s="93" t="s">
        <v>526</v>
      </c>
      <c r="N54" s="283" t="s">
        <v>56</v>
      </c>
      <c r="O54" s="86" t="s">
        <v>699</v>
      </c>
      <c r="P54" s="289" t="s">
        <v>527</v>
      </c>
      <c r="Q54" s="86" t="s">
        <v>699</v>
      </c>
      <c r="R54" s="119" t="s">
        <v>1351</v>
      </c>
      <c r="S54" s="86" t="s">
        <v>699</v>
      </c>
      <c r="T54" s="294" t="s">
        <v>57</v>
      </c>
      <c r="U54" s="86" t="s">
        <v>699</v>
      </c>
      <c r="V54" s="294" t="s">
        <v>57</v>
      </c>
      <c r="W54" s="86" t="s">
        <v>699</v>
      </c>
      <c r="X54" s="294" t="s">
        <v>57</v>
      </c>
      <c r="Y54" s="86" t="s">
        <v>699</v>
      </c>
      <c r="Z54" s="294" t="s">
        <v>57</v>
      </c>
      <c r="AA54" s="86" t="s">
        <v>699</v>
      </c>
      <c r="AB54" s="294" t="s">
        <v>57</v>
      </c>
      <c r="AC54" s="86" t="s">
        <v>699</v>
      </c>
      <c r="AD54" s="294" t="s">
        <v>57</v>
      </c>
      <c r="AE54" s="86" t="s">
        <v>699</v>
      </c>
      <c r="AF54" s="294" t="s">
        <v>57</v>
      </c>
      <c r="AG54" s="86" t="s">
        <v>699</v>
      </c>
      <c r="AH54" s="294" t="s">
        <v>57</v>
      </c>
      <c r="AI54" s="86" t="s">
        <v>699</v>
      </c>
      <c r="AJ54" s="83"/>
      <c r="AK54" s="83"/>
      <c r="AL54" s="83"/>
      <c r="AM54" s="83"/>
      <c r="AN54" s="83"/>
      <c r="AO54" s="83"/>
    </row>
    <row r="55" spans="1:41" s="66" customFormat="1" x14ac:dyDescent="0.2">
      <c r="A55" s="323" t="s">
        <v>528</v>
      </c>
      <c r="B55" s="358" t="s">
        <v>528</v>
      </c>
      <c r="C55" s="358" t="s">
        <v>528</v>
      </c>
      <c r="D55" s="358" t="s">
        <v>528</v>
      </c>
      <c r="E55" s="359" t="s">
        <v>528</v>
      </c>
      <c r="F55" s="454"/>
      <c r="G55" s="82" t="s">
        <v>528</v>
      </c>
      <c r="H55" s="83" t="s">
        <v>528</v>
      </c>
      <c r="I55" s="83" t="s">
        <v>528</v>
      </c>
      <c r="J55" s="85" t="s">
        <v>528</v>
      </c>
      <c r="K55" s="92" t="s">
        <v>197</v>
      </c>
      <c r="L55" s="299" t="s">
        <v>528</v>
      </c>
      <c r="M55" s="93" t="s">
        <v>197</v>
      </c>
      <c r="N55" s="283" t="s">
        <v>197</v>
      </c>
      <c r="O55" s="87" t="s">
        <v>528</v>
      </c>
      <c r="P55" s="289" t="s">
        <v>213</v>
      </c>
      <c r="Q55" s="87" t="s">
        <v>528</v>
      </c>
      <c r="R55" s="93" t="s">
        <v>529</v>
      </c>
      <c r="S55" s="88" t="s">
        <v>528</v>
      </c>
      <c r="T55" s="294"/>
      <c r="U55" s="87" t="s">
        <v>528</v>
      </c>
      <c r="V55" s="294"/>
      <c r="W55" s="87" t="s">
        <v>528</v>
      </c>
      <c r="X55" s="294"/>
      <c r="Y55" s="87" t="s">
        <v>528</v>
      </c>
      <c r="Z55" s="294"/>
      <c r="AA55" s="87" t="s">
        <v>528</v>
      </c>
      <c r="AB55" s="294"/>
      <c r="AC55" s="87" t="s">
        <v>528</v>
      </c>
      <c r="AD55" s="294"/>
      <c r="AE55" s="87" t="s">
        <v>528</v>
      </c>
      <c r="AF55" s="294"/>
      <c r="AG55" s="87" t="s">
        <v>528</v>
      </c>
      <c r="AH55" s="294"/>
      <c r="AI55" s="87" t="s">
        <v>528</v>
      </c>
      <c r="AJ55" s="83"/>
      <c r="AK55" s="83"/>
      <c r="AL55" s="83"/>
      <c r="AM55" s="83"/>
      <c r="AN55" s="83"/>
      <c r="AO55" s="83"/>
    </row>
    <row r="56" spans="1:41" s="66" customFormat="1" x14ac:dyDescent="0.2">
      <c r="A56" s="323" t="s">
        <v>528</v>
      </c>
      <c r="B56" s="358" t="s">
        <v>528</v>
      </c>
      <c r="C56" s="358" t="s">
        <v>528</v>
      </c>
      <c r="D56" s="358" t="s">
        <v>528</v>
      </c>
      <c r="E56" s="359" t="s">
        <v>528</v>
      </c>
      <c r="F56" s="454"/>
      <c r="G56" s="89" t="s">
        <v>528</v>
      </c>
      <c r="H56" s="90" t="s">
        <v>528</v>
      </c>
      <c r="I56" s="90" t="s">
        <v>528</v>
      </c>
      <c r="J56" s="91" t="s">
        <v>528</v>
      </c>
      <c r="K56" s="94">
        <v>0.1</v>
      </c>
      <c r="L56" s="299" t="s">
        <v>528</v>
      </c>
      <c r="M56" s="577">
        <v>2E-3</v>
      </c>
      <c r="N56" s="284"/>
      <c r="O56" s="87" t="s">
        <v>528</v>
      </c>
      <c r="P56" s="290">
        <v>0.09</v>
      </c>
      <c r="Q56" s="87" t="s">
        <v>528</v>
      </c>
      <c r="R56" s="284">
        <v>0.2</v>
      </c>
      <c r="S56" s="88" t="s">
        <v>528</v>
      </c>
      <c r="T56" s="577">
        <v>4.0000000000000001E-3</v>
      </c>
      <c r="U56" s="87" t="s">
        <v>528</v>
      </c>
      <c r="V56" s="577">
        <v>4.0000000000000001E-3</v>
      </c>
      <c r="W56" s="87" t="s">
        <v>528</v>
      </c>
      <c r="X56" s="577">
        <v>6.0000000000000001E-3</v>
      </c>
      <c r="Y56" s="87" t="s">
        <v>528</v>
      </c>
      <c r="Z56" s="577">
        <v>4.0000000000000001E-3</v>
      </c>
      <c r="AA56" s="87" t="s">
        <v>528</v>
      </c>
      <c r="AB56" s="577">
        <v>6.0000000000000001E-3</v>
      </c>
      <c r="AC56" s="87" t="s">
        <v>528</v>
      </c>
      <c r="AD56" s="577">
        <v>4.0000000000000001E-3</v>
      </c>
      <c r="AE56" s="87" t="s">
        <v>528</v>
      </c>
      <c r="AF56" s="577">
        <v>4.0000000000000001E-3</v>
      </c>
      <c r="AG56" s="87" t="s">
        <v>528</v>
      </c>
      <c r="AH56" s="577">
        <v>0.01</v>
      </c>
      <c r="AI56" s="87" t="s">
        <v>528</v>
      </c>
      <c r="AJ56" s="83"/>
      <c r="AK56" s="83"/>
      <c r="AL56" s="83"/>
      <c r="AM56" s="83"/>
      <c r="AN56" s="83"/>
      <c r="AO56" s="83"/>
    </row>
    <row r="57" spans="1:41" x14ac:dyDescent="0.2">
      <c r="A57" s="324"/>
      <c r="B57" s="360">
        <v>35065</v>
      </c>
      <c r="C57" s="361">
        <f>C50</f>
        <v>0.27083333333333331</v>
      </c>
      <c r="D57" s="360">
        <f xml:space="preserve"> B57+1</f>
        <v>35066</v>
      </c>
      <c r="E57" s="361">
        <v>0.27083333333333298</v>
      </c>
      <c r="F57" s="455" t="s">
        <v>2179</v>
      </c>
      <c r="G57" s="74" t="s">
        <v>507</v>
      </c>
      <c r="H57" s="53" t="s">
        <v>508</v>
      </c>
      <c r="I57" s="37" t="s">
        <v>433</v>
      </c>
      <c r="J57" s="76"/>
      <c r="K57" s="390">
        <v>0.7</v>
      </c>
      <c r="L57" s="307" t="str">
        <f>IF(ISNUMBER(K57),PickLists!$S$2,PickLists!$S$9)</f>
        <v>V0</v>
      </c>
      <c r="M57" s="229"/>
      <c r="N57" s="285"/>
      <c r="O57" s="307" t="str">
        <f>IF(ISTEXT($A57),PickLists!$S$2,PickLists!$S$9)</f>
        <v>M1</v>
      </c>
      <c r="P57" s="456"/>
      <c r="Q57" s="307" t="str">
        <f>IF(ISTEXT($A57),PickLists!$S$2,PickLists!$S$9)</f>
        <v>M1</v>
      </c>
      <c r="R57" s="229"/>
      <c r="S57" s="312" t="str">
        <f>IF(ISTEXT($A57),PickLists!$S$2,PickLists!$S$9)</f>
        <v>M1</v>
      </c>
      <c r="T57" s="390"/>
      <c r="U57" s="307" t="str">
        <f>IF(ISNUMBER($T57),IF($T57&gt;$T$56,IF(OR(Bilanz!$BR57=PickLists!$S$6,Bilanz!$BX57=PickLists!$S$6),PickLists!$S$6,PickLists!$S$2),PickLists!$S$3),PickLists!$S$9)</f>
        <v>M1</v>
      </c>
      <c r="V57" s="388"/>
      <c r="W57" s="307" t="str">
        <f>IF(ISNUMBER($V57),IF($V57&gt;$V$56,IF(OR(Bilanz!$BR57=PickLists!$S$6,Bilanz!$BX57=PickLists!$S$6),PickLists!$S$6,PickLists!$S$2),PickLists!$S$3),PickLists!$S$9)</f>
        <v>M1</v>
      </c>
      <c r="X57" s="389"/>
      <c r="Y57" s="307" t="str">
        <f>IF(ISNUMBER($X57),IF($X57&gt;$X$56,IF(OR(Bilanz!$BR57=PickLists!$S$6,Bilanz!$BX57=PickLists!$S$6),PickLists!$S$6,PickLists!$S$2),PickLists!$S$3),PickLists!$S$9)</f>
        <v>M1</v>
      </c>
      <c r="Z57" s="392"/>
      <c r="AA57" s="307" t="str">
        <f>IF(ISNUMBER($Z57),IF($Z57&gt;$Z$56,IF(OR(Bilanz!$BR57=PickLists!$S$6,Bilanz!$BX57=PickLists!$S$6),PickLists!$S$6,PickLists!$S$2),PickLists!$S$3),PickLists!$S$9)</f>
        <v>M1</v>
      </c>
      <c r="AB57" s="389"/>
      <c r="AC57" s="307" t="str">
        <f>IF(ISNUMBER($AB57),IF($AB57&gt;$AB$56,IF(OR(Bilanz!$BR57=PickLists!$S$6,Bilanz!$BX57=PickLists!$S$6),PickLists!$S$6,PickLists!$S$2),PickLists!$S$3),PickLists!$S$9)</f>
        <v>M1</v>
      </c>
      <c r="AD57" s="392"/>
      <c r="AE57" s="307" t="str">
        <f>IF(ISNUMBER($AD57),IF($AD57&gt;$AD$56,IF(OR(Bilanz!$BR57=PickLists!$S$6,Bilanz!$BX57=PickLists!$S$6),PickLists!$S$6,PickLists!$S$2),PickLists!$S$3),PickLists!$S$9)</f>
        <v>M1</v>
      </c>
      <c r="AF57" s="390"/>
      <c r="AG57" s="307" t="str">
        <f>IF(ISNUMBER($AF57),IF($AF57&gt;$AF$56,IF(OR(Bilanz!$BR57=PickLists!$S$6,Bilanz!$BX57=PickLists!$S$6),PickLists!$S$6,PickLists!$S$2),PickLists!$S$3),PickLists!$S$9)</f>
        <v>M1</v>
      </c>
      <c r="AH57" s="392"/>
      <c r="AI57" s="307" t="str">
        <f>IF(ISNUMBER($AH57),IF($AH57&gt;$AH$56,IF(OR(Bilanz!$BR57=PickLists!$S$6,Bilanz!$BX57=PickLists!$S$6),PickLists!$S$6,PickLists!$S$2),PickLists!$S$3),PickLists!$S$9)</f>
        <v>M1</v>
      </c>
      <c r="AJ57" s="233"/>
      <c r="AK57" s="232"/>
      <c r="AL57" s="232"/>
      <c r="AM57" s="232"/>
      <c r="AN57" s="232"/>
      <c r="AO57" s="232"/>
    </row>
    <row r="58" spans="1:41" x14ac:dyDescent="0.2">
      <c r="A58" s="324"/>
      <c r="B58" s="360">
        <v>35066</v>
      </c>
      <c r="C58" s="361">
        <v>0.27083333333333331</v>
      </c>
      <c r="D58" s="360">
        <f t="shared" ref="D58:D121" si="0" xml:space="preserve"> B58+1</f>
        <v>35067</v>
      </c>
      <c r="E58" s="361">
        <v>0.27083333333333331</v>
      </c>
      <c r="F58" s="455" t="s">
        <v>2179</v>
      </c>
      <c r="G58" s="74" t="s">
        <v>440</v>
      </c>
      <c r="H58" s="53"/>
      <c r="I58" s="37"/>
      <c r="J58" s="52"/>
      <c r="K58" s="390"/>
      <c r="L58" s="307" t="str">
        <f>IF(ISNUMBER(K58),PickLists!$S$2,PickLists!$S$9)</f>
        <v>M1</v>
      </c>
      <c r="M58" s="229"/>
      <c r="N58" s="285" t="str">
        <f>IF(Data!M58&gt;0,Data!M58*0.023,"")</f>
        <v/>
      </c>
      <c r="O58" s="307" t="str">
        <f>IF(ISTEXT($A58),PickLists!$S$2,PickLists!$S$9)</f>
        <v>M1</v>
      </c>
      <c r="P58" s="456"/>
      <c r="Q58" s="307" t="str">
        <f>IF(ISTEXT($A58),PickLists!$S$2,PickLists!$S$9)</f>
        <v>M1</v>
      </c>
      <c r="R58" s="229"/>
      <c r="S58" s="307" t="str">
        <f>IF(ISTEXT($A58),PickLists!$S$2,PickLists!$S$9)</f>
        <v>M1</v>
      </c>
      <c r="T58" s="390"/>
      <c r="U58" s="307" t="str">
        <f>IF(ISNUMBER($T58),IF($T58&gt;$T$56,IF(OR(Bilanz!$BR58=PickLists!$S$6,Bilanz!$BX58=PickLists!$S$6),PickLists!$S$6,PickLists!$S$2),PickLists!$S$3),PickLists!$S$9)</f>
        <v>M1</v>
      </c>
      <c r="V58" s="388"/>
      <c r="W58" s="307" t="str">
        <f>IF(ISNUMBER($V58),IF($V58&gt;$V$56,IF(OR(Bilanz!$BR58=PickLists!$S$6,Bilanz!$BX58=PickLists!$S$6),PickLists!$S$6,PickLists!$S$2),PickLists!$S$3),PickLists!$S$9)</f>
        <v>M1</v>
      </c>
      <c r="X58" s="389"/>
      <c r="Y58" s="307" t="str">
        <f>IF(ISNUMBER($X58),IF($X58&gt;$X$56,IF(OR(Bilanz!$BR58=PickLists!$S$6,Bilanz!$BX58=PickLists!$S$6),PickLists!$S$6,PickLists!$S$2),PickLists!$S$3),PickLists!$S$9)</f>
        <v>M1</v>
      </c>
      <c r="Z58" s="392"/>
      <c r="AA58" s="307" t="str">
        <f>IF(ISNUMBER($Z58),IF($Z58&gt;$Z$56,IF(OR(Bilanz!$BR58=PickLists!$S$6,Bilanz!$BX58=PickLists!$S$6),PickLists!$S$6,PickLists!$S$2),PickLists!$S$3),PickLists!$S$9)</f>
        <v>M1</v>
      </c>
      <c r="AB58" s="389"/>
      <c r="AC58" s="307" t="str">
        <f>IF(ISNUMBER($AB58),IF($AB58&gt;$AB$56,IF(OR(Bilanz!$BR58=PickLists!$S$6,Bilanz!$BX58=PickLists!$S$6),PickLists!$S$6,PickLists!$S$2),PickLists!$S$3),PickLists!$S$9)</f>
        <v>M1</v>
      </c>
      <c r="AD58" s="392"/>
      <c r="AE58" s="307" t="str">
        <f>IF(ISNUMBER($AD58),IF($AD58&gt;$AD$56,IF(OR(Bilanz!$BR58=PickLists!$S$6,Bilanz!$BX58=PickLists!$S$6),PickLists!$S$6,PickLists!$S$2),PickLists!$S$3),PickLists!$S$9)</f>
        <v>M1</v>
      </c>
      <c r="AF58" s="390"/>
      <c r="AG58" s="307" t="str">
        <f>IF(ISNUMBER($AF58),IF($AF58&gt;$AF$56,IF(OR(Bilanz!$BR58=PickLists!$S$6,Bilanz!$BX58=PickLists!$S$6),PickLists!$S$6,PickLists!$S$2),PickLists!$S$3),PickLists!$S$9)</f>
        <v>M1</v>
      </c>
      <c r="AH58" s="392"/>
      <c r="AI58" s="307" t="str">
        <f>IF(ISNUMBER($AH58),IF($AH58&gt;$AH$56,IF(OR(Bilanz!$BR58=PickLists!$S$6,Bilanz!$BX58=PickLists!$S$6),PickLists!$S$6,PickLists!$S$2),PickLists!$S$3),PickLists!$S$9)</f>
        <v>M1</v>
      </c>
      <c r="AJ58" s="233"/>
      <c r="AK58" s="234"/>
      <c r="AL58" s="234"/>
      <c r="AM58" s="234"/>
      <c r="AN58" s="234"/>
      <c r="AO58" s="234"/>
    </row>
    <row r="59" spans="1:41" x14ac:dyDescent="0.2">
      <c r="A59" s="324"/>
      <c r="B59" s="360">
        <v>35067</v>
      </c>
      <c r="C59" s="361">
        <v>0.27083333333333331</v>
      </c>
      <c r="D59" s="360">
        <f t="shared" si="0"/>
        <v>35068</v>
      </c>
      <c r="E59" s="361">
        <v>0.27083333333333331</v>
      </c>
      <c r="F59" s="455" t="s">
        <v>2179</v>
      </c>
      <c r="G59" s="74" t="s">
        <v>444</v>
      </c>
      <c r="H59" s="53" t="s">
        <v>508</v>
      </c>
      <c r="I59" s="37" t="s">
        <v>433</v>
      </c>
      <c r="J59" s="52"/>
      <c r="K59" s="390">
        <v>0.4</v>
      </c>
      <c r="L59" s="307" t="str">
        <f>IF(ISNUMBER(K59),PickLists!$S$2,PickLists!$S$9)</f>
        <v>V0</v>
      </c>
      <c r="M59" s="229"/>
      <c r="N59" s="285" t="str">
        <f>IF(Data!M59&gt;0,Data!M59*0.023,"")</f>
        <v/>
      </c>
      <c r="O59" s="307" t="str">
        <f>IF(ISTEXT($A59),PickLists!$S$2,PickLists!$S$9)</f>
        <v>M1</v>
      </c>
      <c r="P59" s="456"/>
      <c r="Q59" s="307" t="str">
        <f>IF(ISTEXT($A59),PickLists!$S$2,PickLists!$S$9)</f>
        <v>M1</v>
      </c>
      <c r="R59" s="229"/>
      <c r="S59" s="307" t="str">
        <f>IF(ISTEXT($A59),PickLists!$S$2,PickLists!$S$9)</f>
        <v>M1</v>
      </c>
      <c r="T59" s="390"/>
      <c r="U59" s="307" t="str">
        <f>IF(ISNUMBER($T59),IF($T59&gt;$T$56,IF(OR(Bilanz!$BR59=PickLists!$S$6,Bilanz!$BX59=PickLists!$S$6),PickLists!$S$6,PickLists!$S$2),PickLists!$S$3),PickLists!$S$9)</f>
        <v>M1</v>
      </c>
      <c r="V59" s="388"/>
      <c r="W59" s="307" t="str">
        <f>IF(ISNUMBER($V59),IF($V59&gt;$V$56,IF(OR(Bilanz!$BR59=PickLists!$S$6,Bilanz!$BX59=PickLists!$S$6),PickLists!$S$6,PickLists!$S$2),PickLists!$S$3),PickLists!$S$9)</f>
        <v>M1</v>
      </c>
      <c r="X59" s="389"/>
      <c r="Y59" s="307" t="str">
        <f>IF(ISNUMBER($X59),IF($X59&gt;$X$56,IF(OR(Bilanz!$BR59=PickLists!$S$6,Bilanz!$BX59=PickLists!$S$6),PickLists!$S$6,PickLists!$S$2),PickLists!$S$3),PickLists!$S$9)</f>
        <v>M1</v>
      </c>
      <c r="Z59" s="392"/>
      <c r="AA59" s="307" t="str">
        <f>IF(ISNUMBER($Z59),IF($Z59&gt;$Z$56,IF(OR(Bilanz!$BR59=PickLists!$S$6,Bilanz!$BX59=PickLists!$S$6),PickLists!$S$6,PickLists!$S$2),PickLists!$S$3),PickLists!$S$9)</f>
        <v>M1</v>
      </c>
      <c r="AB59" s="389"/>
      <c r="AC59" s="307" t="str">
        <f>IF(ISNUMBER($AB59),IF($AB59&gt;$AB$56,IF(OR(Bilanz!$BR59=PickLists!$S$6,Bilanz!$BX59=PickLists!$S$6),PickLists!$S$6,PickLists!$S$2),PickLists!$S$3),PickLists!$S$9)</f>
        <v>M1</v>
      </c>
      <c r="AD59" s="392"/>
      <c r="AE59" s="307" t="str">
        <f>IF(ISNUMBER($AD59),IF($AD59&gt;$AD$56,IF(OR(Bilanz!$BR59=PickLists!$S$6,Bilanz!$BX59=PickLists!$S$6),PickLists!$S$6,PickLists!$S$2),PickLists!$S$3),PickLists!$S$9)</f>
        <v>M1</v>
      </c>
      <c r="AF59" s="390"/>
      <c r="AG59" s="307" t="str">
        <f>IF(ISNUMBER($AF59),IF($AF59&gt;$AF$56,IF(OR(Bilanz!$BR59=PickLists!$S$6,Bilanz!$BX59=PickLists!$S$6),PickLists!$S$6,PickLists!$S$2),PickLists!$S$3),PickLists!$S$9)</f>
        <v>M1</v>
      </c>
      <c r="AH59" s="392"/>
      <c r="AI59" s="307" t="str">
        <f>IF(ISNUMBER($AH59),IF($AH59&gt;$AH$56,IF(OR(Bilanz!$BR59=PickLists!$S$6,Bilanz!$BX59=PickLists!$S$6),PickLists!$S$6,PickLists!$S$2),PickLists!$S$3),PickLists!$S$9)</f>
        <v>M1</v>
      </c>
      <c r="AK59" s="234"/>
      <c r="AL59" s="234"/>
      <c r="AM59" s="234"/>
      <c r="AN59" s="234"/>
      <c r="AO59" s="234"/>
    </row>
    <row r="60" spans="1:41" x14ac:dyDescent="0.2">
      <c r="A60" s="324"/>
      <c r="B60" s="360">
        <v>35068</v>
      </c>
      <c r="C60" s="361">
        <v>0.27083333333333298</v>
      </c>
      <c r="D60" s="360">
        <f t="shared" si="0"/>
        <v>35069</v>
      </c>
      <c r="E60" s="361">
        <v>0.27083333333333298</v>
      </c>
      <c r="F60" s="455" t="s">
        <v>2179</v>
      </c>
      <c r="G60" s="74" t="s">
        <v>440</v>
      </c>
      <c r="H60" s="53"/>
      <c r="I60" s="37"/>
      <c r="J60" s="52"/>
      <c r="K60" s="390"/>
      <c r="L60" s="307" t="str">
        <f>IF(ISNUMBER(K60),PickLists!$S$2,PickLists!$S$9)</f>
        <v>M1</v>
      </c>
      <c r="M60" s="229"/>
      <c r="N60" s="285" t="str">
        <f>IF(Data!M60&gt;0,Data!M60*0.023,"")</f>
        <v/>
      </c>
      <c r="O60" s="307" t="str">
        <f>IF(ISTEXT($A60),PickLists!$S$2,PickLists!$S$9)</f>
        <v>M1</v>
      </c>
      <c r="P60" s="456"/>
      <c r="Q60" s="307" t="str">
        <f>IF(ISTEXT($A60),PickLists!$S$2,PickLists!$S$9)</f>
        <v>M1</v>
      </c>
      <c r="R60" s="229"/>
      <c r="S60" s="307" t="str">
        <f>IF(ISTEXT($A60),PickLists!$S$2,PickLists!$S$9)</f>
        <v>M1</v>
      </c>
      <c r="T60" s="390"/>
      <c r="U60" s="307" t="str">
        <f>IF(ISNUMBER($T60),IF($T60&gt;$T$56,IF(OR(Bilanz!$BR60=PickLists!$S$6,Bilanz!$BX60=PickLists!$S$6),PickLists!$S$6,PickLists!$S$2),PickLists!$S$3),PickLists!$S$9)</f>
        <v>M1</v>
      </c>
      <c r="V60" s="388"/>
      <c r="W60" s="307" t="str">
        <f>IF(ISNUMBER($V60),IF($V60&gt;$V$56,IF(OR(Bilanz!$BR60=PickLists!$S$6,Bilanz!$BX60=PickLists!$S$6),PickLists!$S$6,PickLists!$S$2),PickLists!$S$3),PickLists!$S$9)</f>
        <v>M1</v>
      </c>
      <c r="X60" s="389"/>
      <c r="Y60" s="307" t="str">
        <f>IF(ISNUMBER($X60),IF($X60&gt;$X$56,IF(OR(Bilanz!$BR60=PickLists!$S$6,Bilanz!$BX60=PickLists!$S$6),PickLists!$S$6,PickLists!$S$2),PickLists!$S$3),PickLists!$S$9)</f>
        <v>M1</v>
      </c>
      <c r="Z60" s="392"/>
      <c r="AA60" s="307" t="str">
        <f>IF(ISNUMBER($Z60),IF($Z60&gt;$Z$56,IF(OR(Bilanz!$BR60=PickLists!$S$6,Bilanz!$BX60=PickLists!$S$6),PickLists!$S$6,PickLists!$S$2),PickLists!$S$3),PickLists!$S$9)</f>
        <v>M1</v>
      </c>
      <c r="AB60" s="389"/>
      <c r="AC60" s="307" t="str">
        <f>IF(ISNUMBER($AB60),IF($AB60&gt;$AB$56,IF(OR(Bilanz!$BR60=PickLists!$S$6,Bilanz!$BX60=PickLists!$S$6),PickLists!$S$6,PickLists!$S$2),PickLists!$S$3),PickLists!$S$9)</f>
        <v>M1</v>
      </c>
      <c r="AD60" s="392"/>
      <c r="AE60" s="307" t="str">
        <f>IF(ISNUMBER($AD60),IF($AD60&gt;$AD$56,IF(OR(Bilanz!$BR60=PickLists!$S$6,Bilanz!$BX60=PickLists!$S$6),PickLists!$S$6,PickLists!$S$2),PickLists!$S$3),PickLists!$S$9)</f>
        <v>M1</v>
      </c>
      <c r="AF60" s="390"/>
      <c r="AG60" s="307" t="str">
        <f>IF(ISNUMBER($AF60),IF($AF60&gt;$AF$56,IF(OR(Bilanz!$BR60=PickLists!$S$6,Bilanz!$BX60=PickLists!$S$6),PickLists!$S$6,PickLists!$S$2),PickLists!$S$3),PickLists!$S$9)</f>
        <v>M1</v>
      </c>
      <c r="AH60" s="392"/>
      <c r="AI60" s="307" t="str">
        <f>IF(ISNUMBER($AH60),IF($AH60&gt;$AH$56,IF(OR(Bilanz!$BR60=PickLists!$S$6,Bilanz!$BX60=PickLists!$S$6),PickLists!$S$6,PickLists!$S$2),PickLists!$S$3),PickLists!$S$9)</f>
        <v>M1</v>
      </c>
      <c r="AJ60" s="233"/>
      <c r="AK60" s="234"/>
      <c r="AL60" s="234"/>
      <c r="AM60" s="234"/>
      <c r="AN60" s="234"/>
      <c r="AO60" s="234"/>
    </row>
    <row r="61" spans="1:41" x14ac:dyDescent="0.2">
      <c r="A61" s="324"/>
      <c r="B61" s="360">
        <v>35069</v>
      </c>
      <c r="C61" s="361">
        <v>0.27083333333333298</v>
      </c>
      <c r="D61" s="360">
        <f t="shared" si="0"/>
        <v>35070</v>
      </c>
      <c r="E61" s="361">
        <v>0.27083333333333298</v>
      </c>
      <c r="F61" s="455" t="s">
        <v>2179</v>
      </c>
      <c r="G61" s="74" t="s">
        <v>440</v>
      </c>
      <c r="H61" s="53"/>
      <c r="I61" s="37"/>
      <c r="J61" s="52"/>
      <c r="K61" s="390"/>
      <c r="L61" s="307" t="str">
        <f>IF(ISNUMBER(K61),PickLists!$S$2,PickLists!$S$9)</f>
        <v>M1</v>
      </c>
      <c r="M61" s="229"/>
      <c r="N61" s="285" t="str">
        <f>IF(Data!M61&gt;0,Data!M61*0.023,"")</f>
        <v/>
      </c>
      <c r="O61" s="307" t="str">
        <f>IF(ISTEXT($A61),PickLists!$S$2,PickLists!$S$9)</f>
        <v>M1</v>
      </c>
      <c r="P61" s="456"/>
      <c r="Q61" s="307" t="str">
        <f>IF(ISTEXT($A61),PickLists!$S$2,PickLists!$S$9)</f>
        <v>M1</v>
      </c>
      <c r="R61" s="229"/>
      <c r="S61" s="307" t="str">
        <f>IF(ISTEXT($A61),PickLists!$S$2,PickLists!$S$9)</f>
        <v>M1</v>
      </c>
      <c r="T61" s="390"/>
      <c r="U61" s="307" t="str">
        <f>IF(ISNUMBER($T61),IF($T61&gt;$T$56,IF(OR(Bilanz!$BR61=PickLists!$S$6,Bilanz!$BX61=PickLists!$S$6),PickLists!$S$6,PickLists!$S$2),PickLists!$S$3),PickLists!$S$9)</f>
        <v>M1</v>
      </c>
      <c r="V61" s="388"/>
      <c r="W61" s="307" t="str">
        <f>IF(ISNUMBER($V61),IF($V61&gt;$V$56,IF(OR(Bilanz!$BR61=PickLists!$S$6,Bilanz!$BX61=PickLists!$S$6),PickLists!$S$6,PickLists!$S$2),PickLists!$S$3),PickLists!$S$9)</f>
        <v>M1</v>
      </c>
      <c r="X61" s="389"/>
      <c r="Y61" s="307" t="str">
        <f>IF(ISNUMBER($X61),IF($X61&gt;$X$56,IF(OR(Bilanz!$BR61=PickLists!$S$6,Bilanz!$BX61=PickLists!$S$6),PickLists!$S$6,PickLists!$S$2),PickLists!$S$3),PickLists!$S$9)</f>
        <v>M1</v>
      </c>
      <c r="Z61" s="392"/>
      <c r="AA61" s="307" t="str">
        <f>IF(ISNUMBER($Z61),IF($Z61&gt;$Z$56,IF(OR(Bilanz!$BR61=PickLists!$S$6,Bilanz!$BX61=PickLists!$S$6),PickLists!$S$6,PickLists!$S$2),PickLists!$S$3),PickLists!$S$9)</f>
        <v>M1</v>
      </c>
      <c r="AB61" s="389"/>
      <c r="AC61" s="307" t="str">
        <f>IF(ISNUMBER($AB61),IF($AB61&gt;$AB$56,IF(OR(Bilanz!$BR61=PickLists!$S$6,Bilanz!$BX61=PickLists!$S$6),PickLists!$S$6,PickLists!$S$2),PickLists!$S$3),PickLists!$S$9)</f>
        <v>M1</v>
      </c>
      <c r="AD61" s="392"/>
      <c r="AE61" s="307" t="str">
        <f>IF(ISNUMBER($AD61),IF($AD61&gt;$AD$56,IF(OR(Bilanz!$BR61=PickLists!$S$6,Bilanz!$BX61=PickLists!$S$6),PickLists!$S$6,PickLists!$S$2),PickLists!$S$3),PickLists!$S$9)</f>
        <v>M1</v>
      </c>
      <c r="AF61" s="390"/>
      <c r="AG61" s="307" t="str">
        <f>IF(ISNUMBER($AF61),IF($AF61&gt;$AF$56,IF(OR(Bilanz!$BR61=PickLists!$S$6,Bilanz!$BX61=PickLists!$S$6),PickLists!$S$6,PickLists!$S$2),PickLists!$S$3),PickLists!$S$9)</f>
        <v>M1</v>
      </c>
      <c r="AH61" s="392"/>
      <c r="AI61" s="307" t="str">
        <f>IF(ISNUMBER($AH61),IF($AH61&gt;$AH$56,IF(OR(Bilanz!$BR61=PickLists!$S$6,Bilanz!$BX61=PickLists!$S$6),PickLists!$S$6,PickLists!$S$2),PickLists!$S$3),PickLists!$S$9)</f>
        <v>M1</v>
      </c>
      <c r="AJ61" s="233"/>
      <c r="AK61" s="234"/>
      <c r="AL61" s="234"/>
      <c r="AM61" s="234"/>
      <c r="AN61" s="234"/>
      <c r="AO61" s="234"/>
    </row>
    <row r="62" spans="1:41" x14ac:dyDescent="0.2">
      <c r="A62" s="324"/>
      <c r="B62" s="360">
        <v>35070</v>
      </c>
      <c r="C62" s="361">
        <v>0.27083333333333298</v>
      </c>
      <c r="D62" s="360">
        <f t="shared" si="0"/>
        <v>35071</v>
      </c>
      <c r="E62" s="361">
        <v>0.27083333333333298</v>
      </c>
      <c r="F62" s="455" t="s">
        <v>2179</v>
      </c>
      <c r="G62" s="74" t="s">
        <v>440</v>
      </c>
      <c r="H62" s="53"/>
      <c r="I62" s="37"/>
      <c r="J62" s="52"/>
      <c r="K62" s="390"/>
      <c r="L62" s="307" t="str">
        <f>IF(ISNUMBER(K62),PickLists!$S$2,PickLists!$S$9)</f>
        <v>M1</v>
      </c>
      <c r="M62" s="229"/>
      <c r="N62" s="285" t="str">
        <f>IF(Data!M62&gt;0,Data!M62*0.023,"")</f>
        <v/>
      </c>
      <c r="O62" s="307" t="str">
        <f>IF(ISTEXT($A62),PickLists!$S$2,PickLists!$S$9)</f>
        <v>M1</v>
      </c>
      <c r="P62" s="456"/>
      <c r="Q62" s="307" t="str">
        <f>IF(ISTEXT($A62),PickLists!$S$2,PickLists!$S$9)</f>
        <v>M1</v>
      </c>
      <c r="R62" s="229"/>
      <c r="S62" s="307" t="str">
        <f>IF(ISTEXT($A62),PickLists!$S$2,PickLists!$S$9)</f>
        <v>M1</v>
      </c>
      <c r="T62" s="390"/>
      <c r="U62" s="307" t="str">
        <f>IF(ISNUMBER($T62),IF($T62&gt;$T$56,IF(OR(Bilanz!$BR62=PickLists!$S$6,Bilanz!$BX62=PickLists!$S$6),PickLists!$S$6,PickLists!$S$2),PickLists!$S$3),PickLists!$S$9)</f>
        <v>M1</v>
      </c>
      <c r="V62" s="388"/>
      <c r="W62" s="307" t="str">
        <f>IF(ISNUMBER($V62),IF($V62&gt;$V$56,IF(OR(Bilanz!$BR62=PickLists!$S$6,Bilanz!$BX62=PickLists!$S$6),PickLists!$S$6,PickLists!$S$2),PickLists!$S$3),PickLists!$S$9)</f>
        <v>M1</v>
      </c>
      <c r="X62" s="389"/>
      <c r="Y62" s="307" t="str">
        <f>IF(ISNUMBER($X62),IF($X62&gt;$X$56,IF(OR(Bilanz!$BR62=PickLists!$S$6,Bilanz!$BX62=PickLists!$S$6),PickLists!$S$6,PickLists!$S$2),PickLists!$S$3),PickLists!$S$9)</f>
        <v>M1</v>
      </c>
      <c r="Z62" s="392"/>
      <c r="AA62" s="307" t="str">
        <f>IF(ISNUMBER($Z62),IF($Z62&gt;$Z$56,IF(OR(Bilanz!$BR62=PickLists!$S$6,Bilanz!$BX62=PickLists!$S$6),PickLists!$S$6,PickLists!$S$2),PickLists!$S$3),PickLists!$S$9)</f>
        <v>M1</v>
      </c>
      <c r="AB62" s="389"/>
      <c r="AC62" s="307" t="str">
        <f>IF(ISNUMBER($AB62),IF($AB62&gt;$AB$56,IF(OR(Bilanz!$BR62=PickLists!$S$6,Bilanz!$BX62=PickLists!$S$6),PickLists!$S$6,PickLists!$S$2),PickLists!$S$3),PickLists!$S$9)</f>
        <v>M1</v>
      </c>
      <c r="AD62" s="392"/>
      <c r="AE62" s="307" t="str">
        <f>IF(ISNUMBER($AD62),IF($AD62&gt;$AD$56,IF(OR(Bilanz!$BR62=PickLists!$S$6,Bilanz!$BX62=PickLists!$S$6),PickLists!$S$6,PickLists!$S$2),PickLists!$S$3),PickLists!$S$9)</f>
        <v>M1</v>
      </c>
      <c r="AF62" s="390"/>
      <c r="AG62" s="307" t="str">
        <f>IF(ISNUMBER($AF62),IF($AF62&gt;$AF$56,IF(OR(Bilanz!$BR62=PickLists!$S$6,Bilanz!$BX62=PickLists!$S$6),PickLists!$S$6,PickLists!$S$2),PickLists!$S$3),PickLists!$S$9)</f>
        <v>M1</v>
      </c>
      <c r="AH62" s="392"/>
      <c r="AI62" s="307" t="str">
        <f>IF(ISNUMBER($AH62),IF($AH62&gt;$AH$56,IF(OR(Bilanz!$BR62=PickLists!$S$6,Bilanz!$BX62=PickLists!$S$6),PickLists!$S$6,PickLists!$S$2),PickLists!$S$3),PickLists!$S$9)</f>
        <v>M1</v>
      </c>
      <c r="AJ62" s="233"/>
      <c r="AK62" s="234"/>
      <c r="AL62" s="234"/>
      <c r="AM62" s="234"/>
      <c r="AN62" s="234"/>
      <c r="AO62" s="234"/>
    </row>
    <row r="63" spans="1:41" x14ac:dyDescent="0.2">
      <c r="A63" s="324" t="s">
        <v>1339</v>
      </c>
      <c r="B63" s="360">
        <v>35071</v>
      </c>
      <c r="C63" s="361">
        <v>0.27083333333333298</v>
      </c>
      <c r="D63" s="360">
        <f t="shared" si="0"/>
        <v>35072</v>
      </c>
      <c r="E63" s="361">
        <v>0.27083333333333298</v>
      </c>
      <c r="F63" s="455" t="s">
        <v>2179</v>
      </c>
      <c r="G63" s="74" t="s">
        <v>507</v>
      </c>
      <c r="H63" s="53" t="s">
        <v>508</v>
      </c>
      <c r="I63" s="37"/>
      <c r="J63" s="52"/>
      <c r="K63" s="390">
        <v>5.6</v>
      </c>
      <c r="L63" s="307" t="str">
        <f>IF(ISNUMBER(K63),PickLists!$S$2,PickLists!$S$9)</f>
        <v>V0</v>
      </c>
      <c r="M63" s="229">
        <v>192.4</v>
      </c>
      <c r="N63" s="285">
        <f>IF(Data!M63&gt;0,Data!M63*0.023,"")</f>
        <v>4.4252000000000002</v>
      </c>
      <c r="O63" s="307" t="str">
        <f>IF(ISTEXT($A63),PickLists!$S$2,PickLists!$S$9)</f>
        <v>V0</v>
      </c>
      <c r="P63" s="456">
        <v>4.5199999999999996</v>
      </c>
      <c r="Q63" s="307" t="str">
        <f>IF(ISTEXT($A63),PickLists!$S$2,PickLists!$S$9)</f>
        <v>V0</v>
      </c>
      <c r="R63" s="229">
        <v>18.100000000000001</v>
      </c>
      <c r="S63" s="307" t="str">
        <f>IF(ISTEXT($A63),PickLists!$S$2,PickLists!$S$9)</f>
        <v>V0</v>
      </c>
      <c r="T63" s="389">
        <v>9.5000000000000001E-2</v>
      </c>
      <c r="U63" s="307" t="str">
        <f>IF(ISNUMBER($T63),IF($T63&gt;$T$56,IF(OR(Bilanz!$BR63=PickLists!$S$6,Bilanz!$BX63=PickLists!$S$6),PickLists!$S$6,PickLists!$S$2),PickLists!$S$3),PickLists!$S$9)</f>
        <v>V0</v>
      </c>
      <c r="V63" s="388">
        <v>0.37476195951939362</v>
      </c>
      <c r="W63" s="307" t="str">
        <f>IF(ISNUMBER($V63),IF($V63&gt;$V$56,IF(OR(Bilanz!$BR63=PickLists!$S$6,Bilanz!$BX63=PickLists!$S$6),PickLists!$S$6,PickLists!$S$2),PickLists!$S$3),PickLists!$S$9)</f>
        <v>V0</v>
      </c>
      <c r="X63" s="389">
        <v>0.44059544877266765</v>
      </c>
      <c r="Y63" s="307" t="str">
        <f>IF(ISNUMBER($X63),IF($X63&gt;$X$56,IF(OR(Bilanz!$BR63=PickLists!$S$6,Bilanz!$BX63=PickLists!$S$6),PickLists!$S$6,PickLists!$S$2),PickLists!$S$3),PickLists!$S$9)</f>
        <v>V0</v>
      </c>
      <c r="Z63" s="388">
        <v>0.10100000000000001</v>
      </c>
      <c r="AA63" s="307" t="str">
        <f>IF(ISNUMBER($Z63),IF($Z63&gt;$Z$56,IF(OR(Bilanz!$BR63=PickLists!$S$6,Bilanz!$BX63=PickLists!$S$6),PickLists!$S$6,PickLists!$S$2),PickLists!$S$3),PickLists!$S$9)</f>
        <v>V0</v>
      </c>
      <c r="AB63" s="389">
        <v>0.27564601696324625</v>
      </c>
      <c r="AC63" s="307" t="str">
        <f>IF(ISNUMBER($AB63),IF($AB63&gt;$AB$56,IF(OR(Bilanz!$BR63=PickLists!$S$6,Bilanz!$BX63=PickLists!$S$6),PickLists!$S$6,PickLists!$S$2),PickLists!$S$3),PickLists!$S$9)</f>
        <v>V0</v>
      </c>
      <c r="AD63" s="388">
        <v>2.9000000000000001E-2</v>
      </c>
      <c r="AE63" s="307" t="str">
        <f>IF(ISNUMBER($AD63),IF($AD63&gt;$AD$56,IF(OR(Bilanz!$BR63=PickLists!$S$6,Bilanz!$BX63=PickLists!$S$6),PickLists!$S$6,PickLists!$S$2),PickLists!$S$3),PickLists!$S$9)</f>
        <v>V0</v>
      </c>
      <c r="AF63" s="389">
        <v>2.7E-2</v>
      </c>
      <c r="AG63" s="307" t="str">
        <f>IF(ISNUMBER($AF63),IF($AF63&gt;$AF$56,IF(OR(Bilanz!$BR63=PickLists!$S$6,Bilanz!$BX63=PickLists!$S$6),PickLists!$S$6,PickLists!$S$2),PickLists!$S$3),PickLists!$S$9)</f>
        <v>V0</v>
      </c>
      <c r="AH63" s="388">
        <v>0.11700000000000001</v>
      </c>
      <c r="AI63" s="307" t="str">
        <f>IF(ISNUMBER($AH63),IF($AH63&gt;$AH$56,IF(OR(Bilanz!$BR63=PickLists!$S$6,Bilanz!$BX63=PickLists!$S$6),PickLists!$S$6,PickLists!$S$2),PickLists!$S$3),PickLists!$S$9)</f>
        <v>V0</v>
      </c>
      <c r="AJ63" s="234"/>
      <c r="AL63" s="234"/>
      <c r="AM63" s="234"/>
      <c r="AN63" s="234"/>
      <c r="AO63" s="234"/>
    </row>
    <row r="64" spans="1:41" x14ac:dyDescent="0.2">
      <c r="A64" s="324" t="s">
        <v>782</v>
      </c>
      <c r="B64" s="360">
        <v>35072</v>
      </c>
      <c r="C64" s="361">
        <v>0.27083333333333298</v>
      </c>
      <c r="D64" s="360">
        <f t="shared" si="0"/>
        <v>35073</v>
      </c>
      <c r="E64" s="361">
        <v>0.27083333333333298</v>
      </c>
      <c r="F64" s="455" t="s">
        <v>2179</v>
      </c>
      <c r="G64" s="74" t="s">
        <v>507</v>
      </c>
      <c r="H64" s="53" t="s">
        <v>508</v>
      </c>
      <c r="I64" s="37"/>
      <c r="J64" s="52"/>
      <c r="K64" s="390">
        <v>2.7</v>
      </c>
      <c r="L64" s="307" t="str">
        <f>IF(ISNUMBER(K64),PickLists!$S$2,PickLists!$S$9)</f>
        <v>V0</v>
      </c>
      <c r="M64" s="229">
        <v>87.4</v>
      </c>
      <c r="N64" s="285">
        <f>IF(Data!M64&gt;0,Data!M64*0.023,"")</f>
        <v>2.0102000000000002</v>
      </c>
      <c r="O64" s="307" t="str">
        <f>IF(ISTEXT($A64),PickLists!$S$2,PickLists!$S$9)</f>
        <v>V0</v>
      </c>
      <c r="P64" s="456">
        <v>4.97</v>
      </c>
      <c r="Q64" s="307" t="str">
        <f>IF(ISTEXT($A64),PickLists!$S$2,PickLists!$S$9)</f>
        <v>V0</v>
      </c>
      <c r="R64" s="229">
        <v>8.8000000000000007</v>
      </c>
      <c r="S64" s="307" t="str">
        <f>IF(ISTEXT($A64),PickLists!$S$2,PickLists!$S$9)</f>
        <v>V0</v>
      </c>
      <c r="T64" s="389">
        <v>0.46300000000000002</v>
      </c>
      <c r="U64" s="307" t="str">
        <f>IF(ISNUMBER($T64),IF($T64&gt;$T$56,IF(OR(Bilanz!$BR64=PickLists!$S$6,Bilanz!$BX64=PickLists!$S$6),PickLists!$S$6,PickLists!$S$2),PickLists!$S$3),PickLists!$S$9)</f>
        <v>V0</v>
      </c>
      <c r="V64" s="388">
        <v>0.15519075719700023</v>
      </c>
      <c r="W64" s="307" t="str">
        <f>IF(ISNUMBER($V64),IF($V64&gt;$V$56,IF(OR(Bilanz!$BR64=PickLists!$S$6,Bilanz!$BX64=PickLists!$S$6),PickLists!$S$6,PickLists!$S$2),PickLists!$S$3),PickLists!$S$9)</f>
        <v>V0</v>
      </c>
      <c r="X64" s="389">
        <v>0.14219216755845185</v>
      </c>
      <c r="Y64" s="307" t="str">
        <f>IF(ISNUMBER($X64),IF($X64&gt;$X$56,IF(OR(Bilanz!$BR64=PickLists!$S$6,Bilanz!$BX64=PickLists!$S$6),PickLists!$S$6,PickLists!$S$2),PickLists!$S$3),PickLists!$S$9)</f>
        <v>V0</v>
      </c>
      <c r="Z64" s="388">
        <v>0.23599999999999999</v>
      </c>
      <c r="AA64" s="307" t="str">
        <f>IF(ISNUMBER($Z64),IF($Z64&gt;$Z$56,IF(OR(Bilanz!$BR64=PickLists!$S$6,Bilanz!$BX64=PickLists!$S$6),PickLists!$S$6,PickLists!$S$2),PickLists!$S$3),PickLists!$S$9)</f>
        <v>V0</v>
      </c>
      <c r="AB64" s="389">
        <v>0.18169343089971729</v>
      </c>
      <c r="AC64" s="307" t="str">
        <f>IF(ISNUMBER($AB64),IF($AB64&gt;$AB$56,IF(OR(Bilanz!$BR64=PickLists!$S$6,Bilanz!$BX64=PickLists!$S$6),PickLists!$S$6,PickLists!$S$2),PickLists!$S$3),PickLists!$S$9)</f>
        <v>V0</v>
      </c>
      <c r="AD64" s="388">
        <v>3.5999999999999997E-2</v>
      </c>
      <c r="AE64" s="307" t="str">
        <f>IF(ISNUMBER($AD64),IF($AD64&gt;$AD$56,IF(OR(Bilanz!$BR64=PickLists!$S$6,Bilanz!$BX64=PickLists!$S$6),PickLists!$S$6,PickLists!$S$2),PickLists!$S$3),PickLists!$S$9)</f>
        <v>V0</v>
      </c>
      <c r="AF64" s="389">
        <v>3.3000000000000002E-2</v>
      </c>
      <c r="AG64" s="307" t="str">
        <f>IF(ISNUMBER($AF64),IF($AF64&gt;$AF$56,IF(OR(Bilanz!$BR64=PickLists!$S$6,Bilanz!$BX64=PickLists!$S$6),PickLists!$S$6,PickLists!$S$2),PickLists!$S$3),PickLists!$S$9)</f>
        <v>V0</v>
      </c>
      <c r="AH64" s="388">
        <v>7.3999999999999996E-2</v>
      </c>
      <c r="AI64" s="307" t="str">
        <f>IF(ISNUMBER($AH64),IF($AH64&gt;$AH$56,IF(OR(Bilanz!$BR64=PickLists!$S$6,Bilanz!$BX64=PickLists!$S$6),PickLists!$S$6,PickLists!$S$2),PickLists!$S$3),PickLists!$S$9)</f>
        <v>V0</v>
      </c>
      <c r="AJ64" s="233"/>
      <c r="AK64" s="234"/>
      <c r="AL64" s="234"/>
      <c r="AM64" s="234"/>
      <c r="AN64" s="234"/>
      <c r="AO64" s="234"/>
    </row>
    <row r="65" spans="1:41" x14ac:dyDescent="0.2">
      <c r="A65" s="324"/>
      <c r="B65" s="360">
        <v>35073</v>
      </c>
      <c r="C65" s="361">
        <v>0.27083333333333298</v>
      </c>
      <c r="D65" s="360">
        <f t="shared" si="0"/>
        <v>35074</v>
      </c>
      <c r="E65" s="361">
        <v>0.27083333333333298</v>
      </c>
      <c r="F65" s="455" t="s">
        <v>2179</v>
      </c>
      <c r="G65" s="74" t="s">
        <v>440</v>
      </c>
      <c r="H65" s="53"/>
      <c r="I65" s="37"/>
      <c r="J65" s="52"/>
      <c r="K65" s="390"/>
      <c r="L65" s="307" t="str">
        <f>IF(ISNUMBER(K65),PickLists!$S$2,PickLists!$S$9)</f>
        <v>M1</v>
      </c>
      <c r="M65" s="229"/>
      <c r="N65" s="285" t="str">
        <f>IF(Data!M65&gt;0,Data!M65*0.023,"")</f>
        <v/>
      </c>
      <c r="O65" s="307" t="str">
        <f>IF(ISTEXT($A65),PickLists!$S$2,PickLists!$S$9)</f>
        <v>M1</v>
      </c>
      <c r="P65" s="456"/>
      <c r="Q65" s="307" t="str">
        <f>IF(ISTEXT($A65),PickLists!$S$2,PickLists!$S$9)</f>
        <v>M1</v>
      </c>
      <c r="R65" s="229"/>
      <c r="S65" s="307" t="str">
        <f>IF(ISTEXT($A65),PickLists!$S$2,PickLists!$S$9)</f>
        <v>M1</v>
      </c>
      <c r="T65" s="389"/>
      <c r="U65" s="307" t="str">
        <f>IF(ISNUMBER($T65),IF($T65&gt;$T$56,IF(OR(Bilanz!$BR65=PickLists!$S$6,Bilanz!$BX65=PickLists!$S$6),PickLists!$S$6,PickLists!$S$2),PickLists!$S$3),PickLists!$S$9)</f>
        <v>M1</v>
      </c>
      <c r="V65" s="388"/>
      <c r="W65" s="307" t="str">
        <f>IF(ISNUMBER($V65),IF($V65&gt;$V$56,IF(OR(Bilanz!$BR65=PickLists!$S$6,Bilanz!$BX65=PickLists!$S$6),PickLists!$S$6,PickLists!$S$2),PickLists!$S$3),PickLists!$S$9)</f>
        <v>M1</v>
      </c>
      <c r="X65" s="389"/>
      <c r="Y65" s="307" t="str">
        <f>IF(ISNUMBER($X65),IF($X65&gt;$X$56,IF(OR(Bilanz!$BR65=PickLists!$S$6,Bilanz!$BX65=PickLists!$S$6),PickLists!$S$6,PickLists!$S$2),PickLists!$S$3),PickLists!$S$9)</f>
        <v>M1</v>
      </c>
      <c r="Z65" s="388"/>
      <c r="AA65" s="307" t="str">
        <f>IF(ISNUMBER($Z65),IF($Z65&gt;$Z$56,IF(OR(Bilanz!$BR65=PickLists!$S$6,Bilanz!$BX65=PickLists!$S$6),PickLists!$S$6,PickLists!$S$2),PickLists!$S$3),PickLists!$S$9)</f>
        <v>M1</v>
      </c>
      <c r="AB65" s="389"/>
      <c r="AC65" s="307" t="str">
        <f>IF(ISNUMBER($AB65),IF($AB65&gt;$AB$56,IF(OR(Bilanz!$BR65=PickLists!$S$6,Bilanz!$BX65=PickLists!$S$6),PickLists!$S$6,PickLists!$S$2),PickLists!$S$3),PickLists!$S$9)</f>
        <v>M1</v>
      </c>
      <c r="AD65" s="388"/>
      <c r="AE65" s="307" t="str">
        <f>IF(ISNUMBER($AD65),IF($AD65&gt;$AD$56,IF(OR(Bilanz!$BR65=PickLists!$S$6,Bilanz!$BX65=PickLists!$S$6),PickLists!$S$6,PickLists!$S$2),PickLists!$S$3),PickLists!$S$9)</f>
        <v>M1</v>
      </c>
      <c r="AF65" s="389"/>
      <c r="AG65" s="307" t="str">
        <f>IF(ISNUMBER($AF65),IF($AF65&gt;$AF$56,IF(OR(Bilanz!$BR65=PickLists!$S$6,Bilanz!$BX65=PickLists!$S$6),PickLists!$S$6,PickLists!$S$2),PickLists!$S$3),PickLists!$S$9)</f>
        <v>M1</v>
      </c>
      <c r="AH65" s="388"/>
      <c r="AI65" s="307" t="str">
        <f>IF(ISNUMBER($AH65),IF($AH65&gt;$AH$56,IF(OR(Bilanz!$BR65=PickLists!$S$6,Bilanz!$BX65=PickLists!$S$6),PickLists!$S$6,PickLists!$S$2),PickLists!$S$3),PickLists!$S$9)</f>
        <v>M1</v>
      </c>
      <c r="AJ65" s="233"/>
      <c r="AK65" s="234"/>
      <c r="AL65" s="234"/>
      <c r="AM65" s="234"/>
      <c r="AN65" s="234"/>
      <c r="AO65" s="234"/>
    </row>
    <row r="66" spans="1:41" x14ac:dyDescent="0.2">
      <c r="A66" s="324"/>
      <c r="B66" s="360">
        <v>35074</v>
      </c>
      <c r="C66" s="361">
        <v>0.27083333333333298</v>
      </c>
      <c r="D66" s="360">
        <f t="shared" si="0"/>
        <v>35075</v>
      </c>
      <c r="E66" s="361">
        <v>0.27083333333333298</v>
      </c>
      <c r="F66" s="455" t="s">
        <v>2179</v>
      </c>
      <c r="G66" s="74" t="s">
        <v>440</v>
      </c>
      <c r="H66" s="53"/>
      <c r="I66" s="37"/>
      <c r="J66" s="52"/>
      <c r="K66" s="390"/>
      <c r="L66" s="307" t="str">
        <f>IF(ISNUMBER(K66),PickLists!$S$2,PickLists!$S$9)</f>
        <v>M1</v>
      </c>
      <c r="M66" s="229"/>
      <c r="N66" s="285" t="str">
        <f>IF(Data!M66&gt;0,Data!M66*0.023,"")</f>
        <v/>
      </c>
      <c r="O66" s="307" t="str">
        <f>IF(ISTEXT($A66),PickLists!$S$2,PickLists!$S$9)</f>
        <v>M1</v>
      </c>
      <c r="P66" s="456"/>
      <c r="Q66" s="307" t="str">
        <f>IF(ISTEXT($A66),PickLists!$S$2,PickLists!$S$9)</f>
        <v>M1</v>
      </c>
      <c r="R66" s="229"/>
      <c r="S66" s="307" t="str">
        <f>IF(ISTEXT($A66),PickLists!$S$2,PickLists!$S$9)</f>
        <v>M1</v>
      </c>
      <c r="T66" s="389"/>
      <c r="U66" s="307" t="str">
        <f>IF(ISNUMBER($T66),IF($T66&gt;$T$56,IF(OR(Bilanz!$BR66=PickLists!$S$6,Bilanz!$BX66=PickLists!$S$6),PickLists!$S$6,PickLists!$S$2),PickLists!$S$3),PickLists!$S$9)</f>
        <v>M1</v>
      </c>
      <c r="V66" s="388"/>
      <c r="W66" s="307" t="str">
        <f>IF(ISNUMBER($V66),IF($V66&gt;$V$56,IF(OR(Bilanz!$BR66=PickLists!$S$6,Bilanz!$BX66=PickLists!$S$6),PickLists!$S$6,PickLists!$S$2),PickLists!$S$3),PickLists!$S$9)</f>
        <v>M1</v>
      </c>
      <c r="X66" s="389"/>
      <c r="Y66" s="307" t="str">
        <f>IF(ISNUMBER($X66),IF($X66&gt;$X$56,IF(OR(Bilanz!$BR66=PickLists!$S$6,Bilanz!$BX66=PickLists!$S$6),PickLists!$S$6,PickLists!$S$2),PickLists!$S$3),PickLists!$S$9)</f>
        <v>M1</v>
      </c>
      <c r="Z66" s="388"/>
      <c r="AA66" s="307" t="str">
        <f>IF(ISNUMBER($Z66),IF($Z66&gt;$Z$56,IF(OR(Bilanz!$BR66=PickLists!$S$6,Bilanz!$BX66=PickLists!$S$6),PickLists!$S$6,PickLists!$S$2),PickLists!$S$3),PickLists!$S$9)</f>
        <v>M1</v>
      </c>
      <c r="AB66" s="389"/>
      <c r="AC66" s="307" t="str">
        <f>IF(ISNUMBER($AB66),IF($AB66&gt;$AB$56,IF(OR(Bilanz!$BR66=PickLists!$S$6,Bilanz!$BX66=PickLists!$S$6),PickLists!$S$6,PickLists!$S$2),PickLists!$S$3),PickLists!$S$9)</f>
        <v>M1</v>
      </c>
      <c r="AD66" s="388"/>
      <c r="AE66" s="307" t="str">
        <f>IF(ISNUMBER($AD66),IF($AD66&gt;$AD$56,IF(OR(Bilanz!$BR66=PickLists!$S$6,Bilanz!$BX66=PickLists!$S$6),PickLists!$S$6,PickLists!$S$2),PickLists!$S$3),PickLists!$S$9)</f>
        <v>M1</v>
      </c>
      <c r="AF66" s="389"/>
      <c r="AG66" s="307" t="str">
        <f>IF(ISNUMBER($AF66),IF($AF66&gt;$AF$56,IF(OR(Bilanz!$BR66=PickLists!$S$6,Bilanz!$BX66=PickLists!$S$6),PickLists!$S$6,PickLists!$S$2),PickLists!$S$3),PickLists!$S$9)</f>
        <v>M1</v>
      </c>
      <c r="AH66" s="388"/>
      <c r="AI66" s="307" t="str">
        <f>IF(ISNUMBER($AH66),IF($AH66&gt;$AH$56,IF(OR(Bilanz!$BR66=PickLists!$S$6,Bilanz!$BX66=PickLists!$S$6),PickLists!$S$6,PickLists!$S$2),PickLists!$S$3),PickLists!$S$9)</f>
        <v>M1</v>
      </c>
      <c r="AJ66" s="233"/>
      <c r="AK66" s="234"/>
      <c r="AL66" s="234"/>
      <c r="AM66" s="234"/>
      <c r="AN66" s="234"/>
      <c r="AO66" s="234"/>
    </row>
    <row r="67" spans="1:41" x14ac:dyDescent="0.2">
      <c r="A67" s="324"/>
      <c r="B67" s="360">
        <v>35075</v>
      </c>
      <c r="C67" s="361">
        <v>0.27083333333333298</v>
      </c>
      <c r="D67" s="360">
        <f t="shared" si="0"/>
        <v>35076</v>
      </c>
      <c r="E67" s="361">
        <v>0.27083333333333298</v>
      </c>
      <c r="F67" s="455" t="s">
        <v>2179</v>
      </c>
      <c r="G67" s="74" t="s">
        <v>440</v>
      </c>
      <c r="H67" s="53"/>
      <c r="I67" s="37"/>
      <c r="J67" s="52"/>
      <c r="K67" s="390"/>
      <c r="L67" s="307" t="str">
        <f>IF(ISNUMBER(K67),PickLists!$S$2,PickLists!$S$9)</f>
        <v>M1</v>
      </c>
      <c r="M67" s="229"/>
      <c r="N67" s="285" t="str">
        <f>IF(Data!M67&gt;0,Data!M67*0.023,"")</f>
        <v/>
      </c>
      <c r="O67" s="307" t="str">
        <f>IF(ISTEXT($A67),PickLists!$S$2,PickLists!$S$9)</f>
        <v>M1</v>
      </c>
      <c r="P67" s="456"/>
      <c r="Q67" s="307" t="str">
        <f>IF(ISTEXT($A67),PickLists!$S$2,PickLists!$S$9)</f>
        <v>M1</v>
      </c>
      <c r="R67" s="229"/>
      <c r="S67" s="307" t="str">
        <f>IF(ISTEXT($A67),PickLists!$S$2,PickLists!$S$9)</f>
        <v>M1</v>
      </c>
      <c r="T67" s="389"/>
      <c r="U67" s="307" t="str">
        <f>IF(ISNUMBER($T67),IF($T67&gt;$T$56,IF(OR(Bilanz!$BR67=PickLists!$S$6,Bilanz!$BX67=PickLists!$S$6),PickLists!$S$6,PickLists!$S$2),PickLists!$S$3),PickLists!$S$9)</f>
        <v>M1</v>
      </c>
      <c r="V67" s="388"/>
      <c r="W67" s="307" t="str">
        <f>IF(ISNUMBER($V67),IF($V67&gt;$V$56,IF(OR(Bilanz!$BR67=PickLists!$S$6,Bilanz!$BX67=PickLists!$S$6),PickLists!$S$6,PickLists!$S$2),PickLists!$S$3),PickLists!$S$9)</f>
        <v>M1</v>
      </c>
      <c r="X67" s="389"/>
      <c r="Y67" s="307" t="str">
        <f>IF(ISNUMBER($X67),IF($X67&gt;$X$56,IF(OR(Bilanz!$BR67=PickLists!$S$6,Bilanz!$BX67=PickLists!$S$6),PickLists!$S$6,PickLists!$S$2),PickLists!$S$3),PickLists!$S$9)</f>
        <v>M1</v>
      </c>
      <c r="Z67" s="388"/>
      <c r="AA67" s="307" t="str">
        <f>IF(ISNUMBER($Z67),IF($Z67&gt;$Z$56,IF(OR(Bilanz!$BR67=PickLists!$S$6,Bilanz!$BX67=PickLists!$S$6),PickLists!$S$6,PickLists!$S$2),PickLists!$S$3),PickLists!$S$9)</f>
        <v>M1</v>
      </c>
      <c r="AB67" s="389"/>
      <c r="AC67" s="307" t="str">
        <f>IF(ISNUMBER($AB67),IF($AB67&gt;$AB$56,IF(OR(Bilanz!$BR67=PickLists!$S$6,Bilanz!$BX67=PickLists!$S$6),PickLists!$S$6,PickLists!$S$2),PickLists!$S$3),PickLists!$S$9)</f>
        <v>M1</v>
      </c>
      <c r="AD67" s="388"/>
      <c r="AE67" s="307" t="str">
        <f>IF(ISNUMBER($AD67),IF($AD67&gt;$AD$56,IF(OR(Bilanz!$BR67=PickLists!$S$6,Bilanz!$BX67=PickLists!$S$6),PickLists!$S$6,PickLists!$S$2),PickLists!$S$3),PickLists!$S$9)</f>
        <v>M1</v>
      </c>
      <c r="AF67" s="389"/>
      <c r="AG67" s="307" t="str">
        <f>IF(ISNUMBER($AF67),IF($AF67&gt;$AF$56,IF(OR(Bilanz!$BR67=PickLists!$S$6,Bilanz!$BX67=PickLists!$S$6),PickLists!$S$6,PickLists!$S$2),PickLists!$S$3),PickLists!$S$9)</f>
        <v>M1</v>
      </c>
      <c r="AH67" s="388"/>
      <c r="AI67" s="307" t="str">
        <f>IF(ISNUMBER($AH67),IF($AH67&gt;$AH$56,IF(OR(Bilanz!$BR67=PickLists!$S$6,Bilanz!$BX67=PickLists!$S$6),PickLists!$S$6,PickLists!$S$2),PickLists!$S$3),PickLists!$S$9)</f>
        <v>M1</v>
      </c>
      <c r="AJ67" s="233"/>
      <c r="AK67" s="234"/>
      <c r="AL67" s="234"/>
      <c r="AM67" s="234"/>
      <c r="AN67" s="234"/>
      <c r="AO67" s="234"/>
    </row>
    <row r="68" spans="1:41" x14ac:dyDescent="0.2">
      <c r="A68" s="324"/>
      <c r="B68" s="360">
        <v>35076</v>
      </c>
      <c r="C68" s="361">
        <v>0.27083333333333298</v>
      </c>
      <c r="D68" s="360">
        <f t="shared" si="0"/>
        <v>35077</v>
      </c>
      <c r="E68" s="361">
        <v>0.27083333333333298</v>
      </c>
      <c r="F68" s="455" t="s">
        <v>2179</v>
      </c>
      <c r="G68" s="74" t="s">
        <v>440</v>
      </c>
      <c r="H68" s="53"/>
      <c r="I68" s="37"/>
      <c r="J68" s="52"/>
      <c r="K68" s="390"/>
      <c r="L68" s="307" t="str">
        <f>IF(ISNUMBER(K68),PickLists!$S$2,PickLists!$S$9)</f>
        <v>M1</v>
      </c>
      <c r="M68" s="229"/>
      <c r="N68" s="285" t="str">
        <f>IF(Data!M68&gt;0,Data!M68*0.023,"")</f>
        <v/>
      </c>
      <c r="O68" s="307" t="str">
        <f>IF(ISTEXT($A68),PickLists!$S$2,PickLists!$S$9)</f>
        <v>M1</v>
      </c>
      <c r="P68" s="456"/>
      <c r="Q68" s="307" t="str">
        <f>IF(ISTEXT($A68),PickLists!$S$2,PickLists!$S$9)</f>
        <v>M1</v>
      </c>
      <c r="R68" s="229"/>
      <c r="S68" s="307" t="str">
        <f>IF(ISTEXT($A68),PickLists!$S$2,PickLists!$S$9)</f>
        <v>M1</v>
      </c>
      <c r="T68" s="389"/>
      <c r="U68" s="307" t="str">
        <f>IF(ISNUMBER($T68),IF($T68&gt;$T$56,IF(OR(Bilanz!$BR68=PickLists!$S$6,Bilanz!$BX68=PickLists!$S$6),PickLists!$S$6,PickLists!$S$2),PickLists!$S$3),PickLists!$S$9)</f>
        <v>M1</v>
      </c>
      <c r="V68" s="388"/>
      <c r="W68" s="307" t="str">
        <f>IF(ISNUMBER($V68),IF($V68&gt;$V$56,IF(OR(Bilanz!$BR68=PickLists!$S$6,Bilanz!$BX68=PickLists!$S$6),PickLists!$S$6,PickLists!$S$2),PickLists!$S$3),PickLists!$S$9)</f>
        <v>M1</v>
      </c>
      <c r="X68" s="389"/>
      <c r="Y68" s="307" t="str">
        <f>IF(ISNUMBER($X68),IF($X68&gt;$X$56,IF(OR(Bilanz!$BR68=PickLists!$S$6,Bilanz!$BX68=PickLists!$S$6),PickLists!$S$6,PickLists!$S$2),PickLists!$S$3),PickLists!$S$9)</f>
        <v>M1</v>
      </c>
      <c r="Z68" s="388"/>
      <c r="AA68" s="307" t="str">
        <f>IF(ISNUMBER($Z68),IF($Z68&gt;$Z$56,IF(OR(Bilanz!$BR68=PickLists!$S$6,Bilanz!$BX68=PickLists!$S$6),PickLists!$S$6,PickLists!$S$2),PickLists!$S$3),PickLists!$S$9)</f>
        <v>M1</v>
      </c>
      <c r="AB68" s="389"/>
      <c r="AC68" s="307" t="str">
        <f>IF(ISNUMBER($AB68),IF($AB68&gt;$AB$56,IF(OR(Bilanz!$BR68=PickLists!$S$6,Bilanz!$BX68=PickLists!$S$6),PickLists!$S$6,PickLists!$S$2),PickLists!$S$3),PickLists!$S$9)</f>
        <v>M1</v>
      </c>
      <c r="AD68" s="388"/>
      <c r="AE68" s="307" t="str">
        <f>IF(ISNUMBER($AD68),IF($AD68&gt;$AD$56,IF(OR(Bilanz!$BR68=PickLists!$S$6,Bilanz!$BX68=PickLists!$S$6),PickLists!$S$6,PickLists!$S$2),PickLists!$S$3),PickLists!$S$9)</f>
        <v>M1</v>
      </c>
      <c r="AF68" s="389"/>
      <c r="AG68" s="307" t="str">
        <f>IF(ISNUMBER($AF68),IF($AF68&gt;$AF$56,IF(OR(Bilanz!$BR68=PickLists!$S$6,Bilanz!$BX68=PickLists!$S$6),PickLists!$S$6,PickLists!$S$2),PickLists!$S$3),PickLists!$S$9)</f>
        <v>M1</v>
      </c>
      <c r="AH68" s="388"/>
      <c r="AI68" s="307" t="str">
        <f>IF(ISNUMBER($AH68),IF($AH68&gt;$AH$56,IF(OR(Bilanz!$BR68=PickLists!$S$6,Bilanz!$BX68=PickLists!$S$6),PickLists!$S$6,PickLists!$S$2),PickLists!$S$3),PickLists!$S$9)</f>
        <v>M1</v>
      </c>
      <c r="AJ68" s="233"/>
      <c r="AK68" s="234"/>
      <c r="AL68" s="234"/>
      <c r="AM68" s="234"/>
      <c r="AN68" s="234"/>
      <c r="AO68" s="234"/>
    </row>
    <row r="69" spans="1:41" x14ac:dyDescent="0.2">
      <c r="A69" s="324"/>
      <c r="B69" s="360">
        <v>35077</v>
      </c>
      <c r="C69" s="361">
        <v>0.27083333333333298</v>
      </c>
      <c r="D69" s="360">
        <f t="shared" si="0"/>
        <v>35078</v>
      </c>
      <c r="E69" s="361">
        <v>0.27083333333333298</v>
      </c>
      <c r="F69" s="455" t="s">
        <v>2179</v>
      </c>
      <c r="G69" s="74" t="s">
        <v>440</v>
      </c>
      <c r="H69" s="53"/>
      <c r="I69" s="37"/>
      <c r="J69" s="52"/>
      <c r="K69" s="390"/>
      <c r="L69" s="307" t="str">
        <f>IF(ISNUMBER(K69),PickLists!$S$2,PickLists!$S$9)</f>
        <v>M1</v>
      </c>
      <c r="M69" s="229"/>
      <c r="N69" s="285" t="str">
        <f>IF(Data!M69&gt;0,Data!M69*0.023,"")</f>
        <v/>
      </c>
      <c r="O69" s="307" t="str">
        <f>IF(ISTEXT($A69),PickLists!$S$2,PickLists!$S$9)</f>
        <v>M1</v>
      </c>
      <c r="P69" s="456"/>
      <c r="Q69" s="307" t="str">
        <f>IF(ISTEXT($A69),PickLists!$S$2,PickLists!$S$9)</f>
        <v>M1</v>
      </c>
      <c r="R69" s="229"/>
      <c r="S69" s="307" t="str">
        <f>IF(ISTEXT($A69),PickLists!$S$2,PickLists!$S$9)</f>
        <v>M1</v>
      </c>
      <c r="T69" s="389"/>
      <c r="U69" s="307" t="str">
        <f>IF(ISNUMBER($T69),IF($T69&gt;$T$56,IF(OR(Bilanz!$BR69=PickLists!$S$6,Bilanz!$BX69=PickLists!$S$6),PickLists!$S$6,PickLists!$S$2),PickLists!$S$3),PickLists!$S$9)</f>
        <v>M1</v>
      </c>
      <c r="V69" s="388"/>
      <c r="W69" s="307" t="str">
        <f>IF(ISNUMBER($V69),IF($V69&gt;$V$56,IF(OR(Bilanz!$BR69=PickLists!$S$6,Bilanz!$BX69=PickLists!$S$6),PickLists!$S$6,PickLists!$S$2),PickLists!$S$3),PickLists!$S$9)</f>
        <v>M1</v>
      </c>
      <c r="X69" s="389"/>
      <c r="Y69" s="307" t="str">
        <f>IF(ISNUMBER($X69),IF($X69&gt;$X$56,IF(OR(Bilanz!$BR69=PickLists!$S$6,Bilanz!$BX69=PickLists!$S$6),PickLists!$S$6,PickLists!$S$2),PickLists!$S$3),PickLists!$S$9)</f>
        <v>M1</v>
      </c>
      <c r="Z69" s="388"/>
      <c r="AA69" s="307" t="str">
        <f>IF(ISNUMBER($Z69),IF($Z69&gt;$Z$56,IF(OR(Bilanz!$BR69=PickLists!$S$6,Bilanz!$BX69=PickLists!$S$6),PickLists!$S$6,PickLists!$S$2),PickLists!$S$3),PickLists!$S$9)</f>
        <v>M1</v>
      </c>
      <c r="AB69" s="389"/>
      <c r="AC69" s="307" t="str">
        <f>IF(ISNUMBER($AB69),IF($AB69&gt;$AB$56,IF(OR(Bilanz!$BR69=PickLists!$S$6,Bilanz!$BX69=PickLists!$S$6),PickLists!$S$6,PickLists!$S$2),PickLists!$S$3),PickLists!$S$9)</f>
        <v>M1</v>
      </c>
      <c r="AD69" s="388"/>
      <c r="AE69" s="307" t="str">
        <f>IF(ISNUMBER($AD69),IF($AD69&gt;$AD$56,IF(OR(Bilanz!$BR69=PickLists!$S$6,Bilanz!$BX69=PickLists!$S$6),PickLists!$S$6,PickLists!$S$2),PickLists!$S$3),PickLists!$S$9)</f>
        <v>M1</v>
      </c>
      <c r="AF69" s="389"/>
      <c r="AG69" s="307" t="str">
        <f>IF(ISNUMBER($AF69),IF($AF69&gt;$AF$56,IF(OR(Bilanz!$BR69=PickLists!$S$6,Bilanz!$BX69=PickLists!$S$6),PickLists!$S$6,PickLists!$S$2),PickLists!$S$3),PickLists!$S$9)</f>
        <v>M1</v>
      </c>
      <c r="AH69" s="388"/>
      <c r="AI69" s="307" t="str">
        <f>IF(ISNUMBER($AH69),IF($AH69&gt;$AH$56,IF(OR(Bilanz!$BR69=PickLists!$S$6,Bilanz!$BX69=PickLists!$S$6),PickLists!$S$6,PickLists!$S$2),PickLists!$S$3),PickLists!$S$9)</f>
        <v>M1</v>
      </c>
      <c r="AJ69" s="233"/>
      <c r="AK69" s="234"/>
      <c r="AL69" s="234"/>
      <c r="AM69" s="234"/>
      <c r="AN69" s="234"/>
      <c r="AO69" s="234"/>
    </row>
    <row r="70" spans="1:41" x14ac:dyDescent="0.2">
      <c r="A70" s="324"/>
      <c r="B70" s="360">
        <v>35078</v>
      </c>
      <c r="C70" s="361">
        <v>0.27083333333333298</v>
      </c>
      <c r="D70" s="360">
        <f t="shared" si="0"/>
        <v>35079</v>
      </c>
      <c r="E70" s="361">
        <v>0.27083333333333298</v>
      </c>
      <c r="F70" s="455" t="s">
        <v>2179</v>
      </c>
      <c r="G70" s="74" t="s">
        <v>440</v>
      </c>
      <c r="H70" s="53"/>
      <c r="I70" s="37"/>
      <c r="J70" s="52"/>
      <c r="K70" s="390"/>
      <c r="L70" s="307" t="str">
        <f>IF(ISNUMBER(K70),PickLists!$S$2,PickLists!$S$9)</f>
        <v>M1</v>
      </c>
      <c r="M70" s="229"/>
      <c r="N70" s="285" t="str">
        <f>IF(Data!M70&gt;0,Data!M70*0.023,"")</f>
        <v/>
      </c>
      <c r="O70" s="307" t="str">
        <f>IF(ISTEXT($A70),PickLists!$S$2,PickLists!$S$9)</f>
        <v>M1</v>
      </c>
      <c r="P70" s="456"/>
      <c r="Q70" s="307" t="str">
        <f>IF(ISTEXT($A70),PickLists!$S$2,PickLists!$S$9)</f>
        <v>M1</v>
      </c>
      <c r="R70" s="229"/>
      <c r="S70" s="307" t="str">
        <f>IF(ISTEXT($A70),PickLists!$S$2,PickLists!$S$9)</f>
        <v>M1</v>
      </c>
      <c r="T70" s="389"/>
      <c r="U70" s="307" t="str">
        <f>IF(ISNUMBER($T70),IF($T70&gt;$T$56,IF(OR(Bilanz!$BR70=PickLists!$S$6,Bilanz!$BX70=PickLists!$S$6),PickLists!$S$6,PickLists!$S$2),PickLists!$S$3),PickLists!$S$9)</f>
        <v>M1</v>
      </c>
      <c r="V70" s="388"/>
      <c r="W70" s="307" t="str">
        <f>IF(ISNUMBER($V70),IF($V70&gt;$V$56,IF(OR(Bilanz!$BR70=PickLists!$S$6,Bilanz!$BX70=PickLists!$S$6),PickLists!$S$6,PickLists!$S$2),PickLists!$S$3),PickLists!$S$9)</f>
        <v>M1</v>
      </c>
      <c r="X70" s="389"/>
      <c r="Y70" s="307" t="str">
        <f>IF(ISNUMBER($X70),IF($X70&gt;$X$56,IF(OR(Bilanz!$BR70=PickLists!$S$6,Bilanz!$BX70=PickLists!$S$6),PickLists!$S$6,PickLists!$S$2),PickLists!$S$3),PickLists!$S$9)</f>
        <v>M1</v>
      </c>
      <c r="Z70" s="388"/>
      <c r="AA70" s="307" t="str">
        <f>IF(ISNUMBER($Z70),IF($Z70&gt;$Z$56,IF(OR(Bilanz!$BR70=PickLists!$S$6,Bilanz!$BX70=PickLists!$S$6),PickLists!$S$6,PickLists!$S$2),PickLists!$S$3),PickLists!$S$9)</f>
        <v>M1</v>
      </c>
      <c r="AB70" s="389"/>
      <c r="AC70" s="307" t="str">
        <f>IF(ISNUMBER($AB70),IF($AB70&gt;$AB$56,IF(OR(Bilanz!$BR70=PickLists!$S$6,Bilanz!$BX70=PickLists!$S$6),PickLists!$S$6,PickLists!$S$2),PickLists!$S$3),PickLists!$S$9)</f>
        <v>M1</v>
      </c>
      <c r="AD70" s="388"/>
      <c r="AE70" s="307" t="str">
        <f>IF(ISNUMBER($AD70),IF($AD70&gt;$AD$56,IF(OR(Bilanz!$BR70=PickLists!$S$6,Bilanz!$BX70=PickLists!$S$6),PickLists!$S$6,PickLists!$S$2),PickLists!$S$3),PickLists!$S$9)</f>
        <v>M1</v>
      </c>
      <c r="AF70" s="389"/>
      <c r="AG70" s="307" t="str">
        <f>IF(ISNUMBER($AF70),IF($AF70&gt;$AF$56,IF(OR(Bilanz!$BR70=PickLists!$S$6,Bilanz!$BX70=PickLists!$S$6),PickLists!$S$6,PickLists!$S$2),PickLists!$S$3),PickLists!$S$9)</f>
        <v>M1</v>
      </c>
      <c r="AH70" s="388"/>
      <c r="AI70" s="307" t="str">
        <f>IF(ISNUMBER($AH70),IF($AH70&gt;$AH$56,IF(OR(Bilanz!$BR70=PickLists!$S$6,Bilanz!$BX70=PickLists!$S$6),PickLists!$S$6,PickLists!$S$2),PickLists!$S$3),PickLists!$S$9)</f>
        <v>M1</v>
      </c>
      <c r="AJ70" s="233"/>
      <c r="AK70" s="234"/>
      <c r="AL70" s="234"/>
      <c r="AM70" s="234"/>
      <c r="AN70" s="234"/>
      <c r="AO70" s="234"/>
    </row>
    <row r="71" spans="1:41" x14ac:dyDescent="0.2">
      <c r="A71" s="324"/>
      <c r="B71" s="360">
        <v>35079</v>
      </c>
      <c r="C71" s="361">
        <v>0.27083333333333298</v>
      </c>
      <c r="D71" s="360">
        <f t="shared" si="0"/>
        <v>35080</v>
      </c>
      <c r="E71" s="361">
        <v>0.27083333333333298</v>
      </c>
      <c r="F71" s="455" t="s">
        <v>2179</v>
      </c>
      <c r="G71" s="74" t="s">
        <v>440</v>
      </c>
      <c r="H71" s="53"/>
      <c r="I71" s="37"/>
      <c r="J71" s="52"/>
      <c r="K71" s="390"/>
      <c r="L71" s="307" t="str">
        <f>IF(ISNUMBER(K71),PickLists!$S$2,PickLists!$S$9)</f>
        <v>M1</v>
      </c>
      <c r="M71" s="229"/>
      <c r="N71" s="285" t="str">
        <f>IF(Data!M71&gt;0,Data!M71*0.023,"")</f>
        <v/>
      </c>
      <c r="O71" s="307" t="str">
        <f>IF(ISTEXT($A71),PickLists!$S$2,PickLists!$S$9)</f>
        <v>M1</v>
      </c>
      <c r="P71" s="456"/>
      <c r="Q71" s="307" t="str">
        <f>IF(ISTEXT($A71),PickLists!$S$2,PickLists!$S$9)</f>
        <v>M1</v>
      </c>
      <c r="R71" s="229"/>
      <c r="S71" s="307" t="str">
        <f>IF(ISTEXT($A71),PickLists!$S$2,PickLists!$S$9)</f>
        <v>M1</v>
      </c>
      <c r="T71" s="389"/>
      <c r="U71" s="307" t="str">
        <f>IF(ISNUMBER($T71),IF($T71&gt;$T$56,IF(OR(Bilanz!$BR71=PickLists!$S$6,Bilanz!$BX71=PickLists!$S$6),PickLists!$S$6,PickLists!$S$2),PickLists!$S$3),PickLists!$S$9)</f>
        <v>M1</v>
      </c>
      <c r="V71" s="388"/>
      <c r="W71" s="307" t="str">
        <f>IF(ISNUMBER($V71),IF($V71&gt;$V$56,IF(OR(Bilanz!$BR71=PickLists!$S$6,Bilanz!$BX71=PickLists!$S$6),PickLists!$S$6,PickLists!$S$2),PickLists!$S$3),PickLists!$S$9)</f>
        <v>M1</v>
      </c>
      <c r="X71" s="389"/>
      <c r="Y71" s="307" t="str">
        <f>IF(ISNUMBER($X71),IF($X71&gt;$X$56,IF(OR(Bilanz!$BR71=PickLists!$S$6,Bilanz!$BX71=PickLists!$S$6),PickLists!$S$6,PickLists!$S$2),PickLists!$S$3),PickLists!$S$9)</f>
        <v>M1</v>
      </c>
      <c r="Z71" s="388"/>
      <c r="AA71" s="307" t="str">
        <f>IF(ISNUMBER($Z71),IF($Z71&gt;$Z$56,IF(OR(Bilanz!$BR71=PickLists!$S$6,Bilanz!$BX71=PickLists!$S$6),PickLists!$S$6,PickLists!$S$2),PickLists!$S$3),PickLists!$S$9)</f>
        <v>M1</v>
      </c>
      <c r="AB71" s="389"/>
      <c r="AC71" s="307" t="str">
        <f>IF(ISNUMBER($AB71),IF($AB71&gt;$AB$56,IF(OR(Bilanz!$BR71=PickLists!$S$6,Bilanz!$BX71=PickLists!$S$6),PickLists!$S$6,PickLists!$S$2),PickLists!$S$3),PickLists!$S$9)</f>
        <v>M1</v>
      </c>
      <c r="AD71" s="388"/>
      <c r="AE71" s="307" t="str">
        <f>IF(ISNUMBER($AD71),IF($AD71&gt;$AD$56,IF(OR(Bilanz!$BR71=PickLists!$S$6,Bilanz!$BX71=PickLists!$S$6),PickLists!$S$6,PickLists!$S$2),PickLists!$S$3),PickLists!$S$9)</f>
        <v>M1</v>
      </c>
      <c r="AF71" s="389"/>
      <c r="AG71" s="307" t="str">
        <f>IF(ISNUMBER($AF71),IF($AF71&gt;$AF$56,IF(OR(Bilanz!$BR71=PickLists!$S$6,Bilanz!$BX71=PickLists!$S$6),PickLists!$S$6,PickLists!$S$2),PickLists!$S$3),PickLists!$S$9)</f>
        <v>M1</v>
      </c>
      <c r="AH71" s="388"/>
      <c r="AI71" s="307" t="str">
        <f>IF(ISNUMBER($AH71),IF($AH71&gt;$AH$56,IF(OR(Bilanz!$BR71=PickLists!$S$6,Bilanz!$BX71=PickLists!$S$6),PickLists!$S$6,PickLists!$S$2),PickLists!$S$3),PickLists!$S$9)</f>
        <v>M1</v>
      </c>
      <c r="AJ71" s="233"/>
      <c r="AK71" s="234"/>
      <c r="AL71" s="234"/>
      <c r="AM71" s="234"/>
      <c r="AN71" s="234"/>
      <c r="AO71" s="234"/>
    </row>
    <row r="72" spans="1:41" x14ac:dyDescent="0.2">
      <c r="A72" s="324"/>
      <c r="B72" s="360">
        <v>35080</v>
      </c>
      <c r="C72" s="361">
        <v>0.27083333333333298</v>
      </c>
      <c r="D72" s="360">
        <f t="shared" si="0"/>
        <v>35081</v>
      </c>
      <c r="E72" s="361">
        <v>0.27083333333333298</v>
      </c>
      <c r="F72" s="455" t="s">
        <v>2179</v>
      </c>
      <c r="G72" s="74" t="s">
        <v>440</v>
      </c>
      <c r="H72" s="53"/>
      <c r="I72" s="37"/>
      <c r="J72" s="52"/>
      <c r="K72" s="390"/>
      <c r="L72" s="307" t="str">
        <f>IF(ISNUMBER(K72),PickLists!$S$2,PickLists!$S$9)</f>
        <v>M1</v>
      </c>
      <c r="M72" s="229"/>
      <c r="N72" s="285" t="str">
        <f>IF(Data!M72&gt;0,Data!M72*0.023,"")</f>
        <v/>
      </c>
      <c r="O72" s="307" t="str">
        <f>IF(ISTEXT($A72),PickLists!$S$2,PickLists!$S$9)</f>
        <v>M1</v>
      </c>
      <c r="P72" s="456"/>
      <c r="Q72" s="307" t="str">
        <f>IF(ISTEXT($A72),PickLists!$S$2,PickLists!$S$9)</f>
        <v>M1</v>
      </c>
      <c r="R72" s="229"/>
      <c r="S72" s="307" t="str">
        <f>IF(ISTEXT($A72),PickLists!$S$2,PickLists!$S$9)</f>
        <v>M1</v>
      </c>
      <c r="T72" s="389"/>
      <c r="U72" s="307" t="str">
        <f>IF(ISNUMBER($T72),IF($T72&gt;$T$56,IF(OR(Bilanz!$BR72=PickLists!$S$6,Bilanz!$BX72=PickLists!$S$6),PickLists!$S$6,PickLists!$S$2),PickLists!$S$3),PickLists!$S$9)</f>
        <v>M1</v>
      </c>
      <c r="V72" s="388"/>
      <c r="W72" s="307" t="str">
        <f>IF(ISNUMBER($V72),IF($V72&gt;$V$56,IF(OR(Bilanz!$BR72=PickLists!$S$6,Bilanz!$BX72=PickLists!$S$6),PickLists!$S$6,PickLists!$S$2),PickLists!$S$3),PickLists!$S$9)</f>
        <v>M1</v>
      </c>
      <c r="X72" s="389"/>
      <c r="Y72" s="307" t="str">
        <f>IF(ISNUMBER($X72),IF($X72&gt;$X$56,IF(OR(Bilanz!$BR72=PickLists!$S$6,Bilanz!$BX72=PickLists!$S$6),PickLists!$S$6,PickLists!$S$2),PickLists!$S$3),PickLists!$S$9)</f>
        <v>M1</v>
      </c>
      <c r="Z72" s="388"/>
      <c r="AA72" s="307" t="str">
        <f>IF(ISNUMBER($Z72),IF($Z72&gt;$Z$56,IF(OR(Bilanz!$BR72=PickLists!$S$6,Bilanz!$BX72=PickLists!$S$6),PickLists!$S$6,PickLists!$S$2),PickLists!$S$3),PickLists!$S$9)</f>
        <v>M1</v>
      </c>
      <c r="AB72" s="389"/>
      <c r="AC72" s="307" t="str">
        <f>IF(ISNUMBER($AB72),IF($AB72&gt;$AB$56,IF(OR(Bilanz!$BR72=PickLists!$S$6,Bilanz!$BX72=PickLists!$S$6),PickLists!$S$6,PickLists!$S$2),PickLists!$S$3),PickLists!$S$9)</f>
        <v>M1</v>
      </c>
      <c r="AD72" s="388"/>
      <c r="AE72" s="307" t="str">
        <f>IF(ISNUMBER($AD72),IF($AD72&gt;$AD$56,IF(OR(Bilanz!$BR72=PickLists!$S$6,Bilanz!$BX72=PickLists!$S$6),PickLists!$S$6,PickLists!$S$2),PickLists!$S$3),PickLists!$S$9)</f>
        <v>M1</v>
      </c>
      <c r="AF72" s="389"/>
      <c r="AG72" s="307" t="str">
        <f>IF(ISNUMBER($AF72),IF($AF72&gt;$AF$56,IF(OR(Bilanz!$BR72=PickLists!$S$6,Bilanz!$BX72=PickLists!$S$6),PickLists!$S$6,PickLists!$S$2),PickLists!$S$3),PickLists!$S$9)</f>
        <v>M1</v>
      </c>
      <c r="AH72" s="388"/>
      <c r="AI72" s="307" t="str">
        <f>IF(ISNUMBER($AH72),IF($AH72&gt;$AH$56,IF(OR(Bilanz!$BR72=PickLists!$S$6,Bilanz!$BX72=PickLists!$S$6),PickLists!$S$6,PickLists!$S$2),PickLists!$S$3),PickLists!$S$9)</f>
        <v>M1</v>
      </c>
      <c r="AJ72" s="233"/>
      <c r="AK72" s="234"/>
      <c r="AL72" s="234"/>
      <c r="AM72" s="234"/>
      <c r="AN72" s="234"/>
      <c r="AO72" s="234"/>
    </row>
    <row r="73" spans="1:41" x14ac:dyDescent="0.2">
      <c r="A73" s="324"/>
      <c r="B73" s="360">
        <v>35081</v>
      </c>
      <c r="C73" s="361">
        <v>0.27083333333333298</v>
      </c>
      <c r="D73" s="360">
        <f t="shared" si="0"/>
        <v>35082</v>
      </c>
      <c r="E73" s="361">
        <v>0.27083333333333298</v>
      </c>
      <c r="F73" s="455" t="s">
        <v>2179</v>
      </c>
      <c r="G73" s="74" t="s">
        <v>440</v>
      </c>
      <c r="H73" s="53"/>
      <c r="I73" s="37"/>
      <c r="J73" s="52"/>
      <c r="K73" s="390"/>
      <c r="L73" s="307" t="str">
        <f>IF(ISNUMBER(K73),PickLists!$S$2,PickLists!$S$9)</f>
        <v>M1</v>
      </c>
      <c r="M73" s="229"/>
      <c r="N73" s="285" t="str">
        <f>IF(Data!M73&gt;0,Data!M73*0.023,"")</f>
        <v/>
      </c>
      <c r="O73" s="307" t="str">
        <f>IF(ISTEXT($A73),PickLists!$S$2,PickLists!$S$9)</f>
        <v>M1</v>
      </c>
      <c r="P73" s="456"/>
      <c r="Q73" s="307" t="str">
        <f>IF(ISTEXT($A73),PickLists!$S$2,PickLists!$S$9)</f>
        <v>M1</v>
      </c>
      <c r="R73" s="229"/>
      <c r="S73" s="307" t="str">
        <f>IF(ISTEXT($A73),PickLists!$S$2,PickLists!$S$9)</f>
        <v>M1</v>
      </c>
      <c r="T73" s="389"/>
      <c r="U73" s="307" t="str">
        <f>IF(ISNUMBER($T73),IF($T73&gt;$T$56,IF(OR(Bilanz!$BR73=PickLists!$S$6,Bilanz!$BX73=PickLists!$S$6),PickLists!$S$6,PickLists!$S$2),PickLists!$S$3),PickLists!$S$9)</f>
        <v>M1</v>
      </c>
      <c r="V73" s="388"/>
      <c r="W73" s="307" t="str">
        <f>IF(ISNUMBER($V73),IF($V73&gt;$V$56,IF(OR(Bilanz!$BR73=PickLists!$S$6,Bilanz!$BX73=PickLists!$S$6),PickLists!$S$6,PickLists!$S$2),PickLists!$S$3),PickLists!$S$9)</f>
        <v>M1</v>
      </c>
      <c r="X73" s="389"/>
      <c r="Y73" s="307" t="str">
        <f>IF(ISNUMBER($X73),IF($X73&gt;$X$56,IF(OR(Bilanz!$BR73=PickLists!$S$6,Bilanz!$BX73=PickLists!$S$6),PickLists!$S$6,PickLists!$S$2),PickLists!$S$3),PickLists!$S$9)</f>
        <v>M1</v>
      </c>
      <c r="Z73" s="388"/>
      <c r="AA73" s="307" t="str">
        <f>IF(ISNUMBER($Z73),IF($Z73&gt;$Z$56,IF(OR(Bilanz!$BR73=PickLists!$S$6,Bilanz!$BX73=PickLists!$S$6),PickLists!$S$6,PickLists!$S$2),PickLists!$S$3),PickLists!$S$9)</f>
        <v>M1</v>
      </c>
      <c r="AB73" s="389"/>
      <c r="AC73" s="307" t="str">
        <f>IF(ISNUMBER($AB73),IF($AB73&gt;$AB$56,IF(OR(Bilanz!$BR73=PickLists!$S$6,Bilanz!$BX73=PickLists!$S$6),PickLists!$S$6,PickLists!$S$2),PickLists!$S$3),PickLists!$S$9)</f>
        <v>M1</v>
      </c>
      <c r="AD73" s="388"/>
      <c r="AE73" s="307" t="str">
        <f>IF(ISNUMBER($AD73),IF($AD73&gt;$AD$56,IF(OR(Bilanz!$BR73=PickLists!$S$6,Bilanz!$BX73=PickLists!$S$6),PickLists!$S$6,PickLists!$S$2),PickLists!$S$3),PickLists!$S$9)</f>
        <v>M1</v>
      </c>
      <c r="AF73" s="389"/>
      <c r="AG73" s="307" t="str">
        <f>IF(ISNUMBER($AF73),IF($AF73&gt;$AF$56,IF(OR(Bilanz!$BR73=PickLists!$S$6,Bilanz!$BX73=PickLists!$S$6),PickLists!$S$6,PickLists!$S$2),PickLists!$S$3),PickLists!$S$9)</f>
        <v>M1</v>
      </c>
      <c r="AH73" s="388"/>
      <c r="AI73" s="307" t="str">
        <f>IF(ISNUMBER($AH73),IF($AH73&gt;$AH$56,IF(OR(Bilanz!$BR73=PickLists!$S$6,Bilanz!$BX73=PickLists!$S$6),PickLists!$S$6,PickLists!$S$2),PickLists!$S$3),PickLists!$S$9)</f>
        <v>M1</v>
      </c>
      <c r="AJ73" s="233"/>
      <c r="AK73" s="234"/>
      <c r="AL73" s="234"/>
      <c r="AM73" s="234"/>
      <c r="AN73" s="234"/>
      <c r="AO73" s="234"/>
    </row>
    <row r="74" spans="1:41" x14ac:dyDescent="0.2">
      <c r="A74" s="324"/>
      <c r="B74" s="360">
        <v>35082</v>
      </c>
      <c r="C74" s="361">
        <v>0.27083333333333298</v>
      </c>
      <c r="D74" s="360">
        <f t="shared" si="0"/>
        <v>35083</v>
      </c>
      <c r="E74" s="361">
        <v>0.27083333333333298</v>
      </c>
      <c r="F74" s="455" t="s">
        <v>2179</v>
      </c>
      <c r="G74" s="74" t="s">
        <v>440</v>
      </c>
      <c r="H74" s="53"/>
      <c r="I74" s="37"/>
      <c r="J74" s="52"/>
      <c r="K74" s="390"/>
      <c r="L74" s="307" t="str">
        <f>IF(ISNUMBER(K74),PickLists!$S$2,PickLists!$S$9)</f>
        <v>M1</v>
      </c>
      <c r="M74" s="229"/>
      <c r="N74" s="285" t="str">
        <f>IF(Data!M74&gt;0,Data!M74*0.023,"")</f>
        <v/>
      </c>
      <c r="O74" s="307" t="str">
        <f>IF(ISTEXT($A74),PickLists!$S$2,PickLists!$S$9)</f>
        <v>M1</v>
      </c>
      <c r="P74" s="456"/>
      <c r="Q74" s="307" t="str">
        <f>IF(ISTEXT($A74),PickLists!$S$2,PickLists!$S$9)</f>
        <v>M1</v>
      </c>
      <c r="R74" s="229"/>
      <c r="S74" s="307" t="str">
        <f>IF(ISTEXT($A74),PickLists!$S$2,PickLists!$S$9)</f>
        <v>M1</v>
      </c>
      <c r="T74" s="389"/>
      <c r="U74" s="307" t="str">
        <f>IF(ISNUMBER($T74),IF($T74&gt;$T$56,IF(OR(Bilanz!$BR74=PickLists!$S$6,Bilanz!$BX74=PickLists!$S$6),PickLists!$S$6,PickLists!$S$2),PickLists!$S$3),PickLists!$S$9)</f>
        <v>M1</v>
      </c>
      <c r="V74" s="388"/>
      <c r="W74" s="307" t="str">
        <f>IF(ISNUMBER($V74),IF($V74&gt;$V$56,IF(OR(Bilanz!$BR74=PickLists!$S$6,Bilanz!$BX74=PickLists!$S$6),PickLists!$S$6,PickLists!$S$2),PickLists!$S$3),PickLists!$S$9)</f>
        <v>M1</v>
      </c>
      <c r="X74" s="389"/>
      <c r="Y74" s="307" t="str">
        <f>IF(ISNUMBER($X74),IF($X74&gt;$X$56,IF(OR(Bilanz!$BR74=PickLists!$S$6,Bilanz!$BX74=PickLists!$S$6),PickLists!$S$6,PickLists!$S$2),PickLists!$S$3),PickLists!$S$9)</f>
        <v>M1</v>
      </c>
      <c r="Z74" s="388"/>
      <c r="AA74" s="307" t="str">
        <f>IF(ISNUMBER($Z74),IF($Z74&gt;$Z$56,IF(OR(Bilanz!$BR74=PickLists!$S$6,Bilanz!$BX74=PickLists!$S$6),PickLists!$S$6,PickLists!$S$2),PickLists!$S$3),PickLists!$S$9)</f>
        <v>M1</v>
      </c>
      <c r="AB74" s="389"/>
      <c r="AC74" s="307" t="str">
        <f>IF(ISNUMBER($AB74),IF($AB74&gt;$AB$56,IF(OR(Bilanz!$BR74=PickLists!$S$6,Bilanz!$BX74=PickLists!$S$6),PickLists!$S$6,PickLists!$S$2),PickLists!$S$3),PickLists!$S$9)</f>
        <v>M1</v>
      </c>
      <c r="AD74" s="388"/>
      <c r="AE74" s="307" t="str">
        <f>IF(ISNUMBER($AD74),IF($AD74&gt;$AD$56,IF(OR(Bilanz!$BR74=PickLists!$S$6,Bilanz!$BX74=PickLists!$S$6),PickLists!$S$6,PickLists!$S$2),PickLists!$S$3),PickLists!$S$9)</f>
        <v>M1</v>
      </c>
      <c r="AF74" s="389"/>
      <c r="AG74" s="307" t="str">
        <f>IF(ISNUMBER($AF74),IF($AF74&gt;$AF$56,IF(OR(Bilanz!$BR74=PickLists!$S$6,Bilanz!$BX74=PickLists!$S$6),PickLists!$S$6,PickLists!$S$2),PickLists!$S$3),PickLists!$S$9)</f>
        <v>M1</v>
      </c>
      <c r="AH74" s="388"/>
      <c r="AI74" s="307" t="str">
        <f>IF(ISNUMBER($AH74),IF($AH74&gt;$AH$56,IF(OR(Bilanz!$BR74=PickLists!$S$6,Bilanz!$BX74=PickLists!$S$6),PickLists!$S$6,PickLists!$S$2),PickLists!$S$3),PickLists!$S$9)</f>
        <v>M1</v>
      </c>
      <c r="AJ74" s="233"/>
      <c r="AK74" s="234"/>
      <c r="AL74" s="234"/>
      <c r="AM74" s="234"/>
      <c r="AN74" s="234"/>
      <c r="AO74" s="234"/>
    </row>
    <row r="75" spans="1:41" x14ac:dyDescent="0.2">
      <c r="A75" s="324"/>
      <c r="B75" s="360">
        <v>35083</v>
      </c>
      <c r="C75" s="361">
        <v>0.27083333333333298</v>
      </c>
      <c r="D75" s="360">
        <f t="shared" si="0"/>
        <v>35084</v>
      </c>
      <c r="E75" s="361">
        <v>0.27083333333333298</v>
      </c>
      <c r="F75" s="455" t="s">
        <v>2179</v>
      </c>
      <c r="G75" s="74" t="s">
        <v>440</v>
      </c>
      <c r="H75" s="53"/>
      <c r="I75" s="37"/>
      <c r="J75" s="52"/>
      <c r="K75" s="390"/>
      <c r="L75" s="307" t="str">
        <f>IF(ISNUMBER(K75),PickLists!$S$2,PickLists!$S$9)</f>
        <v>M1</v>
      </c>
      <c r="M75" s="229"/>
      <c r="N75" s="285" t="str">
        <f>IF(Data!M75&gt;0,Data!M75*0.023,"")</f>
        <v/>
      </c>
      <c r="O75" s="307" t="str">
        <f>IF(ISTEXT($A75),PickLists!$S$2,PickLists!$S$9)</f>
        <v>M1</v>
      </c>
      <c r="P75" s="456"/>
      <c r="Q75" s="307" t="str">
        <f>IF(ISTEXT($A75),PickLists!$S$2,PickLists!$S$9)</f>
        <v>M1</v>
      </c>
      <c r="R75" s="229"/>
      <c r="S75" s="307" t="str">
        <f>IF(ISTEXT($A75),PickLists!$S$2,PickLists!$S$9)</f>
        <v>M1</v>
      </c>
      <c r="T75" s="389"/>
      <c r="U75" s="307" t="str">
        <f>IF(ISNUMBER($T75),IF($T75&gt;$T$56,IF(OR(Bilanz!$BR75=PickLists!$S$6,Bilanz!$BX75=PickLists!$S$6),PickLists!$S$6,PickLists!$S$2),PickLists!$S$3),PickLists!$S$9)</f>
        <v>M1</v>
      </c>
      <c r="V75" s="388"/>
      <c r="W75" s="307" t="str">
        <f>IF(ISNUMBER($V75),IF($V75&gt;$V$56,IF(OR(Bilanz!$BR75=PickLists!$S$6,Bilanz!$BX75=PickLists!$S$6),PickLists!$S$6,PickLists!$S$2),PickLists!$S$3),PickLists!$S$9)</f>
        <v>M1</v>
      </c>
      <c r="X75" s="389"/>
      <c r="Y75" s="307" t="str">
        <f>IF(ISNUMBER($X75),IF($X75&gt;$X$56,IF(OR(Bilanz!$BR75=PickLists!$S$6,Bilanz!$BX75=PickLists!$S$6),PickLists!$S$6,PickLists!$S$2),PickLists!$S$3),PickLists!$S$9)</f>
        <v>M1</v>
      </c>
      <c r="Z75" s="388"/>
      <c r="AA75" s="307" t="str">
        <f>IF(ISNUMBER($Z75),IF($Z75&gt;$Z$56,IF(OR(Bilanz!$BR75=PickLists!$S$6,Bilanz!$BX75=PickLists!$S$6),PickLists!$S$6,PickLists!$S$2),PickLists!$S$3),PickLists!$S$9)</f>
        <v>M1</v>
      </c>
      <c r="AB75" s="389"/>
      <c r="AC75" s="307" t="str">
        <f>IF(ISNUMBER($AB75),IF($AB75&gt;$AB$56,IF(OR(Bilanz!$BR75=PickLists!$S$6,Bilanz!$BX75=PickLists!$S$6),PickLists!$S$6,PickLists!$S$2),PickLists!$S$3),PickLists!$S$9)</f>
        <v>M1</v>
      </c>
      <c r="AD75" s="388"/>
      <c r="AE75" s="307" t="str">
        <f>IF(ISNUMBER($AD75),IF($AD75&gt;$AD$56,IF(OR(Bilanz!$BR75=PickLists!$S$6,Bilanz!$BX75=PickLists!$S$6),PickLists!$S$6,PickLists!$S$2),PickLists!$S$3),PickLists!$S$9)</f>
        <v>M1</v>
      </c>
      <c r="AF75" s="389"/>
      <c r="AG75" s="307" t="str">
        <f>IF(ISNUMBER($AF75),IF($AF75&gt;$AF$56,IF(OR(Bilanz!$BR75=PickLists!$S$6,Bilanz!$BX75=PickLists!$S$6),PickLists!$S$6,PickLists!$S$2),PickLists!$S$3),PickLists!$S$9)</f>
        <v>M1</v>
      </c>
      <c r="AH75" s="388"/>
      <c r="AI75" s="307" t="str">
        <f>IF(ISNUMBER($AH75),IF($AH75&gt;$AH$56,IF(OR(Bilanz!$BR75=PickLists!$S$6,Bilanz!$BX75=PickLists!$S$6),PickLists!$S$6,PickLists!$S$2),PickLists!$S$3),PickLists!$S$9)</f>
        <v>M1</v>
      </c>
      <c r="AJ75" s="233"/>
      <c r="AK75" s="234"/>
      <c r="AL75" s="234"/>
      <c r="AM75" s="234"/>
      <c r="AN75" s="234"/>
      <c r="AO75" s="234"/>
    </row>
    <row r="76" spans="1:41" x14ac:dyDescent="0.2">
      <c r="A76" s="324"/>
      <c r="B76" s="360">
        <v>35084</v>
      </c>
      <c r="C76" s="361">
        <v>0.27083333333333298</v>
      </c>
      <c r="D76" s="360">
        <f t="shared" si="0"/>
        <v>35085</v>
      </c>
      <c r="E76" s="361">
        <v>0.27083333333333298</v>
      </c>
      <c r="F76" s="455" t="s">
        <v>2179</v>
      </c>
      <c r="G76" s="74" t="s">
        <v>440</v>
      </c>
      <c r="H76" s="53"/>
      <c r="I76" s="37"/>
      <c r="J76" s="52"/>
      <c r="K76" s="390"/>
      <c r="L76" s="307" t="str">
        <f>IF(ISNUMBER(K76),PickLists!$S$2,PickLists!$S$9)</f>
        <v>M1</v>
      </c>
      <c r="M76" s="229"/>
      <c r="N76" s="285" t="str">
        <f>IF(Data!M76&gt;0,Data!M76*0.023,"")</f>
        <v/>
      </c>
      <c r="O76" s="307" t="str">
        <f>IF(ISTEXT($A76),PickLists!$S$2,PickLists!$S$9)</f>
        <v>M1</v>
      </c>
      <c r="P76" s="456"/>
      <c r="Q76" s="307" t="str">
        <f>IF(ISTEXT($A76),PickLists!$S$2,PickLists!$S$9)</f>
        <v>M1</v>
      </c>
      <c r="R76" s="229"/>
      <c r="S76" s="307" t="str">
        <f>IF(ISTEXT($A76),PickLists!$S$2,PickLists!$S$9)</f>
        <v>M1</v>
      </c>
      <c r="T76" s="389"/>
      <c r="U76" s="307" t="str">
        <f>IF(ISNUMBER($T76),IF($T76&gt;$T$56,IF(OR(Bilanz!$BR76=PickLists!$S$6,Bilanz!$BX76=PickLists!$S$6),PickLists!$S$6,PickLists!$S$2),PickLists!$S$3),PickLists!$S$9)</f>
        <v>M1</v>
      </c>
      <c r="V76" s="388"/>
      <c r="W76" s="307" t="str">
        <f>IF(ISNUMBER($V76),IF($V76&gt;$V$56,IF(OR(Bilanz!$BR76=PickLists!$S$6,Bilanz!$BX76=PickLists!$S$6),PickLists!$S$6,PickLists!$S$2),PickLists!$S$3),PickLists!$S$9)</f>
        <v>M1</v>
      </c>
      <c r="X76" s="389"/>
      <c r="Y76" s="307" t="str">
        <f>IF(ISNUMBER($X76),IF($X76&gt;$X$56,IF(OR(Bilanz!$BR76=PickLists!$S$6,Bilanz!$BX76=PickLists!$S$6),PickLists!$S$6,PickLists!$S$2),PickLists!$S$3),PickLists!$S$9)</f>
        <v>M1</v>
      </c>
      <c r="Z76" s="388"/>
      <c r="AA76" s="307" t="str">
        <f>IF(ISNUMBER($Z76),IF($Z76&gt;$Z$56,IF(OR(Bilanz!$BR76=PickLists!$S$6,Bilanz!$BX76=PickLists!$S$6),PickLists!$S$6,PickLists!$S$2),PickLists!$S$3),PickLists!$S$9)</f>
        <v>M1</v>
      </c>
      <c r="AB76" s="389"/>
      <c r="AC76" s="307" t="str">
        <f>IF(ISNUMBER($AB76),IF($AB76&gt;$AB$56,IF(OR(Bilanz!$BR76=PickLists!$S$6,Bilanz!$BX76=PickLists!$S$6),PickLists!$S$6,PickLists!$S$2),PickLists!$S$3),PickLists!$S$9)</f>
        <v>M1</v>
      </c>
      <c r="AD76" s="388"/>
      <c r="AE76" s="307" t="str">
        <f>IF(ISNUMBER($AD76),IF($AD76&gt;$AD$56,IF(OR(Bilanz!$BR76=PickLists!$S$6,Bilanz!$BX76=PickLists!$S$6),PickLists!$S$6,PickLists!$S$2),PickLists!$S$3),PickLists!$S$9)</f>
        <v>M1</v>
      </c>
      <c r="AF76" s="389"/>
      <c r="AG76" s="307" t="str">
        <f>IF(ISNUMBER($AF76),IF($AF76&gt;$AF$56,IF(OR(Bilanz!$BR76=PickLists!$S$6,Bilanz!$BX76=PickLists!$S$6),PickLists!$S$6,PickLists!$S$2),PickLists!$S$3),PickLists!$S$9)</f>
        <v>M1</v>
      </c>
      <c r="AH76" s="388"/>
      <c r="AI76" s="307" t="str">
        <f>IF(ISNUMBER($AH76),IF($AH76&gt;$AH$56,IF(OR(Bilanz!$BR76=PickLists!$S$6,Bilanz!$BX76=PickLists!$S$6),PickLists!$S$6,PickLists!$S$2),PickLists!$S$3),PickLists!$S$9)</f>
        <v>M1</v>
      </c>
      <c r="AJ76" s="233"/>
      <c r="AK76" s="234"/>
      <c r="AL76" s="234"/>
      <c r="AM76" s="234"/>
      <c r="AN76" s="234"/>
      <c r="AO76" s="234"/>
    </row>
    <row r="77" spans="1:41" x14ac:dyDescent="0.2">
      <c r="A77" s="324"/>
      <c r="B77" s="360">
        <v>35085</v>
      </c>
      <c r="C77" s="361">
        <v>0.27083333333333298</v>
      </c>
      <c r="D77" s="360">
        <f t="shared" si="0"/>
        <v>35086</v>
      </c>
      <c r="E77" s="361">
        <v>0.27083333333333298</v>
      </c>
      <c r="F77" s="455" t="s">
        <v>2179</v>
      </c>
      <c r="G77" s="74" t="s">
        <v>440</v>
      </c>
      <c r="H77" s="53"/>
      <c r="I77" s="37"/>
      <c r="J77" s="52"/>
      <c r="K77" s="390"/>
      <c r="L77" s="307" t="str">
        <f>IF(ISNUMBER(K77),PickLists!$S$2,PickLists!$S$9)</f>
        <v>M1</v>
      </c>
      <c r="M77" s="229"/>
      <c r="N77" s="285" t="str">
        <f>IF(Data!M77&gt;0,Data!M77*0.023,"")</f>
        <v/>
      </c>
      <c r="O77" s="307" t="str">
        <f>IF(ISTEXT($A77),PickLists!$S$2,PickLists!$S$9)</f>
        <v>M1</v>
      </c>
      <c r="P77" s="456"/>
      <c r="Q77" s="307" t="str">
        <f>IF(ISTEXT($A77),PickLists!$S$2,PickLists!$S$9)</f>
        <v>M1</v>
      </c>
      <c r="R77" s="229"/>
      <c r="S77" s="307" t="str">
        <f>IF(ISTEXT($A77),PickLists!$S$2,PickLists!$S$9)</f>
        <v>M1</v>
      </c>
      <c r="T77" s="389"/>
      <c r="U77" s="307" t="str">
        <f>IF(ISNUMBER($T77),IF($T77&gt;$T$56,IF(OR(Bilanz!$BR77=PickLists!$S$6,Bilanz!$BX77=PickLists!$S$6),PickLists!$S$6,PickLists!$S$2),PickLists!$S$3),PickLists!$S$9)</f>
        <v>M1</v>
      </c>
      <c r="V77" s="388"/>
      <c r="W77" s="307" t="str">
        <f>IF(ISNUMBER($V77),IF($V77&gt;$V$56,IF(OR(Bilanz!$BR77=PickLists!$S$6,Bilanz!$BX77=PickLists!$S$6),PickLists!$S$6,PickLists!$S$2),PickLists!$S$3),PickLists!$S$9)</f>
        <v>M1</v>
      </c>
      <c r="X77" s="389"/>
      <c r="Y77" s="307" t="str">
        <f>IF(ISNUMBER($X77),IF($X77&gt;$X$56,IF(OR(Bilanz!$BR77=PickLists!$S$6,Bilanz!$BX77=PickLists!$S$6),PickLists!$S$6,PickLists!$S$2),PickLists!$S$3),PickLists!$S$9)</f>
        <v>M1</v>
      </c>
      <c r="Z77" s="388"/>
      <c r="AA77" s="307" t="str">
        <f>IF(ISNUMBER($Z77),IF($Z77&gt;$Z$56,IF(OR(Bilanz!$BR77=PickLists!$S$6,Bilanz!$BX77=PickLists!$S$6),PickLists!$S$6,PickLists!$S$2),PickLists!$S$3),PickLists!$S$9)</f>
        <v>M1</v>
      </c>
      <c r="AB77" s="389"/>
      <c r="AC77" s="307" t="str">
        <f>IF(ISNUMBER($AB77),IF($AB77&gt;$AB$56,IF(OR(Bilanz!$BR77=PickLists!$S$6,Bilanz!$BX77=PickLists!$S$6),PickLists!$S$6,PickLists!$S$2),PickLists!$S$3),PickLists!$S$9)</f>
        <v>M1</v>
      </c>
      <c r="AD77" s="388"/>
      <c r="AE77" s="307" t="str">
        <f>IF(ISNUMBER($AD77),IF($AD77&gt;$AD$56,IF(OR(Bilanz!$BR77=PickLists!$S$6,Bilanz!$BX77=PickLists!$S$6),PickLists!$S$6,PickLists!$S$2),PickLists!$S$3),PickLists!$S$9)</f>
        <v>M1</v>
      </c>
      <c r="AF77" s="389"/>
      <c r="AG77" s="307" t="str">
        <f>IF(ISNUMBER($AF77),IF($AF77&gt;$AF$56,IF(OR(Bilanz!$BR77=PickLists!$S$6,Bilanz!$BX77=PickLists!$S$6),PickLists!$S$6,PickLists!$S$2),PickLists!$S$3),PickLists!$S$9)</f>
        <v>M1</v>
      </c>
      <c r="AH77" s="388"/>
      <c r="AI77" s="307" t="str">
        <f>IF(ISNUMBER($AH77),IF($AH77&gt;$AH$56,IF(OR(Bilanz!$BR77=PickLists!$S$6,Bilanz!$BX77=PickLists!$S$6),PickLists!$S$6,PickLists!$S$2),PickLists!$S$3),PickLists!$S$9)</f>
        <v>M1</v>
      </c>
      <c r="AJ77" s="233"/>
      <c r="AK77" s="234"/>
      <c r="AL77" s="234"/>
      <c r="AM77" s="234"/>
      <c r="AN77" s="234"/>
      <c r="AO77" s="234"/>
    </row>
    <row r="78" spans="1:41" x14ac:dyDescent="0.2">
      <c r="A78" s="324"/>
      <c r="B78" s="360">
        <v>35086</v>
      </c>
      <c r="C78" s="361">
        <v>0.27083333333333298</v>
      </c>
      <c r="D78" s="360">
        <f t="shared" si="0"/>
        <v>35087</v>
      </c>
      <c r="E78" s="361">
        <v>0.27083333333333298</v>
      </c>
      <c r="F78" s="455" t="s">
        <v>2179</v>
      </c>
      <c r="G78" s="74" t="s">
        <v>440</v>
      </c>
      <c r="H78" s="53"/>
      <c r="I78" s="37"/>
      <c r="J78" s="52"/>
      <c r="K78" s="390"/>
      <c r="L78" s="307" t="str">
        <f>IF(ISNUMBER(K78),PickLists!$S$2,PickLists!$S$9)</f>
        <v>M1</v>
      </c>
      <c r="M78" s="229"/>
      <c r="N78" s="285" t="str">
        <f>IF(Data!M78&gt;0,Data!M78*0.023,"")</f>
        <v/>
      </c>
      <c r="O78" s="307" t="str">
        <f>IF(ISTEXT($A78),PickLists!$S$2,PickLists!$S$9)</f>
        <v>M1</v>
      </c>
      <c r="P78" s="456"/>
      <c r="Q78" s="307" t="str">
        <f>IF(ISTEXT($A78),PickLists!$S$2,PickLists!$S$9)</f>
        <v>M1</v>
      </c>
      <c r="R78" s="229"/>
      <c r="S78" s="307" t="str">
        <f>IF(ISTEXT($A78),PickLists!$S$2,PickLists!$S$9)</f>
        <v>M1</v>
      </c>
      <c r="T78" s="389"/>
      <c r="U78" s="307" t="str">
        <f>IF(ISNUMBER($T78),IF($T78&gt;$T$56,IF(OR(Bilanz!$BR78=PickLists!$S$6,Bilanz!$BX78=PickLists!$S$6),PickLists!$S$6,PickLists!$S$2),PickLists!$S$3),PickLists!$S$9)</f>
        <v>M1</v>
      </c>
      <c r="V78" s="388"/>
      <c r="W78" s="307" t="str">
        <f>IF(ISNUMBER($V78),IF($V78&gt;$V$56,IF(OR(Bilanz!$BR78=PickLists!$S$6,Bilanz!$BX78=PickLists!$S$6),PickLists!$S$6,PickLists!$S$2),PickLists!$S$3),PickLists!$S$9)</f>
        <v>M1</v>
      </c>
      <c r="X78" s="389"/>
      <c r="Y78" s="307" t="str">
        <f>IF(ISNUMBER($X78),IF($X78&gt;$X$56,IF(OR(Bilanz!$BR78=PickLists!$S$6,Bilanz!$BX78=PickLists!$S$6),PickLists!$S$6,PickLists!$S$2),PickLists!$S$3),PickLists!$S$9)</f>
        <v>M1</v>
      </c>
      <c r="Z78" s="388"/>
      <c r="AA78" s="307" t="str">
        <f>IF(ISNUMBER($Z78),IF($Z78&gt;$Z$56,IF(OR(Bilanz!$BR78=PickLists!$S$6,Bilanz!$BX78=PickLists!$S$6),PickLists!$S$6,PickLists!$S$2),PickLists!$S$3),PickLists!$S$9)</f>
        <v>M1</v>
      </c>
      <c r="AB78" s="389"/>
      <c r="AC78" s="307" t="str">
        <f>IF(ISNUMBER($AB78),IF($AB78&gt;$AB$56,IF(OR(Bilanz!$BR78=PickLists!$S$6,Bilanz!$BX78=PickLists!$S$6),PickLists!$S$6,PickLists!$S$2),PickLists!$S$3),PickLists!$S$9)</f>
        <v>M1</v>
      </c>
      <c r="AD78" s="388"/>
      <c r="AE78" s="307" t="str">
        <f>IF(ISNUMBER($AD78),IF($AD78&gt;$AD$56,IF(OR(Bilanz!$BR78=PickLists!$S$6,Bilanz!$BX78=PickLists!$S$6),PickLists!$S$6,PickLists!$S$2),PickLists!$S$3),PickLists!$S$9)</f>
        <v>M1</v>
      </c>
      <c r="AF78" s="389"/>
      <c r="AG78" s="307" t="str">
        <f>IF(ISNUMBER($AF78),IF($AF78&gt;$AF$56,IF(OR(Bilanz!$BR78=PickLists!$S$6,Bilanz!$BX78=PickLists!$S$6),PickLists!$S$6,PickLists!$S$2),PickLists!$S$3),PickLists!$S$9)</f>
        <v>M1</v>
      </c>
      <c r="AH78" s="388"/>
      <c r="AI78" s="307" t="str">
        <f>IF(ISNUMBER($AH78),IF($AH78&gt;$AH$56,IF(OR(Bilanz!$BR78=PickLists!$S$6,Bilanz!$BX78=PickLists!$S$6),PickLists!$S$6,PickLists!$S$2),PickLists!$S$3),PickLists!$S$9)</f>
        <v>M1</v>
      </c>
      <c r="AJ78" s="233"/>
      <c r="AK78" s="234"/>
      <c r="AL78" s="234"/>
      <c r="AM78" s="234"/>
      <c r="AN78" s="234"/>
      <c r="AO78" s="234"/>
    </row>
    <row r="79" spans="1:41" x14ac:dyDescent="0.2">
      <c r="A79" s="324"/>
      <c r="B79" s="360">
        <v>35087</v>
      </c>
      <c r="C79" s="361">
        <v>0.27083333333333298</v>
      </c>
      <c r="D79" s="360">
        <f t="shared" si="0"/>
        <v>35088</v>
      </c>
      <c r="E79" s="361">
        <v>0.27083333333333298</v>
      </c>
      <c r="F79" s="455" t="s">
        <v>2179</v>
      </c>
      <c r="G79" s="74" t="s">
        <v>440</v>
      </c>
      <c r="H79" s="53"/>
      <c r="I79" s="37"/>
      <c r="J79" s="52"/>
      <c r="K79" s="390"/>
      <c r="L79" s="307" t="str">
        <f>IF(ISNUMBER(K79),PickLists!$S$2,PickLists!$S$9)</f>
        <v>M1</v>
      </c>
      <c r="M79" s="229"/>
      <c r="N79" s="285" t="str">
        <f>IF(Data!M79&gt;0,Data!M79*0.023,"")</f>
        <v/>
      </c>
      <c r="O79" s="307" t="str">
        <f>IF(ISTEXT($A79),PickLists!$S$2,PickLists!$S$9)</f>
        <v>M1</v>
      </c>
      <c r="P79" s="456"/>
      <c r="Q79" s="307" t="str">
        <f>IF(ISTEXT($A79),PickLists!$S$2,PickLists!$S$9)</f>
        <v>M1</v>
      </c>
      <c r="R79" s="229"/>
      <c r="S79" s="307" t="str">
        <f>IF(ISTEXT($A79),PickLists!$S$2,PickLists!$S$9)</f>
        <v>M1</v>
      </c>
      <c r="T79" s="389"/>
      <c r="U79" s="307" t="str">
        <f>IF(ISNUMBER($T79),IF($T79&gt;$T$56,IF(OR(Bilanz!$BR79=PickLists!$S$6,Bilanz!$BX79=PickLists!$S$6),PickLists!$S$6,PickLists!$S$2),PickLists!$S$3),PickLists!$S$9)</f>
        <v>M1</v>
      </c>
      <c r="V79" s="388"/>
      <c r="W79" s="307" t="str">
        <f>IF(ISNUMBER($V79),IF($V79&gt;$V$56,IF(OR(Bilanz!$BR79=PickLists!$S$6,Bilanz!$BX79=PickLists!$S$6),PickLists!$S$6,PickLists!$S$2),PickLists!$S$3),PickLists!$S$9)</f>
        <v>M1</v>
      </c>
      <c r="X79" s="389"/>
      <c r="Y79" s="307" t="str">
        <f>IF(ISNUMBER($X79),IF($X79&gt;$X$56,IF(OR(Bilanz!$BR79=PickLists!$S$6,Bilanz!$BX79=PickLists!$S$6),PickLists!$S$6,PickLists!$S$2),PickLists!$S$3),PickLists!$S$9)</f>
        <v>M1</v>
      </c>
      <c r="Z79" s="388"/>
      <c r="AA79" s="307" t="str">
        <f>IF(ISNUMBER($Z79),IF($Z79&gt;$Z$56,IF(OR(Bilanz!$BR79=PickLists!$S$6,Bilanz!$BX79=PickLists!$S$6),PickLists!$S$6,PickLists!$S$2),PickLists!$S$3),PickLists!$S$9)</f>
        <v>M1</v>
      </c>
      <c r="AB79" s="389"/>
      <c r="AC79" s="307" t="str">
        <f>IF(ISNUMBER($AB79),IF($AB79&gt;$AB$56,IF(OR(Bilanz!$BR79=PickLists!$S$6,Bilanz!$BX79=PickLists!$S$6),PickLists!$S$6,PickLists!$S$2),PickLists!$S$3),PickLists!$S$9)</f>
        <v>M1</v>
      </c>
      <c r="AD79" s="388"/>
      <c r="AE79" s="307" t="str">
        <f>IF(ISNUMBER($AD79),IF($AD79&gt;$AD$56,IF(OR(Bilanz!$BR79=PickLists!$S$6,Bilanz!$BX79=PickLists!$S$6),PickLists!$S$6,PickLists!$S$2),PickLists!$S$3),PickLists!$S$9)</f>
        <v>M1</v>
      </c>
      <c r="AF79" s="389"/>
      <c r="AG79" s="307" t="str">
        <f>IF(ISNUMBER($AF79),IF($AF79&gt;$AF$56,IF(OR(Bilanz!$BR79=PickLists!$S$6,Bilanz!$BX79=PickLists!$S$6),PickLists!$S$6,PickLists!$S$2),PickLists!$S$3),PickLists!$S$9)</f>
        <v>M1</v>
      </c>
      <c r="AH79" s="388"/>
      <c r="AI79" s="307" t="str">
        <f>IF(ISNUMBER($AH79),IF($AH79&gt;$AH$56,IF(OR(Bilanz!$BR79=PickLists!$S$6,Bilanz!$BX79=PickLists!$S$6),PickLists!$S$6,PickLists!$S$2),PickLists!$S$3),PickLists!$S$9)</f>
        <v>M1</v>
      </c>
      <c r="AJ79" s="233"/>
      <c r="AK79" s="234"/>
      <c r="AL79" s="234"/>
      <c r="AM79" s="234"/>
      <c r="AN79" s="234"/>
      <c r="AO79" s="234"/>
    </row>
    <row r="80" spans="1:41" x14ac:dyDescent="0.2">
      <c r="A80" s="324"/>
      <c r="B80" s="360">
        <v>35088</v>
      </c>
      <c r="C80" s="361">
        <v>0.27083333333333298</v>
      </c>
      <c r="D80" s="360">
        <f t="shared" si="0"/>
        <v>35089</v>
      </c>
      <c r="E80" s="361">
        <v>0.27083333333333298</v>
      </c>
      <c r="F80" s="455" t="s">
        <v>2179</v>
      </c>
      <c r="G80" s="74" t="s">
        <v>440</v>
      </c>
      <c r="H80" s="53"/>
      <c r="I80" s="37"/>
      <c r="J80" s="52"/>
      <c r="K80" s="390"/>
      <c r="L80" s="307" t="str">
        <f>IF(ISNUMBER(K80),PickLists!$S$2,PickLists!$S$9)</f>
        <v>M1</v>
      </c>
      <c r="M80" s="229"/>
      <c r="N80" s="285" t="str">
        <f>IF(Data!M80&gt;0,Data!M80*0.023,"")</f>
        <v/>
      </c>
      <c r="O80" s="307" t="str">
        <f>IF(ISTEXT($A80),PickLists!$S$2,PickLists!$S$9)</f>
        <v>M1</v>
      </c>
      <c r="P80" s="456"/>
      <c r="Q80" s="307" t="str">
        <f>IF(ISTEXT($A80),PickLists!$S$2,PickLists!$S$9)</f>
        <v>M1</v>
      </c>
      <c r="R80" s="229"/>
      <c r="S80" s="307" t="str">
        <f>IF(ISTEXT($A80),PickLists!$S$2,PickLists!$S$9)</f>
        <v>M1</v>
      </c>
      <c r="T80" s="389"/>
      <c r="U80" s="307" t="str">
        <f>IF(ISNUMBER($T80),IF($T80&gt;$T$56,IF(OR(Bilanz!$BR80=PickLists!$S$6,Bilanz!$BX80=PickLists!$S$6),PickLists!$S$6,PickLists!$S$2),PickLists!$S$3),PickLists!$S$9)</f>
        <v>M1</v>
      </c>
      <c r="V80" s="388"/>
      <c r="W80" s="307" t="str">
        <f>IF(ISNUMBER($V80),IF($V80&gt;$V$56,IF(OR(Bilanz!$BR80=PickLists!$S$6,Bilanz!$BX80=PickLists!$S$6),PickLists!$S$6,PickLists!$S$2),PickLists!$S$3),PickLists!$S$9)</f>
        <v>M1</v>
      </c>
      <c r="X80" s="389"/>
      <c r="Y80" s="307" t="str">
        <f>IF(ISNUMBER($X80),IF($X80&gt;$X$56,IF(OR(Bilanz!$BR80=PickLists!$S$6,Bilanz!$BX80=PickLists!$S$6),PickLists!$S$6,PickLists!$S$2),PickLists!$S$3),PickLists!$S$9)</f>
        <v>M1</v>
      </c>
      <c r="Z80" s="388"/>
      <c r="AA80" s="307" t="str">
        <f>IF(ISNUMBER($Z80),IF($Z80&gt;$Z$56,IF(OR(Bilanz!$BR80=PickLists!$S$6,Bilanz!$BX80=PickLists!$S$6),PickLists!$S$6,PickLists!$S$2),PickLists!$S$3),PickLists!$S$9)</f>
        <v>M1</v>
      </c>
      <c r="AB80" s="389"/>
      <c r="AC80" s="307" t="str">
        <f>IF(ISNUMBER($AB80),IF($AB80&gt;$AB$56,IF(OR(Bilanz!$BR80=PickLists!$S$6,Bilanz!$BX80=PickLists!$S$6),PickLists!$S$6,PickLists!$S$2),PickLists!$S$3),PickLists!$S$9)</f>
        <v>M1</v>
      </c>
      <c r="AD80" s="388"/>
      <c r="AE80" s="307" t="str">
        <f>IF(ISNUMBER($AD80),IF($AD80&gt;$AD$56,IF(OR(Bilanz!$BR80=PickLists!$S$6,Bilanz!$BX80=PickLists!$S$6),PickLists!$S$6,PickLists!$S$2),PickLists!$S$3),PickLists!$S$9)</f>
        <v>M1</v>
      </c>
      <c r="AF80" s="389"/>
      <c r="AG80" s="307" t="str">
        <f>IF(ISNUMBER($AF80),IF($AF80&gt;$AF$56,IF(OR(Bilanz!$BR80=PickLists!$S$6,Bilanz!$BX80=PickLists!$S$6),PickLists!$S$6,PickLists!$S$2),PickLists!$S$3),PickLists!$S$9)</f>
        <v>M1</v>
      </c>
      <c r="AH80" s="388"/>
      <c r="AI80" s="307" t="str">
        <f>IF(ISNUMBER($AH80),IF($AH80&gt;$AH$56,IF(OR(Bilanz!$BR80=PickLists!$S$6,Bilanz!$BX80=PickLists!$S$6),PickLists!$S$6,PickLists!$S$2),PickLists!$S$3),PickLists!$S$9)</f>
        <v>M1</v>
      </c>
      <c r="AJ80" s="233"/>
      <c r="AK80" s="234"/>
      <c r="AL80" s="234"/>
      <c r="AM80" s="234"/>
      <c r="AN80" s="234"/>
      <c r="AO80" s="234"/>
    </row>
    <row r="81" spans="1:41" x14ac:dyDescent="0.2">
      <c r="A81" s="324"/>
      <c r="B81" s="360">
        <v>35089</v>
      </c>
      <c r="C81" s="361">
        <v>0.27083333333333298</v>
      </c>
      <c r="D81" s="360">
        <f t="shared" si="0"/>
        <v>35090</v>
      </c>
      <c r="E81" s="361">
        <v>0.27083333333333298</v>
      </c>
      <c r="F81" s="455" t="s">
        <v>2179</v>
      </c>
      <c r="G81" s="74" t="s">
        <v>440</v>
      </c>
      <c r="H81" s="53"/>
      <c r="I81" s="37"/>
      <c r="J81" s="52"/>
      <c r="K81" s="390"/>
      <c r="L81" s="307" t="str">
        <f>IF(ISNUMBER(K81),PickLists!$S$2,PickLists!$S$9)</f>
        <v>M1</v>
      </c>
      <c r="M81" s="229"/>
      <c r="N81" s="285" t="str">
        <f>IF(Data!M81&gt;0,Data!M81*0.023,"")</f>
        <v/>
      </c>
      <c r="O81" s="307" t="str">
        <f>IF(ISTEXT($A81),PickLists!$S$2,PickLists!$S$9)</f>
        <v>M1</v>
      </c>
      <c r="P81" s="456"/>
      <c r="Q81" s="307" t="str">
        <f>IF(ISTEXT($A81),PickLists!$S$2,PickLists!$S$9)</f>
        <v>M1</v>
      </c>
      <c r="R81" s="229"/>
      <c r="S81" s="307" t="str">
        <f>IF(ISTEXT($A81),PickLists!$S$2,PickLists!$S$9)</f>
        <v>M1</v>
      </c>
      <c r="T81" s="389"/>
      <c r="U81" s="307" t="str">
        <f>IF(ISNUMBER($T81),IF($T81&gt;$T$56,IF(OR(Bilanz!$BR81=PickLists!$S$6,Bilanz!$BX81=PickLists!$S$6),PickLists!$S$6,PickLists!$S$2),PickLists!$S$3),PickLists!$S$9)</f>
        <v>M1</v>
      </c>
      <c r="V81" s="388"/>
      <c r="W81" s="307" t="str">
        <f>IF(ISNUMBER($V81),IF($V81&gt;$V$56,IF(OR(Bilanz!$BR81=PickLists!$S$6,Bilanz!$BX81=PickLists!$S$6),PickLists!$S$6,PickLists!$S$2),PickLists!$S$3),PickLists!$S$9)</f>
        <v>M1</v>
      </c>
      <c r="X81" s="389"/>
      <c r="Y81" s="307" t="str">
        <f>IF(ISNUMBER($X81),IF($X81&gt;$X$56,IF(OR(Bilanz!$BR81=PickLists!$S$6,Bilanz!$BX81=PickLists!$S$6),PickLists!$S$6,PickLists!$S$2),PickLists!$S$3),PickLists!$S$9)</f>
        <v>M1</v>
      </c>
      <c r="Z81" s="388"/>
      <c r="AA81" s="307" t="str">
        <f>IF(ISNUMBER($Z81),IF($Z81&gt;$Z$56,IF(OR(Bilanz!$BR81=PickLists!$S$6,Bilanz!$BX81=PickLists!$S$6),PickLists!$S$6,PickLists!$S$2),PickLists!$S$3),PickLists!$S$9)</f>
        <v>M1</v>
      </c>
      <c r="AB81" s="389"/>
      <c r="AC81" s="307" t="str">
        <f>IF(ISNUMBER($AB81),IF($AB81&gt;$AB$56,IF(OR(Bilanz!$BR81=PickLists!$S$6,Bilanz!$BX81=PickLists!$S$6),PickLists!$S$6,PickLists!$S$2),PickLists!$S$3),PickLists!$S$9)</f>
        <v>M1</v>
      </c>
      <c r="AD81" s="388"/>
      <c r="AE81" s="307" t="str">
        <f>IF(ISNUMBER($AD81),IF($AD81&gt;$AD$56,IF(OR(Bilanz!$BR81=PickLists!$S$6,Bilanz!$BX81=PickLists!$S$6),PickLists!$S$6,PickLists!$S$2),PickLists!$S$3),PickLists!$S$9)</f>
        <v>M1</v>
      </c>
      <c r="AF81" s="389"/>
      <c r="AG81" s="307" t="str">
        <f>IF(ISNUMBER($AF81),IF($AF81&gt;$AF$56,IF(OR(Bilanz!$BR81=PickLists!$S$6,Bilanz!$BX81=PickLists!$S$6),PickLists!$S$6,PickLists!$S$2),PickLists!$S$3),PickLists!$S$9)</f>
        <v>M1</v>
      </c>
      <c r="AH81" s="388"/>
      <c r="AI81" s="307" t="str">
        <f>IF(ISNUMBER($AH81),IF($AH81&gt;$AH$56,IF(OR(Bilanz!$BR81=PickLists!$S$6,Bilanz!$BX81=PickLists!$S$6),PickLists!$S$6,PickLists!$S$2),PickLists!$S$3),PickLists!$S$9)</f>
        <v>M1</v>
      </c>
      <c r="AJ81" s="233"/>
      <c r="AK81" s="234"/>
      <c r="AL81" s="234"/>
      <c r="AM81" s="234"/>
      <c r="AN81" s="234"/>
      <c r="AO81" s="234"/>
    </row>
    <row r="82" spans="1:41" x14ac:dyDescent="0.2">
      <c r="A82" s="324"/>
      <c r="B82" s="360">
        <v>35090</v>
      </c>
      <c r="C82" s="361">
        <v>0.27083333333333298</v>
      </c>
      <c r="D82" s="360">
        <f t="shared" si="0"/>
        <v>35091</v>
      </c>
      <c r="E82" s="361">
        <v>0.27083333333333298</v>
      </c>
      <c r="F82" s="455" t="s">
        <v>2179</v>
      </c>
      <c r="G82" s="74" t="s">
        <v>440</v>
      </c>
      <c r="H82" s="53"/>
      <c r="I82" s="37"/>
      <c r="J82" s="52"/>
      <c r="K82" s="390"/>
      <c r="L82" s="307" t="str">
        <f>IF(ISNUMBER(K82),PickLists!$S$2,PickLists!$S$9)</f>
        <v>M1</v>
      </c>
      <c r="M82" s="229"/>
      <c r="N82" s="285" t="str">
        <f>IF(Data!M82&gt;0,Data!M82*0.023,"")</f>
        <v/>
      </c>
      <c r="O82" s="307" t="str">
        <f>IF(ISTEXT($A82),PickLists!$S$2,PickLists!$S$9)</f>
        <v>M1</v>
      </c>
      <c r="P82" s="456"/>
      <c r="Q82" s="307" t="str">
        <f>IF(ISTEXT($A82),PickLists!$S$2,PickLists!$S$9)</f>
        <v>M1</v>
      </c>
      <c r="R82" s="229"/>
      <c r="S82" s="307" t="str">
        <f>IF(ISTEXT($A82),PickLists!$S$2,PickLists!$S$9)</f>
        <v>M1</v>
      </c>
      <c r="T82" s="389"/>
      <c r="U82" s="307" t="str">
        <f>IF(ISNUMBER($T82),IF($T82&gt;$T$56,IF(OR(Bilanz!$BR82=PickLists!$S$6,Bilanz!$BX82=PickLists!$S$6),PickLists!$S$6,PickLists!$S$2),PickLists!$S$3),PickLists!$S$9)</f>
        <v>M1</v>
      </c>
      <c r="V82" s="388"/>
      <c r="W82" s="307" t="str">
        <f>IF(ISNUMBER($V82),IF($V82&gt;$V$56,IF(OR(Bilanz!$BR82=PickLists!$S$6,Bilanz!$BX82=PickLists!$S$6),PickLists!$S$6,PickLists!$S$2),PickLists!$S$3),PickLists!$S$9)</f>
        <v>M1</v>
      </c>
      <c r="X82" s="389"/>
      <c r="Y82" s="307" t="str">
        <f>IF(ISNUMBER($X82),IF($X82&gt;$X$56,IF(OR(Bilanz!$BR82=PickLists!$S$6,Bilanz!$BX82=PickLists!$S$6),PickLists!$S$6,PickLists!$S$2),PickLists!$S$3),PickLists!$S$9)</f>
        <v>M1</v>
      </c>
      <c r="Z82" s="388"/>
      <c r="AA82" s="307" t="str">
        <f>IF(ISNUMBER($Z82),IF($Z82&gt;$Z$56,IF(OR(Bilanz!$BR82=PickLists!$S$6,Bilanz!$BX82=PickLists!$S$6),PickLists!$S$6,PickLists!$S$2),PickLists!$S$3),PickLists!$S$9)</f>
        <v>M1</v>
      </c>
      <c r="AB82" s="389"/>
      <c r="AC82" s="307" t="str">
        <f>IF(ISNUMBER($AB82),IF($AB82&gt;$AB$56,IF(OR(Bilanz!$BR82=PickLists!$S$6,Bilanz!$BX82=PickLists!$S$6),PickLists!$S$6,PickLists!$S$2),PickLists!$S$3),PickLists!$S$9)</f>
        <v>M1</v>
      </c>
      <c r="AD82" s="388"/>
      <c r="AE82" s="307" t="str">
        <f>IF(ISNUMBER($AD82),IF($AD82&gt;$AD$56,IF(OR(Bilanz!$BR82=PickLists!$S$6,Bilanz!$BX82=PickLists!$S$6),PickLists!$S$6,PickLists!$S$2),PickLists!$S$3),PickLists!$S$9)</f>
        <v>M1</v>
      </c>
      <c r="AF82" s="389"/>
      <c r="AG82" s="307" t="str">
        <f>IF(ISNUMBER($AF82),IF($AF82&gt;$AF$56,IF(OR(Bilanz!$BR82=PickLists!$S$6,Bilanz!$BX82=PickLists!$S$6),PickLists!$S$6,PickLists!$S$2),PickLists!$S$3),PickLists!$S$9)</f>
        <v>M1</v>
      </c>
      <c r="AH82" s="388"/>
      <c r="AI82" s="307" t="str">
        <f>IF(ISNUMBER($AH82),IF($AH82&gt;$AH$56,IF(OR(Bilanz!$BR82=PickLists!$S$6,Bilanz!$BX82=PickLists!$S$6),PickLists!$S$6,PickLists!$S$2),PickLists!$S$3),PickLists!$S$9)</f>
        <v>M1</v>
      </c>
      <c r="AJ82" s="233"/>
      <c r="AK82" s="234"/>
      <c r="AL82" s="234"/>
      <c r="AM82" s="234"/>
      <c r="AN82" s="234"/>
      <c r="AO82" s="234"/>
    </row>
    <row r="83" spans="1:41" x14ac:dyDescent="0.2">
      <c r="A83" s="324" t="s">
        <v>783</v>
      </c>
      <c r="B83" s="360">
        <v>35091</v>
      </c>
      <c r="C83" s="361">
        <v>0.27083333333333298</v>
      </c>
      <c r="D83" s="360">
        <f t="shared" si="0"/>
        <v>35092</v>
      </c>
      <c r="E83" s="361">
        <v>0.27083333333333298</v>
      </c>
      <c r="F83" s="455" t="s">
        <v>2179</v>
      </c>
      <c r="G83" s="74" t="s">
        <v>442</v>
      </c>
      <c r="H83" s="53" t="s">
        <v>508</v>
      </c>
      <c r="I83" s="37"/>
      <c r="J83" s="52"/>
      <c r="K83" s="390">
        <v>4.8</v>
      </c>
      <c r="L83" s="307" t="str">
        <f>IF(ISNUMBER(K83),PickLists!$S$2,PickLists!$S$9)</f>
        <v>V0</v>
      </c>
      <c r="M83" s="229">
        <v>170.7</v>
      </c>
      <c r="N83" s="285">
        <f>IF(Data!M83&gt;0,Data!M83*0.023,"")</f>
        <v>3.9260999999999995</v>
      </c>
      <c r="O83" s="307" t="str">
        <f>IF(ISTEXT($A83),PickLists!$S$2,PickLists!$S$9)</f>
        <v>V0</v>
      </c>
      <c r="P83" s="456">
        <v>4.6399999999999997</v>
      </c>
      <c r="Q83" s="307" t="str">
        <f>IF(ISTEXT($A83),PickLists!$S$2,PickLists!$S$9)</f>
        <v>V0</v>
      </c>
      <c r="R83" s="229">
        <v>28.6</v>
      </c>
      <c r="S83" s="307" t="str">
        <f>IF(ISTEXT($A83),PickLists!$S$2,PickLists!$S$9)</f>
        <v>V0</v>
      </c>
      <c r="T83" s="389">
        <v>0.193</v>
      </c>
      <c r="U83" s="307" t="str">
        <f>IF(ISNUMBER($T83),IF($T83&gt;$T$56,IF(OR(Bilanz!$BR83=PickLists!$S$6,Bilanz!$BX83=PickLists!$S$6),PickLists!$S$6,PickLists!$S$2),PickLists!$S$3),PickLists!$S$9)</f>
        <v>V0</v>
      </c>
      <c r="V83" s="388">
        <v>0.87263740182243377</v>
      </c>
      <c r="W83" s="307" t="str">
        <f>IF(ISNUMBER($V83),IF($V83&gt;$V$56,IF(OR(Bilanz!$BR83=PickLists!$S$6,Bilanz!$BX83=PickLists!$S$6),PickLists!$S$6,PickLists!$S$2),PickLists!$S$3),PickLists!$S$9)</f>
        <v>V0</v>
      </c>
      <c r="X83" s="389">
        <v>1.1345332805896191</v>
      </c>
      <c r="Y83" s="307" t="str">
        <f>IF(ISNUMBER($X83),IF($X83&gt;$X$56,IF(OR(Bilanz!$BR83=PickLists!$S$6,Bilanz!$BX83=PickLists!$S$6),PickLists!$S$6,PickLists!$S$2),PickLists!$S$3),PickLists!$S$9)</f>
        <v>V0</v>
      </c>
      <c r="Z83" s="388">
        <v>0.14899999999999999</v>
      </c>
      <c r="AA83" s="307" t="str">
        <f>IF(ISNUMBER($Z83),IF($Z83&gt;$Z$56,IF(OR(Bilanz!$BR83=PickLists!$S$6,Bilanz!$BX83=PickLists!$S$6),PickLists!$S$6,PickLists!$S$2),PickLists!$S$3),PickLists!$S$9)</f>
        <v>V0</v>
      </c>
      <c r="AB83" s="389">
        <v>1.2749598869116914</v>
      </c>
      <c r="AC83" s="307" t="str">
        <f>IF(ISNUMBER($AB83),IF($AB83&gt;$AB$56,IF(OR(Bilanz!$BR83=PickLists!$S$6,Bilanz!$BX83=PickLists!$S$6),PickLists!$S$6,PickLists!$S$2),PickLists!$S$3),PickLists!$S$9)</f>
        <v>V0</v>
      </c>
      <c r="AD83" s="388">
        <v>0.121</v>
      </c>
      <c r="AE83" s="307" t="str">
        <f>IF(ISNUMBER($AD83),IF($AD83&gt;$AD$56,IF(OR(Bilanz!$BR83=PickLists!$S$6,Bilanz!$BX83=PickLists!$S$6),PickLists!$S$6,PickLists!$S$2),PickLists!$S$3),PickLists!$S$9)</f>
        <v>V0</v>
      </c>
      <c r="AF83" s="389">
        <v>8.5999999999999993E-2</v>
      </c>
      <c r="AG83" s="307" t="str">
        <f>IF(ISNUMBER($AF83),IF($AF83&gt;$AF$56,IF(OR(Bilanz!$BR83=PickLists!$S$6,Bilanz!$BX83=PickLists!$S$6),PickLists!$S$6,PickLists!$S$2),PickLists!$S$3),PickLists!$S$9)</f>
        <v>V0</v>
      </c>
      <c r="AH83" s="388">
        <v>0.41199999999999998</v>
      </c>
      <c r="AI83" s="307" t="str">
        <f>IF(ISNUMBER($AH83),IF($AH83&gt;$AH$56,IF(OR(Bilanz!$BR83=PickLists!$S$6,Bilanz!$BX83=PickLists!$S$6),PickLists!$S$6,PickLists!$S$2),PickLists!$S$3),PickLists!$S$9)</f>
        <v>V0</v>
      </c>
      <c r="AJ83" s="233"/>
      <c r="AK83" s="234"/>
      <c r="AL83" s="234"/>
      <c r="AM83" s="234"/>
      <c r="AN83" s="234"/>
      <c r="AO83" s="234"/>
    </row>
    <row r="84" spans="1:41" x14ac:dyDescent="0.2">
      <c r="A84" s="324"/>
      <c r="B84" s="360">
        <v>35092</v>
      </c>
      <c r="C84" s="361">
        <v>0.27083333333333298</v>
      </c>
      <c r="D84" s="360">
        <f t="shared" si="0"/>
        <v>35093</v>
      </c>
      <c r="E84" s="361">
        <v>0.27083333333333298</v>
      </c>
      <c r="F84" s="455" t="s">
        <v>2179</v>
      </c>
      <c r="G84" s="74" t="s">
        <v>440</v>
      </c>
      <c r="H84" s="53"/>
      <c r="I84" s="37"/>
      <c r="J84" s="52"/>
      <c r="K84" s="390"/>
      <c r="L84" s="307" t="str">
        <f>IF(ISNUMBER(K84),PickLists!$S$2,PickLists!$S$9)</f>
        <v>M1</v>
      </c>
      <c r="M84" s="229"/>
      <c r="N84" s="285" t="str">
        <f>IF(Data!M84&gt;0,Data!M84*0.023,"")</f>
        <v/>
      </c>
      <c r="O84" s="307" t="str">
        <f>IF(ISTEXT($A84),PickLists!$S$2,PickLists!$S$9)</f>
        <v>M1</v>
      </c>
      <c r="P84" s="456"/>
      <c r="Q84" s="307" t="str">
        <f>IF(ISTEXT($A84),PickLists!$S$2,PickLists!$S$9)</f>
        <v>M1</v>
      </c>
      <c r="R84" s="229"/>
      <c r="S84" s="307" t="str">
        <f>IF(ISTEXT($A84),PickLists!$S$2,PickLists!$S$9)</f>
        <v>M1</v>
      </c>
      <c r="T84" s="389"/>
      <c r="U84" s="307" t="str">
        <f>IF(ISNUMBER($T84),IF($T84&gt;$T$56,IF(OR(Bilanz!$BR84=PickLists!$S$6,Bilanz!$BX84=PickLists!$S$6),PickLists!$S$6,PickLists!$S$2),PickLists!$S$3),PickLists!$S$9)</f>
        <v>M1</v>
      </c>
      <c r="V84" s="388"/>
      <c r="W84" s="307" t="str">
        <f>IF(ISNUMBER($V84),IF($V84&gt;$V$56,IF(OR(Bilanz!$BR84=PickLists!$S$6,Bilanz!$BX84=PickLists!$S$6),PickLists!$S$6,PickLists!$S$2),PickLists!$S$3),PickLists!$S$9)</f>
        <v>M1</v>
      </c>
      <c r="X84" s="389"/>
      <c r="Y84" s="307" t="str">
        <f>IF(ISNUMBER($X84),IF($X84&gt;$X$56,IF(OR(Bilanz!$BR84=PickLists!$S$6,Bilanz!$BX84=PickLists!$S$6),PickLists!$S$6,PickLists!$S$2),PickLists!$S$3),PickLists!$S$9)</f>
        <v>M1</v>
      </c>
      <c r="Z84" s="388"/>
      <c r="AA84" s="307" t="str">
        <f>IF(ISNUMBER($Z84),IF($Z84&gt;$Z$56,IF(OR(Bilanz!$BR84=PickLists!$S$6,Bilanz!$BX84=PickLists!$S$6),PickLists!$S$6,PickLists!$S$2),PickLists!$S$3),PickLists!$S$9)</f>
        <v>M1</v>
      </c>
      <c r="AB84" s="389"/>
      <c r="AC84" s="307" t="str">
        <f>IF(ISNUMBER($AB84),IF($AB84&gt;$AB$56,IF(OR(Bilanz!$BR84=PickLists!$S$6,Bilanz!$BX84=PickLists!$S$6),PickLists!$S$6,PickLists!$S$2),PickLists!$S$3),PickLists!$S$9)</f>
        <v>M1</v>
      </c>
      <c r="AD84" s="388"/>
      <c r="AE84" s="307" t="str">
        <f>IF(ISNUMBER($AD84),IF($AD84&gt;$AD$56,IF(OR(Bilanz!$BR84=PickLists!$S$6,Bilanz!$BX84=PickLists!$S$6),PickLists!$S$6,PickLists!$S$2),PickLists!$S$3),PickLists!$S$9)</f>
        <v>M1</v>
      </c>
      <c r="AF84" s="389"/>
      <c r="AG84" s="307" t="str">
        <f>IF(ISNUMBER($AF84),IF($AF84&gt;$AF$56,IF(OR(Bilanz!$BR84=PickLists!$S$6,Bilanz!$BX84=PickLists!$S$6),PickLists!$S$6,PickLists!$S$2),PickLists!$S$3),PickLists!$S$9)</f>
        <v>M1</v>
      </c>
      <c r="AH84" s="388"/>
      <c r="AI84" s="307" t="str">
        <f>IF(ISNUMBER($AH84),IF($AH84&gt;$AH$56,IF(OR(Bilanz!$BR84=PickLists!$S$6,Bilanz!$BX84=PickLists!$S$6),PickLists!$S$6,PickLists!$S$2),PickLists!$S$3),PickLists!$S$9)</f>
        <v>M1</v>
      </c>
      <c r="AJ84" s="233"/>
      <c r="AK84" s="234"/>
      <c r="AL84" s="234"/>
      <c r="AM84" s="234"/>
      <c r="AN84" s="234"/>
      <c r="AO84" s="234"/>
    </row>
    <row r="85" spans="1:41" x14ac:dyDescent="0.2">
      <c r="A85" s="324"/>
      <c r="B85" s="360">
        <v>35093</v>
      </c>
      <c r="C85" s="361">
        <v>0.27083333333333298</v>
      </c>
      <c r="D85" s="360">
        <f t="shared" si="0"/>
        <v>35094</v>
      </c>
      <c r="E85" s="361">
        <v>0.27083333333333298</v>
      </c>
      <c r="F85" s="455" t="s">
        <v>2179</v>
      </c>
      <c r="G85" s="74" t="s">
        <v>440</v>
      </c>
      <c r="H85" s="53"/>
      <c r="I85" s="37"/>
      <c r="J85" s="52"/>
      <c r="K85" s="390"/>
      <c r="L85" s="307" t="str">
        <f>IF(ISNUMBER(K85),PickLists!$S$2,PickLists!$S$9)</f>
        <v>M1</v>
      </c>
      <c r="M85" s="229"/>
      <c r="N85" s="285" t="str">
        <f>IF(Data!M85&gt;0,Data!M85*0.023,"")</f>
        <v/>
      </c>
      <c r="O85" s="307" t="str">
        <f>IF(ISTEXT($A85),PickLists!$S$2,PickLists!$S$9)</f>
        <v>M1</v>
      </c>
      <c r="P85" s="456"/>
      <c r="Q85" s="307" t="str">
        <f>IF(ISTEXT($A85),PickLists!$S$2,PickLists!$S$9)</f>
        <v>M1</v>
      </c>
      <c r="R85" s="229"/>
      <c r="S85" s="307" t="str">
        <f>IF(ISTEXT($A85),PickLists!$S$2,PickLists!$S$9)</f>
        <v>M1</v>
      </c>
      <c r="T85" s="389"/>
      <c r="U85" s="307" t="str">
        <f>IF(ISNUMBER($T85),IF($T85&gt;$T$56,IF(OR(Bilanz!$BR85=PickLists!$S$6,Bilanz!$BX85=PickLists!$S$6),PickLists!$S$6,PickLists!$S$2),PickLists!$S$3),PickLists!$S$9)</f>
        <v>M1</v>
      </c>
      <c r="V85" s="388"/>
      <c r="W85" s="307" t="str">
        <f>IF(ISNUMBER($V85),IF($V85&gt;$V$56,IF(OR(Bilanz!$BR85=PickLists!$S$6,Bilanz!$BX85=PickLists!$S$6),PickLists!$S$6,PickLists!$S$2),PickLists!$S$3),PickLists!$S$9)</f>
        <v>M1</v>
      </c>
      <c r="X85" s="389"/>
      <c r="Y85" s="307" t="str">
        <f>IF(ISNUMBER($X85),IF($X85&gt;$X$56,IF(OR(Bilanz!$BR85=PickLists!$S$6,Bilanz!$BX85=PickLists!$S$6),PickLists!$S$6,PickLists!$S$2),PickLists!$S$3),PickLists!$S$9)</f>
        <v>M1</v>
      </c>
      <c r="Z85" s="388"/>
      <c r="AA85" s="307" t="str">
        <f>IF(ISNUMBER($Z85),IF($Z85&gt;$Z$56,IF(OR(Bilanz!$BR85=PickLists!$S$6,Bilanz!$BX85=PickLists!$S$6),PickLists!$S$6,PickLists!$S$2),PickLists!$S$3),PickLists!$S$9)</f>
        <v>M1</v>
      </c>
      <c r="AB85" s="389"/>
      <c r="AC85" s="307" t="str">
        <f>IF(ISNUMBER($AB85),IF($AB85&gt;$AB$56,IF(OR(Bilanz!$BR85=PickLists!$S$6,Bilanz!$BX85=PickLists!$S$6),PickLists!$S$6,PickLists!$S$2),PickLists!$S$3),PickLists!$S$9)</f>
        <v>M1</v>
      </c>
      <c r="AD85" s="388"/>
      <c r="AE85" s="307" t="str">
        <f>IF(ISNUMBER($AD85),IF($AD85&gt;$AD$56,IF(OR(Bilanz!$BR85=PickLists!$S$6,Bilanz!$BX85=PickLists!$S$6),PickLists!$S$6,PickLists!$S$2),PickLists!$S$3),PickLists!$S$9)</f>
        <v>M1</v>
      </c>
      <c r="AF85" s="389"/>
      <c r="AG85" s="307" t="str">
        <f>IF(ISNUMBER($AF85),IF($AF85&gt;$AF$56,IF(OR(Bilanz!$BR85=PickLists!$S$6,Bilanz!$BX85=PickLists!$S$6),PickLists!$S$6,PickLists!$S$2),PickLists!$S$3),PickLists!$S$9)</f>
        <v>M1</v>
      </c>
      <c r="AH85" s="388"/>
      <c r="AI85" s="307" t="str">
        <f>IF(ISNUMBER($AH85),IF($AH85&gt;$AH$56,IF(OR(Bilanz!$BR85=PickLists!$S$6,Bilanz!$BX85=PickLists!$S$6),PickLists!$S$6,PickLists!$S$2),PickLists!$S$3),PickLists!$S$9)</f>
        <v>M1</v>
      </c>
      <c r="AJ85" s="233"/>
      <c r="AK85" s="234"/>
      <c r="AL85" s="234"/>
      <c r="AM85" s="234"/>
      <c r="AN85" s="234"/>
      <c r="AO85" s="234"/>
    </row>
    <row r="86" spans="1:41" x14ac:dyDescent="0.2">
      <c r="A86" s="324"/>
      <c r="B86" s="360">
        <v>35094</v>
      </c>
      <c r="C86" s="361">
        <v>0.27083333333333298</v>
      </c>
      <c r="D86" s="360">
        <f t="shared" si="0"/>
        <v>35095</v>
      </c>
      <c r="E86" s="361">
        <v>0.27083333333333298</v>
      </c>
      <c r="F86" s="455" t="s">
        <v>2179</v>
      </c>
      <c r="G86" s="74" t="s">
        <v>440</v>
      </c>
      <c r="H86" s="53"/>
      <c r="I86" s="37"/>
      <c r="J86" s="52"/>
      <c r="K86" s="390"/>
      <c r="L86" s="307" t="str">
        <f>IF(ISNUMBER(K86),PickLists!$S$2,PickLists!$S$9)</f>
        <v>M1</v>
      </c>
      <c r="M86" s="229"/>
      <c r="N86" s="285" t="str">
        <f>IF(Data!M86&gt;0,Data!M86*0.023,"")</f>
        <v/>
      </c>
      <c r="O86" s="307" t="str">
        <f>IF(ISTEXT($A86),PickLists!$S$2,PickLists!$S$9)</f>
        <v>M1</v>
      </c>
      <c r="P86" s="456"/>
      <c r="Q86" s="307" t="str">
        <f>IF(ISTEXT($A86),PickLists!$S$2,PickLists!$S$9)</f>
        <v>M1</v>
      </c>
      <c r="R86" s="229"/>
      <c r="S86" s="307" t="str">
        <f>IF(ISTEXT($A86),PickLists!$S$2,PickLists!$S$9)</f>
        <v>M1</v>
      </c>
      <c r="T86" s="389"/>
      <c r="U86" s="307" t="str">
        <f>IF(ISNUMBER($T86),IF($T86&gt;$T$56,IF(OR(Bilanz!$BR86=PickLists!$S$6,Bilanz!$BX86=PickLists!$S$6),PickLists!$S$6,PickLists!$S$2),PickLists!$S$3),PickLists!$S$9)</f>
        <v>M1</v>
      </c>
      <c r="V86" s="388"/>
      <c r="W86" s="307" t="str">
        <f>IF(ISNUMBER($V86),IF($V86&gt;$V$56,IF(OR(Bilanz!$BR86=PickLists!$S$6,Bilanz!$BX86=PickLists!$S$6),PickLists!$S$6,PickLists!$S$2),PickLists!$S$3),PickLists!$S$9)</f>
        <v>M1</v>
      </c>
      <c r="X86" s="389"/>
      <c r="Y86" s="307" t="str">
        <f>IF(ISNUMBER($X86),IF($X86&gt;$X$56,IF(OR(Bilanz!$BR86=PickLists!$S$6,Bilanz!$BX86=PickLists!$S$6),PickLists!$S$6,PickLists!$S$2),PickLists!$S$3),PickLists!$S$9)</f>
        <v>M1</v>
      </c>
      <c r="Z86" s="388"/>
      <c r="AA86" s="307" t="str">
        <f>IF(ISNUMBER($Z86),IF($Z86&gt;$Z$56,IF(OR(Bilanz!$BR86=PickLists!$S$6,Bilanz!$BX86=PickLists!$S$6),PickLists!$S$6,PickLists!$S$2),PickLists!$S$3),PickLists!$S$9)</f>
        <v>M1</v>
      </c>
      <c r="AB86" s="389"/>
      <c r="AC86" s="307" t="str">
        <f>IF(ISNUMBER($AB86),IF($AB86&gt;$AB$56,IF(OR(Bilanz!$BR86=PickLists!$S$6,Bilanz!$BX86=PickLists!$S$6),PickLists!$S$6,PickLists!$S$2),PickLists!$S$3),PickLists!$S$9)</f>
        <v>M1</v>
      </c>
      <c r="AD86" s="388"/>
      <c r="AE86" s="307" t="str">
        <f>IF(ISNUMBER($AD86),IF($AD86&gt;$AD$56,IF(OR(Bilanz!$BR86=PickLists!$S$6,Bilanz!$BX86=PickLists!$S$6),PickLists!$S$6,PickLists!$S$2),PickLists!$S$3),PickLists!$S$9)</f>
        <v>M1</v>
      </c>
      <c r="AF86" s="389"/>
      <c r="AG86" s="307" t="str">
        <f>IF(ISNUMBER($AF86),IF($AF86&gt;$AF$56,IF(OR(Bilanz!$BR86=PickLists!$S$6,Bilanz!$BX86=PickLists!$S$6),PickLists!$S$6,PickLists!$S$2),PickLists!$S$3),PickLists!$S$9)</f>
        <v>M1</v>
      </c>
      <c r="AH86" s="388"/>
      <c r="AI86" s="307" t="str">
        <f>IF(ISNUMBER($AH86),IF($AH86&gt;$AH$56,IF(OR(Bilanz!$BR86=PickLists!$S$6,Bilanz!$BX86=PickLists!$S$6),PickLists!$S$6,PickLists!$S$2),PickLists!$S$3),PickLists!$S$9)</f>
        <v>M1</v>
      </c>
      <c r="AJ86" s="233"/>
      <c r="AK86" s="234"/>
      <c r="AL86" s="234"/>
      <c r="AM86" s="234"/>
      <c r="AN86" s="234"/>
      <c r="AO86" s="234"/>
    </row>
    <row r="87" spans="1:41" x14ac:dyDescent="0.2">
      <c r="A87" s="324"/>
      <c r="B87" s="360">
        <v>35095</v>
      </c>
      <c r="C87" s="361">
        <v>0.27083333333333298</v>
      </c>
      <c r="D87" s="360">
        <f t="shared" si="0"/>
        <v>35096</v>
      </c>
      <c r="E87" s="361">
        <v>0.27083333333333298</v>
      </c>
      <c r="F87" s="455" t="s">
        <v>2179</v>
      </c>
      <c r="G87" s="74" t="s">
        <v>440</v>
      </c>
      <c r="H87" s="53"/>
      <c r="I87" s="37"/>
      <c r="J87" s="52"/>
      <c r="K87" s="390"/>
      <c r="L87" s="307" t="str">
        <f>IF(ISNUMBER(K87),PickLists!$S$2,PickLists!$S$9)</f>
        <v>M1</v>
      </c>
      <c r="M87" s="229"/>
      <c r="N87" s="285" t="str">
        <f>IF(Data!M87&gt;0,Data!M87*0.023,"")</f>
        <v/>
      </c>
      <c r="O87" s="307" t="str">
        <f>IF(ISTEXT($A87),PickLists!$S$2,PickLists!$S$9)</f>
        <v>M1</v>
      </c>
      <c r="P87" s="456"/>
      <c r="Q87" s="307" t="str">
        <f>IF(ISTEXT($A87),PickLists!$S$2,PickLists!$S$9)</f>
        <v>M1</v>
      </c>
      <c r="R87" s="229"/>
      <c r="S87" s="307" t="str">
        <f>IF(ISTEXT($A87),PickLists!$S$2,PickLists!$S$9)</f>
        <v>M1</v>
      </c>
      <c r="T87" s="389"/>
      <c r="U87" s="307" t="str">
        <f>IF(ISNUMBER($T87),IF($T87&gt;$T$56,IF(OR(Bilanz!$BR87=PickLists!$S$6,Bilanz!$BX87=PickLists!$S$6),PickLists!$S$6,PickLists!$S$2),PickLists!$S$3),PickLists!$S$9)</f>
        <v>M1</v>
      </c>
      <c r="V87" s="388"/>
      <c r="W87" s="307" t="str">
        <f>IF(ISNUMBER($V87),IF($V87&gt;$V$56,IF(OR(Bilanz!$BR87=PickLists!$S$6,Bilanz!$BX87=PickLists!$S$6),PickLists!$S$6,PickLists!$S$2),PickLists!$S$3),PickLists!$S$9)</f>
        <v>M1</v>
      </c>
      <c r="X87" s="389"/>
      <c r="Y87" s="307" t="str">
        <f>IF(ISNUMBER($X87),IF($X87&gt;$X$56,IF(OR(Bilanz!$BR87=PickLists!$S$6,Bilanz!$BX87=PickLists!$S$6),PickLists!$S$6,PickLists!$S$2),PickLists!$S$3),PickLists!$S$9)</f>
        <v>M1</v>
      </c>
      <c r="Z87" s="388"/>
      <c r="AA87" s="307" t="str">
        <f>IF(ISNUMBER($Z87),IF($Z87&gt;$Z$56,IF(OR(Bilanz!$BR87=PickLists!$S$6,Bilanz!$BX87=PickLists!$S$6),PickLists!$S$6,PickLists!$S$2),PickLists!$S$3),PickLists!$S$9)</f>
        <v>M1</v>
      </c>
      <c r="AB87" s="389"/>
      <c r="AC87" s="307" t="str">
        <f>IF(ISNUMBER($AB87),IF($AB87&gt;$AB$56,IF(OR(Bilanz!$BR87=PickLists!$S$6,Bilanz!$BX87=PickLists!$S$6),PickLists!$S$6,PickLists!$S$2),PickLists!$S$3),PickLists!$S$9)</f>
        <v>M1</v>
      </c>
      <c r="AD87" s="388"/>
      <c r="AE87" s="307" t="str">
        <f>IF(ISNUMBER($AD87),IF($AD87&gt;$AD$56,IF(OR(Bilanz!$BR87=PickLists!$S$6,Bilanz!$BX87=PickLists!$S$6),PickLists!$S$6,PickLists!$S$2),PickLists!$S$3),PickLists!$S$9)</f>
        <v>M1</v>
      </c>
      <c r="AF87" s="389"/>
      <c r="AG87" s="307" t="str">
        <f>IF(ISNUMBER($AF87),IF($AF87&gt;$AF$56,IF(OR(Bilanz!$BR87=PickLists!$S$6,Bilanz!$BX87=PickLists!$S$6),PickLists!$S$6,PickLists!$S$2),PickLists!$S$3),PickLists!$S$9)</f>
        <v>M1</v>
      </c>
      <c r="AH87" s="388"/>
      <c r="AI87" s="307" t="str">
        <f>IF(ISNUMBER($AH87),IF($AH87&gt;$AH$56,IF(OR(Bilanz!$BR87=PickLists!$S$6,Bilanz!$BX87=PickLists!$S$6),PickLists!$S$6,PickLists!$S$2),PickLists!$S$3),PickLists!$S$9)</f>
        <v>M1</v>
      </c>
      <c r="AJ87" s="233"/>
      <c r="AK87" s="234"/>
      <c r="AL87" s="234"/>
      <c r="AM87" s="234"/>
      <c r="AN87" s="234"/>
      <c r="AO87" s="234"/>
    </row>
    <row r="88" spans="1:41" x14ac:dyDescent="0.2">
      <c r="A88" s="324"/>
      <c r="B88" s="360">
        <v>35096</v>
      </c>
      <c r="C88" s="361">
        <v>0.27083333333333298</v>
      </c>
      <c r="D88" s="360">
        <f t="shared" si="0"/>
        <v>35097</v>
      </c>
      <c r="E88" s="361">
        <v>0.27083333333333298</v>
      </c>
      <c r="F88" s="455" t="s">
        <v>2179</v>
      </c>
      <c r="G88" s="74" t="s">
        <v>440</v>
      </c>
      <c r="H88" s="53"/>
      <c r="I88" s="38"/>
      <c r="J88" s="52"/>
      <c r="K88" s="236"/>
      <c r="L88" s="307" t="str">
        <f>IF(ISNUMBER(K88),PickLists!$S$2,PickLists!$S$9)</f>
        <v>M1</v>
      </c>
      <c r="M88" s="229"/>
      <c r="N88" s="285" t="str">
        <f>IF(Data!M88&gt;0,Data!M88*0.023,"")</f>
        <v/>
      </c>
      <c r="O88" s="307" t="str">
        <f>IF(ISTEXT($A88),PickLists!$S$2,PickLists!$S$9)</f>
        <v>M1</v>
      </c>
      <c r="P88" s="456"/>
      <c r="Q88" s="307" t="str">
        <f>IF(ISTEXT($A88),PickLists!$S$2,PickLists!$S$9)</f>
        <v>M1</v>
      </c>
      <c r="R88" s="229"/>
      <c r="S88" s="307" t="str">
        <f>IF(ISTEXT($A88),PickLists!$S$2,PickLists!$S$9)</f>
        <v>M1</v>
      </c>
      <c r="T88" s="390"/>
      <c r="U88" s="307" t="str">
        <f>IF(ISNUMBER($T88),IF($T88&gt;$T$56,IF(OR(Bilanz!$BR88=PickLists!$S$6,Bilanz!$BX88=PickLists!$S$6),PickLists!$S$6,PickLists!$S$2),PickLists!$S$3),PickLists!$S$9)</f>
        <v>M1</v>
      </c>
      <c r="V88" s="388"/>
      <c r="W88" s="307" t="str">
        <f>IF(ISNUMBER($V88),IF($V88&gt;$V$56,IF(OR(Bilanz!$BR88=PickLists!$S$6,Bilanz!$BX88=PickLists!$S$6),PickLists!$S$6,PickLists!$S$2),PickLists!$S$3),PickLists!$S$9)</f>
        <v>M1</v>
      </c>
      <c r="X88" s="389"/>
      <c r="Y88" s="307" t="str">
        <f>IF(ISNUMBER($X88),IF($X88&gt;$X$56,IF(OR(Bilanz!$BR88=PickLists!$S$6,Bilanz!$BX88=PickLists!$S$6),PickLists!$S$6,PickLists!$S$2),PickLists!$S$3),PickLists!$S$9)</f>
        <v>M1</v>
      </c>
      <c r="Z88" s="392"/>
      <c r="AA88" s="307" t="str">
        <f>IF(ISNUMBER($Z88),IF($Z88&gt;$Z$56,IF(OR(Bilanz!$BR88=PickLists!$S$6,Bilanz!$BX88=PickLists!$S$6),PickLists!$S$6,PickLists!$S$2),PickLists!$S$3),PickLists!$S$9)</f>
        <v>M1</v>
      </c>
      <c r="AB88" s="389"/>
      <c r="AC88" s="307" t="str">
        <f>IF(ISNUMBER($AB88),IF($AB88&gt;$AB$56,IF(OR(Bilanz!$BR88=PickLists!$S$6,Bilanz!$BX88=PickLists!$S$6),PickLists!$S$6,PickLists!$S$2),PickLists!$S$3),PickLists!$S$9)</f>
        <v>M1</v>
      </c>
      <c r="AD88" s="392"/>
      <c r="AE88" s="307" t="str">
        <f>IF(ISNUMBER($AD88),IF($AD88&gt;$AD$56,IF(OR(Bilanz!$BR88=PickLists!$S$6,Bilanz!$BX88=PickLists!$S$6),PickLists!$S$6,PickLists!$S$2),PickLists!$S$3),PickLists!$S$9)</f>
        <v>M1</v>
      </c>
      <c r="AF88" s="390"/>
      <c r="AG88" s="307" t="str">
        <f>IF(ISNUMBER($AF88),IF($AF88&gt;$AF$56,IF(OR(Bilanz!$BR88=PickLists!$S$6,Bilanz!$BX88=PickLists!$S$6),PickLists!$S$6,PickLists!$S$2),PickLists!$S$3),PickLists!$S$9)</f>
        <v>M1</v>
      </c>
      <c r="AH88" s="392"/>
      <c r="AI88" s="307" t="str">
        <f>IF(ISNUMBER($AH88),IF($AH88&gt;$AH$56,IF(OR(Bilanz!$BR88=PickLists!$S$6,Bilanz!$BX88=PickLists!$S$6),PickLists!$S$6,PickLists!$S$2),PickLists!$S$3),PickLists!$S$9)</f>
        <v>M1</v>
      </c>
      <c r="AJ88" s="233"/>
      <c r="AK88" s="234"/>
      <c r="AL88" s="234"/>
      <c r="AM88" s="234"/>
      <c r="AN88" s="234"/>
      <c r="AO88" s="234"/>
    </row>
    <row r="89" spans="1:41" x14ac:dyDescent="0.2">
      <c r="A89" s="324"/>
      <c r="B89" s="360">
        <v>35097</v>
      </c>
      <c r="C89" s="361">
        <v>0.27083333333333298</v>
      </c>
      <c r="D89" s="360">
        <f t="shared" si="0"/>
        <v>35098</v>
      </c>
      <c r="E89" s="361">
        <v>0.27083333333333298</v>
      </c>
      <c r="F89" s="455" t="s">
        <v>2179</v>
      </c>
      <c r="G89" s="74" t="s">
        <v>444</v>
      </c>
      <c r="H89" s="53"/>
      <c r="I89" s="38" t="s">
        <v>433</v>
      </c>
      <c r="J89" s="52"/>
      <c r="K89" s="236">
        <v>0.1</v>
      </c>
      <c r="L89" s="307" t="str">
        <f>IF(ISNUMBER(K89),PickLists!$S$2,PickLists!$S$9)</f>
        <v>V0</v>
      </c>
      <c r="M89" s="229"/>
      <c r="N89" s="285" t="str">
        <f>IF(Data!M89&gt;0,Data!M89*0.023,"")</f>
        <v/>
      </c>
      <c r="O89" s="307" t="str">
        <f>IF(ISTEXT($A89),PickLists!$S$2,PickLists!$S$9)</f>
        <v>M1</v>
      </c>
      <c r="P89" s="456"/>
      <c r="Q89" s="307" t="str">
        <f>IF(ISTEXT($A89),PickLists!$S$2,PickLists!$S$9)</f>
        <v>M1</v>
      </c>
      <c r="R89" s="229"/>
      <c r="S89" s="307" t="str">
        <f>IF(ISTEXT($A89),PickLists!$S$2,PickLists!$S$9)</f>
        <v>M1</v>
      </c>
      <c r="T89" s="390"/>
      <c r="U89" s="307" t="str">
        <f>IF(ISNUMBER($T89),IF($T89&gt;$T$56,IF(OR(Bilanz!$BR89=PickLists!$S$6,Bilanz!$BX89=PickLists!$S$6),PickLists!$S$6,PickLists!$S$2),PickLists!$S$3),PickLists!$S$9)</f>
        <v>M1</v>
      </c>
      <c r="V89" s="388"/>
      <c r="W89" s="307" t="str">
        <f>IF(ISNUMBER($V89),IF($V89&gt;$V$56,IF(OR(Bilanz!$BR89=PickLists!$S$6,Bilanz!$BX89=PickLists!$S$6),PickLists!$S$6,PickLists!$S$2),PickLists!$S$3),PickLists!$S$9)</f>
        <v>M1</v>
      </c>
      <c r="X89" s="389"/>
      <c r="Y89" s="307" t="str">
        <f>IF(ISNUMBER($X89),IF($X89&gt;$X$56,IF(OR(Bilanz!$BR89=PickLists!$S$6,Bilanz!$BX89=PickLists!$S$6),PickLists!$S$6,PickLists!$S$2),PickLists!$S$3),PickLists!$S$9)</f>
        <v>M1</v>
      </c>
      <c r="Z89" s="392"/>
      <c r="AA89" s="307" t="str">
        <f>IF(ISNUMBER($Z89),IF($Z89&gt;$Z$56,IF(OR(Bilanz!$BR89=PickLists!$S$6,Bilanz!$BX89=PickLists!$S$6),PickLists!$S$6,PickLists!$S$2),PickLists!$S$3),PickLists!$S$9)</f>
        <v>M1</v>
      </c>
      <c r="AB89" s="389"/>
      <c r="AC89" s="307" t="str">
        <f>IF(ISNUMBER($AB89),IF($AB89&gt;$AB$56,IF(OR(Bilanz!$BR89=PickLists!$S$6,Bilanz!$BX89=PickLists!$S$6),PickLists!$S$6,PickLists!$S$2),PickLists!$S$3),PickLists!$S$9)</f>
        <v>M1</v>
      </c>
      <c r="AD89" s="392"/>
      <c r="AE89" s="307" t="str">
        <f>IF(ISNUMBER($AD89),IF($AD89&gt;$AD$56,IF(OR(Bilanz!$BR89=PickLists!$S$6,Bilanz!$BX89=PickLists!$S$6),PickLists!$S$6,PickLists!$S$2),PickLists!$S$3),PickLists!$S$9)</f>
        <v>M1</v>
      </c>
      <c r="AF89" s="390"/>
      <c r="AG89" s="307" t="str">
        <f>IF(ISNUMBER($AF89),IF($AF89&gt;$AF$56,IF(OR(Bilanz!$BR89=PickLists!$S$6,Bilanz!$BX89=PickLists!$S$6),PickLists!$S$6,PickLists!$S$2),PickLists!$S$3),PickLists!$S$9)</f>
        <v>M1</v>
      </c>
      <c r="AH89" s="392"/>
      <c r="AI89" s="307" t="str">
        <f>IF(ISNUMBER($AH89),IF($AH89&gt;$AH$56,IF(OR(Bilanz!$BR89=PickLists!$S$6,Bilanz!$BX89=PickLists!$S$6),PickLists!$S$6,PickLists!$S$2),PickLists!$S$3),PickLists!$S$9)</f>
        <v>M1</v>
      </c>
      <c r="AJ89" s="233"/>
      <c r="AK89" s="234"/>
      <c r="AL89" s="234"/>
      <c r="AM89" s="234"/>
      <c r="AN89" s="234"/>
      <c r="AO89" s="234"/>
    </row>
    <row r="90" spans="1:41" x14ac:dyDescent="0.2">
      <c r="A90" s="324" t="s">
        <v>769</v>
      </c>
      <c r="B90" s="360">
        <v>35098</v>
      </c>
      <c r="C90" s="361">
        <v>0.27083333333333298</v>
      </c>
      <c r="D90" s="360">
        <f t="shared" si="0"/>
        <v>35099</v>
      </c>
      <c r="E90" s="361">
        <v>0.27083333333333298</v>
      </c>
      <c r="F90" s="455" t="s">
        <v>2179</v>
      </c>
      <c r="G90" s="74" t="s">
        <v>444</v>
      </c>
      <c r="H90" s="53" t="s">
        <v>508</v>
      </c>
      <c r="I90" s="38"/>
      <c r="J90" s="52"/>
      <c r="K90" s="236">
        <v>1.5</v>
      </c>
      <c r="L90" s="307" t="str">
        <f>IF(ISNUMBER(K90),PickLists!$S$2,PickLists!$S$9)</f>
        <v>V0</v>
      </c>
      <c r="M90" s="229">
        <v>51.5</v>
      </c>
      <c r="N90" s="285">
        <f>IF(Data!M90&gt;0,Data!M90*0.023,"")</f>
        <v>1.1844999999999999</v>
      </c>
      <c r="O90" s="307" t="str">
        <f>IF(ISTEXT($A90),PickLists!$S$2,PickLists!$S$9)</f>
        <v>V0</v>
      </c>
      <c r="P90" s="456">
        <v>3.96</v>
      </c>
      <c r="Q90" s="307" t="str">
        <f>IF(ISTEXT($A90),PickLists!$S$2,PickLists!$S$9)</f>
        <v>V0</v>
      </c>
      <c r="R90" s="229">
        <v>83.7</v>
      </c>
      <c r="S90" s="307" t="str">
        <f>IF(ISTEXT($A90),PickLists!$S$2,PickLists!$S$9)</f>
        <v>V0</v>
      </c>
      <c r="T90" s="389">
        <v>0.35799999999999998</v>
      </c>
      <c r="U90" s="307" t="str">
        <f>IF(ISNUMBER($T90),IF($T90&gt;$T$56,IF(OR(Bilanz!$BR90=PickLists!$S$6,Bilanz!$BX90=PickLists!$S$6),PickLists!$S$6,PickLists!$S$2),PickLists!$S$3),PickLists!$S$9)</f>
        <v>V0</v>
      </c>
      <c r="V90" s="388">
        <v>2.7728770663656155</v>
      </c>
      <c r="W90" s="307" t="str">
        <f>IF(ISNUMBER($V90),IF($V90&gt;$V$56,IF(OR(Bilanz!$BR90=PickLists!$S$6,Bilanz!$BX90=PickLists!$S$6),PickLists!$S$6,PickLists!$S$2),PickLists!$S$3),PickLists!$S$9)</f>
        <v>V0</v>
      </c>
      <c r="X90" s="389">
        <v>1.9910241302492142</v>
      </c>
      <c r="Y90" s="307" t="str">
        <f>IF(ISNUMBER($X90),IF($X90&gt;$X$56,IF(OR(Bilanz!$BR90=PickLists!$S$6,Bilanz!$BX90=PickLists!$S$6),PickLists!$S$6,PickLists!$S$2),PickLists!$S$3),PickLists!$S$9)</f>
        <v>V0</v>
      </c>
      <c r="Z90" s="388">
        <v>0.16600000000000001</v>
      </c>
      <c r="AA90" s="307" t="str">
        <f>IF(ISNUMBER($Z90),IF($Z90&gt;$Z$56,IF(OR(Bilanz!$BR90=PickLists!$S$6,Bilanz!$BX90=PickLists!$S$6),PickLists!$S$6,PickLists!$S$2),PickLists!$S$3),PickLists!$S$9)</f>
        <v>V0</v>
      </c>
      <c r="AB90" s="389">
        <v>2.8372128055878929</v>
      </c>
      <c r="AC90" s="307" t="str">
        <f>IF(ISNUMBER($AB90),IF($AB90&gt;$AB$56,IF(OR(Bilanz!$BR90=PickLists!$S$6,Bilanz!$BX90=PickLists!$S$6),PickLists!$S$6,PickLists!$S$2),PickLists!$S$3),PickLists!$S$9)</f>
        <v>V0</v>
      </c>
      <c r="AD90" s="388">
        <v>0.17</v>
      </c>
      <c r="AE90" s="307" t="str">
        <f>IF(ISNUMBER($AD90),IF($AD90&gt;$AD$56,IF(OR(Bilanz!$BR90=PickLists!$S$6,Bilanz!$BX90=PickLists!$S$6),PickLists!$S$6,PickLists!$S$2),PickLists!$S$3),PickLists!$S$9)</f>
        <v>V0</v>
      </c>
      <c r="AF90" s="389">
        <v>9.1999999999999998E-2</v>
      </c>
      <c r="AG90" s="307" t="str">
        <f>IF(ISNUMBER($AF90),IF($AF90&gt;$AF$56,IF(OR(Bilanz!$BR90=PickLists!$S$6,Bilanz!$BX90=PickLists!$S$6),PickLists!$S$6,PickLists!$S$2),PickLists!$S$3),PickLists!$S$9)</f>
        <v>V0</v>
      </c>
      <c r="AH90" s="388">
        <v>0.42899999999999999</v>
      </c>
      <c r="AI90" s="307" t="str">
        <f>IF(ISNUMBER($AH90),IF($AH90&gt;$AH$56,IF(OR(Bilanz!$BR90=PickLists!$S$6,Bilanz!$BX90=PickLists!$S$6),PickLists!$S$6,PickLists!$S$2),PickLists!$S$3),PickLists!$S$9)</f>
        <v>V0</v>
      </c>
      <c r="AK90" s="234"/>
      <c r="AL90" s="234"/>
      <c r="AM90" s="234"/>
      <c r="AN90" s="234"/>
      <c r="AO90" s="234"/>
    </row>
    <row r="91" spans="1:41" x14ac:dyDescent="0.2">
      <c r="A91" s="324" t="s">
        <v>770</v>
      </c>
      <c r="B91" s="360">
        <v>35099</v>
      </c>
      <c r="C91" s="361">
        <v>0.27083333333333298</v>
      </c>
      <c r="D91" s="360">
        <f t="shared" si="0"/>
        <v>35100</v>
      </c>
      <c r="E91" s="361">
        <v>0.27083333333333298</v>
      </c>
      <c r="F91" s="455" t="s">
        <v>2179</v>
      </c>
      <c r="G91" s="74" t="s">
        <v>442</v>
      </c>
      <c r="H91" s="53" t="s">
        <v>508</v>
      </c>
      <c r="I91" s="38"/>
      <c r="J91" s="52"/>
      <c r="K91" s="236">
        <v>1.1000000000000001</v>
      </c>
      <c r="L91" s="307" t="str">
        <f>IF(ISNUMBER(K91),PickLists!$S$2,PickLists!$S$9)</f>
        <v>V0</v>
      </c>
      <c r="M91" s="229">
        <v>32.9</v>
      </c>
      <c r="N91" s="285">
        <f>IF(Data!M91&gt;0,Data!M91*0.023,"")</f>
        <v>0.75669999999999993</v>
      </c>
      <c r="O91" s="307" t="str">
        <f>IF(ISTEXT($A91),PickLists!$S$2,PickLists!$S$9)</f>
        <v>V0</v>
      </c>
      <c r="P91" s="456">
        <v>3.77</v>
      </c>
      <c r="Q91" s="307" t="str">
        <f>IF(ISTEXT($A91),PickLists!$S$2,PickLists!$S$9)</f>
        <v>V0</v>
      </c>
      <c r="R91" s="229">
        <v>113</v>
      </c>
      <c r="S91" s="307" t="str">
        <f>IF(ISTEXT($A91),PickLists!$S$2,PickLists!$S$9)</f>
        <v>V0</v>
      </c>
      <c r="T91" s="389">
        <v>0.40799999999999997</v>
      </c>
      <c r="U91" s="307" t="str">
        <f>IF(ISNUMBER($T91),IF($T91&gt;$T$56,IF(OR(Bilanz!$BR91=PickLists!$S$6,Bilanz!$BX91=PickLists!$S$6),PickLists!$S$6,PickLists!$S$2),PickLists!$S$3),PickLists!$S$9)</f>
        <v>V0</v>
      </c>
      <c r="V91" s="388">
        <v>3.478577103459398</v>
      </c>
      <c r="W91" s="307" t="str">
        <f>IF(ISNUMBER($V91),IF($V91&gt;$V$56,IF(OR(Bilanz!$BR91=PickLists!$S$6,Bilanz!$BX91=PickLists!$S$6),PickLists!$S$6,PickLists!$S$2),PickLists!$S$3),PickLists!$S$9)</f>
        <v>V0</v>
      </c>
      <c r="X91" s="389">
        <v>2.4002438425183739</v>
      </c>
      <c r="Y91" s="307" t="str">
        <f>IF(ISNUMBER($X91),IF($X91&gt;$X$56,IF(OR(Bilanz!$BR91=PickLists!$S$6,Bilanz!$BX91=PickLists!$S$6),PickLists!$S$6,PickLists!$S$2),PickLists!$S$3),PickLists!$S$9)</f>
        <v>V0</v>
      </c>
      <c r="Z91" s="388">
        <v>0.115</v>
      </c>
      <c r="AA91" s="307" t="str">
        <f>IF(ISNUMBER($Z91),IF($Z91&gt;$Z$56,IF(OR(Bilanz!$BR91=PickLists!$S$6,Bilanz!$BX91=PickLists!$S$6),PickLists!$S$6,PickLists!$S$2),PickLists!$S$3),PickLists!$S$9)</f>
        <v>V0</v>
      </c>
      <c r="AB91" s="389">
        <v>3.4925515050723432</v>
      </c>
      <c r="AC91" s="307" t="str">
        <f>IF(ISNUMBER($AB91),IF($AB91&gt;$AB$56,IF(OR(Bilanz!$BR91=PickLists!$S$6,Bilanz!$BX91=PickLists!$S$6),PickLists!$S$6,PickLists!$S$2),PickLists!$S$3),PickLists!$S$9)</f>
        <v>V0</v>
      </c>
      <c r="AD91" s="388">
        <v>0.193</v>
      </c>
      <c r="AE91" s="307" t="str">
        <f>IF(ISNUMBER($AD91),IF($AD91&gt;$AD$56,IF(OR(Bilanz!$BR91=PickLists!$S$6,Bilanz!$BX91=PickLists!$S$6),PickLists!$S$6,PickLists!$S$2),PickLists!$S$3),PickLists!$S$9)</f>
        <v>V0</v>
      </c>
      <c r="AF91" s="389">
        <v>5.3999999999999999E-2</v>
      </c>
      <c r="AG91" s="307" t="str">
        <f>IF(ISNUMBER($AF91),IF($AF91&gt;$AF$56,IF(OR(Bilanz!$BR91=PickLists!$S$6,Bilanz!$BX91=PickLists!$S$6),PickLists!$S$6,PickLists!$S$2),PickLists!$S$3),PickLists!$S$9)</f>
        <v>V0</v>
      </c>
      <c r="AH91" s="388">
        <v>0.17599999999999999</v>
      </c>
      <c r="AI91" s="307" t="str">
        <f>IF(ISNUMBER($AH91),IF($AH91&gt;$AH$56,IF(OR(Bilanz!$BR91=PickLists!$S$6,Bilanz!$BX91=PickLists!$S$6),PickLists!$S$6,PickLists!$S$2),PickLists!$S$3),PickLists!$S$9)</f>
        <v>V0</v>
      </c>
      <c r="AJ91" s="233"/>
      <c r="AK91" s="234"/>
      <c r="AL91" s="234"/>
      <c r="AM91" s="234"/>
      <c r="AN91" s="234"/>
      <c r="AO91" s="234"/>
    </row>
    <row r="92" spans="1:41" x14ac:dyDescent="0.2">
      <c r="A92" s="324"/>
      <c r="B92" s="360">
        <v>35100</v>
      </c>
      <c r="C92" s="361">
        <v>0.27083333333333298</v>
      </c>
      <c r="D92" s="360">
        <f t="shared" si="0"/>
        <v>35101</v>
      </c>
      <c r="E92" s="361">
        <v>0.27083333333333298</v>
      </c>
      <c r="F92" s="455" t="s">
        <v>2179</v>
      </c>
      <c r="G92" s="74" t="s">
        <v>442</v>
      </c>
      <c r="H92" s="53"/>
      <c r="I92" s="38" t="s">
        <v>433</v>
      </c>
      <c r="J92" s="52"/>
      <c r="K92" s="236">
        <v>0.2</v>
      </c>
      <c r="L92" s="307" t="str">
        <f>IF(ISNUMBER(K92),PickLists!$S$2,PickLists!$S$9)</f>
        <v>V0</v>
      </c>
      <c r="M92" s="229"/>
      <c r="N92" s="285" t="str">
        <f>IF(Data!M92&gt;0,Data!M92*0.023,"")</f>
        <v/>
      </c>
      <c r="O92" s="307" t="str">
        <f>IF(ISTEXT($A92),PickLists!$S$2,PickLists!$S$9)</f>
        <v>M1</v>
      </c>
      <c r="P92" s="456"/>
      <c r="Q92" s="307" t="str">
        <f>IF(ISTEXT($A92),PickLists!$S$2,PickLists!$S$9)</f>
        <v>M1</v>
      </c>
      <c r="R92" s="229"/>
      <c r="S92" s="307" t="str">
        <f>IF(ISTEXT($A92),PickLists!$S$2,PickLists!$S$9)</f>
        <v>M1</v>
      </c>
      <c r="T92" s="389"/>
      <c r="U92" s="307" t="str">
        <f>IF(ISNUMBER($T92),IF($T92&gt;$T$56,IF(OR(Bilanz!$BR92=PickLists!$S$6,Bilanz!$BX92=PickLists!$S$6),PickLists!$S$6,PickLists!$S$2),PickLists!$S$3),PickLists!$S$9)</f>
        <v>M1</v>
      </c>
      <c r="V92" s="388"/>
      <c r="W92" s="307" t="str">
        <f>IF(ISNUMBER($V92),IF($V92&gt;$V$56,IF(OR(Bilanz!$BR92=PickLists!$S$6,Bilanz!$BX92=PickLists!$S$6),PickLists!$S$6,PickLists!$S$2),PickLists!$S$3),PickLists!$S$9)</f>
        <v>M1</v>
      </c>
      <c r="X92" s="389"/>
      <c r="Y92" s="307" t="str">
        <f>IF(ISNUMBER($X92),IF($X92&gt;$X$56,IF(OR(Bilanz!$BR92=PickLists!$S$6,Bilanz!$BX92=PickLists!$S$6),PickLists!$S$6,PickLists!$S$2),PickLists!$S$3),PickLists!$S$9)</f>
        <v>M1</v>
      </c>
      <c r="Z92" s="388"/>
      <c r="AA92" s="307" t="str">
        <f>IF(ISNUMBER($Z92),IF($Z92&gt;$Z$56,IF(OR(Bilanz!$BR92=PickLists!$S$6,Bilanz!$BX92=PickLists!$S$6),PickLists!$S$6,PickLists!$S$2),PickLists!$S$3),PickLists!$S$9)</f>
        <v>M1</v>
      </c>
      <c r="AB92" s="389"/>
      <c r="AC92" s="307" t="str">
        <f>IF(ISNUMBER($AB92),IF($AB92&gt;$AB$56,IF(OR(Bilanz!$BR92=PickLists!$S$6,Bilanz!$BX92=PickLists!$S$6),PickLists!$S$6,PickLists!$S$2),PickLists!$S$3),PickLists!$S$9)</f>
        <v>M1</v>
      </c>
      <c r="AD92" s="388"/>
      <c r="AE92" s="307" t="str">
        <f>IF(ISNUMBER($AD92),IF($AD92&gt;$AD$56,IF(OR(Bilanz!$BR92=PickLists!$S$6,Bilanz!$BX92=PickLists!$S$6),PickLists!$S$6,PickLists!$S$2),PickLists!$S$3),PickLists!$S$9)</f>
        <v>M1</v>
      </c>
      <c r="AF92" s="389"/>
      <c r="AG92" s="307" t="str">
        <f>IF(ISNUMBER($AF92),IF($AF92&gt;$AF$56,IF(OR(Bilanz!$BR92=PickLists!$S$6,Bilanz!$BX92=PickLists!$S$6),PickLists!$S$6,PickLists!$S$2),PickLists!$S$3),PickLists!$S$9)</f>
        <v>M1</v>
      </c>
      <c r="AH92" s="388"/>
      <c r="AI92" s="307" t="str">
        <f>IF(ISNUMBER($AH92),IF($AH92&gt;$AH$56,IF(OR(Bilanz!$BR92=PickLists!$S$6,Bilanz!$BX92=PickLists!$S$6),PickLists!$S$6,PickLists!$S$2),PickLists!$S$3),PickLists!$S$9)</f>
        <v>M1</v>
      </c>
      <c r="AJ92" s="233"/>
      <c r="AK92" s="234"/>
      <c r="AL92" s="234"/>
      <c r="AM92" s="234"/>
      <c r="AN92" s="234"/>
      <c r="AO92" s="234"/>
    </row>
    <row r="93" spans="1:41" x14ac:dyDescent="0.2">
      <c r="A93" s="324"/>
      <c r="B93" s="360">
        <v>35101</v>
      </c>
      <c r="C93" s="361">
        <v>0.27083333333333298</v>
      </c>
      <c r="D93" s="360">
        <f t="shared" si="0"/>
        <v>35102</v>
      </c>
      <c r="E93" s="361">
        <v>0.27083333333333298</v>
      </c>
      <c r="F93" s="455" t="s">
        <v>2179</v>
      </c>
      <c r="G93" s="74" t="s">
        <v>440</v>
      </c>
      <c r="H93" s="53" t="s">
        <v>508</v>
      </c>
      <c r="I93" s="38"/>
      <c r="J93" s="52"/>
      <c r="K93" s="236"/>
      <c r="L93" s="307" t="str">
        <f>IF(ISNUMBER(K93),PickLists!$S$2,PickLists!$S$9)</f>
        <v>M1</v>
      </c>
      <c r="M93" s="229"/>
      <c r="N93" s="285" t="str">
        <f>IF(Data!M93&gt;0,Data!M93*0.023,"")</f>
        <v/>
      </c>
      <c r="O93" s="307" t="str">
        <f>IF(ISTEXT($A93),PickLists!$S$2,PickLists!$S$9)</f>
        <v>M1</v>
      </c>
      <c r="P93" s="456"/>
      <c r="Q93" s="307" t="str">
        <f>IF(ISTEXT($A93),PickLists!$S$2,PickLists!$S$9)</f>
        <v>M1</v>
      </c>
      <c r="R93" s="229"/>
      <c r="S93" s="307" t="str">
        <f>IF(ISTEXT($A93),PickLists!$S$2,PickLists!$S$9)</f>
        <v>M1</v>
      </c>
      <c r="T93" s="389"/>
      <c r="U93" s="307" t="str">
        <f>IF(ISNUMBER($T93),IF($T93&gt;$T$56,IF(OR(Bilanz!$BR93=PickLists!$S$6,Bilanz!$BX93=PickLists!$S$6),PickLists!$S$6,PickLists!$S$2),PickLists!$S$3),PickLists!$S$9)</f>
        <v>M1</v>
      </c>
      <c r="V93" s="388"/>
      <c r="W93" s="307" t="str">
        <f>IF(ISNUMBER($V93),IF($V93&gt;$V$56,IF(OR(Bilanz!$BR93=PickLists!$S$6,Bilanz!$BX93=PickLists!$S$6),PickLists!$S$6,PickLists!$S$2),PickLists!$S$3),PickLists!$S$9)</f>
        <v>M1</v>
      </c>
      <c r="X93" s="389"/>
      <c r="Y93" s="307" t="str">
        <f>IF(ISNUMBER($X93),IF($X93&gt;$X$56,IF(OR(Bilanz!$BR93=PickLists!$S$6,Bilanz!$BX93=PickLists!$S$6),PickLists!$S$6,PickLists!$S$2),PickLists!$S$3),PickLists!$S$9)</f>
        <v>M1</v>
      </c>
      <c r="Z93" s="388"/>
      <c r="AA93" s="307" t="str">
        <f>IF(ISNUMBER($Z93),IF($Z93&gt;$Z$56,IF(OR(Bilanz!$BR93=PickLists!$S$6,Bilanz!$BX93=PickLists!$S$6),PickLists!$S$6,PickLists!$S$2),PickLists!$S$3),PickLists!$S$9)</f>
        <v>M1</v>
      </c>
      <c r="AB93" s="389"/>
      <c r="AC93" s="307" t="str">
        <f>IF(ISNUMBER($AB93),IF($AB93&gt;$AB$56,IF(OR(Bilanz!$BR93=PickLists!$S$6,Bilanz!$BX93=PickLists!$S$6),PickLists!$S$6,PickLists!$S$2),PickLists!$S$3),PickLists!$S$9)</f>
        <v>M1</v>
      </c>
      <c r="AD93" s="388"/>
      <c r="AE93" s="307" t="str">
        <f>IF(ISNUMBER($AD93),IF($AD93&gt;$AD$56,IF(OR(Bilanz!$BR93=PickLists!$S$6,Bilanz!$BX93=PickLists!$S$6),PickLists!$S$6,PickLists!$S$2),PickLists!$S$3),PickLists!$S$9)</f>
        <v>M1</v>
      </c>
      <c r="AF93" s="389"/>
      <c r="AG93" s="307" t="str">
        <f>IF(ISNUMBER($AF93),IF($AF93&gt;$AF$56,IF(OR(Bilanz!$BR93=PickLists!$S$6,Bilanz!$BX93=PickLists!$S$6),PickLists!$S$6,PickLists!$S$2),PickLists!$S$3),PickLists!$S$9)</f>
        <v>M1</v>
      </c>
      <c r="AH93" s="388"/>
      <c r="AI93" s="307" t="str">
        <f>IF(ISNUMBER($AH93),IF($AH93&gt;$AH$56,IF(OR(Bilanz!$BR93=PickLists!$S$6,Bilanz!$BX93=PickLists!$S$6),PickLists!$S$6,PickLists!$S$2),PickLists!$S$3),PickLists!$S$9)</f>
        <v>M1</v>
      </c>
      <c r="AJ93" s="233"/>
      <c r="AK93" s="234"/>
      <c r="AL93" s="234"/>
      <c r="AM93" s="234"/>
      <c r="AN93" s="234"/>
      <c r="AO93" s="234"/>
    </row>
    <row r="94" spans="1:41" x14ac:dyDescent="0.2">
      <c r="A94" s="324"/>
      <c r="B94" s="360">
        <v>35102</v>
      </c>
      <c r="C94" s="361">
        <v>0.27083333333333298</v>
      </c>
      <c r="D94" s="360">
        <f t="shared" si="0"/>
        <v>35103</v>
      </c>
      <c r="E94" s="361">
        <v>0.27083333333333298</v>
      </c>
      <c r="F94" s="455" t="s">
        <v>2179</v>
      </c>
      <c r="G94" s="74" t="s">
        <v>442</v>
      </c>
      <c r="H94" s="53"/>
      <c r="I94" s="38" t="s">
        <v>433</v>
      </c>
      <c r="J94" s="52"/>
      <c r="K94" s="236">
        <v>0.2</v>
      </c>
      <c r="L94" s="307" t="str">
        <f>IF(ISNUMBER(K94),PickLists!$S$2,PickLists!$S$9)</f>
        <v>V0</v>
      </c>
      <c r="M94" s="229"/>
      <c r="N94" s="285" t="str">
        <f>IF(Data!M94&gt;0,Data!M94*0.023,"")</f>
        <v/>
      </c>
      <c r="O94" s="307" t="str">
        <f>IF(ISTEXT($A94),PickLists!$S$2,PickLists!$S$9)</f>
        <v>M1</v>
      </c>
      <c r="P94" s="456"/>
      <c r="Q94" s="307" t="str">
        <f>IF(ISTEXT($A94),PickLists!$S$2,PickLists!$S$9)</f>
        <v>M1</v>
      </c>
      <c r="R94" s="229"/>
      <c r="S94" s="307" t="str">
        <f>IF(ISTEXT($A94),PickLists!$S$2,PickLists!$S$9)</f>
        <v>M1</v>
      </c>
      <c r="T94" s="389"/>
      <c r="U94" s="307" t="str">
        <f>IF(ISNUMBER($T94),IF($T94&gt;$T$56,IF(OR(Bilanz!$BR94=PickLists!$S$6,Bilanz!$BX94=PickLists!$S$6),PickLists!$S$6,PickLists!$S$2),PickLists!$S$3),PickLists!$S$9)</f>
        <v>M1</v>
      </c>
      <c r="V94" s="388"/>
      <c r="W94" s="307" t="str">
        <f>IF(ISNUMBER($V94),IF($V94&gt;$V$56,IF(OR(Bilanz!$BR94=PickLists!$S$6,Bilanz!$BX94=PickLists!$S$6),PickLists!$S$6,PickLists!$S$2),PickLists!$S$3),PickLists!$S$9)</f>
        <v>M1</v>
      </c>
      <c r="X94" s="389"/>
      <c r="Y94" s="307" t="str">
        <f>IF(ISNUMBER($X94),IF($X94&gt;$X$56,IF(OR(Bilanz!$BR94=PickLists!$S$6,Bilanz!$BX94=PickLists!$S$6),PickLists!$S$6,PickLists!$S$2),PickLists!$S$3),PickLists!$S$9)</f>
        <v>M1</v>
      </c>
      <c r="Z94" s="388"/>
      <c r="AA94" s="307" t="str">
        <f>IF(ISNUMBER($Z94),IF($Z94&gt;$Z$56,IF(OR(Bilanz!$BR94=PickLists!$S$6,Bilanz!$BX94=PickLists!$S$6),PickLists!$S$6,PickLists!$S$2),PickLists!$S$3),PickLists!$S$9)</f>
        <v>M1</v>
      </c>
      <c r="AB94" s="389"/>
      <c r="AC94" s="307" t="str">
        <f>IF(ISNUMBER($AB94),IF($AB94&gt;$AB$56,IF(OR(Bilanz!$BR94=PickLists!$S$6,Bilanz!$BX94=PickLists!$S$6),PickLists!$S$6,PickLists!$S$2),PickLists!$S$3),PickLists!$S$9)</f>
        <v>M1</v>
      </c>
      <c r="AD94" s="388"/>
      <c r="AE94" s="307" t="str">
        <f>IF(ISNUMBER($AD94),IF($AD94&gt;$AD$56,IF(OR(Bilanz!$BR94=PickLists!$S$6,Bilanz!$BX94=PickLists!$S$6),PickLists!$S$6,PickLists!$S$2),PickLists!$S$3),PickLists!$S$9)</f>
        <v>M1</v>
      </c>
      <c r="AF94" s="389"/>
      <c r="AG94" s="307" t="str">
        <f>IF(ISNUMBER($AF94),IF($AF94&gt;$AF$56,IF(OR(Bilanz!$BR94=PickLists!$S$6,Bilanz!$BX94=PickLists!$S$6),PickLists!$S$6,PickLists!$S$2),PickLists!$S$3),PickLists!$S$9)</f>
        <v>M1</v>
      </c>
      <c r="AH94" s="388"/>
      <c r="AI94" s="307" t="str">
        <f>IF(ISNUMBER($AH94),IF($AH94&gt;$AH$56,IF(OR(Bilanz!$BR94=PickLists!$S$6,Bilanz!$BX94=PickLists!$S$6),PickLists!$S$6,PickLists!$S$2),PickLists!$S$3),PickLists!$S$9)</f>
        <v>M1</v>
      </c>
      <c r="AJ94" s="233"/>
      <c r="AK94" s="234"/>
      <c r="AL94" s="234"/>
      <c r="AM94" s="234"/>
      <c r="AN94" s="234"/>
      <c r="AO94" s="234"/>
    </row>
    <row r="95" spans="1:41" x14ac:dyDescent="0.2">
      <c r="A95" s="324" t="s">
        <v>771</v>
      </c>
      <c r="B95" s="360">
        <v>35103</v>
      </c>
      <c r="C95" s="361">
        <v>0.27083333333333298</v>
      </c>
      <c r="D95" s="360">
        <f t="shared" si="0"/>
        <v>35104</v>
      </c>
      <c r="E95" s="361">
        <v>0.27083333333333298</v>
      </c>
      <c r="F95" s="455" t="s">
        <v>2179</v>
      </c>
      <c r="G95" s="74" t="s">
        <v>442</v>
      </c>
      <c r="H95" s="53" t="s">
        <v>508</v>
      </c>
      <c r="I95" s="38"/>
      <c r="J95" s="52"/>
      <c r="K95" s="236">
        <v>3.2</v>
      </c>
      <c r="L95" s="307" t="str">
        <f>IF(ISNUMBER(K95),PickLists!$S$2,PickLists!$S$9)</f>
        <v>V0</v>
      </c>
      <c r="M95" s="229">
        <v>106.3</v>
      </c>
      <c r="N95" s="285">
        <f>IF(Data!M95&gt;0,Data!M95*0.023,"")</f>
        <v>2.4449000000000001</v>
      </c>
      <c r="O95" s="307" t="str">
        <f>IF(ISTEXT($A95),PickLists!$S$2,PickLists!$S$9)</f>
        <v>V0</v>
      </c>
      <c r="P95" s="456">
        <v>4</v>
      </c>
      <c r="Q95" s="307" t="str">
        <f>IF(ISTEXT($A95),PickLists!$S$2,PickLists!$S$9)</f>
        <v>V0</v>
      </c>
      <c r="R95" s="229">
        <v>61.7</v>
      </c>
      <c r="S95" s="307" t="str">
        <f>IF(ISTEXT($A95),PickLists!$S$2,PickLists!$S$9)</f>
        <v>V0</v>
      </c>
      <c r="T95" s="389">
        <v>0.39200000000000002</v>
      </c>
      <c r="U95" s="307" t="str">
        <f>IF(ISNUMBER($T95),IF($T95&gt;$T$56,IF(OR(Bilanz!$BR95=PickLists!$S$6,Bilanz!$BX95=PickLists!$S$6),PickLists!$S$6,PickLists!$S$2),PickLists!$S$3),PickLists!$S$9)</f>
        <v>V0</v>
      </c>
      <c r="V95" s="388">
        <v>1.7744154261753085</v>
      </c>
      <c r="W95" s="307" t="str">
        <f>IF(ISNUMBER($V95),IF($V95&gt;$V$56,IF(OR(Bilanz!$BR95=PickLists!$S$6,Bilanz!$BX95=PickLists!$S$6),PickLists!$S$6,PickLists!$S$2),PickLists!$S$3),PickLists!$S$9)</f>
        <v>V0</v>
      </c>
      <c r="X95" s="389">
        <v>1.1572306218900295</v>
      </c>
      <c r="Y95" s="307" t="str">
        <f>IF(ISNUMBER($X95),IF($X95&gt;$X$56,IF(OR(Bilanz!$BR95=PickLists!$S$6,Bilanz!$BX95=PickLists!$S$6),PickLists!$S$6,PickLists!$S$2),PickLists!$S$3),PickLists!$S$9)</f>
        <v>V0</v>
      </c>
      <c r="Z95" s="388">
        <v>0.219</v>
      </c>
      <c r="AA95" s="307" t="str">
        <f>IF(ISNUMBER($Z95),IF($Z95&gt;$Z$56,IF(OR(Bilanz!$BR95=PickLists!$S$6,Bilanz!$BX95=PickLists!$S$6),PickLists!$S$6,PickLists!$S$2),PickLists!$S$3),PickLists!$S$9)</f>
        <v>V0</v>
      </c>
      <c r="AB95" s="389">
        <v>1.2920421752868783</v>
      </c>
      <c r="AC95" s="307" t="str">
        <f>IF(ISNUMBER($AB95),IF($AB95&gt;$AB$56,IF(OR(Bilanz!$BR95=PickLists!$S$6,Bilanz!$BX95=PickLists!$S$6),PickLists!$S$6,PickLists!$S$2),PickLists!$S$3),PickLists!$S$9)</f>
        <v>V0</v>
      </c>
      <c r="AD95" s="388">
        <v>7.9000000000000001E-2</v>
      </c>
      <c r="AE95" s="307" t="str">
        <f>IF(ISNUMBER($AD95),IF($AD95&gt;$AD$56,IF(OR(Bilanz!$BR95=PickLists!$S$6,Bilanz!$BX95=PickLists!$S$6),PickLists!$S$6,PickLists!$S$2),PickLists!$S$3),PickLists!$S$9)</f>
        <v>V0</v>
      </c>
      <c r="AF95" s="389">
        <v>0.05</v>
      </c>
      <c r="AG95" s="307" t="str">
        <f>IF(ISNUMBER($AF95),IF($AF95&gt;$AF$56,IF(OR(Bilanz!$BR95=PickLists!$S$6,Bilanz!$BX95=PickLists!$S$6),PickLists!$S$6,PickLists!$S$2),PickLists!$S$3),PickLists!$S$9)</f>
        <v>V0</v>
      </c>
      <c r="AH95" s="388">
        <v>0.20300000000000001</v>
      </c>
      <c r="AI95" s="307" t="str">
        <f>IF(ISNUMBER($AH95),IF($AH95&gt;$AH$56,IF(OR(Bilanz!$BR95=PickLists!$S$6,Bilanz!$BX95=PickLists!$S$6),PickLists!$S$6,PickLists!$S$2),PickLists!$S$3),PickLists!$S$9)</f>
        <v>V0</v>
      </c>
      <c r="AJ95" s="233"/>
      <c r="AK95" s="234"/>
      <c r="AL95" s="234"/>
      <c r="AM95" s="234"/>
      <c r="AN95" s="234"/>
      <c r="AO95" s="234"/>
    </row>
    <row r="96" spans="1:41" x14ac:dyDescent="0.2">
      <c r="A96" s="324"/>
      <c r="B96" s="360">
        <v>35104</v>
      </c>
      <c r="C96" s="361">
        <v>0.27083333333333298</v>
      </c>
      <c r="D96" s="360">
        <f t="shared" si="0"/>
        <v>35105</v>
      </c>
      <c r="E96" s="361">
        <v>0.27083333333333298</v>
      </c>
      <c r="F96" s="455" t="s">
        <v>2179</v>
      </c>
      <c r="G96" s="74" t="s">
        <v>440</v>
      </c>
      <c r="H96" s="53"/>
      <c r="I96" s="38"/>
      <c r="J96" s="52"/>
      <c r="K96" s="236"/>
      <c r="L96" s="307" t="str">
        <f>IF(ISNUMBER(K96),PickLists!$S$2,PickLists!$S$9)</f>
        <v>M1</v>
      </c>
      <c r="M96" s="229"/>
      <c r="N96" s="285" t="str">
        <f>IF(Data!M96&gt;0,Data!M96*0.023,"")</f>
        <v/>
      </c>
      <c r="O96" s="307" t="str">
        <f>IF(ISTEXT($A96),PickLists!$S$2,PickLists!$S$9)</f>
        <v>M1</v>
      </c>
      <c r="P96" s="456"/>
      <c r="Q96" s="307" t="str">
        <f>IF(ISTEXT($A96),PickLists!$S$2,PickLists!$S$9)</f>
        <v>M1</v>
      </c>
      <c r="R96" s="229"/>
      <c r="S96" s="307" t="str">
        <f>IF(ISTEXT($A96),PickLists!$S$2,PickLists!$S$9)</f>
        <v>M1</v>
      </c>
      <c r="T96" s="389"/>
      <c r="U96" s="307" t="str">
        <f>IF(ISNUMBER($T96),IF($T96&gt;$T$56,IF(OR(Bilanz!$BR96=PickLists!$S$6,Bilanz!$BX96=PickLists!$S$6),PickLists!$S$6,PickLists!$S$2),PickLists!$S$3),PickLists!$S$9)</f>
        <v>M1</v>
      </c>
      <c r="V96" s="388"/>
      <c r="W96" s="307" t="str">
        <f>IF(ISNUMBER($V96),IF($V96&gt;$V$56,IF(OR(Bilanz!$BR96=PickLists!$S$6,Bilanz!$BX96=PickLists!$S$6),PickLists!$S$6,PickLists!$S$2),PickLists!$S$3),PickLists!$S$9)</f>
        <v>M1</v>
      </c>
      <c r="X96" s="389"/>
      <c r="Y96" s="307" t="str">
        <f>IF(ISNUMBER($X96),IF($X96&gt;$X$56,IF(OR(Bilanz!$BR96=PickLists!$S$6,Bilanz!$BX96=PickLists!$S$6),PickLists!$S$6,PickLists!$S$2),PickLists!$S$3),PickLists!$S$9)</f>
        <v>M1</v>
      </c>
      <c r="Z96" s="388"/>
      <c r="AA96" s="307" t="str">
        <f>IF(ISNUMBER($Z96),IF($Z96&gt;$Z$56,IF(OR(Bilanz!$BR96=PickLists!$S$6,Bilanz!$BX96=PickLists!$S$6),PickLists!$S$6,PickLists!$S$2),PickLists!$S$3),PickLists!$S$9)</f>
        <v>M1</v>
      </c>
      <c r="AB96" s="389"/>
      <c r="AC96" s="307" t="str">
        <f>IF(ISNUMBER($AB96),IF($AB96&gt;$AB$56,IF(OR(Bilanz!$BR96=PickLists!$S$6,Bilanz!$BX96=PickLists!$S$6),PickLists!$S$6,PickLists!$S$2),PickLists!$S$3),PickLists!$S$9)</f>
        <v>M1</v>
      </c>
      <c r="AD96" s="388"/>
      <c r="AE96" s="307" t="str">
        <f>IF(ISNUMBER($AD96),IF($AD96&gt;$AD$56,IF(OR(Bilanz!$BR96=PickLists!$S$6,Bilanz!$BX96=PickLists!$S$6),PickLists!$S$6,PickLists!$S$2),PickLists!$S$3),PickLists!$S$9)</f>
        <v>M1</v>
      </c>
      <c r="AF96" s="389"/>
      <c r="AG96" s="307" t="str">
        <f>IF(ISNUMBER($AF96),IF($AF96&gt;$AF$56,IF(OR(Bilanz!$BR96=PickLists!$S$6,Bilanz!$BX96=PickLists!$S$6),PickLists!$S$6,PickLists!$S$2),PickLists!$S$3),PickLists!$S$9)</f>
        <v>M1</v>
      </c>
      <c r="AH96" s="388"/>
      <c r="AI96" s="307" t="str">
        <f>IF(ISNUMBER($AH96),IF($AH96&gt;$AH$56,IF(OR(Bilanz!$BR96=PickLists!$S$6,Bilanz!$BX96=PickLists!$S$6),PickLists!$S$6,PickLists!$S$2),PickLists!$S$3),PickLists!$S$9)</f>
        <v>M1</v>
      </c>
      <c r="AJ96" s="233"/>
      <c r="AK96" s="234"/>
      <c r="AL96" s="234"/>
      <c r="AM96" s="234"/>
      <c r="AN96" s="234"/>
      <c r="AO96" s="234"/>
    </row>
    <row r="97" spans="1:41" x14ac:dyDescent="0.2">
      <c r="A97" s="324" t="s">
        <v>772</v>
      </c>
      <c r="B97" s="360">
        <v>35105</v>
      </c>
      <c r="C97" s="361">
        <v>0.27083333333333298</v>
      </c>
      <c r="D97" s="360">
        <f t="shared" si="0"/>
        <v>35106</v>
      </c>
      <c r="E97" s="361">
        <v>0.27083333333333298</v>
      </c>
      <c r="F97" s="455" t="s">
        <v>2179</v>
      </c>
      <c r="G97" s="74" t="s">
        <v>442</v>
      </c>
      <c r="H97" s="53" t="s">
        <v>508</v>
      </c>
      <c r="I97" s="38"/>
      <c r="J97" s="52"/>
      <c r="K97" s="236">
        <v>0.5</v>
      </c>
      <c r="L97" s="307" t="str">
        <f>IF(ISNUMBER(K97),PickLists!$S$2,PickLists!$S$9)</f>
        <v>V0</v>
      </c>
      <c r="M97" s="229">
        <v>11.4</v>
      </c>
      <c r="N97" s="285">
        <f>IF(Data!M97&gt;0,Data!M97*0.023,"")</f>
        <v>0.26219999999999999</v>
      </c>
      <c r="O97" s="307" t="str">
        <f>IF(ISTEXT($A97),PickLists!$S$2,PickLists!$S$9)</f>
        <v>V0</v>
      </c>
      <c r="P97" s="456">
        <v>4.4400000000000004</v>
      </c>
      <c r="Q97" s="307" t="str">
        <f>IF(ISTEXT($A97),PickLists!$S$2,PickLists!$S$9)</f>
        <v>V0</v>
      </c>
      <c r="R97" s="229">
        <v>30.5</v>
      </c>
      <c r="S97" s="307" t="str">
        <f>IF(ISTEXT($A97),PickLists!$S$2,PickLists!$S$9)</f>
        <v>V0</v>
      </c>
      <c r="T97" s="389">
        <v>0.46600000000000003</v>
      </c>
      <c r="U97" s="307" t="str">
        <f>IF(ISNUMBER($T97),IF($T97&gt;$T$56,IF(OR(Bilanz!$BR97=PickLists!$S$6,Bilanz!$BX97=PickLists!$S$6),PickLists!$S$6,PickLists!$S$2),PickLists!$S$3),PickLists!$S$9)</f>
        <v>V0</v>
      </c>
      <c r="V97" s="388">
        <v>0.75946335618095318</v>
      </c>
      <c r="W97" s="307" t="str">
        <f>IF(ISNUMBER($V97),IF($V97&gt;$V$56,IF(OR(Bilanz!$BR97=PickLists!$S$6,Bilanz!$BX97=PickLists!$S$6),PickLists!$S$6,PickLists!$S$2),PickLists!$S$3),PickLists!$S$9)</f>
        <v>V0</v>
      </c>
      <c r="X97" s="389">
        <v>0.94995049030834255</v>
      </c>
      <c r="Y97" s="307" t="str">
        <f>IF(ISNUMBER($X97),IF($X97&gt;$X$56,IF(OR(Bilanz!$BR97=PickLists!$S$6,Bilanz!$BX97=PickLists!$S$6),PickLists!$S$6,PickLists!$S$2),PickLists!$S$3),PickLists!$S$9)</f>
        <v>V0</v>
      </c>
      <c r="Z97" s="388">
        <v>0.42499999999999999</v>
      </c>
      <c r="AA97" s="307" t="str">
        <f>IF(ISNUMBER($Z97),IF($Z97&gt;$Z$56,IF(OR(Bilanz!$BR97=PickLists!$S$6,Bilanz!$BX97=PickLists!$S$6),PickLists!$S$6,PickLists!$S$2),PickLists!$S$3),PickLists!$S$9)</f>
        <v>V0</v>
      </c>
      <c r="AB97" s="389">
        <v>0.9426317312489606</v>
      </c>
      <c r="AC97" s="307" t="str">
        <f>IF(ISNUMBER($AB97),IF($AB97&gt;$AB$56,IF(OR(Bilanz!$BR97=PickLists!$S$6,Bilanz!$BX97=PickLists!$S$6),PickLists!$S$6,PickLists!$S$2),PickLists!$S$3),PickLists!$S$9)</f>
        <v>V0</v>
      </c>
      <c r="AD97" s="388">
        <v>0.13400000000000001</v>
      </c>
      <c r="AE97" s="307" t="str">
        <f>IF(ISNUMBER($AD97),IF($AD97&gt;$AD$56,IF(OR(Bilanz!$BR97=PickLists!$S$6,Bilanz!$BX97=PickLists!$S$6),PickLists!$S$6,PickLists!$S$2),PickLists!$S$3),PickLists!$S$9)</f>
        <v>V0</v>
      </c>
      <c r="AF97" s="389">
        <v>8.1000000000000003E-2</v>
      </c>
      <c r="AG97" s="307" t="str">
        <f>IF(ISNUMBER($AF97),IF($AF97&gt;$AF$56,IF(OR(Bilanz!$BR97=PickLists!$S$6,Bilanz!$BX97=PickLists!$S$6),PickLists!$S$6,PickLists!$S$2),PickLists!$S$3),PickLists!$S$9)</f>
        <v>V0</v>
      </c>
      <c r="AH97" s="388">
        <v>0.314</v>
      </c>
      <c r="AI97" s="307" t="str">
        <f>IF(ISNUMBER($AH97),IF($AH97&gt;$AH$56,IF(OR(Bilanz!$BR97=PickLists!$S$6,Bilanz!$BX97=PickLists!$S$6),PickLists!$S$6,PickLists!$S$2),PickLists!$S$3),PickLists!$S$9)</f>
        <v>V0</v>
      </c>
      <c r="AJ97" s="233"/>
      <c r="AK97" s="234"/>
      <c r="AL97" s="234"/>
      <c r="AM97" s="234"/>
      <c r="AN97" s="234"/>
      <c r="AO97" s="234"/>
    </row>
    <row r="98" spans="1:41" x14ac:dyDescent="0.2">
      <c r="A98" s="324"/>
      <c r="B98" s="360">
        <v>35106</v>
      </c>
      <c r="C98" s="361">
        <v>0.27083333333333298</v>
      </c>
      <c r="D98" s="360">
        <f t="shared" si="0"/>
        <v>35107</v>
      </c>
      <c r="E98" s="361">
        <v>0.27083333333333298</v>
      </c>
      <c r="F98" s="455" t="s">
        <v>2179</v>
      </c>
      <c r="G98" s="74" t="s">
        <v>440</v>
      </c>
      <c r="H98" s="53"/>
      <c r="I98" s="38"/>
      <c r="J98" s="52"/>
      <c r="K98" s="236"/>
      <c r="L98" s="307" t="str">
        <f>IF(ISNUMBER(K98),PickLists!$S$2,PickLists!$S$9)</f>
        <v>M1</v>
      </c>
      <c r="M98" s="229"/>
      <c r="N98" s="285" t="str">
        <f>IF(Data!M98&gt;0,Data!M98*0.023,"")</f>
        <v/>
      </c>
      <c r="O98" s="307" t="str">
        <f>IF(ISTEXT($A98),PickLists!$S$2,PickLists!$S$9)</f>
        <v>M1</v>
      </c>
      <c r="P98" s="456"/>
      <c r="Q98" s="307" t="str">
        <f>IF(ISTEXT($A98),PickLists!$S$2,PickLists!$S$9)</f>
        <v>M1</v>
      </c>
      <c r="R98" s="229"/>
      <c r="S98" s="307" t="str">
        <f>IF(ISTEXT($A98),PickLists!$S$2,PickLists!$S$9)</f>
        <v>M1</v>
      </c>
      <c r="T98" s="389"/>
      <c r="U98" s="307" t="str">
        <f>IF(ISNUMBER($T98),IF($T98&gt;$T$56,IF(OR(Bilanz!$BR98=PickLists!$S$6,Bilanz!$BX98=PickLists!$S$6),PickLists!$S$6,PickLists!$S$2),PickLists!$S$3),PickLists!$S$9)</f>
        <v>M1</v>
      </c>
      <c r="V98" s="388"/>
      <c r="W98" s="307" t="str">
        <f>IF(ISNUMBER($V98),IF($V98&gt;$V$56,IF(OR(Bilanz!$BR98=PickLists!$S$6,Bilanz!$BX98=PickLists!$S$6),PickLists!$S$6,PickLists!$S$2),PickLists!$S$3),PickLists!$S$9)</f>
        <v>M1</v>
      </c>
      <c r="X98" s="389"/>
      <c r="Y98" s="307" t="str">
        <f>IF(ISNUMBER($X98),IF($X98&gt;$X$56,IF(OR(Bilanz!$BR98=PickLists!$S$6,Bilanz!$BX98=PickLists!$S$6),PickLists!$S$6,PickLists!$S$2),PickLists!$S$3),PickLists!$S$9)</f>
        <v>M1</v>
      </c>
      <c r="Z98" s="388"/>
      <c r="AA98" s="307" t="str">
        <f>IF(ISNUMBER($Z98),IF($Z98&gt;$Z$56,IF(OR(Bilanz!$BR98=PickLists!$S$6,Bilanz!$BX98=PickLists!$S$6),PickLists!$S$6,PickLists!$S$2),PickLists!$S$3),PickLists!$S$9)</f>
        <v>M1</v>
      </c>
      <c r="AB98" s="389"/>
      <c r="AC98" s="307" t="str">
        <f>IF(ISNUMBER($AB98),IF($AB98&gt;$AB$56,IF(OR(Bilanz!$BR98=PickLists!$S$6,Bilanz!$BX98=PickLists!$S$6),PickLists!$S$6,PickLists!$S$2),PickLists!$S$3),PickLists!$S$9)</f>
        <v>M1</v>
      </c>
      <c r="AD98" s="388"/>
      <c r="AE98" s="307" t="str">
        <f>IF(ISNUMBER($AD98),IF($AD98&gt;$AD$56,IF(OR(Bilanz!$BR98=PickLists!$S$6,Bilanz!$BX98=PickLists!$S$6),PickLists!$S$6,PickLists!$S$2),PickLists!$S$3),PickLists!$S$9)</f>
        <v>M1</v>
      </c>
      <c r="AF98" s="389"/>
      <c r="AG98" s="307" t="str">
        <f>IF(ISNUMBER($AF98),IF($AF98&gt;$AF$56,IF(OR(Bilanz!$BR98=PickLists!$S$6,Bilanz!$BX98=PickLists!$S$6),PickLists!$S$6,PickLists!$S$2),PickLists!$S$3),PickLists!$S$9)</f>
        <v>M1</v>
      </c>
      <c r="AH98" s="388"/>
      <c r="AI98" s="307" t="str">
        <f>IF(ISNUMBER($AH98),IF($AH98&gt;$AH$56,IF(OR(Bilanz!$BR98=PickLists!$S$6,Bilanz!$BX98=PickLists!$S$6),PickLists!$S$6,PickLists!$S$2),PickLists!$S$3),PickLists!$S$9)</f>
        <v>M1</v>
      </c>
      <c r="AJ98" s="233"/>
      <c r="AK98" s="234"/>
      <c r="AL98" s="234"/>
      <c r="AM98" s="234"/>
      <c r="AN98" s="234"/>
      <c r="AO98" s="234"/>
    </row>
    <row r="99" spans="1:41" x14ac:dyDescent="0.2">
      <c r="A99" s="324" t="s">
        <v>773</v>
      </c>
      <c r="B99" s="360">
        <v>35107</v>
      </c>
      <c r="C99" s="361">
        <v>0.27083333333333298</v>
      </c>
      <c r="D99" s="360">
        <f t="shared" si="0"/>
        <v>35108</v>
      </c>
      <c r="E99" s="361">
        <v>0.27083333333333298</v>
      </c>
      <c r="F99" s="455" t="s">
        <v>2179</v>
      </c>
      <c r="G99" s="74" t="s">
        <v>442</v>
      </c>
      <c r="H99" s="53" t="s">
        <v>508</v>
      </c>
      <c r="I99" s="38"/>
      <c r="J99" s="52"/>
      <c r="K99" s="236">
        <v>0.6</v>
      </c>
      <c r="L99" s="307" t="str">
        <f>IF(ISNUMBER(K99),PickLists!$S$2,PickLists!$S$9)</f>
        <v>V0</v>
      </c>
      <c r="M99" s="229">
        <v>13</v>
      </c>
      <c r="N99" s="285">
        <f>IF(Data!M99&gt;0,Data!M99*0.023,"")</f>
        <v>0.29899999999999999</v>
      </c>
      <c r="O99" s="307" t="str">
        <f>IF(ISTEXT($A99),PickLists!$S$2,PickLists!$S$9)</f>
        <v>V0</v>
      </c>
      <c r="P99" s="456">
        <v>4.59</v>
      </c>
      <c r="Q99" s="307" t="str">
        <f>IF(ISTEXT($A99),PickLists!$S$2,PickLists!$S$9)</f>
        <v>V0</v>
      </c>
      <c r="R99" s="229">
        <v>23.1</v>
      </c>
      <c r="S99" s="307" t="str">
        <f>IF(ISTEXT($A99),PickLists!$S$2,PickLists!$S$9)</f>
        <v>V0</v>
      </c>
      <c r="T99" s="389">
        <v>0.187</v>
      </c>
      <c r="U99" s="307" t="str">
        <f>IF(ISNUMBER($T99),IF($T99&gt;$T$56,IF(OR(Bilanz!$BR99=PickLists!$S$6,Bilanz!$BX99=PickLists!$S$6),PickLists!$S$6,PickLists!$S$2),PickLists!$S$3),PickLists!$S$9)</f>
        <v>V0</v>
      </c>
      <c r="V99" s="388">
        <v>0.62257019917748557</v>
      </c>
      <c r="W99" s="307" t="str">
        <f>IF(ISNUMBER($V99),IF($V99&gt;$V$56,IF(OR(Bilanz!$BR99=PickLists!$S$6,Bilanz!$BX99=PickLists!$S$6),PickLists!$S$6,PickLists!$S$2),PickLists!$S$3),PickLists!$S$9)</f>
        <v>V0</v>
      </c>
      <c r="X99" s="389">
        <v>0.72965276592200867</v>
      </c>
      <c r="Y99" s="307" t="str">
        <f>IF(ISNUMBER($X99),IF($X99&gt;$X$56,IF(OR(Bilanz!$BR99=PickLists!$S$6,Bilanz!$BX99=PickLists!$S$6),PickLists!$S$6,PickLists!$S$2),PickLists!$S$3),PickLists!$S$9)</f>
        <v>V0</v>
      </c>
      <c r="Z99" s="388">
        <v>0.29199999999999998</v>
      </c>
      <c r="AA99" s="307" t="str">
        <f>IF(ISNUMBER($Z99),IF($Z99&gt;$Z$56,IF(OR(Bilanz!$BR99=PickLists!$S$6,Bilanz!$BX99=PickLists!$S$6),PickLists!$S$6,PickLists!$S$2),PickLists!$S$3),PickLists!$S$9)</f>
        <v>V0</v>
      </c>
      <c r="AB99" s="389">
        <v>0.65922103775153829</v>
      </c>
      <c r="AC99" s="307" t="str">
        <f>IF(ISNUMBER($AB99),IF($AB99&gt;$AB$56,IF(OR(Bilanz!$BR99=PickLists!$S$6,Bilanz!$BX99=PickLists!$S$6),PickLists!$S$6,PickLists!$S$2),PickLists!$S$3),PickLists!$S$9)</f>
        <v>V0</v>
      </c>
      <c r="AD99" s="388">
        <v>0.10199999999999999</v>
      </c>
      <c r="AE99" s="307" t="str">
        <f>IF(ISNUMBER($AD99),IF($AD99&gt;$AD$56,IF(OR(Bilanz!$BR99=PickLists!$S$6,Bilanz!$BX99=PickLists!$S$6),PickLists!$S$6,PickLists!$S$2),PickLists!$S$3),PickLists!$S$9)</f>
        <v>V0</v>
      </c>
      <c r="AF99" s="389">
        <v>8.8999999999999996E-2</v>
      </c>
      <c r="AG99" s="307" t="str">
        <f>IF(ISNUMBER($AF99),IF($AF99&gt;$AF$56,IF(OR(Bilanz!$BR99=PickLists!$S$6,Bilanz!$BX99=PickLists!$S$6),PickLists!$S$6,PickLists!$S$2),PickLists!$S$3),PickLists!$S$9)</f>
        <v>V0</v>
      </c>
      <c r="AH99" s="388">
        <v>0.40100000000000002</v>
      </c>
      <c r="AI99" s="307" t="str">
        <f>IF(ISNUMBER($AH99),IF($AH99&gt;$AH$56,IF(OR(Bilanz!$BR99=PickLists!$S$6,Bilanz!$BX99=PickLists!$S$6),PickLists!$S$6,PickLists!$S$2),PickLists!$S$3),PickLists!$S$9)</f>
        <v>V0</v>
      </c>
      <c r="AJ99" s="233"/>
      <c r="AK99" s="234"/>
      <c r="AL99" s="234"/>
      <c r="AM99" s="234"/>
      <c r="AN99" s="234"/>
      <c r="AO99" s="234"/>
    </row>
    <row r="100" spans="1:41" x14ac:dyDescent="0.2">
      <c r="A100" s="324" t="s">
        <v>774</v>
      </c>
      <c r="B100" s="360">
        <v>35108</v>
      </c>
      <c r="C100" s="361">
        <v>0.27083333333333298</v>
      </c>
      <c r="D100" s="360">
        <f t="shared" si="0"/>
        <v>35109</v>
      </c>
      <c r="E100" s="361">
        <v>0.27083333333333298</v>
      </c>
      <c r="F100" s="455" t="s">
        <v>2179</v>
      </c>
      <c r="G100" s="74" t="s">
        <v>442</v>
      </c>
      <c r="H100" s="53" t="s">
        <v>508</v>
      </c>
      <c r="I100" s="38"/>
      <c r="J100" s="52"/>
      <c r="K100" s="236">
        <v>2.8</v>
      </c>
      <c r="L100" s="307" t="str">
        <f>IF(ISNUMBER(K100),PickLists!$S$2,PickLists!$S$9)</f>
        <v>V0</v>
      </c>
      <c r="M100" s="229">
        <v>89.9</v>
      </c>
      <c r="N100" s="285">
        <f>IF(Data!M100&gt;0,Data!M100*0.023,"")</f>
        <v>2.0677000000000003</v>
      </c>
      <c r="O100" s="307" t="str">
        <f>IF(ISTEXT($A100),PickLists!$S$2,PickLists!$S$9)</f>
        <v>V0</v>
      </c>
      <c r="P100" s="456">
        <v>4.42</v>
      </c>
      <c r="Q100" s="307" t="str">
        <f>IF(ISTEXT($A100),PickLists!$S$2,PickLists!$S$9)</f>
        <v>V0</v>
      </c>
      <c r="R100" s="229">
        <v>23.2</v>
      </c>
      <c r="S100" s="307" t="str">
        <f>IF(ISTEXT($A100),PickLists!$S$2,PickLists!$S$9)</f>
        <v>V0</v>
      </c>
      <c r="T100" s="389">
        <v>4.7E-2</v>
      </c>
      <c r="U100" s="307" t="str">
        <f>IF(ISNUMBER($T100),IF($T100&gt;$T$56,IF(OR(Bilanz!$BR100=PickLists!$S$6,Bilanz!$BX100=PickLists!$S$6),PickLists!$S$6,PickLists!$S$2),PickLists!$S$3),PickLists!$S$9)</f>
        <v>V0</v>
      </c>
      <c r="V100" s="388">
        <v>0.69982673332795742</v>
      </c>
      <c r="W100" s="307" t="str">
        <f>IF(ISNUMBER($V100),IF($V100&gt;$V$56,IF(OR(Bilanz!$BR100=PickLists!$S$6,Bilanz!$BX100=PickLists!$S$6),PickLists!$S$6,PickLists!$S$2),PickLists!$S$3),PickLists!$S$9)</f>
        <v>V0</v>
      </c>
      <c r="X100" s="389">
        <v>0.31475871832774666</v>
      </c>
      <c r="Y100" s="307" t="str">
        <f>IF(ISNUMBER($X100),IF($X100&gt;$X$56,IF(OR(Bilanz!$BR100=PickLists!$S$6,Bilanz!$BX100=PickLists!$S$6),PickLists!$S$6,PickLists!$S$2),PickLists!$S$3),PickLists!$S$9)</f>
        <v>V0</v>
      </c>
      <c r="Z100" s="388">
        <v>7.4999999999999997E-2</v>
      </c>
      <c r="AA100" s="307" t="str">
        <f>IF(ISNUMBER($Z100),IF($Z100&gt;$Z$56,IF(OR(Bilanz!$BR100=PickLists!$S$6,Bilanz!$BX100=PickLists!$S$6),PickLists!$S$6,PickLists!$S$2),PickLists!$S$3),PickLists!$S$9)</f>
        <v>V0</v>
      </c>
      <c r="AB100" s="389">
        <v>0.29583417595210376</v>
      </c>
      <c r="AC100" s="307" t="str">
        <f>IF(ISNUMBER($AB100),IF($AB100&gt;$AB$56,IF(OR(Bilanz!$BR100=PickLists!$S$6,Bilanz!$BX100=PickLists!$S$6),PickLists!$S$6,PickLists!$S$2),PickLists!$S$3),PickLists!$S$9)</f>
        <v>V0</v>
      </c>
      <c r="AD100" s="388">
        <v>4.1000000000000002E-2</v>
      </c>
      <c r="AE100" s="307" t="str">
        <f>IF(ISNUMBER($AD100),IF($AD100&gt;$AD$56,IF(OR(Bilanz!$BR100=PickLists!$S$6,Bilanz!$BX100=PickLists!$S$6),PickLists!$S$6,PickLists!$S$2),PickLists!$S$3),PickLists!$S$9)</f>
        <v>V0</v>
      </c>
      <c r="AF100" s="389">
        <v>0.04</v>
      </c>
      <c r="AG100" s="307" t="str">
        <f>IF(ISNUMBER($AF100),IF($AF100&gt;$AF$56,IF(OR(Bilanz!$BR100=PickLists!$S$6,Bilanz!$BX100=PickLists!$S$6),PickLists!$S$6,PickLists!$S$2),PickLists!$S$3),PickLists!$S$9)</f>
        <v>V0</v>
      </c>
      <c r="AH100" s="388">
        <v>0.17799999999999999</v>
      </c>
      <c r="AI100" s="307" t="str">
        <f>IF(ISNUMBER($AH100),IF($AH100&gt;$AH$56,IF(OR(Bilanz!$BR100=PickLists!$S$6,Bilanz!$BX100=PickLists!$S$6),PickLists!$S$6,PickLists!$S$2),PickLists!$S$3),PickLists!$S$9)</f>
        <v>V0</v>
      </c>
      <c r="AJ100" s="233"/>
      <c r="AK100" s="234"/>
      <c r="AL100" s="234"/>
      <c r="AM100" s="234"/>
      <c r="AN100" s="234"/>
      <c r="AO100" s="234"/>
    </row>
    <row r="101" spans="1:41" x14ac:dyDescent="0.2">
      <c r="A101" s="324" t="s">
        <v>775</v>
      </c>
      <c r="B101" s="360">
        <v>35109</v>
      </c>
      <c r="C101" s="361">
        <v>0.27083333333333298</v>
      </c>
      <c r="D101" s="360">
        <f t="shared" si="0"/>
        <v>35110</v>
      </c>
      <c r="E101" s="361">
        <v>0.27083333333333298</v>
      </c>
      <c r="F101" s="455" t="s">
        <v>2179</v>
      </c>
      <c r="G101" s="74" t="s">
        <v>442</v>
      </c>
      <c r="H101" s="53" t="s">
        <v>508</v>
      </c>
      <c r="I101" s="38"/>
      <c r="J101" s="52"/>
      <c r="K101" s="236">
        <v>11.6</v>
      </c>
      <c r="L101" s="307" t="str">
        <f>IF(ISNUMBER(K101),PickLists!$S$2,PickLists!$S$9)</f>
        <v>V0</v>
      </c>
      <c r="M101" s="229">
        <v>464.4</v>
      </c>
      <c r="N101" s="285">
        <f>IF(Data!M101&gt;0,Data!M101*0.023,"")</f>
        <v>10.681199999999999</v>
      </c>
      <c r="O101" s="307" t="str">
        <f>IF(ISTEXT($A101),PickLists!$S$2,PickLists!$S$9)</f>
        <v>V0</v>
      </c>
      <c r="P101" s="456">
        <v>4.22</v>
      </c>
      <c r="Q101" s="307" t="str">
        <f>IF(ISTEXT($A101),PickLists!$S$2,PickLists!$S$9)</f>
        <v>V0</v>
      </c>
      <c r="R101" s="229">
        <v>36</v>
      </c>
      <c r="S101" s="307" t="str">
        <f>IF(ISTEXT($A101),PickLists!$S$2,PickLists!$S$9)</f>
        <v>V0</v>
      </c>
      <c r="T101" s="389">
        <v>6.4000000000000001E-2</v>
      </c>
      <c r="U101" s="307" t="str">
        <f>IF(ISNUMBER($T101),IF($T101&gt;$T$56,IF(OR(Bilanz!$BR101=PickLists!$S$6,Bilanz!$BX101=PickLists!$S$6),PickLists!$S$6,PickLists!$S$2),PickLists!$S$3),PickLists!$S$9)</f>
        <v>V0</v>
      </c>
      <c r="V101" s="388">
        <v>0.86811947584872184</v>
      </c>
      <c r="W101" s="307" t="str">
        <f>IF(ISNUMBER($V101),IF($V101&gt;$V$56,IF(OR(Bilanz!$BR101=PickLists!$S$6,Bilanz!$BX101=PickLists!$S$6),PickLists!$S$6,PickLists!$S$2),PickLists!$S$3),PickLists!$S$9)</f>
        <v>V0</v>
      </c>
      <c r="X101" s="389">
        <v>0.55508350856738353</v>
      </c>
      <c r="Y101" s="307" t="str">
        <f>IF(ISNUMBER($X101),IF($X101&gt;$X$56,IF(OR(Bilanz!$BR101=PickLists!$S$6,Bilanz!$BX101=PickLists!$S$6),PickLists!$S$6,PickLists!$S$2),PickLists!$S$3),PickLists!$S$9)</f>
        <v>V0</v>
      </c>
      <c r="Z101" s="388">
        <v>2.5000000000000001E-2</v>
      </c>
      <c r="AA101" s="307" t="str">
        <f>IF(ISNUMBER($Z101),IF($Z101&gt;$Z$56,IF(OR(Bilanz!$BR101=PickLists!$S$6,Bilanz!$BX101=PickLists!$S$6),PickLists!$S$6,PickLists!$S$2),PickLists!$S$3),PickLists!$S$9)</f>
        <v>V0</v>
      </c>
      <c r="AB101" s="389">
        <v>0.46432765674372189</v>
      </c>
      <c r="AC101" s="307" t="str">
        <f>IF(ISNUMBER($AB101),IF($AB101&gt;$AB$56,IF(OR(Bilanz!$BR101=PickLists!$S$6,Bilanz!$BX101=PickLists!$S$6),PickLists!$S$6,PickLists!$S$2),PickLists!$S$3),PickLists!$S$9)</f>
        <v>V0</v>
      </c>
      <c r="AD101" s="388">
        <v>1.2E-2</v>
      </c>
      <c r="AE101" s="307" t="str">
        <f>IF(ISNUMBER($AD101),IF($AD101&gt;$AD$56,IF(OR(Bilanz!$BR101=PickLists!$S$6,Bilanz!$BX101=PickLists!$S$6),PickLists!$S$6,PickLists!$S$2),PickLists!$S$3),PickLists!$S$9)</f>
        <v>V0</v>
      </c>
      <c r="AF101" s="389">
        <v>1.2E-2</v>
      </c>
      <c r="AG101" s="307" t="str">
        <f>IF(ISNUMBER($AF101),IF($AF101&gt;$AF$56,IF(OR(Bilanz!$BR101=PickLists!$S$6,Bilanz!$BX101=PickLists!$S$6),PickLists!$S$6,PickLists!$S$2),PickLists!$S$3),PickLists!$S$9)</f>
        <v>V0</v>
      </c>
      <c r="AH101" s="388">
        <v>7.4999999999999997E-2</v>
      </c>
      <c r="AI101" s="307" t="str">
        <f>IF(ISNUMBER($AH101),IF($AH101&gt;$AH$56,IF(OR(Bilanz!$BR101=PickLists!$S$6,Bilanz!$BX101=PickLists!$S$6),PickLists!$S$6,PickLists!$S$2),PickLists!$S$3),PickLists!$S$9)</f>
        <v>V0</v>
      </c>
      <c r="AJ101" s="233"/>
      <c r="AK101" s="234"/>
      <c r="AL101" s="234"/>
      <c r="AM101" s="234"/>
      <c r="AN101" s="234"/>
      <c r="AO101" s="234"/>
    </row>
    <row r="102" spans="1:41" x14ac:dyDescent="0.2">
      <c r="A102" s="324" t="s">
        <v>776</v>
      </c>
      <c r="B102" s="360">
        <v>35110</v>
      </c>
      <c r="C102" s="361">
        <v>0.27083333333333298</v>
      </c>
      <c r="D102" s="360">
        <f t="shared" si="0"/>
        <v>35111</v>
      </c>
      <c r="E102" s="361">
        <v>0.27083333333333298</v>
      </c>
      <c r="F102" s="455" t="s">
        <v>2179</v>
      </c>
      <c r="G102" s="74" t="s">
        <v>442</v>
      </c>
      <c r="H102" s="53" t="s">
        <v>508</v>
      </c>
      <c r="I102" s="38"/>
      <c r="J102" s="52"/>
      <c r="K102" s="236">
        <v>1.2</v>
      </c>
      <c r="L102" s="307" t="str">
        <f>IF(ISNUMBER(K102),PickLists!$S$2,PickLists!$S$9)</f>
        <v>V0</v>
      </c>
      <c r="M102" s="229">
        <v>12.5</v>
      </c>
      <c r="N102" s="285">
        <f>IF(Data!M102&gt;0,Data!M102*0.023,"")</f>
        <v>0.28749999999999998</v>
      </c>
      <c r="O102" s="307" t="str">
        <f>IF(ISTEXT($A102),PickLists!$S$2,PickLists!$S$9)</f>
        <v>V0</v>
      </c>
      <c r="P102" s="456">
        <v>4.09</v>
      </c>
      <c r="Q102" s="307" t="str">
        <f>IF(ISTEXT($A102),PickLists!$S$2,PickLists!$S$9)</f>
        <v>V0</v>
      </c>
      <c r="R102" s="229">
        <v>57.7</v>
      </c>
      <c r="S102" s="307" t="str">
        <f>IF(ISTEXT($A102),PickLists!$S$2,PickLists!$S$9)</f>
        <v>V0</v>
      </c>
      <c r="T102" s="389">
        <v>0.32400000000000001</v>
      </c>
      <c r="U102" s="307" t="str">
        <f>IF(ISNUMBER($T102),IF($T102&gt;$T$56,IF(OR(Bilanz!$BR102=PickLists!$S$6,Bilanz!$BX102=PickLists!$S$6),PickLists!$S$6,PickLists!$S$2),PickLists!$S$3),PickLists!$S$9)</f>
        <v>V0</v>
      </c>
      <c r="V102" s="388">
        <v>1.2062862349810499</v>
      </c>
      <c r="W102" s="307" t="str">
        <f>IF(ISNUMBER($V102),IF($V102&gt;$V$56,IF(OR(Bilanz!$BR102=PickLists!$S$6,Bilanz!$BX102=PickLists!$S$6),PickLists!$S$6,PickLists!$S$2),PickLists!$S$3),PickLists!$S$9)</f>
        <v>V0</v>
      </c>
      <c r="X102" s="389">
        <v>1.8244656992359103</v>
      </c>
      <c r="Y102" s="307" t="str">
        <f>IF(ISNUMBER($X102),IF($X102&gt;$X$56,IF(OR(Bilanz!$BR102=PickLists!$S$6,Bilanz!$BX102=PickLists!$S$6),PickLists!$S$6,PickLists!$S$2),PickLists!$S$3),PickLists!$S$9)</f>
        <v>V0</v>
      </c>
      <c r="Z102" s="388">
        <v>0.27500000000000002</v>
      </c>
      <c r="AA102" s="307" t="str">
        <f>IF(ISNUMBER($Z102),IF($Z102&gt;$Z$56,IF(OR(Bilanz!$BR102=PickLists!$S$6,Bilanz!$BX102=PickLists!$S$6),PickLists!$S$6,PickLists!$S$2),PickLists!$S$3),PickLists!$S$9)</f>
        <v>V0</v>
      </c>
      <c r="AB102" s="389">
        <v>1.4015241144187591</v>
      </c>
      <c r="AC102" s="307" t="str">
        <f>IF(ISNUMBER($AB102),IF($AB102&gt;$AB$56,IF(OR(Bilanz!$BR102=PickLists!$S$6,Bilanz!$BX102=PickLists!$S$6),PickLists!$S$6,PickLists!$S$2),PickLists!$S$3),PickLists!$S$9)</f>
        <v>V0</v>
      </c>
      <c r="AD102" s="388">
        <v>0.15</v>
      </c>
      <c r="AE102" s="307" t="str">
        <f>IF(ISNUMBER($AD102),IF($AD102&gt;$AD$56,IF(OR(Bilanz!$BR102=PickLists!$S$6,Bilanz!$BX102=PickLists!$S$6),PickLists!$S$6,PickLists!$S$2),PickLists!$S$3),PickLists!$S$9)</f>
        <v>V0</v>
      </c>
      <c r="AF102" s="389">
        <v>5.0999999999999997E-2</v>
      </c>
      <c r="AG102" s="307" t="str">
        <f>IF(ISNUMBER($AF102),IF($AF102&gt;$AF$56,IF(OR(Bilanz!$BR102=PickLists!$S$6,Bilanz!$BX102=PickLists!$S$6),PickLists!$S$6,PickLists!$S$2),PickLists!$S$3),PickLists!$S$9)</f>
        <v>V0</v>
      </c>
      <c r="AH102" s="388">
        <v>0.29099999999999998</v>
      </c>
      <c r="AI102" s="307" t="str">
        <f>IF(ISNUMBER($AH102),IF($AH102&gt;$AH$56,IF(OR(Bilanz!$BR102=PickLists!$S$6,Bilanz!$BX102=PickLists!$S$6),PickLists!$S$6,PickLists!$S$2),PickLists!$S$3),PickLists!$S$9)</f>
        <v>V0</v>
      </c>
      <c r="AJ102" s="233"/>
      <c r="AK102" s="234"/>
      <c r="AL102" s="234"/>
      <c r="AM102" s="234"/>
      <c r="AN102" s="234"/>
      <c r="AO102" s="234"/>
    </row>
    <row r="103" spans="1:41" x14ac:dyDescent="0.2">
      <c r="A103" s="324" t="s">
        <v>777</v>
      </c>
      <c r="B103" s="360">
        <v>35111</v>
      </c>
      <c r="C103" s="361">
        <v>0.27083333333333298</v>
      </c>
      <c r="D103" s="360">
        <f t="shared" si="0"/>
        <v>35112</v>
      </c>
      <c r="E103" s="361">
        <v>0.27083333333333298</v>
      </c>
      <c r="F103" s="455" t="s">
        <v>2179</v>
      </c>
      <c r="G103" s="74" t="s">
        <v>444</v>
      </c>
      <c r="H103" s="53" t="s">
        <v>508</v>
      </c>
      <c r="I103" s="38"/>
      <c r="J103" s="52"/>
      <c r="K103" s="236">
        <v>3</v>
      </c>
      <c r="L103" s="307" t="str">
        <f>IF(ISNUMBER(K103),PickLists!$S$2,PickLists!$S$9)</f>
        <v>V0</v>
      </c>
      <c r="M103" s="229">
        <v>85.2</v>
      </c>
      <c r="N103" s="285">
        <f>IF(Data!M103&gt;0,Data!M103*0.023,"")</f>
        <v>1.9596</v>
      </c>
      <c r="O103" s="307" t="str">
        <f>IF(ISTEXT($A103),PickLists!$S$2,PickLists!$S$9)</f>
        <v>V0</v>
      </c>
      <c r="P103" s="456">
        <v>4.6500000000000004</v>
      </c>
      <c r="Q103" s="307" t="str">
        <f>IF(ISTEXT($A103),PickLists!$S$2,PickLists!$S$9)</f>
        <v>V0</v>
      </c>
      <c r="R103" s="229">
        <v>18.2</v>
      </c>
      <c r="S103" s="307" t="str">
        <f>IF(ISTEXT($A103),PickLists!$S$2,PickLists!$S$9)</f>
        <v>V0</v>
      </c>
      <c r="T103" s="389">
        <v>0.127</v>
      </c>
      <c r="U103" s="307" t="str">
        <f>IF(ISNUMBER($T103),IF($T103&gt;$T$56,IF(OR(Bilanz!$BR103=PickLists!$S$6,Bilanz!$BX103=PickLists!$S$6),PickLists!$S$6,PickLists!$S$2),PickLists!$S$3),PickLists!$S$9)</f>
        <v>V0</v>
      </c>
      <c r="V103" s="388">
        <v>0.52882323522296593</v>
      </c>
      <c r="W103" s="307" t="str">
        <f>IF(ISNUMBER($V103),IF($V103&gt;$V$56,IF(OR(Bilanz!$BR103=PickLists!$S$6,Bilanz!$BX103=PickLists!$S$6),PickLists!$S$6,PickLists!$S$2),PickLists!$S$3),PickLists!$S$9)</f>
        <v>V0</v>
      </c>
      <c r="X103" s="389">
        <v>0.58746059836355691</v>
      </c>
      <c r="Y103" s="307" t="str">
        <f>IF(ISNUMBER($X103),IF($X103&gt;$X$56,IF(OR(Bilanz!$BR103=PickLists!$S$6,Bilanz!$BX103=PickLists!$S$6),PickLists!$S$6,PickLists!$S$2),PickLists!$S$3),PickLists!$S$9)</f>
        <v>V0</v>
      </c>
      <c r="Z103" s="388">
        <v>0.125</v>
      </c>
      <c r="AA103" s="307" t="str">
        <f>IF(ISNUMBER($Z103),IF($Z103&gt;$Z$56,IF(OR(Bilanz!$BR103=PickLists!$S$6,Bilanz!$BX103=PickLists!$S$6),PickLists!$S$6,PickLists!$S$2),PickLists!$S$3),PickLists!$S$9)</f>
        <v>V0</v>
      </c>
      <c r="AB103" s="389">
        <v>0.50082163645434896</v>
      </c>
      <c r="AC103" s="307" t="str">
        <f>IF(ISNUMBER($AB103),IF($AB103&gt;$AB$56,IF(OR(Bilanz!$BR103=PickLists!$S$6,Bilanz!$BX103=PickLists!$S$6),PickLists!$S$6,PickLists!$S$2),PickLists!$S$3),PickLists!$S$9)</f>
        <v>V0</v>
      </c>
      <c r="AD103" s="388">
        <v>0.08</v>
      </c>
      <c r="AE103" s="307" t="str">
        <f>IF(ISNUMBER($AD103),IF($AD103&gt;$AD$56,IF(OR(Bilanz!$BR103=PickLists!$S$6,Bilanz!$BX103=PickLists!$S$6),PickLists!$S$6,PickLists!$S$2),PickLists!$S$3),PickLists!$S$9)</f>
        <v>V0</v>
      </c>
      <c r="AF103" s="389">
        <v>4.2000000000000003E-2</v>
      </c>
      <c r="AG103" s="307" t="str">
        <f>IF(ISNUMBER($AF103),IF($AF103&gt;$AF$56,IF(OR(Bilanz!$BR103=PickLists!$S$6,Bilanz!$BX103=PickLists!$S$6),PickLists!$S$6,PickLists!$S$2),PickLists!$S$3),PickLists!$S$9)</f>
        <v>V0</v>
      </c>
      <c r="AH103" s="388">
        <v>0.23200000000000001</v>
      </c>
      <c r="AI103" s="307" t="str">
        <f>IF(ISNUMBER($AH103),IF($AH103&gt;$AH$56,IF(OR(Bilanz!$BR103=PickLists!$S$6,Bilanz!$BX103=PickLists!$S$6),PickLists!$S$6,PickLists!$S$2),PickLists!$S$3),PickLists!$S$9)</f>
        <v>V0</v>
      </c>
      <c r="AJ103" s="233"/>
      <c r="AK103" s="234"/>
      <c r="AL103" s="234"/>
      <c r="AM103" s="234"/>
      <c r="AN103" s="234"/>
      <c r="AO103" s="234"/>
    </row>
    <row r="104" spans="1:41" x14ac:dyDescent="0.2">
      <c r="A104" s="324" t="s">
        <v>778</v>
      </c>
      <c r="B104" s="360">
        <v>35112</v>
      </c>
      <c r="C104" s="361">
        <v>0.27083333333333298</v>
      </c>
      <c r="D104" s="360">
        <f t="shared" si="0"/>
        <v>35113</v>
      </c>
      <c r="E104" s="361">
        <v>0.27083333333333298</v>
      </c>
      <c r="F104" s="455" t="s">
        <v>2179</v>
      </c>
      <c r="G104" s="74" t="s">
        <v>442</v>
      </c>
      <c r="H104" s="53"/>
      <c r="I104" s="38"/>
      <c r="J104" s="52"/>
      <c r="K104" s="236">
        <v>2</v>
      </c>
      <c r="L104" s="307" t="str">
        <f>IF(ISNUMBER(K104),PickLists!$S$2,PickLists!$S$9)</f>
        <v>V0</v>
      </c>
      <c r="M104" s="229">
        <v>63</v>
      </c>
      <c r="N104" s="285">
        <f>IF(Data!M104&gt;0,Data!M104*0.023,"")</f>
        <v>1.4490000000000001</v>
      </c>
      <c r="O104" s="307" t="str">
        <f>IF(ISTEXT($A104),PickLists!$S$2,PickLists!$S$9)</f>
        <v>V0</v>
      </c>
      <c r="P104" s="456">
        <v>4.6100000000000003</v>
      </c>
      <c r="Q104" s="307" t="str">
        <f>IF(ISTEXT($A104),PickLists!$S$2,PickLists!$S$9)</f>
        <v>V0</v>
      </c>
      <c r="R104" s="229">
        <v>21.7</v>
      </c>
      <c r="S104" s="307" t="str">
        <f>IF(ISTEXT($A104),PickLists!$S$2,PickLists!$S$9)</f>
        <v>V0</v>
      </c>
      <c r="T104" s="389">
        <v>0.33</v>
      </c>
      <c r="U104" s="307" t="str">
        <f>IF(ISNUMBER($T104),IF($T104&gt;$T$56,IF(OR(Bilanz!$BR104=PickLists!$S$6,Bilanz!$BX104=PickLists!$S$6),PickLists!$S$6,PickLists!$S$2),PickLists!$S$3),PickLists!$S$9)</f>
        <v>V0</v>
      </c>
      <c r="V104" s="388">
        <v>0.54079573905330214</v>
      </c>
      <c r="W104" s="307" t="str">
        <f>IF(ISNUMBER($V104),IF($V104&gt;$V$56,IF(OR(Bilanz!$BR104=PickLists!$S$6,Bilanz!$BX104=PickLists!$S$6),PickLists!$S$6,PickLists!$S$2),PickLists!$S$3),PickLists!$S$9)</f>
        <v>V0</v>
      </c>
      <c r="X104" s="389">
        <v>0.71596760425558503</v>
      </c>
      <c r="Y104" s="307" t="str">
        <f>IF(ISNUMBER($X104),IF($X104&gt;$X$56,IF(OR(Bilanz!$BR104=PickLists!$S$6,Bilanz!$BX104=PickLists!$S$6),PickLists!$S$6,PickLists!$S$2),PickLists!$S$3),PickLists!$S$9)</f>
        <v>V0</v>
      </c>
      <c r="Z104" s="388">
        <v>0.23599999999999999</v>
      </c>
      <c r="AA104" s="307" t="str">
        <f>IF(ISNUMBER($Z104),IF($Z104&gt;$Z$56,IF(OR(Bilanz!$BR104=PickLists!$S$6,Bilanz!$BX104=PickLists!$S$6),PickLists!$S$6,PickLists!$S$2),PickLists!$S$3),PickLists!$S$9)</f>
        <v>V0</v>
      </c>
      <c r="AB104" s="389">
        <v>0.5342097455513054</v>
      </c>
      <c r="AC104" s="307" t="str">
        <f>IF(ISNUMBER($AB104),IF($AB104&gt;$AB$56,IF(OR(Bilanz!$BR104=PickLists!$S$6,Bilanz!$BX104=PickLists!$S$6),PickLists!$S$6,PickLists!$S$2),PickLists!$S$3),PickLists!$S$9)</f>
        <v>V0</v>
      </c>
      <c r="AD104" s="388">
        <v>9.5000000000000001E-2</v>
      </c>
      <c r="AE104" s="307" t="str">
        <f>IF(ISNUMBER($AD104),IF($AD104&gt;$AD$56,IF(OR(Bilanz!$BR104=PickLists!$S$6,Bilanz!$BX104=PickLists!$S$6),PickLists!$S$6,PickLists!$S$2),PickLists!$S$3),PickLists!$S$9)</f>
        <v>V0</v>
      </c>
      <c r="AF104" s="389">
        <v>6.8000000000000005E-2</v>
      </c>
      <c r="AG104" s="307" t="str">
        <f>IF(ISNUMBER($AF104),IF($AF104&gt;$AF$56,IF(OR(Bilanz!$BR104=PickLists!$S$6,Bilanz!$BX104=PickLists!$S$6),PickLists!$S$6,PickLists!$S$2),PickLists!$S$3),PickLists!$S$9)</f>
        <v>V0</v>
      </c>
      <c r="AH104" s="388">
        <v>0.29599999999999999</v>
      </c>
      <c r="AI104" s="307" t="str">
        <f>IF(ISNUMBER($AH104),IF($AH104&gt;$AH$56,IF(OR(Bilanz!$BR104=PickLists!$S$6,Bilanz!$BX104=PickLists!$S$6),PickLists!$S$6,PickLists!$S$2),PickLists!$S$3),PickLists!$S$9)</f>
        <v>V0</v>
      </c>
      <c r="AJ104" s="233" t="s">
        <v>929</v>
      </c>
      <c r="AK104" s="234"/>
      <c r="AL104" s="234"/>
      <c r="AM104" s="234"/>
      <c r="AN104" s="234"/>
      <c r="AO104" s="234"/>
    </row>
    <row r="105" spans="1:41" x14ac:dyDescent="0.2">
      <c r="A105" s="324" t="s">
        <v>779</v>
      </c>
      <c r="B105" s="360">
        <v>35113</v>
      </c>
      <c r="C105" s="361">
        <v>0.27083333333333298</v>
      </c>
      <c r="D105" s="360">
        <f t="shared" si="0"/>
        <v>35114</v>
      </c>
      <c r="E105" s="361">
        <v>0.27083333333333298</v>
      </c>
      <c r="F105" s="455" t="s">
        <v>2179</v>
      </c>
      <c r="G105" s="74" t="s">
        <v>442</v>
      </c>
      <c r="H105" s="53" t="s">
        <v>508</v>
      </c>
      <c r="I105" s="38"/>
      <c r="J105" s="52"/>
      <c r="K105" s="236">
        <v>1.5</v>
      </c>
      <c r="L105" s="307" t="str">
        <f>IF(ISNUMBER(K105),PickLists!$S$2,PickLists!$S$9)</f>
        <v>V0</v>
      </c>
      <c r="M105" s="229">
        <v>49.4</v>
      </c>
      <c r="N105" s="285">
        <f>IF(Data!M105&gt;0,Data!M105*0.023,"")</f>
        <v>1.1361999999999999</v>
      </c>
      <c r="O105" s="307" t="str">
        <f>IF(ISTEXT($A105),PickLists!$S$2,PickLists!$S$9)</f>
        <v>V0</v>
      </c>
      <c r="P105" s="456">
        <v>4.95</v>
      </c>
      <c r="Q105" s="307" t="str">
        <f>IF(ISTEXT($A105),PickLists!$S$2,PickLists!$S$9)</f>
        <v>V0</v>
      </c>
      <c r="R105" s="229">
        <v>10.199999999999999</v>
      </c>
      <c r="S105" s="307" t="str">
        <f>IF(ISTEXT($A105),PickLists!$S$2,PickLists!$S$9)</f>
        <v>V0</v>
      </c>
      <c r="T105" s="389">
        <v>0.122</v>
      </c>
      <c r="U105" s="307" t="str">
        <f>IF(ISNUMBER($T105),IF($T105&gt;$T$56,IF(OR(Bilanz!$BR105=PickLists!$S$6,Bilanz!$BX105=PickLists!$S$6),PickLists!$S$6,PickLists!$S$2),PickLists!$S$3),PickLists!$S$9)</f>
        <v>V0</v>
      </c>
      <c r="V105" s="388">
        <v>0.3047341069268607</v>
      </c>
      <c r="W105" s="307" t="str">
        <f>IF(ISNUMBER($V105),IF($V105&gt;$V$56,IF(OR(Bilanz!$BR105=PickLists!$S$6,Bilanz!$BX105=PickLists!$S$6),PickLists!$S$6,PickLists!$S$2),PickLists!$S$3),PickLists!$S$9)</f>
        <v>V0</v>
      </c>
      <c r="X105" s="389">
        <v>0.27503837105202888</v>
      </c>
      <c r="Y105" s="307" t="str">
        <f>IF(ISNUMBER($X105),IF($X105&gt;$X$56,IF(OR(Bilanz!$BR105=PickLists!$S$6,Bilanz!$BX105=PickLists!$S$6),PickLists!$S$6,PickLists!$S$2),PickLists!$S$3),PickLists!$S$9)</f>
        <v>V0</v>
      </c>
      <c r="Z105" s="388">
        <v>0.192</v>
      </c>
      <c r="AA105" s="307" t="str">
        <f>IF(ISNUMBER($Z105),IF($Z105&gt;$Z$56,IF(OR(Bilanz!$BR105=PickLists!$S$6,Bilanz!$BX105=PickLists!$S$6),PickLists!$S$6,PickLists!$S$2),PickLists!$S$3),PickLists!$S$9)</f>
        <v>V0</v>
      </c>
      <c r="AB105" s="389">
        <v>0.24303437551970727</v>
      </c>
      <c r="AC105" s="307" t="str">
        <f>IF(ISNUMBER($AB105),IF($AB105&gt;$AB$56,IF(OR(Bilanz!$BR105=PickLists!$S$6,Bilanz!$BX105=PickLists!$S$6),PickLists!$S$6,PickLists!$S$2),PickLists!$S$3),PickLists!$S$9)</f>
        <v>V0</v>
      </c>
      <c r="AD105" s="388">
        <v>5.1999999999999998E-2</v>
      </c>
      <c r="AE105" s="307" t="str">
        <f>IF(ISNUMBER($AD105),IF($AD105&gt;$AD$56,IF(OR(Bilanz!$BR105=PickLists!$S$6,Bilanz!$BX105=PickLists!$S$6),PickLists!$S$6,PickLists!$S$2),PickLists!$S$3),PickLists!$S$9)</f>
        <v>V0</v>
      </c>
      <c r="AF105" s="389">
        <v>3.9E-2</v>
      </c>
      <c r="AG105" s="307" t="str">
        <f>IF(ISNUMBER($AF105),IF($AF105&gt;$AF$56,IF(OR(Bilanz!$BR105=PickLists!$S$6,Bilanz!$BX105=PickLists!$S$6),PickLists!$S$6,PickLists!$S$2),PickLists!$S$3),PickLists!$S$9)</f>
        <v>V0</v>
      </c>
      <c r="AH105" s="388">
        <v>0.13400000000000001</v>
      </c>
      <c r="AI105" s="307" t="str">
        <f>IF(ISNUMBER($AH105),IF($AH105&gt;$AH$56,IF(OR(Bilanz!$BR105=PickLists!$S$6,Bilanz!$BX105=PickLists!$S$6),PickLists!$S$6,PickLists!$S$2),PickLists!$S$3),PickLists!$S$9)</f>
        <v>V0</v>
      </c>
      <c r="AJ105" s="233"/>
      <c r="AK105" s="234"/>
      <c r="AL105" s="234"/>
      <c r="AM105" s="234"/>
      <c r="AN105" s="234"/>
      <c r="AO105" s="234"/>
    </row>
    <row r="106" spans="1:41" x14ac:dyDescent="0.2">
      <c r="A106" s="324"/>
      <c r="B106" s="360">
        <v>35114</v>
      </c>
      <c r="C106" s="361">
        <v>0.27083333333333298</v>
      </c>
      <c r="D106" s="360">
        <f t="shared" si="0"/>
        <v>35115</v>
      </c>
      <c r="E106" s="361">
        <v>0.27083333333333298</v>
      </c>
      <c r="F106" s="455" t="s">
        <v>2179</v>
      </c>
      <c r="G106" s="74" t="s">
        <v>440</v>
      </c>
      <c r="H106" s="53"/>
      <c r="I106" s="38"/>
      <c r="J106" s="52"/>
      <c r="K106" s="236"/>
      <c r="L106" s="307" t="str">
        <f>IF(ISNUMBER(K106),PickLists!$S$2,PickLists!$S$9)</f>
        <v>M1</v>
      </c>
      <c r="M106" s="229"/>
      <c r="N106" s="285" t="str">
        <f>IF(Data!M106&gt;0,Data!M106*0.023,"")</f>
        <v/>
      </c>
      <c r="O106" s="307" t="str">
        <f>IF(ISTEXT($A106),PickLists!$S$2,PickLists!$S$9)</f>
        <v>M1</v>
      </c>
      <c r="P106" s="456"/>
      <c r="Q106" s="307" t="str">
        <f>IF(ISTEXT($A106),PickLists!$S$2,PickLists!$S$9)</f>
        <v>M1</v>
      </c>
      <c r="R106" s="229"/>
      <c r="S106" s="307" t="str">
        <f>IF(ISTEXT($A106),PickLists!$S$2,PickLists!$S$9)</f>
        <v>M1</v>
      </c>
      <c r="T106" s="389"/>
      <c r="U106" s="307" t="str">
        <f>IF(ISNUMBER($T106),IF($T106&gt;$T$56,IF(OR(Bilanz!$BR106=PickLists!$S$6,Bilanz!$BX106=PickLists!$S$6),PickLists!$S$6,PickLists!$S$2),PickLists!$S$3),PickLists!$S$9)</f>
        <v>M1</v>
      </c>
      <c r="V106" s="388"/>
      <c r="W106" s="307" t="str">
        <f>IF(ISNUMBER($V106),IF($V106&gt;$V$56,IF(OR(Bilanz!$BR106=PickLists!$S$6,Bilanz!$BX106=PickLists!$S$6),PickLists!$S$6,PickLists!$S$2),PickLists!$S$3),PickLists!$S$9)</f>
        <v>M1</v>
      </c>
      <c r="X106" s="389"/>
      <c r="Y106" s="307" t="str">
        <f>IF(ISNUMBER($X106),IF($X106&gt;$X$56,IF(OR(Bilanz!$BR106=PickLists!$S$6,Bilanz!$BX106=PickLists!$S$6),PickLists!$S$6,PickLists!$S$2),PickLists!$S$3),PickLists!$S$9)</f>
        <v>M1</v>
      </c>
      <c r="Z106" s="388"/>
      <c r="AA106" s="307" t="str">
        <f>IF(ISNUMBER($Z106),IF($Z106&gt;$Z$56,IF(OR(Bilanz!$BR106=PickLists!$S$6,Bilanz!$BX106=PickLists!$S$6),PickLists!$S$6,PickLists!$S$2),PickLists!$S$3),PickLists!$S$9)</f>
        <v>M1</v>
      </c>
      <c r="AB106" s="389"/>
      <c r="AC106" s="307" t="str">
        <f>IF(ISNUMBER($AB106),IF($AB106&gt;$AB$56,IF(OR(Bilanz!$BR106=PickLists!$S$6,Bilanz!$BX106=PickLists!$S$6),PickLists!$S$6,PickLists!$S$2),PickLists!$S$3),PickLists!$S$9)</f>
        <v>M1</v>
      </c>
      <c r="AD106" s="388"/>
      <c r="AE106" s="307" t="str">
        <f>IF(ISNUMBER($AD106),IF($AD106&gt;$AD$56,IF(OR(Bilanz!$BR106=PickLists!$S$6,Bilanz!$BX106=PickLists!$S$6),PickLists!$S$6,PickLists!$S$2),PickLists!$S$3),PickLists!$S$9)</f>
        <v>M1</v>
      </c>
      <c r="AF106" s="389"/>
      <c r="AG106" s="307" t="str">
        <f>IF(ISNUMBER($AF106),IF($AF106&gt;$AF$56,IF(OR(Bilanz!$BR106=PickLists!$S$6,Bilanz!$BX106=PickLists!$S$6),PickLists!$S$6,PickLists!$S$2),PickLists!$S$3),PickLists!$S$9)</f>
        <v>M1</v>
      </c>
      <c r="AH106" s="388"/>
      <c r="AI106" s="307" t="str">
        <f>IF(ISNUMBER($AH106),IF($AH106&gt;$AH$56,IF(OR(Bilanz!$BR106=PickLists!$S$6,Bilanz!$BX106=PickLists!$S$6),PickLists!$S$6,PickLists!$S$2),PickLists!$S$3),PickLists!$S$9)</f>
        <v>M1</v>
      </c>
      <c r="AJ106" s="233"/>
      <c r="AK106" s="234"/>
      <c r="AL106" s="234"/>
      <c r="AM106" s="234"/>
      <c r="AN106" s="234"/>
      <c r="AO106" s="234"/>
    </row>
    <row r="107" spans="1:41" x14ac:dyDescent="0.2">
      <c r="A107" s="324"/>
      <c r="B107" s="360">
        <v>35115</v>
      </c>
      <c r="C107" s="361">
        <v>0.27083333333333298</v>
      </c>
      <c r="D107" s="360">
        <f t="shared" si="0"/>
        <v>35116</v>
      </c>
      <c r="E107" s="361">
        <v>0.27083333333333298</v>
      </c>
      <c r="F107" s="455" t="s">
        <v>2179</v>
      </c>
      <c r="G107" s="74" t="s">
        <v>442</v>
      </c>
      <c r="H107" s="53"/>
      <c r="I107" s="38" t="s">
        <v>433</v>
      </c>
      <c r="J107" s="52"/>
      <c r="K107" s="236">
        <v>0.2</v>
      </c>
      <c r="L107" s="307" t="str">
        <f>IF(ISNUMBER(K107),PickLists!$S$2,PickLists!$S$9)</f>
        <v>V0</v>
      </c>
      <c r="M107" s="229"/>
      <c r="N107" s="285" t="str">
        <f>IF(Data!M107&gt;0,Data!M107*0.023,"")</f>
        <v/>
      </c>
      <c r="O107" s="307" t="str">
        <f>IF(ISTEXT($A107),PickLists!$S$2,PickLists!$S$9)</f>
        <v>M1</v>
      </c>
      <c r="P107" s="456"/>
      <c r="Q107" s="307" t="str">
        <f>IF(ISTEXT($A107),PickLists!$S$2,PickLists!$S$9)</f>
        <v>M1</v>
      </c>
      <c r="R107" s="229"/>
      <c r="S107" s="307" t="str">
        <f>IF(ISTEXT($A107),PickLists!$S$2,PickLists!$S$9)</f>
        <v>M1</v>
      </c>
      <c r="T107" s="389"/>
      <c r="U107" s="307" t="str">
        <f>IF(ISNUMBER($T107),IF($T107&gt;$T$56,IF(OR(Bilanz!$BR107=PickLists!$S$6,Bilanz!$BX107=PickLists!$S$6),PickLists!$S$6,PickLists!$S$2),PickLists!$S$3),PickLists!$S$9)</f>
        <v>M1</v>
      </c>
      <c r="V107" s="388"/>
      <c r="W107" s="307" t="str">
        <f>IF(ISNUMBER($V107),IF($V107&gt;$V$56,IF(OR(Bilanz!$BR107=PickLists!$S$6,Bilanz!$BX107=PickLists!$S$6),PickLists!$S$6,PickLists!$S$2),PickLists!$S$3),PickLists!$S$9)</f>
        <v>M1</v>
      </c>
      <c r="X107" s="389"/>
      <c r="Y107" s="307" t="str">
        <f>IF(ISNUMBER($X107),IF($X107&gt;$X$56,IF(OR(Bilanz!$BR107=PickLists!$S$6,Bilanz!$BX107=PickLists!$S$6),PickLists!$S$6,PickLists!$S$2),PickLists!$S$3),PickLists!$S$9)</f>
        <v>M1</v>
      </c>
      <c r="Z107" s="388"/>
      <c r="AA107" s="307" t="str">
        <f>IF(ISNUMBER($Z107),IF($Z107&gt;$Z$56,IF(OR(Bilanz!$BR107=PickLists!$S$6,Bilanz!$BX107=PickLists!$S$6),PickLists!$S$6,PickLists!$S$2),PickLists!$S$3),PickLists!$S$9)</f>
        <v>M1</v>
      </c>
      <c r="AB107" s="389"/>
      <c r="AC107" s="307" t="str">
        <f>IF(ISNUMBER($AB107),IF($AB107&gt;$AB$56,IF(OR(Bilanz!$BR107=PickLists!$S$6,Bilanz!$BX107=PickLists!$S$6),PickLists!$S$6,PickLists!$S$2),PickLists!$S$3),PickLists!$S$9)</f>
        <v>M1</v>
      </c>
      <c r="AD107" s="388"/>
      <c r="AE107" s="307" t="str">
        <f>IF(ISNUMBER($AD107),IF($AD107&gt;$AD$56,IF(OR(Bilanz!$BR107=PickLists!$S$6,Bilanz!$BX107=PickLists!$S$6),PickLists!$S$6,PickLists!$S$2),PickLists!$S$3),PickLists!$S$9)</f>
        <v>M1</v>
      </c>
      <c r="AF107" s="389"/>
      <c r="AG107" s="307" t="str">
        <f>IF(ISNUMBER($AF107),IF($AF107&gt;$AF$56,IF(OR(Bilanz!$BR107=PickLists!$S$6,Bilanz!$BX107=PickLists!$S$6),PickLists!$S$6,PickLists!$S$2),PickLists!$S$3),PickLists!$S$9)</f>
        <v>M1</v>
      </c>
      <c r="AH107" s="388"/>
      <c r="AI107" s="307" t="str">
        <f>IF(ISNUMBER($AH107),IF($AH107&gt;$AH$56,IF(OR(Bilanz!$BR107=PickLists!$S$6,Bilanz!$BX107=PickLists!$S$6),PickLists!$S$6,PickLists!$S$2),PickLists!$S$3),PickLists!$S$9)</f>
        <v>M1</v>
      </c>
      <c r="AJ107" s="233"/>
      <c r="AK107" s="234"/>
      <c r="AL107" s="234"/>
      <c r="AM107" s="234"/>
      <c r="AN107" s="234"/>
      <c r="AO107" s="234"/>
    </row>
    <row r="108" spans="1:41" x14ac:dyDescent="0.2">
      <c r="A108" s="324"/>
      <c r="B108" s="360">
        <v>35116</v>
      </c>
      <c r="C108" s="361">
        <v>0.27083333333333298</v>
      </c>
      <c r="D108" s="360">
        <f t="shared" si="0"/>
        <v>35117</v>
      </c>
      <c r="E108" s="361">
        <v>0.27083333333333298</v>
      </c>
      <c r="F108" s="455" t="s">
        <v>2179</v>
      </c>
      <c r="G108" s="74" t="s">
        <v>442</v>
      </c>
      <c r="H108" s="53"/>
      <c r="I108" s="38" t="s">
        <v>433</v>
      </c>
      <c r="J108" s="52"/>
      <c r="K108" s="236">
        <v>0.6</v>
      </c>
      <c r="L108" s="307" t="str">
        <f>IF(ISNUMBER(K108),PickLists!$S$2,PickLists!$S$9)</f>
        <v>V0</v>
      </c>
      <c r="M108" s="229"/>
      <c r="N108" s="285" t="str">
        <f>IF(Data!M108&gt;0,Data!M108*0.023,"")</f>
        <v/>
      </c>
      <c r="O108" s="307" t="str">
        <f>IF(ISTEXT($A108),PickLists!$S$2,PickLists!$S$9)</f>
        <v>M1</v>
      </c>
      <c r="P108" s="456"/>
      <c r="Q108" s="307" t="str">
        <f>IF(ISTEXT($A108),PickLists!$S$2,PickLists!$S$9)</f>
        <v>M1</v>
      </c>
      <c r="R108" s="229"/>
      <c r="S108" s="307" t="str">
        <f>IF(ISTEXT($A108),PickLists!$S$2,PickLists!$S$9)</f>
        <v>M1</v>
      </c>
      <c r="T108" s="389"/>
      <c r="U108" s="307" t="str">
        <f>IF(ISNUMBER($T108),IF($T108&gt;$T$56,IF(OR(Bilanz!$BR108=PickLists!$S$6,Bilanz!$BX108=PickLists!$S$6),PickLists!$S$6,PickLists!$S$2),PickLists!$S$3),PickLists!$S$9)</f>
        <v>M1</v>
      </c>
      <c r="V108" s="388"/>
      <c r="W108" s="307" t="str">
        <f>IF(ISNUMBER($V108),IF($V108&gt;$V$56,IF(OR(Bilanz!$BR108=PickLists!$S$6,Bilanz!$BX108=PickLists!$S$6),PickLists!$S$6,PickLists!$S$2),PickLists!$S$3),PickLists!$S$9)</f>
        <v>M1</v>
      </c>
      <c r="X108" s="389"/>
      <c r="Y108" s="307" t="str">
        <f>IF(ISNUMBER($X108),IF($X108&gt;$X$56,IF(OR(Bilanz!$BR108=PickLists!$S$6,Bilanz!$BX108=PickLists!$S$6),PickLists!$S$6,PickLists!$S$2),PickLists!$S$3),PickLists!$S$9)</f>
        <v>M1</v>
      </c>
      <c r="Z108" s="388"/>
      <c r="AA108" s="307" t="str">
        <f>IF(ISNUMBER($Z108),IF($Z108&gt;$Z$56,IF(OR(Bilanz!$BR108=PickLists!$S$6,Bilanz!$BX108=PickLists!$S$6),PickLists!$S$6,PickLists!$S$2),PickLists!$S$3),PickLists!$S$9)</f>
        <v>M1</v>
      </c>
      <c r="AB108" s="389"/>
      <c r="AC108" s="307" t="str">
        <f>IF(ISNUMBER($AB108),IF($AB108&gt;$AB$56,IF(OR(Bilanz!$BR108=PickLists!$S$6,Bilanz!$BX108=PickLists!$S$6),PickLists!$S$6,PickLists!$S$2),PickLists!$S$3),PickLists!$S$9)</f>
        <v>M1</v>
      </c>
      <c r="AD108" s="388"/>
      <c r="AE108" s="307" t="str">
        <f>IF(ISNUMBER($AD108),IF($AD108&gt;$AD$56,IF(OR(Bilanz!$BR108=PickLists!$S$6,Bilanz!$BX108=PickLists!$S$6),PickLists!$S$6,PickLists!$S$2),PickLists!$S$3),PickLists!$S$9)</f>
        <v>M1</v>
      </c>
      <c r="AF108" s="389"/>
      <c r="AG108" s="307" t="str">
        <f>IF(ISNUMBER($AF108),IF($AF108&gt;$AF$56,IF(OR(Bilanz!$BR108=PickLists!$S$6,Bilanz!$BX108=PickLists!$S$6),PickLists!$S$6,PickLists!$S$2),PickLists!$S$3),PickLists!$S$9)</f>
        <v>M1</v>
      </c>
      <c r="AH108" s="388"/>
      <c r="AI108" s="307" t="str">
        <f>IF(ISNUMBER($AH108),IF($AH108&gt;$AH$56,IF(OR(Bilanz!$BR108=PickLists!$S$6,Bilanz!$BX108=PickLists!$S$6),PickLists!$S$6,PickLists!$S$2),PickLists!$S$3),PickLists!$S$9)</f>
        <v>M1</v>
      </c>
      <c r="AJ108" s="233"/>
      <c r="AK108" s="234"/>
      <c r="AL108" s="234"/>
      <c r="AM108" s="234"/>
      <c r="AN108" s="234"/>
      <c r="AO108" s="234"/>
    </row>
    <row r="109" spans="1:41" x14ac:dyDescent="0.2">
      <c r="A109" s="324" t="s">
        <v>780</v>
      </c>
      <c r="B109" s="360">
        <v>35117</v>
      </c>
      <c r="C109" s="361">
        <v>0.27083333333333298</v>
      </c>
      <c r="D109" s="360">
        <f t="shared" si="0"/>
        <v>35118</v>
      </c>
      <c r="E109" s="361">
        <v>0.27083333333333298</v>
      </c>
      <c r="F109" s="455" t="s">
        <v>2179</v>
      </c>
      <c r="G109" s="74" t="s">
        <v>442</v>
      </c>
      <c r="H109" s="53" t="s">
        <v>508</v>
      </c>
      <c r="I109" s="38"/>
      <c r="J109" s="52"/>
      <c r="K109" s="236">
        <v>0.8</v>
      </c>
      <c r="L109" s="307" t="str">
        <f>IF(ISNUMBER(K109),PickLists!$S$2,PickLists!$S$9)</f>
        <v>V0</v>
      </c>
      <c r="M109" s="229">
        <v>22</v>
      </c>
      <c r="N109" s="285">
        <f>IF(Data!M109&gt;0,Data!M109*0.023,"")</f>
        <v>0.50600000000000001</v>
      </c>
      <c r="O109" s="307" t="str">
        <f>IF(ISTEXT($A109),PickLists!$S$2,PickLists!$S$9)</f>
        <v>V0</v>
      </c>
      <c r="P109" s="456">
        <v>3.96</v>
      </c>
      <c r="Q109" s="307" t="str">
        <f>IF(ISTEXT($A109),PickLists!$S$2,PickLists!$S$9)</f>
        <v>V0</v>
      </c>
      <c r="R109" s="229">
        <v>91.7</v>
      </c>
      <c r="S109" s="307" t="str">
        <f>IF(ISTEXT($A109),PickLists!$S$2,PickLists!$S$9)</f>
        <v>V0</v>
      </c>
      <c r="T109" s="389">
        <v>0.878</v>
      </c>
      <c r="U109" s="307" t="str">
        <f>IF(ISNUMBER($T109),IF($T109&gt;$T$56,IF(OR(Bilanz!$BR109=PickLists!$S$6,Bilanz!$BX109=PickLists!$S$6),PickLists!$S$6,PickLists!$S$2),PickLists!$S$3),PickLists!$S$9)</f>
        <v>V0</v>
      </c>
      <c r="V109" s="388">
        <v>2.0387140956374488</v>
      </c>
      <c r="W109" s="307" t="str">
        <f>IF(ISNUMBER($V109),IF($V109&gt;$V$56,IF(OR(Bilanz!$BR109=PickLists!$S$6,Bilanz!$BX109=PickLists!$S$6),PickLists!$S$6,PickLists!$S$2),PickLists!$S$3),PickLists!$S$9)</f>
        <v>V0</v>
      </c>
      <c r="X109" s="389">
        <v>3.2784306801857133</v>
      </c>
      <c r="Y109" s="307" t="str">
        <f>IF(ISNUMBER($X109),IF($X109&gt;$X$56,IF(OR(Bilanz!$BR109=PickLists!$S$6,Bilanz!$BX109=PickLists!$S$6),PickLists!$S$6,PickLists!$S$2),PickLists!$S$3),PickLists!$S$9)</f>
        <v>V0</v>
      </c>
      <c r="Z109" s="388">
        <v>1.0589999999999999</v>
      </c>
      <c r="AA109" s="307" t="str">
        <f>IF(ISNUMBER($Z109),IF($Z109&gt;$Z$56,IF(OR(Bilanz!$BR109=PickLists!$S$6,Bilanz!$BX109=PickLists!$S$6),PickLists!$S$6,PickLists!$S$2),PickLists!$S$3),PickLists!$S$9)</f>
        <v>V0</v>
      </c>
      <c r="AB109" s="389">
        <v>2.4567436554132711</v>
      </c>
      <c r="AC109" s="307" t="str">
        <f>IF(ISNUMBER($AB109),IF($AB109&gt;$AB$56,IF(OR(Bilanz!$BR109=PickLists!$S$6,Bilanz!$BX109=PickLists!$S$6),PickLists!$S$6,PickLists!$S$2),PickLists!$S$3),PickLists!$S$9)</f>
        <v>V0</v>
      </c>
      <c r="AD109" s="388">
        <v>0.63300000000000001</v>
      </c>
      <c r="AE109" s="307" t="str">
        <f>IF(ISNUMBER($AD109),IF($AD109&gt;$AD$56,IF(OR(Bilanz!$BR109=PickLists!$S$6,Bilanz!$BX109=PickLists!$S$6),PickLists!$S$6,PickLists!$S$2),PickLists!$S$3),PickLists!$S$9)</f>
        <v>V0</v>
      </c>
      <c r="AF109" s="389">
        <v>0.19600000000000001</v>
      </c>
      <c r="AG109" s="307" t="str">
        <f>IF(ISNUMBER($AF109),IF($AF109&gt;$AF$56,IF(OR(Bilanz!$BR109=PickLists!$S$6,Bilanz!$BX109=PickLists!$S$6),PickLists!$S$6,PickLists!$S$2),PickLists!$S$3),PickLists!$S$9)</f>
        <v>V0</v>
      </c>
      <c r="AH109" s="388">
        <v>0.77800000000000002</v>
      </c>
      <c r="AI109" s="307" t="str">
        <f>IF(ISNUMBER($AH109),IF($AH109&gt;$AH$56,IF(OR(Bilanz!$BR109=PickLists!$S$6,Bilanz!$BX109=PickLists!$S$6),PickLists!$S$6,PickLists!$S$2),PickLists!$S$3),PickLists!$S$9)</f>
        <v>V0</v>
      </c>
      <c r="AJ109" s="233"/>
      <c r="AK109" s="234"/>
      <c r="AL109" s="234"/>
      <c r="AM109" s="234"/>
      <c r="AN109" s="234"/>
      <c r="AO109" s="234"/>
    </row>
    <row r="110" spans="1:41" x14ac:dyDescent="0.2">
      <c r="A110" s="324"/>
      <c r="B110" s="360">
        <v>35118</v>
      </c>
      <c r="C110" s="361">
        <v>0.27083333333333298</v>
      </c>
      <c r="D110" s="360">
        <f t="shared" si="0"/>
        <v>35119</v>
      </c>
      <c r="E110" s="361">
        <v>0.27083333333333298</v>
      </c>
      <c r="F110" s="455" t="s">
        <v>2179</v>
      </c>
      <c r="G110" s="74" t="s">
        <v>440</v>
      </c>
      <c r="H110" s="53"/>
      <c r="I110" s="38"/>
      <c r="J110" s="52"/>
      <c r="K110" s="236"/>
      <c r="L110" s="307" t="str">
        <f>IF(ISNUMBER(K110),PickLists!$S$2,PickLists!$S$9)</f>
        <v>M1</v>
      </c>
      <c r="M110" s="229"/>
      <c r="N110" s="285" t="str">
        <f>IF(Data!M110&gt;0,Data!M110*0.023,"")</f>
        <v/>
      </c>
      <c r="O110" s="307" t="str">
        <f>IF(ISTEXT($A110),PickLists!$S$2,PickLists!$S$9)</f>
        <v>M1</v>
      </c>
      <c r="P110" s="456"/>
      <c r="Q110" s="307" t="str">
        <f>IF(ISTEXT($A110),PickLists!$S$2,PickLists!$S$9)</f>
        <v>M1</v>
      </c>
      <c r="R110" s="229"/>
      <c r="S110" s="307" t="str">
        <f>IF(ISTEXT($A110),PickLists!$S$2,PickLists!$S$9)</f>
        <v>M1</v>
      </c>
      <c r="T110" s="389"/>
      <c r="U110" s="307" t="str">
        <f>IF(ISNUMBER($T110),IF($T110&gt;$T$56,IF(OR(Bilanz!$BR110=PickLists!$S$6,Bilanz!$BX110=PickLists!$S$6),PickLists!$S$6,PickLists!$S$2),PickLists!$S$3),PickLists!$S$9)</f>
        <v>M1</v>
      </c>
      <c r="V110" s="388"/>
      <c r="W110" s="307" t="str">
        <f>IF(ISNUMBER($V110),IF($V110&gt;$V$56,IF(OR(Bilanz!$BR110=PickLists!$S$6,Bilanz!$BX110=PickLists!$S$6),PickLists!$S$6,PickLists!$S$2),PickLists!$S$3),PickLists!$S$9)</f>
        <v>M1</v>
      </c>
      <c r="X110" s="389"/>
      <c r="Y110" s="307" t="str">
        <f>IF(ISNUMBER($X110),IF($X110&gt;$X$56,IF(OR(Bilanz!$BR110=PickLists!$S$6,Bilanz!$BX110=PickLists!$S$6),PickLists!$S$6,PickLists!$S$2),PickLists!$S$3),PickLists!$S$9)</f>
        <v>M1</v>
      </c>
      <c r="Z110" s="388"/>
      <c r="AA110" s="307" t="str">
        <f>IF(ISNUMBER($Z110),IF($Z110&gt;$Z$56,IF(OR(Bilanz!$BR110=PickLists!$S$6,Bilanz!$BX110=PickLists!$S$6),PickLists!$S$6,PickLists!$S$2),PickLists!$S$3),PickLists!$S$9)</f>
        <v>M1</v>
      </c>
      <c r="AB110" s="389"/>
      <c r="AC110" s="307" t="str">
        <f>IF(ISNUMBER($AB110),IF($AB110&gt;$AB$56,IF(OR(Bilanz!$BR110=PickLists!$S$6,Bilanz!$BX110=PickLists!$S$6),PickLists!$S$6,PickLists!$S$2),PickLists!$S$3),PickLists!$S$9)</f>
        <v>M1</v>
      </c>
      <c r="AD110" s="388"/>
      <c r="AE110" s="307" t="str">
        <f>IF(ISNUMBER($AD110),IF($AD110&gt;$AD$56,IF(OR(Bilanz!$BR110=PickLists!$S$6,Bilanz!$BX110=PickLists!$S$6),PickLists!$S$6,PickLists!$S$2),PickLists!$S$3),PickLists!$S$9)</f>
        <v>M1</v>
      </c>
      <c r="AF110" s="389"/>
      <c r="AG110" s="307" t="str">
        <f>IF(ISNUMBER($AF110),IF($AF110&gt;$AF$56,IF(OR(Bilanz!$BR110=PickLists!$S$6,Bilanz!$BX110=PickLists!$S$6),PickLists!$S$6,PickLists!$S$2),PickLists!$S$3),PickLists!$S$9)</f>
        <v>M1</v>
      </c>
      <c r="AH110" s="388"/>
      <c r="AI110" s="307" t="str">
        <f>IF(ISNUMBER($AH110),IF($AH110&gt;$AH$56,IF(OR(Bilanz!$BR110=PickLists!$S$6,Bilanz!$BX110=PickLists!$S$6),PickLists!$S$6,PickLists!$S$2),PickLists!$S$3),PickLists!$S$9)</f>
        <v>M1</v>
      </c>
      <c r="AJ110" s="233"/>
      <c r="AK110" s="234"/>
      <c r="AL110" s="234"/>
      <c r="AM110" s="234"/>
      <c r="AN110" s="234"/>
      <c r="AO110" s="234"/>
    </row>
    <row r="111" spans="1:41" x14ac:dyDescent="0.2">
      <c r="A111" s="324"/>
      <c r="B111" s="360">
        <v>35119</v>
      </c>
      <c r="C111" s="361">
        <v>0.27083333333333298</v>
      </c>
      <c r="D111" s="360">
        <f t="shared" si="0"/>
        <v>35120</v>
      </c>
      <c r="E111" s="361">
        <v>0.27083333333333298</v>
      </c>
      <c r="F111" s="455" t="s">
        <v>2179</v>
      </c>
      <c r="G111" s="74" t="s">
        <v>440</v>
      </c>
      <c r="H111" s="53"/>
      <c r="I111" s="38"/>
      <c r="J111" s="52"/>
      <c r="K111" s="236"/>
      <c r="L111" s="307" t="str">
        <f>IF(ISNUMBER(K111),PickLists!$S$2,PickLists!$S$9)</f>
        <v>M1</v>
      </c>
      <c r="M111" s="229"/>
      <c r="N111" s="285" t="str">
        <f>IF(Data!M111&gt;0,Data!M111*0.023,"")</f>
        <v/>
      </c>
      <c r="O111" s="307" t="str">
        <f>IF(ISTEXT($A111),PickLists!$S$2,PickLists!$S$9)</f>
        <v>M1</v>
      </c>
      <c r="P111" s="456"/>
      <c r="Q111" s="307" t="str">
        <f>IF(ISTEXT($A111),PickLists!$S$2,PickLists!$S$9)</f>
        <v>M1</v>
      </c>
      <c r="R111" s="229"/>
      <c r="S111" s="307" t="str">
        <f>IF(ISTEXT($A111),PickLists!$S$2,PickLists!$S$9)</f>
        <v>M1</v>
      </c>
      <c r="T111" s="389"/>
      <c r="U111" s="307" t="str">
        <f>IF(ISNUMBER($T111),IF($T111&gt;$T$56,IF(OR(Bilanz!$BR111=PickLists!$S$6,Bilanz!$BX111=PickLists!$S$6),PickLists!$S$6,PickLists!$S$2),PickLists!$S$3),PickLists!$S$9)</f>
        <v>M1</v>
      </c>
      <c r="V111" s="388"/>
      <c r="W111" s="307" t="str">
        <f>IF(ISNUMBER($V111),IF($V111&gt;$V$56,IF(OR(Bilanz!$BR111=PickLists!$S$6,Bilanz!$BX111=PickLists!$S$6),PickLists!$S$6,PickLists!$S$2),PickLists!$S$3),PickLists!$S$9)</f>
        <v>M1</v>
      </c>
      <c r="X111" s="389"/>
      <c r="Y111" s="307" t="str">
        <f>IF(ISNUMBER($X111),IF($X111&gt;$X$56,IF(OR(Bilanz!$BR111=PickLists!$S$6,Bilanz!$BX111=PickLists!$S$6),PickLists!$S$6,PickLists!$S$2),PickLists!$S$3),PickLists!$S$9)</f>
        <v>M1</v>
      </c>
      <c r="Z111" s="388"/>
      <c r="AA111" s="307" t="str">
        <f>IF(ISNUMBER($Z111),IF($Z111&gt;$Z$56,IF(OR(Bilanz!$BR111=PickLists!$S$6,Bilanz!$BX111=PickLists!$S$6),PickLists!$S$6,PickLists!$S$2),PickLists!$S$3),PickLists!$S$9)</f>
        <v>M1</v>
      </c>
      <c r="AB111" s="389"/>
      <c r="AC111" s="307" t="str">
        <f>IF(ISNUMBER($AB111),IF($AB111&gt;$AB$56,IF(OR(Bilanz!$BR111=PickLists!$S$6,Bilanz!$BX111=PickLists!$S$6),PickLists!$S$6,PickLists!$S$2),PickLists!$S$3),PickLists!$S$9)</f>
        <v>M1</v>
      </c>
      <c r="AD111" s="388"/>
      <c r="AE111" s="307" t="str">
        <f>IF(ISNUMBER($AD111),IF($AD111&gt;$AD$56,IF(OR(Bilanz!$BR111=PickLists!$S$6,Bilanz!$BX111=PickLists!$S$6),PickLists!$S$6,PickLists!$S$2),PickLists!$S$3),PickLists!$S$9)</f>
        <v>M1</v>
      </c>
      <c r="AF111" s="389"/>
      <c r="AG111" s="307" t="str">
        <f>IF(ISNUMBER($AF111),IF($AF111&gt;$AF$56,IF(OR(Bilanz!$BR111=PickLists!$S$6,Bilanz!$BX111=PickLists!$S$6),PickLists!$S$6,PickLists!$S$2),PickLists!$S$3),PickLists!$S$9)</f>
        <v>M1</v>
      </c>
      <c r="AH111" s="388"/>
      <c r="AI111" s="307" t="str">
        <f>IF(ISNUMBER($AH111),IF($AH111&gt;$AH$56,IF(OR(Bilanz!$BR111=PickLists!$S$6,Bilanz!$BX111=PickLists!$S$6),PickLists!$S$6,PickLists!$S$2),PickLists!$S$3),PickLists!$S$9)</f>
        <v>M1</v>
      </c>
      <c r="AJ111" s="233"/>
      <c r="AK111" s="234"/>
      <c r="AL111" s="234"/>
      <c r="AM111" s="234"/>
      <c r="AN111" s="234"/>
      <c r="AO111" s="234"/>
    </row>
    <row r="112" spans="1:41" x14ac:dyDescent="0.2">
      <c r="A112" s="324"/>
      <c r="B112" s="360">
        <v>35120</v>
      </c>
      <c r="C112" s="361">
        <v>0.27083333333333298</v>
      </c>
      <c r="D112" s="360">
        <f t="shared" si="0"/>
        <v>35121</v>
      </c>
      <c r="E112" s="361">
        <v>0.27083333333333298</v>
      </c>
      <c r="F112" s="455" t="s">
        <v>2179</v>
      </c>
      <c r="G112" s="74" t="s">
        <v>440</v>
      </c>
      <c r="H112" s="53"/>
      <c r="I112" s="38"/>
      <c r="J112" s="52"/>
      <c r="K112" s="236"/>
      <c r="L112" s="307" t="str">
        <f>IF(ISNUMBER(K112),PickLists!$S$2,PickLists!$S$9)</f>
        <v>M1</v>
      </c>
      <c r="M112" s="229"/>
      <c r="N112" s="285" t="str">
        <f>IF(Data!M112&gt;0,Data!M112*0.023,"")</f>
        <v/>
      </c>
      <c r="O112" s="307" t="str">
        <f>IF(ISTEXT($A112),PickLists!$S$2,PickLists!$S$9)</f>
        <v>M1</v>
      </c>
      <c r="P112" s="456"/>
      <c r="Q112" s="307" t="str">
        <f>IF(ISTEXT($A112),PickLists!$S$2,PickLists!$S$9)</f>
        <v>M1</v>
      </c>
      <c r="R112" s="229"/>
      <c r="S112" s="307" t="str">
        <f>IF(ISTEXT($A112),PickLists!$S$2,PickLists!$S$9)</f>
        <v>M1</v>
      </c>
      <c r="T112" s="389"/>
      <c r="U112" s="307" t="str">
        <f>IF(ISNUMBER($T112),IF($T112&gt;$T$56,IF(OR(Bilanz!$BR112=PickLists!$S$6,Bilanz!$BX112=PickLists!$S$6),PickLists!$S$6,PickLists!$S$2),PickLists!$S$3),PickLists!$S$9)</f>
        <v>M1</v>
      </c>
      <c r="V112" s="388"/>
      <c r="W112" s="307" t="str">
        <f>IF(ISNUMBER($V112),IF($V112&gt;$V$56,IF(OR(Bilanz!$BR112=PickLists!$S$6,Bilanz!$BX112=PickLists!$S$6),PickLists!$S$6,PickLists!$S$2),PickLists!$S$3),PickLists!$S$9)</f>
        <v>M1</v>
      </c>
      <c r="X112" s="389"/>
      <c r="Y112" s="307" t="str">
        <f>IF(ISNUMBER($X112),IF($X112&gt;$X$56,IF(OR(Bilanz!$BR112=PickLists!$S$6,Bilanz!$BX112=PickLists!$S$6),PickLists!$S$6,PickLists!$S$2),PickLists!$S$3),PickLists!$S$9)</f>
        <v>M1</v>
      </c>
      <c r="Z112" s="388"/>
      <c r="AA112" s="307" t="str">
        <f>IF(ISNUMBER($Z112),IF($Z112&gt;$Z$56,IF(OR(Bilanz!$BR112=PickLists!$S$6,Bilanz!$BX112=PickLists!$S$6),PickLists!$S$6,PickLists!$S$2),PickLists!$S$3),PickLists!$S$9)</f>
        <v>M1</v>
      </c>
      <c r="AB112" s="389"/>
      <c r="AC112" s="307" t="str">
        <f>IF(ISNUMBER($AB112),IF($AB112&gt;$AB$56,IF(OR(Bilanz!$BR112=PickLists!$S$6,Bilanz!$BX112=PickLists!$S$6),PickLists!$S$6,PickLists!$S$2),PickLists!$S$3),PickLists!$S$9)</f>
        <v>M1</v>
      </c>
      <c r="AD112" s="388"/>
      <c r="AE112" s="307" t="str">
        <f>IF(ISNUMBER($AD112),IF($AD112&gt;$AD$56,IF(OR(Bilanz!$BR112=PickLists!$S$6,Bilanz!$BX112=PickLists!$S$6),PickLists!$S$6,PickLists!$S$2),PickLists!$S$3),PickLists!$S$9)</f>
        <v>M1</v>
      </c>
      <c r="AF112" s="389"/>
      <c r="AG112" s="307" t="str">
        <f>IF(ISNUMBER($AF112),IF($AF112&gt;$AF$56,IF(OR(Bilanz!$BR112=PickLists!$S$6,Bilanz!$BX112=PickLists!$S$6),PickLists!$S$6,PickLists!$S$2),PickLists!$S$3),PickLists!$S$9)</f>
        <v>M1</v>
      </c>
      <c r="AH112" s="388"/>
      <c r="AI112" s="307" t="str">
        <f>IF(ISNUMBER($AH112),IF($AH112&gt;$AH$56,IF(OR(Bilanz!$BR112=PickLists!$S$6,Bilanz!$BX112=PickLists!$S$6),PickLists!$S$6,PickLists!$S$2),PickLists!$S$3),PickLists!$S$9)</f>
        <v>M1</v>
      </c>
      <c r="AJ112" s="233"/>
      <c r="AK112" s="234"/>
      <c r="AL112" s="234"/>
      <c r="AM112" s="234"/>
      <c r="AN112" s="234"/>
      <c r="AO112" s="234"/>
    </row>
    <row r="113" spans="1:41" x14ac:dyDescent="0.2">
      <c r="A113" s="324"/>
      <c r="B113" s="360">
        <v>35121</v>
      </c>
      <c r="C113" s="361">
        <v>0.27083333333333298</v>
      </c>
      <c r="D113" s="360">
        <f t="shared" si="0"/>
        <v>35122</v>
      </c>
      <c r="E113" s="361">
        <v>0.27083333333333298</v>
      </c>
      <c r="F113" s="455" t="s">
        <v>2179</v>
      </c>
      <c r="G113" s="74" t="s">
        <v>440</v>
      </c>
      <c r="H113" s="53"/>
      <c r="I113" s="38"/>
      <c r="J113" s="52"/>
      <c r="K113" s="236"/>
      <c r="L113" s="307" t="str">
        <f>IF(ISNUMBER(K113),PickLists!$S$2,PickLists!$S$9)</f>
        <v>M1</v>
      </c>
      <c r="M113" s="229"/>
      <c r="N113" s="285" t="str">
        <f>IF(Data!M113&gt;0,Data!M113*0.023,"")</f>
        <v/>
      </c>
      <c r="O113" s="307" t="str">
        <f>IF(ISTEXT($A113),PickLists!$S$2,PickLists!$S$9)</f>
        <v>M1</v>
      </c>
      <c r="P113" s="456"/>
      <c r="Q113" s="307" t="str">
        <f>IF(ISTEXT($A113),PickLists!$S$2,PickLists!$S$9)</f>
        <v>M1</v>
      </c>
      <c r="R113" s="229"/>
      <c r="S113" s="307" t="str">
        <f>IF(ISTEXT($A113),PickLists!$S$2,PickLists!$S$9)</f>
        <v>M1</v>
      </c>
      <c r="T113" s="389"/>
      <c r="U113" s="307" t="str">
        <f>IF(ISNUMBER($T113),IF($T113&gt;$T$56,IF(OR(Bilanz!$BR113=PickLists!$S$6,Bilanz!$BX113=PickLists!$S$6),PickLists!$S$6,PickLists!$S$2),PickLists!$S$3),PickLists!$S$9)</f>
        <v>M1</v>
      </c>
      <c r="V113" s="388"/>
      <c r="W113" s="307" t="str">
        <f>IF(ISNUMBER($V113),IF($V113&gt;$V$56,IF(OR(Bilanz!$BR113=PickLists!$S$6,Bilanz!$BX113=PickLists!$S$6),PickLists!$S$6,PickLists!$S$2),PickLists!$S$3),PickLists!$S$9)</f>
        <v>M1</v>
      </c>
      <c r="X113" s="389"/>
      <c r="Y113" s="307" t="str">
        <f>IF(ISNUMBER($X113),IF($X113&gt;$X$56,IF(OR(Bilanz!$BR113=PickLists!$S$6,Bilanz!$BX113=PickLists!$S$6),PickLists!$S$6,PickLists!$S$2),PickLists!$S$3),PickLists!$S$9)</f>
        <v>M1</v>
      </c>
      <c r="Z113" s="388"/>
      <c r="AA113" s="307" t="str">
        <f>IF(ISNUMBER($Z113),IF($Z113&gt;$Z$56,IF(OR(Bilanz!$BR113=PickLists!$S$6,Bilanz!$BX113=PickLists!$S$6),PickLists!$S$6,PickLists!$S$2),PickLists!$S$3),PickLists!$S$9)</f>
        <v>M1</v>
      </c>
      <c r="AB113" s="389"/>
      <c r="AC113" s="307" t="str">
        <f>IF(ISNUMBER($AB113),IF($AB113&gt;$AB$56,IF(OR(Bilanz!$BR113=PickLists!$S$6,Bilanz!$BX113=PickLists!$S$6),PickLists!$S$6,PickLists!$S$2),PickLists!$S$3),PickLists!$S$9)</f>
        <v>M1</v>
      </c>
      <c r="AD113" s="388"/>
      <c r="AE113" s="307" t="str">
        <f>IF(ISNUMBER($AD113),IF($AD113&gt;$AD$56,IF(OR(Bilanz!$BR113=PickLists!$S$6,Bilanz!$BX113=PickLists!$S$6),PickLists!$S$6,PickLists!$S$2),PickLists!$S$3),PickLists!$S$9)</f>
        <v>M1</v>
      </c>
      <c r="AF113" s="389"/>
      <c r="AG113" s="307" t="str">
        <f>IF(ISNUMBER($AF113),IF($AF113&gt;$AF$56,IF(OR(Bilanz!$BR113=PickLists!$S$6,Bilanz!$BX113=PickLists!$S$6),PickLists!$S$6,PickLists!$S$2),PickLists!$S$3),PickLists!$S$9)</f>
        <v>M1</v>
      </c>
      <c r="AH113" s="388"/>
      <c r="AI113" s="307" t="str">
        <f>IF(ISNUMBER($AH113),IF($AH113&gt;$AH$56,IF(OR(Bilanz!$BR113=PickLists!$S$6,Bilanz!$BX113=PickLists!$S$6),PickLists!$S$6,PickLists!$S$2),PickLists!$S$3),PickLists!$S$9)</f>
        <v>M1</v>
      </c>
      <c r="AJ113" s="233"/>
      <c r="AK113" s="234"/>
      <c r="AL113" s="234"/>
      <c r="AM113" s="234"/>
      <c r="AN113" s="234"/>
      <c r="AO113" s="234"/>
    </row>
    <row r="114" spans="1:41" x14ac:dyDescent="0.2">
      <c r="A114" s="324"/>
      <c r="B114" s="360">
        <v>35122</v>
      </c>
      <c r="C114" s="361">
        <v>0.27083333333333298</v>
      </c>
      <c r="D114" s="360">
        <f t="shared" si="0"/>
        <v>35123</v>
      </c>
      <c r="E114" s="361">
        <v>0.27083333333333298</v>
      </c>
      <c r="F114" s="455" t="s">
        <v>2179</v>
      </c>
      <c r="G114" s="74" t="s">
        <v>440</v>
      </c>
      <c r="H114" s="53"/>
      <c r="I114" s="38"/>
      <c r="J114" s="52"/>
      <c r="K114" s="236"/>
      <c r="L114" s="307" t="str">
        <f>IF(ISNUMBER(K114),PickLists!$S$2,PickLists!$S$9)</f>
        <v>M1</v>
      </c>
      <c r="M114" s="229"/>
      <c r="N114" s="285" t="str">
        <f>IF(Data!M114&gt;0,Data!M114*0.023,"")</f>
        <v/>
      </c>
      <c r="O114" s="307" t="str">
        <f>IF(ISTEXT($A114),PickLists!$S$2,PickLists!$S$9)</f>
        <v>M1</v>
      </c>
      <c r="P114" s="456"/>
      <c r="Q114" s="307" t="str">
        <f>IF(ISTEXT($A114),PickLists!$S$2,PickLists!$S$9)</f>
        <v>M1</v>
      </c>
      <c r="R114" s="229"/>
      <c r="S114" s="307" t="str">
        <f>IF(ISTEXT($A114),PickLists!$S$2,PickLists!$S$9)</f>
        <v>M1</v>
      </c>
      <c r="T114" s="389"/>
      <c r="U114" s="307" t="str">
        <f>IF(ISNUMBER($T114),IF($T114&gt;$T$56,IF(OR(Bilanz!$BR114=PickLists!$S$6,Bilanz!$BX114=PickLists!$S$6),PickLists!$S$6,PickLists!$S$2),PickLists!$S$3),PickLists!$S$9)</f>
        <v>M1</v>
      </c>
      <c r="V114" s="388"/>
      <c r="W114" s="307" t="str">
        <f>IF(ISNUMBER($V114),IF($V114&gt;$V$56,IF(OR(Bilanz!$BR114=PickLists!$S$6,Bilanz!$BX114=PickLists!$S$6),PickLists!$S$6,PickLists!$S$2),PickLists!$S$3),PickLists!$S$9)</f>
        <v>M1</v>
      </c>
      <c r="X114" s="389"/>
      <c r="Y114" s="307" t="str">
        <f>IF(ISNUMBER($X114),IF($X114&gt;$X$56,IF(OR(Bilanz!$BR114=PickLists!$S$6,Bilanz!$BX114=PickLists!$S$6),PickLists!$S$6,PickLists!$S$2),PickLists!$S$3),PickLists!$S$9)</f>
        <v>M1</v>
      </c>
      <c r="Z114" s="388"/>
      <c r="AA114" s="307" t="str">
        <f>IF(ISNUMBER($Z114),IF($Z114&gt;$Z$56,IF(OR(Bilanz!$BR114=PickLists!$S$6,Bilanz!$BX114=PickLists!$S$6),PickLists!$S$6,PickLists!$S$2),PickLists!$S$3),PickLists!$S$9)</f>
        <v>M1</v>
      </c>
      <c r="AB114" s="389"/>
      <c r="AC114" s="307" t="str">
        <f>IF(ISNUMBER($AB114),IF($AB114&gt;$AB$56,IF(OR(Bilanz!$BR114=PickLists!$S$6,Bilanz!$BX114=PickLists!$S$6),PickLists!$S$6,PickLists!$S$2),PickLists!$S$3),PickLists!$S$9)</f>
        <v>M1</v>
      </c>
      <c r="AD114" s="388"/>
      <c r="AE114" s="307" t="str">
        <f>IF(ISNUMBER($AD114),IF($AD114&gt;$AD$56,IF(OR(Bilanz!$BR114=PickLists!$S$6,Bilanz!$BX114=PickLists!$S$6),PickLists!$S$6,PickLists!$S$2),PickLists!$S$3),PickLists!$S$9)</f>
        <v>M1</v>
      </c>
      <c r="AF114" s="389"/>
      <c r="AG114" s="307" t="str">
        <f>IF(ISNUMBER($AF114),IF($AF114&gt;$AF$56,IF(OR(Bilanz!$BR114=PickLists!$S$6,Bilanz!$BX114=PickLists!$S$6),PickLists!$S$6,PickLists!$S$2),PickLists!$S$3),PickLists!$S$9)</f>
        <v>M1</v>
      </c>
      <c r="AH114" s="388"/>
      <c r="AI114" s="307" t="str">
        <f>IF(ISNUMBER($AH114),IF($AH114&gt;$AH$56,IF(OR(Bilanz!$BR114=PickLists!$S$6,Bilanz!$BX114=PickLists!$S$6),PickLists!$S$6,PickLists!$S$2),PickLists!$S$3),PickLists!$S$9)</f>
        <v>M1</v>
      </c>
      <c r="AJ114" s="233"/>
      <c r="AK114" s="234"/>
      <c r="AL114" s="234"/>
      <c r="AM114" s="234"/>
      <c r="AN114" s="234"/>
      <c r="AO114" s="234"/>
    </row>
    <row r="115" spans="1:41" x14ac:dyDescent="0.2">
      <c r="A115" s="324"/>
      <c r="B115" s="360">
        <v>35123</v>
      </c>
      <c r="C115" s="361">
        <v>0.27083333333333298</v>
      </c>
      <c r="D115" s="360">
        <f t="shared" si="0"/>
        <v>35124</v>
      </c>
      <c r="E115" s="361">
        <v>0.27083333333333298</v>
      </c>
      <c r="F115" s="455" t="s">
        <v>2179</v>
      </c>
      <c r="G115" s="74" t="s">
        <v>440</v>
      </c>
      <c r="H115" s="53"/>
      <c r="I115" s="38"/>
      <c r="J115" s="52"/>
      <c r="K115" s="236"/>
      <c r="L115" s="307" t="str">
        <f>IF(ISNUMBER(K115),PickLists!$S$2,PickLists!$S$9)</f>
        <v>M1</v>
      </c>
      <c r="M115" s="229"/>
      <c r="N115" s="285" t="str">
        <f>IF(Data!M115&gt;0,Data!M115*0.023,"")</f>
        <v/>
      </c>
      <c r="O115" s="307" t="str">
        <f>IF(ISTEXT($A115),PickLists!$S$2,PickLists!$S$9)</f>
        <v>M1</v>
      </c>
      <c r="P115" s="456"/>
      <c r="Q115" s="307" t="str">
        <f>IF(ISTEXT($A115),PickLists!$S$2,PickLists!$S$9)</f>
        <v>M1</v>
      </c>
      <c r="R115" s="229"/>
      <c r="S115" s="307" t="str">
        <f>IF(ISTEXT($A115),PickLists!$S$2,PickLists!$S$9)</f>
        <v>M1</v>
      </c>
      <c r="T115" s="389"/>
      <c r="U115" s="307" t="str">
        <f>IF(ISNUMBER($T115),IF($T115&gt;$T$56,IF(OR(Bilanz!$BR115=PickLists!$S$6,Bilanz!$BX115=PickLists!$S$6),PickLists!$S$6,PickLists!$S$2),PickLists!$S$3),PickLists!$S$9)</f>
        <v>M1</v>
      </c>
      <c r="V115" s="388"/>
      <c r="W115" s="307" t="str">
        <f>IF(ISNUMBER($V115),IF($V115&gt;$V$56,IF(OR(Bilanz!$BR115=PickLists!$S$6,Bilanz!$BX115=PickLists!$S$6),PickLists!$S$6,PickLists!$S$2),PickLists!$S$3),PickLists!$S$9)</f>
        <v>M1</v>
      </c>
      <c r="X115" s="389"/>
      <c r="Y115" s="307" t="str">
        <f>IF(ISNUMBER($X115),IF($X115&gt;$X$56,IF(OR(Bilanz!$BR115=PickLists!$S$6,Bilanz!$BX115=PickLists!$S$6),PickLists!$S$6,PickLists!$S$2),PickLists!$S$3),PickLists!$S$9)</f>
        <v>M1</v>
      </c>
      <c r="Z115" s="388"/>
      <c r="AA115" s="307" t="str">
        <f>IF(ISNUMBER($Z115),IF($Z115&gt;$Z$56,IF(OR(Bilanz!$BR115=PickLists!$S$6,Bilanz!$BX115=PickLists!$S$6),PickLists!$S$6,PickLists!$S$2),PickLists!$S$3),PickLists!$S$9)</f>
        <v>M1</v>
      </c>
      <c r="AB115" s="389"/>
      <c r="AC115" s="307" t="str">
        <f>IF(ISNUMBER($AB115),IF($AB115&gt;$AB$56,IF(OR(Bilanz!$BR115=PickLists!$S$6,Bilanz!$BX115=PickLists!$S$6),PickLists!$S$6,PickLists!$S$2),PickLists!$S$3),PickLists!$S$9)</f>
        <v>M1</v>
      </c>
      <c r="AD115" s="388"/>
      <c r="AE115" s="307" t="str">
        <f>IF(ISNUMBER($AD115),IF($AD115&gt;$AD$56,IF(OR(Bilanz!$BR115=PickLists!$S$6,Bilanz!$BX115=PickLists!$S$6),PickLists!$S$6,PickLists!$S$2),PickLists!$S$3),PickLists!$S$9)</f>
        <v>M1</v>
      </c>
      <c r="AF115" s="389"/>
      <c r="AG115" s="307" t="str">
        <f>IF(ISNUMBER($AF115),IF($AF115&gt;$AF$56,IF(OR(Bilanz!$BR115=PickLists!$S$6,Bilanz!$BX115=PickLists!$S$6),PickLists!$S$6,PickLists!$S$2),PickLists!$S$3),PickLists!$S$9)</f>
        <v>M1</v>
      </c>
      <c r="AH115" s="388"/>
      <c r="AI115" s="307" t="str">
        <f>IF(ISNUMBER($AH115),IF($AH115&gt;$AH$56,IF(OR(Bilanz!$BR115=PickLists!$S$6,Bilanz!$BX115=PickLists!$S$6),PickLists!$S$6,PickLists!$S$2),PickLists!$S$3),PickLists!$S$9)</f>
        <v>M1</v>
      </c>
      <c r="AJ115" s="233"/>
      <c r="AK115" s="234"/>
      <c r="AL115" s="234"/>
      <c r="AM115" s="234"/>
      <c r="AN115" s="234"/>
      <c r="AO115" s="234"/>
    </row>
    <row r="116" spans="1:41" x14ac:dyDescent="0.2">
      <c r="A116" s="324"/>
      <c r="B116" s="360">
        <v>35124</v>
      </c>
      <c r="C116" s="361">
        <v>0.27083333333333298</v>
      </c>
      <c r="D116" s="360">
        <f t="shared" si="0"/>
        <v>35125</v>
      </c>
      <c r="E116" s="361">
        <v>0.27083333333333298</v>
      </c>
      <c r="F116" s="455" t="s">
        <v>2179</v>
      </c>
      <c r="G116" s="74" t="s">
        <v>440</v>
      </c>
      <c r="H116" s="53"/>
      <c r="I116" s="38"/>
      <c r="J116" s="52"/>
      <c r="K116" s="236"/>
      <c r="L116" s="307" t="str">
        <f>IF(ISNUMBER(K116),PickLists!$S$2,PickLists!$S$9)</f>
        <v>M1</v>
      </c>
      <c r="M116" s="229"/>
      <c r="N116" s="285" t="str">
        <f>IF(Data!M116&gt;0,Data!M116*0.023,"")</f>
        <v/>
      </c>
      <c r="O116" s="307" t="str">
        <f>IF(ISTEXT($A116),PickLists!$S$2,PickLists!$S$9)</f>
        <v>M1</v>
      </c>
      <c r="P116" s="456"/>
      <c r="Q116" s="307" t="str">
        <f>IF(ISTEXT($A116),PickLists!$S$2,PickLists!$S$9)</f>
        <v>M1</v>
      </c>
      <c r="R116" s="229"/>
      <c r="S116" s="307" t="str">
        <f>IF(ISTEXT($A116),PickLists!$S$2,PickLists!$S$9)</f>
        <v>M1</v>
      </c>
      <c r="T116" s="390"/>
      <c r="U116" s="307" t="str">
        <f>IF(ISNUMBER($T116),IF($T116&gt;$T$56,IF(OR(Bilanz!$BR116=PickLists!$S$6,Bilanz!$BX116=PickLists!$S$6),PickLists!$S$6,PickLists!$S$2),PickLists!$S$3),PickLists!$S$9)</f>
        <v>M1</v>
      </c>
      <c r="V116" s="388"/>
      <c r="W116" s="307" t="str">
        <f>IF(ISNUMBER($V116),IF($V116&gt;$V$56,IF(OR(Bilanz!$BR116=PickLists!$S$6,Bilanz!$BX116=PickLists!$S$6),PickLists!$S$6,PickLists!$S$2),PickLists!$S$3),PickLists!$S$9)</f>
        <v>M1</v>
      </c>
      <c r="X116" s="389"/>
      <c r="Y116" s="307" t="str">
        <f>IF(ISNUMBER($X116),IF($X116&gt;$X$56,IF(OR(Bilanz!$BR116=PickLists!$S$6,Bilanz!$BX116=PickLists!$S$6),PickLists!$S$6,PickLists!$S$2),PickLists!$S$3),PickLists!$S$9)</f>
        <v>M1</v>
      </c>
      <c r="Z116" s="392"/>
      <c r="AA116" s="307" t="str">
        <f>IF(ISNUMBER($Z116),IF($Z116&gt;$Z$56,IF(OR(Bilanz!$BR116=PickLists!$S$6,Bilanz!$BX116=PickLists!$S$6),PickLists!$S$6,PickLists!$S$2),PickLists!$S$3),PickLists!$S$9)</f>
        <v>M1</v>
      </c>
      <c r="AB116" s="389"/>
      <c r="AC116" s="307" t="str">
        <f>IF(ISNUMBER($AB116),IF($AB116&gt;$AB$56,IF(OR(Bilanz!$BR116=PickLists!$S$6,Bilanz!$BX116=PickLists!$S$6),PickLists!$S$6,PickLists!$S$2),PickLists!$S$3),PickLists!$S$9)</f>
        <v>M1</v>
      </c>
      <c r="AD116" s="392"/>
      <c r="AE116" s="307" t="str">
        <f>IF(ISNUMBER($AD116),IF($AD116&gt;$AD$56,IF(OR(Bilanz!$BR116=PickLists!$S$6,Bilanz!$BX116=PickLists!$S$6),PickLists!$S$6,PickLists!$S$2),PickLists!$S$3),PickLists!$S$9)</f>
        <v>M1</v>
      </c>
      <c r="AF116" s="390"/>
      <c r="AG116" s="307" t="str">
        <f>IF(ISNUMBER($AF116),IF($AF116&gt;$AF$56,IF(OR(Bilanz!$BR116=PickLists!$S$6,Bilanz!$BX116=PickLists!$S$6),PickLists!$S$6,PickLists!$S$2),PickLists!$S$3),PickLists!$S$9)</f>
        <v>M1</v>
      </c>
      <c r="AH116" s="392"/>
      <c r="AI116" s="307" t="str">
        <f>IF(ISNUMBER($AH116),IF($AH116&gt;$AH$56,IF(OR(Bilanz!$BR116=PickLists!$S$6,Bilanz!$BX116=PickLists!$S$6),PickLists!$S$6,PickLists!$S$2),PickLists!$S$3),PickLists!$S$9)</f>
        <v>M1</v>
      </c>
      <c r="AJ116" s="233"/>
      <c r="AK116" s="234"/>
      <c r="AL116" s="234"/>
      <c r="AM116" s="234"/>
      <c r="AN116" s="234"/>
      <c r="AO116" s="234"/>
    </row>
    <row r="117" spans="1:41" x14ac:dyDescent="0.2">
      <c r="A117" s="324" t="s">
        <v>755</v>
      </c>
      <c r="B117" s="360">
        <v>35125</v>
      </c>
      <c r="C117" s="361">
        <v>0.27083333333333298</v>
      </c>
      <c r="D117" s="360">
        <f t="shared" si="0"/>
        <v>35126</v>
      </c>
      <c r="E117" s="361">
        <v>0.27083333333333298</v>
      </c>
      <c r="F117" s="455" t="s">
        <v>2179</v>
      </c>
      <c r="G117" s="74" t="s">
        <v>442</v>
      </c>
      <c r="H117" s="53" t="s">
        <v>508</v>
      </c>
      <c r="I117" s="38"/>
      <c r="J117" s="52"/>
      <c r="K117" s="390">
        <v>4.7</v>
      </c>
      <c r="L117" s="307" t="str">
        <f>IF(ISNUMBER(K117),PickLists!$S$2,PickLists!$S$9)</f>
        <v>V0</v>
      </c>
      <c r="M117" s="229">
        <v>178.6</v>
      </c>
      <c r="N117" s="285">
        <f>IF(Data!M117&gt;0,Data!M117*0.023,"")</f>
        <v>4.1078000000000001</v>
      </c>
      <c r="O117" s="307" t="str">
        <f>IF(ISTEXT($A117),PickLists!$S$2,PickLists!$S$9)</f>
        <v>V0</v>
      </c>
      <c r="P117" s="456">
        <v>4.5999999999999996</v>
      </c>
      <c r="Q117" s="307" t="str">
        <f>IF(ISTEXT($A117),PickLists!$S$2,PickLists!$S$9)</f>
        <v>V0</v>
      </c>
      <c r="R117" s="229">
        <v>34.200000000000003</v>
      </c>
      <c r="S117" s="307" t="str">
        <f>IF(ISTEXT($A117),PickLists!$S$2,PickLists!$S$9)</f>
        <v>V0</v>
      </c>
      <c r="T117" s="389">
        <v>0.46100000000000002</v>
      </c>
      <c r="U117" s="307" t="str">
        <f>IF(ISNUMBER($T117),IF($T117&gt;$T$56,IF(OR(Bilanz!$BR117=PickLists!$S$6,Bilanz!$BX117=PickLists!$S$6),PickLists!$S$6,PickLists!$S$2),PickLists!$S$3),PickLists!$S$9)</f>
        <v>V0</v>
      </c>
      <c r="V117" s="388">
        <v>1.3788710071768406</v>
      </c>
      <c r="W117" s="307" t="str">
        <f>IF(ISNUMBER($V117),IF($V117&gt;$V$56,IF(OR(Bilanz!$BR117=PickLists!$S$6,Bilanz!$BX117=PickLists!$S$6),PickLists!$S$6,PickLists!$S$2),PickLists!$S$3),PickLists!$S$9)</f>
        <v>V0</v>
      </c>
      <c r="X117" s="389">
        <v>1.0106992567300286</v>
      </c>
      <c r="Y117" s="307" t="str">
        <f>IF(ISNUMBER($X117),IF($X117&gt;$X$56,IF(OR(Bilanz!$BR117=PickLists!$S$6,Bilanz!$BX117=PickLists!$S$6),PickLists!$S$6,PickLists!$S$2),PickLists!$S$3),PickLists!$S$9)</f>
        <v>V0</v>
      </c>
      <c r="Z117" s="388">
        <v>0.51300000000000001</v>
      </c>
      <c r="AA117" s="307" t="str">
        <f>IF(ISNUMBER($Z117),IF($Z117&gt;$Z$56,IF(OR(Bilanz!$BR117=PickLists!$S$6,Bilanz!$BX117=PickLists!$S$6),PickLists!$S$6,PickLists!$S$2),PickLists!$S$3),PickLists!$S$9)</f>
        <v>V0</v>
      </c>
      <c r="AB117" s="389">
        <v>1.386771229003825</v>
      </c>
      <c r="AC117" s="307" t="str">
        <f>IF(ISNUMBER($AB117),IF($AB117&gt;$AB$56,IF(OR(Bilanz!$BR117=PickLists!$S$6,Bilanz!$BX117=PickLists!$S$6),PickLists!$S$6,PickLists!$S$2),PickLists!$S$3),PickLists!$S$9)</f>
        <v>V0</v>
      </c>
      <c r="AD117" s="388">
        <v>0.17199999999999999</v>
      </c>
      <c r="AE117" s="307" t="str">
        <f>IF(ISNUMBER($AD117),IF($AD117&gt;$AD$56,IF(OR(Bilanz!$BR117=PickLists!$S$6,Bilanz!$BX117=PickLists!$S$6),PickLists!$S$6,PickLists!$S$2),PickLists!$S$3),PickLists!$S$9)</f>
        <v>V0</v>
      </c>
      <c r="AF117" s="389">
        <v>0.14199999999999999</v>
      </c>
      <c r="AG117" s="307" t="str">
        <f>IF(ISNUMBER($AF117),IF($AF117&gt;$AF$56,IF(OR(Bilanz!$BR117=PickLists!$S$6,Bilanz!$BX117=PickLists!$S$6),PickLists!$S$6,PickLists!$S$2),PickLists!$S$3),PickLists!$S$9)</f>
        <v>V0</v>
      </c>
      <c r="AH117" s="388">
        <v>0.56699999999999995</v>
      </c>
      <c r="AI117" s="307" t="str">
        <f>IF(ISNUMBER($AH117),IF($AH117&gt;$AH$56,IF(OR(Bilanz!$BR117=PickLists!$S$6,Bilanz!$BX117=PickLists!$S$6),PickLists!$S$6,PickLists!$S$2),PickLists!$S$3),PickLists!$S$9)</f>
        <v>V0</v>
      </c>
      <c r="AJ117" s="233"/>
      <c r="AK117" s="234"/>
      <c r="AL117" s="234"/>
      <c r="AM117" s="234"/>
      <c r="AN117" s="234"/>
      <c r="AO117" s="234"/>
    </row>
    <row r="118" spans="1:41" x14ac:dyDescent="0.2">
      <c r="A118" s="324" t="s">
        <v>756</v>
      </c>
      <c r="B118" s="360">
        <v>35126</v>
      </c>
      <c r="C118" s="361">
        <v>0.27083333333333298</v>
      </c>
      <c r="D118" s="360">
        <f t="shared" si="0"/>
        <v>35127</v>
      </c>
      <c r="E118" s="361">
        <v>0.27083333333333298</v>
      </c>
      <c r="F118" s="455" t="s">
        <v>2179</v>
      </c>
      <c r="G118" s="74" t="s">
        <v>442</v>
      </c>
      <c r="H118" s="53" t="s">
        <v>508</v>
      </c>
      <c r="I118" s="38"/>
      <c r="J118" s="52"/>
      <c r="K118" s="390">
        <v>1.3</v>
      </c>
      <c r="L118" s="307" t="str">
        <f>IF(ISNUMBER(K118),PickLists!$S$2,PickLists!$S$9)</f>
        <v>V0</v>
      </c>
      <c r="M118" s="229">
        <v>48.3</v>
      </c>
      <c r="N118" s="285">
        <f>IF(Data!M118&gt;0,Data!M118*0.023,"")</f>
        <v>1.1109</v>
      </c>
      <c r="O118" s="307" t="str">
        <f>IF(ISTEXT($A118),PickLists!$S$2,PickLists!$S$9)</f>
        <v>V0</v>
      </c>
      <c r="P118" s="456">
        <v>4.12</v>
      </c>
      <c r="Q118" s="307" t="str">
        <f>IF(ISTEXT($A118),PickLists!$S$2,PickLists!$S$9)</f>
        <v>V0</v>
      </c>
      <c r="R118" s="229">
        <v>52.3</v>
      </c>
      <c r="S118" s="307" t="str">
        <f>IF(ISTEXT($A118),PickLists!$S$2,PickLists!$S$9)</f>
        <v>V0</v>
      </c>
      <c r="T118" s="389">
        <v>0.79400000000000004</v>
      </c>
      <c r="U118" s="307" t="str">
        <f>IF(ISNUMBER($T118),IF($T118&gt;$T$56,IF(OR(Bilanz!$BR118=PickLists!$S$6,Bilanz!$BX118=PickLists!$S$6),PickLists!$S$6,PickLists!$S$2),PickLists!$S$3),PickLists!$S$9)</f>
        <v>V0</v>
      </c>
      <c r="V118" s="388">
        <v>2.0581411773244094</v>
      </c>
      <c r="W118" s="307" t="str">
        <f>IF(ISNUMBER($V118),IF($V118&gt;$V$56,IF(OR(Bilanz!$BR118=PickLists!$S$6,Bilanz!$BX118=PickLists!$S$6),PickLists!$S$6,PickLists!$S$2),PickLists!$S$3),PickLists!$S$9)</f>
        <v>V0</v>
      </c>
      <c r="X118" s="389">
        <v>0.36849801170077662</v>
      </c>
      <c r="Y118" s="307" t="str">
        <f>IF(ISNUMBER($X118),IF($X118&gt;$X$56,IF(OR(Bilanz!$BR118=PickLists!$S$6,Bilanz!$BX118=PickLists!$S$6),PickLists!$S$6,PickLists!$S$2),PickLists!$S$3),PickLists!$S$9)</f>
        <v>V0</v>
      </c>
      <c r="Z118" s="388">
        <v>0.70799999999999996</v>
      </c>
      <c r="AA118" s="307" t="str">
        <f>IF(ISNUMBER($Z118),IF($Z118&gt;$Z$56,IF(OR(Bilanz!$BR118=PickLists!$S$6,Bilanz!$BX118=PickLists!$S$6),PickLists!$S$6,PickLists!$S$2),PickLists!$S$3),PickLists!$S$9)</f>
        <v>V0</v>
      </c>
      <c r="AB118" s="389">
        <v>0.63903287876268078</v>
      </c>
      <c r="AC118" s="307" t="str">
        <f>IF(ISNUMBER($AB118),IF($AB118&gt;$AB$56,IF(OR(Bilanz!$BR118=PickLists!$S$6,Bilanz!$BX118=PickLists!$S$6),PickLists!$S$6,PickLists!$S$2),PickLists!$S$3),PickLists!$S$9)</f>
        <v>V0</v>
      </c>
      <c r="AD118" s="388">
        <v>7.0000000000000007E-2</v>
      </c>
      <c r="AE118" s="307" t="str">
        <f>IF(ISNUMBER($AD118),IF($AD118&gt;$AD$56,IF(OR(Bilanz!$BR118=PickLists!$S$6,Bilanz!$BX118=PickLists!$S$6),PickLists!$S$6,PickLists!$S$2),PickLists!$S$3),PickLists!$S$9)</f>
        <v>V0</v>
      </c>
      <c r="AF118" s="389">
        <v>0.13</v>
      </c>
      <c r="AG118" s="307" t="str">
        <f>IF(ISNUMBER($AF118),IF($AF118&gt;$AF$56,IF(OR(Bilanz!$BR118=PickLists!$S$6,Bilanz!$BX118=PickLists!$S$6),PickLists!$S$6,PickLists!$S$2),PickLists!$S$3),PickLists!$S$9)</f>
        <v>V0</v>
      </c>
      <c r="AH118" s="388">
        <v>0.47499999999999998</v>
      </c>
      <c r="AI118" s="307" t="str">
        <f>IF(ISNUMBER($AH118),IF($AH118&gt;$AH$56,IF(OR(Bilanz!$BR118=PickLists!$S$6,Bilanz!$BX118=PickLists!$S$6),PickLists!$S$6,PickLists!$S$2),PickLists!$S$3),PickLists!$S$9)</f>
        <v>V0</v>
      </c>
      <c r="AJ118" s="233"/>
      <c r="AK118" s="234"/>
      <c r="AL118" s="234"/>
      <c r="AM118" s="234"/>
      <c r="AN118" s="234"/>
      <c r="AO118" s="234"/>
    </row>
    <row r="119" spans="1:41" x14ac:dyDescent="0.2">
      <c r="A119" s="324" t="s">
        <v>757</v>
      </c>
      <c r="B119" s="360">
        <v>35127</v>
      </c>
      <c r="C119" s="361">
        <v>0.27083333333333298</v>
      </c>
      <c r="D119" s="360">
        <f t="shared" si="0"/>
        <v>35128</v>
      </c>
      <c r="E119" s="361">
        <v>0.27083333333333298</v>
      </c>
      <c r="F119" s="455" t="s">
        <v>2179</v>
      </c>
      <c r="G119" s="74" t="s">
        <v>442</v>
      </c>
      <c r="H119" s="53" t="s">
        <v>508</v>
      </c>
      <c r="I119" s="38"/>
      <c r="J119" s="52"/>
      <c r="K119" s="390">
        <v>0.9</v>
      </c>
      <c r="L119" s="307" t="str">
        <f>IF(ISNUMBER(K119),PickLists!$S$2,PickLists!$S$9)</f>
        <v>V0</v>
      </c>
      <c r="M119" s="229">
        <v>27</v>
      </c>
      <c r="N119" s="285">
        <f>IF(Data!M119&gt;0,Data!M119*0.023,"")</f>
        <v>0.621</v>
      </c>
      <c r="O119" s="307" t="str">
        <f>IF(ISTEXT($A119),PickLists!$S$2,PickLists!$S$9)</f>
        <v>V0</v>
      </c>
      <c r="P119" s="456">
        <v>3.94</v>
      </c>
      <c r="Q119" s="307" t="str">
        <f>IF(ISTEXT($A119),PickLists!$S$2,PickLists!$S$9)</f>
        <v>V0</v>
      </c>
      <c r="R119" s="229">
        <v>80.3</v>
      </c>
      <c r="S119" s="307" t="str">
        <f>IF(ISTEXT($A119),PickLists!$S$2,PickLists!$S$9)</f>
        <v>V0</v>
      </c>
      <c r="T119" s="389">
        <v>1.48</v>
      </c>
      <c r="U119" s="307" t="str">
        <f>IF(ISNUMBER($T119),IF($T119&gt;$T$56,IF(OR(Bilanz!$BR119=PickLists!$S$6,Bilanz!$BX119=PickLists!$S$6),PickLists!$S$6,PickLists!$S$2),PickLists!$S$3),PickLists!$S$9)</f>
        <v>V0</v>
      </c>
      <c r="V119" s="388">
        <v>2.9377813644060966</v>
      </c>
      <c r="W119" s="307" t="str">
        <f>IF(ISNUMBER($V119),IF($V119&gt;$V$56,IF(OR(Bilanz!$BR119=PickLists!$S$6,Bilanz!$BX119=PickLists!$S$6),PickLists!$S$6,PickLists!$S$2),PickLists!$S$3),PickLists!$S$9)</f>
        <v>V0</v>
      </c>
      <c r="X119" s="389">
        <v>0.74033386771043708</v>
      </c>
      <c r="Y119" s="307" t="str">
        <f>IF(ISNUMBER($X119),IF($X119&gt;$X$56,IF(OR(Bilanz!$BR119=PickLists!$S$6,Bilanz!$BX119=PickLists!$S$6),PickLists!$S$6,PickLists!$S$2),PickLists!$S$3),PickLists!$S$9)</f>
        <v>V0</v>
      </c>
      <c r="Z119" s="388">
        <v>0.85</v>
      </c>
      <c r="AA119" s="307" t="str">
        <f>IF(ISNUMBER($Z119),IF($Z119&gt;$Z$56,IF(OR(Bilanz!$BR119=PickLists!$S$6,Bilanz!$BX119=PickLists!$S$6),PickLists!$S$6,PickLists!$S$2),PickLists!$S$3),PickLists!$S$9)</f>
        <v>V0</v>
      </c>
      <c r="AB119" s="389">
        <v>1.20430133045069</v>
      </c>
      <c r="AC119" s="307" t="str">
        <f>IF(ISNUMBER($AB119),IF($AB119&gt;$AB$56,IF(OR(Bilanz!$BR119=PickLists!$S$6,Bilanz!$BX119=PickLists!$S$6),PickLists!$S$6,PickLists!$S$2),PickLists!$S$3),PickLists!$S$9)</f>
        <v>V0</v>
      </c>
      <c r="AD119" s="388">
        <v>0.11</v>
      </c>
      <c r="AE119" s="307" t="str">
        <f>IF(ISNUMBER($AD119),IF($AD119&gt;$AD$56,IF(OR(Bilanz!$BR119=PickLists!$S$6,Bilanz!$BX119=PickLists!$S$6),PickLists!$S$6,PickLists!$S$2),PickLists!$S$3),PickLists!$S$9)</f>
        <v>V0</v>
      </c>
      <c r="AF119" s="389">
        <v>0.16</v>
      </c>
      <c r="AG119" s="307" t="str">
        <f>IF(ISNUMBER($AF119),IF($AF119&gt;$AF$56,IF(OR(Bilanz!$BR119=PickLists!$S$6,Bilanz!$BX119=PickLists!$S$6),PickLists!$S$6,PickLists!$S$2),PickLists!$S$3),PickLists!$S$9)</f>
        <v>V0</v>
      </c>
      <c r="AH119" s="388">
        <v>0.499</v>
      </c>
      <c r="AI119" s="307" t="str">
        <f>IF(ISNUMBER($AH119),IF($AH119&gt;$AH$56,IF(OR(Bilanz!$BR119=PickLists!$S$6,Bilanz!$BX119=PickLists!$S$6),PickLists!$S$6,PickLists!$S$2),PickLists!$S$3),PickLists!$S$9)</f>
        <v>V0</v>
      </c>
      <c r="AJ119" s="233"/>
      <c r="AK119" s="234"/>
      <c r="AL119" s="234"/>
      <c r="AM119" s="234"/>
      <c r="AN119" s="234"/>
      <c r="AO119" s="234"/>
    </row>
    <row r="120" spans="1:41" x14ac:dyDescent="0.2">
      <c r="A120" s="324"/>
      <c r="B120" s="360">
        <v>35128</v>
      </c>
      <c r="C120" s="361">
        <v>0.27083333333333298</v>
      </c>
      <c r="D120" s="360">
        <f t="shared" si="0"/>
        <v>35129</v>
      </c>
      <c r="E120" s="361">
        <v>0.27083333333333298</v>
      </c>
      <c r="F120" s="455" t="s">
        <v>2179</v>
      </c>
      <c r="G120" s="74" t="s">
        <v>442</v>
      </c>
      <c r="H120" s="53"/>
      <c r="I120" s="38" t="s">
        <v>433</v>
      </c>
      <c r="J120" s="52"/>
      <c r="K120" s="390">
        <v>0.2</v>
      </c>
      <c r="L120" s="307" t="str">
        <f>IF(ISNUMBER(K120),PickLists!$S$2,PickLists!$S$9)</f>
        <v>V0</v>
      </c>
      <c r="M120" s="229"/>
      <c r="N120" s="285" t="str">
        <f>IF(Data!M120&gt;0,Data!M120*0.023,"")</f>
        <v/>
      </c>
      <c r="O120" s="307" t="str">
        <f>IF(ISTEXT($A120),PickLists!$S$2,PickLists!$S$9)</f>
        <v>M1</v>
      </c>
      <c r="P120" s="456"/>
      <c r="Q120" s="307" t="str">
        <f>IF(ISTEXT($A120),PickLists!$S$2,PickLists!$S$9)</f>
        <v>M1</v>
      </c>
      <c r="R120" s="229"/>
      <c r="S120" s="307" t="str">
        <f>IF(ISTEXT($A120),PickLists!$S$2,PickLists!$S$9)</f>
        <v>M1</v>
      </c>
      <c r="T120" s="389"/>
      <c r="U120" s="307" t="str">
        <f>IF(ISNUMBER($T120),IF($T120&gt;$T$56,IF(OR(Bilanz!$BR120=PickLists!$S$6,Bilanz!$BX120=PickLists!$S$6),PickLists!$S$6,PickLists!$S$2),PickLists!$S$3),PickLists!$S$9)</f>
        <v>M1</v>
      </c>
      <c r="V120" s="388"/>
      <c r="W120" s="307" t="str">
        <f>IF(ISNUMBER($V120),IF($V120&gt;$V$56,IF(OR(Bilanz!$BR120=PickLists!$S$6,Bilanz!$BX120=PickLists!$S$6),PickLists!$S$6,PickLists!$S$2),PickLists!$S$3),PickLists!$S$9)</f>
        <v>M1</v>
      </c>
      <c r="X120" s="389"/>
      <c r="Y120" s="307" t="str">
        <f>IF(ISNUMBER($X120),IF($X120&gt;$X$56,IF(OR(Bilanz!$BR120=PickLists!$S$6,Bilanz!$BX120=PickLists!$S$6),PickLists!$S$6,PickLists!$S$2),PickLists!$S$3),PickLists!$S$9)</f>
        <v>M1</v>
      </c>
      <c r="Z120" s="388"/>
      <c r="AA120" s="307" t="str">
        <f>IF(ISNUMBER($Z120),IF($Z120&gt;$Z$56,IF(OR(Bilanz!$BR120=PickLists!$S$6,Bilanz!$BX120=PickLists!$S$6),PickLists!$S$6,PickLists!$S$2),PickLists!$S$3),PickLists!$S$9)</f>
        <v>M1</v>
      </c>
      <c r="AB120" s="389"/>
      <c r="AC120" s="307" t="str">
        <f>IF(ISNUMBER($AB120),IF($AB120&gt;$AB$56,IF(OR(Bilanz!$BR120=PickLists!$S$6,Bilanz!$BX120=PickLists!$S$6),PickLists!$S$6,PickLists!$S$2),PickLists!$S$3),PickLists!$S$9)</f>
        <v>M1</v>
      </c>
      <c r="AD120" s="388"/>
      <c r="AE120" s="307" t="str">
        <f>IF(ISNUMBER($AD120),IF($AD120&gt;$AD$56,IF(OR(Bilanz!$BR120=PickLists!$S$6,Bilanz!$BX120=PickLists!$S$6),PickLists!$S$6,PickLists!$S$2),PickLists!$S$3),PickLists!$S$9)</f>
        <v>M1</v>
      </c>
      <c r="AF120" s="389"/>
      <c r="AG120" s="307" t="str">
        <f>IF(ISNUMBER($AF120),IF($AF120&gt;$AF$56,IF(OR(Bilanz!$BR120=PickLists!$S$6,Bilanz!$BX120=PickLists!$S$6),PickLists!$S$6,PickLists!$S$2),PickLists!$S$3),PickLists!$S$9)</f>
        <v>M1</v>
      </c>
      <c r="AH120" s="388"/>
      <c r="AI120" s="307" t="str">
        <f>IF(ISNUMBER($AH120),IF($AH120&gt;$AH$56,IF(OR(Bilanz!$BR120=PickLists!$S$6,Bilanz!$BX120=PickLists!$S$6),PickLists!$S$6,PickLists!$S$2),PickLists!$S$3),PickLists!$S$9)</f>
        <v>M1</v>
      </c>
      <c r="AJ120" s="233"/>
      <c r="AK120" s="234"/>
      <c r="AL120" s="234"/>
      <c r="AM120" s="234"/>
      <c r="AN120" s="234"/>
      <c r="AO120" s="234"/>
    </row>
    <row r="121" spans="1:41" x14ac:dyDescent="0.2">
      <c r="A121" s="324"/>
      <c r="B121" s="360">
        <v>35129</v>
      </c>
      <c r="C121" s="361">
        <v>0.27083333333333298</v>
      </c>
      <c r="D121" s="360">
        <f t="shared" si="0"/>
        <v>35130</v>
      </c>
      <c r="E121" s="361">
        <v>0.27083333333333298</v>
      </c>
      <c r="F121" s="455" t="s">
        <v>2179</v>
      </c>
      <c r="G121" s="74" t="s">
        <v>440</v>
      </c>
      <c r="H121" s="53"/>
      <c r="I121" s="38"/>
      <c r="J121" s="52"/>
      <c r="K121" s="390"/>
      <c r="L121" s="307" t="str">
        <f>IF(ISNUMBER(K121),PickLists!$S$2,PickLists!$S$9)</f>
        <v>M1</v>
      </c>
      <c r="M121" s="229"/>
      <c r="N121" s="285" t="str">
        <f>IF(Data!M121&gt;0,Data!M121*0.023,"")</f>
        <v/>
      </c>
      <c r="O121" s="307" t="str">
        <f>IF(ISTEXT($A121),PickLists!$S$2,PickLists!$S$9)</f>
        <v>M1</v>
      </c>
      <c r="P121" s="456"/>
      <c r="Q121" s="307" t="str">
        <f>IF(ISTEXT($A121),PickLists!$S$2,PickLists!$S$9)</f>
        <v>M1</v>
      </c>
      <c r="R121" s="229"/>
      <c r="S121" s="307" t="str">
        <f>IF(ISTEXT($A121),PickLists!$S$2,PickLists!$S$9)</f>
        <v>M1</v>
      </c>
      <c r="T121" s="389"/>
      <c r="U121" s="307" t="str">
        <f>IF(ISNUMBER($T121),IF($T121&gt;$T$56,IF(OR(Bilanz!$BR121=PickLists!$S$6,Bilanz!$BX121=PickLists!$S$6),PickLists!$S$6,PickLists!$S$2),PickLists!$S$3),PickLists!$S$9)</f>
        <v>M1</v>
      </c>
      <c r="V121" s="388"/>
      <c r="W121" s="307" t="str">
        <f>IF(ISNUMBER($V121),IF($V121&gt;$V$56,IF(OR(Bilanz!$BR121=PickLists!$S$6,Bilanz!$BX121=PickLists!$S$6),PickLists!$S$6,PickLists!$S$2),PickLists!$S$3),PickLists!$S$9)</f>
        <v>M1</v>
      </c>
      <c r="X121" s="389"/>
      <c r="Y121" s="307" t="str">
        <f>IF(ISNUMBER($X121),IF($X121&gt;$X$56,IF(OR(Bilanz!$BR121=PickLists!$S$6,Bilanz!$BX121=PickLists!$S$6),PickLists!$S$6,PickLists!$S$2),PickLists!$S$3),PickLists!$S$9)</f>
        <v>M1</v>
      </c>
      <c r="Z121" s="388"/>
      <c r="AA121" s="307" t="str">
        <f>IF(ISNUMBER($Z121),IF($Z121&gt;$Z$56,IF(OR(Bilanz!$BR121=PickLists!$S$6,Bilanz!$BX121=PickLists!$S$6),PickLists!$S$6,PickLists!$S$2),PickLists!$S$3),PickLists!$S$9)</f>
        <v>M1</v>
      </c>
      <c r="AB121" s="389"/>
      <c r="AC121" s="307" t="str">
        <f>IF(ISNUMBER($AB121),IF($AB121&gt;$AB$56,IF(OR(Bilanz!$BR121=PickLists!$S$6,Bilanz!$BX121=PickLists!$S$6),PickLists!$S$6,PickLists!$S$2),PickLists!$S$3),PickLists!$S$9)</f>
        <v>M1</v>
      </c>
      <c r="AD121" s="388"/>
      <c r="AE121" s="307" t="str">
        <f>IF(ISNUMBER($AD121),IF($AD121&gt;$AD$56,IF(OR(Bilanz!$BR121=PickLists!$S$6,Bilanz!$BX121=PickLists!$S$6),PickLists!$S$6,PickLists!$S$2),PickLists!$S$3),PickLists!$S$9)</f>
        <v>M1</v>
      </c>
      <c r="AF121" s="389"/>
      <c r="AG121" s="307" t="str">
        <f>IF(ISNUMBER($AF121),IF($AF121&gt;$AF$56,IF(OR(Bilanz!$BR121=PickLists!$S$6,Bilanz!$BX121=PickLists!$S$6),PickLists!$S$6,PickLists!$S$2),PickLists!$S$3),PickLists!$S$9)</f>
        <v>M1</v>
      </c>
      <c r="AH121" s="388"/>
      <c r="AI121" s="307" t="str">
        <f>IF(ISNUMBER($AH121),IF($AH121&gt;$AH$56,IF(OR(Bilanz!$BR121=PickLists!$S$6,Bilanz!$BX121=PickLists!$S$6),PickLists!$S$6,PickLists!$S$2),PickLists!$S$3),PickLists!$S$9)</f>
        <v>M1</v>
      </c>
      <c r="AJ121" s="233"/>
      <c r="AK121" s="234"/>
      <c r="AL121" s="234"/>
      <c r="AM121" s="234"/>
      <c r="AN121" s="234"/>
      <c r="AO121" s="234"/>
    </row>
    <row r="122" spans="1:41" x14ac:dyDescent="0.2">
      <c r="A122" s="324"/>
      <c r="B122" s="360">
        <v>35130</v>
      </c>
      <c r="C122" s="361">
        <v>0.27083333333333298</v>
      </c>
      <c r="D122" s="360">
        <f t="shared" ref="D122:D185" si="1" xml:space="preserve"> B122+1</f>
        <v>35131</v>
      </c>
      <c r="E122" s="361">
        <v>0.27083333333333298</v>
      </c>
      <c r="F122" s="455" t="s">
        <v>2179</v>
      </c>
      <c r="G122" s="74" t="s">
        <v>440</v>
      </c>
      <c r="H122" s="53"/>
      <c r="I122" s="38"/>
      <c r="J122" s="52"/>
      <c r="K122" s="390"/>
      <c r="L122" s="307" t="str">
        <f>IF(ISNUMBER(K122),PickLists!$S$2,PickLists!$S$9)</f>
        <v>M1</v>
      </c>
      <c r="M122" s="229"/>
      <c r="N122" s="285" t="str">
        <f>IF(Data!M122&gt;0,Data!M122*0.023,"")</f>
        <v/>
      </c>
      <c r="O122" s="307" t="str">
        <f>IF(ISTEXT($A122),PickLists!$S$2,PickLists!$S$9)</f>
        <v>M1</v>
      </c>
      <c r="P122" s="456"/>
      <c r="Q122" s="307" t="str">
        <f>IF(ISTEXT($A122),PickLists!$S$2,PickLists!$S$9)</f>
        <v>M1</v>
      </c>
      <c r="R122" s="229"/>
      <c r="S122" s="307" t="str">
        <f>IF(ISTEXT($A122),PickLists!$S$2,PickLists!$S$9)</f>
        <v>M1</v>
      </c>
      <c r="T122" s="389"/>
      <c r="U122" s="307" t="str">
        <f>IF(ISNUMBER($T122),IF($T122&gt;$T$56,IF(OR(Bilanz!$BR122=PickLists!$S$6,Bilanz!$BX122=PickLists!$S$6),PickLists!$S$6,PickLists!$S$2),PickLists!$S$3),PickLists!$S$9)</f>
        <v>M1</v>
      </c>
      <c r="V122" s="388"/>
      <c r="W122" s="307" t="str">
        <f>IF(ISNUMBER($V122),IF($V122&gt;$V$56,IF(OR(Bilanz!$BR122=PickLists!$S$6,Bilanz!$BX122=PickLists!$S$6),PickLists!$S$6,PickLists!$S$2),PickLists!$S$3),PickLists!$S$9)</f>
        <v>M1</v>
      </c>
      <c r="X122" s="389"/>
      <c r="Y122" s="307" t="str">
        <f>IF(ISNUMBER($X122),IF($X122&gt;$X$56,IF(OR(Bilanz!$BR122=PickLists!$S$6,Bilanz!$BX122=PickLists!$S$6),PickLists!$S$6,PickLists!$S$2),PickLists!$S$3),PickLists!$S$9)</f>
        <v>M1</v>
      </c>
      <c r="Z122" s="388"/>
      <c r="AA122" s="307" t="str">
        <f>IF(ISNUMBER($Z122),IF($Z122&gt;$Z$56,IF(OR(Bilanz!$BR122=PickLists!$S$6,Bilanz!$BX122=PickLists!$S$6),PickLists!$S$6,PickLists!$S$2),PickLists!$S$3),PickLists!$S$9)</f>
        <v>M1</v>
      </c>
      <c r="AB122" s="389"/>
      <c r="AC122" s="307" t="str">
        <f>IF(ISNUMBER($AB122),IF($AB122&gt;$AB$56,IF(OR(Bilanz!$BR122=PickLists!$S$6,Bilanz!$BX122=PickLists!$S$6),PickLists!$S$6,PickLists!$S$2),PickLists!$S$3),PickLists!$S$9)</f>
        <v>M1</v>
      </c>
      <c r="AD122" s="388"/>
      <c r="AE122" s="307" t="str">
        <f>IF(ISNUMBER($AD122),IF($AD122&gt;$AD$56,IF(OR(Bilanz!$BR122=PickLists!$S$6,Bilanz!$BX122=PickLists!$S$6),PickLists!$S$6,PickLists!$S$2),PickLists!$S$3),PickLists!$S$9)</f>
        <v>M1</v>
      </c>
      <c r="AF122" s="389"/>
      <c r="AG122" s="307" t="str">
        <f>IF(ISNUMBER($AF122),IF($AF122&gt;$AF$56,IF(OR(Bilanz!$BR122=PickLists!$S$6,Bilanz!$BX122=PickLists!$S$6),PickLists!$S$6,PickLists!$S$2),PickLists!$S$3),PickLists!$S$9)</f>
        <v>M1</v>
      </c>
      <c r="AH122" s="388"/>
      <c r="AI122" s="307" t="str">
        <f>IF(ISNUMBER($AH122),IF($AH122&gt;$AH$56,IF(OR(Bilanz!$BR122=PickLists!$S$6,Bilanz!$BX122=PickLists!$S$6),PickLists!$S$6,PickLists!$S$2),PickLists!$S$3),PickLists!$S$9)</f>
        <v>M1</v>
      </c>
      <c r="AJ122" s="233"/>
      <c r="AK122" s="234"/>
      <c r="AL122" s="234"/>
      <c r="AM122" s="234"/>
      <c r="AN122" s="234"/>
      <c r="AO122" s="234"/>
    </row>
    <row r="123" spans="1:41" x14ac:dyDescent="0.2">
      <c r="A123" s="324"/>
      <c r="B123" s="360">
        <v>35131</v>
      </c>
      <c r="C123" s="361">
        <v>0.27083333333333298</v>
      </c>
      <c r="D123" s="360">
        <f t="shared" si="1"/>
        <v>35132</v>
      </c>
      <c r="E123" s="361">
        <v>0.27083333333333298</v>
      </c>
      <c r="F123" s="455" t="s">
        <v>2179</v>
      </c>
      <c r="G123" s="74" t="s">
        <v>440</v>
      </c>
      <c r="H123" s="53"/>
      <c r="I123" s="38"/>
      <c r="J123" s="52"/>
      <c r="K123" s="390"/>
      <c r="L123" s="307" t="str">
        <f>IF(ISNUMBER(K123),PickLists!$S$2,PickLists!$S$9)</f>
        <v>M1</v>
      </c>
      <c r="M123" s="229"/>
      <c r="N123" s="285" t="str">
        <f>IF(Data!M123&gt;0,Data!M123*0.023,"")</f>
        <v/>
      </c>
      <c r="O123" s="307" t="str">
        <f>IF(ISTEXT($A123),PickLists!$S$2,PickLists!$S$9)</f>
        <v>M1</v>
      </c>
      <c r="P123" s="456"/>
      <c r="Q123" s="307" t="str">
        <f>IF(ISTEXT($A123),PickLists!$S$2,PickLists!$S$9)</f>
        <v>M1</v>
      </c>
      <c r="R123" s="229"/>
      <c r="S123" s="307" t="str">
        <f>IF(ISTEXT($A123),PickLists!$S$2,PickLists!$S$9)</f>
        <v>M1</v>
      </c>
      <c r="T123" s="389"/>
      <c r="U123" s="307" t="str">
        <f>IF(ISNUMBER($T123),IF($T123&gt;$T$56,IF(OR(Bilanz!$BR123=PickLists!$S$6,Bilanz!$BX123=PickLists!$S$6),PickLists!$S$6,PickLists!$S$2),PickLists!$S$3),PickLists!$S$9)</f>
        <v>M1</v>
      </c>
      <c r="V123" s="388"/>
      <c r="W123" s="307" t="str">
        <f>IF(ISNUMBER($V123),IF($V123&gt;$V$56,IF(OR(Bilanz!$BR123=PickLists!$S$6,Bilanz!$BX123=PickLists!$S$6),PickLists!$S$6,PickLists!$S$2),PickLists!$S$3),PickLists!$S$9)</f>
        <v>M1</v>
      </c>
      <c r="X123" s="389"/>
      <c r="Y123" s="307" t="str">
        <f>IF(ISNUMBER($X123),IF($X123&gt;$X$56,IF(OR(Bilanz!$BR123=PickLists!$S$6,Bilanz!$BX123=PickLists!$S$6),PickLists!$S$6,PickLists!$S$2),PickLists!$S$3),PickLists!$S$9)</f>
        <v>M1</v>
      </c>
      <c r="Z123" s="388"/>
      <c r="AA123" s="307" t="str">
        <f>IF(ISNUMBER($Z123),IF($Z123&gt;$Z$56,IF(OR(Bilanz!$BR123=PickLists!$S$6,Bilanz!$BX123=PickLists!$S$6),PickLists!$S$6,PickLists!$S$2),PickLists!$S$3),PickLists!$S$9)</f>
        <v>M1</v>
      </c>
      <c r="AB123" s="389"/>
      <c r="AC123" s="307" t="str">
        <f>IF(ISNUMBER($AB123),IF($AB123&gt;$AB$56,IF(OR(Bilanz!$BR123=PickLists!$S$6,Bilanz!$BX123=PickLists!$S$6),PickLists!$S$6,PickLists!$S$2),PickLists!$S$3),PickLists!$S$9)</f>
        <v>M1</v>
      </c>
      <c r="AD123" s="388"/>
      <c r="AE123" s="307" t="str">
        <f>IF(ISNUMBER($AD123),IF($AD123&gt;$AD$56,IF(OR(Bilanz!$BR123=PickLists!$S$6,Bilanz!$BX123=PickLists!$S$6),PickLists!$S$6,PickLists!$S$2),PickLists!$S$3),PickLists!$S$9)</f>
        <v>M1</v>
      </c>
      <c r="AF123" s="389"/>
      <c r="AG123" s="307" t="str">
        <f>IF(ISNUMBER($AF123),IF($AF123&gt;$AF$56,IF(OR(Bilanz!$BR123=PickLists!$S$6,Bilanz!$BX123=PickLists!$S$6),PickLists!$S$6,PickLists!$S$2),PickLists!$S$3),PickLists!$S$9)</f>
        <v>M1</v>
      </c>
      <c r="AH123" s="388"/>
      <c r="AI123" s="307" t="str">
        <f>IF(ISNUMBER($AH123),IF($AH123&gt;$AH$56,IF(OR(Bilanz!$BR123=PickLists!$S$6,Bilanz!$BX123=PickLists!$S$6),PickLists!$S$6,PickLists!$S$2),PickLists!$S$3),PickLists!$S$9)</f>
        <v>M1</v>
      </c>
      <c r="AJ123" s="233"/>
      <c r="AK123" s="234"/>
      <c r="AL123" s="234"/>
      <c r="AM123" s="234"/>
      <c r="AN123" s="234"/>
      <c r="AO123" s="234"/>
    </row>
    <row r="124" spans="1:41" x14ac:dyDescent="0.2">
      <c r="A124" s="324"/>
      <c r="B124" s="360">
        <v>35132</v>
      </c>
      <c r="C124" s="361">
        <v>0.27083333333333298</v>
      </c>
      <c r="D124" s="360">
        <f t="shared" si="1"/>
        <v>35133</v>
      </c>
      <c r="E124" s="361">
        <v>0.27083333333333298</v>
      </c>
      <c r="F124" s="455" t="s">
        <v>2179</v>
      </c>
      <c r="G124" s="74" t="s">
        <v>440</v>
      </c>
      <c r="H124" s="53"/>
      <c r="I124" s="38"/>
      <c r="J124" s="52"/>
      <c r="K124" s="390"/>
      <c r="L124" s="307" t="str">
        <f>IF(ISNUMBER(K124),PickLists!$S$2,PickLists!$S$9)</f>
        <v>M1</v>
      </c>
      <c r="M124" s="229"/>
      <c r="N124" s="285" t="str">
        <f>IF(Data!M124&gt;0,Data!M124*0.023,"")</f>
        <v/>
      </c>
      <c r="O124" s="307" t="str">
        <f>IF(ISTEXT($A124),PickLists!$S$2,PickLists!$S$9)</f>
        <v>M1</v>
      </c>
      <c r="P124" s="456"/>
      <c r="Q124" s="307" t="str">
        <f>IF(ISTEXT($A124),PickLists!$S$2,PickLists!$S$9)</f>
        <v>M1</v>
      </c>
      <c r="R124" s="229"/>
      <c r="S124" s="307" t="str">
        <f>IF(ISTEXT($A124),PickLists!$S$2,PickLists!$S$9)</f>
        <v>M1</v>
      </c>
      <c r="T124" s="389"/>
      <c r="U124" s="307" t="str">
        <f>IF(ISNUMBER($T124),IF($T124&gt;$T$56,IF(OR(Bilanz!$BR124=PickLists!$S$6,Bilanz!$BX124=PickLists!$S$6),PickLists!$S$6,PickLists!$S$2),PickLists!$S$3),PickLists!$S$9)</f>
        <v>M1</v>
      </c>
      <c r="V124" s="388"/>
      <c r="W124" s="307" t="str">
        <f>IF(ISNUMBER($V124),IF($V124&gt;$V$56,IF(OR(Bilanz!$BR124=PickLists!$S$6,Bilanz!$BX124=PickLists!$S$6),PickLists!$S$6,PickLists!$S$2),PickLists!$S$3),PickLists!$S$9)</f>
        <v>M1</v>
      </c>
      <c r="X124" s="389"/>
      <c r="Y124" s="307" t="str">
        <f>IF(ISNUMBER($X124),IF($X124&gt;$X$56,IF(OR(Bilanz!$BR124=PickLists!$S$6,Bilanz!$BX124=PickLists!$S$6),PickLists!$S$6,PickLists!$S$2),PickLists!$S$3),PickLists!$S$9)</f>
        <v>M1</v>
      </c>
      <c r="Z124" s="388"/>
      <c r="AA124" s="307" t="str">
        <f>IF(ISNUMBER($Z124),IF($Z124&gt;$Z$56,IF(OR(Bilanz!$BR124=PickLists!$S$6,Bilanz!$BX124=PickLists!$S$6),PickLists!$S$6,PickLists!$S$2),PickLists!$S$3),PickLists!$S$9)</f>
        <v>M1</v>
      </c>
      <c r="AB124" s="389"/>
      <c r="AC124" s="307" t="str">
        <f>IF(ISNUMBER($AB124),IF($AB124&gt;$AB$56,IF(OR(Bilanz!$BR124=PickLists!$S$6,Bilanz!$BX124=PickLists!$S$6),PickLists!$S$6,PickLists!$S$2),PickLists!$S$3),PickLists!$S$9)</f>
        <v>M1</v>
      </c>
      <c r="AD124" s="388"/>
      <c r="AE124" s="307" t="str">
        <f>IF(ISNUMBER($AD124),IF($AD124&gt;$AD$56,IF(OR(Bilanz!$BR124=PickLists!$S$6,Bilanz!$BX124=PickLists!$S$6),PickLists!$S$6,PickLists!$S$2),PickLists!$S$3),PickLists!$S$9)</f>
        <v>M1</v>
      </c>
      <c r="AF124" s="389"/>
      <c r="AG124" s="307" t="str">
        <f>IF(ISNUMBER($AF124),IF($AF124&gt;$AF$56,IF(OR(Bilanz!$BR124=PickLists!$S$6,Bilanz!$BX124=PickLists!$S$6),PickLists!$S$6,PickLists!$S$2),PickLists!$S$3),PickLists!$S$9)</f>
        <v>M1</v>
      </c>
      <c r="AH124" s="388"/>
      <c r="AI124" s="307" t="str">
        <f>IF(ISNUMBER($AH124),IF($AH124&gt;$AH$56,IF(OR(Bilanz!$BR124=PickLists!$S$6,Bilanz!$BX124=PickLists!$S$6),PickLists!$S$6,PickLists!$S$2),PickLists!$S$3),PickLists!$S$9)</f>
        <v>M1</v>
      </c>
      <c r="AJ124" s="233"/>
      <c r="AK124" s="234"/>
      <c r="AL124" s="234"/>
      <c r="AM124" s="234"/>
      <c r="AN124" s="234"/>
      <c r="AO124" s="234"/>
    </row>
    <row r="125" spans="1:41" x14ac:dyDescent="0.2">
      <c r="A125" s="324"/>
      <c r="B125" s="360">
        <v>35133</v>
      </c>
      <c r="C125" s="361">
        <v>0.27083333333333298</v>
      </c>
      <c r="D125" s="360">
        <f t="shared" si="1"/>
        <v>35134</v>
      </c>
      <c r="E125" s="361">
        <v>0.27083333333333298</v>
      </c>
      <c r="F125" s="455" t="s">
        <v>2179</v>
      </c>
      <c r="G125" s="75" t="s">
        <v>440</v>
      </c>
      <c r="H125" s="71"/>
      <c r="I125" s="72"/>
      <c r="J125" s="73"/>
      <c r="K125" s="390"/>
      <c r="L125" s="307" t="str">
        <f>IF(ISNUMBER(K125),PickLists!$S$2,PickLists!$S$9)</f>
        <v>M1</v>
      </c>
      <c r="M125" s="229"/>
      <c r="N125" s="285" t="str">
        <f>IF(Data!M125&gt;0,Data!M125*0.023,"")</f>
        <v/>
      </c>
      <c r="O125" s="307" t="str">
        <f>IF(ISTEXT($A125),PickLists!$S$2,PickLists!$S$9)</f>
        <v>M1</v>
      </c>
      <c r="P125" s="456"/>
      <c r="Q125" s="307" t="str">
        <f>IF(ISTEXT($A125),PickLists!$S$2,PickLists!$S$9)</f>
        <v>M1</v>
      </c>
      <c r="R125" s="229"/>
      <c r="S125" s="307" t="str">
        <f>IF(ISTEXT($A125),PickLists!$S$2,PickLists!$S$9)</f>
        <v>M1</v>
      </c>
      <c r="T125" s="389"/>
      <c r="U125" s="307" t="str">
        <f>IF(ISNUMBER($T125),IF($T125&gt;$T$56,IF(OR(Bilanz!$BR125=PickLists!$S$6,Bilanz!$BX125=PickLists!$S$6),PickLists!$S$6,PickLists!$S$2),PickLists!$S$3),PickLists!$S$9)</f>
        <v>M1</v>
      </c>
      <c r="V125" s="388"/>
      <c r="W125" s="307" t="str">
        <f>IF(ISNUMBER($V125),IF($V125&gt;$V$56,IF(OR(Bilanz!$BR125=PickLists!$S$6,Bilanz!$BX125=PickLists!$S$6),PickLists!$S$6,PickLists!$S$2),PickLists!$S$3),PickLists!$S$9)</f>
        <v>M1</v>
      </c>
      <c r="X125" s="389"/>
      <c r="Y125" s="307" t="str">
        <f>IF(ISNUMBER($X125),IF($X125&gt;$X$56,IF(OR(Bilanz!$BR125=PickLists!$S$6,Bilanz!$BX125=PickLists!$S$6),PickLists!$S$6,PickLists!$S$2),PickLists!$S$3),PickLists!$S$9)</f>
        <v>M1</v>
      </c>
      <c r="Z125" s="388"/>
      <c r="AA125" s="307" t="str">
        <f>IF(ISNUMBER($Z125),IF($Z125&gt;$Z$56,IF(OR(Bilanz!$BR125=PickLists!$S$6,Bilanz!$BX125=PickLists!$S$6),PickLists!$S$6,PickLists!$S$2),PickLists!$S$3),PickLists!$S$9)</f>
        <v>M1</v>
      </c>
      <c r="AB125" s="389"/>
      <c r="AC125" s="307" t="str">
        <f>IF(ISNUMBER($AB125),IF($AB125&gt;$AB$56,IF(OR(Bilanz!$BR125=PickLists!$S$6,Bilanz!$BX125=PickLists!$S$6),PickLists!$S$6,PickLists!$S$2),PickLists!$S$3),PickLists!$S$9)</f>
        <v>M1</v>
      </c>
      <c r="AD125" s="388"/>
      <c r="AE125" s="307" t="str">
        <f>IF(ISNUMBER($AD125),IF($AD125&gt;$AD$56,IF(OR(Bilanz!$BR125=PickLists!$S$6,Bilanz!$BX125=PickLists!$S$6),PickLists!$S$6,PickLists!$S$2),PickLists!$S$3),PickLists!$S$9)</f>
        <v>M1</v>
      </c>
      <c r="AF125" s="389"/>
      <c r="AG125" s="307" t="str">
        <f>IF(ISNUMBER($AF125),IF($AF125&gt;$AF$56,IF(OR(Bilanz!$BR125=PickLists!$S$6,Bilanz!$BX125=PickLists!$S$6),PickLists!$S$6,PickLists!$S$2),PickLists!$S$3),PickLists!$S$9)</f>
        <v>M1</v>
      </c>
      <c r="AH125" s="388"/>
      <c r="AI125" s="307" t="str">
        <f>IF(ISNUMBER($AH125),IF($AH125&gt;$AH$56,IF(OR(Bilanz!$BR125=PickLists!$S$6,Bilanz!$BX125=PickLists!$S$6),PickLists!$S$6,PickLists!$S$2),PickLists!$S$3),PickLists!$S$9)</f>
        <v>M1</v>
      </c>
      <c r="AJ125" s="233"/>
      <c r="AK125" s="234"/>
      <c r="AL125" s="234"/>
      <c r="AM125" s="234"/>
      <c r="AN125" s="234"/>
      <c r="AO125" s="234"/>
    </row>
    <row r="126" spans="1:41" x14ac:dyDescent="0.2">
      <c r="A126" s="324"/>
      <c r="B126" s="360">
        <v>35134</v>
      </c>
      <c r="C126" s="361">
        <v>0.27083333333333298</v>
      </c>
      <c r="D126" s="360">
        <f t="shared" si="1"/>
        <v>35135</v>
      </c>
      <c r="E126" s="361">
        <v>0.27083333333333298</v>
      </c>
      <c r="F126" s="455" t="s">
        <v>2179</v>
      </c>
      <c r="G126" s="74" t="s">
        <v>440</v>
      </c>
      <c r="H126" s="53"/>
      <c r="I126" s="38"/>
      <c r="J126" s="52"/>
      <c r="K126" s="390"/>
      <c r="L126" s="307" t="str">
        <f>IF(ISNUMBER(K126),PickLists!$S$2,PickLists!$S$9)</f>
        <v>M1</v>
      </c>
      <c r="M126" s="229"/>
      <c r="N126" s="285" t="str">
        <f>IF(Data!M126&gt;0,Data!M126*0.023,"")</f>
        <v/>
      </c>
      <c r="O126" s="307" t="str">
        <f>IF(ISTEXT($A126),PickLists!$S$2,PickLists!$S$9)</f>
        <v>M1</v>
      </c>
      <c r="P126" s="456"/>
      <c r="Q126" s="307" t="str">
        <f>IF(ISTEXT($A126),PickLists!$S$2,PickLists!$S$9)</f>
        <v>M1</v>
      </c>
      <c r="R126" s="229"/>
      <c r="S126" s="307" t="str">
        <f>IF(ISTEXT($A126),PickLists!$S$2,PickLists!$S$9)</f>
        <v>M1</v>
      </c>
      <c r="T126" s="389"/>
      <c r="U126" s="307" t="str">
        <f>IF(ISNUMBER($T126),IF($T126&gt;$T$56,IF(OR(Bilanz!$BR126=PickLists!$S$6,Bilanz!$BX126=PickLists!$S$6),PickLists!$S$6,PickLists!$S$2),PickLists!$S$3),PickLists!$S$9)</f>
        <v>M1</v>
      </c>
      <c r="V126" s="388"/>
      <c r="W126" s="307" t="str">
        <f>IF(ISNUMBER($V126),IF($V126&gt;$V$56,IF(OR(Bilanz!$BR126=PickLists!$S$6,Bilanz!$BX126=PickLists!$S$6),PickLists!$S$6,PickLists!$S$2),PickLists!$S$3),PickLists!$S$9)</f>
        <v>M1</v>
      </c>
      <c r="X126" s="389"/>
      <c r="Y126" s="307" t="str">
        <f>IF(ISNUMBER($X126),IF($X126&gt;$X$56,IF(OR(Bilanz!$BR126=PickLists!$S$6,Bilanz!$BX126=PickLists!$S$6),PickLists!$S$6,PickLists!$S$2),PickLists!$S$3),PickLists!$S$9)</f>
        <v>M1</v>
      </c>
      <c r="Z126" s="388"/>
      <c r="AA126" s="307" t="str">
        <f>IF(ISNUMBER($Z126),IF($Z126&gt;$Z$56,IF(OR(Bilanz!$BR126=PickLists!$S$6,Bilanz!$BX126=PickLists!$S$6),PickLists!$S$6,PickLists!$S$2),PickLists!$S$3),PickLists!$S$9)</f>
        <v>M1</v>
      </c>
      <c r="AB126" s="389"/>
      <c r="AC126" s="307" t="str">
        <f>IF(ISNUMBER($AB126),IF($AB126&gt;$AB$56,IF(OR(Bilanz!$BR126=PickLists!$S$6,Bilanz!$BX126=PickLists!$S$6),PickLists!$S$6,PickLists!$S$2),PickLists!$S$3),PickLists!$S$9)</f>
        <v>M1</v>
      </c>
      <c r="AD126" s="388"/>
      <c r="AE126" s="307" t="str">
        <f>IF(ISNUMBER($AD126),IF($AD126&gt;$AD$56,IF(OR(Bilanz!$BR126=PickLists!$S$6,Bilanz!$BX126=PickLists!$S$6),PickLists!$S$6,PickLists!$S$2),PickLists!$S$3),PickLists!$S$9)</f>
        <v>M1</v>
      </c>
      <c r="AF126" s="389"/>
      <c r="AG126" s="307" t="str">
        <f>IF(ISNUMBER($AF126),IF($AF126&gt;$AF$56,IF(OR(Bilanz!$BR126=PickLists!$S$6,Bilanz!$BX126=PickLists!$S$6),PickLists!$S$6,PickLists!$S$2),PickLists!$S$3),PickLists!$S$9)</f>
        <v>M1</v>
      </c>
      <c r="AH126" s="388"/>
      <c r="AI126" s="307" t="str">
        <f>IF(ISNUMBER($AH126),IF($AH126&gt;$AH$56,IF(OR(Bilanz!$BR126=PickLists!$S$6,Bilanz!$BX126=PickLists!$S$6),PickLists!$S$6,PickLists!$S$2),PickLists!$S$3),PickLists!$S$9)</f>
        <v>M1</v>
      </c>
      <c r="AJ126" s="233"/>
      <c r="AK126" s="234"/>
      <c r="AL126" s="234"/>
      <c r="AM126" s="234"/>
      <c r="AN126" s="234"/>
      <c r="AO126" s="234"/>
    </row>
    <row r="127" spans="1:41" x14ac:dyDescent="0.2">
      <c r="A127" s="324" t="s">
        <v>758</v>
      </c>
      <c r="B127" s="360">
        <v>35135</v>
      </c>
      <c r="C127" s="361">
        <v>0.27083333333333298</v>
      </c>
      <c r="D127" s="360">
        <f t="shared" si="1"/>
        <v>35136</v>
      </c>
      <c r="E127" s="361">
        <v>0.27083333333333298</v>
      </c>
      <c r="F127" s="455" t="s">
        <v>2179</v>
      </c>
      <c r="G127" s="74" t="s">
        <v>442</v>
      </c>
      <c r="H127" s="53" t="s">
        <v>508</v>
      </c>
      <c r="I127" s="38"/>
      <c r="J127" s="52"/>
      <c r="K127" s="390">
        <v>4.5999999999999996</v>
      </c>
      <c r="L127" s="307" t="str">
        <f>IF(ISNUMBER(K127),PickLists!$S$2,PickLists!$S$9)</f>
        <v>V0</v>
      </c>
      <c r="M127" s="229">
        <v>196.5</v>
      </c>
      <c r="N127" s="285">
        <f>IF(Data!M127&gt;0,Data!M127*0.023,"")</f>
        <v>4.5194999999999999</v>
      </c>
      <c r="O127" s="307" t="str">
        <f>IF(ISTEXT($A127),PickLists!$S$2,PickLists!$S$9)</f>
        <v>V0</v>
      </c>
      <c r="P127" s="456">
        <v>4.1399999999999997</v>
      </c>
      <c r="Q127" s="307" t="str">
        <f>IF(ISTEXT($A127),PickLists!$S$2,PickLists!$S$9)</f>
        <v>V0</v>
      </c>
      <c r="R127" s="229">
        <v>48.4</v>
      </c>
      <c r="S127" s="307" t="str">
        <f>IF(ISTEXT($A127),PickLists!$S$2,PickLists!$S$9)</f>
        <v>V0</v>
      </c>
      <c r="T127" s="389">
        <v>0.246</v>
      </c>
      <c r="U127" s="307" t="str">
        <f>IF(ISNUMBER($T127),IF($T127&gt;$T$56,IF(OR(Bilanz!$BR127=PickLists!$S$6,Bilanz!$BX127=PickLists!$S$6),PickLists!$S$6,PickLists!$S$2),PickLists!$S$3),PickLists!$S$9)</f>
        <v>V0</v>
      </c>
      <c r="V127" s="388">
        <v>1.5083095863236835</v>
      </c>
      <c r="W127" s="307" t="str">
        <f>IF(ISNUMBER($V127),IF($V127&gt;$V$56,IF(OR(Bilanz!$BR127=PickLists!$S$6,Bilanz!$BX127=PickLists!$S$6),PickLists!$S$6,PickLists!$S$2),PickLists!$S$3),PickLists!$S$9)</f>
        <v>V0</v>
      </c>
      <c r="X127" s="389">
        <v>1.057095292623514</v>
      </c>
      <c r="Y127" s="307" t="str">
        <f>IF(ISNUMBER($X127),IF($X127&gt;$X$56,IF(OR(Bilanz!$BR127=PickLists!$S$6,Bilanz!$BX127=PickLists!$S$6),PickLists!$S$6,PickLists!$S$2),PickLists!$S$3),PickLists!$S$9)</f>
        <v>V0</v>
      </c>
      <c r="Z127" s="388">
        <v>0.28699999999999998</v>
      </c>
      <c r="AA127" s="307" t="str">
        <f>IF(ISNUMBER($Z127),IF($Z127&gt;$Z$56,IF(OR(Bilanz!$BR127=PickLists!$S$6,Bilanz!$BX127=PickLists!$S$6),PickLists!$S$6,PickLists!$S$2),PickLists!$S$3),PickLists!$S$9)</f>
        <v>V0</v>
      </c>
      <c r="AB127" s="389">
        <v>1.104913470813238</v>
      </c>
      <c r="AC127" s="307" t="str">
        <f>IF(ISNUMBER($AB127),IF($AB127&gt;$AB$56,IF(OR(Bilanz!$BR127=PickLists!$S$6,Bilanz!$BX127=PickLists!$S$6),PickLists!$S$6,PickLists!$S$2),PickLists!$S$3),PickLists!$S$9)</f>
        <v>V0</v>
      </c>
      <c r="AD127" s="388">
        <v>9.5000000000000001E-2</v>
      </c>
      <c r="AE127" s="307" t="str">
        <f>IF(ISNUMBER($AD127),IF($AD127&gt;$AD$56,IF(OR(Bilanz!$BR127=PickLists!$S$6,Bilanz!$BX127=PickLists!$S$6),PickLists!$S$6,PickLists!$S$2),PickLists!$S$3),PickLists!$S$9)</f>
        <v>V0</v>
      </c>
      <c r="AF127" s="389">
        <v>8.5000000000000006E-2</v>
      </c>
      <c r="AG127" s="307" t="str">
        <f>IF(ISNUMBER($AF127),IF($AF127&gt;$AF$56,IF(OR(Bilanz!$BR127=PickLists!$S$6,Bilanz!$BX127=PickLists!$S$6),PickLists!$S$6,PickLists!$S$2),PickLists!$S$3),PickLists!$S$9)</f>
        <v>V0</v>
      </c>
      <c r="AH127" s="388">
        <v>1.3859999999999999</v>
      </c>
      <c r="AI127" s="307" t="str">
        <f>IF(ISNUMBER($AH127),IF($AH127&gt;$AH$56,IF(OR(Bilanz!$BR127=PickLists!$S$6,Bilanz!$BX127=PickLists!$S$6),PickLists!$S$6,PickLists!$S$2),PickLists!$S$3),PickLists!$S$9)</f>
        <v>V0</v>
      </c>
      <c r="AJ127" s="233"/>
      <c r="AK127" s="234"/>
      <c r="AL127" s="234"/>
      <c r="AM127" s="234"/>
      <c r="AN127" s="234"/>
      <c r="AO127" s="234"/>
    </row>
    <row r="128" spans="1:41" x14ac:dyDescent="0.2">
      <c r="A128" s="324" t="s">
        <v>759</v>
      </c>
      <c r="B128" s="360">
        <v>35136</v>
      </c>
      <c r="C128" s="361">
        <v>0.27083333333333298</v>
      </c>
      <c r="D128" s="360">
        <f t="shared" si="1"/>
        <v>35137</v>
      </c>
      <c r="E128" s="361">
        <v>0.27083333333333298</v>
      </c>
      <c r="F128" s="455" t="s">
        <v>2179</v>
      </c>
      <c r="G128" s="74" t="s">
        <v>442</v>
      </c>
      <c r="H128" s="53" t="s">
        <v>508</v>
      </c>
      <c r="I128" s="38"/>
      <c r="J128" s="52"/>
      <c r="K128" s="390">
        <v>0.2</v>
      </c>
      <c r="L128" s="307" t="str">
        <f>IF(ISNUMBER(K128),PickLists!$S$2,PickLists!$S$9)</f>
        <v>V0</v>
      </c>
      <c r="M128" s="229">
        <v>28.4</v>
      </c>
      <c r="N128" s="285">
        <f>IF(Data!M128&gt;0,Data!M128*0.023,"")</f>
        <v>0.6532</v>
      </c>
      <c r="O128" s="307" t="str">
        <f>IF(ISTEXT($A128),PickLists!$S$2,PickLists!$S$9)</f>
        <v>V0</v>
      </c>
      <c r="P128" s="456">
        <v>4.2300000000000004</v>
      </c>
      <c r="Q128" s="307" t="str">
        <f>IF(ISTEXT($A128),PickLists!$S$2,PickLists!$S$9)</f>
        <v>V0</v>
      </c>
      <c r="R128" s="229">
        <v>42.7</v>
      </c>
      <c r="S128" s="307" t="str">
        <f>IF(ISTEXT($A128),PickLists!$S$2,PickLists!$S$9)</f>
        <v>V0</v>
      </c>
      <c r="T128" s="389">
        <v>2.452</v>
      </c>
      <c r="U128" s="307" t="str">
        <f>IF(ISNUMBER($T128),IF($T128&gt;$T$56,IF(OR(Bilanz!$BR128=PickLists!$S$6,Bilanz!$BX128=PickLists!$S$6),PickLists!$S$6,PickLists!$S$2),PickLists!$S$3),PickLists!$S$9)</f>
        <v>V0</v>
      </c>
      <c r="V128" s="388">
        <v>1.1279002193371503</v>
      </c>
      <c r="W128" s="307" t="str">
        <f>IF(ISNUMBER($V128),IF($V128&gt;$V$56,IF(OR(Bilanz!$BR128=PickLists!$S$6,Bilanz!$BX128=PickLists!$S$6),PickLists!$S$6,PickLists!$S$2),PickLists!$S$3),PickLists!$S$9)</f>
        <v>V0</v>
      </c>
      <c r="X128" s="389">
        <v>0.36148853865212055</v>
      </c>
      <c r="Y128" s="307" t="str">
        <f>IF(ISNUMBER($X128),IF($X128&gt;$X$56,IF(OR(Bilanz!$BR128=PickLists!$S$6,Bilanz!$BX128=PickLists!$S$6),PickLists!$S$6,PickLists!$S$2),PickLists!$S$3),PickLists!$S$9)</f>
        <v>V0</v>
      </c>
      <c r="Z128" s="388">
        <v>1.3640000000000001</v>
      </c>
      <c r="AA128" s="307" t="str">
        <f>IF(ISNUMBER($Z128),IF($Z128&gt;$Z$56,IF(OR(Bilanz!$BR128=PickLists!$S$6,Bilanz!$BX128=PickLists!$S$6),PickLists!$S$6,PickLists!$S$2),PickLists!$S$3),PickLists!$S$9)</f>
        <v>V0</v>
      </c>
      <c r="AB128" s="389">
        <v>0.32068114086146676</v>
      </c>
      <c r="AC128" s="307" t="str">
        <f>IF(ISNUMBER($AB128),IF($AB128&gt;$AB$56,IF(OR(Bilanz!$BR128=PickLists!$S$6,Bilanz!$BX128=PickLists!$S$6),PickLists!$S$6,PickLists!$S$2),PickLists!$S$3),PickLists!$S$9)</f>
        <v>V0</v>
      </c>
      <c r="AD128" s="388">
        <v>0.11799999999999999</v>
      </c>
      <c r="AE128" s="307" t="str">
        <f>IF(ISNUMBER($AD128),IF($AD128&gt;$AD$56,IF(OR(Bilanz!$BR128=PickLists!$S$6,Bilanz!$BX128=PickLists!$S$6),PickLists!$S$6,PickLists!$S$2),PickLists!$S$3),PickLists!$S$9)</f>
        <v>V0</v>
      </c>
      <c r="AF128" s="389">
        <v>0.08</v>
      </c>
      <c r="AG128" s="307" t="str">
        <f>IF(ISNUMBER($AF128),IF($AF128&gt;$AF$56,IF(OR(Bilanz!$BR128=PickLists!$S$6,Bilanz!$BX128=PickLists!$S$6),PickLists!$S$6,PickLists!$S$2),PickLists!$S$3),PickLists!$S$9)</f>
        <v>V0</v>
      </c>
      <c r="AH128" s="388">
        <v>0.45600000000000002</v>
      </c>
      <c r="AI128" s="307" t="str">
        <f>IF(ISNUMBER($AH128),IF($AH128&gt;$AH$56,IF(OR(Bilanz!$BR128=PickLists!$S$6,Bilanz!$BX128=PickLists!$S$6),PickLists!$S$6,PickLists!$S$2),PickLists!$S$3),PickLists!$S$9)</f>
        <v>V0</v>
      </c>
      <c r="AJ128" s="233"/>
      <c r="AK128" s="234"/>
      <c r="AL128" s="234"/>
      <c r="AM128" s="234"/>
      <c r="AN128" s="234"/>
      <c r="AO128" s="234"/>
    </row>
    <row r="129" spans="1:41" x14ac:dyDescent="0.2">
      <c r="A129" s="324"/>
      <c r="B129" s="360">
        <v>35137</v>
      </c>
      <c r="C129" s="361">
        <v>0.27083333333333298</v>
      </c>
      <c r="D129" s="360">
        <f t="shared" si="1"/>
        <v>35138</v>
      </c>
      <c r="E129" s="361">
        <v>0.27083333333333298</v>
      </c>
      <c r="F129" s="455" t="s">
        <v>2179</v>
      </c>
      <c r="G129" s="74" t="s">
        <v>440</v>
      </c>
      <c r="H129" s="53"/>
      <c r="I129" s="38"/>
      <c r="J129" s="52"/>
      <c r="K129" s="390"/>
      <c r="L129" s="307" t="str">
        <f>IF(ISNUMBER(K129),PickLists!$S$2,PickLists!$S$9)</f>
        <v>M1</v>
      </c>
      <c r="M129" s="229"/>
      <c r="N129" s="285" t="str">
        <f>IF(Data!M129&gt;0,Data!M129*0.023,"")</f>
        <v/>
      </c>
      <c r="O129" s="307" t="str">
        <f>IF(ISTEXT($A129),PickLists!$S$2,PickLists!$S$9)</f>
        <v>M1</v>
      </c>
      <c r="P129" s="456"/>
      <c r="Q129" s="307" t="str">
        <f>IF(ISTEXT($A129),PickLists!$S$2,PickLists!$S$9)</f>
        <v>M1</v>
      </c>
      <c r="R129" s="229"/>
      <c r="S129" s="307" t="str">
        <f>IF(ISTEXT($A129),PickLists!$S$2,PickLists!$S$9)</f>
        <v>M1</v>
      </c>
      <c r="T129" s="389"/>
      <c r="U129" s="307" t="str">
        <f>IF(ISNUMBER($T129),IF($T129&gt;$T$56,IF(OR(Bilanz!$BR129=PickLists!$S$6,Bilanz!$BX129=PickLists!$S$6),PickLists!$S$6,PickLists!$S$2),PickLists!$S$3),PickLists!$S$9)</f>
        <v>M1</v>
      </c>
      <c r="V129" s="388"/>
      <c r="W129" s="307" t="str">
        <f>IF(ISNUMBER($V129),IF($V129&gt;$V$56,IF(OR(Bilanz!$BR129=PickLists!$S$6,Bilanz!$BX129=PickLists!$S$6),PickLists!$S$6,PickLists!$S$2),PickLists!$S$3),PickLists!$S$9)</f>
        <v>M1</v>
      </c>
      <c r="X129" s="389"/>
      <c r="Y129" s="307" t="str">
        <f>IF(ISNUMBER($X129),IF($X129&gt;$X$56,IF(OR(Bilanz!$BR129=PickLists!$S$6,Bilanz!$BX129=PickLists!$S$6),PickLists!$S$6,PickLists!$S$2),PickLists!$S$3),PickLists!$S$9)</f>
        <v>M1</v>
      </c>
      <c r="Z129" s="388"/>
      <c r="AA129" s="307" t="str">
        <f>IF(ISNUMBER($Z129),IF($Z129&gt;$Z$56,IF(OR(Bilanz!$BR129=PickLists!$S$6,Bilanz!$BX129=PickLists!$S$6),PickLists!$S$6,PickLists!$S$2),PickLists!$S$3),PickLists!$S$9)</f>
        <v>M1</v>
      </c>
      <c r="AB129" s="389"/>
      <c r="AC129" s="307" t="str">
        <f>IF(ISNUMBER($AB129),IF($AB129&gt;$AB$56,IF(OR(Bilanz!$BR129=PickLists!$S$6,Bilanz!$BX129=PickLists!$S$6),PickLists!$S$6,PickLists!$S$2),PickLists!$S$3),PickLists!$S$9)</f>
        <v>M1</v>
      </c>
      <c r="AD129" s="388"/>
      <c r="AE129" s="307" t="str">
        <f>IF(ISNUMBER($AD129),IF($AD129&gt;$AD$56,IF(OR(Bilanz!$BR129=PickLists!$S$6,Bilanz!$BX129=PickLists!$S$6),PickLists!$S$6,PickLists!$S$2),PickLists!$S$3),PickLists!$S$9)</f>
        <v>M1</v>
      </c>
      <c r="AF129" s="389"/>
      <c r="AG129" s="307" t="str">
        <f>IF(ISNUMBER($AF129),IF($AF129&gt;$AF$56,IF(OR(Bilanz!$BR129=PickLists!$S$6,Bilanz!$BX129=PickLists!$S$6),PickLists!$S$6,PickLists!$S$2),PickLists!$S$3),PickLists!$S$9)</f>
        <v>M1</v>
      </c>
      <c r="AH129" s="388"/>
      <c r="AI129" s="307" t="str">
        <f>IF(ISNUMBER($AH129),IF($AH129&gt;$AH$56,IF(OR(Bilanz!$BR129=PickLists!$S$6,Bilanz!$BX129=PickLists!$S$6),PickLists!$S$6,PickLists!$S$2),PickLists!$S$3),PickLists!$S$9)</f>
        <v>M1</v>
      </c>
      <c r="AJ129" s="233"/>
      <c r="AK129" s="234"/>
      <c r="AL129" s="234"/>
      <c r="AM129" s="234"/>
      <c r="AN129" s="234"/>
      <c r="AO129" s="234"/>
    </row>
    <row r="130" spans="1:41" x14ac:dyDescent="0.2">
      <c r="A130" s="324"/>
      <c r="B130" s="360">
        <v>35138</v>
      </c>
      <c r="C130" s="361">
        <v>0.27083333333333298</v>
      </c>
      <c r="D130" s="360">
        <f t="shared" si="1"/>
        <v>35139</v>
      </c>
      <c r="E130" s="361">
        <v>0.27083333333333298</v>
      </c>
      <c r="F130" s="455" t="s">
        <v>2179</v>
      </c>
      <c r="G130" s="74" t="s">
        <v>440</v>
      </c>
      <c r="H130" s="53"/>
      <c r="I130" s="38"/>
      <c r="J130" s="52"/>
      <c r="K130" s="390"/>
      <c r="L130" s="307" t="str">
        <f>IF(ISNUMBER(K130),PickLists!$S$2,PickLists!$S$9)</f>
        <v>M1</v>
      </c>
      <c r="M130" s="229"/>
      <c r="N130" s="285" t="str">
        <f>IF(Data!M130&gt;0,Data!M130*0.023,"")</f>
        <v/>
      </c>
      <c r="O130" s="307" t="str">
        <f>IF(ISTEXT($A130),PickLists!$S$2,PickLists!$S$9)</f>
        <v>M1</v>
      </c>
      <c r="P130" s="456"/>
      <c r="Q130" s="307" t="str">
        <f>IF(ISTEXT($A130),PickLists!$S$2,PickLists!$S$9)</f>
        <v>M1</v>
      </c>
      <c r="R130" s="229"/>
      <c r="S130" s="307" t="str">
        <f>IF(ISTEXT($A130),PickLists!$S$2,PickLists!$S$9)</f>
        <v>M1</v>
      </c>
      <c r="T130" s="389"/>
      <c r="U130" s="307" t="str">
        <f>IF(ISNUMBER($T130),IF($T130&gt;$T$56,IF(OR(Bilanz!$BR130=PickLists!$S$6,Bilanz!$BX130=PickLists!$S$6),PickLists!$S$6,PickLists!$S$2),PickLists!$S$3),PickLists!$S$9)</f>
        <v>M1</v>
      </c>
      <c r="V130" s="388"/>
      <c r="W130" s="307" t="str">
        <f>IF(ISNUMBER($V130),IF($V130&gt;$V$56,IF(OR(Bilanz!$BR130=PickLists!$S$6,Bilanz!$BX130=PickLists!$S$6),PickLists!$S$6,PickLists!$S$2),PickLists!$S$3),PickLists!$S$9)</f>
        <v>M1</v>
      </c>
      <c r="X130" s="389"/>
      <c r="Y130" s="307" t="str">
        <f>IF(ISNUMBER($X130),IF($X130&gt;$X$56,IF(OR(Bilanz!$BR130=PickLists!$S$6,Bilanz!$BX130=PickLists!$S$6),PickLists!$S$6,PickLists!$S$2),PickLists!$S$3),PickLists!$S$9)</f>
        <v>M1</v>
      </c>
      <c r="Z130" s="388"/>
      <c r="AA130" s="307" t="str">
        <f>IF(ISNUMBER($Z130),IF($Z130&gt;$Z$56,IF(OR(Bilanz!$BR130=PickLists!$S$6,Bilanz!$BX130=PickLists!$S$6),PickLists!$S$6,PickLists!$S$2),PickLists!$S$3),PickLists!$S$9)</f>
        <v>M1</v>
      </c>
      <c r="AB130" s="389"/>
      <c r="AC130" s="307" t="str">
        <f>IF(ISNUMBER($AB130),IF($AB130&gt;$AB$56,IF(OR(Bilanz!$BR130=PickLists!$S$6,Bilanz!$BX130=PickLists!$S$6),PickLists!$S$6,PickLists!$S$2),PickLists!$S$3),PickLists!$S$9)</f>
        <v>M1</v>
      </c>
      <c r="AD130" s="388"/>
      <c r="AE130" s="307" t="str">
        <f>IF(ISNUMBER($AD130),IF($AD130&gt;$AD$56,IF(OR(Bilanz!$BR130=PickLists!$S$6,Bilanz!$BX130=PickLists!$S$6),PickLists!$S$6,PickLists!$S$2),PickLists!$S$3),PickLists!$S$9)</f>
        <v>M1</v>
      </c>
      <c r="AF130" s="389"/>
      <c r="AG130" s="307" t="str">
        <f>IF(ISNUMBER($AF130),IF($AF130&gt;$AF$56,IF(OR(Bilanz!$BR130=PickLists!$S$6,Bilanz!$BX130=PickLists!$S$6),PickLists!$S$6,PickLists!$S$2),PickLists!$S$3),PickLists!$S$9)</f>
        <v>M1</v>
      </c>
      <c r="AH130" s="388"/>
      <c r="AI130" s="307" t="str">
        <f>IF(ISNUMBER($AH130),IF($AH130&gt;$AH$56,IF(OR(Bilanz!$BR130=PickLists!$S$6,Bilanz!$BX130=PickLists!$S$6),PickLists!$S$6,PickLists!$S$2),PickLists!$S$3),PickLists!$S$9)</f>
        <v>M1</v>
      </c>
      <c r="AJ130" s="233"/>
      <c r="AK130" s="234"/>
      <c r="AL130" s="234"/>
      <c r="AM130" s="234"/>
      <c r="AN130" s="234"/>
      <c r="AO130" s="234"/>
    </row>
    <row r="131" spans="1:41" x14ac:dyDescent="0.2">
      <c r="A131" s="324"/>
      <c r="B131" s="360">
        <v>35139</v>
      </c>
      <c r="C131" s="361">
        <v>0.27083333333333298</v>
      </c>
      <c r="D131" s="360">
        <f t="shared" si="1"/>
        <v>35140</v>
      </c>
      <c r="E131" s="361">
        <v>0.27083333333333298</v>
      </c>
      <c r="F131" s="455" t="s">
        <v>2179</v>
      </c>
      <c r="G131" s="74" t="s">
        <v>440</v>
      </c>
      <c r="H131" s="53"/>
      <c r="I131" s="38"/>
      <c r="J131" s="52"/>
      <c r="K131" s="390"/>
      <c r="L131" s="307" t="str">
        <f>IF(ISNUMBER(K131),PickLists!$S$2,PickLists!$S$9)</f>
        <v>M1</v>
      </c>
      <c r="M131" s="229"/>
      <c r="N131" s="285" t="str">
        <f>IF(Data!M131&gt;0,Data!M131*0.023,"")</f>
        <v/>
      </c>
      <c r="O131" s="307" t="str">
        <f>IF(ISTEXT($A131),PickLists!$S$2,PickLists!$S$9)</f>
        <v>M1</v>
      </c>
      <c r="P131" s="456"/>
      <c r="Q131" s="307" t="str">
        <f>IF(ISTEXT($A131),PickLists!$S$2,PickLists!$S$9)</f>
        <v>M1</v>
      </c>
      <c r="R131" s="229"/>
      <c r="S131" s="307" t="str">
        <f>IF(ISTEXT($A131),PickLists!$S$2,PickLists!$S$9)</f>
        <v>M1</v>
      </c>
      <c r="T131" s="389"/>
      <c r="U131" s="307" t="str">
        <f>IF(ISNUMBER($T131),IF($T131&gt;$T$56,IF(OR(Bilanz!$BR131=PickLists!$S$6,Bilanz!$BX131=PickLists!$S$6),PickLists!$S$6,PickLists!$S$2),PickLists!$S$3),PickLists!$S$9)</f>
        <v>M1</v>
      </c>
      <c r="V131" s="388"/>
      <c r="W131" s="307" t="str">
        <f>IF(ISNUMBER($V131),IF($V131&gt;$V$56,IF(OR(Bilanz!$BR131=PickLists!$S$6,Bilanz!$BX131=PickLists!$S$6),PickLists!$S$6,PickLists!$S$2),PickLists!$S$3),PickLists!$S$9)</f>
        <v>M1</v>
      </c>
      <c r="X131" s="389"/>
      <c r="Y131" s="307" t="str">
        <f>IF(ISNUMBER($X131),IF($X131&gt;$X$56,IF(OR(Bilanz!$BR131=PickLists!$S$6,Bilanz!$BX131=PickLists!$S$6),PickLists!$S$6,PickLists!$S$2),PickLists!$S$3),PickLists!$S$9)</f>
        <v>M1</v>
      </c>
      <c r="Z131" s="388"/>
      <c r="AA131" s="307" t="str">
        <f>IF(ISNUMBER($Z131),IF($Z131&gt;$Z$56,IF(OR(Bilanz!$BR131=PickLists!$S$6,Bilanz!$BX131=PickLists!$S$6),PickLists!$S$6,PickLists!$S$2),PickLists!$S$3),PickLists!$S$9)</f>
        <v>M1</v>
      </c>
      <c r="AB131" s="389"/>
      <c r="AC131" s="307" t="str">
        <f>IF(ISNUMBER($AB131),IF($AB131&gt;$AB$56,IF(OR(Bilanz!$BR131=PickLists!$S$6,Bilanz!$BX131=PickLists!$S$6),PickLists!$S$6,PickLists!$S$2),PickLists!$S$3),PickLists!$S$9)</f>
        <v>M1</v>
      </c>
      <c r="AD131" s="388"/>
      <c r="AE131" s="307" t="str">
        <f>IF(ISNUMBER($AD131),IF($AD131&gt;$AD$56,IF(OR(Bilanz!$BR131=PickLists!$S$6,Bilanz!$BX131=PickLists!$S$6),PickLists!$S$6,PickLists!$S$2),PickLists!$S$3),PickLists!$S$9)</f>
        <v>M1</v>
      </c>
      <c r="AF131" s="389"/>
      <c r="AG131" s="307" t="str">
        <f>IF(ISNUMBER($AF131),IF($AF131&gt;$AF$56,IF(OR(Bilanz!$BR131=PickLists!$S$6,Bilanz!$BX131=PickLists!$S$6),PickLists!$S$6,PickLists!$S$2),PickLists!$S$3),PickLists!$S$9)</f>
        <v>M1</v>
      </c>
      <c r="AH131" s="388"/>
      <c r="AI131" s="307" t="str">
        <f>IF(ISNUMBER($AH131),IF($AH131&gt;$AH$56,IF(OR(Bilanz!$BR131=PickLists!$S$6,Bilanz!$BX131=PickLists!$S$6),PickLists!$S$6,PickLists!$S$2),PickLists!$S$3),PickLists!$S$9)</f>
        <v>M1</v>
      </c>
      <c r="AJ131" s="233"/>
      <c r="AK131" s="234"/>
      <c r="AL131" s="234"/>
      <c r="AM131" s="234"/>
      <c r="AN131" s="234"/>
      <c r="AO131" s="234"/>
    </row>
    <row r="132" spans="1:41" x14ac:dyDescent="0.2">
      <c r="A132" s="324"/>
      <c r="B132" s="360">
        <v>35140</v>
      </c>
      <c r="C132" s="361">
        <v>0.27083333333333298</v>
      </c>
      <c r="D132" s="360">
        <f t="shared" si="1"/>
        <v>35141</v>
      </c>
      <c r="E132" s="361">
        <v>0.27083333333333298</v>
      </c>
      <c r="F132" s="455" t="s">
        <v>2179</v>
      </c>
      <c r="G132" s="74" t="s">
        <v>440</v>
      </c>
      <c r="H132" s="53"/>
      <c r="I132" s="38"/>
      <c r="J132" s="52"/>
      <c r="K132" s="390"/>
      <c r="L132" s="307" t="str">
        <f>IF(ISNUMBER(K132),PickLists!$S$2,PickLists!$S$9)</f>
        <v>M1</v>
      </c>
      <c r="M132" s="229"/>
      <c r="N132" s="285" t="str">
        <f>IF(Data!M132&gt;0,Data!M132*0.023,"")</f>
        <v/>
      </c>
      <c r="O132" s="307" t="str">
        <f>IF(ISTEXT($A132),PickLists!$S$2,PickLists!$S$9)</f>
        <v>M1</v>
      </c>
      <c r="P132" s="456"/>
      <c r="Q132" s="307" t="str">
        <f>IF(ISTEXT($A132),PickLists!$S$2,PickLists!$S$9)</f>
        <v>M1</v>
      </c>
      <c r="R132" s="229"/>
      <c r="S132" s="307" t="str">
        <f>IF(ISTEXT($A132),PickLists!$S$2,PickLists!$S$9)</f>
        <v>M1</v>
      </c>
      <c r="T132" s="389"/>
      <c r="U132" s="307" t="str">
        <f>IF(ISNUMBER($T132),IF($T132&gt;$T$56,IF(OR(Bilanz!$BR132=PickLists!$S$6,Bilanz!$BX132=PickLists!$S$6),PickLists!$S$6,PickLists!$S$2),PickLists!$S$3),PickLists!$S$9)</f>
        <v>M1</v>
      </c>
      <c r="V132" s="388"/>
      <c r="W132" s="307" t="str">
        <f>IF(ISNUMBER($V132),IF($V132&gt;$V$56,IF(OR(Bilanz!$BR132=PickLists!$S$6,Bilanz!$BX132=PickLists!$S$6),PickLists!$S$6,PickLists!$S$2),PickLists!$S$3),PickLists!$S$9)</f>
        <v>M1</v>
      </c>
      <c r="X132" s="389"/>
      <c r="Y132" s="307" t="str">
        <f>IF(ISNUMBER($X132),IF($X132&gt;$X$56,IF(OR(Bilanz!$BR132=PickLists!$S$6,Bilanz!$BX132=PickLists!$S$6),PickLists!$S$6,PickLists!$S$2),PickLists!$S$3),PickLists!$S$9)</f>
        <v>M1</v>
      </c>
      <c r="Z132" s="388"/>
      <c r="AA132" s="307" t="str">
        <f>IF(ISNUMBER($Z132),IF($Z132&gt;$Z$56,IF(OR(Bilanz!$BR132=PickLists!$S$6,Bilanz!$BX132=PickLists!$S$6),PickLists!$S$6,PickLists!$S$2),PickLists!$S$3),PickLists!$S$9)</f>
        <v>M1</v>
      </c>
      <c r="AB132" s="389"/>
      <c r="AC132" s="307" t="str">
        <f>IF(ISNUMBER($AB132),IF($AB132&gt;$AB$56,IF(OR(Bilanz!$BR132=PickLists!$S$6,Bilanz!$BX132=PickLists!$S$6),PickLists!$S$6,PickLists!$S$2),PickLists!$S$3),PickLists!$S$9)</f>
        <v>M1</v>
      </c>
      <c r="AD132" s="388"/>
      <c r="AE132" s="307" t="str">
        <f>IF(ISNUMBER($AD132),IF($AD132&gt;$AD$56,IF(OR(Bilanz!$BR132=PickLists!$S$6,Bilanz!$BX132=PickLists!$S$6),PickLists!$S$6,PickLists!$S$2),PickLists!$S$3),PickLists!$S$9)</f>
        <v>M1</v>
      </c>
      <c r="AF132" s="389"/>
      <c r="AG132" s="307" t="str">
        <f>IF(ISNUMBER($AF132),IF($AF132&gt;$AF$56,IF(OR(Bilanz!$BR132=PickLists!$S$6,Bilanz!$BX132=PickLists!$S$6),PickLists!$S$6,PickLists!$S$2),PickLists!$S$3),PickLists!$S$9)</f>
        <v>M1</v>
      </c>
      <c r="AH132" s="388"/>
      <c r="AI132" s="307" t="str">
        <f>IF(ISNUMBER($AH132),IF($AH132&gt;$AH$56,IF(OR(Bilanz!$BR132=PickLists!$S$6,Bilanz!$BX132=PickLists!$S$6),PickLists!$S$6,PickLists!$S$2),PickLists!$S$3),PickLists!$S$9)</f>
        <v>M1</v>
      </c>
      <c r="AJ132" s="233"/>
      <c r="AK132" s="234"/>
      <c r="AL132" s="234"/>
      <c r="AM132" s="234"/>
      <c r="AN132" s="234"/>
      <c r="AO132" s="234"/>
    </row>
    <row r="133" spans="1:41" x14ac:dyDescent="0.2">
      <c r="A133" s="324"/>
      <c r="B133" s="360">
        <v>35141</v>
      </c>
      <c r="C133" s="361">
        <v>0.27083333333333298</v>
      </c>
      <c r="D133" s="360">
        <f t="shared" si="1"/>
        <v>35142</v>
      </c>
      <c r="E133" s="361">
        <v>0.27083333333333298</v>
      </c>
      <c r="F133" s="455" t="s">
        <v>2179</v>
      </c>
      <c r="G133" s="74" t="s">
        <v>440</v>
      </c>
      <c r="H133" s="53"/>
      <c r="I133" s="38"/>
      <c r="J133" s="52"/>
      <c r="K133" s="390"/>
      <c r="L133" s="307" t="str">
        <f>IF(ISNUMBER(K133),PickLists!$S$2,PickLists!$S$9)</f>
        <v>M1</v>
      </c>
      <c r="M133" s="229"/>
      <c r="N133" s="285" t="str">
        <f>IF(Data!M133&gt;0,Data!M133*0.023,"")</f>
        <v/>
      </c>
      <c r="O133" s="307" t="str">
        <f>IF(ISTEXT($A133),PickLists!$S$2,PickLists!$S$9)</f>
        <v>M1</v>
      </c>
      <c r="P133" s="456"/>
      <c r="Q133" s="307" t="str">
        <f>IF(ISTEXT($A133),PickLists!$S$2,PickLists!$S$9)</f>
        <v>M1</v>
      </c>
      <c r="R133" s="229"/>
      <c r="S133" s="307" t="str">
        <f>IF(ISTEXT($A133),PickLists!$S$2,PickLists!$S$9)</f>
        <v>M1</v>
      </c>
      <c r="T133" s="389"/>
      <c r="U133" s="307" t="str">
        <f>IF(ISNUMBER($T133),IF($T133&gt;$T$56,IF(OR(Bilanz!$BR133=PickLists!$S$6,Bilanz!$BX133=PickLists!$S$6),PickLists!$S$6,PickLists!$S$2),PickLists!$S$3),PickLists!$S$9)</f>
        <v>M1</v>
      </c>
      <c r="V133" s="388"/>
      <c r="W133" s="307" t="str">
        <f>IF(ISNUMBER($V133),IF($V133&gt;$V$56,IF(OR(Bilanz!$BR133=PickLists!$S$6,Bilanz!$BX133=PickLists!$S$6),PickLists!$S$6,PickLists!$S$2),PickLists!$S$3),PickLists!$S$9)</f>
        <v>M1</v>
      </c>
      <c r="X133" s="389"/>
      <c r="Y133" s="307" t="str">
        <f>IF(ISNUMBER($X133),IF($X133&gt;$X$56,IF(OR(Bilanz!$BR133=PickLists!$S$6,Bilanz!$BX133=PickLists!$S$6),PickLists!$S$6,PickLists!$S$2),PickLists!$S$3),PickLists!$S$9)</f>
        <v>M1</v>
      </c>
      <c r="Z133" s="388"/>
      <c r="AA133" s="307" t="str">
        <f>IF(ISNUMBER($Z133),IF($Z133&gt;$Z$56,IF(OR(Bilanz!$BR133=PickLists!$S$6,Bilanz!$BX133=PickLists!$S$6),PickLists!$S$6,PickLists!$S$2),PickLists!$S$3),PickLists!$S$9)</f>
        <v>M1</v>
      </c>
      <c r="AB133" s="389"/>
      <c r="AC133" s="307" t="str">
        <f>IF(ISNUMBER($AB133),IF($AB133&gt;$AB$56,IF(OR(Bilanz!$BR133=PickLists!$S$6,Bilanz!$BX133=PickLists!$S$6),PickLists!$S$6,PickLists!$S$2),PickLists!$S$3),PickLists!$S$9)</f>
        <v>M1</v>
      </c>
      <c r="AD133" s="388"/>
      <c r="AE133" s="307" t="str">
        <f>IF(ISNUMBER($AD133),IF($AD133&gt;$AD$56,IF(OR(Bilanz!$BR133=PickLists!$S$6,Bilanz!$BX133=PickLists!$S$6),PickLists!$S$6,PickLists!$S$2),PickLists!$S$3),PickLists!$S$9)</f>
        <v>M1</v>
      </c>
      <c r="AF133" s="389"/>
      <c r="AG133" s="307" t="str">
        <f>IF(ISNUMBER($AF133),IF($AF133&gt;$AF$56,IF(OR(Bilanz!$BR133=PickLists!$S$6,Bilanz!$BX133=PickLists!$S$6),PickLists!$S$6,PickLists!$S$2),PickLists!$S$3),PickLists!$S$9)</f>
        <v>M1</v>
      </c>
      <c r="AH133" s="388"/>
      <c r="AI133" s="307" t="str">
        <f>IF(ISNUMBER($AH133),IF($AH133&gt;$AH$56,IF(OR(Bilanz!$BR133=PickLists!$S$6,Bilanz!$BX133=PickLists!$S$6),PickLists!$S$6,PickLists!$S$2),PickLists!$S$3),PickLists!$S$9)</f>
        <v>M1</v>
      </c>
      <c r="AJ133" s="233"/>
      <c r="AK133" s="234"/>
      <c r="AL133" s="234"/>
      <c r="AM133" s="234"/>
      <c r="AN133" s="234"/>
      <c r="AO133" s="234"/>
    </row>
    <row r="134" spans="1:41" x14ac:dyDescent="0.2">
      <c r="A134" s="324"/>
      <c r="B134" s="360">
        <v>35142</v>
      </c>
      <c r="C134" s="361">
        <v>0.27083333333333298</v>
      </c>
      <c r="D134" s="360">
        <f t="shared" si="1"/>
        <v>35143</v>
      </c>
      <c r="E134" s="361">
        <v>0.27083333333333298</v>
      </c>
      <c r="F134" s="455" t="s">
        <v>2179</v>
      </c>
      <c r="G134" s="74" t="s">
        <v>440</v>
      </c>
      <c r="H134" s="53"/>
      <c r="I134" s="38"/>
      <c r="J134" s="52"/>
      <c r="K134" s="390"/>
      <c r="L134" s="307" t="str">
        <f>IF(ISNUMBER(K134),PickLists!$S$2,PickLists!$S$9)</f>
        <v>M1</v>
      </c>
      <c r="M134" s="229"/>
      <c r="N134" s="285" t="str">
        <f>IF(Data!M134&gt;0,Data!M134*0.023,"")</f>
        <v/>
      </c>
      <c r="O134" s="307" t="str">
        <f>IF(ISTEXT($A134),PickLists!$S$2,PickLists!$S$9)</f>
        <v>M1</v>
      </c>
      <c r="P134" s="456"/>
      <c r="Q134" s="307" t="str">
        <f>IF(ISTEXT($A134),PickLists!$S$2,PickLists!$S$9)</f>
        <v>M1</v>
      </c>
      <c r="R134" s="229"/>
      <c r="S134" s="307" t="str">
        <f>IF(ISTEXT($A134),PickLists!$S$2,PickLists!$S$9)</f>
        <v>M1</v>
      </c>
      <c r="T134" s="389"/>
      <c r="U134" s="307" t="str">
        <f>IF(ISNUMBER($T134),IF($T134&gt;$T$56,IF(OR(Bilanz!$BR134=PickLists!$S$6,Bilanz!$BX134=PickLists!$S$6),PickLists!$S$6,PickLists!$S$2),PickLists!$S$3),PickLists!$S$9)</f>
        <v>M1</v>
      </c>
      <c r="V134" s="388"/>
      <c r="W134" s="307" t="str">
        <f>IF(ISNUMBER($V134),IF($V134&gt;$V$56,IF(OR(Bilanz!$BR134=PickLists!$S$6,Bilanz!$BX134=PickLists!$S$6),PickLists!$S$6,PickLists!$S$2),PickLists!$S$3),PickLists!$S$9)</f>
        <v>M1</v>
      </c>
      <c r="X134" s="389"/>
      <c r="Y134" s="307" t="str">
        <f>IF(ISNUMBER($X134),IF($X134&gt;$X$56,IF(OR(Bilanz!$BR134=PickLists!$S$6,Bilanz!$BX134=PickLists!$S$6),PickLists!$S$6,PickLists!$S$2),PickLists!$S$3),PickLists!$S$9)</f>
        <v>M1</v>
      </c>
      <c r="Z134" s="388"/>
      <c r="AA134" s="307" t="str">
        <f>IF(ISNUMBER($Z134),IF($Z134&gt;$Z$56,IF(OR(Bilanz!$BR134=PickLists!$S$6,Bilanz!$BX134=PickLists!$S$6),PickLists!$S$6,PickLists!$S$2),PickLists!$S$3),PickLists!$S$9)</f>
        <v>M1</v>
      </c>
      <c r="AB134" s="389"/>
      <c r="AC134" s="307" t="str">
        <f>IF(ISNUMBER($AB134),IF($AB134&gt;$AB$56,IF(OR(Bilanz!$BR134=PickLists!$S$6,Bilanz!$BX134=PickLists!$S$6),PickLists!$S$6,PickLists!$S$2),PickLists!$S$3),PickLists!$S$9)</f>
        <v>M1</v>
      </c>
      <c r="AD134" s="388"/>
      <c r="AE134" s="307" t="str">
        <f>IF(ISNUMBER($AD134),IF($AD134&gt;$AD$56,IF(OR(Bilanz!$BR134=PickLists!$S$6,Bilanz!$BX134=PickLists!$S$6),PickLists!$S$6,PickLists!$S$2),PickLists!$S$3),PickLists!$S$9)</f>
        <v>M1</v>
      </c>
      <c r="AF134" s="389"/>
      <c r="AG134" s="307" t="str">
        <f>IF(ISNUMBER($AF134),IF($AF134&gt;$AF$56,IF(OR(Bilanz!$BR134=PickLists!$S$6,Bilanz!$BX134=PickLists!$S$6),PickLists!$S$6,PickLists!$S$2),PickLists!$S$3),PickLists!$S$9)</f>
        <v>M1</v>
      </c>
      <c r="AH134" s="388"/>
      <c r="AI134" s="307" t="str">
        <f>IF(ISNUMBER($AH134),IF($AH134&gt;$AH$56,IF(OR(Bilanz!$BR134=PickLists!$S$6,Bilanz!$BX134=PickLists!$S$6),PickLists!$S$6,PickLists!$S$2),PickLists!$S$3),PickLists!$S$9)</f>
        <v>M1</v>
      </c>
      <c r="AJ134" s="233"/>
      <c r="AK134" s="234"/>
      <c r="AL134" s="234"/>
      <c r="AM134" s="234"/>
      <c r="AN134" s="234"/>
      <c r="AO134" s="234"/>
    </row>
    <row r="135" spans="1:41" x14ac:dyDescent="0.2">
      <c r="A135" s="324"/>
      <c r="B135" s="360">
        <v>35143</v>
      </c>
      <c r="C135" s="361">
        <v>0.27083333333333298</v>
      </c>
      <c r="D135" s="360">
        <f t="shared" si="1"/>
        <v>35144</v>
      </c>
      <c r="E135" s="361">
        <v>0.27083333333333298</v>
      </c>
      <c r="F135" s="455" t="s">
        <v>2179</v>
      </c>
      <c r="G135" s="74" t="s">
        <v>440</v>
      </c>
      <c r="H135" s="53"/>
      <c r="I135" s="38"/>
      <c r="J135" s="52"/>
      <c r="K135" s="390"/>
      <c r="L135" s="307" t="str">
        <f>IF(ISNUMBER(K135),PickLists!$S$2,PickLists!$S$9)</f>
        <v>M1</v>
      </c>
      <c r="M135" s="229"/>
      <c r="N135" s="285" t="str">
        <f>IF(Data!M135&gt;0,Data!M135*0.023,"")</f>
        <v/>
      </c>
      <c r="O135" s="307" t="str">
        <f>IF(ISTEXT($A135),PickLists!$S$2,PickLists!$S$9)</f>
        <v>M1</v>
      </c>
      <c r="P135" s="456"/>
      <c r="Q135" s="307" t="str">
        <f>IF(ISTEXT($A135),PickLists!$S$2,PickLists!$S$9)</f>
        <v>M1</v>
      </c>
      <c r="R135" s="229"/>
      <c r="S135" s="307" t="str">
        <f>IF(ISTEXT($A135),PickLists!$S$2,PickLists!$S$9)</f>
        <v>M1</v>
      </c>
      <c r="T135" s="389"/>
      <c r="U135" s="307" t="str">
        <f>IF(ISNUMBER($T135),IF($T135&gt;$T$56,IF(OR(Bilanz!$BR135=PickLists!$S$6,Bilanz!$BX135=PickLists!$S$6),PickLists!$S$6,PickLists!$S$2),PickLists!$S$3),PickLists!$S$9)</f>
        <v>M1</v>
      </c>
      <c r="V135" s="388"/>
      <c r="W135" s="307" t="str">
        <f>IF(ISNUMBER($V135),IF($V135&gt;$V$56,IF(OR(Bilanz!$BR135=PickLists!$S$6,Bilanz!$BX135=PickLists!$S$6),PickLists!$S$6,PickLists!$S$2),PickLists!$S$3),PickLists!$S$9)</f>
        <v>M1</v>
      </c>
      <c r="X135" s="389"/>
      <c r="Y135" s="307" t="str">
        <f>IF(ISNUMBER($X135),IF($X135&gt;$X$56,IF(OR(Bilanz!$BR135=PickLists!$S$6,Bilanz!$BX135=PickLists!$S$6),PickLists!$S$6,PickLists!$S$2),PickLists!$S$3),PickLists!$S$9)</f>
        <v>M1</v>
      </c>
      <c r="Z135" s="388"/>
      <c r="AA135" s="307" t="str">
        <f>IF(ISNUMBER($Z135),IF($Z135&gt;$Z$56,IF(OR(Bilanz!$BR135=PickLists!$S$6,Bilanz!$BX135=PickLists!$S$6),PickLists!$S$6,PickLists!$S$2),PickLists!$S$3),PickLists!$S$9)</f>
        <v>M1</v>
      </c>
      <c r="AB135" s="389"/>
      <c r="AC135" s="307" t="str">
        <f>IF(ISNUMBER($AB135),IF($AB135&gt;$AB$56,IF(OR(Bilanz!$BR135=PickLists!$S$6,Bilanz!$BX135=PickLists!$S$6),PickLists!$S$6,PickLists!$S$2),PickLists!$S$3),PickLists!$S$9)</f>
        <v>M1</v>
      </c>
      <c r="AD135" s="388"/>
      <c r="AE135" s="307" t="str">
        <f>IF(ISNUMBER($AD135),IF($AD135&gt;$AD$56,IF(OR(Bilanz!$BR135=PickLists!$S$6,Bilanz!$BX135=PickLists!$S$6),PickLists!$S$6,PickLists!$S$2),PickLists!$S$3),PickLists!$S$9)</f>
        <v>M1</v>
      </c>
      <c r="AF135" s="389"/>
      <c r="AG135" s="307" t="str">
        <f>IF(ISNUMBER($AF135),IF($AF135&gt;$AF$56,IF(OR(Bilanz!$BR135=PickLists!$S$6,Bilanz!$BX135=PickLists!$S$6),PickLists!$S$6,PickLists!$S$2),PickLists!$S$3),PickLists!$S$9)</f>
        <v>M1</v>
      </c>
      <c r="AH135" s="388"/>
      <c r="AI135" s="307" t="str">
        <f>IF(ISNUMBER($AH135),IF($AH135&gt;$AH$56,IF(OR(Bilanz!$BR135=PickLists!$S$6,Bilanz!$BX135=PickLists!$S$6),PickLists!$S$6,PickLists!$S$2),PickLists!$S$3),PickLists!$S$9)</f>
        <v>M1</v>
      </c>
      <c r="AJ135" s="233"/>
      <c r="AK135" s="234"/>
      <c r="AL135" s="234"/>
      <c r="AM135" s="234"/>
      <c r="AN135" s="234"/>
      <c r="AO135" s="234"/>
    </row>
    <row r="136" spans="1:41" x14ac:dyDescent="0.2">
      <c r="A136" s="324"/>
      <c r="B136" s="360">
        <v>35144</v>
      </c>
      <c r="C136" s="361">
        <v>0.27083333333333298</v>
      </c>
      <c r="D136" s="360">
        <f t="shared" si="1"/>
        <v>35145</v>
      </c>
      <c r="E136" s="361">
        <v>0.27083333333333298</v>
      </c>
      <c r="F136" s="455" t="s">
        <v>2179</v>
      </c>
      <c r="G136" s="74" t="s">
        <v>507</v>
      </c>
      <c r="H136" s="53"/>
      <c r="I136" s="38" t="s">
        <v>433</v>
      </c>
      <c r="J136" s="52"/>
      <c r="K136" s="390">
        <v>0.3</v>
      </c>
      <c r="L136" s="307" t="str">
        <f>IF(ISNUMBER(K136),PickLists!$S$2,PickLists!$S$9)</f>
        <v>V0</v>
      </c>
      <c r="M136" s="229"/>
      <c r="N136" s="285" t="str">
        <f>IF(Data!M136&gt;0,Data!M136*0.023,"")</f>
        <v/>
      </c>
      <c r="O136" s="307" t="str">
        <f>IF(ISTEXT($A136),PickLists!$S$2,PickLists!$S$9)</f>
        <v>M1</v>
      </c>
      <c r="P136" s="456"/>
      <c r="Q136" s="307" t="str">
        <f>IF(ISTEXT($A136),PickLists!$S$2,PickLists!$S$9)</f>
        <v>M1</v>
      </c>
      <c r="R136" s="229"/>
      <c r="S136" s="307" t="str">
        <f>IF(ISTEXT($A136),PickLists!$S$2,PickLists!$S$9)</f>
        <v>M1</v>
      </c>
      <c r="T136" s="389"/>
      <c r="U136" s="307" t="str">
        <f>IF(ISNUMBER($T136),IF($T136&gt;$T$56,IF(OR(Bilanz!$BR136=PickLists!$S$6,Bilanz!$BX136=PickLists!$S$6),PickLists!$S$6,PickLists!$S$2),PickLists!$S$3),PickLists!$S$9)</f>
        <v>M1</v>
      </c>
      <c r="V136" s="388"/>
      <c r="W136" s="307" t="str">
        <f>IF(ISNUMBER($V136),IF($V136&gt;$V$56,IF(OR(Bilanz!$BR136=PickLists!$S$6,Bilanz!$BX136=PickLists!$S$6),PickLists!$S$6,PickLists!$S$2),PickLists!$S$3),PickLists!$S$9)</f>
        <v>M1</v>
      </c>
      <c r="X136" s="389"/>
      <c r="Y136" s="307" t="str">
        <f>IF(ISNUMBER($X136),IF($X136&gt;$X$56,IF(OR(Bilanz!$BR136=PickLists!$S$6,Bilanz!$BX136=PickLists!$S$6),PickLists!$S$6,PickLists!$S$2),PickLists!$S$3),PickLists!$S$9)</f>
        <v>M1</v>
      </c>
      <c r="Z136" s="388"/>
      <c r="AA136" s="307" t="str">
        <f>IF(ISNUMBER($Z136),IF($Z136&gt;$Z$56,IF(OR(Bilanz!$BR136=PickLists!$S$6,Bilanz!$BX136=PickLists!$S$6),PickLists!$S$6,PickLists!$S$2),PickLists!$S$3),PickLists!$S$9)</f>
        <v>M1</v>
      </c>
      <c r="AB136" s="389"/>
      <c r="AC136" s="307" t="str">
        <f>IF(ISNUMBER($AB136),IF($AB136&gt;$AB$56,IF(OR(Bilanz!$BR136=PickLists!$S$6,Bilanz!$BX136=PickLists!$S$6),PickLists!$S$6,PickLists!$S$2),PickLists!$S$3),PickLists!$S$9)</f>
        <v>M1</v>
      </c>
      <c r="AD136" s="388"/>
      <c r="AE136" s="307" t="str">
        <f>IF(ISNUMBER($AD136),IF($AD136&gt;$AD$56,IF(OR(Bilanz!$BR136=PickLists!$S$6,Bilanz!$BX136=PickLists!$S$6),PickLists!$S$6,PickLists!$S$2),PickLists!$S$3),PickLists!$S$9)</f>
        <v>M1</v>
      </c>
      <c r="AF136" s="389"/>
      <c r="AG136" s="307" t="str">
        <f>IF(ISNUMBER($AF136),IF($AF136&gt;$AF$56,IF(OR(Bilanz!$BR136=PickLists!$S$6,Bilanz!$BX136=PickLists!$S$6),PickLists!$S$6,PickLists!$S$2),PickLists!$S$3),PickLists!$S$9)</f>
        <v>M1</v>
      </c>
      <c r="AH136" s="388"/>
      <c r="AI136" s="307" t="str">
        <f>IF(ISNUMBER($AH136),IF($AH136&gt;$AH$56,IF(OR(Bilanz!$BR136=PickLists!$S$6,Bilanz!$BX136=PickLists!$S$6),PickLists!$S$6,PickLists!$S$2),PickLists!$S$3),PickLists!$S$9)</f>
        <v>M1</v>
      </c>
      <c r="AJ136" s="233"/>
      <c r="AK136" s="234"/>
      <c r="AL136" s="234"/>
      <c r="AM136" s="234"/>
      <c r="AN136" s="234"/>
      <c r="AO136" s="234"/>
    </row>
    <row r="137" spans="1:41" x14ac:dyDescent="0.2">
      <c r="A137" s="324" t="s">
        <v>760</v>
      </c>
      <c r="B137" s="360">
        <v>35145</v>
      </c>
      <c r="C137" s="361">
        <v>0.27083333333333298</v>
      </c>
      <c r="D137" s="360">
        <f t="shared" si="1"/>
        <v>35146</v>
      </c>
      <c r="E137" s="361">
        <v>0.27083333333333298</v>
      </c>
      <c r="F137" s="455" t="s">
        <v>2179</v>
      </c>
      <c r="G137" s="74" t="s">
        <v>507</v>
      </c>
      <c r="H137" s="53" t="s">
        <v>508</v>
      </c>
      <c r="I137" s="38"/>
      <c r="J137" s="52"/>
      <c r="K137" s="390">
        <v>7.8</v>
      </c>
      <c r="L137" s="307" t="str">
        <f>IF(ISNUMBER(K137),PickLists!$S$2,PickLists!$S$9)</f>
        <v>V0</v>
      </c>
      <c r="M137" s="229">
        <v>312.3</v>
      </c>
      <c r="N137" s="285">
        <f>IF(Data!M137&gt;0,Data!M137*0.023,"")</f>
        <v>7.1829000000000001</v>
      </c>
      <c r="O137" s="307" t="str">
        <f>IF(ISTEXT($A137),PickLists!$S$2,PickLists!$S$9)</f>
        <v>V0</v>
      </c>
      <c r="P137" s="456">
        <v>5.58</v>
      </c>
      <c r="Q137" s="307" t="str">
        <f>IF(ISTEXT($A137),PickLists!$S$2,PickLists!$S$9)</f>
        <v>V0</v>
      </c>
      <c r="R137" s="229">
        <v>18.2</v>
      </c>
      <c r="S137" s="307" t="str">
        <f>IF(ISTEXT($A137),PickLists!$S$2,PickLists!$S$9)</f>
        <v>V0</v>
      </c>
      <c r="T137" s="389">
        <v>0.107</v>
      </c>
      <c r="U137" s="307" t="str">
        <f>IF(ISNUMBER($T137),IF($T137&gt;$T$56,IF(OR(Bilanz!$BR137=PickLists!$S$6,Bilanz!$BX137=PickLists!$S$6),PickLists!$S$6,PickLists!$S$2),PickLists!$S$3),PickLists!$S$9)</f>
        <v>V0</v>
      </c>
      <c r="V137" s="388">
        <v>0.74093985968873466</v>
      </c>
      <c r="W137" s="307" t="str">
        <f>IF(ISNUMBER($V137),IF($V137&gt;$V$56,IF(OR(Bilanz!$BR137=PickLists!$S$6,Bilanz!$BX137=PickLists!$S$6),PickLists!$S$6,PickLists!$S$2),PickLists!$S$3),PickLists!$S$9)</f>
        <v>V0</v>
      </c>
      <c r="X137" s="389">
        <v>0.67257562824009509</v>
      </c>
      <c r="Y137" s="307" t="str">
        <f>IF(ISNUMBER($X137),IF($X137&gt;$X$56,IF(OR(Bilanz!$BR137=PickLists!$S$6,Bilanz!$BX137=PickLists!$S$6),PickLists!$S$6,PickLists!$S$2),PickLists!$S$3),PickLists!$S$9)</f>
        <v>V0</v>
      </c>
      <c r="Z137" s="388">
        <v>0.20300000000000001</v>
      </c>
      <c r="AA137" s="307" t="str">
        <f>IF(ISNUMBER($Z137),IF($Z137&gt;$Z$56,IF(OR(Bilanz!$BR137=PickLists!$S$6,Bilanz!$BX137=PickLists!$S$6),PickLists!$S$6,PickLists!$S$2),PickLists!$S$3),PickLists!$S$9)</f>
        <v>V0</v>
      </c>
      <c r="AB137" s="389">
        <v>1.1615956095127224</v>
      </c>
      <c r="AC137" s="307" t="str">
        <f>IF(ISNUMBER($AB137),IF($AB137&gt;$AB$56,IF(OR(Bilanz!$BR137=PickLists!$S$6,Bilanz!$BX137=PickLists!$S$6),PickLists!$S$6,PickLists!$S$2),PickLists!$S$3),PickLists!$S$9)</f>
        <v>V0</v>
      </c>
      <c r="AD137" s="388">
        <v>0.153</v>
      </c>
      <c r="AE137" s="307" t="str">
        <f>IF(ISNUMBER($AD137),IF($AD137&gt;$AD$56,IF(OR(Bilanz!$BR137=PickLists!$S$6,Bilanz!$BX137=PickLists!$S$6),PickLists!$S$6,PickLists!$S$2),PickLists!$S$3),PickLists!$S$9)</f>
        <v>V0</v>
      </c>
      <c r="AF137" s="389">
        <v>9.4E-2</v>
      </c>
      <c r="AG137" s="307" t="str">
        <f>IF(ISNUMBER($AF137),IF($AF137&gt;$AF$56,IF(OR(Bilanz!$BR137=PickLists!$S$6,Bilanz!$BX137=PickLists!$S$6),PickLists!$S$6,PickLists!$S$2),PickLists!$S$3),PickLists!$S$9)</f>
        <v>V0</v>
      </c>
      <c r="AH137" s="388">
        <v>0.497</v>
      </c>
      <c r="AI137" s="307" t="str">
        <f>IF(ISNUMBER($AH137),IF($AH137&gt;$AH$56,IF(OR(Bilanz!$BR137=PickLists!$S$6,Bilanz!$BX137=PickLists!$S$6),PickLists!$S$6,PickLists!$S$2),PickLists!$S$3),PickLists!$S$9)</f>
        <v>V0</v>
      </c>
      <c r="AJ137" s="233"/>
      <c r="AK137" s="234"/>
      <c r="AL137" s="234"/>
      <c r="AM137" s="234"/>
      <c r="AN137" s="234"/>
      <c r="AO137" s="234"/>
    </row>
    <row r="138" spans="1:41" x14ac:dyDescent="0.2">
      <c r="A138" s="324" t="s">
        <v>761</v>
      </c>
      <c r="B138" s="360">
        <v>35146</v>
      </c>
      <c r="C138" s="361">
        <v>0.27083333333333298</v>
      </c>
      <c r="D138" s="360">
        <f t="shared" si="1"/>
        <v>35147</v>
      </c>
      <c r="E138" s="361">
        <v>0.27083333333333298</v>
      </c>
      <c r="F138" s="455" t="s">
        <v>2179</v>
      </c>
      <c r="G138" s="74" t="s">
        <v>507</v>
      </c>
      <c r="H138" s="53" t="s">
        <v>508</v>
      </c>
      <c r="I138" s="38"/>
      <c r="J138" s="52"/>
      <c r="K138" s="390">
        <v>9.1999999999999993</v>
      </c>
      <c r="L138" s="307" t="str">
        <f>IF(ISNUMBER(K138),PickLists!$S$2,PickLists!$S$9)</f>
        <v>V0</v>
      </c>
      <c r="M138" s="229">
        <v>354.1</v>
      </c>
      <c r="N138" s="285">
        <f>IF(Data!M138&gt;0,Data!M138*0.023,"")</f>
        <v>8.1443000000000012</v>
      </c>
      <c r="O138" s="307" t="str">
        <f>IF(ISTEXT($A138),PickLists!$S$2,PickLists!$S$9)</f>
        <v>V0</v>
      </c>
      <c r="P138" s="456">
        <v>5.38</v>
      </c>
      <c r="Q138" s="307" t="str">
        <f>IF(ISTEXT($A138),PickLists!$S$2,PickLists!$S$9)</f>
        <v>V0</v>
      </c>
      <c r="R138" s="229">
        <v>5.3</v>
      </c>
      <c r="S138" s="307" t="str">
        <f>IF(ISTEXT($A138),PickLists!$S$2,PickLists!$S$9)</f>
        <v>V0</v>
      </c>
      <c r="T138" s="389">
        <v>0.30199999999999999</v>
      </c>
      <c r="U138" s="307" t="str">
        <f>IF(ISNUMBER($T138),IF($T138&gt;$T$56,IF(OR(Bilanz!$BR138=PickLists!$S$6,Bilanz!$BX138=PickLists!$S$6),PickLists!$S$6,PickLists!$S$2),PickLists!$S$3),PickLists!$S$9)</f>
        <v>V0</v>
      </c>
      <c r="V138" s="388">
        <v>0.155868446093057</v>
      </c>
      <c r="W138" s="307" t="str">
        <f>IF(ISNUMBER($V138),IF($V138&gt;$V$56,IF(OR(Bilanz!$BR138=PickLists!$S$6,Bilanz!$BX138=PickLists!$S$6),PickLists!$S$6,PickLists!$S$2),PickLists!$S$3),PickLists!$S$9)</f>
        <v>V0</v>
      </c>
      <c r="X138" s="389">
        <v>9.3793425079636089E-2</v>
      </c>
      <c r="Y138" s="307" t="str">
        <f>IF(ISNUMBER($X138),IF($X138&gt;$X$56,IF(OR(Bilanz!$BR138=PickLists!$S$6,Bilanz!$BX138=PickLists!$S$6),PickLists!$S$6,PickLists!$S$2),PickLists!$S$3),PickLists!$S$9)</f>
        <v>V0</v>
      </c>
      <c r="Z138" s="388">
        <v>9.7000000000000003E-2</v>
      </c>
      <c r="AA138" s="307" t="str">
        <f>IF(ISNUMBER($Z138),IF($Z138&gt;$Z$56,IF(OR(Bilanz!$BR138=PickLists!$S$6,Bilanz!$BX138=PickLists!$S$6),PickLists!$S$6,PickLists!$S$2),PickLists!$S$3),PickLists!$S$9)</f>
        <v>V0</v>
      </c>
      <c r="AB138" s="389">
        <v>0.14442298353567268</v>
      </c>
      <c r="AC138" s="307" t="str">
        <f>IF(ISNUMBER($AB138),IF($AB138&gt;$AB$56,IF(OR(Bilanz!$BR138=PickLists!$S$6,Bilanz!$BX138=PickLists!$S$6),PickLists!$S$6,PickLists!$S$2),PickLists!$S$3),PickLists!$S$9)</f>
        <v>V0</v>
      </c>
      <c r="AD138" s="388">
        <v>3.9E-2</v>
      </c>
      <c r="AE138" s="307" t="str">
        <f>IF(ISNUMBER($AD138),IF($AD138&gt;$AD$56,IF(OR(Bilanz!$BR138=PickLists!$S$6,Bilanz!$BX138=PickLists!$S$6),PickLists!$S$6,PickLists!$S$2),PickLists!$S$3),PickLists!$S$9)</f>
        <v>V0</v>
      </c>
      <c r="AF138" s="389">
        <v>3.1E-2</v>
      </c>
      <c r="AG138" s="307" t="str">
        <f>IF(ISNUMBER($AF138),IF($AF138&gt;$AF$56,IF(OR(Bilanz!$BR138=PickLists!$S$6,Bilanz!$BX138=PickLists!$S$6),PickLists!$S$6,PickLists!$S$2),PickLists!$S$3),PickLists!$S$9)</f>
        <v>V0</v>
      </c>
      <c r="AH138" s="388">
        <v>0.121</v>
      </c>
      <c r="AI138" s="307" t="str">
        <f>IF(ISNUMBER($AH138),IF($AH138&gt;$AH$56,IF(OR(Bilanz!$BR138=PickLists!$S$6,Bilanz!$BX138=PickLists!$S$6),PickLists!$S$6,PickLists!$S$2),PickLists!$S$3),PickLists!$S$9)</f>
        <v>V0</v>
      </c>
      <c r="AJ138" s="233"/>
      <c r="AK138" s="234"/>
      <c r="AL138" s="234"/>
      <c r="AM138" s="234"/>
      <c r="AN138" s="234"/>
      <c r="AO138" s="234"/>
    </row>
    <row r="139" spans="1:41" x14ac:dyDescent="0.2">
      <c r="A139" s="324" t="s">
        <v>762</v>
      </c>
      <c r="B139" s="360">
        <v>35147</v>
      </c>
      <c r="C139" s="361">
        <v>0.27083333333333298</v>
      </c>
      <c r="D139" s="360">
        <f t="shared" si="1"/>
        <v>35148</v>
      </c>
      <c r="E139" s="361">
        <v>0.27083333333333298</v>
      </c>
      <c r="F139" s="455" t="s">
        <v>2179</v>
      </c>
      <c r="G139" s="74" t="s">
        <v>507</v>
      </c>
      <c r="H139" s="53" t="s">
        <v>508</v>
      </c>
      <c r="I139" s="38"/>
      <c r="J139" s="52"/>
      <c r="K139" s="390">
        <v>6.3</v>
      </c>
      <c r="L139" s="307" t="str">
        <f>IF(ISNUMBER(K139),PickLists!$S$2,PickLists!$S$9)</f>
        <v>V0</v>
      </c>
      <c r="M139" s="229">
        <v>253.3</v>
      </c>
      <c r="N139" s="285">
        <f>IF(Data!M139&gt;0,Data!M139*0.023,"")</f>
        <v>5.8258999999999999</v>
      </c>
      <c r="O139" s="307" t="str">
        <f>IF(ISTEXT($A139),PickLists!$S$2,PickLists!$S$9)</f>
        <v>V0</v>
      </c>
      <c r="P139" s="456">
        <v>5.19</v>
      </c>
      <c r="Q139" s="307" t="str">
        <f>IF(ISTEXT($A139),PickLists!$S$2,PickLists!$S$9)</f>
        <v>V0</v>
      </c>
      <c r="R139" s="229">
        <v>5.0999999999999996</v>
      </c>
      <c r="S139" s="307" t="str">
        <f>IF(ISTEXT($A139),PickLists!$S$2,PickLists!$S$9)</f>
        <v>V0</v>
      </c>
      <c r="T139" s="389">
        <v>3.9E-2</v>
      </c>
      <c r="U139" s="307" t="str">
        <f>IF(ISNUMBER($T139),IF($T139&gt;$T$56,IF(OR(Bilanz!$BR139=PickLists!$S$6,Bilanz!$BX139=PickLists!$S$6),PickLists!$S$6,PickLists!$S$2),PickLists!$S$3),PickLists!$S$9)</f>
        <v>V0</v>
      </c>
      <c r="V139" s="388">
        <v>0.11520711232965083</v>
      </c>
      <c r="W139" s="307" t="str">
        <f>IF(ISNUMBER($V139),IF($V139&gt;$V$56,IF(OR(Bilanz!$BR139=PickLists!$S$6,Bilanz!$BX139=PickLists!$S$6),PickLists!$S$6,PickLists!$S$2),PickLists!$S$3),PickLists!$S$9)</f>
        <v>V0</v>
      </c>
      <c r="X139" s="389">
        <v>9.846640711207344E-2</v>
      </c>
      <c r="Y139" s="307" t="str">
        <f>IF(ISNUMBER($X139),IF($X139&gt;$X$56,IF(OR(Bilanz!$BR139=PickLists!$S$6,Bilanz!$BX139=PickLists!$S$6),PickLists!$S$6,PickLists!$S$2),PickLists!$S$3),PickLists!$S$9)</f>
        <v>V0</v>
      </c>
      <c r="Z139" s="388">
        <v>1.9E-2</v>
      </c>
      <c r="AA139" s="307" t="str">
        <f>IF(ISNUMBER($Z139),IF($Z139&gt;$Z$56,IF(OR(Bilanz!$BR139=PickLists!$S$6,Bilanz!$BX139=PickLists!$S$6),PickLists!$S$6,PickLists!$S$2),PickLists!$S$3),PickLists!$S$9)</f>
        <v>V0</v>
      </c>
      <c r="AB139" s="389">
        <v>0.14519945118909031</v>
      </c>
      <c r="AC139" s="307" t="str">
        <f>IF(ISNUMBER($AB139),IF($AB139&gt;$AB$56,IF(OR(Bilanz!$BR139=PickLists!$S$6,Bilanz!$BX139=PickLists!$S$6),PickLists!$S$6,PickLists!$S$2),PickLists!$S$3),PickLists!$S$9)</f>
        <v>V0</v>
      </c>
      <c r="AD139" s="388">
        <v>1.4E-2</v>
      </c>
      <c r="AE139" s="307" t="str">
        <f>IF(ISNUMBER($AD139),IF($AD139&gt;$AD$56,IF(OR(Bilanz!$BR139=PickLists!$S$6,Bilanz!$BX139=PickLists!$S$6),PickLists!$S$6,PickLists!$S$2),PickLists!$S$3),PickLists!$S$9)</f>
        <v>V0</v>
      </c>
      <c r="AF139" s="389">
        <v>1.2E-2</v>
      </c>
      <c r="AG139" s="307" t="str">
        <f>IF(ISNUMBER($AF139),IF($AF139&gt;$AF$56,IF(OR(Bilanz!$BR139=PickLists!$S$6,Bilanz!$BX139=PickLists!$S$6),PickLists!$S$6,PickLists!$S$2),PickLists!$S$3),PickLists!$S$9)</f>
        <v>V0</v>
      </c>
      <c r="AH139" s="388">
        <v>0.06</v>
      </c>
      <c r="AI139" s="307" t="str">
        <f>IF(ISNUMBER($AH139),IF($AH139&gt;$AH$56,IF(OR(Bilanz!$BR139=PickLists!$S$6,Bilanz!$BX139=PickLists!$S$6),PickLists!$S$6,PickLists!$S$2),PickLists!$S$3),PickLists!$S$9)</f>
        <v>V0</v>
      </c>
      <c r="AJ139" s="233"/>
      <c r="AK139" s="234"/>
      <c r="AL139" s="234"/>
      <c r="AM139" s="234"/>
      <c r="AN139" s="234"/>
      <c r="AO139" s="234"/>
    </row>
    <row r="140" spans="1:41" x14ac:dyDescent="0.2">
      <c r="A140" s="324" t="s">
        <v>763</v>
      </c>
      <c r="B140" s="360">
        <v>35148</v>
      </c>
      <c r="C140" s="361">
        <v>0.27083333333333298</v>
      </c>
      <c r="D140" s="360">
        <f t="shared" si="1"/>
        <v>35149</v>
      </c>
      <c r="E140" s="361">
        <v>0.27083333333333298</v>
      </c>
      <c r="F140" s="455" t="s">
        <v>2179</v>
      </c>
      <c r="G140" s="74" t="s">
        <v>507</v>
      </c>
      <c r="H140" s="53" t="s">
        <v>508</v>
      </c>
      <c r="I140" s="38"/>
      <c r="J140" s="52"/>
      <c r="K140" s="390">
        <v>2.2000000000000002</v>
      </c>
      <c r="L140" s="307" t="str">
        <f>IF(ISNUMBER(K140),PickLists!$S$2,PickLists!$S$9)</f>
        <v>V0</v>
      </c>
      <c r="M140" s="229">
        <v>95.4</v>
      </c>
      <c r="N140" s="285">
        <f>IF(Data!M140&gt;0,Data!M140*0.023,"")</f>
        <v>2.1941999999999999</v>
      </c>
      <c r="O140" s="307" t="str">
        <f>IF(ISTEXT($A140),PickLists!$S$2,PickLists!$S$9)</f>
        <v>V0</v>
      </c>
      <c r="P140" s="456">
        <v>5.72</v>
      </c>
      <c r="Q140" s="307" t="str">
        <f>IF(ISTEXT($A140),PickLists!$S$2,PickLists!$S$9)</f>
        <v>V0</v>
      </c>
      <c r="R140" s="229">
        <v>18</v>
      </c>
      <c r="S140" s="307" t="str">
        <f>IF(ISTEXT($A140),PickLists!$S$2,PickLists!$S$9)</f>
        <v>V0</v>
      </c>
      <c r="T140" s="389">
        <v>0.11</v>
      </c>
      <c r="U140" s="307" t="str">
        <f>IF(ISNUMBER($T140),IF($T140&gt;$T$56,IF(OR(Bilanz!$BR140=PickLists!$S$6,Bilanz!$BX140=PickLists!$S$6),PickLists!$S$6,PickLists!$S$2),PickLists!$S$3),PickLists!$S$9)</f>
        <v>V4</v>
      </c>
      <c r="V140" s="388">
        <v>0.59952877671155547</v>
      </c>
      <c r="W140" s="307" t="str">
        <f>IF(ISNUMBER($V140),IF($V140&gt;$V$56,IF(OR(Bilanz!$BR140=PickLists!$S$6,Bilanz!$BX140=PickLists!$S$6),PickLists!$S$6,PickLists!$S$2),PickLists!$S$3),PickLists!$S$9)</f>
        <v>V4</v>
      </c>
      <c r="X140" s="389">
        <v>0.50167799962524207</v>
      </c>
      <c r="Y140" s="307" t="str">
        <f>IF(ISNUMBER($X140),IF($X140&gt;$X$56,IF(OR(Bilanz!$BR140=PickLists!$S$6,Bilanz!$BX140=PickLists!$S$6),PickLists!$S$6,PickLists!$S$2),PickLists!$S$3),PickLists!$S$9)</f>
        <v>V4</v>
      </c>
      <c r="Z140" s="388">
        <v>5.3999999999999999E-2</v>
      </c>
      <c r="AA140" s="307" t="str">
        <f>IF(ISNUMBER($Z140),IF($Z140&gt;$Z$56,IF(OR(Bilanz!$BR140=PickLists!$S$6,Bilanz!$BX140=PickLists!$S$6),PickLists!$S$6,PickLists!$S$2),PickLists!$S$3),PickLists!$S$9)</f>
        <v>V4</v>
      </c>
      <c r="AB140" s="389">
        <v>1.7330758024280726</v>
      </c>
      <c r="AC140" s="307" t="str">
        <f>IF(ISNUMBER($AB140),IF($AB140&gt;$AB$56,IF(OR(Bilanz!$BR140=PickLists!$S$6,Bilanz!$BX140=PickLists!$S$6),PickLists!$S$6,PickLists!$S$2),PickLists!$S$3),PickLists!$S$9)</f>
        <v>V4</v>
      </c>
      <c r="AD140" s="388">
        <v>7.6999999999999999E-2</v>
      </c>
      <c r="AE140" s="307" t="str">
        <f>IF(ISNUMBER($AD140),IF($AD140&gt;$AD$56,IF(OR(Bilanz!$BR140=PickLists!$S$6,Bilanz!$BX140=PickLists!$S$6),PickLists!$S$6,PickLists!$S$2),PickLists!$S$3),PickLists!$S$9)</f>
        <v>V4</v>
      </c>
      <c r="AF140" s="389">
        <v>3.4000000000000002E-2</v>
      </c>
      <c r="AG140" s="307" t="str">
        <f>IF(ISNUMBER($AF140),IF($AF140&gt;$AF$56,IF(OR(Bilanz!$BR140=PickLists!$S$6,Bilanz!$BX140=PickLists!$S$6),PickLists!$S$6,PickLists!$S$2),PickLists!$S$3),PickLists!$S$9)</f>
        <v>V4</v>
      </c>
      <c r="AH140" s="388">
        <v>0.13900000000000001</v>
      </c>
      <c r="AI140" s="307" t="str">
        <f>IF(ISNUMBER($AH140),IF($AH140&gt;$AH$56,IF(OR(Bilanz!$BR140=PickLists!$S$6,Bilanz!$BX140=PickLists!$S$6),PickLists!$S$6,PickLists!$S$2),PickLists!$S$3),PickLists!$S$9)</f>
        <v>V4</v>
      </c>
      <c r="AJ140" s="233"/>
      <c r="AK140" s="234"/>
      <c r="AL140" s="234"/>
      <c r="AM140" s="234"/>
      <c r="AN140" s="234"/>
      <c r="AO140" s="234"/>
    </row>
    <row r="141" spans="1:41" x14ac:dyDescent="0.2">
      <c r="A141" s="324"/>
      <c r="B141" s="360">
        <v>35149</v>
      </c>
      <c r="C141" s="361">
        <v>0.27083333333333298</v>
      </c>
      <c r="D141" s="360">
        <f t="shared" si="1"/>
        <v>35150</v>
      </c>
      <c r="E141" s="361">
        <v>0.27083333333333298</v>
      </c>
      <c r="F141" s="455" t="s">
        <v>2179</v>
      </c>
      <c r="G141" s="74" t="s">
        <v>507</v>
      </c>
      <c r="H141" s="53"/>
      <c r="I141" s="38" t="s">
        <v>433</v>
      </c>
      <c r="J141" s="52"/>
      <c r="K141" s="390">
        <v>0.2</v>
      </c>
      <c r="L141" s="307" t="str">
        <f>IF(ISNUMBER(K141),PickLists!$S$2,PickLists!$S$9)</f>
        <v>V0</v>
      </c>
      <c r="M141" s="229"/>
      <c r="N141" s="285" t="str">
        <f>IF(Data!M141&gt;0,Data!M141*0.023,"")</f>
        <v/>
      </c>
      <c r="O141" s="307" t="str">
        <f>IF(ISTEXT($A141),PickLists!$S$2,PickLists!$S$9)</f>
        <v>M1</v>
      </c>
      <c r="P141" s="456"/>
      <c r="Q141" s="307" t="str">
        <f>IF(ISTEXT($A141),PickLists!$S$2,PickLists!$S$9)</f>
        <v>M1</v>
      </c>
      <c r="R141" s="229"/>
      <c r="S141" s="307" t="str">
        <f>IF(ISTEXT($A141),PickLists!$S$2,PickLists!$S$9)</f>
        <v>M1</v>
      </c>
      <c r="T141" s="389"/>
      <c r="U141" s="307" t="str">
        <f>IF(ISNUMBER($T141),IF($T141&gt;$T$56,IF(OR(Bilanz!$BR141=PickLists!$S$6,Bilanz!$BX141=PickLists!$S$6),PickLists!$S$6,PickLists!$S$2),PickLists!$S$3),PickLists!$S$9)</f>
        <v>M1</v>
      </c>
      <c r="V141" s="388"/>
      <c r="W141" s="307" t="str">
        <f>IF(ISNUMBER($V141),IF($V141&gt;$V$56,IF(OR(Bilanz!$BR141=PickLists!$S$6,Bilanz!$BX141=PickLists!$S$6),PickLists!$S$6,PickLists!$S$2),PickLists!$S$3),PickLists!$S$9)</f>
        <v>M1</v>
      </c>
      <c r="X141" s="389"/>
      <c r="Y141" s="307" t="str">
        <f>IF(ISNUMBER($X141),IF($X141&gt;$X$56,IF(OR(Bilanz!$BR141=PickLists!$S$6,Bilanz!$BX141=PickLists!$S$6),PickLists!$S$6,PickLists!$S$2),PickLists!$S$3),PickLists!$S$9)</f>
        <v>M1</v>
      </c>
      <c r="Z141" s="388"/>
      <c r="AA141" s="307" t="str">
        <f>IF(ISNUMBER($Z141),IF($Z141&gt;$Z$56,IF(OR(Bilanz!$BR141=PickLists!$S$6,Bilanz!$BX141=PickLists!$S$6),PickLists!$S$6,PickLists!$S$2),PickLists!$S$3),PickLists!$S$9)</f>
        <v>M1</v>
      </c>
      <c r="AB141" s="389"/>
      <c r="AC141" s="307" t="str">
        <f>IF(ISNUMBER($AB141),IF($AB141&gt;$AB$56,IF(OR(Bilanz!$BR141=PickLists!$S$6,Bilanz!$BX141=PickLists!$S$6),PickLists!$S$6,PickLists!$S$2),PickLists!$S$3),PickLists!$S$9)</f>
        <v>M1</v>
      </c>
      <c r="AD141" s="388"/>
      <c r="AE141" s="307" t="str">
        <f>IF(ISNUMBER($AD141),IF($AD141&gt;$AD$56,IF(OR(Bilanz!$BR141=PickLists!$S$6,Bilanz!$BX141=PickLists!$S$6),PickLists!$S$6,PickLists!$S$2),PickLists!$S$3),PickLists!$S$9)</f>
        <v>M1</v>
      </c>
      <c r="AF141" s="389"/>
      <c r="AG141" s="307" t="str">
        <f>IF(ISNUMBER($AF141),IF($AF141&gt;$AF$56,IF(OR(Bilanz!$BR141=PickLists!$S$6,Bilanz!$BX141=PickLists!$S$6),PickLists!$S$6,PickLists!$S$2),PickLists!$S$3),PickLists!$S$9)</f>
        <v>M1</v>
      </c>
      <c r="AH141" s="388"/>
      <c r="AI141" s="307" t="str">
        <f>IF(ISNUMBER($AH141),IF($AH141&gt;$AH$56,IF(OR(Bilanz!$BR141=PickLists!$S$6,Bilanz!$BX141=PickLists!$S$6),PickLists!$S$6,PickLists!$S$2),PickLists!$S$3),PickLists!$S$9)</f>
        <v>M1</v>
      </c>
      <c r="AJ141" s="233"/>
      <c r="AK141" s="234"/>
      <c r="AL141" s="234"/>
      <c r="AM141" s="234"/>
      <c r="AN141" s="234"/>
      <c r="AO141" s="234"/>
    </row>
    <row r="142" spans="1:41" x14ac:dyDescent="0.2">
      <c r="A142" s="324" t="s">
        <v>764</v>
      </c>
      <c r="B142" s="360">
        <v>35150</v>
      </c>
      <c r="C142" s="361">
        <v>0.27083333333333298</v>
      </c>
      <c r="D142" s="360">
        <f t="shared" si="1"/>
        <v>35151</v>
      </c>
      <c r="E142" s="361">
        <v>0.27083333333333298</v>
      </c>
      <c r="F142" s="455" t="s">
        <v>2179</v>
      </c>
      <c r="G142" s="74" t="s">
        <v>444</v>
      </c>
      <c r="H142" s="53" t="s">
        <v>508</v>
      </c>
      <c r="I142" s="38"/>
      <c r="J142" s="52"/>
      <c r="K142" s="390">
        <v>10.199999999999999</v>
      </c>
      <c r="L142" s="307" t="str">
        <f>IF(ISNUMBER(K142),PickLists!$S$2,PickLists!$S$9)</f>
        <v>V0</v>
      </c>
      <c r="M142" s="229">
        <v>433.5</v>
      </c>
      <c r="N142" s="285">
        <f>IF(Data!M142&gt;0,Data!M142*0.023,"")</f>
        <v>9.9704999999999995</v>
      </c>
      <c r="O142" s="307" t="str">
        <f>IF(ISTEXT($A142),PickLists!$S$2,PickLists!$S$9)</f>
        <v>V0</v>
      </c>
      <c r="P142" s="456">
        <v>5.32</v>
      </c>
      <c r="Q142" s="307" t="str">
        <f>IF(ISTEXT($A142),PickLists!$S$2,PickLists!$S$9)</f>
        <v>V0</v>
      </c>
      <c r="R142" s="229">
        <v>18.8</v>
      </c>
      <c r="S142" s="307" t="str">
        <f>IF(ISTEXT($A142),PickLists!$S$2,PickLists!$S$9)</f>
        <v>V0</v>
      </c>
      <c r="T142" s="389">
        <v>0.10299999999999999</v>
      </c>
      <c r="U142" s="307" t="str">
        <f>IF(ISNUMBER($T142),IF($T142&gt;$T$56,IF(OR(Bilanz!$BR142=PickLists!$S$6,Bilanz!$BX142=PickLists!$S$6),PickLists!$S$6,PickLists!$S$2),PickLists!$S$3),PickLists!$S$9)</f>
        <v>V0</v>
      </c>
      <c r="V142" s="388">
        <v>0.85795414240787027</v>
      </c>
      <c r="W142" s="307" t="str">
        <f>IF(ISNUMBER($V142),IF($V142&gt;$V$56,IF(OR(Bilanz!$BR142=PickLists!$S$6,Bilanz!$BX142=PickLists!$S$6),PickLists!$S$6,PickLists!$S$2),PickLists!$S$3),PickLists!$S$9)</f>
        <v>V0</v>
      </c>
      <c r="X142" s="389">
        <v>0.64420395161458222</v>
      </c>
      <c r="Y142" s="307" t="str">
        <f>IF(ISNUMBER($X142),IF($X142&gt;$X$56,IF(OR(Bilanz!$BR142=PickLists!$S$6,Bilanz!$BX142=PickLists!$S$6),PickLists!$S$6,PickLists!$S$2),PickLists!$S$3),PickLists!$S$9)</f>
        <v>V0</v>
      </c>
      <c r="Z142" s="388">
        <v>1.4E-2</v>
      </c>
      <c r="AA142" s="307" t="str">
        <f>IF(ISNUMBER($Z142),IF($Z142&gt;$Z$56,IF(OR(Bilanz!$BR142=PickLists!$S$6,Bilanz!$BX142=PickLists!$S$6),PickLists!$S$6,PickLists!$S$2),PickLists!$S$3),PickLists!$S$9)</f>
        <v>V0</v>
      </c>
      <c r="AB142" s="389">
        <v>1.5482765009146848</v>
      </c>
      <c r="AC142" s="307" t="str">
        <f>IF(ISNUMBER($AB142),IF($AB142&gt;$AB$56,IF(OR(Bilanz!$BR142=PickLists!$S$6,Bilanz!$BX142=PickLists!$S$6),PickLists!$S$6,PickLists!$S$2),PickLists!$S$3),PickLists!$S$9)</f>
        <v>V0</v>
      </c>
      <c r="AD142" s="388">
        <v>7.9000000000000001E-2</v>
      </c>
      <c r="AE142" s="307" t="str">
        <f>IF(ISNUMBER($AD142),IF($AD142&gt;$AD$56,IF(OR(Bilanz!$BR142=PickLists!$S$6,Bilanz!$BX142=PickLists!$S$6),PickLists!$S$6,PickLists!$S$2),PickLists!$S$3),PickLists!$S$9)</f>
        <v>V0</v>
      </c>
      <c r="AF142" s="389">
        <v>4.5999999999999999E-2</v>
      </c>
      <c r="AG142" s="307" t="str">
        <f>IF(ISNUMBER($AF142),IF($AF142&gt;$AF$56,IF(OR(Bilanz!$BR142=PickLists!$S$6,Bilanz!$BX142=PickLists!$S$6),PickLists!$S$6,PickLists!$S$2),PickLists!$S$3),PickLists!$S$9)</f>
        <v>V0</v>
      </c>
      <c r="AH142" s="388">
        <v>0.255</v>
      </c>
      <c r="AI142" s="307" t="str">
        <f>IF(ISNUMBER($AH142),IF($AH142&gt;$AH$56,IF(OR(Bilanz!$BR142=PickLists!$S$6,Bilanz!$BX142=PickLists!$S$6),PickLists!$S$6,PickLists!$S$2),PickLists!$S$3),PickLists!$S$9)</f>
        <v>V0</v>
      </c>
      <c r="AJ142" s="233"/>
      <c r="AK142" s="234"/>
      <c r="AL142" s="234"/>
      <c r="AM142" s="234"/>
      <c r="AN142" s="234"/>
      <c r="AO142" s="234"/>
    </row>
    <row r="143" spans="1:41" x14ac:dyDescent="0.2">
      <c r="A143" s="324" t="s">
        <v>765</v>
      </c>
      <c r="B143" s="360">
        <v>35151</v>
      </c>
      <c r="C143" s="361">
        <v>0.27083333333333298</v>
      </c>
      <c r="D143" s="360">
        <f t="shared" si="1"/>
        <v>35152</v>
      </c>
      <c r="E143" s="361">
        <v>0.27083333333333298</v>
      </c>
      <c r="F143" s="455" t="s">
        <v>2179</v>
      </c>
      <c r="G143" s="74" t="s">
        <v>442</v>
      </c>
      <c r="H143" s="53" t="s">
        <v>508</v>
      </c>
      <c r="I143" s="38"/>
      <c r="J143" s="52"/>
      <c r="K143" s="390">
        <v>3.1</v>
      </c>
      <c r="L143" s="307" t="str">
        <f>IF(ISNUMBER(K143),PickLists!$S$2,PickLists!$S$9)</f>
        <v>V0</v>
      </c>
      <c r="M143" s="229">
        <v>113.5</v>
      </c>
      <c r="N143" s="285">
        <f>IF(Data!M143&gt;0,Data!M143*0.023,"")</f>
        <v>2.6105</v>
      </c>
      <c r="O143" s="307" t="str">
        <f>IF(ISTEXT($A143),PickLists!$S$2,PickLists!$S$9)</f>
        <v>V0</v>
      </c>
      <c r="P143" s="456">
        <v>4.09</v>
      </c>
      <c r="Q143" s="307" t="str">
        <f>IF(ISTEXT($A143),PickLists!$S$2,PickLists!$S$9)</f>
        <v>V0</v>
      </c>
      <c r="R143" s="229">
        <v>64.900000000000006</v>
      </c>
      <c r="S143" s="307" t="str">
        <f>IF(ISTEXT($A143),PickLists!$S$2,PickLists!$S$9)</f>
        <v>V0</v>
      </c>
      <c r="T143" s="389">
        <v>0.13600000000000001</v>
      </c>
      <c r="U143" s="307" t="str">
        <f>IF(ISNUMBER($T143),IF($T143&gt;$T$56,IF(OR(Bilanz!$BR143=PickLists!$S$6,Bilanz!$BX143=PickLists!$S$6),PickLists!$S$6,PickLists!$S$2),PickLists!$S$3),PickLists!$S$9)</f>
        <v>V0</v>
      </c>
      <c r="V143" s="388">
        <v>1.3002590952342554</v>
      </c>
      <c r="W143" s="307" t="str">
        <f>IF(ISNUMBER($V143),IF($V143&gt;$V$56,IF(OR(Bilanz!$BR143=PickLists!$S$6,Bilanz!$BX143=PickLists!$S$6),PickLists!$S$6,PickLists!$S$2),PickLists!$S$3),PickLists!$S$9)</f>
        <v>V0</v>
      </c>
      <c r="X143" s="389">
        <v>2.8688771834856657</v>
      </c>
      <c r="Y143" s="307" t="str">
        <f>IF(ISNUMBER($X143),IF($X143&gt;$X$56,IF(OR(Bilanz!$BR143=PickLists!$S$6,Bilanz!$BX143=PickLists!$S$6),PickLists!$S$6,PickLists!$S$2),PickLists!$S$3),PickLists!$S$9)</f>
        <v>V0</v>
      </c>
      <c r="Z143" s="388">
        <v>8.1000000000000003E-2</v>
      </c>
      <c r="AA143" s="307" t="str">
        <f>IF(ISNUMBER($Z143),IF($Z143&gt;$Z$56,IF(OR(Bilanz!$BR143=PickLists!$S$6,Bilanz!$BX143=PickLists!$S$6),PickLists!$S$6,PickLists!$S$2),PickLists!$S$3),PickLists!$S$9)</f>
        <v>V0</v>
      </c>
      <c r="AB143" s="389">
        <v>2.4311202228504905</v>
      </c>
      <c r="AC143" s="307" t="str">
        <f>IF(ISNUMBER($AB143),IF($AB143&gt;$AB$56,IF(OR(Bilanz!$BR143=PickLists!$S$6,Bilanz!$BX143=PickLists!$S$6),PickLists!$S$6,PickLists!$S$2),PickLists!$S$3),PickLists!$S$9)</f>
        <v>V0</v>
      </c>
      <c r="AD143" s="388">
        <v>0.10299999999999999</v>
      </c>
      <c r="AE143" s="307" t="str">
        <f>IF(ISNUMBER($AD143),IF($AD143&gt;$AD$56,IF(OR(Bilanz!$BR143=PickLists!$S$6,Bilanz!$BX143=PickLists!$S$6),PickLists!$S$6,PickLists!$S$2),PickLists!$S$3),PickLists!$S$9)</f>
        <v>V0</v>
      </c>
      <c r="AF143" s="389">
        <v>5.1999999999999998E-2</v>
      </c>
      <c r="AG143" s="307" t="str">
        <f>IF(ISNUMBER($AF143),IF($AF143&gt;$AF$56,IF(OR(Bilanz!$BR143=PickLists!$S$6,Bilanz!$BX143=PickLists!$S$6),PickLists!$S$6,PickLists!$S$2),PickLists!$S$3),PickLists!$S$9)</f>
        <v>V0</v>
      </c>
      <c r="AH143" s="388">
        <v>0.187</v>
      </c>
      <c r="AI143" s="307" t="str">
        <f>IF(ISNUMBER($AH143),IF($AH143&gt;$AH$56,IF(OR(Bilanz!$BR143=PickLists!$S$6,Bilanz!$BX143=PickLists!$S$6),PickLists!$S$6,PickLists!$S$2),PickLists!$S$3),PickLists!$S$9)</f>
        <v>V0</v>
      </c>
      <c r="AJ143" s="233"/>
      <c r="AK143" s="234"/>
      <c r="AL143" s="234"/>
      <c r="AM143" s="234"/>
      <c r="AN143" s="234"/>
      <c r="AO143" s="234"/>
    </row>
    <row r="144" spans="1:41" x14ac:dyDescent="0.2">
      <c r="A144" s="324"/>
      <c r="B144" s="360">
        <v>35152</v>
      </c>
      <c r="C144" s="361">
        <v>0.27083333333333298</v>
      </c>
      <c r="D144" s="360">
        <f t="shared" si="1"/>
        <v>35153</v>
      </c>
      <c r="E144" s="361">
        <v>0.27083333333333298</v>
      </c>
      <c r="F144" s="455" t="s">
        <v>2179</v>
      </c>
      <c r="G144" s="74" t="s">
        <v>440</v>
      </c>
      <c r="H144" s="53"/>
      <c r="I144" s="38"/>
      <c r="J144" s="52"/>
      <c r="K144" s="390"/>
      <c r="L144" s="307" t="str">
        <f>IF(ISNUMBER(K144),PickLists!$S$2,PickLists!$S$9)</f>
        <v>M1</v>
      </c>
      <c r="M144" s="229"/>
      <c r="N144" s="285" t="str">
        <f>IF(Data!M144&gt;0,Data!M144*0.023,"")</f>
        <v/>
      </c>
      <c r="O144" s="307" t="str">
        <f>IF(ISTEXT($A144),PickLists!$S$2,PickLists!$S$9)</f>
        <v>M1</v>
      </c>
      <c r="P144" s="456"/>
      <c r="Q144" s="307" t="str">
        <f>IF(ISTEXT($A144),PickLists!$S$2,PickLists!$S$9)</f>
        <v>M1</v>
      </c>
      <c r="R144" s="229"/>
      <c r="S144" s="307" t="str">
        <f>IF(ISTEXT($A144),PickLists!$S$2,PickLists!$S$9)</f>
        <v>M1</v>
      </c>
      <c r="T144" s="389"/>
      <c r="U144" s="307" t="str">
        <f>IF(ISNUMBER($T144),IF($T144&gt;$T$56,IF(OR(Bilanz!$BR144=PickLists!$S$6,Bilanz!$BX144=PickLists!$S$6),PickLists!$S$6,PickLists!$S$2),PickLists!$S$3),PickLists!$S$9)</f>
        <v>M1</v>
      </c>
      <c r="V144" s="388"/>
      <c r="W144" s="307" t="str">
        <f>IF(ISNUMBER($V144),IF($V144&gt;$V$56,IF(OR(Bilanz!$BR144=PickLists!$S$6,Bilanz!$BX144=PickLists!$S$6),PickLists!$S$6,PickLists!$S$2),PickLists!$S$3),PickLists!$S$9)</f>
        <v>M1</v>
      </c>
      <c r="X144" s="389"/>
      <c r="Y144" s="307" t="str">
        <f>IF(ISNUMBER($X144),IF($X144&gt;$X$56,IF(OR(Bilanz!$BR144=PickLists!$S$6,Bilanz!$BX144=PickLists!$S$6),PickLists!$S$6,PickLists!$S$2),PickLists!$S$3),PickLists!$S$9)</f>
        <v>M1</v>
      </c>
      <c r="Z144" s="388"/>
      <c r="AA144" s="307" t="str">
        <f>IF(ISNUMBER($Z144),IF($Z144&gt;$Z$56,IF(OR(Bilanz!$BR144=PickLists!$S$6,Bilanz!$BX144=PickLists!$S$6),PickLists!$S$6,PickLists!$S$2),PickLists!$S$3),PickLists!$S$9)</f>
        <v>M1</v>
      </c>
      <c r="AB144" s="389"/>
      <c r="AC144" s="307" t="str">
        <f>IF(ISNUMBER($AB144),IF($AB144&gt;$AB$56,IF(OR(Bilanz!$BR144=PickLists!$S$6,Bilanz!$BX144=PickLists!$S$6),PickLists!$S$6,PickLists!$S$2),PickLists!$S$3),PickLists!$S$9)</f>
        <v>M1</v>
      </c>
      <c r="AD144" s="388"/>
      <c r="AE144" s="307" t="str">
        <f>IF(ISNUMBER($AD144),IF($AD144&gt;$AD$56,IF(OR(Bilanz!$BR144=PickLists!$S$6,Bilanz!$BX144=PickLists!$S$6),PickLists!$S$6,PickLists!$S$2),PickLists!$S$3),PickLists!$S$9)</f>
        <v>M1</v>
      </c>
      <c r="AF144" s="389"/>
      <c r="AG144" s="307" t="str">
        <f>IF(ISNUMBER($AF144),IF($AF144&gt;$AF$56,IF(OR(Bilanz!$BR144=PickLists!$S$6,Bilanz!$BX144=PickLists!$S$6),PickLists!$S$6,PickLists!$S$2),PickLists!$S$3),PickLists!$S$9)</f>
        <v>M1</v>
      </c>
      <c r="AH144" s="388"/>
      <c r="AI144" s="307" t="str">
        <f>IF(ISNUMBER($AH144),IF($AH144&gt;$AH$56,IF(OR(Bilanz!$BR144=PickLists!$S$6,Bilanz!$BX144=PickLists!$S$6),PickLists!$S$6,PickLists!$S$2),PickLists!$S$3),PickLists!$S$9)</f>
        <v>M1</v>
      </c>
      <c r="AJ144" s="233"/>
      <c r="AK144" s="234"/>
      <c r="AL144" s="234"/>
      <c r="AM144" s="234"/>
      <c r="AN144" s="234"/>
      <c r="AO144" s="234"/>
    </row>
    <row r="145" spans="1:41" x14ac:dyDescent="0.2">
      <c r="A145" s="324" t="s">
        <v>766</v>
      </c>
      <c r="B145" s="360">
        <v>35153</v>
      </c>
      <c r="C145" s="361">
        <v>0.27083333333333298</v>
      </c>
      <c r="D145" s="360">
        <f t="shared" si="1"/>
        <v>35154</v>
      </c>
      <c r="E145" s="361">
        <v>0.27083333333333298</v>
      </c>
      <c r="F145" s="455" t="s">
        <v>2179</v>
      </c>
      <c r="G145" s="74" t="s">
        <v>442</v>
      </c>
      <c r="H145" s="53" t="s">
        <v>508</v>
      </c>
      <c r="I145" s="38"/>
      <c r="J145" s="52"/>
      <c r="K145" s="390">
        <v>2.6</v>
      </c>
      <c r="L145" s="307" t="str">
        <f>IF(ISNUMBER(K145),PickLists!$S$2,PickLists!$S$9)</f>
        <v>V0</v>
      </c>
      <c r="M145" s="229">
        <v>95.7</v>
      </c>
      <c r="N145" s="285">
        <f>IF(Data!M145&gt;0,Data!M145*0.023,"")</f>
        <v>2.2010999999999998</v>
      </c>
      <c r="O145" s="307" t="str">
        <f>IF(ISTEXT($A145),PickLists!$S$2,PickLists!$S$9)</f>
        <v>V0</v>
      </c>
      <c r="P145" s="456">
        <v>5.09</v>
      </c>
      <c r="Q145" s="307" t="str">
        <f>IF(ISTEXT($A145),PickLists!$S$2,PickLists!$S$9)</f>
        <v>V0</v>
      </c>
      <c r="R145" s="229">
        <v>45</v>
      </c>
      <c r="S145" s="307" t="str">
        <f>IF(ISTEXT($A145),PickLists!$S$2,PickLists!$S$9)</f>
        <v>V0</v>
      </c>
      <c r="T145" s="389">
        <v>0.59899999999999998</v>
      </c>
      <c r="U145" s="307" t="str">
        <f>IF(ISNUMBER($T145),IF($T145&gt;$T$56,IF(OR(Bilanz!$BR145=PickLists!$S$6,Bilanz!$BX145=PickLists!$S$6),PickLists!$S$6,PickLists!$S$2),PickLists!$S$3),PickLists!$S$9)</f>
        <v>V0</v>
      </c>
      <c r="V145" s="388">
        <v>2.2476681719216187</v>
      </c>
      <c r="W145" s="307" t="str">
        <f>IF(ISNUMBER($V145),IF($V145&gt;$V$56,IF(OR(Bilanz!$BR145=PickLists!$S$6,Bilanz!$BX145=PickLists!$S$6),PickLists!$S$6,PickLists!$S$2),PickLists!$S$3),PickLists!$S$9)</f>
        <v>V0</v>
      </c>
      <c r="X145" s="389">
        <v>1.7797385854968666</v>
      </c>
      <c r="Y145" s="307" t="str">
        <f>IF(ISNUMBER($X145),IF($X145&gt;$X$56,IF(OR(Bilanz!$BR145=PickLists!$S$6,Bilanz!$BX145=PickLists!$S$6),PickLists!$S$6,PickLists!$S$2),PickLists!$S$3),PickLists!$S$9)</f>
        <v>V0</v>
      </c>
      <c r="Z145" s="388">
        <v>0.31900000000000001</v>
      </c>
      <c r="AA145" s="307" t="str">
        <f>IF(ISNUMBER($Z145),IF($Z145&gt;$Z$56,IF(OR(Bilanz!$BR145=PickLists!$S$6,Bilanz!$BX145=PickLists!$S$6),PickLists!$S$6,PickLists!$S$2),PickLists!$S$3),PickLists!$S$9)</f>
        <v>V0</v>
      </c>
      <c r="AB145" s="389">
        <v>3.5896099617495425</v>
      </c>
      <c r="AC145" s="307" t="str">
        <f>IF(ISNUMBER($AB145),IF($AB145&gt;$AB$56,IF(OR(Bilanz!$BR145=PickLists!$S$6,Bilanz!$BX145=PickLists!$S$6),PickLists!$S$6,PickLists!$S$2),PickLists!$S$3),PickLists!$S$9)</f>
        <v>V0</v>
      </c>
      <c r="AD145" s="388">
        <v>0.17399999999999999</v>
      </c>
      <c r="AE145" s="307" t="str">
        <f>IF(ISNUMBER($AD145),IF($AD145&gt;$AD$56,IF(OR(Bilanz!$BR145=PickLists!$S$6,Bilanz!$BX145=PickLists!$S$6),PickLists!$S$6,PickLists!$S$2),PickLists!$S$3),PickLists!$S$9)</f>
        <v>V0</v>
      </c>
      <c r="AF145" s="389">
        <v>0.114</v>
      </c>
      <c r="AG145" s="307" t="str">
        <f>IF(ISNUMBER($AF145),IF($AF145&gt;$AF$56,IF(OR(Bilanz!$BR145=PickLists!$S$6,Bilanz!$BX145=PickLists!$S$6),PickLists!$S$6,PickLists!$S$2),PickLists!$S$3),PickLists!$S$9)</f>
        <v>V0</v>
      </c>
      <c r="AH145" s="388">
        <v>0.58399999999999996</v>
      </c>
      <c r="AI145" s="307" t="str">
        <f>IF(ISNUMBER($AH145),IF($AH145&gt;$AH$56,IF(OR(Bilanz!$BR145=PickLists!$S$6,Bilanz!$BX145=PickLists!$S$6),PickLists!$S$6,PickLists!$S$2),PickLists!$S$3),PickLists!$S$9)</f>
        <v>V0</v>
      </c>
      <c r="AJ145" s="233"/>
      <c r="AK145" s="234"/>
      <c r="AL145" s="234"/>
      <c r="AM145" s="234"/>
      <c r="AN145" s="234"/>
      <c r="AO145" s="234"/>
    </row>
    <row r="146" spans="1:41" x14ac:dyDescent="0.2">
      <c r="A146" s="324" t="s">
        <v>767</v>
      </c>
      <c r="B146" s="360">
        <v>35154</v>
      </c>
      <c r="C146" s="361">
        <v>0.27083333333333298</v>
      </c>
      <c r="D146" s="360">
        <f t="shared" si="1"/>
        <v>35155</v>
      </c>
      <c r="E146" s="361">
        <v>0.27083333333333298</v>
      </c>
      <c r="F146" s="455" t="s">
        <v>2179</v>
      </c>
      <c r="G146" s="74" t="s">
        <v>442</v>
      </c>
      <c r="H146" s="53" t="s">
        <v>508</v>
      </c>
      <c r="I146" s="38"/>
      <c r="J146" s="52"/>
      <c r="K146" s="390">
        <v>5.2</v>
      </c>
      <c r="L146" s="307" t="str">
        <f>IF(ISNUMBER(K146),PickLists!$S$2,PickLists!$S$9)</f>
        <v>V0</v>
      </c>
      <c r="M146" s="229">
        <v>187.8</v>
      </c>
      <c r="N146" s="285">
        <f>IF(Data!M146&gt;0,Data!M146*0.023,"")</f>
        <v>4.3193999999999999</v>
      </c>
      <c r="O146" s="307" t="str">
        <f>IF(ISTEXT($A146),PickLists!$S$2,PickLists!$S$9)</f>
        <v>V0</v>
      </c>
      <c r="P146" s="456">
        <v>4.57</v>
      </c>
      <c r="Q146" s="307" t="str">
        <f>IF(ISTEXT($A146),PickLists!$S$2,PickLists!$S$9)</f>
        <v>V0</v>
      </c>
      <c r="R146" s="229">
        <v>26.6</v>
      </c>
      <c r="S146" s="307" t="str">
        <f>IF(ISTEXT($A146),PickLists!$S$2,PickLists!$S$9)</f>
        <v>V0</v>
      </c>
      <c r="T146" s="389">
        <v>0.216</v>
      </c>
      <c r="U146" s="307" t="str">
        <f>IF(ISNUMBER($T146),IF($T146&gt;$T$56,IF(OR(Bilanz!$BR146=PickLists!$S$6,Bilanz!$BX146=PickLists!$S$6),PickLists!$S$6,PickLists!$S$2),PickLists!$S$3),PickLists!$S$9)</f>
        <v>V0</v>
      </c>
      <c r="V146" s="388">
        <v>0.95283058785581809</v>
      </c>
      <c r="W146" s="307" t="str">
        <f>IF(ISNUMBER($V146),IF($V146&gt;$V$56,IF(OR(Bilanz!$BR146=PickLists!$S$6,Bilanz!$BX146=PickLists!$S$6),PickLists!$S$6,PickLists!$S$2),PickLists!$S$3),PickLists!$S$9)</f>
        <v>V0</v>
      </c>
      <c r="X146" s="389">
        <v>0.64420395161458222</v>
      </c>
      <c r="Y146" s="307" t="str">
        <f>IF(ISNUMBER($X146),IF($X146&gt;$X$56,IF(OR(Bilanz!$BR146=PickLists!$S$6,Bilanz!$BX146=PickLists!$S$6),PickLists!$S$6,PickLists!$S$2),PickLists!$S$3),PickLists!$S$9)</f>
        <v>V0</v>
      </c>
      <c r="Z146" s="388">
        <v>8.5000000000000006E-2</v>
      </c>
      <c r="AA146" s="307" t="str">
        <f>IF(ISNUMBER($Z146),IF($Z146&gt;$Z$56,IF(OR(Bilanz!$BR146=PickLists!$S$6,Bilanz!$BX146=PickLists!$S$6),PickLists!$S$6,PickLists!$S$2),PickLists!$S$3),PickLists!$S$9)</f>
        <v>V0</v>
      </c>
      <c r="AB146" s="389">
        <v>1.0249373025112256</v>
      </c>
      <c r="AC146" s="307" t="str">
        <f>IF(ISNUMBER($AB146),IF($AB146&gt;$AB$56,IF(OR(Bilanz!$BR146=PickLists!$S$6,Bilanz!$BX146=PickLists!$S$6),PickLists!$S$6,PickLists!$S$2),PickLists!$S$3),PickLists!$S$9)</f>
        <v>V0</v>
      </c>
      <c r="AD146" s="388">
        <v>4.9000000000000002E-2</v>
      </c>
      <c r="AE146" s="307" t="str">
        <f>IF(ISNUMBER($AD146),IF($AD146&gt;$AD$56,IF(OR(Bilanz!$BR146=PickLists!$S$6,Bilanz!$BX146=PickLists!$S$6),PickLists!$S$6,PickLists!$S$2),PickLists!$S$3),PickLists!$S$9)</f>
        <v>V0</v>
      </c>
      <c r="AF146" s="389">
        <v>4.5999999999999999E-2</v>
      </c>
      <c r="AG146" s="307" t="str">
        <f>IF(ISNUMBER($AF146),IF($AF146&gt;$AF$56,IF(OR(Bilanz!$BR146=PickLists!$S$6,Bilanz!$BX146=PickLists!$S$6),PickLists!$S$6,PickLists!$S$2),PickLists!$S$3),PickLists!$S$9)</f>
        <v>V0</v>
      </c>
      <c r="AH146" s="388">
        <v>0.189</v>
      </c>
      <c r="AI146" s="307" t="str">
        <f>IF(ISNUMBER($AH146),IF($AH146&gt;$AH$56,IF(OR(Bilanz!$BR146=PickLists!$S$6,Bilanz!$BX146=PickLists!$S$6),PickLists!$S$6,PickLists!$S$2),PickLists!$S$3),PickLists!$S$9)</f>
        <v>V0</v>
      </c>
      <c r="AJ146" s="233"/>
      <c r="AK146" s="234"/>
      <c r="AL146" s="234"/>
      <c r="AM146" s="234"/>
      <c r="AN146" s="234"/>
      <c r="AO146" s="234"/>
    </row>
    <row r="147" spans="1:41" x14ac:dyDescent="0.2">
      <c r="A147" s="324"/>
      <c r="B147" s="360">
        <v>35155</v>
      </c>
      <c r="C147" s="361">
        <v>0.27083333333333298</v>
      </c>
      <c r="D147" s="360">
        <f t="shared" si="1"/>
        <v>35156</v>
      </c>
      <c r="E147" s="361">
        <v>0.27083333333333298</v>
      </c>
      <c r="F147" s="455" t="s">
        <v>2179</v>
      </c>
      <c r="G147" s="74" t="s">
        <v>440</v>
      </c>
      <c r="H147" s="53"/>
      <c r="I147" s="38"/>
      <c r="J147" s="52"/>
      <c r="K147" s="390"/>
      <c r="L147" s="307" t="str">
        <f>IF(ISNUMBER(K147),PickLists!$S$2,PickLists!$S$9)</f>
        <v>M1</v>
      </c>
      <c r="M147" s="229"/>
      <c r="N147" s="285" t="str">
        <f>IF(Data!M147&gt;0,Data!M147*0.023,"")</f>
        <v/>
      </c>
      <c r="O147" s="307" t="str">
        <f>IF(ISTEXT($A147),PickLists!$S$2,PickLists!$S$9)</f>
        <v>M1</v>
      </c>
      <c r="P147" s="456"/>
      <c r="Q147" s="307" t="str">
        <f>IF(ISTEXT($A147),PickLists!$S$2,PickLists!$S$9)</f>
        <v>M1</v>
      </c>
      <c r="R147" s="229"/>
      <c r="S147" s="307" t="str">
        <f>IF(ISTEXT($A147),PickLists!$S$2,PickLists!$S$9)</f>
        <v>M1</v>
      </c>
      <c r="T147" s="389"/>
      <c r="U147" s="307" t="str">
        <f>IF(ISNUMBER($T147),IF($T147&gt;$T$56,IF(OR(Bilanz!$BR147=PickLists!$S$6,Bilanz!$BX147=PickLists!$S$6),PickLists!$S$6,PickLists!$S$2),PickLists!$S$3),PickLists!$S$9)</f>
        <v>M1</v>
      </c>
      <c r="V147" s="388"/>
      <c r="W147" s="307" t="str">
        <f>IF(ISNUMBER($V147),IF($V147&gt;$V$56,IF(OR(Bilanz!$BR147=PickLists!$S$6,Bilanz!$BX147=PickLists!$S$6),PickLists!$S$6,PickLists!$S$2),PickLists!$S$3),PickLists!$S$9)</f>
        <v>M1</v>
      </c>
      <c r="X147" s="389"/>
      <c r="Y147" s="307" t="str">
        <f>IF(ISNUMBER($X147),IF($X147&gt;$X$56,IF(OR(Bilanz!$BR147=PickLists!$S$6,Bilanz!$BX147=PickLists!$S$6),PickLists!$S$6,PickLists!$S$2),PickLists!$S$3),PickLists!$S$9)</f>
        <v>M1</v>
      </c>
      <c r="Z147" s="388"/>
      <c r="AA147" s="307" t="str">
        <f>IF(ISNUMBER($Z147),IF($Z147&gt;$Z$56,IF(OR(Bilanz!$BR147=PickLists!$S$6,Bilanz!$BX147=PickLists!$S$6),PickLists!$S$6,PickLists!$S$2),PickLists!$S$3),PickLists!$S$9)</f>
        <v>M1</v>
      </c>
      <c r="AB147" s="389"/>
      <c r="AC147" s="307" t="str">
        <f>IF(ISNUMBER($AB147),IF($AB147&gt;$AB$56,IF(OR(Bilanz!$BR147=PickLists!$S$6,Bilanz!$BX147=PickLists!$S$6),PickLists!$S$6,PickLists!$S$2),PickLists!$S$3),PickLists!$S$9)</f>
        <v>M1</v>
      </c>
      <c r="AD147" s="388"/>
      <c r="AE147" s="307" t="str">
        <f>IF(ISNUMBER($AD147),IF($AD147&gt;$AD$56,IF(OR(Bilanz!$BR147=PickLists!$S$6,Bilanz!$BX147=PickLists!$S$6),PickLists!$S$6,PickLists!$S$2),PickLists!$S$3),PickLists!$S$9)</f>
        <v>M1</v>
      </c>
      <c r="AF147" s="389"/>
      <c r="AG147" s="307" t="str">
        <f>IF(ISNUMBER($AF147),IF($AF147&gt;$AF$56,IF(OR(Bilanz!$BR147=PickLists!$S$6,Bilanz!$BX147=PickLists!$S$6),PickLists!$S$6,PickLists!$S$2),PickLists!$S$3),PickLists!$S$9)</f>
        <v>M1</v>
      </c>
      <c r="AH147" s="388"/>
      <c r="AI147" s="307" t="str">
        <f>IF(ISNUMBER($AH147),IF($AH147&gt;$AH$56,IF(OR(Bilanz!$BR147=PickLists!$S$6,Bilanz!$BX147=PickLists!$S$6),PickLists!$S$6,PickLists!$S$2),PickLists!$S$3),PickLists!$S$9)</f>
        <v>M1</v>
      </c>
      <c r="AJ147" s="233"/>
      <c r="AK147" s="234"/>
      <c r="AL147" s="234"/>
      <c r="AM147" s="234"/>
      <c r="AN147" s="234"/>
      <c r="AO147" s="234"/>
    </row>
    <row r="148" spans="1:41" x14ac:dyDescent="0.2">
      <c r="A148" s="324" t="s">
        <v>1444</v>
      </c>
      <c r="B148" s="360">
        <v>35156</v>
      </c>
      <c r="C148" s="361">
        <v>0.27083333333333298</v>
      </c>
      <c r="D148" s="360">
        <f t="shared" si="1"/>
        <v>35157</v>
      </c>
      <c r="E148" s="361">
        <v>0.27083333333333298</v>
      </c>
      <c r="F148" s="455" t="s">
        <v>2179</v>
      </c>
      <c r="G148" s="74" t="s">
        <v>442</v>
      </c>
      <c r="H148" s="53" t="s">
        <v>508</v>
      </c>
      <c r="I148" s="38"/>
      <c r="J148" s="52"/>
      <c r="K148" s="236">
        <v>2.6</v>
      </c>
      <c r="L148" s="307" t="str">
        <f>IF(ISNUMBER(K148),PickLists!$S$2,PickLists!$S$9)</f>
        <v>V0</v>
      </c>
      <c r="M148" s="393">
        <v>74.400000000000006</v>
      </c>
      <c r="N148" s="285">
        <f>IF(Data!M148&gt;0,Data!M148*0.023,"")</f>
        <v>1.7112000000000001</v>
      </c>
      <c r="O148" s="307" t="str">
        <f>IF(ISTEXT($A148),PickLists!$S$2,PickLists!$S$9)</f>
        <v>V0</v>
      </c>
      <c r="P148" s="456">
        <v>4.66</v>
      </c>
      <c r="Q148" s="307" t="str">
        <f>IF(ISTEXT($A148),PickLists!$S$2,PickLists!$S$9)</f>
        <v>V0</v>
      </c>
      <c r="R148" s="229">
        <v>50.1</v>
      </c>
      <c r="S148" s="307" t="str">
        <f>IF(ISTEXT($A148),PickLists!$S$2,PickLists!$S$9)</f>
        <v>V0</v>
      </c>
      <c r="T148" s="389">
        <v>0.48199999999999998</v>
      </c>
      <c r="U148" s="307" t="str">
        <f>IF(ISNUMBER($T148),IF($T148&gt;$T$56,IF(OR(Bilanz!$BR148=PickLists!$S$6,Bilanz!$BX148=PickLists!$S$6),PickLists!$S$6,PickLists!$S$2),PickLists!$S$3),PickLists!$S$9)</f>
        <v>V0</v>
      </c>
      <c r="V148" s="388">
        <v>2.8765634674623013</v>
      </c>
      <c r="W148" s="307" t="str">
        <f>IF(ISNUMBER($V148),IF($V148&gt;$V$56,IF(OR(Bilanz!$BR148=PickLists!$S$6,Bilanz!$BX148=PickLists!$S$6),PickLists!$S$6,PickLists!$S$2),PickLists!$S$3),PickLists!$S$9)</f>
        <v>V0</v>
      </c>
      <c r="X148" s="389">
        <v>1.5427516395661134</v>
      </c>
      <c r="Y148" s="307" t="str">
        <f>IF(ISNUMBER($X148),IF($X148&gt;$X$56,IF(OR(Bilanz!$BR148=PickLists!$S$6,Bilanz!$BX148=PickLists!$S$6),PickLists!$S$6,PickLists!$S$2),PickLists!$S$3),PickLists!$S$9)</f>
        <v>V0</v>
      </c>
      <c r="Z148" s="388">
        <v>0.39900000000000002</v>
      </c>
      <c r="AA148" s="307" t="str">
        <f>IF(ISNUMBER($Z148),IF($Z148&gt;$Z$56,IF(OR(Bilanz!$BR148=PickLists!$S$6,Bilanz!$BX148=PickLists!$S$6),PickLists!$S$6,PickLists!$S$2),PickLists!$S$3),PickLists!$S$9)</f>
        <v>V0</v>
      </c>
      <c r="AB148" s="389">
        <v>3.3450226509229997</v>
      </c>
      <c r="AC148" s="307" t="str">
        <f>IF(ISNUMBER($AB148),IF($AB148&gt;$AB$56,IF(OR(Bilanz!$BR148=PickLists!$S$6,Bilanz!$BX148=PickLists!$S$6),PickLists!$S$6,PickLists!$S$2),PickLists!$S$3),PickLists!$S$9)</f>
        <v>V0</v>
      </c>
      <c r="AD148" s="388">
        <v>0.17399999999999999</v>
      </c>
      <c r="AE148" s="307" t="str">
        <f>IF(ISNUMBER($AD148),IF($AD148&gt;$AD$56,IF(OR(Bilanz!$BR148=PickLists!$S$6,Bilanz!$BX148=PickLists!$S$6),PickLists!$S$6,PickLists!$S$2),PickLists!$S$3),PickLists!$S$9)</f>
        <v>V0</v>
      </c>
      <c r="AF148" s="389">
        <v>0.13400000000000001</v>
      </c>
      <c r="AG148" s="307" t="str">
        <f>IF(ISNUMBER($AF148),IF($AF148&gt;$AF$56,IF(OR(Bilanz!$BR148=PickLists!$S$6,Bilanz!$BX148=PickLists!$S$6),PickLists!$S$6,PickLists!$S$2),PickLists!$S$3),PickLists!$S$9)</f>
        <v>V0</v>
      </c>
      <c r="AH148" s="388">
        <v>0.628</v>
      </c>
      <c r="AI148" s="307" t="str">
        <f>IF(ISNUMBER($AH148),IF($AH148&gt;$AH$56,IF(OR(Bilanz!$BR148=PickLists!$S$6,Bilanz!$BX148=PickLists!$S$6),PickLists!$S$6,PickLists!$S$2),PickLists!$S$3),PickLists!$S$9)</f>
        <v>V0</v>
      </c>
      <c r="AJ148" s="233"/>
      <c r="AK148" s="234"/>
      <c r="AL148" s="234"/>
      <c r="AM148" s="234"/>
      <c r="AN148" s="234"/>
      <c r="AO148" s="234"/>
    </row>
    <row r="149" spans="1:41" x14ac:dyDescent="0.2">
      <c r="A149" s="324" t="s">
        <v>1445</v>
      </c>
      <c r="B149" s="360">
        <v>35157</v>
      </c>
      <c r="C149" s="361">
        <v>0.27083333333333298</v>
      </c>
      <c r="D149" s="360">
        <f t="shared" si="1"/>
        <v>35158</v>
      </c>
      <c r="E149" s="361">
        <v>0.27083333333333298</v>
      </c>
      <c r="F149" s="455" t="s">
        <v>2179</v>
      </c>
      <c r="G149" s="74" t="s">
        <v>442</v>
      </c>
      <c r="H149" s="53" t="s">
        <v>508</v>
      </c>
      <c r="I149" s="38"/>
      <c r="J149" s="52"/>
      <c r="K149" s="236">
        <v>7.3</v>
      </c>
      <c r="L149" s="307" t="str">
        <f>IF(ISNUMBER(K149),PickLists!$S$2,PickLists!$S$9)</f>
        <v>V0</v>
      </c>
      <c r="M149" s="393">
        <v>252.4</v>
      </c>
      <c r="N149" s="285">
        <f>IF(Data!M149&gt;0,Data!M149*0.023,"")</f>
        <v>5.8052000000000001</v>
      </c>
      <c r="O149" s="307" t="str">
        <f>IF(ISTEXT($A149),PickLists!$S$2,PickLists!$S$9)</f>
        <v>V0</v>
      </c>
      <c r="P149" s="456">
        <v>4.18</v>
      </c>
      <c r="Q149" s="307" t="str">
        <f>IF(ISTEXT($A149),PickLists!$S$2,PickLists!$S$9)</f>
        <v>V0</v>
      </c>
      <c r="R149" s="229">
        <v>53.6</v>
      </c>
      <c r="S149" s="307" t="str">
        <f>IF(ISTEXT($A149),PickLists!$S$2,PickLists!$S$9)</f>
        <v>V0</v>
      </c>
      <c r="T149" s="389">
        <v>0.19500000000000001</v>
      </c>
      <c r="U149" s="307" t="str">
        <f>IF(ISNUMBER($T149),IF($T149&gt;$T$56,IF(OR(Bilanz!$BR149=PickLists!$S$6,Bilanz!$BX149=PickLists!$S$6),PickLists!$S$6,PickLists!$S$2),PickLists!$S$3),PickLists!$S$9)</f>
        <v>V0</v>
      </c>
      <c r="V149" s="388">
        <v>1.8360851157164746</v>
      </c>
      <c r="W149" s="307" t="str">
        <f>IF(ISNUMBER($V149),IF($V149&gt;$V$56,IF(OR(Bilanz!$BR149=PickLists!$S$6,Bilanz!$BX149=PickLists!$S$6),PickLists!$S$6,PickLists!$S$2),PickLists!$S$3),PickLists!$S$9)</f>
        <v>V0</v>
      </c>
      <c r="X149" s="389">
        <v>1.4032297474547688</v>
      </c>
      <c r="Y149" s="307" t="str">
        <f>IF(ISNUMBER($X149),IF($X149&gt;$X$56,IF(OR(Bilanz!$BR149=PickLists!$S$6,Bilanz!$BX149=PickLists!$S$6),PickLists!$S$6,PickLists!$S$2),PickLists!$S$3),PickLists!$S$9)</f>
        <v>V0</v>
      </c>
      <c r="Z149" s="388">
        <v>7.1999999999999995E-2</v>
      </c>
      <c r="AA149" s="307" t="str">
        <f>IF(ISNUMBER($Z149),IF($Z149&gt;$Z$56,IF(OR(Bilanz!$BR149=PickLists!$S$6,Bilanz!$BX149=PickLists!$S$6),PickLists!$S$6,PickLists!$S$2),PickLists!$S$3),PickLists!$S$9)</f>
        <v>V0</v>
      </c>
      <c r="AB149" s="389">
        <v>2.0444393314485279</v>
      </c>
      <c r="AC149" s="307" t="str">
        <f>IF(ISNUMBER($AB149),IF($AB149&gt;$AB$56,IF(OR(Bilanz!$BR149=PickLists!$S$6,Bilanz!$BX149=PickLists!$S$6),PickLists!$S$6,PickLists!$S$2),PickLists!$S$3),PickLists!$S$9)</f>
        <v>V0</v>
      </c>
      <c r="AD149" s="388">
        <v>8.5999999999999993E-2</v>
      </c>
      <c r="AE149" s="307" t="str">
        <f>IF(ISNUMBER($AD149),IF($AD149&gt;$AD$56,IF(OR(Bilanz!$BR149=PickLists!$S$6,Bilanz!$BX149=PickLists!$S$6),PickLists!$S$6,PickLists!$S$2),PickLists!$S$3),PickLists!$S$9)</f>
        <v>V0</v>
      </c>
      <c r="AF149" s="389">
        <v>4.3999999999999997E-2</v>
      </c>
      <c r="AG149" s="307" t="str">
        <f>IF(ISNUMBER($AF149),IF($AF149&gt;$AF$56,IF(OR(Bilanz!$BR149=PickLists!$S$6,Bilanz!$BX149=PickLists!$S$6),PickLists!$S$6,PickLists!$S$2),PickLists!$S$3),PickLists!$S$9)</f>
        <v>V0</v>
      </c>
      <c r="AH149" s="388">
        <v>0.17399999999999999</v>
      </c>
      <c r="AI149" s="307" t="str">
        <f>IF(ISNUMBER($AH149),IF($AH149&gt;$AH$56,IF(OR(Bilanz!$BR149=PickLists!$S$6,Bilanz!$BX149=PickLists!$S$6),PickLists!$S$6,PickLists!$S$2),PickLists!$S$3),PickLists!$S$9)</f>
        <v>V0</v>
      </c>
      <c r="AJ149" s="233"/>
      <c r="AK149" s="234"/>
      <c r="AL149" s="234"/>
      <c r="AM149" s="234"/>
      <c r="AN149" s="234"/>
      <c r="AO149" s="234"/>
    </row>
    <row r="150" spans="1:41" x14ac:dyDescent="0.2">
      <c r="A150" s="324" t="s">
        <v>1446</v>
      </c>
      <c r="B150" s="360">
        <v>35158</v>
      </c>
      <c r="C150" s="361">
        <v>0.27083333333333298</v>
      </c>
      <c r="D150" s="360">
        <f t="shared" si="1"/>
        <v>35159</v>
      </c>
      <c r="E150" s="361">
        <v>0.27083333333333298</v>
      </c>
      <c r="F150" s="455" t="s">
        <v>2179</v>
      </c>
      <c r="G150" s="74" t="s">
        <v>442</v>
      </c>
      <c r="H150" s="53" t="s">
        <v>508</v>
      </c>
      <c r="I150" s="38"/>
      <c r="J150" s="52"/>
      <c r="K150" s="236">
        <v>2.1</v>
      </c>
      <c r="L150" s="307" t="str">
        <f>IF(ISNUMBER(K150),PickLists!$S$2,PickLists!$S$9)</f>
        <v>V0</v>
      </c>
      <c r="M150" s="393">
        <v>72.8</v>
      </c>
      <c r="N150" s="285">
        <f>IF(Data!M150&gt;0,Data!M150*0.023,"")</f>
        <v>1.6743999999999999</v>
      </c>
      <c r="O150" s="307" t="str">
        <f>IF(ISTEXT($A150),PickLists!$S$2,PickLists!$S$9)</f>
        <v>V0</v>
      </c>
      <c r="P150" s="456">
        <v>3.97</v>
      </c>
      <c r="Q150" s="307" t="str">
        <f>IF(ISTEXT($A150),PickLists!$S$2,PickLists!$S$9)</f>
        <v>V0</v>
      </c>
      <c r="R150" s="229">
        <v>84.8</v>
      </c>
      <c r="S150" s="307" t="str">
        <f>IF(ISTEXT($A150),PickLists!$S$2,PickLists!$S$9)</f>
        <v>V0</v>
      </c>
      <c r="T150" s="389">
        <v>0.47399999999999998</v>
      </c>
      <c r="U150" s="307" t="str">
        <f>IF(ISNUMBER($T150),IF($T150&gt;$T$56,IF(OR(Bilanz!$BR150=PickLists!$S$6,Bilanz!$BX150=PickLists!$S$6),PickLists!$S$6,PickLists!$S$2),PickLists!$S$3),PickLists!$S$9)</f>
        <v>V0</v>
      </c>
      <c r="V150" s="388">
        <v>2.3658119361341825</v>
      </c>
      <c r="W150" s="307" t="str">
        <f>IF(ISNUMBER($V150),IF($V150&gt;$V$56,IF(OR(Bilanz!$BR150=PickLists!$S$6,Bilanz!$BX150=PickLists!$S$6),PickLists!$S$6,PickLists!$S$2),PickLists!$S$3),PickLists!$S$9)</f>
        <v>V0</v>
      </c>
      <c r="X150" s="389">
        <v>2.6859633153588311</v>
      </c>
      <c r="Y150" s="307" t="str">
        <f>IF(ISNUMBER($X150),IF($X150&gt;$X$56,IF(OR(Bilanz!$BR150=PickLists!$S$6,Bilanz!$BX150=PickLists!$S$6),PickLists!$S$6,PickLists!$S$2),PickLists!$S$3),PickLists!$S$9)</f>
        <v>V0</v>
      </c>
      <c r="Z150" s="388">
        <v>0.14499999999999999</v>
      </c>
      <c r="AA150" s="307" t="str">
        <f>IF(ISNUMBER($Z150),IF($Z150&gt;$Z$56,IF(OR(Bilanz!$BR150=PickLists!$S$6,Bilanz!$BX150=PickLists!$S$6),PickLists!$S$6,PickLists!$S$2),PickLists!$S$3),PickLists!$S$9)</f>
        <v>V0</v>
      </c>
      <c r="AB150" s="389">
        <v>3.2075878762680858</v>
      </c>
      <c r="AC150" s="307" t="str">
        <f>IF(ISNUMBER($AB150),IF($AB150&gt;$AB$56,IF(OR(Bilanz!$BR150=PickLists!$S$6,Bilanz!$BX150=PickLists!$S$6),PickLists!$S$6,PickLists!$S$2),PickLists!$S$3),PickLists!$S$9)</f>
        <v>V0</v>
      </c>
      <c r="AD150" s="388">
        <v>0.13900000000000001</v>
      </c>
      <c r="AE150" s="307" t="str">
        <f>IF(ISNUMBER($AD150),IF($AD150&gt;$AD$56,IF(OR(Bilanz!$BR150=PickLists!$S$6,Bilanz!$BX150=PickLists!$S$6),PickLists!$S$6,PickLists!$S$2),PickLists!$S$3),PickLists!$S$9)</f>
        <v>V0</v>
      </c>
      <c r="AF150" s="389">
        <v>4.3999999999999997E-2</v>
      </c>
      <c r="AG150" s="307" t="str">
        <f>IF(ISNUMBER($AF150),IF($AF150&gt;$AF$56,IF(OR(Bilanz!$BR150=PickLists!$S$6,Bilanz!$BX150=PickLists!$S$6),PickLists!$S$6,PickLists!$S$2),PickLists!$S$3),PickLists!$S$9)</f>
        <v>V0</v>
      </c>
      <c r="AH150" s="388">
        <v>0.17199999999999999</v>
      </c>
      <c r="AI150" s="307" t="str">
        <f>IF(ISNUMBER($AH150),IF($AH150&gt;$AH$56,IF(OR(Bilanz!$BR150=PickLists!$S$6,Bilanz!$BX150=PickLists!$S$6),PickLists!$S$6,PickLists!$S$2),PickLists!$S$3),PickLists!$S$9)</f>
        <v>V0</v>
      </c>
      <c r="AJ150" s="233"/>
      <c r="AK150" s="234"/>
      <c r="AL150" s="234"/>
      <c r="AM150" s="234"/>
      <c r="AN150" s="234"/>
      <c r="AO150" s="234"/>
    </row>
    <row r="151" spans="1:41" x14ac:dyDescent="0.2">
      <c r="A151" s="324" t="s">
        <v>1447</v>
      </c>
      <c r="B151" s="360">
        <v>35159</v>
      </c>
      <c r="C151" s="361">
        <v>0.27083333333333298</v>
      </c>
      <c r="D151" s="360">
        <f t="shared" si="1"/>
        <v>35160</v>
      </c>
      <c r="E151" s="361">
        <v>0.27083333333333298</v>
      </c>
      <c r="F151" s="455" t="s">
        <v>2179</v>
      </c>
      <c r="G151" s="74" t="s">
        <v>442</v>
      </c>
      <c r="H151" s="53" t="s">
        <v>508</v>
      </c>
      <c r="I151" s="38"/>
      <c r="J151" s="52"/>
      <c r="K151" s="236">
        <v>2.5</v>
      </c>
      <c r="L151" s="307" t="str">
        <f>IF(ISNUMBER(K151),PickLists!$S$2,PickLists!$S$9)</f>
        <v>V0</v>
      </c>
      <c r="M151" s="393">
        <v>93.6</v>
      </c>
      <c r="N151" s="285">
        <f>IF(Data!M151&gt;0,Data!M151*0.023,"")</f>
        <v>2.1528</v>
      </c>
      <c r="O151" s="307" t="str">
        <f>IF(ISTEXT($A151),PickLists!$S$2,PickLists!$S$9)</f>
        <v>V0</v>
      </c>
      <c r="P151" s="456">
        <v>4.28</v>
      </c>
      <c r="Q151" s="307" t="str">
        <f>IF(ISTEXT($A151),PickLists!$S$2,PickLists!$S$9)</f>
        <v>V0</v>
      </c>
      <c r="R151" s="229">
        <v>34.200000000000003</v>
      </c>
      <c r="S151" s="307" t="str">
        <f>IF(ISTEXT($A151),PickLists!$S$2,PickLists!$S$9)</f>
        <v>V0</v>
      </c>
      <c r="T151" s="389">
        <v>2.1999999999999999E-2</v>
      </c>
      <c r="U151" s="307" t="str">
        <f>IF(ISNUMBER($T151),IF($T151&gt;$T$56,IF(OR(Bilanz!$BR151=PickLists!$S$6,Bilanz!$BX151=PickLists!$S$6),PickLists!$S$6,PickLists!$S$2),PickLists!$S$3),PickLists!$S$9)</f>
        <v>V0</v>
      </c>
      <c r="V151" s="388">
        <v>0.82384380130634616</v>
      </c>
      <c r="W151" s="307" t="str">
        <f>IF(ISNUMBER($V151),IF($V151&gt;$V$56,IF(OR(Bilanz!$BR151=PickLists!$S$6,Bilanz!$BX151=PickLists!$S$6),PickLists!$S$6,PickLists!$S$2),PickLists!$S$3),PickLists!$S$9)</f>
        <v>V0</v>
      </c>
      <c r="X151" s="389">
        <v>0.89520984364264755</v>
      </c>
      <c r="Y151" s="307" t="str">
        <f>IF(ISNUMBER($X151),IF($X151&gt;$X$56,IF(OR(Bilanz!$BR151=PickLists!$S$6,Bilanz!$BX151=PickLists!$S$6),PickLists!$S$6,PickLists!$S$2),PickLists!$S$3),PickLists!$S$9)</f>
        <v>V0</v>
      </c>
      <c r="Z151" s="388">
        <v>4.7E-2</v>
      </c>
      <c r="AA151" s="307" t="str">
        <f>IF(ISNUMBER($Z151),IF($Z151&gt;$Z$56,IF(OR(Bilanz!$BR151=PickLists!$S$6,Bilanz!$BX151=PickLists!$S$6),PickLists!$S$6,PickLists!$S$2),PickLists!$S$3),PickLists!$S$9)</f>
        <v>V0</v>
      </c>
      <c r="AB151" s="389">
        <v>0.72366785298519876</v>
      </c>
      <c r="AC151" s="307" t="str">
        <f>IF(ISNUMBER($AB151),IF($AB151&gt;$AB$56,IF(OR(Bilanz!$BR151=PickLists!$S$6,Bilanz!$BX151=PickLists!$S$6),PickLists!$S$6,PickLists!$S$2),PickLists!$S$3),PickLists!$S$9)</f>
        <v>V0</v>
      </c>
      <c r="AD151" s="388">
        <v>3.4000000000000002E-2</v>
      </c>
      <c r="AE151" s="307" t="str">
        <f>IF(ISNUMBER($AD151),IF($AD151&gt;$AD$56,IF(OR(Bilanz!$BR151=PickLists!$S$6,Bilanz!$BX151=PickLists!$S$6),PickLists!$S$6,PickLists!$S$2),PickLists!$S$3),PickLists!$S$9)</f>
        <v>V0</v>
      </c>
      <c r="AF151" s="389">
        <v>2.1999999999999999E-2</v>
      </c>
      <c r="AG151" s="307" t="str">
        <f>IF(ISNUMBER($AF151),IF($AF151&gt;$AF$56,IF(OR(Bilanz!$BR151=PickLists!$S$6,Bilanz!$BX151=PickLists!$S$6),PickLists!$S$6,PickLists!$S$2),PickLists!$S$3),PickLists!$S$9)</f>
        <v>V0</v>
      </c>
      <c r="AH151" s="388">
        <v>0.12</v>
      </c>
      <c r="AI151" s="307" t="str">
        <f>IF(ISNUMBER($AH151),IF($AH151&gt;$AH$56,IF(OR(Bilanz!$BR151=PickLists!$S$6,Bilanz!$BX151=PickLists!$S$6),PickLists!$S$6,PickLists!$S$2),PickLists!$S$3),PickLists!$S$9)</f>
        <v>V0</v>
      </c>
      <c r="AJ151" s="233"/>
      <c r="AK151" s="234"/>
      <c r="AL151" s="234"/>
      <c r="AM151" s="234"/>
      <c r="AN151" s="234"/>
      <c r="AO151" s="234"/>
    </row>
    <row r="152" spans="1:41" x14ac:dyDescent="0.2">
      <c r="A152" s="324"/>
      <c r="B152" s="360">
        <v>35160</v>
      </c>
      <c r="C152" s="361">
        <v>0.27083333333333298</v>
      </c>
      <c r="D152" s="360">
        <f t="shared" si="1"/>
        <v>35161</v>
      </c>
      <c r="E152" s="361">
        <v>0.27083333333333298</v>
      </c>
      <c r="F152" s="455" t="s">
        <v>2179</v>
      </c>
      <c r="G152" s="74" t="s">
        <v>440</v>
      </c>
      <c r="H152" s="53"/>
      <c r="I152" s="38"/>
      <c r="J152" s="52"/>
      <c r="K152" s="236"/>
      <c r="L152" s="307" t="str">
        <f>IF(ISNUMBER(K152),PickLists!$S$2,PickLists!$S$9)</f>
        <v>M1</v>
      </c>
      <c r="M152" s="393"/>
      <c r="N152" s="285" t="str">
        <f>IF(Data!M152&gt;0,Data!M152*0.023,"")</f>
        <v/>
      </c>
      <c r="O152" s="307" t="str">
        <f>IF(ISTEXT($A152),PickLists!$S$2,PickLists!$S$9)</f>
        <v>M1</v>
      </c>
      <c r="P152" s="456"/>
      <c r="Q152" s="307" t="str">
        <f>IF(ISTEXT($A152),PickLists!$S$2,PickLists!$S$9)</f>
        <v>M1</v>
      </c>
      <c r="R152" s="229"/>
      <c r="S152" s="307" t="str">
        <f>IF(ISTEXT($A152),PickLists!$S$2,PickLists!$S$9)</f>
        <v>M1</v>
      </c>
      <c r="T152" s="389"/>
      <c r="U152" s="307" t="str">
        <f>IF(ISNUMBER($T152),IF($T152&gt;$T$56,IF(OR(Bilanz!$BR152=PickLists!$S$6,Bilanz!$BX152=PickLists!$S$6),PickLists!$S$6,PickLists!$S$2),PickLists!$S$3),PickLists!$S$9)</f>
        <v>M1</v>
      </c>
      <c r="V152" s="388"/>
      <c r="W152" s="307" t="str">
        <f>IF(ISNUMBER($V152),IF($V152&gt;$V$56,IF(OR(Bilanz!$BR152=PickLists!$S$6,Bilanz!$BX152=PickLists!$S$6),PickLists!$S$6,PickLists!$S$2),PickLists!$S$3),PickLists!$S$9)</f>
        <v>M1</v>
      </c>
      <c r="X152" s="389"/>
      <c r="Y152" s="307" t="str">
        <f>IF(ISNUMBER($X152),IF($X152&gt;$X$56,IF(OR(Bilanz!$BR152=PickLists!$S$6,Bilanz!$BX152=PickLists!$S$6),PickLists!$S$6,PickLists!$S$2),PickLists!$S$3),PickLists!$S$9)</f>
        <v>M1</v>
      </c>
      <c r="Z152" s="388"/>
      <c r="AA152" s="307" t="str">
        <f>IF(ISNUMBER($Z152),IF($Z152&gt;$Z$56,IF(OR(Bilanz!$BR152=PickLists!$S$6,Bilanz!$BX152=PickLists!$S$6),PickLists!$S$6,PickLists!$S$2),PickLists!$S$3),PickLists!$S$9)</f>
        <v>M1</v>
      </c>
      <c r="AB152" s="389"/>
      <c r="AC152" s="307" t="str">
        <f>IF(ISNUMBER($AB152),IF($AB152&gt;$AB$56,IF(OR(Bilanz!$BR152=PickLists!$S$6,Bilanz!$BX152=PickLists!$S$6),PickLists!$S$6,PickLists!$S$2),PickLists!$S$3),PickLists!$S$9)</f>
        <v>M1</v>
      </c>
      <c r="AD152" s="388"/>
      <c r="AE152" s="307" t="str">
        <f>IF(ISNUMBER($AD152),IF($AD152&gt;$AD$56,IF(OR(Bilanz!$BR152=PickLists!$S$6,Bilanz!$BX152=PickLists!$S$6),PickLists!$S$6,PickLists!$S$2),PickLists!$S$3),PickLists!$S$9)</f>
        <v>M1</v>
      </c>
      <c r="AF152" s="389"/>
      <c r="AG152" s="307" t="str">
        <f>IF(ISNUMBER($AF152),IF($AF152&gt;$AF$56,IF(OR(Bilanz!$BR152=PickLists!$S$6,Bilanz!$BX152=PickLists!$S$6),PickLists!$S$6,PickLists!$S$2),PickLists!$S$3),PickLists!$S$9)</f>
        <v>M1</v>
      </c>
      <c r="AH152" s="388"/>
      <c r="AI152" s="307" t="str">
        <f>IF(ISNUMBER($AH152),IF($AH152&gt;$AH$56,IF(OR(Bilanz!$BR152=PickLists!$S$6,Bilanz!$BX152=PickLists!$S$6),PickLists!$S$6,PickLists!$S$2),PickLists!$S$3),PickLists!$S$9)</f>
        <v>M1</v>
      </c>
      <c r="AJ152" s="233"/>
      <c r="AK152" s="234"/>
      <c r="AL152" s="234"/>
      <c r="AM152" s="234"/>
      <c r="AN152" s="234"/>
      <c r="AO152" s="234"/>
    </row>
    <row r="153" spans="1:41" x14ac:dyDescent="0.2">
      <c r="A153" s="324"/>
      <c r="B153" s="360">
        <v>35161</v>
      </c>
      <c r="C153" s="361">
        <v>0.27083333333333298</v>
      </c>
      <c r="D153" s="360">
        <f t="shared" si="1"/>
        <v>35162</v>
      </c>
      <c r="E153" s="361">
        <v>0.27083333333333298</v>
      </c>
      <c r="F153" s="455" t="s">
        <v>2179</v>
      </c>
      <c r="G153" s="74" t="s">
        <v>440</v>
      </c>
      <c r="H153" s="53"/>
      <c r="I153" s="38"/>
      <c r="J153" s="52"/>
      <c r="K153" s="236"/>
      <c r="L153" s="307" t="str">
        <f>IF(ISNUMBER(K153),PickLists!$S$2,PickLists!$S$9)</f>
        <v>M1</v>
      </c>
      <c r="M153" s="393"/>
      <c r="N153" s="285" t="str">
        <f>IF(Data!M153&gt;0,Data!M153*0.023,"")</f>
        <v/>
      </c>
      <c r="O153" s="307" t="str">
        <f>IF(ISTEXT($A153),PickLists!$S$2,PickLists!$S$9)</f>
        <v>M1</v>
      </c>
      <c r="P153" s="456"/>
      <c r="Q153" s="307" t="str">
        <f>IF(ISTEXT($A153),PickLists!$S$2,PickLists!$S$9)</f>
        <v>M1</v>
      </c>
      <c r="R153" s="229"/>
      <c r="S153" s="307" t="str">
        <f>IF(ISTEXT($A153),PickLists!$S$2,PickLists!$S$9)</f>
        <v>M1</v>
      </c>
      <c r="T153" s="389"/>
      <c r="U153" s="307" t="str">
        <f>IF(ISNUMBER($T153),IF($T153&gt;$T$56,IF(OR(Bilanz!$BR153=PickLists!$S$6,Bilanz!$BX153=PickLists!$S$6),PickLists!$S$6,PickLists!$S$2),PickLists!$S$3),PickLists!$S$9)</f>
        <v>M1</v>
      </c>
      <c r="V153" s="388"/>
      <c r="W153" s="307" t="str">
        <f>IF(ISNUMBER($V153),IF($V153&gt;$V$56,IF(OR(Bilanz!$BR153=PickLists!$S$6,Bilanz!$BX153=PickLists!$S$6),PickLists!$S$6,PickLists!$S$2),PickLists!$S$3),PickLists!$S$9)</f>
        <v>M1</v>
      </c>
      <c r="X153" s="389"/>
      <c r="Y153" s="307" t="str">
        <f>IF(ISNUMBER($X153),IF($X153&gt;$X$56,IF(OR(Bilanz!$BR153=PickLists!$S$6,Bilanz!$BX153=PickLists!$S$6),PickLists!$S$6,PickLists!$S$2),PickLists!$S$3),PickLists!$S$9)</f>
        <v>M1</v>
      </c>
      <c r="Z153" s="388"/>
      <c r="AA153" s="307" t="str">
        <f>IF(ISNUMBER($Z153),IF($Z153&gt;$Z$56,IF(OR(Bilanz!$BR153=PickLists!$S$6,Bilanz!$BX153=PickLists!$S$6),PickLists!$S$6,PickLists!$S$2),PickLists!$S$3),PickLists!$S$9)</f>
        <v>M1</v>
      </c>
      <c r="AB153" s="389"/>
      <c r="AC153" s="307" t="str">
        <f>IF(ISNUMBER($AB153),IF($AB153&gt;$AB$56,IF(OR(Bilanz!$BR153=PickLists!$S$6,Bilanz!$BX153=PickLists!$S$6),PickLists!$S$6,PickLists!$S$2),PickLists!$S$3),PickLists!$S$9)</f>
        <v>M1</v>
      </c>
      <c r="AD153" s="388"/>
      <c r="AE153" s="307" t="str">
        <f>IF(ISNUMBER($AD153),IF($AD153&gt;$AD$56,IF(OR(Bilanz!$BR153=PickLists!$S$6,Bilanz!$BX153=PickLists!$S$6),PickLists!$S$6,PickLists!$S$2),PickLists!$S$3),PickLists!$S$9)</f>
        <v>M1</v>
      </c>
      <c r="AF153" s="389"/>
      <c r="AG153" s="307" t="str">
        <f>IF(ISNUMBER($AF153),IF($AF153&gt;$AF$56,IF(OR(Bilanz!$BR153=PickLists!$S$6,Bilanz!$BX153=PickLists!$S$6),PickLists!$S$6,PickLists!$S$2),PickLists!$S$3),PickLists!$S$9)</f>
        <v>M1</v>
      </c>
      <c r="AH153" s="388"/>
      <c r="AI153" s="307" t="str">
        <f>IF(ISNUMBER($AH153),IF($AH153&gt;$AH$56,IF(OR(Bilanz!$BR153=PickLists!$S$6,Bilanz!$BX153=PickLists!$S$6),PickLists!$S$6,PickLists!$S$2),PickLists!$S$3),PickLists!$S$9)</f>
        <v>M1</v>
      </c>
      <c r="AJ153" s="233"/>
      <c r="AK153" s="234"/>
      <c r="AL153" s="234"/>
      <c r="AM153" s="234"/>
      <c r="AN153" s="234"/>
      <c r="AO153" s="234"/>
    </row>
    <row r="154" spans="1:41" x14ac:dyDescent="0.2">
      <c r="A154" s="324"/>
      <c r="B154" s="360">
        <v>35162</v>
      </c>
      <c r="C154" s="361">
        <v>0.27083333333333298</v>
      </c>
      <c r="D154" s="360">
        <f t="shared" si="1"/>
        <v>35163</v>
      </c>
      <c r="E154" s="361">
        <v>0.27083333333333298</v>
      </c>
      <c r="F154" s="455" t="s">
        <v>2179</v>
      </c>
      <c r="G154" s="74" t="s">
        <v>440</v>
      </c>
      <c r="H154" s="53"/>
      <c r="I154" s="38"/>
      <c r="J154" s="52"/>
      <c r="K154" s="236"/>
      <c r="L154" s="307" t="str">
        <f>IF(ISNUMBER(K154),PickLists!$S$2,PickLists!$S$9)</f>
        <v>M1</v>
      </c>
      <c r="M154" s="393"/>
      <c r="N154" s="285" t="str">
        <f>IF(Data!M154&gt;0,Data!M154*0.023,"")</f>
        <v/>
      </c>
      <c r="O154" s="307" t="str">
        <f>IF(ISTEXT($A154),PickLists!$S$2,PickLists!$S$9)</f>
        <v>M1</v>
      </c>
      <c r="P154" s="456"/>
      <c r="Q154" s="307" t="str">
        <f>IF(ISTEXT($A154),PickLists!$S$2,PickLists!$S$9)</f>
        <v>M1</v>
      </c>
      <c r="R154" s="229"/>
      <c r="S154" s="307" t="str">
        <f>IF(ISTEXT($A154),PickLists!$S$2,PickLists!$S$9)</f>
        <v>M1</v>
      </c>
      <c r="T154" s="389"/>
      <c r="U154" s="307" t="str">
        <f>IF(ISNUMBER($T154),IF($T154&gt;$T$56,IF(OR(Bilanz!$BR154=PickLists!$S$6,Bilanz!$BX154=PickLists!$S$6),PickLists!$S$6,PickLists!$S$2),PickLists!$S$3),PickLists!$S$9)</f>
        <v>M1</v>
      </c>
      <c r="V154" s="388"/>
      <c r="W154" s="307" t="str">
        <f>IF(ISNUMBER($V154),IF($V154&gt;$V$56,IF(OR(Bilanz!$BR154=PickLists!$S$6,Bilanz!$BX154=PickLists!$S$6),PickLists!$S$6,PickLists!$S$2),PickLists!$S$3),PickLists!$S$9)</f>
        <v>M1</v>
      </c>
      <c r="X154" s="389"/>
      <c r="Y154" s="307" t="str">
        <f>IF(ISNUMBER($X154),IF($X154&gt;$X$56,IF(OR(Bilanz!$BR154=PickLists!$S$6,Bilanz!$BX154=PickLists!$S$6),PickLists!$S$6,PickLists!$S$2),PickLists!$S$3),PickLists!$S$9)</f>
        <v>M1</v>
      </c>
      <c r="Z154" s="388"/>
      <c r="AA154" s="307" t="str">
        <f>IF(ISNUMBER($Z154),IF($Z154&gt;$Z$56,IF(OR(Bilanz!$BR154=PickLists!$S$6,Bilanz!$BX154=PickLists!$S$6),PickLists!$S$6,PickLists!$S$2),PickLists!$S$3),PickLists!$S$9)</f>
        <v>M1</v>
      </c>
      <c r="AB154" s="389"/>
      <c r="AC154" s="307" t="str">
        <f>IF(ISNUMBER($AB154),IF($AB154&gt;$AB$56,IF(OR(Bilanz!$BR154=PickLists!$S$6,Bilanz!$BX154=PickLists!$S$6),PickLists!$S$6,PickLists!$S$2),PickLists!$S$3),PickLists!$S$9)</f>
        <v>M1</v>
      </c>
      <c r="AD154" s="388"/>
      <c r="AE154" s="307" t="str">
        <f>IF(ISNUMBER($AD154),IF($AD154&gt;$AD$56,IF(OR(Bilanz!$BR154=PickLists!$S$6,Bilanz!$BX154=PickLists!$S$6),PickLists!$S$6,PickLists!$S$2),PickLists!$S$3),PickLists!$S$9)</f>
        <v>M1</v>
      </c>
      <c r="AF154" s="389"/>
      <c r="AG154" s="307" t="str">
        <f>IF(ISNUMBER($AF154),IF($AF154&gt;$AF$56,IF(OR(Bilanz!$BR154=PickLists!$S$6,Bilanz!$BX154=PickLists!$S$6),PickLists!$S$6,PickLists!$S$2),PickLists!$S$3),PickLists!$S$9)</f>
        <v>M1</v>
      </c>
      <c r="AH154" s="388"/>
      <c r="AI154" s="307" t="str">
        <f>IF(ISNUMBER($AH154),IF($AH154&gt;$AH$56,IF(OR(Bilanz!$BR154=PickLists!$S$6,Bilanz!$BX154=PickLists!$S$6),PickLists!$S$6,PickLists!$S$2),PickLists!$S$3),PickLists!$S$9)</f>
        <v>M1</v>
      </c>
      <c r="AJ154" s="233"/>
      <c r="AK154" s="234"/>
      <c r="AL154" s="234"/>
      <c r="AM154" s="234"/>
      <c r="AN154" s="234"/>
      <c r="AO154" s="234"/>
    </row>
    <row r="155" spans="1:41" x14ac:dyDescent="0.2">
      <c r="A155" s="324" t="s">
        <v>1448</v>
      </c>
      <c r="B155" s="360">
        <v>35163</v>
      </c>
      <c r="C155" s="361">
        <v>0.27083333333333298</v>
      </c>
      <c r="D155" s="360">
        <f t="shared" si="1"/>
        <v>35164</v>
      </c>
      <c r="E155" s="361">
        <v>0.27083333333333298</v>
      </c>
      <c r="F155" s="455" t="s">
        <v>2179</v>
      </c>
      <c r="G155" s="74" t="s">
        <v>507</v>
      </c>
      <c r="H155" s="53" t="s">
        <v>508</v>
      </c>
      <c r="I155" s="38"/>
      <c r="J155" s="52"/>
      <c r="K155" s="236">
        <v>1</v>
      </c>
      <c r="L155" s="307" t="str">
        <f>IF(ISNUMBER(K155),PickLists!$S$2,PickLists!$S$9)</f>
        <v>V0</v>
      </c>
      <c r="M155" s="393">
        <v>30.4</v>
      </c>
      <c r="N155" s="285">
        <f>IF(Data!M155&gt;0,Data!M155*0.023,"")</f>
        <v>0.69919999999999993</v>
      </c>
      <c r="O155" s="307" t="str">
        <f>IF(ISTEXT($A155),PickLists!$S$2,PickLists!$S$9)</f>
        <v>V0</v>
      </c>
      <c r="P155" s="456">
        <v>4.09</v>
      </c>
      <c r="Q155" s="307" t="str">
        <f>IF(ISTEXT($A155),PickLists!$S$2,PickLists!$S$9)</f>
        <v>V0</v>
      </c>
      <c r="R155" s="229">
        <v>114</v>
      </c>
      <c r="S155" s="307" t="str">
        <f>IF(ISTEXT($A155),PickLists!$S$2,PickLists!$S$9)</f>
        <v>V0</v>
      </c>
      <c r="T155" s="389">
        <v>0.40799999999999997</v>
      </c>
      <c r="U155" s="307" t="str">
        <f>IF(ISNUMBER($T155),IF($T155&gt;$T$56,IF(OR(Bilanz!$BR155=PickLists!$S$6,Bilanz!$BX155=PickLists!$S$6),PickLists!$S$6,PickLists!$S$2),PickLists!$S$3),PickLists!$S$9)</f>
        <v>V4</v>
      </c>
      <c r="V155" s="388">
        <v>3.1512533666639784</v>
      </c>
      <c r="W155" s="307" t="str">
        <f>IF(ISNUMBER($V155),IF($V155&gt;$V$56,IF(OR(Bilanz!$BR155=PickLists!$S$6,Bilanz!$BX155=PickLists!$S$6),PickLists!$S$6,PickLists!$S$2),PickLists!$S$3),PickLists!$S$9)</f>
        <v>V4</v>
      </c>
      <c r="X155" s="389">
        <v>4.5027519726843082</v>
      </c>
      <c r="Y155" s="307" t="str">
        <f>IF(ISNUMBER($X155),IF($X155&gt;$X$56,IF(OR(Bilanz!$BR155=PickLists!$S$6,Bilanz!$BX155=PickLists!$S$6),PickLists!$S$6,PickLists!$S$2),PickLists!$S$3),PickLists!$S$9)</f>
        <v>V4</v>
      </c>
      <c r="Z155" s="388">
        <v>0.27700000000000002</v>
      </c>
      <c r="AA155" s="307" t="str">
        <f>IF(ISNUMBER($Z155),IF($Z155&gt;$Z$56,IF(OR(Bilanz!$BR155=PickLists!$S$6,Bilanz!$BX155=PickLists!$S$6),PickLists!$S$6,PickLists!$S$2),PickLists!$S$3),PickLists!$S$9)</f>
        <v>V4</v>
      </c>
      <c r="AB155" s="389">
        <v>6.5665869449526033</v>
      </c>
      <c r="AC155" s="307" t="str">
        <f>IF(ISNUMBER($AB155),IF($AB155&gt;$AB$56,IF(OR(Bilanz!$BR155=PickLists!$S$6,Bilanz!$BX155=PickLists!$S$6),PickLists!$S$6,PickLists!$S$2),PickLists!$S$3),PickLists!$S$9)</f>
        <v>V4</v>
      </c>
      <c r="AD155" s="388">
        <v>0.31</v>
      </c>
      <c r="AE155" s="307" t="str">
        <f>IF(ISNUMBER($AD155),IF($AD155&gt;$AD$56,IF(OR(Bilanz!$BR155=PickLists!$S$6,Bilanz!$BX155=PickLists!$S$6),PickLists!$S$6,PickLists!$S$2),PickLists!$S$3),PickLists!$S$9)</f>
        <v>V4</v>
      </c>
      <c r="AF155" s="389">
        <v>0.20300000000000001</v>
      </c>
      <c r="AG155" s="307" t="str">
        <f>IF(ISNUMBER($AF155),IF($AF155&gt;$AF$56,IF(OR(Bilanz!$BR155=PickLists!$S$6,Bilanz!$BX155=PickLists!$S$6),PickLists!$S$6,PickLists!$S$2),PickLists!$S$3),PickLists!$S$9)</f>
        <v>V4</v>
      </c>
      <c r="AH155" s="388">
        <v>1.167</v>
      </c>
      <c r="AI155" s="307" t="str">
        <f>IF(ISNUMBER($AH155),IF($AH155&gt;$AH$56,IF(OR(Bilanz!$BR155=PickLists!$S$6,Bilanz!$BX155=PickLists!$S$6),PickLists!$S$6,PickLists!$S$2),PickLists!$S$3),PickLists!$S$9)</f>
        <v>V4</v>
      </c>
      <c r="AJ155" s="234"/>
      <c r="AL155" s="234"/>
      <c r="AM155" s="234"/>
      <c r="AN155" s="234"/>
      <c r="AO155" s="234"/>
    </row>
    <row r="156" spans="1:41" x14ac:dyDescent="0.2">
      <c r="A156" s="324"/>
      <c r="B156" s="360">
        <v>35164</v>
      </c>
      <c r="C156" s="361">
        <v>0.27083333333333298</v>
      </c>
      <c r="D156" s="360">
        <f t="shared" si="1"/>
        <v>35165</v>
      </c>
      <c r="E156" s="361">
        <v>0.27083333333333298</v>
      </c>
      <c r="F156" s="455" t="s">
        <v>2179</v>
      </c>
      <c r="G156" s="74" t="s">
        <v>507</v>
      </c>
      <c r="H156" s="53"/>
      <c r="I156" s="38" t="s">
        <v>433</v>
      </c>
      <c r="J156" s="52"/>
      <c r="K156" s="236">
        <v>0.3</v>
      </c>
      <c r="L156" s="307" t="str">
        <f>IF(ISNUMBER(K156),PickLists!$S$2,PickLists!$S$9)</f>
        <v>V0</v>
      </c>
      <c r="M156" s="393"/>
      <c r="N156" s="285" t="str">
        <f>IF(Data!M156&gt;0,Data!M156*0.023,"")</f>
        <v/>
      </c>
      <c r="O156" s="307" t="str">
        <f>IF(ISTEXT($A156),PickLists!$S$2,PickLists!$S$9)</f>
        <v>M1</v>
      </c>
      <c r="P156" s="456"/>
      <c r="Q156" s="307" t="str">
        <f>IF(ISTEXT($A156),PickLists!$S$2,PickLists!$S$9)</f>
        <v>M1</v>
      </c>
      <c r="R156" s="229"/>
      <c r="S156" s="307" t="str">
        <f>IF(ISTEXT($A156),PickLists!$S$2,PickLists!$S$9)</f>
        <v>M1</v>
      </c>
      <c r="T156" s="389"/>
      <c r="U156" s="307" t="str">
        <f>IF(ISNUMBER($T156),IF($T156&gt;$T$56,IF(OR(Bilanz!$BR156=PickLists!$S$6,Bilanz!$BX156=PickLists!$S$6),PickLists!$S$6,PickLists!$S$2),PickLists!$S$3),PickLists!$S$9)</f>
        <v>M1</v>
      </c>
      <c r="V156" s="388"/>
      <c r="W156" s="307" t="str">
        <f>IF(ISNUMBER($V156),IF($V156&gt;$V$56,IF(OR(Bilanz!$BR156=PickLists!$S$6,Bilanz!$BX156=PickLists!$S$6),PickLists!$S$6,PickLists!$S$2),PickLists!$S$3),PickLists!$S$9)</f>
        <v>M1</v>
      </c>
      <c r="X156" s="389"/>
      <c r="Y156" s="307" t="str">
        <f>IF(ISNUMBER($X156),IF($X156&gt;$X$56,IF(OR(Bilanz!$BR156=PickLists!$S$6,Bilanz!$BX156=PickLists!$S$6),PickLists!$S$6,PickLists!$S$2),PickLists!$S$3),PickLists!$S$9)</f>
        <v>M1</v>
      </c>
      <c r="Z156" s="388"/>
      <c r="AA156" s="307" t="str">
        <f>IF(ISNUMBER($Z156),IF($Z156&gt;$Z$56,IF(OR(Bilanz!$BR156=PickLists!$S$6,Bilanz!$BX156=PickLists!$S$6),PickLists!$S$6,PickLists!$S$2),PickLists!$S$3),PickLists!$S$9)</f>
        <v>M1</v>
      </c>
      <c r="AB156" s="389"/>
      <c r="AC156" s="307" t="str">
        <f>IF(ISNUMBER($AB156),IF($AB156&gt;$AB$56,IF(OR(Bilanz!$BR156=PickLists!$S$6,Bilanz!$BX156=PickLists!$S$6),PickLists!$S$6,PickLists!$S$2),PickLists!$S$3),PickLists!$S$9)</f>
        <v>M1</v>
      </c>
      <c r="AD156" s="388"/>
      <c r="AE156" s="307" t="str">
        <f>IF(ISNUMBER($AD156),IF($AD156&gt;$AD$56,IF(OR(Bilanz!$BR156=PickLists!$S$6,Bilanz!$BX156=PickLists!$S$6),PickLists!$S$6,PickLists!$S$2),PickLists!$S$3),PickLists!$S$9)</f>
        <v>M1</v>
      </c>
      <c r="AF156" s="389"/>
      <c r="AG156" s="307" t="str">
        <f>IF(ISNUMBER($AF156),IF($AF156&gt;$AF$56,IF(OR(Bilanz!$BR156=PickLists!$S$6,Bilanz!$BX156=PickLists!$S$6),PickLists!$S$6,PickLists!$S$2),PickLists!$S$3),PickLists!$S$9)</f>
        <v>M1</v>
      </c>
      <c r="AH156" s="388"/>
      <c r="AI156" s="307" t="str">
        <f>IF(ISNUMBER($AH156),IF($AH156&gt;$AH$56,IF(OR(Bilanz!$BR156=PickLists!$S$6,Bilanz!$BX156=PickLists!$S$6),PickLists!$S$6,PickLists!$S$2),PickLists!$S$3),PickLists!$S$9)</f>
        <v>M1</v>
      </c>
      <c r="AJ156" s="234"/>
      <c r="AK156" s="234"/>
      <c r="AL156" s="234"/>
      <c r="AM156" s="234"/>
      <c r="AN156" s="234"/>
      <c r="AO156" s="234"/>
    </row>
    <row r="157" spans="1:41" x14ac:dyDescent="0.2">
      <c r="A157" s="324" t="s">
        <v>1449</v>
      </c>
      <c r="B157" s="360">
        <v>35165</v>
      </c>
      <c r="C157" s="361">
        <v>0.27083333333333298</v>
      </c>
      <c r="D157" s="360">
        <f t="shared" si="1"/>
        <v>35166</v>
      </c>
      <c r="E157" s="361">
        <v>0.27083333333333298</v>
      </c>
      <c r="F157" s="455" t="s">
        <v>2179</v>
      </c>
      <c r="G157" s="74" t="s">
        <v>507</v>
      </c>
      <c r="H157" s="53" t="s">
        <v>508</v>
      </c>
      <c r="I157" s="38"/>
      <c r="J157" s="52"/>
      <c r="K157" s="236">
        <v>0.5</v>
      </c>
      <c r="L157" s="307" t="str">
        <f>IF(ISNUMBER(K157),PickLists!$S$2,PickLists!$S$9)</f>
        <v>V0</v>
      </c>
      <c r="M157" s="393">
        <v>22.5</v>
      </c>
      <c r="N157" s="285">
        <f>IF(Data!M157&gt;0,Data!M157*0.023,"")</f>
        <v>0.51749999999999996</v>
      </c>
      <c r="O157" s="307" t="str">
        <f>IF(ISTEXT($A157),PickLists!$S$2,PickLists!$S$9)</f>
        <v>V0</v>
      </c>
      <c r="P157" s="456">
        <v>4.21</v>
      </c>
      <c r="Q157" s="307" t="str">
        <f>IF(ISTEXT($A157),PickLists!$S$2,PickLists!$S$9)</f>
        <v>V0</v>
      </c>
      <c r="R157" s="229">
        <v>164.1</v>
      </c>
      <c r="S157" s="307" t="str">
        <f>IF(ISTEXT($A157),PickLists!$S$2,PickLists!$S$9)</f>
        <v>V0</v>
      </c>
      <c r="T157" s="389">
        <v>0.76400000000000001</v>
      </c>
      <c r="U157" s="307" t="str">
        <f>IF(ISNUMBER($T157),IF($T157&gt;$T$56,IF(OR(Bilanz!$BR157=PickLists!$S$6,Bilanz!$BX157=PickLists!$S$6),PickLists!$S$6,PickLists!$S$2),PickLists!$S$3),PickLists!$S$9)</f>
        <v>V0</v>
      </c>
      <c r="V157" s="388">
        <v>7.4105280783807759</v>
      </c>
      <c r="W157" s="307" t="str">
        <f>IF(ISNUMBER($V157),IF($V157&gt;$V$56,IF(OR(Bilanz!$BR157=PickLists!$S$6,Bilanz!$BX157=PickLists!$S$6),PickLists!$S$6,PickLists!$S$2),PickLists!$S$3),PickLists!$S$9)</f>
        <v>V0</v>
      </c>
      <c r="X157" s="389">
        <v>7.4383860423476511</v>
      </c>
      <c r="Y157" s="307" t="str">
        <f>IF(ISNUMBER($X157),IF($X157&gt;$X$56,IF(OR(Bilanz!$BR157=PickLists!$S$6,Bilanz!$BX157=PickLists!$S$6),PickLists!$S$6,PickLists!$S$2),PickLists!$S$3),PickLists!$S$9)</f>
        <v>V0</v>
      </c>
      <c r="Z157" s="388">
        <v>0.32500000000000001</v>
      </c>
      <c r="AA157" s="307" t="str">
        <f>IF(ISNUMBER($Z157),IF($Z157&gt;$Z$56,IF(OR(Bilanz!$BR157=PickLists!$S$6,Bilanz!$BX157=PickLists!$S$6),PickLists!$S$6,PickLists!$S$2),PickLists!$S$3),PickLists!$S$9)</f>
        <v>V0</v>
      </c>
      <c r="AB157" s="389">
        <v>11.171816597372359</v>
      </c>
      <c r="AC157" s="307" t="str">
        <f>IF(ISNUMBER($AB157),IF($AB157&gt;$AB$56,IF(OR(Bilanz!$BR157=PickLists!$S$6,Bilanz!$BX157=PickLists!$S$6),PickLists!$S$6,PickLists!$S$2),PickLists!$S$3),PickLists!$S$9)</f>
        <v>V0</v>
      </c>
      <c r="AD157" s="388">
        <v>0.32900000000000001</v>
      </c>
      <c r="AE157" s="307" t="str">
        <f>IF(ISNUMBER($AD157),IF($AD157&gt;$AD$56,IF(OR(Bilanz!$BR157=PickLists!$S$6,Bilanz!$BX157=PickLists!$S$6),PickLists!$S$6,PickLists!$S$2),PickLists!$S$3),PickLists!$S$9)</f>
        <v>V0</v>
      </c>
      <c r="AF157" s="389">
        <v>0.34599999999999997</v>
      </c>
      <c r="AG157" s="307" t="str">
        <f>IF(ISNUMBER($AF157),IF($AF157&gt;$AF$56,IF(OR(Bilanz!$BR157=PickLists!$S$6,Bilanz!$BX157=PickLists!$S$6),PickLists!$S$6,PickLists!$S$2),PickLists!$S$3),PickLists!$S$9)</f>
        <v>V0</v>
      </c>
      <c r="AH157" s="388">
        <v>2.5059999999999998</v>
      </c>
      <c r="AI157" s="307" t="str">
        <f>IF(ISNUMBER($AH157),IF($AH157&gt;$AH$56,IF(OR(Bilanz!$BR157=PickLists!$S$6,Bilanz!$BX157=PickLists!$S$6),PickLists!$S$6,PickLists!$S$2),PickLists!$S$3),PickLists!$S$9)</f>
        <v>V0</v>
      </c>
      <c r="AJ157" s="234"/>
      <c r="AK157" s="234"/>
      <c r="AL157" s="234"/>
      <c r="AM157" s="234"/>
      <c r="AN157" s="234"/>
      <c r="AO157" s="234"/>
    </row>
    <row r="158" spans="1:41" x14ac:dyDescent="0.2">
      <c r="A158" s="324" t="s">
        <v>1450</v>
      </c>
      <c r="B158" s="360">
        <v>35166</v>
      </c>
      <c r="C158" s="361">
        <v>0.27083333333333298</v>
      </c>
      <c r="D158" s="360">
        <f t="shared" si="1"/>
        <v>35167</v>
      </c>
      <c r="E158" s="361">
        <v>0.27083333333333298</v>
      </c>
      <c r="F158" s="455" t="s">
        <v>2179</v>
      </c>
      <c r="G158" s="74" t="s">
        <v>507</v>
      </c>
      <c r="H158" s="53" t="s">
        <v>508</v>
      </c>
      <c r="I158" s="38"/>
      <c r="J158" s="52"/>
      <c r="K158" s="236">
        <v>14.9</v>
      </c>
      <c r="L158" s="307" t="str">
        <f>IF(ISNUMBER(K158),PickLists!$S$2,PickLists!$S$9)</f>
        <v>V0</v>
      </c>
      <c r="M158" s="393">
        <v>619</v>
      </c>
      <c r="N158" s="285">
        <f>IF(Data!M158&gt;0,Data!M158*0.023,"")</f>
        <v>14.237</v>
      </c>
      <c r="O158" s="307" t="str">
        <f>IF(ISTEXT($A158),PickLists!$S$2,PickLists!$S$9)</f>
        <v>V0</v>
      </c>
      <c r="P158" s="456">
        <v>4.71</v>
      </c>
      <c r="Q158" s="307" t="str">
        <f>IF(ISTEXT($A158),PickLists!$S$2,PickLists!$S$9)</f>
        <v>V0</v>
      </c>
      <c r="R158" s="229">
        <v>41.1</v>
      </c>
      <c r="S158" s="307" t="str">
        <f>IF(ISTEXT($A158),PickLists!$S$2,PickLists!$S$9)</f>
        <v>V0</v>
      </c>
      <c r="T158" s="389">
        <v>0.108</v>
      </c>
      <c r="U158" s="307" t="str">
        <f>IF(ISNUMBER($T158),IF($T158&gt;$T$56,IF(OR(Bilanz!$BR158=PickLists!$S$6,Bilanz!$BX158=PickLists!$S$6),PickLists!$S$6,PickLists!$S$2),PickLists!$S$3),PickLists!$S$9)</f>
        <v>V0</v>
      </c>
      <c r="V158" s="388">
        <v>1.7145529070236269</v>
      </c>
      <c r="W158" s="307" t="str">
        <f>IF(ISNUMBER($V158),IF($V158&gt;$V$56,IF(OR(Bilanz!$BR158=PickLists!$S$6,Bilanz!$BX158=PickLists!$S$6),PickLists!$S$6,PickLists!$S$2),PickLists!$S$3),PickLists!$S$9)</f>
        <v>V0</v>
      </c>
      <c r="X158" s="389">
        <v>1.6195220586704422</v>
      </c>
      <c r="Y158" s="307" t="str">
        <f>IF(ISNUMBER($X158),IF($X158&gt;$X$56,IF(OR(Bilanz!$BR158=PickLists!$S$6,Bilanz!$BX158=PickLists!$S$6),PickLists!$S$6,PickLists!$S$2),PickLists!$S$3),PickLists!$S$9)</f>
        <v>V0</v>
      </c>
      <c r="Z158" s="388">
        <v>4.3999999999999997E-2</v>
      </c>
      <c r="AA158" s="307" t="str">
        <f>IF(ISNUMBER($Z158),IF($Z158&gt;$Z$56,IF(OR(Bilanz!$BR158=PickLists!$S$6,Bilanz!$BX158=PickLists!$S$6),PickLists!$S$6,PickLists!$S$2),PickLists!$S$3),PickLists!$S$9)</f>
        <v>V0</v>
      </c>
      <c r="AB158" s="389">
        <v>2.7308367370696822</v>
      </c>
      <c r="AC158" s="307" t="str">
        <f>IF(ISNUMBER($AB158),IF($AB158&gt;$AB$56,IF(OR(Bilanz!$BR158=PickLists!$S$6,Bilanz!$BX158=PickLists!$S$6),PickLists!$S$6,PickLists!$S$2),PickLists!$S$3),PickLists!$S$9)</f>
        <v>V0</v>
      </c>
      <c r="AD158" s="388">
        <v>8.4000000000000005E-2</v>
      </c>
      <c r="AE158" s="307" t="str">
        <f>IF(ISNUMBER($AD158),IF($AD158&gt;$AD$56,IF(OR(Bilanz!$BR158=PickLists!$S$6,Bilanz!$BX158=PickLists!$S$6),PickLists!$S$6,PickLists!$S$2),PickLists!$S$3),PickLists!$S$9)</f>
        <v>V0</v>
      </c>
      <c r="AF158" s="389">
        <v>5.1999999999999998E-2</v>
      </c>
      <c r="AG158" s="307" t="str">
        <f>IF(ISNUMBER($AF158),IF($AF158&gt;$AF$56,IF(OR(Bilanz!$BR158=PickLists!$S$6,Bilanz!$BX158=PickLists!$S$6),PickLists!$S$6,PickLists!$S$2),PickLists!$S$3),PickLists!$S$9)</f>
        <v>V0</v>
      </c>
      <c r="AH158" s="388">
        <v>0.25600000000000001</v>
      </c>
      <c r="AI158" s="307" t="str">
        <f>IF(ISNUMBER($AH158),IF($AH158&gt;$AH$56,IF(OR(Bilanz!$BR158=PickLists!$S$6,Bilanz!$BX158=PickLists!$S$6),PickLists!$S$6,PickLists!$S$2),PickLists!$S$3),PickLists!$S$9)</f>
        <v>V0</v>
      </c>
      <c r="AJ158" s="233"/>
      <c r="AK158" s="234"/>
      <c r="AL158" s="234"/>
      <c r="AM158" s="234"/>
      <c r="AN158" s="234"/>
      <c r="AO158" s="234"/>
    </row>
    <row r="159" spans="1:41" x14ac:dyDescent="0.2">
      <c r="A159" s="324" t="s">
        <v>1451</v>
      </c>
      <c r="B159" s="360">
        <v>35167</v>
      </c>
      <c r="C159" s="361">
        <v>0.27083333333333298</v>
      </c>
      <c r="D159" s="360">
        <f t="shared" si="1"/>
        <v>35168</v>
      </c>
      <c r="E159" s="361">
        <v>0.27083333333333298</v>
      </c>
      <c r="F159" s="455" t="s">
        <v>2179</v>
      </c>
      <c r="G159" s="74" t="s">
        <v>444</v>
      </c>
      <c r="H159" s="53" t="s">
        <v>508</v>
      </c>
      <c r="I159" s="38"/>
      <c r="J159" s="52"/>
      <c r="K159" s="236">
        <v>7.6</v>
      </c>
      <c r="L159" s="307" t="str">
        <f>IF(ISNUMBER(K159),PickLists!$S$2,PickLists!$S$9)</f>
        <v>V0</v>
      </c>
      <c r="M159" s="393">
        <v>284.5</v>
      </c>
      <c r="N159" s="285">
        <f>IF(Data!M159&gt;0,Data!M159*0.023,"")</f>
        <v>6.5434999999999999</v>
      </c>
      <c r="O159" s="307" t="str">
        <f>IF(ISTEXT($A159),PickLists!$S$2,PickLists!$S$9)</f>
        <v>V0</v>
      </c>
      <c r="P159" s="456">
        <v>3.9</v>
      </c>
      <c r="Q159" s="307" t="str">
        <f>IF(ISTEXT($A159),PickLists!$S$2,PickLists!$S$9)</f>
        <v>V0</v>
      </c>
      <c r="R159" s="229">
        <v>81.8</v>
      </c>
      <c r="S159" s="307" t="str">
        <f>IF(ISTEXT($A159),PickLists!$S$2,PickLists!$S$9)</f>
        <v>V0</v>
      </c>
      <c r="T159" s="389">
        <v>0.17199999999999999</v>
      </c>
      <c r="U159" s="307" t="str">
        <f>IF(ISNUMBER($T159),IF($T159&gt;$T$56,IF(OR(Bilanz!$BR159=PickLists!$S$6,Bilanz!$BX159=PickLists!$S$6),PickLists!$S$6,PickLists!$S$2),PickLists!$S$3),PickLists!$S$9)</f>
        <v>V0</v>
      </c>
      <c r="V159" s="388">
        <v>2.2885554019837109</v>
      </c>
      <c r="W159" s="307" t="str">
        <f>IF(ISNUMBER($V159),IF($V159&gt;$V$56,IF(OR(Bilanz!$BR159=PickLists!$S$6,Bilanz!$BX159=PickLists!$S$6),PickLists!$S$6,PickLists!$S$2),PickLists!$S$3),PickLists!$S$9)</f>
        <v>V0</v>
      </c>
      <c r="X159" s="389">
        <v>2.134217651100331</v>
      </c>
      <c r="Y159" s="307" t="str">
        <f>IF(ISNUMBER($X159),IF($X159&gt;$X$56,IF(OR(Bilanz!$BR159=PickLists!$S$6,Bilanz!$BX159=PickLists!$S$6),PickLists!$S$6,PickLists!$S$2),PickLists!$S$3),PickLists!$S$9)</f>
        <v>V0</v>
      </c>
      <c r="Z159" s="388">
        <v>2.8000000000000001E-2</v>
      </c>
      <c r="AA159" s="307" t="str">
        <f>IF(ISNUMBER($Z159),IF($Z159&gt;$Z$56,IF(OR(Bilanz!$BR159=PickLists!$S$6,Bilanz!$BX159=PickLists!$S$6),PickLists!$S$6,PickLists!$S$2),PickLists!$S$3),PickLists!$S$9)</f>
        <v>V0</v>
      </c>
      <c r="AB159" s="389">
        <v>2.2090504739730585</v>
      </c>
      <c r="AC159" s="307" t="str">
        <f>IF(ISNUMBER($AB159),IF($AB159&gt;$AB$56,IF(OR(Bilanz!$BR159=PickLists!$S$6,Bilanz!$BX159=PickLists!$S$6),PickLists!$S$6,PickLists!$S$2),PickLists!$S$3),PickLists!$S$9)</f>
        <v>V0</v>
      </c>
      <c r="AD159" s="388">
        <v>6.9000000000000006E-2</v>
      </c>
      <c r="AE159" s="307" t="str">
        <f>IF(ISNUMBER($AD159),IF($AD159&gt;$AD$56,IF(OR(Bilanz!$BR159=PickLists!$S$6,Bilanz!$BX159=PickLists!$S$6),PickLists!$S$6,PickLists!$S$2),PickLists!$S$3),PickLists!$S$9)</f>
        <v>V0</v>
      </c>
      <c r="AF159" s="389">
        <v>3.5000000000000003E-2</v>
      </c>
      <c r="AG159" s="307" t="str">
        <f>IF(ISNUMBER($AF159),IF($AF159&gt;$AF$56,IF(OR(Bilanz!$BR159=PickLists!$S$6,Bilanz!$BX159=PickLists!$S$6),PickLists!$S$6,PickLists!$S$2),PickLists!$S$3),PickLists!$S$9)</f>
        <v>V0</v>
      </c>
      <c r="AH159" s="388">
        <v>0.151</v>
      </c>
      <c r="AI159" s="307" t="str">
        <f>IF(ISNUMBER($AH159),IF($AH159&gt;$AH$56,IF(OR(Bilanz!$BR159=PickLists!$S$6,Bilanz!$BX159=PickLists!$S$6),PickLists!$S$6,PickLists!$S$2),PickLists!$S$3),PickLists!$S$9)</f>
        <v>V0</v>
      </c>
      <c r="AJ159" s="233"/>
      <c r="AK159" s="234"/>
      <c r="AL159" s="234"/>
      <c r="AM159" s="234"/>
      <c r="AN159" s="234"/>
      <c r="AO159" s="234"/>
    </row>
    <row r="160" spans="1:41" x14ac:dyDescent="0.2">
      <c r="A160" s="324" t="s">
        <v>1452</v>
      </c>
      <c r="B160" s="360">
        <v>35168</v>
      </c>
      <c r="C160" s="361">
        <v>0.27083333333333298</v>
      </c>
      <c r="D160" s="360">
        <f t="shared" si="1"/>
        <v>35169</v>
      </c>
      <c r="E160" s="361">
        <v>0.27083333333333298</v>
      </c>
      <c r="F160" s="455" t="s">
        <v>2179</v>
      </c>
      <c r="G160" s="74" t="s">
        <v>442</v>
      </c>
      <c r="H160" s="53" t="s">
        <v>508</v>
      </c>
      <c r="I160" s="38"/>
      <c r="J160" s="52"/>
      <c r="K160" s="236">
        <v>3</v>
      </c>
      <c r="L160" s="307" t="str">
        <f>IF(ISNUMBER(K160),PickLists!$S$2,PickLists!$S$9)</f>
        <v>V0</v>
      </c>
      <c r="M160" s="393">
        <v>112.4</v>
      </c>
      <c r="N160" s="285">
        <f>IF(Data!M160&gt;0,Data!M160*0.023,"")</f>
        <v>2.5851999999999999</v>
      </c>
      <c r="O160" s="307" t="str">
        <f>IF(ISTEXT($A160),PickLists!$S$2,PickLists!$S$9)</f>
        <v>V0</v>
      </c>
      <c r="P160" s="456">
        <v>4.45</v>
      </c>
      <c r="Q160" s="307" t="str">
        <f>IF(ISTEXT($A160),PickLists!$S$2,PickLists!$S$9)</f>
        <v>V0</v>
      </c>
      <c r="R160" s="229">
        <v>21.8</v>
      </c>
      <c r="S160" s="307" t="str">
        <f>IF(ISTEXT($A160),PickLists!$S$2,PickLists!$S$9)</f>
        <v>V0</v>
      </c>
      <c r="T160" s="389">
        <v>2.4E-2</v>
      </c>
      <c r="U160" s="307" t="str">
        <f>IF(ISNUMBER($T160),IF($T160&gt;$T$56,IF(OR(Bilanz!$BR160=PickLists!$S$6,Bilanz!$BX160=PickLists!$S$6),PickLists!$S$6,PickLists!$S$2),PickLists!$S$3),PickLists!$S$9)</f>
        <v>V0</v>
      </c>
      <c r="V160" s="388">
        <v>0.623473784372228</v>
      </c>
      <c r="W160" s="307" t="str">
        <f>IF(ISNUMBER($V160),IF($V160&gt;$V$56,IF(OR(Bilanz!$BR160=PickLists!$S$6,Bilanz!$BX160=PickLists!$S$6),PickLists!$S$6,PickLists!$S$2),PickLists!$S$3),PickLists!$S$9)</f>
        <v>V0</v>
      </c>
      <c r="X160" s="389">
        <v>0.33144793987216592</v>
      </c>
      <c r="Y160" s="307" t="str">
        <f>IF(ISNUMBER($X160),IF($X160&gt;$X$56,IF(OR(Bilanz!$BR160=PickLists!$S$6,Bilanz!$BX160=PickLists!$S$6),PickLists!$S$6,PickLists!$S$2),PickLists!$S$3),PickLists!$S$9)</f>
        <v>V0</v>
      </c>
      <c r="Z160" s="388">
        <v>0.02</v>
      </c>
      <c r="AA160" s="307" t="str">
        <f>IF(ISNUMBER($Z160),IF($Z160&gt;$Z$56,IF(OR(Bilanz!$BR160=PickLists!$S$6,Bilanz!$BX160=PickLists!$S$6),PickLists!$S$6,PickLists!$S$2),PickLists!$S$3),PickLists!$S$9)</f>
        <v>V0</v>
      </c>
      <c r="AB160" s="389">
        <v>0.33621049392981872</v>
      </c>
      <c r="AC160" s="307" t="str">
        <f>IF(ISNUMBER($AB160),IF($AB160&gt;$AB$56,IF(OR(Bilanz!$BR160=PickLists!$S$6,Bilanz!$BX160=PickLists!$S$6),PickLists!$S$6,PickLists!$S$2),PickLists!$S$3),PickLists!$S$9)</f>
        <v>V0</v>
      </c>
      <c r="AD160" s="388">
        <v>1.4999999999999999E-2</v>
      </c>
      <c r="AE160" s="307" t="str">
        <f>IF(ISNUMBER($AD160),IF($AD160&gt;$AD$56,IF(OR(Bilanz!$BR160=PickLists!$S$6,Bilanz!$BX160=PickLists!$S$6),PickLists!$S$6,PickLists!$S$2),PickLists!$S$3),PickLists!$S$9)</f>
        <v>V0</v>
      </c>
      <c r="AF160" s="389">
        <v>8.9999999999999993E-3</v>
      </c>
      <c r="AG160" s="307" t="str">
        <f>IF(ISNUMBER($AF160),IF($AF160&gt;$AF$56,IF(OR(Bilanz!$BR160=PickLists!$S$6,Bilanz!$BX160=PickLists!$S$6),PickLists!$S$6,PickLists!$S$2),PickLists!$S$3),PickLists!$S$9)</f>
        <v>V0</v>
      </c>
      <c r="AH160" s="388">
        <v>6.5000000000000002E-2</v>
      </c>
      <c r="AI160" s="307" t="str">
        <f>IF(ISNUMBER($AH160),IF($AH160&gt;$AH$56,IF(OR(Bilanz!$BR160=PickLists!$S$6,Bilanz!$BX160=PickLists!$S$6),PickLists!$S$6,PickLists!$S$2),PickLists!$S$3),PickLists!$S$9)</f>
        <v>V0</v>
      </c>
      <c r="AJ160" s="233"/>
      <c r="AK160" s="234"/>
      <c r="AL160" s="234"/>
      <c r="AM160" s="234"/>
      <c r="AN160" s="234"/>
      <c r="AO160" s="234"/>
    </row>
    <row r="161" spans="1:41" x14ac:dyDescent="0.2">
      <c r="A161" s="324"/>
      <c r="B161" s="360">
        <v>35169</v>
      </c>
      <c r="C161" s="361">
        <v>0.27083333333333298</v>
      </c>
      <c r="D161" s="360">
        <f t="shared" si="1"/>
        <v>35170</v>
      </c>
      <c r="E161" s="361">
        <v>0.27083333333333298</v>
      </c>
      <c r="F161" s="455" t="s">
        <v>2179</v>
      </c>
      <c r="G161" s="74" t="s">
        <v>442</v>
      </c>
      <c r="H161" s="53"/>
      <c r="I161" s="38" t="s">
        <v>433</v>
      </c>
      <c r="J161" s="52"/>
      <c r="K161" s="236">
        <v>0.1</v>
      </c>
      <c r="L161" s="307" t="str">
        <f>IF(ISNUMBER(K161),PickLists!$S$2,PickLists!$S$9)</f>
        <v>V0</v>
      </c>
      <c r="M161" s="393"/>
      <c r="N161" s="285" t="str">
        <f>IF(Data!M161&gt;0,Data!M161*0.023,"")</f>
        <v/>
      </c>
      <c r="O161" s="307" t="str">
        <f>IF(ISTEXT($A161),PickLists!$S$2,PickLists!$S$9)</f>
        <v>M1</v>
      </c>
      <c r="P161" s="456"/>
      <c r="Q161" s="307" t="str">
        <f>IF(ISTEXT($A161),PickLists!$S$2,PickLists!$S$9)</f>
        <v>M1</v>
      </c>
      <c r="R161" s="229"/>
      <c r="S161" s="307" t="str">
        <f>IF(ISTEXT($A161),PickLists!$S$2,PickLists!$S$9)</f>
        <v>M1</v>
      </c>
      <c r="T161" s="389"/>
      <c r="U161" s="307" t="str">
        <f>IF(ISNUMBER($T161),IF($T161&gt;$T$56,IF(OR(Bilanz!$BR161=PickLists!$S$6,Bilanz!$BX161=PickLists!$S$6),PickLists!$S$6,PickLists!$S$2),PickLists!$S$3),PickLists!$S$9)</f>
        <v>M1</v>
      </c>
      <c r="V161" s="388"/>
      <c r="W161" s="307" t="str">
        <f>IF(ISNUMBER($V161),IF($V161&gt;$V$56,IF(OR(Bilanz!$BR161=PickLists!$S$6,Bilanz!$BX161=PickLists!$S$6),PickLists!$S$6,PickLists!$S$2),PickLists!$S$3),PickLists!$S$9)</f>
        <v>M1</v>
      </c>
      <c r="X161" s="389"/>
      <c r="Y161" s="307" t="str">
        <f>IF(ISNUMBER($X161),IF($X161&gt;$X$56,IF(OR(Bilanz!$BR161=PickLists!$S$6,Bilanz!$BX161=PickLists!$S$6),PickLists!$S$6,PickLists!$S$2),PickLists!$S$3),PickLists!$S$9)</f>
        <v>M1</v>
      </c>
      <c r="Z161" s="388"/>
      <c r="AA161" s="307" t="str">
        <f>IF(ISNUMBER($Z161),IF($Z161&gt;$Z$56,IF(OR(Bilanz!$BR161=PickLists!$S$6,Bilanz!$BX161=PickLists!$S$6),PickLists!$S$6,PickLists!$S$2),PickLists!$S$3),PickLists!$S$9)</f>
        <v>M1</v>
      </c>
      <c r="AB161" s="389"/>
      <c r="AC161" s="307" t="str">
        <f>IF(ISNUMBER($AB161),IF($AB161&gt;$AB$56,IF(OR(Bilanz!$BR161=PickLists!$S$6,Bilanz!$BX161=PickLists!$S$6),PickLists!$S$6,PickLists!$S$2),PickLists!$S$3),PickLists!$S$9)</f>
        <v>M1</v>
      </c>
      <c r="AD161" s="388"/>
      <c r="AE161" s="307" t="str">
        <f>IF(ISNUMBER($AD161),IF($AD161&gt;$AD$56,IF(OR(Bilanz!$BR161=PickLists!$S$6,Bilanz!$BX161=PickLists!$S$6),PickLists!$S$6,PickLists!$S$2),PickLists!$S$3),PickLists!$S$9)</f>
        <v>M1</v>
      </c>
      <c r="AF161" s="389"/>
      <c r="AG161" s="307" t="str">
        <f>IF(ISNUMBER($AF161),IF($AF161&gt;$AF$56,IF(OR(Bilanz!$BR161=PickLists!$S$6,Bilanz!$BX161=PickLists!$S$6),PickLists!$S$6,PickLists!$S$2),PickLists!$S$3),PickLists!$S$9)</f>
        <v>M1</v>
      </c>
      <c r="AH161" s="388"/>
      <c r="AI161" s="307" t="str">
        <f>IF(ISNUMBER($AH161),IF($AH161&gt;$AH$56,IF(OR(Bilanz!$BR161=PickLists!$S$6,Bilanz!$BX161=PickLists!$S$6),PickLists!$S$6,PickLists!$S$2),PickLists!$S$3),PickLists!$S$9)</f>
        <v>M1</v>
      </c>
      <c r="AJ161" s="233"/>
      <c r="AK161" s="234"/>
      <c r="AL161" s="234"/>
      <c r="AM161" s="234"/>
      <c r="AN161" s="234"/>
      <c r="AO161" s="234"/>
    </row>
    <row r="162" spans="1:41" x14ac:dyDescent="0.2">
      <c r="A162" s="324"/>
      <c r="B162" s="360">
        <v>35170</v>
      </c>
      <c r="C162" s="361">
        <v>0.27083333333333298</v>
      </c>
      <c r="D162" s="360">
        <f t="shared" si="1"/>
        <v>35171</v>
      </c>
      <c r="E162" s="361">
        <v>0.27083333333333298</v>
      </c>
      <c r="F162" s="455" t="s">
        <v>2179</v>
      </c>
      <c r="G162" s="74" t="s">
        <v>440</v>
      </c>
      <c r="H162" s="53"/>
      <c r="I162" s="38"/>
      <c r="J162" s="52"/>
      <c r="K162" s="236"/>
      <c r="L162" s="307" t="str">
        <f>IF(ISNUMBER(K162),PickLists!$S$2,PickLists!$S$9)</f>
        <v>M1</v>
      </c>
      <c r="M162" s="393"/>
      <c r="N162" s="285" t="str">
        <f>IF(Data!M162&gt;0,Data!M162*0.023,"")</f>
        <v/>
      </c>
      <c r="O162" s="307" t="str">
        <f>IF(ISTEXT($A162),PickLists!$S$2,PickLists!$S$9)</f>
        <v>M1</v>
      </c>
      <c r="P162" s="456"/>
      <c r="Q162" s="307" t="str">
        <f>IF(ISTEXT($A162),PickLists!$S$2,PickLists!$S$9)</f>
        <v>M1</v>
      </c>
      <c r="R162" s="229"/>
      <c r="S162" s="307" t="str">
        <f>IF(ISTEXT($A162),PickLists!$S$2,PickLists!$S$9)</f>
        <v>M1</v>
      </c>
      <c r="T162" s="389"/>
      <c r="U162" s="307" t="str">
        <f>IF(ISNUMBER($T162),IF($T162&gt;$T$56,IF(OR(Bilanz!$BR162=PickLists!$S$6,Bilanz!$BX162=PickLists!$S$6),PickLists!$S$6,PickLists!$S$2),PickLists!$S$3),PickLists!$S$9)</f>
        <v>M1</v>
      </c>
      <c r="V162" s="388"/>
      <c r="W162" s="307" t="str">
        <f>IF(ISNUMBER($V162),IF($V162&gt;$V$56,IF(OR(Bilanz!$BR162=PickLists!$S$6,Bilanz!$BX162=PickLists!$S$6),PickLists!$S$6,PickLists!$S$2),PickLists!$S$3),PickLists!$S$9)</f>
        <v>M1</v>
      </c>
      <c r="X162" s="389"/>
      <c r="Y162" s="307" t="str">
        <f>IF(ISNUMBER($X162),IF($X162&gt;$X$56,IF(OR(Bilanz!$BR162=PickLists!$S$6,Bilanz!$BX162=PickLists!$S$6),PickLists!$S$6,PickLists!$S$2),PickLists!$S$3),PickLists!$S$9)</f>
        <v>M1</v>
      </c>
      <c r="Z162" s="388"/>
      <c r="AA162" s="307" t="str">
        <f>IF(ISNUMBER($Z162),IF($Z162&gt;$Z$56,IF(OR(Bilanz!$BR162=PickLists!$S$6,Bilanz!$BX162=PickLists!$S$6),PickLists!$S$6,PickLists!$S$2),PickLists!$S$3),PickLists!$S$9)</f>
        <v>M1</v>
      </c>
      <c r="AB162" s="389"/>
      <c r="AC162" s="307" t="str">
        <f>IF(ISNUMBER($AB162),IF($AB162&gt;$AB$56,IF(OR(Bilanz!$BR162=PickLists!$S$6,Bilanz!$BX162=PickLists!$S$6),PickLists!$S$6,PickLists!$S$2),PickLists!$S$3),PickLists!$S$9)</f>
        <v>M1</v>
      </c>
      <c r="AD162" s="388"/>
      <c r="AE162" s="307" t="str">
        <f>IF(ISNUMBER($AD162),IF($AD162&gt;$AD$56,IF(OR(Bilanz!$BR162=PickLists!$S$6,Bilanz!$BX162=PickLists!$S$6),PickLists!$S$6,PickLists!$S$2),PickLists!$S$3),PickLists!$S$9)</f>
        <v>M1</v>
      </c>
      <c r="AF162" s="389"/>
      <c r="AG162" s="307" t="str">
        <f>IF(ISNUMBER($AF162),IF($AF162&gt;$AF$56,IF(OR(Bilanz!$BR162=PickLists!$S$6,Bilanz!$BX162=PickLists!$S$6),PickLists!$S$6,PickLists!$S$2),PickLists!$S$3),PickLists!$S$9)</f>
        <v>M1</v>
      </c>
      <c r="AH162" s="388"/>
      <c r="AI162" s="307" t="str">
        <f>IF(ISNUMBER($AH162),IF($AH162&gt;$AH$56,IF(OR(Bilanz!$BR162=PickLists!$S$6,Bilanz!$BX162=PickLists!$S$6),PickLists!$S$6,PickLists!$S$2),PickLists!$S$3),PickLists!$S$9)</f>
        <v>M1</v>
      </c>
      <c r="AJ162" s="233"/>
      <c r="AK162" s="234"/>
      <c r="AL162" s="234"/>
      <c r="AM162" s="234"/>
      <c r="AN162" s="234"/>
      <c r="AO162" s="234"/>
    </row>
    <row r="163" spans="1:41" x14ac:dyDescent="0.2">
      <c r="A163" s="324"/>
      <c r="B163" s="360">
        <v>35171</v>
      </c>
      <c r="C163" s="361">
        <v>0.27083333333333298</v>
      </c>
      <c r="D163" s="360">
        <f t="shared" si="1"/>
        <v>35172</v>
      </c>
      <c r="E163" s="361">
        <v>0.27083333333333298</v>
      </c>
      <c r="F163" s="455" t="s">
        <v>2179</v>
      </c>
      <c r="G163" s="74" t="s">
        <v>440</v>
      </c>
      <c r="H163" s="53"/>
      <c r="I163" s="38"/>
      <c r="J163" s="52"/>
      <c r="K163" s="236"/>
      <c r="L163" s="307" t="str">
        <f>IF(ISNUMBER(K163),PickLists!$S$2,PickLists!$S$9)</f>
        <v>M1</v>
      </c>
      <c r="M163" s="393"/>
      <c r="N163" s="285" t="str">
        <f>IF(Data!M163&gt;0,Data!M163*0.023,"")</f>
        <v/>
      </c>
      <c r="O163" s="307" t="str">
        <f>IF(ISTEXT($A163),PickLists!$S$2,PickLists!$S$9)</f>
        <v>M1</v>
      </c>
      <c r="P163" s="456"/>
      <c r="Q163" s="307" t="str">
        <f>IF(ISTEXT($A163),PickLists!$S$2,PickLists!$S$9)</f>
        <v>M1</v>
      </c>
      <c r="R163" s="229"/>
      <c r="S163" s="307" t="str">
        <f>IF(ISTEXT($A163),PickLists!$S$2,PickLists!$S$9)</f>
        <v>M1</v>
      </c>
      <c r="T163" s="389"/>
      <c r="U163" s="307" t="str">
        <f>IF(ISNUMBER($T163),IF($T163&gt;$T$56,IF(OR(Bilanz!$BR163=PickLists!$S$6,Bilanz!$BX163=PickLists!$S$6),PickLists!$S$6,PickLists!$S$2),PickLists!$S$3),PickLists!$S$9)</f>
        <v>M1</v>
      </c>
      <c r="V163" s="388"/>
      <c r="W163" s="307" t="str">
        <f>IF(ISNUMBER($V163),IF($V163&gt;$V$56,IF(OR(Bilanz!$BR163=PickLists!$S$6,Bilanz!$BX163=PickLists!$S$6),PickLists!$S$6,PickLists!$S$2),PickLists!$S$3),PickLists!$S$9)</f>
        <v>M1</v>
      </c>
      <c r="X163" s="389"/>
      <c r="Y163" s="307" t="str">
        <f>IF(ISNUMBER($X163),IF($X163&gt;$X$56,IF(OR(Bilanz!$BR163=PickLists!$S$6,Bilanz!$BX163=PickLists!$S$6),PickLists!$S$6,PickLists!$S$2),PickLists!$S$3),PickLists!$S$9)</f>
        <v>M1</v>
      </c>
      <c r="Z163" s="388"/>
      <c r="AA163" s="307" t="str">
        <f>IF(ISNUMBER($Z163),IF($Z163&gt;$Z$56,IF(OR(Bilanz!$BR163=PickLists!$S$6,Bilanz!$BX163=PickLists!$S$6),PickLists!$S$6,PickLists!$S$2),PickLists!$S$3),PickLists!$S$9)</f>
        <v>M1</v>
      </c>
      <c r="AB163" s="389"/>
      <c r="AC163" s="307" t="str">
        <f>IF(ISNUMBER($AB163),IF($AB163&gt;$AB$56,IF(OR(Bilanz!$BR163=PickLists!$S$6,Bilanz!$BX163=PickLists!$S$6),PickLists!$S$6,PickLists!$S$2),PickLists!$S$3),PickLists!$S$9)</f>
        <v>M1</v>
      </c>
      <c r="AD163" s="388"/>
      <c r="AE163" s="307" t="str">
        <f>IF(ISNUMBER($AD163),IF($AD163&gt;$AD$56,IF(OR(Bilanz!$BR163=PickLists!$S$6,Bilanz!$BX163=PickLists!$S$6),PickLists!$S$6,PickLists!$S$2),PickLists!$S$3),PickLists!$S$9)</f>
        <v>M1</v>
      </c>
      <c r="AF163" s="389"/>
      <c r="AG163" s="307" t="str">
        <f>IF(ISNUMBER($AF163),IF($AF163&gt;$AF$56,IF(OR(Bilanz!$BR163=PickLists!$S$6,Bilanz!$BX163=PickLists!$S$6),PickLists!$S$6,PickLists!$S$2),PickLists!$S$3),PickLists!$S$9)</f>
        <v>M1</v>
      </c>
      <c r="AH163" s="388"/>
      <c r="AI163" s="307" t="str">
        <f>IF(ISNUMBER($AH163),IF($AH163&gt;$AH$56,IF(OR(Bilanz!$BR163=PickLists!$S$6,Bilanz!$BX163=PickLists!$S$6),PickLists!$S$6,PickLists!$S$2),PickLists!$S$3),PickLists!$S$9)</f>
        <v>M1</v>
      </c>
      <c r="AJ163" s="233"/>
      <c r="AK163" s="234"/>
      <c r="AL163" s="234"/>
      <c r="AM163" s="234"/>
      <c r="AN163" s="234"/>
      <c r="AO163" s="234"/>
    </row>
    <row r="164" spans="1:41" x14ac:dyDescent="0.2">
      <c r="A164" s="324"/>
      <c r="B164" s="360">
        <v>35172</v>
      </c>
      <c r="C164" s="361">
        <v>0.27083333333333298</v>
      </c>
      <c r="D164" s="360">
        <f t="shared" si="1"/>
        <v>35173</v>
      </c>
      <c r="E164" s="361">
        <v>0.27083333333333298</v>
      </c>
      <c r="F164" s="455" t="s">
        <v>2179</v>
      </c>
      <c r="G164" s="74" t="s">
        <v>440</v>
      </c>
      <c r="H164" s="53"/>
      <c r="I164" s="38"/>
      <c r="J164" s="52"/>
      <c r="K164" s="236"/>
      <c r="L164" s="307" t="str">
        <f>IF(ISNUMBER(K164),PickLists!$S$2,PickLists!$S$9)</f>
        <v>M1</v>
      </c>
      <c r="M164" s="393"/>
      <c r="N164" s="285" t="str">
        <f>IF(Data!M164&gt;0,Data!M164*0.023,"")</f>
        <v/>
      </c>
      <c r="O164" s="307" t="str">
        <f>IF(ISTEXT($A164),PickLists!$S$2,PickLists!$S$9)</f>
        <v>M1</v>
      </c>
      <c r="P164" s="456"/>
      <c r="Q164" s="307" t="str">
        <f>IF(ISTEXT($A164),PickLists!$S$2,PickLists!$S$9)</f>
        <v>M1</v>
      </c>
      <c r="R164" s="229"/>
      <c r="S164" s="307" t="str">
        <f>IF(ISTEXT($A164),PickLists!$S$2,PickLists!$S$9)</f>
        <v>M1</v>
      </c>
      <c r="T164" s="389"/>
      <c r="U164" s="307" t="str">
        <f>IF(ISNUMBER($T164),IF($T164&gt;$T$56,IF(OR(Bilanz!$BR164=PickLists!$S$6,Bilanz!$BX164=PickLists!$S$6),PickLists!$S$6,PickLists!$S$2),PickLists!$S$3),PickLists!$S$9)</f>
        <v>M1</v>
      </c>
      <c r="V164" s="388"/>
      <c r="W164" s="307" t="str">
        <f>IF(ISNUMBER($V164),IF($V164&gt;$V$56,IF(OR(Bilanz!$BR164=PickLists!$S$6,Bilanz!$BX164=PickLists!$S$6),PickLists!$S$6,PickLists!$S$2),PickLists!$S$3),PickLists!$S$9)</f>
        <v>M1</v>
      </c>
      <c r="X164" s="389"/>
      <c r="Y164" s="307" t="str">
        <f>IF(ISNUMBER($X164),IF($X164&gt;$X$56,IF(OR(Bilanz!$BR164=PickLists!$S$6,Bilanz!$BX164=PickLists!$S$6),PickLists!$S$6,PickLists!$S$2),PickLists!$S$3),PickLists!$S$9)</f>
        <v>M1</v>
      </c>
      <c r="Z164" s="388"/>
      <c r="AA164" s="307" t="str">
        <f>IF(ISNUMBER($Z164),IF($Z164&gt;$Z$56,IF(OR(Bilanz!$BR164=PickLists!$S$6,Bilanz!$BX164=PickLists!$S$6),PickLists!$S$6,PickLists!$S$2),PickLists!$S$3),PickLists!$S$9)</f>
        <v>M1</v>
      </c>
      <c r="AB164" s="389"/>
      <c r="AC164" s="307" t="str">
        <f>IF(ISNUMBER($AB164),IF($AB164&gt;$AB$56,IF(OR(Bilanz!$BR164=PickLists!$S$6,Bilanz!$BX164=PickLists!$S$6),PickLists!$S$6,PickLists!$S$2),PickLists!$S$3),PickLists!$S$9)</f>
        <v>M1</v>
      </c>
      <c r="AD164" s="388"/>
      <c r="AE164" s="307" t="str">
        <f>IF(ISNUMBER($AD164),IF($AD164&gt;$AD$56,IF(OR(Bilanz!$BR164=PickLists!$S$6,Bilanz!$BX164=PickLists!$S$6),PickLists!$S$6,PickLists!$S$2),PickLists!$S$3),PickLists!$S$9)</f>
        <v>M1</v>
      </c>
      <c r="AF164" s="389"/>
      <c r="AG164" s="307" t="str">
        <f>IF(ISNUMBER($AF164),IF($AF164&gt;$AF$56,IF(OR(Bilanz!$BR164=PickLists!$S$6,Bilanz!$BX164=PickLists!$S$6),PickLists!$S$6,PickLists!$S$2),PickLists!$S$3),PickLists!$S$9)</f>
        <v>M1</v>
      </c>
      <c r="AH164" s="388"/>
      <c r="AI164" s="307" t="str">
        <f>IF(ISNUMBER($AH164),IF($AH164&gt;$AH$56,IF(OR(Bilanz!$BR164=PickLists!$S$6,Bilanz!$BX164=PickLists!$S$6),PickLists!$S$6,PickLists!$S$2),PickLists!$S$3),PickLists!$S$9)</f>
        <v>M1</v>
      </c>
      <c r="AJ164" s="233"/>
      <c r="AK164" s="234"/>
      <c r="AL164" s="234"/>
      <c r="AM164" s="234"/>
      <c r="AN164" s="234"/>
      <c r="AO164" s="234"/>
    </row>
    <row r="165" spans="1:41" x14ac:dyDescent="0.2">
      <c r="A165" s="324"/>
      <c r="B165" s="360">
        <v>35173</v>
      </c>
      <c r="C165" s="361">
        <v>0.27083333333333298</v>
      </c>
      <c r="D165" s="360">
        <f t="shared" si="1"/>
        <v>35174</v>
      </c>
      <c r="E165" s="361">
        <v>0.27083333333333298</v>
      </c>
      <c r="F165" s="455" t="s">
        <v>2179</v>
      </c>
      <c r="G165" s="74" t="s">
        <v>440</v>
      </c>
      <c r="H165" s="53"/>
      <c r="I165" s="38"/>
      <c r="J165" s="52"/>
      <c r="K165" s="236"/>
      <c r="L165" s="307" t="str">
        <f>IF(ISNUMBER(K165),PickLists!$S$2,PickLists!$S$9)</f>
        <v>M1</v>
      </c>
      <c r="M165" s="393"/>
      <c r="N165" s="285" t="str">
        <f>IF(Data!M165&gt;0,Data!M165*0.023,"")</f>
        <v/>
      </c>
      <c r="O165" s="307" t="str">
        <f>IF(ISTEXT($A165),PickLists!$S$2,PickLists!$S$9)</f>
        <v>M1</v>
      </c>
      <c r="P165" s="456"/>
      <c r="Q165" s="307" t="str">
        <f>IF(ISTEXT($A165),PickLists!$S$2,PickLists!$S$9)</f>
        <v>M1</v>
      </c>
      <c r="R165" s="229"/>
      <c r="S165" s="307" t="str">
        <f>IF(ISTEXT($A165),PickLists!$S$2,PickLists!$S$9)</f>
        <v>M1</v>
      </c>
      <c r="T165" s="389"/>
      <c r="U165" s="307" t="str">
        <f>IF(ISNUMBER($T165),IF($T165&gt;$T$56,IF(OR(Bilanz!$BR165=PickLists!$S$6,Bilanz!$BX165=PickLists!$S$6),PickLists!$S$6,PickLists!$S$2),PickLists!$S$3),PickLists!$S$9)</f>
        <v>M1</v>
      </c>
      <c r="V165" s="388"/>
      <c r="W165" s="307" t="str">
        <f>IF(ISNUMBER($V165),IF($V165&gt;$V$56,IF(OR(Bilanz!$BR165=PickLists!$S$6,Bilanz!$BX165=PickLists!$S$6),PickLists!$S$6,PickLists!$S$2),PickLists!$S$3),PickLists!$S$9)</f>
        <v>M1</v>
      </c>
      <c r="X165" s="389"/>
      <c r="Y165" s="307" t="str">
        <f>IF(ISNUMBER($X165),IF($X165&gt;$X$56,IF(OR(Bilanz!$BR165=PickLists!$S$6,Bilanz!$BX165=PickLists!$S$6),PickLists!$S$6,PickLists!$S$2),PickLists!$S$3),PickLists!$S$9)</f>
        <v>M1</v>
      </c>
      <c r="Z165" s="388"/>
      <c r="AA165" s="307" t="str">
        <f>IF(ISNUMBER($Z165),IF($Z165&gt;$Z$56,IF(OR(Bilanz!$BR165=PickLists!$S$6,Bilanz!$BX165=PickLists!$S$6),PickLists!$S$6,PickLists!$S$2),PickLists!$S$3),PickLists!$S$9)</f>
        <v>M1</v>
      </c>
      <c r="AB165" s="389"/>
      <c r="AC165" s="307" t="str">
        <f>IF(ISNUMBER($AB165),IF($AB165&gt;$AB$56,IF(OR(Bilanz!$BR165=PickLists!$S$6,Bilanz!$BX165=PickLists!$S$6),PickLists!$S$6,PickLists!$S$2),PickLists!$S$3),PickLists!$S$9)</f>
        <v>M1</v>
      </c>
      <c r="AD165" s="388"/>
      <c r="AE165" s="307" t="str">
        <f>IF(ISNUMBER($AD165),IF($AD165&gt;$AD$56,IF(OR(Bilanz!$BR165=PickLists!$S$6,Bilanz!$BX165=PickLists!$S$6),PickLists!$S$6,PickLists!$S$2),PickLists!$S$3),PickLists!$S$9)</f>
        <v>M1</v>
      </c>
      <c r="AF165" s="389"/>
      <c r="AG165" s="307" t="str">
        <f>IF(ISNUMBER($AF165),IF($AF165&gt;$AF$56,IF(OR(Bilanz!$BR165=PickLists!$S$6,Bilanz!$BX165=PickLists!$S$6),PickLists!$S$6,PickLists!$S$2),PickLists!$S$3),PickLists!$S$9)</f>
        <v>M1</v>
      </c>
      <c r="AH165" s="388"/>
      <c r="AI165" s="307" t="str">
        <f>IF(ISNUMBER($AH165),IF($AH165&gt;$AH$56,IF(OR(Bilanz!$BR165=PickLists!$S$6,Bilanz!$BX165=PickLists!$S$6),PickLists!$S$6,PickLists!$S$2),PickLists!$S$3),PickLists!$S$9)</f>
        <v>M1</v>
      </c>
      <c r="AJ165" s="233"/>
      <c r="AK165" s="234"/>
      <c r="AL165" s="234"/>
      <c r="AM165" s="234"/>
      <c r="AN165" s="234"/>
      <c r="AO165" s="234"/>
    </row>
    <row r="166" spans="1:41" x14ac:dyDescent="0.2">
      <c r="A166" s="324"/>
      <c r="B166" s="360">
        <v>35174</v>
      </c>
      <c r="C166" s="361">
        <v>0.27083333333333298</v>
      </c>
      <c r="D166" s="360">
        <f t="shared" si="1"/>
        <v>35175</v>
      </c>
      <c r="E166" s="361">
        <v>0.27083333333333298</v>
      </c>
      <c r="F166" s="455" t="s">
        <v>2179</v>
      </c>
      <c r="G166" s="74" t="s">
        <v>440</v>
      </c>
      <c r="H166" s="53"/>
      <c r="I166" s="38"/>
      <c r="J166" s="52"/>
      <c r="K166" s="236"/>
      <c r="L166" s="307" t="str">
        <f>IF(ISNUMBER(K166),PickLists!$S$2,PickLists!$S$9)</f>
        <v>M1</v>
      </c>
      <c r="M166" s="393"/>
      <c r="N166" s="285" t="str">
        <f>IF(Data!M166&gt;0,Data!M166*0.023,"")</f>
        <v/>
      </c>
      <c r="O166" s="307" t="str">
        <f>IF(ISTEXT($A166),PickLists!$S$2,PickLists!$S$9)</f>
        <v>M1</v>
      </c>
      <c r="P166" s="456"/>
      <c r="Q166" s="307" t="str">
        <f>IF(ISTEXT($A166),PickLists!$S$2,PickLists!$S$9)</f>
        <v>M1</v>
      </c>
      <c r="R166" s="229"/>
      <c r="S166" s="307" t="str">
        <f>IF(ISTEXT($A166),PickLists!$S$2,PickLists!$S$9)</f>
        <v>M1</v>
      </c>
      <c r="T166" s="389"/>
      <c r="U166" s="307" t="str">
        <f>IF(ISNUMBER($T166),IF($T166&gt;$T$56,IF(OR(Bilanz!$BR166=PickLists!$S$6,Bilanz!$BX166=PickLists!$S$6),PickLists!$S$6,PickLists!$S$2),PickLists!$S$3),PickLists!$S$9)</f>
        <v>M1</v>
      </c>
      <c r="V166" s="388"/>
      <c r="W166" s="307" t="str">
        <f>IF(ISNUMBER($V166),IF($V166&gt;$V$56,IF(OR(Bilanz!$BR166=PickLists!$S$6,Bilanz!$BX166=PickLists!$S$6),PickLists!$S$6,PickLists!$S$2),PickLists!$S$3),PickLists!$S$9)</f>
        <v>M1</v>
      </c>
      <c r="X166" s="389"/>
      <c r="Y166" s="307" t="str">
        <f>IF(ISNUMBER($X166),IF($X166&gt;$X$56,IF(OR(Bilanz!$BR166=PickLists!$S$6,Bilanz!$BX166=PickLists!$S$6),PickLists!$S$6,PickLists!$S$2),PickLists!$S$3),PickLists!$S$9)</f>
        <v>M1</v>
      </c>
      <c r="Z166" s="388"/>
      <c r="AA166" s="307" t="str">
        <f>IF(ISNUMBER($Z166),IF($Z166&gt;$Z$56,IF(OR(Bilanz!$BR166=PickLists!$S$6,Bilanz!$BX166=PickLists!$S$6),PickLists!$S$6,PickLists!$S$2),PickLists!$S$3),PickLists!$S$9)</f>
        <v>M1</v>
      </c>
      <c r="AB166" s="389"/>
      <c r="AC166" s="307" t="str">
        <f>IF(ISNUMBER($AB166),IF($AB166&gt;$AB$56,IF(OR(Bilanz!$BR166=PickLists!$S$6,Bilanz!$BX166=PickLists!$S$6),PickLists!$S$6,PickLists!$S$2),PickLists!$S$3),PickLists!$S$9)</f>
        <v>M1</v>
      </c>
      <c r="AD166" s="388"/>
      <c r="AE166" s="307" t="str">
        <f>IF(ISNUMBER($AD166),IF($AD166&gt;$AD$56,IF(OR(Bilanz!$BR166=PickLists!$S$6,Bilanz!$BX166=PickLists!$S$6),PickLists!$S$6,PickLists!$S$2),PickLists!$S$3),PickLists!$S$9)</f>
        <v>M1</v>
      </c>
      <c r="AF166" s="389"/>
      <c r="AG166" s="307" t="str">
        <f>IF(ISNUMBER($AF166),IF($AF166&gt;$AF$56,IF(OR(Bilanz!$BR166=PickLists!$S$6,Bilanz!$BX166=PickLists!$S$6),PickLists!$S$6,PickLists!$S$2),PickLists!$S$3),PickLists!$S$9)</f>
        <v>M1</v>
      </c>
      <c r="AH166" s="388"/>
      <c r="AI166" s="307" t="str">
        <f>IF(ISNUMBER($AH166),IF($AH166&gt;$AH$56,IF(OR(Bilanz!$BR166=PickLists!$S$6,Bilanz!$BX166=PickLists!$S$6),PickLists!$S$6,PickLists!$S$2),PickLists!$S$3),PickLists!$S$9)</f>
        <v>M1</v>
      </c>
      <c r="AJ166" s="233"/>
      <c r="AK166" s="234"/>
      <c r="AL166" s="234"/>
      <c r="AM166" s="234"/>
      <c r="AN166" s="234"/>
      <c r="AO166" s="234"/>
    </row>
    <row r="167" spans="1:41" x14ac:dyDescent="0.2">
      <c r="A167" s="324"/>
      <c r="B167" s="360">
        <v>35175</v>
      </c>
      <c r="C167" s="361">
        <v>0.27083333333333298</v>
      </c>
      <c r="D167" s="360">
        <f t="shared" si="1"/>
        <v>35176</v>
      </c>
      <c r="E167" s="361">
        <v>0.27083333333333298</v>
      </c>
      <c r="F167" s="455" t="s">
        <v>2179</v>
      </c>
      <c r="G167" s="74" t="s">
        <v>440</v>
      </c>
      <c r="H167" s="53"/>
      <c r="I167" s="38"/>
      <c r="J167" s="52"/>
      <c r="K167" s="236"/>
      <c r="L167" s="307" t="str">
        <f>IF(ISNUMBER(K167),PickLists!$S$2,PickLists!$S$9)</f>
        <v>M1</v>
      </c>
      <c r="M167" s="393"/>
      <c r="N167" s="285" t="str">
        <f>IF(Data!M167&gt;0,Data!M167*0.023,"")</f>
        <v/>
      </c>
      <c r="O167" s="307" t="str">
        <f>IF(ISTEXT($A167),PickLists!$S$2,PickLists!$S$9)</f>
        <v>M1</v>
      </c>
      <c r="P167" s="456"/>
      <c r="Q167" s="307" t="str">
        <f>IF(ISTEXT($A167),PickLists!$S$2,PickLists!$S$9)</f>
        <v>M1</v>
      </c>
      <c r="R167" s="229"/>
      <c r="S167" s="307" t="str">
        <f>IF(ISTEXT($A167),PickLists!$S$2,PickLists!$S$9)</f>
        <v>M1</v>
      </c>
      <c r="T167" s="389"/>
      <c r="U167" s="307" t="str">
        <f>IF(ISNUMBER($T167),IF($T167&gt;$T$56,IF(OR(Bilanz!$BR167=PickLists!$S$6,Bilanz!$BX167=PickLists!$S$6),PickLists!$S$6,PickLists!$S$2),PickLists!$S$3),PickLists!$S$9)</f>
        <v>M1</v>
      </c>
      <c r="V167" s="388"/>
      <c r="W167" s="307" t="str">
        <f>IF(ISNUMBER($V167),IF($V167&gt;$V$56,IF(OR(Bilanz!$BR167=PickLists!$S$6,Bilanz!$BX167=PickLists!$S$6),PickLists!$S$6,PickLists!$S$2),PickLists!$S$3),PickLists!$S$9)</f>
        <v>M1</v>
      </c>
      <c r="X167" s="389"/>
      <c r="Y167" s="307" t="str">
        <f>IF(ISNUMBER($X167),IF($X167&gt;$X$56,IF(OR(Bilanz!$BR167=PickLists!$S$6,Bilanz!$BX167=PickLists!$S$6),PickLists!$S$6,PickLists!$S$2),PickLists!$S$3),PickLists!$S$9)</f>
        <v>M1</v>
      </c>
      <c r="Z167" s="388"/>
      <c r="AA167" s="307" t="str">
        <f>IF(ISNUMBER($Z167),IF($Z167&gt;$Z$56,IF(OR(Bilanz!$BR167=PickLists!$S$6,Bilanz!$BX167=PickLists!$S$6),PickLists!$S$6,PickLists!$S$2),PickLists!$S$3),PickLists!$S$9)</f>
        <v>M1</v>
      </c>
      <c r="AB167" s="389"/>
      <c r="AC167" s="307" t="str">
        <f>IF(ISNUMBER($AB167),IF($AB167&gt;$AB$56,IF(OR(Bilanz!$BR167=PickLists!$S$6,Bilanz!$BX167=PickLists!$S$6),PickLists!$S$6,PickLists!$S$2),PickLists!$S$3),PickLists!$S$9)</f>
        <v>M1</v>
      </c>
      <c r="AD167" s="388"/>
      <c r="AE167" s="307" t="str">
        <f>IF(ISNUMBER($AD167),IF($AD167&gt;$AD$56,IF(OR(Bilanz!$BR167=PickLists!$S$6,Bilanz!$BX167=PickLists!$S$6),PickLists!$S$6,PickLists!$S$2),PickLists!$S$3),PickLists!$S$9)</f>
        <v>M1</v>
      </c>
      <c r="AF167" s="389"/>
      <c r="AG167" s="307" t="str">
        <f>IF(ISNUMBER($AF167),IF($AF167&gt;$AF$56,IF(OR(Bilanz!$BR167=PickLists!$S$6,Bilanz!$BX167=PickLists!$S$6),PickLists!$S$6,PickLists!$S$2),PickLists!$S$3),PickLists!$S$9)</f>
        <v>M1</v>
      </c>
      <c r="AH167" s="388"/>
      <c r="AI167" s="307" t="str">
        <f>IF(ISNUMBER($AH167),IF($AH167&gt;$AH$56,IF(OR(Bilanz!$BR167=PickLists!$S$6,Bilanz!$BX167=PickLists!$S$6),PickLists!$S$6,PickLists!$S$2),PickLists!$S$3),PickLists!$S$9)</f>
        <v>M1</v>
      </c>
      <c r="AJ167" s="233"/>
      <c r="AK167" s="234"/>
      <c r="AL167" s="234"/>
      <c r="AM167" s="234"/>
      <c r="AN167" s="234"/>
      <c r="AO167" s="234"/>
    </row>
    <row r="168" spans="1:41" x14ac:dyDescent="0.2">
      <c r="A168" s="324"/>
      <c r="B168" s="360">
        <v>35176</v>
      </c>
      <c r="C168" s="361">
        <v>0.27083333333333298</v>
      </c>
      <c r="D168" s="360">
        <f t="shared" si="1"/>
        <v>35177</v>
      </c>
      <c r="E168" s="361">
        <v>0.27083333333333298</v>
      </c>
      <c r="F168" s="455" t="s">
        <v>2179</v>
      </c>
      <c r="G168" s="74" t="s">
        <v>440</v>
      </c>
      <c r="H168" s="53"/>
      <c r="I168" s="38"/>
      <c r="J168" s="52"/>
      <c r="K168" s="236"/>
      <c r="L168" s="307" t="str">
        <f>IF(ISNUMBER(K168),PickLists!$S$2,PickLists!$S$9)</f>
        <v>M1</v>
      </c>
      <c r="M168" s="393"/>
      <c r="N168" s="285" t="str">
        <f>IF(Data!M168&gt;0,Data!M168*0.023,"")</f>
        <v/>
      </c>
      <c r="O168" s="307" t="str">
        <f>IF(ISTEXT($A168),PickLists!$S$2,PickLists!$S$9)</f>
        <v>M1</v>
      </c>
      <c r="P168" s="456"/>
      <c r="Q168" s="307" t="str">
        <f>IF(ISTEXT($A168),PickLists!$S$2,PickLists!$S$9)</f>
        <v>M1</v>
      </c>
      <c r="R168" s="229"/>
      <c r="S168" s="307" t="str">
        <f>IF(ISTEXT($A168),PickLists!$S$2,PickLists!$S$9)</f>
        <v>M1</v>
      </c>
      <c r="T168" s="389"/>
      <c r="U168" s="307" t="str">
        <f>IF(ISNUMBER($T168),IF($T168&gt;$T$56,IF(OR(Bilanz!$BR168=PickLists!$S$6,Bilanz!$BX168=PickLists!$S$6),PickLists!$S$6,PickLists!$S$2),PickLists!$S$3),PickLists!$S$9)</f>
        <v>M1</v>
      </c>
      <c r="V168" s="388"/>
      <c r="W168" s="307" t="str">
        <f>IF(ISNUMBER($V168),IF($V168&gt;$V$56,IF(OR(Bilanz!$BR168=PickLists!$S$6,Bilanz!$BX168=PickLists!$S$6),PickLists!$S$6,PickLists!$S$2),PickLists!$S$3),PickLists!$S$9)</f>
        <v>M1</v>
      </c>
      <c r="X168" s="389"/>
      <c r="Y168" s="307" t="str">
        <f>IF(ISNUMBER($X168),IF($X168&gt;$X$56,IF(OR(Bilanz!$BR168=PickLists!$S$6,Bilanz!$BX168=PickLists!$S$6),PickLists!$S$6,PickLists!$S$2),PickLists!$S$3),PickLists!$S$9)</f>
        <v>M1</v>
      </c>
      <c r="Z168" s="388"/>
      <c r="AA168" s="307" t="str">
        <f>IF(ISNUMBER($Z168),IF($Z168&gt;$Z$56,IF(OR(Bilanz!$BR168=PickLists!$S$6,Bilanz!$BX168=PickLists!$S$6),PickLists!$S$6,PickLists!$S$2),PickLists!$S$3),PickLists!$S$9)</f>
        <v>M1</v>
      </c>
      <c r="AB168" s="389"/>
      <c r="AC168" s="307" t="str">
        <f>IF(ISNUMBER($AB168),IF($AB168&gt;$AB$56,IF(OR(Bilanz!$BR168=PickLists!$S$6,Bilanz!$BX168=PickLists!$S$6),PickLists!$S$6,PickLists!$S$2),PickLists!$S$3),PickLists!$S$9)</f>
        <v>M1</v>
      </c>
      <c r="AD168" s="388"/>
      <c r="AE168" s="307" t="str">
        <f>IF(ISNUMBER($AD168),IF($AD168&gt;$AD$56,IF(OR(Bilanz!$BR168=PickLists!$S$6,Bilanz!$BX168=PickLists!$S$6),PickLists!$S$6,PickLists!$S$2),PickLists!$S$3),PickLists!$S$9)</f>
        <v>M1</v>
      </c>
      <c r="AF168" s="389"/>
      <c r="AG168" s="307" t="str">
        <f>IF(ISNUMBER($AF168),IF($AF168&gt;$AF$56,IF(OR(Bilanz!$BR168=PickLists!$S$6,Bilanz!$BX168=PickLists!$S$6),PickLists!$S$6,PickLists!$S$2),PickLists!$S$3),PickLists!$S$9)</f>
        <v>M1</v>
      </c>
      <c r="AH168" s="388"/>
      <c r="AI168" s="307" t="str">
        <f>IF(ISNUMBER($AH168),IF($AH168&gt;$AH$56,IF(OR(Bilanz!$BR168=PickLists!$S$6,Bilanz!$BX168=PickLists!$S$6),PickLists!$S$6,PickLists!$S$2),PickLists!$S$3),PickLists!$S$9)</f>
        <v>M1</v>
      </c>
      <c r="AJ168" s="233"/>
      <c r="AK168" s="234"/>
      <c r="AL168" s="234"/>
      <c r="AM168" s="234"/>
      <c r="AN168" s="234"/>
      <c r="AO168" s="234"/>
    </row>
    <row r="169" spans="1:41" x14ac:dyDescent="0.2">
      <c r="A169" s="324"/>
      <c r="B169" s="360">
        <v>35177</v>
      </c>
      <c r="C169" s="361">
        <v>0.27083333333333298</v>
      </c>
      <c r="D169" s="360">
        <f t="shared" si="1"/>
        <v>35178</v>
      </c>
      <c r="E169" s="361">
        <v>0.27083333333333298</v>
      </c>
      <c r="F169" s="455" t="s">
        <v>2179</v>
      </c>
      <c r="G169" s="74" t="s">
        <v>440</v>
      </c>
      <c r="H169" s="53"/>
      <c r="I169" s="38"/>
      <c r="J169" s="52"/>
      <c r="K169" s="236"/>
      <c r="L169" s="307" t="str">
        <f>IF(ISNUMBER(K169),PickLists!$S$2,PickLists!$S$9)</f>
        <v>M1</v>
      </c>
      <c r="M169" s="393"/>
      <c r="N169" s="285" t="str">
        <f>IF(Data!M169&gt;0,Data!M169*0.023,"")</f>
        <v/>
      </c>
      <c r="O169" s="307" t="str">
        <f>IF(ISTEXT($A169),PickLists!$S$2,PickLists!$S$9)</f>
        <v>M1</v>
      </c>
      <c r="P169" s="456"/>
      <c r="Q169" s="307" t="str">
        <f>IF(ISTEXT($A169),PickLists!$S$2,PickLists!$S$9)</f>
        <v>M1</v>
      </c>
      <c r="R169" s="229"/>
      <c r="S169" s="307" t="str">
        <f>IF(ISTEXT($A169),PickLists!$S$2,PickLists!$S$9)</f>
        <v>M1</v>
      </c>
      <c r="T169" s="389"/>
      <c r="U169" s="307" t="str">
        <f>IF(ISNUMBER($T169),IF($T169&gt;$T$56,IF(OR(Bilanz!$BR169=PickLists!$S$6,Bilanz!$BX169=PickLists!$S$6),PickLists!$S$6,PickLists!$S$2),PickLists!$S$3),PickLists!$S$9)</f>
        <v>M1</v>
      </c>
      <c r="V169" s="388"/>
      <c r="W169" s="307" t="str">
        <f>IF(ISNUMBER($V169),IF($V169&gt;$V$56,IF(OR(Bilanz!$BR169=PickLists!$S$6,Bilanz!$BX169=PickLists!$S$6),PickLists!$S$6,PickLists!$S$2),PickLists!$S$3),PickLists!$S$9)</f>
        <v>M1</v>
      </c>
      <c r="X169" s="389"/>
      <c r="Y169" s="307" t="str">
        <f>IF(ISNUMBER($X169),IF($X169&gt;$X$56,IF(OR(Bilanz!$BR169=PickLists!$S$6,Bilanz!$BX169=PickLists!$S$6),PickLists!$S$6,PickLists!$S$2),PickLists!$S$3),PickLists!$S$9)</f>
        <v>M1</v>
      </c>
      <c r="Z169" s="388"/>
      <c r="AA169" s="307" t="str">
        <f>IF(ISNUMBER($Z169),IF($Z169&gt;$Z$56,IF(OR(Bilanz!$BR169=PickLists!$S$6,Bilanz!$BX169=PickLists!$S$6),PickLists!$S$6,PickLists!$S$2),PickLists!$S$3),PickLists!$S$9)</f>
        <v>M1</v>
      </c>
      <c r="AB169" s="389"/>
      <c r="AC169" s="307" t="str">
        <f>IF(ISNUMBER($AB169),IF($AB169&gt;$AB$56,IF(OR(Bilanz!$BR169=PickLists!$S$6,Bilanz!$BX169=PickLists!$S$6),PickLists!$S$6,PickLists!$S$2),PickLists!$S$3),PickLists!$S$9)</f>
        <v>M1</v>
      </c>
      <c r="AD169" s="388"/>
      <c r="AE169" s="307" t="str">
        <f>IF(ISNUMBER($AD169),IF($AD169&gt;$AD$56,IF(OR(Bilanz!$BR169=PickLists!$S$6,Bilanz!$BX169=PickLists!$S$6),PickLists!$S$6,PickLists!$S$2),PickLists!$S$3),PickLists!$S$9)</f>
        <v>M1</v>
      </c>
      <c r="AF169" s="389"/>
      <c r="AG169" s="307" t="str">
        <f>IF(ISNUMBER($AF169),IF($AF169&gt;$AF$56,IF(OR(Bilanz!$BR169=PickLists!$S$6,Bilanz!$BX169=PickLists!$S$6),PickLists!$S$6,PickLists!$S$2),PickLists!$S$3),PickLists!$S$9)</f>
        <v>M1</v>
      </c>
      <c r="AH169" s="388"/>
      <c r="AI169" s="307" t="str">
        <f>IF(ISNUMBER($AH169),IF($AH169&gt;$AH$56,IF(OR(Bilanz!$BR169=PickLists!$S$6,Bilanz!$BX169=PickLists!$S$6),PickLists!$S$6,PickLists!$S$2),PickLists!$S$3),PickLists!$S$9)</f>
        <v>M1</v>
      </c>
      <c r="AJ169" s="233"/>
      <c r="AK169" s="234"/>
      <c r="AL169" s="234"/>
      <c r="AM169" s="234"/>
      <c r="AN169" s="234"/>
      <c r="AO169" s="234"/>
    </row>
    <row r="170" spans="1:41" x14ac:dyDescent="0.2">
      <c r="A170" s="324" t="s">
        <v>1453</v>
      </c>
      <c r="B170" s="360">
        <v>35178</v>
      </c>
      <c r="C170" s="361">
        <v>0.27083333333333298</v>
      </c>
      <c r="D170" s="360">
        <f t="shared" si="1"/>
        <v>35179</v>
      </c>
      <c r="E170" s="361">
        <v>0.27083333333333298</v>
      </c>
      <c r="F170" s="455" t="s">
        <v>2179</v>
      </c>
      <c r="G170" s="74" t="s">
        <v>507</v>
      </c>
      <c r="H170" s="53" t="s">
        <v>508</v>
      </c>
      <c r="I170" s="38"/>
      <c r="J170" s="52"/>
      <c r="K170" s="236">
        <v>2.9</v>
      </c>
      <c r="L170" s="307" t="str">
        <f>IF(ISNUMBER(K170),PickLists!$S$2,PickLists!$S$9)</f>
        <v>V0</v>
      </c>
      <c r="M170" s="393">
        <v>136.4</v>
      </c>
      <c r="N170" s="285">
        <f>IF(Data!M170&gt;0,Data!M170*0.023,"")</f>
        <v>3.1372</v>
      </c>
      <c r="O170" s="307" t="str">
        <f>IF(ISTEXT($A170),PickLists!$S$2,PickLists!$S$9)</f>
        <v>V0</v>
      </c>
      <c r="P170" s="456">
        <v>6.52</v>
      </c>
      <c r="Q170" s="307" t="str">
        <f>IF(ISTEXT($A170),PickLists!$S$2,PickLists!$S$9)</f>
        <v>V0</v>
      </c>
      <c r="R170" s="229">
        <v>26.6</v>
      </c>
      <c r="S170" s="307" t="str">
        <f>IF(ISTEXT($A170),PickLists!$S$2,PickLists!$S$9)</f>
        <v>V0</v>
      </c>
      <c r="T170" s="389">
        <v>0.112</v>
      </c>
      <c r="U170" s="307" t="str">
        <f>IF(ISNUMBER($T170),IF($T170&gt;$T$56,IF(OR(Bilanz!$BR170=PickLists!$S$6,Bilanz!$BX170=PickLists!$S$6),PickLists!$S$6,PickLists!$S$2),PickLists!$S$3),PickLists!$S$9)</f>
        <v>V0</v>
      </c>
      <c r="V170" s="388">
        <v>1.0836245447947743</v>
      </c>
      <c r="W170" s="307" t="str">
        <f>IF(ISNUMBER($V170),IF($V170&gt;$V$56,IF(OR(Bilanz!$BR170=PickLists!$S$6,Bilanz!$BX170=PickLists!$S$6),PickLists!$S$6,PickLists!$S$2),PickLists!$S$3),PickLists!$S$9)</f>
        <v>V0</v>
      </c>
      <c r="X170" s="389">
        <v>0.91623826278861575</v>
      </c>
      <c r="Y170" s="307" t="str">
        <f>IF(ISNUMBER($X170),IF($X170&gt;$X$56,IF(OR(Bilanz!$BR170=PickLists!$S$6,Bilanz!$BX170=PickLists!$S$6),PickLists!$S$6,PickLists!$S$2),PickLists!$S$3),PickLists!$S$9)</f>
        <v>V0</v>
      </c>
      <c r="Z170" s="388">
        <v>8.8999999999999996E-2</v>
      </c>
      <c r="AA170" s="307" t="str">
        <f>IF(ISNUMBER($Z170),IF($Z170&gt;$Z$56,IF(OR(Bilanz!$BR170=PickLists!$S$6,Bilanz!$BX170=PickLists!$S$6),PickLists!$S$6,PickLists!$S$2),PickLists!$S$3),PickLists!$S$9)</f>
        <v>V0</v>
      </c>
      <c r="AB170" s="389">
        <v>1.7776656402168061</v>
      </c>
      <c r="AC170" s="307" t="str">
        <f>IF(ISNUMBER($AB170),IF($AB170&gt;$AB$56,IF(OR(Bilanz!$BR170=PickLists!$S$6,Bilanz!$BX170=PickLists!$S$6),PickLists!$S$6,PickLists!$S$2),PickLists!$S$3),PickLists!$S$9)</f>
        <v>V0</v>
      </c>
      <c r="AD170" s="388">
        <v>0.11799999999999999</v>
      </c>
      <c r="AE170" s="307" t="str">
        <f>IF(ISNUMBER($AD170),IF($AD170&gt;$AD$56,IF(OR(Bilanz!$BR170=PickLists!$S$6,Bilanz!$BX170=PickLists!$S$6),PickLists!$S$6,PickLists!$S$2),PickLists!$S$3),PickLists!$S$9)</f>
        <v>V0</v>
      </c>
      <c r="AF170" s="389">
        <v>0.18099999999999999</v>
      </c>
      <c r="AG170" s="307" t="str">
        <f>IF(ISNUMBER($AF170),IF($AF170&gt;$AF$56,IF(OR(Bilanz!$BR170=PickLists!$S$6,Bilanz!$BX170=PickLists!$S$6),PickLists!$S$6,PickLists!$S$2),PickLists!$S$3),PickLists!$S$9)</f>
        <v>V0</v>
      </c>
      <c r="AH170" s="388">
        <v>0.96799999999999997</v>
      </c>
      <c r="AI170" s="307" t="str">
        <f>IF(ISNUMBER($AH170),IF($AH170&gt;$AH$56,IF(OR(Bilanz!$BR170=PickLists!$S$6,Bilanz!$BX170=PickLists!$S$6),PickLists!$S$6,PickLists!$S$2),PickLists!$S$3),PickLists!$S$9)</f>
        <v>V0</v>
      </c>
      <c r="AJ170" s="233"/>
      <c r="AK170" s="234"/>
      <c r="AL170" s="234"/>
      <c r="AM170" s="234"/>
      <c r="AN170" s="234"/>
      <c r="AO170" s="234"/>
    </row>
    <row r="171" spans="1:41" x14ac:dyDescent="0.2">
      <c r="A171" s="324"/>
      <c r="B171" s="360">
        <v>35179</v>
      </c>
      <c r="C171" s="361">
        <v>0.27083333333333298</v>
      </c>
      <c r="D171" s="360">
        <f t="shared" si="1"/>
        <v>35180</v>
      </c>
      <c r="E171" s="361">
        <v>0.27083333333333298</v>
      </c>
      <c r="F171" s="455" t="s">
        <v>2179</v>
      </c>
      <c r="G171" s="74" t="s">
        <v>507</v>
      </c>
      <c r="H171" s="53"/>
      <c r="I171" s="38" t="s">
        <v>433</v>
      </c>
      <c r="J171" s="52"/>
      <c r="K171" s="236">
        <v>0.2</v>
      </c>
      <c r="L171" s="307" t="str">
        <f>IF(ISNUMBER(K171),PickLists!$S$2,PickLists!$S$9)</f>
        <v>V0</v>
      </c>
      <c r="M171" s="393"/>
      <c r="N171" s="285" t="str">
        <f>IF(Data!M171&gt;0,Data!M171*0.023,"")</f>
        <v/>
      </c>
      <c r="O171" s="307" t="str">
        <f>IF(ISTEXT($A171),PickLists!$S$2,PickLists!$S$9)</f>
        <v>M1</v>
      </c>
      <c r="P171" s="456"/>
      <c r="Q171" s="307" t="str">
        <f>IF(ISTEXT($A171),PickLists!$S$2,PickLists!$S$9)</f>
        <v>M1</v>
      </c>
      <c r="R171" s="229"/>
      <c r="S171" s="307" t="str">
        <f>IF(ISTEXT($A171),PickLists!$S$2,PickLists!$S$9)</f>
        <v>M1</v>
      </c>
      <c r="T171" s="389"/>
      <c r="U171" s="307" t="str">
        <f>IF(ISNUMBER($T171),IF($T171&gt;$T$56,IF(OR(Bilanz!$BR171=PickLists!$S$6,Bilanz!$BX171=PickLists!$S$6),PickLists!$S$6,PickLists!$S$2),PickLists!$S$3),PickLists!$S$9)</f>
        <v>M1</v>
      </c>
      <c r="V171" s="388"/>
      <c r="W171" s="307" t="str">
        <f>IF(ISNUMBER($V171),IF($V171&gt;$V$56,IF(OR(Bilanz!$BR171=PickLists!$S$6,Bilanz!$BX171=PickLists!$S$6),PickLists!$S$6,PickLists!$S$2),PickLists!$S$3),PickLists!$S$9)</f>
        <v>M1</v>
      </c>
      <c r="X171" s="389"/>
      <c r="Y171" s="307" t="str">
        <f>IF(ISNUMBER($X171),IF($X171&gt;$X$56,IF(OR(Bilanz!$BR171=PickLists!$S$6,Bilanz!$BX171=PickLists!$S$6),PickLists!$S$6,PickLists!$S$2),PickLists!$S$3),PickLists!$S$9)</f>
        <v>M1</v>
      </c>
      <c r="Z171" s="388"/>
      <c r="AA171" s="307" t="str">
        <f>IF(ISNUMBER($Z171),IF($Z171&gt;$Z$56,IF(OR(Bilanz!$BR171=PickLists!$S$6,Bilanz!$BX171=PickLists!$S$6),PickLists!$S$6,PickLists!$S$2),PickLists!$S$3),PickLists!$S$9)</f>
        <v>M1</v>
      </c>
      <c r="AB171" s="389"/>
      <c r="AC171" s="307" t="str">
        <f>IF(ISNUMBER($AB171),IF($AB171&gt;$AB$56,IF(OR(Bilanz!$BR171=PickLists!$S$6,Bilanz!$BX171=PickLists!$S$6),PickLists!$S$6,PickLists!$S$2),PickLists!$S$3),PickLists!$S$9)</f>
        <v>M1</v>
      </c>
      <c r="AD171" s="388"/>
      <c r="AE171" s="307" t="str">
        <f>IF(ISNUMBER($AD171),IF($AD171&gt;$AD$56,IF(OR(Bilanz!$BR171=PickLists!$S$6,Bilanz!$BX171=PickLists!$S$6),PickLists!$S$6,PickLists!$S$2),PickLists!$S$3),PickLists!$S$9)</f>
        <v>M1</v>
      </c>
      <c r="AF171" s="389"/>
      <c r="AG171" s="307" t="str">
        <f>IF(ISNUMBER($AF171),IF($AF171&gt;$AF$56,IF(OR(Bilanz!$BR171=PickLists!$S$6,Bilanz!$BX171=PickLists!$S$6),PickLists!$S$6,PickLists!$S$2),PickLists!$S$3),PickLists!$S$9)</f>
        <v>M1</v>
      </c>
      <c r="AH171" s="388"/>
      <c r="AI171" s="307" t="str">
        <f>IF(ISNUMBER($AH171),IF($AH171&gt;$AH$56,IF(OR(Bilanz!$BR171=PickLists!$S$6,Bilanz!$BX171=PickLists!$S$6),PickLists!$S$6,PickLists!$S$2),PickLists!$S$3),PickLists!$S$9)</f>
        <v>M1</v>
      </c>
      <c r="AJ171" s="233"/>
      <c r="AK171" s="234"/>
      <c r="AL171" s="234"/>
      <c r="AM171" s="234"/>
      <c r="AN171" s="234"/>
      <c r="AO171" s="234"/>
    </row>
    <row r="172" spans="1:41" x14ac:dyDescent="0.2">
      <c r="A172" s="324"/>
      <c r="B172" s="360">
        <v>35180</v>
      </c>
      <c r="C172" s="361">
        <v>0.27083333333333298</v>
      </c>
      <c r="D172" s="360">
        <f t="shared" si="1"/>
        <v>35181</v>
      </c>
      <c r="E172" s="361">
        <v>0.27083333333333298</v>
      </c>
      <c r="F172" s="455" t="s">
        <v>2179</v>
      </c>
      <c r="G172" s="74" t="s">
        <v>440</v>
      </c>
      <c r="H172" s="53"/>
      <c r="I172" s="38"/>
      <c r="J172" s="52"/>
      <c r="K172" s="236"/>
      <c r="L172" s="307" t="str">
        <f>IF(ISNUMBER(K172),PickLists!$S$2,PickLists!$S$9)</f>
        <v>M1</v>
      </c>
      <c r="M172" s="393"/>
      <c r="N172" s="285" t="str">
        <f>IF(Data!M172&gt;0,Data!M172*0.023,"")</f>
        <v/>
      </c>
      <c r="O172" s="307" t="str">
        <f>IF(ISTEXT($A172),PickLists!$S$2,PickLists!$S$9)</f>
        <v>M1</v>
      </c>
      <c r="P172" s="456"/>
      <c r="Q172" s="307" t="str">
        <f>IF(ISTEXT($A172),PickLists!$S$2,PickLists!$S$9)</f>
        <v>M1</v>
      </c>
      <c r="R172" s="229"/>
      <c r="S172" s="307" t="str">
        <f>IF(ISTEXT($A172),PickLists!$S$2,PickLists!$S$9)</f>
        <v>M1</v>
      </c>
      <c r="T172" s="389"/>
      <c r="U172" s="307" t="str">
        <f>IF(ISNUMBER($T172),IF($T172&gt;$T$56,IF(OR(Bilanz!$BR172=PickLists!$S$6,Bilanz!$BX172=PickLists!$S$6),PickLists!$S$6,PickLists!$S$2),PickLists!$S$3),PickLists!$S$9)</f>
        <v>M1</v>
      </c>
      <c r="V172" s="388"/>
      <c r="W172" s="307" t="str">
        <f>IF(ISNUMBER($V172),IF($V172&gt;$V$56,IF(OR(Bilanz!$BR172=PickLists!$S$6,Bilanz!$BX172=PickLists!$S$6),PickLists!$S$6,PickLists!$S$2),PickLists!$S$3),PickLists!$S$9)</f>
        <v>M1</v>
      </c>
      <c r="X172" s="389"/>
      <c r="Y172" s="307" t="str">
        <f>IF(ISNUMBER($X172),IF($X172&gt;$X$56,IF(OR(Bilanz!$BR172=PickLists!$S$6,Bilanz!$BX172=PickLists!$S$6),PickLists!$S$6,PickLists!$S$2),PickLists!$S$3),PickLists!$S$9)</f>
        <v>M1</v>
      </c>
      <c r="Z172" s="388"/>
      <c r="AA172" s="307" t="str">
        <f>IF(ISNUMBER($Z172),IF($Z172&gt;$Z$56,IF(OR(Bilanz!$BR172=PickLists!$S$6,Bilanz!$BX172=PickLists!$S$6),PickLists!$S$6,PickLists!$S$2),PickLists!$S$3),PickLists!$S$9)</f>
        <v>M1</v>
      </c>
      <c r="AB172" s="389"/>
      <c r="AC172" s="307" t="str">
        <f>IF(ISNUMBER($AB172),IF($AB172&gt;$AB$56,IF(OR(Bilanz!$BR172=PickLists!$S$6,Bilanz!$BX172=PickLists!$S$6),PickLists!$S$6,PickLists!$S$2),PickLists!$S$3),PickLists!$S$9)</f>
        <v>M1</v>
      </c>
      <c r="AD172" s="388"/>
      <c r="AE172" s="307" t="str">
        <f>IF(ISNUMBER($AD172),IF($AD172&gt;$AD$56,IF(OR(Bilanz!$BR172=PickLists!$S$6,Bilanz!$BX172=PickLists!$S$6),PickLists!$S$6,PickLists!$S$2),PickLists!$S$3),PickLists!$S$9)</f>
        <v>M1</v>
      </c>
      <c r="AF172" s="389"/>
      <c r="AG172" s="307" t="str">
        <f>IF(ISNUMBER($AF172),IF($AF172&gt;$AF$56,IF(OR(Bilanz!$BR172=PickLists!$S$6,Bilanz!$BX172=PickLists!$S$6),PickLists!$S$6,PickLists!$S$2),PickLists!$S$3),PickLists!$S$9)</f>
        <v>M1</v>
      </c>
      <c r="AH172" s="388"/>
      <c r="AI172" s="307" t="str">
        <f>IF(ISNUMBER($AH172),IF($AH172&gt;$AH$56,IF(OR(Bilanz!$BR172=PickLists!$S$6,Bilanz!$BX172=PickLists!$S$6),PickLists!$S$6,PickLists!$S$2),PickLists!$S$3),PickLists!$S$9)</f>
        <v>M1</v>
      </c>
      <c r="AJ172" s="233"/>
      <c r="AK172" s="234"/>
      <c r="AL172" s="234"/>
      <c r="AM172" s="234"/>
      <c r="AN172" s="234"/>
      <c r="AO172" s="234"/>
    </row>
    <row r="173" spans="1:41" x14ac:dyDescent="0.2">
      <c r="A173" s="324"/>
      <c r="B173" s="360">
        <v>35181</v>
      </c>
      <c r="C173" s="361">
        <v>0.27083333333333298</v>
      </c>
      <c r="D173" s="360">
        <f t="shared" si="1"/>
        <v>35182</v>
      </c>
      <c r="E173" s="361">
        <v>0.27083333333333298</v>
      </c>
      <c r="F173" s="455" t="s">
        <v>2179</v>
      </c>
      <c r="G173" s="74" t="s">
        <v>440</v>
      </c>
      <c r="H173" s="53"/>
      <c r="I173" s="38"/>
      <c r="J173" s="52"/>
      <c r="K173" s="236"/>
      <c r="L173" s="307" t="str">
        <f>IF(ISNUMBER(K173),PickLists!$S$2,PickLists!$S$9)</f>
        <v>M1</v>
      </c>
      <c r="M173" s="393"/>
      <c r="N173" s="285" t="str">
        <f>IF(Data!M173&gt;0,Data!M173*0.023,"")</f>
        <v/>
      </c>
      <c r="O173" s="307" t="str">
        <f>IF(ISTEXT($A173),PickLists!$S$2,PickLists!$S$9)</f>
        <v>M1</v>
      </c>
      <c r="P173" s="456"/>
      <c r="Q173" s="307" t="str">
        <f>IF(ISTEXT($A173),PickLists!$S$2,PickLists!$S$9)</f>
        <v>M1</v>
      </c>
      <c r="R173" s="229"/>
      <c r="S173" s="307" t="str">
        <f>IF(ISTEXT($A173),PickLists!$S$2,PickLists!$S$9)</f>
        <v>M1</v>
      </c>
      <c r="T173" s="389"/>
      <c r="U173" s="307" t="str">
        <f>IF(ISNUMBER($T173),IF($T173&gt;$T$56,IF(OR(Bilanz!$BR173=PickLists!$S$6,Bilanz!$BX173=PickLists!$S$6),PickLists!$S$6,PickLists!$S$2),PickLists!$S$3),PickLists!$S$9)</f>
        <v>M1</v>
      </c>
      <c r="V173" s="388"/>
      <c r="W173" s="307" t="str">
        <f>IF(ISNUMBER($V173),IF($V173&gt;$V$56,IF(OR(Bilanz!$BR173=PickLists!$S$6,Bilanz!$BX173=PickLists!$S$6),PickLists!$S$6,PickLists!$S$2),PickLists!$S$3),PickLists!$S$9)</f>
        <v>M1</v>
      </c>
      <c r="X173" s="389"/>
      <c r="Y173" s="307" t="str">
        <f>IF(ISNUMBER($X173),IF($X173&gt;$X$56,IF(OR(Bilanz!$BR173=PickLists!$S$6,Bilanz!$BX173=PickLists!$S$6),PickLists!$S$6,PickLists!$S$2),PickLists!$S$3),PickLists!$S$9)</f>
        <v>M1</v>
      </c>
      <c r="Z173" s="388"/>
      <c r="AA173" s="307" t="str">
        <f>IF(ISNUMBER($Z173),IF($Z173&gt;$Z$56,IF(OR(Bilanz!$BR173=PickLists!$S$6,Bilanz!$BX173=PickLists!$S$6),PickLists!$S$6,PickLists!$S$2),PickLists!$S$3),PickLists!$S$9)</f>
        <v>M1</v>
      </c>
      <c r="AB173" s="389"/>
      <c r="AC173" s="307" t="str">
        <f>IF(ISNUMBER($AB173),IF($AB173&gt;$AB$56,IF(OR(Bilanz!$BR173=PickLists!$S$6,Bilanz!$BX173=PickLists!$S$6),PickLists!$S$6,PickLists!$S$2),PickLists!$S$3),PickLists!$S$9)</f>
        <v>M1</v>
      </c>
      <c r="AD173" s="388"/>
      <c r="AE173" s="307" t="str">
        <f>IF(ISNUMBER($AD173),IF($AD173&gt;$AD$56,IF(OR(Bilanz!$BR173=PickLists!$S$6,Bilanz!$BX173=PickLists!$S$6),PickLists!$S$6,PickLists!$S$2),PickLists!$S$3),PickLists!$S$9)</f>
        <v>M1</v>
      </c>
      <c r="AF173" s="389"/>
      <c r="AG173" s="307" t="str">
        <f>IF(ISNUMBER($AF173),IF($AF173&gt;$AF$56,IF(OR(Bilanz!$BR173=PickLists!$S$6,Bilanz!$BX173=PickLists!$S$6),PickLists!$S$6,PickLists!$S$2),PickLists!$S$3),PickLists!$S$9)</f>
        <v>M1</v>
      </c>
      <c r="AH173" s="388"/>
      <c r="AI173" s="307" t="str">
        <f>IF(ISNUMBER($AH173),IF($AH173&gt;$AH$56,IF(OR(Bilanz!$BR173=PickLists!$S$6,Bilanz!$BX173=PickLists!$S$6),PickLists!$S$6,PickLists!$S$2),PickLists!$S$3),PickLists!$S$9)</f>
        <v>M1</v>
      </c>
      <c r="AJ173" s="233"/>
      <c r="AK173" s="234"/>
      <c r="AL173" s="234"/>
      <c r="AM173" s="234"/>
      <c r="AN173" s="234"/>
      <c r="AO173" s="234"/>
    </row>
    <row r="174" spans="1:41" x14ac:dyDescent="0.2">
      <c r="A174" s="324"/>
      <c r="B174" s="360">
        <v>35182</v>
      </c>
      <c r="C174" s="361">
        <v>0.27083333333333298</v>
      </c>
      <c r="D174" s="360">
        <f t="shared" si="1"/>
        <v>35183</v>
      </c>
      <c r="E174" s="361">
        <v>0.27083333333333298</v>
      </c>
      <c r="F174" s="455" t="s">
        <v>2179</v>
      </c>
      <c r="G174" s="74" t="s">
        <v>440</v>
      </c>
      <c r="H174" s="53"/>
      <c r="I174" s="38"/>
      <c r="J174" s="52"/>
      <c r="K174" s="236"/>
      <c r="L174" s="307" t="str">
        <f>IF(ISNUMBER(K174),PickLists!$S$2,PickLists!$S$9)</f>
        <v>M1</v>
      </c>
      <c r="M174" s="393"/>
      <c r="N174" s="285" t="str">
        <f>IF(Data!M174&gt;0,Data!M174*0.023,"")</f>
        <v/>
      </c>
      <c r="O174" s="307" t="str">
        <f>IF(ISTEXT($A174),PickLists!$S$2,PickLists!$S$9)</f>
        <v>M1</v>
      </c>
      <c r="P174" s="456"/>
      <c r="Q174" s="307" t="str">
        <f>IF(ISTEXT($A174),PickLists!$S$2,PickLists!$S$9)</f>
        <v>M1</v>
      </c>
      <c r="R174" s="229"/>
      <c r="S174" s="307" t="str">
        <f>IF(ISTEXT($A174),PickLists!$S$2,PickLists!$S$9)</f>
        <v>M1</v>
      </c>
      <c r="T174" s="389"/>
      <c r="U174" s="307" t="str">
        <f>IF(ISNUMBER($T174),IF($T174&gt;$T$56,IF(OR(Bilanz!$BR174=PickLists!$S$6,Bilanz!$BX174=PickLists!$S$6),PickLists!$S$6,PickLists!$S$2),PickLists!$S$3),PickLists!$S$9)</f>
        <v>M1</v>
      </c>
      <c r="V174" s="388"/>
      <c r="W174" s="307" t="str">
        <f>IF(ISNUMBER($V174),IF($V174&gt;$V$56,IF(OR(Bilanz!$BR174=PickLists!$S$6,Bilanz!$BX174=PickLists!$S$6),PickLists!$S$6,PickLists!$S$2),PickLists!$S$3),PickLists!$S$9)</f>
        <v>M1</v>
      </c>
      <c r="X174" s="389"/>
      <c r="Y174" s="307" t="str">
        <f>IF(ISNUMBER($X174),IF($X174&gt;$X$56,IF(OR(Bilanz!$BR174=PickLists!$S$6,Bilanz!$BX174=PickLists!$S$6),PickLists!$S$6,PickLists!$S$2),PickLists!$S$3),PickLists!$S$9)</f>
        <v>M1</v>
      </c>
      <c r="Z174" s="388"/>
      <c r="AA174" s="307" t="str">
        <f>IF(ISNUMBER($Z174),IF($Z174&gt;$Z$56,IF(OR(Bilanz!$BR174=PickLists!$S$6,Bilanz!$BX174=PickLists!$S$6),PickLists!$S$6,PickLists!$S$2),PickLists!$S$3),PickLists!$S$9)</f>
        <v>M1</v>
      </c>
      <c r="AB174" s="389"/>
      <c r="AC174" s="307" t="str">
        <f>IF(ISNUMBER($AB174),IF($AB174&gt;$AB$56,IF(OR(Bilanz!$BR174=PickLists!$S$6,Bilanz!$BX174=PickLists!$S$6),PickLists!$S$6,PickLists!$S$2),PickLists!$S$3),PickLists!$S$9)</f>
        <v>M1</v>
      </c>
      <c r="AD174" s="388"/>
      <c r="AE174" s="307" t="str">
        <f>IF(ISNUMBER($AD174),IF($AD174&gt;$AD$56,IF(OR(Bilanz!$BR174=PickLists!$S$6,Bilanz!$BX174=PickLists!$S$6),PickLists!$S$6,PickLists!$S$2),PickLists!$S$3),PickLists!$S$9)</f>
        <v>M1</v>
      </c>
      <c r="AF174" s="389"/>
      <c r="AG174" s="307" t="str">
        <f>IF(ISNUMBER($AF174),IF($AF174&gt;$AF$56,IF(OR(Bilanz!$BR174=PickLists!$S$6,Bilanz!$BX174=PickLists!$S$6),PickLists!$S$6,PickLists!$S$2),PickLists!$S$3),PickLists!$S$9)</f>
        <v>M1</v>
      </c>
      <c r="AH174" s="388"/>
      <c r="AI174" s="307" t="str">
        <f>IF(ISNUMBER($AH174),IF($AH174&gt;$AH$56,IF(OR(Bilanz!$BR174=PickLists!$S$6,Bilanz!$BX174=PickLists!$S$6),PickLists!$S$6,PickLists!$S$2),PickLists!$S$3),PickLists!$S$9)</f>
        <v>M1</v>
      </c>
      <c r="AJ174" s="233"/>
      <c r="AK174" s="234"/>
      <c r="AL174" s="234"/>
      <c r="AM174" s="234"/>
      <c r="AN174" s="234"/>
      <c r="AO174" s="234"/>
    </row>
    <row r="175" spans="1:41" x14ac:dyDescent="0.2">
      <c r="A175" s="324" t="s">
        <v>1454</v>
      </c>
      <c r="B175" s="360">
        <v>35183</v>
      </c>
      <c r="C175" s="361">
        <v>0.27083333333333298</v>
      </c>
      <c r="D175" s="360">
        <f t="shared" si="1"/>
        <v>35184</v>
      </c>
      <c r="E175" s="361">
        <v>0.27083333333333298</v>
      </c>
      <c r="F175" s="455" t="s">
        <v>2179</v>
      </c>
      <c r="G175" s="74" t="s">
        <v>507</v>
      </c>
      <c r="H175" s="53" t="s">
        <v>508</v>
      </c>
      <c r="I175" s="38"/>
      <c r="J175" s="52"/>
      <c r="K175" s="236">
        <v>5.5</v>
      </c>
      <c r="L175" s="307" t="str">
        <f>IF(ISNUMBER(K175),PickLists!$S$2,PickLists!$S$9)</f>
        <v>V0</v>
      </c>
      <c r="M175" s="393">
        <v>256.7</v>
      </c>
      <c r="N175" s="285">
        <f>IF(Data!M175&gt;0,Data!M175*0.023,"")</f>
        <v>5.9040999999999997</v>
      </c>
      <c r="O175" s="307" t="str">
        <f>IF(ISTEXT($A175),PickLists!$S$2,PickLists!$S$9)</f>
        <v>V0</v>
      </c>
      <c r="P175" s="456">
        <v>6.18</v>
      </c>
      <c r="Q175" s="307" t="str">
        <f>IF(ISTEXT($A175),PickLists!$S$2,PickLists!$S$9)</f>
        <v>V0</v>
      </c>
      <c r="R175" s="229">
        <v>13.5</v>
      </c>
      <c r="S175" s="307" t="str">
        <f>IF(ISTEXT($A175),PickLists!$S$2,PickLists!$S$9)</f>
        <v>V0</v>
      </c>
      <c r="T175" s="389">
        <v>0.16200000000000001</v>
      </c>
      <c r="U175" s="307" t="str">
        <f>IF(ISNUMBER($T175),IF($T175&gt;$T$56,IF(OR(Bilanz!$BR175=PickLists!$S$6,Bilanz!$BX175=PickLists!$S$6),PickLists!$S$6,PickLists!$S$2),PickLists!$S$3),PickLists!$S$9)</f>
        <v>V4</v>
      </c>
      <c r="V175" s="388">
        <v>0.44140136763164256</v>
      </c>
      <c r="W175" s="307" t="str">
        <f>IF(ISNUMBER($V175),IF($V175&gt;$V$56,IF(OR(Bilanz!$BR175=PickLists!$S$6,Bilanz!$BX175=PickLists!$S$6),PickLists!$S$6,PickLists!$S$2),PickLists!$S$3),PickLists!$S$9)</f>
        <v>V4</v>
      </c>
      <c r="X175" s="389">
        <v>0.43091570027690451</v>
      </c>
      <c r="Y175" s="307" t="str">
        <f>IF(ISNUMBER($X175),IF($X175&gt;$X$56,IF(OR(Bilanz!$BR175=PickLists!$S$6,Bilanz!$BX175=PickLists!$S$6),PickLists!$S$6,PickLists!$S$2),PickLists!$S$3),PickLists!$S$9)</f>
        <v>V4</v>
      </c>
      <c r="Z175" s="388">
        <v>0.13100000000000001</v>
      </c>
      <c r="AA175" s="307" t="str">
        <f>IF(ISNUMBER($Z175),IF($Z175&gt;$Z$56,IF(OR(Bilanz!$BR175=PickLists!$S$6,Bilanz!$BX175=PickLists!$S$6),PickLists!$S$6,PickLists!$S$2),PickLists!$S$3),PickLists!$S$9)</f>
        <v>V4</v>
      </c>
      <c r="AB175" s="389">
        <v>0.61574719827470581</v>
      </c>
      <c r="AC175" s="307" t="str">
        <f>IF(ISNUMBER($AB175),IF($AB175&gt;$AB$56,IF(OR(Bilanz!$BR175=PickLists!$S$6,Bilanz!$BX175=PickLists!$S$6),PickLists!$S$6,PickLists!$S$2),PickLists!$S$3),PickLists!$S$9)</f>
        <v>V4</v>
      </c>
      <c r="AD175" s="388">
        <v>5.8999999999999997E-2</v>
      </c>
      <c r="AE175" s="307" t="str">
        <f>IF(ISNUMBER($AD175),IF($AD175&gt;$AD$56,IF(OR(Bilanz!$BR175=PickLists!$S$6,Bilanz!$BX175=PickLists!$S$6),PickLists!$S$6,PickLists!$S$2),PickLists!$S$3),PickLists!$S$9)</f>
        <v>V4</v>
      </c>
      <c r="AF175" s="389">
        <v>0.11899999999999999</v>
      </c>
      <c r="AG175" s="307" t="str">
        <f>IF(ISNUMBER($AF175),IF($AF175&gt;$AF$56,IF(OR(Bilanz!$BR175=PickLists!$S$6,Bilanz!$BX175=PickLists!$S$6),PickLists!$S$6,PickLists!$S$2),PickLists!$S$3),PickLists!$S$9)</f>
        <v>V4</v>
      </c>
      <c r="AH175" s="388">
        <v>0.80400000000000005</v>
      </c>
      <c r="AI175" s="307" t="str">
        <f>IF(ISNUMBER($AH175),IF($AH175&gt;$AH$56,IF(OR(Bilanz!$BR175=PickLists!$S$6,Bilanz!$BX175=PickLists!$S$6),PickLists!$S$6,PickLists!$S$2),PickLists!$S$3),PickLists!$S$9)</f>
        <v>V4</v>
      </c>
      <c r="AJ175" s="233"/>
      <c r="AK175" s="234"/>
      <c r="AL175" s="234"/>
      <c r="AM175" s="234"/>
      <c r="AN175" s="234"/>
      <c r="AO175" s="234"/>
    </row>
    <row r="176" spans="1:41" x14ac:dyDescent="0.2">
      <c r="A176" s="324" t="s">
        <v>1455</v>
      </c>
      <c r="B176" s="360">
        <v>35184</v>
      </c>
      <c r="C176" s="361">
        <v>0.27083333333333298</v>
      </c>
      <c r="D176" s="360">
        <f t="shared" si="1"/>
        <v>35185</v>
      </c>
      <c r="E176" s="361">
        <v>0.27083333333333298</v>
      </c>
      <c r="F176" s="455" t="s">
        <v>2179</v>
      </c>
      <c r="G176" s="74" t="s">
        <v>507</v>
      </c>
      <c r="H176" s="53" t="s">
        <v>508</v>
      </c>
      <c r="I176" s="38"/>
      <c r="J176" s="52"/>
      <c r="K176" s="236">
        <v>3</v>
      </c>
      <c r="L176" s="307" t="str">
        <f>IF(ISNUMBER(K176),PickLists!$S$2,PickLists!$S$9)</f>
        <v>V0</v>
      </c>
      <c r="M176" s="393">
        <v>134.5</v>
      </c>
      <c r="N176" s="285">
        <f>IF(Data!M176&gt;0,Data!M176*0.023,"")</f>
        <v>3.0935000000000001</v>
      </c>
      <c r="O176" s="307" t="str">
        <f>IF(ISTEXT($A176),PickLists!$S$2,PickLists!$S$9)</f>
        <v>V0</v>
      </c>
      <c r="P176" s="456">
        <v>5.76</v>
      </c>
      <c r="Q176" s="307" t="str">
        <f>IF(ISTEXT($A176),PickLists!$S$2,PickLists!$S$9)</f>
        <v>V0</v>
      </c>
      <c r="R176" s="229">
        <v>23.4</v>
      </c>
      <c r="S176" s="307" t="str">
        <f>IF(ISTEXT($A176),PickLists!$S$2,PickLists!$S$9)</f>
        <v>V0</v>
      </c>
      <c r="T176" s="389">
        <v>0.16800000000000001</v>
      </c>
      <c r="U176" s="307" t="str">
        <f>IF(ISNUMBER($T176),IF($T176&gt;$T$56,IF(OR(Bilanz!$BR176=PickLists!$S$6,Bilanz!$BX176=PickLists!$S$6),PickLists!$S$6,PickLists!$S$2),PickLists!$S$3),PickLists!$S$9)</f>
        <v>V0</v>
      </c>
      <c r="V176" s="388">
        <v>1.1091508265462462</v>
      </c>
      <c r="W176" s="307" t="str">
        <f>IF(ISNUMBER($V176),IF($V176&gt;$V$56,IF(OR(Bilanz!$BR176=PickLists!$S$6,Bilanz!$BX176=PickLists!$S$6),PickLists!$S$6,PickLists!$S$2),PickLists!$S$3),PickLists!$S$9)</f>
        <v>V0</v>
      </c>
      <c r="X176" s="389">
        <v>1.2480199870916699</v>
      </c>
      <c r="Y176" s="307" t="str">
        <f>IF(ISNUMBER($X176),IF($X176&gt;$X$56,IF(OR(Bilanz!$BR176=PickLists!$S$6,Bilanz!$BX176=PickLists!$S$6),PickLists!$S$6,PickLists!$S$2),PickLists!$S$3),PickLists!$S$9)</f>
        <v>V0</v>
      </c>
      <c r="Z176" s="388">
        <v>0.11700000000000001</v>
      </c>
      <c r="AA176" s="307" t="str">
        <f>IF(ISNUMBER($Z176),IF($Z176&gt;$Z$56,IF(OR(Bilanz!$BR176=PickLists!$S$6,Bilanz!$BX176=PickLists!$S$6),PickLists!$S$6,PickLists!$S$2),PickLists!$S$3),PickLists!$S$9)</f>
        <v>V0</v>
      </c>
      <c r="AB176" s="389">
        <v>1.3650802293954494</v>
      </c>
      <c r="AC176" s="307" t="str">
        <f>IF(ISNUMBER($AB176),IF($AB176&gt;$AB$56,IF(OR(Bilanz!$BR176=PickLists!$S$6,Bilanz!$BX176=PickLists!$S$6),PickLists!$S$6,PickLists!$S$2),PickLists!$S$3),PickLists!$S$9)</f>
        <v>V0</v>
      </c>
      <c r="AD176" s="388">
        <v>8.4000000000000005E-2</v>
      </c>
      <c r="AE176" s="307" t="str">
        <f>IF(ISNUMBER($AD176),IF($AD176&gt;$AD$56,IF(OR(Bilanz!$BR176=PickLists!$S$6,Bilanz!$BX176=PickLists!$S$6),PickLists!$S$6,PickLists!$S$2),PickLists!$S$3),PickLists!$S$9)</f>
        <v>V0</v>
      </c>
      <c r="AF176" s="389">
        <v>0.159</v>
      </c>
      <c r="AG176" s="307" t="str">
        <f>IF(ISNUMBER($AF176),IF($AF176&gt;$AF$56,IF(OR(Bilanz!$BR176=PickLists!$S$6,Bilanz!$BX176=PickLists!$S$6),PickLists!$S$6,PickLists!$S$2),PickLists!$S$3),PickLists!$S$9)</f>
        <v>V0</v>
      </c>
      <c r="AH176" s="388">
        <v>0.92900000000000005</v>
      </c>
      <c r="AI176" s="307" t="str">
        <f>IF(ISNUMBER($AH176),IF($AH176&gt;$AH$56,IF(OR(Bilanz!$BR176=PickLists!$S$6,Bilanz!$BX176=PickLists!$S$6),PickLists!$S$6,PickLists!$S$2),PickLists!$S$3),PickLists!$S$9)</f>
        <v>V0</v>
      </c>
      <c r="AJ176" s="233"/>
      <c r="AK176" s="234"/>
      <c r="AL176" s="234"/>
      <c r="AM176" s="234"/>
      <c r="AN176" s="234"/>
      <c r="AO176" s="234"/>
    </row>
    <row r="177" spans="1:41" x14ac:dyDescent="0.2">
      <c r="A177" s="324" t="s">
        <v>1456</v>
      </c>
      <c r="B177" s="360">
        <v>35185</v>
      </c>
      <c r="C177" s="361">
        <v>0.27083333333333298</v>
      </c>
      <c r="D177" s="360">
        <f t="shared" si="1"/>
        <v>35186</v>
      </c>
      <c r="E177" s="361">
        <v>0.27083333333333298</v>
      </c>
      <c r="F177" s="455" t="s">
        <v>2179</v>
      </c>
      <c r="G177" s="394" t="s">
        <v>507</v>
      </c>
      <c r="H177" s="53" t="s">
        <v>508</v>
      </c>
      <c r="I177" s="38"/>
      <c r="J177" s="52"/>
      <c r="K177" s="236">
        <v>6.1</v>
      </c>
      <c r="L177" s="307" t="str">
        <f>IF(ISNUMBER(K177),PickLists!$S$2,PickLists!$S$9)</f>
        <v>V0</v>
      </c>
      <c r="M177" s="393">
        <v>278.3</v>
      </c>
      <c r="N177" s="285">
        <f>IF(Data!M177&gt;0,Data!M177*0.023,"")</f>
        <v>6.4009</v>
      </c>
      <c r="O177" s="307" t="str">
        <f>IF(ISTEXT($A177),PickLists!$S$2,PickLists!$S$9)</f>
        <v>V0</v>
      </c>
      <c r="P177" s="456">
        <v>5.3</v>
      </c>
      <c r="Q177" s="307" t="str">
        <f>IF(ISTEXT($A177),PickLists!$S$2,PickLists!$S$9)</f>
        <v>V0</v>
      </c>
      <c r="R177" s="229">
        <v>18.100000000000001</v>
      </c>
      <c r="S177" s="307" t="str">
        <f>IF(ISTEXT($A177),PickLists!$S$2,PickLists!$S$9)</f>
        <v>V0</v>
      </c>
      <c r="T177" s="389">
        <v>6.8000000000000005E-2</v>
      </c>
      <c r="U177" s="307" t="str">
        <f>IF(ISNUMBER($T177),IF($T177&gt;$T$56,IF(OR(Bilanz!$BR177=PickLists!$S$6,Bilanz!$BX177=PickLists!$S$6),PickLists!$S$6,PickLists!$S$2),PickLists!$S$3),PickLists!$S$9)</f>
        <v>V0</v>
      </c>
      <c r="V177" s="388">
        <v>0.95463775824530273</v>
      </c>
      <c r="W177" s="307" t="str">
        <f>IF(ISNUMBER($V177),IF($V177&gt;$V$56,IF(OR(Bilanz!$BR177=PickLists!$S$6,Bilanz!$BX177=PickLists!$S$6),PickLists!$S$6,PickLists!$S$2),PickLists!$S$3),PickLists!$S$9)</f>
        <v>V0</v>
      </c>
      <c r="X177" s="389">
        <v>0.64153367616747514</v>
      </c>
      <c r="Y177" s="307" t="str">
        <f>IF(ISNUMBER($X177),IF($X177&gt;$X$56,IF(OR(Bilanz!$BR177=PickLists!$S$6,Bilanz!$BX177=PickLists!$S$6),PickLists!$S$6,PickLists!$S$2),PickLists!$S$3),PickLists!$S$9)</f>
        <v>V0</v>
      </c>
      <c r="Z177" s="388">
        <v>3.4000000000000002E-2</v>
      </c>
      <c r="AA177" s="307" t="str">
        <f>IF(ISNUMBER($Z177),IF($Z177&gt;$Z$56,IF(OR(Bilanz!$BR177=PickLists!$S$6,Bilanz!$BX177=PickLists!$S$6),PickLists!$S$6,PickLists!$S$2),PickLists!$S$3),PickLists!$S$9)</f>
        <v>V0</v>
      </c>
      <c r="AB177" s="389">
        <v>1.1340880600991756</v>
      </c>
      <c r="AC177" s="307" t="str">
        <f>IF(ISNUMBER($AB177),IF($AB177&gt;$AB$56,IF(OR(Bilanz!$BR177=PickLists!$S$6,Bilanz!$BX177=PickLists!$S$6),PickLists!$S$6,PickLists!$S$2),PickLists!$S$3),PickLists!$S$9)</f>
        <v>V0</v>
      </c>
      <c r="AD177" s="388">
        <v>6.0999999999999999E-2</v>
      </c>
      <c r="AE177" s="307" t="str">
        <f>IF(ISNUMBER($AD177),IF($AD177&gt;$AD$56,IF(OR(Bilanz!$BR177=PickLists!$S$6,Bilanz!$BX177=PickLists!$S$6),PickLists!$S$6,PickLists!$S$2),PickLists!$S$3),PickLists!$S$9)</f>
        <v>V0</v>
      </c>
      <c r="AF177" s="389">
        <v>7.4999999999999997E-2</v>
      </c>
      <c r="AG177" s="307" t="str">
        <f>IF(ISNUMBER($AF177),IF($AF177&gt;$AF$56,IF(OR(Bilanz!$BR177=PickLists!$S$6,Bilanz!$BX177=PickLists!$S$6),PickLists!$S$6,PickLists!$S$2),PickLists!$S$3),PickLists!$S$9)</f>
        <v>V0</v>
      </c>
      <c r="AH177" s="388">
        <v>0.36099999999999999</v>
      </c>
      <c r="AI177" s="307" t="str">
        <f>IF(ISNUMBER($AH177),IF($AH177&gt;$AH$56,IF(OR(Bilanz!$BR177=PickLists!$S$6,Bilanz!$BX177=PickLists!$S$6),PickLists!$S$6,PickLists!$S$2),PickLists!$S$3),PickLists!$S$9)</f>
        <v>V0</v>
      </c>
      <c r="AJ177" s="233"/>
      <c r="AK177" s="234"/>
      <c r="AL177" s="234"/>
      <c r="AM177" s="234"/>
      <c r="AN177" s="234"/>
      <c r="AO177" s="234"/>
    </row>
    <row r="178" spans="1:41" x14ac:dyDescent="0.2">
      <c r="A178" s="324"/>
      <c r="B178" s="360">
        <v>35186</v>
      </c>
      <c r="C178" s="361">
        <v>0.27083333333333298</v>
      </c>
      <c r="D178" s="360">
        <f t="shared" si="1"/>
        <v>35187</v>
      </c>
      <c r="E178" s="361">
        <v>0.27083333333333298</v>
      </c>
      <c r="F178" s="455" t="s">
        <v>2179</v>
      </c>
      <c r="G178" s="74" t="s">
        <v>507</v>
      </c>
      <c r="H178" s="53"/>
      <c r="I178" s="38" t="s">
        <v>433</v>
      </c>
      <c r="J178" s="52"/>
      <c r="K178" s="390">
        <v>0.3</v>
      </c>
      <c r="L178" s="307" t="str">
        <f>IF(ISNUMBER(K178),PickLists!$S$2,PickLists!$S$9)</f>
        <v>V0</v>
      </c>
      <c r="M178" s="229"/>
      <c r="N178" s="285" t="str">
        <f>IF(Data!M178&gt;0,Data!M178*0.023,"")</f>
        <v/>
      </c>
      <c r="O178" s="307" t="str">
        <f>IF(ISTEXT($A178),PickLists!$S$2,PickLists!$S$9)</f>
        <v>M1</v>
      </c>
      <c r="P178" s="456"/>
      <c r="Q178" s="307" t="str">
        <f>IF(ISTEXT($A178),PickLists!$S$2,PickLists!$S$9)</f>
        <v>M1</v>
      </c>
      <c r="R178" s="229"/>
      <c r="S178" s="307" t="str">
        <f>IF(ISTEXT($A178),PickLists!$S$2,PickLists!$S$9)</f>
        <v>M1</v>
      </c>
      <c r="T178" s="390"/>
      <c r="U178" s="307" t="str">
        <f>IF(ISNUMBER($T178),IF($T178&gt;$T$56,IF(OR(Bilanz!$BR178=PickLists!$S$6,Bilanz!$BX178=PickLists!$S$6),PickLists!$S$6,PickLists!$S$2),PickLists!$S$3),PickLists!$S$9)</f>
        <v>M1</v>
      </c>
      <c r="V178" s="388"/>
      <c r="W178" s="307" t="str">
        <f>IF(ISNUMBER($V178),IF($V178&gt;$V$56,IF(OR(Bilanz!$BR178=PickLists!$S$6,Bilanz!$BX178=PickLists!$S$6),PickLists!$S$6,PickLists!$S$2),PickLists!$S$3),PickLists!$S$9)</f>
        <v>M1</v>
      </c>
      <c r="X178" s="389"/>
      <c r="Y178" s="307" t="str">
        <f>IF(ISNUMBER($X178),IF($X178&gt;$X$56,IF(OR(Bilanz!$BR178=PickLists!$S$6,Bilanz!$BX178=PickLists!$S$6),PickLists!$S$6,PickLists!$S$2),PickLists!$S$3),PickLists!$S$9)</f>
        <v>M1</v>
      </c>
      <c r="Z178" s="392"/>
      <c r="AA178" s="307" t="str">
        <f>IF(ISNUMBER($Z178),IF($Z178&gt;$Z$56,IF(OR(Bilanz!$BR178=PickLists!$S$6,Bilanz!$BX178=PickLists!$S$6),PickLists!$S$6,PickLists!$S$2),PickLists!$S$3),PickLists!$S$9)</f>
        <v>M1</v>
      </c>
      <c r="AB178" s="389"/>
      <c r="AC178" s="307" t="str">
        <f>IF(ISNUMBER($AB178),IF($AB178&gt;$AB$56,IF(OR(Bilanz!$BR178=PickLists!$S$6,Bilanz!$BX178=PickLists!$S$6),PickLists!$S$6,PickLists!$S$2),PickLists!$S$3),PickLists!$S$9)</f>
        <v>M1</v>
      </c>
      <c r="AD178" s="392"/>
      <c r="AE178" s="307" t="str">
        <f>IF(ISNUMBER($AD178),IF($AD178&gt;$AD$56,IF(OR(Bilanz!$BR178=PickLists!$S$6,Bilanz!$BX178=PickLists!$S$6),PickLists!$S$6,PickLists!$S$2),PickLists!$S$3),PickLists!$S$9)</f>
        <v>M1</v>
      </c>
      <c r="AF178" s="390"/>
      <c r="AG178" s="307" t="str">
        <f>IF(ISNUMBER($AF178),IF($AF178&gt;$AF$56,IF(OR(Bilanz!$BR178=PickLists!$S$6,Bilanz!$BX178=PickLists!$S$6),PickLists!$S$6,PickLists!$S$2),PickLists!$S$3),PickLists!$S$9)</f>
        <v>M1</v>
      </c>
      <c r="AH178" s="392"/>
      <c r="AI178" s="307" t="str">
        <f>IF(ISNUMBER($AH178),IF($AH178&gt;$AH$56,IF(OR(Bilanz!$BR178=PickLists!$S$6,Bilanz!$BX178=PickLists!$S$6),PickLists!$S$6,PickLists!$S$2),PickLists!$S$3),PickLists!$S$9)</f>
        <v>M1</v>
      </c>
      <c r="AJ178" s="233"/>
      <c r="AK178" s="234"/>
      <c r="AL178" s="234"/>
      <c r="AM178" s="234"/>
      <c r="AN178" s="234"/>
      <c r="AO178" s="234"/>
    </row>
    <row r="179" spans="1:41" x14ac:dyDescent="0.2">
      <c r="A179" s="324"/>
      <c r="B179" s="360">
        <v>35187</v>
      </c>
      <c r="C179" s="361">
        <v>0.27083333333333298</v>
      </c>
      <c r="D179" s="360">
        <f t="shared" si="1"/>
        <v>35188</v>
      </c>
      <c r="E179" s="361">
        <v>0.27083333333333298</v>
      </c>
      <c r="F179" s="455" t="s">
        <v>2179</v>
      </c>
      <c r="G179" s="74" t="s">
        <v>440</v>
      </c>
      <c r="H179" s="53"/>
      <c r="I179" s="38"/>
      <c r="J179" s="52"/>
      <c r="K179" s="390"/>
      <c r="L179" s="307" t="str">
        <f>IF(ISNUMBER(K179),PickLists!$S$2,PickLists!$S$9)</f>
        <v>M1</v>
      </c>
      <c r="M179" s="229"/>
      <c r="N179" s="285" t="str">
        <f>IF(Data!M179&gt;0,Data!M179*0.023,"")</f>
        <v/>
      </c>
      <c r="O179" s="307" t="str">
        <f>IF(ISTEXT($A179),PickLists!$S$2,PickLists!$S$9)</f>
        <v>M1</v>
      </c>
      <c r="P179" s="456"/>
      <c r="Q179" s="307" t="str">
        <f>IF(ISTEXT($A179),PickLists!$S$2,PickLists!$S$9)</f>
        <v>M1</v>
      </c>
      <c r="R179" s="229"/>
      <c r="S179" s="307" t="str">
        <f>IF(ISTEXT($A179),PickLists!$S$2,PickLists!$S$9)</f>
        <v>M1</v>
      </c>
      <c r="T179" s="390"/>
      <c r="U179" s="307" t="str">
        <f>IF(ISNUMBER($T179),IF($T179&gt;$T$56,IF(OR(Bilanz!$BR179=PickLists!$S$6,Bilanz!$BX179=PickLists!$S$6),PickLists!$S$6,PickLists!$S$2),PickLists!$S$3),PickLists!$S$9)</f>
        <v>M1</v>
      </c>
      <c r="V179" s="388"/>
      <c r="W179" s="307" t="str">
        <f>IF(ISNUMBER($V179),IF($V179&gt;$V$56,IF(OR(Bilanz!$BR179=PickLists!$S$6,Bilanz!$BX179=PickLists!$S$6),PickLists!$S$6,PickLists!$S$2),PickLists!$S$3),PickLists!$S$9)</f>
        <v>M1</v>
      </c>
      <c r="X179" s="389"/>
      <c r="Y179" s="307" t="str">
        <f>IF(ISNUMBER($X179),IF($X179&gt;$X$56,IF(OR(Bilanz!$BR179=PickLists!$S$6,Bilanz!$BX179=PickLists!$S$6),PickLists!$S$6,PickLists!$S$2),PickLists!$S$3),PickLists!$S$9)</f>
        <v>M1</v>
      </c>
      <c r="Z179" s="392"/>
      <c r="AA179" s="307" t="str">
        <f>IF(ISNUMBER($Z179),IF($Z179&gt;$Z$56,IF(OR(Bilanz!$BR179=PickLists!$S$6,Bilanz!$BX179=PickLists!$S$6),PickLists!$S$6,PickLists!$S$2),PickLists!$S$3),PickLists!$S$9)</f>
        <v>M1</v>
      </c>
      <c r="AB179" s="389"/>
      <c r="AC179" s="307" t="str">
        <f>IF(ISNUMBER($AB179),IF($AB179&gt;$AB$56,IF(OR(Bilanz!$BR179=PickLists!$S$6,Bilanz!$BX179=PickLists!$S$6),PickLists!$S$6,PickLists!$S$2),PickLists!$S$3),PickLists!$S$9)</f>
        <v>M1</v>
      </c>
      <c r="AD179" s="392"/>
      <c r="AE179" s="307" t="str">
        <f>IF(ISNUMBER($AD179),IF($AD179&gt;$AD$56,IF(OR(Bilanz!$BR179=PickLists!$S$6,Bilanz!$BX179=PickLists!$S$6),PickLists!$S$6,PickLists!$S$2),PickLists!$S$3),PickLists!$S$9)</f>
        <v>M1</v>
      </c>
      <c r="AF179" s="390"/>
      <c r="AG179" s="307" t="str">
        <f>IF(ISNUMBER($AF179),IF($AF179&gt;$AF$56,IF(OR(Bilanz!$BR179=PickLists!$S$6,Bilanz!$BX179=PickLists!$S$6),PickLists!$S$6,PickLists!$S$2),PickLists!$S$3),PickLists!$S$9)</f>
        <v>M1</v>
      </c>
      <c r="AH179" s="392"/>
      <c r="AI179" s="307" t="str">
        <f>IF(ISNUMBER($AH179),IF($AH179&gt;$AH$56,IF(OR(Bilanz!$BR179=PickLists!$S$6,Bilanz!$BX179=PickLists!$S$6),PickLists!$S$6,PickLists!$S$2),PickLists!$S$3),PickLists!$S$9)</f>
        <v>M1</v>
      </c>
      <c r="AJ179" s="233"/>
      <c r="AK179" s="234"/>
      <c r="AL179" s="234"/>
      <c r="AM179" s="234"/>
      <c r="AN179" s="234"/>
      <c r="AO179" s="234"/>
    </row>
    <row r="180" spans="1:41" x14ac:dyDescent="0.2">
      <c r="A180" s="324" t="s">
        <v>1457</v>
      </c>
      <c r="B180" s="360">
        <v>35188</v>
      </c>
      <c r="C180" s="361">
        <v>0.27083333333333298</v>
      </c>
      <c r="D180" s="360">
        <f t="shared" si="1"/>
        <v>35189</v>
      </c>
      <c r="E180" s="361">
        <v>0.27083333333333298</v>
      </c>
      <c r="F180" s="455" t="s">
        <v>2179</v>
      </c>
      <c r="G180" s="74" t="s">
        <v>507</v>
      </c>
      <c r="H180" s="53" t="s">
        <v>508</v>
      </c>
      <c r="I180" s="38"/>
      <c r="J180" s="52"/>
      <c r="K180" s="390">
        <v>2.2999999999999998</v>
      </c>
      <c r="L180" s="307" t="str">
        <f>IF(ISNUMBER(K180),PickLists!$S$2,PickLists!$S$9)</f>
        <v>V0</v>
      </c>
      <c r="M180" s="229">
        <v>109</v>
      </c>
      <c r="N180" s="285">
        <f>IF(Data!M180&gt;0,Data!M180*0.023,"")</f>
        <v>2.5070000000000001</v>
      </c>
      <c r="O180" s="307" t="str">
        <f>IF(ISTEXT($A180),PickLists!$S$2,PickLists!$S$9)</f>
        <v>V0</v>
      </c>
      <c r="P180" s="456">
        <v>6.21</v>
      </c>
      <c r="Q180" s="307" t="str">
        <f>IF(ISTEXT($A180),PickLists!$S$2,PickLists!$S$9)</f>
        <v>V0</v>
      </c>
      <c r="R180" s="229">
        <v>10.3</v>
      </c>
      <c r="S180" s="307" t="str">
        <f>IF(ISTEXT($A180),PickLists!$S$2,PickLists!$S$9)</f>
        <v>V0</v>
      </c>
      <c r="T180" s="389">
        <v>0.106</v>
      </c>
      <c r="U180" s="307" t="str">
        <f>IF(ISNUMBER($T180),IF($T180&gt;$T$56,IF(OR(Bilanz!$BR180=PickLists!$S$6,Bilanz!$BX180=PickLists!$S$6),PickLists!$S$6,PickLists!$S$2),PickLists!$S$3),PickLists!$S$9)</f>
        <v>V0</v>
      </c>
      <c r="V180" s="388">
        <v>0.42152249334731073</v>
      </c>
      <c r="W180" s="307" t="str">
        <f>IF(ISNUMBER($V180),IF($V180&gt;$V$56,IF(OR(Bilanz!$BR180=PickLists!$S$6,Bilanz!$BX180=PickLists!$S$6),PickLists!$S$6,PickLists!$S$2),PickLists!$S$3),PickLists!$S$9)</f>
        <v>V0</v>
      </c>
      <c r="X180" s="389">
        <v>0.31742899377485373</v>
      </c>
      <c r="Y180" s="307" t="str">
        <f>IF(ISNUMBER($X180),IF($X180&gt;$X$56,IF(OR(Bilanz!$BR180=PickLists!$S$6,Bilanz!$BX180=PickLists!$S$6),PickLists!$S$6,PickLists!$S$2),PickLists!$S$3),PickLists!$S$9)</f>
        <v>V0</v>
      </c>
      <c r="Z180" s="388">
        <v>6.4000000000000001E-2</v>
      </c>
      <c r="AA180" s="307" t="str">
        <f>IF(ISNUMBER($Z180),IF($Z180&gt;$Z$56,IF(OR(Bilanz!$BR180=PickLists!$S$6,Bilanz!$BX180=PickLists!$S$6),PickLists!$S$6,PickLists!$S$2),PickLists!$S$3),PickLists!$S$9)</f>
        <v>V0</v>
      </c>
      <c r="AB180" s="389">
        <v>0.53921364820666329</v>
      </c>
      <c r="AC180" s="307" t="str">
        <f>IF(ISNUMBER($AB180),IF($AB180&gt;$AB$56,IF(OR(Bilanz!$BR180=PickLists!$S$6,Bilanz!$BX180=PickLists!$S$6),PickLists!$S$6,PickLists!$S$2),PickLists!$S$3),PickLists!$S$9)</f>
        <v>V0</v>
      </c>
      <c r="AD180" s="388">
        <v>1.9E-2</v>
      </c>
      <c r="AE180" s="307" t="str">
        <f>IF(ISNUMBER($AD180),IF($AD180&gt;$AD$56,IF(OR(Bilanz!$BR180=PickLists!$S$6,Bilanz!$BX180=PickLists!$S$6),PickLists!$S$6,PickLists!$S$2),PickLists!$S$3),PickLists!$S$9)</f>
        <v>V0</v>
      </c>
      <c r="AF180" s="389">
        <v>0.108</v>
      </c>
      <c r="AG180" s="307" t="str">
        <f>IF(ISNUMBER($AF180),IF($AF180&gt;$AF$56,IF(OR(Bilanz!$BR180=PickLists!$S$6,Bilanz!$BX180=PickLists!$S$6),PickLists!$S$6,PickLists!$S$2),PickLists!$S$3),PickLists!$S$9)</f>
        <v>V0</v>
      </c>
      <c r="AH180" s="388">
        <v>0.50700000000000001</v>
      </c>
      <c r="AI180" s="307" t="str">
        <f>IF(ISNUMBER($AH180),IF($AH180&gt;$AH$56,IF(OR(Bilanz!$BR180=PickLists!$S$6,Bilanz!$BX180=PickLists!$S$6),PickLists!$S$6,PickLists!$S$2),PickLists!$S$3),PickLists!$S$9)</f>
        <v>V0</v>
      </c>
      <c r="AJ180" s="233"/>
      <c r="AK180" s="234"/>
      <c r="AL180" s="234"/>
      <c r="AM180" s="234"/>
      <c r="AN180" s="234"/>
      <c r="AO180" s="234"/>
    </row>
    <row r="181" spans="1:41" x14ac:dyDescent="0.2">
      <c r="A181" s="324" t="s">
        <v>1458</v>
      </c>
      <c r="B181" s="360">
        <v>35189</v>
      </c>
      <c r="C181" s="361">
        <v>0.27083333333333298</v>
      </c>
      <c r="D181" s="360">
        <f t="shared" si="1"/>
        <v>35190</v>
      </c>
      <c r="E181" s="361">
        <v>0.27083333333333298</v>
      </c>
      <c r="F181" s="455" t="s">
        <v>2179</v>
      </c>
      <c r="G181" s="74" t="s">
        <v>507</v>
      </c>
      <c r="H181" s="53" t="s">
        <v>508</v>
      </c>
      <c r="I181" s="38"/>
      <c r="J181" s="52"/>
      <c r="K181" s="390">
        <v>3.4</v>
      </c>
      <c r="L181" s="307" t="str">
        <f>IF(ISNUMBER(K181),PickLists!$S$2,PickLists!$S$9)</f>
        <v>V0</v>
      </c>
      <c r="M181" s="229">
        <v>136.4</v>
      </c>
      <c r="N181" s="285">
        <f>IF(Data!M181&gt;0,Data!M181*0.023,"")</f>
        <v>3.1372</v>
      </c>
      <c r="O181" s="307" t="str">
        <f>IF(ISTEXT($A181),PickLists!$S$2,PickLists!$S$9)</f>
        <v>V0</v>
      </c>
      <c r="P181" s="456">
        <v>5.6</v>
      </c>
      <c r="Q181" s="307" t="str">
        <f>IF(ISTEXT($A181),PickLists!$S$2,PickLists!$S$9)</f>
        <v>V0</v>
      </c>
      <c r="R181" s="229">
        <v>12.8</v>
      </c>
      <c r="S181" s="307" t="str">
        <f>IF(ISTEXT($A181),PickLists!$S$2,PickLists!$S$9)</f>
        <v>V0</v>
      </c>
      <c r="T181" s="389">
        <v>0.08</v>
      </c>
      <c r="U181" s="307" t="str">
        <f>IF(ISNUMBER($T181),IF($T181&gt;$T$56,IF(OR(Bilanz!$BR181=PickLists!$S$6,Bilanz!$BX181=PickLists!$S$6),PickLists!$S$6,PickLists!$S$2),PickLists!$S$3),PickLists!$S$9)</f>
        <v>V0</v>
      </c>
      <c r="V181" s="388">
        <v>0.56202999112974761</v>
      </c>
      <c r="W181" s="307" t="str">
        <f>IF(ISNUMBER($V181),IF($V181&gt;$V$56,IF(OR(Bilanz!$BR181=PickLists!$S$6,Bilanz!$BX181=PickLists!$S$6),PickLists!$S$6,PickLists!$S$2),PickLists!$S$3),PickLists!$S$9)</f>
        <v>V0</v>
      </c>
      <c r="X181" s="389">
        <v>0.43425354458578835</v>
      </c>
      <c r="Y181" s="307" t="str">
        <f>IF(ISNUMBER($X181),IF($X181&gt;$X$56,IF(OR(Bilanz!$BR181=PickLists!$S$6,Bilanz!$BX181=PickLists!$S$6),PickLists!$S$6,PickLists!$S$2),PickLists!$S$3),PickLists!$S$9)</f>
        <v>V0</v>
      </c>
      <c r="Z181" s="388">
        <v>3.1E-2</v>
      </c>
      <c r="AA181" s="307" t="str">
        <f>IF(ISNUMBER($Z181),IF($Z181&gt;$Z$56,IF(OR(Bilanz!$BR181=PickLists!$S$6,Bilanz!$BX181=PickLists!$S$6),PickLists!$S$6,PickLists!$S$2),PickLists!$S$3),PickLists!$S$9)</f>
        <v>V0</v>
      </c>
      <c r="AB181" s="389">
        <v>0.86900367304531934</v>
      </c>
      <c r="AC181" s="307" t="str">
        <f>IF(ISNUMBER($AB181),IF($AB181&gt;$AB$56,IF(OR(Bilanz!$BR181=PickLists!$S$6,Bilanz!$BX181=PickLists!$S$6),PickLists!$S$6,PickLists!$S$2),PickLists!$S$3),PickLists!$S$9)</f>
        <v>V0</v>
      </c>
      <c r="AD181" s="388">
        <v>3.6999999999999998E-2</v>
      </c>
      <c r="AE181" s="307" t="str">
        <f>IF(ISNUMBER($AD181),IF($AD181&gt;$AD$56,IF(OR(Bilanz!$BR181=PickLists!$S$6,Bilanz!$BX181=PickLists!$S$6),PickLists!$S$6,PickLists!$S$2),PickLists!$S$3),PickLists!$S$9)</f>
        <v>V0</v>
      </c>
      <c r="AF181" s="389">
        <v>6.0999999999999999E-2</v>
      </c>
      <c r="AG181" s="307" t="str">
        <f>IF(ISNUMBER($AF181),IF($AF181&gt;$AF$56,IF(OR(Bilanz!$BR181=PickLists!$S$6,Bilanz!$BX181=PickLists!$S$6),PickLists!$S$6,PickLists!$S$2),PickLists!$S$3),PickLists!$S$9)</f>
        <v>V0</v>
      </c>
      <c r="AH181" s="388">
        <v>0.25700000000000001</v>
      </c>
      <c r="AI181" s="307" t="str">
        <f>IF(ISNUMBER($AH181),IF($AH181&gt;$AH$56,IF(OR(Bilanz!$BR181=PickLists!$S$6,Bilanz!$BX181=PickLists!$S$6),PickLists!$S$6,PickLists!$S$2),PickLists!$S$3),PickLists!$S$9)</f>
        <v>V0</v>
      </c>
      <c r="AJ181" s="233"/>
      <c r="AK181" s="234"/>
      <c r="AL181" s="234"/>
      <c r="AM181" s="234"/>
      <c r="AN181" s="234"/>
      <c r="AO181" s="234"/>
    </row>
    <row r="182" spans="1:41" x14ac:dyDescent="0.2">
      <c r="A182" s="324"/>
      <c r="B182" s="360">
        <v>35190</v>
      </c>
      <c r="C182" s="361">
        <v>0.27083333333333298</v>
      </c>
      <c r="D182" s="360">
        <f t="shared" si="1"/>
        <v>35191</v>
      </c>
      <c r="E182" s="361">
        <v>0.27083333333333298</v>
      </c>
      <c r="F182" s="455" t="s">
        <v>2179</v>
      </c>
      <c r="G182" s="74" t="s">
        <v>440</v>
      </c>
      <c r="H182" s="53"/>
      <c r="I182" s="38"/>
      <c r="J182" s="52"/>
      <c r="K182" s="390"/>
      <c r="L182" s="307" t="str">
        <f>IF(ISNUMBER(K182),PickLists!$S$2,PickLists!$S$9)</f>
        <v>M1</v>
      </c>
      <c r="M182" s="229"/>
      <c r="N182" s="285" t="str">
        <f>IF(Data!M182&gt;0,Data!M182*0.023,"")</f>
        <v/>
      </c>
      <c r="O182" s="307" t="str">
        <f>IF(ISTEXT($A182),PickLists!$S$2,PickLists!$S$9)</f>
        <v>M1</v>
      </c>
      <c r="P182" s="456"/>
      <c r="Q182" s="307" t="str">
        <f>IF(ISTEXT($A182),PickLists!$S$2,PickLists!$S$9)</f>
        <v>M1</v>
      </c>
      <c r="R182" s="229"/>
      <c r="S182" s="307" t="str">
        <f>IF(ISTEXT($A182),PickLists!$S$2,PickLists!$S$9)</f>
        <v>M1</v>
      </c>
      <c r="T182" s="389"/>
      <c r="U182" s="307" t="str">
        <f>IF(ISNUMBER($T182),IF($T182&gt;$T$56,IF(OR(Bilanz!$BR182=PickLists!$S$6,Bilanz!$BX182=PickLists!$S$6),PickLists!$S$6,PickLists!$S$2),PickLists!$S$3),PickLists!$S$9)</f>
        <v>M1</v>
      </c>
      <c r="V182" s="388"/>
      <c r="W182" s="307" t="str">
        <f>IF(ISNUMBER($V182),IF($V182&gt;$V$56,IF(OR(Bilanz!$BR182=PickLists!$S$6,Bilanz!$BX182=PickLists!$S$6),PickLists!$S$6,PickLists!$S$2),PickLists!$S$3),PickLists!$S$9)</f>
        <v>M1</v>
      </c>
      <c r="X182" s="389"/>
      <c r="Y182" s="307" t="str">
        <f>IF(ISNUMBER($X182),IF($X182&gt;$X$56,IF(OR(Bilanz!$BR182=PickLists!$S$6,Bilanz!$BX182=PickLists!$S$6),PickLists!$S$6,PickLists!$S$2),PickLists!$S$3),PickLists!$S$9)</f>
        <v>M1</v>
      </c>
      <c r="Z182" s="388"/>
      <c r="AA182" s="307" t="str">
        <f>IF(ISNUMBER($Z182),IF($Z182&gt;$Z$56,IF(OR(Bilanz!$BR182=PickLists!$S$6,Bilanz!$BX182=PickLists!$S$6),PickLists!$S$6,PickLists!$S$2),PickLists!$S$3),PickLists!$S$9)</f>
        <v>M1</v>
      </c>
      <c r="AB182" s="389"/>
      <c r="AC182" s="307" t="str">
        <f>IF(ISNUMBER($AB182),IF($AB182&gt;$AB$56,IF(OR(Bilanz!$BR182=PickLists!$S$6,Bilanz!$BX182=PickLists!$S$6),PickLists!$S$6,PickLists!$S$2),PickLists!$S$3),PickLists!$S$9)</f>
        <v>M1</v>
      </c>
      <c r="AD182" s="388"/>
      <c r="AE182" s="307" t="str">
        <f>IF(ISNUMBER($AD182),IF($AD182&gt;$AD$56,IF(OR(Bilanz!$BR182=PickLists!$S$6,Bilanz!$BX182=PickLists!$S$6),PickLists!$S$6,PickLists!$S$2),PickLists!$S$3),PickLists!$S$9)</f>
        <v>M1</v>
      </c>
      <c r="AF182" s="389"/>
      <c r="AG182" s="307" t="str">
        <f>IF(ISNUMBER($AF182),IF($AF182&gt;$AF$56,IF(OR(Bilanz!$BR182=PickLists!$S$6,Bilanz!$BX182=PickLists!$S$6),PickLists!$S$6,PickLists!$S$2),PickLists!$S$3),PickLists!$S$9)</f>
        <v>M1</v>
      </c>
      <c r="AH182" s="388"/>
      <c r="AI182" s="307" t="str">
        <f>IF(ISNUMBER($AH182),IF($AH182&gt;$AH$56,IF(OR(Bilanz!$BR182=PickLists!$S$6,Bilanz!$BX182=PickLists!$S$6),PickLists!$S$6,PickLists!$S$2),PickLists!$S$3),PickLists!$S$9)</f>
        <v>M1</v>
      </c>
      <c r="AJ182" s="233"/>
      <c r="AK182" s="234"/>
      <c r="AL182" s="234"/>
      <c r="AM182" s="234"/>
      <c r="AN182" s="234"/>
      <c r="AO182" s="234"/>
    </row>
    <row r="183" spans="1:41" x14ac:dyDescent="0.2">
      <c r="A183" s="324"/>
      <c r="B183" s="360">
        <v>35191</v>
      </c>
      <c r="C183" s="361">
        <v>0.27083333333333298</v>
      </c>
      <c r="D183" s="360">
        <f t="shared" si="1"/>
        <v>35192</v>
      </c>
      <c r="E183" s="361">
        <v>0.27083333333333298</v>
      </c>
      <c r="F183" s="455" t="s">
        <v>2179</v>
      </c>
      <c r="G183" s="74" t="s">
        <v>440</v>
      </c>
      <c r="H183" s="53"/>
      <c r="I183" s="38"/>
      <c r="J183" s="52"/>
      <c r="K183" s="390"/>
      <c r="L183" s="307" t="str">
        <f>IF(ISNUMBER(K183),PickLists!$S$2,PickLists!$S$9)</f>
        <v>M1</v>
      </c>
      <c r="M183" s="229"/>
      <c r="N183" s="285" t="str">
        <f>IF(Data!M183&gt;0,Data!M183*0.023,"")</f>
        <v/>
      </c>
      <c r="O183" s="307" t="str">
        <f>IF(ISTEXT($A183),PickLists!$S$2,PickLists!$S$9)</f>
        <v>M1</v>
      </c>
      <c r="P183" s="456"/>
      <c r="Q183" s="307" t="str">
        <f>IF(ISTEXT($A183),PickLists!$S$2,PickLists!$S$9)</f>
        <v>M1</v>
      </c>
      <c r="R183" s="229"/>
      <c r="S183" s="307" t="str">
        <f>IF(ISTEXT($A183),PickLists!$S$2,PickLists!$S$9)</f>
        <v>M1</v>
      </c>
      <c r="T183" s="389"/>
      <c r="U183" s="307" t="str">
        <f>IF(ISNUMBER($T183),IF($T183&gt;$T$56,IF(OR(Bilanz!$BR183=PickLists!$S$6,Bilanz!$BX183=PickLists!$S$6),PickLists!$S$6,PickLists!$S$2),PickLists!$S$3),PickLists!$S$9)</f>
        <v>M1</v>
      </c>
      <c r="V183" s="388"/>
      <c r="W183" s="307" t="str">
        <f>IF(ISNUMBER($V183),IF($V183&gt;$V$56,IF(OR(Bilanz!$BR183=PickLists!$S$6,Bilanz!$BX183=PickLists!$S$6),PickLists!$S$6,PickLists!$S$2),PickLists!$S$3),PickLists!$S$9)</f>
        <v>M1</v>
      </c>
      <c r="X183" s="389"/>
      <c r="Y183" s="307" t="str">
        <f>IF(ISNUMBER($X183),IF($X183&gt;$X$56,IF(OR(Bilanz!$BR183=PickLists!$S$6,Bilanz!$BX183=PickLists!$S$6),PickLists!$S$6,PickLists!$S$2),PickLists!$S$3),PickLists!$S$9)</f>
        <v>M1</v>
      </c>
      <c r="Z183" s="388"/>
      <c r="AA183" s="307" t="str">
        <f>IF(ISNUMBER($Z183),IF($Z183&gt;$Z$56,IF(OR(Bilanz!$BR183=PickLists!$S$6,Bilanz!$BX183=PickLists!$S$6),PickLists!$S$6,PickLists!$S$2),PickLists!$S$3),PickLists!$S$9)</f>
        <v>M1</v>
      </c>
      <c r="AB183" s="389"/>
      <c r="AC183" s="307" t="str">
        <f>IF(ISNUMBER($AB183),IF($AB183&gt;$AB$56,IF(OR(Bilanz!$BR183=PickLists!$S$6,Bilanz!$BX183=PickLists!$S$6),PickLists!$S$6,PickLists!$S$2),PickLists!$S$3),PickLists!$S$9)</f>
        <v>M1</v>
      </c>
      <c r="AD183" s="388"/>
      <c r="AE183" s="307" t="str">
        <f>IF(ISNUMBER($AD183),IF($AD183&gt;$AD$56,IF(OR(Bilanz!$BR183=PickLists!$S$6,Bilanz!$BX183=PickLists!$S$6),PickLists!$S$6,PickLists!$S$2),PickLists!$S$3),PickLists!$S$9)</f>
        <v>M1</v>
      </c>
      <c r="AF183" s="389"/>
      <c r="AG183" s="307" t="str">
        <f>IF(ISNUMBER($AF183),IF($AF183&gt;$AF$56,IF(OR(Bilanz!$BR183=PickLists!$S$6,Bilanz!$BX183=PickLists!$S$6),PickLists!$S$6,PickLists!$S$2),PickLists!$S$3),PickLists!$S$9)</f>
        <v>M1</v>
      </c>
      <c r="AH183" s="388"/>
      <c r="AI183" s="307" t="str">
        <f>IF(ISNUMBER($AH183),IF($AH183&gt;$AH$56,IF(OR(Bilanz!$BR183=PickLists!$S$6,Bilanz!$BX183=PickLists!$S$6),PickLists!$S$6,PickLists!$S$2),PickLists!$S$3),PickLists!$S$9)</f>
        <v>M1</v>
      </c>
      <c r="AJ183" s="233"/>
      <c r="AK183" s="234"/>
      <c r="AL183" s="234"/>
      <c r="AM183" s="234"/>
      <c r="AN183" s="234"/>
      <c r="AO183" s="234"/>
    </row>
    <row r="184" spans="1:41" x14ac:dyDescent="0.2">
      <c r="A184" s="324"/>
      <c r="B184" s="360">
        <v>35192</v>
      </c>
      <c r="C184" s="361">
        <v>0.27083333333333298</v>
      </c>
      <c r="D184" s="360">
        <f t="shared" si="1"/>
        <v>35193</v>
      </c>
      <c r="E184" s="361">
        <v>0.27083333333333298</v>
      </c>
      <c r="F184" s="455" t="s">
        <v>2179</v>
      </c>
      <c r="G184" s="74" t="s">
        <v>440</v>
      </c>
      <c r="H184" s="53"/>
      <c r="I184" s="38"/>
      <c r="J184" s="52"/>
      <c r="K184" s="390"/>
      <c r="L184" s="307" t="str">
        <f>IF(ISNUMBER(K184),PickLists!$S$2,PickLists!$S$9)</f>
        <v>M1</v>
      </c>
      <c r="M184" s="229"/>
      <c r="N184" s="285" t="str">
        <f>IF(Data!M184&gt;0,Data!M184*0.023,"")</f>
        <v/>
      </c>
      <c r="O184" s="307" t="str">
        <f>IF(ISTEXT($A184),PickLists!$S$2,PickLists!$S$9)</f>
        <v>M1</v>
      </c>
      <c r="P184" s="456"/>
      <c r="Q184" s="307" t="str">
        <f>IF(ISTEXT($A184),PickLists!$S$2,PickLists!$S$9)</f>
        <v>M1</v>
      </c>
      <c r="R184" s="229"/>
      <c r="S184" s="307" t="str">
        <f>IF(ISTEXT($A184),PickLists!$S$2,PickLists!$S$9)</f>
        <v>M1</v>
      </c>
      <c r="T184" s="389"/>
      <c r="U184" s="307" t="str">
        <f>IF(ISNUMBER($T184),IF($T184&gt;$T$56,IF(OR(Bilanz!$BR184=PickLists!$S$6,Bilanz!$BX184=PickLists!$S$6),PickLists!$S$6,PickLists!$S$2),PickLists!$S$3),PickLists!$S$9)</f>
        <v>M1</v>
      </c>
      <c r="V184" s="388"/>
      <c r="W184" s="307" t="str">
        <f>IF(ISNUMBER($V184),IF($V184&gt;$V$56,IF(OR(Bilanz!$BR184=PickLists!$S$6,Bilanz!$BX184=PickLists!$S$6),PickLists!$S$6,PickLists!$S$2),PickLists!$S$3),PickLists!$S$9)</f>
        <v>M1</v>
      </c>
      <c r="X184" s="389"/>
      <c r="Y184" s="307" t="str">
        <f>IF(ISNUMBER($X184),IF($X184&gt;$X$56,IF(OR(Bilanz!$BR184=PickLists!$S$6,Bilanz!$BX184=PickLists!$S$6),PickLists!$S$6,PickLists!$S$2),PickLists!$S$3),PickLists!$S$9)</f>
        <v>M1</v>
      </c>
      <c r="Z184" s="388"/>
      <c r="AA184" s="307" t="str">
        <f>IF(ISNUMBER($Z184),IF($Z184&gt;$Z$56,IF(OR(Bilanz!$BR184=PickLists!$S$6,Bilanz!$BX184=PickLists!$S$6),PickLists!$S$6,PickLists!$S$2),PickLists!$S$3),PickLists!$S$9)</f>
        <v>M1</v>
      </c>
      <c r="AB184" s="389"/>
      <c r="AC184" s="307" t="str">
        <f>IF(ISNUMBER($AB184),IF($AB184&gt;$AB$56,IF(OR(Bilanz!$BR184=PickLists!$S$6,Bilanz!$BX184=PickLists!$S$6),PickLists!$S$6,PickLists!$S$2),PickLists!$S$3),PickLists!$S$9)</f>
        <v>M1</v>
      </c>
      <c r="AD184" s="388"/>
      <c r="AE184" s="307" t="str">
        <f>IF(ISNUMBER($AD184),IF($AD184&gt;$AD$56,IF(OR(Bilanz!$BR184=PickLists!$S$6,Bilanz!$BX184=PickLists!$S$6),PickLists!$S$6,PickLists!$S$2),PickLists!$S$3),PickLists!$S$9)</f>
        <v>M1</v>
      </c>
      <c r="AF184" s="389"/>
      <c r="AG184" s="307" t="str">
        <f>IF(ISNUMBER($AF184),IF($AF184&gt;$AF$56,IF(OR(Bilanz!$BR184=PickLists!$S$6,Bilanz!$BX184=PickLists!$S$6),PickLists!$S$6,PickLists!$S$2),PickLists!$S$3),PickLists!$S$9)</f>
        <v>M1</v>
      </c>
      <c r="AH184" s="388"/>
      <c r="AI184" s="307" t="str">
        <f>IF(ISNUMBER($AH184),IF($AH184&gt;$AH$56,IF(OR(Bilanz!$BR184=PickLists!$S$6,Bilanz!$BX184=PickLists!$S$6),PickLists!$S$6,PickLists!$S$2),PickLists!$S$3),PickLists!$S$9)</f>
        <v>M1</v>
      </c>
      <c r="AJ184" s="233"/>
      <c r="AK184" s="234"/>
      <c r="AL184" s="234"/>
      <c r="AM184" s="234"/>
      <c r="AN184" s="234"/>
      <c r="AO184" s="234"/>
    </row>
    <row r="185" spans="1:41" x14ac:dyDescent="0.2">
      <c r="A185" s="324" t="s">
        <v>1459</v>
      </c>
      <c r="B185" s="360">
        <v>35193</v>
      </c>
      <c r="C185" s="361">
        <v>0.27083333333333298</v>
      </c>
      <c r="D185" s="360">
        <f t="shared" si="1"/>
        <v>35194</v>
      </c>
      <c r="E185" s="361">
        <v>0.27083333333333298</v>
      </c>
      <c r="F185" s="455" t="s">
        <v>2179</v>
      </c>
      <c r="G185" s="74" t="s">
        <v>507</v>
      </c>
      <c r="H185" s="53" t="s">
        <v>508</v>
      </c>
      <c r="I185" s="38"/>
      <c r="J185" s="52"/>
      <c r="K185" s="390">
        <v>4.7</v>
      </c>
      <c r="L185" s="307" t="str">
        <f>IF(ISNUMBER(K185),PickLists!$S$2,PickLists!$S$9)</f>
        <v>V0</v>
      </c>
      <c r="M185" s="229">
        <v>165.7</v>
      </c>
      <c r="N185" s="285">
        <f>IF(Data!M185&gt;0,Data!M185*0.023,"")</f>
        <v>3.8110999999999997</v>
      </c>
      <c r="O185" s="307" t="str">
        <f>IF(ISTEXT($A185),PickLists!$S$2,PickLists!$S$9)</f>
        <v>V0</v>
      </c>
      <c r="P185" s="456">
        <v>4.7</v>
      </c>
      <c r="Q185" s="307" t="str">
        <f>IF(ISTEXT($A185),PickLists!$S$2,PickLists!$S$9)</f>
        <v>V0</v>
      </c>
      <c r="R185" s="229">
        <v>49.9</v>
      </c>
      <c r="S185" s="307" t="str">
        <f>IF(ISTEXT($A185),PickLists!$S$2,PickLists!$S$9)</f>
        <v>V0</v>
      </c>
      <c r="T185" s="389">
        <v>0.127</v>
      </c>
      <c r="U185" s="307" t="str">
        <f>IF(ISNUMBER($T185),IF($T185&gt;$T$56,IF(OR(Bilanz!$BR185=PickLists!$S$6,Bilanz!$BX185=PickLists!$S$6),PickLists!$S$6,PickLists!$S$2),PickLists!$S$3),PickLists!$S$9)</f>
        <v>V0</v>
      </c>
      <c r="V185" s="388">
        <v>2.0059591323280381</v>
      </c>
      <c r="W185" s="307" t="str">
        <f>IF(ISNUMBER($V185),IF($V185&gt;$V$56,IF(OR(Bilanz!$BR185=PickLists!$S$6,Bilanz!$BX185=PickLists!$S$6),PickLists!$S$6,PickLists!$S$2),PickLists!$S$3),PickLists!$S$9)</f>
        <v>V0</v>
      </c>
      <c r="X185" s="389">
        <v>2.4099235910141368</v>
      </c>
      <c r="Y185" s="307" t="str">
        <f>IF(ISNUMBER($X185),IF($X185&gt;$X$56,IF(OR(Bilanz!$BR185=PickLists!$S$6,Bilanz!$BX185=PickLists!$S$6),PickLists!$S$6,PickLists!$S$2),PickLists!$S$3),PickLists!$S$9)</f>
        <v>V0</v>
      </c>
      <c r="Z185" s="388">
        <v>9.4E-2</v>
      </c>
      <c r="AA185" s="307" t="str">
        <f>IF(ISNUMBER($Z185),IF($Z185&gt;$Z$56,IF(OR(Bilanz!$BR185=PickLists!$S$6,Bilanz!$BX185=PickLists!$S$6),PickLists!$S$6,PickLists!$S$2),PickLists!$S$3),PickLists!$S$9)</f>
        <v>V0</v>
      </c>
      <c r="AB185" s="389">
        <v>2.517953797238599</v>
      </c>
      <c r="AC185" s="307" t="str">
        <f>IF(ISNUMBER($AB185),IF($AB185&gt;$AB$56,IF(OR(Bilanz!$BR185=PickLists!$S$6,Bilanz!$BX185=PickLists!$S$6),PickLists!$S$6,PickLists!$S$2),PickLists!$S$3),PickLists!$S$9)</f>
        <v>V0</v>
      </c>
      <c r="AD185" s="388">
        <v>0.1</v>
      </c>
      <c r="AE185" s="307" t="str">
        <f>IF(ISNUMBER($AD185),IF($AD185&gt;$AD$56,IF(OR(Bilanz!$BR185=PickLists!$S$6,Bilanz!$BX185=PickLists!$S$6),PickLists!$S$6,PickLists!$S$2),PickLists!$S$3),PickLists!$S$9)</f>
        <v>V0</v>
      </c>
      <c r="AF185" s="389">
        <v>0.16900000000000001</v>
      </c>
      <c r="AG185" s="307" t="str">
        <f>IF(ISNUMBER($AF185),IF($AF185&gt;$AF$56,IF(OR(Bilanz!$BR185=PickLists!$S$6,Bilanz!$BX185=PickLists!$S$6),PickLists!$S$6,PickLists!$S$2),PickLists!$S$3),PickLists!$S$9)</f>
        <v>V0</v>
      </c>
      <c r="AH185" s="388">
        <v>1.012</v>
      </c>
      <c r="AI185" s="307" t="str">
        <f>IF(ISNUMBER($AH185),IF($AH185&gt;$AH$56,IF(OR(Bilanz!$BR185=PickLists!$S$6,Bilanz!$BX185=PickLists!$S$6),PickLists!$S$6,PickLists!$S$2),PickLists!$S$3),PickLists!$S$9)</f>
        <v>V0</v>
      </c>
      <c r="AJ185" s="234"/>
      <c r="AL185" s="234"/>
      <c r="AM185" s="234"/>
      <c r="AN185" s="234"/>
      <c r="AO185" s="234"/>
    </row>
    <row r="186" spans="1:41" x14ac:dyDescent="0.2">
      <c r="A186" s="324" t="s">
        <v>1460</v>
      </c>
      <c r="B186" s="360">
        <v>35194</v>
      </c>
      <c r="C186" s="361">
        <v>0.27083333333333298</v>
      </c>
      <c r="D186" s="360">
        <f t="shared" ref="D186:D249" si="2" xml:space="preserve"> B186+1</f>
        <v>35195</v>
      </c>
      <c r="E186" s="361">
        <v>0.27083333333333298</v>
      </c>
      <c r="F186" s="455" t="s">
        <v>2179</v>
      </c>
      <c r="G186" s="74" t="s">
        <v>444</v>
      </c>
      <c r="H186" s="53" t="s">
        <v>508</v>
      </c>
      <c r="I186" s="38"/>
      <c r="J186" s="52"/>
      <c r="K186" s="390">
        <v>10</v>
      </c>
      <c r="L186" s="307" t="str">
        <f>IF(ISNUMBER(K186),PickLists!$S$2,PickLists!$S$9)</f>
        <v>V0</v>
      </c>
      <c r="M186" s="229">
        <v>446.9</v>
      </c>
      <c r="N186" s="285">
        <f>IF(Data!M186&gt;0,Data!M186*0.023,"")</f>
        <v>10.278699999999999</v>
      </c>
      <c r="O186" s="307" t="str">
        <f>IF(ISTEXT($A186),PickLists!$S$2,PickLists!$S$9)</f>
        <v>V0</v>
      </c>
      <c r="P186" s="456">
        <v>4.2699999999999996</v>
      </c>
      <c r="Q186" s="307" t="str">
        <f>IF(ISTEXT($A186),PickLists!$S$2,PickLists!$S$9)</f>
        <v>V0</v>
      </c>
      <c r="R186" s="229">
        <v>38.299999999999997</v>
      </c>
      <c r="S186" s="307" t="str">
        <f>IF(ISTEXT($A186),PickLists!$S$2,PickLists!$S$9)</f>
        <v>V0</v>
      </c>
      <c r="T186" s="389">
        <v>6.3E-2</v>
      </c>
      <c r="U186" s="307" t="str">
        <f>IF(ISNUMBER($T186),IF($T186&gt;$T$56,IF(OR(Bilanz!$BR186=PickLists!$S$6,Bilanz!$BX186=PickLists!$S$6),PickLists!$S$6,PickLists!$S$2),PickLists!$S$3),PickLists!$S$9)</f>
        <v>V0</v>
      </c>
      <c r="V186" s="388">
        <v>0.77572788968631567</v>
      </c>
      <c r="W186" s="307" t="str">
        <f>IF(ISNUMBER($V186),IF($V186&gt;$V$56,IF(OR(Bilanz!$BR186=PickLists!$S$6,Bilanz!$BX186=PickLists!$S$6),PickLists!$S$6,PickLists!$S$2),PickLists!$S$3),PickLists!$S$9)</f>
        <v>V0</v>
      </c>
      <c r="X186" s="389">
        <v>1.2834011367658389</v>
      </c>
      <c r="Y186" s="307" t="str">
        <f>IF(ISNUMBER($X186),IF($X186&gt;$X$56,IF(OR(Bilanz!$BR186=PickLists!$S$6,Bilanz!$BX186=PickLists!$S$6),PickLists!$S$6,PickLists!$S$2),PickLists!$S$3),PickLists!$S$9)</f>
        <v>V0</v>
      </c>
      <c r="Z186" s="388">
        <v>2.9000000000000001E-2</v>
      </c>
      <c r="AA186" s="307" t="str">
        <f>IF(ISNUMBER($Z186),IF($Z186&gt;$Z$56,IF(OR(Bilanz!$BR186=PickLists!$S$6,Bilanz!$BX186=PickLists!$S$6),PickLists!$S$6,PickLists!$S$2),PickLists!$S$3),PickLists!$S$9)</f>
        <v>V0</v>
      </c>
      <c r="AB186" s="389">
        <v>0.95666937585053169</v>
      </c>
      <c r="AC186" s="307" t="str">
        <f>IF(ISNUMBER($AB186),IF($AB186&gt;$AB$56,IF(OR(Bilanz!$BR186=PickLists!$S$6,Bilanz!$BX186=PickLists!$S$6),PickLists!$S$6,PickLists!$S$2),PickLists!$S$3),PickLists!$S$9)</f>
        <v>V0</v>
      </c>
      <c r="AD186" s="388">
        <v>3.3000000000000002E-2</v>
      </c>
      <c r="AE186" s="307" t="str">
        <f>IF(ISNUMBER($AD186),IF($AD186&gt;$AD$56,IF(OR(Bilanz!$BR186=PickLists!$S$6,Bilanz!$BX186=PickLists!$S$6),PickLists!$S$6,PickLists!$S$2),PickLists!$S$3),PickLists!$S$9)</f>
        <v>V0</v>
      </c>
      <c r="AF186" s="389">
        <v>0.04</v>
      </c>
      <c r="AG186" s="307" t="str">
        <f>IF(ISNUMBER($AF186),IF($AF186&gt;$AF$56,IF(OR(Bilanz!$BR186=PickLists!$S$6,Bilanz!$BX186=PickLists!$S$6),PickLists!$S$6,PickLists!$S$2),PickLists!$S$3),PickLists!$S$9)</f>
        <v>V0</v>
      </c>
      <c r="AH186" s="388">
        <v>0.16700000000000001</v>
      </c>
      <c r="AI186" s="307" t="str">
        <f>IF(ISNUMBER($AH186),IF($AH186&gt;$AH$56,IF(OR(Bilanz!$BR186=PickLists!$S$6,Bilanz!$BX186=PickLists!$S$6),PickLists!$S$6,PickLists!$S$2),PickLists!$S$3),PickLists!$S$9)</f>
        <v>V0</v>
      </c>
      <c r="AJ186" s="234"/>
      <c r="AK186" s="234"/>
      <c r="AL186" s="234"/>
      <c r="AM186" s="234"/>
      <c r="AN186" s="234"/>
      <c r="AO186" s="234"/>
    </row>
    <row r="187" spans="1:41" x14ac:dyDescent="0.2">
      <c r="A187" s="324"/>
      <c r="B187" s="360">
        <v>35195</v>
      </c>
      <c r="C187" s="361">
        <v>0.27083333333333298</v>
      </c>
      <c r="D187" s="360">
        <f t="shared" si="2"/>
        <v>35196</v>
      </c>
      <c r="E187" s="361">
        <v>0.27083333333333298</v>
      </c>
      <c r="F187" s="455" t="s">
        <v>2179</v>
      </c>
      <c r="G187" s="74" t="s">
        <v>507</v>
      </c>
      <c r="H187" s="53"/>
      <c r="I187" s="38" t="s">
        <v>433</v>
      </c>
      <c r="J187" s="52"/>
      <c r="K187" s="390">
        <v>0.4</v>
      </c>
      <c r="L187" s="307" t="str">
        <f>IF(ISNUMBER(K187),PickLists!$S$2,PickLists!$S$9)</f>
        <v>V0</v>
      </c>
      <c r="M187" s="229"/>
      <c r="N187" s="285" t="str">
        <f>IF(Data!M187&gt;0,Data!M187*0.023,"")</f>
        <v/>
      </c>
      <c r="O187" s="307" t="str">
        <f>IF(ISTEXT($A187),PickLists!$S$2,PickLists!$S$9)</f>
        <v>M1</v>
      </c>
      <c r="P187" s="456"/>
      <c r="Q187" s="307" t="str">
        <f>IF(ISTEXT($A187),PickLists!$S$2,PickLists!$S$9)</f>
        <v>M1</v>
      </c>
      <c r="R187" s="229"/>
      <c r="S187" s="307" t="str">
        <f>IF(ISTEXT($A187),PickLists!$S$2,PickLists!$S$9)</f>
        <v>M1</v>
      </c>
      <c r="T187" s="389"/>
      <c r="U187" s="307" t="str">
        <f>IF(ISNUMBER($T187),IF($T187&gt;$T$56,IF(OR(Bilanz!$BR187=PickLists!$S$6,Bilanz!$BX187=PickLists!$S$6),PickLists!$S$6,PickLists!$S$2),PickLists!$S$3),PickLists!$S$9)</f>
        <v>M1</v>
      </c>
      <c r="V187" s="388"/>
      <c r="W187" s="307" t="str">
        <f>IF(ISNUMBER($V187),IF($V187&gt;$V$56,IF(OR(Bilanz!$BR187=PickLists!$S$6,Bilanz!$BX187=PickLists!$S$6),PickLists!$S$6,PickLists!$S$2),PickLists!$S$3),PickLists!$S$9)</f>
        <v>M1</v>
      </c>
      <c r="X187" s="389"/>
      <c r="Y187" s="307" t="str">
        <f>IF(ISNUMBER($X187),IF($X187&gt;$X$56,IF(OR(Bilanz!$BR187=PickLists!$S$6,Bilanz!$BX187=PickLists!$S$6),PickLists!$S$6,PickLists!$S$2),PickLists!$S$3),PickLists!$S$9)</f>
        <v>M1</v>
      </c>
      <c r="Z187" s="388"/>
      <c r="AA187" s="307" t="str">
        <f>IF(ISNUMBER($Z187),IF($Z187&gt;$Z$56,IF(OR(Bilanz!$BR187=PickLists!$S$6,Bilanz!$BX187=PickLists!$S$6),PickLists!$S$6,PickLists!$S$2),PickLists!$S$3),PickLists!$S$9)</f>
        <v>M1</v>
      </c>
      <c r="AB187" s="389"/>
      <c r="AC187" s="307" t="str">
        <f>IF(ISNUMBER($AB187),IF($AB187&gt;$AB$56,IF(OR(Bilanz!$BR187=PickLists!$S$6,Bilanz!$BX187=PickLists!$S$6),PickLists!$S$6,PickLists!$S$2),PickLists!$S$3),PickLists!$S$9)</f>
        <v>M1</v>
      </c>
      <c r="AD187" s="388"/>
      <c r="AE187" s="307" t="str">
        <f>IF(ISNUMBER($AD187),IF($AD187&gt;$AD$56,IF(OR(Bilanz!$BR187=PickLists!$S$6,Bilanz!$BX187=PickLists!$S$6),PickLists!$S$6,PickLists!$S$2),PickLists!$S$3),PickLists!$S$9)</f>
        <v>M1</v>
      </c>
      <c r="AF187" s="389"/>
      <c r="AG187" s="307" t="str">
        <f>IF(ISNUMBER($AF187),IF($AF187&gt;$AF$56,IF(OR(Bilanz!$BR187=PickLists!$S$6,Bilanz!$BX187=PickLists!$S$6),PickLists!$S$6,PickLists!$S$2),PickLists!$S$3),PickLists!$S$9)</f>
        <v>M1</v>
      </c>
      <c r="AH187" s="388"/>
      <c r="AI187" s="307" t="str">
        <f>IF(ISNUMBER($AH187),IF($AH187&gt;$AH$56,IF(OR(Bilanz!$BR187=PickLists!$S$6,Bilanz!$BX187=PickLists!$S$6),PickLists!$S$6,PickLists!$S$2),PickLists!$S$3),PickLists!$S$9)</f>
        <v>M1</v>
      </c>
      <c r="AJ187" s="234"/>
      <c r="AK187" s="234"/>
      <c r="AL187" s="234"/>
      <c r="AM187" s="234"/>
      <c r="AN187" s="234"/>
      <c r="AO187" s="234"/>
    </row>
    <row r="188" spans="1:41" x14ac:dyDescent="0.2">
      <c r="A188" s="324" t="s">
        <v>1461</v>
      </c>
      <c r="B188" s="360">
        <v>35196</v>
      </c>
      <c r="C188" s="361">
        <v>0.27083333333333298</v>
      </c>
      <c r="D188" s="360">
        <f t="shared" si="2"/>
        <v>35197</v>
      </c>
      <c r="E188" s="361">
        <v>0.27083333333333298</v>
      </c>
      <c r="F188" s="455" t="s">
        <v>2179</v>
      </c>
      <c r="G188" s="74" t="s">
        <v>507</v>
      </c>
      <c r="H188" s="53" t="s">
        <v>508</v>
      </c>
      <c r="I188" s="38"/>
      <c r="J188" s="52"/>
      <c r="K188" s="390">
        <v>1.2</v>
      </c>
      <c r="L188" s="307" t="str">
        <f>IF(ISNUMBER(K188),PickLists!$S$2,PickLists!$S$9)</f>
        <v>V0</v>
      </c>
      <c r="M188" s="229">
        <v>32.1</v>
      </c>
      <c r="N188" s="285">
        <f>IF(Data!M188&gt;0,Data!M188*0.023,"")</f>
        <v>0.73830000000000007</v>
      </c>
      <c r="O188" s="307" t="str">
        <f>IF(ISTEXT($A188),PickLists!$S$2,PickLists!$S$9)</f>
        <v>V0</v>
      </c>
      <c r="P188" s="456">
        <v>3.99</v>
      </c>
      <c r="Q188" s="307" t="str">
        <f>IF(ISTEXT($A188),PickLists!$S$2,PickLists!$S$9)</f>
        <v>V0</v>
      </c>
      <c r="R188" s="229">
        <v>116.8</v>
      </c>
      <c r="S188" s="307" t="str">
        <f>IF(ISTEXT($A188),PickLists!$S$2,PickLists!$S$9)</f>
        <v>V0</v>
      </c>
      <c r="T188" s="389">
        <v>0.17199999999999999</v>
      </c>
      <c r="U188" s="307" t="str">
        <f>IF(ISNUMBER($T188),IF($T188&gt;$T$56,IF(OR(Bilanz!$BR188=PickLists!$S$6,Bilanz!$BX188=PickLists!$S$6),PickLists!$S$6,PickLists!$S$2),PickLists!$S$3),PickLists!$S$9)</f>
        <v>V0</v>
      </c>
      <c r="V188" s="388">
        <v>3.8481434481090235</v>
      </c>
      <c r="W188" s="307" t="str">
        <f>IF(ISNUMBER($V188),IF($V188&gt;$V$56,IF(OR(Bilanz!$BR188=PickLists!$S$6,Bilanz!$BX188=PickLists!$S$6),PickLists!$S$6,PickLists!$S$2),PickLists!$S$3),PickLists!$S$9)</f>
        <v>V0</v>
      </c>
      <c r="X188" s="389">
        <v>5.0404786908454957</v>
      </c>
      <c r="Y188" s="307" t="str">
        <f>IF(ISNUMBER($X188),IF($X188&gt;$X$56,IF(OR(Bilanz!$BR188=PickLists!$S$6,Bilanz!$BX188=PickLists!$S$6),PickLists!$S$6,PickLists!$S$2),PickLists!$S$3),PickLists!$S$9)</f>
        <v>V0</v>
      </c>
      <c r="Z188" s="388">
        <v>5.3999999999999999E-2</v>
      </c>
      <c r="AA188" s="307" t="str">
        <f>IF(ISNUMBER($Z188),IF($Z188&gt;$Z$56,IF(OR(Bilanz!$BR188=PickLists!$S$6,Bilanz!$BX188=PickLists!$S$6),PickLists!$S$6,PickLists!$S$2),PickLists!$S$3),PickLists!$S$9)</f>
        <v>V0</v>
      </c>
      <c r="AB188" s="389">
        <v>5.9842278557748534</v>
      </c>
      <c r="AC188" s="307" t="str">
        <f>IF(ISNUMBER($AB188),IF($AB188&gt;$AB$56,IF(OR(Bilanz!$BR188=PickLists!$S$6,Bilanz!$BX188=PickLists!$S$6),PickLists!$S$6,PickLists!$S$2),PickLists!$S$3),PickLists!$S$9)</f>
        <v>V0</v>
      </c>
      <c r="AD188" s="388">
        <v>0.14699999999999999</v>
      </c>
      <c r="AE188" s="307" t="str">
        <f>IF(ISNUMBER($AD188),IF($AD188&gt;$AD$56,IF(OR(Bilanz!$BR188=PickLists!$S$6,Bilanz!$BX188=PickLists!$S$6),PickLists!$S$6,PickLists!$S$2),PickLists!$S$3),PickLists!$S$9)</f>
        <v>V0</v>
      </c>
      <c r="AF188" s="389">
        <v>0.16800000000000001</v>
      </c>
      <c r="AG188" s="307" t="str">
        <f>IF(ISNUMBER($AF188),IF($AF188&gt;$AF$56,IF(OR(Bilanz!$BR188=PickLists!$S$6,Bilanz!$BX188=PickLists!$S$6),PickLists!$S$6,PickLists!$S$2),PickLists!$S$3),PickLists!$S$9)</f>
        <v>V0</v>
      </c>
      <c r="AH188" s="388">
        <v>0.75900000000000001</v>
      </c>
      <c r="AI188" s="307" t="str">
        <f>IF(ISNUMBER($AH188),IF($AH188&gt;$AH$56,IF(OR(Bilanz!$BR188=PickLists!$S$6,Bilanz!$BX188=PickLists!$S$6),PickLists!$S$6,PickLists!$S$2),PickLists!$S$3),PickLists!$S$9)</f>
        <v>V0</v>
      </c>
      <c r="AJ188" s="233"/>
      <c r="AK188" s="234"/>
      <c r="AL188" s="234"/>
      <c r="AM188" s="234"/>
      <c r="AN188" s="234"/>
      <c r="AO188" s="234"/>
    </row>
    <row r="189" spans="1:41" x14ac:dyDescent="0.2">
      <c r="A189" s="324" t="s">
        <v>1462</v>
      </c>
      <c r="B189" s="360">
        <v>35197</v>
      </c>
      <c r="C189" s="361">
        <v>0.27083333333333298</v>
      </c>
      <c r="D189" s="360">
        <f t="shared" si="2"/>
        <v>35198</v>
      </c>
      <c r="E189" s="361">
        <v>0.27083333333333298</v>
      </c>
      <c r="F189" s="455" t="s">
        <v>2179</v>
      </c>
      <c r="G189" s="74" t="s">
        <v>507</v>
      </c>
      <c r="H189" s="53" t="s">
        <v>508</v>
      </c>
      <c r="I189" s="38"/>
      <c r="J189" s="52"/>
      <c r="K189" s="390">
        <v>21.6</v>
      </c>
      <c r="L189" s="307" t="str">
        <f>IF(ISNUMBER(K189),PickLists!$S$2,PickLists!$S$9)</f>
        <v>V0</v>
      </c>
      <c r="M189" s="229">
        <v>904.3</v>
      </c>
      <c r="N189" s="285">
        <f>IF(Data!M189&gt;0,Data!M189*0.023,"")</f>
        <v>20.7989</v>
      </c>
      <c r="O189" s="307" t="str">
        <f>IF(ISTEXT($A189),PickLists!$S$2,PickLists!$S$9)</f>
        <v>V0</v>
      </c>
      <c r="P189" s="456">
        <v>4.18</v>
      </c>
      <c r="Q189" s="307" t="str">
        <f>IF(ISTEXT($A189),PickLists!$S$2,PickLists!$S$9)</f>
        <v>V0</v>
      </c>
      <c r="R189" s="229">
        <v>44.5</v>
      </c>
      <c r="S189" s="307" t="str">
        <f>IF(ISTEXT($A189),PickLists!$S$2,PickLists!$S$9)</f>
        <v>V0</v>
      </c>
      <c r="T189" s="389">
        <v>4.7E-2</v>
      </c>
      <c r="U189" s="307" t="str">
        <f>IF(ISNUMBER($T189),IF($T189&gt;$T$56,IF(OR(Bilanz!$BR189=PickLists!$S$6,Bilanz!$BX189=PickLists!$S$6),PickLists!$S$6,PickLists!$S$2),PickLists!$S$3),PickLists!$S$9)</f>
        <v>V0</v>
      </c>
      <c r="V189" s="388">
        <v>0.5064595016530925</v>
      </c>
      <c r="W189" s="307" t="str">
        <f>IF(ISNUMBER($V189),IF($V189&gt;$V$56,IF(OR(Bilanz!$BR189=PickLists!$S$6,Bilanz!$BX189=PickLists!$S$6),PickLists!$S$6,PickLists!$S$2),PickLists!$S$3),PickLists!$S$9)</f>
        <v>V0</v>
      </c>
      <c r="X189" s="389">
        <v>1.7797385854968666</v>
      </c>
      <c r="Y189" s="307" t="str">
        <f>IF(ISNUMBER($X189),IF($X189&gt;$X$56,IF(OR(Bilanz!$BR189=PickLists!$S$6,Bilanz!$BX189=PickLists!$S$6),PickLists!$S$6,PickLists!$S$2),PickLists!$S$3),PickLists!$S$9)</f>
        <v>V0</v>
      </c>
      <c r="Z189" s="388">
        <v>2.9000000000000001E-2</v>
      </c>
      <c r="AA189" s="307" t="str">
        <f>IF(ISNUMBER($Z189),IF($Z189&gt;$Z$56,IF(OR(Bilanz!$BR189=PickLists!$S$6,Bilanz!$BX189=PickLists!$S$6),PickLists!$S$6,PickLists!$S$2),PickLists!$S$3),PickLists!$S$9)</f>
        <v>V0</v>
      </c>
      <c r="AB189" s="389">
        <v>1.0575545100311332</v>
      </c>
      <c r="AC189" s="307" t="str">
        <f>IF(ISNUMBER($AB189),IF($AB189&gt;$AB$56,IF(OR(Bilanz!$BR189=PickLists!$S$6,Bilanz!$BX189=PickLists!$S$6),PickLists!$S$6,PickLists!$S$2),PickLists!$S$3),PickLists!$S$9)</f>
        <v>V0</v>
      </c>
      <c r="AD189" s="388">
        <v>2.8000000000000001E-2</v>
      </c>
      <c r="AE189" s="307" t="str">
        <f>IF(ISNUMBER($AD189),IF($AD189&gt;$AD$56,IF(OR(Bilanz!$BR189=PickLists!$S$6,Bilanz!$BX189=PickLists!$S$6),PickLists!$S$6,PickLists!$S$2),PickLists!$S$3),PickLists!$S$9)</f>
        <v>V0</v>
      </c>
      <c r="AF189" s="389">
        <v>2.5999999999999999E-2</v>
      </c>
      <c r="AG189" s="307" t="str">
        <f>IF(ISNUMBER($AF189),IF($AF189&gt;$AF$56,IF(OR(Bilanz!$BR189=PickLists!$S$6,Bilanz!$BX189=PickLists!$S$6),PickLists!$S$6,PickLists!$S$2),PickLists!$S$3),PickLists!$S$9)</f>
        <v>V0</v>
      </c>
      <c r="AH189" s="388">
        <v>0.16500000000000001</v>
      </c>
      <c r="AI189" s="307" t="str">
        <f>IF(ISNUMBER($AH189),IF($AH189&gt;$AH$56,IF(OR(Bilanz!$BR189=PickLists!$S$6,Bilanz!$BX189=PickLists!$S$6),PickLists!$S$6,PickLists!$S$2),PickLists!$S$3),PickLists!$S$9)</f>
        <v>V0</v>
      </c>
      <c r="AJ189" s="233"/>
      <c r="AK189" s="234"/>
      <c r="AL189" s="234"/>
      <c r="AM189" s="234"/>
      <c r="AN189" s="234"/>
      <c r="AO189" s="234"/>
    </row>
    <row r="190" spans="1:41" x14ac:dyDescent="0.2">
      <c r="A190" s="324" t="s">
        <v>1463</v>
      </c>
      <c r="B190" s="360">
        <v>35198</v>
      </c>
      <c r="C190" s="361">
        <v>0.27083333333333298</v>
      </c>
      <c r="D190" s="360">
        <f t="shared" si="2"/>
        <v>35199</v>
      </c>
      <c r="E190" s="361">
        <v>0.27083333333333298</v>
      </c>
      <c r="F190" s="455" t="s">
        <v>2179</v>
      </c>
      <c r="G190" s="74" t="s">
        <v>507</v>
      </c>
      <c r="H190" s="53" t="s">
        <v>508</v>
      </c>
      <c r="I190" s="38"/>
      <c r="J190" s="52"/>
      <c r="K190" s="390">
        <v>11.9</v>
      </c>
      <c r="L190" s="307" t="str">
        <f>IF(ISNUMBER(K190),PickLists!$S$2,PickLists!$S$9)</f>
        <v>V0</v>
      </c>
      <c r="M190" s="229">
        <v>517.9</v>
      </c>
      <c r="N190" s="285">
        <f>IF(Data!M190&gt;0,Data!M190*0.023,"")</f>
        <v>11.9117</v>
      </c>
      <c r="O190" s="307" t="str">
        <f>IF(ISTEXT($A190),PickLists!$S$2,PickLists!$S$9)</f>
        <v>V0</v>
      </c>
      <c r="P190" s="456">
        <v>4.66</v>
      </c>
      <c r="Q190" s="307" t="str">
        <f>IF(ISTEXT($A190),PickLists!$S$2,PickLists!$S$9)</f>
        <v>V0</v>
      </c>
      <c r="R190" s="229">
        <v>12.7</v>
      </c>
      <c r="S190" s="307" t="str">
        <f>IF(ISTEXT($A190),PickLists!$S$2,PickLists!$S$9)</f>
        <v>V0</v>
      </c>
      <c r="T190" s="389">
        <v>3.2000000000000001E-2</v>
      </c>
      <c r="U190" s="307" t="str">
        <f>IF(ISNUMBER($T190),IF($T190&gt;$T$56,IF(OR(Bilanz!$BR190=PickLists!$S$6,Bilanz!$BX190=PickLists!$S$6),PickLists!$S$6,PickLists!$S$2),PickLists!$S$3),PickLists!$S$9)</f>
        <v>V0</v>
      </c>
      <c r="V190" s="388">
        <v>0.22273375050399161</v>
      </c>
      <c r="W190" s="307" t="str">
        <f>IF(ISNUMBER($V190),IF($V190&gt;$V$56,IF(OR(Bilanz!$BR190=PickLists!$S$6,Bilanz!$BX190=PickLists!$S$6),PickLists!$S$6,PickLists!$S$2),PickLists!$S$3),PickLists!$S$9)</f>
        <v>V0</v>
      </c>
      <c r="X190" s="389">
        <v>0.33678849076638007</v>
      </c>
      <c r="Y190" s="307" t="str">
        <f>IF(ISNUMBER($X190),IF($X190&gt;$X$56,IF(OR(Bilanz!$BR190=PickLists!$S$6,Bilanz!$BX190=PickLists!$S$6),PickLists!$S$6,PickLists!$S$2),PickLists!$S$3),PickLists!$S$9)</f>
        <v>V0</v>
      </c>
      <c r="Z190" s="388">
        <v>2.1000000000000001E-2</v>
      </c>
      <c r="AA190" s="307" t="str">
        <f>IF(ISNUMBER($Z190),IF($Z190&gt;$Z$56,IF(OR(Bilanz!$BR190=PickLists!$S$6,Bilanz!$BX190=PickLists!$S$6),PickLists!$S$6,PickLists!$S$2),PickLists!$S$3),PickLists!$S$9)</f>
        <v>V0</v>
      </c>
      <c r="AB190" s="389">
        <v>0.11132152737169823</v>
      </c>
      <c r="AC190" s="307" t="str">
        <f>IF(ISNUMBER($AB190),IF($AB190&gt;$AB$56,IF(OR(Bilanz!$BR190=PickLists!$S$6,Bilanz!$BX190=PickLists!$S$6),PickLists!$S$6,PickLists!$S$2),PickLists!$S$3),PickLists!$S$9)</f>
        <v>V0</v>
      </c>
      <c r="AD190" s="388">
        <v>0.02</v>
      </c>
      <c r="AE190" s="307" t="str">
        <f>IF(ISNUMBER($AD190),IF($AD190&gt;$AD$56,IF(OR(Bilanz!$BR190=PickLists!$S$6,Bilanz!$BX190=PickLists!$S$6),PickLists!$S$6,PickLists!$S$2),PickLists!$S$3),PickLists!$S$9)</f>
        <v>V0</v>
      </c>
      <c r="AF190" s="389">
        <v>1.6E-2</v>
      </c>
      <c r="AG190" s="307" t="str">
        <f>IF(ISNUMBER($AF190),IF($AF190&gt;$AF$56,IF(OR(Bilanz!$BR190=PickLists!$S$6,Bilanz!$BX190=PickLists!$S$6),PickLists!$S$6,PickLists!$S$2),PickLists!$S$3),PickLists!$S$9)</f>
        <v>V0</v>
      </c>
      <c r="AH190" s="388">
        <v>8.1000000000000003E-2</v>
      </c>
      <c r="AI190" s="307" t="str">
        <f>IF(ISNUMBER($AH190),IF($AH190&gt;$AH$56,IF(OR(Bilanz!$BR190=PickLists!$S$6,Bilanz!$BX190=PickLists!$S$6),PickLists!$S$6,PickLists!$S$2),PickLists!$S$3),PickLists!$S$9)</f>
        <v>V0</v>
      </c>
      <c r="AJ190" s="233"/>
      <c r="AK190" s="234"/>
      <c r="AL190" s="234"/>
      <c r="AM190" s="234"/>
      <c r="AN190" s="234"/>
      <c r="AO190" s="234"/>
    </row>
    <row r="191" spans="1:41" x14ac:dyDescent="0.2">
      <c r="A191" s="324" t="s">
        <v>1464</v>
      </c>
      <c r="B191" s="360">
        <v>35199</v>
      </c>
      <c r="C191" s="361">
        <v>0.27083333333333298</v>
      </c>
      <c r="D191" s="360">
        <f t="shared" si="2"/>
        <v>35200</v>
      </c>
      <c r="E191" s="361">
        <v>0.27083333333333298</v>
      </c>
      <c r="F191" s="455" t="s">
        <v>2179</v>
      </c>
      <c r="G191" s="74" t="s">
        <v>507</v>
      </c>
      <c r="H191" s="53" t="s">
        <v>508</v>
      </c>
      <c r="I191" s="38"/>
      <c r="J191" s="52"/>
      <c r="K191" s="390">
        <v>1.8</v>
      </c>
      <c r="L191" s="307" t="str">
        <f>IF(ISNUMBER(K191),PickLists!$S$2,PickLists!$S$9)</f>
        <v>V0</v>
      </c>
      <c r="M191" s="229">
        <v>64.599999999999994</v>
      </c>
      <c r="N191" s="285">
        <f>IF(Data!M191&gt;0,Data!M191*0.023,"")</f>
        <v>1.4857999999999998</v>
      </c>
      <c r="O191" s="307" t="str">
        <f>IF(ISTEXT($A191),PickLists!$S$2,PickLists!$S$9)</f>
        <v>V0</v>
      </c>
      <c r="P191" s="456">
        <v>4.1500000000000004</v>
      </c>
      <c r="Q191" s="307" t="str">
        <f>IF(ISTEXT($A191),PickLists!$S$2,PickLists!$S$9)</f>
        <v>V0</v>
      </c>
      <c r="R191" s="229">
        <v>45.9</v>
      </c>
      <c r="S191" s="307" t="str">
        <f>IF(ISTEXT($A191),PickLists!$S$2,PickLists!$S$9)</f>
        <v>V0</v>
      </c>
      <c r="T191" s="389">
        <v>0.12</v>
      </c>
      <c r="U191" s="307" t="str">
        <f>IF(ISNUMBER($T191),IF($T191&gt;$T$56,IF(OR(Bilanz!$BR191=PickLists!$S$6,Bilanz!$BX191=PickLists!$S$6),PickLists!$S$6,PickLists!$S$2),PickLists!$S$3),PickLists!$S$9)</f>
        <v>V0</v>
      </c>
      <c r="V191" s="388">
        <v>0.88348042415934203</v>
      </c>
      <c r="W191" s="307" t="str">
        <f>IF(ISNUMBER($V191),IF($V191&gt;$V$56,IF(OR(Bilanz!$BR191=PickLists!$S$6,Bilanz!$BX191=PickLists!$S$6),PickLists!$S$6,PickLists!$S$2),PickLists!$S$3),PickLists!$S$9)</f>
        <v>V0</v>
      </c>
      <c r="X191" s="389">
        <v>1.3952189211134474</v>
      </c>
      <c r="Y191" s="307" t="str">
        <f>IF(ISNUMBER($X191),IF($X191&gt;$X$56,IF(OR(Bilanz!$BR191=PickLists!$S$6,Bilanz!$BX191=PickLists!$S$6),PickLists!$S$6,PickLists!$S$2),PickLists!$S$3),PickLists!$S$9)</f>
        <v>V0</v>
      </c>
      <c r="Z191" s="388">
        <v>6.9000000000000006E-2</v>
      </c>
      <c r="AA191" s="307" t="str">
        <f>IF(ISNUMBER($Z191),IF($Z191&gt;$Z$56,IF(OR(Bilanz!$BR191=PickLists!$S$6,Bilanz!$BX191=PickLists!$S$6),PickLists!$S$6,PickLists!$S$2),PickLists!$S$3),PickLists!$S$9)</f>
        <v>V0</v>
      </c>
      <c r="AB191" s="389">
        <v>0.83560721483380973</v>
      </c>
      <c r="AC191" s="307" t="str">
        <f>IF(ISNUMBER($AB191),IF($AB191&gt;$AB$56,IF(OR(Bilanz!$BR191=PickLists!$S$6,Bilanz!$BX191=PickLists!$S$6),PickLists!$S$6,PickLists!$S$2),PickLists!$S$3),PickLists!$S$9)</f>
        <v>V0</v>
      </c>
      <c r="AD191" s="388">
        <v>3.7999999999999999E-2</v>
      </c>
      <c r="AE191" s="307" t="str">
        <f>IF(ISNUMBER($AD191),IF($AD191&gt;$AD$56,IF(OR(Bilanz!$BR191=PickLists!$S$6,Bilanz!$BX191=PickLists!$S$6),PickLists!$S$6,PickLists!$S$2),PickLists!$S$3),PickLists!$S$9)</f>
        <v>V0</v>
      </c>
      <c r="AF191" s="389">
        <v>5.1999999999999998E-2</v>
      </c>
      <c r="AG191" s="307" t="str">
        <f>IF(ISNUMBER($AF191),IF($AF191&gt;$AF$56,IF(OR(Bilanz!$BR191=PickLists!$S$6,Bilanz!$BX191=PickLists!$S$6),PickLists!$S$6,PickLists!$S$2),PickLists!$S$3),PickLists!$S$9)</f>
        <v>V0</v>
      </c>
      <c r="AH191" s="388">
        <v>0.45600000000000002</v>
      </c>
      <c r="AI191" s="307" t="str">
        <f>IF(ISNUMBER($AH191),IF($AH191&gt;$AH$56,IF(OR(Bilanz!$BR191=PickLists!$S$6,Bilanz!$BX191=PickLists!$S$6),PickLists!$S$6,PickLists!$S$2),PickLists!$S$3),PickLists!$S$9)</f>
        <v>V0</v>
      </c>
      <c r="AJ191" s="233"/>
      <c r="AK191" s="234"/>
      <c r="AL191" s="234"/>
      <c r="AM191" s="234"/>
      <c r="AN191" s="234"/>
      <c r="AO191" s="234"/>
    </row>
    <row r="192" spans="1:41" x14ac:dyDescent="0.2">
      <c r="A192" s="324"/>
      <c r="B192" s="360">
        <v>35200</v>
      </c>
      <c r="C192" s="361">
        <v>0.27083333333333298</v>
      </c>
      <c r="D192" s="360">
        <f t="shared" si="2"/>
        <v>35201</v>
      </c>
      <c r="E192" s="361">
        <v>0.27083333333333298</v>
      </c>
      <c r="F192" s="455" t="s">
        <v>2179</v>
      </c>
      <c r="G192" s="74" t="s">
        <v>507</v>
      </c>
      <c r="H192" s="53"/>
      <c r="I192" s="38" t="s">
        <v>433</v>
      </c>
      <c r="J192" s="52"/>
      <c r="K192" s="390">
        <v>0.1</v>
      </c>
      <c r="L192" s="307" t="str">
        <f>IF(ISNUMBER(K192),PickLists!$S$2,PickLists!$S$9)</f>
        <v>V0</v>
      </c>
      <c r="M192" s="229"/>
      <c r="N192" s="285" t="str">
        <f>IF(Data!M192&gt;0,Data!M192*0.023,"")</f>
        <v/>
      </c>
      <c r="O192" s="307" t="str">
        <f>IF(ISTEXT($A192),PickLists!$S$2,PickLists!$S$9)</f>
        <v>M1</v>
      </c>
      <c r="P192" s="456"/>
      <c r="Q192" s="307" t="str">
        <f>IF(ISTEXT($A192),PickLists!$S$2,PickLists!$S$9)</f>
        <v>M1</v>
      </c>
      <c r="R192" s="229"/>
      <c r="S192" s="307" t="str">
        <f>IF(ISTEXT($A192),PickLists!$S$2,PickLists!$S$9)</f>
        <v>M1</v>
      </c>
      <c r="T192" s="389"/>
      <c r="U192" s="307" t="str">
        <f>IF(ISNUMBER($T192),IF($T192&gt;$T$56,IF(OR(Bilanz!$BR192=PickLists!$S$6,Bilanz!$BX192=PickLists!$S$6),PickLists!$S$6,PickLists!$S$2),PickLists!$S$3),PickLists!$S$9)</f>
        <v>M1</v>
      </c>
      <c r="V192" s="388"/>
      <c r="W192" s="307" t="str">
        <f>IF(ISNUMBER($V192),IF($V192&gt;$V$56,IF(OR(Bilanz!$BR192=PickLists!$S$6,Bilanz!$BX192=PickLists!$S$6),PickLists!$S$6,PickLists!$S$2),PickLists!$S$3),PickLists!$S$9)</f>
        <v>M1</v>
      </c>
      <c r="X192" s="389"/>
      <c r="Y192" s="307" t="str">
        <f>IF(ISNUMBER($X192),IF($X192&gt;$X$56,IF(OR(Bilanz!$BR192=PickLists!$S$6,Bilanz!$BX192=PickLists!$S$6),PickLists!$S$6,PickLists!$S$2),PickLists!$S$3),PickLists!$S$9)</f>
        <v>M1</v>
      </c>
      <c r="Z192" s="388"/>
      <c r="AA192" s="307" t="str">
        <f>IF(ISNUMBER($Z192),IF($Z192&gt;$Z$56,IF(OR(Bilanz!$BR192=PickLists!$S$6,Bilanz!$BX192=PickLists!$S$6),PickLists!$S$6,PickLists!$S$2),PickLists!$S$3),PickLists!$S$9)</f>
        <v>M1</v>
      </c>
      <c r="AB192" s="389"/>
      <c r="AC192" s="307" t="str">
        <f>IF(ISNUMBER($AB192),IF($AB192&gt;$AB$56,IF(OR(Bilanz!$BR192=PickLists!$S$6,Bilanz!$BX192=PickLists!$S$6),PickLists!$S$6,PickLists!$S$2),PickLists!$S$3),PickLists!$S$9)</f>
        <v>M1</v>
      </c>
      <c r="AD192" s="388"/>
      <c r="AE192" s="307" t="str">
        <f>IF(ISNUMBER($AD192),IF($AD192&gt;$AD$56,IF(OR(Bilanz!$BR192=PickLists!$S$6,Bilanz!$BX192=PickLists!$S$6),PickLists!$S$6,PickLists!$S$2),PickLists!$S$3),PickLists!$S$9)</f>
        <v>M1</v>
      </c>
      <c r="AF192" s="389"/>
      <c r="AG192" s="307" t="str">
        <f>IF(ISNUMBER($AF192),IF($AF192&gt;$AF$56,IF(OR(Bilanz!$BR192=PickLists!$S$6,Bilanz!$BX192=PickLists!$S$6),PickLists!$S$6,PickLists!$S$2),PickLists!$S$3),PickLists!$S$9)</f>
        <v>M1</v>
      </c>
      <c r="AH192" s="388"/>
      <c r="AI192" s="307" t="str">
        <f>IF(ISNUMBER($AH192),IF($AH192&gt;$AH$56,IF(OR(Bilanz!$BR192=PickLists!$S$6,Bilanz!$BX192=PickLists!$S$6),PickLists!$S$6,PickLists!$S$2),PickLists!$S$3),PickLists!$S$9)</f>
        <v>M1</v>
      </c>
      <c r="AJ192" s="233"/>
      <c r="AK192" s="234"/>
      <c r="AL192" s="234"/>
      <c r="AM192" s="234"/>
      <c r="AN192" s="234"/>
      <c r="AO192" s="234"/>
    </row>
    <row r="193" spans="1:41" x14ac:dyDescent="0.2">
      <c r="A193" s="324"/>
      <c r="B193" s="360">
        <v>35201</v>
      </c>
      <c r="C193" s="361">
        <v>0.27083333333333298</v>
      </c>
      <c r="D193" s="360">
        <f t="shared" si="2"/>
        <v>35202</v>
      </c>
      <c r="E193" s="361">
        <v>0.27083333333333298</v>
      </c>
      <c r="F193" s="455" t="s">
        <v>2179</v>
      </c>
      <c r="G193" s="74" t="s">
        <v>440</v>
      </c>
      <c r="H193" s="53"/>
      <c r="I193" s="38"/>
      <c r="J193" s="52"/>
      <c r="K193" s="390"/>
      <c r="L193" s="307" t="str">
        <f>IF(ISNUMBER(K193),PickLists!$S$2,PickLists!$S$9)</f>
        <v>M1</v>
      </c>
      <c r="M193" s="229"/>
      <c r="N193" s="285" t="str">
        <f>IF(Data!M193&gt;0,Data!M193*0.023,"")</f>
        <v/>
      </c>
      <c r="O193" s="307" t="str">
        <f>IF(ISTEXT($A193),PickLists!$S$2,PickLists!$S$9)</f>
        <v>M1</v>
      </c>
      <c r="P193" s="456"/>
      <c r="Q193" s="307" t="str">
        <f>IF(ISTEXT($A193),PickLists!$S$2,PickLists!$S$9)</f>
        <v>M1</v>
      </c>
      <c r="R193" s="229"/>
      <c r="S193" s="307" t="str">
        <f>IF(ISTEXT($A193),PickLists!$S$2,PickLists!$S$9)</f>
        <v>M1</v>
      </c>
      <c r="T193" s="389"/>
      <c r="U193" s="307" t="str">
        <f>IF(ISNUMBER($T193),IF($T193&gt;$T$56,IF(OR(Bilanz!$BR193=PickLists!$S$6,Bilanz!$BX193=PickLists!$S$6),PickLists!$S$6,PickLists!$S$2),PickLists!$S$3),PickLists!$S$9)</f>
        <v>M1</v>
      </c>
      <c r="V193" s="388"/>
      <c r="W193" s="307" t="str">
        <f>IF(ISNUMBER($V193),IF($V193&gt;$V$56,IF(OR(Bilanz!$BR193=PickLists!$S$6,Bilanz!$BX193=PickLists!$S$6),PickLists!$S$6,PickLists!$S$2),PickLists!$S$3),PickLists!$S$9)</f>
        <v>M1</v>
      </c>
      <c r="X193" s="389"/>
      <c r="Y193" s="307" t="str">
        <f>IF(ISNUMBER($X193),IF($X193&gt;$X$56,IF(OR(Bilanz!$BR193=PickLists!$S$6,Bilanz!$BX193=PickLists!$S$6),PickLists!$S$6,PickLists!$S$2),PickLists!$S$3),PickLists!$S$9)</f>
        <v>M1</v>
      </c>
      <c r="Z193" s="388"/>
      <c r="AA193" s="307" t="str">
        <f>IF(ISNUMBER($Z193),IF($Z193&gt;$Z$56,IF(OR(Bilanz!$BR193=PickLists!$S$6,Bilanz!$BX193=PickLists!$S$6),PickLists!$S$6,PickLists!$S$2),PickLists!$S$3),PickLists!$S$9)</f>
        <v>M1</v>
      </c>
      <c r="AB193" s="389"/>
      <c r="AC193" s="307" t="str">
        <f>IF(ISNUMBER($AB193),IF($AB193&gt;$AB$56,IF(OR(Bilanz!$BR193=PickLists!$S$6,Bilanz!$BX193=PickLists!$S$6),PickLists!$S$6,PickLists!$S$2),PickLists!$S$3),PickLists!$S$9)</f>
        <v>M1</v>
      </c>
      <c r="AD193" s="388"/>
      <c r="AE193" s="307" t="str">
        <f>IF(ISNUMBER($AD193),IF($AD193&gt;$AD$56,IF(OR(Bilanz!$BR193=PickLists!$S$6,Bilanz!$BX193=PickLists!$S$6),PickLists!$S$6,PickLists!$S$2),PickLists!$S$3),PickLists!$S$9)</f>
        <v>M1</v>
      </c>
      <c r="AF193" s="389"/>
      <c r="AG193" s="307" t="str">
        <f>IF(ISNUMBER($AF193),IF($AF193&gt;$AF$56,IF(OR(Bilanz!$BR193=PickLists!$S$6,Bilanz!$BX193=PickLists!$S$6),PickLists!$S$6,PickLists!$S$2),PickLists!$S$3),PickLists!$S$9)</f>
        <v>M1</v>
      </c>
      <c r="AH193" s="388"/>
      <c r="AI193" s="307" t="str">
        <f>IF(ISNUMBER($AH193),IF($AH193&gt;$AH$56,IF(OR(Bilanz!$BR193=PickLists!$S$6,Bilanz!$BX193=PickLists!$S$6),PickLists!$S$6,PickLists!$S$2),PickLists!$S$3),PickLists!$S$9)</f>
        <v>M1</v>
      </c>
      <c r="AJ193" s="233"/>
      <c r="AK193" s="234"/>
      <c r="AL193" s="234"/>
      <c r="AM193" s="234"/>
      <c r="AN193" s="234"/>
      <c r="AO193" s="234"/>
    </row>
    <row r="194" spans="1:41" x14ac:dyDescent="0.2">
      <c r="A194" s="324"/>
      <c r="B194" s="360">
        <v>35202</v>
      </c>
      <c r="C194" s="361">
        <v>0.27083333333333298</v>
      </c>
      <c r="D194" s="360">
        <f t="shared" si="2"/>
        <v>35203</v>
      </c>
      <c r="E194" s="361">
        <v>0.27083333333333298</v>
      </c>
      <c r="F194" s="455" t="s">
        <v>2179</v>
      </c>
      <c r="G194" s="74" t="s">
        <v>440</v>
      </c>
      <c r="H194" s="53"/>
      <c r="I194" s="38"/>
      <c r="J194" s="52"/>
      <c r="K194" s="390"/>
      <c r="L194" s="307" t="str">
        <f>IF(ISNUMBER(K194),PickLists!$S$2,PickLists!$S$9)</f>
        <v>M1</v>
      </c>
      <c r="M194" s="229"/>
      <c r="N194" s="285" t="str">
        <f>IF(Data!M194&gt;0,Data!M194*0.023,"")</f>
        <v/>
      </c>
      <c r="O194" s="307" t="str">
        <f>IF(ISTEXT($A194),PickLists!$S$2,PickLists!$S$9)</f>
        <v>M1</v>
      </c>
      <c r="P194" s="456"/>
      <c r="Q194" s="307" t="str">
        <f>IF(ISTEXT($A194),PickLists!$S$2,PickLists!$S$9)</f>
        <v>M1</v>
      </c>
      <c r="R194" s="229"/>
      <c r="S194" s="307" t="str">
        <f>IF(ISTEXT($A194),PickLists!$S$2,PickLists!$S$9)</f>
        <v>M1</v>
      </c>
      <c r="T194" s="389"/>
      <c r="U194" s="307" t="str">
        <f>IF(ISNUMBER($T194),IF($T194&gt;$T$56,IF(OR(Bilanz!$BR194=PickLists!$S$6,Bilanz!$BX194=PickLists!$S$6),PickLists!$S$6,PickLists!$S$2),PickLists!$S$3),PickLists!$S$9)</f>
        <v>M1</v>
      </c>
      <c r="V194" s="388"/>
      <c r="W194" s="307" t="str">
        <f>IF(ISNUMBER($V194),IF($V194&gt;$V$56,IF(OR(Bilanz!$BR194=PickLists!$S$6,Bilanz!$BX194=PickLists!$S$6),PickLists!$S$6,PickLists!$S$2),PickLists!$S$3),PickLists!$S$9)</f>
        <v>M1</v>
      </c>
      <c r="X194" s="389"/>
      <c r="Y194" s="307" t="str">
        <f>IF(ISNUMBER($X194),IF($X194&gt;$X$56,IF(OR(Bilanz!$BR194=PickLists!$S$6,Bilanz!$BX194=PickLists!$S$6),PickLists!$S$6,PickLists!$S$2),PickLists!$S$3),PickLists!$S$9)</f>
        <v>M1</v>
      </c>
      <c r="Z194" s="388"/>
      <c r="AA194" s="307" t="str">
        <f>IF(ISNUMBER($Z194),IF($Z194&gt;$Z$56,IF(OR(Bilanz!$BR194=PickLists!$S$6,Bilanz!$BX194=PickLists!$S$6),PickLists!$S$6,PickLists!$S$2),PickLists!$S$3),PickLists!$S$9)</f>
        <v>M1</v>
      </c>
      <c r="AB194" s="389"/>
      <c r="AC194" s="307" t="str">
        <f>IF(ISNUMBER($AB194),IF($AB194&gt;$AB$56,IF(OR(Bilanz!$BR194=PickLists!$S$6,Bilanz!$BX194=PickLists!$S$6),PickLists!$S$6,PickLists!$S$2),PickLists!$S$3),PickLists!$S$9)</f>
        <v>M1</v>
      </c>
      <c r="AD194" s="388"/>
      <c r="AE194" s="307" t="str">
        <f>IF(ISNUMBER($AD194),IF($AD194&gt;$AD$56,IF(OR(Bilanz!$BR194=PickLists!$S$6,Bilanz!$BX194=PickLists!$S$6),PickLists!$S$6,PickLists!$S$2),PickLists!$S$3),PickLists!$S$9)</f>
        <v>M1</v>
      </c>
      <c r="AF194" s="389"/>
      <c r="AG194" s="307" t="str">
        <f>IF(ISNUMBER($AF194),IF($AF194&gt;$AF$56,IF(OR(Bilanz!$BR194=PickLists!$S$6,Bilanz!$BX194=PickLists!$S$6),PickLists!$S$6,PickLists!$S$2),PickLists!$S$3),PickLists!$S$9)</f>
        <v>M1</v>
      </c>
      <c r="AH194" s="388"/>
      <c r="AI194" s="307" t="str">
        <f>IF(ISNUMBER($AH194),IF($AH194&gt;$AH$56,IF(OR(Bilanz!$BR194=PickLists!$S$6,Bilanz!$BX194=PickLists!$S$6),PickLists!$S$6,PickLists!$S$2),PickLists!$S$3),PickLists!$S$9)</f>
        <v>M1</v>
      </c>
      <c r="AJ194" s="233"/>
      <c r="AK194" s="234"/>
      <c r="AL194" s="234"/>
      <c r="AM194" s="234"/>
      <c r="AN194" s="234"/>
      <c r="AO194" s="234"/>
    </row>
    <row r="195" spans="1:41" x14ac:dyDescent="0.2">
      <c r="A195" s="324"/>
      <c r="B195" s="360">
        <v>35203</v>
      </c>
      <c r="C195" s="361">
        <v>0.27083333333333298</v>
      </c>
      <c r="D195" s="360">
        <f t="shared" si="2"/>
        <v>35204</v>
      </c>
      <c r="E195" s="361">
        <v>0.27083333333333298</v>
      </c>
      <c r="F195" s="455" t="s">
        <v>2179</v>
      </c>
      <c r="G195" s="74" t="s">
        <v>440</v>
      </c>
      <c r="H195" s="53"/>
      <c r="I195" s="38"/>
      <c r="J195" s="52"/>
      <c r="K195" s="390"/>
      <c r="L195" s="307" t="str">
        <f>IF(ISNUMBER(K195),PickLists!$S$2,PickLists!$S$9)</f>
        <v>M1</v>
      </c>
      <c r="M195" s="229"/>
      <c r="N195" s="285" t="str">
        <f>IF(Data!M195&gt;0,Data!M195*0.023,"")</f>
        <v/>
      </c>
      <c r="O195" s="307" t="str">
        <f>IF(ISTEXT($A195),PickLists!$S$2,PickLists!$S$9)</f>
        <v>M1</v>
      </c>
      <c r="P195" s="456"/>
      <c r="Q195" s="307" t="str">
        <f>IF(ISTEXT($A195),PickLists!$S$2,PickLists!$S$9)</f>
        <v>M1</v>
      </c>
      <c r="R195" s="229"/>
      <c r="S195" s="307" t="str">
        <f>IF(ISTEXT($A195),PickLists!$S$2,PickLists!$S$9)</f>
        <v>M1</v>
      </c>
      <c r="T195" s="389"/>
      <c r="U195" s="307" t="str">
        <f>IF(ISNUMBER($T195),IF($T195&gt;$T$56,IF(OR(Bilanz!$BR195=PickLists!$S$6,Bilanz!$BX195=PickLists!$S$6),PickLists!$S$6,PickLists!$S$2),PickLists!$S$3),PickLists!$S$9)</f>
        <v>M1</v>
      </c>
      <c r="V195" s="388"/>
      <c r="W195" s="307" t="str">
        <f>IF(ISNUMBER($V195),IF($V195&gt;$V$56,IF(OR(Bilanz!$BR195=PickLists!$S$6,Bilanz!$BX195=PickLists!$S$6),PickLists!$S$6,PickLists!$S$2),PickLists!$S$3),PickLists!$S$9)</f>
        <v>M1</v>
      </c>
      <c r="X195" s="389"/>
      <c r="Y195" s="307" t="str">
        <f>IF(ISNUMBER($X195),IF($X195&gt;$X$56,IF(OR(Bilanz!$BR195=PickLists!$S$6,Bilanz!$BX195=PickLists!$S$6),PickLists!$S$6,PickLists!$S$2),PickLists!$S$3),PickLists!$S$9)</f>
        <v>M1</v>
      </c>
      <c r="Z195" s="388"/>
      <c r="AA195" s="307" t="str">
        <f>IF(ISNUMBER($Z195),IF($Z195&gt;$Z$56,IF(OR(Bilanz!$BR195=PickLists!$S$6,Bilanz!$BX195=PickLists!$S$6),PickLists!$S$6,PickLists!$S$2),PickLists!$S$3),PickLists!$S$9)</f>
        <v>M1</v>
      </c>
      <c r="AB195" s="389"/>
      <c r="AC195" s="307" t="str">
        <f>IF(ISNUMBER($AB195),IF($AB195&gt;$AB$56,IF(OR(Bilanz!$BR195=PickLists!$S$6,Bilanz!$BX195=PickLists!$S$6),PickLists!$S$6,PickLists!$S$2),PickLists!$S$3),PickLists!$S$9)</f>
        <v>M1</v>
      </c>
      <c r="AD195" s="388"/>
      <c r="AE195" s="307" t="str">
        <f>IF(ISNUMBER($AD195),IF($AD195&gt;$AD$56,IF(OR(Bilanz!$BR195=PickLists!$S$6,Bilanz!$BX195=PickLists!$S$6),PickLists!$S$6,PickLists!$S$2),PickLists!$S$3),PickLists!$S$9)</f>
        <v>M1</v>
      </c>
      <c r="AF195" s="389"/>
      <c r="AG195" s="307" t="str">
        <f>IF(ISNUMBER($AF195),IF($AF195&gt;$AF$56,IF(OR(Bilanz!$BR195=PickLists!$S$6,Bilanz!$BX195=PickLists!$S$6),PickLists!$S$6,PickLists!$S$2),PickLists!$S$3),PickLists!$S$9)</f>
        <v>M1</v>
      </c>
      <c r="AH195" s="388"/>
      <c r="AI195" s="307" t="str">
        <f>IF(ISNUMBER($AH195),IF($AH195&gt;$AH$56,IF(OR(Bilanz!$BR195=PickLists!$S$6,Bilanz!$BX195=PickLists!$S$6),PickLists!$S$6,PickLists!$S$2),PickLists!$S$3),PickLists!$S$9)</f>
        <v>M1</v>
      </c>
      <c r="AJ195" s="233"/>
      <c r="AK195" s="234"/>
      <c r="AL195" s="234"/>
      <c r="AM195" s="234"/>
      <c r="AN195" s="234"/>
      <c r="AO195" s="234"/>
    </row>
    <row r="196" spans="1:41" x14ac:dyDescent="0.2">
      <c r="A196" s="324" t="s">
        <v>1465</v>
      </c>
      <c r="B196" s="360">
        <v>35204</v>
      </c>
      <c r="C196" s="361">
        <v>0.27083333333333298</v>
      </c>
      <c r="D196" s="360">
        <f t="shared" si="2"/>
        <v>35205</v>
      </c>
      <c r="E196" s="361">
        <v>0.27083333333333298</v>
      </c>
      <c r="F196" s="455" t="s">
        <v>2179</v>
      </c>
      <c r="G196" s="74" t="s">
        <v>507</v>
      </c>
      <c r="H196" s="53" t="s">
        <v>508</v>
      </c>
      <c r="I196" s="38"/>
      <c r="J196" s="52"/>
      <c r="K196" s="390">
        <v>7.7</v>
      </c>
      <c r="L196" s="307" t="str">
        <f>IF(ISNUMBER(K196),PickLists!$S$2,PickLists!$S$9)</f>
        <v>V0</v>
      </c>
      <c r="M196" s="229">
        <v>328.9</v>
      </c>
      <c r="N196" s="285">
        <f>IF(Data!M196&gt;0,Data!M196*0.023,"")</f>
        <v>7.5646999999999993</v>
      </c>
      <c r="O196" s="307" t="str">
        <f>IF(ISTEXT($A196),PickLists!$S$2,PickLists!$S$9)</f>
        <v>V0</v>
      </c>
      <c r="P196" s="456">
        <v>5.69</v>
      </c>
      <c r="Q196" s="307" t="str">
        <f>IF(ISTEXT($A196),PickLists!$S$2,PickLists!$S$9)</f>
        <v>V0</v>
      </c>
      <c r="R196" s="229">
        <v>8.1</v>
      </c>
      <c r="S196" s="307" t="str">
        <f>IF(ISTEXT($A196),PickLists!$S$2,PickLists!$S$9)</f>
        <v>V0</v>
      </c>
      <c r="T196" s="389">
        <v>6.8000000000000005E-2</v>
      </c>
      <c r="U196" s="307" t="str">
        <f>IF(ISNUMBER($T196),IF($T196&gt;$T$56,IF(OR(Bilanz!$BR196=PickLists!$S$6,Bilanz!$BX196=PickLists!$S$6),PickLists!$S$6,PickLists!$S$2),PickLists!$S$3),PickLists!$S$9)</f>
        <v>V0</v>
      </c>
      <c r="V196" s="388">
        <v>0.22228195790662042</v>
      </c>
      <c r="W196" s="307" t="str">
        <f>IF(ISNUMBER($V196),IF($V196&gt;$V$56,IF(OR(Bilanz!$BR196=PickLists!$S$6,Bilanz!$BX196=PickLists!$S$6),PickLists!$S$6,PickLists!$S$2),PickLists!$S$3),PickLists!$S$9)</f>
        <v>V0</v>
      </c>
      <c r="X196" s="389">
        <v>0.24599912556473943</v>
      </c>
      <c r="Y196" s="307" t="str">
        <f>IF(ISNUMBER($X196),IF($X196&gt;$X$56,IF(OR(Bilanz!$BR196=PickLists!$S$6,Bilanz!$BX196=PickLists!$S$6),PickLists!$S$6,PickLists!$S$2),PickLists!$S$3),PickLists!$S$9)</f>
        <v>V0</v>
      </c>
      <c r="Z196" s="388">
        <v>4.8000000000000001E-2</v>
      </c>
      <c r="AA196" s="307" t="str">
        <f>IF(ISNUMBER($Z196),IF($Z196&gt;$Z$56,IF(OR(Bilanz!$BR196=PickLists!$S$6,Bilanz!$BX196=PickLists!$S$6),PickLists!$S$6,PickLists!$S$2),PickLists!$S$3),PickLists!$S$9)</f>
        <v>V0</v>
      </c>
      <c r="AB196" s="389">
        <v>0.28804445207426915</v>
      </c>
      <c r="AC196" s="307" t="str">
        <f>IF(ISNUMBER($AB196),IF($AB196&gt;$AB$56,IF(OR(Bilanz!$BR196=PickLists!$S$6,Bilanz!$BX196=PickLists!$S$6),PickLists!$S$6,PickLists!$S$2),PickLists!$S$3),PickLists!$S$9)</f>
        <v>V0</v>
      </c>
      <c r="AD196" s="388">
        <v>0.371</v>
      </c>
      <c r="AE196" s="307" t="str">
        <f>IF(ISNUMBER($AD196),IF($AD196&gt;$AD$56,IF(OR(Bilanz!$BR196=PickLists!$S$6,Bilanz!$BX196=PickLists!$S$6),PickLists!$S$6,PickLists!$S$2),PickLists!$S$3),PickLists!$S$9)</f>
        <v>V0</v>
      </c>
      <c r="AF196" s="389">
        <v>6.2E-2</v>
      </c>
      <c r="AG196" s="307" t="str">
        <f>IF(ISNUMBER($AF196),IF($AF196&gt;$AF$56,IF(OR(Bilanz!$BR196=PickLists!$S$6,Bilanz!$BX196=PickLists!$S$6),PickLists!$S$6,PickLists!$S$2),PickLists!$S$3),PickLists!$S$9)</f>
        <v>V0</v>
      </c>
      <c r="AH196" s="388">
        <v>0.34100000000000003</v>
      </c>
      <c r="AI196" s="307" t="str">
        <f>IF(ISNUMBER($AH196),IF($AH196&gt;$AH$56,IF(OR(Bilanz!$BR196=PickLists!$S$6,Bilanz!$BX196=PickLists!$S$6),PickLists!$S$6,PickLists!$S$2),PickLists!$S$3),PickLists!$S$9)</f>
        <v>V0</v>
      </c>
      <c r="AJ196" s="233"/>
      <c r="AK196" s="234"/>
      <c r="AL196" s="234"/>
      <c r="AM196" s="234"/>
      <c r="AN196" s="234"/>
      <c r="AO196" s="234"/>
    </row>
    <row r="197" spans="1:41" x14ac:dyDescent="0.2">
      <c r="A197" s="324" t="s">
        <v>1466</v>
      </c>
      <c r="B197" s="360">
        <v>35205</v>
      </c>
      <c r="C197" s="361">
        <v>0.27083333333333298</v>
      </c>
      <c r="D197" s="360">
        <f t="shared" si="2"/>
        <v>35206</v>
      </c>
      <c r="E197" s="361">
        <v>0.27083333333333298</v>
      </c>
      <c r="F197" s="455" t="s">
        <v>2179</v>
      </c>
      <c r="G197" s="74" t="s">
        <v>507</v>
      </c>
      <c r="H197" s="53"/>
      <c r="I197" s="38"/>
      <c r="J197" s="52"/>
      <c r="K197" s="390">
        <v>12.1</v>
      </c>
      <c r="L197" s="307" t="str">
        <f>IF(ISNUMBER(K197),PickLists!$S$2,PickLists!$S$9)</f>
        <v>V0</v>
      </c>
      <c r="M197" s="229">
        <v>527.29999999999995</v>
      </c>
      <c r="N197" s="285">
        <f>IF(Data!M197&gt;0,Data!M197*0.023,"")</f>
        <v>12.127899999999999</v>
      </c>
      <c r="O197" s="307" t="str">
        <f>IF(ISTEXT($A197),PickLists!$S$2,PickLists!$S$9)</f>
        <v>V0</v>
      </c>
      <c r="P197" s="456">
        <v>5.31</v>
      </c>
      <c r="Q197" s="307" t="str">
        <f>IF(ISTEXT($A197),PickLists!$S$2,PickLists!$S$9)</f>
        <v>V0</v>
      </c>
      <c r="R197" s="229">
        <v>5.9</v>
      </c>
      <c r="S197" s="307" t="str">
        <f>IF(ISTEXT($A197),PickLists!$S$2,PickLists!$S$9)</f>
        <v>V0</v>
      </c>
      <c r="T197" s="389">
        <v>3.5000000000000003E-2</v>
      </c>
      <c r="U197" s="307" t="str">
        <f>IF(ISNUMBER($T197),IF($T197&gt;$T$56,IF(OR(Bilanz!$BR197=PickLists!$S$6,Bilanz!$BX197=PickLists!$S$6),PickLists!$S$6,PickLists!$S$2),PickLists!$S$3),PickLists!$S$9)</f>
        <v>V0</v>
      </c>
      <c r="V197" s="388">
        <v>0.18184652044189986</v>
      </c>
      <c r="W197" s="307" t="str">
        <f>IF(ISNUMBER($V197),IF($V197&gt;$V$56,IF(OR(Bilanz!$BR197=PickLists!$S$6,Bilanz!$BX197=PickLists!$S$6),PickLists!$S$6,PickLists!$S$2),PickLists!$S$3),PickLists!$S$9)</f>
        <v>V0</v>
      </c>
      <c r="X197" s="389">
        <v>0.13785296995690283</v>
      </c>
      <c r="Y197" s="307" t="str">
        <f>IF(ISNUMBER($X197),IF($X197&gt;$X$56,IF(OR(Bilanz!$BR197=PickLists!$S$6,Bilanz!$BX197=PickLists!$S$6),PickLists!$S$6,PickLists!$S$2),PickLists!$S$3),PickLists!$S$9)</f>
        <v>V0</v>
      </c>
      <c r="Z197" s="388">
        <v>2.5999999999999999E-2</v>
      </c>
      <c r="AA197" s="307" t="str">
        <f>IF(ISNUMBER($Z197),IF($Z197&gt;$Z$56,IF(OR(Bilanz!$BR197=PickLists!$S$6,Bilanz!$BX197=PickLists!$S$6),PickLists!$S$6,PickLists!$S$2),PickLists!$S$3),PickLists!$S$9)</f>
        <v>V0</v>
      </c>
      <c r="AB197" s="389">
        <v>0.25743103204705214</v>
      </c>
      <c r="AC197" s="307" t="str">
        <f>IF(ISNUMBER($AB197),IF($AB197&gt;$AB$56,IF(OR(Bilanz!$BR197=PickLists!$S$6,Bilanz!$BX197=PickLists!$S$6),PickLists!$S$6,PickLists!$S$2),PickLists!$S$3),PickLists!$S$9)</f>
        <v>V0</v>
      </c>
      <c r="AD197" s="388">
        <v>2.5999999999999999E-2</v>
      </c>
      <c r="AE197" s="307" t="str">
        <f>IF(ISNUMBER($AD197),IF($AD197&gt;$AD$56,IF(OR(Bilanz!$BR197=PickLists!$S$6,Bilanz!$BX197=PickLists!$S$6),PickLists!$S$6,PickLists!$S$2),PickLists!$S$3),PickLists!$S$9)</f>
        <v>V0</v>
      </c>
      <c r="AF197" s="389">
        <v>2.9000000000000001E-2</v>
      </c>
      <c r="AG197" s="307" t="str">
        <f>IF(ISNUMBER($AF197),IF($AF197&gt;$AF$56,IF(OR(Bilanz!$BR197=PickLists!$S$6,Bilanz!$BX197=PickLists!$S$6),PickLists!$S$6,PickLists!$S$2),PickLists!$S$3),PickLists!$S$9)</f>
        <v>V0</v>
      </c>
      <c r="AH197" s="388">
        <v>0.115</v>
      </c>
      <c r="AI197" s="307" t="str">
        <f>IF(ISNUMBER($AH197),IF($AH197&gt;$AH$56,IF(OR(Bilanz!$BR197=PickLists!$S$6,Bilanz!$BX197=PickLists!$S$6),PickLists!$S$6,PickLists!$S$2),PickLists!$S$3),PickLists!$S$9)</f>
        <v>V0</v>
      </c>
      <c r="AJ197" s="233" t="s">
        <v>768</v>
      </c>
      <c r="AK197" s="234"/>
      <c r="AL197" s="234"/>
      <c r="AM197" s="234"/>
      <c r="AN197" s="234"/>
      <c r="AO197" s="234"/>
    </row>
    <row r="198" spans="1:41" x14ac:dyDescent="0.2">
      <c r="A198" s="324" t="s">
        <v>1467</v>
      </c>
      <c r="B198" s="360">
        <v>35206</v>
      </c>
      <c r="C198" s="361">
        <v>0.27083333333333298</v>
      </c>
      <c r="D198" s="360">
        <f t="shared" si="2"/>
        <v>35207</v>
      </c>
      <c r="E198" s="361">
        <v>0.27083333333333298</v>
      </c>
      <c r="F198" s="455" t="s">
        <v>2179</v>
      </c>
      <c r="G198" s="74" t="s">
        <v>507</v>
      </c>
      <c r="H198" s="53"/>
      <c r="I198" s="38"/>
      <c r="J198" s="52"/>
      <c r="K198" s="390">
        <v>12.8</v>
      </c>
      <c r="L198" s="307" t="str">
        <f>IF(ISNUMBER(K198),PickLists!$S$2,PickLists!$S$9)</f>
        <v>V0</v>
      </c>
      <c r="M198" s="229">
        <v>552.5</v>
      </c>
      <c r="N198" s="285">
        <f>IF(Data!M198&gt;0,Data!M198*0.023,"")</f>
        <v>12.7075</v>
      </c>
      <c r="O198" s="307" t="str">
        <f>IF(ISTEXT($A198),PickLists!$S$2,PickLists!$S$9)</f>
        <v>V0</v>
      </c>
      <c r="P198" s="456">
        <v>5.85</v>
      </c>
      <c r="Q198" s="307" t="str">
        <f>IF(ISTEXT($A198),PickLists!$S$2,PickLists!$S$9)</f>
        <v>V0</v>
      </c>
      <c r="R198" s="229">
        <v>11.2</v>
      </c>
      <c r="S198" s="307" t="str">
        <f>IF(ISTEXT($A198),PickLists!$S$2,PickLists!$S$9)</f>
        <v>V0</v>
      </c>
      <c r="T198" s="389">
        <v>7.9000000000000001E-2</v>
      </c>
      <c r="U198" s="307" t="str">
        <f>IF(ISNUMBER($T198),IF($T198&gt;$T$56,IF(OR(Bilanz!$BR198=PickLists!$S$6,Bilanz!$BX198=PickLists!$S$6),PickLists!$S$6,PickLists!$S$2),PickLists!$S$3),PickLists!$S$9)</f>
        <v>V4</v>
      </c>
      <c r="V198" s="388">
        <v>0.40458027094589144</v>
      </c>
      <c r="W198" s="307" t="str">
        <f>IF(ISNUMBER($V198),IF($V198&gt;$V$56,IF(OR(Bilanz!$BR198=PickLists!$S$6,Bilanz!$BX198=PickLists!$S$6),PickLists!$S$6,PickLists!$S$2),PickLists!$S$3),PickLists!$S$9)</f>
        <v>V4</v>
      </c>
      <c r="X198" s="389">
        <v>0.32176819137640272</v>
      </c>
      <c r="Y198" s="307" t="str">
        <f>IF(ISNUMBER($X198),IF($X198&gt;$X$56,IF(OR(Bilanz!$BR198=PickLists!$S$6,Bilanz!$BX198=PickLists!$S$6),PickLists!$S$6,PickLists!$S$2),PickLists!$S$3),PickLists!$S$9)</f>
        <v>V4</v>
      </c>
      <c r="Z198" s="388">
        <v>5.5E-2</v>
      </c>
      <c r="AA198" s="307" t="str">
        <f>IF(ISNUMBER($Z198),IF($Z198&gt;$Z$56,IF(OR(Bilanz!$BR198=PickLists!$S$6,Bilanz!$BX198=PickLists!$S$6),PickLists!$S$6,PickLists!$S$2),PickLists!$S$3),PickLists!$S$9)</f>
        <v>V4</v>
      </c>
      <c r="AB198" s="389">
        <v>0.80221075662230024</v>
      </c>
      <c r="AC198" s="307" t="str">
        <f>IF(ISNUMBER($AB198),IF($AB198&gt;$AB$56,IF(OR(Bilanz!$BR198=PickLists!$S$6,Bilanz!$BX198=PickLists!$S$6),PickLists!$S$6,PickLists!$S$2),PickLists!$S$3),PickLists!$S$9)</f>
        <v>V4</v>
      </c>
      <c r="AD198" s="388">
        <v>6.4000000000000001E-2</v>
      </c>
      <c r="AE198" s="307" t="str">
        <f>IF(ISNUMBER($AD198),IF($AD198&gt;$AD$56,IF(OR(Bilanz!$BR198=PickLists!$S$6,Bilanz!$BX198=PickLists!$S$6),PickLists!$S$6,PickLists!$S$2),PickLists!$S$3),PickLists!$S$9)</f>
        <v>V4</v>
      </c>
      <c r="AF198" s="389">
        <v>4.2000000000000003E-2</v>
      </c>
      <c r="AG198" s="307" t="str">
        <f>IF(ISNUMBER($AF198),IF($AF198&gt;$AF$56,IF(OR(Bilanz!$BR198=PickLists!$S$6,Bilanz!$BX198=PickLists!$S$6),PickLists!$S$6,PickLists!$S$2),PickLists!$S$3),PickLists!$S$9)</f>
        <v>V4</v>
      </c>
      <c r="AH198" s="388">
        <v>0.252</v>
      </c>
      <c r="AI198" s="307" t="str">
        <f>IF(ISNUMBER($AH198),IF($AH198&gt;$AH$56,IF(OR(Bilanz!$BR198=PickLists!$S$6,Bilanz!$BX198=PickLists!$S$6),PickLists!$S$6,PickLists!$S$2),PickLists!$S$3),PickLists!$S$9)</f>
        <v>V4</v>
      </c>
      <c r="AJ198" s="233" t="s">
        <v>768</v>
      </c>
      <c r="AK198" s="234"/>
      <c r="AL198" s="234"/>
      <c r="AM198" s="234"/>
      <c r="AN198" s="234"/>
      <c r="AO198" s="234"/>
    </row>
    <row r="199" spans="1:41" x14ac:dyDescent="0.2">
      <c r="A199" s="324"/>
      <c r="B199" s="360">
        <v>35207</v>
      </c>
      <c r="C199" s="361">
        <v>0.27083333333333298</v>
      </c>
      <c r="D199" s="360">
        <f t="shared" si="2"/>
        <v>35208</v>
      </c>
      <c r="E199" s="361">
        <v>0.27083333333333298</v>
      </c>
      <c r="F199" s="455" t="s">
        <v>2179</v>
      </c>
      <c r="G199" s="74" t="s">
        <v>507</v>
      </c>
      <c r="H199" s="53"/>
      <c r="I199" s="38" t="s">
        <v>433</v>
      </c>
      <c r="J199" s="52"/>
      <c r="K199" s="390">
        <v>0.3</v>
      </c>
      <c r="L199" s="307" t="str">
        <f>IF(ISNUMBER(K199),PickLists!$S$2,PickLists!$S$9)</f>
        <v>V0</v>
      </c>
      <c r="M199" s="229"/>
      <c r="N199" s="285" t="str">
        <f>IF(Data!M199&gt;0,Data!M199*0.023,"")</f>
        <v/>
      </c>
      <c r="O199" s="307" t="str">
        <f>IF(ISTEXT($A199),PickLists!$S$2,PickLists!$S$9)</f>
        <v>M1</v>
      </c>
      <c r="P199" s="456"/>
      <c r="Q199" s="307" t="str">
        <f>IF(ISTEXT($A199),PickLists!$S$2,PickLists!$S$9)</f>
        <v>M1</v>
      </c>
      <c r="R199" s="229"/>
      <c r="S199" s="307" t="str">
        <f>IF(ISTEXT($A199),PickLists!$S$2,PickLists!$S$9)</f>
        <v>M1</v>
      </c>
      <c r="T199" s="389"/>
      <c r="U199" s="307" t="str">
        <f>IF(ISNUMBER($T199),IF($T199&gt;$T$56,IF(OR(Bilanz!$BR199=PickLists!$S$6,Bilanz!$BX199=PickLists!$S$6),PickLists!$S$6,PickLists!$S$2),PickLists!$S$3),PickLists!$S$9)</f>
        <v>M1</v>
      </c>
      <c r="V199" s="388"/>
      <c r="W199" s="307" t="str">
        <f>IF(ISNUMBER($V199),IF($V199&gt;$V$56,IF(OR(Bilanz!$BR199=PickLists!$S$6,Bilanz!$BX199=PickLists!$S$6),PickLists!$S$6,PickLists!$S$2),PickLists!$S$3),PickLists!$S$9)</f>
        <v>M1</v>
      </c>
      <c r="X199" s="389"/>
      <c r="Y199" s="307" t="str">
        <f>IF(ISNUMBER($X199),IF($X199&gt;$X$56,IF(OR(Bilanz!$BR199=PickLists!$S$6,Bilanz!$BX199=PickLists!$S$6),PickLists!$S$6,PickLists!$S$2),PickLists!$S$3),PickLists!$S$9)</f>
        <v>M1</v>
      </c>
      <c r="Z199" s="388"/>
      <c r="AA199" s="307" t="str">
        <f>IF(ISNUMBER($Z199),IF($Z199&gt;$Z$56,IF(OR(Bilanz!$BR199=PickLists!$S$6,Bilanz!$BX199=PickLists!$S$6),PickLists!$S$6,PickLists!$S$2),PickLists!$S$3),PickLists!$S$9)</f>
        <v>M1</v>
      </c>
      <c r="AB199" s="389"/>
      <c r="AC199" s="307" t="str">
        <f>IF(ISNUMBER($AB199),IF($AB199&gt;$AB$56,IF(OR(Bilanz!$BR199=PickLists!$S$6,Bilanz!$BX199=PickLists!$S$6),PickLists!$S$6,PickLists!$S$2),PickLists!$S$3),PickLists!$S$9)</f>
        <v>M1</v>
      </c>
      <c r="AD199" s="388"/>
      <c r="AE199" s="307" t="str">
        <f>IF(ISNUMBER($AD199),IF($AD199&gt;$AD$56,IF(OR(Bilanz!$BR199=PickLists!$S$6,Bilanz!$BX199=PickLists!$S$6),PickLists!$S$6,PickLists!$S$2),PickLists!$S$3),PickLists!$S$9)</f>
        <v>M1</v>
      </c>
      <c r="AF199" s="389"/>
      <c r="AG199" s="307" t="str">
        <f>IF(ISNUMBER($AF199),IF($AF199&gt;$AF$56,IF(OR(Bilanz!$BR199=PickLists!$S$6,Bilanz!$BX199=PickLists!$S$6),PickLists!$S$6,PickLists!$S$2),PickLists!$S$3),PickLists!$S$9)</f>
        <v>M1</v>
      </c>
      <c r="AH199" s="388"/>
      <c r="AI199" s="307" t="str">
        <f>IF(ISNUMBER($AH199),IF($AH199&gt;$AH$56,IF(OR(Bilanz!$BR199=PickLists!$S$6,Bilanz!$BX199=PickLists!$S$6),PickLists!$S$6,PickLists!$S$2),PickLists!$S$3),PickLists!$S$9)</f>
        <v>M1</v>
      </c>
      <c r="AJ199" s="233"/>
      <c r="AK199" s="234"/>
      <c r="AL199" s="234"/>
      <c r="AM199" s="234"/>
      <c r="AN199" s="234"/>
      <c r="AO199" s="234"/>
    </row>
    <row r="200" spans="1:41" x14ac:dyDescent="0.2">
      <c r="A200" s="324" t="s">
        <v>1468</v>
      </c>
      <c r="B200" s="360">
        <v>35208</v>
      </c>
      <c r="C200" s="361">
        <v>0.27083333333333298</v>
      </c>
      <c r="D200" s="360">
        <f t="shared" si="2"/>
        <v>35209</v>
      </c>
      <c r="E200" s="361">
        <v>0.27083333333333298</v>
      </c>
      <c r="F200" s="455" t="s">
        <v>2179</v>
      </c>
      <c r="G200" s="74" t="s">
        <v>507</v>
      </c>
      <c r="H200" s="53" t="s">
        <v>508</v>
      </c>
      <c r="I200" s="38"/>
      <c r="J200" s="52"/>
      <c r="K200" s="390">
        <v>0.8</v>
      </c>
      <c r="L200" s="307" t="str">
        <f>IF(ISNUMBER(K200),PickLists!$S$2,PickLists!$S$9)</f>
        <v>V0</v>
      </c>
      <c r="M200" s="229">
        <v>46.4</v>
      </c>
      <c r="N200" s="285">
        <f>IF(Data!M200&gt;0,Data!M200*0.023,"")</f>
        <v>1.0671999999999999</v>
      </c>
      <c r="O200" s="307" t="str">
        <f>IF(ISTEXT($A200),PickLists!$S$2,PickLists!$S$9)</f>
        <v>V0</v>
      </c>
      <c r="P200" s="456">
        <v>5.53</v>
      </c>
      <c r="Q200" s="307" t="str">
        <f>IF(ISTEXT($A200),PickLists!$S$2,PickLists!$S$9)</f>
        <v>V0</v>
      </c>
      <c r="R200" s="229">
        <v>8.4</v>
      </c>
      <c r="S200" s="307" t="str">
        <f>IF(ISTEXT($A200),PickLists!$S$2,PickLists!$S$9)</f>
        <v>V0</v>
      </c>
      <c r="T200" s="389">
        <v>0.126</v>
      </c>
      <c r="U200" s="307" t="str">
        <f>IF(ISNUMBER($T200),IF($T200&gt;$T$56,IF(OR(Bilanz!$BR200=PickLists!$S$6,Bilanz!$BX200=PickLists!$S$6),PickLists!$S$6,PickLists!$S$2),PickLists!$S$3),PickLists!$S$9)</f>
        <v>V0</v>
      </c>
      <c r="V200" s="388">
        <v>0.33771496653495686</v>
      </c>
      <c r="W200" s="307" t="str">
        <f>IF(ISNUMBER($V200),IF($V200&gt;$V$56,IF(OR(Bilanz!$BR200=PickLists!$S$6,Bilanz!$BX200=PickLists!$S$6),PickLists!$S$6,PickLists!$S$2),PickLists!$S$3),PickLists!$S$9)</f>
        <v>V0</v>
      </c>
      <c r="X200" s="389">
        <v>0.24065857467052529</v>
      </c>
      <c r="Y200" s="307" t="str">
        <f>IF(ISNUMBER($X200),IF($X200&gt;$X$56,IF(OR(Bilanz!$BR200=PickLists!$S$6,Bilanz!$BX200=PickLists!$S$6),PickLists!$S$6,PickLists!$S$2),PickLists!$S$3),PickLists!$S$9)</f>
        <v>V0</v>
      </c>
      <c r="Z200" s="388">
        <v>5.3999999999999999E-2</v>
      </c>
      <c r="AA200" s="307" t="str">
        <f>IF(ISNUMBER($Z200),IF($Z200&gt;$Z$56,IF(OR(Bilanz!$BR200=PickLists!$S$6,Bilanz!$BX200=PickLists!$S$6),PickLists!$S$6,PickLists!$S$2),PickLists!$S$3),PickLists!$S$9)</f>
        <v>V0</v>
      </c>
      <c r="AB200" s="389">
        <v>0.39519142216952863</v>
      </c>
      <c r="AC200" s="307" t="str">
        <f>IF(ISNUMBER($AB200),IF($AB200&gt;$AB$56,IF(OR(Bilanz!$BR200=PickLists!$S$6,Bilanz!$BX200=PickLists!$S$6),PickLists!$S$6,PickLists!$S$2),PickLists!$S$3),PickLists!$S$9)</f>
        <v>V0</v>
      </c>
      <c r="AD200" s="388">
        <v>0.16400000000000001</v>
      </c>
      <c r="AE200" s="307" t="str">
        <f>IF(ISNUMBER($AD200),IF($AD200&gt;$AD$56,IF(OR(Bilanz!$BR200=PickLists!$S$6,Bilanz!$BX200=PickLists!$S$6),PickLists!$S$6,PickLists!$S$2),PickLists!$S$3),PickLists!$S$9)</f>
        <v>V0</v>
      </c>
      <c r="AF200" s="389">
        <v>5.1999999999999998E-2</v>
      </c>
      <c r="AG200" s="307" t="str">
        <f>IF(ISNUMBER($AF200),IF($AF200&gt;$AF$56,IF(OR(Bilanz!$BR200=PickLists!$S$6,Bilanz!$BX200=PickLists!$S$6),PickLists!$S$6,PickLists!$S$2),PickLists!$S$3),PickLists!$S$9)</f>
        <v>V0</v>
      </c>
      <c r="AH200" s="388">
        <v>0.21299999999999999</v>
      </c>
      <c r="AI200" s="307" t="str">
        <f>IF(ISNUMBER($AH200),IF($AH200&gt;$AH$56,IF(OR(Bilanz!$BR200=PickLists!$S$6,Bilanz!$BX200=PickLists!$S$6),PickLists!$S$6,PickLists!$S$2),PickLists!$S$3),PickLists!$S$9)</f>
        <v>V0</v>
      </c>
      <c r="AJ200" s="233"/>
      <c r="AK200" s="234"/>
      <c r="AL200" s="234"/>
      <c r="AM200" s="234"/>
      <c r="AN200" s="234"/>
      <c r="AO200" s="234"/>
    </row>
    <row r="201" spans="1:41" x14ac:dyDescent="0.2">
      <c r="A201" s="324" t="s">
        <v>1469</v>
      </c>
      <c r="B201" s="360">
        <v>35209</v>
      </c>
      <c r="C201" s="361">
        <v>0.27083333333333298</v>
      </c>
      <c r="D201" s="360">
        <f t="shared" si="2"/>
        <v>35210</v>
      </c>
      <c r="E201" s="361">
        <v>0.27083333333333298</v>
      </c>
      <c r="F201" s="455" t="s">
        <v>2179</v>
      </c>
      <c r="G201" s="74" t="s">
        <v>507</v>
      </c>
      <c r="H201" s="53" t="s">
        <v>508</v>
      </c>
      <c r="I201" s="38"/>
      <c r="J201" s="52"/>
      <c r="K201" s="390">
        <v>2.6</v>
      </c>
      <c r="L201" s="307" t="str">
        <f>IF(ISNUMBER(K201),PickLists!$S$2,PickLists!$S$9)</f>
        <v>V0</v>
      </c>
      <c r="M201" s="229">
        <v>113.4</v>
      </c>
      <c r="N201" s="285">
        <f>IF(Data!M201&gt;0,Data!M201*0.023,"")</f>
        <v>2.6082000000000001</v>
      </c>
      <c r="O201" s="307" t="str">
        <f>IF(ISTEXT($A201),PickLists!$S$2,PickLists!$S$9)</f>
        <v>V0</v>
      </c>
      <c r="P201" s="456">
        <v>5.29</v>
      </c>
      <c r="Q201" s="307" t="str">
        <f>IF(ISTEXT($A201),PickLists!$S$2,PickLists!$S$9)</f>
        <v>V0</v>
      </c>
      <c r="R201" s="229">
        <v>8.5</v>
      </c>
      <c r="S201" s="307" t="str">
        <f>IF(ISTEXT($A201),PickLists!$S$2,PickLists!$S$9)</f>
        <v>V0</v>
      </c>
      <c r="T201" s="389">
        <v>7.6999999999999999E-2</v>
      </c>
      <c r="U201" s="307" t="str">
        <f>IF(ISNUMBER($T201),IF($T201&gt;$T$56,IF(OR(Bilanz!$BR201=PickLists!$S$6,Bilanz!$BX201=PickLists!$S$6),PickLists!$S$6,PickLists!$S$2),PickLists!$S$3),PickLists!$S$9)</f>
        <v>V0</v>
      </c>
      <c r="V201" s="388">
        <v>0.39260776711555517</v>
      </c>
      <c r="W201" s="307" t="str">
        <f>IF(ISNUMBER($V201),IF($V201&gt;$V$56,IF(OR(Bilanz!$BR201=PickLists!$S$6,Bilanz!$BX201=PickLists!$S$6),PickLists!$S$6,PickLists!$S$2),PickLists!$S$3),PickLists!$S$9)</f>
        <v>V0</v>
      </c>
      <c r="X201" s="389">
        <v>0.17657196393995547</v>
      </c>
      <c r="Y201" s="307" t="str">
        <f>IF(ISNUMBER($X201),IF($X201&gt;$X$56,IF(OR(Bilanz!$BR201=PickLists!$S$6,Bilanz!$BX201=PickLists!$S$6),PickLists!$S$6,PickLists!$S$2),PickLists!$S$3),PickLists!$S$9)</f>
        <v>V0</v>
      </c>
      <c r="Z201" s="388">
        <v>3.5999999999999997E-2</v>
      </c>
      <c r="AA201" s="307" t="str">
        <f>IF(ISNUMBER($Z201),IF($Z201&gt;$Z$56,IF(OR(Bilanz!$BR201=PickLists!$S$6,Bilanz!$BX201=PickLists!$S$6),PickLists!$S$6,PickLists!$S$2),PickLists!$S$3),PickLists!$S$9)</f>
        <v>V0</v>
      </c>
      <c r="AB201" s="389">
        <v>0.21846849746695779</v>
      </c>
      <c r="AC201" s="307" t="str">
        <f>IF(ISNUMBER($AB201),IF($AB201&gt;$AB$56,IF(OR(Bilanz!$BR201=PickLists!$S$6,Bilanz!$BX201=PickLists!$S$6),PickLists!$S$6,PickLists!$S$2),PickLists!$S$3),PickLists!$S$9)</f>
        <v>V0</v>
      </c>
      <c r="AD201" s="388">
        <v>0.20100000000000001</v>
      </c>
      <c r="AE201" s="307" t="str">
        <f>IF(ISNUMBER($AD201),IF($AD201&gt;$AD$56,IF(OR(Bilanz!$BR201=PickLists!$S$6,Bilanz!$BX201=PickLists!$S$6),PickLists!$S$6,PickLists!$S$2),PickLists!$S$3),PickLists!$S$9)</f>
        <v>V0</v>
      </c>
      <c r="AF201" s="389">
        <v>6.7000000000000004E-2</v>
      </c>
      <c r="AG201" s="307" t="str">
        <f>IF(ISNUMBER($AF201),IF($AF201&gt;$AF$56,IF(OR(Bilanz!$BR201=PickLists!$S$6,Bilanz!$BX201=PickLists!$S$6),PickLists!$S$6,PickLists!$S$2),PickLists!$S$3),PickLists!$S$9)</f>
        <v>V0</v>
      </c>
      <c r="AH201" s="388">
        <v>0.33300000000000002</v>
      </c>
      <c r="AI201" s="307" t="str">
        <f>IF(ISNUMBER($AH201),IF($AH201&gt;$AH$56,IF(OR(Bilanz!$BR201=PickLists!$S$6,Bilanz!$BX201=PickLists!$S$6),PickLists!$S$6,PickLists!$S$2),PickLists!$S$3),PickLists!$S$9)</f>
        <v>V0</v>
      </c>
      <c r="AJ201" s="233"/>
      <c r="AK201" s="234"/>
      <c r="AL201" s="234"/>
      <c r="AM201" s="234"/>
      <c r="AN201" s="234"/>
      <c r="AO201" s="234"/>
    </row>
    <row r="202" spans="1:41" x14ac:dyDescent="0.2">
      <c r="A202" s="324" t="s">
        <v>1470</v>
      </c>
      <c r="B202" s="360">
        <v>35210</v>
      </c>
      <c r="C202" s="361">
        <v>0.27083333333333298</v>
      </c>
      <c r="D202" s="360">
        <f t="shared" si="2"/>
        <v>35211</v>
      </c>
      <c r="E202" s="361">
        <v>0.27083333333333298</v>
      </c>
      <c r="F202" s="455" t="s">
        <v>2179</v>
      </c>
      <c r="G202" s="74" t="s">
        <v>507</v>
      </c>
      <c r="H202" s="53" t="s">
        <v>508</v>
      </c>
      <c r="I202" s="38"/>
      <c r="J202" s="52"/>
      <c r="K202" s="390">
        <v>12.4</v>
      </c>
      <c r="L202" s="307" t="str">
        <f>IF(ISNUMBER(K202),PickLists!$S$2,PickLists!$S$9)</f>
        <v>V0</v>
      </c>
      <c r="M202" s="229">
        <v>532.20000000000005</v>
      </c>
      <c r="N202" s="285">
        <f>IF(Data!M202&gt;0,Data!M202*0.023,"")</f>
        <v>12.240600000000001</v>
      </c>
      <c r="O202" s="307" t="str">
        <f>IF(ISTEXT($A202),PickLists!$S$2,PickLists!$S$9)</f>
        <v>V0</v>
      </c>
      <c r="P202" s="456">
        <v>6.18</v>
      </c>
      <c r="Q202" s="307" t="str">
        <f>IF(ISTEXT($A202),PickLists!$S$2,PickLists!$S$9)</f>
        <v>V0</v>
      </c>
      <c r="R202" s="229">
        <v>8.4</v>
      </c>
      <c r="S202" s="307" t="str">
        <f>IF(ISTEXT($A202),PickLists!$S$2,PickLists!$S$9)</f>
        <v>V0</v>
      </c>
      <c r="T202" s="389">
        <v>4.3999999999999997E-2</v>
      </c>
      <c r="U202" s="307" t="str">
        <f>IF(ISNUMBER($T202),IF($T202&gt;$T$56,IF(OR(Bilanz!$BR202=PickLists!$S$6,Bilanz!$BX202=PickLists!$S$6),PickLists!$S$6,PickLists!$S$2),PickLists!$S$3),PickLists!$S$9)</f>
        <v>V4</v>
      </c>
      <c r="V202" s="388">
        <v>0.17890986855898719</v>
      </c>
      <c r="W202" s="307" t="str">
        <f>IF(ISNUMBER($V202),IF($V202&gt;$V$56,IF(OR(Bilanz!$BR202=PickLists!$S$6,Bilanz!$BX202=PickLists!$S$6),PickLists!$S$6,PickLists!$S$2),PickLists!$S$3),PickLists!$S$9)</f>
        <v>V4</v>
      </c>
      <c r="X202" s="389">
        <v>0.29573300576710876</v>
      </c>
      <c r="Y202" s="307" t="str">
        <f>IF(ISNUMBER($X202),IF($X202&gt;$X$56,IF(OR(Bilanz!$BR202=PickLists!$S$6,Bilanz!$BX202=PickLists!$S$6),PickLists!$S$6,PickLists!$S$2),PickLists!$S$3),PickLists!$S$9)</f>
        <v>V4</v>
      </c>
      <c r="Z202" s="388">
        <v>2.9000000000000001E-2</v>
      </c>
      <c r="AA202" s="307" t="str">
        <f>IF(ISNUMBER($Z202),IF($Z202&gt;$Z$56,IF(OR(Bilanz!$BR202=PickLists!$S$6,Bilanz!$BX202=PickLists!$S$6),PickLists!$S$6,PickLists!$S$2),PickLists!$S$3),PickLists!$S$9)</f>
        <v>V4</v>
      </c>
      <c r="AB202" s="389">
        <v>0.66862492377626248</v>
      </c>
      <c r="AC202" s="307" t="str">
        <f>IF(ISNUMBER($AB202),IF($AB202&gt;$AB$56,IF(OR(Bilanz!$BR202=PickLists!$S$6,Bilanz!$BX202=PickLists!$S$6),PickLists!$S$6,PickLists!$S$2),PickLists!$S$3),PickLists!$S$9)</f>
        <v>V4</v>
      </c>
      <c r="AD202" s="388">
        <v>0.11899999999999999</v>
      </c>
      <c r="AE202" s="307" t="str">
        <f>IF(ISNUMBER($AD202),IF($AD202&gt;$AD$56,IF(OR(Bilanz!$BR202=PickLists!$S$6,Bilanz!$BX202=PickLists!$S$6),PickLists!$S$6,PickLists!$S$2),PickLists!$S$3),PickLists!$S$9)</f>
        <v>V4</v>
      </c>
      <c r="AF202" s="389">
        <v>3.1E-2</v>
      </c>
      <c r="AG202" s="307" t="str">
        <f>IF(ISNUMBER($AF202),IF($AF202&gt;$AF$56,IF(OR(Bilanz!$BR202=PickLists!$S$6,Bilanz!$BX202=PickLists!$S$6),PickLists!$S$6,PickLists!$S$2),PickLists!$S$3),PickLists!$S$9)</f>
        <v>V4</v>
      </c>
      <c r="AH202" s="388">
        <v>0.129</v>
      </c>
      <c r="AI202" s="307" t="str">
        <f>IF(ISNUMBER($AH202),IF($AH202&gt;$AH$56,IF(OR(Bilanz!$BR202=PickLists!$S$6,Bilanz!$BX202=PickLists!$S$6),PickLists!$S$6,PickLists!$S$2),PickLists!$S$3),PickLists!$S$9)</f>
        <v>V4</v>
      </c>
      <c r="AJ202" s="233"/>
      <c r="AK202" s="234"/>
      <c r="AL202" s="234"/>
      <c r="AM202" s="234"/>
      <c r="AN202" s="234"/>
      <c r="AO202" s="234"/>
    </row>
    <row r="203" spans="1:41" x14ac:dyDescent="0.2">
      <c r="A203" s="324" t="s">
        <v>1471</v>
      </c>
      <c r="B203" s="360">
        <v>35211</v>
      </c>
      <c r="C203" s="361">
        <v>0.27083333333333298</v>
      </c>
      <c r="D203" s="360">
        <f t="shared" si="2"/>
        <v>35212</v>
      </c>
      <c r="E203" s="361">
        <v>0.27083333333333298</v>
      </c>
      <c r="F203" s="455" t="s">
        <v>2179</v>
      </c>
      <c r="G203" s="74" t="s">
        <v>507</v>
      </c>
      <c r="H203" s="53" t="s">
        <v>508</v>
      </c>
      <c r="I203" s="38"/>
      <c r="J203" s="52"/>
      <c r="K203" s="390">
        <v>11.3</v>
      </c>
      <c r="L203" s="307" t="str">
        <f>IF(ISNUMBER(K203),PickLists!$S$2,PickLists!$S$9)</f>
        <v>V0</v>
      </c>
      <c r="M203" s="229">
        <v>481.8</v>
      </c>
      <c r="N203" s="285">
        <f>IF(Data!M203&gt;0,Data!M203*0.023,"")</f>
        <v>11.0814</v>
      </c>
      <c r="O203" s="307" t="str">
        <f>IF(ISTEXT($A203),PickLists!$S$2,PickLists!$S$9)</f>
        <v>V0</v>
      </c>
      <c r="P203" s="456">
        <v>5.35</v>
      </c>
      <c r="Q203" s="307" t="str">
        <f>IF(ISTEXT($A203),PickLists!$S$2,PickLists!$S$9)</f>
        <v>V0</v>
      </c>
      <c r="R203" s="229">
        <v>3.4</v>
      </c>
      <c r="S203" s="307" t="str">
        <f>IF(ISTEXT($A203),PickLists!$S$2,PickLists!$S$9)</f>
        <v>V0</v>
      </c>
      <c r="T203" s="389">
        <v>2.7E-2</v>
      </c>
      <c r="U203" s="307" t="str">
        <f>IF(ISNUMBER($T203),IF($T203&gt;$T$56,IF(OR(Bilanz!$BR203=PickLists!$S$6,Bilanz!$BX203=PickLists!$S$6),PickLists!$S$6,PickLists!$S$2),PickLists!$S$3),PickLists!$S$9)</f>
        <v>V0</v>
      </c>
      <c r="V203" s="388">
        <v>5.8055348762196597E-2</v>
      </c>
      <c r="W203" s="307" t="str">
        <f>IF(ISNUMBER($V203),IF($V203&gt;$V$56,IF(OR(Bilanz!$BR203=PickLists!$S$6,Bilanz!$BX203=PickLists!$S$6),PickLists!$S$6,PickLists!$S$2),PickLists!$S$3),PickLists!$S$9)</f>
        <v>V0</v>
      </c>
      <c r="X203" s="389">
        <v>4.1389269430159692E-2</v>
      </c>
      <c r="Y203" s="307" t="str">
        <f>IF(ISNUMBER($X203),IF($X203&gt;$X$56,IF(OR(Bilanz!$BR203=PickLists!$S$6,Bilanz!$BX203=PickLists!$S$6),PickLists!$S$6,PickLists!$S$2),PickLists!$S$3),PickLists!$S$9)</f>
        <v>V0</v>
      </c>
      <c r="Z203" s="388">
        <v>1.4999999999999999E-2</v>
      </c>
      <c r="AA203" s="307" t="str">
        <f>IF(ISNUMBER($Z203),IF($Z203&gt;$Z$56,IF(OR(Bilanz!$BR203=PickLists!$S$6,Bilanz!$BX203=PickLists!$S$6),PickLists!$S$6,PickLists!$S$2),PickLists!$S$3),PickLists!$S$9)</f>
        <v>V0</v>
      </c>
      <c r="AB203" s="389">
        <v>9.7406336450235938E-3</v>
      </c>
      <c r="AC203" s="307" t="str">
        <f>IF(ISNUMBER($AB203),IF($AB203&gt;$AB$56,IF(OR(Bilanz!$BR203=PickLists!$S$6,Bilanz!$BX203=PickLists!$S$6),PickLists!$S$6,PickLists!$S$2),PickLists!$S$3),PickLists!$S$9)</f>
        <v>V0</v>
      </c>
      <c r="AD203" s="388">
        <v>0.14399999999999999</v>
      </c>
      <c r="AE203" s="307" t="str">
        <f>IF(ISNUMBER($AD203),IF($AD203&gt;$AD$56,IF(OR(Bilanz!$BR203=PickLists!$S$6,Bilanz!$BX203=PickLists!$S$6),PickLists!$S$6,PickLists!$S$2),PickLists!$S$3),PickLists!$S$9)</f>
        <v>V0</v>
      </c>
      <c r="AF203" s="389">
        <v>0.02</v>
      </c>
      <c r="AG203" s="307" t="str">
        <f>IF(ISNUMBER($AF203),IF($AF203&gt;$AF$56,IF(OR(Bilanz!$BR203=PickLists!$S$6,Bilanz!$BX203=PickLists!$S$6),PickLists!$S$6,PickLists!$S$2),PickLists!$S$3),PickLists!$S$9)</f>
        <v>V0</v>
      </c>
      <c r="AH203" s="388">
        <v>8.5999999999999993E-2</v>
      </c>
      <c r="AI203" s="307" t="str">
        <f>IF(ISNUMBER($AH203),IF($AH203&gt;$AH$56,IF(OR(Bilanz!$BR203=PickLists!$S$6,Bilanz!$BX203=PickLists!$S$6),PickLists!$S$6,PickLists!$S$2),PickLists!$S$3),PickLists!$S$9)</f>
        <v>V0</v>
      </c>
      <c r="AJ203" s="233"/>
      <c r="AK203" s="234"/>
      <c r="AL203" s="234"/>
      <c r="AM203" s="234"/>
      <c r="AN203" s="234"/>
      <c r="AO203" s="234"/>
    </row>
    <row r="204" spans="1:41" x14ac:dyDescent="0.2">
      <c r="A204" s="324" t="s">
        <v>1472</v>
      </c>
      <c r="B204" s="360">
        <v>35212</v>
      </c>
      <c r="C204" s="361">
        <v>0.27083333333333298</v>
      </c>
      <c r="D204" s="360">
        <f t="shared" si="2"/>
        <v>35213</v>
      </c>
      <c r="E204" s="361">
        <v>0.27083333333333298</v>
      </c>
      <c r="F204" s="455" t="s">
        <v>2179</v>
      </c>
      <c r="G204" s="74" t="s">
        <v>507</v>
      </c>
      <c r="H204" s="53"/>
      <c r="I204" s="38"/>
      <c r="J204" s="52"/>
      <c r="K204" s="390">
        <v>17.5</v>
      </c>
      <c r="L204" s="307" t="str">
        <f>IF(ISNUMBER(K204),PickLists!$S$2,PickLists!$S$9)</f>
        <v>V0</v>
      </c>
      <c r="M204" s="229">
        <v>751.4</v>
      </c>
      <c r="N204" s="285">
        <f>IF(Data!M204&gt;0,Data!M204*0.023,"")</f>
        <v>17.2822</v>
      </c>
      <c r="O204" s="307" t="str">
        <f>IF(ISTEXT($A204),PickLists!$S$2,PickLists!$S$9)</f>
        <v>V0</v>
      </c>
      <c r="P204" s="456">
        <v>5.35</v>
      </c>
      <c r="Q204" s="307" t="str">
        <f>IF(ISTEXT($A204),PickLists!$S$2,PickLists!$S$9)</f>
        <v>V0</v>
      </c>
      <c r="R204" s="229">
        <v>5.5</v>
      </c>
      <c r="S204" s="307" t="str">
        <f>IF(ISTEXT($A204),PickLists!$S$2,PickLists!$S$9)</f>
        <v>V0</v>
      </c>
      <c r="T204" s="389">
        <v>4.9000000000000002E-2</v>
      </c>
      <c r="U204" s="307" t="str">
        <f>IF(ISNUMBER($T204),IF($T204&gt;$T$56,IF(OR(Bilanz!$BR204=PickLists!$S$6,Bilanz!$BX204=PickLists!$S$6),PickLists!$S$6,PickLists!$S$2),PickLists!$S$3),PickLists!$S$9)</f>
        <v>V0</v>
      </c>
      <c r="V204" s="388">
        <v>0.14299235706797839</v>
      </c>
      <c r="W204" s="307" t="str">
        <f>IF(ISNUMBER($V204),IF($V204&gt;$V$56,IF(OR(Bilanz!$BR204=PickLists!$S$6,Bilanz!$BX204=PickLists!$S$6),PickLists!$S$6,PickLists!$S$2),PickLists!$S$3),PickLists!$S$9)</f>
        <v>V0</v>
      </c>
      <c r="X204" s="389">
        <v>0.16355437113530844</v>
      </c>
      <c r="Y204" s="307" t="str">
        <f>IF(ISNUMBER($X204),IF($X204&gt;$X$56,IF(OR(Bilanz!$BR204=PickLists!$S$6,Bilanz!$BX204=PickLists!$S$6),PickLists!$S$6,PickLists!$S$2),PickLists!$S$3),PickLists!$S$9)</f>
        <v>V0</v>
      </c>
      <c r="Z204" s="388">
        <v>2.8000000000000001E-2</v>
      </c>
      <c r="AA204" s="307" t="str">
        <f>IF(ISNUMBER($Z204),IF($Z204&gt;$Z$56,IF(OR(Bilanz!$BR204=PickLists!$S$6,Bilanz!$BX204=PickLists!$S$6),PickLists!$S$6,PickLists!$S$2),PickLists!$S$3),PickLists!$S$9)</f>
        <v>V0</v>
      </c>
      <c r="AB204" s="389">
        <v>0.2205557761051771</v>
      </c>
      <c r="AC204" s="307" t="str">
        <f>IF(ISNUMBER($AB204),IF($AB204&gt;$AB$56,IF(OR(Bilanz!$BR204=PickLists!$S$6,Bilanz!$BX204=PickLists!$S$6),PickLists!$S$6,PickLists!$S$2),PickLists!$S$3),PickLists!$S$9)</f>
        <v>V0</v>
      </c>
      <c r="AD204" s="388">
        <v>8.5000000000000006E-2</v>
      </c>
      <c r="AE204" s="307" t="str">
        <f>IF(ISNUMBER($AD204),IF($AD204&gt;$AD$56,IF(OR(Bilanz!$BR204=PickLists!$S$6,Bilanz!$BX204=PickLists!$S$6),PickLists!$S$6,PickLists!$S$2),PickLists!$S$3),PickLists!$S$9)</f>
        <v>V0</v>
      </c>
      <c r="AF204" s="389">
        <v>1.7000000000000001E-2</v>
      </c>
      <c r="AG204" s="307" t="str">
        <f>IF(ISNUMBER($AF204),IF($AF204&gt;$AF$56,IF(OR(Bilanz!$BR204=PickLists!$S$6,Bilanz!$BX204=PickLists!$S$6),PickLists!$S$6,PickLists!$S$2),PickLists!$S$3),PickLists!$S$9)</f>
        <v>V0</v>
      </c>
      <c r="AH204" s="388">
        <v>7.4999999999999997E-2</v>
      </c>
      <c r="AI204" s="307" t="str">
        <f>IF(ISNUMBER($AH204),IF($AH204&gt;$AH$56,IF(OR(Bilanz!$BR204=PickLists!$S$6,Bilanz!$BX204=PickLists!$S$6),PickLists!$S$6,PickLists!$S$2),PickLists!$S$3),PickLists!$S$9)</f>
        <v>V0</v>
      </c>
      <c r="AJ204" s="233" t="s">
        <v>768</v>
      </c>
      <c r="AK204" s="234"/>
      <c r="AL204" s="234"/>
      <c r="AM204" s="234"/>
      <c r="AN204" s="234"/>
      <c r="AO204" s="234"/>
    </row>
    <row r="205" spans="1:41" x14ac:dyDescent="0.2">
      <c r="A205" s="324" t="s">
        <v>1473</v>
      </c>
      <c r="B205" s="360">
        <v>35213</v>
      </c>
      <c r="C205" s="361">
        <v>0.27083333333333298</v>
      </c>
      <c r="D205" s="360">
        <f t="shared" si="2"/>
        <v>35214</v>
      </c>
      <c r="E205" s="361">
        <v>0.27083333333333298</v>
      </c>
      <c r="F205" s="455" t="s">
        <v>2179</v>
      </c>
      <c r="G205" s="74" t="s">
        <v>507</v>
      </c>
      <c r="H205" s="53" t="s">
        <v>508</v>
      </c>
      <c r="I205" s="38"/>
      <c r="J205" s="52"/>
      <c r="K205" s="390">
        <v>0.3</v>
      </c>
      <c r="L205" s="307" t="str">
        <f>IF(ISNUMBER(K205),PickLists!$S$2,PickLists!$S$9)</f>
        <v>V0</v>
      </c>
      <c r="M205" s="229">
        <v>12.1</v>
      </c>
      <c r="N205" s="285">
        <f>IF(Data!M205&gt;0,Data!M205*0.023,"")</f>
        <v>0.27829999999999999</v>
      </c>
      <c r="O205" s="307" t="str">
        <f>IF(ISTEXT($A205),PickLists!$S$2,PickLists!$S$9)</f>
        <v>V0</v>
      </c>
      <c r="P205" s="456">
        <v>4.9400000000000004</v>
      </c>
      <c r="Q205" s="307" t="str">
        <f>IF(ISTEXT($A205),PickLists!$S$2,PickLists!$S$9)</f>
        <v>V0</v>
      </c>
      <c r="R205" s="229">
        <v>13</v>
      </c>
      <c r="S205" s="307" t="str">
        <f>IF(ISTEXT($A205),PickLists!$S$2,PickLists!$S$9)</f>
        <v>V0</v>
      </c>
      <c r="T205" s="389">
        <v>0.17299999999999999</v>
      </c>
      <c r="U205" s="307" t="str">
        <f>IF(ISNUMBER($T205),IF($T205&gt;$T$56,IF(OR(Bilanz!$BR205=PickLists!$S$6,Bilanz!$BX205=PickLists!$S$6),PickLists!$S$6,PickLists!$S$2),PickLists!$S$3),PickLists!$S$9)</f>
        <v>V0</v>
      </c>
      <c r="V205" s="388">
        <v>0.34810619627449396</v>
      </c>
      <c r="W205" s="307" t="str">
        <f>IF(ISNUMBER($V205),IF($V205&gt;$V$56,IF(OR(Bilanz!$BR205=PickLists!$S$6,Bilanz!$BX205=PickLists!$S$6),PickLists!$S$6,PickLists!$S$2),PickLists!$S$3),PickLists!$S$9)</f>
        <v>V0</v>
      </c>
      <c r="X205" s="389">
        <v>0.39987374820428473</v>
      </c>
      <c r="Y205" s="307" t="str">
        <f>IF(ISNUMBER($X205),IF($X205&gt;$X$56,IF(OR(Bilanz!$BR205=PickLists!$S$6,Bilanz!$BX205=PickLists!$S$6),PickLists!$S$6,PickLists!$S$2),PickLists!$S$3),PickLists!$S$9)</f>
        <v>V0</v>
      </c>
      <c r="Z205" s="388">
        <v>6.6000000000000003E-2</v>
      </c>
      <c r="AA205" s="307" t="str">
        <f>IF(ISNUMBER($Z205),IF($Z205&gt;$Z$56,IF(OR(Bilanz!$BR205=PickLists!$S$6,Bilanz!$BX205=PickLists!$S$6),PickLists!$S$6,PickLists!$S$2),PickLists!$S$3),PickLists!$S$9)</f>
        <v>V0</v>
      </c>
      <c r="AB205" s="389">
        <v>0.49816383498834954</v>
      </c>
      <c r="AC205" s="307" t="str">
        <f>IF(ISNUMBER($AB205),IF($AB205&gt;$AB$56,IF(OR(Bilanz!$BR205=PickLists!$S$6,Bilanz!$BX205=PickLists!$S$6),PickLists!$S$6,PickLists!$S$2),PickLists!$S$3),PickLists!$S$9)</f>
        <v>V0</v>
      </c>
      <c r="AD205" s="388">
        <v>0.124</v>
      </c>
      <c r="AE205" s="307" t="str">
        <f>IF(ISNUMBER($AD205),IF($AD205&gt;$AD$56,IF(OR(Bilanz!$BR205=PickLists!$S$6,Bilanz!$BX205=PickLists!$S$6),PickLists!$S$6,PickLists!$S$2),PickLists!$S$3),PickLists!$S$9)</f>
        <v>V0</v>
      </c>
      <c r="AF205" s="389">
        <v>0.03</v>
      </c>
      <c r="AG205" s="307" t="str">
        <f>IF(ISNUMBER($AF205),IF($AF205&gt;$AF$56,IF(OR(Bilanz!$BR205=PickLists!$S$6,Bilanz!$BX205=PickLists!$S$6),PickLists!$S$6,PickLists!$S$2),PickLists!$S$3),PickLists!$S$9)</f>
        <v>V0</v>
      </c>
      <c r="AH205" s="388">
        <v>0.13700000000000001</v>
      </c>
      <c r="AI205" s="307" t="str">
        <f>IF(ISNUMBER($AH205),IF($AH205&gt;$AH$56,IF(OR(Bilanz!$BR205=PickLists!$S$6,Bilanz!$BX205=PickLists!$S$6),PickLists!$S$6,PickLists!$S$2),PickLists!$S$3),PickLists!$S$9)</f>
        <v>V0</v>
      </c>
      <c r="AJ205" s="233"/>
      <c r="AK205" s="234"/>
      <c r="AL205" s="234"/>
      <c r="AM205" s="234"/>
      <c r="AN205" s="234"/>
      <c r="AO205" s="234"/>
    </row>
    <row r="206" spans="1:41" x14ac:dyDescent="0.2">
      <c r="A206" s="324"/>
      <c r="B206" s="360">
        <v>35214</v>
      </c>
      <c r="C206" s="361">
        <v>0.27083333333333298</v>
      </c>
      <c r="D206" s="360">
        <f t="shared" si="2"/>
        <v>35215</v>
      </c>
      <c r="E206" s="361">
        <v>0.27083333333333298</v>
      </c>
      <c r="F206" s="455" t="s">
        <v>2179</v>
      </c>
      <c r="G206" s="74" t="s">
        <v>440</v>
      </c>
      <c r="H206" s="53"/>
      <c r="I206" s="38"/>
      <c r="J206" s="52"/>
      <c r="K206" s="390"/>
      <c r="L206" s="307" t="str">
        <f>IF(ISNUMBER(K206),PickLists!$S$2,PickLists!$S$9)</f>
        <v>M1</v>
      </c>
      <c r="M206" s="229"/>
      <c r="N206" s="285" t="str">
        <f>IF(Data!M206&gt;0,Data!M206*0.023,"")</f>
        <v/>
      </c>
      <c r="O206" s="307" t="str">
        <f>IF(ISTEXT($A206),PickLists!$S$2,PickLists!$S$9)</f>
        <v>M1</v>
      </c>
      <c r="P206" s="456"/>
      <c r="Q206" s="307" t="str">
        <f>IF(ISTEXT($A206),PickLists!$S$2,PickLists!$S$9)</f>
        <v>M1</v>
      </c>
      <c r="R206" s="229"/>
      <c r="S206" s="307" t="str">
        <f>IF(ISTEXT($A206),PickLists!$S$2,PickLists!$S$9)</f>
        <v>M1</v>
      </c>
      <c r="T206" s="389"/>
      <c r="U206" s="307" t="str">
        <f>IF(ISNUMBER($T206),IF($T206&gt;$T$56,IF(OR(Bilanz!$BR206=PickLists!$S$6,Bilanz!$BX206=PickLists!$S$6),PickLists!$S$6,PickLists!$S$2),PickLists!$S$3),PickLists!$S$9)</f>
        <v>M1</v>
      </c>
      <c r="V206" s="388"/>
      <c r="W206" s="307" t="str">
        <f>IF(ISNUMBER($V206),IF($V206&gt;$V$56,IF(OR(Bilanz!$BR206=PickLists!$S$6,Bilanz!$BX206=PickLists!$S$6),PickLists!$S$6,PickLists!$S$2),PickLists!$S$3),PickLists!$S$9)</f>
        <v>M1</v>
      </c>
      <c r="X206" s="389"/>
      <c r="Y206" s="307" t="str">
        <f>IF(ISNUMBER($X206),IF($X206&gt;$X$56,IF(OR(Bilanz!$BR206=PickLists!$S$6,Bilanz!$BX206=PickLists!$S$6),PickLists!$S$6,PickLists!$S$2),PickLists!$S$3),PickLists!$S$9)</f>
        <v>M1</v>
      </c>
      <c r="Z206" s="388"/>
      <c r="AA206" s="307" t="str">
        <f>IF(ISNUMBER($Z206),IF($Z206&gt;$Z$56,IF(OR(Bilanz!$BR206=PickLists!$S$6,Bilanz!$BX206=PickLists!$S$6),PickLists!$S$6,PickLists!$S$2),PickLists!$S$3),PickLists!$S$9)</f>
        <v>M1</v>
      </c>
      <c r="AB206" s="389"/>
      <c r="AC206" s="307" t="str">
        <f>IF(ISNUMBER($AB206),IF($AB206&gt;$AB$56,IF(OR(Bilanz!$BR206=PickLists!$S$6,Bilanz!$BX206=PickLists!$S$6),PickLists!$S$6,PickLists!$S$2),PickLists!$S$3),PickLists!$S$9)</f>
        <v>M1</v>
      </c>
      <c r="AD206" s="388"/>
      <c r="AE206" s="307" t="str">
        <f>IF(ISNUMBER($AD206),IF($AD206&gt;$AD$56,IF(OR(Bilanz!$BR206=PickLists!$S$6,Bilanz!$BX206=PickLists!$S$6),PickLists!$S$6,PickLists!$S$2),PickLists!$S$3),PickLists!$S$9)</f>
        <v>M1</v>
      </c>
      <c r="AF206" s="389"/>
      <c r="AG206" s="307" t="str">
        <f>IF(ISNUMBER($AF206),IF($AF206&gt;$AF$56,IF(OR(Bilanz!$BR206=PickLists!$S$6,Bilanz!$BX206=PickLists!$S$6),PickLists!$S$6,PickLists!$S$2),PickLists!$S$3),PickLists!$S$9)</f>
        <v>M1</v>
      </c>
      <c r="AH206" s="388"/>
      <c r="AI206" s="307" t="str">
        <f>IF(ISNUMBER($AH206),IF($AH206&gt;$AH$56,IF(OR(Bilanz!$BR206=PickLists!$S$6,Bilanz!$BX206=PickLists!$S$6),PickLists!$S$6,PickLists!$S$2),PickLists!$S$3),PickLists!$S$9)</f>
        <v>M1</v>
      </c>
      <c r="AJ206" s="233"/>
      <c r="AK206" s="234"/>
      <c r="AL206" s="234"/>
      <c r="AM206" s="234"/>
      <c r="AN206" s="234"/>
      <c r="AO206" s="234"/>
    </row>
    <row r="207" spans="1:41" x14ac:dyDescent="0.2">
      <c r="A207" s="324"/>
      <c r="B207" s="360">
        <v>35215</v>
      </c>
      <c r="C207" s="361">
        <v>0.27083333333333298</v>
      </c>
      <c r="D207" s="360">
        <f t="shared" si="2"/>
        <v>35216</v>
      </c>
      <c r="E207" s="361">
        <v>0.27083333333333298</v>
      </c>
      <c r="F207" s="455" t="s">
        <v>2179</v>
      </c>
      <c r="G207" s="74" t="s">
        <v>440</v>
      </c>
      <c r="H207" s="53"/>
      <c r="I207" s="38"/>
      <c r="J207" s="52"/>
      <c r="K207" s="390"/>
      <c r="L207" s="307" t="str">
        <f>IF(ISNUMBER(K207),PickLists!$S$2,PickLists!$S$9)</f>
        <v>M1</v>
      </c>
      <c r="M207" s="229"/>
      <c r="N207" s="285" t="str">
        <f>IF(Data!M207&gt;0,Data!M207*0.023,"")</f>
        <v/>
      </c>
      <c r="O207" s="307" t="str">
        <f>IF(ISTEXT($A207),PickLists!$S$2,PickLists!$S$9)</f>
        <v>M1</v>
      </c>
      <c r="P207" s="456"/>
      <c r="Q207" s="307" t="str">
        <f>IF(ISTEXT($A207),PickLists!$S$2,PickLists!$S$9)</f>
        <v>M1</v>
      </c>
      <c r="R207" s="229"/>
      <c r="S207" s="307" t="str">
        <f>IF(ISTEXT($A207),PickLists!$S$2,PickLists!$S$9)</f>
        <v>M1</v>
      </c>
      <c r="T207" s="389"/>
      <c r="U207" s="307" t="str">
        <f>IF(ISNUMBER($T207),IF($T207&gt;$T$56,IF(OR(Bilanz!$BR207=PickLists!$S$6,Bilanz!$BX207=PickLists!$S$6),PickLists!$S$6,PickLists!$S$2),PickLists!$S$3),PickLists!$S$9)</f>
        <v>M1</v>
      </c>
      <c r="V207" s="388"/>
      <c r="W207" s="307" t="str">
        <f>IF(ISNUMBER($V207),IF($V207&gt;$V$56,IF(OR(Bilanz!$BR207=PickLists!$S$6,Bilanz!$BX207=PickLists!$S$6),PickLists!$S$6,PickLists!$S$2),PickLists!$S$3),PickLists!$S$9)</f>
        <v>M1</v>
      </c>
      <c r="X207" s="389"/>
      <c r="Y207" s="307" t="str">
        <f>IF(ISNUMBER($X207),IF($X207&gt;$X$56,IF(OR(Bilanz!$BR207=PickLists!$S$6,Bilanz!$BX207=PickLists!$S$6),PickLists!$S$6,PickLists!$S$2),PickLists!$S$3),PickLists!$S$9)</f>
        <v>M1</v>
      </c>
      <c r="Z207" s="388"/>
      <c r="AA207" s="307" t="str">
        <f>IF(ISNUMBER($Z207),IF($Z207&gt;$Z$56,IF(OR(Bilanz!$BR207=PickLists!$S$6,Bilanz!$BX207=PickLists!$S$6),PickLists!$S$6,PickLists!$S$2),PickLists!$S$3),PickLists!$S$9)</f>
        <v>M1</v>
      </c>
      <c r="AB207" s="389"/>
      <c r="AC207" s="307" t="str">
        <f>IF(ISNUMBER($AB207),IF($AB207&gt;$AB$56,IF(OR(Bilanz!$BR207=PickLists!$S$6,Bilanz!$BX207=PickLists!$S$6),PickLists!$S$6,PickLists!$S$2),PickLists!$S$3),PickLists!$S$9)</f>
        <v>M1</v>
      </c>
      <c r="AD207" s="388"/>
      <c r="AE207" s="307" t="str">
        <f>IF(ISNUMBER($AD207),IF($AD207&gt;$AD$56,IF(OR(Bilanz!$BR207=PickLists!$S$6,Bilanz!$BX207=PickLists!$S$6),PickLists!$S$6,PickLists!$S$2),PickLists!$S$3),PickLists!$S$9)</f>
        <v>M1</v>
      </c>
      <c r="AF207" s="389"/>
      <c r="AG207" s="307" t="str">
        <f>IF(ISNUMBER($AF207),IF($AF207&gt;$AF$56,IF(OR(Bilanz!$BR207=PickLists!$S$6,Bilanz!$BX207=PickLists!$S$6),PickLists!$S$6,PickLists!$S$2),PickLists!$S$3),PickLists!$S$9)</f>
        <v>M1</v>
      </c>
      <c r="AH207" s="388"/>
      <c r="AI207" s="307" t="str">
        <f>IF(ISNUMBER($AH207),IF($AH207&gt;$AH$56,IF(OR(Bilanz!$BR207=PickLists!$S$6,Bilanz!$BX207=PickLists!$S$6),PickLists!$S$6,PickLists!$S$2),PickLists!$S$3),PickLists!$S$9)</f>
        <v>M1</v>
      </c>
      <c r="AJ207" s="233"/>
      <c r="AK207" s="234"/>
      <c r="AL207" s="234"/>
      <c r="AM207" s="234"/>
      <c r="AN207" s="234"/>
      <c r="AO207" s="234"/>
    </row>
    <row r="208" spans="1:41" x14ac:dyDescent="0.2">
      <c r="A208" s="324"/>
      <c r="B208" s="360">
        <v>35216</v>
      </c>
      <c r="C208" s="361">
        <v>0.27083333333333298</v>
      </c>
      <c r="D208" s="360">
        <f t="shared" si="2"/>
        <v>35217</v>
      </c>
      <c r="E208" s="361">
        <v>0.27083333333333298</v>
      </c>
      <c r="F208" s="455" t="s">
        <v>2179</v>
      </c>
      <c r="G208" s="74" t="s">
        <v>440</v>
      </c>
      <c r="H208" s="53"/>
      <c r="I208" s="38"/>
      <c r="J208" s="52"/>
      <c r="K208" s="390"/>
      <c r="L208" s="307" t="str">
        <f>IF(ISNUMBER(K208),PickLists!$S$2,PickLists!$S$9)</f>
        <v>M1</v>
      </c>
      <c r="M208" s="229"/>
      <c r="N208" s="285" t="str">
        <f>IF(Data!M208&gt;0,Data!M208*0.023,"")</f>
        <v/>
      </c>
      <c r="O208" s="307" t="str">
        <f>IF(ISTEXT($A208),PickLists!$S$2,PickLists!$S$9)</f>
        <v>M1</v>
      </c>
      <c r="P208" s="456"/>
      <c r="Q208" s="307" t="str">
        <f>IF(ISTEXT($A208),PickLists!$S$2,PickLists!$S$9)</f>
        <v>M1</v>
      </c>
      <c r="R208" s="229"/>
      <c r="S208" s="307" t="str">
        <f>IF(ISTEXT($A208),PickLists!$S$2,PickLists!$S$9)</f>
        <v>M1</v>
      </c>
      <c r="T208" s="389"/>
      <c r="U208" s="307" t="str">
        <f>IF(ISNUMBER($T208),IF($T208&gt;$T$56,IF(OR(Bilanz!$BR208=PickLists!$S$6,Bilanz!$BX208=PickLists!$S$6),PickLists!$S$6,PickLists!$S$2),PickLists!$S$3),PickLists!$S$9)</f>
        <v>M1</v>
      </c>
      <c r="V208" s="388"/>
      <c r="W208" s="307" t="str">
        <f>IF(ISNUMBER($V208),IF($V208&gt;$V$56,IF(OR(Bilanz!$BR208=PickLists!$S$6,Bilanz!$BX208=PickLists!$S$6),PickLists!$S$6,PickLists!$S$2),PickLists!$S$3),PickLists!$S$9)</f>
        <v>M1</v>
      </c>
      <c r="X208" s="389"/>
      <c r="Y208" s="307" t="str">
        <f>IF(ISNUMBER($X208),IF($X208&gt;$X$56,IF(OR(Bilanz!$BR208=PickLists!$S$6,Bilanz!$BX208=PickLists!$S$6),PickLists!$S$6,PickLists!$S$2),PickLists!$S$3),PickLists!$S$9)</f>
        <v>M1</v>
      </c>
      <c r="Z208" s="388"/>
      <c r="AA208" s="307" t="str">
        <f>IF(ISNUMBER($Z208),IF($Z208&gt;$Z$56,IF(OR(Bilanz!$BR208=PickLists!$S$6,Bilanz!$BX208=PickLists!$S$6),PickLists!$S$6,PickLists!$S$2),PickLists!$S$3),PickLists!$S$9)</f>
        <v>M1</v>
      </c>
      <c r="AB208" s="389"/>
      <c r="AC208" s="307" t="str">
        <f>IF(ISNUMBER($AB208),IF($AB208&gt;$AB$56,IF(OR(Bilanz!$BR208=PickLists!$S$6,Bilanz!$BX208=PickLists!$S$6),PickLists!$S$6,PickLists!$S$2),PickLists!$S$3),PickLists!$S$9)</f>
        <v>M1</v>
      </c>
      <c r="AD208" s="388"/>
      <c r="AE208" s="307" t="str">
        <f>IF(ISNUMBER($AD208),IF($AD208&gt;$AD$56,IF(OR(Bilanz!$BR208=PickLists!$S$6,Bilanz!$BX208=PickLists!$S$6),PickLists!$S$6,PickLists!$S$2),PickLists!$S$3),PickLists!$S$9)</f>
        <v>M1</v>
      </c>
      <c r="AF208" s="389"/>
      <c r="AG208" s="307" t="str">
        <f>IF(ISNUMBER($AF208),IF($AF208&gt;$AF$56,IF(OR(Bilanz!$BR208=PickLists!$S$6,Bilanz!$BX208=PickLists!$S$6),PickLists!$S$6,PickLists!$S$2),PickLists!$S$3),PickLists!$S$9)</f>
        <v>M1</v>
      </c>
      <c r="AH208" s="388"/>
      <c r="AI208" s="307" t="str">
        <f>IF(ISNUMBER($AH208),IF($AH208&gt;$AH$56,IF(OR(Bilanz!$BR208=PickLists!$S$6,Bilanz!$BX208=PickLists!$S$6),PickLists!$S$6,PickLists!$S$2),PickLists!$S$3),PickLists!$S$9)</f>
        <v>M1</v>
      </c>
      <c r="AJ208" s="233"/>
      <c r="AK208" s="395"/>
      <c r="AL208" s="234"/>
      <c r="AM208" s="234"/>
      <c r="AN208" s="234"/>
      <c r="AO208" s="234"/>
    </row>
    <row r="209" spans="1:41" x14ac:dyDescent="0.2">
      <c r="A209" s="324"/>
      <c r="B209" s="360">
        <v>35217</v>
      </c>
      <c r="C209" s="361">
        <v>0.27083333333333298</v>
      </c>
      <c r="D209" s="360">
        <f t="shared" si="2"/>
        <v>35218</v>
      </c>
      <c r="E209" s="361">
        <v>0.27083333333333298</v>
      </c>
      <c r="F209" s="455" t="s">
        <v>2179</v>
      </c>
      <c r="G209" s="74" t="s">
        <v>440</v>
      </c>
      <c r="H209" s="53"/>
      <c r="I209" s="38"/>
      <c r="J209" s="52"/>
      <c r="K209" s="236"/>
      <c r="L209" s="307" t="str">
        <f>IF(ISNUMBER(K209),PickLists!$S$2,PickLists!$S$9)</f>
        <v>M1</v>
      </c>
      <c r="M209" s="229"/>
      <c r="N209" s="285" t="str">
        <f>IF(Data!M209&gt;0,Data!M209*0.023,"")</f>
        <v/>
      </c>
      <c r="O209" s="307" t="str">
        <f>IF(ISTEXT($A209),PickLists!$S$2,PickLists!$S$9)</f>
        <v>M1</v>
      </c>
      <c r="P209" s="456"/>
      <c r="Q209" s="307" t="str">
        <f>IF(ISTEXT($A209),PickLists!$S$2,PickLists!$S$9)</f>
        <v>M1</v>
      </c>
      <c r="R209" s="229"/>
      <c r="S209" s="307" t="str">
        <f>IF(ISTEXT($A209),PickLists!$S$2,PickLists!$S$9)</f>
        <v>M1</v>
      </c>
      <c r="T209" s="390"/>
      <c r="U209" s="307" t="str">
        <f>IF(ISNUMBER($T209),IF($T209&gt;$T$56,IF(OR(Bilanz!$BR209=PickLists!$S$6,Bilanz!$BX209=PickLists!$S$6),PickLists!$S$6,PickLists!$S$2),PickLists!$S$3),PickLists!$S$9)</f>
        <v>M1</v>
      </c>
      <c r="V209" s="388"/>
      <c r="W209" s="307" t="str">
        <f>IF(ISNUMBER($V209),IF($V209&gt;$V$56,IF(OR(Bilanz!$BR209=PickLists!$S$6,Bilanz!$BX209=PickLists!$S$6),PickLists!$S$6,PickLists!$S$2),PickLists!$S$3),PickLists!$S$9)</f>
        <v>M1</v>
      </c>
      <c r="X209" s="389"/>
      <c r="Y209" s="307" t="str">
        <f>IF(ISNUMBER($X209),IF($X209&gt;$X$56,IF(OR(Bilanz!$BR209=PickLists!$S$6,Bilanz!$BX209=PickLists!$S$6),PickLists!$S$6,PickLists!$S$2),PickLists!$S$3),PickLists!$S$9)</f>
        <v>M1</v>
      </c>
      <c r="Z209" s="392"/>
      <c r="AA209" s="307" t="str">
        <f>IF(ISNUMBER($Z209),IF($Z209&gt;$Z$56,IF(OR(Bilanz!$BR209=PickLists!$S$6,Bilanz!$BX209=PickLists!$S$6),PickLists!$S$6,PickLists!$S$2),PickLists!$S$3),PickLists!$S$9)</f>
        <v>M1</v>
      </c>
      <c r="AB209" s="389"/>
      <c r="AC209" s="307" t="str">
        <f>IF(ISNUMBER($AB209),IF($AB209&gt;$AB$56,IF(OR(Bilanz!$BR209=PickLists!$S$6,Bilanz!$BX209=PickLists!$S$6),PickLists!$S$6,PickLists!$S$2),PickLists!$S$3),PickLists!$S$9)</f>
        <v>M1</v>
      </c>
      <c r="AD209" s="392"/>
      <c r="AE209" s="307" t="str">
        <f>IF(ISNUMBER($AD209),IF($AD209&gt;$AD$56,IF(OR(Bilanz!$BR209=PickLists!$S$6,Bilanz!$BX209=PickLists!$S$6),PickLists!$S$6,PickLists!$S$2),PickLists!$S$3),PickLists!$S$9)</f>
        <v>M1</v>
      </c>
      <c r="AF209" s="390"/>
      <c r="AG209" s="307" t="str">
        <f>IF(ISNUMBER($AF209),IF($AF209&gt;$AF$56,IF(OR(Bilanz!$BR209=PickLists!$S$6,Bilanz!$BX209=PickLists!$S$6),PickLists!$S$6,PickLists!$S$2),PickLists!$S$3),PickLists!$S$9)</f>
        <v>M1</v>
      </c>
      <c r="AH209" s="392"/>
      <c r="AI209" s="307" t="str">
        <f>IF(ISNUMBER($AH209),IF($AH209&gt;$AH$56,IF(OR(Bilanz!$BR209=PickLists!$S$6,Bilanz!$BX209=PickLists!$S$6),PickLists!$S$6,PickLists!$S$2),PickLists!$S$3),PickLists!$S$9)</f>
        <v>M1</v>
      </c>
      <c r="AJ209" s="233"/>
      <c r="AK209" s="234"/>
      <c r="AL209" s="234"/>
      <c r="AM209" s="234"/>
      <c r="AN209" s="234"/>
      <c r="AO209" s="234"/>
    </row>
    <row r="210" spans="1:41" x14ac:dyDescent="0.2">
      <c r="A210" s="324"/>
      <c r="B210" s="360">
        <v>35218</v>
      </c>
      <c r="C210" s="361">
        <v>0.27083333333333298</v>
      </c>
      <c r="D210" s="360">
        <f t="shared" si="2"/>
        <v>35219</v>
      </c>
      <c r="E210" s="361">
        <v>0.27083333333333298</v>
      </c>
      <c r="F210" s="455" t="s">
        <v>2179</v>
      </c>
      <c r="G210" s="74" t="s">
        <v>507</v>
      </c>
      <c r="H210" s="53"/>
      <c r="I210" s="38" t="s">
        <v>433</v>
      </c>
      <c r="J210" s="52"/>
      <c r="K210" s="236">
        <v>0.4</v>
      </c>
      <c r="L210" s="307" t="str">
        <f>IF(ISNUMBER(K210),PickLists!$S$2,PickLists!$S$9)</f>
        <v>V0</v>
      </c>
      <c r="M210" s="229"/>
      <c r="N210" s="285" t="str">
        <f>IF(Data!M210&gt;0,Data!M210*0.023,"")</f>
        <v/>
      </c>
      <c r="O210" s="307" t="str">
        <f>IF(ISTEXT($A210),PickLists!$S$2,PickLists!$S$9)</f>
        <v>M1</v>
      </c>
      <c r="P210" s="456"/>
      <c r="Q210" s="307" t="str">
        <f>IF(ISTEXT($A210),PickLists!$S$2,PickLists!$S$9)</f>
        <v>M1</v>
      </c>
      <c r="R210" s="229"/>
      <c r="S210" s="307" t="str">
        <f>IF(ISTEXT($A210),PickLists!$S$2,PickLists!$S$9)</f>
        <v>M1</v>
      </c>
      <c r="T210" s="390"/>
      <c r="U210" s="307" t="str">
        <f>IF(ISNUMBER($T210),IF($T210&gt;$T$56,IF(OR(Bilanz!$BR210=PickLists!$S$6,Bilanz!$BX210=PickLists!$S$6),PickLists!$S$6,PickLists!$S$2),PickLists!$S$3),PickLists!$S$9)</f>
        <v>M1</v>
      </c>
      <c r="V210" s="388"/>
      <c r="W210" s="307" t="str">
        <f>IF(ISNUMBER($V210),IF($V210&gt;$V$56,IF(OR(Bilanz!$BR210=PickLists!$S$6,Bilanz!$BX210=PickLists!$S$6),PickLists!$S$6,PickLists!$S$2),PickLists!$S$3),PickLists!$S$9)</f>
        <v>M1</v>
      </c>
      <c r="X210" s="389"/>
      <c r="Y210" s="307" t="str">
        <f>IF(ISNUMBER($X210),IF($X210&gt;$X$56,IF(OR(Bilanz!$BR210=PickLists!$S$6,Bilanz!$BX210=PickLists!$S$6),PickLists!$S$6,PickLists!$S$2),PickLists!$S$3),PickLists!$S$9)</f>
        <v>M1</v>
      </c>
      <c r="Z210" s="392"/>
      <c r="AA210" s="307" t="str">
        <f>IF(ISNUMBER($Z210),IF($Z210&gt;$Z$56,IF(OR(Bilanz!$BR210=PickLists!$S$6,Bilanz!$BX210=PickLists!$S$6),PickLists!$S$6,PickLists!$S$2),PickLists!$S$3),PickLists!$S$9)</f>
        <v>M1</v>
      </c>
      <c r="AB210" s="389"/>
      <c r="AC210" s="307" t="str">
        <f>IF(ISNUMBER($AB210),IF($AB210&gt;$AB$56,IF(OR(Bilanz!$BR210=PickLists!$S$6,Bilanz!$BX210=PickLists!$S$6),PickLists!$S$6,PickLists!$S$2),PickLists!$S$3),PickLists!$S$9)</f>
        <v>M1</v>
      </c>
      <c r="AD210" s="392"/>
      <c r="AE210" s="307" t="str">
        <f>IF(ISNUMBER($AD210),IF($AD210&gt;$AD$56,IF(OR(Bilanz!$BR210=PickLists!$S$6,Bilanz!$BX210=PickLists!$S$6),PickLists!$S$6,PickLists!$S$2),PickLists!$S$3),PickLists!$S$9)</f>
        <v>M1</v>
      </c>
      <c r="AF210" s="390"/>
      <c r="AG210" s="307" t="str">
        <f>IF(ISNUMBER($AF210),IF($AF210&gt;$AF$56,IF(OR(Bilanz!$BR210=PickLists!$S$6,Bilanz!$BX210=PickLists!$S$6),PickLists!$S$6,PickLists!$S$2),PickLists!$S$3),PickLists!$S$9)</f>
        <v>M1</v>
      </c>
      <c r="AH210" s="392"/>
      <c r="AI210" s="307" t="str">
        <f>IF(ISNUMBER($AH210),IF($AH210&gt;$AH$56,IF(OR(Bilanz!$BR210=PickLists!$S$6,Bilanz!$BX210=PickLists!$S$6),PickLists!$S$6,PickLists!$S$2),PickLists!$S$3),PickLists!$S$9)</f>
        <v>M1</v>
      </c>
      <c r="AJ210" s="233"/>
      <c r="AK210" s="234"/>
      <c r="AL210" s="234"/>
      <c r="AM210" s="234"/>
      <c r="AN210" s="234"/>
      <c r="AO210" s="234"/>
    </row>
    <row r="211" spans="1:41" x14ac:dyDescent="0.2">
      <c r="A211" s="324" t="s">
        <v>1474</v>
      </c>
      <c r="B211" s="360">
        <v>35219</v>
      </c>
      <c r="C211" s="361">
        <v>0.27083333333333298</v>
      </c>
      <c r="D211" s="360">
        <f t="shared" si="2"/>
        <v>35220</v>
      </c>
      <c r="E211" s="361">
        <v>0.27083333333333298</v>
      </c>
      <c r="F211" s="455" t="s">
        <v>2179</v>
      </c>
      <c r="G211" s="74" t="s">
        <v>507</v>
      </c>
      <c r="H211" s="53" t="s">
        <v>508</v>
      </c>
      <c r="I211" s="38"/>
      <c r="J211" s="52"/>
      <c r="K211" s="236">
        <v>2.1</v>
      </c>
      <c r="L211" s="307" t="str">
        <f>IF(ISNUMBER(K211),PickLists!$S$2,PickLists!$S$9)</f>
        <v>V0</v>
      </c>
      <c r="M211" s="229">
        <v>79.099999999999994</v>
      </c>
      <c r="N211" s="285">
        <f>IF(Data!M211&gt;0,Data!M211*0.023,"")</f>
        <v>1.8192999999999999</v>
      </c>
      <c r="O211" s="307" t="str">
        <f>IF(ISTEXT($A211),PickLists!$S$2,PickLists!$S$9)</f>
        <v>V0</v>
      </c>
      <c r="P211" s="456">
        <v>6.5</v>
      </c>
      <c r="Q211" s="307" t="str">
        <f>IF(ISTEXT($A211),PickLists!$S$2,PickLists!$S$9)</f>
        <v>V0</v>
      </c>
      <c r="R211" s="229">
        <v>69</v>
      </c>
      <c r="S211" s="307" t="str">
        <f>IF(ISTEXT($A211),PickLists!$S$2,PickLists!$S$9)</f>
        <v>V0</v>
      </c>
      <c r="T211" s="389">
        <v>0.35099999999999998</v>
      </c>
      <c r="U211" s="307" t="str">
        <f>IF(ISNUMBER($T211),IF($T211&gt;$T$56,IF(OR(Bilanz!$BR211=PickLists!$S$6,Bilanz!$BX211=PickLists!$S$6),PickLists!$S$6,PickLists!$S$2),PickLists!$S$3),PickLists!$S$9)</f>
        <v>V0</v>
      </c>
      <c r="V211" s="388">
        <v>2.8991530973308599</v>
      </c>
      <c r="W211" s="307" t="str">
        <f>IF(ISNUMBER($V211),IF($V211&gt;$V$56,IF(OR(Bilanz!$BR211=PickLists!$S$6,Bilanz!$BX211=PickLists!$S$6),PickLists!$S$6,PickLists!$S$2),PickLists!$S$3),PickLists!$S$9)</f>
        <v>V0</v>
      </c>
      <c r="X211" s="389">
        <v>2.564799566946347</v>
      </c>
      <c r="Y211" s="307" t="str">
        <f>IF(ISNUMBER($X211),IF($X211&gt;$X$56,IF(OR(Bilanz!$BR211=PickLists!$S$6,Bilanz!$BX211=PickLists!$S$6),PickLists!$S$6,PickLists!$S$2),PickLists!$S$3),PickLists!$S$9)</f>
        <v>V0</v>
      </c>
      <c r="Z211" s="388">
        <v>0.192</v>
      </c>
      <c r="AA211" s="307" t="str">
        <f>IF(ISNUMBER($Z211),IF($Z211&gt;$Z$56,IF(OR(Bilanz!$BR211=PickLists!$S$6,Bilanz!$BX211=PickLists!$S$6),PickLists!$S$6,PickLists!$S$2),PickLists!$S$3),PickLists!$S$9)</f>
        <v>V0</v>
      </c>
      <c r="AB211" s="389">
        <v>5.4505802839367741</v>
      </c>
      <c r="AC211" s="307" t="str">
        <f>IF(ISNUMBER($AB211),IF($AB211&gt;$AB$56,IF(OR(Bilanz!$BR211=PickLists!$S$6,Bilanz!$BX211=PickLists!$S$6),PickLists!$S$6,PickLists!$S$2),PickLists!$S$3),PickLists!$S$9)</f>
        <v>V0</v>
      </c>
      <c r="AD211" s="388">
        <v>0.53900000000000003</v>
      </c>
      <c r="AE211" s="307" t="str">
        <f>IF(ISNUMBER($AD211),IF($AD211&gt;$AD$56,IF(OR(Bilanz!$BR211=PickLists!$S$6,Bilanz!$BX211=PickLists!$S$6),PickLists!$S$6,PickLists!$S$2),PickLists!$S$3),PickLists!$S$9)</f>
        <v>V0</v>
      </c>
      <c r="AF211" s="389">
        <v>0.108</v>
      </c>
      <c r="AG211" s="307" t="str">
        <f>IF(ISNUMBER($AF211),IF($AF211&gt;$AF$56,IF(OR(Bilanz!$BR211=PickLists!$S$6,Bilanz!$BX211=PickLists!$S$6),PickLists!$S$6,PickLists!$S$2),PickLists!$S$3),PickLists!$S$9)</f>
        <v>V0</v>
      </c>
      <c r="AH211" s="388">
        <v>0.78400000000000003</v>
      </c>
      <c r="AI211" s="307" t="str">
        <f>IF(ISNUMBER($AH211),IF($AH211&gt;$AH$56,IF(OR(Bilanz!$BR211=PickLists!$S$6,Bilanz!$BX211=PickLists!$S$6),PickLists!$S$6,PickLists!$S$2),PickLists!$S$3),PickLists!$S$9)</f>
        <v>V0</v>
      </c>
      <c r="AJ211" s="233"/>
      <c r="AK211" s="234"/>
      <c r="AL211" s="234"/>
      <c r="AM211" s="234"/>
      <c r="AN211" s="234"/>
      <c r="AO211" s="234"/>
    </row>
    <row r="212" spans="1:41" x14ac:dyDescent="0.2">
      <c r="A212" s="324"/>
      <c r="B212" s="360">
        <v>35220</v>
      </c>
      <c r="C212" s="361">
        <v>0.27083333333333298</v>
      </c>
      <c r="D212" s="360">
        <f t="shared" si="2"/>
        <v>35221</v>
      </c>
      <c r="E212" s="361">
        <v>0.27083333333333298</v>
      </c>
      <c r="F212" s="455" t="s">
        <v>2179</v>
      </c>
      <c r="G212" s="74" t="s">
        <v>440</v>
      </c>
      <c r="H212" s="53"/>
      <c r="I212" s="38"/>
      <c r="J212" s="52"/>
      <c r="K212" s="236"/>
      <c r="L212" s="307" t="str">
        <f>IF(ISNUMBER(K212),PickLists!$S$2,PickLists!$S$9)</f>
        <v>M1</v>
      </c>
      <c r="M212" s="229"/>
      <c r="N212" s="285" t="str">
        <f>IF(Data!M212&gt;0,Data!M212*0.023,"")</f>
        <v/>
      </c>
      <c r="O212" s="307" t="str">
        <f>IF(ISTEXT($A212),PickLists!$S$2,PickLists!$S$9)</f>
        <v>M1</v>
      </c>
      <c r="P212" s="456"/>
      <c r="Q212" s="307" t="str">
        <f>IF(ISTEXT($A212),PickLists!$S$2,PickLists!$S$9)</f>
        <v>M1</v>
      </c>
      <c r="R212" s="229"/>
      <c r="S212" s="307" t="str">
        <f>IF(ISTEXT($A212),PickLists!$S$2,PickLists!$S$9)</f>
        <v>M1</v>
      </c>
      <c r="T212" s="389"/>
      <c r="U212" s="307" t="str">
        <f>IF(ISNUMBER($T212),IF($T212&gt;$T$56,IF(OR(Bilanz!$BR212=PickLists!$S$6,Bilanz!$BX212=PickLists!$S$6),PickLists!$S$6,PickLists!$S$2),PickLists!$S$3),PickLists!$S$9)</f>
        <v>M1</v>
      </c>
      <c r="V212" s="388"/>
      <c r="W212" s="307" t="str">
        <f>IF(ISNUMBER($V212),IF($V212&gt;$V$56,IF(OR(Bilanz!$BR212=PickLists!$S$6,Bilanz!$BX212=PickLists!$S$6),PickLists!$S$6,PickLists!$S$2),PickLists!$S$3),PickLists!$S$9)</f>
        <v>M1</v>
      </c>
      <c r="X212" s="389"/>
      <c r="Y212" s="307" t="str">
        <f>IF(ISNUMBER($X212),IF($X212&gt;$X$56,IF(OR(Bilanz!$BR212=PickLists!$S$6,Bilanz!$BX212=PickLists!$S$6),PickLists!$S$6,PickLists!$S$2),PickLists!$S$3),PickLists!$S$9)</f>
        <v>M1</v>
      </c>
      <c r="Z212" s="388"/>
      <c r="AA212" s="307" t="str">
        <f>IF(ISNUMBER($Z212),IF($Z212&gt;$Z$56,IF(OR(Bilanz!$BR212=PickLists!$S$6,Bilanz!$BX212=PickLists!$S$6),PickLists!$S$6,PickLists!$S$2),PickLists!$S$3),PickLists!$S$9)</f>
        <v>M1</v>
      </c>
      <c r="AB212" s="389"/>
      <c r="AC212" s="307" t="str">
        <f>IF(ISNUMBER($AB212),IF($AB212&gt;$AB$56,IF(OR(Bilanz!$BR212=PickLists!$S$6,Bilanz!$BX212=PickLists!$S$6),PickLists!$S$6,PickLists!$S$2),PickLists!$S$3),PickLists!$S$9)</f>
        <v>M1</v>
      </c>
      <c r="AD212" s="388"/>
      <c r="AE212" s="307" t="str">
        <f>IF(ISNUMBER($AD212),IF($AD212&gt;$AD$56,IF(OR(Bilanz!$BR212=PickLists!$S$6,Bilanz!$BX212=PickLists!$S$6),PickLists!$S$6,PickLists!$S$2),PickLists!$S$3),PickLists!$S$9)</f>
        <v>M1</v>
      </c>
      <c r="AF212" s="389"/>
      <c r="AG212" s="307" t="str">
        <f>IF(ISNUMBER($AF212),IF($AF212&gt;$AF$56,IF(OR(Bilanz!$BR212=PickLists!$S$6,Bilanz!$BX212=PickLists!$S$6),PickLists!$S$6,PickLists!$S$2),PickLists!$S$3),PickLists!$S$9)</f>
        <v>M1</v>
      </c>
      <c r="AH212" s="388"/>
      <c r="AI212" s="307" t="str">
        <f>IF(ISNUMBER($AH212),IF($AH212&gt;$AH$56,IF(OR(Bilanz!$BR212=PickLists!$S$6,Bilanz!$BX212=PickLists!$S$6),PickLists!$S$6,PickLists!$S$2),PickLists!$S$3),PickLists!$S$9)</f>
        <v>M1</v>
      </c>
      <c r="AJ212" s="233"/>
      <c r="AK212" s="234"/>
      <c r="AL212" s="234"/>
      <c r="AM212" s="234"/>
      <c r="AN212" s="234"/>
      <c r="AO212" s="234"/>
    </row>
    <row r="213" spans="1:41" x14ac:dyDescent="0.2">
      <c r="A213" s="324"/>
      <c r="B213" s="360">
        <v>35221</v>
      </c>
      <c r="C213" s="361">
        <v>0.27083333333333298</v>
      </c>
      <c r="D213" s="360">
        <f t="shared" si="2"/>
        <v>35222</v>
      </c>
      <c r="E213" s="361">
        <v>0.27083333333333298</v>
      </c>
      <c r="F213" s="455" t="s">
        <v>2179</v>
      </c>
      <c r="G213" s="74" t="s">
        <v>440</v>
      </c>
      <c r="H213" s="53"/>
      <c r="I213" s="38"/>
      <c r="J213" s="52"/>
      <c r="K213" s="236"/>
      <c r="L213" s="307" t="str">
        <f>IF(ISNUMBER(K213),PickLists!$S$2,PickLists!$S$9)</f>
        <v>M1</v>
      </c>
      <c r="M213" s="229"/>
      <c r="N213" s="285" t="str">
        <f>IF(Data!M213&gt;0,Data!M213*0.023,"")</f>
        <v/>
      </c>
      <c r="O213" s="307" t="str">
        <f>IF(ISTEXT($A213),PickLists!$S$2,PickLists!$S$9)</f>
        <v>M1</v>
      </c>
      <c r="P213" s="456"/>
      <c r="Q213" s="307" t="str">
        <f>IF(ISTEXT($A213),PickLists!$S$2,PickLists!$S$9)</f>
        <v>M1</v>
      </c>
      <c r="R213" s="229"/>
      <c r="S213" s="307" t="str">
        <f>IF(ISTEXT($A213),PickLists!$S$2,PickLists!$S$9)</f>
        <v>M1</v>
      </c>
      <c r="T213" s="389"/>
      <c r="U213" s="307" t="str">
        <f>IF(ISNUMBER($T213),IF($T213&gt;$T$56,IF(OR(Bilanz!$BR213=PickLists!$S$6,Bilanz!$BX213=PickLists!$S$6),PickLists!$S$6,PickLists!$S$2),PickLists!$S$3),PickLists!$S$9)</f>
        <v>M1</v>
      </c>
      <c r="V213" s="388"/>
      <c r="W213" s="307" t="str">
        <f>IF(ISNUMBER($V213),IF($V213&gt;$V$56,IF(OR(Bilanz!$BR213=PickLists!$S$6,Bilanz!$BX213=PickLists!$S$6),PickLists!$S$6,PickLists!$S$2),PickLists!$S$3),PickLists!$S$9)</f>
        <v>M1</v>
      </c>
      <c r="X213" s="389"/>
      <c r="Y213" s="307" t="str">
        <f>IF(ISNUMBER($X213),IF($X213&gt;$X$56,IF(OR(Bilanz!$BR213=PickLists!$S$6,Bilanz!$BX213=PickLists!$S$6),PickLists!$S$6,PickLists!$S$2),PickLists!$S$3),PickLists!$S$9)</f>
        <v>M1</v>
      </c>
      <c r="Z213" s="388"/>
      <c r="AA213" s="307" t="str">
        <f>IF(ISNUMBER($Z213),IF($Z213&gt;$Z$56,IF(OR(Bilanz!$BR213=PickLists!$S$6,Bilanz!$BX213=PickLists!$S$6),PickLists!$S$6,PickLists!$S$2),PickLists!$S$3),PickLists!$S$9)</f>
        <v>M1</v>
      </c>
      <c r="AB213" s="389"/>
      <c r="AC213" s="307" t="str">
        <f>IF(ISNUMBER($AB213),IF($AB213&gt;$AB$56,IF(OR(Bilanz!$BR213=PickLists!$S$6,Bilanz!$BX213=PickLists!$S$6),PickLists!$S$6,PickLists!$S$2),PickLists!$S$3),PickLists!$S$9)</f>
        <v>M1</v>
      </c>
      <c r="AD213" s="388"/>
      <c r="AE213" s="307" t="str">
        <f>IF(ISNUMBER($AD213),IF($AD213&gt;$AD$56,IF(OR(Bilanz!$BR213=PickLists!$S$6,Bilanz!$BX213=PickLists!$S$6),PickLists!$S$6,PickLists!$S$2),PickLists!$S$3),PickLists!$S$9)</f>
        <v>M1</v>
      </c>
      <c r="AF213" s="389"/>
      <c r="AG213" s="307" t="str">
        <f>IF(ISNUMBER($AF213),IF($AF213&gt;$AF$56,IF(OR(Bilanz!$BR213=PickLists!$S$6,Bilanz!$BX213=PickLists!$S$6),PickLists!$S$6,PickLists!$S$2),PickLists!$S$3),PickLists!$S$9)</f>
        <v>M1</v>
      </c>
      <c r="AH213" s="388"/>
      <c r="AI213" s="307" t="str">
        <f>IF(ISNUMBER($AH213),IF($AH213&gt;$AH$56,IF(OR(Bilanz!$BR213=PickLists!$S$6,Bilanz!$BX213=PickLists!$S$6),PickLists!$S$6,PickLists!$S$2),PickLists!$S$3),PickLists!$S$9)</f>
        <v>M1</v>
      </c>
      <c r="AJ213" s="233"/>
      <c r="AK213" s="234"/>
      <c r="AL213" s="234"/>
      <c r="AM213" s="234"/>
      <c r="AN213" s="234"/>
      <c r="AO213" s="234"/>
    </row>
    <row r="214" spans="1:41" x14ac:dyDescent="0.2">
      <c r="A214" s="324"/>
      <c r="B214" s="360">
        <v>35222</v>
      </c>
      <c r="C214" s="361">
        <v>0.27083333333333298</v>
      </c>
      <c r="D214" s="360">
        <f t="shared" si="2"/>
        <v>35223</v>
      </c>
      <c r="E214" s="361">
        <v>0.27083333333333298</v>
      </c>
      <c r="F214" s="455" t="s">
        <v>2179</v>
      </c>
      <c r="G214" s="74" t="s">
        <v>440</v>
      </c>
      <c r="H214" s="53"/>
      <c r="I214" s="38"/>
      <c r="J214" s="52"/>
      <c r="K214" s="236"/>
      <c r="L214" s="307" t="str">
        <f>IF(ISNUMBER(K214),PickLists!$S$2,PickLists!$S$9)</f>
        <v>M1</v>
      </c>
      <c r="M214" s="229"/>
      <c r="N214" s="285" t="str">
        <f>IF(Data!M214&gt;0,Data!M214*0.023,"")</f>
        <v/>
      </c>
      <c r="O214" s="307" t="str">
        <f>IF(ISTEXT($A214),PickLists!$S$2,PickLists!$S$9)</f>
        <v>M1</v>
      </c>
      <c r="P214" s="456"/>
      <c r="Q214" s="307" t="str">
        <f>IF(ISTEXT($A214),PickLists!$S$2,PickLists!$S$9)</f>
        <v>M1</v>
      </c>
      <c r="R214" s="229"/>
      <c r="S214" s="307" t="str">
        <f>IF(ISTEXT($A214),PickLists!$S$2,PickLists!$S$9)</f>
        <v>M1</v>
      </c>
      <c r="T214" s="389"/>
      <c r="U214" s="307" t="str">
        <f>IF(ISNUMBER($T214),IF($T214&gt;$T$56,IF(OR(Bilanz!$BR214=PickLists!$S$6,Bilanz!$BX214=PickLists!$S$6),PickLists!$S$6,PickLists!$S$2),PickLists!$S$3),PickLists!$S$9)</f>
        <v>M1</v>
      </c>
      <c r="V214" s="388"/>
      <c r="W214" s="307" t="str">
        <f>IF(ISNUMBER($V214),IF($V214&gt;$V$56,IF(OR(Bilanz!$BR214=PickLists!$S$6,Bilanz!$BX214=PickLists!$S$6),PickLists!$S$6,PickLists!$S$2),PickLists!$S$3),PickLists!$S$9)</f>
        <v>M1</v>
      </c>
      <c r="X214" s="389"/>
      <c r="Y214" s="307" t="str">
        <f>IF(ISNUMBER($X214),IF($X214&gt;$X$56,IF(OR(Bilanz!$BR214=PickLists!$S$6,Bilanz!$BX214=PickLists!$S$6),PickLists!$S$6,PickLists!$S$2),PickLists!$S$3),PickLists!$S$9)</f>
        <v>M1</v>
      </c>
      <c r="Z214" s="388"/>
      <c r="AA214" s="307" t="str">
        <f>IF(ISNUMBER($Z214),IF($Z214&gt;$Z$56,IF(OR(Bilanz!$BR214=PickLists!$S$6,Bilanz!$BX214=PickLists!$S$6),PickLists!$S$6,PickLists!$S$2),PickLists!$S$3),PickLists!$S$9)</f>
        <v>M1</v>
      </c>
      <c r="AB214" s="389"/>
      <c r="AC214" s="307" t="str">
        <f>IF(ISNUMBER($AB214),IF($AB214&gt;$AB$56,IF(OR(Bilanz!$BR214=PickLists!$S$6,Bilanz!$BX214=PickLists!$S$6),PickLists!$S$6,PickLists!$S$2),PickLists!$S$3),PickLists!$S$9)</f>
        <v>M1</v>
      </c>
      <c r="AD214" s="388"/>
      <c r="AE214" s="307" t="str">
        <f>IF(ISNUMBER($AD214),IF($AD214&gt;$AD$56,IF(OR(Bilanz!$BR214=PickLists!$S$6,Bilanz!$BX214=PickLists!$S$6),PickLists!$S$6,PickLists!$S$2),PickLists!$S$3),PickLists!$S$9)</f>
        <v>M1</v>
      </c>
      <c r="AF214" s="389"/>
      <c r="AG214" s="307" t="str">
        <f>IF(ISNUMBER($AF214),IF($AF214&gt;$AF$56,IF(OR(Bilanz!$BR214=PickLists!$S$6,Bilanz!$BX214=PickLists!$S$6),PickLists!$S$6,PickLists!$S$2),PickLists!$S$3),PickLists!$S$9)</f>
        <v>M1</v>
      </c>
      <c r="AH214" s="388"/>
      <c r="AI214" s="307" t="str">
        <f>IF(ISNUMBER($AH214),IF($AH214&gt;$AH$56,IF(OR(Bilanz!$BR214=PickLists!$S$6,Bilanz!$BX214=PickLists!$S$6),PickLists!$S$6,PickLists!$S$2),PickLists!$S$3),PickLists!$S$9)</f>
        <v>M1</v>
      </c>
      <c r="AJ214" s="233"/>
      <c r="AK214" s="234"/>
      <c r="AL214" s="234"/>
      <c r="AM214" s="234"/>
      <c r="AN214" s="234"/>
      <c r="AO214" s="234"/>
    </row>
    <row r="215" spans="1:41" x14ac:dyDescent="0.2">
      <c r="A215" s="324"/>
      <c r="B215" s="360">
        <v>35223</v>
      </c>
      <c r="C215" s="361">
        <v>0.27083333333333298</v>
      </c>
      <c r="D215" s="360">
        <f t="shared" si="2"/>
        <v>35224</v>
      </c>
      <c r="E215" s="361">
        <v>0.27083333333333298</v>
      </c>
      <c r="F215" s="455" t="s">
        <v>2179</v>
      </c>
      <c r="G215" s="74" t="s">
        <v>440</v>
      </c>
      <c r="H215" s="53"/>
      <c r="I215" s="38"/>
      <c r="J215" s="52"/>
      <c r="K215" s="236"/>
      <c r="L215" s="307" t="str">
        <f>IF(ISNUMBER(K215),PickLists!$S$2,PickLists!$S$9)</f>
        <v>M1</v>
      </c>
      <c r="M215" s="229"/>
      <c r="N215" s="285" t="str">
        <f>IF(Data!M215&gt;0,Data!M215*0.023,"")</f>
        <v/>
      </c>
      <c r="O215" s="307" t="str">
        <f>IF(ISTEXT($A215),PickLists!$S$2,PickLists!$S$9)</f>
        <v>M1</v>
      </c>
      <c r="P215" s="456"/>
      <c r="Q215" s="307" t="str">
        <f>IF(ISTEXT($A215),PickLists!$S$2,PickLists!$S$9)</f>
        <v>M1</v>
      </c>
      <c r="R215" s="229"/>
      <c r="S215" s="307" t="str">
        <f>IF(ISTEXT($A215),PickLists!$S$2,PickLists!$S$9)</f>
        <v>M1</v>
      </c>
      <c r="T215" s="389"/>
      <c r="U215" s="307" t="str">
        <f>IF(ISNUMBER($T215),IF($T215&gt;$T$56,IF(OR(Bilanz!$BR215=PickLists!$S$6,Bilanz!$BX215=PickLists!$S$6),PickLists!$S$6,PickLists!$S$2),PickLists!$S$3),PickLists!$S$9)</f>
        <v>M1</v>
      </c>
      <c r="V215" s="388"/>
      <c r="W215" s="307" t="str">
        <f>IF(ISNUMBER($V215),IF($V215&gt;$V$56,IF(OR(Bilanz!$BR215=PickLists!$S$6,Bilanz!$BX215=PickLists!$S$6),PickLists!$S$6,PickLists!$S$2),PickLists!$S$3),PickLists!$S$9)</f>
        <v>M1</v>
      </c>
      <c r="X215" s="389"/>
      <c r="Y215" s="307" t="str">
        <f>IF(ISNUMBER($X215),IF($X215&gt;$X$56,IF(OR(Bilanz!$BR215=PickLists!$S$6,Bilanz!$BX215=PickLists!$S$6),PickLists!$S$6,PickLists!$S$2),PickLists!$S$3),PickLists!$S$9)</f>
        <v>M1</v>
      </c>
      <c r="Z215" s="388"/>
      <c r="AA215" s="307" t="str">
        <f>IF(ISNUMBER($Z215),IF($Z215&gt;$Z$56,IF(OR(Bilanz!$BR215=PickLists!$S$6,Bilanz!$BX215=PickLists!$S$6),PickLists!$S$6,PickLists!$S$2),PickLists!$S$3),PickLists!$S$9)</f>
        <v>M1</v>
      </c>
      <c r="AB215" s="389"/>
      <c r="AC215" s="307" t="str">
        <f>IF(ISNUMBER($AB215),IF($AB215&gt;$AB$56,IF(OR(Bilanz!$BR215=PickLists!$S$6,Bilanz!$BX215=PickLists!$S$6),PickLists!$S$6,PickLists!$S$2),PickLists!$S$3),PickLists!$S$9)</f>
        <v>M1</v>
      </c>
      <c r="AD215" s="388"/>
      <c r="AE215" s="307" t="str">
        <f>IF(ISNUMBER($AD215),IF($AD215&gt;$AD$56,IF(OR(Bilanz!$BR215=PickLists!$S$6,Bilanz!$BX215=PickLists!$S$6),PickLists!$S$6,PickLists!$S$2),PickLists!$S$3),PickLists!$S$9)</f>
        <v>M1</v>
      </c>
      <c r="AF215" s="389"/>
      <c r="AG215" s="307" t="str">
        <f>IF(ISNUMBER($AF215),IF($AF215&gt;$AF$56,IF(OR(Bilanz!$BR215=PickLists!$S$6,Bilanz!$BX215=PickLists!$S$6),PickLists!$S$6,PickLists!$S$2),PickLists!$S$3),PickLists!$S$9)</f>
        <v>M1</v>
      </c>
      <c r="AH215" s="388"/>
      <c r="AI215" s="307" t="str">
        <f>IF(ISNUMBER($AH215),IF($AH215&gt;$AH$56,IF(OR(Bilanz!$BR215=PickLists!$S$6,Bilanz!$BX215=PickLists!$S$6),PickLists!$S$6,PickLists!$S$2),PickLists!$S$3),PickLists!$S$9)</f>
        <v>M1</v>
      </c>
      <c r="AJ215" s="233"/>
      <c r="AK215" s="234"/>
      <c r="AL215" s="234"/>
      <c r="AM215" s="234"/>
      <c r="AN215" s="234"/>
      <c r="AO215" s="234"/>
    </row>
    <row r="216" spans="1:41" x14ac:dyDescent="0.2">
      <c r="A216" s="324"/>
      <c r="B216" s="360">
        <v>35224</v>
      </c>
      <c r="C216" s="361">
        <v>0.27083333333333298</v>
      </c>
      <c r="D216" s="360">
        <f t="shared" si="2"/>
        <v>35225</v>
      </c>
      <c r="E216" s="361">
        <v>0.27083333333333298</v>
      </c>
      <c r="F216" s="455" t="s">
        <v>2179</v>
      </c>
      <c r="G216" s="74" t="s">
        <v>440</v>
      </c>
      <c r="H216" s="53"/>
      <c r="I216" s="38"/>
      <c r="J216" s="52"/>
      <c r="K216" s="236"/>
      <c r="L216" s="307" t="str">
        <f>IF(ISNUMBER(K216),PickLists!$S$2,PickLists!$S$9)</f>
        <v>M1</v>
      </c>
      <c r="M216" s="229"/>
      <c r="N216" s="285" t="str">
        <f>IF(Data!M216&gt;0,Data!M216*0.023,"")</f>
        <v/>
      </c>
      <c r="O216" s="307" t="str">
        <f>IF(ISTEXT($A216),PickLists!$S$2,PickLists!$S$9)</f>
        <v>M1</v>
      </c>
      <c r="P216" s="456"/>
      <c r="Q216" s="307" t="str">
        <f>IF(ISTEXT($A216),PickLists!$S$2,PickLists!$S$9)</f>
        <v>M1</v>
      </c>
      <c r="R216" s="229"/>
      <c r="S216" s="307" t="str">
        <f>IF(ISTEXT($A216),PickLists!$S$2,PickLists!$S$9)</f>
        <v>M1</v>
      </c>
      <c r="T216" s="389"/>
      <c r="U216" s="307" t="str">
        <f>IF(ISNUMBER($T216),IF($T216&gt;$T$56,IF(OR(Bilanz!$BR216=PickLists!$S$6,Bilanz!$BX216=PickLists!$S$6),PickLists!$S$6,PickLists!$S$2),PickLists!$S$3),PickLists!$S$9)</f>
        <v>M1</v>
      </c>
      <c r="V216" s="388"/>
      <c r="W216" s="307" t="str">
        <f>IF(ISNUMBER($V216),IF($V216&gt;$V$56,IF(OR(Bilanz!$BR216=PickLists!$S$6,Bilanz!$BX216=PickLists!$S$6),PickLists!$S$6,PickLists!$S$2),PickLists!$S$3),PickLists!$S$9)</f>
        <v>M1</v>
      </c>
      <c r="X216" s="389"/>
      <c r="Y216" s="307" t="str">
        <f>IF(ISNUMBER($X216),IF($X216&gt;$X$56,IF(OR(Bilanz!$BR216=PickLists!$S$6,Bilanz!$BX216=PickLists!$S$6),PickLists!$S$6,PickLists!$S$2),PickLists!$S$3),PickLists!$S$9)</f>
        <v>M1</v>
      </c>
      <c r="Z216" s="388"/>
      <c r="AA216" s="307" t="str">
        <f>IF(ISNUMBER($Z216),IF($Z216&gt;$Z$56,IF(OR(Bilanz!$BR216=PickLists!$S$6,Bilanz!$BX216=PickLists!$S$6),PickLists!$S$6,PickLists!$S$2),PickLists!$S$3),PickLists!$S$9)</f>
        <v>M1</v>
      </c>
      <c r="AB216" s="389"/>
      <c r="AC216" s="307" t="str">
        <f>IF(ISNUMBER($AB216),IF($AB216&gt;$AB$56,IF(OR(Bilanz!$BR216=PickLists!$S$6,Bilanz!$BX216=PickLists!$S$6),PickLists!$S$6,PickLists!$S$2),PickLists!$S$3),PickLists!$S$9)</f>
        <v>M1</v>
      </c>
      <c r="AD216" s="388"/>
      <c r="AE216" s="307" t="str">
        <f>IF(ISNUMBER($AD216),IF($AD216&gt;$AD$56,IF(OR(Bilanz!$BR216=PickLists!$S$6,Bilanz!$BX216=PickLists!$S$6),PickLists!$S$6,PickLists!$S$2),PickLists!$S$3),PickLists!$S$9)</f>
        <v>M1</v>
      </c>
      <c r="AF216" s="389"/>
      <c r="AG216" s="307" t="str">
        <f>IF(ISNUMBER($AF216),IF($AF216&gt;$AF$56,IF(OR(Bilanz!$BR216=PickLists!$S$6,Bilanz!$BX216=PickLists!$S$6),PickLists!$S$6,PickLists!$S$2),PickLists!$S$3),PickLists!$S$9)</f>
        <v>M1</v>
      </c>
      <c r="AH216" s="388"/>
      <c r="AI216" s="307" t="str">
        <f>IF(ISNUMBER($AH216),IF($AH216&gt;$AH$56,IF(OR(Bilanz!$BR216=PickLists!$S$6,Bilanz!$BX216=PickLists!$S$6),PickLists!$S$6,PickLists!$S$2),PickLists!$S$3),PickLists!$S$9)</f>
        <v>M1</v>
      </c>
      <c r="AJ216" s="233"/>
      <c r="AK216" s="234"/>
      <c r="AL216" s="234"/>
      <c r="AM216" s="234"/>
      <c r="AN216" s="234"/>
      <c r="AO216" s="234"/>
    </row>
    <row r="217" spans="1:41" x14ac:dyDescent="0.2">
      <c r="A217" s="324"/>
      <c r="B217" s="360">
        <v>35225</v>
      </c>
      <c r="C217" s="361">
        <v>0.27083333333333298</v>
      </c>
      <c r="D217" s="360">
        <f t="shared" si="2"/>
        <v>35226</v>
      </c>
      <c r="E217" s="361">
        <v>0.27083333333333298</v>
      </c>
      <c r="F217" s="455" t="s">
        <v>2179</v>
      </c>
      <c r="G217" s="74" t="s">
        <v>440</v>
      </c>
      <c r="H217" s="53"/>
      <c r="I217" s="38"/>
      <c r="J217" s="52"/>
      <c r="K217" s="236"/>
      <c r="L217" s="307" t="str">
        <f>IF(ISNUMBER(K217),PickLists!$S$2,PickLists!$S$9)</f>
        <v>M1</v>
      </c>
      <c r="M217" s="229"/>
      <c r="N217" s="285" t="str">
        <f>IF(Data!M217&gt;0,Data!M217*0.023,"")</f>
        <v/>
      </c>
      <c r="O217" s="307" t="str">
        <f>IF(ISTEXT($A217),PickLists!$S$2,PickLists!$S$9)</f>
        <v>M1</v>
      </c>
      <c r="P217" s="456"/>
      <c r="Q217" s="307" t="str">
        <f>IF(ISTEXT($A217),PickLists!$S$2,PickLists!$S$9)</f>
        <v>M1</v>
      </c>
      <c r="R217" s="229"/>
      <c r="S217" s="307" t="str">
        <f>IF(ISTEXT($A217),PickLists!$S$2,PickLists!$S$9)</f>
        <v>M1</v>
      </c>
      <c r="T217" s="389"/>
      <c r="U217" s="307" t="str">
        <f>IF(ISNUMBER($T217),IF($T217&gt;$T$56,IF(OR(Bilanz!$BR217=PickLists!$S$6,Bilanz!$BX217=PickLists!$S$6),PickLists!$S$6,PickLists!$S$2),PickLists!$S$3),PickLists!$S$9)</f>
        <v>M1</v>
      </c>
      <c r="V217" s="388"/>
      <c r="W217" s="307" t="str">
        <f>IF(ISNUMBER($V217),IF($V217&gt;$V$56,IF(OR(Bilanz!$BR217=PickLists!$S$6,Bilanz!$BX217=PickLists!$S$6),PickLists!$S$6,PickLists!$S$2),PickLists!$S$3),PickLists!$S$9)</f>
        <v>M1</v>
      </c>
      <c r="X217" s="389"/>
      <c r="Y217" s="307" t="str">
        <f>IF(ISNUMBER($X217),IF($X217&gt;$X$56,IF(OR(Bilanz!$BR217=PickLists!$S$6,Bilanz!$BX217=PickLists!$S$6),PickLists!$S$6,PickLists!$S$2),PickLists!$S$3),PickLists!$S$9)</f>
        <v>M1</v>
      </c>
      <c r="Z217" s="388"/>
      <c r="AA217" s="307" t="str">
        <f>IF(ISNUMBER($Z217),IF($Z217&gt;$Z$56,IF(OR(Bilanz!$BR217=PickLists!$S$6,Bilanz!$BX217=PickLists!$S$6),PickLists!$S$6,PickLists!$S$2),PickLists!$S$3),PickLists!$S$9)</f>
        <v>M1</v>
      </c>
      <c r="AB217" s="389"/>
      <c r="AC217" s="307" t="str">
        <f>IF(ISNUMBER($AB217),IF($AB217&gt;$AB$56,IF(OR(Bilanz!$BR217=PickLists!$S$6,Bilanz!$BX217=PickLists!$S$6),PickLists!$S$6,PickLists!$S$2),PickLists!$S$3),PickLists!$S$9)</f>
        <v>M1</v>
      </c>
      <c r="AD217" s="388"/>
      <c r="AE217" s="307" t="str">
        <f>IF(ISNUMBER($AD217),IF($AD217&gt;$AD$56,IF(OR(Bilanz!$BR217=PickLists!$S$6,Bilanz!$BX217=PickLists!$S$6),PickLists!$S$6,PickLists!$S$2),PickLists!$S$3),PickLists!$S$9)</f>
        <v>M1</v>
      </c>
      <c r="AF217" s="389"/>
      <c r="AG217" s="307" t="str">
        <f>IF(ISNUMBER($AF217),IF($AF217&gt;$AF$56,IF(OR(Bilanz!$BR217=PickLists!$S$6,Bilanz!$BX217=PickLists!$S$6),PickLists!$S$6,PickLists!$S$2),PickLists!$S$3),PickLists!$S$9)</f>
        <v>M1</v>
      </c>
      <c r="AH217" s="388"/>
      <c r="AI217" s="307" t="str">
        <f>IF(ISNUMBER($AH217),IF($AH217&gt;$AH$56,IF(OR(Bilanz!$BR217=PickLists!$S$6,Bilanz!$BX217=PickLists!$S$6),PickLists!$S$6,PickLists!$S$2),PickLists!$S$3),PickLists!$S$9)</f>
        <v>M1</v>
      </c>
      <c r="AJ217" s="233"/>
      <c r="AK217" s="234"/>
      <c r="AL217" s="234"/>
      <c r="AM217" s="234"/>
      <c r="AN217" s="234"/>
      <c r="AO217" s="234"/>
    </row>
    <row r="218" spans="1:41" x14ac:dyDescent="0.2">
      <c r="A218" s="324" t="s">
        <v>1475</v>
      </c>
      <c r="B218" s="360">
        <v>35226</v>
      </c>
      <c r="C218" s="361">
        <v>0.27083333333333298</v>
      </c>
      <c r="D218" s="360">
        <f t="shared" si="2"/>
        <v>35227</v>
      </c>
      <c r="E218" s="361">
        <v>0.27083333333333298</v>
      </c>
      <c r="F218" s="455" t="s">
        <v>2179</v>
      </c>
      <c r="G218" s="74" t="s">
        <v>507</v>
      </c>
      <c r="H218" s="53" t="s">
        <v>508</v>
      </c>
      <c r="I218" s="38"/>
      <c r="J218" s="52"/>
      <c r="K218" s="236">
        <v>7.6</v>
      </c>
      <c r="L218" s="307" t="str">
        <f>IF(ISNUMBER(K218),PickLists!$S$2,PickLists!$S$9)</f>
        <v>V0</v>
      </c>
      <c r="M218" s="229">
        <v>340</v>
      </c>
      <c r="N218" s="285">
        <f>IF(Data!M218&gt;0,Data!M218*0.023,"")</f>
        <v>7.82</v>
      </c>
      <c r="O218" s="307" t="str">
        <f>IF(ISTEXT($A218),PickLists!$S$2,PickLists!$S$9)</f>
        <v>V0</v>
      </c>
      <c r="P218" s="456">
        <v>5.58</v>
      </c>
      <c r="Q218" s="307" t="str">
        <f>IF(ISTEXT($A218),PickLists!$S$2,PickLists!$S$9)</f>
        <v>V0</v>
      </c>
      <c r="R218" s="229">
        <v>17.7</v>
      </c>
      <c r="S218" s="307" t="str">
        <f>IF(ISTEXT($A218),PickLists!$S$2,PickLists!$S$9)</f>
        <v>V0</v>
      </c>
      <c r="T218" s="389">
        <v>0.10299999999999999</v>
      </c>
      <c r="U218" s="307" t="str">
        <f>IF(ISNUMBER($T218),IF($T218&gt;$T$56,IF(OR(Bilanz!$BR218=PickLists!$S$6,Bilanz!$BX218=PickLists!$S$6),PickLists!$S$6,PickLists!$S$2),PickLists!$S$3),PickLists!$S$9)</f>
        <v>V0</v>
      </c>
      <c r="V218" s="388">
        <v>0.67046021449883075</v>
      </c>
      <c r="W218" s="307" t="str">
        <f>IF(ISNUMBER($V218),IF($V218&gt;$V$56,IF(OR(Bilanz!$BR218=PickLists!$S$6,Bilanz!$BX218=PickLists!$S$6),PickLists!$S$6,PickLists!$S$2),PickLists!$S$3),PickLists!$S$9)</f>
        <v>V0</v>
      </c>
      <c r="X218" s="389">
        <v>0.69927838271116571</v>
      </c>
      <c r="Y218" s="307" t="str">
        <f>IF(ISNUMBER($X218),IF($X218&gt;$X$56,IF(OR(Bilanz!$BR218=PickLists!$S$6,Bilanz!$BX218=PickLists!$S$6),PickLists!$S$6,PickLists!$S$2),PickLists!$S$3),PickLists!$S$9)</f>
        <v>V0</v>
      </c>
      <c r="Z218" s="388">
        <v>8.3000000000000004E-2</v>
      </c>
      <c r="AA218" s="307" t="str">
        <f>IF(ISNUMBER($Z218),IF($Z218&gt;$Z$56,IF(OR(Bilanz!$BR218=PickLists!$S$6,Bilanz!$BX218=PickLists!$S$6),PickLists!$S$6,PickLists!$S$2),PickLists!$S$3),PickLists!$S$9)</f>
        <v>V0</v>
      </c>
      <c r="AB218" s="389">
        <v>1.0213750136353312</v>
      </c>
      <c r="AC218" s="307" t="str">
        <f>IF(ISNUMBER($AB218),IF($AB218&gt;$AB$56,IF(OR(Bilanz!$BR218=PickLists!$S$6,Bilanz!$BX218=PickLists!$S$6),PickLists!$S$6,PickLists!$S$2),PickLists!$S$3),PickLists!$S$9)</f>
        <v>V0</v>
      </c>
      <c r="AD218" s="388">
        <v>0.192</v>
      </c>
      <c r="AE218" s="307" t="str">
        <f>IF(ISNUMBER($AD218),IF($AD218&gt;$AD$56,IF(OR(Bilanz!$BR218=PickLists!$S$6,Bilanz!$BX218=PickLists!$S$6),PickLists!$S$6,PickLists!$S$2),PickLists!$S$3),PickLists!$S$9)</f>
        <v>V0</v>
      </c>
      <c r="AF218" s="389">
        <v>0.13800000000000001</v>
      </c>
      <c r="AG218" s="307" t="str">
        <f>IF(ISNUMBER($AF218),IF($AF218&gt;$AF$56,IF(OR(Bilanz!$BR218=PickLists!$S$6,Bilanz!$BX218=PickLists!$S$6),PickLists!$S$6,PickLists!$S$2),PickLists!$S$3),PickLists!$S$9)</f>
        <v>V0</v>
      </c>
      <c r="AH218" s="388">
        <v>0.61699999999999999</v>
      </c>
      <c r="AI218" s="307" t="str">
        <f>IF(ISNUMBER($AH218),IF($AH218&gt;$AH$56,IF(OR(Bilanz!$BR218=PickLists!$S$6,Bilanz!$BX218=PickLists!$S$6),PickLists!$S$6,PickLists!$S$2),PickLists!$S$3),PickLists!$S$9)</f>
        <v>V0</v>
      </c>
      <c r="AJ218" s="233"/>
      <c r="AK218" s="234"/>
      <c r="AL218" s="234"/>
      <c r="AM218" s="234"/>
      <c r="AN218" s="234"/>
      <c r="AO218" s="234"/>
    </row>
    <row r="219" spans="1:41" x14ac:dyDescent="0.2">
      <c r="A219" s="324"/>
      <c r="B219" s="360">
        <v>35227</v>
      </c>
      <c r="C219" s="361">
        <v>0.27083333333333298</v>
      </c>
      <c r="D219" s="360">
        <f t="shared" si="2"/>
        <v>35228</v>
      </c>
      <c r="E219" s="361">
        <v>0.27083333333333298</v>
      </c>
      <c r="F219" s="455" t="s">
        <v>2179</v>
      </c>
      <c r="G219" s="74" t="s">
        <v>440</v>
      </c>
      <c r="H219" s="53"/>
      <c r="I219" s="38"/>
      <c r="J219" s="52"/>
      <c r="K219" s="236"/>
      <c r="L219" s="307" t="str">
        <f>IF(ISNUMBER(K219),PickLists!$S$2,PickLists!$S$9)</f>
        <v>M1</v>
      </c>
      <c r="M219" s="229"/>
      <c r="N219" s="285" t="str">
        <f>IF(Data!M219&gt;0,Data!M219*0.023,"")</f>
        <v/>
      </c>
      <c r="O219" s="307" t="str">
        <f>IF(ISTEXT($A219),PickLists!$S$2,PickLists!$S$9)</f>
        <v>M1</v>
      </c>
      <c r="P219" s="456"/>
      <c r="Q219" s="307" t="str">
        <f>IF(ISTEXT($A219),PickLists!$S$2,PickLists!$S$9)</f>
        <v>M1</v>
      </c>
      <c r="R219" s="229"/>
      <c r="S219" s="307" t="str">
        <f>IF(ISTEXT($A219),PickLists!$S$2,PickLists!$S$9)</f>
        <v>M1</v>
      </c>
      <c r="T219" s="389"/>
      <c r="U219" s="307" t="str">
        <f>IF(ISNUMBER($T219),IF($T219&gt;$T$56,IF(OR(Bilanz!$BR219=PickLists!$S$6,Bilanz!$BX219=PickLists!$S$6),PickLists!$S$6,PickLists!$S$2),PickLists!$S$3),PickLists!$S$9)</f>
        <v>M1</v>
      </c>
      <c r="V219" s="388"/>
      <c r="W219" s="307" t="str">
        <f>IF(ISNUMBER($V219),IF($V219&gt;$V$56,IF(OR(Bilanz!$BR219=PickLists!$S$6,Bilanz!$BX219=PickLists!$S$6),PickLists!$S$6,PickLists!$S$2),PickLists!$S$3),PickLists!$S$9)</f>
        <v>M1</v>
      </c>
      <c r="X219" s="389"/>
      <c r="Y219" s="307" t="str">
        <f>IF(ISNUMBER($X219),IF($X219&gt;$X$56,IF(OR(Bilanz!$BR219=PickLists!$S$6,Bilanz!$BX219=PickLists!$S$6),PickLists!$S$6,PickLists!$S$2),PickLists!$S$3),PickLists!$S$9)</f>
        <v>M1</v>
      </c>
      <c r="Z219" s="388"/>
      <c r="AA219" s="307" t="str">
        <f>IF(ISNUMBER($Z219),IF($Z219&gt;$Z$56,IF(OR(Bilanz!$BR219=PickLists!$S$6,Bilanz!$BX219=PickLists!$S$6),PickLists!$S$6,PickLists!$S$2),PickLists!$S$3),PickLists!$S$9)</f>
        <v>M1</v>
      </c>
      <c r="AB219" s="389"/>
      <c r="AC219" s="307" t="str">
        <f>IF(ISNUMBER($AB219),IF($AB219&gt;$AB$56,IF(OR(Bilanz!$BR219=PickLists!$S$6,Bilanz!$BX219=PickLists!$S$6),PickLists!$S$6,PickLists!$S$2),PickLists!$S$3),PickLists!$S$9)</f>
        <v>M1</v>
      </c>
      <c r="AD219" s="388"/>
      <c r="AE219" s="307" t="str">
        <f>IF(ISNUMBER($AD219),IF($AD219&gt;$AD$56,IF(OR(Bilanz!$BR219=PickLists!$S$6,Bilanz!$BX219=PickLists!$S$6),PickLists!$S$6,PickLists!$S$2),PickLists!$S$3),PickLists!$S$9)</f>
        <v>M1</v>
      </c>
      <c r="AF219" s="389"/>
      <c r="AG219" s="307" t="str">
        <f>IF(ISNUMBER($AF219),IF($AF219&gt;$AF$56,IF(OR(Bilanz!$BR219=PickLists!$S$6,Bilanz!$BX219=PickLists!$S$6),PickLists!$S$6,PickLists!$S$2),PickLists!$S$3),PickLists!$S$9)</f>
        <v>M1</v>
      </c>
      <c r="AH219" s="388"/>
      <c r="AI219" s="307" t="str">
        <f>IF(ISNUMBER($AH219),IF($AH219&gt;$AH$56,IF(OR(Bilanz!$BR219=PickLists!$S$6,Bilanz!$BX219=PickLists!$S$6),PickLists!$S$6,PickLists!$S$2),PickLists!$S$3),PickLists!$S$9)</f>
        <v>M1</v>
      </c>
      <c r="AJ219" s="233"/>
      <c r="AK219" s="234"/>
      <c r="AL219" s="234"/>
      <c r="AM219" s="234"/>
      <c r="AN219" s="234"/>
      <c r="AO219" s="234"/>
    </row>
    <row r="220" spans="1:41" x14ac:dyDescent="0.2">
      <c r="A220" s="324" t="s">
        <v>1476</v>
      </c>
      <c r="B220" s="360">
        <v>35228</v>
      </c>
      <c r="C220" s="361">
        <v>0.27083333333333298</v>
      </c>
      <c r="D220" s="360">
        <f t="shared" si="2"/>
        <v>35229</v>
      </c>
      <c r="E220" s="361">
        <v>0.27083333333333298</v>
      </c>
      <c r="F220" s="455" t="s">
        <v>2179</v>
      </c>
      <c r="G220" s="74" t="s">
        <v>507</v>
      </c>
      <c r="H220" s="53" t="s">
        <v>508</v>
      </c>
      <c r="I220" s="38"/>
      <c r="J220" s="52"/>
      <c r="K220" s="236">
        <v>4.7</v>
      </c>
      <c r="L220" s="307" t="str">
        <f>IF(ISNUMBER(K220),PickLists!$S$2,PickLists!$S$9)</f>
        <v>V0</v>
      </c>
      <c r="M220" s="229">
        <v>216.8</v>
      </c>
      <c r="N220" s="285">
        <f>IF(Data!M220&gt;0,Data!M220*0.023,"")</f>
        <v>4.9864000000000006</v>
      </c>
      <c r="O220" s="307" t="str">
        <f>IF(ISTEXT($A220),PickLists!$S$2,PickLists!$S$9)</f>
        <v>V0</v>
      </c>
      <c r="P220" s="456">
        <v>4.4000000000000004</v>
      </c>
      <c r="Q220" s="307" t="str">
        <f>IF(ISTEXT($A220),PickLists!$S$2,PickLists!$S$9)</f>
        <v>V0</v>
      </c>
      <c r="R220" s="229">
        <v>35.4</v>
      </c>
      <c r="S220" s="307" t="str">
        <f>IF(ISTEXT($A220),PickLists!$S$2,PickLists!$S$9)</f>
        <v>V0</v>
      </c>
      <c r="T220" s="389">
        <v>0.11600000000000001</v>
      </c>
      <c r="U220" s="307" t="str">
        <f>IF(ISNUMBER($T220),IF($T220&gt;$T$56,IF(OR(Bilanz!$BR220=PickLists!$S$6,Bilanz!$BX220=PickLists!$S$6),PickLists!$S$6,PickLists!$S$2),PickLists!$S$3),PickLists!$S$9)</f>
        <v>V0</v>
      </c>
      <c r="V220" s="388">
        <v>0.9151059059753246</v>
      </c>
      <c r="W220" s="307" t="str">
        <f>IF(ISNUMBER($V220),IF($V220&gt;$V$56,IF(OR(Bilanz!$BR220=PickLists!$S$6,Bilanz!$BX220=PickLists!$S$6),PickLists!$S$6,PickLists!$S$2),PickLists!$S$3),PickLists!$S$9)</f>
        <v>V0</v>
      </c>
      <c r="X220" s="389">
        <v>1.0911413045741292</v>
      </c>
      <c r="Y220" s="307" t="str">
        <f>IF(ISNUMBER($X220),IF($X220&gt;$X$56,IF(OR(Bilanz!$BR220=PickLists!$S$6,Bilanz!$BX220=PickLists!$S$6),PickLists!$S$6,PickLists!$S$2),PickLists!$S$3),PickLists!$S$9)</f>
        <v>V0</v>
      </c>
      <c r="Z220" s="388">
        <v>0.10199999999999999</v>
      </c>
      <c r="AA220" s="307" t="str">
        <f>IF(ISNUMBER($Z220),IF($Z220&gt;$Z$56,IF(OR(Bilanz!$BR220=PickLists!$S$6,Bilanz!$BX220=PickLists!$S$6),PickLists!$S$6,PickLists!$S$2),PickLists!$S$3),PickLists!$S$9)</f>
        <v>V0</v>
      </c>
      <c r="AB220" s="389">
        <v>1.0923424873347889</v>
      </c>
      <c r="AC220" s="307" t="str">
        <f>IF(ISNUMBER($AB220),IF($AB220&gt;$AB$56,IF(OR(Bilanz!$BR220=PickLists!$S$6,Bilanz!$BX220=PickLists!$S$6),PickLists!$S$6,PickLists!$S$2),PickLists!$S$3),PickLists!$S$9)</f>
        <v>V0</v>
      </c>
      <c r="AD220" s="388">
        <v>0.13600000000000001</v>
      </c>
      <c r="AE220" s="307" t="str">
        <f>IF(ISNUMBER($AD220),IF($AD220&gt;$AD$56,IF(OR(Bilanz!$BR220=PickLists!$S$6,Bilanz!$BX220=PickLists!$S$6),PickLists!$S$6,PickLists!$S$2),PickLists!$S$3),PickLists!$S$9)</f>
        <v>V0</v>
      </c>
      <c r="AF220" s="389">
        <v>7.2999999999999995E-2</v>
      </c>
      <c r="AG220" s="307" t="str">
        <f>IF(ISNUMBER($AF220),IF($AF220&gt;$AF$56,IF(OR(Bilanz!$BR220=PickLists!$S$6,Bilanz!$BX220=PickLists!$S$6),PickLists!$S$6,PickLists!$S$2),PickLists!$S$3),PickLists!$S$9)</f>
        <v>V0</v>
      </c>
      <c r="AH220" s="388">
        <v>0.44500000000000001</v>
      </c>
      <c r="AI220" s="307" t="str">
        <f>IF(ISNUMBER($AH220),IF($AH220&gt;$AH$56,IF(OR(Bilanz!$BR220=PickLists!$S$6,Bilanz!$BX220=PickLists!$S$6),PickLists!$S$6,PickLists!$S$2),PickLists!$S$3),PickLists!$S$9)</f>
        <v>V0</v>
      </c>
      <c r="AJ220" s="233"/>
      <c r="AK220" s="234"/>
      <c r="AL220" s="234"/>
      <c r="AM220" s="234"/>
      <c r="AN220" s="234"/>
      <c r="AO220" s="234"/>
    </row>
    <row r="221" spans="1:41" x14ac:dyDescent="0.2">
      <c r="A221" s="324"/>
      <c r="B221" s="360">
        <v>35229</v>
      </c>
      <c r="C221" s="361">
        <v>0.27083333333333298</v>
      </c>
      <c r="D221" s="360">
        <f t="shared" si="2"/>
        <v>35230</v>
      </c>
      <c r="E221" s="361">
        <v>0.27083333333333298</v>
      </c>
      <c r="F221" s="455" t="s">
        <v>2179</v>
      </c>
      <c r="G221" s="74" t="s">
        <v>440</v>
      </c>
      <c r="H221" s="53"/>
      <c r="I221" s="38"/>
      <c r="J221" s="52"/>
      <c r="K221" s="236"/>
      <c r="L221" s="307" t="str">
        <f>IF(ISNUMBER(K221),PickLists!$S$2,PickLists!$S$9)</f>
        <v>M1</v>
      </c>
      <c r="M221" s="229"/>
      <c r="N221" s="285" t="str">
        <f>IF(Data!M221&gt;0,Data!M221*0.023,"")</f>
        <v/>
      </c>
      <c r="O221" s="307" t="str">
        <f>IF(ISTEXT($A221),PickLists!$S$2,PickLists!$S$9)</f>
        <v>M1</v>
      </c>
      <c r="P221" s="456"/>
      <c r="Q221" s="307" t="str">
        <f>IF(ISTEXT($A221),PickLists!$S$2,PickLists!$S$9)</f>
        <v>M1</v>
      </c>
      <c r="R221" s="229"/>
      <c r="S221" s="307" t="str">
        <f>IF(ISTEXT($A221),PickLists!$S$2,PickLists!$S$9)</f>
        <v>M1</v>
      </c>
      <c r="T221" s="389"/>
      <c r="U221" s="307" t="str">
        <f>IF(ISNUMBER($T221),IF($T221&gt;$T$56,IF(OR(Bilanz!$BR221=PickLists!$S$6,Bilanz!$BX221=PickLists!$S$6),PickLists!$S$6,PickLists!$S$2),PickLists!$S$3),PickLists!$S$9)</f>
        <v>M1</v>
      </c>
      <c r="V221" s="388"/>
      <c r="W221" s="307" t="str">
        <f>IF(ISNUMBER($V221),IF($V221&gt;$V$56,IF(OR(Bilanz!$BR221=PickLists!$S$6,Bilanz!$BX221=PickLists!$S$6),PickLists!$S$6,PickLists!$S$2),PickLists!$S$3),PickLists!$S$9)</f>
        <v>M1</v>
      </c>
      <c r="X221" s="389"/>
      <c r="Y221" s="307" t="str">
        <f>IF(ISNUMBER($X221),IF($X221&gt;$X$56,IF(OR(Bilanz!$BR221=PickLists!$S$6,Bilanz!$BX221=PickLists!$S$6),PickLists!$S$6,PickLists!$S$2),PickLists!$S$3),PickLists!$S$9)</f>
        <v>M1</v>
      </c>
      <c r="Z221" s="388"/>
      <c r="AA221" s="307" t="str">
        <f>IF(ISNUMBER($Z221),IF($Z221&gt;$Z$56,IF(OR(Bilanz!$BR221=PickLists!$S$6,Bilanz!$BX221=PickLists!$S$6),PickLists!$S$6,PickLists!$S$2),PickLists!$S$3),PickLists!$S$9)</f>
        <v>M1</v>
      </c>
      <c r="AB221" s="389"/>
      <c r="AC221" s="307" t="str">
        <f>IF(ISNUMBER($AB221),IF($AB221&gt;$AB$56,IF(OR(Bilanz!$BR221=PickLists!$S$6,Bilanz!$BX221=PickLists!$S$6),PickLists!$S$6,PickLists!$S$2),PickLists!$S$3),PickLists!$S$9)</f>
        <v>M1</v>
      </c>
      <c r="AD221" s="388"/>
      <c r="AE221" s="307" t="str">
        <f>IF(ISNUMBER($AD221),IF($AD221&gt;$AD$56,IF(OR(Bilanz!$BR221=PickLists!$S$6,Bilanz!$BX221=PickLists!$S$6),PickLists!$S$6,PickLists!$S$2),PickLists!$S$3),PickLists!$S$9)</f>
        <v>M1</v>
      </c>
      <c r="AF221" s="389"/>
      <c r="AG221" s="307" t="str">
        <f>IF(ISNUMBER($AF221),IF($AF221&gt;$AF$56,IF(OR(Bilanz!$BR221=PickLists!$S$6,Bilanz!$BX221=PickLists!$S$6),PickLists!$S$6,PickLists!$S$2),PickLists!$S$3),PickLists!$S$9)</f>
        <v>M1</v>
      </c>
      <c r="AH221" s="388"/>
      <c r="AI221" s="307" t="str">
        <f>IF(ISNUMBER($AH221),IF($AH221&gt;$AH$56,IF(OR(Bilanz!$BR221=PickLists!$S$6,Bilanz!$BX221=PickLists!$S$6),PickLists!$S$6,PickLists!$S$2),PickLists!$S$3),PickLists!$S$9)</f>
        <v>M1</v>
      </c>
      <c r="AJ221" s="233"/>
      <c r="AK221" s="234"/>
      <c r="AL221" s="234"/>
      <c r="AM221" s="234"/>
      <c r="AN221" s="234"/>
      <c r="AO221" s="234"/>
    </row>
    <row r="222" spans="1:41" x14ac:dyDescent="0.2">
      <c r="A222" s="324"/>
      <c r="B222" s="360">
        <v>35230</v>
      </c>
      <c r="C222" s="361">
        <v>0.27083333333333298</v>
      </c>
      <c r="D222" s="360">
        <f t="shared" si="2"/>
        <v>35231</v>
      </c>
      <c r="E222" s="361">
        <v>0.27083333333333298</v>
      </c>
      <c r="F222" s="455" t="s">
        <v>2179</v>
      </c>
      <c r="G222" s="74" t="s">
        <v>440</v>
      </c>
      <c r="H222" s="53"/>
      <c r="I222" s="38"/>
      <c r="J222" s="52"/>
      <c r="K222" s="236"/>
      <c r="L222" s="307" t="str">
        <f>IF(ISNUMBER(K222),PickLists!$S$2,PickLists!$S$9)</f>
        <v>M1</v>
      </c>
      <c r="M222" s="229"/>
      <c r="N222" s="285" t="str">
        <f>IF(Data!M222&gt;0,Data!M222*0.023,"")</f>
        <v/>
      </c>
      <c r="O222" s="307" t="str">
        <f>IF(ISTEXT($A222),PickLists!$S$2,PickLists!$S$9)</f>
        <v>M1</v>
      </c>
      <c r="P222" s="456"/>
      <c r="Q222" s="307" t="str">
        <f>IF(ISTEXT($A222),PickLists!$S$2,PickLists!$S$9)</f>
        <v>M1</v>
      </c>
      <c r="R222" s="229"/>
      <c r="S222" s="307" t="str">
        <f>IF(ISTEXT($A222),PickLists!$S$2,PickLists!$S$9)</f>
        <v>M1</v>
      </c>
      <c r="T222" s="389"/>
      <c r="U222" s="307" t="str">
        <f>IF(ISNUMBER($T222),IF($T222&gt;$T$56,IF(OR(Bilanz!$BR222=PickLists!$S$6,Bilanz!$BX222=PickLists!$S$6),PickLists!$S$6,PickLists!$S$2),PickLists!$S$3),PickLists!$S$9)</f>
        <v>M1</v>
      </c>
      <c r="V222" s="388"/>
      <c r="W222" s="307" t="str">
        <f>IF(ISNUMBER($V222),IF($V222&gt;$V$56,IF(OR(Bilanz!$BR222=PickLists!$S$6,Bilanz!$BX222=PickLists!$S$6),PickLists!$S$6,PickLists!$S$2),PickLists!$S$3),PickLists!$S$9)</f>
        <v>M1</v>
      </c>
      <c r="X222" s="389"/>
      <c r="Y222" s="307" t="str">
        <f>IF(ISNUMBER($X222),IF($X222&gt;$X$56,IF(OR(Bilanz!$BR222=PickLists!$S$6,Bilanz!$BX222=PickLists!$S$6),PickLists!$S$6,PickLists!$S$2),PickLists!$S$3),PickLists!$S$9)</f>
        <v>M1</v>
      </c>
      <c r="Z222" s="388"/>
      <c r="AA222" s="307" t="str">
        <f>IF(ISNUMBER($Z222),IF($Z222&gt;$Z$56,IF(OR(Bilanz!$BR222=PickLists!$S$6,Bilanz!$BX222=PickLists!$S$6),PickLists!$S$6,PickLists!$S$2),PickLists!$S$3),PickLists!$S$9)</f>
        <v>M1</v>
      </c>
      <c r="AB222" s="389"/>
      <c r="AC222" s="307" t="str">
        <f>IF(ISNUMBER($AB222),IF($AB222&gt;$AB$56,IF(OR(Bilanz!$BR222=PickLists!$S$6,Bilanz!$BX222=PickLists!$S$6),PickLists!$S$6,PickLists!$S$2),PickLists!$S$3),PickLists!$S$9)</f>
        <v>M1</v>
      </c>
      <c r="AD222" s="388"/>
      <c r="AE222" s="307" t="str">
        <f>IF(ISNUMBER($AD222),IF($AD222&gt;$AD$56,IF(OR(Bilanz!$BR222=PickLists!$S$6,Bilanz!$BX222=PickLists!$S$6),PickLists!$S$6,PickLists!$S$2),PickLists!$S$3),PickLists!$S$9)</f>
        <v>M1</v>
      </c>
      <c r="AF222" s="389"/>
      <c r="AG222" s="307" t="str">
        <f>IF(ISNUMBER($AF222),IF($AF222&gt;$AF$56,IF(OR(Bilanz!$BR222=PickLists!$S$6,Bilanz!$BX222=PickLists!$S$6),PickLists!$S$6,PickLists!$S$2),PickLists!$S$3),PickLists!$S$9)</f>
        <v>M1</v>
      </c>
      <c r="AH222" s="388"/>
      <c r="AI222" s="307" t="str">
        <f>IF(ISNUMBER($AH222),IF($AH222&gt;$AH$56,IF(OR(Bilanz!$BR222=PickLists!$S$6,Bilanz!$BX222=PickLists!$S$6),PickLists!$S$6,PickLists!$S$2),PickLists!$S$3),PickLists!$S$9)</f>
        <v>M1</v>
      </c>
      <c r="AJ222" s="233"/>
      <c r="AK222" s="234"/>
      <c r="AL222" s="234"/>
      <c r="AM222" s="234"/>
      <c r="AN222" s="234"/>
      <c r="AO222" s="234"/>
    </row>
    <row r="223" spans="1:41" x14ac:dyDescent="0.2">
      <c r="A223" s="324"/>
      <c r="B223" s="360">
        <v>35231</v>
      </c>
      <c r="C223" s="361">
        <v>0.27083333333333298</v>
      </c>
      <c r="D223" s="360">
        <f t="shared" si="2"/>
        <v>35232</v>
      </c>
      <c r="E223" s="361">
        <v>0.27083333333333298</v>
      </c>
      <c r="F223" s="455" t="s">
        <v>2179</v>
      </c>
      <c r="G223" s="74" t="s">
        <v>440</v>
      </c>
      <c r="H223" s="53"/>
      <c r="I223" s="38"/>
      <c r="J223" s="52"/>
      <c r="K223" s="236"/>
      <c r="L223" s="307" t="str">
        <f>IF(ISNUMBER(K223),PickLists!$S$2,PickLists!$S$9)</f>
        <v>M1</v>
      </c>
      <c r="M223" s="229"/>
      <c r="N223" s="285" t="str">
        <f>IF(Data!M223&gt;0,Data!M223*0.023,"")</f>
        <v/>
      </c>
      <c r="O223" s="307" t="str">
        <f>IF(ISTEXT($A223),PickLists!$S$2,PickLists!$S$9)</f>
        <v>M1</v>
      </c>
      <c r="P223" s="456"/>
      <c r="Q223" s="307" t="str">
        <f>IF(ISTEXT($A223),PickLists!$S$2,PickLists!$S$9)</f>
        <v>M1</v>
      </c>
      <c r="R223" s="229"/>
      <c r="S223" s="307" t="str">
        <f>IF(ISTEXT($A223),PickLists!$S$2,PickLists!$S$9)</f>
        <v>M1</v>
      </c>
      <c r="T223" s="389"/>
      <c r="U223" s="307" t="str">
        <f>IF(ISNUMBER($T223),IF($T223&gt;$T$56,IF(OR(Bilanz!$BR223=PickLists!$S$6,Bilanz!$BX223=PickLists!$S$6),PickLists!$S$6,PickLists!$S$2),PickLists!$S$3),PickLists!$S$9)</f>
        <v>M1</v>
      </c>
      <c r="V223" s="388"/>
      <c r="W223" s="307" t="str">
        <f>IF(ISNUMBER($V223),IF($V223&gt;$V$56,IF(OR(Bilanz!$BR223=PickLists!$S$6,Bilanz!$BX223=PickLists!$S$6),PickLists!$S$6,PickLists!$S$2),PickLists!$S$3),PickLists!$S$9)</f>
        <v>M1</v>
      </c>
      <c r="X223" s="389"/>
      <c r="Y223" s="307" t="str">
        <f>IF(ISNUMBER($X223),IF($X223&gt;$X$56,IF(OR(Bilanz!$BR223=PickLists!$S$6,Bilanz!$BX223=PickLists!$S$6),PickLists!$S$6,PickLists!$S$2),PickLists!$S$3),PickLists!$S$9)</f>
        <v>M1</v>
      </c>
      <c r="Z223" s="388"/>
      <c r="AA223" s="307" t="str">
        <f>IF(ISNUMBER($Z223),IF($Z223&gt;$Z$56,IF(OR(Bilanz!$BR223=PickLists!$S$6,Bilanz!$BX223=PickLists!$S$6),PickLists!$S$6,PickLists!$S$2),PickLists!$S$3),PickLists!$S$9)</f>
        <v>M1</v>
      </c>
      <c r="AB223" s="389"/>
      <c r="AC223" s="307" t="str">
        <f>IF(ISNUMBER($AB223),IF($AB223&gt;$AB$56,IF(OR(Bilanz!$BR223=PickLists!$S$6,Bilanz!$BX223=PickLists!$S$6),PickLists!$S$6,PickLists!$S$2),PickLists!$S$3),PickLists!$S$9)</f>
        <v>M1</v>
      </c>
      <c r="AD223" s="388"/>
      <c r="AE223" s="307" t="str">
        <f>IF(ISNUMBER($AD223),IF($AD223&gt;$AD$56,IF(OR(Bilanz!$BR223=PickLists!$S$6,Bilanz!$BX223=PickLists!$S$6),PickLists!$S$6,PickLists!$S$2),PickLists!$S$3),PickLists!$S$9)</f>
        <v>M1</v>
      </c>
      <c r="AF223" s="389"/>
      <c r="AG223" s="307" t="str">
        <f>IF(ISNUMBER($AF223),IF($AF223&gt;$AF$56,IF(OR(Bilanz!$BR223=PickLists!$S$6,Bilanz!$BX223=PickLists!$S$6),PickLists!$S$6,PickLists!$S$2),PickLists!$S$3),PickLists!$S$9)</f>
        <v>M1</v>
      </c>
      <c r="AH223" s="388"/>
      <c r="AI223" s="307" t="str">
        <f>IF(ISNUMBER($AH223),IF($AH223&gt;$AH$56,IF(OR(Bilanz!$BR223=PickLists!$S$6,Bilanz!$BX223=PickLists!$S$6),PickLists!$S$6,PickLists!$S$2),PickLists!$S$3),PickLists!$S$9)</f>
        <v>M1</v>
      </c>
      <c r="AJ223" s="233"/>
      <c r="AK223" s="234"/>
      <c r="AL223" s="234"/>
      <c r="AM223" s="234"/>
      <c r="AN223" s="234"/>
      <c r="AO223" s="234"/>
    </row>
    <row r="224" spans="1:41" x14ac:dyDescent="0.2">
      <c r="A224" s="324"/>
      <c r="B224" s="360">
        <v>35232</v>
      </c>
      <c r="C224" s="361">
        <v>0.27083333333333298</v>
      </c>
      <c r="D224" s="360">
        <f t="shared" si="2"/>
        <v>35233</v>
      </c>
      <c r="E224" s="361">
        <v>0.27083333333333298</v>
      </c>
      <c r="F224" s="455" t="s">
        <v>2179</v>
      </c>
      <c r="G224" s="74" t="s">
        <v>440</v>
      </c>
      <c r="H224" s="53"/>
      <c r="I224" s="38"/>
      <c r="J224" s="52"/>
      <c r="K224" s="236"/>
      <c r="L224" s="307" t="str">
        <f>IF(ISNUMBER(K224),PickLists!$S$2,PickLists!$S$9)</f>
        <v>M1</v>
      </c>
      <c r="M224" s="229"/>
      <c r="N224" s="285" t="str">
        <f>IF(Data!M224&gt;0,Data!M224*0.023,"")</f>
        <v/>
      </c>
      <c r="O224" s="307" t="str">
        <f>IF(ISTEXT($A224),PickLists!$S$2,PickLists!$S$9)</f>
        <v>M1</v>
      </c>
      <c r="P224" s="456"/>
      <c r="Q224" s="307" t="str">
        <f>IF(ISTEXT($A224),PickLists!$S$2,PickLists!$S$9)</f>
        <v>M1</v>
      </c>
      <c r="R224" s="229"/>
      <c r="S224" s="307" t="str">
        <f>IF(ISTEXT($A224),PickLists!$S$2,PickLists!$S$9)</f>
        <v>M1</v>
      </c>
      <c r="T224" s="389"/>
      <c r="U224" s="307" t="str">
        <f>IF(ISNUMBER($T224),IF($T224&gt;$T$56,IF(OR(Bilanz!$BR224=PickLists!$S$6,Bilanz!$BX224=PickLists!$S$6),PickLists!$S$6,PickLists!$S$2),PickLists!$S$3),PickLists!$S$9)</f>
        <v>M1</v>
      </c>
      <c r="V224" s="388"/>
      <c r="W224" s="307" t="str">
        <f>IF(ISNUMBER($V224),IF($V224&gt;$V$56,IF(OR(Bilanz!$BR224=PickLists!$S$6,Bilanz!$BX224=PickLists!$S$6),PickLists!$S$6,PickLists!$S$2),PickLists!$S$3),PickLists!$S$9)</f>
        <v>M1</v>
      </c>
      <c r="X224" s="389"/>
      <c r="Y224" s="307" t="str">
        <f>IF(ISNUMBER($X224),IF($X224&gt;$X$56,IF(OR(Bilanz!$BR224=PickLists!$S$6,Bilanz!$BX224=PickLists!$S$6),PickLists!$S$6,PickLists!$S$2),PickLists!$S$3),PickLists!$S$9)</f>
        <v>M1</v>
      </c>
      <c r="Z224" s="388"/>
      <c r="AA224" s="307" t="str">
        <f>IF(ISNUMBER($Z224),IF($Z224&gt;$Z$56,IF(OR(Bilanz!$BR224=PickLists!$S$6,Bilanz!$BX224=PickLists!$S$6),PickLists!$S$6,PickLists!$S$2),PickLists!$S$3),PickLists!$S$9)</f>
        <v>M1</v>
      </c>
      <c r="AB224" s="389"/>
      <c r="AC224" s="307" t="str">
        <f>IF(ISNUMBER($AB224),IF($AB224&gt;$AB$56,IF(OR(Bilanz!$BR224=PickLists!$S$6,Bilanz!$BX224=PickLists!$S$6),PickLists!$S$6,PickLists!$S$2),PickLists!$S$3),PickLists!$S$9)</f>
        <v>M1</v>
      </c>
      <c r="AD224" s="388"/>
      <c r="AE224" s="307" t="str">
        <f>IF(ISNUMBER($AD224),IF($AD224&gt;$AD$56,IF(OR(Bilanz!$BR224=PickLists!$S$6,Bilanz!$BX224=PickLists!$S$6),PickLists!$S$6,PickLists!$S$2),PickLists!$S$3),PickLists!$S$9)</f>
        <v>M1</v>
      </c>
      <c r="AF224" s="389"/>
      <c r="AG224" s="307" t="str">
        <f>IF(ISNUMBER($AF224),IF($AF224&gt;$AF$56,IF(OR(Bilanz!$BR224=PickLists!$S$6,Bilanz!$BX224=PickLists!$S$6),PickLists!$S$6,PickLists!$S$2),PickLists!$S$3),PickLists!$S$9)</f>
        <v>M1</v>
      </c>
      <c r="AH224" s="388"/>
      <c r="AI224" s="307" t="str">
        <f>IF(ISNUMBER($AH224),IF($AH224&gt;$AH$56,IF(OR(Bilanz!$BR224=PickLists!$S$6,Bilanz!$BX224=PickLists!$S$6),PickLists!$S$6,PickLists!$S$2),PickLists!$S$3),PickLists!$S$9)</f>
        <v>M1</v>
      </c>
      <c r="AJ224" s="233"/>
      <c r="AK224" s="234"/>
      <c r="AL224" s="234"/>
      <c r="AM224" s="234"/>
      <c r="AN224" s="234"/>
      <c r="AO224" s="234"/>
    </row>
    <row r="225" spans="1:41" x14ac:dyDescent="0.2">
      <c r="A225" s="324"/>
      <c r="B225" s="360">
        <v>35233</v>
      </c>
      <c r="C225" s="361">
        <v>0.27083333333333298</v>
      </c>
      <c r="D225" s="360">
        <f t="shared" si="2"/>
        <v>35234</v>
      </c>
      <c r="E225" s="361">
        <v>0.27083333333333298</v>
      </c>
      <c r="F225" s="455" t="s">
        <v>2179</v>
      </c>
      <c r="G225" s="74" t="s">
        <v>440</v>
      </c>
      <c r="H225" s="53"/>
      <c r="I225" s="38"/>
      <c r="J225" s="52"/>
      <c r="K225" s="236"/>
      <c r="L225" s="307" t="str">
        <f>IF(ISNUMBER(K225),PickLists!$S$2,PickLists!$S$9)</f>
        <v>M1</v>
      </c>
      <c r="M225" s="229"/>
      <c r="N225" s="285" t="str">
        <f>IF(Data!M225&gt;0,Data!M225*0.023,"")</f>
        <v/>
      </c>
      <c r="O225" s="307" t="str">
        <f>IF(ISTEXT($A225),PickLists!$S$2,PickLists!$S$9)</f>
        <v>M1</v>
      </c>
      <c r="P225" s="456"/>
      <c r="Q225" s="307" t="str">
        <f>IF(ISTEXT($A225),PickLists!$S$2,PickLists!$S$9)</f>
        <v>M1</v>
      </c>
      <c r="R225" s="229"/>
      <c r="S225" s="307" t="str">
        <f>IF(ISTEXT($A225),PickLists!$S$2,PickLists!$S$9)</f>
        <v>M1</v>
      </c>
      <c r="T225" s="389"/>
      <c r="U225" s="307" t="str">
        <f>IF(ISNUMBER($T225),IF($T225&gt;$T$56,IF(OR(Bilanz!$BR225=PickLists!$S$6,Bilanz!$BX225=PickLists!$S$6),PickLists!$S$6,PickLists!$S$2),PickLists!$S$3),PickLists!$S$9)</f>
        <v>M1</v>
      </c>
      <c r="V225" s="388"/>
      <c r="W225" s="307" t="str">
        <f>IF(ISNUMBER($V225),IF($V225&gt;$V$56,IF(OR(Bilanz!$BR225=PickLists!$S$6,Bilanz!$BX225=PickLists!$S$6),PickLists!$S$6,PickLists!$S$2),PickLists!$S$3),PickLists!$S$9)</f>
        <v>M1</v>
      </c>
      <c r="X225" s="389"/>
      <c r="Y225" s="307" t="str">
        <f>IF(ISNUMBER($X225),IF($X225&gt;$X$56,IF(OR(Bilanz!$BR225=PickLists!$S$6,Bilanz!$BX225=PickLists!$S$6),PickLists!$S$6,PickLists!$S$2),PickLists!$S$3),PickLists!$S$9)</f>
        <v>M1</v>
      </c>
      <c r="Z225" s="388"/>
      <c r="AA225" s="307" t="str">
        <f>IF(ISNUMBER($Z225),IF($Z225&gt;$Z$56,IF(OR(Bilanz!$BR225=PickLists!$S$6,Bilanz!$BX225=PickLists!$S$6),PickLists!$S$6,PickLists!$S$2),PickLists!$S$3),PickLists!$S$9)</f>
        <v>M1</v>
      </c>
      <c r="AB225" s="389"/>
      <c r="AC225" s="307" t="str">
        <f>IF(ISNUMBER($AB225),IF($AB225&gt;$AB$56,IF(OR(Bilanz!$BR225=PickLists!$S$6,Bilanz!$BX225=PickLists!$S$6),PickLists!$S$6,PickLists!$S$2),PickLists!$S$3),PickLists!$S$9)</f>
        <v>M1</v>
      </c>
      <c r="AD225" s="388"/>
      <c r="AE225" s="307" t="str">
        <f>IF(ISNUMBER($AD225),IF($AD225&gt;$AD$56,IF(OR(Bilanz!$BR225=PickLists!$S$6,Bilanz!$BX225=PickLists!$S$6),PickLists!$S$6,PickLists!$S$2),PickLists!$S$3),PickLists!$S$9)</f>
        <v>M1</v>
      </c>
      <c r="AF225" s="389"/>
      <c r="AG225" s="307" t="str">
        <f>IF(ISNUMBER($AF225),IF($AF225&gt;$AF$56,IF(OR(Bilanz!$BR225=PickLists!$S$6,Bilanz!$BX225=PickLists!$S$6),PickLists!$S$6,PickLists!$S$2),PickLists!$S$3),PickLists!$S$9)</f>
        <v>M1</v>
      </c>
      <c r="AH225" s="388"/>
      <c r="AI225" s="307" t="str">
        <f>IF(ISNUMBER($AH225),IF($AH225&gt;$AH$56,IF(OR(Bilanz!$BR225=PickLists!$S$6,Bilanz!$BX225=PickLists!$S$6),PickLists!$S$6,PickLists!$S$2),PickLists!$S$3),PickLists!$S$9)</f>
        <v>M1</v>
      </c>
      <c r="AJ225" s="233"/>
      <c r="AK225" s="234"/>
      <c r="AL225" s="234"/>
      <c r="AM225" s="234"/>
      <c r="AN225" s="234"/>
      <c r="AO225" s="234"/>
    </row>
    <row r="226" spans="1:41" x14ac:dyDescent="0.2">
      <c r="A226" s="324" t="s">
        <v>1477</v>
      </c>
      <c r="B226" s="360">
        <v>35234</v>
      </c>
      <c r="C226" s="361">
        <v>0.27083333333333298</v>
      </c>
      <c r="D226" s="360">
        <f t="shared" si="2"/>
        <v>35235</v>
      </c>
      <c r="E226" s="361">
        <v>0.27083333333333298</v>
      </c>
      <c r="F226" s="455" t="s">
        <v>2179</v>
      </c>
      <c r="G226" s="74" t="s">
        <v>507</v>
      </c>
      <c r="H226" s="53" t="s">
        <v>508</v>
      </c>
      <c r="I226" s="38"/>
      <c r="J226" s="52"/>
      <c r="K226" s="236">
        <v>3.1</v>
      </c>
      <c r="L226" s="307" t="str">
        <f>IF(ISNUMBER(K226),PickLists!$S$2,PickLists!$S$9)</f>
        <v>V0</v>
      </c>
      <c r="M226" s="229">
        <v>135.19999999999999</v>
      </c>
      <c r="N226" s="285">
        <f>IF(Data!M226&gt;0,Data!M226*0.023,"")</f>
        <v>3.1095999999999995</v>
      </c>
      <c r="O226" s="307" t="str">
        <f>IF(ISTEXT($A226),PickLists!$S$2,PickLists!$S$9)</f>
        <v>V0</v>
      </c>
      <c r="P226" s="456">
        <v>4.74</v>
      </c>
      <c r="Q226" s="307" t="str">
        <f>IF(ISTEXT($A226),PickLists!$S$2,PickLists!$S$9)</f>
        <v>V0</v>
      </c>
      <c r="R226" s="229">
        <v>24.6</v>
      </c>
      <c r="S226" s="307" t="str">
        <f>IF(ISTEXT($A226),PickLists!$S$2,PickLists!$S$9)</f>
        <v>V0</v>
      </c>
      <c r="T226" s="389">
        <v>0.16400000000000001</v>
      </c>
      <c r="U226" s="307" t="str">
        <f>IF(ISNUMBER($T226),IF($T226&gt;$T$56,IF(OR(Bilanz!$BR226=PickLists!$S$6,Bilanz!$BX226=PickLists!$S$6),PickLists!$S$6,PickLists!$S$2),PickLists!$S$3),PickLists!$S$9)</f>
        <v>V0</v>
      </c>
      <c r="V226" s="388">
        <v>0.70524824449641155</v>
      </c>
      <c r="W226" s="307" t="str">
        <f>IF(ISNUMBER($V226),IF($V226&gt;$V$56,IF(OR(Bilanz!$BR226=PickLists!$S$6,Bilanz!$BX226=PickLists!$S$6),PickLists!$S$6,PickLists!$S$2),PickLists!$S$3),PickLists!$S$9)</f>
        <v>V0</v>
      </c>
      <c r="X226" s="389">
        <v>0.67357698153276013</v>
      </c>
      <c r="Y226" s="307" t="str">
        <f>IF(ISNUMBER($X226),IF($X226&gt;$X$56,IF(OR(Bilanz!$BR226=PickLists!$S$6,Bilanz!$BX226=PickLists!$S$6),PickLists!$S$6,PickLists!$S$2),PickLists!$S$3),PickLists!$S$9)</f>
        <v>V0</v>
      </c>
      <c r="Z226" s="388">
        <v>0.14899999999999999</v>
      </c>
      <c r="AA226" s="307" t="str">
        <f>IF(ISNUMBER($Z226),IF($Z226&gt;$Z$56,IF(OR(Bilanz!$BR226=PickLists!$S$6,Bilanz!$BX226=PickLists!$S$6),PickLists!$S$6,PickLists!$S$2),PickLists!$S$3),PickLists!$S$9)</f>
        <v>V0</v>
      </c>
      <c r="AB226" s="389">
        <v>0.77646765341759516</v>
      </c>
      <c r="AC226" s="307" t="str">
        <f>IF(ISNUMBER($AB226),IF($AB226&gt;$AB$56,IF(OR(Bilanz!$BR226=PickLists!$S$6,Bilanz!$BX226=PickLists!$S$6),PickLists!$S$6,PickLists!$S$2),PickLists!$S$3),PickLists!$S$9)</f>
        <v>V0</v>
      </c>
      <c r="AD226" s="388">
        <v>0.16</v>
      </c>
      <c r="AE226" s="307" t="str">
        <f>IF(ISNUMBER($AD226),IF($AD226&gt;$AD$56,IF(OR(Bilanz!$BR226=PickLists!$S$6,Bilanz!$BX226=PickLists!$S$6),PickLists!$S$6,PickLists!$S$2),PickLists!$S$3),PickLists!$S$9)</f>
        <v>V0</v>
      </c>
      <c r="AF226" s="389">
        <v>9.2999999999999999E-2</v>
      </c>
      <c r="AG226" s="307" t="str">
        <f>IF(ISNUMBER($AF226),IF($AF226&gt;$AF$56,IF(OR(Bilanz!$BR226=PickLists!$S$6,Bilanz!$BX226=PickLists!$S$6),PickLists!$S$6,PickLists!$S$2),PickLists!$S$3),PickLists!$S$9)</f>
        <v>V0</v>
      </c>
      <c r="AH226" s="388">
        <v>0.745</v>
      </c>
      <c r="AI226" s="307" t="str">
        <f>IF(ISNUMBER($AH226),IF($AH226&gt;$AH$56,IF(OR(Bilanz!$BR226=PickLists!$S$6,Bilanz!$BX226=PickLists!$S$6),PickLists!$S$6,PickLists!$S$2),PickLists!$S$3),PickLists!$S$9)</f>
        <v>V0</v>
      </c>
      <c r="AJ226" s="233"/>
      <c r="AK226" s="234"/>
      <c r="AL226" s="234"/>
      <c r="AM226" s="234"/>
      <c r="AN226" s="234"/>
      <c r="AO226" s="234"/>
    </row>
    <row r="227" spans="1:41" x14ac:dyDescent="0.2">
      <c r="A227" s="324"/>
      <c r="B227" s="360">
        <v>35235</v>
      </c>
      <c r="C227" s="361">
        <v>0.27083333333333298</v>
      </c>
      <c r="D227" s="360">
        <f t="shared" si="2"/>
        <v>35236</v>
      </c>
      <c r="E227" s="361">
        <v>0.27083333333333298</v>
      </c>
      <c r="F227" s="455" t="s">
        <v>2179</v>
      </c>
      <c r="G227" s="74" t="s">
        <v>440</v>
      </c>
      <c r="H227" s="53"/>
      <c r="I227" s="38"/>
      <c r="J227" s="52"/>
      <c r="K227" s="236"/>
      <c r="L227" s="307" t="str">
        <f>IF(ISNUMBER(K227),PickLists!$S$2,PickLists!$S$9)</f>
        <v>M1</v>
      </c>
      <c r="M227" s="229"/>
      <c r="N227" s="285" t="str">
        <f>IF(Data!M227&gt;0,Data!M227*0.023,"")</f>
        <v/>
      </c>
      <c r="O227" s="307" t="str">
        <f>IF(ISTEXT($A227),PickLists!$S$2,PickLists!$S$9)</f>
        <v>M1</v>
      </c>
      <c r="P227" s="456"/>
      <c r="Q227" s="307" t="str">
        <f>IF(ISTEXT($A227),PickLists!$S$2,PickLists!$S$9)</f>
        <v>M1</v>
      </c>
      <c r="R227" s="229"/>
      <c r="S227" s="307" t="str">
        <f>IF(ISTEXT($A227),PickLists!$S$2,PickLists!$S$9)</f>
        <v>M1</v>
      </c>
      <c r="T227" s="389"/>
      <c r="U227" s="307" t="str">
        <f>IF(ISNUMBER($T227),IF($T227&gt;$T$56,IF(OR(Bilanz!$BR227=PickLists!$S$6,Bilanz!$BX227=PickLists!$S$6),PickLists!$S$6,PickLists!$S$2),PickLists!$S$3),PickLists!$S$9)</f>
        <v>M1</v>
      </c>
      <c r="V227" s="388"/>
      <c r="W227" s="307" t="str">
        <f>IF(ISNUMBER($V227),IF($V227&gt;$V$56,IF(OR(Bilanz!$BR227=PickLists!$S$6,Bilanz!$BX227=PickLists!$S$6),PickLists!$S$6,PickLists!$S$2),PickLists!$S$3),PickLists!$S$9)</f>
        <v>M1</v>
      </c>
      <c r="X227" s="389"/>
      <c r="Y227" s="307" t="str">
        <f>IF(ISNUMBER($X227),IF($X227&gt;$X$56,IF(OR(Bilanz!$BR227=PickLists!$S$6,Bilanz!$BX227=PickLists!$S$6),PickLists!$S$6,PickLists!$S$2),PickLists!$S$3),PickLists!$S$9)</f>
        <v>M1</v>
      </c>
      <c r="Z227" s="388"/>
      <c r="AA227" s="307" t="str">
        <f>IF(ISNUMBER($Z227),IF($Z227&gt;$Z$56,IF(OR(Bilanz!$BR227=PickLists!$S$6,Bilanz!$BX227=PickLists!$S$6),PickLists!$S$6,PickLists!$S$2),PickLists!$S$3),PickLists!$S$9)</f>
        <v>M1</v>
      </c>
      <c r="AB227" s="389"/>
      <c r="AC227" s="307" t="str">
        <f>IF(ISNUMBER($AB227),IF($AB227&gt;$AB$56,IF(OR(Bilanz!$BR227=PickLists!$S$6,Bilanz!$BX227=PickLists!$S$6),PickLists!$S$6,PickLists!$S$2),PickLists!$S$3),PickLists!$S$9)</f>
        <v>M1</v>
      </c>
      <c r="AD227" s="388"/>
      <c r="AE227" s="307" t="str">
        <f>IF(ISNUMBER($AD227),IF($AD227&gt;$AD$56,IF(OR(Bilanz!$BR227=PickLists!$S$6,Bilanz!$BX227=PickLists!$S$6),PickLists!$S$6,PickLists!$S$2),PickLists!$S$3),PickLists!$S$9)</f>
        <v>M1</v>
      </c>
      <c r="AF227" s="389"/>
      <c r="AG227" s="307" t="str">
        <f>IF(ISNUMBER($AF227),IF($AF227&gt;$AF$56,IF(OR(Bilanz!$BR227=PickLists!$S$6,Bilanz!$BX227=PickLists!$S$6),PickLists!$S$6,PickLists!$S$2),PickLists!$S$3),PickLists!$S$9)</f>
        <v>M1</v>
      </c>
      <c r="AH227" s="388"/>
      <c r="AI227" s="307" t="str">
        <f>IF(ISNUMBER($AH227),IF($AH227&gt;$AH$56,IF(OR(Bilanz!$BR227=PickLists!$S$6,Bilanz!$BX227=PickLists!$S$6),PickLists!$S$6,PickLists!$S$2),PickLists!$S$3),PickLists!$S$9)</f>
        <v>M1</v>
      </c>
      <c r="AJ227" s="233"/>
      <c r="AK227" s="234"/>
      <c r="AL227" s="234"/>
      <c r="AM227" s="234"/>
      <c r="AN227" s="234"/>
      <c r="AO227" s="234"/>
    </row>
    <row r="228" spans="1:41" x14ac:dyDescent="0.2">
      <c r="A228" s="324" t="s">
        <v>1478</v>
      </c>
      <c r="B228" s="360">
        <v>35236</v>
      </c>
      <c r="C228" s="361">
        <v>0.27083333333333298</v>
      </c>
      <c r="D228" s="360">
        <f t="shared" si="2"/>
        <v>35237</v>
      </c>
      <c r="E228" s="361">
        <v>0.27083333333333298</v>
      </c>
      <c r="F228" s="455" t="s">
        <v>2179</v>
      </c>
      <c r="G228" s="74" t="s">
        <v>507</v>
      </c>
      <c r="H228" s="53" t="s">
        <v>508</v>
      </c>
      <c r="I228" s="38"/>
      <c r="J228" s="52"/>
      <c r="K228" s="236">
        <v>10.8</v>
      </c>
      <c r="L228" s="307" t="str">
        <f>IF(ISNUMBER(K228),PickLists!$S$2,PickLists!$S$9)</f>
        <v>V0</v>
      </c>
      <c r="M228" s="229">
        <v>485.3</v>
      </c>
      <c r="N228" s="285">
        <f>IF(Data!M228&gt;0,Data!M228*0.023,"")</f>
        <v>11.161899999999999</v>
      </c>
      <c r="O228" s="307" t="str">
        <f>IF(ISTEXT($A228),PickLists!$S$2,PickLists!$S$9)</f>
        <v>V0</v>
      </c>
      <c r="P228" s="456">
        <v>4.7699999999999996</v>
      </c>
      <c r="Q228" s="307" t="str">
        <f>IF(ISTEXT($A228),PickLists!$S$2,PickLists!$S$9)</f>
        <v>V0</v>
      </c>
      <c r="R228" s="229">
        <v>20.100000000000001</v>
      </c>
      <c r="S228" s="307" t="str">
        <f>IF(ISTEXT($A228),PickLists!$S$2,PickLists!$S$9)</f>
        <v>V0</v>
      </c>
      <c r="T228" s="389">
        <v>0.114</v>
      </c>
      <c r="U228" s="307" t="str">
        <f>IF(ISNUMBER($T228),IF($T228&gt;$T$56,IF(OR(Bilanz!$BR228=PickLists!$S$6,Bilanz!$BX228=PickLists!$S$6),PickLists!$S$6,PickLists!$S$2),PickLists!$S$3),PickLists!$S$9)</f>
        <v>V0</v>
      </c>
      <c r="V228" s="388">
        <v>0.54712083541649881</v>
      </c>
      <c r="W228" s="307" t="str">
        <f>IF(ISNUMBER($V228),IF($V228&gt;$V$56,IF(OR(Bilanz!$BR228=PickLists!$S$6,Bilanz!$BX228=PickLists!$S$6),PickLists!$S$6,PickLists!$S$2),PickLists!$S$3),PickLists!$S$9)</f>
        <v>V0</v>
      </c>
      <c r="X228" s="389">
        <v>0.65488505340301062</v>
      </c>
      <c r="Y228" s="307" t="str">
        <f>IF(ISNUMBER($X228),IF($X228&gt;$X$56,IF(OR(Bilanz!$BR228=PickLists!$S$6,Bilanz!$BX228=PickLists!$S$6),PickLists!$S$6,PickLists!$S$2),PickLists!$S$3),PickLists!$S$9)</f>
        <v>V0</v>
      </c>
      <c r="Z228" s="388">
        <v>6.9000000000000006E-2</v>
      </c>
      <c r="AA228" s="307" t="str">
        <f>IF(ISNUMBER($Z228),IF($Z228&gt;$Z$56,IF(OR(Bilanz!$BR228=PickLists!$S$6,Bilanz!$BX228=PickLists!$S$6),PickLists!$S$6,PickLists!$S$2),PickLists!$S$3),PickLists!$S$9)</f>
        <v>V0</v>
      </c>
      <c r="AB228" s="389">
        <v>0.87874430669034287</v>
      </c>
      <c r="AC228" s="307" t="str">
        <f>IF(ISNUMBER($AB228),IF($AB228&gt;$AB$56,IF(OR(Bilanz!$BR228=PickLists!$S$6,Bilanz!$BX228=PickLists!$S$6),PickLists!$S$6,PickLists!$S$2),PickLists!$S$3),PickLists!$S$9)</f>
        <v>V0</v>
      </c>
      <c r="AD228" s="388">
        <v>0.10100000000000001</v>
      </c>
      <c r="AE228" s="307" t="str">
        <f>IF(ISNUMBER($AD228),IF($AD228&gt;$AD$56,IF(OR(Bilanz!$BR228=PickLists!$S$6,Bilanz!$BX228=PickLists!$S$6),PickLists!$S$6,PickLists!$S$2),PickLists!$S$3),PickLists!$S$9)</f>
        <v>V0</v>
      </c>
      <c r="AF228" s="389">
        <v>6.6000000000000003E-2</v>
      </c>
      <c r="AG228" s="307" t="str">
        <f>IF(ISNUMBER($AF228),IF($AF228&gt;$AF$56,IF(OR(Bilanz!$BR228=PickLists!$S$6,Bilanz!$BX228=PickLists!$S$6),PickLists!$S$6,PickLists!$S$2),PickLists!$S$3),PickLists!$S$9)</f>
        <v>V0</v>
      </c>
      <c r="AH228" s="388">
        <v>0.40100000000000002</v>
      </c>
      <c r="AI228" s="307" t="str">
        <f>IF(ISNUMBER($AH228),IF($AH228&gt;$AH$56,IF(OR(Bilanz!$BR228=PickLists!$S$6,Bilanz!$BX228=PickLists!$S$6),PickLists!$S$6,PickLists!$S$2),PickLists!$S$3),PickLists!$S$9)</f>
        <v>V0</v>
      </c>
      <c r="AJ228" s="233"/>
      <c r="AK228" s="234"/>
      <c r="AL228" s="234"/>
      <c r="AM228" s="234"/>
      <c r="AN228" s="234"/>
      <c r="AO228" s="234"/>
    </row>
    <row r="229" spans="1:41" x14ac:dyDescent="0.2">
      <c r="A229" s="324" t="s">
        <v>1479</v>
      </c>
      <c r="B229" s="360">
        <v>35237</v>
      </c>
      <c r="C229" s="361">
        <v>0.27083333333333298</v>
      </c>
      <c r="D229" s="360">
        <f t="shared" si="2"/>
        <v>35238</v>
      </c>
      <c r="E229" s="361">
        <v>0.27083333333333298</v>
      </c>
      <c r="F229" s="455" t="s">
        <v>2179</v>
      </c>
      <c r="G229" s="74" t="s">
        <v>507</v>
      </c>
      <c r="H229" s="53" t="s">
        <v>508</v>
      </c>
      <c r="I229" s="38"/>
      <c r="J229" s="52"/>
      <c r="K229" s="236">
        <v>17.7</v>
      </c>
      <c r="L229" s="307" t="str">
        <f>IF(ISNUMBER(K229),PickLists!$S$2,PickLists!$S$9)</f>
        <v>V0</v>
      </c>
      <c r="M229" s="229">
        <v>780.9</v>
      </c>
      <c r="N229" s="285">
        <f>IF(Data!M229&gt;0,Data!M229*0.023,"")</f>
        <v>17.960699999999999</v>
      </c>
      <c r="O229" s="307" t="str">
        <f>IF(ISTEXT($A229),PickLists!$S$2,PickLists!$S$9)</f>
        <v>V0</v>
      </c>
      <c r="P229" s="456">
        <v>5.59</v>
      </c>
      <c r="Q229" s="307" t="str">
        <f>IF(ISTEXT($A229),PickLists!$S$2,PickLists!$S$9)</f>
        <v>V0</v>
      </c>
      <c r="R229" s="229">
        <v>4.4000000000000004</v>
      </c>
      <c r="S229" s="307" t="str">
        <f>IF(ISTEXT($A229),PickLists!$S$2,PickLists!$S$9)</f>
        <v>V0</v>
      </c>
      <c r="T229" s="389">
        <v>4.2000000000000003E-2</v>
      </c>
      <c r="U229" s="307" t="str">
        <f>IF(ISNUMBER($T229),IF($T229&gt;$T$56,IF(OR(Bilanz!$BR229=PickLists!$S$6,Bilanz!$BX229=PickLists!$S$6),PickLists!$S$6,PickLists!$S$2),PickLists!$S$3),PickLists!$S$9)</f>
        <v>V0</v>
      </c>
      <c r="V229" s="388">
        <v>0.14276646076929281</v>
      </c>
      <c r="W229" s="307" t="str">
        <f>IF(ISNUMBER($V229),IF($V229&gt;$V$56,IF(OR(Bilanz!$BR229=PickLists!$S$6,Bilanz!$BX229=PickLists!$S$6),PickLists!$S$6,PickLists!$S$2),PickLists!$S$3),PickLists!$S$9)</f>
        <v>V0</v>
      </c>
      <c r="X229" s="389">
        <v>0.1188272573962649</v>
      </c>
      <c r="Y229" s="307" t="str">
        <f>IF(ISNUMBER($X229),IF($X229&gt;$X$56,IF(OR(Bilanz!$BR229=PickLists!$S$6,Bilanz!$BX229=PickLists!$S$6),PickLists!$S$6,PickLists!$S$2),PickLists!$S$3),PickLists!$S$9)</f>
        <v>V0</v>
      </c>
      <c r="Z229" s="388">
        <v>5.6000000000000001E-2</v>
      </c>
      <c r="AA229" s="307" t="str">
        <f>IF(ISNUMBER($Z229),IF($Z229&gt;$Z$56,IF(OR(Bilanz!$BR229=PickLists!$S$6,Bilanz!$BX229=PickLists!$S$6),PickLists!$S$6,PickLists!$S$2),PickLists!$S$3),PickLists!$S$9)</f>
        <v>V0</v>
      </c>
      <c r="AB229" s="389">
        <v>0.27412926115280689</v>
      </c>
      <c r="AC229" s="307" t="str">
        <f>IF(ISNUMBER($AB229),IF($AB229&gt;$AB$56,IF(OR(Bilanz!$BR229=PickLists!$S$6,Bilanz!$BX229=PickLists!$S$6),PickLists!$S$6,PickLists!$S$2),PickLists!$S$3),PickLists!$S$9)</f>
        <v>V0</v>
      </c>
      <c r="AD229" s="388">
        <v>2.8000000000000001E-2</v>
      </c>
      <c r="AE229" s="307" t="str">
        <f>IF(ISNUMBER($AD229),IF($AD229&gt;$AD$56,IF(OR(Bilanz!$BR229=PickLists!$S$6,Bilanz!$BX229=PickLists!$S$6),PickLists!$S$6,PickLists!$S$2),PickLists!$S$3),PickLists!$S$9)</f>
        <v>V0</v>
      </c>
      <c r="AF229" s="389">
        <v>2.1000000000000001E-2</v>
      </c>
      <c r="AG229" s="307" t="str">
        <f>IF(ISNUMBER($AF229),IF($AF229&gt;$AF$56,IF(OR(Bilanz!$BR229=PickLists!$S$6,Bilanz!$BX229=PickLists!$S$6),PickLists!$S$6,PickLists!$S$2),PickLists!$S$3),PickLists!$S$9)</f>
        <v>V0</v>
      </c>
      <c r="AH229" s="388">
        <v>0.104</v>
      </c>
      <c r="AI229" s="307" t="str">
        <f>IF(ISNUMBER($AH229),IF($AH229&gt;$AH$56,IF(OR(Bilanz!$BR229=PickLists!$S$6,Bilanz!$BX229=PickLists!$S$6),PickLists!$S$6,PickLists!$S$2),PickLists!$S$3),PickLists!$S$9)</f>
        <v>V0</v>
      </c>
      <c r="AJ229" s="234" t="s">
        <v>1487</v>
      </c>
      <c r="AL229" s="234"/>
      <c r="AM229" s="234"/>
      <c r="AN229" s="234"/>
      <c r="AO229" s="234"/>
    </row>
    <row r="230" spans="1:41" x14ac:dyDescent="0.2">
      <c r="A230" s="324" t="s">
        <v>1480</v>
      </c>
      <c r="B230" s="360">
        <v>35238</v>
      </c>
      <c r="C230" s="361">
        <v>0.27083333333333298</v>
      </c>
      <c r="D230" s="360">
        <f t="shared" si="2"/>
        <v>35239</v>
      </c>
      <c r="E230" s="361">
        <v>0.27083333333333298</v>
      </c>
      <c r="F230" s="455" t="s">
        <v>2179</v>
      </c>
      <c r="G230" s="74" t="s">
        <v>507</v>
      </c>
      <c r="H230" s="53" t="s">
        <v>508</v>
      </c>
      <c r="I230" s="38"/>
      <c r="J230" s="52"/>
      <c r="K230" s="236">
        <v>24.5</v>
      </c>
      <c r="L230" s="307" t="str">
        <f>IF(ISNUMBER(K230),PickLists!$S$2,PickLists!$S$9)</f>
        <v>V0</v>
      </c>
      <c r="M230" s="229">
        <v>1071.7</v>
      </c>
      <c r="N230" s="285">
        <f>IF(Data!M230&gt;0,Data!M230*0.023,"")</f>
        <v>24.649100000000001</v>
      </c>
      <c r="O230" s="307" t="str">
        <f>IF(ISTEXT($A230),PickLists!$S$2,PickLists!$S$9)</f>
        <v>V0</v>
      </c>
      <c r="P230" s="456">
        <v>4.8</v>
      </c>
      <c r="Q230" s="307" t="str">
        <f>IF(ISTEXT($A230),PickLists!$S$2,PickLists!$S$9)</f>
        <v>V0</v>
      </c>
      <c r="R230" s="229">
        <v>13.5</v>
      </c>
      <c r="S230" s="307" t="str">
        <f>IF(ISTEXT($A230),PickLists!$S$2,PickLists!$S$9)</f>
        <v>V0</v>
      </c>
      <c r="T230" s="389">
        <v>9.5000000000000001E-2</v>
      </c>
      <c r="U230" s="307" t="str">
        <f>IF(ISNUMBER($T230),IF($T230&gt;$T$56,IF(OR(Bilanz!$BR230=PickLists!$S$6,Bilanz!$BX230=PickLists!$S$6),PickLists!$S$6,PickLists!$S$2),PickLists!$S$3),PickLists!$S$9)</f>
        <v>V0</v>
      </c>
      <c r="V230" s="388">
        <v>0.47076788646076934</v>
      </c>
      <c r="W230" s="307" t="str">
        <f>IF(ISNUMBER($V230),IF($V230&gt;$V$56,IF(OR(Bilanz!$BR230=PickLists!$S$6,Bilanz!$BX230=PickLists!$S$6),PickLists!$S$6,PickLists!$S$2),PickLists!$S$3),PickLists!$S$9)</f>
        <v>V0</v>
      </c>
      <c r="X230" s="389">
        <v>0.39219670629385195</v>
      </c>
      <c r="Y230" s="307" t="str">
        <f>IF(ISNUMBER($X230),IF($X230&gt;$X$56,IF(OR(Bilanz!$BR230=PickLists!$S$6,Bilanz!$BX230=PickLists!$S$6),PickLists!$S$6,PickLists!$S$2),PickLists!$S$3),PickLists!$S$9)</f>
        <v>V0</v>
      </c>
      <c r="Z230" s="388">
        <v>8.7999999999999995E-2</v>
      </c>
      <c r="AA230" s="307" t="str">
        <f>IF(ISNUMBER($Z230),IF($Z230&gt;$Z$56,IF(OR(Bilanz!$BR230=PickLists!$S$6,Bilanz!$BX230=PickLists!$S$6),PickLists!$S$6,PickLists!$S$2),PickLists!$S$3),PickLists!$S$9)</f>
        <v>V0</v>
      </c>
      <c r="AB230" s="389">
        <v>0.53990940775273644</v>
      </c>
      <c r="AC230" s="307" t="str">
        <f>IF(ISNUMBER($AB230),IF($AB230&gt;$AB$56,IF(OR(Bilanz!$BR230=PickLists!$S$6,Bilanz!$BX230=PickLists!$S$6),PickLists!$S$6,PickLists!$S$2),PickLists!$S$3),PickLists!$S$9)</f>
        <v>V0</v>
      </c>
      <c r="AD230" s="388">
        <v>2.8000000000000001E-2</v>
      </c>
      <c r="AE230" s="307" t="str">
        <f>IF(ISNUMBER($AD230),IF($AD230&gt;$AD$56,IF(OR(Bilanz!$BR230=PickLists!$S$6,Bilanz!$BX230=PickLists!$S$6),PickLists!$S$6,PickLists!$S$2),PickLists!$S$3),PickLists!$S$9)</f>
        <v>V0</v>
      </c>
      <c r="AF230" s="389">
        <v>3.1E-2</v>
      </c>
      <c r="AG230" s="307" t="str">
        <f>IF(ISNUMBER($AF230),IF($AF230&gt;$AF$56,IF(OR(Bilanz!$BR230=PickLists!$S$6,Bilanz!$BX230=PickLists!$S$6),PickLists!$S$6,PickLists!$S$2),PickLists!$S$3),PickLists!$S$9)</f>
        <v>V0</v>
      </c>
      <c r="AH230" s="388">
        <v>9.8000000000000004E-2</v>
      </c>
      <c r="AI230" s="307" t="str">
        <f>IF(ISNUMBER($AH230),IF($AH230&gt;$AH$56,IF(OR(Bilanz!$BR230=PickLists!$S$6,Bilanz!$BX230=PickLists!$S$6),PickLists!$S$6,PickLists!$S$2),PickLists!$S$3),PickLists!$S$9)</f>
        <v>V0</v>
      </c>
      <c r="AJ230" s="233"/>
      <c r="AK230" s="234"/>
      <c r="AL230" s="234"/>
      <c r="AM230" s="234"/>
      <c r="AN230" s="234"/>
      <c r="AO230" s="234"/>
    </row>
    <row r="231" spans="1:41" x14ac:dyDescent="0.2">
      <c r="A231" s="324" t="s">
        <v>1481</v>
      </c>
      <c r="B231" s="360">
        <v>35239</v>
      </c>
      <c r="C231" s="361">
        <v>0.27083333333333298</v>
      </c>
      <c r="D231" s="360">
        <f t="shared" si="2"/>
        <v>35240</v>
      </c>
      <c r="E231" s="361">
        <v>0.27083333333333298</v>
      </c>
      <c r="F231" s="455" t="s">
        <v>2179</v>
      </c>
      <c r="G231" s="74" t="s">
        <v>507</v>
      </c>
      <c r="H231" s="53" t="s">
        <v>508</v>
      </c>
      <c r="I231" s="38"/>
      <c r="J231" s="52"/>
      <c r="K231" s="236">
        <v>12.9</v>
      </c>
      <c r="L231" s="307" t="str">
        <f>IF(ISNUMBER(K231),PickLists!$S$2,PickLists!$S$9)</f>
        <v>V0</v>
      </c>
      <c r="M231" s="229">
        <v>554.9</v>
      </c>
      <c r="N231" s="285">
        <f>IF(Data!M231&gt;0,Data!M231*0.023,"")</f>
        <v>12.762699999999999</v>
      </c>
      <c r="O231" s="307" t="str">
        <f>IF(ISTEXT($A231),PickLists!$S$2,PickLists!$S$9)</f>
        <v>V0</v>
      </c>
      <c r="P231" s="456">
        <v>5.29</v>
      </c>
      <c r="Q231" s="307" t="str">
        <f>IF(ISTEXT($A231),PickLists!$S$2,PickLists!$S$9)</f>
        <v>V0</v>
      </c>
      <c r="R231" s="229">
        <v>10.1</v>
      </c>
      <c r="S231" s="307" t="str">
        <f>IF(ISTEXT($A231),PickLists!$S$2,PickLists!$S$9)</f>
        <v>V0</v>
      </c>
      <c r="T231" s="389">
        <v>8.7999999999999995E-2</v>
      </c>
      <c r="U231" s="307" t="str">
        <f>IF(ISNUMBER($T231),IF($T231&gt;$T$56,IF(OR(Bilanz!$BR231=PickLists!$S$6,Bilanz!$BX231=PickLists!$S$6),PickLists!$S$6,PickLists!$S$2),PickLists!$S$3),PickLists!$S$9)</f>
        <v>V0</v>
      </c>
      <c r="V231" s="388">
        <v>0.44041645976937344</v>
      </c>
      <c r="W231" s="307" t="str">
        <f>IF(ISNUMBER($V231),IF($V231&gt;$V$56,IF(OR(Bilanz!$BR231=PickLists!$S$6,Bilanz!$BX231=PickLists!$S$6),PickLists!$S$6,PickLists!$S$2),PickLists!$S$3),PickLists!$S$9)</f>
        <v>V0</v>
      </c>
      <c r="X231" s="389">
        <v>0.23231396389831566</v>
      </c>
      <c r="Y231" s="307" t="str">
        <f>IF(ISNUMBER($X231),IF($X231&gt;$X$56,IF(OR(Bilanz!$BR231=PickLists!$S$6,Bilanz!$BX231=PickLists!$S$6),PickLists!$S$6,PickLists!$S$2),PickLists!$S$3),PickLists!$S$9)</f>
        <v>V0</v>
      </c>
      <c r="Z231" s="388">
        <v>0.1</v>
      </c>
      <c r="AA231" s="307" t="str">
        <f>IF(ISNUMBER($Z231),IF($Z231&gt;$Z$56,IF(OR(Bilanz!$BR231=PickLists!$S$6,Bilanz!$BX231=PickLists!$S$6),PickLists!$S$6,PickLists!$S$2),PickLists!$S$3),PickLists!$S$9)</f>
        <v>V0</v>
      </c>
      <c r="AB231" s="389">
        <v>0.63522846556475299</v>
      </c>
      <c r="AC231" s="307" t="str">
        <f>IF(ISNUMBER($AB231),IF($AB231&gt;$AB$56,IF(OR(Bilanz!$BR231=PickLists!$S$6,Bilanz!$BX231=PickLists!$S$6),PickLists!$S$6,PickLists!$S$2),PickLists!$S$3),PickLists!$S$9)</f>
        <v>V0</v>
      </c>
      <c r="AD231" s="388">
        <v>4.8000000000000001E-2</v>
      </c>
      <c r="AE231" s="307" t="str">
        <f>IF(ISNUMBER($AD231),IF($AD231&gt;$AD$56,IF(OR(Bilanz!$BR231=PickLists!$S$6,Bilanz!$BX231=PickLists!$S$6),PickLists!$S$6,PickLists!$S$2),PickLists!$S$3),PickLists!$S$9)</f>
        <v>V0</v>
      </c>
      <c r="AF231" s="389">
        <v>2.5000000000000001E-2</v>
      </c>
      <c r="AG231" s="307" t="str">
        <f>IF(ISNUMBER($AF231),IF($AF231&gt;$AF$56,IF(OR(Bilanz!$BR231=PickLists!$S$6,Bilanz!$BX231=PickLists!$S$6),PickLists!$S$6,PickLists!$S$2),PickLists!$S$3),PickLists!$S$9)</f>
        <v>V0</v>
      </c>
      <c r="AH231" s="388">
        <v>8.8999999999999996E-2</v>
      </c>
      <c r="AI231" s="307" t="str">
        <f>IF(ISNUMBER($AH231),IF($AH231&gt;$AH$56,IF(OR(Bilanz!$BR231=PickLists!$S$6,Bilanz!$BX231=PickLists!$S$6),PickLists!$S$6,PickLists!$S$2),PickLists!$S$3),PickLists!$S$9)</f>
        <v>V0</v>
      </c>
      <c r="AJ231" s="233"/>
      <c r="AK231" s="234"/>
      <c r="AL231" s="234"/>
      <c r="AM231" s="234"/>
      <c r="AN231" s="234"/>
      <c r="AO231" s="234"/>
    </row>
    <row r="232" spans="1:41" x14ac:dyDescent="0.2">
      <c r="A232" s="324" t="s">
        <v>1482</v>
      </c>
      <c r="B232" s="360">
        <v>35240</v>
      </c>
      <c r="C232" s="361">
        <v>0.27083333333333298</v>
      </c>
      <c r="D232" s="360">
        <f t="shared" si="2"/>
        <v>35241</v>
      </c>
      <c r="E232" s="361">
        <v>0.27083333333333298</v>
      </c>
      <c r="F232" s="455" t="s">
        <v>2179</v>
      </c>
      <c r="G232" s="74" t="s">
        <v>507</v>
      </c>
      <c r="H232" s="53" t="s">
        <v>508</v>
      </c>
      <c r="I232" s="38"/>
      <c r="J232" s="52"/>
      <c r="K232" s="236">
        <v>0.6</v>
      </c>
      <c r="L232" s="307" t="str">
        <f>IF(ISNUMBER(K232),PickLists!$S$2,PickLists!$S$9)</f>
        <v>V0</v>
      </c>
      <c r="M232" s="229">
        <v>23.5</v>
      </c>
      <c r="N232" s="285">
        <f>IF(Data!M232&gt;0,Data!M232*0.023,"")</f>
        <v>0.54049999999999998</v>
      </c>
      <c r="O232" s="307" t="str">
        <f>IF(ISTEXT($A232),PickLists!$S$2,PickLists!$S$9)</f>
        <v>V0</v>
      </c>
      <c r="P232" s="456">
        <v>5.18</v>
      </c>
      <c r="Q232" s="307" t="str">
        <f>IF(ISTEXT($A232),PickLists!$S$2,PickLists!$S$9)</f>
        <v>V0</v>
      </c>
      <c r="R232" s="229">
        <v>38</v>
      </c>
      <c r="S232" s="307" t="str">
        <f>IF(ISTEXT($A232),PickLists!$S$2,PickLists!$S$9)</f>
        <v>V0</v>
      </c>
      <c r="T232" s="389">
        <v>0.26200000000000001</v>
      </c>
      <c r="U232" s="307" t="str">
        <f>IF(ISNUMBER($T232),IF($T232&gt;$T$56,IF(OR(Bilanz!$BR232=PickLists!$S$6,Bilanz!$BX232=PickLists!$S$6),PickLists!$S$6,PickLists!$S$2),PickLists!$S$3),PickLists!$S$9)</f>
        <v>V0</v>
      </c>
      <c r="V232" s="388">
        <v>2.0003117248608984</v>
      </c>
      <c r="W232" s="307" t="str">
        <f>IF(ISNUMBER($V232),IF($V232&gt;$V$56,IF(OR(Bilanz!$BR232=PickLists!$S$6,Bilanz!$BX232=PickLists!$S$6),PickLists!$S$6,PickLists!$S$2),PickLists!$S$3),PickLists!$S$9)</f>
        <v>V0</v>
      </c>
      <c r="X232" s="389">
        <v>1.178592825466886</v>
      </c>
      <c r="Y232" s="307" t="str">
        <f>IF(ISNUMBER($X232),IF($X232&gt;$X$56,IF(OR(Bilanz!$BR232=PickLists!$S$6,Bilanz!$BX232=PickLists!$S$6),PickLists!$S$6,PickLists!$S$2),PickLists!$S$3),PickLists!$S$9)</f>
        <v>V0</v>
      </c>
      <c r="Z232" s="388">
        <v>0.17399999999999999</v>
      </c>
      <c r="AA232" s="307" t="str">
        <f>IF(ISNUMBER($Z232),IF($Z232&gt;$Z$56,IF(OR(Bilanz!$BR232=PickLists!$S$6,Bilanz!$BX232=PickLists!$S$6),PickLists!$S$6,PickLists!$S$2),PickLists!$S$3),PickLists!$S$9)</f>
        <v>V0</v>
      </c>
      <c r="AB232" s="389">
        <v>2.8790530016505453</v>
      </c>
      <c r="AC232" s="307" t="str">
        <f>IF(ISNUMBER($AB232),IF($AB232&gt;$AB$56,IF(OR(Bilanz!$BR232=PickLists!$S$6,Bilanz!$BX232=PickLists!$S$6),PickLists!$S$6,PickLists!$S$2),PickLists!$S$3),PickLists!$S$9)</f>
        <v>V0</v>
      </c>
      <c r="AD232" s="388">
        <v>0.14899999999999999</v>
      </c>
      <c r="AE232" s="307" t="str">
        <f>IF(ISNUMBER($AD232),IF($AD232&gt;$AD$56,IF(OR(Bilanz!$BR232=PickLists!$S$6,Bilanz!$BX232=PickLists!$S$6),PickLists!$S$6,PickLists!$S$2),PickLists!$S$3),PickLists!$S$9)</f>
        <v>V0</v>
      </c>
      <c r="AF232" s="389">
        <v>7.3999999999999996E-2</v>
      </c>
      <c r="AG232" s="307" t="str">
        <f>IF(ISNUMBER($AF232),IF($AF232&gt;$AF$56,IF(OR(Bilanz!$BR232=PickLists!$S$6,Bilanz!$BX232=PickLists!$S$6),PickLists!$S$6,PickLists!$S$2),PickLists!$S$3),PickLists!$S$9)</f>
        <v>V0</v>
      </c>
      <c r="AH232" s="388">
        <v>0.38600000000000001</v>
      </c>
      <c r="AI232" s="307" t="str">
        <f>IF(ISNUMBER($AH232),IF($AH232&gt;$AH$56,IF(OR(Bilanz!$BR232=PickLists!$S$6,Bilanz!$BX232=PickLists!$S$6),PickLists!$S$6,PickLists!$S$2),PickLists!$S$3),PickLists!$S$9)</f>
        <v>V0</v>
      </c>
      <c r="AJ232" s="233"/>
      <c r="AK232" s="234"/>
      <c r="AL232" s="234"/>
      <c r="AM232" s="234"/>
      <c r="AN232" s="234"/>
      <c r="AO232" s="234"/>
    </row>
    <row r="233" spans="1:41" x14ac:dyDescent="0.2">
      <c r="A233" s="324" t="s">
        <v>1483</v>
      </c>
      <c r="B233" s="360">
        <v>35241</v>
      </c>
      <c r="C233" s="361">
        <v>0.27083333333333298</v>
      </c>
      <c r="D233" s="360">
        <f t="shared" si="2"/>
        <v>35242</v>
      </c>
      <c r="E233" s="361">
        <v>0.27083333333333298</v>
      </c>
      <c r="F233" s="455" t="s">
        <v>2179</v>
      </c>
      <c r="G233" s="74" t="s">
        <v>507</v>
      </c>
      <c r="H233" s="53" t="s">
        <v>508</v>
      </c>
      <c r="I233" s="38"/>
      <c r="J233" s="52"/>
      <c r="K233" s="236">
        <v>4</v>
      </c>
      <c r="L233" s="307" t="str">
        <f>IF(ISNUMBER(K233),PickLists!$S$2,PickLists!$S$9)</f>
        <v>V0</v>
      </c>
      <c r="M233" s="229">
        <v>176.5</v>
      </c>
      <c r="N233" s="285">
        <f>IF(Data!M233&gt;0,Data!M233*0.023,"")</f>
        <v>4.0594999999999999</v>
      </c>
      <c r="O233" s="307" t="str">
        <f>IF(ISTEXT($A233),PickLists!$S$2,PickLists!$S$9)</f>
        <v>V0</v>
      </c>
      <c r="P233" s="456">
        <v>4.6100000000000003</v>
      </c>
      <c r="Q233" s="307" t="str">
        <f>IF(ISTEXT($A233),PickLists!$S$2,PickLists!$S$9)</f>
        <v>V0</v>
      </c>
      <c r="R233" s="229">
        <v>34.9</v>
      </c>
      <c r="S233" s="307" t="str">
        <f>IF(ISTEXT($A233),PickLists!$S$2,PickLists!$S$9)</f>
        <v>V0</v>
      </c>
      <c r="T233" s="389">
        <v>0.105</v>
      </c>
      <c r="U233" s="307" t="str">
        <f>IF(ISNUMBER($T233),IF($T233&gt;$T$56,IF(OR(Bilanz!$BR233=PickLists!$S$6,Bilanz!$BX233=PickLists!$S$6),PickLists!$S$6,PickLists!$S$2),PickLists!$S$3),PickLists!$S$9)</f>
        <v>V0</v>
      </c>
      <c r="V233" s="388">
        <v>1.8629667752600596</v>
      </c>
      <c r="W233" s="307" t="str">
        <f>IF(ISNUMBER($V233),IF($V233&gt;$V$56,IF(OR(Bilanz!$BR233=PickLists!$S$6,Bilanz!$BX233=PickLists!$S$6),PickLists!$S$6,PickLists!$S$2),PickLists!$S$3),PickLists!$S$9)</f>
        <v>V0</v>
      </c>
      <c r="X233" s="389">
        <v>0.83679756823718021</v>
      </c>
      <c r="Y233" s="307" t="str">
        <f>IF(ISNUMBER($X233),IF($X233&gt;$X$56,IF(OR(Bilanz!$BR233=PickLists!$S$6,Bilanz!$BX233=PickLists!$S$6),PickLists!$S$6,PickLists!$S$2),PickLists!$S$3),PickLists!$S$9)</f>
        <v>V0</v>
      </c>
      <c r="Z233" s="388">
        <v>0.08</v>
      </c>
      <c r="AA233" s="307" t="str">
        <f>IF(ISNUMBER($Z233),IF($Z233&gt;$Z$56,IF(OR(Bilanz!$BR233=PickLists!$S$6,Bilanz!$BX233=PickLists!$S$6),PickLists!$S$6,PickLists!$S$2),PickLists!$S$3),PickLists!$S$9)</f>
        <v>V0</v>
      </c>
      <c r="AB233" s="389">
        <v>1.7011320901487632</v>
      </c>
      <c r="AC233" s="307" t="str">
        <f>IF(ISNUMBER($AB233),IF($AB233&gt;$AB$56,IF(OR(Bilanz!$BR233=PickLists!$S$6,Bilanz!$BX233=PickLists!$S$6),PickLists!$S$6,PickLists!$S$2),PickLists!$S$3),PickLists!$S$9)</f>
        <v>V0</v>
      </c>
      <c r="AD233" s="388">
        <v>9.2999999999999999E-2</v>
      </c>
      <c r="AE233" s="307" t="str">
        <f>IF(ISNUMBER($AD233),IF($AD233&gt;$AD$56,IF(OR(Bilanz!$BR233=PickLists!$S$6,Bilanz!$BX233=PickLists!$S$6),PickLists!$S$6,PickLists!$S$2),PickLists!$S$3),PickLists!$S$9)</f>
        <v>V0</v>
      </c>
      <c r="AF233" s="389">
        <v>0.11899999999999999</v>
      </c>
      <c r="AG233" s="307" t="str">
        <f>IF(ISNUMBER($AF233),IF($AF233&gt;$AF$56,IF(OR(Bilanz!$BR233=PickLists!$S$6,Bilanz!$BX233=PickLists!$S$6),PickLists!$S$6,PickLists!$S$2),PickLists!$S$3),PickLists!$S$9)</f>
        <v>V0</v>
      </c>
      <c r="AH233" s="388">
        <v>0.67</v>
      </c>
      <c r="AI233" s="307" t="str">
        <f>IF(ISNUMBER($AH233),IF($AH233&gt;$AH$56,IF(OR(Bilanz!$BR233=PickLists!$S$6,Bilanz!$BX233=PickLists!$S$6),PickLists!$S$6,PickLists!$S$2),PickLists!$S$3),PickLists!$S$9)</f>
        <v>V0</v>
      </c>
      <c r="AJ233" s="233"/>
      <c r="AK233" s="234"/>
      <c r="AL233" s="234"/>
      <c r="AM233" s="234"/>
      <c r="AN233" s="234"/>
      <c r="AO233" s="234"/>
    </row>
    <row r="234" spans="1:41" x14ac:dyDescent="0.2">
      <c r="A234" s="324"/>
      <c r="B234" s="360">
        <v>35242</v>
      </c>
      <c r="C234" s="361">
        <v>0.27083333333333298</v>
      </c>
      <c r="D234" s="360">
        <f t="shared" si="2"/>
        <v>35243</v>
      </c>
      <c r="E234" s="361">
        <v>0.27083333333333298</v>
      </c>
      <c r="F234" s="455" t="s">
        <v>2179</v>
      </c>
      <c r="G234" s="74" t="s">
        <v>440</v>
      </c>
      <c r="H234" s="53"/>
      <c r="I234" s="38"/>
      <c r="J234" s="52"/>
      <c r="K234" s="236"/>
      <c r="L234" s="307" t="str">
        <f>IF(ISNUMBER(K234),PickLists!$S$2,PickLists!$S$9)</f>
        <v>M1</v>
      </c>
      <c r="M234" s="229"/>
      <c r="N234" s="285" t="str">
        <f>IF(Data!M234&gt;0,Data!M234*0.023,"")</f>
        <v/>
      </c>
      <c r="O234" s="307" t="str">
        <f>IF(ISTEXT($A234),PickLists!$S$2,PickLists!$S$9)</f>
        <v>M1</v>
      </c>
      <c r="P234" s="456"/>
      <c r="Q234" s="307" t="str">
        <f>IF(ISTEXT($A234),PickLists!$S$2,PickLists!$S$9)</f>
        <v>M1</v>
      </c>
      <c r="R234" s="229"/>
      <c r="S234" s="307" t="str">
        <f>IF(ISTEXT($A234),PickLists!$S$2,PickLists!$S$9)</f>
        <v>M1</v>
      </c>
      <c r="T234" s="389"/>
      <c r="U234" s="307" t="str">
        <f>IF(ISNUMBER($T234),IF($T234&gt;$T$56,IF(OR(Bilanz!$BR234=PickLists!$S$6,Bilanz!$BX234=PickLists!$S$6),PickLists!$S$6,PickLists!$S$2),PickLists!$S$3),PickLists!$S$9)</f>
        <v>M1</v>
      </c>
      <c r="V234" s="388"/>
      <c r="W234" s="307" t="str">
        <f>IF(ISNUMBER($V234),IF($V234&gt;$V$56,IF(OR(Bilanz!$BR234=PickLists!$S$6,Bilanz!$BX234=PickLists!$S$6),PickLists!$S$6,PickLists!$S$2),PickLists!$S$3),PickLists!$S$9)</f>
        <v>M1</v>
      </c>
      <c r="X234" s="389"/>
      <c r="Y234" s="307" t="str">
        <f>IF(ISNUMBER($X234),IF($X234&gt;$X$56,IF(OR(Bilanz!$BR234=PickLists!$S$6,Bilanz!$BX234=PickLists!$S$6),PickLists!$S$6,PickLists!$S$2),PickLists!$S$3),PickLists!$S$9)</f>
        <v>M1</v>
      </c>
      <c r="Z234" s="388"/>
      <c r="AA234" s="307" t="str">
        <f>IF(ISNUMBER($Z234),IF($Z234&gt;$Z$56,IF(OR(Bilanz!$BR234=PickLists!$S$6,Bilanz!$BX234=PickLists!$S$6),PickLists!$S$6,PickLists!$S$2),PickLists!$S$3),PickLists!$S$9)</f>
        <v>M1</v>
      </c>
      <c r="AB234" s="389"/>
      <c r="AC234" s="307" t="str">
        <f>IF(ISNUMBER($AB234),IF($AB234&gt;$AB$56,IF(OR(Bilanz!$BR234=PickLists!$S$6,Bilanz!$BX234=PickLists!$S$6),PickLists!$S$6,PickLists!$S$2),PickLists!$S$3),PickLists!$S$9)</f>
        <v>M1</v>
      </c>
      <c r="AD234" s="388"/>
      <c r="AE234" s="307" t="str">
        <f>IF(ISNUMBER($AD234),IF($AD234&gt;$AD$56,IF(OR(Bilanz!$BR234=PickLists!$S$6,Bilanz!$BX234=PickLists!$S$6),PickLists!$S$6,PickLists!$S$2),PickLists!$S$3),PickLists!$S$9)</f>
        <v>M1</v>
      </c>
      <c r="AF234" s="389"/>
      <c r="AG234" s="307" t="str">
        <f>IF(ISNUMBER($AF234),IF($AF234&gt;$AF$56,IF(OR(Bilanz!$BR234=PickLists!$S$6,Bilanz!$BX234=PickLists!$S$6),PickLists!$S$6,PickLists!$S$2),PickLists!$S$3),PickLists!$S$9)</f>
        <v>M1</v>
      </c>
      <c r="AH234" s="388"/>
      <c r="AI234" s="307" t="str">
        <f>IF(ISNUMBER($AH234),IF($AH234&gt;$AH$56,IF(OR(Bilanz!$BR234=PickLists!$S$6,Bilanz!$BX234=PickLists!$S$6),PickLists!$S$6,PickLists!$S$2),PickLists!$S$3),PickLists!$S$9)</f>
        <v>M1</v>
      </c>
      <c r="AJ234" s="233"/>
      <c r="AK234" s="234"/>
      <c r="AL234" s="234"/>
      <c r="AM234" s="234"/>
      <c r="AN234" s="234"/>
      <c r="AO234" s="234"/>
    </row>
    <row r="235" spans="1:41" x14ac:dyDescent="0.2">
      <c r="A235" s="324" t="s">
        <v>1484</v>
      </c>
      <c r="B235" s="360">
        <v>35243</v>
      </c>
      <c r="C235" s="361">
        <v>0.27083333333333298</v>
      </c>
      <c r="D235" s="360">
        <f t="shared" si="2"/>
        <v>35244</v>
      </c>
      <c r="E235" s="361">
        <v>0.27083333333333298</v>
      </c>
      <c r="F235" s="455" t="s">
        <v>2179</v>
      </c>
      <c r="G235" s="74" t="s">
        <v>507</v>
      </c>
      <c r="H235" s="53" t="s">
        <v>508</v>
      </c>
      <c r="I235" s="38"/>
      <c r="J235" s="52"/>
      <c r="K235" s="236">
        <v>0.7</v>
      </c>
      <c r="L235" s="307" t="str">
        <f>IF(ISNUMBER(K235),PickLists!$S$2,PickLists!$S$9)</f>
        <v>V0</v>
      </c>
      <c r="M235" s="229">
        <v>26.9</v>
      </c>
      <c r="N235" s="285">
        <f>IF(Data!M235&gt;0,Data!M235*0.023,"")</f>
        <v>0.61869999999999992</v>
      </c>
      <c r="O235" s="307" t="str">
        <f>IF(ISTEXT($A235),PickLists!$S$2,PickLists!$S$9)</f>
        <v>V0</v>
      </c>
      <c r="P235" s="456">
        <v>4.12</v>
      </c>
      <c r="Q235" s="307" t="str">
        <f>IF(ISTEXT($A235),PickLists!$S$2,PickLists!$S$9)</f>
        <v>V0</v>
      </c>
      <c r="R235" s="229">
        <v>57.7</v>
      </c>
      <c r="S235" s="307" t="str">
        <f>IF(ISTEXT($A235),PickLists!$S$2,PickLists!$S$9)</f>
        <v>V0</v>
      </c>
      <c r="T235" s="389">
        <v>0.39300000000000002</v>
      </c>
      <c r="U235" s="307" t="str">
        <f>IF(ISNUMBER($T235),IF($T235&gt;$T$56,IF(OR(Bilanz!$BR235=PickLists!$S$6,Bilanz!$BX235=PickLists!$S$6),PickLists!$S$6,PickLists!$S$2),PickLists!$S$3),PickLists!$S$9)</f>
        <v>V0</v>
      </c>
      <c r="V235" s="388">
        <v>2.160246304330296</v>
      </c>
      <c r="W235" s="307" t="str">
        <f>IF(ISNUMBER($V235),IF($V235&gt;$V$56,IF(OR(Bilanz!$BR235=PickLists!$S$6,Bilanz!$BX235=PickLists!$S$6),PickLists!$S$6,PickLists!$S$2),PickLists!$S$3),PickLists!$S$9)</f>
        <v>V0</v>
      </c>
      <c r="X235" s="389">
        <v>2.303446357560742</v>
      </c>
      <c r="Y235" s="307" t="str">
        <f>IF(ISNUMBER($X235),IF($X235&gt;$X$56,IF(OR(Bilanz!$BR235=PickLists!$S$6,Bilanz!$BX235=PickLists!$S$6),PickLists!$S$6,PickLists!$S$2),PickLists!$S$3),PickLists!$S$9)</f>
        <v>V0</v>
      </c>
      <c r="Z235" s="388">
        <v>0.19800000000000001</v>
      </c>
      <c r="AA235" s="307" t="str">
        <f>IF(ISNUMBER($Z235),IF($Z235&gt;$Z$56,IF(OR(Bilanz!$BR235=PickLists!$S$6,Bilanz!$BX235=PickLists!$S$6),PickLists!$S$6,PickLists!$S$2),PickLists!$S$3),PickLists!$S$9)</f>
        <v>V0</v>
      </c>
      <c r="AB235" s="389">
        <v>1.4736187185828551</v>
      </c>
      <c r="AC235" s="307" t="str">
        <f>IF(ISNUMBER($AB235),IF($AB235&gt;$AB$56,IF(OR(Bilanz!$BR235=PickLists!$S$6,Bilanz!$BX235=PickLists!$S$6),PickLists!$S$6,PickLists!$S$2),PickLists!$S$3),PickLists!$S$9)</f>
        <v>V0</v>
      </c>
      <c r="AD235" s="388">
        <v>0.23200000000000001</v>
      </c>
      <c r="AE235" s="307" t="str">
        <f>IF(ISNUMBER($AD235),IF($AD235&gt;$AD$56,IF(OR(Bilanz!$BR235=PickLists!$S$6,Bilanz!$BX235=PickLists!$S$6),PickLists!$S$6,PickLists!$S$2),PickLists!$S$3),PickLists!$S$9)</f>
        <v>V0</v>
      </c>
      <c r="AF235" s="389">
        <v>0.192</v>
      </c>
      <c r="AG235" s="307" t="str">
        <f>IF(ISNUMBER($AF235),IF($AF235&gt;$AF$56,IF(OR(Bilanz!$BR235=PickLists!$S$6,Bilanz!$BX235=PickLists!$S$6),PickLists!$S$6,PickLists!$S$2),PickLists!$S$3),PickLists!$S$9)</f>
        <v>V0</v>
      </c>
      <c r="AH235" s="388">
        <v>0.999</v>
      </c>
      <c r="AI235" s="307" t="str">
        <f>IF(ISNUMBER($AH235),IF($AH235&gt;$AH$56,IF(OR(Bilanz!$BR235=PickLists!$S$6,Bilanz!$BX235=PickLists!$S$6),PickLists!$S$6,PickLists!$S$2),PickLists!$S$3),PickLists!$S$9)</f>
        <v>V0</v>
      </c>
      <c r="AJ235" s="233"/>
      <c r="AK235" s="234"/>
      <c r="AL235" s="234"/>
      <c r="AM235" s="234"/>
      <c r="AN235" s="234"/>
      <c r="AO235" s="234"/>
    </row>
    <row r="236" spans="1:41" x14ac:dyDescent="0.2">
      <c r="A236" s="324"/>
      <c r="B236" s="360">
        <v>35244</v>
      </c>
      <c r="C236" s="361">
        <v>0.27083333333333298</v>
      </c>
      <c r="D236" s="360">
        <f t="shared" si="2"/>
        <v>35245</v>
      </c>
      <c r="E236" s="361">
        <v>0.27083333333333298</v>
      </c>
      <c r="F236" s="455" t="s">
        <v>2179</v>
      </c>
      <c r="G236" s="74" t="s">
        <v>440</v>
      </c>
      <c r="H236" s="53"/>
      <c r="I236" s="38"/>
      <c r="J236" s="52"/>
      <c r="K236" s="236"/>
      <c r="L236" s="307" t="str">
        <f>IF(ISNUMBER(K236),PickLists!$S$2,PickLists!$S$9)</f>
        <v>M1</v>
      </c>
      <c r="M236" s="229"/>
      <c r="N236" s="285" t="str">
        <f>IF(Data!M236&gt;0,Data!M236*0.023,"")</f>
        <v/>
      </c>
      <c r="O236" s="307" t="str">
        <f>IF(ISTEXT($A236),PickLists!$S$2,PickLists!$S$9)</f>
        <v>M1</v>
      </c>
      <c r="P236" s="456"/>
      <c r="Q236" s="307" t="str">
        <f>IF(ISTEXT($A236),PickLists!$S$2,PickLists!$S$9)</f>
        <v>M1</v>
      </c>
      <c r="R236" s="229"/>
      <c r="S236" s="307" t="str">
        <f>IF(ISTEXT($A236),PickLists!$S$2,PickLists!$S$9)</f>
        <v>M1</v>
      </c>
      <c r="T236" s="389"/>
      <c r="U236" s="307" t="str">
        <f>IF(ISNUMBER($T236),IF($T236&gt;$T$56,IF(OR(Bilanz!$BR236=PickLists!$S$6,Bilanz!$BX236=PickLists!$S$6),PickLists!$S$6,PickLists!$S$2),PickLists!$S$3),PickLists!$S$9)</f>
        <v>M1</v>
      </c>
      <c r="V236" s="388"/>
      <c r="W236" s="307" t="str">
        <f>IF(ISNUMBER($V236),IF($V236&gt;$V$56,IF(OR(Bilanz!$BR236=PickLists!$S$6,Bilanz!$BX236=PickLists!$S$6),PickLists!$S$6,PickLists!$S$2),PickLists!$S$3),PickLists!$S$9)</f>
        <v>M1</v>
      </c>
      <c r="X236" s="389"/>
      <c r="Y236" s="307" t="str">
        <f>IF(ISNUMBER($X236),IF($X236&gt;$X$56,IF(OR(Bilanz!$BR236=PickLists!$S$6,Bilanz!$BX236=PickLists!$S$6),PickLists!$S$6,PickLists!$S$2),PickLists!$S$3),PickLists!$S$9)</f>
        <v>M1</v>
      </c>
      <c r="Z236" s="388"/>
      <c r="AA236" s="307" t="str">
        <f>IF(ISNUMBER($Z236),IF($Z236&gt;$Z$56,IF(OR(Bilanz!$BR236=PickLists!$S$6,Bilanz!$BX236=PickLists!$S$6),PickLists!$S$6,PickLists!$S$2),PickLists!$S$3),PickLists!$S$9)</f>
        <v>M1</v>
      </c>
      <c r="AB236" s="389"/>
      <c r="AC236" s="307" t="str">
        <f>IF(ISNUMBER($AB236),IF($AB236&gt;$AB$56,IF(OR(Bilanz!$BR236=PickLists!$S$6,Bilanz!$BX236=PickLists!$S$6),PickLists!$S$6,PickLists!$S$2),PickLists!$S$3),PickLists!$S$9)</f>
        <v>M1</v>
      </c>
      <c r="AD236" s="388"/>
      <c r="AE236" s="307" t="str">
        <f>IF(ISNUMBER($AD236),IF($AD236&gt;$AD$56,IF(OR(Bilanz!$BR236=PickLists!$S$6,Bilanz!$BX236=PickLists!$S$6),PickLists!$S$6,PickLists!$S$2),PickLists!$S$3),PickLists!$S$9)</f>
        <v>M1</v>
      </c>
      <c r="AF236" s="389"/>
      <c r="AG236" s="307" t="str">
        <f>IF(ISNUMBER($AF236),IF($AF236&gt;$AF$56,IF(OR(Bilanz!$BR236=PickLists!$S$6,Bilanz!$BX236=PickLists!$S$6),PickLists!$S$6,PickLists!$S$2),PickLists!$S$3),PickLists!$S$9)</f>
        <v>M1</v>
      </c>
      <c r="AH236" s="388"/>
      <c r="AI236" s="307" t="str">
        <f>IF(ISNUMBER($AH236),IF($AH236&gt;$AH$56,IF(OR(Bilanz!$BR236=PickLists!$S$6,Bilanz!$BX236=PickLists!$S$6),PickLists!$S$6,PickLists!$S$2),PickLists!$S$3),PickLists!$S$9)</f>
        <v>M1</v>
      </c>
      <c r="AJ236" s="233"/>
      <c r="AK236" s="234"/>
      <c r="AL236" s="234"/>
      <c r="AM236" s="234"/>
      <c r="AN236" s="234"/>
      <c r="AO236" s="234"/>
    </row>
    <row r="237" spans="1:41" x14ac:dyDescent="0.2">
      <c r="A237" s="324" t="s">
        <v>1485</v>
      </c>
      <c r="B237" s="360">
        <v>35245</v>
      </c>
      <c r="C237" s="361">
        <v>0.27083333333333298</v>
      </c>
      <c r="D237" s="360">
        <f t="shared" si="2"/>
        <v>35246</v>
      </c>
      <c r="E237" s="361">
        <v>0.27083333333333298</v>
      </c>
      <c r="F237" s="455" t="s">
        <v>2179</v>
      </c>
      <c r="G237" s="74" t="s">
        <v>507</v>
      </c>
      <c r="H237" s="53" t="s">
        <v>508</v>
      </c>
      <c r="I237" s="38"/>
      <c r="J237" s="52"/>
      <c r="K237" s="236">
        <v>6.5</v>
      </c>
      <c r="L237" s="307" t="str">
        <f>IF(ISNUMBER(K237),PickLists!$S$2,PickLists!$S$9)</f>
        <v>V0</v>
      </c>
      <c r="M237" s="229">
        <v>284.8</v>
      </c>
      <c r="N237" s="285">
        <f>IF(Data!M237&gt;0,Data!M237*0.023,"")</f>
        <v>6.5503999999999998</v>
      </c>
      <c r="O237" s="307" t="str">
        <f>IF(ISTEXT($A237),PickLists!$S$2,PickLists!$S$9)</f>
        <v>V0</v>
      </c>
      <c r="P237" s="456">
        <v>5.89</v>
      </c>
      <c r="Q237" s="307" t="str">
        <f>IF(ISTEXT($A237),PickLists!$S$2,PickLists!$S$9)</f>
        <v>V0</v>
      </c>
      <c r="R237" s="229">
        <v>13.2</v>
      </c>
      <c r="S237" s="307" t="str">
        <f>IF(ISTEXT($A237),PickLists!$S$2,PickLists!$S$9)</f>
        <v>V0</v>
      </c>
      <c r="T237" s="389">
        <v>0.17699999999999999</v>
      </c>
      <c r="U237" s="307" t="str">
        <f>IF(ISNUMBER($T237),IF($T237&gt;$T$56,IF(OR(Bilanz!$BR237=PickLists!$S$6,Bilanz!$BX237=PickLists!$S$6),PickLists!$S$6,PickLists!$S$2),PickLists!$S$3),PickLists!$S$9)</f>
        <v>V0</v>
      </c>
      <c r="V237" s="388">
        <v>0.47664119022659462</v>
      </c>
      <c r="W237" s="307" t="str">
        <f>IF(ISNUMBER($V237),IF($V237&gt;$V$56,IF(OR(Bilanz!$BR237=PickLists!$S$6,Bilanz!$BX237=PickLists!$S$6),PickLists!$S$6,PickLists!$S$2),PickLists!$S$3),PickLists!$S$9)</f>
        <v>V0</v>
      </c>
      <c r="X237" s="389">
        <v>0.59146601153421752</v>
      </c>
      <c r="Y237" s="307" t="str">
        <f>IF(ISNUMBER($X237),IF($X237&gt;$X$56,IF(OR(Bilanz!$BR237=PickLists!$S$6,Bilanz!$BX237=PickLists!$S$6),PickLists!$S$6,PickLists!$S$2),PickLists!$S$3),PickLists!$S$9)</f>
        <v>V0</v>
      </c>
      <c r="Z237" s="388">
        <v>0.14699999999999999</v>
      </c>
      <c r="AA237" s="307" t="str">
        <f>IF(ISNUMBER($Z237),IF($Z237&gt;$Z$56,IF(OR(Bilanz!$BR237=PickLists!$S$6,Bilanz!$BX237=PickLists!$S$6),PickLists!$S$6,PickLists!$S$2),PickLists!$S$3),PickLists!$S$9)</f>
        <v>V0</v>
      </c>
      <c r="AB237" s="389">
        <v>0.94205842538299622</v>
      </c>
      <c r="AC237" s="307" t="str">
        <f>IF(ISNUMBER($AB237),IF($AB237&gt;$AB$56,IF(OR(Bilanz!$BR237=PickLists!$S$6,Bilanz!$BX237=PickLists!$S$6),PickLists!$S$6,PickLists!$S$2),PickLists!$S$3),PickLists!$S$9)</f>
        <v>V0</v>
      </c>
      <c r="AD237" s="388">
        <v>0.108</v>
      </c>
      <c r="AE237" s="307" t="str">
        <f>IF(ISNUMBER($AD237),IF($AD237&gt;$AD$56,IF(OR(Bilanz!$BR237=PickLists!$S$6,Bilanz!$BX237=PickLists!$S$6),PickLists!$S$6,PickLists!$S$2),PickLists!$S$3),PickLists!$S$9)</f>
        <v>V0</v>
      </c>
      <c r="AF237" s="389">
        <v>7.1999999999999995E-2</v>
      </c>
      <c r="AG237" s="307" t="str">
        <f>IF(ISNUMBER($AF237),IF($AF237&gt;$AF$56,IF(OR(Bilanz!$BR237=PickLists!$S$6,Bilanz!$BX237=PickLists!$S$6),PickLists!$S$6,PickLists!$S$2),PickLists!$S$3),PickLists!$S$9)</f>
        <v>V0</v>
      </c>
      <c r="AH237" s="388">
        <v>0.45</v>
      </c>
      <c r="AI237" s="307" t="str">
        <f>IF(ISNUMBER($AH237),IF($AH237&gt;$AH$56,IF(OR(Bilanz!$BR237=PickLists!$S$6,Bilanz!$BX237=PickLists!$S$6),PickLists!$S$6,PickLists!$S$2),PickLists!$S$3),PickLists!$S$9)</f>
        <v>V0</v>
      </c>
      <c r="AJ237" s="233"/>
      <c r="AK237" s="234"/>
      <c r="AL237" s="234"/>
      <c r="AM237" s="234"/>
      <c r="AN237" s="234"/>
      <c r="AO237" s="234"/>
    </row>
    <row r="238" spans="1:41" x14ac:dyDescent="0.2">
      <c r="A238" s="324" t="s">
        <v>1486</v>
      </c>
      <c r="B238" s="360">
        <v>35246</v>
      </c>
      <c r="C238" s="361">
        <v>0.27083333333333298</v>
      </c>
      <c r="D238" s="360">
        <f t="shared" si="2"/>
        <v>35247</v>
      </c>
      <c r="E238" s="361">
        <v>0.27083333333333298</v>
      </c>
      <c r="F238" s="455" t="s">
        <v>2179</v>
      </c>
      <c r="G238" s="74" t="s">
        <v>507</v>
      </c>
      <c r="H238" s="53" t="s">
        <v>508</v>
      </c>
      <c r="I238" s="38"/>
      <c r="J238" s="52"/>
      <c r="K238" s="236">
        <v>6.2</v>
      </c>
      <c r="L238" s="307" t="str">
        <f>IF(ISNUMBER(K238),PickLists!$S$2,PickLists!$S$9)</f>
        <v>V0</v>
      </c>
      <c r="M238" s="229">
        <v>267</v>
      </c>
      <c r="N238" s="285">
        <f>IF(Data!M238&gt;0,Data!M238*0.023,"")</f>
        <v>6.141</v>
      </c>
      <c r="O238" s="307" t="str">
        <f>IF(ISTEXT($A238),PickLists!$S$2,PickLists!$S$9)</f>
        <v>V0</v>
      </c>
      <c r="P238" s="456">
        <v>5.45</v>
      </c>
      <c r="Q238" s="307" t="str">
        <f>IF(ISTEXT($A238),PickLists!$S$2,PickLists!$S$9)</f>
        <v>V0</v>
      </c>
      <c r="R238" s="229">
        <v>6.6</v>
      </c>
      <c r="S238" s="307" t="str">
        <f>IF(ISTEXT($A238),PickLists!$S$2,PickLists!$S$9)</f>
        <v>V0</v>
      </c>
      <c r="T238" s="389">
        <v>0.20399999999999999</v>
      </c>
      <c r="U238" s="307" t="str">
        <f>IF(ISNUMBER($T238),IF($T238&gt;$T$56,IF(OR(Bilanz!$BR238=PickLists!$S$6,Bilanz!$BX238=PickLists!$S$6),PickLists!$S$6,PickLists!$S$2),PickLists!$S$3),PickLists!$S$9)</f>
        <v>V0</v>
      </c>
      <c r="V238" s="388">
        <v>0.21392379485525359</v>
      </c>
      <c r="W238" s="307" t="str">
        <f>IF(ISNUMBER($V238),IF($V238&gt;$V$56,IF(OR(Bilanz!$BR238=PickLists!$S$6,Bilanz!$BX238=PickLists!$S$6),PickLists!$S$6,PickLists!$S$2),PickLists!$S$3),PickLists!$S$9)</f>
        <v>V0</v>
      </c>
      <c r="X238" s="389">
        <v>0.13785296995690283</v>
      </c>
      <c r="Y238" s="307" t="str">
        <f>IF(ISNUMBER($X238),IF($X238&gt;$X$56,IF(OR(Bilanz!$BR238=PickLists!$S$6,Bilanz!$BX238=PickLists!$S$6),PickLists!$S$6,PickLists!$S$2),PickLists!$S$3),PickLists!$S$9)</f>
        <v>V0</v>
      </c>
      <c r="Z238" s="388">
        <v>0.20799999999999999</v>
      </c>
      <c r="AA238" s="307" t="str">
        <f>IF(ISNUMBER($Z238),IF($Z238&gt;$Z$56,IF(OR(Bilanz!$BR238=PickLists!$S$6,Bilanz!$BX238=PickLists!$S$6),PickLists!$S$6,PickLists!$S$2),PickLists!$S$3),PickLists!$S$9)</f>
        <v>V0</v>
      </c>
      <c r="AB238" s="389">
        <v>0.24351584112558985</v>
      </c>
      <c r="AC238" s="307" t="str">
        <f>IF(ISNUMBER($AB238),IF($AB238&gt;$AB$56,IF(OR(Bilanz!$BR238=PickLists!$S$6,Bilanz!$BX238=PickLists!$S$6),PickLists!$S$6,PickLists!$S$2),PickLists!$S$3),PickLists!$S$9)</f>
        <v>V0</v>
      </c>
      <c r="AD238" s="388">
        <v>0.06</v>
      </c>
      <c r="AE238" s="307" t="str">
        <f>IF(ISNUMBER($AD238),IF($AD238&gt;$AD$56,IF(OR(Bilanz!$BR238=PickLists!$S$6,Bilanz!$BX238=PickLists!$S$6),PickLists!$S$6,PickLists!$S$2),PickLists!$S$3),PickLists!$S$9)</f>
        <v>V0</v>
      </c>
      <c r="AF238" s="389">
        <v>4.4999999999999998E-2</v>
      </c>
      <c r="AG238" s="307" t="str">
        <f>IF(ISNUMBER($AF238),IF($AF238&gt;$AF$56,IF(OR(Bilanz!$BR238=PickLists!$S$6,Bilanz!$BX238=PickLists!$S$6),PickLists!$S$6,PickLists!$S$2),PickLists!$S$3),PickLists!$S$9)</f>
        <v>V0</v>
      </c>
      <c r="AH238" s="388">
        <v>0.17799999999999999</v>
      </c>
      <c r="AI238" s="307" t="str">
        <f>IF(ISNUMBER($AH238),IF($AH238&gt;$AH$56,IF(OR(Bilanz!$BR238=PickLists!$S$6,Bilanz!$BX238=PickLists!$S$6),PickLists!$S$6,PickLists!$S$2),PickLists!$S$3),PickLists!$S$9)</f>
        <v>V0</v>
      </c>
      <c r="AJ238" s="233"/>
      <c r="AK238" s="234"/>
      <c r="AL238" s="234"/>
      <c r="AM238" s="234"/>
      <c r="AN238" s="234"/>
      <c r="AO238" s="234"/>
    </row>
    <row r="239" spans="1:41" x14ac:dyDescent="0.2">
      <c r="A239" s="324" t="s">
        <v>1488</v>
      </c>
      <c r="B239" s="360">
        <v>35247</v>
      </c>
      <c r="C239" s="361">
        <v>0.27083333333333298</v>
      </c>
      <c r="D239" s="360">
        <f t="shared" si="2"/>
        <v>35248</v>
      </c>
      <c r="E239" s="361">
        <v>0.27083333333333298</v>
      </c>
      <c r="F239" s="455" t="s">
        <v>2179</v>
      </c>
      <c r="G239" s="74" t="s">
        <v>507</v>
      </c>
      <c r="H239" s="53" t="s">
        <v>508</v>
      </c>
      <c r="I239" s="38"/>
      <c r="J239" s="52"/>
      <c r="K239" s="236">
        <v>2.8</v>
      </c>
      <c r="L239" s="307" t="str">
        <f>IF(ISNUMBER(K239),PickLists!$S$2,PickLists!$S$9)</f>
        <v>V0</v>
      </c>
      <c r="M239" s="229">
        <v>120.6</v>
      </c>
      <c r="N239" s="285">
        <f>IF(Data!M239&gt;0,Data!M239*0.023,"")</f>
        <v>2.7738</v>
      </c>
      <c r="O239" s="307" t="str">
        <f>IF(ISTEXT($A239),PickLists!$S$2,PickLists!$S$9)</f>
        <v>V0</v>
      </c>
      <c r="P239" s="456">
        <v>5.45</v>
      </c>
      <c r="Q239" s="307" t="str">
        <f>IF(ISTEXT($A239),PickLists!$S$2,PickLists!$S$9)</f>
        <v>V0</v>
      </c>
      <c r="R239" s="229">
        <v>6.7</v>
      </c>
      <c r="S239" s="307" t="str">
        <f>IF(ISTEXT($A239),PickLists!$S$2,PickLists!$S$9)</f>
        <v>V0</v>
      </c>
      <c r="T239" s="389">
        <v>0.13900000000000001</v>
      </c>
      <c r="U239" s="307" t="str">
        <f>IF(ISNUMBER($T239),IF($T239&gt;$T$56,IF(OR(Bilanz!$BR239=PickLists!$S$6,Bilanz!$BX239=PickLists!$S$6),PickLists!$S$6,PickLists!$S$2),PickLists!$S$3),PickLists!$S$9)</f>
        <v>V0</v>
      </c>
      <c r="V239" s="388">
        <v>0.2654281509555681</v>
      </c>
      <c r="W239" s="307" t="str">
        <f>IF(ISNUMBER($V239),IF($V239&gt;$V$56,IF(OR(Bilanz!$BR239=PickLists!$S$6,Bilanz!$BX239=PickLists!$S$6),PickLists!$S$6,PickLists!$S$2),PickLists!$S$3),PickLists!$S$9)</f>
        <v>V0</v>
      </c>
      <c r="X239" s="389">
        <v>0.11916104182715329</v>
      </c>
      <c r="Y239" s="307" t="str">
        <f>IF(ISNUMBER($X239),IF($X239&gt;$X$56,IF(OR(Bilanz!$BR239=PickLists!$S$6,Bilanz!$BX239=PickLists!$S$6),PickLists!$S$6,PickLists!$S$2),PickLists!$S$3),PickLists!$S$9)</f>
        <v>V0</v>
      </c>
      <c r="Z239" s="388">
        <v>0.108</v>
      </c>
      <c r="AA239" s="307" t="str">
        <f>IF(ISNUMBER($Z239),IF($Z239&gt;$Z$56,IF(OR(Bilanz!$BR239=PickLists!$S$6,Bilanz!$BX239=PickLists!$S$6),PickLists!$S$6,PickLists!$S$2),PickLists!$S$3),PickLists!$S$9)</f>
        <v>V0</v>
      </c>
      <c r="AB239" s="389">
        <v>0.35762040668158052</v>
      </c>
      <c r="AC239" s="307" t="str">
        <f>IF(ISNUMBER($AB239),IF($AB239&gt;$AB$56,IF(OR(Bilanz!$BR239=PickLists!$S$6,Bilanz!$BX239=PickLists!$S$6),PickLists!$S$6,PickLists!$S$2),PickLists!$S$3),PickLists!$S$9)</f>
        <v>V0</v>
      </c>
      <c r="AD239" s="388">
        <v>6.2E-2</v>
      </c>
      <c r="AE239" s="307" t="str">
        <f>IF(ISNUMBER($AD239),IF($AD239&gt;$AD$56,IF(OR(Bilanz!$BR239=PickLists!$S$6,Bilanz!$BX239=PickLists!$S$6),PickLists!$S$6,PickLists!$S$2),PickLists!$S$3),PickLists!$S$9)</f>
        <v>V0</v>
      </c>
      <c r="AF239" s="389">
        <v>3.3000000000000002E-2</v>
      </c>
      <c r="AG239" s="307" t="str">
        <f>IF(ISNUMBER($AF239),IF($AF239&gt;$AF$56,IF(OR(Bilanz!$BR239=PickLists!$S$6,Bilanz!$BX239=PickLists!$S$6),PickLists!$S$6,PickLists!$S$2),PickLists!$S$3),PickLists!$S$9)</f>
        <v>V0</v>
      </c>
      <c r="AH239" s="388">
        <v>0.161</v>
      </c>
      <c r="AI239" s="307" t="str">
        <f>IF(ISNUMBER($AH239),IF($AH239&gt;$AH$56,IF(OR(Bilanz!$BR239=PickLists!$S$6,Bilanz!$BX239=PickLists!$S$6),PickLists!$S$6,PickLists!$S$2),PickLists!$S$3),PickLists!$S$9)</f>
        <v>V0</v>
      </c>
      <c r="AJ239" s="233"/>
      <c r="AK239" s="234"/>
      <c r="AL239" s="234"/>
      <c r="AM239" s="234"/>
      <c r="AN239" s="234"/>
      <c r="AO239" s="234"/>
    </row>
    <row r="240" spans="1:41" x14ac:dyDescent="0.2">
      <c r="A240" s="324" t="s">
        <v>1489</v>
      </c>
      <c r="B240" s="360">
        <v>35248</v>
      </c>
      <c r="C240" s="361">
        <v>0.27083333333333298</v>
      </c>
      <c r="D240" s="360">
        <f t="shared" si="2"/>
        <v>35249</v>
      </c>
      <c r="E240" s="361">
        <v>0.27083333333333298</v>
      </c>
      <c r="F240" s="455" t="s">
        <v>2179</v>
      </c>
      <c r="G240" s="74" t="s">
        <v>507</v>
      </c>
      <c r="H240" s="53" t="s">
        <v>508</v>
      </c>
      <c r="I240" s="38"/>
      <c r="J240" s="52"/>
      <c r="K240" s="236">
        <v>16</v>
      </c>
      <c r="L240" s="307" t="str">
        <f>IF(ISNUMBER(K240),PickLists!$S$2,PickLists!$S$9)</f>
        <v>V0</v>
      </c>
      <c r="M240" s="229">
        <v>715.6</v>
      </c>
      <c r="N240" s="285">
        <f>IF(Data!M240&gt;0,Data!M240*0.023,"")</f>
        <v>16.4588</v>
      </c>
      <c r="O240" s="307" t="str">
        <f>IF(ISTEXT($A240),PickLists!$S$2,PickLists!$S$9)</f>
        <v>V0</v>
      </c>
      <c r="P240" s="456">
        <v>5.66</v>
      </c>
      <c r="Q240" s="307" t="str">
        <f>IF(ISTEXT($A240),PickLists!$S$2,PickLists!$S$9)</f>
        <v>V0</v>
      </c>
      <c r="R240" s="229">
        <v>9.3000000000000007</v>
      </c>
      <c r="S240" s="307" t="str">
        <f>IF(ISTEXT($A240),PickLists!$S$2,PickLists!$S$9)</f>
        <v>V0</v>
      </c>
      <c r="T240" s="389">
        <v>0.16400000000000001</v>
      </c>
      <c r="U240" s="307" t="str">
        <f>IF(ISNUMBER($T240),IF($T240&gt;$T$56,IF(OR(Bilanz!$BR240=PickLists!$S$6,Bilanz!$BX240=PickLists!$S$6),PickLists!$S$6,PickLists!$S$2),PickLists!$S$3),PickLists!$S$9)</f>
        <v>V4</v>
      </c>
      <c r="V240" s="388">
        <v>0.33003449237964683</v>
      </c>
      <c r="W240" s="307" t="str">
        <f>IF(ISNUMBER($V240),IF($V240&gt;$V$56,IF(OR(Bilanz!$BR240=PickLists!$S$6,Bilanz!$BX240=PickLists!$S$6),PickLists!$S$6,PickLists!$S$2),PickLists!$S$3),PickLists!$S$9)</f>
        <v>V4</v>
      </c>
      <c r="X240" s="389">
        <v>0.20995040702879392</v>
      </c>
      <c r="Y240" s="307" t="str">
        <f>IF(ISNUMBER($X240),IF($X240&gt;$X$56,IF(OR(Bilanz!$BR240=PickLists!$S$6,Bilanz!$BX240=PickLists!$S$6),PickLists!$S$6,PickLists!$S$2),PickLists!$S$3),PickLists!$S$9)</f>
        <v>V4</v>
      </c>
      <c r="Z240" s="388">
        <v>0.14299999999999999</v>
      </c>
      <c r="AA240" s="307" t="str">
        <f>IF(ISNUMBER($Z240),IF($Z240&gt;$Z$56,IF(OR(Bilanz!$BR240=PickLists!$S$6,Bilanz!$BX240=PickLists!$S$6),PickLists!$S$6,PickLists!$S$2),PickLists!$S$3),PickLists!$S$9)</f>
        <v>V4</v>
      </c>
      <c r="AB240" s="389">
        <v>0.6004404882610973</v>
      </c>
      <c r="AC240" s="307" t="str">
        <f>IF(ISNUMBER($AB240),IF($AB240&gt;$AB$56,IF(OR(Bilanz!$BR240=PickLists!$S$6,Bilanz!$BX240=PickLists!$S$6),PickLists!$S$6,PickLists!$S$2),PickLists!$S$3),PickLists!$S$9)</f>
        <v>V4</v>
      </c>
      <c r="AD240" s="388">
        <v>5.5E-2</v>
      </c>
      <c r="AE240" s="307" t="str">
        <f>IF(ISNUMBER($AD240),IF($AD240&gt;$AD$56,IF(OR(Bilanz!$BR240=PickLists!$S$6,Bilanz!$BX240=PickLists!$S$6),PickLists!$S$6,PickLists!$S$2),PickLists!$S$3),PickLists!$S$9)</f>
        <v>V4</v>
      </c>
      <c r="AF240" s="389">
        <v>4.2999999999999997E-2</v>
      </c>
      <c r="AG240" s="307" t="str">
        <f>IF(ISNUMBER($AF240),IF($AF240&gt;$AF$56,IF(OR(Bilanz!$BR240=PickLists!$S$6,Bilanz!$BX240=PickLists!$S$6),PickLists!$S$6,PickLists!$S$2),PickLists!$S$3),PickLists!$S$9)</f>
        <v>V4</v>
      </c>
      <c r="AH240" s="388">
        <v>0.17899999999999999</v>
      </c>
      <c r="AI240" s="307" t="str">
        <f>IF(ISNUMBER($AH240),IF($AH240&gt;$AH$56,IF(OR(Bilanz!$BR240=PickLists!$S$6,Bilanz!$BX240=PickLists!$S$6),PickLists!$S$6,PickLists!$S$2),PickLists!$S$3),PickLists!$S$9)</f>
        <v>V4</v>
      </c>
      <c r="AJ240" s="233"/>
      <c r="AK240" s="234"/>
      <c r="AL240" s="234"/>
      <c r="AM240" s="234"/>
      <c r="AN240" s="234"/>
      <c r="AO240" s="234"/>
    </row>
    <row r="241" spans="1:41" x14ac:dyDescent="0.2">
      <c r="A241" s="324"/>
      <c r="B241" s="360">
        <v>35249</v>
      </c>
      <c r="C241" s="361">
        <v>0.27083333333333298</v>
      </c>
      <c r="D241" s="360">
        <f t="shared" si="2"/>
        <v>35250</v>
      </c>
      <c r="E241" s="361">
        <v>0.27083333333333298</v>
      </c>
      <c r="F241" s="455" t="s">
        <v>2179</v>
      </c>
      <c r="G241" s="74" t="s">
        <v>440</v>
      </c>
      <c r="H241" s="53"/>
      <c r="I241" s="38"/>
      <c r="J241" s="52"/>
      <c r="K241" s="236"/>
      <c r="L241" s="307" t="str">
        <f>IF(ISNUMBER(K241),PickLists!$S$2,PickLists!$S$9)</f>
        <v>M1</v>
      </c>
      <c r="M241" s="229"/>
      <c r="N241" s="285" t="str">
        <f>IF(Data!M241&gt;0,Data!M241*0.023,"")</f>
        <v/>
      </c>
      <c r="O241" s="307" t="str">
        <f>IF(ISTEXT($A241),PickLists!$S$2,PickLists!$S$9)</f>
        <v>M1</v>
      </c>
      <c r="P241" s="456"/>
      <c r="Q241" s="307" t="str">
        <f>IF(ISTEXT($A241),PickLists!$S$2,PickLists!$S$9)</f>
        <v>M1</v>
      </c>
      <c r="R241" s="229"/>
      <c r="S241" s="307" t="str">
        <f>IF(ISTEXT($A241),PickLists!$S$2,PickLists!$S$9)</f>
        <v>M1</v>
      </c>
      <c r="T241" s="389"/>
      <c r="U241" s="307" t="str">
        <f>IF(ISNUMBER($T241),IF($T241&gt;$T$56,IF(OR(Bilanz!$BR241=PickLists!$S$6,Bilanz!$BX241=PickLists!$S$6),PickLists!$S$6,PickLists!$S$2),PickLists!$S$3),PickLists!$S$9)</f>
        <v>M1</v>
      </c>
      <c r="V241" s="388"/>
      <c r="W241" s="307" t="str">
        <f>IF(ISNUMBER($V241),IF($V241&gt;$V$56,IF(OR(Bilanz!$BR241=PickLists!$S$6,Bilanz!$BX241=PickLists!$S$6),PickLists!$S$6,PickLists!$S$2),PickLists!$S$3),PickLists!$S$9)</f>
        <v>M1</v>
      </c>
      <c r="X241" s="389"/>
      <c r="Y241" s="307" t="str">
        <f>IF(ISNUMBER($X241),IF($X241&gt;$X$56,IF(OR(Bilanz!$BR241=PickLists!$S$6,Bilanz!$BX241=PickLists!$S$6),PickLists!$S$6,PickLists!$S$2),PickLists!$S$3),PickLists!$S$9)</f>
        <v>M1</v>
      </c>
      <c r="Z241" s="388"/>
      <c r="AA241" s="307" t="str">
        <f>IF(ISNUMBER($Z241),IF($Z241&gt;$Z$56,IF(OR(Bilanz!$BR241=PickLists!$S$6,Bilanz!$BX241=PickLists!$S$6),PickLists!$S$6,PickLists!$S$2),PickLists!$S$3),PickLists!$S$9)</f>
        <v>M1</v>
      </c>
      <c r="AB241" s="389"/>
      <c r="AC241" s="307" t="str">
        <f>IF(ISNUMBER($AB241),IF($AB241&gt;$AB$56,IF(OR(Bilanz!$BR241=PickLists!$S$6,Bilanz!$BX241=PickLists!$S$6),PickLists!$S$6,PickLists!$S$2),PickLists!$S$3),PickLists!$S$9)</f>
        <v>M1</v>
      </c>
      <c r="AD241" s="388"/>
      <c r="AE241" s="307" t="str">
        <f>IF(ISNUMBER($AD241),IF($AD241&gt;$AD$56,IF(OR(Bilanz!$BR241=PickLists!$S$6,Bilanz!$BX241=PickLists!$S$6),PickLists!$S$6,PickLists!$S$2),PickLists!$S$3),PickLists!$S$9)</f>
        <v>M1</v>
      </c>
      <c r="AF241" s="389"/>
      <c r="AG241" s="307" t="str">
        <f>IF(ISNUMBER($AF241),IF($AF241&gt;$AF$56,IF(OR(Bilanz!$BR241=PickLists!$S$6,Bilanz!$BX241=PickLists!$S$6),PickLists!$S$6,PickLists!$S$2),PickLists!$S$3),PickLists!$S$9)</f>
        <v>M1</v>
      </c>
      <c r="AH241" s="388"/>
      <c r="AI241" s="307" t="str">
        <f>IF(ISNUMBER($AH241),IF($AH241&gt;$AH$56,IF(OR(Bilanz!$BR241=PickLists!$S$6,Bilanz!$BX241=PickLists!$S$6),PickLists!$S$6,PickLists!$S$2),PickLists!$S$3),PickLists!$S$9)</f>
        <v>M1</v>
      </c>
      <c r="AJ241" s="233"/>
      <c r="AK241" s="234"/>
      <c r="AL241" s="234"/>
      <c r="AM241" s="234"/>
      <c r="AN241" s="234"/>
      <c r="AO241" s="234"/>
    </row>
    <row r="242" spans="1:41" x14ac:dyDescent="0.2">
      <c r="A242" s="324" t="s">
        <v>1490</v>
      </c>
      <c r="B242" s="360">
        <v>35250</v>
      </c>
      <c r="C242" s="361">
        <v>0.27083333333333298</v>
      </c>
      <c r="D242" s="360">
        <f t="shared" si="2"/>
        <v>35251</v>
      </c>
      <c r="E242" s="361">
        <v>0.27083333333333298</v>
      </c>
      <c r="F242" s="455" t="s">
        <v>2179</v>
      </c>
      <c r="G242" s="74" t="s">
        <v>507</v>
      </c>
      <c r="H242" s="53" t="s">
        <v>508</v>
      </c>
      <c r="I242" s="38"/>
      <c r="J242" s="52"/>
      <c r="K242" s="236">
        <v>9.8000000000000007</v>
      </c>
      <c r="L242" s="307" t="str">
        <f>IF(ISNUMBER(K242),PickLists!$S$2,PickLists!$S$9)</f>
        <v>V0</v>
      </c>
      <c r="M242" s="229">
        <v>444.2</v>
      </c>
      <c r="N242" s="285">
        <f>IF(Data!M242&gt;0,Data!M242*0.023,"")</f>
        <v>10.2166</v>
      </c>
      <c r="O242" s="307" t="str">
        <f>IF(ISTEXT($A242),PickLists!$S$2,PickLists!$S$9)</f>
        <v>V0</v>
      </c>
      <c r="P242" s="456">
        <v>4.71</v>
      </c>
      <c r="Q242" s="307" t="str">
        <f>IF(ISTEXT($A242),PickLists!$S$2,PickLists!$S$9)</f>
        <v>V0</v>
      </c>
      <c r="R242" s="229">
        <v>16.600000000000001</v>
      </c>
      <c r="S242" s="307" t="str">
        <f>IF(ISTEXT($A242),PickLists!$S$2,PickLists!$S$9)</f>
        <v>V0</v>
      </c>
      <c r="T242" s="389">
        <v>6.8000000000000005E-2</v>
      </c>
      <c r="U242" s="307" t="str">
        <f>IF(ISNUMBER($T242),IF($T242&gt;$T$56,IF(OR(Bilanz!$BR242=PickLists!$S$6,Bilanz!$BX242=PickLists!$S$6),PickLists!$S$6,PickLists!$S$2),PickLists!$S$3),PickLists!$S$9)</f>
        <v>V0</v>
      </c>
      <c r="V242" s="388">
        <v>0.48048142730424964</v>
      </c>
      <c r="W242" s="307" t="str">
        <f>IF(ISNUMBER($V242),IF($V242&gt;$V$56,IF(OR(Bilanz!$BR242=PickLists!$S$6,Bilanz!$BX242=PickLists!$S$6),PickLists!$S$6,PickLists!$S$2),PickLists!$S$3),PickLists!$S$9)</f>
        <v>V0</v>
      </c>
      <c r="X242" s="389">
        <v>0.53438887385230371</v>
      </c>
      <c r="Y242" s="307" t="str">
        <f>IF(ISNUMBER($X242),IF($X242&gt;$X$56,IF(OR(Bilanz!$BR242=PickLists!$S$6,Bilanz!$BX242=PickLists!$S$6),PickLists!$S$6,PickLists!$S$2),PickLists!$S$3),PickLists!$S$9)</f>
        <v>V0</v>
      </c>
      <c r="Z242" s="388">
        <v>5.3999999999999999E-2</v>
      </c>
      <c r="AA242" s="307" t="str">
        <f>IF(ISNUMBER($Z242),IF($Z242&gt;$Z$56,IF(OR(Bilanz!$BR242=PickLists!$S$6,Bilanz!$BX242=PickLists!$S$6),PickLists!$S$6,PickLists!$S$2),PickLists!$S$3),PickLists!$S$9)</f>
        <v>V0</v>
      </c>
      <c r="AB242" s="389">
        <v>0.58157427240977877</v>
      </c>
      <c r="AC242" s="307" t="str">
        <f>IF(ISNUMBER($AB242),IF($AB242&gt;$AB$56,IF(OR(Bilanz!$BR242=PickLists!$S$6,Bilanz!$BX242=PickLists!$S$6),PickLists!$S$6,PickLists!$S$2),PickLists!$S$3),PickLists!$S$9)</f>
        <v>V0</v>
      </c>
      <c r="AD242" s="388">
        <v>3.7999999999999999E-2</v>
      </c>
      <c r="AE242" s="307" t="str">
        <f>IF(ISNUMBER($AD242),IF($AD242&gt;$AD$56,IF(OR(Bilanz!$BR242=PickLists!$S$6,Bilanz!$BX242=PickLists!$S$6),PickLists!$S$6,PickLists!$S$2),PickLists!$S$3),PickLists!$S$9)</f>
        <v>V0</v>
      </c>
      <c r="AF242" s="389">
        <v>3.7999999999999999E-2</v>
      </c>
      <c r="AG242" s="307" t="str">
        <f>IF(ISNUMBER($AF242),IF($AF242&gt;$AF$56,IF(OR(Bilanz!$BR242=PickLists!$S$6,Bilanz!$BX242=PickLists!$S$6),PickLists!$S$6,PickLists!$S$2),PickLists!$S$3),PickLists!$S$9)</f>
        <v>V0</v>
      </c>
      <c r="AH242" s="388">
        <v>0.23599999999999999</v>
      </c>
      <c r="AI242" s="307" t="str">
        <f>IF(ISNUMBER($AH242),IF($AH242&gt;$AH$56,IF(OR(Bilanz!$BR242=PickLists!$S$6,Bilanz!$BX242=PickLists!$S$6),PickLists!$S$6,PickLists!$S$2),PickLists!$S$3),PickLists!$S$9)</f>
        <v>V0</v>
      </c>
      <c r="AJ242" s="233"/>
      <c r="AK242" s="234"/>
      <c r="AL242" s="234"/>
      <c r="AM242" s="234"/>
      <c r="AN242" s="234"/>
      <c r="AO242" s="234"/>
    </row>
    <row r="243" spans="1:41" x14ac:dyDescent="0.2">
      <c r="A243" s="324" t="s">
        <v>1491</v>
      </c>
      <c r="B243" s="360">
        <v>35251</v>
      </c>
      <c r="C243" s="361">
        <v>0.27083333333333298</v>
      </c>
      <c r="D243" s="360">
        <f t="shared" si="2"/>
        <v>35252</v>
      </c>
      <c r="E243" s="361">
        <v>0.27083333333333298</v>
      </c>
      <c r="F243" s="455" t="s">
        <v>2179</v>
      </c>
      <c r="G243" s="74" t="s">
        <v>507</v>
      </c>
      <c r="H243" s="53"/>
      <c r="I243" s="38"/>
      <c r="J243" s="52"/>
      <c r="K243" s="236">
        <v>27.6</v>
      </c>
      <c r="L243" s="307" t="str">
        <f>IF(ISNUMBER(K243),PickLists!$S$2,PickLists!$S$9)</f>
        <v>V0</v>
      </c>
      <c r="M243" s="229">
        <v>1255</v>
      </c>
      <c r="N243" s="285">
        <f>IF(Data!M243&gt;0,Data!M243*0.023,"")</f>
        <v>28.864999999999998</v>
      </c>
      <c r="O243" s="307" t="str">
        <f>IF(ISTEXT($A243),PickLists!$S$2,PickLists!$S$9)</f>
        <v>V0</v>
      </c>
      <c r="P243" s="456">
        <v>5.7</v>
      </c>
      <c r="Q243" s="307" t="str">
        <f>IF(ISTEXT($A243),PickLists!$S$2,PickLists!$S$9)</f>
        <v>V0</v>
      </c>
      <c r="R243" s="229">
        <v>6.6</v>
      </c>
      <c r="S243" s="307" t="str">
        <f>IF(ISTEXT($A243),PickLists!$S$2,PickLists!$S$9)</f>
        <v>V0</v>
      </c>
      <c r="T243" s="389">
        <v>4.2999999999999997E-2</v>
      </c>
      <c r="U243" s="307" t="str">
        <f>IF(ISNUMBER($T243),IF($T243&gt;$T$56,IF(OR(Bilanz!$BR243=PickLists!$S$6,Bilanz!$BX243=PickLists!$S$6),PickLists!$S$6,PickLists!$S$2),PickLists!$S$3),PickLists!$S$9)</f>
        <v>V0</v>
      </c>
      <c r="V243" s="388">
        <v>0.17371425368921861</v>
      </c>
      <c r="W243" s="307" t="str">
        <f>IF(ISNUMBER($V243),IF($V243&gt;$V$56,IF(OR(Bilanz!$BR243=PickLists!$S$6,Bilanz!$BX243=PickLists!$S$6),PickLists!$S$6,PickLists!$S$2),PickLists!$S$3),PickLists!$S$9)</f>
        <v>V0</v>
      </c>
      <c r="X243" s="389">
        <v>0.23898965251608337</v>
      </c>
      <c r="Y243" s="307" t="str">
        <f>IF(ISNUMBER($X243),IF($X243&gt;$X$56,IF(OR(Bilanz!$BR243=PickLists!$S$6,Bilanz!$BX243=PickLists!$S$6),PickLists!$S$6,PickLists!$S$2),PickLists!$S$3),PickLists!$S$9)</f>
        <v>V0</v>
      </c>
      <c r="Z243" s="388">
        <v>3.6999999999999998E-2</v>
      </c>
      <c r="AA243" s="307" t="str">
        <f>IF(ISNUMBER($Z243),IF($Z243&gt;$Z$56,IF(OR(Bilanz!$BR243=PickLists!$S$6,Bilanz!$BX243=PickLists!$S$6),PickLists!$S$6,PickLists!$S$2),PickLists!$S$3),PickLists!$S$9)</f>
        <v>V0</v>
      </c>
      <c r="AB243" s="389">
        <v>0.39832790620322633</v>
      </c>
      <c r="AC243" s="307" t="str">
        <f>IF(ISNUMBER($AB243),IF($AB243&gt;$AB$56,IF(OR(Bilanz!$BR243=PickLists!$S$6,Bilanz!$BX243=PickLists!$S$6),PickLists!$S$6,PickLists!$S$2),PickLists!$S$3),PickLists!$S$9)</f>
        <v>V0</v>
      </c>
      <c r="AD243" s="388">
        <v>0.16</v>
      </c>
      <c r="AE243" s="307" t="str">
        <f>IF(ISNUMBER($AD243),IF($AD243&gt;$AD$56,IF(OR(Bilanz!$BR243=PickLists!$S$6,Bilanz!$BX243=PickLists!$S$6),PickLists!$S$6,PickLists!$S$2),PickLists!$S$3),PickLists!$S$9)</f>
        <v>V0</v>
      </c>
      <c r="AF243" s="389">
        <v>4.1000000000000002E-2</v>
      </c>
      <c r="AG243" s="307" t="str">
        <f>IF(ISNUMBER($AF243),IF($AF243&gt;$AF$56,IF(OR(Bilanz!$BR243=PickLists!$S$6,Bilanz!$BX243=PickLists!$S$6),PickLists!$S$6,PickLists!$S$2),PickLists!$S$3),PickLists!$S$9)</f>
        <v>V0</v>
      </c>
      <c r="AH243" s="388">
        <v>0.193</v>
      </c>
      <c r="AI243" s="307" t="str">
        <f>IF(ISNUMBER($AH243),IF($AH243&gt;$AH$56,IF(OR(Bilanz!$BR243=PickLists!$S$6,Bilanz!$BX243=PickLists!$S$6),PickLists!$S$6,PickLists!$S$2),PickLists!$S$3),PickLists!$S$9)</f>
        <v>V0</v>
      </c>
      <c r="AJ243" s="233" t="s">
        <v>2150</v>
      </c>
      <c r="AK243" s="234" t="s">
        <v>768</v>
      </c>
      <c r="AL243" s="234"/>
      <c r="AM243" s="234"/>
      <c r="AN243" s="234"/>
      <c r="AO243" s="234"/>
    </row>
    <row r="244" spans="1:41" x14ac:dyDescent="0.2">
      <c r="A244" s="324" t="s">
        <v>1492</v>
      </c>
      <c r="B244" s="360">
        <v>35252</v>
      </c>
      <c r="C244" s="361">
        <v>0.27083333333333298</v>
      </c>
      <c r="D244" s="360">
        <f t="shared" si="2"/>
        <v>35253</v>
      </c>
      <c r="E244" s="361">
        <v>0.27083333333333298</v>
      </c>
      <c r="F244" s="455" t="s">
        <v>2179</v>
      </c>
      <c r="G244" s="74" t="s">
        <v>507</v>
      </c>
      <c r="H244" s="53" t="s">
        <v>508</v>
      </c>
      <c r="I244" s="38"/>
      <c r="J244" s="52"/>
      <c r="K244" s="236">
        <v>2.7</v>
      </c>
      <c r="L244" s="307" t="str">
        <f>IF(ISNUMBER(K244),PickLists!$S$2,PickLists!$S$9)</f>
        <v>V0</v>
      </c>
      <c r="M244" s="229">
        <v>112.3</v>
      </c>
      <c r="N244" s="285">
        <f>IF(Data!M244&gt;0,Data!M244*0.023,"")</f>
        <v>2.5829</v>
      </c>
      <c r="O244" s="307" t="str">
        <f>IF(ISTEXT($A244),PickLists!$S$2,PickLists!$S$9)</f>
        <v>V0</v>
      </c>
      <c r="P244" s="456">
        <v>5.1100000000000003</v>
      </c>
      <c r="Q244" s="307" t="str">
        <f>IF(ISTEXT($A244),PickLists!$S$2,PickLists!$S$9)</f>
        <v>V0</v>
      </c>
      <c r="R244" s="229">
        <v>10.6</v>
      </c>
      <c r="S244" s="307" t="str">
        <f>IF(ISTEXT($A244),PickLists!$S$2,PickLists!$S$9)</f>
        <v>V0</v>
      </c>
      <c r="T244" s="389">
        <v>7.4999999999999997E-2</v>
      </c>
      <c r="U244" s="307" t="str">
        <f>IF(ISNUMBER($T244),IF($T244&gt;$T$56,IF(OR(Bilanz!$BR244=PickLists!$S$6,Bilanz!$BX244=PickLists!$S$6),PickLists!$S$6,PickLists!$S$2),PickLists!$S$3),PickLists!$S$9)</f>
        <v>V0</v>
      </c>
      <c r="V244" s="388">
        <v>0.37679502620756389</v>
      </c>
      <c r="W244" s="307" t="str">
        <f>IF(ISNUMBER($V244),IF($V244&gt;$V$56,IF(OR(Bilanz!$BR244=PickLists!$S$6,Bilanz!$BX244=PickLists!$S$6),PickLists!$S$6,PickLists!$S$2),PickLists!$S$3),PickLists!$S$9)</f>
        <v>V0</v>
      </c>
      <c r="X244" s="389">
        <v>0.33979255064437552</v>
      </c>
      <c r="Y244" s="307" t="str">
        <f>IF(ISNUMBER($X244),IF($X244&gt;$X$56,IF(OR(Bilanz!$BR244=PickLists!$S$6,Bilanz!$BX244=PickLists!$S$6),PickLists!$S$6,PickLists!$S$2),PickLists!$S$3),PickLists!$S$9)</f>
        <v>V0</v>
      </c>
      <c r="Z244" s="388">
        <v>4.2000000000000003E-2</v>
      </c>
      <c r="AA244" s="307" t="str">
        <f>IF(ISNUMBER($Z244),IF($Z244&gt;$Z$56,IF(OR(Bilanz!$BR244=PickLists!$S$6,Bilanz!$BX244=PickLists!$S$6),PickLists!$S$6,PickLists!$S$2),PickLists!$S$3),PickLists!$S$9)</f>
        <v>V0</v>
      </c>
      <c r="AB244" s="389">
        <v>0.50004516880093131</v>
      </c>
      <c r="AC244" s="307" t="str">
        <f>IF(ISNUMBER($AB244),IF($AB244&gt;$AB$56,IF(OR(Bilanz!$BR244=PickLists!$S$6,Bilanz!$BX244=PickLists!$S$6),PickLists!$S$6,PickLists!$S$2),PickLists!$S$3),PickLists!$S$9)</f>
        <v>V0</v>
      </c>
      <c r="AD244" s="388">
        <v>6.7000000000000004E-2</v>
      </c>
      <c r="AE244" s="307" t="str">
        <f>IF(ISNUMBER($AD244),IF($AD244&gt;$AD$56,IF(OR(Bilanz!$BR244=PickLists!$S$6,Bilanz!$BX244=PickLists!$S$6),PickLists!$S$6,PickLists!$S$2),PickLists!$S$3),PickLists!$S$9)</f>
        <v>V0</v>
      </c>
      <c r="AF244" s="389">
        <v>0.03</v>
      </c>
      <c r="AG244" s="307" t="str">
        <f>IF(ISNUMBER($AF244),IF($AF244&gt;$AF$56,IF(OR(Bilanz!$BR244=PickLists!$S$6,Bilanz!$BX244=PickLists!$S$6),PickLists!$S$6,PickLists!$S$2),PickLists!$S$3),PickLists!$S$9)</f>
        <v>V0</v>
      </c>
      <c r="AH244" s="388">
        <v>0.14799999999999999</v>
      </c>
      <c r="AI244" s="307" t="str">
        <f>IF(ISNUMBER($AH244),IF($AH244&gt;$AH$56,IF(OR(Bilanz!$BR244=PickLists!$S$6,Bilanz!$BX244=PickLists!$S$6),PickLists!$S$6,PickLists!$S$2),PickLists!$S$3),PickLists!$S$9)</f>
        <v>V0</v>
      </c>
      <c r="AJ244" s="233"/>
      <c r="AK244" s="234"/>
      <c r="AL244" s="234"/>
      <c r="AM244" s="234"/>
      <c r="AN244" s="234"/>
      <c r="AO244" s="234"/>
    </row>
    <row r="245" spans="1:41" x14ac:dyDescent="0.2">
      <c r="A245" s="324" t="s">
        <v>1493</v>
      </c>
      <c r="B245" s="360">
        <v>35253</v>
      </c>
      <c r="C245" s="361">
        <v>0.27083333333333298</v>
      </c>
      <c r="D245" s="360">
        <f t="shared" si="2"/>
        <v>35254</v>
      </c>
      <c r="E245" s="361">
        <v>0.27083333333333298</v>
      </c>
      <c r="F245" s="455" t="s">
        <v>2179</v>
      </c>
      <c r="G245" s="74" t="s">
        <v>507</v>
      </c>
      <c r="H245" s="53" t="s">
        <v>508</v>
      </c>
      <c r="I245" s="38"/>
      <c r="J245" s="52"/>
      <c r="K245" s="236">
        <v>5.6</v>
      </c>
      <c r="L245" s="307" t="str">
        <f>IF(ISNUMBER(K245),PickLists!$S$2,PickLists!$S$9)</f>
        <v>V0</v>
      </c>
      <c r="M245" s="229">
        <v>254.8</v>
      </c>
      <c r="N245" s="285">
        <f>IF(Data!M245&gt;0,Data!M245*0.023,"")</f>
        <v>5.8604000000000003</v>
      </c>
      <c r="O245" s="307" t="str">
        <f>IF(ISTEXT($A245),PickLists!$S$2,PickLists!$S$9)</f>
        <v>V0</v>
      </c>
      <c r="P245" s="456">
        <v>5.18</v>
      </c>
      <c r="Q245" s="307" t="str">
        <f>IF(ISTEXT($A245),PickLists!$S$2,PickLists!$S$9)</f>
        <v>V0</v>
      </c>
      <c r="R245" s="229">
        <v>7.9</v>
      </c>
      <c r="S245" s="307" t="str">
        <f>IF(ISTEXT($A245),PickLists!$S$2,PickLists!$S$9)</f>
        <v>V0</v>
      </c>
      <c r="T245" s="389">
        <v>5.1999999999999998E-2</v>
      </c>
      <c r="U245" s="307" t="str">
        <f>IF(ISNUMBER($T245),IF($T245&gt;$T$56,IF(OR(Bilanz!$BR245=PickLists!$S$6,Bilanz!$BX245=PickLists!$S$6),PickLists!$S$6,PickLists!$S$2),PickLists!$S$3),PickLists!$S$9)</f>
        <v>V0</v>
      </c>
      <c r="V245" s="388">
        <v>0.25481102491734536</v>
      </c>
      <c r="W245" s="307" t="str">
        <f>IF(ISNUMBER($V245),IF($V245&gt;$V$56,IF(OR(Bilanz!$BR245=PickLists!$S$6,Bilanz!$BX245=PickLists!$S$6),PickLists!$S$6,PickLists!$S$2),PickLists!$S$3),PickLists!$S$9)</f>
        <v>V0</v>
      </c>
      <c r="X245" s="389">
        <v>0.26869646686514964</v>
      </c>
      <c r="Y245" s="307" t="str">
        <f>IF(ISNUMBER($X245),IF($X245&gt;$X$56,IF(OR(Bilanz!$BR245=PickLists!$S$6,Bilanz!$BX245=PickLists!$S$6),PickLists!$S$6,PickLists!$S$2),PickLists!$S$3),PickLists!$S$9)</f>
        <v>V0</v>
      </c>
      <c r="Z245" s="388">
        <v>4.2999999999999997E-2</v>
      </c>
      <c r="AA245" s="307" t="str">
        <f>IF(ISNUMBER($Z245),IF($Z245&gt;$Z$56,IF(OR(Bilanz!$BR245=PickLists!$S$6,Bilanz!$BX245=PickLists!$S$6),PickLists!$S$6,PickLists!$S$2),PickLists!$S$3),PickLists!$S$9)</f>
        <v>V0</v>
      </c>
      <c r="AB245" s="389">
        <v>0.36959860302677527</v>
      </c>
      <c r="AC245" s="307" t="str">
        <f>IF(ISNUMBER($AB245),IF($AB245&gt;$AB$56,IF(OR(Bilanz!$BR245=PickLists!$S$6,Bilanz!$BX245=PickLists!$S$6),PickLists!$S$6,PickLists!$S$2),PickLists!$S$3),PickLists!$S$9)</f>
        <v>V0</v>
      </c>
      <c r="AD245" s="388">
        <v>0.05</v>
      </c>
      <c r="AE245" s="307" t="str">
        <f>IF(ISNUMBER($AD245),IF($AD245&gt;$AD$56,IF(OR(Bilanz!$BR245=PickLists!$S$6,Bilanz!$BX245=PickLists!$S$6),PickLists!$S$6,PickLists!$S$2),PickLists!$S$3),PickLists!$S$9)</f>
        <v>V0</v>
      </c>
      <c r="AF245" s="389">
        <v>2.4E-2</v>
      </c>
      <c r="AG245" s="307" t="str">
        <f>IF(ISNUMBER($AF245),IF($AF245&gt;$AF$56,IF(OR(Bilanz!$BR245=PickLists!$S$6,Bilanz!$BX245=PickLists!$S$6),PickLists!$S$6,PickLists!$S$2),PickLists!$S$3),PickLists!$S$9)</f>
        <v>V0</v>
      </c>
      <c r="AH245" s="388">
        <v>0.121</v>
      </c>
      <c r="AI245" s="307" t="str">
        <f>IF(ISNUMBER($AH245),IF($AH245&gt;$AH$56,IF(OR(Bilanz!$BR245=PickLists!$S$6,Bilanz!$BX245=PickLists!$S$6),PickLists!$S$6,PickLists!$S$2),PickLists!$S$3),PickLists!$S$9)</f>
        <v>V0</v>
      </c>
      <c r="AJ245" s="233"/>
      <c r="AK245" s="234"/>
      <c r="AL245" s="234"/>
      <c r="AM245" s="234"/>
      <c r="AN245" s="234"/>
      <c r="AO245" s="234"/>
    </row>
    <row r="246" spans="1:41" x14ac:dyDescent="0.2">
      <c r="A246" s="324" t="s">
        <v>1494</v>
      </c>
      <c r="B246" s="360">
        <v>35254</v>
      </c>
      <c r="C246" s="361">
        <v>0.27083333333333298</v>
      </c>
      <c r="D246" s="360">
        <f t="shared" si="2"/>
        <v>35255</v>
      </c>
      <c r="E246" s="361">
        <v>0.27083333333333298</v>
      </c>
      <c r="F246" s="455" t="s">
        <v>2179</v>
      </c>
      <c r="G246" s="74" t="s">
        <v>507</v>
      </c>
      <c r="H246" s="53" t="s">
        <v>508</v>
      </c>
      <c r="I246" s="38"/>
      <c r="J246" s="52"/>
      <c r="K246" s="236">
        <v>31.9</v>
      </c>
      <c r="L246" s="307" t="str">
        <f>IF(ISNUMBER(K246),PickLists!$S$2,PickLists!$S$9)</f>
        <v>V0</v>
      </c>
      <c r="M246" s="229">
        <v>1409.1</v>
      </c>
      <c r="N246" s="285">
        <f>IF(Data!M246&gt;0,Data!M246*0.023,"")</f>
        <v>32.409299999999995</v>
      </c>
      <c r="O246" s="307" t="str">
        <f>IF(ISTEXT($A246),PickLists!$S$2,PickLists!$S$9)</f>
        <v>V0</v>
      </c>
      <c r="P246" s="456">
        <v>4.84</v>
      </c>
      <c r="Q246" s="307" t="str">
        <f>IF(ISTEXT($A246),PickLists!$S$2,PickLists!$S$9)</f>
        <v>V0</v>
      </c>
      <c r="R246" s="229">
        <v>9.1999999999999993</v>
      </c>
      <c r="S246" s="307" t="str">
        <f>IF(ISTEXT($A246),PickLists!$S$2,PickLists!$S$9)</f>
        <v>V0</v>
      </c>
      <c r="T246" s="389">
        <v>4.7E-2</v>
      </c>
      <c r="U246" s="307" t="str">
        <f>IF(ISNUMBER($T246),IF($T246&gt;$T$56,IF(OR(Bilanz!$BR246=PickLists!$S$6,Bilanz!$BX246=PickLists!$S$6),PickLists!$S$6,PickLists!$S$2),PickLists!$S$3),PickLists!$S$9)</f>
        <v>V0</v>
      </c>
      <c r="V246" s="388">
        <v>0.20601742440125798</v>
      </c>
      <c r="W246" s="307" t="str">
        <f>IF(ISNUMBER($V246),IF($V246&gt;$V$56,IF(OR(Bilanz!$BR246=PickLists!$S$6,Bilanz!$BX246=PickLists!$S$6),PickLists!$S$6,PickLists!$S$2),PickLists!$S$3),PickLists!$S$9)</f>
        <v>V0</v>
      </c>
      <c r="X246" s="389">
        <v>0.26135320938560513</v>
      </c>
      <c r="Y246" s="307" t="str">
        <f>IF(ISNUMBER($X246),IF($X246&gt;$X$56,IF(OR(Bilanz!$BR246=PickLists!$S$6,Bilanz!$BX246=PickLists!$S$6),PickLists!$S$6,PickLists!$S$2),PickLists!$S$3),PickLists!$S$9)</f>
        <v>V0</v>
      </c>
      <c r="Z246" s="388">
        <v>0.05</v>
      </c>
      <c r="AA246" s="307" t="str">
        <f>IF(ISNUMBER($Z246),IF($Z246&gt;$Z$56,IF(OR(Bilanz!$BR246=PickLists!$S$6,Bilanz!$BX246=PickLists!$S$6),PickLists!$S$6,PickLists!$S$2),PickLists!$S$3),PickLists!$S$9)</f>
        <v>V0</v>
      </c>
      <c r="AB246" s="389">
        <v>0.18324636620655244</v>
      </c>
      <c r="AC246" s="307" t="str">
        <f>IF(ISNUMBER($AB246),IF($AB246&gt;$AB$56,IF(OR(Bilanz!$BR246=PickLists!$S$6,Bilanz!$BX246=PickLists!$S$6),PickLists!$S$6,PickLists!$S$2),PickLists!$S$3),PickLists!$S$9)</f>
        <v>V0</v>
      </c>
      <c r="AD246" s="388">
        <v>0.02</v>
      </c>
      <c r="AE246" s="307" t="str">
        <f>IF(ISNUMBER($AD246),IF($AD246&gt;$AD$56,IF(OR(Bilanz!$BR246=PickLists!$S$6,Bilanz!$BX246=PickLists!$S$6),PickLists!$S$6,PickLists!$S$2),PickLists!$S$3),PickLists!$S$9)</f>
        <v>V0</v>
      </c>
      <c r="AF246" s="389">
        <v>1.6E-2</v>
      </c>
      <c r="AG246" s="307" t="str">
        <f>IF(ISNUMBER($AF246),IF($AF246&gt;$AF$56,IF(OR(Bilanz!$BR246=PickLists!$S$6,Bilanz!$BX246=PickLists!$S$6),PickLists!$S$6,PickLists!$S$2),PickLists!$S$3),PickLists!$S$9)</f>
        <v>V0</v>
      </c>
      <c r="AH246" s="388">
        <v>7.0000000000000007E-2</v>
      </c>
      <c r="AI246" s="307" t="str">
        <f>IF(ISNUMBER($AH246),IF($AH246&gt;$AH$56,IF(OR(Bilanz!$BR246=PickLists!$S$6,Bilanz!$BX246=PickLists!$S$6),PickLists!$S$6,PickLists!$S$2),PickLists!$S$3),PickLists!$S$9)</f>
        <v>V0</v>
      </c>
      <c r="AJ246" s="233"/>
      <c r="AK246" s="234"/>
      <c r="AL246" s="234"/>
      <c r="AM246" s="234"/>
      <c r="AN246" s="234"/>
      <c r="AO246" s="234"/>
    </row>
    <row r="247" spans="1:41" x14ac:dyDescent="0.2">
      <c r="A247" s="324" t="s">
        <v>1495</v>
      </c>
      <c r="B247" s="360">
        <v>35255</v>
      </c>
      <c r="C247" s="361">
        <v>0.27083333333333298</v>
      </c>
      <c r="D247" s="360">
        <f t="shared" si="2"/>
        <v>35256</v>
      </c>
      <c r="E247" s="361">
        <v>0.27083333333333298</v>
      </c>
      <c r="F247" s="455" t="s">
        <v>2179</v>
      </c>
      <c r="G247" s="74" t="s">
        <v>507</v>
      </c>
      <c r="H247" s="53" t="s">
        <v>508</v>
      </c>
      <c r="I247" s="38"/>
      <c r="J247" s="52"/>
      <c r="K247" s="236">
        <v>5.3</v>
      </c>
      <c r="L247" s="307" t="str">
        <f>IF(ISNUMBER(K247),PickLists!$S$2,PickLists!$S$9)</f>
        <v>V0</v>
      </c>
      <c r="M247" s="229">
        <v>201.9</v>
      </c>
      <c r="N247" s="285">
        <f>IF(Data!M247&gt;0,Data!M247*0.023,"")</f>
        <v>4.6436999999999999</v>
      </c>
      <c r="O247" s="307" t="str">
        <f>IF(ISTEXT($A247),PickLists!$S$2,PickLists!$S$9)</f>
        <v>V0</v>
      </c>
      <c r="P247" s="456">
        <v>4.38</v>
      </c>
      <c r="Q247" s="307" t="str">
        <f>IF(ISTEXT($A247),PickLists!$S$2,PickLists!$S$9)</f>
        <v>V0</v>
      </c>
      <c r="R247" s="229">
        <v>26.6</v>
      </c>
      <c r="S247" s="307" t="str">
        <f>IF(ISTEXT($A247),PickLists!$S$2,PickLists!$S$9)</f>
        <v>V0</v>
      </c>
      <c r="T247" s="389">
        <v>0.192</v>
      </c>
      <c r="U247" s="307" t="str">
        <f>IF(ISNUMBER($T247),IF($T247&gt;$T$56,IF(OR(Bilanz!$BR247=PickLists!$S$6,Bilanz!$BX247=PickLists!$S$6),PickLists!$S$6,PickLists!$S$2),PickLists!$S$3),PickLists!$S$9)</f>
        <v>V0</v>
      </c>
      <c r="V247" s="388">
        <v>0.58778216917990478</v>
      </c>
      <c r="W247" s="307" t="str">
        <f>IF(ISNUMBER($V247),IF($V247&gt;$V$56,IF(OR(Bilanz!$BR247=PickLists!$S$6,Bilanz!$BX247=PickLists!$S$6),PickLists!$S$6,PickLists!$S$2),PickLists!$S$3),PickLists!$S$9)</f>
        <v>V0</v>
      </c>
      <c r="X247" s="389">
        <v>0.77471366409194076</v>
      </c>
      <c r="Y247" s="307" t="str">
        <f>IF(ISNUMBER($X247),IF($X247&gt;$X$56,IF(OR(Bilanz!$BR247=PickLists!$S$6,Bilanz!$BX247=PickLists!$S$6),PickLists!$S$6,PickLists!$S$2),PickLists!$S$3),PickLists!$S$9)</f>
        <v>V0</v>
      </c>
      <c r="Z247" s="388">
        <v>0.13300000000000001</v>
      </c>
      <c r="AA247" s="307" t="str">
        <f>IF(ISNUMBER($Z247),IF($Z247&gt;$Z$56,IF(OR(Bilanz!$BR247=PickLists!$S$6,Bilanz!$BX247=PickLists!$S$6),PickLists!$S$6,PickLists!$S$2),PickLists!$S$3),PickLists!$S$9)</f>
        <v>V0</v>
      </c>
      <c r="AB247" s="389">
        <v>0.45733944786296349</v>
      </c>
      <c r="AC247" s="307" t="str">
        <f>IF(ISNUMBER($AB247),IF($AB247&gt;$AB$56,IF(OR(Bilanz!$BR247=PickLists!$S$6,Bilanz!$BX247=PickLists!$S$6),PickLists!$S$6,PickLists!$S$2),PickLists!$S$3),PickLists!$S$9)</f>
        <v>V0</v>
      </c>
      <c r="AD247" s="388">
        <v>7.5999999999999998E-2</v>
      </c>
      <c r="AE247" s="307" t="str">
        <f>IF(ISNUMBER($AD247),IF($AD247&gt;$AD$56,IF(OR(Bilanz!$BR247=PickLists!$S$6,Bilanz!$BX247=PickLists!$S$6),PickLists!$S$6,PickLists!$S$2),PickLists!$S$3),PickLists!$S$9)</f>
        <v>V0</v>
      </c>
      <c r="AF247" s="389">
        <v>5.0999999999999997E-2</v>
      </c>
      <c r="AG247" s="307" t="str">
        <f>IF(ISNUMBER($AF247),IF($AF247&gt;$AF$56,IF(OR(Bilanz!$BR247=PickLists!$S$6,Bilanz!$BX247=PickLists!$S$6),PickLists!$S$6,PickLists!$S$2),PickLists!$S$3),PickLists!$S$9)</f>
        <v>V0</v>
      </c>
      <c r="AH247" s="388">
        <v>0.25700000000000001</v>
      </c>
      <c r="AI247" s="307" t="str">
        <f>IF(ISNUMBER($AH247),IF($AH247&gt;$AH$56,IF(OR(Bilanz!$BR247=PickLists!$S$6,Bilanz!$BX247=PickLists!$S$6),PickLists!$S$6,PickLists!$S$2),PickLists!$S$3),PickLists!$S$9)</f>
        <v>V0</v>
      </c>
      <c r="AJ247" s="233"/>
      <c r="AK247" s="234"/>
      <c r="AL247" s="234"/>
      <c r="AM247" s="234"/>
      <c r="AN247" s="234"/>
      <c r="AO247" s="234"/>
    </row>
    <row r="248" spans="1:41" x14ac:dyDescent="0.2">
      <c r="A248" s="324" t="s">
        <v>1496</v>
      </c>
      <c r="B248" s="360">
        <v>35256</v>
      </c>
      <c r="C248" s="361">
        <v>0.27083333333333298</v>
      </c>
      <c r="D248" s="360">
        <f t="shared" si="2"/>
        <v>35257</v>
      </c>
      <c r="E248" s="361">
        <v>0.27083333333333298</v>
      </c>
      <c r="F248" s="455" t="s">
        <v>2179</v>
      </c>
      <c r="G248" s="74" t="s">
        <v>507</v>
      </c>
      <c r="H248" s="53" t="s">
        <v>508</v>
      </c>
      <c r="I248" s="38"/>
      <c r="J248" s="52"/>
      <c r="K248" s="236">
        <v>12.3</v>
      </c>
      <c r="L248" s="307" t="str">
        <f>IF(ISNUMBER(K248),PickLists!$S$2,PickLists!$S$9)</f>
        <v>V0</v>
      </c>
      <c r="M248" s="229">
        <v>536.79999999999995</v>
      </c>
      <c r="N248" s="285">
        <f>IF(Data!M248&gt;0,Data!M248*0.023,"")</f>
        <v>12.346399999999999</v>
      </c>
      <c r="O248" s="307" t="str">
        <f>IF(ISTEXT($A248),PickLists!$S$2,PickLists!$S$9)</f>
        <v>V0</v>
      </c>
      <c r="P248" s="456">
        <v>4.7</v>
      </c>
      <c r="Q248" s="307" t="str">
        <f>IF(ISTEXT($A248),PickLists!$S$2,PickLists!$S$9)</f>
        <v>V0</v>
      </c>
      <c r="R248" s="229">
        <v>12.8</v>
      </c>
      <c r="S248" s="307" t="str">
        <f>IF(ISTEXT($A248),PickLists!$S$2,PickLists!$S$9)</f>
        <v>V0</v>
      </c>
      <c r="T248" s="389">
        <v>4.7E-2</v>
      </c>
      <c r="U248" s="307" t="str">
        <f>IF(ISNUMBER($T248),IF($T248&gt;$T$56,IF(OR(Bilanz!$BR248=PickLists!$S$6,Bilanz!$BX248=PickLists!$S$6),PickLists!$S$6,PickLists!$S$2),PickLists!$S$3),PickLists!$S$9)</f>
        <v>V0</v>
      </c>
      <c r="V248" s="388">
        <v>0.31309226997822753</v>
      </c>
      <c r="W248" s="307" t="str">
        <f>IF(ISNUMBER($V248),IF($V248&gt;$V$56,IF(OR(Bilanz!$BR248=PickLists!$S$6,Bilanz!$BX248=PickLists!$S$6),PickLists!$S$6,PickLists!$S$2),PickLists!$S$3),PickLists!$S$9)</f>
        <v>V0</v>
      </c>
      <c r="X248" s="389">
        <v>0.2747045866211405</v>
      </c>
      <c r="Y248" s="307" t="str">
        <f>IF(ISNUMBER($X248),IF($X248&gt;$X$56,IF(OR(Bilanz!$BR248=PickLists!$S$6,Bilanz!$BX248=PickLists!$S$6),PickLists!$S$6,PickLists!$S$2),PickLists!$S$3),PickLists!$S$9)</f>
        <v>V0</v>
      </c>
      <c r="Z248" s="388">
        <v>4.1000000000000002E-2</v>
      </c>
      <c r="AA248" s="307" t="str">
        <f>IF(ISNUMBER($Z248),IF($Z248&gt;$Z$56,IF(OR(Bilanz!$BR248=PickLists!$S$6,Bilanz!$BX248=PickLists!$S$6),PickLists!$S$6,PickLists!$S$2),PickLists!$S$3),PickLists!$S$9)</f>
        <v>V0</v>
      </c>
      <c r="AB248" s="389">
        <v>0.13821124230833193</v>
      </c>
      <c r="AC248" s="307" t="str">
        <f>IF(ISNUMBER($AB248),IF($AB248&gt;$AB$56,IF(OR(Bilanz!$BR248=PickLists!$S$6,Bilanz!$BX248=PickLists!$S$6),PickLists!$S$6,PickLists!$S$2),PickLists!$S$3),PickLists!$S$9)</f>
        <v>V0</v>
      </c>
      <c r="AD248" s="388">
        <v>0.05</v>
      </c>
      <c r="AE248" s="307" t="str">
        <f>IF(ISNUMBER($AD248),IF($AD248&gt;$AD$56,IF(OR(Bilanz!$BR248=PickLists!$S$6,Bilanz!$BX248=PickLists!$S$6),PickLists!$S$6,PickLists!$S$2),PickLists!$S$3),PickLists!$S$9)</f>
        <v>V0</v>
      </c>
      <c r="AF248" s="389">
        <v>2.1000000000000001E-2</v>
      </c>
      <c r="AG248" s="307" t="str">
        <f>IF(ISNUMBER($AF248),IF($AF248&gt;$AF$56,IF(OR(Bilanz!$BR248=PickLists!$S$6,Bilanz!$BX248=PickLists!$S$6),PickLists!$S$6,PickLists!$S$2),PickLists!$S$3),PickLists!$S$9)</f>
        <v>V0</v>
      </c>
      <c r="AH248" s="388">
        <v>9.6000000000000002E-2</v>
      </c>
      <c r="AI248" s="307" t="str">
        <f>IF(ISNUMBER($AH248),IF($AH248&gt;$AH$56,IF(OR(Bilanz!$BR248=PickLists!$S$6,Bilanz!$BX248=PickLists!$S$6),PickLists!$S$6,PickLists!$S$2),PickLists!$S$3),PickLists!$S$9)</f>
        <v>V0</v>
      </c>
      <c r="AJ248" s="233"/>
      <c r="AK248" s="234"/>
      <c r="AL248" s="234"/>
      <c r="AM248" s="234"/>
      <c r="AN248" s="234"/>
      <c r="AO248" s="234"/>
    </row>
    <row r="249" spans="1:41" x14ac:dyDescent="0.2">
      <c r="A249" s="324"/>
      <c r="B249" s="360">
        <v>35257</v>
      </c>
      <c r="C249" s="361">
        <v>0.27083333333333298</v>
      </c>
      <c r="D249" s="360">
        <f t="shared" si="2"/>
        <v>35258</v>
      </c>
      <c r="E249" s="361">
        <v>0.27083333333333298</v>
      </c>
      <c r="F249" s="455" t="s">
        <v>2179</v>
      </c>
      <c r="G249" s="74" t="s">
        <v>507</v>
      </c>
      <c r="H249" s="53"/>
      <c r="I249" s="38" t="s">
        <v>433</v>
      </c>
      <c r="J249" s="52"/>
      <c r="K249" s="236">
        <v>0.2</v>
      </c>
      <c r="L249" s="307" t="str">
        <f>IF(ISNUMBER(K249),PickLists!$S$2,PickLists!$S$9)</f>
        <v>V0</v>
      </c>
      <c r="M249" s="229"/>
      <c r="N249" s="285" t="str">
        <f>IF(Data!M249&gt;0,Data!M249*0.023,"")</f>
        <v/>
      </c>
      <c r="O249" s="307" t="str">
        <f>IF(ISTEXT($A249),PickLists!$S$2,PickLists!$S$9)</f>
        <v>M1</v>
      </c>
      <c r="P249" s="456"/>
      <c r="Q249" s="307" t="str">
        <f>IF(ISTEXT($A249),PickLists!$S$2,PickLists!$S$9)</f>
        <v>M1</v>
      </c>
      <c r="R249" s="229"/>
      <c r="S249" s="307" t="str">
        <f>IF(ISTEXT($A249),PickLists!$S$2,PickLists!$S$9)</f>
        <v>M1</v>
      </c>
      <c r="T249" s="389"/>
      <c r="U249" s="307" t="str">
        <f>IF(ISNUMBER($T249),IF($T249&gt;$T$56,IF(OR(Bilanz!$BR249=PickLists!$S$6,Bilanz!$BX249=PickLists!$S$6),PickLists!$S$6,PickLists!$S$2),PickLists!$S$3),PickLists!$S$9)</f>
        <v>M1</v>
      </c>
      <c r="V249" s="388"/>
      <c r="W249" s="307" t="str">
        <f>IF(ISNUMBER($V249),IF($V249&gt;$V$56,IF(OR(Bilanz!$BR249=PickLists!$S$6,Bilanz!$BX249=PickLists!$S$6),PickLists!$S$6,PickLists!$S$2),PickLists!$S$3),PickLists!$S$9)</f>
        <v>M1</v>
      </c>
      <c r="X249" s="389"/>
      <c r="Y249" s="307" t="str">
        <f>IF(ISNUMBER($X249),IF($X249&gt;$X$56,IF(OR(Bilanz!$BR249=PickLists!$S$6,Bilanz!$BX249=PickLists!$S$6),PickLists!$S$6,PickLists!$S$2),PickLists!$S$3),PickLists!$S$9)</f>
        <v>M1</v>
      </c>
      <c r="Z249" s="388"/>
      <c r="AA249" s="307" t="str">
        <f>IF(ISNUMBER($Z249),IF($Z249&gt;$Z$56,IF(OR(Bilanz!$BR249=PickLists!$S$6,Bilanz!$BX249=PickLists!$S$6),PickLists!$S$6,PickLists!$S$2),PickLists!$S$3),PickLists!$S$9)</f>
        <v>M1</v>
      </c>
      <c r="AB249" s="389"/>
      <c r="AC249" s="307" t="str">
        <f>IF(ISNUMBER($AB249),IF($AB249&gt;$AB$56,IF(OR(Bilanz!$BR249=PickLists!$S$6,Bilanz!$BX249=PickLists!$S$6),PickLists!$S$6,PickLists!$S$2),PickLists!$S$3),PickLists!$S$9)</f>
        <v>M1</v>
      </c>
      <c r="AD249" s="388"/>
      <c r="AE249" s="307" t="str">
        <f>IF(ISNUMBER($AD249),IF($AD249&gt;$AD$56,IF(OR(Bilanz!$BR249=PickLists!$S$6,Bilanz!$BX249=PickLists!$S$6),PickLists!$S$6,PickLists!$S$2),PickLists!$S$3),PickLists!$S$9)</f>
        <v>M1</v>
      </c>
      <c r="AF249" s="389"/>
      <c r="AG249" s="307" t="str">
        <f>IF(ISNUMBER($AF249),IF($AF249&gt;$AF$56,IF(OR(Bilanz!$BR249=PickLists!$S$6,Bilanz!$BX249=PickLists!$S$6),PickLists!$S$6,PickLists!$S$2),PickLists!$S$3),PickLists!$S$9)</f>
        <v>M1</v>
      </c>
      <c r="AH249" s="388"/>
      <c r="AI249" s="307" t="str">
        <f>IF(ISNUMBER($AH249),IF($AH249&gt;$AH$56,IF(OR(Bilanz!$BR249=PickLists!$S$6,Bilanz!$BX249=PickLists!$S$6),PickLists!$S$6,PickLists!$S$2),PickLists!$S$3),PickLists!$S$9)</f>
        <v>M1</v>
      </c>
      <c r="AJ249" s="233"/>
      <c r="AK249" s="234"/>
      <c r="AL249" s="234"/>
      <c r="AM249" s="234"/>
      <c r="AN249" s="234"/>
      <c r="AO249" s="234"/>
    </row>
    <row r="250" spans="1:41" x14ac:dyDescent="0.2">
      <c r="A250" s="324"/>
      <c r="B250" s="360">
        <v>35258</v>
      </c>
      <c r="C250" s="361">
        <v>0.27083333333333298</v>
      </c>
      <c r="D250" s="360">
        <f t="shared" ref="D250:D313" si="3" xml:space="preserve"> B250+1</f>
        <v>35259</v>
      </c>
      <c r="E250" s="361">
        <v>0.27083333333333298</v>
      </c>
      <c r="F250" s="455" t="s">
        <v>2179</v>
      </c>
      <c r="G250" s="74" t="s">
        <v>440</v>
      </c>
      <c r="H250" s="53"/>
      <c r="I250" s="38"/>
      <c r="J250" s="52"/>
      <c r="K250" s="236"/>
      <c r="L250" s="307" t="str">
        <f>IF(ISNUMBER(K250),PickLists!$S$2,PickLists!$S$9)</f>
        <v>M1</v>
      </c>
      <c r="M250" s="229"/>
      <c r="N250" s="285" t="str">
        <f>IF(Data!M250&gt;0,Data!M250*0.023,"")</f>
        <v/>
      </c>
      <c r="O250" s="307" t="str">
        <f>IF(ISTEXT($A250),PickLists!$S$2,PickLists!$S$9)</f>
        <v>M1</v>
      </c>
      <c r="P250" s="456"/>
      <c r="Q250" s="307" t="str">
        <f>IF(ISTEXT($A250),PickLists!$S$2,PickLists!$S$9)</f>
        <v>M1</v>
      </c>
      <c r="R250" s="229"/>
      <c r="S250" s="307" t="str">
        <f>IF(ISTEXT($A250),PickLists!$S$2,PickLists!$S$9)</f>
        <v>M1</v>
      </c>
      <c r="T250" s="389"/>
      <c r="U250" s="307" t="str">
        <f>IF(ISNUMBER($T250),IF($T250&gt;$T$56,IF(OR(Bilanz!$BR250=PickLists!$S$6,Bilanz!$BX250=PickLists!$S$6),PickLists!$S$6,PickLists!$S$2),PickLists!$S$3),PickLists!$S$9)</f>
        <v>M1</v>
      </c>
      <c r="V250" s="388"/>
      <c r="W250" s="307" t="str">
        <f>IF(ISNUMBER($V250),IF($V250&gt;$V$56,IF(OR(Bilanz!$BR250=PickLists!$S$6,Bilanz!$BX250=PickLists!$S$6),PickLists!$S$6,PickLists!$S$2),PickLists!$S$3),PickLists!$S$9)</f>
        <v>M1</v>
      </c>
      <c r="X250" s="389"/>
      <c r="Y250" s="307" t="str">
        <f>IF(ISNUMBER($X250),IF($X250&gt;$X$56,IF(OR(Bilanz!$BR250=PickLists!$S$6,Bilanz!$BX250=PickLists!$S$6),PickLists!$S$6,PickLists!$S$2),PickLists!$S$3),PickLists!$S$9)</f>
        <v>M1</v>
      </c>
      <c r="Z250" s="388"/>
      <c r="AA250" s="307" t="str">
        <f>IF(ISNUMBER($Z250),IF($Z250&gt;$Z$56,IF(OR(Bilanz!$BR250=PickLists!$S$6,Bilanz!$BX250=PickLists!$S$6),PickLists!$S$6,PickLists!$S$2),PickLists!$S$3),PickLists!$S$9)</f>
        <v>M1</v>
      </c>
      <c r="AB250" s="389"/>
      <c r="AC250" s="307" t="str">
        <f>IF(ISNUMBER($AB250),IF($AB250&gt;$AB$56,IF(OR(Bilanz!$BR250=PickLists!$S$6,Bilanz!$BX250=PickLists!$S$6),PickLists!$S$6,PickLists!$S$2),PickLists!$S$3),PickLists!$S$9)</f>
        <v>M1</v>
      </c>
      <c r="AD250" s="388"/>
      <c r="AE250" s="307" t="str">
        <f>IF(ISNUMBER($AD250),IF($AD250&gt;$AD$56,IF(OR(Bilanz!$BR250=PickLists!$S$6,Bilanz!$BX250=PickLists!$S$6),PickLists!$S$6,PickLists!$S$2),PickLists!$S$3),PickLists!$S$9)</f>
        <v>M1</v>
      </c>
      <c r="AF250" s="389"/>
      <c r="AG250" s="307" t="str">
        <f>IF(ISNUMBER($AF250),IF($AF250&gt;$AF$56,IF(OR(Bilanz!$BR250=PickLists!$S$6,Bilanz!$BX250=PickLists!$S$6),PickLists!$S$6,PickLists!$S$2),PickLists!$S$3),PickLists!$S$9)</f>
        <v>M1</v>
      </c>
      <c r="AH250" s="388"/>
      <c r="AI250" s="307" t="str">
        <f>IF(ISNUMBER($AH250),IF($AH250&gt;$AH$56,IF(OR(Bilanz!$BR250=PickLists!$S$6,Bilanz!$BX250=PickLists!$S$6),PickLists!$S$6,PickLists!$S$2),PickLists!$S$3),PickLists!$S$9)</f>
        <v>M1</v>
      </c>
      <c r="AJ250" s="233"/>
      <c r="AK250" s="234"/>
      <c r="AL250" s="234"/>
      <c r="AM250" s="234"/>
      <c r="AN250" s="234"/>
      <c r="AO250" s="234"/>
    </row>
    <row r="251" spans="1:41" x14ac:dyDescent="0.2">
      <c r="A251" s="324"/>
      <c r="B251" s="360">
        <v>35259</v>
      </c>
      <c r="C251" s="361">
        <v>0.27083333333333298</v>
      </c>
      <c r="D251" s="360">
        <f t="shared" si="3"/>
        <v>35260</v>
      </c>
      <c r="E251" s="361">
        <v>0.27083333333333298</v>
      </c>
      <c r="F251" s="455" t="s">
        <v>2179</v>
      </c>
      <c r="G251" s="74" t="s">
        <v>440</v>
      </c>
      <c r="H251" s="53"/>
      <c r="I251" s="38"/>
      <c r="J251" s="52"/>
      <c r="K251" s="236"/>
      <c r="L251" s="307" t="str">
        <f>IF(ISNUMBER(K251),PickLists!$S$2,PickLists!$S$9)</f>
        <v>M1</v>
      </c>
      <c r="M251" s="229"/>
      <c r="N251" s="285" t="str">
        <f>IF(Data!M251&gt;0,Data!M251*0.023,"")</f>
        <v/>
      </c>
      <c r="O251" s="307" t="str">
        <f>IF(ISTEXT($A251),PickLists!$S$2,PickLists!$S$9)</f>
        <v>M1</v>
      </c>
      <c r="P251" s="456"/>
      <c r="Q251" s="307" t="str">
        <f>IF(ISTEXT($A251),PickLists!$S$2,PickLists!$S$9)</f>
        <v>M1</v>
      </c>
      <c r="R251" s="229"/>
      <c r="S251" s="307" t="str">
        <f>IF(ISTEXT($A251),PickLists!$S$2,PickLists!$S$9)</f>
        <v>M1</v>
      </c>
      <c r="T251" s="389"/>
      <c r="U251" s="307" t="str">
        <f>IF(ISNUMBER($T251),IF($T251&gt;$T$56,IF(OR(Bilanz!$BR251=PickLists!$S$6,Bilanz!$BX251=PickLists!$S$6),PickLists!$S$6,PickLists!$S$2),PickLists!$S$3),PickLists!$S$9)</f>
        <v>M1</v>
      </c>
      <c r="V251" s="388"/>
      <c r="W251" s="307" t="str">
        <f>IF(ISNUMBER($V251),IF($V251&gt;$V$56,IF(OR(Bilanz!$BR251=PickLists!$S$6,Bilanz!$BX251=PickLists!$S$6),PickLists!$S$6,PickLists!$S$2),PickLists!$S$3),PickLists!$S$9)</f>
        <v>M1</v>
      </c>
      <c r="X251" s="389"/>
      <c r="Y251" s="307" t="str">
        <f>IF(ISNUMBER($X251),IF($X251&gt;$X$56,IF(OR(Bilanz!$BR251=PickLists!$S$6,Bilanz!$BX251=PickLists!$S$6),PickLists!$S$6,PickLists!$S$2),PickLists!$S$3),PickLists!$S$9)</f>
        <v>M1</v>
      </c>
      <c r="Z251" s="388"/>
      <c r="AA251" s="307" t="str">
        <f>IF(ISNUMBER($Z251),IF($Z251&gt;$Z$56,IF(OR(Bilanz!$BR251=PickLists!$S$6,Bilanz!$BX251=PickLists!$S$6),PickLists!$S$6,PickLists!$S$2),PickLists!$S$3),PickLists!$S$9)</f>
        <v>M1</v>
      </c>
      <c r="AB251" s="389"/>
      <c r="AC251" s="307" t="str">
        <f>IF(ISNUMBER($AB251),IF($AB251&gt;$AB$56,IF(OR(Bilanz!$BR251=PickLists!$S$6,Bilanz!$BX251=PickLists!$S$6),PickLists!$S$6,PickLists!$S$2),PickLists!$S$3),PickLists!$S$9)</f>
        <v>M1</v>
      </c>
      <c r="AD251" s="388"/>
      <c r="AE251" s="307" t="str">
        <f>IF(ISNUMBER($AD251),IF($AD251&gt;$AD$56,IF(OR(Bilanz!$BR251=PickLists!$S$6,Bilanz!$BX251=PickLists!$S$6),PickLists!$S$6,PickLists!$S$2),PickLists!$S$3),PickLists!$S$9)</f>
        <v>M1</v>
      </c>
      <c r="AF251" s="389"/>
      <c r="AG251" s="307" t="str">
        <f>IF(ISNUMBER($AF251),IF($AF251&gt;$AF$56,IF(OR(Bilanz!$BR251=PickLists!$S$6,Bilanz!$BX251=PickLists!$S$6),PickLists!$S$6,PickLists!$S$2),PickLists!$S$3),PickLists!$S$9)</f>
        <v>M1</v>
      </c>
      <c r="AH251" s="388"/>
      <c r="AI251" s="307" t="str">
        <f>IF(ISNUMBER($AH251),IF($AH251&gt;$AH$56,IF(OR(Bilanz!$BR251=PickLists!$S$6,Bilanz!$BX251=PickLists!$S$6),PickLists!$S$6,PickLists!$S$2),PickLists!$S$3),PickLists!$S$9)</f>
        <v>M1</v>
      </c>
      <c r="AJ251" s="233"/>
      <c r="AK251" s="234"/>
      <c r="AL251" s="234"/>
      <c r="AM251" s="234"/>
      <c r="AN251" s="234"/>
      <c r="AO251" s="234"/>
    </row>
    <row r="252" spans="1:41" x14ac:dyDescent="0.2">
      <c r="A252" s="324"/>
      <c r="B252" s="360">
        <v>35260</v>
      </c>
      <c r="C252" s="361">
        <v>0.27083333333333298</v>
      </c>
      <c r="D252" s="360">
        <f t="shared" si="3"/>
        <v>35261</v>
      </c>
      <c r="E252" s="361">
        <v>0.27083333333333298</v>
      </c>
      <c r="F252" s="455" t="s">
        <v>2179</v>
      </c>
      <c r="G252" s="74" t="s">
        <v>440</v>
      </c>
      <c r="H252" s="53"/>
      <c r="I252" s="38"/>
      <c r="J252" s="52"/>
      <c r="K252" s="236"/>
      <c r="L252" s="307" t="str">
        <f>IF(ISNUMBER(K252),PickLists!$S$2,PickLists!$S$9)</f>
        <v>M1</v>
      </c>
      <c r="M252" s="229"/>
      <c r="N252" s="285" t="str">
        <f>IF(Data!M252&gt;0,Data!M252*0.023,"")</f>
        <v/>
      </c>
      <c r="O252" s="307" t="str">
        <f>IF(ISTEXT($A252),PickLists!$S$2,PickLists!$S$9)</f>
        <v>M1</v>
      </c>
      <c r="P252" s="456"/>
      <c r="Q252" s="307" t="str">
        <f>IF(ISTEXT($A252),PickLists!$S$2,PickLists!$S$9)</f>
        <v>M1</v>
      </c>
      <c r="R252" s="229"/>
      <c r="S252" s="307" t="str">
        <f>IF(ISTEXT($A252),PickLists!$S$2,PickLists!$S$9)</f>
        <v>M1</v>
      </c>
      <c r="T252" s="389"/>
      <c r="U252" s="307" t="str">
        <f>IF(ISNUMBER($T252),IF($T252&gt;$T$56,IF(OR(Bilanz!$BR252=PickLists!$S$6,Bilanz!$BX252=PickLists!$S$6),PickLists!$S$6,PickLists!$S$2),PickLists!$S$3),PickLists!$S$9)</f>
        <v>M1</v>
      </c>
      <c r="V252" s="388"/>
      <c r="W252" s="307" t="str">
        <f>IF(ISNUMBER($V252),IF($V252&gt;$V$56,IF(OR(Bilanz!$BR252=PickLists!$S$6,Bilanz!$BX252=PickLists!$S$6),PickLists!$S$6,PickLists!$S$2),PickLists!$S$3),PickLists!$S$9)</f>
        <v>M1</v>
      </c>
      <c r="X252" s="389"/>
      <c r="Y252" s="307" t="str">
        <f>IF(ISNUMBER($X252),IF($X252&gt;$X$56,IF(OR(Bilanz!$BR252=PickLists!$S$6,Bilanz!$BX252=PickLists!$S$6),PickLists!$S$6,PickLists!$S$2),PickLists!$S$3),PickLists!$S$9)</f>
        <v>M1</v>
      </c>
      <c r="Z252" s="388"/>
      <c r="AA252" s="307" t="str">
        <f>IF(ISNUMBER($Z252),IF($Z252&gt;$Z$56,IF(OR(Bilanz!$BR252=PickLists!$S$6,Bilanz!$BX252=PickLists!$S$6),PickLists!$S$6,PickLists!$S$2),PickLists!$S$3),PickLists!$S$9)</f>
        <v>M1</v>
      </c>
      <c r="AB252" s="389"/>
      <c r="AC252" s="307" t="str">
        <f>IF(ISNUMBER($AB252),IF($AB252&gt;$AB$56,IF(OR(Bilanz!$BR252=PickLists!$S$6,Bilanz!$BX252=PickLists!$S$6),PickLists!$S$6,PickLists!$S$2),PickLists!$S$3),PickLists!$S$9)</f>
        <v>M1</v>
      </c>
      <c r="AD252" s="388"/>
      <c r="AE252" s="307" t="str">
        <f>IF(ISNUMBER($AD252),IF($AD252&gt;$AD$56,IF(OR(Bilanz!$BR252=PickLists!$S$6,Bilanz!$BX252=PickLists!$S$6),PickLists!$S$6,PickLists!$S$2),PickLists!$S$3),PickLists!$S$9)</f>
        <v>M1</v>
      </c>
      <c r="AF252" s="389"/>
      <c r="AG252" s="307" t="str">
        <f>IF(ISNUMBER($AF252),IF($AF252&gt;$AF$56,IF(OR(Bilanz!$BR252=PickLists!$S$6,Bilanz!$BX252=PickLists!$S$6),PickLists!$S$6,PickLists!$S$2),PickLists!$S$3),PickLists!$S$9)</f>
        <v>M1</v>
      </c>
      <c r="AH252" s="388"/>
      <c r="AI252" s="307" t="str">
        <f>IF(ISNUMBER($AH252),IF($AH252&gt;$AH$56,IF(OR(Bilanz!$BR252=PickLists!$S$6,Bilanz!$BX252=PickLists!$S$6),PickLists!$S$6,PickLists!$S$2),PickLists!$S$3),PickLists!$S$9)</f>
        <v>M1</v>
      </c>
      <c r="AJ252" s="233"/>
      <c r="AK252" s="234"/>
      <c r="AL252" s="234"/>
      <c r="AM252" s="234"/>
      <c r="AN252" s="234"/>
      <c r="AO252" s="234"/>
    </row>
    <row r="253" spans="1:41" x14ac:dyDescent="0.2">
      <c r="A253" s="324"/>
      <c r="B253" s="360">
        <v>35261</v>
      </c>
      <c r="C253" s="361">
        <v>0.27083333333333298</v>
      </c>
      <c r="D253" s="360">
        <f t="shared" si="3"/>
        <v>35262</v>
      </c>
      <c r="E253" s="361">
        <v>0.27083333333333298</v>
      </c>
      <c r="F253" s="455" t="s">
        <v>2179</v>
      </c>
      <c r="G253" s="74" t="s">
        <v>440</v>
      </c>
      <c r="H253" s="53"/>
      <c r="I253" s="38"/>
      <c r="J253" s="52"/>
      <c r="K253" s="236"/>
      <c r="L253" s="307" t="str">
        <f>IF(ISNUMBER(K253),PickLists!$S$2,PickLists!$S$9)</f>
        <v>M1</v>
      </c>
      <c r="M253" s="229"/>
      <c r="N253" s="285" t="str">
        <f>IF(Data!M253&gt;0,Data!M253*0.023,"")</f>
        <v/>
      </c>
      <c r="O253" s="307" t="str">
        <f>IF(ISTEXT($A253),PickLists!$S$2,PickLists!$S$9)</f>
        <v>M1</v>
      </c>
      <c r="P253" s="456"/>
      <c r="Q253" s="307" t="str">
        <f>IF(ISTEXT($A253),PickLists!$S$2,PickLists!$S$9)</f>
        <v>M1</v>
      </c>
      <c r="R253" s="229"/>
      <c r="S253" s="307" t="str">
        <f>IF(ISTEXT($A253),PickLists!$S$2,PickLists!$S$9)</f>
        <v>M1</v>
      </c>
      <c r="T253" s="389"/>
      <c r="U253" s="307" t="str">
        <f>IF(ISNUMBER($T253),IF($T253&gt;$T$56,IF(OR(Bilanz!$BR253=PickLists!$S$6,Bilanz!$BX253=PickLists!$S$6),PickLists!$S$6,PickLists!$S$2),PickLists!$S$3),PickLists!$S$9)</f>
        <v>M1</v>
      </c>
      <c r="V253" s="388"/>
      <c r="W253" s="307" t="str">
        <f>IF(ISNUMBER($V253),IF($V253&gt;$V$56,IF(OR(Bilanz!$BR253=PickLists!$S$6,Bilanz!$BX253=PickLists!$S$6),PickLists!$S$6,PickLists!$S$2),PickLists!$S$3),PickLists!$S$9)</f>
        <v>M1</v>
      </c>
      <c r="X253" s="389"/>
      <c r="Y253" s="307" t="str">
        <f>IF(ISNUMBER($X253),IF($X253&gt;$X$56,IF(OR(Bilanz!$BR253=PickLists!$S$6,Bilanz!$BX253=PickLists!$S$6),PickLists!$S$6,PickLists!$S$2),PickLists!$S$3),PickLists!$S$9)</f>
        <v>M1</v>
      </c>
      <c r="Z253" s="388"/>
      <c r="AA253" s="307" t="str">
        <f>IF(ISNUMBER($Z253),IF($Z253&gt;$Z$56,IF(OR(Bilanz!$BR253=PickLists!$S$6,Bilanz!$BX253=PickLists!$S$6),PickLists!$S$6,PickLists!$S$2),PickLists!$S$3),PickLists!$S$9)</f>
        <v>M1</v>
      </c>
      <c r="AB253" s="389"/>
      <c r="AC253" s="307" t="str">
        <f>IF(ISNUMBER($AB253),IF($AB253&gt;$AB$56,IF(OR(Bilanz!$BR253=PickLists!$S$6,Bilanz!$BX253=PickLists!$S$6),PickLists!$S$6,PickLists!$S$2),PickLists!$S$3),PickLists!$S$9)</f>
        <v>M1</v>
      </c>
      <c r="AD253" s="388"/>
      <c r="AE253" s="307" t="str">
        <f>IF(ISNUMBER($AD253),IF($AD253&gt;$AD$56,IF(OR(Bilanz!$BR253=PickLists!$S$6,Bilanz!$BX253=PickLists!$S$6),PickLists!$S$6,PickLists!$S$2),PickLists!$S$3),PickLists!$S$9)</f>
        <v>M1</v>
      </c>
      <c r="AF253" s="389"/>
      <c r="AG253" s="307" t="str">
        <f>IF(ISNUMBER($AF253),IF($AF253&gt;$AF$56,IF(OR(Bilanz!$BR253=PickLists!$S$6,Bilanz!$BX253=PickLists!$S$6),PickLists!$S$6,PickLists!$S$2),PickLists!$S$3),PickLists!$S$9)</f>
        <v>M1</v>
      </c>
      <c r="AH253" s="388"/>
      <c r="AI253" s="307" t="str">
        <f>IF(ISNUMBER($AH253),IF($AH253&gt;$AH$56,IF(OR(Bilanz!$BR253=PickLists!$S$6,Bilanz!$BX253=PickLists!$S$6),PickLists!$S$6,PickLists!$S$2),PickLists!$S$3),PickLists!$S$9)</f>
        <v>M1</v>
      </c>
      <c r="AJ253" s="233"/>
      <c r="AK253" s="234"/>
      <c r="AL253" s="234"/>
      <c r="AM253" s="234"/>
      <c r="AN253" s="234"/>
      <c r="AO253" s="234"/>
    </row>
    <row r="254" spans="1:41" x14ac:dyDescent="0.2">
      <c r="A254" s="324"/>
      <c r="B254" s="360">
        <v>35262</v>
      </c>
      <c r="C254" s="361">
        <v>0.27083333333333298</v>
      </c>
      <c r="D254" s="360">
        <f t="shared" si="3"/>
        <v>35263</v>
      </c>
      <c r="E254" s="361">
        <v>0.27083333333333298</v>
      </c>
      <c r="F254" s="455" t="s">
        <v>2179</v>
      </c>
      <c r="G254" s="74" t="s">
        <v>440</v>
      </c>
      <c r="H254" s="53"/>
      <c r="I254" s="38"/>
      <c r="J254" s="52"/>
      <c r="K254" s="236"/>
      <c r="L254" s="307" t="str">
        <f>IF(ISNUMBER(K254),PickLists!$S$2,PickLists!$S$9)</f>
        <v>M1</v>
      </c>
      <c r="M254" s="229"/>
      <c r="N254" s="285" t="str">
        <f>IF(Data!M254&gt;0,Data!M254*0.023,"")</f>
        <v/>
      </c>
      <c r="O254" s="307" t="str">
        <f>IF(ISTEXT($A254),PickLists!$S$2,PickLists!$S$9)</f>
        <v>M1</v>
      </c>
      <c r="P254" s="456"/>
      <c r="Q254" s="307" t="str">
        <f>IF(ISTEXT($A254),PickLists!$S$2,PickLists!$S$9)</f>
        <v>M1</v>
      </c>
      <c r="R254" s="229"/>
      <c r="S254" s="307" t="str">
        <f>IF(ISTEXT($A254),PickLists!$S$2,PickLists!$S$9)</f>
        <v>M1</v>
      </c>
      <c r="T254" s="389"/>
      <c r="U254" s="307" t="str">
        <f>IF(ISNUMBER($T254),IF($T254&gt;$T$56,IF(OR(Bilanz!$BR254=PickLists!$S$6,Bilanz!$BX254=PickLists!$S$6),PickLists!$S$6,PickLists!$S$2),PickLists!$S$3),PickLists!$S$9)</f>
        <v>M1</v>
      </c>
      <c r="V254" s="388"/>
      <c r="W254" s="307" t="str">
        <f>IF(ISNUMBER($V254),IF($V254&gt;$V$56,IF(OR(Bilanz!$BR254=PickLists!$S$6,Bilanz!$BX254=PickLists!$S$6),PickLists!$S$6,PickLists!$S$2),PickLists!$S$3),PickLists!$S$9)</f>
        <v>M1</v>
      </c>
      <c r="X254" s="389"/>
      <c r="Y254" s="307" t="str">
        <f>IF(ISNUMBER($X254),IF($X254&gt;$X$56,IF(OR(Bilanz!$BR254=PickLists!$S$6,Bilanz!$BX254=PickLists!$S$6),PickLists!$S$6,PickLists!$S$2),PickLists!$S$3),PickLists!$S$9)</f>
        <v>M1</v>
      </c>
      <c r="Z254" s="388"/>
      <c r="AA254" s="307" t="str">
        <f>IF(ISNUMBER($Z254),IF($Z254&gt;$Z$56,IF(OR(Bilanz!$BR254=PickLists!$S$6,Bilanz!$BX254=PickLists!$S$6),PickLists!$S$6,PickLists!$S$2),PickLists!$S$3),PickLists!$S$9)</f>
        <v>M1</v>
      </c>
      <c r="AB254" s="389"/>
      <c r="AC254" s="307" t="str">
        <f>IF(ISNUMBER($AB254),IF($AB254&gt;$AB$56,IF(OR(Bilanz!$BR254=PickLists!$S$6,Bilanz!$BX254=PickLists!$S$6),PickLists!$S$6,PickLists!$S$2),PickLists!$S$3),PickLists!$S$9)</f>
        <v>M1</v>
      </c>
      <c r="AD254" s="388"/>
      <c r="AE254" s="307" t="str">
        <f>IF(ISNUMBER($AD254),IF($AD254&gt;$AD$56,IF(OR(Bilanz!$BR254=PickLists!$S$6,Bilanz!$BX254=PickLists!$S$6),PickLists!$S$6,PickLists!$S$2),PickLists!$S$3),PickLists!$S$9)</f>
        <v>M1</v>
      </c>
      <c r="AF254" s="389"/>
      <c r="AG254" s="307" t="str">
        <f>IF(ISNUMBER($AF254),IF($AF254&gt;$AF$56,IF(OR(Bilanz!$BR254=PickLists!$S$6,Bilanz!$BX254=PickLists!$S$6),PickLists!$S$6,PickLists!$S$2),PickLists!$S$3),PickLists!$S$9)</f>
        <v>M1</v>
      </c>
      <c r="AH254" s="388"/>
      <c r="AI254" s="307" t="str">
        <f>IF(ISNUMBER($AH254),IF($AH254&gt;$AH$56,IF(OR(Bilanz!$BR254=PickLists!$S$6,Bilanz!$BX254=PickLists!$S$6),PickLists!$S$6,PickLists!$S$2),PickLists!$S$3),PickLists!$S$9)</f>
        <v>M1</v>
      </c>
      <c r="AJ254" s="233"/>
      <c r="AK254" s="234"/>
      <c r="AL254" s="234"/>
      <c r="AM254" s="234"/>
      <c r="AN254" s="234"/>
      <c r="AO254" s="234"/>
    </row>
    <row r="255" spans="1:41" x14ac:dyDescent="0.2">
      <c r="A255" s="324"/>
      <c r="B255" s="360">
        <v>35263</v>
      </c>
      <c r="C255" s="361">
        <v>0.27083333333333298</v>
      </c>
      <c r="D255" s="360">
        <f t="shared" si="3"/>
        <v>35264</v>
      </c>
      <c r="E255" s="361">
        <v>0.27083333333333298</v>
      </c>
      <c r="F255" s="455" t="s">
        <v>2179</v>
      </c>
      <c r="G255" s="74" t="s">
        <v>440</v>
      </c>
      <c r="H255" s="53"/>
      <c r="I255" s="38"/>
      <c r="J255" s="52"/>
      <c r="K255" s="236"/>
      <c r="L255" s="307" t="str">
        <f>IF(ISNUMBER(K255),PickLists!$S$2,PickLists!$S$9)</f>
        <v>M1</v>
      </c>
      <c r="M255" s="229"/>
      <c r="N255" s="285" t="str">
        <f>IF(Data!M255&gt;0,Data!M255*0.023,"")</f>
        <v/>
      </c>
      <c r="O255" s="307" t="str">
        <f>IF(ISTEXT($A255),PickLists!$S$2,PickLists!$S$9)</f>
        <v>M1</v>
      </c>
      <c r="P255" s="456"/>
      <c r="Q255" s="307" t="str">
        <f>IF(ISTEXT($A255),PickLists!$S$2,PickLists!$S$9)</f>
        <v>M1</v>
      </c>
      <c r="R255" s="229"/>
      <c r="S255" s="307" t="str">
        <f>IF(ISTEXT($A255),PickLists!$S$2,PickLists!$S$9)</f>
        <v>M1</v>
      </c>
      <c r="T255" s="389"/>
      <c r="U255" s="307" t="str">
        <f>IF(ISNUMBER($T255),IF($T255&gt;$T$56,IF(OR(Bilanz!$BR255=PickLists!$S$6,Bilanz!$BX255=PickLists!$S$6),PickLists!$S$6,PickLists!$S$2),PickLists!$S$3),PickLists!$S$9)</f>
        <v>M1</v>
      </c>
      <c r="V255" s="388"/>
      <c r="W255" s="307" t="str">
        <f>IF(ISNUMBER($V255),IF($V255&gt;$V$56,IF(OR(Bilanz!$BR255=PickLists!$S$6,Bilanz!$BX255=PickLists!$S$6),PickLists!$S$6,PickLists!$S$2),PickLists!$S$3),PickLists!$S$9)</f>
        <v>M1</v>
      </c>
      <c r="X255" s="389"/>
      <c r="Y255" s="307" t="str">
        <f>IF(ISNUMBER($X255),IF($X255&gt;$X$56,IF(OR(Bilanz!$BR255=PickLists!$S$6,Bilanz!$BX255=PickLists!$S$6),PickLists!$S$6,PickLists!$S$2),PickLists!$S$3),PickLists!$S$9)</f>
        <v>M1</v>
      </c>
      <c r="Z255" s="388"/>
      <c r="AA255" s="307" t="str">
        <f>IF(ISNUMBER($Z255),IF($Z255&gt;$Z$56,IF(OR(Bilanz!$BR255=PickLists!$S$6,Bilanz!$BX255=PickLists!$S$6),PickLists!$S$6,PickLists!$S$2),PickLists!$S$3),PickLists!$S$9)</f>
        <v>M1</v>
      </c>
      <c r="AB255" s="389"/>
      <c r="AC255" s="307" t="str">
        <f>IF(ISNUMBER($AB255),IF($AB255&gt;$AB$56,IF(OR(Bilanz!$BR255=PickLists!$S$6,Bilanz!$BX255=PickLists!$S$6),PickLists!$S$6,PickLists!$S$2),PickLists!$S$3),PickLists!$S$9)</f>
        <v>M1</v>
      </c>
      <c r="AD255" s="388"/>
      <c r="AE255" s="307" t="str">
        <f>IF(ISNUMBER($AD255),IF($AD255&gt;$AD$56,IF(OR(Bilanz!$BR255=PickLists!$S$6,Bilanz!$BX255=PickLists!$S$6),PickLists!$S$6,PickLists!$S$2),PickLists!$S$3),PickLists!$S$9)</f>
        <v>M1</v>
      </c>
      <c r="AF255" s="389"/>
      <c r="AG255" s="307" t="str">
        <f>IF(ISNUMBER($AF255),IF($AF255&gt;$AF$56,IF(OR(Bilanz!$BR255=PickLists!$S$6,Bilanz!$BX255=PickLists!$S$6),PickLists!$S$6,PickLists!$S$2),PickLists!$S$3),PickLists!$S$9)</f>
        <v>M1</v>
      </c>
      <c r="AH255" s="388"/>
      <c r="AI255" s="307" t="str">
        <f>IF(ISNUMBER($AH255),IF($AH255&gt;$AH$56,IF(OR(Bilanz!$BR255=PickLists!$S$6,Bilanz!$BX255=PickLists!$S$6),PickLists!$S$6,PickLists!$S$2),PickLists!$S$3),PickLists!$S$9)</f>
        <v>M1</v>
      </c>
      <c r="AJ255" s="233"/>
      <c r="AK255" s="234"/>
      <c r="AL255" s="234"/>
      <c r="AM255" s="234"/>
      <c r="AN255" s="234"/>
      <c r="AO255" s="234"/>
    </row>
    <row r="256" spans="1:41" x14ac:dyDescent="0.2">
      <c r="A256" s="324"/>
      <c r="B256" s="360">
        <v>35264</v>
      </c>
      <c r="C256" s="361">
        <v>0.27083333333333298</v>
      </c>
      <c r="D256" s="360">
        <f t="shared" si="3"/>
        <v>35265</v>
      </c>
      <c r="E256" s="361">
        <v>0.27083333333333298</v>
      </c>
      <c r="F256" s="455" t="s">
        <v>2179</v>
      </c>
      <c r="G256" s="74" t="s">
        <v>440</v>
      </c>
      <c r="H256" s="53"/>
      <c r="I256" s="38"/>
      <c r="J256" s="52"/>
      <c r="K256" s="236"/>
      <c r="L256" s="307" t="str">
        <f>IF(ISNUMBER(K256),PickLists!$S$2,PickLists!$S$9)</f>
        <v>M1</v>
      </c>
      <c r="M256" s="229"/>
      <c r="N256" s="285" t="str">
        <f>IF(Data!M256&gt;0,Data!M256*0.023,"")</f>
        <v/>
      </c>
      <c r="O256" s="307" t="str">
        <f>IF(ISTEXT($A256),PickLists!$S$2,PickLists!$S$9)</f>
        <v>M1</v>
      </c>
      <c r="P256" s="456"/>
      <c r="Q256" s="307" t="str">
        <f>IF(ISTEXT($A256),PickLists!$S$2,PickLists!$S$9)</f>
        <v>M1</v>
      </c>
      <c r="R256" s="229"/>
      <c r="S256" s="307" t="str">
        <f>IF(ISTEXT($A256),PickLists!$S$2,PickLists!$S$9)</f>
        <v>M1</v>
      </c>
      <c r="T256" s="389"/>
      <c r="U256" s="307" t="str">
        <f>IF(ISNUMBER($T256),IF($T256&gt;$T$56,IF(OR(Bilanz!$BR256=PickLists!$S$6,Bilanz!$BX256=PickLists!$S$6),PickLists!$S$6,PickLists!$S$2),PickLists!$S$3),PickLists!$S$9)</f>
        <v>M1</v>
      </c>
      <c r="V256" s="388"/>
      <c r="W256" s="307" t="str">
        <f>IF(ISNUMBER($V256),IF($V256&gt;$V$56,IF(OR(Bilanz!$BR256=PickLists!$S$6,Bilanz!$BX256=PickLists!$S$6),PickLists!$S$6,PickLists!$S$2),PickLists!$S$3),PickLists!$S$9)</f>
        <v>M1</v>
      </c>
      <c r="X256" s="389"/>
      <c r="Y256" s="307" t="str">
        <f>IF(ISNUMBER($X256),IF($X256&gt;$X$56,IF(OR(Bilanz!$BR256=PickLists!$S$6,Bilanz!$BX256=PickLists!$S$6),PickLists!$S$6,PickLists!$S$2),PickLists!$S$3),PickLists!$S$9)</f>
        <v>M1</v>
      </c>
      <c r="Z256" s="388"/>
      <c r="AA256" s="307" t="str">
        <f>IF(ISNUMBER($Z256),IF($Z256&gt;$Z$56,IF(OR(Bilanz!$BR256=PickLists!$S$6,Bilanz!$BX256=PickLists!$S$6),PickLists!$S$6,PickLists!$S$2),PickLists!$S$3),PickLists!$S$9)</f>
        <v>M1</v>
      </c>
      <c r="AB256" s="389"/>
      <c r="AC256" s="307" t="str">
        <f>IF(ISNUMBER($AB256),IF($AB256&gt;$AB$56,IF(OR(Bilanz!$BR256=PickLists!$S$6,Bilanz!$BX256=PickLists!$S$6),PickLists!$S$6,PickLists!$S$2),PickLists!$S$3),PickLists!$S$9)</f>
        <v>M1</v>
      </c>
      <c r="AD256" s="388"/>
      <c r="AE256" s="307" t="str">
        <f>IF(ISNUMBER($AD256),IF($AD256&gt;$AD$56,IF(OR(Bilanz!$BR256=PickLists!$S$6,Bilanz!$BX256=PickLists!$S$6),PickLists!$S$6,PickLists!$S$2),PickLists!$S$3),PickLists!$S$9)</f>
        <v>M1</v>
      </c>
      <c r="AF256" s="389"/>
      <c r="AG256" s="307" t="str">
        <f>IF(ISNUMBER($AF256),IF($AF256&gt;$AF$56,IF(OR(Bilanz!$BR256=PickLists!$S$6,Bilanz!$BX256=PickLists!$S$6),PickLists!$S$6,PickLists!$S$2),PickLists!$S$3),PickLists!$S$9)</f>
        <v>M1</v>
      </c>
      <c r="AH256" s="388"/>
      <c r="AI256" s="307" t="str">
        <f>IF(ISNUMBER($AH256),IF($AH256&gt;$AH$56,IF(OR(Bilanz!$BR256=PickLists!$S$6,Bilanz!$BX256=PickLists!$S$6),PickLists!$S$6,PickLists!$S$2),PickLists!$S$3),PickLists!$S$9)</f>
        <v>M1</v>
      </c>
      <c r="AJ256" s="233"/>
      <c r="AK256" s="234"/>
      <c r="AL256" s="234"/>
      <c r="AM256" s="234"/>
      <c r="AN256" s="234"/>
      <c r="AO256" s="234"/>
    </row>
    <row r="257" spans="1:41" x14ac:dyDescent="0.2">
      <c r="A257" s="324"/>
      <c r="B257" s="360">
        <v>35265</v>
      </c>
      <c r="C257" s="361">
        <v>0.27083333333333298</v>
      </c>
      <c r="D257" s="360">
        <f t="shared" si="3"/>
        <v>35266</v>
      </c>
      <c r="E257" s="361">
        <v>0.27083333333333298</v>
      </c>
      <c r="F257" s="455" t="s">
        <v>2179</v>
      </c>
      <c r="G257" s="74" t="s">
        <v>440</v>
      </c>
      <c r="H257" s="53"/>
      <c r="I257" s="38"/>
      <c r="J257" s="52"/>
      <c r="K257" s="236"/>
      <c r="L257" s="307" t="str">
        <f>IF(ISNUMBER(K257),PickLists!$S$2,PickLists!$S$9)</f>
        <v>M1</v>
      </c>
      <c r="M257" s="229"/>
      <c r="N257" s="285" t="str">
        <f>IF(Data!M257&gt;0,Data!M257*0.023,"")</f>
        <v/>
      </c>
      <c r="O257" s="307" t="str">
        <f>IF(ISTEXT($A257),PickLists!$S$2,PickLists!$S$9)</f>
        <v>M1</v>
      </c>
      <c r="P257" s="456"/>
      <c r="Q257" s="307" t="str">
        <f>IF(ISTEXT($A257),PickLists!$S$2,PickLists!$S$9)</f>
        <v>M1</v>
      </c>
      <c r="R257" s="229"/>
      <c r="S257" s="307" t="str">
        <f>IF(ISTEXT($A257),PickLists!$S$2,PickLists!$S$9)</f>
        <v>M1</v>
      </c>
      <c r="T257" s="389"/>
      <c r="U257" s="307" t="str">
        <f>IF(ISNUMBER($T257),IF($T257&gt;$T$56,IF(OR(Bilanz!$BR257=PickLists!$S$6,Bilanz!$BX257=PickLists!$S$6),PickLists!$S$6,PickLists!$S$2),PickLists!$S$3),PickLists!$S$9)</f>
        <v>M1</v>
      </c>
      <c r="V257" s="388"/>
      <c r="W257" s="307" t="str">
        <f>IF(ISNUMBER($V257),IF($V257&gt;$V$56,IF(OR(Bilanz!$BR257=PickLists!$S$6,Bilanz!$BX257=PickLists!$S$6),PickLists!$S$6,PickLists!$S$2),PickLists!$S$3),PickLists!$S$9)</f>
        <v>M1</v>
      </c>
      <c r="X257" s="389"/>
      <c r="Y257" s="307" t="str">
        <f>IF(ISNUMBER($X257),IF($X257&gt;$X$56,IF(OR(Bilanz!$BR257=PickLists!$S$6,Bilanz!$BX257=PickLists!$S$6),PickLists!$S$6,PickLists!$S$2),PickLists!$S$3),PickLists!$S$9)</f>
        <v>M1</v>
      </c>
      <c r="Z257" s="388"/>
      <c r="AA257" s="307" t="str">
        <f>IF(ISNUMBER($Z257),IF($Z257&gt;$Z$56,IF(OR(Bilanz!$BR257=PickLists!$S$6,Bilanz!$BX257=PickLists!$S$6),PickLists!$S$6,PickLists!$S$2),PickLists!$S$3),PickLists!$S$9)</f>
        <v>M1</v>
      </c>
      <c r="AB257" s="389"/>
      <c r="AC257" s="307" t="str">
        <f>IF(ISNUMBER($AB257),IF($AB257&gt;$AB$56,IF(OR(Bilanz!$BR257=PickLists!$S$6,Bilanz!$BX257=PickLists!$S$6),PickLists!$S$6,PickLists!$S$2),PickLists!$S$3),PickLists!$S$9)</f>
        <v>M1</v>
      </c>
      <c r="AD257" s="388"/>
      <c r="AE257" s="307" t="str">
        <f>IF(ISNUMBER($AD257),IF($AD257&gt;$AD$56,IF(OR(Bilanz!$BR257=PickLists!$S$6,Bilanz!$BX257=PickLists!$S$6),PickLists!$S$6,PickLists!$S$2),PickLists!$S$3),PickLists!$S$9)</f>
        <v>M1</v>
      </c>
      <c r="AF257" s="389"/>
      <c r="AG257" s="307" t="str">
        <f>IF(ISNUMBER($AF257),IF($AF257&gt;$AF$56,IF(OR(Bilanz!$BR257=PickLists!$S$6,Bilanz!$BX257=PickLists!$S$6),PickLists!$S$6,PickLists!$S$2),PickLists!$S$3),PickLists!$S$9)</f>
        <v>M1</v>
      </c>
      <c r="AH257" s="388"/>
      <c r="AI257" s="307" t="str">
        <f>IF(ISNUMBER($AH257),IF($AH257&gt;$AH$56,IF(OR(Bilanz!$BR257=PickLists!$S$6,Bilanz!$BX257=PickLists!$S$6),PickLists!$S$6,PickLists!$S$2),PickLists!$S$3),PickLists!$S$9)</f>
        <v>M1</v>
      </c>
      <c r="AJ257" s="234"/>
      <c r="AL257" s="234"/>
      <c r="AM257" s="234"/>
      <c r="AN257" s="234"/>
      <c r="AO257" s="234"/>
    </row>
    <row r="258" spans="1:41" x14ac:dyDescent="0.2">
      <c r="A258" s="324"/>
      <c r="B258" s="360">
        <v>35266</v>
      </c>
      <c r="C258" s="361">
        <v>0.27083333333333298</v>
      </c>
      <c r="D258" s="360">
        <f t="shared" si="3"/>
        <v>35267</v>
      </c>
      <c r="E258" s="361">
        <v>0.27083333333333298</v>
      </c>
      <c r="F258" s="455" t="s">
        <v>2179</v>
      </c>
      <c r="G258" s="74" t="s">
        <v>440</v>
      </c>
      <c r="H258" s="53"/>
      <c r="I258" s="38"/>
      <c r="J258" s="52"/>
      <c r="K258" s="236"/>
      <c r="L258" s="307" t="str">
        <f>IF(ISNUMBER(K258),PickLists!$S$2,PickLists!$S$9)</f>
        <v>M1</v>
      </c>
      <c r="M258" s="229"/>
      <c r="N258" s="285" t="str">
        <f>IF(Data!M258&gt;0,Data!M258*0.023,"")</f>
        <v/>
      </c>
      <c r="O258" s="307" t="str">
        <f>IF(ISTEXT($A258),PickLists!$S$2,PickLists!$S$9)</f>
        <v>M1</v>
      </c>
      <c r="P258" s="456"/>
      <c r="Q258" s="307" t="str">
        <f>IF(ISTEXT($A258),PickLists!$S$2,PickLists!$S$9)</f>
        <v>M1</v>
      </c>
      <c r="R258" s="229"/>
      <c r="S258" s="307" t="str">
        <f>IF(ISTEXT($A258),PickLists!$S$2,PickLists!$S$9)</f>
        <v>M1</v>
      </c>
      <c r="T258" s="389"/>
      <c r="U258" s="307" t="str">
        <f>IF(ISNUMBER($T258),IF($T258&gt;$T$56,IF(OR(Bilanz!$BR258=PickLists!$S$6,Bilanz!$BX258=PickLists!$S$6),PickLists!$S$6,PickLists!$S$2),PickLists!$S$3),PickLists!$S$9)</f>
        <v>M1</v>
      </c>
      <c r="V258" s="388"/>
      <c r="W258" s="307" t="str">
        <f>IF(ISNUMBER($V258),IF($V258&gt;$V$56,IF(OR(Bilanz!$BR258=PickLists!$S$6,Bilanz!$BX258=PickLists!$S$6),PickLists!$S$6,PickLists!$S$2),PickLists!$S$3),PickLists!$S$9)</f>
        <v>M1</v>
      </c>
      <c r="X258" s="389"/>
      <c r="Y258" s="307" t="str">
        <f>IF(ISNUMBER($X258),IF($X258&gt;$X$56,IF(OR(Bilanz!$BR258=PickLists!$S$6,Bilanz!$BX258=PickLists!$S$6),PickLists!$S$6,PickLists!$S$2),PickLists!$S$3),PickLists!$S$9)</f>
        <v>M1</v>
      </c>
      <c r="Z258" s="388"/>
      <c r="AA258" s="307" t="str">
        <f>IF(ISNUMBER($Z258),IF($Z258&gt;$Z$56,IF(OR(Bilanz!$BR258=PickLists!$S$6,Bilanz!$BX258=PickLists!$S$6),PickLists!$S$6,PickLists!$S$2),PickLists!$S$3),PickLists!$S$9)</f>
        <v>M1</v>
      </c>
      <c r="AB258" s="389"/>
      <c r="AC258" s="307" t="str">
        <f>IF(ISNUMBER($AB258),IF($AB258&gt;$AB$56,IF(OR(Bilanz!$BR258=PickLists!$S$6,Bilanz!$BX258=PickLists!$S$6),PickLists!$S$6,PickLists!$S$2),PickLists!$S$3),PickLists!$S$9)</f>
        <v>M1</v>
      </c>
      <c r="AD258" s="388"/>
      <c r="AE258" s="307" t="str">
        <f>IF(ISNUMBER($AD258),IF($AD258&gt;$AD$56,IF(OR(Bilanz!$BR258=PickLists!$S$6,Bilanz!$BX258=PickLists!$S$6),PickLists!$S$6,PickLists!$S$2),PickLists!$S$3),PickLists!$S$9)</f>
        <v>M1</v>
      </c>
      <c r="AF258" s="389"/>
      <c r="AG258" s="307" t="str">
        <f>IF(ISNUMBER($AF258),IF($AF258&gt;$AF$56,IF(OR(Bilanz!$BR258=PickLists!$S$6,Bilanz!$BX258=PickLists!$S$6),PickLists!$S$6,PickLists!$S$2),PickLists!$S$3),PickLists!$S$9)</f>
        <v>M1</v>
      </c>
      <c r="AH258" s="388"/>
      <c r="AI258" s="307" t="str">
        <f>IF(ISNUMBER($AH258),IF($AH258&gt;$AH$56,IF(OR(Bilanz!$BR258=PickLists!$S$6,Bilanz!$BX258=PickLists!$S$6),PickLists!$S$6,PickLists!$S$2),PickLists!$S$3),PickLists!$S$9)</f>
        <v>M1</v>
      </c>
      <c r="AJ258" s="233"/>
      <c r="AK258" s="234"/>
      <c r="AL258" s="234"/>
      <c r="AM258" s="234"/>
      <c r="AN258" s="234"/>
      <c r="AO258" s="234"/>
    </row>
    <row r="259" spans="1:41" x14ac:dyDescent="0.2">
      <c r="A259" s="324"/>
      <c r="B259" s="360">
        <v>35267</v>
      </c>
      <c r="C259" s="361">
        <v>0.27083333333333298</v>
      </c>
      <c r="D259" s="360">
        <f t="shared" si="3"/>
        <v>35268</v>
      </c>
      <c r="E259" s="361">
        <v>0.27083333333333298</v>
      </c>
      <c r="F259" s="455" t="s">
        <v>2179</v>
      </c>
      <c r="G259" s="74" t="s">
        <v>440</v>
      </c>
      <c r="H259" s="53"/>
      <c r="I259" s="38"/>
      <c r="J259" s="52"/>
      <c r="K259" s="236"/>
      <c r="L259" s="307" t="str">
        <f>IF(ISNUMBER(K259),PickLists!$S$2,PickLists!$S$9)</f>
        <v>M1</v>
      </c>
      <c r="M259" s="229"/>
      <c r="N259" s="285" t="str">
        <f>IF(Data!M259&gt;0,Data!M259*0.023,"")</f>
        <v/>
      </c>
      <c r="O259" s="307" t="str">
        <f>IF(ISTEXT($A259),PickLists!$S$2,PickLists!$S$9)</f>
        <v>M1</v>
      </c>
      <c r="P259" s="456"/>
      <c r="Q259" s="307" t="str">
        <f>IF(ISTEXT($A259),PickLists!$S$2,PickLists!$S$9)</f>
        <v>M1</v>
      </c>
      <c r="R259" s="229"/>
      <c r="S259" s="307" t="str">
        <f>IF(ISTEXT($A259),PickLists!$S$2,PickLists!$S$9)</f>
        <v>M1</v>
      </c>
      <c r="T259" s="389"/>
      <c r="U259" s="307" t="str">
        <f>IF(ISNUMBER($T259),IF($T259&gt;$T$56,IF(OR(Bilanz!$BR259=PickLists!$S$6,Bilanz!$BX259=PickLists!$S$6),PickLists!$S$6,PickLists!$S$2),PickLists!$S$3),PickLists!$S$9)</f>
        <v>M1</v>
      </c>
      <c r="V259" s="388"/>
      <c r="W259" s="307" t="str">
        <f>IF(ISNUMBER($V259),IF($V259&gt;$V$56,IF(OR(Bilanz!$BR259=PickLists!$S$6,Bilanz!$BX259=PickLists!$S$6),PickLists!$S$6,PickLists!$S$2),PickLists!$S$3),PickLists!$S$9)</f>
        <v>M1</v>
      </c>
      <c r="X259" s="389"/>
      <c r="Y259" s="307" t="str">
        <f>IF(ISNUMBER($X259),IF($X259&gt;$X$56,IF(OR(Bilanz!$BR259=PickLists!$S$6,Bilanz!$BX259=PickLists!$S$6),PickLists!$S$6,PickLists!$S$2),PickLists!$S$3),PickLists!$S$9)</f>
        <v>M1</v>
      </c>
      <c r="Z259" s="388"/>
      <c r="AA259" s="307" t="str">
        <f>IF(ISNUMBER($Z259),IF($Z259&gt;$Z$56,IF(OR(Bilanz!$BR259=PickLists!$S$6,Bilanz!$BX259=PickLists!$S$6),PickLists!$S$6,PickLists!$S$2),PickLists!$S$3),PickLists!$S$9)</f>
        <v>M1</v>
      </c>
      <c r="AB259" s="389"/>
      <c r="AC259" s="307" t="str">
        <f>IF(ISNUMBER($AB259),IF($AB259&gt;$AB$56,IF(OR(Bilanz!$BR259=PickLists!$S$6,Bilanz!$BX259=PickLists!$S$6),PickLists!$S$6,PickLists!$S$2),PickLists!$S$3),PickLists!$S$9)</f>
        <v>M1</v>
      </c>
      <c r="AD259" s="388"/>
      <c r="AE259" s="307" t="str">
        <f>IF(ISNUMBER($AD259),IF($AD259&gt;$AD$56,IF(OR(Bilanz!$BR259=PickLists!$S$6,Bilanz!$BX259=PickLists!$S$6),PickLists!$S$6,PickLists!$S$2),PickLists!$S$3),PickLists!$S$9)</f>
        <v>M1</v>
      </c>
      <c r="AF259" s="389"/>
      <c r="AG259" s="307" t="str">
        <f>IF(ISNUMBER($AF259),IF($AF259&gt;$AF$56,IF(OR(Bilanz!$BR259=PickLists!$S$6,Bilanz!$BX259=PickLists!$S$6),PickLists!$S$6,PickLists!$S$2),PickLists!$S$3),PickLists!$S$9)</f>
        <v>M1</v>
      </c>
      <c r="AH259" s="388"/>
      <c r="AI259" s="307" t="str">
        <f>IF(ISNUMBER($AH259),IF($AH259&gt;$AH$56,IF(OR(Bilanz!$BR259=PickLists!$S$6,Bilanz!$BX259=PickLists!$S$6),PickLists!$S$6,PickLists!$S$2),PickLists!$S$3),PickLists!$S$9)</f>
        <v>M1</v>
      </c>
      <c r="AJ259" s="233"/>
      <c r="AK259" s="234"/>
      <c r="AL259" s="234"/>
      <c r="AM259" s="234"/>
      <c r="AN259" s="234"/>
      <c r="AO259" s="234"/>
    </row>
    <row r="260" spans="1:41" x14ac:dyDescent="0.2">
      <c r="A260" s="324"/>
      <c r="B260" s="360">
        <v>35268</v>
      </c>
      <c r="C260" s="361">
        <v>0.27083333333333298</v>
      </c>
      <c r="D260" s="360">
        <f t="shared" si="3"/>
        <v>35269</v>
      </c>
      <c r="E260" s="361">
        <v>0.27083333333333298</v>
      </c>
      <c r="F260" s="455" t="s">
        <v>2179</v>
      </c>
      <c r="G260" s="74" t="s">
        <v>440</v>
      </c>
      <c r="H260" s="53"/>
      <c r="I260" s="38"/>
      <c r="J260" s="52"/>
      <c r="K260" s="236"/>
      <c r="L260" s="307" t="str">
        <f>IF(ISNUMBER(K260),PickLists!$S$2,PickLists!$S$9)</f>
        <v>M1</v>
      </c>
      <c r="M260" s="229"/>
      <c r="N260" s="285" t="str">
        <f>IF(Data!M260&gt;0,Data!M260*0.023,"")</f>
        <v/>
      </c>
      <c r="O260" s="307" t="str">
        <f>IF(ISTEXT($A260),PickLists!$S$2,PickLists!$S$9)</f>
        <v>M1</v>
      </c>
      <c r="P260" s="456"/>
      <c r="Q260" s="307" t="str">
        <f>IF(ISTEXT($A260),PickLists!$S$2,PickLists!$S$9)</f>
        <v>M1</v>
      </c>
      <c r="R260" s="229"/>
      <c r="S260" s="307" t="str">
        <f>IF(ISTEXT($A260),PickLists!$S$2,PickLists!$S$9)</f>
        <v>M1</v>
      </c>
      <c r="T260" s="389"/>
      <c r="U260" s="307" t="str">
        <f>IF(ISNUMBER($T260),IF($T260&gt;$T$56,IF(OR(Bilanz!$BR260=PickLists!$S$6,Bilanz!$BX260=PickLists!$S$6),PickLists!$S$6,PickLists!$S$2),PickLists!$S$3),PickLists!$S$9)</f>
        <v>M1</v>
      </c>
      <c r="V260" s="388"/>
      <c r="W260" s="307" t="str">
        <f>IF(ISNUMBER($V260),IF($V260&gt;$V$56,IF(OR(Bilanz!$BR260=PickLists!$S$6,Bilanz!$BX260=PickLists!$S$6),PickLists!$S$6,PickLists!$S$2),PickLists!$S$3),PickLists!$S$9)</f>
        <v>M1</v>
      </c>
      <c r="X260" s="389"/>
      <c r="Y260" s="307" t="str">
        <f>IF(ISNUMBER($X260),IF($X260&gt;$X$56,IF(OR(Bilanz!$BR260=PickLists!$S$6,Bilanz!$BX260=PickLists!$S$6),PickLists!$S$6,PickLists!$S$2),PickLists!$S$3),PickLists!$S$9)</f>
        <v>M1</v>
      </c>
      <c r="Z260" s="388"/>
      <c r="AA260" s="307" t="str">
        <f>IF(ISNUMBER($Z260),IF($Z260&gt;$Z$56,IF(OR(Bilanz!$BR260=PickLists!$S$6,Bilanz!$BX260=PickLists!$S$6),PickLists!$S$6,PickLists!$S$2),PickLists!$S$3),PickLists!$S$9)</f>
        <v>M1</v>
      </c>
      <c r="AB260" s="389"/>
      <c r="AC260" s="307" t="str">
        <f>IF(ISNUMBER($AB260),IF($AB260&gt;$AB$56,IF(OR(Bilanz!$BR260=PickLists!$S$6,Bilanz!$BX260=PickLists!$S$6),PickLists!$S$6,PickLists!$S$2),PickLists!$S$3),PickLists!$S$9)</f>
        <v>M1</v>
      </c>
      <c r="AD260" s="388"/>
      <c r="AE260" s="307" t="str">
        <f>IF(ISNUMBER($AD260),IF($AD260&gt;$AD$56,IF(OR(Bilanz!$BR260=PickLists!$S$6,Bilanz!$BX260=PickLists!$S$6),PickLists!$S$6,PickLists!$S$2),PickLists!$S$3),PickLists!$S$9)</f>
        <v>M1</v>
      </c>
      <c r="AF260" s="389"/>
      <c r="AG260" s="307" t="str">
        <f>IF(ISNUMBER($AF260),IF($AF260&gt;$AF$56,IF(OR(Bilanz!$BR260=PickLists!$S$6,Bilanz!$BX260=PickLists!$S$6),PickLists!$S$6,PickLists!$S$2),PickLists!$S$3),PickLists!$S$9)</f>
        <v>M1</v>
      </c>
      <c r="AH260" s="388"/>
      <c r="AI260" s="307" t="str">
        <f>IF(ISNUMBER($AH260),IF($AH260&gt;$AH$56,IF(OR(Bilanz!$BR260=PickLists!$S$6,Bilanz!$BX260=PickLists!$S$6),PickLists!$S$6,PickLists!$S$2),PickLists!$S$3),PickLists!$S$9)</f>
        <v>M1</v>
      </c>
      <c r="AJ260" s="233"/>
      <c r="AK260" s="234"/>
      <c r="AL260" s="234"/>
      <c r="AM260" s="234"/>
      <c r="AN260" s="234"/>
      <c r="AO260" s="234"/>
    </row>
    <row r="261" spans="1:41" x14ac:dyDescent="0.2">
      <c r="A261" s="324" t="s">
        <v>1497</v>
      </c>
      <c r="B261" s="360">
        <v>35269</v>
      </c>
      <c r="C261" s="361">
        <v>0.27083333333333298</v>
      </c>
      <c r="D261" s="360">
        <f t="shared" si="3"/>
        <v>35270</v>
      </c>
      <c r="E261" s="361">
        <v>0.27083333333333298</v>
      </c>
      <c r="F261" s="455" t="s">
        <v>2179</v>
      </c>
      <c r="G261" s="74" t="s">
        <v>507</v>
      </c>
      <c r="H261" s="53" t="s">
        <v>508</v>
      </c>
      <c r="I261" s="38"/>
      <c r="J261" s="52"/>
      <c r="K261" s="236">
        <v>3.9</v>
      </c>
      <c r="L261" s="307" t="str">
        <f>IF(ISNUMBER(K261),PickLists!$S$2,PickLists!$S$9)</f>
        <v>V0</v>
      </c>
      <c r="M261" s="229">
        <v>171.7</v>
      </c>
      <c r="N261" s="285">
        <f>IF(Data!M261&gt;0,Data!M261*0.023,"")</f>
        <v>3.9490999999999996</v>
      </c>
      <c r="O261" s="307" t="str">
        <f>IF(ISTEXT($A261),PickLists!$S$2,PickLists!$S$9)</f>
        <v>V0</v>
      </c>
      <c r="P261" s="456">
        <v>4.87</v>
      </c>
      <c r="Q261" s="307" t="str">
        <f>IF(ISTEXT($A261),PickLists!$S$2,PickLists!$S$9)</f>
        <v>V0</v>
      </c>
      <c r="R261" s="229">
        <v>34.299999999999997</v>
      </c>
      <c r="S261" s="307" t="str">
        <f>IF(ISTEXT($A261),PickLists!$S$2,PickLists!$S$9)</f>
        <v>V0</v>
      </c>
      <c r="T261" s="389">
        <v>0.39500000000000002</v>
      </c>
      <c r="U261" s="307" t="str">
        <f>IF(ISNUMBER($T261),IF($T261&gt;$T$56,IF(OR(Bilanz!$BR261=PickLists!$S$6,Bilanz!$BX261=PickLists!$S$6),PickLists!$S$6,PickLists!$S$2),PickLists!$S$3),PickLists!$S$9)</f>
        <v>V0</v>
      </c>
      <c r="V261" s="388">
        <v>0.98739272155471336</v>
      </c>
      <c r="W261" s="307" t="str">
        <f>IF(ISNUMBER($V261),IF($V261&gt;$V$56,IF(OR(Bilanz!$BR261=PickLists!$S$6,Bilanz!$BX261=PickLists!$S$6),PickLists!$S$6,PickLists!$S$2),PickLists!$S$3),PickLists!$S$9)</f>
        <v>V0</v>
      </c>
      <c r="X261" s="389">
        <v>1.3885432324956801</v>
      </c>
      <c r="Y261" s="307" t="str">
        <f>IF(ISNUMBER($X261),IF($X261&gt;$X$56,IF(OR(Bilanz!$BR261=PickLists!$S$6,Bilanz!$BX261=PickLists!$S$6),PickLists!$S$6,PickLists!$S$2),PickLists!$S$3),PickLists!$S$9)</f>
        <v>V0</v>
      </c>
      <c r="Z261" s="388">
        <v>0.23899999999999999</v>
      </c>
      <c r="AA261" s="307" t="str">
        <f>IF(ISNUMBER($Z261),IF($Z261&gt;$Z$56,IF(OR(Bilanz!$BR261=PickLists!$S$6,Bilanz!$BX261=PickLists!$S$6),PickLists!$S$6,PickLists!$S$2),PickLists!$S$3),PickLists!$S$9)</f>
        <v>V0</v>
      </c>
      <c r="AB261" s="389">
        <v>1.1429603858307</v>
      </c>
      <c r="AC261" s="307" t="str">
        <f>IF(ISNUMBER($AB261),IF($AB261&gt;$AB$56,IF(OR(Bilanz!$BR261=PickLists!$S$6,Bilanz!$BX261=PickLists!$S$6),PickLists!$S$6,PickLists!$S$2),PickLists!$S$3),PickLists!$S$9)</f>
        <v>V0</v>
      </c>
      <c r="AD261" s="388">
        <v>0.66200000000000003</v>
      </c>
      <c r="AE261" s="307" t="str">
        <f>IF(ISNUMBER($AD261),IF($AD261&gt;$AD$56,IF(OR(Bilanz!$BR261=PickLists!$S$6,Bilanz!$BX261=PickLists!$S$6),PickLists!$S$6,PickLists!$S$2),PickLists!$S$3),PickLists!$S$9)</f>
        <v>V0</v>
      </c>
      <c r="AF261" s="389">
        <v>0.18</v>
      </c>
      <c r="AG261" s="307" t="str">
        <f>IF(ISNUMBER($AF261),IF($AF261&gt;$AF$56,IF(OR(Bilanz!$BR261=PickLists!$S$6,Bilanz!$BX261=PickLists!$S$6),PickLists!$S$6,PickLists!$S$2),PickLists!$S$3),PickLists!$S$9)</f>
        <v>V0</v>
      </c>
      <c r="AH261" s="388">
        <v>1.458</v>
      </c>
      <c r="AI261" s="307" t="str">
        <f>IF(ISNUMBER($AH261),IF($AH261&gt;$AH$56,IF(OR(Bilanz!$BR261=PickLists!$S$6,Bilanz!$BX261=PickLists!$S$6),PickLists!$S$6,PickLists!$S$2),PickLists!$S$3),PickLists!$S$9)</f>
        <v>V0</v>
      </c>
      <c r="AJ261" s="233"/>
      <c r="AK261" s="234"/>
      <c r="AL261" s="234"/>
      <c r="AM261" s="234"/>
      <c r="AN261" s="234"/>
      <c r="AO261" s="234"/>
    </row>
    <row r="262" spans="1:41" x14ac:dyDescent="0.2">
      <c r="A262" s="324" t="s">
        <v>1498</v>
      </c>
      <c r="B262" s="360">
        <v>35270</v>
      </c>
      <c r="C262" s="361">
        <v>0.27083333333333298</v>
      </c>
      <c r="D262" s="360">
        <f t="shared" si="3"/>
        <v>35271</v>
      </c>
      <c r="E262" s="361">
        <v>0.27083333333333298</v>
      </c>
      <c r="F262" s="455" t="s">
        <v>2179</v>
      </c>
      <c r="G262" s="74" t="s">
        <v>507</v>
      </c>
      <c r="H262" s="53" t="s">
        <v>508</v>
      </c>
      <c r="I262" s="38"/>
      <c r="J262" s="52"/>
      <c r="K262" s="236">
        <v>2.2000000000000002</v>
      </c>
      <c r="L262" s="307" t="str">
        <f>IF(ISNUMBER(K262),PickLists!$S$2,PickLists!$S$9)</f>
        <v>V0</v>
      </c>
      <c r="M262" s="229">
        <v>97.6</v>
      </c>
      <c r="N262" s="285">
        <f>IF(Data!M262&gt;0,Data!M262*0.023,"")</f>
        <v>2.2447999999999997</v>
      </c>
      <c r="O262" s="307" t="str">
        <f>IF(ISTEXT($A262),PickLists!$S$2,PickLists!$S$9)</f>
        <v>V0</v>
      </c>
      <c r="P262" s="456">
        <v>6.12</v>
      </c>
      <c r="Q262" s="307" t="str">
        <f>IF(ISTEXT($A262),PickLists!$S$2,PickLists!$S$9)</f>
        <v>V0</v>
      </c>
      <c r="R262" s="229">
        <v>34.5</v>
      </c>
      <c r="S262" s="307" t="str">
        <f>IF(ISTEXT($A262),PickLists!$S$2,PickLists!$S$9)</f>
        <v>V0</v>
      </c>
      <c r="T262" s="389">
        <v>0.43</v>
      </c>
      <c r="U262" s="307" t="str">
        <f>IF(ISNUMBER($T262),IF($T262&gt;$T$56,IF(OR(Bilanz!$BR262=PickLists!$S$6,Bilanz!$BX262=PickLists!$S$6),PickLists!$S$6,PickLists!$S$2),PickLists!$S$3),PickLists!$S$9)</f>
        <v>V4</v>
      </c>
      <c r="V262" s="388">
        <v>0.98535965486654309</v>
      </c>
      <c r="W262" s="307" t="str">
        <f>IF(ISNUMBER($V262),IF($V262&gt;$V$56,IF(OR(Bilanz!$BR262=PickLists!$S$6,Bilanz!$BX262=PickLists!$S$6),PickLists!$S$6,PickLists!$S$2),PickLists!$S$3),PickLists!$S$9)</f>
        <v>V4</v>
      </c>
      <c r="X262" s="389">
        <v>1.2767254481480712</v>
      </c>
      <c r="Y262" s="307" t="str">
        <f>IF(ISNUMBER($X262),IF($X262&gt;$X$56,IF(OR(Bilanz!$BR262=PickLists!$S$6,Bilanz!$BX262=PickLists!$S$6),PickLists!$S$6,PickLists!$S$2),PickLists!$S$3),PickLists!$S$9)</f>
        <v>V4</v>
      </c>
      <c r="Z262" s="388">
        <v>0.215</v>
      </c>
      <c r="AA262" s="307" t="str">
        <f>IF(ISNUMBER($Z262),IF($Z262&gt;$Z$56,IF(OR(Bilanz!$BR262=PickLists!$S$6,Bilanz!$BX262=PickLists!$S$6),PickLists!$S$6,PickLists!$S$2),PickLists!$S$3),PickLists!$S$9)</f>
        <v>V4</v>
      </c>
      <c r="AB262" s="389">
        <v>2.4124849991684685</v>
      </c>
      <c r="AC262" s="307" t="str">
        <f>IF(ISNUMBER($AB262),IF($AB262&gt;$AB$56,IF(OR(Bilanz!$BR262=PickLists!$S$6,Bilanz!$BX262=PickLists!$S$6),PickLists!$S$6,PickLists!$S$2),PickLists!$S$3),PickLists!$S$9)</f>
        <v>V4</v>
      </c>
      <c r="AD262" s="388">
        <v>0.72399999999999998</v>
      </c>
      <c r="AE262" s="307" t="str">
        <f>IF(ISNUMBER($AD262),IF($AD262&gt;$AD$56,IF(OR(Bilanz!$BR262=PickLists!$S$6,Bilanz!$BX262=PickLists!$S$6),PickLists!$S$6,PickLists!$S$2),PickLists!$S$3),PickLists!$S$9)</f>
        <v>V4</v>
      </c>
      <c r="AF262" s="389">
        <v>0.09</v>
      </c>
      <c r="AG262" s="307" t="str">
        <f>IF(ISNUMBER($AF262),IF($AF262&gt;$AF$56,IF(OR(Bilanz!$BR262=PickLists!$S$6,Bilanz!$BX262=PickLists!$S$6),PickLists!$S$6,PickLists!$S$2),PickLists!$S$3),PickLists!$S$9)</f>
        <v>V4</v>
      </c>
      <c r="AH262" s="388">
        <v>1.218</v>
      </c>
      <c r="AI262" s="307" t="str">
        <f>IF(ISNUMBER($AH262),IF($AH262&gt;$AH$56,IF(OR(Bilanz!$BR262=PickLists!$S$6,Bilanz!$BX262=PickLists!$S$6),PickLists!$S$6,PickLists!$S$2),PickLists!$S$3),PickLists!$S$9)</f>
        <v>V4</v>
      </c>
      <c r="AJ262" s="233"/>
      <c r="AK262" s="234"/>
      <c r="AL262" s="234"/>
      <c r="AM262" s="234"/>
      <c r="AN262" s="234"/>
      <c r="AO262" s="234"/>
    </row>
    <row r="263" spans="1:41" x14ac:dyDescent="0.2">
      <c r="A263" s="324"/>
      <c r="B263" s="360">
        <v>35271</v>
      </c>
      <c r="C263" s="361">
        <v>0.27083333333333298</v>
      </c>
      <c r="D263" s="360">
        <f t="shared" si="3"/>
        <v>35272</v>
      </c>
      <c r="E263" s="361">
        <v>0.27083333333333298</v>
      </c>
      <c r="F263" s="455" t="s">
        <v>2179</v>
      </c>
      <c r="G263" s="74" t="s">
        <v>440</v>
      </c>
      <c r="H263" s="53"/>
      <c r="I263" s="38"/>
      <c r="J263" s="52"/>
      <c r="K263" s="236"/>
      <c r="L263" s="307" t="str">
        <f>IF(ISNUMBER(K263),PickLists!$S$2,PickLists!$S$9)</f>
        <v>M1</v>
      </c>
      <c r="M263" s="229"/>
      <c r="N263" s="285" t="str">
        <f>IF(Data!M263&gt;0,Data!M263*0.023,"")</f>
        <v/>
      </c>
      <c r="O263" s="307" t="str">
        <f>IF(ISTEXT($A263),PickLists!$S$2,PickLists!$S$9)</f>
        <v>M1</v>
      </c>
      <c r="P263" s="456"/>
      <c r="Q263" s="307" t="str">
        <f>IF(ISTEXT($A263),PickLists!$S$2,PickLists!$S$9)</f>
        <v>M1</v>
      </c>
      <c r="R263" s="229"/>
      <c r="S263" s="307" t="str">
        <f>IF(ISTEXT($A263),PickLists!$S$2,PickLists!$S$9)</f>
        <v>M1</v>
      </c>
      <c r="T263" s="389"/>
      <c r="U263" s="307" t="str">
        <f>IF(ISNUMBER($T263),IF($T263&gt;$T$56,IF(OR(Bilanz!$BR263=PickLists!$S$6,Bilanz!$BX263=PickLists!$S$6),PickLists!$S$6,PickLists!$S$2),PickLists!$S$3),PickLists!$S$9)</f>
        <v>M1</v>
      </c>
      <c r="V263" s="388"/>
      <c r="W263" s="307" t="str">
        <f>IF(ISNUMBER($V263),IF($V263&gt;$V$56,IF(OR(Bilanz!$BR263=PickLists!$S$6,Bilanz!$BX263=PickLists!$S$6),PickLists!$S$6,PickLists!$S$2),PickLists!$S$3),PickLists!$S$9)</f>
        <v>M1</v>
      </c>
      <c r="X263" s="389"/>
      <c r="Y263" s="307" t="str">
        <f>IF(ISNUMBER($X263),IF($X263&gt;$X$56,IF(OR(Bilanz!$BR263=PickLists!$S$6,Bilanz!$BX263=PickLists!$S$6),PickLists!$S$6,PickLists!$S$2),PickLists!$S$3),PickLists!$S$9)</f>
        <v>M1</v>
      </c>
      <c r="Z263" s="388"/>
      <c r="AA263" s="307" t="str">
        <f>IF(ISNUMBER($Z263),IF($Z263&gt;$Z$56,IF(OR(Bilanz!$BR263=PickLists!$S$6,Bilanz!$BX263=PickLists!$S$6),PickLists!$S$6,PickLists!$S$2),PickLists!$S$3),PickLists!$S$9)</f>
        <v>M1</v>
      </c>
      <c r="AB263" s="389"/>
      <c r="AC263" s="307" t="str">
        <f>IF(ISNUMBER($AB263),IF($AB263&gt;$AB$56,IF(OR(Bilanz!$BR263=PickLists!$S$6,Bilanz!$BX263=PickLists!$S$6),PickLists!$S$6,PickLists!$S$2),PickLists!$S$3),PickLists!$S$9)</f>
        <v>M1</v>
      </c>
      <c r="AD263" s="388"/>
      <c r="AE263" s="307" t="str">
        <f>IF(ISNUMBER($AD263),IF($AD263&gt;$AD$56,IF(OR(Bilanz!$BR263=PickLists!$S$6,Bilanz!$BX263=PickLists!$S$6),PickLists!$S$6,PickLists!$S$2),PickLists!$S$3),PickLists!$S$9)</f>
        <v>M1</v>
      </c>
      <c r="AF263" s="389"/>
      <c r="AG263" s="307" t="str">
        <f>IF(ISNUMBER($AF263),IF($AF263&gt;$AF$56,IF(OR(Bilanz!$BR263=PickLists!$S$6,Bilanz!$BX263=PickLists!$S$6),PickLists!$S$6,PickLists!$S$2),PickLists!$S$3),PickLists!$S$9)</f>
        <v>M1</v>
      </c>
      <c r="AH263" s="388"/>
      <c r="AI263" s="307" t="str">
        <f>IF(ISNUMBER($AH263),IF($AH263&gt;$AH$56,IF(OR(Bilanz!$BR263=PickLists!$S$6,Bilanz!$BX263=PickLists!$S$6),PickLists!$S$6,PickLists!$S$2),PickLists!$S$3),PickLists!$S$9)</f>
        <v>M1</v>
      </c>
      <c r="AJ263" s="233"/>
      <c r="AK263" s="234"/>
      <c r="AL263" s="234"/>
      <c r="AM263" s="234"/>
      <c r="AN263" s="234"/>
      <c r="AO263" s="234"/>
    </row>
    <row r="264" spans="1:41" x14ac:dyDescent="0.2">
      <c r="A264" s="324"/>
      <c r="B264" s="360">
        <v>35272</v>
      </c>
      <c r="C264" s="361">
        <v>0.27083333333333298</v>
      </c>
      <c r="D264" s="360">
        <f t="shared" si="3"/>
        <v>35273</v>
      </c>
      <c r="E264" s="361">
        <v>0.27083333333333298</v>
      </c>
      <c r="F264" s="455" t="s">
        <v>2179</v>
      </c>
      <c r="G264" s="74" t="s">
        <v>440</v>
      </c>
      <c r="H264" s="53"/>
      <c r="I264" s="38"/>
      <c r="J264" s="52"/>
      <c r="K264" s="236"/>
      <c r="L264" s="307" t="str">
        <f>IF(ISNUMBER(K264),PickLists!$S$2,PickLists!$S$9)</f>
        <v>M1</v>
      </c>
      <c r="M264" s="229"/>
      <c r="N264" s="285" t="str">
        <f>IF(Data!M264&gt;0,Data!M264*0.023,"")</f>
        <v/>
      </c>
      <c r="O264" s="307" t="str">
        <f>IF(ISTEXT($A264),PickLists!$S$2,PickLists!$S$9)</f>
        <v>M1</v>
      </c>
      <c r="P264" s="456"/>
      <c r="Q264" s="307" t="str">
        <f>IF(ISTEXT($A264),PickLists!$S$2,PickLists!$S$9)</f>
        <v>M1</v>
      </c>
      <c r="R264" s="229"/>
      <c r="S264" s="307" t="str">
        <f>IF(ISTEXT($A264),PickLists!$S$2,PickLists!$S$9)</f>
        <v>M1</v>
      </c>
      <c r="T264" s="389"/>
      <c r="U264" s="307" t="str">
        <f>IF(ISNUMBER($T264),IF($T264&gt;$T$56,IF(OR(Bilanz!$BR264=PickLists!$S$6,Bilanz!$BX264=PickLists!$S$6),PickLists!$S$6,PickLists!$S$2),PickLists!$S$3),PickLists!$S$9)</f>
        <v>M1</v>
      </c>
      <c r="V264" s="388"/>
      <c r="W264" s="307" t="str">
        <f>IF(ISNUMBER($V264),IF($V264&gt;$V$56,IF(OR(Bilanz!$BR264=PickLists!$S$6,Bilanz!$BX264=PickLists!$S$6),PickLists!$S$6,PickLists!$S$2),PickLists!$S$3),PickLists!$S$9)</f>
        <v>M1</v>
      </c>
      <c r="X264" s="389"/>
      <c r="Y264" s="307" t="str">
        <f>IF(ISNUMBER($X264),IF($X264&gt;$X$56,IF(OR(Bilanz!$BR264=PickLists!$S$6,Bilanz!$BX264=PickLists!$S$6),PickLists!$S$6,PickLists!$S$2),PickLists!$S$3),PickLists!$S$9)</f>
        <v>M1</v>
      </c>
      <c r="Z264" s="388"/>
      <c r="AA264" s="307" t="str">
        <f>IF(ISNUMBER($Z264),IF($Z264&gt;$Z$56,IF(OR(Bilanz!$BR264=PickLists!$S$6,Bilanz!$BX264=PickLists!$S$6),PickLists!$S$6,PickLists!$S$2),PickLists!$S$3),PickLists!$S$9)</f>
        <v>M1</v>
      </c>
      <c r="AB264" s="389"/>
      <c r="AC264" s="307" t="str">
        <f>IF(ISNUMBER($AB264),IF($AB264&gt;$AB$56,IF(OR(Bilanz!$BR264=PickLists!$S$6,Bilanz!$BX264=PickLists!$S$6),PickLists!$S$6,PickLists!$S$2),PickLists!$S$3),PickLists!$S$9)</f>
        <v>M1</v>
      </c>
      <c r="AD264" s="388"/>
      <c r="AE264" s="307" t="str">
        <f>IF(ISNUMBER($AD264),IF($AD264&gt;$AD$56,IF(OR(Bilanz!$BR264=PickLists!$S$6,Bilanz!$BX264=PickLists!$S$6),PickLists!$S$6,PickLists!$S$2),PickLists!$S$3),PickLists!$S$9)</f>
        <v>M1</v>
      </c>
      <c r="AF264" s="389"/>
      <c r="AG264" s="307" t="str">
        <f>IF(ISNUMBER($AF264),IF($AF264&gt;$AF$56,IF(OR(Bilanz!$BR264=PickLists!$S$6,Bilanz!$BX264=PickLists!$S$6),PickLists!$S$6,PickLists!$S$2),PickLists!$S$3),PickLists!$S$9)</f>
        <v>M1</v>
      </c>
      <c r="AH264" s="388"/>
      <c r="AI264" s="307" t="str">
        <f>IF(ISNUMBER($AH264),IF($AH264&gt;$AH$56,IF(OR(Bilanz!$BR264=PickLists!$S$6,Bilanz!$BX264=PickLists!$S$6),PickLists!$S$6,PickLists!$S$2),PickLists!$S$3),PickLists!$S$9)</f>
        <v>M1</v>
      </c>
      <c r="AJ264" s="233"/>
      <c r="AK264" s="234"/>
      <c r="AL264" s="234"/>
      <c r="AM264" s="234"/>
      <c r="AN264" s="234"/>
      <c r="AO264" s="234"/>
    </row>
    <row r="265" spans="1:41" x14ac:dyDescent="0.2">
      <c r="A265" s="324" t="s">
        <v>1499</v>
      </c>
      <c r="B265" s="360">
        <v>35273</v>
      </c>
      <c r="C265" s="361">
        <v>0.27083333333333298</v>
      </c>
      <c r="D265" s="360">
        <f t="shared" si="3"/>
        <v>35274</v>
      </c>
      <c r="E265" s="361">
        <v>0.27083333333333298</v>
      </c>
      <c r="F265" s="455" t="s">
        <v>2179</v>
      </c>
      <c r="G265" s="74" t="s">
        <v>507</v>
      </c>
      <c r="H265" s="53" t="s">
        <v>508</v>
      </c>
      <c r="I265" s="38"/>
      <c r="J265" s="52"/>
      <c r="K265" s="236">
        <v>2.2999999999999998</v>
      </c>
      <c r="L265" s="307" t="str">
        <f>IF(ISNUMBER(K265),PickLists!$S$2,PickLists!$S$9)</f>
        <v>V0</v>
      </c>
      <c r="M265" s="229">
        <v>104.4</v>
      </c>
      <c r="N265" s="285">
        <f>IF(Data!M265&gt;0,Data!M265*0.023,"")</f>
        <v>2.4012000000000002</v>
      </c>
      <c r="O265" s="307" t="str">
        <f>IF(ISTEXT($A265),PickLists!$S$2,PickLists!$S$9)</f>
        <v>V0</v>
      </c>
      <c r="P265" s="456">
        <v>6.32</v>
      </c>
      <c r="Q265" s="307" t="str">
        <f>IF(ISTEXT($A265),PickLists!$S$2,PickLists!$S$9)</f>
        <v>V0</v>
      </c>
      <c r="R265" s="229">
        <v>19</v>
      </c>
      <c r="S265" s="307" t="str">
        <f>IF(ISTEXT($A265),PickLists!$S$2,PickLists!$S$9)</f>
        <v>V0</v>
      </c>
      <c r="T265" s="389">
        <v>0.41799999999999998</v>
      </c>
      <c r="U265" s="307" t="str">
        <f>IF(ISNUMBER($T265),IF($T265&gt;$T$56,IF(OR(Bilanz!$BR265=PickLists!$S$6,Bilanz!$BX265=PickLists!$S$6),PickLists!$S$6,PickLists!$S$2),PickLists!$S$3),PickLists!$S$9)</f>
        <v>V0</v>
      </c>
      <c r="V265" s="388">
        <v>0.56451485041528915</v>
      </c>
      <c r="W265" s="307" t="str">
        <f>IF(ISNUMBER($V265),IF($V265&gt;$V$56,IF(OR(Bilanz!$BR265=PickLists!$S$6,Bilanz!$BX265=PickLists!$S$6),PickLists!$S$6,PickLists!$S$2),PickLists!$S$3),PickLists!$S$9)</f>
        <v>V0</v>
      </c>
      <c r="X265" s="389">
        <v>1.1328643584351772</v>
      </c>
      <c r="Y265" s="307" t="str">
        <f>IF(ISNUMBER($X265),IF($X265&gt;$X$56,IF(OR(Bilanz!$BR265=PickLists!$S$6,Bilanz!$BX265=PickLists!$S$6),PickLists!$S$6,PickLists!$S$2),PickLists!$S$3),PickLists!$S$9)</f>
        <v>V0</v>
      </c>
      <c r="Z265" s="388">
        <v>0.17899999999999999</v>
      </c>
      <c r="AA265" s="307" t="str">
        <f>IF(ISNUMBER($Z265),IF($Z265&gt;$Z$56,IF(OR(Bilanz!$BR265=PickLists!$S$6,Bilanz!$BX265=PickLists!$S$6),PickLists!$S$6,PickLists!$S$2),PickLists!$S$3),PickLists!$S$9)</f>
        <v>V0</v>
      </c>
      <c r="AB265" s="389">
        <v>0.87119670713454178</v>
      </c>
      <c r="AC265" s="307" t="str">
        <f>IF(ISNUMBER($AB265),IF($AB265&gt;$AB$56,IF(OR(Bilanz!$BR265=PickLists!$S$6,Bilanz!$BX265=PickLists!$S$6),PickLists!$S$6,PickLists!$S$2),PickLists!$S$3),PickLists!$S$9)</f>
        <v>V0</v>
      </c>
      <c r="AD265" s="388">
        <v>0.65400000000000003</v>
      </c>
      <c r="AE265" s="307" t="str">
        <f>IF(ISNUMBER($AD265),IF($AD265&gt;$AD$56,IF(OR(Bilanz!$BR265=PickLists!$S$6,Bilanz!$BX265=PickLists!$S$6),PickLists!$S$6,PickLists!$S$2),PickLists!$S$3),PickLists!$S$9)</f>
        <v>V0</v>
      </c>
      <c r="AF265" s="389">
        <v>0.11899999999999999</v>
      </c>
      <c r="AG265" s="307" t="str">
        <f>IF(ISNUMBER($AF265),IF($AF265&gt;$AF$56,IF(OR(Bilanz!$BR265=PickLists!$S$6,Bilanz!$BX265=PickLists!$S$6),PickLists!$S$6,PickLists!$S$2),PickLists!$S$3),PickLists!$S$9)</f>
        <v>V0</v>
      </c>
      <c r="AH265" s="388">
        <v>1.0429999999999999</v>
      </c>
      <c r="AI265" s="307" t="str">
        <f>IF(ISNUMBER($AH265),IF($AH265&gt;$AH$56,IF(OR(Bilanz!$BR265=PickLists!$S$6,Bilanz!$BX265=PickLists!$S$6),PickLists!$S$6,PickLists!$S$2),PickLists!$S$3),PickLists!$S$9)</f>
        <v>V0</v>
      </c>
      <c r="AJ265" s="233"/>
      <c r="AK265" s="234"/>
      <c r="AL265" s="234"/>
      <c r="AM265" s="234"/>
      <c r="AN265" s="234"/>
      <c r="AO265" s="234"/>
    </row>
    <row r="266" spans="1:41" x14ac:dyDescent="0.2">
      <c r="A266" s="324" t="s">
        <v>1500</v>
      </c>
      <c r="B266" s="360">
        <v>35274</v>
      </c>
      <c r="C266" s="361">
        <v>0.27083333333333298</v>
      </c>
      <c r="D266" s="360">
        <f t="shared" si="3"/>
        <v>35275</v>
      </c>
      <c r="E266" s="361">
        <v>0.27083333333333298</v>
      </c>
      <c r="F266" s="455" t="s">
        <v>2179</v>
      </c>
      <c r="G266" s="74" t="s">
        <v>507</v>
      </c>
      <c r="H266" s="53"/>
      <c r="I266" s="38"/>
      <c r="J266" s="52"/>
      <c r="K266" s="236">
        <v>20.3</v>
      </c>
      <c r="L266" s="307" t="str">
        <f>IF(ISNUMBER(K266),PickLists!$S$2,PickLists!$S$9)</f>
        <v>V0</v>
      </c>
      <c r="M266" s="229">
        <v>893.3</v>
      </c>
      <c r="N266" s="285">
        <f>IF(Data!M266&gt;0,Data!M266*0.023,"")</f>
        <v>20.5459</v>
      </c>
      <c r="O266" s="307" t="str">
        <f>IF(ISTEXT($A266),PickLists!$S$2,PickLists!$S$9)</f>
        <v>V0</v>
      </c>
      <c r="P266" s="456">
        <v>6.05</v>
      </c>
      <c r="Q266" s="307" t="str">
        <f>IF(ISTEXT($A266),PickLists!$S$2,PickLists!$S$9)</f>
        <v>V0</v>
      </c>
      <c r="R266" s="229">
        <v>8</v>
      </c>
      <c r="S266" s="307" t="str">
        <f>IF(ISTEXT($A266),PickLists!$S$2,PickLists!$S$9)</f>
        <v>V0</v>
      </c>
      <c r="T266" s="389">
        <v>6.9000000000000006E-2</v>
      </c>
      <c r="U266" s="307" t="str">
        <f>IF(ISNUMBER($T266),IF($T266&gt;$T$56,IF(OR(Bilanz!$BR266=PickLists!$S$6,Bilanz!$BX266=PickLists!$S$6),PickLists!$S$6,PickLists!$S$2),PickLists!$S$3),PickLists!$S$9)</f>
        <v>V0</v>
      </c>
      <c r="V266" s="388">
        <v>0.1341824014192404</v>
      </c>
      <c r="W266" s="307" t="str">
        <f>IF(ISNUMBER($V266),IF($V266&gt;$V$56,IF(OR(Bilanz!$BR266=PickLists!$S$6,Bilanz!$BX266=PickLists!$S$6),PickLists!$S$6,PickLists!$S$2),PickLists!$S$3),PickLists!$S$9)</f>
        <v>V0</v>
      </c>
      <c r="X266" s="389">
        <v>0.21695988007744998</v>
      </c>
      <c r="Y266" s="307" t="str">
        <f>IF(ISNUMBER($X266),IF($X266&gt;$X$56,IF(OR(Bilanz!$BR266=PickLists!$S$6,Bilanz!$BX266=PickLists!$S$6),PickLists!$S$6,PickLists!$S$2),PickLists!$S$3),PickLists!$S$9)</f>
        <v>V0</v>
      </c>
      <c r="Z266" s="388">
        <v>5.5E-2</v>
      </c>
      <c r="AA266" s="307" t="str">
        <f>IF(ISNUMBER($Z266),IF($Z266&gt;$Z$56,IF(OR(Bilanz!$BR266=PickLists!$S$6,Bilanz!$BX266=PickLists!$S$6),PickLists!$S$6,PickLists!$S$2),PickLists!$S$3),PickLists!$S$9)</f>
        <v>V0</v>
      </c>
      <c r="AB266" s="389">
        <v>0.52799800432396471</v>
      </c>
      <c r="AC266" s="307" t="str">
        <f>IF(ISNUMBER($AB266),IF($AB266&gt;$AB$56,IF(OR(Bilanz!$BR266=PickLists!$S$6,Bilanz!$BX266=PickLists!$S$6),PickLists!$S$6,PickLists!$S$2),PickLists!$S$3),PickLists!$S$9)</f>
        <v>V0</v>
      </c>
      <c r="AD266" s="388">
        <v>7.9000000000000001E-2</v>
      </c>
      <c r="AE266" s="307" t="str">
        <f>IF(ISNUMBER($AD266),IF($AD266&gt;$AD$56,IF(OR(Bilanz!$BR266=PickLists!$S$6,Bilanz!$BX266=PickLists!$S$6),PickLists!$S$6,PickLists!$S$2),PickLists!$S$3),PickLists!$S$9)</f>
        <v>V0</v>
      </c>
      <c r="AF266" s="389">
        <v>2.4E-2</v>
      </c>
      <c r="AG266" s="307" t="str">
        <f>IF(ISNUMBER($AF266),IF($AF266&gt;$AF$56,IF(OR(Bilanz!$BR266=PickLists!$S$6,Bilanz!$BX266=PickLists!$S$6),PickLists!$S$6,PickLists!$S$2),PickLists!$S$3),PickLists!$S$9)</f>
        <v>V0</v>
      </c>
      <c r="AH266" s="388">
        <v>0.17399999999999999</v>
      </c>
      <c r="AI266" s="307" t="str">
        <f>IF(ISNUMBER($AH266),IF($AH266&gt;$AH$56,IF(OR(Bilanz!$BR266=PickLists!$S$6,Bilanz!$BX266=PickLists!$S$6),PickLists!$S$6,PickLists!$S$2),PickLists!$S$3),PickLists!$S$9)</f>
        <v>V0</v>
      </c>
      <c r="AJ266" s="233" t="s">
        <v>781</v>
      </c>
      <c r="AK266" s="234"/>
      <c r="AL266" s="234"/>
      <c r="AM266" s="234"/>
      <c r="AN266" s="234"/>
      <c r="AO266" s="234"/>
    </row>
    <row r="267" spans="1:41" x14ac:dyDescent="0.2">
      <c r="A267" s="324" t="s">
        <v>1501</v>
      </c>
      <c r="B267" s="360">
        <v>35275</v>
      </c>
      <c r="C267" s="361">
        <v>0.27083333333333298</v>
      </c>
      <c r="D267" s="360">
        <f t="shared" si="3"/>
        <v>35276</v>
      </c>
      <c r="E267" s="361">
        <v>0.27083333333333298</v>
      </c>
      <c r="F267" s="455" t="s">
        <v>2179</v>
      </c>
      <c r="G267" s="74" t="s">
        <v>507</v>
      </c>
      <c r="H267" s="53" t="s">
        <v>508</v>
      </c>
      <c r="I267" s="38"/>
      <c r="J267" s="52"/>
      <c r="K267" s="236">
        <v>3.7</v>
      </c>
      <c r="L267" s="307" t="str">
        <f>IF(ISNUMBER(K267),PickLists!$S$2,PickLists!$S$9)</f>
        <v>V0</v>
      </c>
      <c r="M267" s="229">
        <v>232.4</v>
      </c>
      <c r="N267" s="285">
        <f>IF(Data!M267&gt;0,Data!M267*0.023,"")</f>
        <v>5.3452000000000002</v>
      </c>
      <c r="O267" s="307" t="str">
        <f>IF(ISTEXT($A267),PickLists!$S$2,PickLists!$S$9)</f>
        <v>V0</v>
      </c>
      <c r="P267" s="456">
        <v>4.82</v>
      </c>
      <c r="Q267" s="307" t="str">
        <f>IF(ISTEXT($A267),PickLists!$S$2,PickLists!$S$9)</f>
        <v>V0</v>
      </c>
      <c r="R267" s="229">
        <v>19.899999999999999</v>
      </c>
      <c r="S267" s="307" t="str">
        <f>IF(ISTEXT($A267),PickLists!$S$2,PickLists!$S$9)</f>
        <v>V0</v>
      </c>
      <c r="T267" s="389">
        <v>0.121</v>
      </c>
      <c r="U267" s="307" t="str">
        <f>IF(ISNUMBER($T267),IF($T267&gt;$T$56,IF(OR(Bilanz!$BR267=PickLists!$S$6,Bilanz!$BX267=PickLists!$S$6),PickLists!$S$6,PickLists!$S$2),PickLists!$S$3),PickLists!$S$9)</f>
        <v>V0</v>
      </c>
      <c r="V267" s="388">
        <v>0.56632202080477378</v>
      </c>
      <c r="W267" s="307" t="str">
        <f>IF(ISNUMBER($V267),IF($V267&gt;$V$56,IF(OR(Bilanz!$BR267=PickLists!$S$6,Bilanz!$BX267=PickLists!$S$6),PickLists!$S$6,PickLists!$S$2),PickLists!$S$3),PickLists!$S$9)</f>
        <v>V0</v>
      </c>
      <c r="X267" s="389">
        <v>0.58078490974578911</v>
      </c>
      <c r="Y267" s="307" t="str">
        <f>IF(ISNUMBER($X267),IF($X267&gt;$X$56,IF(OR(Bilanz!$BR267=PickLists!$S$6,Bilanz!$BX267=PickLists!$S$6),PickLists!$S$6,PickLists!$S$2),PickLists!$S$3),PickLists!$S$9)</f>
        <v>V0</v>
      </c>
      <c r="Z267" s="388">
        <v>4.8000000000000001E-2</v>
      </c>
      <c r="AA267" s="307" t="str">
        <f>IF(ISNUMBER($Z267),IF($Z267&gt;$Z$56,IF(OR(Bilanz!$BR267=PickLists!$S$6,Bilanz!$BX267=PickLists!$S$6),PickLists!$S$6,PickLists!$S$2),PickLists!$S$3),PickLists!$S$9)</f>
        <v>V0</v>
      </c>
      <c r="AB267" s="389">
        <v>0.94185526359554306</v>
      </c>
      <c r="AC267" s="307" t="str">
        <f>IF(ISNUMBER($AB267),IF($AB267&gt;$AB$56,IF(OR(Bilanz!$BR267=PickLists!$S$6,Bilanz!$BX267=PickLists!$S$6),PickLists!$S$6,PickLists!$S$2),PickLists!$S$3),PickLists!$S$9)</f>
        <v>V0</v>
      </c>
      <c r="AD267" s="388">
        <v>0.14299999999999999</v>
      </c>
      <c r="AE267" s="307" t="str">
        <f>IF(ISNUMBER($AD267),IF($AD267&gt;$AD$56,IF(OR(Bilanz!$BR267=PickLists!$S$6,Bilanz!$BX267=PickLists!$S$6),PickLists!$S$6,PickLists!$S$2),PickLists!$S$3),PickLists!$S$9)</f>
        <v>V0</v>
      </c>
      <c r="AF267" s="389">
        <v>2.8000000000000001E-2</v>
      </c>
      <c r="AG267" s="307" t="str">
        <f>IF(ISNUMBER($AF267),IF($AF267&gt;$AF$56,IF(OR(Bilanz!$BR267=PickLists!$S$6,Bilanz!$BX267=PickLists!$S$6),PickLists!$S$6,PickLists!$S$2),PickLists!$S$3),PickLists!$S$9)</f>
        <v>V0</v>
      </c>
      <c r="AH267" s="388">
        <v>0.26800000000000002</v>
      </c>
      <c r="AI267" s="307" t="str">
        <f>IF(ISNUMBER($AH267),IF($AH267&gt;$AH$56,IF(OR(Bilanz!$BR267=PickLists!$S$6,Bilanz!$BX267=PickLists!$S$6),PickLists!$S$6,PickLists!$S$2),PickLists!$S$3),PickLists!$S$9)</f>
        <v>V0</v>
      </c>
      <c r="AJ267" s="233"/>
      <c r="AK267" s="234"/>
      <c r="AL267" s="234"/>
      <c r="AM267" s="234"/>
      <c r="AN267" s="234"/>
      <c r="AO267" s="234"/>
    </row>
    <row r="268" spans="1:41" x14ac:dyDescent="0.2">
      <c r="A268" s="324" t="s">
        <v>1502</v>
      </c>
      <c r="B268" s="360">
        <v>35276</v>
      </c>
      <c r="C268" s="361">
        <v>0.27083333333333298</v>
      </c>
      <c r="D268" s="360">
        <f t="shared" si="3"/>
        <v>35277</v>
      </c>
      <c r="E268" s="361">
        <v>0.27083333333333298</v>
      </c>
      <c r="F268" s="455" t="s">
        <v>2179</v>
      </c>
      <c r="G268" s="74" t="s">
        <v>507</v>
      </c>
      <c r="H268" s="53" t="s">
        <v>508</v>
      </c>
      <c r="I268" s="38"/>
      <c r="J268" s="52"/>
      <c r="K268" s="236">
        <v>6.6</v>
      </c>
      <c r="L268" s="307" t="str">
        <f>IF(ISNUMBER(K268),PickLists!$S$2,PickLists!$S$9)</f>
        <v>V0</v>
      </c>
      <c r="M268" s="229">
        <v>224.7</v>
      </c>
      <c r="N268" s="285">
        <f>IF(Data!M268&gt;0,Data!M268*0.023,"")</f>
        <v>5.1680999999999999</v>
      </c>
      <c r="O268" s="307" t="str">
        <f>IF(ISTEXT($A268),PickLists!$S$2,PickLists!$S$9)</f>
        <v>V0</v>
      </c>
      <c r="P268" s="456">
        <v>5.14</v>
      </c>
      <c r="Q268" s="307" t="str">
        <f>IF(ISTEXT($A268),PickLists!$S$2,PickLists!$S$9)</f>
        <v>V0</v>
      </c>
      <c r="R268" s="229">
        <v>10.4</v>
      </c>
      <c r="S268" s="307" t="str">
        <f>IF(ISTEXT($A268),PickLists!$S$2,PickLists!$S$9)</f>
        <v>V0</v>
      </c>
      <c r="T268" s="389">
        <v>6.3E-2</v>
      </c>
      <c r="U268" s="307" t="str">
        <f>IF(ISNUMBER($T268),IF($T268&gt;$T$56,IF(OR(Bilanz!$BR268=PickLists!$S$6,Bilanz!$BX268=PickLists!$S$6),PickLists!$S$6,PickLists!$S$2),PickLists!$S$3),PickLists!$S$9)</f>
        <v>V4</v>
      </c>
      <c r="V268" s="388">
        <v>0.30699306991371667</v>
      </c>
      <c r="W268" s="307" t="str">
        <f>IF(ISNUMBER($V268),IF($V268&gt;$V$56,IF(OR(Bilanz!$BR268=PickLists!$S$6,Bilanz!$BX268=PickLists!$S$6),PickLists!$S$6,PickLists!$S$2),PickLists!$S$3),PickLists!$S$9)</f>
        <v>V4</v>
      </c>
      <c r="X268" s="389">
        <v>0.27136674231225666</v>
      </c>
      <c r="Y268" s="307" t="str">
        <f>IF(ISNUMBER($X268),IF($X268&gt;$X$56,IF(OR(Bilanz!$BR268=PickLists!$S$6,Bilanz!$BX268=PickLists!$S$6),PickLists!$S$6,PickLists!$S$2),PickLists!$S$3),PickLists!$S$9)</f>
        <v>V4</v>
      </c>
      <c r="Z268" s="388">
        <v>5.0999999999999997E-2</v>
      </c>
      <c r="AA268" s="307" t="str">
        <f>IF(ISNUMBER($Z268),IF($Z268&gt;$Z$56,IF(OR(Bilanz!$BR268=PickLists!$S$6,Bilanz!$BX268=PickLists!$S$6),PickLists!$S$6,PickLists!$S$2),PickLists!$S$3),PickLists!$S$9)</f>
        <v>V4</v>
      </c>
      <c r="AB268" s="389">
        <v>0.53653914851155826</v>
      </c>
      <c r="AC268" s="307" t="str">
        <f>IF(ISNUMBER($AB268),IF($AB268&gt;$AB$56,IF(OR(Bilanz!$BR268=PickLists!$S$6,Bilanz!$BX268=PickLists!$S$6),PickLists!$S$6,PickLists!$S$2),PickLists!$S$3),PickLists!$S$9)</f>
        <v>V4</v>
      </c>
      <c r="AD268" s="388">
        <v>8.5000000000000006E-2</v>
      </c>
      <c r="AE268" s="307" t="str">
        <f>IF(ISNUMBER($AD268),IF($AD268&gt;$AD$56,IF(OR(Bilanz!$BR268=PickLists!$S$6,Bilanz!$BX268=PickLists!$S$6),PickLists!$S$6,PickLists!$S$2),PickLists!$S$3),PickLists!$S$9)</f>
        <v>V4</v>
      </c>
      <c r="AF268" s="389">
        <v>2.3E-2</v>
      </c>
      <c r="AG268" s="307" t="str">
        <f>IF(ISNUMBER($AF268),IF($AF268&gt;$AF$56,IF(OR(Bilanz!$BR268=PickLists!$S$6,Bilanz!$BX268=PickLists!$S$6),PickLists!$S$6,PickLists!$S$2),PickLists!$S$3),PickLists!$S$9)</f>
        <v>V4</v>
      </c>
      <c r="AH268" s="388">
        <v>0.17699999999999999</v>
      </c>
      <c r="AI268" s="307" t="str">
        <f>IF(ISNUMBER($AH268),IF($AH268&gt;$AH$56,IF(OR(Bilanz!$BR268=PickLists!$S$6,Bilanz!$BX268=PickLists!$S$6),PickLists!$S$6,PickLists!$S$2),PickLists!$S$3),PickLists!$S$9)</f>
        <v>V4</v>
      </c>
      <c r="AJ268" s="233"/>
      <c r="AK268" s="234"/>
      <c r="AL268" s="234"/>
      <c r="AM268" s="234"/>
      <c r="AN268" s="234"/>
      <c r="AO268" s="234"/>
    </row>
    <row r="269" spans="1:41" x14ac:dyDescent="0.2">
      <c r="A269" s="324"/>
      <c r="B269" s="360">
        <v>35277</v>
      </c>
      <c r="C269" s="361">
        <v>0.27083333333333298</v>
      </c>
      <c r="D269" s="360">
        <f t="shared" si="3"/>
        <v>35278</v>
      </c>
      <c r="E269" s="361">
        <v>0.27083333333333298</v>
      </c>
      <c r="F269" s="455" t="s">
        <v>2179</v>
      </c>
      <c r="G269" s="74" t="s">
        <v>440</v>
      </c>
      <c r="H269" s="53"/>
      <c r="I269" s="38"/>
      <c r="J269" s="52"/>
      <c r="K269" s="236"/>
      <c r="L269" s="307" t="str">
        <f>IF(ISNUMBER(K269),PickLists!$S$2,PickLists!$S$9)</f>
        <v>M1</v>
      </c>
      <c r="M269" s="229"/>
      <c r="N269" s="285" t="str">
        <f>IF(Data!M269&gt;0,Data!M269*0.023,"")</f>
        <v/>
      </c>
      <c r="O269" s="307" t="str">
        <f>IF(ISTEXT($A269),PickLists!$S$2,PickLists!$S$9)</f>
        <v>M1</v>
      </c>
      <c r="P269" s="456"/>
      <c r="Q269" s="307" t="str">
        <f>IF(ISTEXT($A269),PickLists!$S$2,PickLists!$S$9)</f>
        <v>M1</v>
      </c>
      <c r="R269" s="229"/>
      <c r="S269" s="307" t="str">
        <f>IF(ISTEXT($A269),PickLists!$S$2,PickLists!$S$9)</f>
        <v>M1</v>
      </c>
      <c r="T269" s="389"/>
      <c r="U269" s="307" t="str">
        <f>IF(ISNUMBER($T269),IF($T269&gt;$T$56,IF(OR(Bilanz!$BR269=PickLists!$S$6,Bilanz!$BX269=PickLists!$S$6),PickLists!$S$6,PickLists!$S$2),PickLists!$S$3),PickLists!$S$9)</f>
        <v>M1</v>
      </c>
      <c r="V269" s="388"/>
      <c r="W269" s="307" t="str">
        <f>IF(ISNUMBER($V269),IF($V269&gt;$V$56,IF(OR(Bilanz!$BR269=PickLists!$S$6,Bilanz!$BX269=PickLists!$S$6),PickLists!$S$6,PickLists!$S$2),PickLists!$S$3),PickLists!$S$9)</f>
        <v>M1</v>
      </c>
      <c r="X269" s="389"/>
      <c r="Y269" s="307" t="str">
        <f>IF(ISNUMBER($X269),IF($X269&gt;$X$56,IF(OR(Bilanz!$BR269=PickLists!$S$6,Bilanz!$BX269=PickLists!$S$6),PickLists!$S$6,PickLists!$S$2),PickLists!$S$3),PickLists!$S$9)</f>
        <v>M1</v>
      </c>
      <c r="Z269" s="388"/>
      <c r="AA269" s="307" t="str">
        <f>IF(ISNUMBER($Z269),IF($Z269&gt;$Z$56,IF(OR(Bilanz!$BR269=PickLists!$S$6,Bilanz!$BX269=PickLists!$S$6),PickLists!$S$6,PickLists!$S$2),PickLists!$S$3),PickLists!$S$9)</f>
        <v>M1</v>
      </c>
      <c r="AB269" s="389"/>
      <c r="AC269" s="307" t="str">
        <f>IF(ISNUMBER($AB269),IF($AB269&gt;$AB$56,IF(OR(Bilanz!$BR269=PickLists!$S$6,Bilanz!$BX269=PickLists!$S$6),PickLists!$S$6,PickLists!$S$2),PickLists!$S$3),PickLists!$S$9)</f>
        <v>M1</v>
      </c>
      <c r="AD269" s="388"/>
      <c r="AE269" s="307" t="str">
        <f>IF(ISNUMBER($AD269),IF($AD269&gt;$AD$56,IF(OR(Bilanz!$BR269=PickLists!$S$6,Bilanz!$BX269=PickLists!$S$6),PickLists!$S$6,PickLists!$S$2),PickLists!$S$3),PickLists!$S$9)</f>
        <v>M1</v>
      </c>
      <c r="AF269" s="389"/>
      <c r="AG269" s="307" t="str">
        <f>IF(ISNUMBER($AF269),IF($AF269&gt;$AF$56,IF(OR(Bilanz!$BR269=PickLists!$S$6,Bilanz!$BX269=PickLists!$S$6),PickLists!$S$6,PickLists!$S$2),PickLists!$S$3),PickLists!$S$9)</f>
        <v>M1</v>
      </c>
      <c r="AH269" s="388"/>
      <c r="AI269" s="307" t="str">
        <f>IF(ISNUMBER($AH269),IF($AH269&gt;$AH$56,IF(OR(Bilanz!$BR269=PickLists!$S$6,Bilanz!$BX269=PickLists!$S$6),PickLists!$S$6,PickLists!$S$2),PickLists!$S$3),PickLists!$S$9)</f>
        <v>M1</v>
      </c>
      <c r="AJ269" s="233"/>
      <c r="AK269" s="234"/>
      <c r="AL269" s="234"/>
      <c r="AM269" s="234"/>
      <c r="AN269" s="234"/>
      <c r="AO269" s="234"/>
    </row>
    <row r="270" spans="1:41" x14ac:dyDescent="0.2">
      <c r="A270" s="324" t="s">
        <v>1503</v>
      </c>
      <c r="B270" s="360">
        <v>35278</v>
      </c>
      <c r="C270" s="361">
        <v>0.27083333333333298</v>
      </c>
      <c r="D270" s="360">
        <f t="shared" si="3"/>
        <v>35279</v>
      </c>
      <c r="E270" s="361">
        <v>0.27083333333333298</v>
      </c>
      <c r="F270" s="455" t="s">
        <v>2179</v>
      </c>
      <c r="G270" s="74" t="s">
        <v>507</v>
      </c>
      <c r="H270" s="53" t="s">
        <v>508</v>
      </c>
      <c r="I270" s="38"/>
      <c r="J270" s="52"/>
      <c r="K270" s="390">
        <v>4.0999999999999996</v>
      </c>
      <c r="L270" s="307" t="str">
        <f>IF(ISNUMBER(K270),PickLists!$S$2,PickLists!$S$9)</f>
        <v>V0</v>
      </c>
      <c r="M270" s="229">
        <v>185.8</v>
      </c>
      <c r="N270" s="285">
        <f>IF(Data!M270&gt;0,Data!M270*0.023,"")</f>
        <v>4.2734000000000005</v>
      </c>
      <c r="O270" s="307" t="str">
        <f>IF(ISTEXT($A270),PickLists!$S$2,PickLists!$S$9)</f>
        <v>V0</v>
      </c>
      <c r="P270" s="456">
        <v>5.26</v>
      </c>
      <c r="Q270" s="307" t="str">
        <f>IF(ISTEXT($A270),PickLists!$S$2,PickLists!$S$9)</f>
        <v>V0</v>
      </c>
      <c r="R270" s="229">
        <v>15.6</v>
      </c>
      <c r="S270" s="307" t="str">
        <f>IF(ISTEXT($A270),PickLists!$S$2,PickLists!$S$9)</f>
        <v>V0</v>
      </c>
      <c r="T270" s="389">
        <v>0.128</v>
      </c>
      <c r="U270" s="307" t="str">
        <f>IF(ISNUMBER($T270),IF($T270&gt;$T$56,IF(OR(Bilanz!$BR270=PickLists!$S$6,Bilanz!$BX270=PickLists!$S$6),PickLists!$S$6,PickLists!$S$2),PickLists!$S$3),PickLists!$S$9)</f>
        <v>V4</v>
      </c>
      <c r="V270" s="388">
        <v>0.58823396177727605</v>
      </c>
      <c r="W270" s="307" t="str">
        <f>IF(ISNUMBER($V270),IF($V270&gt;$V$56,IF(OR(Bilanz!$BR270=PickLists!$S$6,Bilanz!$BX270=PickLists!$S$6),PickLists!$S$6,PickLists!$S$2),PickLists!$S$3),PickLists!$S$9)</f>
        <v>V4</v>
      </c>
      <c r="X270" s="389">
        <v>0.36649530511544637</v>
      </c>
      <c r="Y270" s="307" t="str">
        <f>IF(ISNUMBER($X270),IF($X270&gt;$X$56,IF(OR(Bilanz!$BR270=PickLists!$S$6,Bilanz!$BX270=PickLists!$S$6),PickLists!$S$6,PickLists!$S$2),PickLists!$S$3),PickLists!$S$9)</f>
        <v>V4</v>
      </c>
      <c r="Z270" s="388">
        <v>5.7000000000000002E-2</v>
      </c>
      <c r="AA270" s="307" t="str">
        <f>IF(ISNUMBER($Z270),IF($Z270&gt;$Z$56,IF(OR(Bilanz!$BR270=PickLists!$S$6,Bilanz!$BX270=PickLists!$S$6),PickLists!$S$6,PickLists!$S$2),PickLists!$S$3),PickLists!$S$9)</f>
        <v>V4</v>
      </c>
      <c r="AB270" s="389">
        <v>0.89604367204390489</v>
      </c>
      <c r="AC270" s="307" t="str">
        <f>IF(ISNUMBER($AB270),IF($AB270&gt;$AB$56,IF(OR(Bilanz!$BR270=PickLists!$S$6,Bilanz!$BX270=PickLists!$S$6),PickLists!$S$6,PickLists!$S$2),PickLists!$S$3),PickLists!$S$9)</f>
        <v>V4</v>
      </c>
      <c r="AD270" s="388">
        <v>0.20100000000000001</v>
      </c>
      <c r="AE270" s="307" t="str">
        <f>IF(ISNUMBER($AD270),IF($AD270&gt;$AD$56,IF(OR(Bilanz!$BR270=PickLists!$S$6,Bilanz!$BX270=PickLists!$S$6),PickLists!$S$6,PickLists!$S$2),PickLists!$S$3),PickLists!$S$9)</f>
        <v>V4</v>
      </c>
      <c r="AF270" s="389">
        <v>5.2999999999999999E-2</v>
      </c>
      <c r="AG270" s="307" t="str">
        <f>IF(ISNUMBER($AF270),IF($AF270&gt;$AF$56,IF(OR(Bilanz!$BR270=PickLists!$S$6,Bilanz!$BX270=PickLists!$S$6),PickLists!$S$6,PickLists!$S$2),PickLists!$S$3),PickLists!$S$9)</f>
        <v>V4</v>
      </c>
      <c r="AH270" s="388">
        <v>0.43</v>
      </c>
      <c r="AI270" s="307" t="str">
        <f>IF(ISNUMBER($AH270),IF($AH270&gt;$AH$56,IF(OR(Bilanz!$BR270=PickLists!$S$6,Bilanz!$BX270=PickLists!$S$6),PickLists!$S$6,PickLists!$S$2),PickLists!$S$3),PickLists!$S$9)</f>
        <v>V4</v>
      </c>
      <c r="AJ270" s="233"/>
      <c r="AK270" s="234"/>
      <c r="AL270" s="234"/>
      <c r="AM270" s="234"/>
      <c r="AN270" s="234"/>
      <c r="AO270" s="234"/>
    </row>
    <row r="271" spans="1:41" x14ac:dyDescent="0.2">
      <c r="A271" s="324" t="s">
        <v>1504</v>
      </c>
      <c r="B271" s="360">
        <v>35279</v>
      </c>
      <c r="C271" s="361">
        <v>0.27083333333333298</v>
      </c>
      <c r="D271" s="360">
        <f t="shared" si="3"/>
        <v>35280</v>
      </c>
      <c r="E271" s="361">
        <v>0.27083333333333298</v>
      </c>
      <c r="F271" s="455" t="s">
        <v>2179</v>
      </c>
      <c r="G271" s="74" t="s">
        <v>507</v>
      </c>
      <c r="H271" s="53" t="s">
        <v>508</v>
      </c>
      <c r="I271" s="38"/>
      <c r="J271" s="52"/>
      <c r="K271" s="390">
        <v>15.1</v>
      </c>
      <c r="L271" s="307" t="str">
        <f>IF(ISNUMBER(K271),PickLists!$S$2,PickLists!$S$9)</f>
        <v>V0</v>
      </c>
      <c r="M271" s="229">
        <v>679.8</v>
      </c>
      <c r="N271" s="285">
        <f>IF(Data!M271&gt;0,Data!M271*0.023,"")</f>
        <v>15.635399999999999</v>
      </c>
      <c r="O271" s="307" t="str">
        <f>IF(ISTEXT($A271),PickLists!$S$2,PickLists!$S$9)</f>
        <v>V0</v>
      </c>
      <c r="P271" s="456">
        <v>4.84</v>
      </c>
      <c r="Q271" s="307" t="str">
        <f>IF(ISTEXT($A271),PickLists!$S$2,PickLists!$S$9)</f>
        <v>V0</v>
      </c>
      <c r="R271" s="229">
        <v>14.6</v>
      </c>
      <c r="S271" s="307" t="str">
        <f>IF(ISTEXT($A271),PickLists!$S$2,PickLists!$S$9)</f>
        <v>V0</v>
      </c>
      <c r="T271" s="389">
        <v>6.7000000000000004E-2</v>
      </c>
      <c r="U271" s="307" t="str">
        <f>IF(ISNUMBER($T271),IF($T271&gt;$T$56,IF(OR(Bilanz!$BR271=PickLists!$S$6,Bilanz!$BX271=PickLists!$S$6),PickLists!$S$6,PickLists!$S$2),PickLists!$S$3),PickLists!$S$9)</f>
        <v>V0</v>
      </c>
      <c r="V271" s="388">
        <v>0.48477345697927582</v>
      </c>
      <c r="W271" s="307" t="str">
        <f>IF(ISNUMBER($V271),IF($V271&gt;$V$56,IF(OR(Bilanz!$BR271=PickLists!$S$6,Bilanz!$BX271=PickLists!$S$6),PickLists!$S$6,PickLists!$S$2),PickLists!$S$3),PickLists!$S$9)</f>
        <v>V0</v>
      </c>
      <c r="X271" s="389">
        <v>0.45962116133330555</v>
      </c>
      <c r="Y271" s="307" t="str">
        <f>IF(ISNUMBER($X271),IF($X271&gt;$X$56,IF(OR(Bilanz!$BR271=PickLists!$S$6,Bilanz!$BX271=PickLists!$S$6),PickLists!$S$6,PickLists!$S$2),PickLists!$S$3),PickLists!$S$9)</f>
        <v>V0</v>
      </c>
      <c r="Z271" s="388">
        <v>5.7000000000000002E-2</v>
      </c>
      <c r="AA271" s="307" t="str">
        <f>IF(ISNUMBER($Z271),IF($Z271&gt;$Z$56,IF(OR(Bilanz!$BR271=PickLists!$S$6,Bilanz!$BX271=PickLists!$S$6),PickLists!$S$6,PickLists!$S$2),PickLists!$S$3),PickLists!$S$9)</f>
        <v>V0</v>
      </c>
      <c r="AB271" s="389">
        <v>0.55983317811408617</v>
      </c>
      <c r="AC271" s="307" t="str">
        <f>IF(ISNUMBER($AB271),IF($AB271&gt;$AB$56,IF(OR(Bilanz!$BR271=PickLists!$S$6,Bilanz!$BX271=PickLists!$S$6),PickLists!$S$6,PickLists!$S$2),PickLists!$S$3),PickLists!$S$9)</f>
        <v>V0</v>
      </c>
      <c r="AD271" s="388">
        <v>7.0999999999999994E-2</v>
      </c>
      <c r="AE271" s="307" t="str">
        <f>IF(ISNUMBER($AD271),IF($AD271&gt;$AD$56,IF(OR(Bilanz!$BR271=PickLists!$S$6,Bilanz!$BX271=PickLists!$S$6),PickLists!$S$6,PickLists!$S$2),PickLists!$S$3),PickLists!$S$9)</f>
        <v>V0</v>
      </c>
      <c r="AF271" s="389">
        <v>2.9000000000000001E-2</v>
      </c>
      <c r="AG271" s="307" t="str">
        <f>IF(ISNUMBER($AF271),IF($AF271&gt;$AF$56,IF(OR(Bilanz!$BR271=PickLists!$S$6,Bilanz!$BX271=PickLists!$S$6),PickLists!$S$6,PickLists!$S$2),PickLists!$S$3),PickLists!$S$9)</f>
        <v>V0</v>
      </c>
      <c r="AH271" s="388">
        <v>0.161</v>
      </c>
      <c r="AI271" s="307" t="str">
        <f>IF(ISNUMBER($AH271),IF($AH271&gt;$AH$56,IF(OR(Bilanz!$BR271=PickLists!$S$6,Bilanz!$BX271=PickLists!$S$6),PickLists!$S$6,PickLists!$S$2),PickLists!$S$3),PickLists!$S$9)</f>
        <v>V0</v>
      </c>
      <c r="AJ271" s="233"/>
      <c r="AK271" s="234"/>
      <c r="AL271" s="234"/>
      <c r="AM271" s="234"/>
      <c r="AN271" s="234"/>
      <c r="AO271" s="234"/>
    </row>
    <row r="272" spans="1:41" x14ac:dyDescent="0.2">
      <c r="A272" s="324" t="s">
        <v>1505</v>
      </c>
      <c r="B272" s="360">
        <v>35280</v>
      </c>
      <c r="C272" s="361">
        <v>0.27083333333333298</v>
      </c>
      <c r="D272" s="360">
        <f t="shared" si="3"/>
        <v>35281</v>
      </c>
      <c r="E272" s="361">
        <v>0.27083333333333298</v>
      </c>
      <c r="F272" s="455" t="s">
        <v>2179</v>
      </c>
      <c r="G272" s="74" t="s">
        <v>507</v>
      </c>
      <c r="H272" s="53" t="s">
        <v>508</v>
      </c>
      <c r="I272" s="38"/>
      <c r="J272" s="52"/>
      <c r="K272" s="390">
        <v>5</v>
      </c>
      <c r="L272" s="307" t="str">
        <f>IF(ISNUMBER(K272),PickLists!$S$2,PickLists!$S$9)</f>
        <v>V0</v>
      </c>
      <c r="M272" s="229">
        <v>197.4</v>
      </c>
      <c r="N272" s="285">
        <f>IF(Data!M272&gt;0,Data!M272*0.023,"")</f>
        <v>4.5402000000000005</v>
      </c>
      <c r="O272" s="307" t="str">
        <f>IF(ISTEXT($A272),PickLists!$S$2,PickLists!$S$9)</f>
        <v>V0</v>
      </c>
      <c r="P272" s="456">
        <v>4.46</v>
      </c>
      <c r="Q272" s="307" t="str">
        <f>IF(ISTEXT($A272),PickLists!$S$2,PickLists!$S$9)</f>
        <v>V0</v>
      </c>
      <c r="R272" s="229">
        <v>30.2</v>
      </c>
      <c r="S272" s="307" t="str">
        <f>IF(ISTEXT($A272),PickLists!$S$2,PickLists!$S$9)</f>
        <v>V0</v>
      </c>
      <c r="T272" s="389">
        <v>0.10100000000000001</v>
      </c>
      <c r="U272" s="307" t="str">
        <f>IF(ISNUMBER($T272),IF($T272&gt;$T$56,IF(OR(Bilanz!$BR272=PickLists!$S$6,Bilanz!$BX272=PickLists!$S$6),PickLists!$S$6,PickLists!$S$2),PickLists!$S$3),PickLists!$S$9)</f>
        <v>V0</v>
      </c>
      <c r="V272" s="388">
        <v>0.83762347552616723</v>
      </c>
      <c r="W272" s="307" t="str">
        <f>IF(ISNUMBER($V272),IF($V272&gt;$V$56,IF(OR(Bilanz!$BR272=PickLists!$S$6,Bilanz!$BX272=PickLists!$S$6),PickLists!$S$6,PickLists!$S$2),PickLists!$S$3),PickLists!$S$9)</f>
        <v>V0</v>
      </c>
      <c r="X272" s="389">
        <v>1.0557601548999604</v>
      </c>
      <c r="Y272" s="307" t="str">
        <f>IF(ISNUMBER($X272),IF($X272&gt;$X$56,IF(OR(Bilanz!$BR272=PickLists!$S$6,Bilanz!$BX272=PickLists!$S$6),PickLists!$S$6,PickLists!$S$2),PickLists!$S$3),PickLists!$S$9)</f>
        <v>V0</v>
      </c>
      <c r="Z272" s="388">
        <v>7.8E-2</v>
      </c>
      <c r="AA272" s="307" t="str">
        <f>IF(ISNUMBER($Z272),IF($Z272&gt;$Z$56,IF(OR(Bilanz!$BR272=PickLists!$S$6,Bilanz!$BX272=PickLists!$S$6),PickLists!$S$6,PickLists!$S$2),PickLists!$S$3),PickLists!$S$9)</f>
        <v>V0</v>
      </c>
      <c r="AB272" s="389">
        <v>1.0024197405621154</v>
      </c>
      <c r="AC272" s="307" t="str">
        <f>IF(ISNUMBER($AB272),IF($AB272&gt;$AB$56,IF(OR(Bilanz!$BR272=PickLists!$S$6,Bilanz!$BX272=PickLists!$S$6),PickLists!$S$6,PickLists!$S$2),PickLists!$S$3),PickLists!$S$9)</f>
        <v>V0</v>
      </c>
      <c r="AD272" s="388">
        <v>8.4000000000000005E-2</v>
      </c>
      <c r="AE272" s="307" t="str">
        <f>IF(ISNUMBER($AD272),IF($AD272&gt;$AD$56,IF(OR(Bilanz!$BR272=PickLists!$S$6,Bilanz!$BX272=PickLists!$S$6),PickLists!$S$6,PickLists!$S$2),PickLists!$S$3),PickLists!$S$9)</f>
        <v>V0</v>
      </c>
      <c r="AF272" s="389">
        <v>3.2000000000000001E-2</v>
      </c>
      <c r="AG272" s="307" t="str">
        <f>IF(ISNUMBER($AF272),IF($AF272&gt;$AF$56,IF(OR(Bilanz!$BR272=PickLists!$S$6,Bilanz!$BX272=PickLists!$S$6),PickLists!$S$6,PickLists!$S$2),PickLists!$S$3),PickLists!$S$9)</f>
        <v>V0</v>
      </c>
      <c r="AH272" s="388">
        <v>0.183</v>
      </c>
      <c r="AI272" s="307" t="str">
        <f>IF(ISNUMBER($AH272),IF($AH272&gt;$AH$56,IF(OR(Bilanz!$BR272=PickLists!$S$6,Bilanz!$BX272=PickLists!$S$6),PickLists!$S$6,PickLists!$S$2),PickLists!$S$3),PickLists!$S$9)</f>
        <v>V0</v>
      </c>
      <c r="AJ272" s="233"/>
      <c r="AK272" s="234"/>
      <c r="AL272" s="234"/>
      <c r="AM272" s="234"/>
      <c r="AN272" s="234"/>
      <c r="AO272" s="234"/>
    </row>
    <row r="273" spans="1:41" x14ac:dyDescent="0.2">
      <c r="A273" s="324"/>
      <c r="B273" s="360">
        <v>35281</v>
      </c>
      <c r="C273" s="361">
        <v>0.27083333333333298</v>
      </c>
      <c r="D273" s="360">
        <f t="shared" si="3"/>
        <v>35282</v>
      </c>
      <c r="E273" s="361">
        <v>0.27083333333333298</v>
      </c>
      <c r="F273" s="455" t="s">
        <v>2179</v>
      </c>
      <c r="G273" s="74" t="s">
        <v>440</v>
      </c>
      <c r="H273" s="53"/>
      <c r="I273" s="38"/>
      <c r="J273" s="52"/>
      <c r="K273" s="390"/>
      <c r="L273" s="307" t="str">
        <f>IF(ISNUMBER(K273),PickLists!$S$2,PickLists!$S$9)</f>
        <v>M1</v>
      </c>
      <c r="M273" s="229"/>
      <c r="N273" s="285" t="str">
        <f>IF(Data!M273&gt;0,Data!M273*0.023,"")</f>
        <v/>
      </c>
      <c r="O273" s="307" t="str">
        <f>IF(ISTEXT($A273),PickLists!$S$2,PickLists!$S$9)</f>
        <v>M1</v>
      </c>
      <c r="P273" s="456"/>
      <c r="Q273" s="307" t="str">
        <f>IF(ISTEXT($A273),PickLists!$S$2,PickLists!$S$9)</f>
        <v>M1</v>
      </c>
      <c r="R273" s="229"/>
      <c r="S273" s="307" t="str">
        <f>IF(ISTEXT($A273),PickLists!$S$2,PickLists!$S$9)</f>
        <v>M1</v>
      </c>
      <c r="T273" s="389"/>
      <c r="U273" s="307" t="str">
        <f>IF(ISNUMBER($T273),IF($T273&gt;$T$56,IF(OR(Bilanz!$BR273=PickLists!$S$6,Bilanz!$BX273=PickLists!$S$6),PickLists!$S$6,PickLists!$S$2),PickLists!$S$3),PickLists!$S$9)</f>
        <v>M1</v>
      </c>
      <c r="V273" s="388"/>
      <c r="W273" s="307" t="str">
        <f>IF(ISNUMBER($V273),IF($V273&gt;$V$56,IF(OR(Bilanz!$BR273=PickLists!$S$6,Bilanz!$BX273=PickLists!$S$6),PickLists!$S$6,PickLists!$S$2),PickLists!$S$3),PickLists!$S$9)</f>
        <v>M1</v>
      </c>
      <c r="X273" s="389"/>
      <c r="Y273" s="307" t="str">
        <f>IF(ISNUMBER($X273),IF($X273&gt;$X$56,IF(OR(Bilanz!$BR273=PickLists!$S$6,Bilanz!$BX273=PickLists!$S$6),PickLists!$S$6,PickLists!$S$2),PickLists!$S$3),PickLists!$S$9)</f>
        <v>M1</v>
      </c>
      <c r="Z273" s="388"/>
      <c r="AA273" s="307" t="str">
        <f>IF(ISNUMBER($Z273),IF($Z273&gt;$Z$56,IF(OR(Bilanz!$BR273=PickLists!$S$6,Bilanz!$BX273=PickLists!$S$6),PickLists!$S$6,PickLists!$S$2),PickLists!$S$3),PickLists!$S$9)</f>
        <v>M1</v>
      </c>
      <c r="AB273" s="389"/>
      <c r="AC273" s="307" t="str">
        <f>IF(ISNUMBER($AB273),IF($AB273&gt;$AB$56,IF(OR(Bilanz!$BR273=PickLists!$S$6,Bilanz!$BX273=PickLists!$S$6),PickLists!$S$6,PickLists!$S$2),PickLists!$S$3),PickLists!$S$9)</f>
        <v>M1</v>
      </c>
      <c r="AD273" s="388"/>
      <c r="AE273" s="307" t="str">
        <f>IF(ISNUMBER($AD273),IF($AD273&gt;$AD$56,IF(OR(Bilanz!$BR273=PickLists!$S$6,Bilanz!$BX273=PickLists!$S$6),PickLists!$S$6,PickLists!$S$2),PickLists!$S$3),PickLists!$S$9)</f>
        <v>M1</v>
      </c>
      <c r="AF273" s="389"/>
      <c r="AG273" s="307" t="str">
        <f>IF(ISNUMBER($AF273),IF($AF273&gt;$AF$56,IF(OR(Bilanz!$BR273=PickLists!$S$6,Bilanz!$BX273=PickLists!$S$6),PickLists!$S$6,PickLists!$S$2),PickLists!$S$3),PickLists!$S$9)</f>
        <v>M1</v>
      </c>
      <c r="AH273" s="388"/>
      <c r="AI273" s="307" t="str">
        <f>IF(ISNUMBER($AH273),IF($AH273&gt;$AH$56,IF(OR(Bilanz!$BR273=PickLists!$S$6,Bilanz!$BX273=PickLists!$S$6),PickLists!$S$6,PickLists!$S$2),PickLists!$S$3),PickLists!$S$9)</f>
        <v>M1</v>
      </c>
      <c r="AJ273" s="233"/>
      <c r="AK273" s="234"/>
      <c r="AL273" s="234"/>
      <c r="AM273" s="234"/>
      <c r="AN273" s="234"/>
      <c r="AO273" s="234"/>
    </row>
    <row r="274" spans="1:41" x14ac:dyDescent="0.2">
      <c r="A274" s="324"/>
      <c r="B274" s="360">
        <v>35282</v>
      </c>
      <c r="C274" s="361">
        <v>0.27083333333333298</v>
      </c>
      <c r="D274" s="360">
        <f t="shared" si="3"/>
        <v>35283</v>
      </c>
      <c r="E274" s="361">
        <v>0.27083333333333298</v>
      </c>
      <c r="F274" s="455" t="s">
        <v>2179</v>
      </c>
      <c r="G274" s="74" t="s">
        <v>440</v>
      </c>
      <c r="H274" s="53"/>
      <c r="I274" s="38"/>
      <c r="J274" s="52"/>
      <c r="K274" s="390"/>
      <c r="L274" s="307" t="str">
        <f>IF(ISNUMBER(K274),PickLists!$S$2,PickLists!$S$9)</f>
        <v>M1</v>
      </c>
      <c r="M274" s="229"/>
      <c r="N274" s="285" t="str">
        <f>IF(Data!M274&gt;0,Data!M274*0.023,"")</f>
        <v/>
      </c>
      <c r="O274" s="307" t="str">
        <f>IF(ISTEXT($A274),PickLists!$S$2,PickLists!$S$9)</f>
        <v>M1</v>
      </c>
      <c r="P274" s="456"/>
      <c r="Q274" s="307" t="str">
        <f>IF(ISTEXT($A274),PickLists!$S$2,PickLists!$S$9)</f>
        <v>M1</v>
      </c>
      <c r="R274" s="229"/>
      <c r="S274" s="307" t="str">
        <f>IF(ISTEXT($A274),PickLists!$S$2,PickLists!$S$9)</f>
        <v>M1</v>
      </c>
      <c r="T274" s="389"/>
      <c r="U274" s="307" t="str">
        <f>IF(ISNUMBER($T274),IF($T274&gt;$T$56,IF(OR(Bilanz!$BR274=PickLists!$S$6,Bilanz!$BX274=PickLists!$S$6),PickLists!$S$6,PickLists!$S$2),PickLists!$S$3),PickLists!$S$9)</f>
        <v>M1</v>
      </c>
      <c r="V274" s="388"/>
      <c r="W274" s="307" t="str">
        <f>IF(ISNUMBER($V274),IF($V274&gt;$V$56,IF(OR(Bilanz!$BR274=PickLists!$S$6,Bilanz!$BX274=PickLists!$S$6),PickLists!$S$6,PickLists!$S$2),PickLists!$S$3),PickLists!$S$9)</f>
        <v>M1</v>
      </c>
      <c r="X274" s="389"/>
      <c r="Y274" s="307" t="str">
        <f>IF(ISNUMBER($X274),IF($X274&gt;$X$56,IF(OR(Bilanz!$BR274=PickLists!$S$6,Bilanz!$BX274=PickLists!$S$6),PickLists!$S$6,PickLists!$S$2),PickLists!$S$3),PickLists!$S$9)</f>
        <v>M1</v>
      </c>
      <c r="Z274" s="388"/>
      <c r="AA274" s="307" t="str">
        <f>IF(ISNUMBER($Z274),IF($Z274&gt;$Z$56,IF(OR(Bilanz!$BR274=PickLists!$S$6,Bilanz!$BX274=PickLists!$S$6),PickLists!$S$6,PickLists!$S$2),PickLists!$S$3),PickLists!$S$9)</f>
        <v>M1</v>
      </c>
      <c r="AB274" s="389"/>
      <c r="AC274" s="307" t="str">
        <f>IF(ISNUMBER($AB274),IF($AB274&gt;$AB$56,IF(OR(Bilanz!$BR274=PickLists!$S$6,Bilanz!$BX274=PickLists!$S$6),PickLists!$S$6,PickLists!$S$2),PickLists!$S$3),PickLists!$S$9)</f>
        <v>M1</v>
      </c>
      <c r="AD274" s="388"/>
      <c r="AE274" s="307" t="str">
        <f>IF(ISNUMBER($AD274),IF($AD274&gt;$AD$56,IF(OR(Bilanz!$BR274=PickLists!$S$6,Bilanz!$BX274=PickLists!$S$6),PickLists!$S$6,PickLists!$S$2),PickLists!$S$3),PickLists!$S$9)</f>
        <v>M1</v>
      </c>
      <c r="AF274" s="389"/>
      <c r="AG274" s="307" t="str">
        <f>IF(ISNUMBER($AF274),IF($AF274&gt;$AF$56,IF(OR(Bilanz!$BR274=PickLists!$S$6,Bilanz!$BX274=PickLists!$S$6),PickLists!$S$6,PickLists!$S$2),PickLists!$S$3),PickLists!$S$9)</f>
        <v>M1</v>
      </c>
      <c r="AH274" s="388"/>
      <c r="AI274" s="307" t="str">
        <f>IF(ISNUMBER($AH274),IF($AH274&gt;$AH$56,IF(OR(Bilanz!$BR274=PickLists!$S$6,Bilanz!$BX274=PickLists!$S$6),PickLists!$S$6,PickLists!$S$2),PickLists!$S$3),PickLists!$S$9)</f>
        <v>M1</v>
      </c>
      <c r="AJ274" s="233"/>
      <c r="AK274" s="234"/>
      <c r="AL274" s="234"/>
      <c r="AM274" s="234"/>
      <c r="AN274" s="234"/>
      <c r="AO274" s="234"/>
    </row>
    <row r="275" spans="1:41" x14ac:dyDescent="0.2">
      <c r="A275" s="324"/>
      <c r="B275" s="360">
        <v>35283</v>
      </c>
      <c r="C275" s="361">
        <v>0.27083333333333298</v>
      </c>
      <c r="D275" s="360">
        <f t="shared" si="3"/>
        <v>35284</v>
      </c>
      <c r="E275" s="361">
        <v>0.27083333333333298</v>
      </c>
      <c r="F275" s="455" t="s">
        <v>2179</v>
      </c>
      <c r="G275" s="74" t="s">
        <v>507</v>
      </c>
      <c r="H275" s="53"/>
      <c r="I275" s="38" t="s">
        <v>433</v>
      </c>
      <c r="J275" s="52"/>
      <c r="K275" s="390">
        <v>0.2</v>
      </c>
      <c r="L275" s="307" t="str">
        <f>IF(ISNUMBER(K275),PickLists!$S$2,PickLists!$S$9)</f>
        <v>V0</v>
      </c>
      <c r="M275" s="229"/>
      <c r="N275" s="285" t="str">
        <f>IF(Data!M275&gt;0,Data!M275*0.023,"")</f>
        <v/>
      </c>
      <c r="O275" s="307" t="str">
        <f>IF(ISTEXT($A275),PickLists!$S$2,PickLists!$S$9)</f>
        <v>M1</v>
      </c>
      <c r="P275" s="456"/>
      <c r="Q275" s="307" t="str">
        <f>IF(ISTEXT($A275),PickLists!$S$2,PickLists!$S$9)</f>
        <v>M1</v>
      </c>
      <c r="R275" s="229"/>
      <c r="S275" s="307" t="str">
        <f>IF(ISTEXT($A275),PickLists!$S$2,PickLists!$S$9)</f>
        <v>M1</v>
      </c>
      <c r="T275" s="389"/>
      <c r="U275" s="307" t="str">
        <f>IF(ISNUMBER($T275),IF($T275&gt;$T$56,IF(OR(Bilanz!$BR275=PickLists!$S$6,Bilanz!$BX275=PickLists!$S$6),PickLists!$S$6,PickLists!$S$2),PickLists!$S$3),PickLists!$S$9)</f>
        <v>M1</v>
      </c>
      <c r="V275" s="388"/>
      <c r="W275" s="307" t="str">
        <f>IF(ISNUMBER($V275),IF($V275&gt;$V$56,IF(OR(Bilanz!$BR275=PickLists!$S$6,Bilanz!$BX275=PickLists!$S$6),PickLists!$S$6,PickLists!$S$2),PickLists!$S$3),PickLists!$S$9)</f>
        <v>M1</v>
      </c>
      <c r="X275" s="389"/>
      <c r="Y275" s="307" t="str">
        <f>IF(ISNUMBER($X275),IF($X275&gt;$X$56,IF(OR(Bilanz!$BR275=PickLists!$S$6,Bilanz!$BX275=PickLists!$S$6),PickLists!$S$6,PickLists!$S$2),PickLists!$S$3),PickLists!$S$9)</f>
        <v>M1</v>
      </c>
      <c r="Z275" s="388"/>
      <c r="AA275" s="307" t="str">
        <f>IF(ISNUMBER($Z275),IF($Z275&gt;$Z$56,IF(OR(Bilanz!$BR275=PickLists!$S$6,Bilanz!$BX275=PickLists!$S$6),PickLists!$S$6,PickLists!$S$2),PickLists!$S$3),PickLists!$S$9)</f>
        <v>M1</v>
      </c>
      <c r="AB275" s="389"/>
      <c r="AC275" s="307" t="str">
        <f>IF(ISNUMBER($AB275),IF($AB275&gt;$AB$56,IF(OR(Bilanz!$BR275=PickLists!$S$6,Bilanz!$BX275=PickLists!$S$6),PickLists!$S$6,PickLists!$S$2),PickLists!$S$3),PickLists!$S$9)</f>
        <v>M1</v>
      </c>
      <c r="AD275" s="388"/>
      <c r="AE275" s="307" t="str">
        <f>IF(ISNUMBER($AD275),IF($AD275&gt;$AD$56,IF(OR(Bilanz!$BR275=PickLists!$S$6,Bilanz!$BX275=PickLists!$S$6),PickLists!$S$6,PickLists!$S$2),PickLists!$S$3),PickLists!$S$9)</f>
        <v>M1</v>
      </c>
      <c r="AF275" s="389"/>
      <c r="AG275" s="307" t="str">
        <f>IF(ISNUMBER($AF275),IF($AF275&gt;$AF$56,IF(OR(Bilanz!$BR275=PickLists!$S$6,Bilanz!$BX275=PickLists!$S$6),PickLists!$S$6,PickLists!$S$2),PickLists!$S$3),PickLists!$S$9)</f>
        <v>M1</v>
      </c>
      <c r="AH275" s="388"/>
      <c r="AI275" s="307" t="str">
        <f>IF(ISNUMBER($AH275),IF($AH275&gt;$AH$56,IF(OR(Bilanz!$BR275=PickLists!$S$6,Bilanz!$BX275=PickLists!$S$6),PickLists!$S$6,PickLists!$S$2),PickLists!$S$3),PickLists!$S$9)</f>
        <v>M1</v>
      </c>
      <c r="AJ275" s="233"/>
      <c r="AK275" s="234"/>
      <c r="AL275" s="234"/>
      <c r="AM275" s="234"/>
      <c r="AN275" s="234"/>
      <c r="AO275" s="234"/>
    </row>
    <row r="276" spans="1:41" x14ac:dyDescent="0.2">
      <c r="A276" s="324" t="s">
        <v>1506</v>
      </c>
      <c r="B276" s="360">
        <v>35284</v>
      </c>
      <c r="C276" s="361">
        <v>0.27083333333333298</v>
      </c>
      <c r="D276" s="360">
        <f t="shared" si="3"/>
        <v>35285</v>
      </c>
      <c r="E276" s="361">
        <v>0.27083333333333298</v>
      </c>
      <c r="F276" s="455" t="s">
        <v>2179</v>
      </c>
      <c r="G276" s="74" t="s">
        <v>507</v>
      </c>
      <c r="H276" s="53" t="s">
        <v>508</v>
      </c>
      <c r="I276" s="38"/>
      <c r="J276" s="52"/>
      <c r="K276" s="390">
        <v>9.1999999999999993</v>
      </c>
      <c r="L276" s="307" t="str">
        <f>IF(ISNUMBER(K276),PickLists!$S$2,PickLists!$S$9)</f>
        <v>V0</v>
      </c>
      <c r="M276" s="229">
        <v>413.6</v>
      </c>
      <c r="N276" s="285">
        <f>IF(Data!M276&gt;0,Data!M276*0.023,"")</f>
        <v>9.5128000000000004</v>
      </c>
      <c r="O276" s="307" t="str">
        <f>IF(ISTEXT($A276),PickLists!$S$2,PickLists!$S$9)</f>
        <v>V0</v>
      </c>
      <c r="P276" s="456">
        <v>6.05</v>
      </c>
      <c r="Q276" s="307" t="str">
        <f>IF(ISTEXT($A276),PickLists!$S$2,PickLists!$S$9)</f>
        <v>V0</v>
      </c>
      <c r="R276" s="229">
        <v>7.2</v>
      </c>
      <c r="S276" s="307" t="str">
        <f>IF(ISTEXT($A276),PickLists!$S$2,PickLists!$S$9)</f>
        <v>V0</v>
      </c>
      <c r="T276" s="389">
        <v>3.2000000000000001E-2</v>
      </c>
      <c r="U276" s="307" t="str">
        <f>IF(ISNUMBER($T276),IF($T276&gt;$T$56,IF(OR(Bilanz!$BR276=PickLists!$S$6,Bilanz!$BX276=PickLists!$S$6),PickLists!$S$6,PickLists!$S$2),PickLists!$S$3),PickLists!$S$9)</f>
        <v>V0</v>
      </c>
      <c r="V276" s="388">
        <v>0.2457751729699218</v>
      </c>
      <c r="W276" s="307" t="str">
        <f>IF(ISNUMBER($V276),IF($V276&gt;$V$56,IF(OR(Bilanz!$BR276=PickLists!$S$6,Bilanz!$BX276=PickLists!$S$6),PickLists!$S$6,PickLists!$S$2),PickLists!$S$3),PickLists!$S$9)</f>
        <v>V0</v>
      </c>
      <c r="X276" s="389">
        <v>0.26235456267827029</v>
      </c>
      <c r="Y276" s="307" t="str">
        <f>IF(ISNUMBER($X276),IF($X276&gt;$X$56,IF(OR(Bilanz!$BR276=PickLists!$S$6,Bilanz!$BX276=PickLists!$S$6),PickLists!$S$6,PickLists!$S$2),PickLists!$S$3),PickLists!$S$9)</f>
        <v>V0</v>
      </c>
      <c r="Z276" s="388">
        <v>3.6999999999999998E-2</v>
      </c>
      <c r="AA276" s="307" t="str">
        <f>IF(ISNUMBER($Z276),IF($Z276&gt;$Z$56,IF(OR(Bilanz!$BR276=PickLists!$S$6,Bilanz!$BX276=PickLists!$S$6),PickLists!$S$6,PickLists!$S$2),PickLists!$S$3),PickLists!$S$9)</f>
        <v>V0</v>
      </c>
      <c r="AB276" s="389">
        <v>0.56682138699484441</v>
      </c>
      <c r="AC276" s="307" t="str">
        <f>IF(ISNUMBER($AB276),IF($AB276&gt;$AB$56,IF(OR(Bilanz!$BR276=PickLists!$S$6,Bilanz!$BX276=PickLists!$S$6),PickLists!$S$6,PickLists!$S$2),PickLists!$S$3),PickLists!$S$9)</f>
        <v>V0</v>
      </c>
      <c r="AD276" s="388">
        <v>0.06</v>
      </c>
      <c r="AE276" s="307" t="str">
        <f>IF(ISNUMBER($AD276),IF($AD276&gt;$AD$56,IF(OR(Bilanz!$BR276=PickLists!$S$6,Bilanz!$BX276=PickLists!$S$6),PickLists!$S$6,PickLists!$S$2),PickLists!$S$3),PickLists!$S$9)</f>
        <v>V0</v>
      </c>
      <c r="AF276" s="389">
        <v>0.02</v>
      </c>
      <c r="AG276" s="307" t="str">
        <f>IF(ISNUMBER($AF276),IF($AF276&gt;$AF$56,IF(OR(Bilanz!$BR276=PickLists!$S$6,Bilanz!$BX276=PickLists!$S$6),PickLists!$S$6,PickLists!$S$2),PickLists!$S$3),PickLists!$S$9)</f>
        <v>V0</v>
      </c>
      <c r="AH276" s="388">
        <v>9.0999999999999998E-2</v>
      </c>
      <c r="AI276" s="307" t="str">
        <f>IF(ISNUMBER($AH276),IF($AH276&gt;$AH$56,IF(OR(Bilanz!$BR276=PickLists!$S$6,Bilanz!$BX276=PickLists!$S$6),PickLists!$S$6,PickLists!$S$2),PickLists!$S$3),PickLists!$S$9)</f>
        <v>V0</v>
      </c>
      <c r="AJ276" s="233"/>
      <c r="AK276" s="234"/>
      <c r="AL276" s="234"/>
      <c r="AM276" s="234"/>
      <c r="AN276" s="234"/>
      <c r="AO276" s="234"/>
    </row>
    <row r="277" spans="1:41" x14ac:dyDescent="0.2">
      <c r="A277" s="324"/>
      <c r="B277" s="360">
        <v>35285</v>
      </c>
      <c r="C277" s="361">
        <v>0.27083333333333298</v>
      </c>
      <c r="D277" s="360">
        <f t="shared" si="3"/>
        <v>35286</v>
      </c>
      <c r="E277" s="361">
        <v>0.27083333333333298</v>
      </c>
      <c r="F277" s="455" t="s">
        <v>2179</v>
      </c>
      <c r="G277" s="74" t="s">
        <v>507</v>
      </c>
      <c r="H277" s="53"/>
      <c r="I277" s="38" t="s">
        <v>433</v>
      </c>
      <c r="J277" s="52"/>
      <c r="K277" s="390">
        <v>0.1</v>
      </c>
      <c r="L277" s="307" t="str">
        <f>IF(ISNUMBER(K277),PickLists!$S$2,PickLists!$S$9)</f>
        <v>V0</v>
      </c>
      <c r="M277" s="229"/>
      <c r="N277" s="285" t="str">
        <f>IF(Data!M277&gt;0,Data!M277*0.023,"")</f>
        <v/>
      </c>
      <c r="O277" s="307" t="str">
        <f>IF(ISTEXT($A277),PickLists!$S$2,PickLists!$S$9)</f>
        <v>M1</v>
      </c>
      <c r="P277" s="456"/>
      <c r="Q277" s="307" t="str">
        <f>IF(ISTEXT($A277),PickLists!$S$2,PickLists!$S$9)</f>
        <v>M1</v>
      </c>
      <c r="R277" s="229"/>
      <c r="S277" s="307" t="str">
        <f>IF(ISTEXT($A277),PickLists!$S$2,PickLists!$S$9)</f>
        <v>M1</v>
      </c>
      <c r="T277" s="389"/>
      <c r="U277" s="307" t="str">
        <f>IF(ISNUMBER($T277),IF($T277&gt;$T$56,IF(OR(Bilanz!$BR277=PickLists!$S$6,Bilanz!$BX277=PickLists!$S$6),PickLists!$S$6,PickLists!$S$2),PickLists!$S$3),PickLists!$S$9)</f>
        <v>M1</v>
      </c>
      <c r="V277" s="388"/>
      <c r="W277" s="307" t="str">
        <f>IF(ISNUMBER($V277),IF($V277&gt;$V$56,IF(OR(Bilanz!$BR277=PickLists!$S$6,Bilanz!$BX277=PickLists!$S$6),PickLists!$S$6,PickLists!$S$2),PickLists!$S$3),PickLists!$S$9)</f>
        <v>M1</v>
      </c>
      <c r="X277" s="389"/>
      <c r="Y277" s="307" t="str">
        <f>IF(ISNUMBER($X277),IF($X277&gt;$X$56,IF(OR(Bilanz!$BR277=PickLists!$S$6,Bilanz!$BX277=PickLists!$S$6),PickLists!$S$6,PickLists!$S$2),PickLists!$S$3),PickLists!$S$9)</f>
        <v>M1</v>
      </c>
      <c r="Z277" s="388"/>
      <c r="AA277" s="307" t="str">
        <f>IF(ISNUMBER($Z277),IF($Z277&gt;$Z$56,IF(OR(Bilanz!$BR277=PickLists!$S$6,Bilanz!$BX277=PickLists!$S$6),PickLists!$S$6,PickLists!$S$2),PickLists!$S$3),PickLists!$S$9)</f>
        <v>M1</v>
      </c>
      <c r="AB277" s="389"/>
      <c r="AC277" s="307" t="str">
        <f>IF(ISNUMBER($AB277),IF($AB277&gt;$AB$56,IF(OR(Bilanz!$BR277=PickLists!$S$6,Bilanz!$BX277=PickLists!$S$6),PickLists!$S$6,PickLists!$S$2),PickLists!$S$3),PickLists!$S$9)</f>
        <v>M1</v>
      </c>
      <c r="AD277" s="388"/>
      <c r="AE277" s="307" t="str">
        <f>IF(ISNUMBER($AD277),IF($AD277&gt;$AD$56,IF(OR(Bilanz!$BR277=PickLists!$S$6,Bilanz!$BX277=PickLists!$S$6),PickLists!$S$6,PickLists!$S$2),PickLists!$S$3),PickLists!$S$9)</f>
        <v>M1</v>
      </c>
      <c r="AF277" s="389"/>
      <c r="AG277" s="307" t="str">
        <f>IF(ISNUMBER($AF277),IF($AF277&gt;$AF$56,IF(OR(Bilanz!$BR277=PickLists!$S$6,Bilanz!$BX277=PickLists!$S$6),PickLists!$S$6,PickLists!$S$2),PickLists!$S$3),PickLists!$S$9)</f>
        <v>M1</v>
      </c>
      <c r="AH277" s="388"/>
      <c r="AI277" s="307" t="str">
        <f>IF(ISNUMBER($AH277),IF($AH277&gt;$AH$56,IF(OR(Bilanz!$BR277=PickLists!$S$6,Bilanz!$BX277=PickLists!$S$6),PickLists!$S$6,PickLists!$S$2),PickLists!$S$3),PickLists!$S$9)</f>
        <v>M1</v>
      </c>
      <c r="AJ277" s="233"/>
      <c r="AK277" s="234"/>
      <c r="AL277" s="234"/>
      <c r="AM277" s="234"/>
      <c r="AN277" s="234"/>
      <c r="AO277" s="234"/>
    </row>
    <row r="278" spans="1:41" x14ac:dyDescent="0.2">
      <c r="A278" s="324"/>
      <c r="B278" s="360">
        <v>35286</v>
      </c>
      <c r="C278" s="361">
        <v>0.27083333333333298</v>
      </c>
      <c r="D278" s="360">
        <f t="shared" si="3"/>
        <v>35287</v>
      </c>
      <c r="E278" s="361">
        <v>0.27083333333333298</v>
      </c>
      <c r="F278" s="455" t="s">
        <v>2179</v>
      </c>
      <c r="G278" s="74" t="s">
        <v>440</v>
      </c>
      <c r="H278" s="53"/>
      <c r="I278" s="38"/>
      <c r="J278" s="52"/>
      <c r="K278" s="390"/>
      <c r="L278" s="307" t="str">
        <f>IF(ISNUMBER(K278),PickLists!$S$2,PickLists!$S$9)</f>
        <v>M1</v>
      </c>
      <c r="M278" s="229"/>
      <c r="N278" s="285" t="str">
        <f>IF(Data!M278&gt;0,Data!M278*0.023,"")</f>
        <v/>
      </c>
      <c r="O278" s="307" t="str">
        <f>IF(ISTEXT($A278),PickLists!$S$2,PickLists!$S$9)</f>
        <v>M1</v>
      </c>
      <c r="P278" s="456"/>
      <c r="Q278" s="307" t="str">
        <f>IF(ISTEXT($A278),PickLists!$S$2,PickLists!$S$9)</f>
        <v>M1</v>
      </c>
      <c r="R278" s="229"/>
      <c r="S278" s="307" t="str">
        <f>IF(ISTEXT($A278),PickLists!$S$2,PickLists!$S$9)</f>
        <v>M1</v>
      </c>
      <c r="T278" s="389"/>
      <c r="U278" s="307" t="str">
        <f>IF(ISNUMBER($T278),IF($T278&gt;$T$56,IF(OR(Bilanz!$BR278=PickLists!$S$6,Bilanz!$BX278=PickLists!$S$6),PickLists!$S$6,PickLists!$S$2),PickLists!$S$3),PickLists!$S$9)</f>
        <v>M1</v>
      </c>
      <c r="V278" s="388"/>
      <c r="W278" s="307" t="str">
        <f>IF(ISNUMBER($V278),IF($V278&gt;$V$56,IF(OR(Bilanz!$BR278=PickLists!$S$6,Bilanz!$BX278=PickLists!$S$6),PickLists!$S$6,PickLists!$S$2),PickLists!$S$3),PickLists!$S$9)</f>
        <v>M1</v>
      </c>
      <c r="X278" s="389"/>
      <c r="Y278" s="307" t="str">
        <f>IF(ISNUMBER($X278),IF($X278&gt;$X$56,IF(OR(Bilanz!$BR278=PickLists!$S$6,Bilanz!$BX278=PickLists!$S$6),PickLists!$S$6,PickLists!$S$2),PickLists!$S$3),PickLists!$S$9)</f>
        <v>M1</v>
      </c>
      <c r="Z278" s="388"/>
      <c r="AA278" s="307" t="str">
        <f>IF(ISNUMBER($Z278),IF($Z278&gt;$Z$56,IF(OR(Bilanz!$BR278=PickLists!$S$6,Bilanz!$BX278=PickLists!$S$6),PickLists!$S$6,PickLists!$S$2),PickLists!$S$3),PickLists!$S$9)</f>
        <v>M1</v>
      </c>
      <c r="AB278" s="389"/>
      <c r="AC278" s="307" t="str">
        <f>IF(ISNUMBER($AB278),IF($AB278&gt;$AB$56,IF(OR(Bilanz!$BR278=PickLists!$S$6,Bilanz!$BX278=PickLists!$S$6),PickLists!$S$6,PickLists!$S$2),PickLists!$S$3),PickLists!$S$9)</f>
        <v>M1</v>
      </c>
      <c r="AD278" s="388"/>
      <c r="AE278" s="307" t="str">
        <f>IF(ISNUMBER($AD278),IF($AD278&gt;$AD$56,IF(OR(Bilanz!$BR278=PickLists!$S$6,Bilanz!$BX278=PickLists!$S$6),PickLists!$S$6,PickLists!$S$2),PickLists!$S$3),PickLists!$S$9)</f>
        <v>M1</v>
      </c>
      <c r="AF278" s="389"/>
      <c r="AG278" s="307" t="str">
        <f>IF(ISNUMBER($AF278),IF($AF278&gt;$AF$56,IF(OR(Bilanz!$BR278=PickLists!$S$6,Bilanz!$BX278=PickLists!$S$6),PickLists!$S$6,PickLists!$S$2),PickLists!$S$3),PickLists!$S$9)</f>
        <v>M1</v>
      </c>
      <c r="AH278" s="388"/>
      <c r="AI278" s="307" t="str">
        <f>IF(ISNUMBER($AH278),IF($AH278&gt;$AH$56,IF(OR(Bilanz!$BR278=PickLists!$S$6,Bilanz!$BX278=PickLists!$S$6),PickLists!$S$6,PickLists!$S$2),PickLists!$S$3),PickLists!$S$9)</f>
        <v>M1</v>
      </c>
      <c r="AJ278" s="233"/>
      <c r="AK278" s="234"/>
      <c r="AL278" s="234"/>
      <c r="AM278" s="234"/>
      <c r="AN278" s="234"/>
      <c r="AO278" s="234"/>
    </row>
    <row r="279" spans="1:41" x14ac:dyDescent="0.2">
      <c r="A279" s="324" t="s">
        <v>1507</v>
      </c>
      <c r="B279" s="360">
        <v>35287</v>
      </c>
      <c r="C279" s="361">
        <v>0.27083333333333298</v>
      </c>
      <c r="D279" s="360">
        <f t="shared" si="3"/>
        <v>35288</v>
      </c>
      <c r="E279" s="361">
        <v>0.27083333333333298</v>
      </c>
      <c r="F279" s="455" t="s">
        <v>2179</v>
      </c>
      <c r="G279" s="74" t="s">
        <v>507</v>
      </c>
      <c r="H279" s="53" t="s">
        <v>508</v>
      </c>
      <c r="I279" s="38"/>
      <c r="J279" s="52"/>
      <c r="K279" s="390">
        <v>1.2</v>
      </c>
      <c r="L279" s="307" t="str">
        <f>IF(ISNUMBER(K279),PickLists!$S$2,PickLists!$S$9)</f>
        <v>V0</v>
      </c>
      <c r="M279" s="229">
        <v>55.4</v>
      </c>
      <c r="N279" s="285">
        <f>IF(Data!M279&gt;0,Data!M279*0.023,"")</f>
        <v>1.2742</v>
      </c>
      <c r="O279" s="307" t="str">
        <f>IF(ISTEXT($A279),PickLists!$S$2,PickLists!$S$9)</f>
        <v>V0</v>
      </c>
      <c r="P279" s="456">
        <v>5.26</v>
      </c>
      <c r="Q279" s="307" t="str">
        <f>IF(ISTEXT($A279),PickLists!$S$2,PickLists!$S$9)</f>
        <v>V0</v>
      </c>
      <c r="R279" s="229">
        <v>13.7</v>
      </c>
      <c r="S279" s="307" t="str">
        <f>IF(ISTEXT($A279),PickLists!$S$2,PickLists!$S$9)</f>
        <v>V0</v>
      </c>
      <c r="T279" s="389">
        <v>0.13200000000000001</v>
      </c>
      <c r="U279" s="307" t="str">
        <f>IF(ISNUMBER($T279),IF($T279&gt;$T$56,IF(OR(Bilanz!$BR279=PickLists!$S$6,Bilanz!$BX279=PickLists!$S$6),PickLists!$S$6,PickLists!$S$2),PickLists!$S$3),PickLists!$S$9)</f>
        <v>V0</v>
      </c>
      <c r="V279" s="388">
        <v>0.52791965002822361</v>
      </c>
      <c r="W279" s="307" t="str">
        <f>IF(ISNUMBER($V279),IF($V279&gt;$V$56,IF(OR(Bilanz!$BR279=PickLists!$S$6,Bilanz!$BX279=PickLists!$S$6),PickLists!$S$6,PickLists!$S$2),PickLists!$S$3),PickLists!$S$9)</f>
        <v>V0</v>
      </c>
      <c r="X279" s="389">
        <v>0.48131714934105058</v>
      </c>
      <c r="Y279" s="307" t="str">
        <f>IF(ISNUMBER($X279),IF($X279&gt;$X$56,IF(OR(Bilanz!$BR279=PickLists!$S$6,Bilanz!$BX279=PickLists!$S$6),PickLists!$S$6,PickLists!$S$2),PickLists!$S$3),PickLists!$S$9)</f>
        <v>V0</v>
      </c>
      <c r="Z279" s="388">
        <v>7.0999999999999994E-2</v>
      </c>
      <c r="AA279" s="307" t="str">
        <f>IF(ISNUMBER($Z279),IF($Z279&gt;$Z$56,IF(OR(Bilanz!$BR279=PickLists!$S$6,Bilanz!$BX279=PickLists!$S$6),PickLists!$S$6,PickLists!$S$2),PickLists!$S$3),PickLists!$S$9)</f>
        <v>V0</v>
      </c>
      <c r="AB279" s="389">
        <v>0.78889113587227677</v>
      </c>
      <c r="AC279" s="307" t="str">
        <f>IF(ISNUMBER($AB279),IF($AB279&gt;$AB$56,IF(OR(Bilanz!$BR279=PickLists!$S$6,Bilanz!$BX279=PickLists!$S$6),PickLists!$S$6,PickLists!$S$2),PickLists!$S$3),PickLists!$S$9)</f>
        <v>V0</v>
      </c>
      <c r="AD279" s="388">
        <v>0.23400000000000001</v>
      </c>
      <c r="AE279" s="307" t="str">
        <f>IF(ISNUMBER($AD279),IF($AD279&gt;$AD$56,IF(OR(Bilanz!$BR279=PickLists!$S$6,Bilanz!$BX279=PickLists!$S$6),PickLists!$S$6,PickLists!$S$2),PickLists!$S$3),PickLists!$S$9)</f>
        <v>V0</v>
      </c>
      <c r="AF279" s="389">
        <v>6.6000000000000003E-2</v>
      </c>
      <c r="AG279" s="307" t="str">
        <f>IF(ISNUMBER($AF279),IF($AF279&gt;$AF$56,IF(OR(Bilanz!$BR279=PickLists!$S$6,Bilanz!$BX279=PickLists!$S$6),PickLists!$S$6,PickLists!$S$2),PickLists!$S$3),PickLists!$S$9)</f>
        <v>V0</v>
      </c>
      <c r="AH279" s="388">
        <v>0.33100000000000002</v>
      </c>
      <c r="AI279" s="307" t="str">
        <f>IF(ISNUMBER($AH279),IF($AH279&gt;$AH$56,IF(OR(Bilanz!$BR279=PickLists!$S$6,Bilanz!$BX279=PickLists!$S$6),PickLists!$S$6,PickLists!$S$2),PickLists!$S$3),PickLists!$S$9)</f>
        <v>V0</v>
      </c>
      <c r="AJ279" s="233"/>
      <c r="AK279" s="234"/>
      <c r="AL279" s="234"/>
      <c r="AM279" s="234"/>
      <c r="AN279" s="234"/>
      <c r="AO279" s="234"/>
    </row>
    <row r="280" spans="1:41" x14ac:dyDescent="0.2">
      <c r="A280" s="324" t="s">
        <v>1508</v>
      </c>
      <c r="B280" s="360">
        <v>35288</v>
      </c>
      <c r="C280" s="361">
        <v>0.27083333333333298</v>
      </c>
      <c r="D280" s="360">
        <f t="shared" si="3"/>
        <v>35289</v>
      </c>
      <c r="E280" s="361">
        <v>0.27083333333333298</v>
      </c>
      <c r="F280" s="455" t="s">
        <v>2179</v>
      </c>
      <c r="G280" s="74" t="s">
        <v>507</v>
      </c>
      <c r="H280" s="53" t="s">
        <v>508</v>
      </c>
      <c r="I280" s="38"/>
      <c r="J280" s="52"/>
      <c r="K280" s="390">
        <v>18.399999999999999</v>
      </c>
      <c r="L280" s="307" t="str">
        <f>IF(ISNUMBER(K280),PickLists!$S$2,PickLists!$S$9)</f>
        <v>V0</v>
      </c>
      <c r="M280" s="229">
        <v>806.9</v>
      </c>
      <c r="N280" s="285">
        <f>IF(Data!M280&gt;0,Data!M280*0.023,"")</f>
        <v>18.558699999999998</v>
      </c>
      <c r="O280" s="307" t="str">
        <f>IF(ISTEXT($A280),PickLists!$S$2,PickLists!$S$9)</f>
        <v>V0</v>
      </c>
      <c r="P280" s="456">
        <v>5.19</v>
      </c>
      <c r="Q280" s="307" t="str">
        <f>IF(ISTEXT($A280),PickLists!$S$2,PickLists!$S$9)</f>
        <v>V0</v>
      </c>
      <c r="R280" s="229">
        <v>4.8</v>
      </c>
      <c r="S280" s="307" t="str">
        <f>IF(ISTEXT($A280),PickLists!$S$2,PickLists!$S$9)</f>
        <v>V0</v>
      </c>
      <c r="T280" s="389">
        <v>2.3E-2</v>
      </c>
      <c r="U280" s="307" t="str">
        <f>IF(ISNUMBER($T280),IF($T280&gt;$T$56,IF(OR(Bilanz!$BR280=PickLists!$S$6,Bilanz!$BX280=PickLists!$S$6),PickLists!$S$6,PickLists!$S$2),PickLists!$S$3),PickLists!$S$9)</f>
        <v>V0</v>
      </c>
      <c r="V280" s="388">
        <v>9.3295171357148612E-2</v>
      </c>
      <c r="W280" s="307" t="str">
        <f>IF(ISNUMBER($V280),IF($V280&gt;$V$56,IF(OR(Bilanz!$BR280=PickLists!$S$6,Bilanz!$BX280=PickLists!$S$6),PickLists!$S$6,PickLists!$S$2),PickLists!$S$3),PickLists!$S$9)</f>
        <v>V0</v>
      </c>
      <c r="X280" s="389">
        <v>0.10681101788428306</v>
      </c>
      <c r="Y280" s="307" t="str">
        <f>IF(ISNUMBER($X280),IF($X280&gt;$X$56,IF(OR(Bilanz!$BR280=PickLists!$S$6,Bilanz!$BX280=PickLists!$S$6),PickLists!$S$6,PickLists!$S$2),PickLists!$S$3),PickLists!$S$9)</f>
        <v>V0</v>
      </c>
      <c r="Z280" s="388">
        <v>2.9000000000000001E-2</v>
      </c>
      <c r="AA280" s="307" t="str">
        <f>IF(ISNUMBER($Z280),IF($Z280&gt;$Z$56,IF(OR(Bilanz!$BR280=PickLists!$S$6,Bilanz!$BX280=PickLists!$S$6),PickLists!$S$6,PickLists!$S$2),PickLists!$S$3),PickLists!$S$9)</f>
        <v>V0</v>
      </c>
      <c r="AB280" s="389">
        <v>0.11181134209213368</v>
      </c>
      <c r="AC280" s="307" t="str">
        <f>IF(ISNUMBER($AB280),IF($AB280&gt;$AB$56,IF(OR(Bilanz!$BR280=PickLists!$S$6,Bilanz!$BX280=PickLists!$S$6),PickLists!$S$6,PickLists!$S$2),PickLists!$S$3),PickLists!$S$9)</f>
        <v>V0</v>
      </c>
      <c r="AD280" s="388">
        <v>0.02</v>
      </c>
      <c r="AE280" s="307" t="str">
        <f>IF(ISNUMBER($AD280),IF($AD280&gt;$AD$56,IF(OR(Bilanz!$BR280=PickLists!$S$6,Bilanz!$BX280=PickLists!$S$6),PickLists!$S$6,PickLists!$S$2),PickLists!$S$3),PickLists!$S$9)</f>
        <v>V0</v>
      </c>
      <c r="AF280" s="389">
        <v>1.4E-2</v>
      </c>
      <c r="AG280" s="307" t="str">
        <f>IF(ISNUMBER($AF280),IF($AF280&gt;$AF$56,IF(OR(Bilanz!$BR280=PickLists!$S$6,Bilanz!$BX280=PickLists!$S$6),PickLists!$S$6,PickLists!$S$2),PickLists!$S$3),PickLists!$S$9)</f>
        <v>V0</v>
      </c>
      <c r="AH280" s="388">
        <v>6.4000000000000001E-2</v>
      </c>
      <c r="AI280" s="307" t="str">
        <f>IF(ISNUMBER($AH280),IF($AH280&gt;$AH$56,IF(OR(Bilanz!$BR280=PickLists!$S$6,Bilanz!$BX280=PickLists!$S$6),PickLists!$S$6,PickLists!$S$2),PickLists!$S$3),PickLists!$S$9)</f>
        <v>V0</v>
      </c>
      <c r="AJ280" s="233"/>
      <c r="AK280" s="234"/>
      <c r="AL280" s="234"/>
      <c r="AM280" s="234"/>
      <c r="AN280" s="234"/>
      <c r="AO280" s="234"/>
    </row>
    <row r="281" spans="1:41" x14ac:dyDescent="0.2">
      <c r="A281" s="324" t="s">
        <v>1509</v>
      </c>
      <c r="B281" s="360">
        <v>35289</v>
      </c>
      <c r="C281" s="361">
        <v>0.27083333333333298</v>
      </c>
      <c r="D281" s="360">
        <f t="shared" si="3"/>
        <v>35290</v>
      </c>
      <c r="E281" s="361">
        <v>0.27083333333333298</v>
      </c>
      <c r="F281" s="455" t="s">
        <v>2179</v>
      </c>
      <c r="G281" s="74" t="s">
        <v>507</v>
      </c>
      <c r="H281" s="53" t="s">
        <v>508</v>
      </c>
      <c r="I281" s="38"/>
      <c r="J281" s="52"/>
      <c r="K281" s="390">
        <v>8.3000000000000007</v>
      </c>
      <c r="L281" s="307" t="str">
        <f>IF(ISNUMBER(K281),PickLists!$S$2,PickLists!$S$9)</f>
        <v>V0</v>
      </c>
      <c r="M281" s="229">
        <v>367.2</v>
      </c>
      <c r="N281" s="285">
        <f>IF(Data!M281&gt;0,Data!M281*0.023,"")</f>
        <v>8.4455999999999989</v>
      </c>
      <c r="O281" s="307" t="str">
        <f>IF(ISTEXT($A281),PickLists!$S$2,PickLists!$S$9)</f>
        <v>V0</v>
      </c>
      <c r="P281" s="456">
        <v>5.5</v>
      </c>
      <c r="Q281" s="307" t="str">
        <f>IF(ISTEXT($A281),PickLists!$S$2,PickLists!$S$9)</f>
        <v>V0</v>
      </c>
      <c r="R281" s="229">
        <v>2.4</v>
      </c>
      <c r="S281" s="307" t="str">
        <f>IF(ISTEXT($A281),PickLists!$S$2,PickLists!$S$9)</f>
        <v>V0</v>
      </c>
      <c r="T281" s="389">
        <v>2.1999999999999999E-2</v>
      </c>
      <c r="U281" s="307" t="str">
        <f>IF(ISNUMBER($T281),IF($T281&gt;$T$56,IF(OR(Bilanz!$BR281=PickLists!$S$6,Bilanz!$BX281=PickLists!$S$6),PickLists!$S$6,PickLists!$S$2),PickLists!$S$3),PickLists!$S$9)</f>
        <v>V0</v>
      </c>
      <c r="V281" s="388">
        <v>3.0270104023869041E-2</v>
      </c>
      <c r="W281" s="307" t="str">
        <f>IF(ISNUMBER($V281),IF($V281&gt;$V$56,IF(OR(Bilanz!$BR281=PickLists!$S$6,Bilanz!$BX281=PickLists!$S$6),PickLists!$S$6,PickLists!$S$2),PickLists!$S$3),PickLists!$S$9)</f>
        <v>V0</v>
      </c>
      <c r="X281" s="389">
        <v>2.0360850284191458E-2</v>
      </c>
      <c r="Y281" s="307" t="str">
        <f>IF(ISNUMBER($X281),IF($X281&gt;$X$56,IF(OR(Bilanz!$BR281=PickLists!$S$6,Bilanz!$BX281=PickLists!$S$6),PickLists!$S$6,PickLists!$S$2),PickLists!$S$3),PickLists!$S$9)</f>
        <v>V0</v>
      </c>
      <c r="Z281" s="388">
        <v>3.9E-2</v>
      </c>
      <c r="AA281" s="307" t="str">
        <f>IF(ISNUMBER($Z281),IF($Z281&gt;$Z$56,IF(OR(Bilanz!$BR281=PickLists!$S$6,Bilanz!$BX281=PickLists!$S$6),PickLists!$S$6,PickLists!$S$2),PickLists!$S$3),PickLists!$S$9)</f>
        <v>V0</v>
      </c>
      <c r="AB281" s="389">
        <v>4.2705720937967734E-2</v>
      </c>
      <c r="AC281" s="307" t="str">
        <f>IF(ISNUMBER($AB281),IF($AB281&gt;$AB$56,IF(OR(Bilanz!$BR281=PickLists!$S$6,Bilanz!$BX281=PickLists!$S$6),PickLists!$S$6,PickLists!$S$2),PickLists!$S$3),PickLists!$S$9)</f>
        <v>V0</v>
      </c>
      <c r="AD281" s="388">
        <v>1.6E-2</v>
      </c>
      <c r="AE281" s="307" t="str">
        <f>IF(ISNUMBER($AD281),IF($AD281&gt;$AD$56,IF(OR(Bilanz!$BR281=PickLists!$S$6,Bilanz!$BX281=PickLists!$S$6),PickLists!$S$6,PickLists!$S$2),PickLists!$S$3),PickLists!$S$9)</f>
        <v>V0</v>
      </c>
      <c r="AF281" s="389">
        <v>1.2999999999999999E-2</v>
      </c>
      <c r="AG281" s="307" t="str">
        <f>IF(ISNUMBER($AF281),IF($AF281&gt;$AF$56,IF(OR(Bilanz!$BR281=PickLists!$S$6,Bilanz!$BX281=PickLists!$S$6),PickLists!$S$6,PickLists!$S$2),PickLists!$S$3),PickLists!$S$9)</f>
        <v>V0</v>
      </c>
      <c r="AH281" s="388">
        <v>5.1999999999999998E-2</v>
      </c>
      <c r="AI281" s="307" t="str">
        <f>IF(ISNUMBER($AH281),IF($AH281&gt;$AH$56,IF(OR(Bilanz!$BR281=PickLists!$S$6,Bilanz!$BX281=PickLists!$S$6),PickLists!$S$6,PickLists!$S$2),PickLists!$S$3),PickLists!$S$9)</f>
        <v>V0</v>
      </c>
      <c r="AJ281" s="233"/>
      <c r="AK281" s="234"/>
      <c r="AL281" s="234"/>
      <c r="AM281" s="234"/>
      <c r="AN281" s="234"/>
      <c r="AO281" s="234"/>
    </row>
    <row r="282" spans="1:41" x14ac:dyDescent="0.2">
      <c r="A282" s="324" t="s">
        <v>1510</v>
      </c>
      <c r="B282" s="360">
        <v>35290</v>
      </c>
      <c r="C282" s="361">
        <v>0.27083333333333298</v>
      </c>
      <c r="D282" s="360">
        <f t="shared" si="3"/>
        <v>35291</v>
      </c>
      <c r="E282" s="361">
        <v>0.27083333333333298</v>
      </c>
      <c r="F282" s="455" t="s">
        <v>2179</v>
      </c>
      <c r="G282" s="74" t="s">
        <v>507</v>
      </c>
      <c r="H282" s="53" t="s">
        <v>508</v>
      </c>
      <c r="I282" s="38"/>
      <c r="J282" s="52"/>
      <c r="K282" s="390">
        <v>5.9</v>
      </c>
      <c r="L282" s="307" t="str">
        <f>IF(ISNUMBER(K282),PickLists!$S$2,PickLists!$S$9)</f>
        <v>V0</v>
      </c>
      <c r="M282" s="229">
        <v>251.8</v>
      </c>
      <c r="N282" s="285">
        <f>IF(Data!M282&gt;0,Data!M282*0.023,"")</f>
        <v>5.7914000000000003</v>
      </c>
      <c r="O282" s="307" t="str">
        <f>IF(ISTEXT($A282),PickLists!$S$2,PickLists!$S$9)</f>
        <v>V0</v>
      </c>
      <c r="P282" s="456">
        <v>5.56</v>
      </c>
      <c r="Q282" s="307" t="str">
        <f>IF(ISTEXT($A282),PickLists!$S$2,PickLists!$S$9)</f>
        <v>V0</v>
      </c>
      <c r="R282" s="229">
        <v>8.1</v>
      </c>
      <c r="S282" s="307" t="str">
        <f>IF(ISTEXT($A282),PickLists!$S$2,PickLists!$S$9)</f>
        <v>V0</v>
      </c>
      <c r="T282" s="389">
        <v>4.7E-2</v>
      </c>
      <c r="U282" s="307" t="str">
        <f>IF(ISNUMBER($T282),IF($T282&gt;$T$56,IF(OR(Bilanz!$BR282=PickLists!$S$6,Bilanz!$BX282=PickLists!$S$6),PickLists!$S$6,PickLists!$S$2),PickLists!$S$3),PickLists!$S$9)</f>
        <v>V0</v>
      </c>
      <c r="V282" s="388">
        <v>0.3280014256914765</v>
      </c>
      <c r="W282" s="307" t="str">
        <f>IF(ISNUMBER($V282),IF($V282&gt;$V$56,IF(OR(Bilanz!$BR282=PickLists!$S$6,Bilanz!$BX282=PickLists!$S$6),PickLists!$S$6,PickLists!$S$2),PickLists!$S$3),PickLists!$S$9)</f>
        <v>V0</v>
      </c>
      <c r="X282" s="389">
        <v>0.20728013158168682</v>
      </c>
      <c r="Y282" s="307" t="str">
        <f>IF(ISNUMBER($X282),IF($X282&gt;$X$56,IF(OR(Bilanz!$BR282=PickLists!$S$6,Bilanz!$BX282=PickLists!$S$6),PickLists!$S$6,PickLists!$S$2),PickLists!$S$3),PickLists!$S$9)</f>
        <v>V0</v>
      </c>
      <c r="Z282" s="388">
        <v>4.3999999999999997E-2</v>
      </c>
      <c r="AA282" s="307" t="str">
        <f>IF(ISNUMBER($Z282),IF($Z282&gt;$Z$56,IF(OR(Bilanz!$BR282=PickLists!$S$6,Bilanz!$BX282=PickLists!$S$6),PickLists!$S$6,PickLists!$S$2),PickLists!$S$3),PickLists!$S$9)</f>
        <v>V0</v>
      </c>
      <c r="AB282" s="389">
        <v>0.50780984533510731</v>
      </c>
      <c r="AC282" s="307" t="str">
        <f>IF(ISNUMBER($AB282),IF($AB282&gt;$AB$56,IF(OR(Bilanz!$BR282=PickLists!$S$6,Bilanz!$BX282=PickLists!$S$6),PickLists!$S$6,PickLists!$S$2),PickLists!$S$3),PickLists!$S$9)</f>
        <v>V0</v>
      </c>
      <c r="AD282" s="388">
        <v>2.8000000000000001E-2</v>
      </c>
      <c r="AE282" s="307" t="str">
        <f>IF(ISNUMBER($AD282),IF($AD282&gt;$AD$56,IF(OR(Bilanz!$BR282=PickLists!$S$6,Bilanz!$BX282=PickLists!$S$6),PickLists!$S$6,PickLists!$S$2),PickLists!$S$3),PickLists!$S$9)</f>
        <v>V0</v>
      </c>
      <c r="AF282" s="389">
        <v>2.8000000000000001E-2</v>
      </c>
      <c r="AG282" s="307" t="str">
        <f>IF(ISNUMBER($AF282),IF($AF282&gt;$AF$56,IF(OR(Bilanz!$BR282=PickLists!$S$6,Bilanz!$BX282=PickLists!$S$6),PickLists!$S$6,PickLists!$S$2),PickLists!$S$3),PickLists!$S$9)</f>
        <v>V0</v>
      </c>
      <c r="AH282" s="388">
        <v>0.14299999999999999</v>
      </c>
      <c r="AI282" s="307" t="str">
        <f>IF(ISNUMBER($AH282),IF($AH282&gt;$AH$56,IF(OR(Bilanz!$BR282=PickLists!$S$6,Bilanz!$BX282=PickLists!$S$6),PickLists!$S$6,PickLists!$S$2),PickLists!$S$3),PickLists!$S$9)</f>
        <v>V0</v>
      </c>
      <c r="AJ282" s="233"/>
      <c r="AK282" s="234"/>
      <c r="AL282" s="234"/>
      <c r="AM282" s="234"/>
      <c r="AN282" s="234"/>
      <c r="AO282" s="234"/>
    </row>
    <row r="283" spans="1:41" x14ac:dyDescent="0.2">
      <c r="A283" s="324" t="s">
        <v>1511</v>
      </c>
      <c r="B283" s="360">
        <v>35291</v>
      </c>
      <c r="C283" s="361">
        <v>0.27083333333333298</v>
      </c>
      <c r="D283" s="360">
        <f t="shared" si="3"/>
        <v>35292</v>
      </c>
      <c r="E283" s="361">
        <v>0.27083333333333298</v>
      </c>
      <c r="F283" s="455" t="s">
        <v>2179</v>
      </c>
      <c r="G283" s="74" t="s">
        <v>507</v>
      </c>
      <c r="H283" s="53" t="s">
        <v>508</v>
      </c>
      <c r="I283" s="38"/>
      <c r="J283" s="52"/>
      <c r="K283" s="390">
        <v>4.3</v>
      </c>
      <c r="L283" s="307" t="str">
        <f>IF(ISNUMBER(K283),PickLists!$S$2,PickLists!$S$9)</f>
        <v>V0</v>
      </c>
      <c r="M283" s="229"/>
      <c r="N283" s="285" t="str">
        <f>IF(Data!M283&gt;0,Data!M283*0.023,"")</f>
        <v/>
      </c>
      <c r="O283" s="307" t="s">
        <v>116</v>
      </c>
      <c r="P283" s="456"/>
      <c r="Q283" s="307" t="s">
        <v>116</v>
      </c>
      <c r="R283" s="229"/>
      <c r="S283" s="307" t="s">
        <v>116</v>
      </c>
      <c r="T283" s="389"/>
      <c r="U283" s="307" t="str">
        <f>IF(ISNUMBER($T283),IF($T283&gt;$T$56,IF(OR(Bilanz!$BR283=PickLists!$S$6,Bilanz!$BX283=PickLists!$S$6),PickLists!$S$6,PickLists!$S$2),PickLists!$S$3),PickLists!$S$9)</f>
        <v>M1</v>
      </c>
      <c r="V283" s="388"/>
      <c r="W283" s="307" t="str">
        <f>IF(ISNUMBER($V283),IF($V283&gt;$V$56,IF(OR(Bilanz!$BR283=PickLists!$S$6,Bilanz!$BX283=PickLists!$S$6),PickLists!$S$6,PickLists!$S$2),PickLists!$S$3),PickLists!$S$9)</f>
        <v>M1</v>
      </c>
      <c r="X283" s="389"/>
      <c r="Y283" s="307" t="str">
        <f>IF(ISNUMBER($X283),IF($X283&gt;$X$56,IF(OR(Bilanz!$BR283=PickLists!$S$6,Bilanz!$BX283=PickLists!$S$6),PickLists!$S$6,PickLists!$S$2),PickLists!$S$3),PickLists!$S$9)</f>
        <v>M1</v>
      </c>
      <c r="Z283" s="388"/>
      <c r="AA283" s="307" t="str">
        <f>IF(ISNUMBER($Z283),IF($Z283&gt;$Z$56,IF(OR(Bilanz!$BR283=PickLists!$S$6,Bilanz!$BX283=PickLists!$S$6),PickLists!$S$6,PickLists!$S$2),PickLists!$S$3),PickLists!$S$9)</f>
        <v>M1</v>
      </c>
      <c r="AB283" s="389"/>
      <c r="AC283" s="307" t="str">
        <f>IF(ISNUMBER($AB283),IF($AB283&gt;$AB$56,IF(OR(Bilanz!$BR283=PickLists!$S$6,Bilanz!$BX283=PickLists!$S$6),PickLists!$S$6,PickLists!$S$2),PickLists!$S$3),PickLists!$S$9)</f>
        <v>M1</v>
      </c>
      <c r="AD283" s="388"/>
      <c r="AE283" s="307" t="str">
        <f>IF(ISNUMBER($AD283),IF($AD283&gt;$AD$56,IF(OR(Bilanz!$BR283=PickLists!$S$6,Bilanz!$BX283=PickLists!$S$6),PickLists!$S$6,PickLists!$S$2),PickLists!$S$3),PickLists!$S$9)</f>
        <v>M1</v>
      </c>
      <c r="AF283" s="389"/>
      <c r="AG283" s="307" t="str">
        <f>IF(ISNUMBER($AF283),IF($AF283&gt;$AF$56,IF(OR(Bilanz!$BR283=PickLists!$S$6,Bilanz!$BX283=PickLists!$S$6),PickLists!$S$6,PickLists!$S$2),PickLists!$S$3),PickLists!$S$9)</f>
        <v>M1</v>
      </c>
      <c r="AH283" s="388"/>
      <c r="AI283" s="307" t="str">
        <f>IF(ISNUMBER($AH283),IF($AH283&gt;$AH$56,IF(OR(Bilanz!$BR283=PickLists!$S$6,Bilanz!$BX283=PickLists!$S$6),PickLists!$S$6,PickLists!$S$2),PickLists!$S$3),PickLists!$S$9)</f>
        <v>M1</v>
      </c>
      <c r="AJ283" s="234" t="s">
        <v>930</v>
      </c>
      <c r="AK283" s="234"/>
      <c r="AL283" s="234"/>
      <c r="AM283" s="234"/>
      <c r="AN283" s="234"/>
      <c r="AO283" s="234"/>
    </row>
    <row r="284" spans="1:41" x14ac:dyDescent="0.2">
      <c r="A284" s="324" t="s">
        <v>1511</v>
      </c>
      <c r="B284" s="360">
        <v>35292</v>
      </c>
      <c r="C284" s="361">
        <v>0.27083333333333298</v>
      </c>
      <c r="D284" s="360">
        <f t="shared" si="3"/>
        <v>35293</v>
      </c>
      <c r="E284" s="361">
        <v>0.27083333333333298</v>
      </c>
      <c r="F284" s="455" t="s">
        <v>2179</v>
      </c>
      <c r="G284" s="74" t="s">
        <v>507</v>
      </c>
      <c r="H284" s="53" t="s">
        <v>450</v>
      </c>
      <c r="I284" s="38" t="s">
        <v>437</v>
      </c>
      <c r="J284" s="52"/>
      <c r="K284" s="390">
        <v>5.3</v>
      </c>
      <c r="L284" s="307" t="str">
        <f>IF(ISNUMBER(K284),PickLists!$S$2,PickLists!$S$9)</f>
        <v>V0</v>
      </c>
      <c r="M284" s="229">
        <v>435.4</v>
      </c>
      <c r="N284" s="285">
        <f>IF(Data!M284&gt;0,Data!M284*0.023,"")</f>
        <v>10.014199999999999</v>
      </c>
      <c r="O284" s="307" t="s">
        <v>116</v>
      </c>
      <c r="P284" s="456">
        <v>4.4400000000000004</v>
      </c>
      <c r="Q284" s="307" t="s">
        <v>116</v>
      </c>
      <c r="R284" s="229">
        <v>27.3</v>
      </c>
      <c r="S284" s="307" t="s">
        <v>116</v>
      </c>
      <c r="T284" s="389">
        <v>7.6999999999999999E-2</v>
      </c>
      <c r="U284" s="307" t="s">
        <v>116</v>
      </c>
      <c r="V284" s="388">
        <v>0.75562311910329816</v>
      </c>
      <c r="W284" s="307" t="s">
        <v>116</v>
      </c>
      <c r="X284" s="389">
        <v>0.75568795153130264</v>
      </c>
      <c r="Y284" s="307" t="s">
        <v>116</v>
      </c>
      <c r="Z284" s="388">
        <v>0.04</v>
      </c>
      <c r="AA284" s="307" t="s">
        <v>116</v>
      </c>
      <c r="AB284" s="389">
        <v>0.87274964244137709</v>
      </c>
      <c r="AC284" s="307" t="s">
        <v>116</v>
      </c>
      <c r="AD284" s="388">
        <v>5.0999999999999997E-2</v>
      </c>
      <c r="AE284" s="307" t="s">
        <v>116</v>
      </c>
      <c r="AF284" s="389">
        <v>2.1999999999999999E-2</v>
      </c>
      <c r="AG284" s="307" t="s">
        <v>116</v>
      </c>
      <c r="AH284" s="388">
        <v>0.121</v>
      </c>
      <c r="AI284" s="307" t="s">
        <v>116</v>
      </c>
      <c r="AJ284" s="234" t="s">
        <v>931</v>
      </c>
      <c r="AK284" s="234"/>
      <c r="AL284" s="234"/>
      <c r="AM284" s="234"/>
      <c r="AN284" s="234"/>
      <c r="AO284" s="234"/>
    </row>
    <row r="285" spans="1:41" x14ac:dyDescent="0.2">
      <c r="A285" s="324"/>
      <c r="B285" s="360">
        <v>35293</v>
      </c>
      <c r="C285" s="361">
        <v>0.27083333333333298</v>
      </c>
      <c r="D285" s="360">
        <f t="shared" si="3"/>
        <v>35294</v>
      </c>
      <c r="E285" s="361">
        <v>0.27083333333333298</v>
      </c>
      <c r="F285" s="455" t="s">
        <v>2179</v>
      </c>
      <c r="G285" s="74" t="s">
        <v>440</v>
      </c>
      <c r="H285" s="53"/>
      <c r="I285" s="38"/>
      <c r="J285" s="52"/>
      <c r="K285" s="390"/>
      <c r="L285" s="307" t="str">
        <f>IF(ISNUMBER(K285),PickLists!$S$2,PickLists!$S$9)</f>
        <v>M1</v>
      </c>
      <c r="M285" s="229"/>
      <c r="N285" s="285" t="str">
        <f>IF(Data!M285&gt;0,Data!M285*0.023,"")</f>
        <v/>
      </c>
      <c r="O285" s="307" t="str">
        <f>IF(ISTEXT($A285),PickLists!$S$2,PickLists!$S$9)</f>
        <v>M1</v>
      </c>
      <c r="P285" s="456"/>
      <c r="Q285" s="307" t="str">
        <f>IF(ISTEXT($A285),PickLists!$S$2,PickLists!$S$9)</f>
        <v>M1</v>
      </c>
      <c r="R285" s="229"/>
      <c r="S285" s="307" t="str">
        <f>IF(ISTEXT($A285),PickLists!$S$2,PickLists!$S$9)</f>
        <v>M1</v>
      </c>
      <c r="T285" s="389"/>
      <c r="U285" s="307" t="str">
        <f>IF(ISNUMBER($T285),IF($T285&gt;$T$56,IF(OR(Bilanz!$BR285=PickLists!$S$6,Bilanz!$BX285=PickLists!$S$6),PickLists!$S$6,PickLists!$S$2),PickLists!$S$3),PickLists!$S$9)</f>
        <v>M1</v>
      </c>
      <c r="V285" s="388"/>
      <c r="W285" s="307" t="str">
        <f>IF(ISNUMBER($V285),IF($V285&gt;$V$56,IF(OR(Bilanz!$BR285=PickLists!$S$6,Bilanz!$BX285=PickLists!$S$6),PickLists!$S$6,PickLists!$S$2),PickLists!$S$3),PickLists!$S$9)</f>
        <v>M1</v>
      </c>
      <c r="X285" s="389"/>
      <c r="Y285" s="307" t="str">
        <f>IF(ISNUMBER($X285),IF($X285&gt;$X$56,IF(OR(Bilanz!$BR285=PickLists!$S$6,Bilanz!$BX285=PickLists!$S$6),PickLists!$S$6,PickLists!$S$2),PickLists!$S$3),PickLists!$S$9)</f>
        <v>M1</v>
      </c>
      <c r="Z285" s="388"/>
      <c r="AA285" s="307" t="str">
        <f>IF(ISNUMBER($Z285),IF($Z285&gt;$Z$56,IF(OR(Bilanz!$BR285=PickLists!$S$6,Bilanz!$BX285=PickLists!$S$6),PickLists!$S$6,PickLists!$S$2),PickLists!$S$3),PickLists!$S$9)</f>
        <v>M1</v>
      </c>
      <c r="AB285" s="389"/>
      <c r="AC285" s="307" t="str">
        <f>IF(ISNUMBER($AB285),IF($AB285&gt;$AB$56,IF(OR(Bilanz!$BR285=PickLists!$S$6,Bilanz!$BX285=PickLists!$S$6),PickLists!$S$6,PickLists!$S$2),PickLists!$S$3),PickLists!$S$9)</f>
        <v>M1</v>
      </c>
      <c r="AD285" s="388"/>
      <c r="AE285" s="307" t="str">
        <f>IF(ISNUMBER($AD285),IF($AD285&gt;$AD$56,IF(OR(Bilanz!$BR285=PickLists!$S$6,Bilanz!$BX285=PickLists!$S$6),PickLists!$S$6,PickLists!$S$2),PickLists!$S$3),PickLists!$S$9)</f>
        <v>M1</v>
      </c>
      <c r="AF285" s="389"/>
      <c r="AG285" s="307" t="str">
        <f>IF(ISNUMBER($AF285),IF($AF285&gt;$AF$56,IF(OR(Bilanz!$BR285=PickLists!$S$6,Bilanz!$BX285=PickLists!$S$6),PickLists!$S$6,PickLists!$S$2),PickLists!$S$3),PickLists!$S$9)</f>
        <v>M1</v>
      </c>
      <c r="AH285" s="388"/>
      <c r="AI285" s="307" t="str">
        <f>IF(ISNUMBER($AH285),IF($AH285&gt;$AH$56,IF(OR(Bilanz!$BR285=PickLists!$S$6,Bilanz!$BX285=PickLists!$S$6),PickLists!$S$6,PickLists!$S$2),PickLists!$S$3),PickLists!$S$9)</f>
        <v>M1</v>
      </c>
      <c r="AJ285" s="233"/>
      <c r="AK285" s="234"/>
      <c r="AL285" s="234"/>
      <c r="AM285" s="234"/>
      <c r="AN285" s="234"/>
      <c r="AO285" s="234"/>
    </row>
    <row r="286" spans="1:41" x14ac:dyDescent="0.2">
      <c r="A286" s="324"/>
      <c r="B286" s="360">
        <v>35294</v>
      </c>
      <c r="C286" s="361">
        <v>0.27083333333333298</v>
      </c>
      <c r="D286" s="360">
        <f t="shared" si="3"/>
        <v>35295</v>
      </c>
      <c r="E286" s="361">
        <v>0.27083333333333298</v>
      </c>
      <c r="F286" s="455" t="s">
        <v>2179</v>
      </c>
      <c r="G286" s="74" t="s">
        <v>440</v>
      </c>
      <c r="H286" s="53"/>
      <c r="I286" s="38"/>
      <c r="J286" s="52"/>
      <c r="K286" s="390"/>
      <c r="L286" s="307" t="str">
        <f>IF(ISNUMBER(K286),PickLists!$S$2,PickLists!$S$9)</f>
        <v>M1</v>
      </c>
      <c r="M286" s="229"/>
      <c r="N286" s="285" t="str">
        <f>IF(Data!M286&gt;0,Data!M286*0.023,"")</f>
        <v/>
      </c>
      <c r="O286" s="307" t="str">
        <f>IF(ISTEXT($A286),PickLists!$S$2,PickLists!$S$9)</f>
        <v>M1</v>
      </c>
      <c r="P286" s="456"/>
      <c r="Q286" s="307" t="str">
        <f>IF(ISTEXT($A286),PickLists!$S$2,PickLists!$S$9)</f>
        <v>M1</v>
      </c>
      <c r="R286" s="229"/>
      <c r="S286" s="307" t="str">
        <f>IF(ISTEXT($A286),PickLists!$S$2,PickLists!$S$9)</f>
        <v>M1</v>
      </c>
      <c r="T286" s="389"/>
      <c r="U286" s="307" t="str">
        <f>IF(ISNUMBER($T286),IF($T286&gt;$T$56,IF(OR(Bilanz!$BR286=PickLists!$S$6,Bilanz!$BX286=PickLists!$S$6),PickLists!$S$6,PickLists!$S$2),PickLists!$S$3),PickLists!$S$9)</f>
        <v>M1</v>
      </c>
      <c r="V286" s="388"/>
      <c r="W286" s="307" t="str">
        <f>IF(ISNUMBER($V286),IF($V286&gt;$V$56,IF(OR(Bilanz!$BR286=PickLists!$S$6,Bilanz!$BX286=PickLists!$S$6),PickLists!$S$6,PickLists!$S$2),PickLists!$S$3),PickLists!$S$9)</f>
        <v>M1</v>
      </c>
      <c r="X286" s="389"/>
      <c r="Y286" s="307" t="str">
        <f>IF(ISNUMBER($X286),IF($X286&gt;$X$56,IF(OR(Bilanz!$BR286=PickLists!$S$6,Bilanz!$BX286=PickLists!$S$6),PickLists!$S$6,PickLists!$S$2),PickLists!$S$3),PickLists!$S$9)</f>
        <v>M1</v>
      </c>
      <c r="Z286" s="388"/>
      <c r="AA286" s="307" t="str">
        <f>IF(ISNUMBER($Z286),IF($Z286&gt;$Z$56,IF(OR(Bilanz!$BR286=PickLists!$S$6,Bilanz!$BX286=PickLists!$S$6),PickLists!$S$6,PickLists!$S$2),PickLists!$S$3),PickLists!$S$9)</f>
        <v>M1</v>
      </c>
      <c r="AB286" s="389"/>
      <c r="AC286" s="307" t="str">
        <f>IF(ISNUMBER($AB286),IF($AB286&gt;$AB$56,IF(OR(Bilanz!$BR286=PickLists!$S$6,Bilanz!$BX286=PickLists!$S$6),PickLists!$S$6,PickLists!$S$2),PickLists!$S$3),PickLists!$S$9)</f>
        <v>M1</v>
      </c>
      <c r="AD286" s="388"/>
      <c r="AE286" s="307" t="str">
        <f>IF(ISNUMBER($AD286),IF($AD286&gt;$AD$56,IF(OR(Bilanz!$BR286=PickLists!$S$6,Bilanz!$BX286=PickLists!$S$6),PickLists!$S$6,PickLists!$S$2),PickLists!$S$3),PickLists!$S$9)</f>
        <v>M1</v>
      </c>
      <c r="AF286" s="389"/>
      <c r="AG286" s="307" t="str">
        <f>IF(ISNUMBER($AF286),IF($AF286&gt;$AF$56,IF(OR(Bilanz!$BR286=PickLists!$S$6,Bilanz!$BX286=PickLists!$S$6),PickLists!$S$6,PickLists!$S$2),PickLists!$S$3),PickLists!$S$9)</f>
        <v>M1</v>
      </c>
      <c r="AH286" s="388"/>
      <c r="AI286" s="307" t="str">
        <f>IF(ISNUMBER($AH286),IF($AH286&gt;$AH$56,IF(OR(Bilanz!$BR286=PickLists!$S$6,Bilanz!$BX286=PickLists!$S$6),PickLists!$S$6,PickLists!$S$2),PickLists!$S$3),PickLists!$S$9)</f>
        <v>M1</v>
      </c>
      <c r="AJ286" s="233"/>
      <c r="AK286" s="234"/>
      <c r="AL286" s="234"/>
      <c r="AM286" s="234"/>
      <c r="AN286" s="234"/>
      <c r="AO286" s="234"/>
    </row>
    <row r="287" spans="1:41" x14ac:dyDescent="0.2">
      <c r="A287" s="324"/>
      <c r="B287" s="360">
        <v>35295</v>
      </c>
      <c r="C287" s="361">
        <v>0.27083333333333298</v>
      </c>
      <c r="D287" s="360">
        <f t="shared" si="3"/>
        <v>35296</v>
      </c>
      <c r="E287" s="361">
        <v>0.27083333333333298</v>
      </c>
      <c r="F287" s="455" t="s">
        <v>2179</v>
      </c>
      <c r="G287" s="74" t="s">
        <v>440</v>
      </c>
      <c r="H287" s="53"/>
      <c r="I287" s="38"/>
      <c r="J287" s="52"/>
      <c r="K287" s="390"/>
      <c r="L287" s="307" t="str">
        <f>IF(ISNUMBER(K287),PickLists!$S$2,PickLists!$S$9)</f>
        <v>M1</v>
      </c>
      <c r="M287" s="229"/>
      <c r="N287" s="285" t="str">
        <f>IF(Data!M287&gt;0,Data!M287*0.023,"")</f>
        <v/>
      </c>
      <c r="O287" s="307" t="str">
        <f>IF(ISTEXT($A287),PickLists!$S$2,PickLists!$S$9)</f>
        <v>M1</v>
      </c>
      <c r="P287" s="456"/>
      <c r="Q287" s="307" t="str">
        <f>IF(ISTEXT($A287),PickLists!$S$2,PickLists!$S$9)</f>
        <v>M1</v>
      </c>
      <c r="R287" s="229"/>
      <c r="S287" s="307" t="str">
        <f>IF(ISTEXT($A287),PickLists!$S$2,PickLists!$S$9)</f>
        <v>M1</v>
      </c>
      <c r="T287" s="389"/>
      <c r="U287" s="307" t="str">
        <f>IF(ISNUMBER($T287),IF($T287&gt;$T$56,IF(OR(Bilanz!$BR287=PickLists!$S$6,Bilanz!$BX287=PickLists!$S$6),PickLists!$S$6,PickLists!$S$2),PickLists!$S$3),PickLists!$S$9)</f>
        <v>M1</v>
      </c>
      <c r="V287" s="388"/>
      <c r="W287" s="307" t="str">
        <f>IF(ISNUMBER($V287),IF($V287&gt;$V$56,IF(OR(Bilanz!$BR287=PickLists!$S$6,Bilanz!$BX287=PickLists!$S$6),PickLists!$S$6,PickLists!$S$2),PickLists!$S$3),PickLists!$S$9)</f>
        <v>M1</v>
      </c>
      <c r="X287" s="389"/>
      <c r="Y287" s="307" t="str">
        <f>IF(ISNUMBER($X287),IF($X287&gt;$X$56,IF(OR(Bilanz!$BR287=PickLists!$S$6,Bilanz!$BX287=PickLists!$S$6),PickLists!$S$6,PickLists!$S$2),PickLists!$S$3),PickLists!$S$9)</f>
        <v>M1</v>
      </c>
      <c r="Z287" s="388"/>
      <c r="AA287" s="307" t="str">
        <f>IF(ISNUMBER($Z287),IF($Z287&gt;$Z$56,IF(OR(Bilanz!$BR287=PickLists!$S$6,Bilanz!$BX287=PickLists!$S$6),PickLists!$S$6,PickLists!$S$2),PickLists!$S$3),PickLists!$S$9)</f>
        <v>M1</v>
      </c>
      <c r="AB287" s="389"/>
      <c r="AC287" s="307" t="str">
        <f>IF(ISNUMBER($AB287),IF($AB287&gt;$AB$56,IF(OR(Bilanz!$BR287=PickLists!$S$6,Bilanz!$BX287=PickLists!$S$6),PickLists!$S$6,PickLists!$S$2),PickLists!$S$3),PickLists!$S$9)</f>
        <v>M1</v>
      </c>
      <c r="AD287" s="388"/>
      <c r="AE287" s="307" t="str">
        <f>IF(ISNUMBER($AD287),IF($AD287&gt;$AD$56,IF(OR(Bilanz!$BR287=PickLists!$S$6,Bilanz!$BX287=PickLists!$S$6),PickLists!$S$6,PickLists!$S$2),PickLists!$S$3),PickLists!$S$9)</f>
        <v>M1</v>
      </c>
      <c r="AF287" s="389"/>
      <c r="AG287" s="307" t="str">
        <f>IF(ISNUMBER($AF287),IF($AF287&gt;$AF$56,IF(OR(Bilanz!$BR287=PickLists!$S$6,Bilanz!$BX287=PickLists!$S$6),PickLists!$S$6,PickLists!$S$2),PickLists!$S$3),PickLists!$S$9)</f>
        <v>M1</v>
      </c>
      <c r="AH287" s="388"/>
      <c r="AI287" s="307" t="str">
        <f>IF(ISNUMBER($AH287),IF($AH287&gt;$AH$56,IF(OR(Bilanz!$BR287=PickLists!$S$6,Bilanz!$BX287=PickLists!$S$6),PickLists!$S$6,PickLists!$S$2),PickLists!$S$3),PickLists!$S$9)</f>
        <v>M1</v>
      </c>
      <c r="AJ287" s="233"/>
      <c r="AK287" s="234"/>
      <c r="AL287" s="234"/>
      <c r="AM287" s="234"/>
      <c r="AN287" s="234"/>
      <c r="AO287" s="234"/>
    </row>
    <row r="288" spans="1:41" x14ac:dyDescent="0.2">
      <c r="A288" s="324"/>
      <c r="B288" s="360">
        <v>35296</v>
      </c>
      <c r="C288" s="361">
        <v>0.27083333333333298</v>
      </c>
      <c r="D288" s="360">
        <f t="shared" si="3"/>
        <v>35297</v>
      </c>
      <c r="E288" s="361">
        <v>0.27083333333333298</v>
      </c>
      <c r="F288" s="455" t="s">
        <v>2179</v>
      </c>
      <c r="G288" s="74" t="s">
        <v>440</v>
      </c>
      <c r="H288" s="53"/>
      <c r="I288" s="38"/>
      <c r="J288" s="52"/>
      <c r="K288" s="390"/>
      <c r="L288" s="307" t="str">
        <f>IF(ISNUMBER(K288),PickLists!$S$2,PickLists!$S$9)</f>
        <v>M1</v>
      </c>
      <c r="M288" s="229"/>
      <c r="N288" s="285" t="str">
        <f>IF(Data!M288&gt;0,Data!M288*0.023,"")</f>
        <v/>
      </c>
      <c r="O288" s="307" t="str">
        <f>IF(ISTEXT($A288),PickLists!$S$2,PickLists!$S$9)</f>
        <v>M1</v>
      </c>
      <c r="P288" s="456"/>
      <c r="Q288" s="307" t="str">
        <f>IF(ISTEXT($A288),PickLists!$S$2,PickLists!$S$9)</f>
        <v>M1</v>
      </c>
      <c r="R288" s="229"/>
      <c r="S288" s="307" t="str">
        <f>IF(ISTEXT($A288),PickLists!$S$2,PickLists!$S$9)</f>
        <v>M1</v>
      </c>
      <c r="T288" s="389"/>
      <c r="U288" s="307" t="str">
        <f>IF(ISNUMBER($T288),IF($T288&gt;$T$56,IF(OR(Bilanz!$BR288=PickLists!$S$6,Bilanz!$BX288=PickLists!$S$6),PickLists!$S$6,PickLists!$S$2),PickLists!$S$3),PickLists!$S$9)</f>
        <v>M1</v>
      </c>
      <c r="V288" s="388"/>
      <c r="W288" s="307" t="str">
        <f>IF(ISNUMBER($V288),IF($V288&gt;$V$56,IF(OR(Bilanz!$BR288=PickLists!$S$6,Bilanz!$BX288=PickLists!$S$6),PickLists!$S$6,PickLists!$S$2),PickLists!$S$3),PickLists!$S$9)</f>
        <v>M1</v>
      </c>
      <c r="X288" s="389"/>
      <c r="Y288" s="307" t="str">
        <f>IF(ISNUMBER($X288),IF($X288&gt;$X$56,IF(OR(Bilanz!$BR288=PickLists!$S$6,Bilanz!$BX288=PickLists!$S$6),PickLists!$S$6,PickLists!$S$2),PickLists!$S$3),PickLists!$S$9)</f>
        <v>M1</v>
      </c>
      <c r="Z288" s="388"/>
      <c r="AA288" s="307" t="str">
        <f>IF(ISNUMBER($Z288),IF($Z288&gt;$Z$56,IF(OR(Bilanz!$BR288=PickLists!$S$6,Bilanz!$BX288=PickLists!$S$6),PickLists!$S$6,PickLists!$S$2),PickLists!$S$3),PickLists!$S$9)</f>
        <v>M1</v>
      </c>
      <c r="AB288" s="389"/>
      <c r="AC288" s="307" t="str">
        <f>IF(ISNUMBER($AB288),IF($AB288&gt;$AB$56,IF(OR(Bilanz!$BR288=PickLists!$S$6,Bilanz!$BX288=PickLists!$S$6),PickLists!$S$6,PickLists!$S$2),PickLists!$S$3),PickLists!$S$9)</f>
        <v>M1</v>
      </c>
      <c r="AD288" s="388"/>
      <c r="AE288" s="307" t="str">
        <f>IF(ISNUMBER($AD288),IF($AD288&gt;$AD$56,IF(OR(Bilanz!$BR288=PickLists!$S$6,Bilanz!$BX288=PickLists!$S$6),PickLists!$S$6,PickLists!$S$2),PickLists!$S$3),PickLists!$S$9)</f>
        <v>M1</v>
      </c>
      <c r="AF288" s="389"/>
      <c r="AG288" s="307" t="str">
        <f>IF(ISNUMBER($AF288),IF($AF288&gt;$AF$56,IF(OR(Bilanz!$BR288=PickLists!$S$6,Bilanz!$BX288=PickLists!$S$6),PickLists!$S$6,PickLists!$S$2),PickLists!$S$3),PickLists!$S$9)</f>
        <v>M1</v>
      </c>
      <c r="AH288" s="388"/>
      <c r="AI288" s="307" t="str">
        <f>IF(ISNUMBER($AH288),IF($AH288&gt;$AH$56,IF(OR(Bilanz!$BR288=PickLists!$S$6,Bilanz!$BX288=PickLists!$S$6),PickLists!$S$6,PickLists!$S$2),PickLists!$S$3),PickLists!$S$9)</f>
        <v>M1</v>
      </c>
      <c r="AJ288" s="233"/>
      <c r="AK288" s="234"/>
      <c r="AL288" s="234"/>
      <c r="AM288" s="234"/>
      <c r="AN288" s="234"/>
      <c r="AO288" s="234"/>
    </row>
    <row r="289" spans="1:41" x14ac:dyDescent="0.2">
      <c r="A289" s="324" t="s">
        <v>1512</v>
      </c>
      <c r="B289" s="360">
        <v>35297</v>
      </c>
      <c r="C289" s="361">
        <v>0.27083333333333298</v>
      </c>
      <c r="D289" s="360">
        <f t="shared" si="3"/>
        <v>35298</v>
      </c>
      <c r="E289" s="361">
        <v>0.27083333333333298</v>
      </c>
      <c r="F289" s="455" t="s">
        <v>2179</v>
      </c>
      <c r="G289" s="74" t="s">
        <v>507</v>
      </c>
      <c r="H289" s="53" t="s">
        <v>508</v>
      </c>
      <c r="I289" s="38"/>
      <c r="J289" s="52"/>
      <c r="K289" s="390">
        <v>1.4</v>
      </c>
      <c r="L289" s="307" t="str">
        <f>IF(ISNUMBER(K289),PickLists!$S$2,PickLists!$S$9)</f>
        <v>V0</v>
      </c>
      <c r="M289" s="229">
        <v>60.1</v>
      </c>
      <c r="N289" s="285">
        <f>IF(Data!M289&gt;0,Data!M289*0.023,"")</f>
        <v>1.3823000000000001</v>
      </c>
      <c r="O289" s="307" t="str">
        <f>IF(ISTEXT($A289),PickLists!$S$2,PickLists!$S$9)</f>
        <v>V0</v>
      </c>
      <c r="P289" s="456">
        <v>4.54</v>
      </c>
      <c r="Q289" s="307" t="str">
        <f>IF(ISTEXT($A289),PickLists!$S$2,PickLists!$S$9)</f>
        <v>V0</v>
      </c>
      <c r="R289" s="229">
        <v>29.3</v>
      </c>
      <c r="S289" s="307" t="str">
        <f>IF(ISTEXT($A289),PickLists!$S$2,PickLists!$S$9)</f>
        <v>V0</v>
      </c>
      <c r="T289" s="389">
        <v>0.115</v>
      </c>
      <c r="U289" s="307" t="str">
        <f>IF(ISNUMBER($T289),IF($T289&gt;$T$56,IF(OR(Bilanz!$BR289=PickLists!$S$6,Bilanz!$BX289=PickLists!$S$6),PickLists!$S$6,PickLists!$S$2),PickLists!$S$3),PickLists!$S$9)</f>
        <v>V0</v>
      </c>
      <c r="V289" s="388">
        <v>0.80306134182727196</v>
      </c>
      <c r="W289" s="307" t="str">
        <f>IF(ISNUMBER($V289),IF($V289&gt;$V$56,IF(OR(Bilanz!$BR289=PickLists!$S$6,Bilanz!$BX289=PickLists!$S$6),PickLists!$S$6,PickLists!$S$2),PickLists!$S$3),PickLists!$S$9)</f>
        <v>V0</v>
      </c>
      <c r="X289" s="389">
        <v>0.94794778372301214</v>
      </c>
      <c r="Y289" s="307" t="str">
        <f>IF(ISNUMBER($X289),IF($X289&gt;$X$56,IF(OR(Bilanz!$BR289=PickLists!$S$6,Bilanz!$BX289=PickLists!$S$6),PickLists!$S$6,PickLists!$S$2),PickLists!$S$3),PickLists!$S$9)</f>
        <v>V0</v>
      </c>
      <c r="Z289" s="388">
        <v>0.06</v>
      </c>
      <c r="AA289" s="307" t="str">
        <f>IF(ISNUMBER($Z289),IF($Z289&gt;$Z$56,IF(OR(Bilanz!$BR289=PickLists!$S$6,Bilanz!$BX289=PickLists!$S$6),PickLists!$S$6,PickLists!$S$2),PickLists!$S$3),PickLists!$S$9)</f>
        <v>V0</v>
      </c>
      <c r="AB289" s="389">
        <v>1.2741834192582737</v>
      </c>
      <c r="AC289" s="307" t="str">
        <f>IF(ISNUMBER($AB289),IF($AB289&gt;$AB$56,IF(OR(Bilanz!$BR289=PickLists!$S$6,Bilanz!$BX289=PickLists!$S$6),PickLists!$S$6,PickLists!$S$2),PickLists!$S$3),PickLists!$S$9)</f>
        <v>V0</v>
      </c>
      <c r="AD289" s="388">
        <v>0.10299999999999999</v>
      </c>
      <c r="AE289" s="307" t="str">
        <f>IF(ISNUMBER($AD289),IF($AD289&gt;$AD$56,IF(OR(Bilanz!$BR289=PickLists!$S$6,Bilanz!$BX289=PickLists!$S$6),PickLists!$S$6,PickLists!$S$2),PickLists!$S$3),PickLists!$S$9)</f>
        <v>V0</v>
      </c>
      <c r="AF289" s="389">
        <v>5.8000000000000003E-2</v>
      </c>
      <c r="AG289" s="307" t="str">
        <f>IF(ISNUMBER($AF289),IF($AF289&gt;$AF$56,IF(OR(Bilanz!$BR289=PickLists!$S$6,Bilanz!$BX289=PickLists!$S$6),PickLists!$S$6,PickLists!$S$2),PickLists!$S$3),PickLists!$S$9)</f>
        <v>V0</v>
      </c>
      <c r="AH289" s="388">
        <v>0.36799999999999999</v>
      </c>
      <c r="AI289" s="307" t="str">
        <f>IF(ISNUMBER($AH289),IF($AH289&gt;$AH$56,IF(OR(Bilanz!$BR289=PickLists!$S$6,Bilanz!$BX289=PickLists!$S$6),PickLists!$S$6,PickLists!$S$2),PickLists!$S$3),PickLists!$S$9)</f>
        <v>V0</v>
      </c>
      <c r="AJ289" s="233"/>
      <c r="AK289" s="234"/>
      <c r="AL289" s="234"/>
      <c r="AM289" s="234"/>
      <c r="AN289" s="234"/>
      <c r="AO289" s="234"/>
    </row>
    <row r="290" spans="1:41" x14ac:dyDescent="0.2">
      <c r="A290" s="324" t="s">
        <v>1513</v>
      </c>
      <c r="B290" s="360">
        <v>35298</v>
      </c>
      <c r="C290" s="361">
        <v>0.27083333333333298</v>
      </c>
      <c r="D290" s="360">
        <f t="shared" si="3"/>
        <v>35299</v>
      </c>
      <c r="E290" s="361">
        <v>0.27083333333333298</v>
      </c>
      <c r="F290" s="455" t="s">
        <v>2179</v>
      </c>
      <c r="G290" s="74" t="s">
        <v>507</v>
      </c>
      <c r="H290" s="53" t="s">
        <v>508</v>
      </c>
      <c r="I290" s="38"/>
      <c r="J290" s="52"/>
      <c r="K290" s="390">
        <v>8.3000000000000007</v>
      </c>
      <c r="L290" s="307" t="str">
        <f>IF(ISNUMBER(K290),PickLists!$S$2,PickLists!$S$9)</f>
        <v>V0</v>
      </c>
      <c r="M290" s="229">
        <v>386.8</v>
      </c>
      <c r="N290" s="285">
        <f>IF(Data!M290&gt;0,Data!M290*0.023,"")</f>
        <v>8.8963999999999999</v>
      </c>
      <c r="O290" s="307" t="str">
        <f>IF(ISTEXT($A290),PickLists!$S$2,PickLists!$S$9)</f>
        <v>V0</v>
      </c>
      <c r="P290" s="456">
        <v>5.87</v>
      </c>
      <c r="Q290" s="307" t="str">
        <f>IF(ISTEXT($A290),PickLists!$S$2,PickLists!$S$9)</f>
        <v>V0</v>
      </c>
      <c r="R290" s="229">
        <v>16</v>
      </c>
      <c r="S290" s="307" t="str">
        <f>IF(ISTEXT($A290),PickLists!$S$2,PickLists!$S$9)</f>
        <v>V0</v>
      </c>
      <c r="T290" s="389">
        <v>6.6000000000000003E-2</v>
      </c>
      <c r="U290" s="307" t="str">
        <f>IF(ISNUMBER($T290),IF($T290&gt;$T$56,IF(OR(Bilanz!$BR290=PickLists!$S$6,Bilanz!$BX290=PickLists!$S$6),PickLists!$S$6,PickLists!$S$2),PickLists!$S$3),PickLists!$S$9)</f>
        <v>V4</v>
      </c>
      <c r="V290" s="388">
        <v>0.41361612289331501</v>
      </c>
      <c r="W290" s="307" t="str">
        <f>IF(ISNUMBER($V290),IF($V290&gt;$V$56,IF(OR(Bilanz!$BR290=PickLists!$S$6,Bilanz!$BX290=PickLists!$S$6),PickLists!$S$6,PickLists!$S$2),PickLists!$S$3),PickLists!$S$9)</f>
        <v>V4</v>
      </c>
      <c r="X290" s="389">
        <v>0.58912952051799883</v>
      </c>
      <c r="Y290" s="307" t="str">
        <f>IF(ISNUMBER($X290),IF($X290&gt;$X$56,IF(OR(Bilanz!$BR290=PickLists!$S$6,Bilanz!$BX290=PickLists!$S$6),PickLists!$S$6,PickLists!$S$2),PickLists!$S$3),PickLists!$S$9)</f>
        <v>V4</v>
      </c>
      <c r="Z290" s="388">
        <v>4.5999999999999999E-2</v>
      </c>
      <c r="AA290" s="307" t="str">
        <f>IF(ISNUMBER($Z290),IF($Z290&gt;$Z$56,IF(OR(Bilanz!$BR290=PickLists!$S$6,Bilanz!$BX290=PickLists!$S$6),PickLists!$S$6,PickLists!$S$2),PickLists!$S$3),PickLists!$S$9)</f>
        <v>V4</v>
      </c>
      <c r="AB290" s="389">
        <v>1.359594861134209</v>
      </c>
      <c r="AC290" s="307" t="str">
        <f>IF(ISNUMBER($AB290),IF($AB290&gt;$AB$56,IF(OR(Bilanz!$BR290=PickLists!$S$6,Bilanz!$BX290=PickLists!$S$6),PickLists!$S$6,PickLists!$S$2),PickLists!$S$3),PickLists!$S$9)</f>
        <v>V4</v>
      </c>
      <c r="AD290" s="388">
        <v>0.11799999999999999</v>
      </c>
      <c r="AE290" s="307" t="str">
        <f>IF(ISNUMBER($AD290),IF($AD290&gt;$AD$56,IF(OR(Bilanz!$BR290=PickLists!$S$6,Bilanz!$BX290=PickLists!$S$6),PickLists!$S$6,PickLists!$S$2),PickLists!$S$3),PickLists!$S$9)</f>
        <v>V4</v>
      </c>
      <c r="AF290" s="389">
        <v>5.5E-2</v>
      </c>
      <c r="AG290" s="307" t="str">
        <f>IF(ISNUMBER($AF290),IF($AF290&gt;$AF$56,IF(OR(Bilanz!$BR290=PickLists!$S$6,Bilanz!$BX290=PickLists!$S$6),PickLists!$S$6,PickLists!$S$2),PickLists!$S$3),PickLists!$S$9)</f>
        <v>V4</v>
      </c>
      <c r="AH290" s="388">
        <v>0.313</v>
      </c>
      <c r="AI290" s="307" t="str">
        <f>IF(ISNUMBER($AH290),IF($AH290&gt;$AH$56,IF(OR(Bilanz!$BR290=PickLists!$S$6,Bilanz!$BX290=PickLists!$S$6),PickLists!$S$6,PickLists!$S$2),PickLists!$S$3),PickLists!$S$9)</f>
        <v>V4</v>
      </c>
      <c r="AJ290" s="233"/>
      <c r="AK290" s="234"/>
      <c r="AL290" s="234"/>
      <c r="AM290" s="234"/>
      <c r="AN290" s="234"/>
      <c r="AO290" s="234"/>
    </row>
    <row r="291" spans="1:41" x14ac:dyDescent="0.2">
      <c r="A291" s="324" t="s">
        <v>1514</v>
      </c>
      <c r="B291" s="360">
        <v>35299</v>
      </c>
      <c r="C291" s="361">
        <v>0.27083333333333298</v>
      </c>
      <c r="D291" s="360">
        <f t="shared" si="3"/>
        <v>35300</v>
      </c>
      <c r="E291" s="361">
        <v>0.27083333333333298</v>
      </c>
      <c r="F291" s="455" t="s">
        <v>2179</v>
      </c>
      <c r="G291" s="74" t="s">
        <v>507</v>
      </c>
      <c r="H291" s="53" t="s">
        <v>508</v>
      </c>
      <c r="I291" s="38"/>
      <c r="J291" s="52"/>
      <c r="K291" s="390">
        <v>31.4</v>
      </c>
      <c r="L291" s="307" t="str">
        <f>IF(ISNUMBER(K291),PickLists!$S$2,PickLists!$S$9)</f>
        <v>V0</v>
      </c>
      <c r="M291" s="229">
        <v>1427.8</v>
      </c>
      <c r="N291" s="285">
        <f>IF(Data!M291&gt;0,Data!M291*0.023,"")</f>
        <v>32.839399999999998</v>
      </c>
      <c r="O291" s="307" t="str">
        <f>IF(ISTEXT($A291),PickLists!$S$2,PickLists!$S$9)</f>
        <v>V0</v>
      </c>
      <c r="P291" s="456">
        <v>6</v>
      </c>
      <c r="Q291" s="307" t="str">
        <f>IF(ISTEXT($A291),PickLists!$S$2,PickLists!$S$9)</f>
        <v>V0</v>
      </c>
      <c r="R291" s="229">
        <v>8.1999999999999993</v>
      </c>
      <c r="S291" s="307" t="str">
        <f>IF(ISTEXT($A291),PickLists!$S$2,PickLists!$S$9)</f>
        <v>V0</v>
      </c>
      <c r="T291" s="389">
        <v>1.7000000000000001E-2</v>
      </c>
      <c r="U291" s="307" t="str">
        <f>IF(ISNUMBER($T291),IF($T291&gt;$T$56,IF(OR(Bilanz!$BR291=PickLists!$S$6,Bilanz!$BX291=PickLists!$S$6),PickLists!$S$6,PickLists!$S$2),PickLists!$S$3),PickLists!$S$9)</f>
        <v>V0</v>
      </c>
      <c r="V291" s="388">
        <v>0.28011141037013143</v>
      </c>
      <c r="W291" s="307" t="str">
        <f>IF(ISNUMBER($V291),IF($V291&gt;$V$56,IF(OR(Bilanz!$BR291=PickLists!$S$6,Bilanz!$BX291=PickLists!$S$6),PickLists!$S$6,PickLists!$S$2),PickLists!$S$3),PickLists!$S$9)</f>
        <v>V0</v>
      </c>
      <c r="X291" s="389">
        <v>0.25701401178405614</v>
      </c>
      <c r="Y291" s="307" t="str">
        <f>IF(ISNUMBER($X291),IF($X291&gt;$X$56,IF(OR(Bilanz!$BR291=PickLists!$S$6,Bilanz!$BX291=PickLists!$S$6),PickLists!$S$6,PickLists!$S$2),PickLists!$S$3),PickLists!$S$9)</f>
        <v>V0</v>
      </c>
      <c r="Z291" s="388">
        <v>2.9000000000000001E-2</v>
      </c>
      <c r="AA291" s="307" t="str">
        <f>IF(ISNUMBER($Z291),IF($Z291&gt;$Z$56,IF(OR(Bilanz!$BR291=PickLists!$S$6,Bilanz!$BX291=PickLists!$S$6),PickLists!$S$6,PickLists!$S$2),PickLists!$S$3),PickLists!$S$9)</f>
        <v>V0</v>
      </c>
      <c r="AB291" s="389">
        <v>0.6716445202062199</v>
      </c>
      <c r="AC291" s="307" t="str">
        <f>IF(ISNUMBER($AB291),IF($AB291&gt;$AB$56,IF(OR(Bilanz!$BR291=PickLists!$S$6,Bilanz!$BX291=PickLists!$S$6),PickLists!$S$6,PickLists!$S$2),PickLists!$S$3),PickLists!$S$9)</f>
        <v>V0</v>
      </c>
      <c r="AD291" s="388">
        <v>2.7E-2</v>
      </c>
      <c r="AE291" s="307" t="str">
        <f>IF(ISNUMBER($AD291),IF($AD291&gt;$AD$56,IF(OR(Bilanz!$BR291=PickLists!$S$6,Bilanz!$BX291=PickLists!$S$6),PickLists!$S$6,PickLists!$S$2),PickLists!$S$3),PickLists!$S$9)</f>
        <v>V0</v>
      </c>
      <c r="AF291" s="389">
        <v>1.7999999999999999E-2</v>
      </c>
      <c r="AG291" s="307" t="str">
        <f>IF(ISNUMBER($AF291),IF($AF291&gt;$AF$56,IF(OR(Bilanz!$BR291=PickLists!$S$6,Bilanz!$BX291=PickLists!$S$6),PickLists!$S$6,PickLists!$S$2),PickLists!$S$3),PickLists!$S$9)</f>
        <v>V0</v>
      </c>
      <c r="AH291" s="388">
        <v>0.105</v>
      </c>
      <c r="AI291" s="307" t="str">
        <f>IF(ISNUMBER($AH291),IF($AH291&gt;$AH$56,IF(OR(Bilanz!$BR291=PickLists!$S$6,Bilanz!$BX291=PickLists!$S$6),PickLists!$S$6,PickLists!$S$2),PickLists!$S$3),PickLists!$S$9)</f>
        <v>V0</v>
      </c>
      <c r="AJ291" s="234"/>
      <c r="AL291" s="234"/>
      <c r="AM291" s="234"/>
      <c r="AN291" s="234"/>
      <c r="AO291" s="234"/>
    </row>
    <row r="292" spans="1:41" x14ac:dyDescent="0.2">
      <c r="A292" s="324"/>
      <c r="B292" s="360">
        <v>35300</v>
      </c>
      <c r="C292" s="361">
        <v>0.27083333333333298</v>
      </c>
      <c r="D292" s="360">
        <f t="shared" si="3"/>
        <v>35301</v>
      </c>
      <c r="E292" s="361">
        <v>0.27083333333333298</v>
      </c>
      <c r="F292" s="455" t="s">
        <v>2179</v>
      </c>
      <c r="G292" s="74" t="s">
        <v>440</v>
      </c>
      <c r="H292" s="53"/>
      <c r="I292" s="38"/>
      <c r="J292" s="52"/>
      <c r="K292" s="390"/>
      <c r="L292" s="307" t="str">
        <f>IF(ISNUMBER(K292),PickLists!$S$2,PickLists!$S$9)</f>
        <v>M1</v>
      </c>
      <c r="M292" s="229"/>
      <c r="N292" s="285" t="str">
        <f>IF(Data!M292&gt;0,Data!M292*0.023,"")</f>
        <v/>
      </c>
      <c r="O292" s="307" t="str">
        <f>IF(ISTEXT($A292),PickLists!$S$2,PickLists!$S$9)</f>
        <v>M1</v>
      </c>
      <c r="P292" s="456"/>
      <c r="Q292" s="307" t="str">
        <f>IF(ISTEXT($A292),PickLists!$S$2,PickLists!$S$9)</f>
        <v>M1</v>
      </c>
      <c r="R292" s="229"/>
      <c r="S292" s="307" t="str">
        <f>IF(ISTEXT($A292),PickLists!$S$2,PickLists!$S$9)</f>
        <v>M1</v>
      </c>
      <c r="T292" s="389"/>
      <c r="U292" s="307" t="str">
        <f>IF(ISNUMBER($T292),IF($T292&gt;$T$56,IF(OR(Bilanz!$BR292=PickLists!$S$6,Bilanz!$BX292=PickLists!$S$6),PickLists!$S$6,PickLists!$S$2),PickLists!$S$3),PickLists!$S$9)</f>
        <v>M1</v>
      </c>
      <c r="V292" s="388"/>
      <c r="W292" s="307" t="str">
        <f>IF(ISNUMBER($V292),IF($V292&gt;$V$56,IF(OR(Bilanz!$BR292=PickLists!$S$6,Bilanz!$BX292=PickLists!$S$6),PickLists!$S$6,PickLists!$S$2),PickLists!$S$3),PickLists!$S$9)</f>
        <v>M1</v>
      </c>
      <c r="X292" s="389"/>
      <c r="Y292" s="307" t="str">
        <f>IF(ISNUMBER($X292),IF($X292&gt;$X$56,IF(OR(Bilanz!$BR292=PickLists!$S$6,Bilanz!$BX292=PickLists!$S$6),PickLists!$S$6,PickLists!$S$2),PickLists!$S$3),PickLists!$S$9)</f>
        <v>M1</v>
      </c>
      <c r="Z292" s="388"/>
      <c r="AA292" s="307" t="str">
        <f>IF(ISNUMBER($Z292),IF($Z292&gt;$Z$56,IF(OR(Bilanz!$BR292=PickLists!$S$6,Bilanz!$BX292=PickLists!$S$6),PickLists!$S$6,PickLists!$S$2),PickLists!$S$3),PickLists!$S$9)</f>
        <v>M1</v>
      </c>
      <c r="AB292" s="389"/>
      <c r="AC292" s="307" t="str">
        <f>IF(ISNUMBER($AB292),IF($AB292&gt;$AB$56,IF(OR(Bilanz!$BR292=PickLists!$S$6,Bilanz!$BX292=PickLists!$S$6),PickLists!$S$6,PickLists!$S$2),PickLists!$S$3),PickLists!$S$9)</f>
        <v>M1</v>
      </c>
      <c r="AD292" s="388"/>
      <c r="AE292" s="307" t="str">
        <f>IF(ISNUMBER($AD292),IF($AD292&gt;$AD$56,IF(OR(Bilanz!$BR292=PickLists!$S$6,Bilanz!$BX292=PickLists!$S$6),PickLists!$S$6,PickLists!$S$2),PickLists!$S$3),PickLists!$S$9)</f>
        <v>M1</v>
      </c>
      <c r="AF292" s="389"/>
      <c r="AG292" s="307" t="str">
        <f>IF(ISNUMBER($AF292),IF($AF292&gt;$AF$56,IF(OR(Bilanz!$BR292=PickLists!$S$6,Bilanz!$BX292=PickLists!$S$6),PickLists!$S$6,PickLists!$S$2),PickLists!$S$3),PickLists!$S$9)</f>
        <v>M1</v>
      </c>
      <c r="AH292" s="388"/>
      <c r="AI292" s="307" t="str">
        <f>IF(ISNUMBER($AH292),IF($AH292&gt;$AH$56,IF(OR(Bilanz!$BR292=PickLists!$S$6,Bilanz!$BX292=PickLists!$S$6),PickLists!$S$6,PickLists!$S$2),PickLists!$S$3),PickLists!$S$9)</f>
        <v>M1</v>
      </c>
      <c r="AJ292" s="233"/>
      <c r="AK292" s="234"/>
      <c r="AL292" s="234"/>
      <c r="AM292" s="234"/>
      <c r="AN292" s="234"/>
      <c r="AO292" s="234"/>
    </row>
    <row r="293" spans="1:41" x14ac:dyDescent="0.2">
      <c r="A293" s="324" t="s">
        <v>1515</v>
      </c>
      <c r="B293" s="360">
        <v>35301</v>
      </c>
      <c r="C293" s="361">
        <v>0.27083333333333298</v>
      </c>
      <c r="D293" s="360">
        <f t="shared" si="3"/>
        <v>35302</v>
      </c>
      <c r="E293" s="361">
        <v>0.27083333333333298</v>
      </c>
      <c r="F293" s="455" t="s">
        <v>2179</v>
      </c>
      <c r="G293" s="74" t="s">
        <v>507</v>
      </c>
      <c r="H293" s="53" t="s">
        <v>508</v>
      </c>
      <c r="I293" s="38"/>
      <c r="J293" s="52"/>
      <c r="K293" s="390">
        <v>10.8</v>
      </c>
      <c r="L293" s="307" t="str">
        <f>IF(ISNUMBER(K293),PickLists!$S$2,PickLists!$S$9)</f>
        <v>V0</v>
      </c>
      <c r="M293" s="229">
        <v>482</v>
      </c>
      <c r="N293" s="285">
        <f>IF(Data!M293&gt;0,Data!M293*0.023,"")</f>
        <v>11.086</v>
      </c>
      <c r="O293" s="307" t="str">
        <f>IF(ISTEXT($A293),PickLists!$S$2,PickLists!$S$9)</f>
        <v>V0</v>
      </c>
      <c r="P293" s="456">
        <v>6.22</v>
      </c>
      <c r="Q293" s="307" t="str">
        <f>IF(ISTEXT($A293),PickLists!$S$2,PickLists!$S$9)</f>
        <v>V0</v>
      </c>
      <c r="R293" s="229">
        <v>12.3</v>
      </c>
      <c r="S293" s="307" t="str">
        <f>IF(ISTEXT($A293),PickLists!$S$2,PickLists!$S$9)</f>
        <v>V0</v>
      </c>
      <c r="T293" s="389">
        <v>0.125</v>
      </c>
      <c r="U293" s="307" t="str">
        <f>IF(ISNUMBER($T293),IF($T293&gt;$T$56,IF(OR(Bilanz!$BR293=PickLists!$S$6,Bilanz!$BX293=PickLists!$S$6),PickLists!$S$6,PickLists!$S$2),PickLists!$S$3),PickLists!$S$9)</f>
        <v>V4</v>
      </c>
      <c r="V293" s="388">
        <v>0.40954998951697447</v>
      </c>
      <c r="W293" s="307" t="str">
        <f>IF(ISNUMBER($V293),IF($V293&gt;$V$56,IF(OR(Bilanz!$BR293=PickLists!$S$6,Bilanz!$BX293=PickLists!$S$6),PickLists!$S$6,PickLists!$S$2),PickLists!$S$3),PickLists!$S$9)</f>
        <v>V4</v>
      </c>
      <c r="X293" s="389">
        <v>0.3317817243030543</v>
      </c>
      <c r="Y293" s="307" t="str">
        <f>IF(ISNUMBER($X293),IF($X293&gt;$X$56,IF(OR(Bilanz!$BR293=PickLists!$S$6,Bilanz!$BX293=PickLists!$S$6),PickLists!$S$6,PickLists!$S$2),PickLists!$S$3),PickLists!$S$9)</f>
        <v>V4</v>
      </c>
      <c r="Z293" s="388">
        <v>7.3999999999999996E-2</v>
      </c>
      <c r="AA293" s="307" t="str">
        <f>IF(ISNUMBER($Z293),IF($Z293&gt;$Z$56,IF(OR(Bilanz!$BR293=PickLists!$S$6,Bilanz!$BX293=PickLists!$S$6),PickLists!$S$6,PickLists!$S$2),PickLists!$S$3),PickLists!$S$9)</f>
        <v>V4</v>
      </c>
      <c r="AB293" s="389">
        <v>1.0350313820056545</v>
      </c>
      <c r="AC293" s="307" t="str">
        <f>IF(ISNUMBER($AB293),IF($AB293&gt;$AB$56,IF(OR(Bilanz!$BR293=PickLists!$S$6,Bilanz!$BX293=PickLists!$S$6),PickLists!$S$6,PickLists!$S$2),PickLists!$S$3),PickLists!$S$9)</f>
        <v>V4</v>
      </c>
      <c r="AD293" s="388">
        <v>3.5999999999999997E-2</v>
      </c>
      <c r="AE293" s="307" t="str">
        <f>IF(ISNUMBER($AD293),IF($AD293&gt;$AD$56,IF(OR(Bilanz!$BR293=PickLists!$S$6,Bilanz!$BX293=PickLists!$S$6),PickLists!$S$6,PickLists!$S$2),PickLists!$S$3),PickLists!$S$9)</f>
        <v>V4</v>
      </c>
      <c r="AF293" s="389">
        <v>2.7E-2</v>
      </c>
      <c r="AG293" s="307" t="str">
        <f>IF(ISNUMBER($AF293),IF($AF293&gt;$AF$56,IF(OR(Bilanz!$BR293=PickLists!$S$6,Bilanz!$BX293=PickLists!$S$6),PickLists!$S$6,PickLists!$S$2),PickLists!$S$3),PickLists!$S$9)</f>
        <v>V4</v>
      </c>
      <c r="AH293" s="388">
        <v>0.13900000000000001</v>
      </c>
      <c r="AI293" s="307" t="str">
        <f>IF(ISNUMBER($AH293),IF($AH293&gt;$AH$56,IF(OR(Bilanz!$BR293=PickLists!$S$6,Bilanz!$BX293=PickLists!$S$6),PickLists!$S$6,PickLists!$S$2),PickLists!$S$3),PickLists!$S$9)</f>
        <v>V4</v>
      </c>
      <c r="AJ293" s="233"/>
      <c r="AK293" s="234"/>
      <c r="AL293" s="234"/>
      <c r="AM293" s="234"/>
      <c r="AN293" s="234"/>
      <c r="AO293" s="234"/>
    </row>
    <row r="294" spans="1:41" x14ac:dyDescent="0.2">
      <c r="A294" s="324" t="s">
        <v>1516</v>
      </c>
      <c r="B294" s="360">
        <v>35302</v>
      </c>
      <c r="C294" s="361">
        <v>0.27083333333333298</v>
      </c>
      <c r="D294" s="360">
        <f t="shared" si="3"/>
        <v>35303</v>
      </c>
      <c r="E294" s="361">
        <v>0.27083333333333298</v>
      </c>
      <c r="F294" s="455" t="s">
        <v>2179</v>
      </c>
      <c r="G294" s="74" t="s">
        <v>507</v>
      </c>
      <c r="H294" s="53" t="s">
        <v>508</v>
      </c>
      <c r="I294" s="38"/>
      <c r="J294" s="52"/>
      <c r="K294" s="390">
        <v>13.7</v>
      </c>
      <c r="L294" s="307" t="str">
        <f>IF(ISNUMBER(K294),PickLists!$S$2,PickLists!$S$9)</f>
        <v>V0</v>
      </c>
      <c r="M294" s="229">
        <v>617.6</v>
      </c>
      <c r="N294" s="285">
        <f>IF(Data!M294&gt;0,Data!M294*0.023,"")</f>
        <v>14.204800000000001</v>
      </c>
      <c r="O294" s="307" t="str">
        <f>IF(ISTEXT($A294),PickLists!$S$2,PickLists!$S$9)</f>
        <v>V0</v>
      </c>
      <c r="P294" s="456">
        <v>6.15</v>
      </c>
      <c r="Q294" s="307" t="str">
        <f>IF(ISTEXT($A294),PickLists!$S$2,PickLists!$S$9)</f>
        <v>V0</v>
      </c>
      <c r="R294" s="229">
        <v>7.1</v>
      </c>
      <c r="S294" s="307" t="str">
        <f>IF(ISTEXT($A294),PickLists!$S$2,PickLists!$S$9)</f>
        <v>V0</v>
      </c>
      <c r="T294" s="389">
        <v>0.223</v>
      </c>
      <c r="U294" s="307" t="str">
        <f>IF(ISNUMBER($T294),IF($T294&gt;$T$56,IF(OR(Bilanz!$BR294=PickLists!$S$6,Bilanz!$BX294=PickLists!$S$6),PickLists!$S$6,PickLists!$S$2),PickLists!$S$3),PickLists!$S$9)</f>
        <v>V0</v>
      </c>
      <c r="V294" s="388">
        <v>0.178458075961616</v>
      </c>
      <c r="W294" s="307" t="str">
        <f>IF(ISNUMBER($V294),IF($V294&gt;$V$56,IF(OR(Bilanz!$BR294=PickLists!$S$6,Bilanz!$BX294=PickLists!$S$6),PickLists!$S$6,PickLists!$S$2),PickLists!$S$3),PickLists!$S$9)</f>
        <v>V0</v>
      </c>
      <c r="X294" s="389">
        <v>0.18792063459016051</v>
      </c>
      <c r="Y294" s="307" t="str">
        <f>IF(ISNUMBER($X294),IF($X294&gt;$X$56,IF(OR(Bilanz!$BR294=PickLists!$S$6,Bilanz!$BX294=PickLists!$S$6),PickLists!$S$6,PickLists!$S$2),PickLists!$S$3),PickLists!$S$9)</f>
        <v>V0</v>
      </c>
      <c r="Z294" s="388">
        <v>0.158</v>
      </c>
      <c r="AA294" s="307" t="str">
        <f>IF(ISNUMBER($Z294),IF($Z294&gt;$Z$56,IF(OR(Bilanz!$BR294=PickLists!$S$6,Bilanz!$BX294=PickLists!$S$6),PickLists!$S$6,PickLists!$S$2),PickLists!$S$3),PickLists!$S$9)</f>
        <v>V0</v>
      </c>
      <c r="AB294" s="389">
        <v>0.51402158656244801</v>
      </c>
      <c r="AC294" s="307" t="str">
        <f>IF(ISNUMBER($AB294),IF($AB294&gt;$AB$56,IF(OR(Bilanz!$BR294=PickLists!$S$6,Bilanz!$BX294=PickLists!$S$6),PickLists!$S$6,PickLists!$S$2),PickLists!$S$3),PickLists!$S$9)</f>
        <v>V0</v>
      </c>
      <c r="AD294" s="388">
        <v>0.02</v>
      </c>
      <c r="AE294" s="307" t="str">
        <f>IF(ISNUMBER($AD294),IF($AD294&gt;$AD$56,IF(OR(Bilanz!$BR294=PickLists!$S$6,Bilanz!$BX294=PickLists!$S$6),PickLists!$S$6,PickLists!$S$2),PickLists!$S$3),PickLists!$S$9)</f>
        <v>V0</v>
      </c>
      <c r="AF294" s="389">
        <v>5.7000000000000002E-2</v>
      </c>
      <c r="AG294" s="307" t="str">
        <f>IF(ISNUMBER($AF294),IF($AF294&gt;$AF$56,IF(OR(Bilanz!$BR294=PickLists!$S$6,Bilanz!$BX294=PickLists!$S$6),PickLists!$S$6,PickLists!$S$2),PickLists!$S$3),PickLists!$S$9)</f>
        <v>V0</v>
      </c>
      <c r="AH294" s="388">
        <v>0.06</v>
      </c>
      <c r="AI294" s="307" t="str">
        <f>IF(ISNUMBER($AH294),IF($AH294&gt;$AH$56,IF(OR(Bilanz!$BR294=PickLists!$S$6,Bilanz!$BX294=PickLists!$S$6),PickLists!$S$6,PickLists!$S$2),PickLists!$S$3),PickLists!$S$9)</f>
        <v>V0</v>
      </c>
      <c r="AJ294" s="233"/>
      <c r="AK294" s="234"/>
      <c r="AL294" s="234"/>
      <c r="AM294" s="234"/>
      <c r="AN294" s="234"/>
      <c r="AO294" s="234"/>
    </row>
    <row r="295" spans="1:41" x14ac:dyDescent="0.2">
      <c r="A295" s="324" t="s">
        <v>1517</v>
      </c>
      <c r="B295" s="360">
        <v>35303</v>
      </c>
      <c r="C295" s="361">
        <v>0.27083333333333298</v>
      </c>
      <c r="D295" s="360">
        <f t="shared" si="3"/>
        <v>35304</v>
      </c>
      <c r="E295" s="361">
        <v>0.27083333333333298</v>
      </c>
      <c r="F295" s="455" t="s">
        <v>2179</v>
      </c>
      <c r="G295" s="74" t="s">
        <v>507</v>
      </c>
      <c r="H295" s="53" t="s">
        <v>508</v>
      </c>
      <c r="I295" s="38"/>
      <c r="J295" s="52"/>
      <c r="K295" s="390">
        <v>1.5</v>
      </c>
      <c r="L295" s="307" t="str">
        <f>IF(ISNUMBER(K295),PickLists!$S$2,PickLists!$S$9)</f>
        <v>V0</v>
      </c>
      <c r="M295" s="229">
        <v>59.4</v>
      </c>
      <c r="N295" s="285">
        <f>IF(Data!M295&gt;0,Data!M295*0.023,"")</f>
        <v>1.3661999999999999</v>
      </c>
      <c r="O295" s="307" t="str">
        <f>IF(ISTEXT($A295),PickLists!$S$2,PickLists!$S$9)</f>
        <v>V0</v>
      </c>
      <c r="P295" s="456">
        <v>5.68</v>
      </c>
      <c r="Q295" s="307" t="str">
        <f>IF(ISTEXT($A295),PickLists!$S$2,PickLists!$S$9)</f>
        <v>V0</v>
      </c>
      <c r="R295" s="229">
        <v>8</v>
      </c>
      <c r="S295" s="307" t="str">
        <f>IF(ISTEXT($A295),PickLists!$S$2,PickLists!$S$9)</f>
        <v>V0</v>
      </c>
      <c r="T295" s="389">
        <v>0.122</v>
      </c>
      <c r="U295" s="307" t="str">
        <f>IF(ISNUMBER($T295),IF($T295&gt;$T$56,IF(OR(Bilanz!$BR295=PickLists!$S$6,Bilanz!$BX295=PickLists!$S$6),PickLists!$S$6,PickLists!$S$2),PickLists!$S$3),PickLists!$S$9)</f>
        <v>V0</v>
      </c>
      <c r="V295" s="388">
        <v>0.38854163373921458</v>
      </c>
      <c r="W295" s="307" t="str">
        <f>IF(ISNUMBER($V295),IF($V295&gt;$V$56,IF(OR(Bilanz!$BR295=PickLists!$S$6,Bilanz!$BX295=PickLists!$S$6),PickLists!$S$6,PickLists!$S$2),PickLists!$S$3),PickLists!$S$9)</f>
        <v>V0</v>
      </c>
      <c r="X295" s="389">
        <v>0.16822735316774584</v>
      </c>
      <c r="Y295" s="307" t="str">
        <f>IF(ISNUMBER($X295),IF($X295&gt;$X$56,IF(OR(Bilanz!$BR295=PickLists!$S$6,Bilanz!$BX295=PickLists!$S$6),PickLists!$S$6,PickLists!$S$2),PickLists!$S$3),PickLists!$S$9)</f>
        <v>V0</v>
      </c>
      <c r="Z295" s="388">
        <v>5.8999999999999997E-2</v>
      </c>
      <c r="AA295" s="307" t="str">
        <f>IF(ISNUMBER($Z295),IF($Z295&gt;$Z$56,IF(OR(Bilanz!$BR295=PickLists!$S$6,Bilanz!$BX295=PickLists!$S$6),PickLists!$S$6,PickLists!$S$2),PickLists!$S$3),PickLists!$S$9)</f>
        <v>V0</v>
      </c>
      <c r="AB295" s="389">
        <v>0.53032740728421757</v>
      </c>
      <c r="AC295" s="307" t="str">
        <f>IF(ISNUMBER($AB295),IF($AB295&gt;$AB$56,IF(OR(Bilanz!$BR295=PickLists!$S$6,Bilanz!$BX295=PickLists!$S$6),PickLists!$S$6,PickLists!$S$2),PickLists!$S$3),PickLists!$S$9)</f>
        <v>V0</v>
      </c>
      <c r="AD295" s="388">
        <v>2.3E-2</v>
      </c>
      <c r="AE295" s="307" t="str">
        <f>IF(ISNUMBER($AD295),IF($AD295&gt;$AD$56,IF(OR(Bilanz!$BR295=PickLists!$S$6,Bilanz!$BX295=PickLists!$S$6),PickLists!$S$6,PickLists!$S$2),PickLists!$S$3),PickLists!$S$9)</f>
        <v>V0</v>
      </c>
      <c r="AF295" s="389">
        <v>4.7E-2</v>
      </c>
      <c r="AG295" s="307" t="str">
        <f>IF(ISNUMBER($AF295),IF($AF295&gt;$AF$56,IF(OR(Bilanz!$BR295=PickLists!$S$6,Bilanz!$BX295=PickLists!$S$6),PickLists!$S$6,PickLists!$S$2),PickLists!$S$3),PickLists!$S$9)</f>
        <v>V0</v>
      </c>
      <c r="AH295" s="388">
        <v>0.156</v>
      </c>
      <c r="AI295" s="307" t="str">
        <f>IF(ISNUMBER($AH295),IF($AH295&gt;$AH$56,IF(OR(Bilanz!$BR295=PickLists!$S$6,Bilanz!$BX295=PickLists!$S$6),PickLists!$S$6,PickLists!$S$2),PickLists!$S$3),PickLists!$S$9)</f>
        <v>V0</v>
      </c>
      <c r="AJ295" s="233"/>
      <c r="AK295" s="234"/>
      <c r="AL295" s="234"/>
      <c r="AM295" s="234"/>
      <c r="AN295" s="234"/>
      <c r="AO295" s="234"/>
    </row>
    <row r="296" spans="1:41" x14ac:dyDescent="0.2">
      <c r="A296" s="324" t="s">
        <v>1518</v>
      </c>
      <c r="B296" s="360">
        <v>35304</v>
      </c>
      <c r="C296" s="361">
        <v>0.27083333333333298</v>
      </c>
      <c r="D296" s="360">
        <f t="shared" si="3"/>
        <v>35305</v>
      </c>
      <c r="E296" s="361">
        <v>0.27083333333333298</v>
      </c>
      <c r="F296" s="455" t="s">
        <v>2179</v>
      </c>
      <c r="G296" s="74" t="s">
        <v>507</v>
      </c>
      <c r="H296" s="53" t="s">
        <v>508</v>
      </c>
      <c r="I296" s="38"/>
      <c r="J296" s="52"/>
      <c r="K296" s="390">
        <v>30.4</v>
      </c>
      <c r="L296" s="307" t="str">
        <f>IF(ISNUMBER(K296),PickLists!$S$2,PickLists!$S$9)</f>
        <v>V0</v>
      </c>
      <c r="M296" s="229">
        <v>1420.4</v>
      </c>
      <c r="N296" s="285">
        <f>IF(Data!M296&gt;0,Data!M296*0.023,"")</f>
        <v>32.669200000000004</v>
      </c>
      <c r="O296" s="307" t="str">
        <f>IF(ISTEXT($A296),PickLists!$S$2,PickLists!$S$9)</f>
        <v>V0</v>
      </c>
      <c r="P296" s="456">
        <v>5.6</v>
      </c>
      <c r="Q296" s="307" t="str">
        <f>IF(ISTEXT($A296),PickLists!$S$2,PickLists!$S$9)</f>
        <v>V0</v>
      </c>
      <c r="R296" s="229">
        <v>4.3</v>
      </c>
      <c r="S296" s="307" t="str">
        <f>IF(ISTEXT($A296),PickLists!$S$2,PickLists!$S$9)</f>
        <v>V0</v>
      </c>
      <c r="T296" s="389">
        <v>3.5000000000000003E-2</v>
      </c>
      <c r="U296" s="307" t="str">
        <f>IF(ISNUMBER($T296),IF($T296&gt;$T$56,IF(OR(Bilanz!$BR296=PickLists!$S$6,Bilanz!$BX296=PickLists!$S$6),PickLists!$S$6,PickLists!$S$2),PickLists!$S$3),PickLists!$S$9)</f>
        <v>V0</v>
      </c>
      <c r="V296" s="388">
        <v>0.13576367551003951</v>
      </c>
      <c r="W296" s="307" t="str">
        <f>IF(ISNUMBER($V296),IF($V296&gt;$V$56,IF(OR(Bilanz!$BR296=PickLists!$S$6,Bilanz!$BX296=PickLists!$S$6),PickLists!$S$6,PickLists!$S$2),PickLists!$S$3),PickLists!$S$9)</f>
        <v>V0</v>
      </c>
      <c r="X296" s="389">
        <v>8.1109616705877463E-2</v>
      </c>
      <c r="Y296" s="307" t="str">
        <f>IF(ISNUMBER($X296),IF($X296&gt;$X$56,IF(OR(Bilanz!$BR296=PickLists!$S$6,Bilanz!$BX296=PickLists!$S$6),PickLists!$S$6,PickLists!$S$2),PickLists!$S$3),PickLists!$S$9)</f>
        <v>V0</v>
      </c>
      <c r="Z296" s="388">
        <v>1.4E-2</v>
      </c>
      <c r="AA296" s="307" t="str">
        <f>IF(ISNUMBER($Z296),IF($Z296&gt;$Z$56,IF(OR(Bilanz!$BR296=PickLists!$S$6,Bilanz!$BX296=PickLists!$S$6),PickLists!$S$6,PickLists!$S$2),PickLists!$S$3),PickLists!$S$9)</f>
        <v>V0</v>
      </c>
      <c r="AB296" s="389">
        <v>0.21042273407616829</v>
      </c>
      <c r="AC296" s="307" t="str">
        <f>IF(ISNUMBER($AB296),IF($AB296&gt;$AB$56,IF(OR(Bilanz!$BR296=PickLists!$S$6,Bilanz!$BX296=PickLists!$S$6),PickLists!$S$6,PickLists!$S$2),PickLists!$S$3),PickLists!$S$9)</f>
        <v>V0</v>
      </c>
      <c r="AD296" s="388">
        <v>1.4999999999999999E-2</v>
      </c>
      <c r="AE296" s="307" t="str">
        <f>IF(ISNUMBER($AD296),IF($AD296&gt;$AD$56,IF(OR(Bilanz!$BR296=PickLists!$S$6,Bilanz!$BX296=PickLists!$S$6),PickLists!$S$6,PickLists!$S$2),PickLists!$S$3),PickLists!$S$9)</f>
        <v>V0</v>
      </c>
      <c r="AF296" s="389">
        <v>2.1000000000000001E-2</v>
      </c>
      <c r="AG296" s="307" t="str">
        <f>IF(ISNUMBER($AF296),IF($AF296&gt;$AF$56,IF(OR(Bilanz!$BR296=PickLists!$S$6,Bilanz!$BX296=PickLists!$S$6),PickLists!$S$6,PickLists!$S$2),PickLists!$S$3),PickLists!$S$9)</f>
        <v>V0</v>
      </c>
      <c r="AH296" s="388">
        <v>5.7000000000000002E-2</v>
      </c>
      <c r="AI296" s="307" t="str">
        <f>IF(ISNUMBER($AH296),IF($AH296&gt;$AH$56,IF(OR(Bilanz!$BR296=PickLists!$S$6,Bilanz!$BX296=PickLists!$S$6),PickLists!$S$6,PickLists!$S$2),PickLists!$S$3),PickLists!$S$9)</f>
        <v>V0</v>
      </c>
      <c r="AJ296" s="233"/>
      <c r="AK296" s="234"/>
      <c r="AL296" s="234"/>
      <c r="AM296" s="234"/>
      <c r="AN296" s="234"/>
      <c r="AO296" s="234"/>
    </row>
    <row r="297" spans="1:41" x14ac:dyDescent="0.2">
      <c r="A297" s="324" t="s">
        <v>1519</v>
      </c>
      <c r="B297" s="360">
        <v>35305</v>
      </c>
      <c r="C297" s="361">
        <v>0.27083333333333298</v>
      </c>
      <c r="D297" s="360">
        <f t="shared" si="3"/>
        <v>35306</v>
      </c>
      <c r="E297" s="361">
        <v>0.27083333333333298</v>
      </c>
      <c r="F297" s="455" t="s">
        <v>2179</v>
      </c>
      <c r="G297" s="74" t="s">
        <v>507</v>
      </c>
      <c r="H297" s="53" t="s">
        <v>508</v>
      </c>
      <c r="I297" s="38"/>
      <c r="J297" s="52"/>
      <c r="K297" s="390">
        <v>4.7</v>
      </c>
      <c r="L297" s="307" t="str">
        <f>IF(ISNUMBER(K297),PickLists!$S$2,PickLists!$S$9)</f>
        <v>V0</v>
      </c>
      <c r="M297" s="229">
        <v>198.5</v>
      </c>
      <c r="N297" s="285">
        <f>IF(Data!M297&gt;0,Data!M297*0.023,"")</f>
        <v>4.5655000000000001</v>
      </c>
      <c r="O297" s="307" t="str">
        <f>IF(ISTEXT($A297),PickLists!$S$2,PickLists!$S$9)</f>
        <v>V0</v>
      </c>
      <c r="P297" s="456">
        <v>5.36</v>
      </c>
      <c r="Q297" s="307" t="str">
        <f>IF(ISTEXT($A297),PickLists!$S$2,PickLists!$S$9)</f>
        <v>V0</v>
      </c>
      <c r="R297" s="229">
        <v>3.6</v>
      </c>
      <c r="S297" s="307" t="str">
        <f>IF(ISTEXT($A297),PickLists!$S$2,PickLists!$S$9)</f>
        <v>V0</v>
      </c>
      <c r="T297" s="389">
        <v>2.1000000000000001E-2</v>
      </c>
      <c r="U297" s="307" t="str">
        <f>IF(ISNUMBER($T297),IF($T297&gt;$T$56,IF(OR(Bilanz!$BR297=PickLists!$S$6,Bilanz!$BX297=PickLists!$S$6),PickLists!$S$6,PickLists!$S$2),PickLists!$S$3),PickLists!$S$9)</f>
        <v>V0</v>
      </c>
      <c r="V297" s="388">
        <v>5.4441007983227152E-2</v>
      </c>
      <c r="W297" s="307" t="str">
        <f>IF(ISNUMBER($V297),IF($V297&gt;$V$56,IF(OR(Bilanz!$BR297=PickLists!$S$6,Bilanz!$BX297=PickLists!$S$6),PickLists!$S$6,PickLists!$S$2),PickLists!$S$3),PickLists!$S$9)</f>
        <v>V0</v>
      </c>
      <c r="X297" s="389">
        <v>5.0067664633257685E-3</v>
      </c>
      <c r="Y297" s="307" t="str">
        <f>IF(ISNUMBER($X297),IF($X297&gt;$X$56,IF(OR(Bilanz!$BR297=PickLists!$S$6,Bilanz!$BX297=PickLists!$S$6),PickLists!$S$6,PickLists!$S$2),PickLists!$S$3),PickLists!$S$9)</f>
        <v>V1</v>
      </c>
      <c r="Z297" s="388">
        <v>1.4E-2</v>
      </c>
      <c r="AA297" s="307" t="str">
        <f>IF(ISNUMBER($Z297),IF($Z297&gt;$Z$56,IF(OR(Bilanz!$BR297=PickLists!$S$6,Bilanz!$BX297=PickLists!$S$6),PickLists!$S$6,PickLists!$S$2),PickLists!$S$3),PickLists!$S$9)</f>
        <v>V0</v>
      </c>
      <c r="AB297" s="389">
        <v>1.3199950108099118E-2</v>
      </c>
      <c r="AC297" s="307" t="str">
        <f>IF(ISNUMBER($AB297),IF($AB297&gt;$AB$56,IF(OR(Bilanz!$BR297=PickLists!$S$6,Bilanz!$BX297=PickLists!$S$6),PickLists!$S$6,PickLists!$S$2),PickLists!$S$3),PickLists!$S$9)</f>
        <v>V0</v>
      </c>
      <c r="AD297" s="388">
        <v>1.2E-2</v>
      </c>
      <c r="AE297" s="307" t="str">
        <f>IF(ISNUMBER($AD297),IF($AD297&gt;$AD$56,IF(OR(Bilanz!$BR297=PickLists!$S$6,Bilanz!$BX297=PickLists!$S$6),PickLists!$S$6,PickLists!$S$2),PickLists!$S$3),PickLists!$S$9)</f>
        <v>V0</v>
      </c>
      <c r="AF297" s="389">
        <v>1.7000000000000001E-2</v>
      </c>
      <c r="AG297" s="307" t="str">
        <f>IF(ISNUMBER($AF297),IF($AF297&gt;$AF$56,IF(OR(Bilanz!$BR297=PickLists!$S$6,Bilanz!$BX297=PickLists!$S$6),PickLists!$S$6,PickLists!$S$2),PickLists!$S$3),PickLists!$S$9)</f>
        <v>V0</v>
      </c>
      <c r="AH297" s="388">
        <v>5.6000000000000001E-2</v>
      </c>
      <c r="AI297" s="307" t="str">
        <f>IF(ISNUMBER($AH297),IF($AH297&gt;$AH$56,IF(OR(Bilanz!$BR297=PickLists!$S$6,Bilanz!$BX297=PickLists!$S$6),PickLists!$S$6,PickLists!$S$2),PickLists!$S$3),PickLists!$S$9)</f>
        <v>V0</v>
      </c>
      <c r="AJ297" s="233"/>
      <c r="AK297" s="234"/>
      <c r="AL297" s="234"/>
      <c r="AM297" s="234"/>
      <c r="AN297" s="234"/>
      <c r="AO297" s="234"/>
    </row>
    <row r="298" spans="1:41" x14ac:dyDescent="0.2">
      <c r="A298" s="324" t="s">
        <v>1520</v>
      </c>
      <c r="B298" s="360">
        <v>35306</v>
      </c>
      <c r="C298" s="361">
        <v>0.27083333333333298</v>
      </c>
      <c r="D298" s="360">
        <f t="shared" si="3"/>
        <v>35307</v>
      </c>
      <c r="E298" s="361">
        <v>0.27083333333333298</v>
      </c>
      <c r="F298" s="455" t="s">
        <v>2179</v>
      </c>
      <c r="G298" s="74" t="s">
        <v>507</v>
      </c>
      <c r="H298" s="53" t="s">
        <v>508</v>
      </c>
      <c r="I298" s="38"/>
      <c r="J298" s="52"/>
      <c r="K298" s="390">
        <v>5.2</v>
      </c>
      <c r="L298" s="307" t="str">
        <f>IF(ISNUMBER(K298),PickLists!$S$2,PickLists!$S$9)</f>
        <v>V0</v>
      </c>
      <c r="M298" s="229">
        <v>230</v>
      </c>
      <c r="N298" s="285">
        <f>IF(Data!M298&gt;0,Data!M298*0.023,"")</f>
        <v>5.29</v>
      </c>
      <c r="O298" s="307" t="str">
        <f>IF(ISTEXT($A298),PickLists!$S$2,PickLists!$S$9)</f>
        <v>V0</v>
      </c>
      <c r="P298" s="456">
        <v>5</v>
      </c>
      <c r="Q298" s="307" t="str">
        <f>IF(ISTEXT($A298),PickLists!$S$2,PickLists!$S$9)</f>
        <v>V0</v>
      </c>
      <c r="R298" s="229">
        <v>12.2</v>
      </c>
      <c r="S298" s="307" t="str">
        <f>IF(ISTEXT($A298),PickLists!$S$2,PickLists!$S$9)</f>
        <v>V0</v>
      </c>
      <c r="T298" s="389">
        <v>8.3000000000000004E-2</v>
      </c>
      <c r="U298" s="307" t="str">
        <f>IF(ISNUMBER($T298),IF($T298&gt;$T$56,IF(OR(Bilanz!$BR298=PickLists!$S$6,Bilanz!$BX298=PickLists!$S$6),PickLists!$S$6,PickLists!$S$2),PickLists!$S$3),PickLists!$S$9)</f>
        <v>V0</v>
      </c>
      <c r="V298" s="388">
        <v>0.45427745665672126</v>
      </c>
      <c r="W298" s="307" t="str">
        <f>IF(ISNUMBER($V298),IF($V298&gt;$V$56,IF(OR(Bilanz!$BR298=PickLists!$S$6,Bilanz!$BX298=PickLists!$S$6),PickLists!$S$6,PickLists!$S$2),PickLists!$S$3),PickLists!$S$9)</f>
        <v>V0</v>
      </c>
      <c r="X298" s="389">
        <v>0.24065857467052529</v>
      </c>
      <c r="Y298" s="307" t="str">
        <f>IF(ISNUMBER($X298),IF($X298&gt;$X$56,IF(OR(Bilanz!$BR298=PickLists!$S$6,Bilanz!$BX298=PickLists!$S$6),PickLists!$S$6,PickLists!$S$2),PickLists!$S$3),PickLists!$S$9)</f>
        <v>V0</v>
      </c>
      <c r="Z298" s="388">
        <v>5.1999999999999998E-2</v>
      </c>
      <c r="AA298" s="307" t="str">
        <f>IF(ISNUMBER($Z298),IF($Z298&gt;$Z$56,IF(OR(Bilanz!$BR298=PickLists!$S$6,Bilanz!$BX298=PickLists!$S$6),PickLists!$S$6,PickLists!$S$2),PickLists!$S$3),PickLists!$S$9)</f>
        <v>V0</v>
      </c>
      <c r="AB298" s="389">
        <v>0.53653914851155826</v>
      </c>
      <c r="AC298" s="307" t="str">
        <f>IF(ISNUMBER($AB298),IF($AB298&gt;$AB$56,IF(OR(Bilanz!$BR298=PickLists!$S$6,Bilanz!$BX298=PickLists!$S$6),PickLists!$S$6,PickLists!$S$2),PickLists!$S$3),PickLists!$S$9)</f>
        <v>V0</v>
      </c>
      <c r="AD298" s="388">
        <v>4.1000000000000002E-2</v>
      </c>
      <c r="AE298" s="307" t="str">
        <f>IF(ISNUMBER($AD298),IF($AD298&gt;$AD$56,IF(OR(Bilanz!$BR298=PickLists!$S$6,Bilanz!$BX298=PickLists!$S$6),PickLists!$S$6,PickLists!$S$2),PickLists!$S$3),PickLists!$S$9)</f>
        <v>V0</v>
      </c>
      <c r="AF298" s="389">
        <v>3.3000000000000002E-2</v>
      </c>
      <c r="AG298" s="307" t="str">
        <f>IF(ISNUMBER($AF298),IF($AF298&gt;$AF$56,IF(OR(Bilanz!$BR298=PickLists!$S$6,Bilanz!$BX298=PickLists!$S$6),PickLists!$S$6,PickLists!$S$2),PickLists!$S$3),PickLists!$S$9)</f>
        <v>V0</v>
      </c>
      <c r="AH298" s="388">
        <v>0.19800000000000001</v>
      </c>
      <c r="AI298" s="307" t="str">
        <f>IF(ISNUMBER($AH298),IF($AH298&gt;$AH$56,IF(OR(Bilanz!$BR298=PickLists!$S$6,Bilanz!$BX298=PickLists!$S$6),PickLists!$S$6,PickLists!$S$2),PickLists!$S$3),PickLists!$S$9)</f>
        <v>V0</v>
      </c>
      <c r="AJ298" s="233"/>
      <c r="AK298" s="234"/>
      <c r="AL298" s="234"/>
      <c r="AM298" s="234"/>
      <c r="AN298" s="234"/>
      <c r="AO298" s="234"/>
    </row>
    <row r="299" spans="1:41" x14ac:dyDescent="0.2">
      <c r="A299" s="324"/>
      <c r="B299" s="360">
        <v>35307</v>
      </c>
      <c r="C299" s="361">
        <v>0.27083333333333298</v>
      </c>
      <c r="D299" s="360">
        <f t="shared" si="3"/>
        <v>35308</v>
      </c>
      <c r="E299" s="361">
        <v>0.27083333333333298</v>
      </c>
      <c r="F299" s="455" t="s">
        <v>2179</v>
      </c>
      <c r="G299" s="74" t="s">
        <v>440</v>
      </c>
      <c r="H299" s="53"/>
      <c r="I299" s="38"/>
      <c r="J299" s="52"/>
      <c r="K299" s="390"/>
      <c r="L299" s="307" t="str">
        <f>IF(ISNUMBER(K299),PickLists!$S$2,PickLists!$S$9)</f>
        <v>M1</v>
      </c>
      <c r="M299" s="229"/>
      <c r="N299" s="285" t="str">
        <f>IF(Data!M299&gt;0,Data!M299*0.023,"")</f>
        <v/>
      </c>
      <c r="O299" s="307" t="str">
        <f>IF(ISTEXT($A299),PickLists!$S$2,PickLists!$S$9)</f>
        <v>M1</v>
      </c>
      <c r="P299" s="456"/>
      <c r="Q299" s="307" t="str">
        <f>IF(ISTEXT($A299),PickLists!$S$2,PickLists!$S$9)</f>
        <v>M1</v>
      </c>
      <c r="R299" s="229"/>
      <c r="S299" s="307" t="str">
        <f>IF(ISTEXT($A299),PickLists!$S$2,PickLists!$S$9)</f>
        <v>M1</v>
      </c>
      <c r="T299" s="389"/>
      <c r="U299" s="307" t="str">
        <f>IF(ISNUMBER($T299),IF($T299&gt;$T$56,IF(OR(Bilanz!$BR299=PickLists!$S$6,Bilanz!$BX299=PickLists!$S$6),PickLists!$S$6,PickLists!$S$2),PickLists!$S$3),PickLists!$S$9)</f>
        <v>M1</v>
      </c>
      <c r="V299" s="388"/>
      <c r="W299" s="307" t="str">
        <f>IF(ISNUMBER($V299),IF($V299&gt;$V$56,IF(OR(Bilanz!$BR299=PickLists!$S$6,Bilanz!$BX299=PickLists!$S$6),PickLists!$S$6,PickLists!$S$2),PickLists!$S$3),PickLists!$S$9)</f>
        <v>M1</v>
      </c>
      <c r="X299" s="389"/>
      <c r="Y299" s="307" t="str">
        <f>IF(ISNUMBER($X299),IF($X299&gt;$X$56,IF(OR(Bilanz!$BR299=PickLists!$S$6,Bilanz!$BX299=PickLists!$S$6),PickLists!$S$6,PickLists!$S$2),PickLists!$S$3),PickLists!$S$9)</f>
        <v>M1</v>
      </c>
      <c r="Z299" s="388"/>
      <c r="AA299" s="307" t="str">
        <f>IF(ISNUMBER($Z299),IF($Z299&gt;$Z$56,IF(OR(Bilanz!$BR299=PickLists!$S$6,Bilanz!$BX299=PickLists!$S$6),PickLists!$S$6,PickLists!$S$2),PickLists!$S$3),PickLists!$S$9)</f>
        <v>M1</v>
      </c>
      <c r="AB299" s="389"/>
      <c r="AC299" s="307" t="str">
        <f>IF(ISNUMBER($AB299),IF($AB299&gt;$AB$56,IF(OR(Bilanz!$BR299=PickLists!$S$6,Bilanz!$BX299=PickLists!$S$6),PickLists!$S$6,PickLists!$S$2),PickLists!$S$3),PickLists!$S$9)</f>
        <v>M1</v>
      </c>
      <c r="AD299" s="388"/>
      <c r="AE299" s="307" t="str">
        <f>IF(ISNUMBER($AD299),IF($AD299&gt;$AD$56,IF(OR(Bilanz!$BR299=PickLists!$S$6,Bilanz!$BX299=PickLists!$S$6),PickLists!$S$6,PickLists!$S$2),PickLists!$S$3),PickLists!$S$9)</f>
        <v>M1</v>
      </c>
      <c r="AF299" s="389"/>
      <c r="AG299" s="307" t="str">
        <f>IF(ISNUMBER($AF299),IF($AF299&gt;$AF$56,IF(OR(Bilanz!$BR299=PickLists!$S$6,Bilanz!$BX299=PickLists!$S$6),PickLists!$S$6,PickLists!$S$2),PickLists!$S$3),PickLists!$S$9)</f>
        <v>M1</v>
      </c>
      <c r="AH299" s="388"/>
      <c r="AI299" s="307" t="str">
        <f>IF(ISNUMBER($AH299),IF($AH299&gt;$AH$56,IF(OR(Bilanz!$BR299=PickLists!$S$6,Bilanz!$BX299=PickLists!$S$6),PickLists!$S$6,PickLists!$S$2),PickLists!$S$3),PickLists!$S$9)</f>
        <v>M1</v>
      </c>
      <c r="AJ299" s="233"/>
      <c r="AK299" s="234"/>
      <c r="AL299" s="234"/>
      <c r="AM299" s="234"/>
      <c r="AN299" s="234"/>
      <c r="AO299" s="234"/>
    </row>
    <row r="300" spans="1:41" x14ac:dyDescent="0.2">
      <c r="A300" s="324"/>
      <c r="B300" s="360">
        <v>35308</v>
      </c>
      <c r="C300" s="361">
        <v>0.27083333333333298</v>
      </c>
      <c r="D300" s="360">
        <f t="shared" si="3"/>
        <v>35309</v>
      </c>
      <c r="E300" s="361">
        <v>0.27083333333333298</v>
      </c>
      <c r="F300" s="455" t="s">
        <v>2179</v>
      </c>
      <c r="G300" s="74" t="s">
        <v>507</v>
      </c>
      <c r="H300" s="53"/>
      <c r="I300" s="38" t="s">
        <v>433</v>
      </c>
      <c r="J300" s="52"/>
      <c r="K300" s="390">
        <v>0.4</v>
      </c>
      <c r="L300" s="307" t="str">
        <f>IF(ISNUMBER(K300),PickLists!$S$2,PickLists!$S$9)</f>
        <v>V0</v>
      </c>
      <c r="M300" s="229"/>
      <c r="N300" s="285" t="str">
        <f>IF(Data!M300&gt;0,Data!M300*0.023,"")</f>
        <v/>
      </c>
      <c r="O300" s="307" t="str">
        <f>IF(ISTEXT($A300),PickLists!$S$2,PickLists!$S$9)</f>
        <v>M1</v>
      </c>
      <c r="P300" s="456"/>
      <c r="Q300" s="307" t="str">
        <f>IF(ISTEXT($A300),PickLists!$S$2,PickLists!$S$9)</f>
        <v>M1</v>
      </c>
      <c r="R300" s="229"/>
      <c r="S300" s="307" t="str">
        <f>IF(ISTEXT($A300),PickLists!$S$2,PickLists!$S$9)</f>
        <v>M1</v>
      </c>
      <c r="T300" s="389"/>
      <c r="U300" s="307" t="str">
        <f>IF(ISNUMBER($T300),IF($T300&gt;$T$56,IF(OR(Bilanz!$BR300=PickLists!$S$6,Bilanz!$BX300=PickLists!$S$6),PickLists!$S$6,PickLists!$S$2),PickLists!$S$3),PickLists!$S$9)</f>
        <v>M1</v>
      </c>
      <c r="V300" s="388"/>
      <c r="W300" s="307" t="str">
        <f>IF(ISNUMBER($V300),IF($V300&gt;$V$56,IF(OR(Bilanz!$BR300=PickLists!$S$6,Bilanz!$BX300=PickLists!$S$6),PickLists!$S$6,PickLists!$S$2),PickLists!$S$3),PickLists!$S$9)</f>
        <v>M1</v>
      </c>
      <c r="X300" s="389"/>
      <c r="Y300" s="307" t="str">
        <f>IF(ISNUMBER($X300),IF($X300&gt;$X$56,IF(OR(Bilanz!$BR300=PickLists!$S$6,Bilanz!$BX300=PickLists!$S$6),PickLists!$S$6,PickLists!$S$2),PickLists!$S$3),PickLists!$S$9)</f>
        <v>M1</v>
      </c>
      <c r="Z300" s="388"/>
      <c r="AA300" s="307" t="str">
        <f>IF(ISNUMBER($Z300),IF($Z300&gt;$Z$56,IF(OR(Bilanz!$BR300=PickLists!$S$6,Bilanz!$BX300=PickLists!$S$6),PickLists!$S$6,PickLists!$S$2),PickLists!$S$3),PickLists!$S$9)</f>
        <v>M1</v>
      </c>
      <c r="AB300" s="389"/>
      <c r="AC300" s="307" t="str">
        <f>IF(ISNUMBER($AB300),IF($AB300&gt;$AB$56,IF(OR(Bilanz!$BR300=PickLists!$S$6,Bilanz!$BX300=PickLists!$S$6),PickLists!$S$6,PickLists!$S$2),PickLists!$S$3),PickLists!$S$9)</f>
        <v>M1</v>
      </c>
      <c r="AD300" s="388"/>
      <c r="AE300" s="307" t="str">
        <f>IF(ISNUMBER($AD300),IF($AD300&gt;$AD$56,IF(OR(Bilanz!$BR300=PickLists!$S$6,Bilanz!$BX300=PickLists!$S$6),PickLists!$S$6,PickLists!$S$2),PickLists!$S$3),PickLists!$S$9)</f>
        <v>M1</v>
      </c>
      <c r="AF300" s="389"/>
      <c r="AG300" s="307" t="str">
        <f>IF(ISNUMBER($AF300),IF($AF300&gt;$AF$56,IF(OR(Bilanz!$BR300=PickLists!$S$6,Bilanz!$BX300=PickLists!$S$6),PickLists!$S$6,PickLists!$S$2),PickLists!$S$3),PickLists!$S$9)</f>
        <v>M1</v>
      </c>
      <c r="AH300" s="388"/>
      <c r="AI300" s="307" t="str">
        <f>IF(ISNUMBER($AH300),IF($AH300&gt;$AH$56,IF(OR(Bilanz!$BR300=PickLists!$S$6,Bilanz!$BX300=PickLists!$S$6),PickLists!$S$6,PickLists!$S$2),PickLists!$S$3),PickLists!$S$9)</f>
        <v>M1</v>
      </c>
      <c r="AJ300" s="233"/>
      <c r="AK300" s="234"/>
      <c r="AL300" s="234"/>
      <c r="AM300" s="234"/>
      <c r="AN300" s="234"/>
      <c r="AO300" s="234"/>
    </row>
    <row r="301" spans="1:41" x14ac:dyDescent="0.2">
      <c r="A301" s="324" t="s">
        <v>1521</v>
      </c>
      <c r="B301" s="360">
        <v>35309</v>
      </c>
      <c r="C301" s="361">
        <v>0.27083333333333298</v>
      </c>
      <c r="D301" s="360">
        <f t="shared" si="3"/>
        <v>35310</v>
      </c>
      <c r="E301" s="361">
        <v>0.27083333333333298</v>
      </c>
      <c r="F301" s="455" t="s">
        <v>2179</v>
      </c>
      <c r="G301" s="74" t="s">
        <v>507</v>
      </c>
      <c r="H301" s="53" t="s">
        <v>508</v>
      </c>
      <c r="I301" s="38"/>
      <c r="J301" s="52"/>
      <c r="K301" s="236">
        <v>11.1</v>
      </c>
      <c r="L301" s="307" t="str">
        <f>IF(ISNUMBER(K301),PickLists!$S$2,PickLists!$S$9)</f>
        <v>V0</v>
      </c>
      <c r="M301" s="229">
        <v>499.3</v>
      </c>
      <c r="N301" s="285">
        <f>IF(Data!M301&gt;0,Data!M301*0.023,"")</f>
        <v>11.4839</v>
      </c>
      <c r="O301" s="307" t="str">
        <f>IF(ISTEXT($A301),PickLists!$S$2,PickLists!$S$9)</f>
        <v>V0</v>
      </c>
      <c r="P301" s="456">
        <v>4.3</v>
      </c>
      <c r="Q301" s="307" t="str">
        <f>IF(ISTEXT($A301),PickLists!$S$2,PickLists!$S$9)</f>
        <v>V0</v>
      </c>
      <c r="R301" s="229">
        <v>36</v>
      </c>
      <c r="S301" s="307" t="str">
        <f>IF(ISTEXT($A301),PickLists!$S$2,PickLists!$S$9)</f>
        <v>V0</v>
      </c>
      <c r="T301" s="389">
        <v>0.22900000000000001</v>
      </c>
      <c r="U301" s="307" t="str">
        <f>IF(ISNUMBER($T301),IF($T301&gt;$T$56,IF(OR(Bilanz!$BR301=PickLists!$S$6,Bilanz!$BX301=PickLists!$S$6),PickLists!$S$6,PickLists!$S$2),PickLists!$S$3),PickLists!$S$9)</f>
        <v>V0</v>
      </c>
      <c r="V301" s="388">
        <v>0.81684101604709292</v>
      </c>
      <c r="W301" s="307" t="str">
        <f>IF(ISNUMBER($V301),IF($V301&gt;$V$56,IF(OR(Bilanz!$BR301=PickLists!$S$6,Bilanz!$BX301=PickLists!$S$6),PickLists!$S$6,PickLists!$S$2),PickLists!$S$3),PickLists!$S$9)</f>
        <v>V0</v>
      </c>
      <c r="X301" s="389">
        <v>1.1248535320938562</v>
      </c>
      <c r="Y301" s="307" t="str">
        <f>IF(ISNUMBER($X301),IF($X301&gt;$X$56,IF(OR(Bilanz!$BR301=PickLists!$S$6,Bilanz!$BX301=PickLists!$S$6),PickLists!$S$6,PickLists!$S$2),PickLists!$S$3),PickLists!$S$9)</f>
        <v>V0</v>
      </c>
      <c r="Z301" s="388">
        <v>0.16200000000000001</v>
      </c>
      <c r="AA301" s="307" t="str">
        <f>IF(ISNUMBER($Z301),IF($Z301&gt;$Z$56,IF(OR(Bilanz!$BR301=PickLists!$S$6,Bilanz!$BX301=PickLists!$S$6),PickLists!$S$6,PickLists!$S$2),PickLists!$S$3),PickLists!$S$9)</f>
        <v>V0</v>
      </c>
      <c r="AB301" s="389">
        <v>0.96747869615832349</v>
      </c>
      <c r="AC301" s="307" t="str">
        <f>IF(ISNUMBER($AB301),IF($AB301&gt;$AB$56,IF(OR(Bilanz!$BR301=PickLists!$S$6,Bilanz!$BX301=PickLists!$S$6),PickLists!$S$6,PickLists!$S$2),PickLists!$S$3),PickLists!$S$9)</f>
        <v>V0</v>
      </c>
      <c r="AD301" s="388">
        <v>5.3999999999999999E-2</v>
      </c>
      <c r="AE301" s="307" t="str">
        <f>IF(ISNUMBER($AD301),IF($AD301&gt;$AD$56,IF(OR(Bilanz!$BR301=PickLists!$S$6,Bilanz!$BX301=PickLists!$S$6),PickLists!$S$6,PickLists!$S$2),PickLists!$S$3),PickLists!$S$9)</f>
        <v>V0</v>
      </c>
      <c r="AF301" s="389">
        <v>4.1000000000000002E-2</v>
      </c>
      <c r="AG301" s="307" t="str">
        <f>IF(ISNUMBER($AF301),IF($AF301&gt;$AF$56,IF(OR(Bilanz!$BR301=PickLists!$S$6,Bilanz!$BX301=PickLists!$S$6),PickLists!$S$6,PickLists!$S$2),PickLists!$S$3),PickLists!$S$9)</f>
        <v>V0</v>
      </c>
      <c r="AH301" s="388">
        <v>0.192</v>
      </c>
      <c r="AI301" s="307" t="str">
        <f>IF(ISNUMBER($AH301),IF($AH301&gt;$AH$56,IF(OR(Bilanz!$BR301=PickLists!$S$6,Bilanz!$BX301=PickLists!$S$6),PickLists!$S$6,PickLists!$S$2),PickLists!$S$3),PickLists!$S$9)</f>
        <v>V0</v>
      </c>
      <c r="AJ301" s="233"/>
      <c r="AK301" s="234"/>
      <c r="AL301" s="234"/>
      <c r="AM301" s="234"/>
      <c r="AN301" s="234"/>
      <c r="AO301" s="234"/>
    </row>
    <row r="302" spans="1:41" x14ac:dyDescent="0.2">
      <c r="A302" s="324"/>
      <c r="B302" s="360">
        <v>35310</v>
      </c>
      <c r="C302" s="361">
        <v>0.27083333333333298</v>
      </c>
      <c r="D302" s="360">
        <f t="shared" si="3"/>
        <v>35311</v>
      </c>
      <c r="E302" s="361">
        <v>0.27083333333333298</v>
      </c>
      <c r="F302" s="455" t="s">
        <v>2179</v>
      </c>
      <c r="G302" s="74" t="s">
        <v>507</v>
      </c>
      <c r="H302" s="53" t="s">
        <v>657</v>
      </c>
      <c r="I302" s="38"/>
      <c r="J302" s="52"/>
      <c r="K302" s="236">
        <v>1.1000000000000001</v>
      </c>
      <c r="L302" s="307" t="str">
        <f>IF(ISNUMBER(K302),PickLists!$S$2,PickLists!$S$9)</f>
        <v>V0</v>
      </c>
      <c r="M302" s="229"/>
      <c r="N302" s="285" t="str">
        <f>IF(Data!M302&gt;0,Data!M302*0.023,"")</f>
        <v/>
      </c>
      <c r="O302" s="307" t="str">
        <f>IF(ISTEXT($A302),PickLists!$S$2,PickLists!$S$9)</f>
        <v>M1</v>
      </c>
      <c r="P302" s="456"/>
      <c r="Q302" s="307" t="str">
        <f>IF(ISTEXT($A302),PickLists!$S$2,PickLists!$S$9)</f>
        <v>M1</v>
      </c>
      <c r="R302" s="229"/>
      <c r="S302" s="307" t="str">
        <f>IF(ISTEXT($A302),PickLists!$S$2,PickLists!$S$9)</f>
        <v>M1</v>
      </c>
      <c r="T302" s="389"/>
      <c r="U302" s="307" t="str">
        <f>IF(ISNUMBER($T302),IF($T302&gt;$T$56,IF(OR(Bilanz!$BR302=PickLists!$S$6,Bilanz!$BX302=PickLists!$S$6),PickLists!$S$6,PickLists!$S$2),PickLists!$S$3),PickLists!$S$9)</f>
        <v>M1</v>
      </c>
      <c r="V302" s="388"/>
      <c r="W302" s="307" t="str">
        <f>IF(ISNUMBER($V302),IF($V302&gt;$V$56,IF(OR(Bilanz!$BR302=PickLists!$S$6,Bilanz!$BX302=PickLists!$S$6),PickLists!$S$6,PickLists!$S$2),PickLists!$S$3),PickLists!$S$9)</f>
        <v>M1</v>
      </c>
      <c r="X302" s="389"/>
      <c r="Y302" s="307" t="str">
        <f>IF(ISNUMBER($X302),IF($X302&gt;$X$56,IF(OR(Bilanz!$BR302=PickLists!$S$6,Bilanz!$BX302=PickLists!$S$6),PickLists!$S$6,PickLists!$S$2),PickLists!$S$3),PickLists!$S$9)</f>
        <v>M1</v>
      </c>
      <c r="Z302" s="388"/>
      <c r="AA302" s="307" t="str">
        <f>IF(ISNUMBER($Z302),IF($Z302&gt;$Z$56,IF(OR(Bilanz!$BR302=PickLists!$S$6,Bilanz!$BX302=PickLists!$S$6),PickLists!$S$6,PickLists!$S$2),PickLists!$S$3),PickLists!$S$9)</f>
        <v>M1</v>
      </c>
      <c r="AB302" s="389"/>
      <c r="AC302" s="307" t="str">
        <f>IF(ISNUMBER($AB302),IF($AB302&gt;$AB$56,IF(OR(Bilanz!$BR302=PickLists!$S$6,Bilanz!$BX302=PickLists!$S$6),PickLists!$S$6,PickLists!$S$2),PickLists!$S$3),PickLists!$S$9)</f>
        <v>M1</v>
      </c>
      <c r="AD302" s="388"/>
      <c r="AE302" s="307" t="str">
        <f>IF(ISNUMBER($AD302),IF($AD302&gt;$AD$56,IF(OR(Bilanz!$BR302=PickLists!$S$6,Bilanz!$BX302=PickLists!$S$6),PickLists!$S$6,PickLists!$S$2),PickLists!$S$3),PickLists!$S$9)</f>
        <v>M1</v>
      </c>
      <c r="AF302" s="389"/>
      <c r="AG302" s="307" t="str">
        <f>IF(ISNUMBER($AF302),IF($AF302&gt;$AF$56,IF(OR(Bilanz!$BR302=PickLists!$S$6,Bilanz!$BX302=PickLists!$S$6),PickLists!$S$6,PickLists!$S$2),PickLists!$S$3),PickLists!$S$9)</f>
        <v>M1</v>
      </c>
      <c r="AH302" s="388"/>
      <c r="AI302" s="307" t="str">
        <f>IF(ISNUMBER($AH302),IF($AH302&gt;$AH$56,IF(OR(Bilanz!$BR302=PickLists!$S$6,Bilanz!$BX302=PickLists!$S$6),PickLists!$S$6,PickLists!$S$2),PickLists!$S$3),PickLists!$S$9)</f>
        <v>M1</v>
      </c>
      <c r="AJ302" s="234" t="s">
        <v>1534</v>
      </c>
      <c r="AL302" s="234"/>
      <c r="AM302" s="234"/>
      <c r="AN302" s="234"/>
      <c r="AO302" s="234"/>
    </row>
    <row r="303" spans="1:41" x14ac:dyDescent="0.2">
      <c r="A303" s="324"/>
      <c r="B303" s="360">
        <v>35311</v>
      </c>
      <c r="C303" s="361">
        <v>0.27083333333333298</v>
      </c>
      <c r="D303" s="360">
        <f t="shared" si="3"/>
        <v>35312</v>
      </c>
      <c r="E303" s="361">
        <v>0.27083333333333298</v>
      </c>
      <c r="F303" s="455" t="s">
        <v>2179</v>
      </c>
      <c r="G303" s="74" t="s">
        <v>440</v>
      </c>
      <c r="H303" s="53"/>
      <c r="I303" s="38"/>
      <c r="J303" s="52"/>
      <c r="K303" s="236"/>
      <c r="L303" s="307" t="str">
        <f>IF(ISNUMBER(K303),PickLists!$S$2,PickLists!$S$9)</f>
        <v>M1</v>
      </c>
      <c r="M303" s="229"/>
      <c r="N303" s="285" t="str">
        <f>IF(Data!M303&gt;0,Data!M303*0.023,"")</f>
        <v/>
      </c>
      <c r="O303" s="307" t="str">
        <f>IF(ISTEXT($A303),PickLists!$S$2,PickLists!$S$9)</f>
        <v>M1</v>
      </c>
      <c r="P303" s="456"/>
      <c r="Q303" s="307" t="str">
        <f>IF(ISTEXT($A303),PickLists!$S$2,PickLists!$S$9)</f>
        <v>M1</v>
      </c>
      <c r="R303" s="229"/>
      <c r="S303" s="307" t="str">
        <f>IF(ISTEXT($A303),PickLists!$S$2,PickLists!$S$9)</f>
        <v>M1</v>
      </c>
      <c r="T303" s="389"/>
      <c r="U303" s="307" t="str">
        <f>IF(ISNUMBER($T303),IF($T303&gt;$T$56,IF(OR(Bilanz!$BR303=PickLists!$S$6,Bilanz!$BX303=PickLists!$S$6),PickLists!$S$6,PickLists!$S$2),PickLists!$S$3),PickLists!$S$9)</f>
        <v>M1</v>
      </c>
      <c r="V303" s="388"/>
      <c r="W303" s="307" t="str">
        <f>IF(ISNUMBER($V303),IF($V303&gt;$V$56,IF(OR(Bilanz!$BR303=PickLists!$S$6,Bilanz!$BX303=PickLists!$S$6),PickLists!$S$6,PickLists!$S$2),PickLists!$S$3),PickLists!$S$9)</f>
        <v>M1</v>
      </c>
      <c r="X303" s="389"/>
      <c r="Y303" s="307" t="str">
        <f>IF(ISNUMBER($X303),IF($X303&gt;$X$56,IF(OR(Bilanz!$BR303=PickLists!$S$6,Bilanz!$BX303=PickLists!$S$6),PickLists!$S$6,PickLists!$S$2),PickLists!$S$3),PickLists!$S$9)</f>
        <v>M1</v>
      </c>
      <c r="Z303" s="388"/>
      <c r="AA303" s="307" t="str">
        <f>IF(ISNUMBER($Z303),IF($Z303&gt;$Z$56,IF(OR(Bilanz!$BR303=PickLists!$S$6,Bilanz!$BX303=PickLists!$S$6),PickLists!$S$6,PickLists!$S$2),PickLists!$S$3),PickLists!$S$9)</f>
        <v>M1</v>
      </c>
      <c r="AB303" s="389"/>
      <c r="AC303" s="307" t="str">
        <f>IF(ISNUMBER($AB303),IF($AB303&gt;$AB$56,IF(OR(Bilanz!$BR303=PickLists!$S$6,Bilanz!$BX303=PickLists!$S$6),PickLists!$S$6,PickLists!$S$2),PickLists!$S$3),PickLists!$S$9)</f>
        <v>M1</v>
      </c>
      <c r="AD303" s="388"/>
      <c r="AE303" s="307" t="str">
        <f>IF(ISNUMBER($AD303),IF($AD303&gt;$AD$56,IF(OR(Bilanz!$BR303=PickLists!$S$6,Bilanz!$BX303=PickLists!$S$6),PickLists!$S$6,PickLists!$S$2),PickLists!$S$3),PickLists!$S$9)</f>
        <v>M1</v>
      </c>
      <c r="AF303" s="389"/>
      <c r="AG303" s="307" t="str">
        <f>IF(ISNUMBER($AF303),IF($AF303&gt;$AF$56,IF(OR(Bilanz!$BR303=PickLists!$S$6,Bilanz!$BX303=PickLists!$S$6),PickLists!$S$6,PickLists!$S$2),PickLists!$S$3),PickLists!$S$9)</f>
        <v>M1</v>
      </c>
      <c r="AH303" s="388"/>
      <c r="AI303" s="307" t="str">
        <f>IF(ISNUMBER($AH303),IF($AH303&gt;$AH$56,IF(OR(Bilanz!$BR303=PickLists!$S$6,Bilanz!$BX303=PickLists!$S$6),PickLists!$S$6,PickLists!$S$2),PickLists!$S$3),PickLists!$S$9)</f>
        <v>M1</v>
      </c>
      <c r="AJ303" s="233"/>
      <c r="AK303" s="234"/>
      <c r="AL303" s="234"/>
      <c r="AM303" s="234"/>
      <c r="AN303" s="234"/>
      <c r="AO303" s="234"/>
    </row>
    <row r="304" spans="1:41" x14ac:dyDescent="0.2">
      <c r="A304" s="324" t="s">
        <v>1522</v>
      </c>
      <c r="B304" s="360">
        <v>35312</v>
      </c>
      <c r="C304" s="361">
        <v>0.27083333333333298</v>
      </c>
      <c r="D304" s="360">
        <f t="shared" si="3"/>
        <v>35313</v>
      </c>
      <c r="E304" s="361">
        <v>0.27083333333333298</v>
      </c>
      <c r="F304" s="455" t="s">
        <v>2179</v>
      </c>
      <c r="G304" s="74" t="s">
        <v>507</v>
      </c>
      <c r="H304" s="53" t="s">
        <v>508</v>
      </c>
      <c r="I304" s="38"/>
      <c r="J304" s="52"/>
      <c r="K304" s="236">
        <v>4.2</v>
      </c>
      <c r="L304" s="307" t="str">
        <f>IF(ISNUMBER(K304),PickLists!$S$2,PickLists!$S$9)</f>
        <v>V0</v>
      </c>
      <c r="M304" s="229">
        <v>192.6</v>
      </c>
      <c r="N304" s="285">
        <f>IF(Data!M304&gt;0,Data!M304*0.023,"")</f>
        <v>4.4298000000000002</v>
      </c>
      <c r="O304" s="307" t="str">
        <f>IF(ISTEXT($A304),PickLists!$S$2,PickLists!$S$9)</f>
        <v>V0</v>
      </c>
      <c r="P304" s="456">
        <v>4.07</v>
      </c>
      <c r="Q304" s="307" t="str">
        <f>IF(ISTEXT($A304),PickLists!$S$2,PickLists!$S$9)</f>
        <v>V0</v>
      </c>
      <c r="R304" s="229">
        <v>60.2</v>
      </c>
      <c r="S304" s="307" t="str">
        <f>IF(ISTEXT($A304),PickLists!$S$2,PickLists!$S$9)</f>
        <v>V0</v>
      </c>
      <c r="T304" s="389">
        <v>0.24299999999999999</v>
      </c>
      <c r="U304" s="307" t="str">
        <f>IF(ISNUMBER($T304),IF($T304&gt;$T$56,IF(OR(Bilanz!$BR304=PickLists!$S$6,Bilanz!$BX304=PickLists!$S$6),PickLists!$S$6,PickLists!$S$2),PickLists!$S$3),PickLists!$S$9)</f>
        <v>V0</v>
      </c>
      <c r="V304" s="388">
        <v>1.2810579098459802</v>
      </c>
      <c r="W304" s="307" t="str">
        <f>IF(ISNUMBER($V304),IF($V304&gt;$V$56,IF(OR(Bilanz!$BR304=PickLists!$S$6,Bilanz!$BX304=PickLists!$S$6),PickLists!$S$6,PickLists!$S$2),PickLists!$S$3),PickLists!$S$9)</f>
        <v>V0</v>
      </c>
      <c r="X304" s="389">
        <v>2.130546022360559</v>
      </c>
      <c r="Y304" s="307" t="str">
        <f>IF(ISNUMBER($X304),IF($X304&gt;$X$56,IF(OR(Bilanz!$BR304=PickLists!$S$6,Bilanz!$BX304=PickLists!$S$6),PickLists!$S$6,PickLists!$S$2),PickLists!$S$3),PickLists!$S$9)</f>
        <v>V0</v>
      </c>
      <c r="Z304" s="388">
        <v>0.17299999999999999</v>
      </c>
      <c r="AA304" s="307" t="str">
        <f>IF(ISNUMBER($Z304),IF($Z304&gt;$Z$56,IF(OR(Bilanz!$BR304=PickLists!$S$6,Bilanz!$BX304=PickLists!$S$6),PickLists!$S$6,PickLists!$S$2),PickLists!$S$3),PickLists!$S$9)</f>
        <v>V0</v>
      </c>
      <c r="AB304" s="389">
        <v>1.587876351238982</v>
      </c>
      <c r="AC304" s="307" t="str">
        <f>IF(ISNUMBER($AB304),IF($AB304&gt;$AB$56,IF(OR(Bilanz!$BR304=PickLists!$S$6,Bilanz!$BX304=PickLists!$S$6),PickLists!$S$6,PickLists!$S$2),PickLists!$S$3),PickLists!$S$9)</f>
        <v>V0</v>
      </c>
      <c r="AD304" s="388">
        <v>0.13800000000000001</v>
      </c>
      <c r="AE304" s="307" t="str">
        <f>IF(ISNUMBER($AD304),IF($AD304&gt;$AD$56,IF(OR(Bilanz!$BR304=PickLists!$S$6,Bilanz!$BX304=PickLists!$S$6),PickLists!$S$6,PickLists!$S$2),PickLists!$S$3),PickLists!$S$9)</f>
        <v>V0</v>
      </c>
      <c r="AF304" s="389">
        <v>9.1999999999999998E-2</v>
      </c>
      <c r="AG304" s="307" t="str">
        <f>IF(ISNUMBER($AF304),IF($AF304&gt;$AF$56,IF(OR(Bilanz!$BR304=PickLists!$S$6,Bilanz!$BX304=PickLists!$S$6),PickLists!$S$6,PickLists!$S$2),PickLists!$S$3),PickLists!$S$9)</f>
        <v>V0</v>
      </c>
      <c r="AH304" s="388">
        <v>0.72299999999999998</v>
      </c>
      <c r="AI304" s="307" t="str">
        <f>IF(ISNUMBER($AH304),IF($AH304&gt;$AH$56,IF(OR(Bilanz!$BR304=PickLists!$S$6,Bilanz!$BX304=PickLists!$S$6),PickLists!$S$6,PickLists!$S$2),PickLists!$S$3),PickLists!$S$9)</f>
        <v>V0</v>
      </c>
      <c r="AJ304" s="233"/>
      <c r="AK304" s="234"/>
      <c r="AL304" s="234"/>
      <c r="AM304" s="234"/>
      <c r="AN304" s="234"/>
      <c r="AO304" s="234"/>
    </row>
    <row r="305" spans="1:41" x14ac:dyDescent="0.2">
      <c r="A305" s="324"/>
      <c r="B305" s="360">
        <v>35313</v>
      </c>
      <c r="C305" s="361">
        <v>0.27083333333333298</v>
      </c>
      <c r="D305" s="360">
        <f t="shared" si="3"/>
        <v>35314</v>
      </c>
      <c r="E305" s="361">
        <v>0.27083333333333298</v>
      </c>
      <c r="F305" s="455" t="s">
        <v>2179</v>
      </c>
      <c r="G305" s="74" t="s">
        <v>440</v>
      </c>
      <c r="H305" s="53"/>
      <c r="I305" s="38"/>
      <c r="J305" s="52"/>
      <c r="K305" s="236"/>
      <c r="L305" s="307" t="str">
        <f>IF(ISNUMBER(K305),PickLists!$S$2,PickLists!$S$9)</f>
        <v>M1</v>
      </c>
      <c r="M305" s="229"/>
      <c r="N305" s="285" t="str">
        <f>IF(Data!M305&gt;0,Data!M305*0.023,"")</f>
        <v/>
      </c>
      <c r="O305" s="307" t="str">
        <f>IF(ISTEXT($A305),PickLists!$S$2,PickLists!$S$9)</f>
        <v>M1</v>
      </c>
      <c r="P305" s="456"/>
      <c r="Q305" s="307" t="str">
        <f>IF(ISTEXT($A305),PickLists!$S$2,PickLists!$S$9)</f>
        <v>M1</v>
      </c>
      <c r="R305" s="229"/>
      <c r="S305" s="307" t="str">
        <f>IF(ISTEXT($A305),PickLists!$S$2,PickLists!$S$9)</f>
        <v>M1</v>
      </c>
      <c r="T305" s="389"/>
      <c r="U305" s="307" t="str">
        <f>IF(ISNUMBER($T305),IF($T305&gt;$T$56,IF(OR(Bilanz!$BR305=PickLists!$S$6,Bilanz!$BX305=PickLists!$S$6),PickLists!$S$6,PickLists!$S$2),PickLists!$S$3),PickLists!$S$9)</f>
        <v>M1</v>
      </c>
      <c r="V305" s="388"/>
      <c r="W305" s="307" t="str">
        <f>IF(ISNUMBER($V305),IF($V305&gt;$V$56,IF(OR(Bilanz!$BR305=PickLists!$S$6,Bilanz!$BX305=PickLists!$S$6),PickLists!$S$6,PickLists!$S$2),PickLists!$S$3),PickLists!$S$9)</f>
        <v>M1</v>
      </c>
      <c r="X305" s="389"/>
      <c r="Y305" s="307" t="str">
        <f>IF(ISNUMBER($X305),IF($X305&gt;$X$56,IF(OR(Bilanz!$BR305=PickLists!$S$6,Bilanz!$BX305=PickLists!$S$6),PickLists!$S$6,PickLists!$S$2),PickLists!$S$3),PickLists!$S$9)</f>
        <v>M1</v>
      </c>
      <c r="Z305" s="388"/>
      <c r="AA305" s="307" t="str">
        <f>IF(ISNUMBER($Z305),IF($Z305&gt;$Z$56,IF(OR(Bilanz!$BR305=PickLists!$S$6,Bilanz!$BX305=PickLists!$S$6),PickLists!$S$6,PickLists!$S$2),PickLists!$S$3),PickLists!$S$9)</f>
        <v>M1</v>
      </c>
      <c r="AB305" s="389"/>
      <c r="AC305" s="307" t="str">
        <f>IF(ISNUMBER($AB305),IF($AB305&gt;$AB$56,IF(OR(Bilanz!$BR305=PickLists!$S$6,Bilanz!$BX305=PickLists!$S$6),PickLists!$S$6,PickLists!$S$2),PickLists!$S$3),PickLists!$S$9)</f>
        <v>M1</v>
      </c>
      <c r="AD305" s="388"/>
      <c r="AE305" s="307" t="str">
        <f>IF(ISNUMBER($AD305),IF($AD305&gt;$AD$56,IF(OR(Bilanz!$BR305=PickLists!$S$6,Bilanz!$BX305=PickLists!$S$6),PickLists!$S$6,PickLists!$S$2),PickLists!$S$3),PickLists!$S$9)</f>
        <v>M1</v>
      </c>
      <c r="AF305" s="389"/>
      <c r="AG305" s="307" t="str">
        <f>IF(ISNUMBER($AF305),IF($AF305&gt;$AF$56,IF(OR(Bilanz!$BR305=PickLists!$S$6,Bilanz!$BX305=PickLists!$S$6),PickLists!$S$6,PickLists!$S$2),PickLists!$S$3),PickLists!$S$9)</f>
        <v>M1</v>
      </c>
      <c r="AH305" s="388"/>
      <c r="AI305" s="307" t="str">
        <f>IF(ISNUMBER($AH305),IF($AH305&gt;$AH$56,IF(OR(Bilanz!$BR305=PickLists!$S$6,Bilanz!$BX305=PickLists!$S$6),PickLists!$S$6,PickLists!$S$2),PickLists!$S$3),PickLists!$S$9)</f>
        <v>M1</v>
      </c>
      <c r="AJ305" s="233"/>
      <c r="AK305" s="234"/>
      <c r="AL305" s="234"/>
      <c r="AM305" s="234"/>
      <c r="AN305" s="234"/>
      <c r="AO305" s="234"/>
    </row>
    <row r="306" spans="1:41" x14ac:dyDescent="0.2">
      <c r="A306" s="324" t="s">
        <v>1523</v>
      </c>
      <c r="B306" s="360">
        <v>35314</v>
      </c>
      <c r="C306" s="361">
        <v>0.27083333333333298</v>
      </c>
      <c r="D306" s="360">
        <f t="shared" si="3"/>
        <v>35315</v>
      </c>
      <c r="E306" s="361">
        <v>0.27083333333333298</v>
      </c>
      <c r="F306" s="455" t="s">
        <v>2179</v>
      </c>
      <c r="G306" s="74" t="s">
        <v>507</v>
      </c>
      <c r="H306" s="53" t="s">
        <v>508</v>
      </c>
      <c r="I306" s="38"/>
      <c r="J306" s="52"/>
      <c r="K306" s="236">
        <v>2.2999999999999998</v>
      </c>
      <c r="L306" s="307" t="str">
        <f>IF(ISNUMBER(K306),PickLists!$S$2,PickLists!$S$9)</f>
        <v>V0</v>
      </c>
      <c r="M306" s="229">
        <v>96.1</v>
      </c>
      <c r="N306" s="285">
        <f>IF(Data!M306&gt;0,Data!M306*0.023,"")</f>
        <v>2.2102999999999997</v>
      </c>
      <c r="O306" s="307" t="str">
        <f>IF(ISTEXT($A306),PickLists!$S$2,PickLists!$S$9)</f>
        <v>V0</v>
      </c>
      <c r="P306" s="456">
        <v>5.46</v>
      </c>
      <c r="Q306" s="307" t="str">
        <f>IF(ISTEXT($A306),PickLists!$S$2,PickLists!$S$9)</f>
        <v>V0</v>
      </c>
      <c r="R306" s="229">
        <v>32.5</v>
      </c>
      <c r="S306" s="307" t="str">
        <f>IF(ISTEXT($A306),PickLists!$S$2,PickLists!$S$9)</f>
        <v>V0</v>
      </c>
      <c r="T306" s="389">
        <v>0.376</v>
      </c>
      <c r="U306" s="307" t="str">
        <f>IF(ISNUMBER($T306),IF($T306&gt;$T$56,IF(OR(Bilanz!$BR306=PickLists!$S$6,Bilanz!$BX306=PickLists!$S$6),PickLists!$S$6,PickLists!$S$2),PickLists!$S$3),PickLists!$S$9)</f>
        <v>V0</v>
      </c>
      <c r="V306" s="388">
        <v>1.8085257672768325</v>
      </c>
      <c r="W306" s="307" t="str">
        <f>IF(ISNUMBER($V306),IF($V306&gt;$V$56,IF(OR(Bilanz!$BR306=PickLists!$S$6,Bilanz!$BX306=PickLists!$S$6),PickLists!$S$6,PickLists!$S$2),PickLists!$S$3),PickLists!$S$9)</f>
        <v>V0</v>
      </c>
      <c r="X306" s="389">
        <v>1.0864683225416918</v>
      </c>
      <c r="Y306" s="307" t="str">
        <f>IF(ISNUMBER($X306),IF($X306&gt;$X$56,IF(OR(Bilanz!$BR306=PickLists!$S$6,Bilanz!$BX306=PickLists!$S$6),PickLists!$S$6,PickLists!$S$2),PickLists!$S$3),PickLists!$S$9)</f>
        <v>V0</v>
      </c>
      <c r="Z306" s="388">
        <v>0.30299999999999999</v>
      </c>
      <c r="AA306" s="307" t="str">
        <f>IF(ISNUMBER($Z306),IF($Z306&gt;$Z$56,IF(OR(Bilanz!$BR306=PickLists!$S$6,Bilanz!$BX306=PickLists!$S$6),PickLists!$S$6,PickLists!$S$2),PickLists!$S$3),PickLists!$S$9)</f>
        <v>V0</v>
      </c>
      <c r="AB306" s="389">
        <v>2.1282978380176285</v>
      </c>
      <c r="AC306" s="307" t="str">
        <f>IF(ISNUMBER($AB306),IF($AB306&gt;$AB$56,IF(OR(Bilanz!$BR306=PickLists!$S$6,Bilanz!$BX306=PickLists!$S$6),PickLists!$S$6,PickLists!$S$2),PickLists!$S$3),PickLists!$S$9)</f>
        <v>V0</v>
      </c>
      <c r="AD306" s="388">
        <v>0.2</v>
      </c>
      <c r="AE306" s="307" t="str">
        <f>IF(ISNUMBER($AD306),IF($AD306&gt;$AD$56,IF(OR(Bilanz!$BR306=PickLists!$S$6,Bilanz!$BX306=PickLists!$S$6),PickLists!$S$6,PickLists!$S$2),PickLists!$S$3),PickLists!$S$9)</f>
        <v>V0</v>
      </c>
      <c r="AF306" s="389">
        <v>0.107</v>
      </c>
      <c r="AG306" s="307" t="str">
        <f>IF(ISNUMBER($AF306),IF($AF306&gt;$AF$56,IF(OR(Bilanz!$BR306=PickLists!$S$6,Bilanz!$BX306=PickLists!$S$6),PickLists!$S$6,PickLists!$S$2),PickLists!$S$3),PickLists!$S$9)</f>
        <v>V0</v>
      </c>
      <c r="AH306" s="388">
        <v>0.92600000000000005</v>
      </c>
      <c r="AI306" s="307" t="str">
        <f>IF(ISNUMBER($AH306),IF($AH306&gt;$AH$56,IF(OR(Bilanz!$BR306=PickLists!$S$6,Bilanz!$BX306=PickLists!$S$6),PickLists!$S$6,PickLists!$S$2),PickLists!$S$3),PickLists!$S$9)</f>
        <v>V0</v>
      </c>
      <c r="AJ306" s="233"/>
      <c r="AK306" s="234"/>
      <c r="AL306" s="234"/>
      <c r="AM306" s="234"/>
      <c r="AN306" s="234"/>
      <c r="AO306" s="234"/>
    </row>
    <row r="307" spans="1:41" x14ac:dyDescent="0.2">
      <c r="A307" s="324" t="s">
        <v>1524</v>
      </c>
      <c r="B307" s="360">
        <v>35315</v>
      </c>
      <c r="C307" s="361">
        <v>0.27083333333333298</v>
      </c>
      <c r="D307" s="360">
        <f t="shared" si="3"/>
        <v>35316</v>
      </c>
      <c r="E307" s="361">
        <v>0.27083333333333298</v>
      </c>
      <c r="F307" s="455" t="s">
        <v>2179</v>
      </c>
      <c r="G307" s="74" t="s">
        <v>507</v>
      </c>
      <c r="H307" s="53" t="s">
        <v>508</v>
      </c>
      <c r="I307" s="38"/>
      <c r="J307" s="52"/>
      <c r="K307" s="236">
        <v>1.7</v>
      </c>
      <c r="L307" s="307" t="str">
        <f>IF(ISNUMBER(K307),PickLists!$S$2,PickLists!$S$9)</f>
        <v>V0</v>
      </c>
      <c r="M307" s="229">
        <v>56.7</v>
      </c>
      <c r="N307" s="285">
        <f>IF(Data!M307&gt;0,Data!M307*0.023,"")</f>
        <v>1.3041</v>
      </c>
      <c r="O307" s="307" t="str">
        <f>IF(ISTEXT($A307),PickLists!$S$2,PickLists!$S$9)</f>
        <v>V0</v>
      </c>
      <c r="P307" s="456">
        <v>6.6</v>
      </c>
      <c r="Q307" s="307" t="str">
        <f>IF(ISTEXT($A307),PickLists!$S$2,PickLists!$S$9)</f>
        <v>V0</v>
      </c>
      <c r="R307" s="229">
        <v>23.5</v>
      </c>
      <c r="S307" s="307" t="str">
        <f>IF(ISTEXT($A307),PickLists!$S$2,PickLists!$S$9)</f>
        <v>V0</v>
      </c>
      <c r="T307" s="389">
        <v>0.35399999999999998</v>
      </c>
      <c r="U307" s="307" t="str">
        <f>IF(ISNUMBER($T307),IF($T307&gt;$T$56,IF(OR(Bilanz!$BR307=PickLists!$S$6,Bilanz!$BX307=PickLists!$S$6),PickLists!$S$6,PickLists!$S$2),PickLists!$S$3),PickLists!$S$9)</f>
        <v>V0</v>
      </c>
      <c r="V307" s="388">
        <v>0.88099556487380049</v>
      </c>
      <c r="W307" s="307" t="str">
        <f>IF(ISNUMBER($V307),IF($V307&gt;$V$56,IF(OR(Bilanz!$BR307=PickLists!$S$6,Bilanz!$BX307=PickLists!$S$6),PickLists!$S$6,PickLists!$S$2),PickLists!$S$3),PickLists!$S$9)</f>
        <v>V0</v>
      </c>
      <c r="X307" s="389">
        <v>0.68726214319918399</v>
      </c>
      <c r="Y307" s="307" t="str">
        <f>IF(ISNUMBER($X307),IF($X307&gt;$X$56,IF(OR(Bilanz!$BR307=PickLists!$S$6,Bilanz!$BX307=PickLists!$S$6),PickLists!$S$6,PickLists!$S$2),PickLists!$S$3),PickLists!$S$9)</f>
        <v>V0</v>
      </c>
      <c r="Z307" s="388">
        <v>0.22700000000000001</v>
      </c>
      <c r="AA307" s="307" t="str">
        <f>IF(ISNUMBER($Z307),IF($Z307&gt;$Z$56,IF(OR(Bilanz!$BR307=PickLists!$S$6,Bilanz!$BX307=PickLists!$S$6),PickLists!$S$6,PickLists!$S$2),PickLists!$S$3),PickLists!$S$9)</f>
        <v>V0</v>
      </c>
      <c r="AB307" s="389">
        <v>2.1477095293530684</v>
      </c>
      <c r="AC307" s="307" t="str">
        <f>IF(ISNUMBER($AB307),IF($AB307&gt;$AB$56,IF(OR(Bilanz!$BR307=PickLists!$S$6,Bilanz!$BX307=PickLists!$S$6),PickLists!$S$6,PickLists!$S$2),PickLists!$S$3),PickLists!$S$9)</f>
        <v>V0</v>
      </c>
      <c r="AD307" s="388">
        <v>0.13300000000000001</v>
      </c>
      <c r="AE307" s="307" t="str">
        <f>IF(ISNUMBER($AD307),IF($AD307&gt;$AD$56,IF(OR(Bilanz!$BR307=PickLists!$S$6,Bilanz!$BX307=PickLists!$S$6),PickLists!$S$6,PickLists!$S$2),PickLists!$S$3),PickLists!$S$9)</f>
        <v>V0</v>
      </c>
      <c r="AF307" s="389">
        <v>5.0999999999999997E-2</v>
      </c>
      <c r="AG307" s="307" t="str">
        <f>IF(ISNUMBER($AF307),IF($AF307&gt;$AF$56,IF(OR(Bilanz!$BR307=PickLists!$S$6,Bilanz!$BX307=PickLists!$S$6),PickLists!$S$6,PickLists!$S$2),PickLists!$S$3),PickLists!$S$9)</f>
        <v>V0</v>
      </c>
      <c r="AH307" s="388">
        <v>0.28999999999999998</v>
      </c>
      <c r="AI307" s="307" t="str">
        <f>IF(ISNUMBER($AH307),IF($AH307&gt;$AH$56,IF(OR(Bilanz!$BR307=PickLists!$S$6,Bilanz!$BX307=PickLists!$S$6),PickLists!$S$6,PickLists!$S$2),PickLists!$S$3),PickLists!$S$9)</f>
        <v>V0</v>
      </c>
      <c r="AJ307" s="233"/>
      <c r="AK307" s="234"/>
      <c r="AL307" s="234"/>
      <c r="AM307" s="234"/>
      <c r="AN307" s="234"/>
      <c r="AO307" s="234"/>
    </row>
    <row r="308" spans="1:41" x14ac:dyDescent="0.2">
      <c r="A308" s="324"/>
      <c r="B308" s="360">
        <v>35316</v>
      </c>
      <c r="C308" s="361">
        <v>0.27083333333333298</v>
      </c>
      <c r="D308" s="360">
        <f t="shared" si="3"/>
        <v>35317</v>
      </c>
      <c r="E308" s="361">
        <v>0.27083333333333298</v>
      </c>
      <c r="F308" s="455" t="s">
        <v>2179</v>
      </c>
      <c r="G308" s="74" t="s">
        <v>440</v>
      </c>
      <c r="H308" s="53"/>
      <c r="I308" s="38"/>
      <c r="J308" s="52"/>
      <c r="K308" s="236"/>
      <c r="L308" s="307" t="str">
        <f>IF(ISNUMBER(K308),PickLists!$S$2,PickLists!$S$9)</f>
        <v>M1</v>
      </c>
      <c r="M308" s="229"/>
      <c r="N308" s="285" t="str">
        <f>IF(Data!M308&gt;0,Data!M308*0.023,"")</f>
        <v/>
      </c>
      <c r="O308" s="307" t="str">
        <f>IF(ISTEXT($A308),PickLists!$S$2,PickLists!$S$9)</f>
        <v>M1</v>
      </c>
      <c r="P308" s="456"/>
      <c r="Q308" s="307" t="str">
        <f>IF(ISTEXT($A308),PickLists!$S$2,PickLists!$S$9)</f>
        <v>M1</v>
      </c>
      <c r="R308" s="229"/>
      <c r="S308" s="307" t="str">
        <f>IF(ISTEXT($A308),PickLists!$S$2,PickLists!$S$9)</f>
        <v>M1</v>
      </c>
      <c r="T308" s="389"/>
      <c r="U308" s="307" t="str">
        <f>IF(ISNUMBER($T308),IF($T308&gt;$T$56,IF(OR(Bilanz!$BR308=PickLists!$S$6,Bilanz!$BX308=PickLists!$S$6),PickLists!$S$6,PickLists!$S$2),PickLists!$S$3),PickLists!$S$9)</f>
        <v>M1</v>
      </c>
      <c r="V308" s="388"/>
      <c r="W308" s="307" t="str">
        <f>IF(ISNUMBER($V308),IF($V308&gt;$V$56,IF(OR(Bilanz!$BR308=PickLists!$S$6,Bilanz!$BX308=PickLists!$S$6),PickLists!$S$6,PickLists!$S$2),PickLists!$S$3),PickLists!$S$9)</f>
        <v>M1</v>
      </c>
      <c r="X308" s="389"/>
      <c r="Y308" s="307" t="str">
        <f>IF(ISNUMBER($X308),IF($X308&gt;$X$56,IF(OR(Bilanz!$BR308=PickLists!$S$6,Bilanz!$BX308=PickLists!$S$6),PickLists!$S$6,PickLists!$S$2),PickLists!$S$3),PickLists!$S$9)</f>
        <v>M1</v>
      </c>
      <c r="Z308" s="388"/>
      <c r="AA308" s="307" t="str">
        <f>IF(ISNUMBER($Z308),IF($Z308&gt;$Z$56,IF(OR(Bilanz!$BR308=PickLists!$S$6,Bilanz!$BX308=PickLists!$S$6),PickLists!$S$6,PickLists!$S$2),PickLists!$S$3),PickLists!$S$9)</f>
        <v>M1</v>
      </c>
      <c r="AB308" s="389"/>
      <c r="AC308" s="307" t="str">
        <f>IF(ISNUMBER($AB308),IF($AB308&gt;$AB$56,IF(OR(Bilanz!$BR308=PickLists!$S$6,Bilanz!$BX308=PickLists!$S$6),PickLists!$S$6,PickLists!$S$2),PickLists!$S$3),PickLists!$S$9)</f>
        <v>M1</v>
      </c>
      <c r="AD308" s="388"/>
      <c r="AE308" s="307" t="str">
        <f>IF(ISNUMBER($AD308),IF($AD308&gt;$AD$56,IF(OR(Bilanz!$BR308=PickLists!$S$6,Bilanz!$BX308=PickLists!$S$6),PickLists!$S$6,PickLists!$S$2),PickLists!$S$3),PickLists!$S$9)</f>
        <v>M1</v>
      </c>
      <c r="AF308" s="389"/>
      <c r="AG308" s="307" t="str">
        <f>IF(ISNUMBER($AF308),IF($AF308&gt;$AF$56,IF(OR(Bilanz!$BR308=PickLists!$S$6,Bilanz!$BX308=PickLists!$S$6),PickLists!$S$6,PickLists!$S$2),PickLists!$S$3),PickLists!$S$9)</f>
        <v>M1</v>
      </c>
      <c r="AH308" s="388"/>
      <c r="AI308" s="307" t="str">
        <f>IF(ISNUMBER($AH308),IF($AH308&gt;$AH$56,IF(OR(Bilanz!$BR308=PickLists!$S$6,Bilanz!$BX308=PickLists!$S$6),PickLists!$S$6,PickLists!$S$2),PickLists!$S$3),PickLists!$S$9)</f>
        <v>M1</v>
      </c>
      <c r="AJ308" s="233"/>
      <c r="AK308" s="234"/>
      <c r="AL308" s="234"/>
      <c r="AM308" s="234"/>
      <c r="AN308" s="234"/>
      <c r="AO308" s="234"/>
    </row>
    <row r="309" spans="1:41" x14ac:dyDescent="0.2">
      <c r="A309" s="324"/>
      <c r="B309" s="360">
        <v>35317</v>
      </c>
      <c r="C309" s="361">
        <v>0.27083333333333298</v>
      </c>
      <c r="D309" s="360">
        <f t="shared" si="3"/>
        <v>35318</v>
      </c>
      <c r="E309" s="361">
        <v>0.27083333333333298</v>
      </c>
      <c r="F309" s="455" t="s">
        <v>2179</v>
      </c>
      <c r="G309" s="74" t="s">
        <v>440</v>
      </c>
      <c r="H309" s="53"/>
      <c r="I309" s="38"/>
      <c r="J309" s="52"/>
      <c r="K309" s="236"/>
      <c r="L309" s="307" t="str">
        <f>IF(ISNUMBER(K309),PickLists!$S$2,PickLists!$S$9)</f>
        <v>M1</v>
      </c>
      <c r="M309" s="229"/>
      <c r="N309" s="285" t="str">
        <f>IF(Data!M309&gt;0,Data!M309*0.023,"")</f>
        <v/>
      </c>
      <c r="O309" s="307" t="str">
        <f>IF(ISTEXT($A309),PickLists!$S$2,PickLists!$S$9)</f>
        <v>M1</v>
      </c>
      <c r="P309" s="456"/>
      <c r="Q309" s="307" t="str">
        <f>IF(ISTEXT($A309),PickLists!$S$2,PickLists!$S$9)</f>
        <v>M1</v>
      </c>
      <c r="R309" s="229"/>
      <c r="S309" s="307" t="str">
        <f>IF(ISTEXT($A309),PickLists!$S$2,PickLists!$S$9)</f>
        <v>M1</v>
      </c>
      <c r="T309" s="389"/>
      <c r="U309" s="307" t="str">
        <f>IF(ISNUMBER($T309),IF($T309&gt;$T$56,IF(OR(Bilanz!$BR309=PickLists!$S$6,Bilanz!$BX309=PickLists!$S$6),PickLists!$S$6,PickLists!$S$2),PickLists!$S$3),PickLists!$S$9)</f>
        <v>M1</v>
      </c>
      <c r="V309" s="388"/>
      <c r="W309" s="307" t="str">
        <f>IF(ISNUMBER($V309),IF($V309&gt;$V$56,IF(OR(Bilanz!$BR309=PickLists!$S$6,Bilanz!$BX309=PickLists!$S$6),PickLists!$S$6,PickLists!$S$2),PickLists!$S$3),PickLists!$S$9)</f>
        <v>M1</v>
      </c>
      <c r="X309" s="389"/>
      <c r="Y309" s="307" t="str">
        <f>IF(ISNUMBER($X309),IF($X309&gt;$X$56,IF(OR(Bilanz!$BR309=PickLists!$S$6,Bilanz!$BX309=PickLists!$S$6),PickLists!$S$6,PickLists!$S$2),PickLists!$S$3),PickLists!$S$9)</f>
        <v>M1</v>
      </c>
      <c r="Z309" s="388"/>
      <c r="AA309" s="307" t="str">
        <f>IF(ISNUMBER($Z309),IF($Z309&gt;$Z$56,IF(OR(Bilanz!$BR309=PickLists!$S$6,Bilanz!$BX309=PickLists!$S$6),PickLists!$S$6,PickLists!$S$2),PickLists!$S$3),PickLists!$S$9)</f>
        <v>M1</v>
      </c>
      <c r="AB309" s="389"/>
      <c r="AC309" s="307" t="str">
        <f>IF(ISNUMBER($AB309),IF($AB309&gt;$AB$56,IF(OR(Bilanz!$BR309=PickLists!$S$6,Bilanz!$BX309=PickLists!$S$6),PickLists!$S$6,PickLists!$S$2),PickLists!$S$3),PickLists!$S$9)</f>
        <v>M1</v>
      </c>
      <c r="AD309" s="388"/>
      <c r="AE309" s="307" t="str">
        <f>IF(ISNUMBER($AD309),IF($AD309&gt;$AD$56,IF(OR(Bilanz!$BR309=PickLists!$S$6,Bilanz!$BX309=PickLists!$S$6),PickLists!$S$6,PickLists!$S$2),PickLists!$S$3),PickLists!$S$9)</f>
        <v>M1</v>
      </c>
      <c r="AF309" s="389"/>
      <c r="AG309" s="307" t="str">
        <f>IF(ISNUMBER($AF309),IF($AF309&gt;$AF$56,IF(OR(Bilanz!$BR309=PickLists!$S$6,Bilanz!$BX309=PickLists!$S$6),PickLists!$S$6,PickLists!$S$2),PickLists!$S$3),PickLists!$S$9)</f>
        <v>M1</v>
      </c>
      <c r="AH309" s="388"/>
      <c r="AI309" s="307" t="str">
        <f>IF(ISNUMBER($AH309),IF($AH309&gt;$AH$56,IF(OR(Bilanz!$BR309=PickLists!$S$6,Bilanz!$BX309=PickLists!$S$6),PickLists!$S$6,PickLists!$S$2),PickLists!$S$3),PickLists!$S$9)</f>
        <v>M1</v>
      </c>
      <c r="AJ309" s="233"/>
      <c r="AK309" s="234"/>
      <c r="AL309" s="234"/>
      <c r="AM309" s="234"/>
      <c r="AN309" s="234"/>
      <c r="AO309" s="234"/>
    </row>
    <row r="310" spans="1:41" x14ac:dyDescent="0.2">
      <c r="A310" s="324"/>
      <c r="B310" s="360">
        <v>35318</v>
      </c>
      <c r="C310" s="361">
        <v>0.27083333333333298</v>
      </c>
      <c r="D310" s="360">
        <f t="shared" si="3"/>
        <v>35319</v>
      </c>
      <c r="E310" s="361">
        <v>0.27083333333333298</v>
      </c>
      <c r="F310" s="455" t="s">
        <v>2179</v>
      </c>
      <c r="G310" s="74" t="s">
        <v>440</v>
      </c>
      <c r="H310" s="53"/>
      <c r="I310" s="38"/>
      <c r="J310" s="52"/>
      <c r="K310" s="236"/>
      <c r="L310" s="307" t="str">
        <f>IF(ISNUMBER(K310),PickLists!$S$2,PickLists!$S$9)</f>
        <v>M1</v>
      </c>
      <c r="M310" s="229"/>
      <c r="N310" s="285" t="str">
        <f>IF(Data!M310&gt;0,Data!M310*0.023,"")</f>
        <v/>
      </c>
      <c r="O310" s="307" t="str">
        <f>IF(ISTEXT($A310),PickLists!$S$2,PickLists!$S$9)</f>
        <v>M1</v>
      </c>
      <c r="P310" s="456"/>
      <c r="Q310" s="307" t="str">
        <f>IF(ISTEXT($A310),PickLists!$S$2,PickLists!$S$9)</f>
        <v>M1</v>
      </c>
      <c r="R310" s="229"/>
      <c r="S310" s="307" t="str">
        <f>IF(ISTEXT($A310),PickLists!$S$2,PickLists!$S$9)</f>
        <v>M1</v>
      </c>
      <c r="T310" s="389"/>
      <c r="U310" s="307" t="str">
        <f>IF(ISNUMBER($T310),IF($T310&gt;$T$56,IF(OR(Bilanz!$BR310=PickLists!$S$6,Bilanz!$BX310=PickLists!$S$6),PickLists!$S$6,PickLists!$S$2),PickLists!$S$3),PickLists!$S$9)</f>
        <v>M1</v>
      </c>
      <c r="V310" s="388"/>
      <c r="W310" s="307" t="str">
        <f>IF(ISNUMBER($V310),IF($V310&gt;$V$56,IF(OR(Bilanz!$BR310=PickLists!$S$6,Bilanz!$BX310=PickLists!$S$6),PickLists!$S$6,PickLists!$S$2),PickLists!$S$3),PickLists!$S$9)</f>
        <v>M1</v>
      </c>
      <c r="X310" s="389"/>
      <c r="Y310" s="307" t="str">
        <f>IF(ISNUMBER($X310),IF($X310&gt;$X$56,IF(OR(Bilanz!$BR310=PickLists!$S$6,Bilanz!$BX310=PickLists!$S$6),PickLists!$S$6,PickLists!$S$2),PickLists!$S$3),PickLists!$S$9)</f>
        <v>M1</v>
      </c>
      <c r="Z310" s="388"/>
      <c r="AA310" s="307" t="str">
        <f>IF(ISNUMBER($Z310),IF($Z310&gt;$Z$56,IF(OR(Bilanz!$BR310=PickLists!$S$6,Bilanz!$BX310=PickLists!$S$6),PickLists!$S$6,PickLists!$S$2),PickLists!$S$3),PickLists!$S$9)</f>
        <v>M1</v>
      </c>
      <c r="AB310" s="389"/>
      <c r="AC310" s="307" t="str">
        <f>IF(ISNUMBER($AB310),IF($AB310&gt;$AB$56,IF(OR(Bilanz!$BR310=PickLists!$S$6,Bilanz!$BX310=PickLists!$S$6),PickLists!$S$6,PickLists!$S$2),PickLists!$S$3),PickLists!$S$9)</f>
        <v>M1</v>
      </c>
      <c r="AD310" s="388"/>
      <c r="AE310" s="307" t="str">
        <f>IF(ISNUMBER($AD310),IF($AD310&gt;$AD$56,IF(OR(Bilanz!$BR310=PickLists!$S$6,Bilanz!$BX310=PickLists!$S$6),PickLists!$S$6,PickLists!$S$2),PickLists!$S$3),PickLists!$S$9)</f>
        <v>M1</v>
      </c>
      <c r="AF310" s="389"/>
      <c r="AG310" s="307" t="str">
        <f>IF(ISNUMBER($AF310),IF($AF310&gt;$AF$56,IF(OR(Bilanz!$BR310=PickLists!$S$6,Bilanz!$BX310=PickLists!$S$6),PickLists!$S$6,PickLists!$S$2),PickLists!$S$3),PickLists!$S$9)</f>
        <v>M1</v>
      </c>
      <c r="AH310" s="388"/>
      <c r="AI310" s="307" t="str">
        <f>IF(ISNUMBER($AH310),IF($AH310&gt;$AH$56,IF(OR(Bilanz!$BR310=PickLists!$S$6,Bilanz!$BX310=PickLists!$S$6),PickLists!$S$6,PickLists!$S$2),PickLists!$S$3),PickLists!$S$9)</f>
        <v>M1</v>
      </c>
      <c r="AJ310" s="233"/>
      <c r="AK310" s="234"/>
      <c r="AL310" s="234"/>
      <c r="AM310" s="234"/>
      <c r="AN310" s="234"/>
      <c r="AO310" s="234"/>
    </row>
    <row r="311" spans="1:41" x14ac:dyDescent="0.2">
      <c r="A311" s="324"/>
      <c r="B311" s="360">
        <v>35319</v>
      </c>
      <c r="C311" s="361">
        <v>0.27083333333333298</v>
      </c>
      <c r="D311" s="360">
        <f t="shared" si="3"/>
        <v>35320</v>
      </c>
      <c r="E311" s="361">
        <v>0.27083333333333298</v>
      </c>
      <c r="F311" s="455" t="s">
        <v>2179</v>
      </c>
      <c r="G311" s="74" t="s">
        <v>440</v>
      </c>
      <c r="H311" s="53"/>
      <c r="I311" s="38"/>
      <c r="J311" s="52"/>
      <c r="K311" s="236"/>
      <c r="L311" s="307" t="str">
        <f>IF(ISNUMBER(K311),PickLists!$S$2,PickLists!$S$9)</f>
        <v>M1</v>
      </c>
      <c r="M311" s="229"/>
      <c r="N311" s="285" t="str">
        <f>IF(Data!M311&gt;0,Data!M311*0.023,"")</f>
        <v/>
      </c>
      <c r="O311" s="307" t="str">
        <f>IF(ISTEXT($A311),PickLists!$S$2,PickLists!$S$9)</f>
        <v>M1</v>
      </c>
      <c r="P311" s="456"/>
      <c r="Q311" s="307" t="str">
        <f>IF(ISTEXT($A311),PickLists!$S$2,PickLists!$S$9)</f>
        <v>M1</v>
      </c>
      <c r="R311" s="229"/>
      <c r="S311" s="307" t="str">
        <f>IF(ISTEXT($A311),PickLists!$S$2,PickLists!$S$9)</f>
        <v>M1</v>
      </c>
      <c r="T311" s="389"/>
      <c r="U311" s="307" t="str">
        <f>IF(ISNUMBER($T311),IF($T311&gt;$T$56,IF(OR(Bilanz!$BR311=PickLists!$S$6,Bilanz!$BX311=PickLists!$S$6),PickLists!$S$6,PickLists!$S$2),PickLists!$S$3),PickLists!$S$9)</f>
        <v>M1</v>
      </c>
      <c r="V311" s="388"/>
      <c r="W311" s="307" t="str">
        <f>IF(ISNUMBER($V311),IF($V311&gt;$V$56,IF(OR(Bilanz!$BR311=PickLists!$S$6,Bilanz!$BX311=PickLists!$S$6),PickLists!$S$6,PickLists!$S$2),PickLists!$S$3),PickLists!$S$9)</f>
        <v>M1</v>
      </c>
      <c r="X311" s="389"/>
      <c r="Y311" s="307" t="str">
        <f>IF(ISNUMBER($X311),IF($X311&gt;$X$56,IF(OR(Bilanz!$BR311=PickLists!$S$6,Bilanz!$BX311=PickLists!$S$6),PickLists!$S$6,PickLists!$S$2),PickLists!$S$3),PickLists!$S$9)</f>
        <v>M1</v>
      </c>
      <c r="Z311" s="388"/>
      <c r="AA311" s="307" t="str">
        <f>IF(ISNUMBER($Z311),IF($Z311&gt;$Z$56,IF(OR(Bilanz!$BR311=PickLists!$S$6,Bilanz!$BX311=PickLists!$S$6),PickLists!$S$6,PickLists!$S$2),PickLists!$S$3),PickLists!$S$9)</f>
        <v>M1</v>
      </c>
      <c r="AB311" s="389"/>
      <c r="AC311" s="307" t="str">
        <f>IF(ISNUMBER($AB311),IF($AB311&gt;$AB$56,IF(OR(Bilanz!$BR311=PickLists!$S$6,Bilanz!$BX311=PickLists!$S$6),PickLists!$S$6,PickLists!$S$2),PickLists!$S$3),PickLists!$S$9)</f>
        <v>M1</v>
      </c>
      <c r="AD311" s="388"/>
      <c r="AE311" s="307" t="str">
        <f>IF(ISNUMBER($AD311),IF($AD311&gt;$AD$56,IF(OR(Bilanz!$BR311=PickLists!$S$6,Bilanz!$BX311=PickLists!$S$6),PickLists!$S$6,PickLists!$S$2),PickLists!$S$3),PickLists!$S$9)</f>
        <v>M1</v>
      </c>
      <c r="AF311" s="389"/>
      <c r="AG311" s="307" t="str">
        <f>IF(ISNUMBER($AF311),IF($AF311&gt;$AF$56,IF(OR(Bilanz!$BR311=PickLists!$S$6,Bilanz!$BX311=PickLists!$S$6),PickLists!$S$6,PickLists!$S$2),PickLists!$S$3),PickLists!$S$9)</f>
        <v>M1</v>
      </c>
      <c r="AH311" s="388"/>
      <c r="AI311" s="307" t="str">
        <f>IF(ISNUMBER($AH311),IF($AH311&gt;$AH$56,IF(OR(Bilanz!$BR311=PickLists!$S$6,Bilanz!$BX311=PickLists!$S$6),PickLists!$S$6,PickLists!$S$2),PickLists!$S$3),PickLists!$S$9)</f>
        <v>M1</v>
      </c>
      <c r="AJ311" s="233"/>
      <c r="AK311" s="234"/>
      <c r="AL311" s="234"/>
      <c r="AM311" s="234"/>
      <c r="AN311" s="234"/>
      <c r="AO311" s="234"/>
    </row>
    <row r="312" spans="1:41" x14ac:dyDescent="0.2">
      <c r="A312" s="324" t="s">
        <v>1525</v>
      </c>
      <c r="B312" s="360">
        <v>35320</v>
      </c>
      <c r="C312" s="361">
        <v>0.27083333333333298</v>
      </c>
      <c r="D312" s="360">
        <f t="shared" si="3"/>
        <v>35321</v>
      </c>
      <c r="E312" s="361">
        <v>0.27083333333333298</v>
      </c>
      <c r="F312" s="455" t="s">
        <v>2179</v>
      </c>
      <c r="G312" s="74" t="s">
        <v>507</v>
      </c>
      <c r="H312" s="53" t="s">
        <v>508</v>
      </c>
      <c r="I312" s="38"/>
      <c r="J312" s="52"/>
      <c r="K312" s="236">
        <v>12.9</v>
      </c>
      <c r="L312" s="307" t="str">
        <f>IF(ISNUMBER(K312),PickLists!$S$2,PickLists!$S$9)</f>
        <v>V0</v>
      </c>
      <c r="M312" s="229">
        <v>543.29999999999995</v>
      </c>
      <c r="N312" s="285">
        <f>IF(Data!M312&gt;0,Data!M312*0.023,"")</f>
        <v>12.495899999999999</v>
      </c>
      <c r="O312" s="307" t="str">
        <f>IF(ISTEXT($A312),PickLists!$S$2,PickLists!$S$9)</f>
        <v>V0</v>
      </c>
      <c r="P312" s="456">
        <v>4.76</v>
      </c>
      <c r="Q312" s="307" t="str">
        <f>IF(ISTEXT($A312),PickLists!$S$2,PickLists!$S$9)</f>
        <v>V0</v>
      </c>
      <c r="R312" s="229">
        <v>15.6</v>
      </c>
      <c r="S312" s="307" t="str">
        <f>IF(ISTEXT($A312),PickLists!$S$2,PickLists!$S$9)</f>
        <v>V0</v>
      </c>
      <c r="T312" s="389">
        <v>0.44</v>
      </c>
      <c r="U312" s="307" t="str">
        <f>IF(ISNUMBER($T312),IF($T312&gt;$T$56,IF(OR(Bilanz!$BR312=PickLists!$S$6,Bilanz!$BX312=PickLists!$S$6),PickLists!$S$6,PickLists!$S$2),PickLists!$S$3),PickLists!$S$9)</f>
        <v>V0</v>
      </c>
      <c r="V312" s="388">
        <v>0.43349499717764695</v>
      </c>
      <c r="W312" s="307" t="str">
        <f>IF(ISNUMBER($V312),IF($V312&gt;$V$56,IF(OR(Bilanz!$BR312=PickLists!$S$6,Bilanz!$BX312=PickLists!$S$6),PickLists!$S$6,PickLists!$S$2),PickLists!$S$3),PickLists!$S$9)</f>
        <v>V0</v>
      </c>
      <c r="X312" s="389">
        <v>0.42991434698423936</v>
      </c>
      <c r="Y312" s="307" t="str">
        <f>IF(ISNUMBER($X312),IF($X312&gt;$X$56,IF(OR(Bilanz!$BR312=PickLists!$S$6,Bilanz!$BX312=PickLists!$S$6),PickLists!$S$6,PickLists!$S$2),PickLists!$S$3),PickLists!$S$9)</f>
        <v>V0</v>
      </c>
      <c r="Z312" s="388">
        <v>0.26600000000000001</v>
      </c>
      <c r="AA312" s="307" t="str">
        <f>IF(ISNUMBER($Z312),IF($Z312&gt;$Z$56,IF(OR(Bilanz!$BR312=PickLists!$S$6,Bilanz!$BX312=PickLists!$S$6),PickLists!$S$6,PickLists!$S$2),PickLists!$S$3),PickLists!$S$9)</f>
        <v>V0</v>
      </c>
      <c r="AB312" s="389">
        <v>0.47675113919840345</v>
      </c>
      <c r="AC312" s="307" t="str">
        <f>IF(ISNUMBER($AB312),IF($AB312&gt;$AB$56,IF(OR(Bilanz!$BR312=PickLists!$S$6,Bilanz!$BX312=PickLists!$S$6),PickLists!$S$6,PickLists!$S$2),PickLists!$S$3),PickLists!$S$9)</f>
        <v>V0</v>
      </c>
      <c r="AD312" s="388">
        <v>4.5999999999999999E-2</v>
      </c>
      <c r="AE312" s="307" t="str">
        <f>IF(ISNUMBER($AD312),IF($AD312&gt;$AD$56,IF(OR(Bilanz!$BR312=PickLists!$S$6,Bilanz!$BX312=PickLists!$S$6),PickLists!$S$6,PickLists!$S$2),PickLists!$S$3),PickLists!$S$9)</f>
        <v>V0</v>
      </c>
      <c r="AF312" s="389">
        <v>5.1999999999999998E-2</v>
      </c>
      <c r="AG312" s="307" t="str">
        <f>IF(ISNUMBER($AF312),IF($AF312&gt;$AF$56,IF(OR(Bilanz!$BR312=PickLists!$S$6,Bilanz!$BX312=PickLists!$S$6),PickLists!$S$6,PickLists!$S$2),PickLists!$S$3),PickLists!$S$9)</f>
        <v>V0</v>
      </c>
      <c r="AH312" s="388">
        <v>0.161</v>
      </c>
      <c r="AI312" s="307" t="str">
        <f>IF(ISNUMBER($AH312),IF($AH312&gt;$AH$56,IF(OR(Bilanz!$BR312=PickLists!$S$6,Bilanz!$BX312=PickLists!$S$6),PickLists!$S$6,PickLists!$S$2),PickLists!$S$3),PickLists!$S$9)</f>
        <v>V0</v>
      </c>
      <c r="AJ312" s="233"/>
      <c r="AK312" s="234"/>
      <c r="AL312" s="234"/>
      <c r="AM312" s="234"/>
      <c r="AN312" s="234"/>
      <c r="AO312" s="234"/>
    </row>
    <row r="313" spans="1:41" x14ac:dyDescent="0.2">
      <c r="A313" s="324" t="s">
        <v>1526</v>
      </c>
      <c r="B313" s="360">
        <v>35321</v>
      </c>
      <c r="C313" s="361">
        <v>0.27083333333333298</v>
      </c>
      <c r="D313" s="360">
        <f t="shared" si="3"/>
        <v>35322</v>
      </c>
      <c r="E313" s="361">
        <v>0.27083333333333298</v>
      </c>
      <c r="F313" s="455" t="s">
        <v>2179</v>
      </c>
      <c r="G313" s="74" t="s">
        <v>507</v>
      </c>
      <c r="H313" s="53" t="s">
        <v>508</v>
      </c>
      <c r="I313" s="38"/>
      <c r="J313" s="52"/>
      <c r="K313" s="236">
        <v>21.6</v>
      </c>
      <c r="L313" s="307" t="str">
        <f>IF(ISNUMBER(K313),PickLists!$S$2,PickLists!$S$9)</f>
        <v>V0</v>
      </c>
      <c r="M313" s="229">
        <v>896.8</v>
      </c>
      <c r="N313" s="285">
        <f>IF(Data!M313&gt;0,Data!M313*0.023,"")</f>
        <v>20.6264</v>
      </c>
      <c r="O313" s="307" t="str">
        <f>IF(ISTEXT($A313),PickLists!$S$2,PickLists!$S$9)</f>
        <v>V0</v>
      </c>
      <c r="P313" s="456">
        <v>4.83</v>
      </c>
      <c r="Q313" s="307" t="str">
        <f>IF(ISTEXT($A313),PickLists!$S$2,PickLists!$S$9)</f>
        <v>V0</v>
      </c>
      <c r="R313" s="229">
        <v>12.1</v>
      </c>
      <c r="S313" s="307" t="str">
        <f>IF(ISTEXT($A313),PickLists!$S$2,PickLists!$S$9)</f>
        <v>V0</v>
      </c>
      <c r="T313" s="389">
        <v>0.25600000000000001</v>
      </c>
      <c r="U313" s="307" t="str">
        <f>IF(ISNUMBER($T313),IF($T313&gt;$T$56,IF(OR(Bilanz!$BR313=PickLists!$S$6,Bilanz!$BX313=PickLists!$S$6),PickLists!$S$6,PickLists!$S$2),PickLists!$S$3),PickLists!$S$9)</f>
        <v>V0</v>
      </c>
      <c r="V313" s="388">
        <v>0.37950578179179095</v>
      </c>
      <c r="W313" s="307" t="str">
        <f>IF(ISNUMBER($V313),IF($V313&gt;$V$56,IF(OR(Bilanz!$BR313=PickLists!$S$6,Bilanz!$BX313=PickLists!$S$6),PickLists!$S$6,PickLists!$S$2),PickLists!$S$3),PickLists!$S$9)</f>
        <v>V0</v>
      </c>
      <c r="X313" s="389">
        <v>0.30474518540109513</v>
      </c>
      <c r="Y313" s="307" t="str">
        <f>IF(ISNUMBER($X313),IF($X313&gt;$X$56,IF(OR(Bilanz!$BR313=PickLists!$S$6,Bilanz!$BX313=PickLists!$S$6),PickLists!$S$6,PickLists!$S$2),PickLists!$S$3),PickLists!$S$9)</f>
        <v>V0</v>
      </c>
      <c r="Z313" s="388">
        <v>0.14000000000000001</v>
      </c>
      <c r="AA313" s="307" t="str">
        <f>IF(ISNUMBER($Z313),IF($Z313&gt;$Z$56,IF(OR(Bilanz!$BR313=PickLists!$S$6,Bilanz!$BX313=PickLists!$S$6),PickLists!$S$6,PickLists!$S$2),PickLists!$S$3),PickLists!$S$9)</f>
        <v>V0</v>
      </c>
      <c r="AB313" s="389">
        <v>0.37037507068019287</v>
      </c>
      <c r="AC313" s="307" t="str">
        <f>IF(ISNUMBER($AB313),IF($AB313&gt;$AB$56,IF(OR(Bilanz!$BR313=PickLists!$S$6,Bilanz!$BX313=PickLists!$S$6),PickLists!$S$6,PickLists!$S$2),PickLists!$S$3),PickLists!$S$9)</f>
        <v>V0</v>
      </c>
      <c r="AD313" s="388">
        <v>4.5999999999999999E-2</v>
      </c>
      <c r="AE313" s="307" t="str">
        <f>IF(ISNUMBER($AD313),IF($AD313&gt;$AD$56,IF(OR(Bilanz!$BR313=PickLists!$S$6,Bilanz!$BX313=PickLists!$S$6),PickLists!$S$6,PickLists!$S$2),PickLists!$S$3),PickLists!$S$9)</f>
        <v>V0</v>
      </c>
      <c r="AF313" s="389">
        <v>3.5000000000000003E-2</v>
      </c>
      <c r="AG313" s="307" t="str">
        <f>IF(ISNUMBER($AF313),IF($AF313&gt;$AF$56,IF(OR(Bilanz!$BR313=PickLists!$S$6,Bilanz!$BX313=PickLists!$S$6),PickLists!$S$6,PickLists!$S$2),PickLists!$S$3),PickLists!$S$9)</f>
        <v>V0</v>
      </c>
      <c r="AH313" s="388">
        <v>9.0999999999999998E-2</v>
      </c>
      <c r="AI313" s="307" t="str">
        <f>IF(ISNUMBER($AH313),IF($AH313&gt;$AH$56,IF(OR(Bilanz!$BR313=PickLists!$S$6,Bilanz!$BX313=PickLists!$S$6),PickLists!$S$6,PickLists!$S$2),PickLists!$S$3),PickLists!$S$9)</f>
        <v>V0</v>
      </c>
      <c r="AJ313" s="233"/>
      <c r="AK313" s="234"/>
      <c r="AL313" s="234"/>
      <c r="AM313" s="234"/>
      <c r="AN313" s="234"/>
      <c r="AO313" s="234"/>
    </row>
    <row r="314" spans="1:41" x14ac:dyDescent="0.2">
      <c r="A314" s="324" t="s">
        <v>1527</v>
      </c>
      <c r="B314" s="360">
        <v>35322</v>
      </c>
      <c r="C314" s="361">
        <v>0.27083333333333298</v>
      </c>
      <c r="D314" s="360">
        <f t="shared" ref="D314:D377" si="4" xml:space="preserve"> B314+1</f>
        <v>35323</v>
      </c>
      <c r="E314" s="361">
        <v>0.27083333333333298</v>
      </c>
      <c r="F314" s="455" t="s">
        <v>2179</v>
      </c>
      <c r="G314" s="74" t="s">
        <v>507</v>
      </c>
      <c r="H314" s="53" t="s">
        <v>508</v>
      </c>
      <c r="I314" s="38"/>
      <c r="J314" s="52"/>
      <c r="K314" s="236">
        <v>14</v>
      </c>
      <c r="L314" s="307" t="str">
        <f>IF(ISNUMBER(K314),PickLists!$S$2,PickLists!$S$9)</f>
        <v>V0</v>
      </c>
      <c r="M314" s="229">
        <v>583</v>
      </c>
      <c r="N314" s="285">
        <f>IF(Data!M314&gt;0,Data!M314*0.023,"")</f>
        <v>13.408999999999999</v>
      </c>
      <c r="O314" s="307" t="str">
        <f>IF(ISTEXT($A314),PickLists!$S$2,PickLists!$S$9)</f>
        <v>V0</v>
      </c>
      <c r="P314" s="456">
        <v>4.38</v>
      </c>
      <c r="Q314" s="307" t="str">
        <f>IF(ISTEXT($A314),PickLists!$S$2,PickLists!$S$9)</f>
        <v>V0</v>
      </c>
      <c r="R314" s="229">
        <v>26.4</v>
      </c>
      <c r="S314" s="307" t="str">
        <f>IF(ISTEXT($A314),PickLists!$S$2,PickLists!$S$9)</f>
        <v>V0</v>
      </c>
      <c r="T314" s="389">
        <v>9.0999999999999998E-2</v>
      </c>
      <c r="U314" s="307" t="str">
        <f>IF(ISNUMBER($T314),IF($T314&gt;$T$56,IF(OR(Bilanz!$BR314=PickLists!$S$6,Bilanz!$BX314=PickLists!$S$6),PickLists!$S$6,PickLists!$S$2),PickLists!$S$3),PickLists!$S$9)</f>
        <v>V0</v>
      </c>
      <c r="V314" s="388">
        <v>0.52317582775582605</v>
      </c>
      <c r="W314" s="307" t="str">
        <f>IF(ISNUMBER($V314),IF($V314&gt;$V$56,IF(OR(Bilanz!$BR314=PickLists!$S$6,Bilanz!$BX314=PickLists!$S$6),PickLists!$S$6,PickLists!$S$2),PickLists!$S$3),PickLists!$S$9)</f>
        <v>V0</v>
      </c>
      <c r="X314" s="389">
        <v>0.75101496949886537</v>
      </c>
      <c r="Y314" s="307" t="str">
        <f>IF(ISNUMBER($X314),IF($X314&gt;$X$56,IF(OR(Bilanz!$BR314=PickLists!$S$6,Bilanz!$BX314=PickLists!$S$6),PickLists!$S$6,PickLists!$S$2),PickLists!$S$3),PickLists!$S$9)</f>
        <v>V0</v>
      </c>
      <c r="Z314" s="388">
        <v>0.48499999999999999</v>
      </c>
      <c r="AA314" s="307" t="str">
        <f>IF(ISNUMBER($Z314),IF($Z314&gt;$Z$56,IF(OR(Bilanz!$BR314=PickLists!$S$6,Bilanz!$BX314=PickLists!$S$6),PickLists!$S$6,PickLists!$S$2),PickLists!$S$3),PickLists!$S$9)</f>
        <v>V0</v>
      </c>
      <c r="AB314" s="389">
        <v>0.50548044237485446</v>
      </c>
      <c r="AC314" s="307" t="str">
        <f>IF(ISNUMBER($AB314),IF($AB314&gt;$AB$56,IF(OR(Bilanz!$BR314=PickLists!$S$6,Bilanz!$BX314=PickLists!$S$6),PickLists!$S$6,PickLists!$S$2),PickLists!$S$3),PickLists!$S$9)</f>
        <v>V0</v>
      </c>
      <c r="AD314" s="388">
        <v>3.9E-2</v>
      </c>
      <c r="AE314" s="307" t="str">
        <f>IF(ISNUMBER($AD314),IF($AD314&gt;$AD$56,IF(OR(Bilanz!$BR314=PickLists!$S$6,Bilanz!$BX314=PickLists!$S$6),PickLists!$S$6,PickLists!$S$2),PickLists!$S$3),PickLists!$S$9)</f>
        <v>V0</v>
      </c>
      <c r="AF314" s="389">
        <v>2.5000000000000001E-2</v>
      </c>
      <c r="AG314" s="307" t="str">
        <f>IF(ISNUMBER($AF314),IF($AF314&gt;$AF$56,IF(OR(Bilanz!$BR314=PickLists!$S$6,Bilanz!$BX314=PickLists!$S$6),PickLists!$S$6,PickLists!$S$2),PickLists!$S$3),PickLists!$S$9)</f>
        <v>V0</v>
      </c>
      <c r="AH314" s="388">
        <v>0.19500000000000001</v>
      </c>
      <c r="AI314" s="307" t="str">
        <f>IF(ISNUMBER($AH314),IF($AH314&gt;$AH$56,IF(OR(Bilanz!$BR314=PickLists!$S$6,Bilanz!$BX314=PickLists!$S$6),PickLists!$S$6,PickLists!$S$2),PickLists!$S$3),PickLists!$S$9)</f>
        <v>V0</v>
      </c>
      <c r="AJ314" s="233"/>
      <c r="AK314" s="234"/>
      <c r="AL314" s="234"/>
      <c r="AM314" s="234"/>
      <c r="AN314" s="234"/>
      <c r="AO314" s="234"/>
    </row>
    <row r="315" spans="1:41" x14ac:dyDescent="0.2">
      <c r="A315" s="324"/>
      <c r="B315" s="360">
        <v>35323</v>
      </c>
      <c r="C315" s="361">
        <v>0.27083333333333298</v>
      </c>
      <c r="D315" s="360">
        <f t="shared" si="4"/>
        <v>35324</v>
      </c>
      <c r="E315" s="361">
        <v>0.27083333333333298</v>
      </c>
      <c r="F315" s="455" t="s">
        <v>2179</v>
      </c>
      <c r="G315" s="74" t="s">
        <v>507</v>
      </c>
      <c r="H315" s="53"/>
      <c r="I315" s="38" t="s">
        <v>433</v>
      </c>
      <c r="J315" s="52"/>
      <c r="K315" s="236">
        <v>0.2</v>
      </c>
      <c r="L315" s="307" t="str">
        <f>IF(ISNUMBER(K315),PickLists!$S$2,PickLists!$S$9)</f>
        <v>V0</v>
      </c>
      <c r="M315" s="229"/>
      <c r="N315" s="285" t="str">
        <f>IF(Data!M315&gt;0,Data!M315*0.023,"")</f>
        <v/>
      </c>
      <c r="O315" s="307" t="str">
        <f>IF(ISTEXT($A315),PickLists!$S$2,PickLists!$S$9)</f>
        <v>M1</v>
      </c>
      <c r="P315" s="456"/>
      <c r="Q315" s="307" t="str">
        <f>IF(ISTEXT($A315),PickLists!$S$2,PickLists!$S$9)</f>
        <v>M1</v>
      </c>
      <c r="R315" s="229"/>
      <c r="S315" s="307" t="str">
        <f>IF(ISTEXT($A315),PickLists!$S$2,PickLists!$S$9)</f>
        <v>M1</v>
      </c>
      <c r="T315" s="389"/>
      <c r="U315" s="307" t="str">
        <f>IF(ISNUMBER($T315),IF($T315&gt;$T$56,IF(OR(Bilanz!$BR315=PickLists!$S$6,Bilanz!$BX315=PickLists!$S$6),PickLists!$S$6,PickLists!$S$2),PickLists!$S$3),PickLists!$S$9)</f>
        <v>M1</v>
      </c>
      <c r="V315" s="388"/>
      <c r="W315" s="307" t="str">
        <f>IF(ISNUMBER($V315),IF($V315&gt;$V$56,IF(OR(Bilanz!$BR315=PickLists!$S$6,Bilanz!$BX315=PickLists!$S$6),PickLists!$S$6,PickLists!$S$2),PickLists!$S$3),PickLists!$S$9)</f>
        <v>M1</v>
      </c>
      <c r="X315" s="389"/>
      <c r="Y315" s="307" t="str">
        <f>IF(ISNUMBER($X315),IF($X315&gt;$X$56,IF(OR(Bilanz!$BR315=PickLists!$S$6,Bilanz!$BX315=PickLists!$S$6),PickLists!$S$6,PickLists!$S$2),PickLists!$S$3),PickLists!$S$9)</f>
        <v>M1</v>
      </c>
      <c r="Z315" s="388"/>
      <c r="AA315" s="307" t="str">
        <f>IF(ISNUMBER($Z315),IF($Z315&gt;$Z$56,IF(OR(Bilanz!$BR315=PickLists!$S$6,Bilanz!$BX315=PickLists!$S$6),PickLists!$S$6,PickLists!$S$2),PickLists!$S$3),PickLists!$S$9)</f>
        <v>M1</v>
      </c>
      <c r="AB315" s="389"/>
      <c r="AC315" s="307" t="str">
        <f>IF(ISNUMBER($AB315),IF($AB315&gt;$AB$56,IF(OR(Bilanz!$BR315=PickLists!$S$6,Bilanz!$BX315=PickLists!$S$6),PickLists!$S$6,PickLists!$S$2),PickLists!$S$3),PickLists!$S$9)</f>
        <v>M1</v>
      </c>
      <c r="AD315" s="388"/>
      <c r="AE315" s="307" t="str">
        <f>IF(ISNUMBER($AD315),IF($AD315&gt;$AD$56,IF(OR(Bilanz!$BR315=PickLists!$S$6,Bilanz!$BX315=PickLists!$S$6),PickLists!$S$6,PickLists!$S$2),PickLists!$S$3),PickLists!$S$9)</f>
        <v>M1</v>
      </c>
      <c r="AF315" s="389"/>
      <c r="AG315" s="307" t="str">
        <f>IF(ISNUMBER($AF315),IF($AF315&gt;$AF$56,IF(OR(Bilanz!$BR315=PickLists!$S$6,Bilanz!$BX315=PickLists!$S$6),PickLists!$S$6,PickLists!$S$2),PickLists!$S$3),PickLists!$S$9)</f>
        <v>M1</v>
      </c>
      <c r="AH315" s="388"/>
      <c r="AI315" s="307" t="str">
        <f>IF(ISNUMBER($AH315),IF($AH315&gt;$AH$56,IF(OR(Bilanz!$BR315=PickLists!$S$6,Bilanz!$BX315=PickLists!$S$6),PickLists!$S$6,PickLists!$S$2),PickLists!$S$3),PickLists!$S$9)</f>
        <v>M1</v>
      </c>
      <c r="AJ315" s="233"/>
      <c r="AK315" s="234"/>
      <c r="AL315" s="234"/>
      <c r="AM315" s="234"/>
      <c r="AN315" s="234"/>
      <c r="AO315" s="234"/>
    </row>
    <row r="316" spans="1:41" x14ac:dyDescent="0.2">
      <c r="A316" s="324"/>
      <c r="B316" s="360">
        <v>35324</v>
      </c>
      <c r="C316" s="361">
        <v>0.27083333333333298</v>
      </c>
      <c r="D316" s="360">
        <f t="shared" si="4"/>
        <v>35325</v>
      </c>
      <c r="E316" s="361">
        <v>0.27083333333333298</v>
      </c>
      <c r="F316" s="455" t="s">
        <v>2179</v>
      </c>
      <c r="G316" s="74" t="s">
        <v>440</v>
      </c>
      <c r="H316" s="53"/>
      <c r="I316" s="38"/>
      <c r="J316" s="52"/>
      <c r="K316" s="236"/>
      <c r="L316" s="307" t="str">
        <f>IF(ISNUMBER(K316),PickLists!$S$2,PickLists!$S$9)</f>
        <v>M1</v>
      </c>
      <c r="M316" s="229"/>
      <c r="N316" s="285" t="str">
        <f>IF(Data!M316&gt;0,Data!M316*0.023,"")</f>
        <v/>
      </c>
      <c r="O316" s="307" t="str">
        <f>IF(ISTEXT($A316),PickLists!$S$2,PickLists!$S$9)</f>
        <v>M1</v>
      </c>
      <c r="P316" s="456"/>
      <c r="Q316" s="307" t="str">
        <f>IF(ISTEXT($A316),PickLists!$S$2,PickLists!$S$9)</f>
        <v>M1</v>
      </c>
      <c r="R316" s="229"/>
      <c r="S316" s="307" t="str">
        <f>IF(ISTEXT($A316),PickLists!$S$2,PickLists!$S$9)</f>
        <v>M1</v>
      </c>
      <c r="T316" s="389"/>
      <c r="U316" s="307" t="str">
        <f>IF(ISNUMBER($T316),IF($T316&gt;$T$56,IF(OR(Bilanz!$BR316=PickLists!$S$6,Bilanz!$BX316=PickLists!$S$6),PickLists!$S$6,PickLists!$S$2),PickLists!$S$3),PickLists!$S$9)</f>
        <v>M1</v>
      </c>
      <c r="V316" s="388"/>
      <c r="W316" s="307" t="str">
        <f>IF(ISNUMBER($V316),IF($V316&gt;$V$56,IF(OR(Bilanz!$BR316=PickLists!$S$6,Bilanz!$BX316=PickLists!$S$6),PickLists!$S$6,PickLists!$S$2),PickLists!$S$3),PickLists!$S$9)</f>
        <v>M1</v>
      </c>
      <c r="X316" s="389"/>
      <c r="Y316" s="307" t="str">
        <f>IF(ISNUMBER($X316),IF($X316&gt;$X$56,IF(OR(Bilanz!$BR316=PickLists!$S$6,Bilanz!$BX316=PickLists!$S$6),PickLists!$S$6,PickLists!$S$2),PickLists!$S$3),PickLists!$S$9)</f>
        <v>M1</v>
      </c>
      <c r="Z316" s="388"/>
      <c r="AA316" s="307" t="str">
        <f>IF(ISNUMBER($Z316),IF($Z316&gt;$Z$56,IF(OR(Bilanz!$BR316=PickLists!$S$6,Bilanz!$BX316=PickLists!$S$6),PickLists!$S$6,PickLists!$S$2),PickLists!$S$3),PickLists!$S$9)</f>
        <v>M1</v>
      </c>
      <c r="AB316" s="389"/>
      <c r="AC316" s="307" t="str">
        <f>IF(ISNUMBER($AB316),IF($AB316&gt;$AB$56,IF(OR(Bilanz!$BR316=PickLists!$S$6,Bilanz!$BX316=PickLists!$S$6),PickLists!$S$6,PickLists!$S$2),PickLists!$S$3),PickLists!$S$9)</f>
        <v>M1</v>
      </c>
      <c r="AD316" s="388"/>
      <c r="AE316" s="307" t="str">
        <f>IF(ISNUMBER($AD316),IF($AD316&gt;$AD$56,IF(OR(Bilanz!$BR316=PickLists!$S$6,Bilanz!$BX316=PickLists!$S$6),PickLists!$S$6,PickLists!$S$2),PickLists!$S$3),PickLists!$S$9)</f>
        <v>M1</v>
      </c>
      <c r="AF316" s="389"/>
      <c r="AG316" s="307" t="str">
        <f>IF(ISNUMBER($AF316),IF($AF316&gt;$AF$56,IF(OR(Bilanz!$BR316=PickLists!$S$6,Bilanz!$BX316=PickLists!$S$6),PickLists!$S$6,PickLists!$S$2),PickLists!$S$3),PickLists!$S$9)</f>
        <v>M1</v>
      </c>
      <c r="AH316" s="388"/>
      <c r="AI316" s="307" t="str">
        <f>IF(ISNUMBER($AH316),IF($AH316&gt;$AH$56,IF(OR(Bilanz!$BR316=PickLists!$S$6,Bilanz!$BX316=PickLists!$S$6),PickLists!$S$6,PickLists!$S$2),PickLists!$S$3),PickLists!$S$9)</f>
        <v>M1</v>
      </c>
      <c r="AJ316" s="233"/>
      <c r="AK316" s="234"/>
      <c r="AL316" s="234"/>
      <c r="AM316" s="234"/>
      <c r="AN316" s="234"/>
      <c r="AO316" s="234"/>
    </row>
    <row r="317" spans="1:41" x14ac:dyDescent="0.2">
      <c r="A317" s="324"/>
      <c r="B317" s="360">
        <v>35325</v>
      </c>
      <c r="C317" s="361">
        <v>0.27083333333333298</v>
      </c>
      <c r="D317" s="360">
        <f t="shared" si="4"/>
        <v>35326</v>
      </c>
      <c r="E317" s="361">
        <v>0.27083333333333298</v>
      </c>
      <c r="F317" s="455" t="s">
        <v>2179</v>
      </c>
      <c r="G317" s="74" t="s">
        <v>440</v>
      </c>
      <c r="H317" s="53"/>
      <c r="I317" s="38"/>
      <c r="J317" s="52"/>
      <c r="K317" s="236"/>
      <c r="L317" s="307" t="str">
        <f>IF(ISNUMBER(K317),PickLists!$S$2,PickLists!$S$9)</f>
        <v>M1</v>
      </c>
      <c r="M317" s="229"/>
      <c r="N317" s="285" t="str">
        <f>IF(Data!M317&gt;0,Data!M317*0.023,"")</f>
        <v/>
      </c>
      <c r="O317" s="307" t="str">
        <f>IF(ISTEXT($A317),PickLists!$S$2,PickLists!$S$9)</f>
        <v>M1</v>
      </c>
      <c r="P317" s="456"/>
      <c r="Q317" s="307" t="str">
        <f>IF(ISTEXT($A317),PickLists!$S$2,PickLists!$S$9)</f>
        <v>M1</v>
      </c>
      <c r="R317" s="229"/>
      <c r="S317" s="307" t="str">
        <f>IF(ISTEXT($A317),PickLists!$S$2,PickLists!$S$9)</f>
        <v>M1</v>
      </c>
      <c r="T317" s="389"/>
      <c r="U317" s="307" t="str">
        <f>IF(ISNUMBER($T317),IF($T317&gt;$T$56,IF(OR(Bilanz!$BR317=PickLists!$S$6,Bilanz!$BX317=PickLists!$S$6),PickLists!$S$6,PickLists!$S$2),PickLists!$S$3),PickLists!$S$9)</f>
        <v>M1</v>
      </c>
      <c r="V317" s="388"/>
      <c r="W317" s="307" t="str">
        <f>IF(ISNUMBER($V317),IF($V317&gt;$V$56,IF(OR(Bilanz!$BR317=PickLists!$S$6,Bilanz!$BX317=PickLists!$S$6),PickLists!$S$6,PickLists!$S$2),PickLists!$S$3),PickLists!$S$9)</f>
        <v>M1</v>
      </c>
      <c r="X317" s="389"/>
      <c r="Y317" s="307" t="str">
        <f>IF(ISNUMBER($X317),IF($X317&gt;$X$56,IF(OR(Bilanz!$BR317=PickLists!$S$6,Bilanz!$BX317=PickLists!$S$6),PickLists!$S$6,PickLists!$S$2),PickLists!$S$3),PickLists!$S$9)</f>
        <v>M1</v>
      </c>
      <c r="Z317" s="388"/>
      <c r="AA317" s="307" t="str">
        <f>IF(ISNUMBER($Z317),IF($Z317&gt;$Z$56,IF(OR(Bilanz!$BR317=PickLists!$S$6,Bilanz!$BX317=PickLists!$S$6),PickLists!$S$6,PickLists!$S$2),PickLists!$S$3),PickLists!$S$9)</f>
        <v>M1</v>
      </c>
      <c r="AB317" s="389"/>
      <c r="AC317" s="307" t="str">
        <f>IF(ISNUMBER($AB317),IF($AB317&gt;$AB$56,IF(OR(Bilanz!$BR317=PickLists!$S$6,Bilanz!$BX317=PickLists!$S$6),PickLists!$S$6,PickLists!$S$2),PickLists!$S$3),PickLists!$S$9)</f>
        <v>M1</v>
      </c>
      <c r="AD317" s="388"/>
      <c r="AE317" s="307" t="str">
        <f>IF(ISNUMBER($AD317),IF($AD317&gt;$AD$56,IF(OR(Bilanz!$BR317=PickLists!$S$6,Bilanz!$BX317=PickLists!$S$6),PickLists!$S$6,PickLists!$S$2),PickLists!$S$3),PickLists!$S$9)</f>
        <v>M1</v>
      </c>
      <c r="AF317" s="389"/>
      <c r="AG317" s="307" t="str">
        <f>IF(ISNUMBER($AF317),IF($AF317&gt;$AF$56,IF(OR(Bilanz!$BR317=PickLists!$S$6,Bilanz!$BX317=PickLists!$S$6),PickLists!$S$6,PickLists!$S$2),PickLists!$S$3),PickLists!$S$9)</f>
        <v>M1</v>
      </c>
      <c r="AH317" s="388"/>
      <c r="AI317" s="307" t="str">
        <f>IF(ISNUMBER($AH317),IF($AH317&gt;$AH$56,IF(OR(Bilanz!$BR317=PickLists!$S$6,Bilanz!$BX317=PickLists!$S$6),PickLists!$S$6,PickLists!$S$2),PickLists!$S$3),PickLists!$S$9)</f>
        <v>M1</v>
      </c>
      <c r="AJ317" s="233"/>
      <c r="AK317" s="234"/>
      <c r="AL317" s="234"/>
      <c r="AM317" s="234"/>
      <c r="AN317" s="234"/>
      <c r="AO317" s="234"/>
    </row>
    <row r="318" spans="1:41" x14ac:dyDescent="0.2">
      <c r="A318" s="324"/>
      <c r="B318" s="360">
        <v>35326</v>
      </c>
      <c r="C318" s="361">
        <v>0.27083333333333298</v>
      </c>
      <c r="D318" s="360">
        <f t="shared" si="4"/>
        <v>35327</v>
      </c>
      <c r="E318" s="361">
        <v>0.27083333333333298</v>
      </c>
      <c r="F318" s="455" t="s">
        <v>2179</v>
      </c>
      <c r="G318" s="74" t="s">
        <v>440</v>
      </c>
      <c r="H318" s="53"/>
      <c r="I318" s="38"/>
      <c r="J318" s="52"/>
      <c r="K318" s="236"/>
      <c r="L318" s="307" t="str">
        <f>IF(ISNUMBER(K318),PickLists!$S$2,PickLists!$S$9)</f>
        <v>M1</v>
      </c>
      <c r="M318" s="229"/>
      <c r="N318" s="285" t="str">
        <f>IF(Data!M318&gt;0,Data!M318*0.023,"")</f>
        <v/>
      </c>
      <c r="O318" s="307" t="str">
        <f>IF(ISTEXT($A318),PickLists!$S$2,PickLists!$S$9)</f>
        <v>M1</v>
      </c>
      <c r="P318" s="456"/>
      <c r="Q318" s="307" t="str">
        <f>IF(ISTEXT($A318),PickLists!$S$2,PickLists!$S$9)</f>
        <v>M1</v>
      </c>
      <c r="R318" s="229"/>
      <c r="S318" s="307" t="str">
        <f>IF(ISTEXT($A318),PickLists!$S$2,PickLists!$S$9)</f>
        <v>M1</v>
      </c>
      <c r="T318" s="389"/>
      <c r="U318" s="307" t="str">
        <f>IF(ISNUMBER($T318),IF($T318&gt;$T$56,IF(OR(Bilanz!$BR318=PickLists!$S$6,Bilanz!$BX318=PickLists!$S$6),PickLists!$S$6,PickLists!$S$2),PickLists!$S$3),PickLists!$S$9)</f>
        <v>M1</v>
      </c>
      <c r="V318" s="388"/>
      <c r="W318" s="307" t="str">
        <f>IF(ISNUMBER($V318),IF($V318&gt;$V$56,IF(OR(Bilanz!$BR318=PickLists!$S$6,Bilanz!$BX318=PickLists!$S$6),PickLists!$S$6,PickLists!$S$2),PickLists!$S$3),PickLists!$S$9)</f>
        <v>M1</v>
      </c>
      <c r="X318" s="389"/>
      <c r="Y318" s="307" t="str">
        <f>IF(ISNUMBER($X318),IF($X318&gt;$X$56,IF(OR(Bilanz!$BR318=PickLists!$S$6,Bilanz!$BX318=PickLists!$S$6),PickLists!$S$6,PickLists!$S$2),PickLists!$S$3),PickLists!$S$9)</f>
        <v>M1</v>
      </c>
      <c r="Z318" s="388"/>
      <c r="AA318" s="307" t="str">
        <f>IF(ISNUMBER($Z318),IF($Z318&gt;$Z$56,IF(OR(Bilanz!$BR318=PickLists!$S$6,Bilanz!$BX318=PickLists!$S$6),PickLists!$S$6,PickLists!$S$2),PickLists!$S$3),PickLists!$S$9)</f>
        <v>M1</v>
      </c>
      <c r="AB318" s="389"/>
      <c r="AC318" s="307" t="str">
        <f>IF(ISNUMBER($AB318),IF($AB318&gt;$AB$56,IF(OR(Bilanz!$BR318=PickLists!$S$6,Bilanz!$BX318=PickLists!$S$6),PickLists!$S$6,PickLists!$S$2),PickLists!$S$3),PickLists!$S$9)</f>
        <v>M1</v>
      </c>
      <c r="AD318" s="388"/>
      <c r="AE318" s="307" t="str">
        <f>IF(ISNUMBER($AD318),IF($AD318&gt;$AD$56,IF(OR(Bilanz!$BR318=PickLists!$S$6,Bilanz!$BX318=PickLists!$S$6),PickLists!$S$6,PickLists!$S$2),PickLists!$S$3),PickLists!$S$9)</f>
        <v>M1</v>
      </c>
      <c r="AF318" s="389"/>
      <c r="AG318" s="307" t="str">
        <f>IF(ISNUMBER($AF318),IF($AF318&gt;$AF$56,IF(OR(Bilanz!$BR318=PickLists!$S$6,Bilanz!$BX318=PickLists!$S$6),PickLists!$S$6,PickLists!$S$2),PickLists!$S$3),PickLists!$S$9)</f>
        <v>M1</v>
      </c>
      <c r="AH318" s="388"/>
      <c r="AI318" s="307" t="str">
        <f>IF(ISNUMBER($AH318),IF($AH318&gt;$AH$56,IF(OR(Bilanz!$BR318=PickLists!$S$6,Bilanz!$BX318=PickLists!$S$6),PickLists!$S$6,PickLists!$S$2),PickLists!$S$3),PickLists!$S$9)</f>
        <v>M1</v>
      </c>
      <c r="AJ318" s="233"/>
      <c r="AK318" s="234"/>
      <c r="AL318" s="234"/>
      <c r="AM318" s="234"/>
      <c r="AN318" s="234"/>
      <c r="AO318" s="234"/>
    </row>
    <row r="319" spans="1:41" x14ac:dyDescent="0.2">
      <c r="A319" s="324"/>
      <c r="B319" s="360">
        <v>35327</v>
      </c>
      <c r="C319" s="361">
        <v>0.27083333333333298</v>
      </c>
      <c r="D319" s="360">
        <f t="shared" si="4"/>
        <v>35328</v>
      </c>
      <c r="E319" s="361">
        <v>0.27083333333333298</v>
      </c>
      <c r="F319" s="455" t="s">
        <v>2179</v>
      </c>
      <c r="G319" s="74" t="s">
        <v>440</v>
      </c>
      <c r="H319" s="53"/>
      <c r="I319" s="38"/>
      <c r="J319" s="52"/>
      <c r="K319" s="236"/>
      <c r="L319" s="307" t="str">
        <f>IF(ISNUMBER(K319),PickLists!$S$2,PickLists!$S$9)</f>
        <v>M1</v>
      </c>
      <c r="M319" s="229"/>
      <c r="N319" s="285" t="str">
        <f>IF(Data!M319&gt;0,Data!M319*0.023,"")</f>
        <v/>
      </c>
      <c r="O319" s="307" t="str">
        <f>IF(ISTEXT($A319),PickLists!$S$2,PickLists!$S$9)</f>
        <v>M1</v>
      </c>
      <c r="P319" s="456"/>
      <c r="Q319" s="307" t="str">
        <f>IF(ISTEXT($A319),PickLists!$S$2,PickLists!$S$9)</f>
        <v>M1</v>
      </c>
      <c r="R319" s="229"/>
      <c r="S319" s="307" t="str">
        <f>IF(ISTEXT($A319),PickLists!$S$2,PickLists!$S$9)</f>
        <v>M1</v>
      </c>
      <c r="T319" s="389"/>
      <c r="U319" s="307" t="str">
        <f>IF(ISNUMBER($T319),IF($T319&gt;$T$56,IF(OR(Bilanz!$BR319=PickLists!$S$6,Bilanz!$BX319=PickLists!$S$6),PickLists!$S$6,PickLists!$S$2),PickLists!$S$3),PickLists!$S$9)</f>
        <v>M1</v>
      </c>
      <c r="V319" s="388"/>
      <c r="W319" s="307" t="str">
        <f>IF(ISNUMBER($V319),IF($V319&gt;$V$56,IF(OR(Bilanz!$BR319=PickLists!$S$6,Bilanz!$BX319=PickLists!$S$6),PickLists!$S$6,PickLists!$S$2),PickLists!$S$3),PickLists!$S$9)</f>
        <v>M1</v>
      </c>
      <c r="X319" s="389"/>
      <c r="Y319" s="307" t="str">
        <f>IF(ISNUMBER($X319),IF($X319&gt;$X$56,IF(OR(Bilanz!$BR319=PickLists!$S$6,Bilanz!$BX319=PickLists!$S$6),PickLists!$S$6,PickLists!$S$2),PickLists!$S$3),PickLists!$S$9)</f>
        <v>M1</v>
      </c>
      <c r="Z319" s="388"/>
      <c r="AA319" s="307" t="str">
        <f>IF(ISNUMBER($Z319),IF($Z319&gt;$Z$56,IF(OR(Bilanz!$BR319=PickLists!$S$6,Bilanz!$BX319=PickLists!$S$6),PickLists!$S$6,PickLists!$S$2),PickLists!$S$3),PickLists!$S$9)</f>
        <v>M1</v>
      </c>
      <c r="AB319" s="389"/>
      <c r="AC319" s="307" t="str">
        <f>IF(ISNUMBER($AB319),IF($AB319&gt;$AB$56,IF(OR(Bilanz!$BR319=PickLists!$S$6,Bilanz!$BX319=PickLists!$S$6),PickLists!$S$6,PickLists!$S$2),PickLists!$S$3),PickLists!$S$9)</f>
        <v>M1</v>
      </c>
      <c r="AD319" s="388"/>
      <c r="AE319" s="307" t="str">
        <f>IF(ISNUMBER($AD319),IF($AD319&gt;$AD$56,IF(OR(Bilanz!$BR319=PickLists!$S$6,Bilanz!$BX319=PickLists!$S$6),PickLists!$S$6,PickLists!$S$2),PickLists!$S$3),PickLists!$S$9)</f>
        <v>M1</v>
      </c>
      <c r="AF319" s="389"/>
      <c r="AG319" s="307" t="str">
        <f>IF(ISNUMBER($AF319),IF($AF319&gt;$AF$56,IF(OR(Bilanz!$BR319=PickLists!$S$6,Bilanz!$BX319=PickLists!$S$6),PickLists!$S$6,PickLists!$S$2),PickLists!$S$3),PickLists!$S$9)</f>
        <v>M1</v>
      </c>
      <c r="AH319" s="388"/>
      <c r="AI319" s="307" t="str">
        <f>IF(ISNUMBER($AH319),IF($AH319&gt;$AH$56,IF(OR(Bilanz!$BR319=PickLists!$S$6,Bilanz!$BX319=PickLists!$S$6),PickLists!$S$6,PickLists!$S$2),PickLists!$S$3),PickLists!$S$9)</f>
        <v>M1</v>
      </c>
      <c r="AJ319" s="233"/>
      <c r="AK319" s="234"/>
      <c r="AL319" s="234"/>
      <c r="AM319" s="234"/>
      <c r="AN319" s="234"/>
      <c r="AO319" s="234"/>
    </row>
    <row r="320" spans="1:41" x14ac:dyDescent="0.2">
      <c r="A320" s="324" t="s">
        <v>1528</v>
      </c>
      <c r="B320" s="360">
        <v>35328</v>
      </c>
      <c r="C320" s="361">
        <v>0.27083333333333298</v>
      </c>
      <c r="D320" s="360">
        <f t="shared" si="4"/>
        <v>35329</v>
      </c>
      <c r="E320" s="361">
        <v>0.27083333333333298</v>
      </c>
      <c r="F320" s="455" t="s">
        <v>2179</v>
      </c>
      <c r="G320" s="74" t="s">
        <v>507</v>
      </c>
      <c r="H320" s="53" t="s">
        <v>508</v>
      </c>
      <c r="I320" s="38"/>
      <c r="J320" s="52"/>
      <c r="K320" s="236">
        <v>3.9</v>
      </c>
      <c r="L320" s="307" t="str">
        <f>IF(ISNUMBER(K320),PickLists!$S$2,PickLists!$S$9)</f>
        <v>V0</v>
      </c>
      <c r="M320" s="229">
        <v>208.9</v>
      </c>
      <c r="N320" s="285">
        <f>IF(Data!M320&gt;0,Data!M320*0.023,"")</f>
        <v>4.8047000000000004</v>
      </c>
      <c r="O320" s="307" t="str">
        <f>IF(ISTEXT($A320),PickLists!$S$2,PickLists!$S$9)</f>
        <v>V0</v>
      </c>
      <c r="P320" s="456">
        <v>5.67</v>
      </c>
      <c r="Q320" s="307" t="str">
        <f>IF(ISTEXT($A320),PickLists!$S$2,PickLists!$S$9)</f>
        <v>V0</v>
      </c>
      <c r="R320" s="229">
        <v>21.4</v>
      </c>
      <c r="S320" s="307" t="str">
        <f>IF(ISTEXT($A320),PickLists!$S$2,PickLists!$S$9)</f>
        <v>V0</v>
      </c>
      <c r="T320" s="389">
        <v>9.9000000000000005E-2</v>
      </c>
      <c r="U320" s="307" t="str">
        <f>IF(ISNUMBER($T320),IF($T320&gt;$T$56,IF(OR(Bilanz!$BR320=PickLists!$S$6,Bilanz!$BX320=PickLists!$S$6),PickLists!$S$6,PickLists!$S$2),PickLists!$S$3),PickLists!$S$9)</f>
        <v>V0</v>
      </c>
      <c r="V320" s="388">
        <v>1.0587759519393598</v>
      </c>
      <c r="W320" s="307" t="str">
        <f>IF(ISNUMBER($V320),IF($V320&gt;$V$56,IF(OR(Bilanz!$BR320=PickLists!$S$6,Bilanz!$BX320=PickLists!$S$6),PickLists!$S$6,PickLists!$S$2),PickLists!$S$3),PickLists!$S$9)</f>
        <v>V0</v>
      </c>
      <c r="X320" s="389">
        <v>0.87451520892756773</v>
      </c>
      <c r="Y320" s="307" t="str">
        <f>IF(ISNUMBER($X320),IF($X320&gt;$X$56,IF(OR(Bilanz!$BR320=PickLists!$S$6,Bilanz!$BX320=PickLists!$S$6),PickLists!$S$6,PickLists!$S$2),PickLists!$S$3),PickLists!$S$9)</f>
        <v>V0</v>
      </c>
      <c r="Z320" s="388">
        <v>3.6999999999999998E-2</v>
      </c>
      <c r="AA320" s="307" t="str">
        <f>IF(ISNUMBER($Z320),IF($Z320&gt;$Z$56,IF(OR(Bilanz!$BR320=PickLists!$S$6,Bilanz!$BX320=PickLists!$S$6),PickLists!$S$6,PickLists!$S$2),PickLists!$S$3),PickLists!$S$9)</f>
        <v>V0</v>
      </c>
      <c r="AB320" s="389">
        <v>1.9862042574422083</v>
      </c>
      <c r="AC320" s="307" t="str">
        <f>IF(ISNUMBER($AB320),IF($AB320&gt;$AB$56,IF(OR(Bilanz!$BR320=PickLists!$S$6,Bilanz!$BX320=PickLists!$S$6),PickLists!$S$6,PickLists!$S$2),PickLists!$S$3),PickLists!$S$9)</f>
        <v>V0</v>
      </c>
      <c r="AD320" s="388">
        <v>7.0999999999999994E-2</v>
      </c>
      <c r="AE320" s="307" t="str">
        <f>IF(ISNUMBER($AD320),IF($AD320&gt;$AD$56,IF(OR(Bilanz!$BR320=PickLists!$S$6,Bilanz!$BX320=PickLists!$S$6),PickLists!$S$6,PickLists!$S$2),PickLists!$S$3),PickLists!$S$9)</f>
        <v>V0</v>
      </c>
      <c r="AF320" s="389">
        <v>3.4000000000000002E-2</v>
      </c>
      <c r="AG320" s="307" t="str">
        <f>IF(ISNUMBER($AF320),IF($AF320&gt;$AF$56,IF(OR(Bilanz!$BR320=PickLists!$S$6,Bilanz!$BX320=PickLists!$S$6),PickLists!$S$6,PickLists!$S$2),PickLists!$S$3),PickLists!$S$9)</f>
        <v>V0</v>
      </c>
      <c r="AH320" s="388">
        <v>0.19900000000000001</v>
      </c>
      <c r="AI320" s="307" t="str">
        <f>IF(ISNUMBER($AH320),IF($AH320&gt;$AH$56,IF(OR(Bilanz!$BR320=PickLists!$S$6,Bilanz!$BX320=PickLists!$S$6),PickLists!$S$6,PickLists!$S$2),PickLists!$S$3),PickLists!$S$9)</f>
        <v>V0</v>
      </c>
      <c r="AJ320" s="233"/>
      <c r="AK320" s="234"/>
      <c r="AL320" s="234"/>
      <c r="AM320" s="234"/>
      <c r="AN320" s="234"/>
      <c r="AO320" s="234"/>
    </row>
    <row r="321" spans="1:41" x14ac:dyDescent="0.2">
      <c r="A321" s="324" t="s">
        <v>1529</v>
      </c>
      <c r="B321" s="360">
        <v>35329</v>
      </c>
      <c r="C321" s="361">
        <v>0.27083333333333298</v>
      </c>
      <c r="D321" s="360">
        <f t="shared" si="4"/>
        <v>35330</v>
      </c>
      <c r="E321" s="361">
        <v>0.27083333333333298</v>
      </c>
      <c r="F321" s="455" t="s">
        <v>2179</v>
      </c>
      <c r="G321" s="74" t="s">
        <v>507</v>
      </c>
      <c r="H321" s="53" t="s">
        <v>508</v>
      </c>
      <c r="I321" s="38"/>
      <c r="J321" s="52"/>
      <c r="K321" s="236">
        <v>10.3</v>
      </c>
      <c r="L321" s="307" t="str">
        <f>IF(ISNUMBER(K321),PickLists!$S$2,PickLists!$S$9)</f>
        <v>V0</v>
      </c>
      <c r="M321" s="229">
        <v>477.3</v>
      </c>
      <c r="N321" s="285">
        <f>IF(Data!M321&gt;0,Data!M321*0.023,"")</f>
        <v>10.9779</v>
      </c>
      <c r="O321" s="307" t="str">
        <f>IF(ISTEXT($A321),PickLists!$S$2,PickLists!$S$9)</f>
        <v>V0</v>
      </c>
      <c r="P321" s="456">
        <v>4.9400000000000004</v>
      </c>
      <c r="Q321" s="307" t="str">
        <f>IF(ISTEXT($A321),PickLists!$S$2,PickLists!$S$9)</f>
        <v>V0</v>
      </c>
      <c r="R321" s="229">
        <v>9.9</v>
      </c>
      <c r="S321" s="307" t="str">
        <f>IF(ISTEXT($A321),PickLists!$S$2,PickLists!$S$9)</f>
        <v>V0</v>
      </c>
      <c r="T321" s="389">
        <v>6.8000000000000005E-2</v>
      </c>
      <c r="U321" s="307" t="str">
        <f>IF(ISNUMBER($T321),IF($T321&gt;$T$56,IF(OR(Bilanz!$BR321=PickLists!$S$6,Bilanz!$BX321=PickLists!$S$6),PickLists!$S$6,PickLists!$S$2),PickLists!$S$3),PickLists!$S$9)</f>
        <v>V0</v>
      </c>
      <c r="V321" s="388">
        <v>0.32370939601645032</v>
      </c>
      <c r="W321" s="307" t="str">
        <f>IF(ISNUMBER($V321),IF($V321&gt;$V$56,IF(OR(Bilanz!$BR321=PickLists!$S$6,Bilanz!$BX321=PickLists!$S$6),PickLists!$S$6,PickLists!$S$2),PickLists!$S$3),PickLists!$S$9)</f>
        <v>V0</v>
      </c>
      <c r="X321" s="389">
        <v>0.22663962857321315</v>
      </c>
      <c r="Y321" s="307" t="str">
        <f>IF(ISNUMBER($X321),IF($X321&gt;$X$56,IF(OR(Bilanz!$BR321=PickLists!$S$6,Bilanz!$BX321=PickLists!$S$6),PickLists!$S$6,PickLists!$S$2),PickLists!$S$3),PickLists!$S$9)</f>
        <v>V0</v>
      </c>
      <c r="Z321" s="388">
        <v>1.0999999999999999E-2</v>
      </c>
      <c r="AA321" s="307" t="str">
        <f>IF(ISNUMBER($Z321),IF($Z321&gt;$Z$56,IF(OR(Bilanz!$BR321=PickLists!$S$6,Bilanz!$BX321=PickLists!$S$6),PickLists!$S$6,PickLists!$S$2),PickLists!$S$3),PickLists!$S$9)</f>
        <v>V0</v>
      </c>
      <c r="AB321" s="389">
        <v>0.37736327956095128</v>
      </c>
      <c r="AC321" s="307" t="str">
        <f>IF(ISNUMBER($AB321),IF($AB321&gt;$AB$56,IF(OR(Bilanz!$BR321=PickLists!$S$6,Bilanz!$BX321=PickLists!$S$6),PickLists!$S$6,PickLists!$S$2),PickLists!$S$3),PickLists!$S$9)</f>
        <v>V0</v>
      </c>
      <c r="AD321" s="388">
        <v>3.1E-2</v>
      </c>
      <c r="AE321" s="307" t="str">
        <f>IF(ISNUMBER($AD321),IF($AD321&gt;$AD$56,IF(OR(Bilanz!$BR321=PickLists!$S$6,Bilanz!$BX321=PickLists!$S$6),PickLists!$S$6,PickLists!$S$2),PickLists!$S$3),PickLists!$S$9)</f>
        <v>V0</v>
      </c>
      <c r="AF321" s="389">
        <v>1.2E-2</v>
      </c>
      <c r="AG321" s="307" t="str">
        <f>IF(ISNUMBER($AF321),IF($AF321&gt;$AF$56,IF(OR(Bilanz!$BR321=PickLists!$S$6,Bilanz!$BX321=PickLists!$S$6),PickLists!$S$6,PickLists!$S$2),PickLists!$S$3),PickLists!$S$9)</f>
        <v>V0</v>
      </c>
      <c r="AH321" s="388">
        <v>6.8000000000000005E-2</v>
      </c>
      <c r="AI321" s="307" t="str">
        <f>IF(ISNUMBER($AH321),IF($AH321&gt;$AH$56,IF(OR(Bilanz!$BR321=PickLists!$S$6,Bilanz!$BX321=PickLists!$S$6),PickLists!$S$6,PickLists!$S$2),PickLists!$S$3),PickLists!$S$9)</f>
        <v>V0</v>
      </c>
      <c r="AJ321" s="233"/>
      <c r="AK321" s="234"/>
      <c r="AL321" s="234"/>
      <c r="AM321" s="234"/>
      <c r="AN321" s="234"/>
      <c r="AO321" s="234"/>
    </row>
    <row r="322" spans="1:41" x14ac:dyDescent="0.2">
      <c r="A322" s="324" t="s">
        <v>1530</v>
      </c>
      <c r="B322" s="360">
        <v>35330</v>
      </c>
      <c r="C322" s="361">
        <v>0.27083333333333298</v>
      </c>
      <c r="D322" s="360">
        <f t="shared" si="4"/>
        <v>35331</v>
      </c>
      <c r="E322" s="361">
        <v>0.27083333333333298</v>
      </c>
      <c r="F322" s="455" t="s">
        <v>2179</v>
      </c>
      <c r="G322" s="74" t="s">
        <v>507</v>
      </c>
      <c r="H322" s="53" t="s">
        <v>508</v>
      </c>
      <c r="I322" s="38"/>
      <c r="J322" s="52"/>
      <c r="K322" s="236">
        <v>4</v>
      </c>
      <c r="L322" s="307" t="str">
        <f>IF(ISNUMBER(K322),PickLists!$S$2,PickLists!$S$9)</f>
        <v>V0</v>
      </c>
      <c r="M322" s="229">
        <v>154.5</v>
      </c>
      <c r="N322" s="285">
        <f>IF(Data!M322&gt;0,Data!M322*0.023,"")</f>
        <v>3.5535000000000001</v>
      </c>
      <c r="O322" s="307" t="str">
        <f>IF(ISTEXT($A322),PickLists!$S$2,PickLists!$S$9)</f>
        <v>V0</v>
      </c>
      <c r="P322" s="456">
        <v>4.74</v>
      </c>
      <c r="Q322" s="307" t="str">
        <f>IF(ISTEXT($A322),PickLists!$S$2,PickLists!$S$9)</f>
        <v>V0</v>
      </c>
      <c r="R322" s="229">
        <v>25.4</v>
      </c>
      <c r="S322" s="307" t="str">
        <f>IF(ISTEXT($A322),PickLists!$S$2,PickLists!$S$9)</f>
        <v>V0</v>
      </c>
      <c r="T322" s="389">
        <v>0.10199999999999999</v>
      </c>
      <c r="U322" s="307" t="str">
        <f>IF(ISNUMBER($T322),IF($T322&gt;$T$56,IF(OR(Bilanz!$BR322=PickLists!$S$6,Bilanz!$BX322=PickLists!$S$6),PickLists!$S$6,PickLists!$S$2),PickLists!$S$3),PickLists!$S$9)</f>
        <v>V0</v>
      </c>
      <c r="V322" s="388">
        <v>0.80825695669704056</v>
      </c>
      <c r="W322" s="307" t="str">
        <f>IF(ISNUMBER($V322),IF($V322&gt;$V$56,IF(OR(Bilanz!$BR322=PickLists!$S$6,Bilanz!$BX322=PickLists!$S$6),PickLists!$S$6,PickLists!$S$2),PickLists!$S$3),PickLists!$S$9)</f>
        <v>V0</v>
      </c>
      <c r="X322" s="389">
        <v>1.1038251129478878</v>
      </c>
      <c r="Y322" s="307" t="str">
        <f>IF(ISNUMBER($X322),IF($X322&gt;$X$56,IF(OR(Bilanz!$BR322=PickLists!$S$6,Bilanz!$BX322=PickLists!$S$6),PickLists!$S$6,PickLists!$S$2),PickLists!$S$3),PickLists!$S$9)</f>
        <v>V0</v>
      </c>
      <c r="Z322" s="388">
        <v>0.05</v>
      </c>
      <c r="AA322" s="307" t="str">
        <f>IF(ISNUMBER($Z322),IF($Z322&gt;$Z$56,IF(OR(Bilanz!$BR322=PickLists!$S$6,Bilanz!$BX322=PickLists!$S$6),PickLists!$S$6,PickLists!$S$2),PickLists!$S$3),PickLists!$S$9)</f>
        <v>V0</v>
      </c>
      <c r="AB322" s="389">
        <v>1.5296412772326626</v>
      </c>
      <c r="AC322" s="307" t="str">
        <f>IF(ISNUMBER($AB322),IF($AB322&gt;$AB$56,IF(OR(Bilanz!$BR322=PickLists!$S$6,Bilanz!$BX322=PickLists!$S$6),PickLists!$S$6,PickLists!$S$2),PickLists!$S$3),PickLists!$S$9)</f>
        <v>V0</v>
      </c>
      <c r="AD322" s="388">
        <v>0.10100000000000001</v>
      </c>
      <c r="AE322" s="307" t="str">
        <f>IF(ISNUMBER($AD322),IF($AD322&gt;$AD$56,IF(OR(Bilanz!$BR322=PickLists!$S$6,Bilanz!$BX322=PickLists!$S$6),PickLists!$S$6,PickLists!$S$2),PickLists!$S$3),PickLists!$S$9)</f>
        <v>V0</v>
      </c>
      <c r="AF322" s="389">
        <v>1.9E-2</v>
      </c>
      <c r="AG322" s="307" t="str">
        <f>IF(ISNUMBER($AF322),IF($AF322&gt;$AF$56,IF(OR(Bilanz!$BR322=PickLists!$S$6,Bilanz!$BX322=PickLists!$S$6),PickLists!$S$6,PickLists!$S$2),PickLists!$S$3),PickLists!$S$9)</f>
        <v>V0</v>
      </c>
      <c r="AH322" s="388">
        <v>0.10100000000000001</v>
      </c>
      <c r="AI322" s="307" t="str">
        <f>IF(ISNUMBER($AH322),IF($AH322&gt;$AH$56,IF(OR(Bilanz!$BR322=PickLists!$S$6,Bilanz!$BX322=PickLists!$S$6),PickLists!$S$6,PickLists!$S$2),PickLists!$S$3),PickLists!$S$9)</f>
        <v>V0</v>
      </c>
      <c r="AJ322" s="233"/>
      <c r="AK322" s="234"/>
      <c r="AL322" s="234"/>
      <c r="AM322" s="234"/>
      <c r="AN322" s="234"/>
      <c r="AO322" s="234"/>
    </row>
    <row r="323" spans="1:41" x14ac:dyDescent="0.2">
      <c r="A323" s="324" t="s">
        <v>1531</v>
      </c>
      <c r="B323" s="360">
        <v>35331</v>
      </c>
      <c r="C323" s="361">
        <v>0.27083333333333298</v>
      </c>
      <c r="D323" s="360">
        <f t="shared" si="4"/>
        <v>35332</v>
      </c>
      <c r="E323" s="361">
        <v>0.27083333333333298</v>
      </c>
      <c r="F323" s="455" t="s">
        <v>2179</v>
      </c>
      <c r="G323" s="74" t="s">
        <v>507</v>
      </c>
      <c r="H323" s="53" t="s">
        <v>508</v>
      </c>
      <c r="I323" s="38"/>
      <c r="J323" s="52"/>
      <c r="K323" s="236">
        <v>7</v>
      </c>
      <c r="L323" s="307" t="str">
        <f>IF(ISNUMBER(K323),PickLists!$S$2,PickLists!$S$9)</f>
        <v>V0</v>
      </c>
      <c r="M323" s="229">
        <v>273.2</v>
      </c>
      <c r="N323" s="285">
        <f>IF(Data!M323&gt;0,Data!M323*0.023,"")</f>
        <v>6.2835999999999999</v>
      </c>
      <c r="O323" s="307" t="str">
        <f>IF(ISTEXT($A323),PickLists!$S$2,PickLists!$S$9)</f>
        <v>V0</v>
      </c>
      <c r="P323" s="456">
        <v>4.3</v>
      </c>
      <c r="Q323" s="307" t="str">
        <f>IF(ISTEXT($A323),PickLists!$S$2,PickLists!$S$9)</f>
        <v>V0</v>
      </c>
      <c r="R323" s="229">
        <v>33.5</v>
      </c>
      <c r="S323" s="307" t="str">
        <f>IF(ISTEXT($A323),PickLists!$S$2,PickLists!$S$9)</f>
        <v>V0</v>
      </c>
      <c r="T323" s="389">
        <v>0.107</v>
      </c>
      <c r="U323" s="307" t="str">
        <f>IF(ISNUMBER($T323),IF($T323&gt;$T$56,IF(OR(Bilanz!$BR323=PickLists!$S$6,Bilanz!$BX323=PickLists!$S$6),PickLists!$S$6,PickLists!$S$2),PickLists!$S$3),PickLists!$S$9)</f>
        <v>V0</v>
      </c>
      <c r="V323" s="388">
        <v>0.82294021611160384</v>
      </c>
      <c r="W323" s="307" t="str">
        <f>IF(ISNUMBER($V323),IF($V323&gt;$V$56,IF(OR(Bilanz!$BR323=PickLists!$S$6,Bilanz!$BX323=PickLists!$S$6),PickLists!$S$6,PickLists!$S$2),PickLists!$S$3),PickLists!$S$9)</f>
        <v>V0</v>
      </c>
      <c r="X323" s="389">
        <v>1.0243844183964523</v>
      </c>
      <c r="Y323" s="307" t="str">
        <f>IF(ISNUMBER($X323),IF($X323&gt;$X$56,IF(OR(Bilanz!$BR323=PickLists!$S$6,Bilanz!$BX323=PickLists!$S$6),PickLists!$S$6,PickLists!$S$2),PickLists!$S$3),PickLists!$S$9)</f>
        <v>V0</v>
      </c>
      <c r="Z323" s="388">
        <v>2.7E-2</v>
      </c>
      <c r="AA323" s="307" t="str">
        <f>IF(ISNUMBER($Z323),IF($Z323&gt;$Z$56,IF(OR(Bilanz!$BR323=PickLists!$S$6,Bilanz!$BX323=PickLists!$S$6),PickLists!$S$6,PickLists!$S$2),PickLists!$S$3),PickLists!$S$9)</f>
        <v>V0</v>
      </c>
      <c r="AB323" s="389">
        <v>0.9550552137036421</v>
      </c>
      <c r="AC323" s="307" t="str">
        <f>IF(ISNUMBER($AB323),IF($AB323&gt;$AB$56,IF(OR(Bilanz!$BR323=PickLists!$S$6,Bilanz!$BX323=PickLists!$S$6),PickLists!$S$6,PickLists!$S$2),PickLists!$S$3),PickLists!$S$9)</f>
        <v>V0</v>
      </c>
      <c r="AD323" s="388">
        <v>7.4999999999999997E-2</v>
      </c>
      <c r="AE323" s="307" t="str">
        <f>IF(ISNUMBER($AD323),IF($AD323&gt;$AD$56,IF(OR(Bilanz!$BR323=PickLists!$S$6,Bilanz!$BX323=PickLists!$S$6),PickLists!$S$6,PickLists!$S$2),PickLists!$S$3),PickLists!$S$9)</f>
        <v>V0</v>
      </c>
      <c r="AF323" s="389">
        <v>1.7000000000000001E-2</v>
      </c>
      <c r="AG323" s="307" t="str">
        <f>IF(ISNUMBER($AF323),IF($AF323&gt;$AF$56,IF(OR(Bilanz!$BR323=PickLists!$S$6,Bilanz!$BX323=PickLists!$S$6),PickLists!$S$6,PickLists!$S$2),PickLists!$S$3),PickLists!$S$9)</f>
        <v>V0</v>
      </c>
      <c r="AH323" s="388">
        <v>9.5000000000000001E-2</v>
      </c>
      <c r="AI323" s="307" t="str">
        <f>IF(ISNUMBER($AH323),IF($AH323&gt;$AH$56,IF(OR(Bilanz!$BR323=PickLists!$S$6,Bilanz!$BX323=PickLists!$S$6),PickLists!$S$6,PickLists!$S$2),PickLists!$S$3),PickLists!$S$9)</f>
        <v>V0</v>
      </c>
      <c r="AJ323" s="233"/>
      <c r="AK323" s="234"/>
      <c r="AL323" s="234"/>
      <c r="AM323" s="234"/>
      <c r="AN323" s="234"/>
      <c r="AO323" s="234"/>
    </row>
    <row r="324" spans="1:41" x14ac:dyDescent="0.2">
      <c r="A324" s="324"/>
      <c r="B324" s="360">
        <v>35332</v>
      </c>
      <c r="C324" s="361">
        <v>0.27083333333333298</v>
      </c>
      <c r="D324" s="360">
        <f t="shared" si="4"/>
        <v>35333</v>
      </c>
      <c r="E324" s="361">
        <v>0.27083333333333298</v>
      </c>
      <c r="F324" s="455" t="s">
        <v>2179</v>
      </c>
      <c r="G324" s="74" t="s">
        <v>507</v>
      </c>
      <c r="H324" s="53"/>
      <c r="I324" s="38" t="s">
        <v>433</v>
      </c>
      <c r="J324" s="52"/>
      <c r="K324" s="236">
        <v>0.3</v>
      </c>
      <c r="L324" s="307" t="str">
        <f>IF(ISNUMBER(K324),PickLists!$S$2,PickLists!$S$9)</f>
        <v>V0</v>
      </c>
      <c r="M324" s="229"/>
      <c r="N324" s="285" t="str">
        <f>IF(Data!M324&gt;0,Data!M324*0.023,"")</f>
        <v/>
      </c>
      <c r="O324" s="307" t="str">
        <f>IF(ISTEXT($A324),PickLists!$S$2,PickLists!$S$9)</f>
        <v>M1</v>
      </c>
      <c r="P324" s="456"/>
      <c r="Q324" s="307" t="str">
        <f>IF(ISTEXT($A324),PickLists!$S$2,PickLists!$S$9)</f>
        <v>M1</v>
      </c>
      <c r="R324" s="229"/>
      <c r="S324" s="307" t="str">
        <f>IF(ISTEXT($A324),PickLists!$S$2,PickLists!$S$9)</f>
        <v>M1</v>
      </c>
      <c r="T324" s="389"/>
      <c r="U324" s="307" t="str">
        <f>IF(ISNUMBER($T324),IF($T324&gt;$T$56,IF(OR(Bilanz!$BR324=PickLists!$S$6,Bilanz!$BX324=PickLists!$S$6),PickLists!$S$6,PickLists!$S$2),PickLists!$S$3),PickLists!$S$9)</f>
        <v>M1</v>
      </c>
      <c r="V324" s="388"/>
      <c r="W324" s="307" t="str">
        <f>IF(ISNUMBER($V324),IF($V324&gt;$V$56,IF(OR(Bilanz!$BR324=PickLists!$S$6,Bilanz!$BX324=PickLists!$S$6),PickLists!$S$6,PickLists!$S$2),PickLists!$S$3),PickLists!$S$9)</f>
        <v>M1</v>
      </c>
      <c r="X324" s="389"/>
      <c r="Y324" s="307" t="str">
        <f>IF(ISNUMBER($X324),IF($X324&gt;$X$56,IF(OR(Bilanz!$BR324=PickLists!$S$6,Bilanz!$BX324=PickLists!$S$6),PickLists!$S$6,PickLists!$S$2),PickLists!$S$3),PickLists!$S$9)</f>
        <v>M1</v>
      </c>
      <c r="Z324" s="388"/>
      <c r="AA324" s="307" t="str">
        <f>IF(ISNUMBER($Z324),IF($Z324&gt;$Z$56,IF(OR(Bilanz!$BR324=PickLists!$S$6,Bilanz!$BX324=PickLists!$S$6),PickLists!$S$6,PickLists!$S$2),PickLists!$S$3),PickLists!$S$9)</f>
        <v>M1</v>
      </c>
      <c r="AB324" s="389"/>
      <c r="AC324" s="307" t="str">
        <f>IF(ISNUMBER($AB324),IF($AB324&gt;$AB$56,IF(OR(Bilanz!$BR324=PickLists!$S$6,Bilanz!$BX324=PickLists!$S$6),PickLists!$S$6,PickLists!$S$2),PickLists!$S$3),PickLists!$S$9)</f>
        <v>M1</v>
      </c>
      <c r="AD324" s="388"/>
      <c r="AE324" s="307" t="str">
        <f>IF(ISNUMBER($AD324),IF($AD324&gt;$AD$56,IF(OR(Bilanz!$BR324=PickLists!$S$6,Bilanz!$BX324=PickLists!$S$6),PickLists!$S$6,PickLists!$S$2),PickLists!$S$3),PickLists!$S$9)</f>
        <v>M1</v>
      </c>
      <c r="AF324" s="389"/>
      <c r="AG324" s="307" t="str">
        <f>IF(ISNUMBER($AF324),IF($AF324&gt;$AF$56,IF(OR(Bilanz!$BR324=PickLists!$S$6,Bilanz!$BX324=PickLists!$S$6),PickLists!$S$6,PickLists!$S$2),PickLists!$S$3),PickLists!$S$9)</f>
        <v>M1</v>
      </c>
      <c r="AH324" s="388"/>
      <c r="AI324" s="307" t="str">
        <f>IF(ISNUMBER($AH324),IF($AH324&gt;$AH$56,IF(OR(Bilanz!$BR324=PickLists!$S$6,Bilanz!$BX324=PickLists!$S$6),PickLists!$S$6,PickLists!$S$2),PickLists!$S$3),PickLists!$S$9)</f>
        <v>M1</v>
      </c>
      <c r="AJ324" s="233"/>
      <c r="AK324" s="234"/>
      <c r="AL324" s="234"/>
      <c r="AM324" s="234"/>
      <c r="AN324" s="234"/>
      <c r="AO324" s="234"/>
    </row>
    <row r="325" spans="1:41" x14ac:dyDescent="0.2">
      <c r="A325" s="324"/>
      <c r="B325" s="360">
        <v>35333</v>
      </c>
      <c r="C325" s="361">
        <v>0.27083333333333298</v>
      </c>
      <c r="D325" s="360">
        <f t="shared" si="4"/>
        <v>35334</v>
      </c>
      <c r="E325" s="361">
        <v>0.27083333333333298</v>
      </c>
      <c r="F325" s="455" t="s">
        <v>2179</v>
      </c>
      <c r="G325" s="74" t="s">
        <v>440</v>
      </c>
      <c r="H325" s="53"/>
      <c r="I325" s="38"/>
      <c r="J325" s="52"/>
      <c r="K325" s="236"/>
      <c r="L325" s="307" t="str">
        <f>IF(ISNUMBER(K325),PickLists!$S$2,PickLists!$S$9)</f>
        <v>M1</v>
      </c>
      <c r="M325" s="229"/>
      <c r="N325" s="285" t="str">
        <f>IF(Data!M325&gt;0,Data!M325*0.023,"")</f>
        <v/>
      </c>
      <c r="O325" s="307" t="str">
        <f>IF(ISTEXT($A325),PickLists!$S$2,PickLists!$S$9)</f>
        <v>M1</v>
      </c>
      <c r="P325" s="456"/>
      <c r="Q325" s="307" t="str">
        <f>IF(ISTEXT($A325),PickLists!$S$2,PickLists!$S$9)</f>
        <v>M1</v>
      </c>
      <c r="R325" s="229"/>
      <c r="S325" s="307" t="str">
        <f>IF(ISTEXT($A325),PickLists!$S$2,PickLists!$S$9)</f>
        <v>M1</v>
      </c>
      <c r="T325" s="389"/>
      <c r="U325" s="307" t="str">
        <f>IF(ISNUMBER($T325),IF($T325&gt;$T$56,IF(OR(Bilanz!$BR325=PickLists!$S$6,Bilanz!$BX325=PickLists!$S$6),PickLists!$S$6,PickLists!$S$2),PickLists!$S$3),PickLists!$S$9)</f>
        <v>M1</v>
      </c>
      <c r="V325" s="388"/>
      <c r="W325" s="307" t="str">
        <f>IF(ISNUMBER($V325),IF($V325&gt;$V$56,IF(OR(Bilanz!$BR325=PickLists!$S$6,Bilanz!$BX325=PickLists!$S$6),PickLists!$S$6,PickLists!$S$2),PickLists!$S$3),PickLists!$S$9)</f>
        <v>M1</v>
      </c>
      <c r="X325" s="389"/>
      <c r="Y325" s="307" t="str">
        <f>IF(ISNUMBER($X325),IF($X325&gt;$X$56,IF(OR(Bilanz!$BR325=PickLists!$S$6,Bilanz!$BX325=PickLists!$S$6),PickLists!$S$6,PickLists!$S$2),PickLists!$S$3),PickLists!$S$9)</f>
        <v>M1</v>
      </c>
      <c r="Z325" s="388"/>
      <c r="AA325" s="307" t="str">
        <f>IF(ISNUMBER($Z325),IF($Z325&gt;$Z$56,IF(OR(Bilanz!$BR325=PickLists!$S$6,Bilanz!$BX325=PickLists!$S$6),PickLists!$S$6,PickLists!$S$2),PickLists!$S$3),PickLists!$S$9)</f>
        <v>M1</v>
      </c>
      <c r="AB325" s="389"/>
      <c r="AC325" s="307" t="str">
        <f>IF(ISNUMBER($AB325),IF($AB325&gt;$AB$56,IF(OR(Bilanz!$BR325=PickLists!$S$6,Bilanz!$BX325=PickLists!$S$6),PickLists!$S$6,PickLists!$S$2),PickLists!$S$3),PickLists!$S$9)</f>
        <v>M1</v>
      </c>
      <c r="AD325" s="388"/>
      <c r="AE325" s="307" t="str">
        <f>IF(ISNUMBER($AD325),IF($AD325&gt;$AD$56,IF(OR(Bilanz!$BR325=PickLists!$S$6,Bilanz!$BX325=PickLists!$S$6),PickLists!$S$6,PickLists!$S$2),PickLists!$S$3),PickLists!$S$9)</f>
        <v>M1</v>
      </c>
      <c r="AF325" s="389"/>
      <c r="AG325" s="307" t="str">
        <f>IF(ISNUMBER($AF325),IF($AF325&gt;$AF$56,IF(OR(Bilanz!$BR325=PickLists!$S$6,Bilanz!$BX325=PickLists!$S$6),PickLists!$S$6,PickLists!$S$2),PickLists!$S$3),PickLists!$S$9)</f>
        <v>M1</v>
      </c>
      <c r="AH325" s="388"/>
      <c r="AI325" s="307" t="str">
        <f>IF(ISNUMBER($AH325),IF($AH325&gt;$AH$56,IF(OR(Bilanz!$BR325=PickLists!$S$6,Bilanz!$BX325=PickLists!$S$6),PickLists!$S$6,PickLists!$S$2),PickLists!$S$3),PickLists!$S$9)</f>
        <v>M1</v>
      </c>
      <c r="AJ325" s="233"/>
      <c r="AK325" s="234"/>
      <c r="AL325" s="234"/>
      <c r="AM325" s="234"/>
      <c r="AN325" s="234"/>
      <c r="AO325" s="234"/>
    </row>
    <row r="326" spans="1:41" x14ac:dyDescent="0.2">
      <c r="A326" s="324"/>
      <c r="B326" s="360">
        <v>35334</v>
      </c>
      <c r="C326" s="361">
        <v>0.27083333333333298</v>
      </c>
      <c r="D326" s="360">
        <f t="shared" si="4"/>
        <v>35335</v>
      </c>
      <c r="E326" s="361">
        <v>0.27083333333333298</v>
      </c>
      <c r="F326" s="455" t="s">
        <v>2179</v>
      </c>
      <c r="G326" s="74" t="s">
        <v>440</v>
      </c>
      <c r="H326" s="53"/>
      <c r="I326" s="38"/>
      <c r="J326" s="52"/>
      <c r="K326" s="236"/>
      <c r="L326" s="307" t="str">
        <f>IF(ISNUMBER(K326),PickLists!$S$2,PickLists!$S$9)</f>
        <v>M1</v>
      </c>
      <c r="M326" s="229"/>
      <c r="N326" s="285" t="str">
        <f>IF(Data!M326&gt;0,Data!M326*0.023,"")</f>
        <v/>
      </c>
      <c r="O326" s="307" t="str">
        <f>IF(ISTEXT($A326),PickLists!$S$2,PickLists!$S$9)</f>
        <v>M1</v>
      </c>
      <c r="P326" s="456"/>
      <c r="Q326" s="307" t="str">
        <f>IF(ISTEXT($A326),PickLists!$S$2,PickLists!$S$9)</f>
        <v>M1</v>
      </c>
      <c r="R326" s="229"/>
      <c r="S326" s="307" t="str">
        <f>IF(ISTEXT($A326),PickLists!$S$2,PickLists!$S$9)</f>
        <v>M1</v>
      </c>
      <c r="T326" s="389"/>
      <c r="U326" s="307" t="str">
        <f>IF(ISNUMBER($T326),IF($T326&gt;$T$56,IF(OR(Bilanz!$BR326=PickLists!$S$6,Bilanz!$BX326=PickLists!$S$6),PickLists!$S$6,PickLists!$S$2),PickLists!$S$3),PickLists!$S$9)</f>
        <v>M1</v>
      </c>
      <c r="V326" s="388"/>
      <c r="W326" s="307" t="str">
        <f>IF(ISNUMBER($V326),IF($V326&gt;$V$56,IF(OR(Bilanz!$BR326=PickLists!$S$6,Bilanz!$BX326=PickLists!$S$6),PickLists!$S$6,PickLists!$S$2),PickLists!$S$3),PickLists!$S$9)</f>
        <v>M1</v>
      </c>
      <c r="X326" s="389"/>
      <c r="Y326" s="307" t="str">
        <f>IF(ISNUMBER($X326),IF($X326&gt;$X$56,IF(OR(Bilanz!$BR326=PickLists!$S$6,Bilanz!$BX326=PickLists!$S$6),PickLists!$S$6,PickLists!$S$2),PickLists!$S$3),PickLists!$S$9)</f>
        <v>M1</v>
      </c>
      <c r="Z326" s="388"/>
      <c r="AA326" s="307" t="str">
        <f>IF(ISNUMBER($Z326),IF($Z326&gt;$Z$56,IF(OR(Bilanz!$BR326=PickLists!$S$6,Bilanz!$BX326=PickLists!$S$6),PickLists!$S$6,PickLists!$S$2),PickLists!$S$3),PickLists!$S$9)</f>
        <v>M1</v>
      </c>
      <c r="AB326" s="389"/>
      <c r="AC326" s="307" t="str">
        <f>IF(ISNUMBER($AB326),IF($AB326&gt;$AB$56,IF(OR(Bilanz!$BR326=PickLists!$S$6,Bilanz!$BX326=PickLists!$S$6),PickLists!$S$6,PickLists!$S$2),PickLists!$S$3),PickLists!$S$9)</f>
        <v>M1</v>
      </c>
      <c r="AD326" s="388"/>
      <c r="AE326" s="307" t="str">
        <f>IF(ISNUMBER($AD326),IF($AD326&gt;$AD$56,IF(OR(Bilanz!$BR326=PickLists!$S$6,Bilanz!$BX326=PickLists!$S$6),PickLists!$S$6,PickLists!$S$2),PickLists!$S$3),PickLists!$S$9)</f>
        <v>M1</v>
      </c>
      <c r="AF326" s="389"/>
      <c r="AG326" s="307" t="str">
        <f>IF(ISNUMBER($AF326),IF($AF326&gt;$AF$56,IF(OR(Bilanz!$BR326=PickLists!$S$6,Bilanz!$BX326=PickLists!$S$6),PickLists!$S$6,PickLists!$S$2),PickLists!$S$3),PickLists!$S$9)</f>
        <v>M1</v>
      </c>
      <c r="AH326" s="388"/>
      <c r="AI326" s="307" t="str">
        <f>IF(ISNUMBER($AH326),IF($AH326&gt;$AH$56,IF(OR(Bilanz!$BR326=PickLists!$S$6,Bilanz!$BX326=PickLists!$S$6),PickLists!$S$6,PickLists!$S$2),PickLists!$S$3),PickLists!$S$9)</f>
        <v>M1</v>
      </c>
      <c r="AJ326" s="233"/>
      <c r="AK326" s="234"/>
      <c r="AL326" s="234"/>
      <c r="AM326" s="234"/>
      <c r="AN326" s="234"/>
      <c r="AO326" s="234"/>
    </row>
    <row r="327" spans="1:41" x14ac:dyDescent="0.2">
      <c r="A327" s="324" t="s">
        <v>1532</v>
      </c>
      <c r="B327" s="360">
        <v>35335</v>
      </c>
      <c r="C327" s="361">
        <v>0.27083333333333298</v>
      </c>
      <c r="D327" s="360">
        <f t="shared" si="4"/>
        <v>35336</v>
      </c>
      <c r="E327" s="361">
        <v>0.27083333333333298</v>
      </c>
      <c r="F327" s="455" t="s">
        <v>2179</v>
      </c>
      <c r="G327" s="74" t="s">
        <v>507</v>
      </c>
      <c r="H327" s="53" t="s">
        <v>508</v>
      </c>
      <c r="I327" s="38"/>
      <c r="J327" s="52"/>
      <c r="K327" s="236">
        <v>5</v>
      </c>
      <c r="L327" s="307" t="str">
        <f>IF(ISNUMBER(K327),PickLists!$S$2,PickLists!$S$9)</f>
        <v>V0</v>
      </c>
      <c r="M327" s="229">
        <v>215.7</v>
      </c>
      <c r="N327" s="285">
        <f>IF(Data!M327&gt;0,Data!M327*0.023,"")</f>
        <v>4.9611000000000001</v>
      </c>
      <c r="O327" s="307" t="str">
        <f>IF(ISTEXT($A327),PickLists!$S$2,PickLists!$S$9)</f>
        <v>V0</v>
      </c>
      <c r="P327" s="456">
        <v>4.9000000000000004</v>
      </c>
      <c r="Q327" s="307" t="str">
        <f>IF(ISTEXT($A327),PickLists!$S$2,PickLists!$S$9)</f>
        <v>V0</v>
      </c>
      <c r="R327" s="229">
        <v>12.2</v>
      </c>
      <c r="S327" s="307" t="str">
        <f>IF(ISTEXT($A327),PickLists!$S$2,PickLists!$S$9)</f>
        <v>V0</v>
      </c>
      <c r="T327" s="389">
        <v>0.61499999999999999</v>
      </c>
      <c r="U327" s="307" t="str">
        <f>IF(ISNUMBER($T327),IF($T327&gt;$T$56,IF(OR(Bilanz!$BR327=PickLists!$S$6,Bilanz!$BX327=PickLists!$S$6),PickLists!$S$6,PickLists!$S$2),PickLists!$S$3),PickLists!$S$9)</f>
        <v>V0</v>
      </c>
      <c r="V327" s="388">
        <v>0.3842496040641884</v>
      </c>
      <c r="W327" s="307" t="str">
        <f>IF(ISNUMBER($V327),IF($V327&gt;$V$56,IF(OR(Bilanz!$BR327=PickLists!$S$6,Bilanz!$BX327=PickLists!$S$6),PickLists!$S$6,PickLists!$S$2),PickLists!$S$3),PickLists!$S$9)</f>
        <v>V0</v>
      </c>
      <c r="X327" s="389">
        <v>0.35781690991234827</v>
      </c>
      <c r="Y327" s="307" t="str">
        <f>IF(ISNUMBER($X327),IF($X327&gt;$X$56,IF(OR(Bilanz!$BR327=PickLists!$S$6,Bilanz!$BX327=PickLists!$S$6),PickLists!$S$6,PickLists!$S$2),PickLists!$S$3),PickLists!$S$9)</f>
        <v>V0</v>
      </c>
      <c r="Z327" s="388">
        <v>0.39500000000000002</v>
      </c>
      <c r="AA327" s="307" t="str">
        <f>IF(ISNUMBER($Z327),IF($Z327&gt;$Z$56,IF(OR(Bilanz!$BR327=PickLists!$S$6,Bilanz!$BX327=PickLists!$S$6),PickLists!$S$6,PickLists!$S$2),PickLists!$S$3),PickLists!$S$9)</f>
        <v>V0</v>
      </c>
      <c r="AB327" s="389">
        <v>0.35639865291867617</v>
      </c>
      <c r="AC327" s="307" t="str">
        <f>IF(ISNUMBER($AB327),IF($AB327&gt;$AB$56,IF(OR(Bilanz!$BR327=PickLists!$S$6,Bilanz!$BX327=PickLists!$S$6),PickLists!$S$6,PickLists!$S$2),PickLists!$S$3),PickLists!$S$9)</f>
        <v>V0</v>
      </c>
      <c r="AD327" s="388">
        <v>6.7000000000000004E-2</v>
      </c>
      <c r="AE327" s="307" t="str">
        <f>IF(ISNUMBER($AD327),IF($AD327&gt;$AD$56,IF(OR(Bilanz!$BR327=PickLists!$S$6,Bilanz!$BX327=PickLists!$S$6),PickLists!$S$6,PickLists!$S$2),PickLists!$S$3),PickLists!$S$9)</f>
        <v>V0</v>
      </c>
      <c r="AF327" s="389">
        <v>5.8000000000000003E-2</v>
      </c>
      <c r="AG327" s="307" t="str">
        <f>IF(ISNUMBER($AF327),IF($AF327&gt;$AF$56,IF(OR(Bilanz!$BR327=PickLists!$S$6,Bilanz!$BX327=PickLists!$S$6),PickLists!$S$6,PickLists!$S$2),PickLists!$S$3),PickLists!$S$9)</f>
        <v>V0</v>
      </c>
      <c r="AH327" s="388">
        <v>0.125</v>
      </c>
      <c r="AI327" s="307" t="str">
        <f>IF(ISNUMBER($AH327),IF($AH327&gt;$AH$56,IF(OR(Bilanz!$BR327=PickLists!$S$6,Bilanz!$BX327=PickLists!$S$6),PickLists!$S$6,PickLists!$S$2),PickLists!$S$3),PickLists!$S$9)</f>
        <v>V0</v>
      </c>
      <c r="AJ327" s="233"/>
      <c r="AK327" s="234"/>
      <c r="AL327" s="234"/>
      <c r="AM327" s="234"/>
      <c r="AN327" s="234"/>
      <c r="AO327" s="234"/>
    </row>
    <row r="328" spans="1:41" x14ac:dyDescent="0.2">
      <c r="A328" s="324" t="s">
        <v>1533</v>
      </c>
      <c r="B328" s="360">
        <v>35336</v>
      </c>
      <c r="C328" s="361">
        <v>0.27083333333333298</v>
      </c>
      <c r="D328" s="360">
        <f t="shared" si="4"/>
        <v>35337</v>
      </c>
      <c r="E328" s="361">
        <v>0.27083333333333298</v>
      </c>
      <c r="F328" s="455" t="s">
        <v>2179</v>
      </c>
      <c r="G328" s="74" t="s">
        <v>507</v>
      </c>
      <c r="H328" s="53" t="s">
        <v>508</v>
      </c>
      <c r="I328" s="38"/>
      <c r="J328" s="52"/>
      <c r="K328" s="236">
        <v>2.2999999999999998</v>
      </c>
      <c r="L328" s="307" t="str">
        <f>IF(ISNUMBER(K328),PickLists!$S$2,PickLists!$S$9)</f>
        <v>V0</v>
      </c>
      <c r="M328" s="229">
        <v>103.2</v>
      </c>
      <c r="N328" s="285">
        <f>IF(Data!M328&gt;0,Data!M328*0.023,"")</f>
        <v>2.3736000000000002</v>
      </c>
      <c r="O328" s="307" t="str">
        <f>IF(ISTEXT($A328),PickLists!$S$2,PickLists!$S$9)</f>
        <v>V0</v>
      </c>
      <c r="P328" s="456">
        <v>4.95</v>
      </c>
      <c r="Q328" s="307" t="str">
        <f>IF(ISTEXT($A328),PickLists!$S$2,PickLists!$S$9)</f>
        <v>V0</v>
      </c>
      <c r="R328" s="229">
        <v>18.7</v>
      </c>
      <c r="S328" s="307" t="str">
        <f>IF(ISTEXT($A328),PickLists!$S$2,PickLists!$S$9)</f>
        <v>V0</v>
      </c>
      <c r="T328" s="389">
        <v>0.78200000000000003</v>
      </c>
      <c r="U328" s="307" t="str">
        <f>IF(ISNUMBER($T328),IF($T328&gt;$T$56,IF(OR(Bilanz!$BR328=PickLists!$S$6,Bilanz!$BX328=PickLists!$S$6),PickLists!$S$6,PickLists!$S$2),PickLists!$S$3),PickLists!$S$9)</f>
        <v>V0</v>
      </c>
      <c r="V328" s="388">
        <v>0.66029488105797918</v>
      </c>
      <c r="W328" s="307" t="str">
        <f>IF(ISNUMBER($V328),IF($V328&gt;$V$56,IF(OR(Bilanz!$BR328=PickLists!$S$6,Bilanz!$BX328=PickLists!$S$6),PickLists!$S$6,PickLists!$S$2),PickLists!$S$3),PickLists!$S$9)</f>
        <v>V0</v>
      </c>
      <c r="X328" s="389">
        <v>0.55207944868938807</v>
      </c>
      <c r="Y328" s="307" t="str">
        <f>IF(ISNUMBER($X328),IF($X328&gt;$X$56,IF(OR(Bilanz!$BR328=PickLists!$S$6,Bilanz!$BX328=PickLists!$S$6),PickLists!$S$6,PickLists!$S$2),PickLists!$S$3),PickLists!$S$9)</f>
        <v>V0</v>
      </c>
      <c r="Z328" s="388">
        <v>0.59</v>
      </c>
      <c r="AA328" s="307" t="str">
        <f>IF(ISNUMBER($Z328),IF($Z328&gt;$Z$56,IF(OR(Bilanz!$BR328=PickLists!$S$6,Bilanz!$BX328=PickLists!$S$6),PickLists!$S$6,PickLists!$S$2),PickLists!$S$3),PickLists!$S$9)</f>
        <v>V0</v>
      </c>
      <c r="AB328" s="389">
        <v>0.87197317478795944</v>
      </c>
      <c r="AC328" s="307" t="str">
        <f>IF(ISNUMBER($AB328),IF($AB328&gt;$AB$56,IF(OR(Bilanz!$BR328=PickLists!$S$6,Bilanz!$BX328=PickLists!$S$6),PickLists!$S$6,PickLists!$S$2),PickLists!$S$3),PickLists!$S$9)</f>
        <v>V0</v>
      </c>
      <c r="AD328" s="388">
        <v>6.8000000000000005E-2</v>
      </c>
      <c r="AE328" s="307" t="str">
        <f>IF(ISNUMBER($AD328),IF($AD328&gt;$AD$56,IF(OR(Bilanz!$BR328=PickLists!$S$6,Bilanz!$BX328=PickLists!$S$6),PickLists!$S$6,PickLists!$S$2),PickLists!$S$3),PickLists!$S$9)</f>
        <v>V0</v>
      </c>
      <c r="AF328" s="389">
        <v>8.2000000000000003E-2</v>
      </c>
      <c r="AG328" s="307" t="str">
        <f>IF(ISNUMBER($AF328),IF($AF328&gt;$AF$56,IF(OR(Bilanz!$BR328=PickLists!$S$6,Bilanz!$BX328=PickLists!$S$6),PickLists!$S$6,PickLists!$S$2),PickLists!$S$3),PickLists!$S$9)</f>
        <v>V0</v>
      </c>
      <c r="AH328" s="388">
        <v>0.122</v>
      </c>
      <c r="AI328" s="307" t="str">
        <f>IF(ISNUMBER($AH328),IF($AH328&gt;$AH$56,IF(OR(Bilanz!$BR328=PickLists!$S$6,Bilanz!$BX328=PickLists!$S$6),PickLists!$S$6,PickLists!$S$2),PickLists!$S$3),PickLists!$S$9)</f>
        <v>V0</v>
      </c>
      <c r="AJ328" s="233"/>
      <c r="AK328" s="234"/>
      <c r="AL328" s="234"/>
      <c r="AM328" s="234"/>
      <c r="AN328" s="234"/>
      <c r="AO328" s="234"/>
    </row>
    <row r="329" spans="1:41" x14ac:dyDescent="0.2">
      <c r="A329" s="324"/>
      <c r="B329" s="360">
        <v>35337</v>
      </c>
      <c r="C329" s="361">
        <v>0.27083333333333298</v>
      </c>
      <c r="D329" s="360">
        <f t="shared" si="4"/>
        <v>35338</v>
      </c>
      <c r="E329" s="361">
        <v>0.27083333333333298</v>
      </c>
      <c r="F329" s="455" t="s">
        <v>2179</v>
      </c>
      <c r="G329" s="74" t="s">
        <v>440</v>
      </c>
      <c r="H329" s="53"/>
      <c r="I329" s="38"/>
      <c r="J329" s="52"/>
      <c r="K329" s="236"/>
      <c r="L329" s="307" t="str">
        <f>IF(ISNUMBER(K329),PickLists!$S$2,PickLists!$S$9)</f>
        <v>M1</v>
      </c>
      <c r="M329" s="229"/>
      <c r="N329" s="285" t="str">
        <f>IF(Data!M329&gt;0,Data!M329*0.023,"")</f>
        <v/>
      </c>
      <c r="O329" s="307" t="str">
        <f>IF(ISTEXT($A329),PickLists!$S$2,PickLists!$S$9)</f>
        <v>M1</v>
      </c>
      <c r="P329" s="456"/>
      <c r="Q329" s="307" t="str">
        <f>IF(ISTEXT($A329),PickLists!$S$2,PickLists!$S$9)</f>
        <v>M1</v>
      </c>
      <c r="R329" s="229"/>
      <c r="S329" s="307" t="str">
        <f>IF(ISTEXT($A329),PickLists!$S$2,PickLists!$S$9)</f>
        <v>M1</v>
      </c>
      <c r="T329" s="389"/>
      <c r="U329" s="307" t="str">
        <f>IF(ISNUMBER($T329),IF($T329&gt;$T$56,IF(OR(Bilanz!$BR329=PickLists!$S$6,Bilanz!$BX329=PickLists!$S$6),PickLists!$S$6,PickLists!$S$2),PickLists!$S$3),PickLists!$S$9)</f>
        <v>M1</v>
      </c>
      <c r="V329" s="388"/>
      <c r="W329" s="307" t="str">
        <f>IF(ISNUMBER($V329),IF($V329&gt;$V$56,IF(OR(Bilanz!$BR329=PickLists!$S$6,Bilanz!$BX329=PickLists!$S$6),PickLists!$S$6,PickLists!$S$2),PickLists!$S$3),PickLists!$S$9)</f>
        <v>M1</v>
      </c>
      <c r="X329" s="389"/>
      <c r="Y329" s="307" t="str">
        <f>IF(ISNUMBER($X329),IF($X329&gt;$X$56,IF(OR(Bilanz!$BR329=PickLists!$S$6,Bilanz!$BX329=PickLists!$S$6),PickLists!$S$6,PickLists!$S$2),PickLists!$S$3),PickLists!$S$9)</f>
        <v>M1</v>
      </c>
      <c r="Z329" s="388"/>
      <c r="AA329" s="307" t="str">
        <f>IF(ISNUMBER($Z329),IF($Z329&gt;$Z$56,IF(OR(Bilanz!$BR329=PickLists!$S$6,Bilanz!$BX329=PickLists!$S$6),PickLists!$S$6,PickLists!$S$2),PickLists!$S$3),PickLists!$S$9)</f>
        <v>M1</v>
      </c>
      <c r="AB329" s="389"/>
      <c r="AC329" s="307" t="str">
        <f>IF(ISNUMBER($AB329),IF($AB329&gt;$AB$56,IF(OR(Bilanz!$BR329=PickLists!$S$6,Bilanz!$BX329=PickLists!$S$6),PickLists!$S$6,PickLists!$S$2),PickLists!$S$3),PickLists!$S$9)</f>
        <v>M1</v>
      </c>
      <c r="AD329" s="388"/>
      <c r="AE329" s="307" t="str">
        <f>IF(ISNUMBER($AD329),IF($AD329&gt;$AD$56,IF(OR(Bilanz!$BR329=PickLists!$S$6,Bilanz!$BX329=PickLists!$S$6),PickLists!$S$6,PickLists!$S$2),PickLists!$S$3),PickLists!$S$9)</f>
        <v>M1</v>
      </c>
      <c r="AF329" s="389"/>
      <c r="AG329" s="307" t="str">
        <f>IF(ISNUMBER($AF329),IF($AF329&gt;$AF$56,IF(OR(Bilanz!$BR329=PickLists!$S$6,Bilanz!$BX329=PickLists!$S$6),PickLists!$S$6,PickLists!$S$2),PickLists!$S$3),PickLists!$S$9)</f>
        <v>M1</v>
      </c>
      <c r="AH329" s="388"/>
      <c r="AI329" s="307" t="str">
        <f>IF(ISNUMBER($AH329),IF($AH329&gt;$AH$56,IF(OR(Bilanz!$BR329=PickLists!$S$6,Bilanz!$BX329=PickLists!$S$6),PickLists!$S$6,PickLists!$S$2),PickLists!$S$3),PickLists!$S$9)</f>
        <v>M1</v>
      </c>
      <c r="AJ329" s="233"/>
      <c r="AK329" s="234"/>
      <c r="AL329" s="234"/>
      <c r="AM329" s="234"/>
      <c r="AN329" s="234"/>
      <c r="AO329" s="234"/>
    </row>
    <row r="330" spans="1:41" x14ac:dyDescent="0.2">
      <c r="A330" s="324"/>
      <c r="B330" s="360">
        <v>35338</v>
      </c>
      <c r="C330" s="361">
        <v>0.27083333333333298</v>
      </c>
      <c r="D330" s="360">
        <f t="shared" si="4"/>
        <v>35339</v>
      </c>
      <c r="E330" s="361">
        <v>0.27083333333333298</v>
      </c>
      <c r="F330" s="455" t="s">
        <v>2179</v>
      </c>
      <c r="G330" s="74" t="s">
        <v>440</v>
      </c>
      <c r="H330" s="53"/>
      <c r="I330" s="38"/>
      <c r="J330" s="52"/>
      <c r="K330" s="236"/>
      <c r="L330" s="307" t="str">
        <f>IF(ISNUMBER(K330),PickLists!$S$2,PickLists!$S$9)</f>
        <v>M1</v>
      </c>
      <c r="M330" s="229"/>
      <c r="N330" s="285" t="str">
        <f>IF(Data!M330&gt;0,Data!M330*0.023,"")</f>
        <v/>
      </c>
      <c r="O330" s="307" t="str">
        <f>IF(ISTEXT($A330),PickLists!$S$2,PickLists!$S$9)</f>
        <v>M1</v>
      </c>
      <c r="P330" s="456"/>
      <c r="Q330" s="307" t="str">
        <f>IF(ISTEXT($A330),PickLists!$S$2,PickLists!$S$9)</f>
        <v>M1</v>
      </c>
      <c r="R330" s="229"/>
      <c r="S330" s="307" t="str">
        <f>IF(ISTEXT($A330),PickLists!$S$2,PickLists!$S$9)</f>
        <v>M1</v>
      </c>
      <c r="T330" s="389"/>
      <c r="U330" s="307" t="str">
        <f>IF(ISNUMBER($T330),IF($T330&gt;$T$56,IF(OR(Bilanz!$BR330=PickLists!$S$6,Bilanz!$BX330=PickLists!$S$6),PickLists!$S$6,PickLists!$S$2),PickLists!$S$3),PickLists!$S$9)</f>
        <v>M1</v>
      </c>
      <c r="V330" s="388"/>
      <c r="W330" s="307" t="str">
        <f>IF(ISNUMBER($V330),IF($V330&gt;$V$56,IF(OR(Bilanz!$BR330=PickLists!$S$6,Bilanz!$BX330=PickLists!$S$6),PickLists!$S$6,PickLists!$S$2),PickLists!$S$3),PickLists!$S$9)</f>
        <v>M1</v>
      </c>
      <c r="X330" s="389"/>
      <c r="Y330" s="307" t="str">
        <f>IF(ISNUMBER($X330),IF($X330&gt;$X$56,IF(OR(Bilanz!$BR330=PickLists!$S$6,Bilanz!$BX330=PickLists!$S$6),PickLists!$S$6,PickLists!$S$2),PickLists!$S$3),PickLists!$S$9)</f>
        <v>M1</v>
      </c>
      <c r="Z330" s="388"/>
      <c r="AA330" s="307" t="str">
        <f>IF(ISNUMBER($Z330),IF($Z330&gt;$Z$56,IF(OR(Bilanz!$BR330=PickLists!$S$6,Bilanz!$BX330=PickLists!$S$6),PickLists!$S$6,PickLists!$S$2),PickLists!$S$3),PickLists!$S$9)</f>
        <v>M1</v>
      </c>
      <c r="AB330" s="389"/>
      <c r="AC330" s="307" t="str">
        <f>IF(ISNUMBER($AB330),IF($AB330&gt;$AB$56,IF(OR(Bilanz!$BR330=PickLists!$S$6,Bilanz!$BX330=PickLists!$S$6),PickLists!$S$6,PickLists!$S$2),PickLists!$S$3),PickLists!$S$9)</f>
        <v>M1</v>
      </c>
      <c r="AD330" s="388"/>
      <c r="AE330" s="307" t="str">
        <f>IF(ISNUMBER($AD330),IF($AD330&gt;$AD$56,IF(OR(Bilanz!$BR330=PickLists!$S$6,Bilanz!$BX330=PickLists!$S$6),PickLists!$S$6,PickLists!$S$2),PickLists!$S$3),PickLists!$S$9)</f>
        <v>M1</v>
      </c>
      <c r="AF330" s="389"/>
      <c r="AG330" s="307" t="str">
        <f>IF(ISNUMBER($AF330),IF($AF330&gt;$AF$56,IF(OR(Bilanz!$BR330=PickLists!$S$6,Bilanz!$BX330=PickLists!$S$6),PickLists!$S$6,PickLists!$S$2),PickLists!$S$3),PickLists!$S$9)</f>
        <v>M1</v>
      </c>
      <c r="AH330" s="388"/>
      <c r="AI330" s="307" t="str">
        <f>IF(ISNUMBER($AH330),IF($AH330&gt;$AH$56,IF(OR(Bilanz!$BR330=PickLists!$S$6,Bilanz!$BX330=PickLists!$S$6),PickLists!$S$6,PickLists!$S$2),PickLists!$S$3),PickLists!$S$9)</f>
        <v>M1</v>
      </c>
      <c r="AJ330" s="233"/>
      <c r="AK330" s="234"/>
      <c r="AL330" s="234"/>
      <c r="AM330" s="234"/>
      <c r="AN330" s="234"/>
      <c r="AO330" s="234"/>
    </row>
    <row r="331" spans="1:41" x14ac:dyDescent="0.2">
      <c r="A331" s="324" t="s">
        <v>1535</v>
      </c>
      <c r="B331" s="360">
        <v>35339</v>
      </c>
      <c r="C331" s="361">
        <v>0.27083333333333298</v>
      </c>
      <c r="D331" s="360">
        <f t="shared" si="4"/>
        <v>35340</v>
      </c>
      <c r="E331" s="361">
        <v>0.27083333333333298</v>
      </c>
      <c r="F331" s="455" t="s">
        <v>2179</v>
      </c>
      <c r="G331" s="74" t="s">
        <v>507</v>
      </c>
      <c r="H331" s="53" t="s">
        <v>508</v>
      </c>
      <c r="I331" s="38"/>
      <c r="J331" s="52"/>
      <c r="K331" s="236">
        <v>7</v>
      </c>
      <c r="L331" s="307" t="str">
        <f>IF(ISNUMBER(K331),PickLists!$S$2,PickLists!$S$9)</f>
        <v>V0</v>
      </c>
      <c r="M331" s="229">
        <v>287.10000000000002</v>
      </c>
      <c r="N331" s="285">
        <f>IF(Data!M331&gt;0,Data!M331*0.023,"")</f>
        <v>6.6033000000000008</v>
      </c>
      <c r="O331" s="307" t="str">
        <f>IF(ISTEXT($A331),PickLists!$S$2,PickLists!$S$9)</f>
        <v>V0</v>
      </c>
      <c r="P331" s="456">
        <v>4.6500000000000004</v>
      </c>
      <c r="Q331" s="307" t="str">
        <f>IF(ISTEXT($A331),PickLists!$S$2,PickLists!$S$9)</f>
        <v>V0</v>
      </c>
      <c r="R331" s="229">
        <v>14.7</v>
      </c>
      <c r="S331" s="307" t="str">
        <f>IF(ISTEXT($A331),PickLists!$S$2,PickLists!$S$9)</f>
        <v>V0</v>
      </c>
      <c r="T331" s="389">
        <v>9.8000000000000004E-2</v>
      </c>
      <c r="U331" s="307" t="str">
        <f>IF(ISNUMBER($T331),IF($T331&gt;$T$56,IF(OR(Bilanz!$BR331=PickLists!$S$6,Bilanz!$BX331=PickLists!$S$6),PickLists!$S$6,PickLists!$S$2),PickLists!$S$3),PickLists!$S$9)</f>
        <v>V0</v>
      </c>
      <c r="V331" s="388">
        <v>0.46353920490283046</v>
      </c>
      <c r="W331" s="307" t="str">
        <f>IF(ISNUMBER($V331),IF($V331&gt;$V$56,IF(OR(Bilanz!$BR331=PickLists!$S$6,Bilanz!$BX331=PickLists!$S$6),PickLists!$S$6,PickLists!$S$2),PickLists!$S$3),PickLists!$S$9)</f>
        <v>V0</v>
      </c>
      <c r="X331" s="389">
        <v>0.29406408361266684</v>
      </c>
      <c r="Y331" s="307" t="str">
        <f>IF(ISNUMBER($X331),IF($X331&gt;$X$56,IF(OR(Bilanz!$BR331=PickLists!$S$6,Bilanz!$BX331=PickLists!$S$6),PickLists!$S$6,PickLists!$S$2),PickLists!$S$3),PickLists!$S$9)</f>
        <v>V0</v>
      </c>
      <c r="Z331" s="388">
        <v>3.1E-2</v>
      </c>
      <c r="AA331" s="307" t="str">
        <f>IF(ISNUMBER($Z331),IF($Z331&gt;$Z$56,IF(OR(Bilanz!$BR331=PickLists!$S$6,Bilanz!$BX331=PickLists!$S$6),PickLists!$S$6,PickLists!$S$2),PickLists!$S$3),PickLists!$S$9)</f>
        <v>V0</v>
      </c>
      <c r="AB331" s="389">
        <v>0.29195183768501581</v>
      </c>
      <c r="AC331" s="307" t="str">
        <f>IF(ISNUMBER($AB331),IF($AB331&gt;$AB$56,IF(OR(Bilanz!$BR331=PickLists!$S$6,Bilanz!$BX331=PickLists!$S$6),PickLists!$S$6,PickLists!$S$2),PickLists!$S$3),PickLists!$S$9)</f>
        <v>V0</v>
      </c>
      <c r="AD331" s="388">
        <v>8.6999999999999994E-2</v>
      </c>
      <c r="AE331" s="307" t="str">
        <f>IF(ISNUMBER($AD331),IF($AD331&gt;$AD$56,IF(OR(Bilanz!$BR331=PickLists!$S$6,Bilanz!$BX331=PickLists!$S$6),PickLists!$S$6,PickLists!$S$2),PickLists!$S$3),PickLists!$S$9)</f>
        <v>V0</v>
      </c>
      <c r="AF331" s="389">
        <v>2.9000000000000001E-2</v>
      </c>
      <c r="AG331" s="307" t="str">
        <f>IF(ISNUMBER($AF331),IF($AF331&gt;$AF$56,IF(OR(Bilanz!$BR331=PickLists!$S$6,Bilanz!$BX331=PickLists!$S$6),PickLists!$S$6,PickLists!$S$2),PickLists!$S$3),PickLists!$S$9)</f>
        <v>V0</v>
      </c>
      <c r="AH331" s="388">
        <v>0.13800000000000001</v>
      </c>
      <c r="AI331" s="307" t="str">
        <f>IF(ISNUMBER($AH331),IF($AH331&gt;$AH$56,IF(OR(Bilanz!$BR331=PickLists!$S$6,Bilanz!$BX331=PickLists!$S$6),PickLists!$S$6,PickLists!$S$2),PickLists!$S$3),PickLists!$S$9)</f>
        <v>V0</v>
      </c>
      <c r="AJ331" s="233"/>
      <c r="AK331" s="234"/>
      <c r="AL331" s="234"/>
      <c r="AM331" s="234"/>
      <c r="AN331" s="234"/>
      <c r="AO331" s="234"/>
    </row>
    <row r="332" spans="1:41" x14ac:dyDescent="0.2">
      <c r="A332" s="324" t="s">
        <v>1536</v>
      </c>
      <c r="B332" s="360">
        <v>35340</v>
      </c>
      <c r="C332" s="361">
        <v>0.27083333333333298</v>
      </c>
      <c r="D332" s="360">
        <f t="shared" si="4"/>
        <v>35341</v>
      </c>
      <c r="E332" s="361">
        <v>0.27083333333333298</v>
      </c>
      <c r="F332" s="455" t="s">
        <v>2179</v>
      </c>
      <c r="G332" s="74" t="s">
        <v>507</v>
      </c>
      <c r="H332" s="53" t="s">
        <v>508</v>
      </c>
      <c r="I332" s="38"/>
      <c r="J332" s="52"/>
      <c r="K332" s="236">
        <v>11.5</v>
      </c>
      <c r="L332" s="307" t="str">
        <f>IF(ISNUMBER(K332),PickLists!$S$2,PickLists!$S$9)</f>
        <v>V0</v>
      </c>
      <c r="M332" s="229">
        <v>484.1</v>
      </c>
      <c r="N332" s="285">
        <f>IF(Data!M332&gt;0,Data!M332*0.023,"")</f>
        <v>11.1343</v>
      </c>
      <c r="O332" s="307" t="str">
        <f>IF(ISTEXT($A332),PickLists!$S$2,PickLists!$S$9)</f>
        <v>V0</v>
      </c>
      <c r="P332" s="456">
        <v>4.5999999999999996</v>
      </c>
      <c r="Q332" s="307" t="str">
        <f>IF(ISTEXT($A332),PickLists!$S$2,PickLists!$S$9)</f>
        <v>V0</v>
      </c>
      <c r="R332" s="229">
        <v>12.9</v>
      </c>
      <c r="S332" s="307" t="str">
        <f>IF(ISTEXT($A332),PickLists!$S$2,PickLists!$S$9)</f>
        <v>V0</v>
      </c>
      <c r="T332" s="389">
        <v>4.2000000000000003E-2</v>
      </c>
      <c r="U332" s="307" t="str">
        <f>IF(ISNUMBER($T332),IF($T332&gt;$T$56,IF(OR(Bilanz!$BR332=PickLists!$S$6,Bilanz!$BX332=PickLists!$S$6),PickLists!$S$6,PickLists!$S$2),PickLists!$S$3),PickLists!$S$9)</f>
        <v>V0</v>
      </c>
      <c r="V332" s="388">
        <v>0.26271739537134098</v>
      </c>
      <c r="W332" s="307" t="str">
        <f>IF(ISNUMBER($V332),IF($V332&gt;$V$56,IF(OR(Bilanz!$BR332=PickLists!$S$6,Bilanz!$BX332=PickLists!$S$6),PickLists!$S$6,PickLists!$S$2),PickLists!$S$3),PickLists!$S$9)</f>
        <v>V0</v>
      </c>
      <c r="X332" s="389">
        <v>0.26635997584893095</v>
      </c>
      <c r="Y332" s="307" t="str">
        <f>IF(ISNUMBER($X332),IF($X332&gt;$X$56,IF(OR(Bilanz!$BR332=PickLists!$S$6,Bilanz!$BX332=PickLists!$S$6),PickLists!$S$6,PickLists!$S$2),PickLists!$S$3),PickLists!$S$9)</f>
        <v>V0</v>
      </c>
      <c r="Z332" s="388">
        <v>7.0000000000000001E-3</v>
      </c>
      <c r="AA332" s="307" t="str">
        <f>IF(ISNUMBER($Z332),IF($Z332&gt;$Z$56,IF(OR(Bilanz!$BR332=PickLists!$S$6,Bilanz!$BX332=PickLists!$S$6),PickLists!$S$6,PickLists!$S$2),PickLists!$S$3),PickLists!$S$9)</f>
        <v>V0</v>
      </c>
      <c r="AB332" s="389">
        <v>5.9788009313154825E-2</v>
      </c>
      <c r="AC332" s="307" t="str">
        <f>IF(ISNUMBER($AB332),IF($AB332&gt;$AB$56,IF(OR(Bilanz!$BR332=PickLists!$S$6,Bilanz!$BX332=PickLists!$S$6),PickLists!$S$6,PickLists!$S$2),PickLists!$S$3),PickLists!$S$9)</f>
        <v>V0</v>
      </c>
      <c r="AD332" s="388">
        <v>4.3999999999999997E-2</v>
      </c>
      <c r="AE332" s="307" t="str">
        <f>IF(ISNUMBER($AD332),IF($AD332&gt;$AD$56,IF(OR(Bilanz!$BR332=PickLists!$S$6,Bilanz!$BX332=PickLists!$S$6),PickLists!$S$6,PickLists!$S$2),PickLists!$S$3),PickLists!$S$9)</f>
        <v>V0</v>
      </c>
      <c r="AF332" s="389">
        <v>1.0999999999999999E-2</v>
      </c>
      <c r="AG332" s="307" t="str">
        <f>IF(ISNUMBER($AF332),IF($AF332&gt;$AF$56,IF(OR(Bilanz!$BR332=PickLists!$S$6,Bilanz!$BX332=PickLists!$S$6),PickLists!$S$6,PickLists!$S$2),PickLists!$S$3),PickLists!$S$9)</f>
        <v>V0</v>
      </c>
      <c r="AH332" s="388">
        <v>4.8000000000000001E-2</v>
      </c>
      <c r="AI332" s="307" t="str">
        <f>IF(ISNUMBER($AH332),IF($AH332&gt;$AH$56,IF(OR(Bilanz!$BR332=PickLists!$S$6,Bilanz!$BX332=PickLists!$S$6),PickLists!$S$6,PickLists!$S$2),PickLists!$S$3),PickLists!$S$9)</f>
        <v>V0</v>
      </c>
      <c r="AJ332" s="233"/>
      <c r="AK332" s="234"/>
      <c r="AL332" s="234"/>
      <c r="AM332" s="234"/>
      <c r="AN332" s="234"/>
      <c r="AO332" s="234"/>
    </row>
    <row r="333" spans="1:41" x14ac:dyDescent="0.2">
      <c r="A333" s="324"/>
      <c r="B333" s="360">
        <v>35341</v>
      </c>
      <c r="C333" s="361">
        <v>0.27083333333333298</v>
      </c>
      <c r="D333" s="360">
        <f t="shared" si="4"/>
        <v>35342</v>
      </c>
      <c r="E333" s="361">
        <v>0.27083333333333298</v>
      </c>
      <c r="F333" s="455" t="s">
        <v>2179</v>
      </c>
      <c r="G333" s="74" t="s">
        <v>440</v>
      </c>
      <c r="H333" s="53"/>
      <c r="I333" s="38"/>
      <c r="J333" s="52"/>
      <c r="K333" s="236"/>
      <c r="L333" s="307" t="str">
        <f>IF(ISNUMBER(K333),PickLists!$S$2,PickLists!$S$9)</f>
        <v>M1</v>
      </c>
      <c r="M333" s="229"/>
      <c r="N333" s="285" t="str">
        <f>IF(Data!M333&gt;0,Data!M333*0.023,"")</f>
        <v/>
      </c>
      <c r="O333" s="307" t="str">
        <f>IF(ISTEXT($A333),PickLists!$S$2,PickLists!$S$9)</f>
        <v>M1</v>
      </c>
      <c r="P333" s="456"/>
      <c r="Q333" s="307" t="str">
        <f>IF(ISTEXT($A333),PickLists!$S$2,PickLists!$S$9)</f>
        <v>M1</v>
      </c>
      <c r="R333" s="229"/>
      <c r="S333" s="307" t="str">
        <f>IF(ISTEXT($A333),PickLists!$S$2,PickLists!$S$9)</f>
        <v>M1</v>
      </c>
      <c r="T333" s="389"/>
      <c r="U333" s="307" t="str">
        <f>IF(ISNUMBER($T333),IF($T333&gt;$T$56,IF(OR(Bilanz!$BR333=PickLists!$S$6,Bilanz!$BX333=PickLists!$S$6),PickLists!$S$6,PickLists!$S$2),PickLists!$S$3),PickLists!$S$9)</f>
        <v>M1</v>
      </c>
      <c r="V333" s="388"/>
      <c r="W333" s="307" t="str">
        <f>IF(ISNUMBER($V333),IF($V333&gt;$V$56,IF(OR(Bilanz!$BR333=PickLists!$S$6,Bilanz!$BX333=PickLists!$S$6),PickLists!$S$6,PickLists!$S$2),PickLists!$S$3),PickLists!$S$9)</f>
        <v>M1</v>
      </c>
      <c r="X333" s="389"/>
      <c r="Y333" s="307" t="str">
        <f>IF(ISNUMBER($X333),IF($X333&gt;$X$56,IF(OR(Bilanz!$BR333=PickLists!$S$6,Bilanz!$BX333=PickLists!$S$6),PickLists!$S$6,PickLists!$S$2),PickLists!$S$3),PickLists!$S$9)</f>
        <v>M1</v>
      </c>
      <c r="Z333" s="388"/>
      <c r="AA333" s="307" t="str">
        <f>IF(ISNUMBER($Z333),IF($Z333&gt;$Z$56,IF(OR(Bilanz!$BR333=PickLists!$S$6,Bilanz!$BX333=PickLists!$S$6),PickLists!$S$6,PickLists!$S$2),PickLists!$S$3),PickLists!$S$9)</f>
        <v>M1</v>
      </c>
      <c r="AB333" s="389"/>
      <c r="AC333" s="307" t="str">
        <f>IF(ISNUMBER($AB333),IF($AB333&gt;$AB$56,IF(OR(Bilanz!$BR333=PickLists!$S$6,Bilanz!$BX333=PickLists!$S$6),PickLists!$S$6,PickLists!$S$2),PickLists!$S$3),PickLists!$S$9)</f>
        <v>M1</v>
      </c>
      <c r="AD333" s="388"/>
      <c r="AE333" s="307" t="str">
        <f>IF(ISNUMBER($AD333),IF($AD333&gt;$AD$56,IF(OR(Bilanz!$BR333=PickLists!$S$6,Bilanz!$BX333=PickLists!$S$6),PickLists!$S$6,PickLists!$S$2),PickLists!$S$3),PickLists!$S$9)</f>
        <v>M1</v>
      </c>
      <c r="AF333" s="389"/>
      <c r="AG333" s="307" t="str">
        <f>IF(ISNUMBER($AF333),IF($AF333&gt;$AF$56,IF(OR(Bilanz!$BR333=PickLists!$S$6,Bilanz!$BX333=PickLists!$S$6),PickLists!$S$6,PickLists!$S$2),PickLists!$S$3),PickLists!$S$9)</f>
        <v>M1</v>
      </c>
      <c r="AH333" s="388"/>
      <c r="AI333" s="307" t="str">
        <f>IF(ISNUMBER($AH333),IF($AH333&gt;$AH$56,IF(OR(Bilanz!$BR333=PickLists!$S$6,Bilanz!$BX333=PickLists!$S$6),PickLists!$S$6,PickLists!$S$2),PickLists!$S$3),PickLists!$S$9)</f>
        <v>M1</v>
      </c>
      <c r="AJ333" s="233"/>
      <c r="AK333" s="234"/>
      <c r="AL333" s="234"/>
      <c r="AM333" s="234"/>
      <c r="AN333" s="234"/>
      <c r="AO333" s="234"/>
    </row>
    <row r="334" spans="1:41" x14ac:dyDescent="0.2">
      <c r="A334" s="324"/>
      <c r="B334" s="360">
        <v>35342</v>
      </c>
      <c r="C334" s="361">
        <v>0.27083333333333298</v>
      </c>
      <c r="D334" s="360">
        <f t="shared" si="4"/>
        <v>35343</v>
      </c>
      <c r="E334" s="361">
        <v>0.27083333333333298</v>
      </c>
      <c r="F334" s="455" t="s">
        <v>2179</v>
      </c>
      <c r="G334" s="74" t="s">
        <v>440</v>
      </c>
      <c r="H334" s="53"/>
      <c r="I334" s="38"/>
      <c r="J334" s="52"/>
      <c r="K334" s="236"/>
      <c r="L334" s="307" t="str">
        <f>IF(ISNUMBER(K334),PickLists!$S$2,PickLists!$S$9)</f>
        <v>M1</v>
      </c>
      <c r="M334" s="229"/>
      <c r="N334" s="285" t="str">
        <f>IF(Data!M334&gt;0,Data!M334*0.023,"")</f>
        <v/>
      </c>
      <c r="O334" s="307" t="str">
        <f>IF(ISTEXT($A334),PickLists!$S$2,PickLists!$S$9)</f>
        <v>M1</v>
      </c>
      <c r="P334" s="456"/>
      <c r="Q334" s="307" t="str">
        <f>IF(ISTEXT($A334),PickLists!$S$2,PickLists!$S$9)</f>
        <v>M1</v>
      </c>
      <c r="R334" s="229"/>
      <c r="S334" s="307" t="str">
        <f>IF(ISTEXT($A334),PickLists!$S$2,PickLists!$S$9)</f>
        <v>M1</v>
      </c>
      <c r="T334" s="389"/>
      <c r="U334" s="307" t="str">
        <f>IF(ISNUMBER($T334),IF($T334&gt;$T$56,IF(OR(Bilanz!$BR334=PickLists!$S$6,Bilanz!$BX334=PickLists!$S$6),PickLists!$S$6,PickLists!$S$2),PickLists!$S$3),PickLists!$S$9)</f>
        <v>M1</v>
      </c>
      <c r="V334" s="388"/>
      <c r="W334" s="307" t="str">
        <f>IF(ISNUMBER($V334),IF($V334&gt;$V$56,IF(OR(Bilanz!$BR334=PickLists!$S$6,Bilanz!$BX334=PickLists!$S$6),PickLists!$S$6,PickLists!$S$2),PickLists!$S$3),PickLists!$S$9)</f>
        <v>M1</v>
      </c>
      <c r="X334" s="389"/>
      <c r="Y334" s="307" t="str">
        <f>IF(ISNUMBER($X334),IF($X334&gt;$X$56,IF(OR(Bilanz!$BR334=PickLists!$S$6,Bilanz!$BX334=PickLists!$S$6),PickLists!$S$6,PickLists!$S$2),PickLists!$S$3),PickLists!$S$9)</f>
        <v>M1</v>
      </c>
      <c r="Z334" s="388"/>
      <c r="AA334" s="307" t="str">
        <f>IF(ISNUMBER($Z334),IF($Z334&gt;$Z$56,IF(OR(Bilanz!$BR334=PickLists!$S$6,Bilanz!$BX334=PickLists!$S$6),PickLists!$S$6,PickLists!$S$2),PickLists!$S$3),PickLists!$S$9)</f>
        <v>M1</v>
      </c>
      <c r="AB334" s="389"/>
      <c r="AC334" s="307" t="str">
        <f>IF(ISNUMBER($AB334),IF($AB334&gt;$AB$56,IF(OR(Bilanz!$BR334=PickLists!$S$6,Bilanz!$BX334=PickLists!$S$6),PickLists!$S$6,PickLists!$S$2),PickLists!$S$3),PickLists!$S$9)</f>
        <v>M1</v>
      </c>
      <c r="AD334" s="388"/>
      <c r="AE334" s="307" t="str">
        <f>IF(ISNUMBER($AD334),IF($AD334&gt;$AD$56,IF(OR(Bilanz!$BR334=PickLists!$S$6,Bilanz!$BX334=PickLists!$S$6),PickLists!$S$6,PickLists!$S$2),PickLists!$S$3),PickLists!$S$9)</f>
        <v>M1</v>
      </c>
      <c r="AF334" s="389"/>
      <c r="AG334" s="307" t="str">
        <f>IF(ISNUMBER($AF334),IF($AF334&gt;$AF$56,IF(OR(Bilanz!$BR334=PickLists!$S$6,Bilanz!$BX334=PickLists!$S$6),PickLists!$S$6,PickLists!$S$2),PickLists!$S$3),PickLists!$S$9)</f>
        <v>M1</v>
      </c>
      <c r="AH334" s="388"/>
      <c r="AI334" s="307" t="str">
        <f>IF(ISNUMBER($AH334),IF($AH334&gt;$AH$56,IF(OR(Bilanz!$BR334=PickLists!$S$6,Bilanz!$BX334=PickLists!$S$6),PickLists!$S$6,PickLists!$S$2),PickLists!$S$3),PickLists!$S$9)</f>
        <v>M1</v>
      </c>
      <c r="AJ334" s="233"/>
      <c r="AK334" s="234"/>
      <c r="AL334" s="234"/>
      <c r="AM334" s="234"/>
      <c r="AN334" s="234"/>
      <c r="AO334" s="234"/>
    </row>
    <row r="335" spans="1:41" x14ac:dyDescent="0.2">
      <c r="A335" s="324" t="s">
        <v>1537</v>
      </c>
      <c r="B335" s="360">
        <v>35343</v>
      </c>
      <c r="C335" s="361">
        <v>0.27083333333333298</v>
      </c>
      <c r="D335" s="360">
        <f t="shared" si="4"/>
        <v>35344</v>
      </c>
      <c r="E335" s="361">
        <v>0.27083333333333298</v>
      </c>
      <c r="F335" s="455" t="s">
        <v>2179</v>
      </c>
      <c r="G335" s="74" t="s">
        <v>507</v>
      </c>
      <c r="H335" s="53" t="s">
        <v>508</v>
      </c>
      <c r="I335" s="38"/>
      <c r="J335" s="52"/>
      <c r="K335" s="236">
        <v>2</v>
      </c>
      <c r="L335" s="307" t="str">
        <f>IF(ISNUMBER(K335),PickLists!$S$2,PickLists!$S$9)</f>
        <v>V0</v>
      </c>
      <c r="M335" s="229">
        <v>44.9</v>
      </c>
      <c r="N335" s="285">
        <f>IF(Data!M335&gt;0,Data!M335*0.023,"")</f>
        <v>1.0327</v>
      </c>
      <c r="O335" s="307" t="s">
        <v>116</v>
      </c>
      <c r="P335" s="456"/>
      <c r="Q335" s="307" t="s">
        <v>116</v>
      </c>
      <c r="R335" s="229"/>
      <c r="S335" s="307" t="s">
        <v>116</v>
      </c>
      <c r="T335" s="389"/>
      <c r="U335" s="307" t="str">
        <f>IF(ISNUMBER($T335),IF($T335&gt;$T$56,IF(OR(Bilanz!$BR335=PickLists!$S$6,Bilanz!$BX335=PickLists!$S$6),PickLists!$S$6,PickLists!$S$2),PickLists!$S$3),PickLists!$S$9)</f>
        <v>M1</v>
      </c>
      <c r="V335" s="388"/>
      <c r="W335" s="307" t="str">
        <f>IF(ISNUMBER($V335),IF($V335&gt;$V$56,IF(OR(Bilanz!$BR335=PickLists!$S$6,Bilanz!$BX335=PickLists!$S$6),PickLists!$S$6,PickLists!$S$2),PickLists!$S$3),PickLists!$S$9)</f>
        <v>M1</v>
      </c>
      <c r="X335" s="389"/>
      <c r="Y335" s="307" t="str">
        <f>IF(ISNUMBER($X335),IF($X335&gt;$X$56,IF(OR(Bilanz!$BR335=PickLists!$S$6,Bilanz!$BX335=PickLists!$S$6),PickLists!$S$6,PickLists!$S$2),PickLists!$S$3),PickLists!$S$9)</f>
        <v>M1</v>
      </c>
      <c r="Z335" s="388"/>
      <c r="AA335" s="307" t="str">
        <f>IF(ISNUMBER($Z335),IF($Z335&gt;$Z$56,IF(OR(Bilanz!$BR335=PickLists!$S$6,Bilanz!$BX335=PickLists!$S$6),PickLists!$S$6,PickLists!$S$2),PickLists!$S$3),PickLists!$S$9)</f>
        <v>M1</v>
      </c>
      <c r="AB335" s="389"/>
      <c r="AC335" s="307" t="str">
        <f>IF(ISNUMBER($AB335),IF($AB335&gt;$AB$56,IF(OR(Bilanz!$BR335=PickLists!$S$6,Bilanz!$BX335=PickLists!$S$6),PickLists!$S$6,PickLists!$S$2),PickLists!$S$3),PickLists!$S$9)</f>
        <v>M1</v>
      </c>
      <c r="AD335" s="388"/>
      <c r="AE335" s="307" t="str">
        <f>IF(ISNUMBER($AD335),IF($AD335&gt;$AD$56,IF(OR(Bilanz!$BR335=PickLists!$S$6,Bilanz!$BX335=PickLists!$S$6),PickLists!$S$6,PickLists!$S$2),PickLists!$S$3),PickLists!$S$9)</f>
        <v>M1</v>
      </c>
      <c r="AF335" s="389"/>
      <c r="AG335" s="307" t="str">
        <f>IF(ISNUMBER($AF335),IF($AF335&gt;$AF$56,IF(OR(Bilanz!$BR335=PickLists!$S$6,Bilanz!$BX335=PickLists!$S$6),PickLists!$S$6,PickLists!$S$2),PickLists!$S$3),PickLists!$S$9)</f>
        <v>M1</v>
      </c>
      <c r="AH335" s="388"/>
      <c r="AI335" s="307" t="str">
        <f>IF(ISNUMBER($AH335),IF($AH335&gt;$AH$56,IF(OR(Bilanz!$BR335=PickLists!$S$6,Bilanz!$BX335=PickLists!$S$6),PickLists!$S$6,PickLists!$S$2),PickLists!$S$3),PickLists!$S$9)</f>
        <v>M1</v>
      </c>
      <c r="AJ335" s="233" t="s">
        <v>935</v>
      </c>
      <c r="AK335" s="234"/>
      <c r="AL335" s="234"/>
      <c r="AM335" s="234"/>
      <c r="AN335" s="234"/>
      <c r="AO335" s="234"/>
    </row>
    <row r="336" spans="1:41" x14ac:dyDescent="0.2">
      <c r="A336" s="324"/>
      <c r="B336" s="360">
        <v>35344</v>
      </c>
      <c r="C336" s="361">
        <v>0.27083333333333298</v>
      </c>
      <c r="D336" s="360">
        <f t="shared" si="4"/>
        <v>35345</v>
      </c>
      <c r="E336" s="361">
        <v>0.27083333333333298</v>
      </c>
      <c r="F336" s="455" t="s">
        <v>2179</v>
      </c>
      <c r="G336" s="74" t="s">
        <v>440</v>
      </c>
      <c r="H336" s="53"/>
      <c r="I336" s="38"/>
      <c r="J336" s="52"/>
      <c r="K336" s="236"/>
      <c r="L336" s="307" t="str">
        <f>IF(ISNUMBER(K336),PickLists!$S$2,PickLists!$S$9)</f>
        <v>M1</v>
      </c>
      <c r="M336" s="229"/>
      <c r="N336" s="285" t="str">
        <f>IF(Data!M336&gt;0,Data!M336*0.023,"")</f>
        <v/>
      </c>
      <c r="O336" s="307" t="str">
        <f>IF(ISTEXT($A336),PickLists!$S$2,PickLists!$S$9)</f>
        <v>M1</v>
      </c>
      <c r="P336" s="456"/>
      <c r="Q336" s="307" t="str">
        <f>IF(ISTEXT($A336),PickLists!$S$2,PickLists!$S$9)</f>
        <v>M1</v>
      </c>
      <c r="R336" s="229"/>
      <c r="S336" s="307" t="str">
        <f>IF(ISTEXT($A336),PickLists!$S$2,PickLists!$S$9)</f>
        <v>M1</v>
      </c>
      <c r="T336" s="389"/>
      <c r="U336" s="307" t="str">
        <f>IF(ISNUMBER($T336),IF($T336&gt;$T$56,IF(OR(Bilanz!$BR336=PickLists!$S$6,Bilanz!$BX336=PickLists!$S$6),PickLists!$S$6,PickLists!$S$2),PickLists!$S$3),PickLists!$S$9)</f>
        <v>M1</v>
      </c>
      <c r="V336" s="388"/>
      <c r="W336" s="307" t="str">
        <f>IF(ISNUMBER($V336),IF($V336&gt;$V$56,IF(OR(Bilanz!$BR336=PickLists!$S$6,Bilanz!$BX336=PickLists!$S$6),PickLists!$S$6,PickLists!$S$2),PickLists!$S$3),PickLists!$S$9)</f>
        <v>M1</v>
      </c>
      <c r="X336" s="389"/>
      <c r="Y336" s="307" t="str">
        <f>IF(ISNUMBER($X336),IF($X336&gt;$X$56,IF(OR(Bilanz!$BR336=PickLists!$S$6,Bilanz!$BX336=PickLists!$S$6),PickLists!$S$6,PickLists!$S$2),PickLists!$S$3),PickLists!$S$9)</f>
        <v>M1</v>
      </c>
      <c r="Z336" s="388"/>
      <c r="AA336" s="307" t="str">
        <f>IF(ISNUMBER($Z336),IF($Z336&gt;$Z$56,IF(OR(Bilanz!$BR336=PickLists!$S$6,Bilanz!$BX336=PickLists!$S$6),PickLists!$S$6,PickLists!$S$2),PickLists!$S$3),PickLists!$S$9)</f>
        <v>M1</v>
      </c>
      <c r="AB336" s="389"/>
      <c r="AC336" s="307" t="str">
        <f>IF(ISNUMBER($AB336),IF($AB336&gt;$AB$56,IF(OR(Bilanz!$BR336=PickLists!$S$6,Bilanz!$BX336=PickLists!$S$6),PickLists!$S$6,PickLists!$S$2),PickLists!$S$3),PickLists!$S$9)</f>
        <v>M1</v>
      </c>
      <c r="AD336" s="388"/>
      <c r="AE336" s="307" t="str">
        <f>IF(ISNUMBER($AD336),IF($AD336&gt;$AD$56,IF(OR(Bilanz!$BR336=PickLists!$S$6,Bilanz!$BX336=PickLists!$S$6),PickLists!$S$6,PickLists!$S$2),PickLists!$S$3),PickLists!$S$9)</f>
        <v>M1</v>
      </c>
      <c r="AF336" s="389"/>
      <c r="AG336" s="307" t="str">
        <f>IF(ISNUMBER($AF336),IF($AF336&gt;$AF$56,IF(OR(Bilanz!$BR336=PickLists!$S$6,Bilanz!$BX336=PickLists!$S$6),PickLists!$S$6,PickLists!$S$2),PickLists!$S$3),PickLists!$S$9)</f>
        <v>M1</v>
      </c>
      <c r="AH336" s="388"/>
      <c r="AI336" s="307" t="str">
        <f>IF(ISNUMBER($AH336),IF($AH336&gt;$AH$56,IF(OR(Bilanz!$BR336=PickLists!$S$6,Bilanz!$BX336=PickLists!$S$6),PickLists!$S$6,PickLists!$S$2),PickLists!$S$3),PickLists!$S$9)</f>
        <v>M1</v>
      </c>
      <c r="AJ336" s="233"/>
      <c r="AK336" s="234"/>
      <c r="AL336" s="234"/>
      <c r="AM336" s="234"/>
      <c r="AN336" s="234"/>
      <c r="AO336" s="234"/>
    </row>
    <row r="337" spans="1:41" x14ac:dyDescent="0.2">
      <c r="A337" s="324"/>
      <c r="B337" s="360">
        <v>35345</v>
      </c>
      <c r="C337" s="361">
        <v>0.27083333333333298</v>
      </c>
      <c r="D337" s="360">
        <f t="shared" si="4"/>
        <v>35346</v>
      </c>
      <c r="E337" s="361">
        <v>0.27083333333333298</v>
      </c>
      <c r="F337" s="455" t="s">
        <v>2179</v>
      </c>
      <c r="G337" s="74" t="s">
        <v>507</v>
      </c>
      <c r="H337" s="53" t="s">
        <v>657</v>
      </c>
      <c r="I337" s="38" t="s">
        <v>433</v>
      </c>
      <c r="J337" s="52"/>
      <c r="K337" s="236">
        <v>1.1000000000000001</v>
      </c>
      <c r="L337" s="307" t="str">
        <f>IF(ISNUMBER(K337),PickLists!$S$2,PickLists!$S$9)</f>
        <v>V0</v>
      </c>
      <c r="M337" s="229"/>
      <c r="N337" s="285" t="str">
        <f>IF(Data!M337&gt;0,Data!M337*0.023,"")</f>
        <v/>
      </c>
      <c r="O337" s="307" t="str">
        <f>IF(ISTEXT($A337),PickLists!$S$2,PickLists!$S$9)</f>
        <v>M1</v>
      </c>
      <c r="P337" s="456"/>
      <c r="Q337" s="307" t="str">
        <f>IF(ISTEXT($A337),PickLists!$S$2,PickLists!$S$9)</f>
        <v>M1</v>
      </c>
      <c r="R337" s="229"/>
      <c r="S337" s="307" t="str">
        <f>IF(ISTEXT($A337),PickLists!$S$2,PickLists!$S$9)</f>
        <v>M1</v>
      </c>
      <c r="T337" s="389"/>
      <c r="U337" s="307" t="str">
        <f>IF(ISNUMBER($T337),IF($T337&gt;$T$56,IF(OR(Bilanz!$BR337=PickLists!$S$6,Bilanz!$BX337=PickLists!$S$6),PickLists!$S$6,PickLists!$S$2),PickLists!$S$3),PickLists!$S$9)</f>
        <v>M1</v>
      </c>
      <c r="V337" s="388"/>
      <c r="W337" s="307" t="str">
        <f>IF(ISNUMBER($V337),IF($V337&gt;$V$56,IF(OR(Bilanz!$BR337=PickLists!$S$6,Bilanz!$BX337=PickLists!$S$6),PickLists!$S$6,PickLists!$S$2),PickLists!$S$3),PickLists!$S$9)</f>
        <v>M1</v>
      </c>
      <c r="X337" s="389"/>
      <c r="Y337" s="307" t="str">
        <f>IF(ISNUMBER($X337),IF($X337&gt;$X$56,IF(OR(Bilanz!$BR337=PickLists!$S$6,Bilanz!$BX337=PickLists!$S$6),PickLists!$S$6,PickLists!$S$2),PickLists!$S$3),PickLists!$S$9)</f>
        <v>M1</v>
      </c>
      <c r="Z337" s="388"/>
      <c r="AA337" s="307" t="str">
        <f>IF(ISNUMBER($Z337),IF($Z337&gt;$Z$56,IF(OR(Bilanz!$BR337=PickLists!$S$6,Bilanz!$BX337=PickLists!$S$6),PickLists!$S$6,PickLists!$S$2),PickLists!$S$3),PickLists!$S$9)</f>
        <v>M1</v>
      </c>
      <c r="AB337" s="389"/>
      <c r="AC337" s="307" t="str">
        <f>IF(ISNUMBER($AB337),IF($AB337&gt;$AB$56,IF(OR(Bilanz!$BR337=PickLists!$S$6,Bilanz!$BX337=PickLists!$S$6),PickLists!$S$6,PickLists!$S$2),PickLists!$S$3),PickLists!$S$9)</f>
        <v>M1</v>
      </c>
      <c r="AD337" s="388"/>
      <c r="AE337" s="307" t="str">
        <f>IF(ISNUMBER($AD337),IF($AD337&gt;$AD$56,IF(OR(Bilanz!$BR337=PickLists!$S$6,Bilanz!$BX337=PickLists!$S$6),PickLists!$S$6,PickLists!$S$2),PickLists!$S$3),PickLists!$S$9)</f>
        <v>M1</v>
      </c>
      <c r="AF337" s="389"/>
      <c r="AG337" s="307" t="str">
        <f>IF(ISNUMBER($AF337),IF($AF337&gt;$AF$56,IF(OR(Bilanz!$BR337=PickLists!$S$6,Bilanz!$BX337=PickLists!$S$6),PickLists!$S$6,PickLists!$S$2),PickLists!$S$3),PickLists!$S$9)</f>
        <v>M1</v>
      </c>
      <c r="AH337" s="388"/>
      <c r="AI337" s="307" t="str">
        <f>IF(ISNUMBER($AH337),IF($AH337&gt;$AH$56,IF(OR(Bilanz!$BR337=PickLists!$S$6,Bilanz!$BX337=PickLists!$S$6),PickLists!$S$6,PickLists!$S$2),PickLists!$S$3),PickLists!$S$9)</f>
        <v>M1</v>
      </c>
      <c r="AJ337" s="233" t="s">
        <v>1549</v>
      </c>
      <c r="AK337" s="234"/>
      <c r="AL337" s="234"/>
      <c r="AM337" s="234"/>
      <c r="AN337" s="234"/>
      <c r="AO337" s="234"/>
    </row>
    <row r="338" spans="1:41" x14ac:dyDescent="0.2">
      <c r="A338" s="324" t="s">
        <v>1537</v>
      </c>
      <c r="B338" s="360">
        <v>35346</v>
      </c>
      <c r="C338" s="361">
        <v>0.27083333333333298</v>
      </c>
      <c r="D338" s="360">
        <f t="shared" si="4"/>
        <v>35347</v>
      </c>
      <c r="E338" s="361">
        <v>0.27083333333333298</v>
      </c>
      <c r="F338" s="455" t="s">
        <v>2179</v>
      </c>
      <c r="G338" s="74" t="s">
        <v>507</v>
      </c>
      <c r="H338" s="53" t="s">
        <v>508</v>
      </c>
      <c r="I338" s="38"/>
      <c r="J338" s="52"/>
      <c r="K338" s="236">
        <v>0.4</v>
      </c>
      <c r="L338" s="307" t="str">
        <f>IF(ISNUMBER(K338),PickLists!$S$2,PickLists!$S$9)</f>
        <v>V0</v>
      </c>
      <c r="M338" s="229">
        <v>20.6</v>
      </c>
      <c r="N338" s="285">
        <f>IF(Data!M338&gt;0,Data!M338*0.023,"")</f>
        <v>0.4738</v>
      </c>
      <c r="O338" s="307" t="s">
        <v>116</v>
      </c>
      <c r="P338" s="456"/>
      <c r="Q338" s="307" t="s">
        <v>116</v>
      </c>
      <c r="R338" s="229"/>
      <c r="S338" s="307" t="s">
        <v>116</v>
      </c>
      <c r="T338" s="389"/>
      <c r="U338" s="307" t="str">
        <f>IF(ISNUMBER($T338),IF($T338&gt;$T$56,IF(OR(Bilanz!$BR338=PickLists!$S$6,Bilanz!$BX338=PickLists!$S$6),PickLists!$S$6,PickLists!$S$2),PickLists!$S$3),PickLists!$S$9)</f>
        <v>M1</v>
      </c>
      <c r="V338" s="388"/>
      <c r="W338" s="307" t="str">
        <f>IF(ISNUMBER($V338),IF($V338&gt;$V$56,IF(OR(Bilanz!$BR338=PickLists!$S$6,Bilanz!$BX338=PickLists!$S$6),PickLists!$S$6,PickLists!$S$2),PickLists!$S$3),PickLists!$S$9)</f>
        <v>M1</v>
      </c>
      <c r="X338" s="389"/>
      <c r="Y338" s="307" t="str">
        <f>IF(ISNUMBER($X338),IF($X338&gt;$X$56,IF(OR(Bilanz!$BR338=PickLists!$S$6,Bilanz!$BX338=PickLists!$S$6),PickLists!$S$6,PickLists!$S$2),PickLists!$S$3),PickLists!$S$9)</f>
        <v>M1</v>
      </c>
      <c r="Z338" s="388"/>
      <c r="AA338" s="307" t="str">
        <f>IF(ISNUMBER($Z338),IF($Z338&gt;$Z$56,IF(OR(Bilanz!$BR338=PickLists!$S$6,Bilanz!$BX338=PickLists!$S$6),PickLists!$S$6,PickLists!$S$2),PickLists!$S$3),PickLists!$S$9)</f>
        <v>M1</v>
      </c>
      <c r="AB338" s="389"/>
      <c r="AC338" s="307" t="str">
        <f>IF(ISNUMBER($AB338),IF($AB338&gt;$AB$56,IF(OR(Bilanz!$BR338=PickLists!$S$6,Bilanz!$BX338=PickLists!$S$6),PickLists!$S$6,PickLists!$S$2),PickLists!$S$3),PickLists!$S$9)</f>
        <v>M1</v>
      </c>
      <c r="AD338" s="388"/>
      <c r="AE338" s="307" t="str">
        <f>IF(ISNUMBER($AD338),IF($AD338&gt;$AD$56,IF(OR(Bilanz!$BR338=PickLists!$S$6,Bilanz!$BX338=PickLists!$S$6),PickLists!$S$6,PickLists!$S$2),PickLists!$S$3),PickLists!$S$9)</f>
        <v>M1</v>
      </c>
      <c r="AF338" s="389"/>
      <c r="AG338" s="307" t="str">
        <f>IF(ISNUMBER($AF338),IF($AF338&gt;$AF$56,IF(OR(Bilanz!$BR338=PickLists!$S$6,Bilanz!$BX338=PickLists!$S$6),PickLists!$S$6,PickLists!$S$2),PickLists!$S$3),PickLists!$S$9)</f>
        <v>M1</v>
      </c>
      <c r="AH338" s="388"/>
      <c r="AI338" s="307" t="str">
        <f>IF(ISNUMBER($AH338),IF($AH338&gt;$AH$56,IF(OR(Bilanz!$BR338=PickLists!$S$6,Bilanz!$BX338=PickLists!$S$6),PickLists!$S$6,PickLists!$S$2),PickLists!$S$3),PickLists!$S$9)</f>
        <v>M1</v>
      </c>
      <c r="AJ338" s="233" t="s">
        <v>936</v>
      </c>
      <c r="AK338" s="234"/>
      <c r="AL338" s="234"/>
      <c r="AM338" s="234"/>
      <c r="AN338" s="234"/>
      <c r="AO338" s="234"/>
    </row>
    <row r="339" spans="1:41" x14ac:dyDescent="0.2">
      <c r="A339" s="324" t="s">
        <v>1537</v>
      </c>
      <c r="B339" s="360">
        <v>35347</v>
      </c>
      <c r="C339" s="361">
        <v>0.27083333333333298</v>
      </c>
      <c r="D339" s="360">
        <f t="shared" si="4"/>
        <v>35348</v>
      </c>
      <c r="E339" s="361">
        <v>0.27083333333333298</v>
      </c>
      <c r="F339" s="455" t="s">
        <v>2179</v>
      </c>
      <c r="G339" s="74" t="s">
        <v>507</v>
      </c>
      <c r="H339" s="53" t="s">
        <v>450</v>
      </c>
      <c r="I339" s="38" t="s">
        <v>437</v>
      </c>
      <c r="J339" s="52"/>
      <c r="K339" s="236">
        <v>3.6</v>
      </c>
      <c r="L339" s="307" t="str">
        <f>IF(ISNUMBER(K339),PickLists!$S$2,PickLists!$S$9)</f>
        <v>V0</v>
      </c>
      <c r="M339" s="229">
        <v>147.19999999999999</v>
      </c>
      <c r="N339" s="285">
        <f>IF(Data!M339&gt;0,Data!M339*0.023,"")</f>
        <v>3.3855999999999997</v>
      </c>
      <c r="O339" s="307" t="s">
        <v>116</v>
      </c>
      <c r="P339" s="456">
        <v>3.95</v>
      </c>
      <c r="Q339" s="307" t="s">
        <v>116</v>
      </c>
      <c r="R339" s="229">
        <v>81.7</v>
      </c>
      <c r="S339" s="307" t="s">
        <v>116</v>
      </c>
      <c r="T339" s="389">
        <v>0.39600000000000002</v>
      </c>
      <c r="U339" s="307" t="s">
        <v>116</v>
      </c>
      <c r="V339" s="388">
        <v>2.1916458898475928</v>
      </c>
      <c r="W339" s="307" t="s">
        <v>116</v>
      </c>
      <c r="X339" s="389">
        <v>2.4349574233307658</v>
      </c>
      <c r="Y339" s="307" t="s">
        <v>116</v>
      </c>
      <c r="Z339" s="388">
        <v>0.23699999999999999</v>
      </c>
      <c r="AA339" s="307" t="s">
        <v>116</v>
      </c>
      <c r="AB339" s="389">
        <v>2.6889074837851323</v>
      </c>
      <c r="AC339" s="307" t="s">
        <v>116</v>
      </c>
      <c r="AD339" s="388">
        <v>0.26500000000000001</v>
      </c>
      <c r="AE339" s="307" t="s">
        <v>116</v>
      </c>
      <c r="AF339" s="389">
        <v>6.9000000000000006E-2</v>
      </c>
      <c r="AG339" s="307" t="s">
        <v>116</v>
      </c>
      <c r="AH339" s="388">
        <v>0.38600000000000001</v>
      </c>
      <c r="AI339" s="307" t="s">
        <v>116</v>
      </c>
      <c r="AJ339" s="233" t="s">
        <v>937</v>
      </c>
      <c r="AK339" s="234"/>
      <c r="AL339" s="234"/>
      <c r="AM339" s="234"/>
      <c r="AN339" s="234"/>
      <c r="AO339" s="234"/>
    </row>
    <row r="340" spans="1:41" x14ac:dyDescent="0.2">
      <c r="A340" s="324"/>
      <c r="B340" s="360">
        <v>35348</v>
      </c>
      <c r="C340" s="361">
        <v>0.27083333333333298</v>
      </c>
      <c r="D340" s="360">
        <f t="shared" si="4"/>
        <v>35349</v>
      </c>
      <c r="E340" s="361">
        <v>0.27083333333333298</v>
      </c>
      <c r="F340" s="455" t="s">
        <v>2179</v>
      </c>
      <c r="G340" s="74" t="s">
        <v>440</v>
      </c>
      <c r="H340" s="53"/>
      <c r="I340" s="38"/>
      <c r="J340" s="52"/>
      <c r="K340" s="236"/>
      <c r="L340" s="307" t="str">
        <f>IF(ISNUMBER(K340),PickLists!$S$2,PickLists!$S$9)</f>
        <v>M1</v>
      </c>
      <c r="M340" s="229"/>
      <c r="N340" s="285" t="str">
        <f>IF(Data!M340&gt;0,Data!M340*0.023,"")</f>
        <v/>
      </c>
      <c r="O340" s="307" t="str">
        <f>IF(ISTEXT($A340),PickLists!$S$2,PickLists!$S$9)</f>
        <v>M1</v>
      </c>
      <c r="P340" s="456"/>
      <c r="Q340" s="307" t="str">
        <f>IF(ISTEXT($A340),PickLists!$S$2,PickLists!$S$9)</f>
        <v>M1</v>
      </c>
      <c r="R340" s="229"/>
      <c r="S340" s="307" t="str">
        <f>IF(ISTEXT($A340),PickLists!$S$2,PickLists!$S$9)</f>
        <v>M1</v>
      </c>
      <c r="T340" s="389"/>
      <c r="U340" s="307" t="str">
        <f>IF(ISNUMBER($T340),IF($T340&gt;$T$56,IF(OR(Bilanz!$BR340=PickLists!$S$6,Bilanz!$BX340=PickLists!$S$6),PickLists!$S$6,PickLists!$S$2),PickLists!$S$3),PickLists!$S$9)</f>
        <v>M1</v>
      </c>
      <c r="V340" s="388"/>
      <c r="W340" s="307" t="str">
        <f>IF(ISNUMBER($V340),IF($V340&gt;$V$56,IF(OR(Bilanz!$BR340=PickLists!$S$6,Bilanz!$BX340=PickLists!$S$6),PickLists!$S$6,PickLists!$S$2),PickLists!$S$3),PickLists!$S$9)</f>
        <v>M1</v>
      </c>
      <c r="X340" s="389"/>
      <c r="Y340" s="307" t="str">
        <f>IF(ISNUMBER($X340),IF($X340&gt;$X$56,IF(OR(Bilanz!$BR340=PickLists!$S$6,Bilanz!$BX340=PickLists!$S$6),PickLists!$S$6,PickLists!$S$2),PickLists!$S$3),PickLists!$S$9)</f>
        <v>M1</v>
      </c>
      <c r="Z340" s="388"/>
      <c r="AA340" s="307" t="str">
        <f>IF(ISNUMBER($Z340),IF($Z340&gt;$Z$56,IF(OR(Bilanz!$BR340=PickLists!$S$6,Bilanz!$BX340=PickLists!$S$6),PickLists!$S$6,PickLists!$S$2),PickLists!$S$3),PickLists!$S$9)</f>
        <v>M1</v>
      </c>
      <c r="AB340" s="389"/>
      <c r="AC340" s="307" t="str">
        <f>IF(ISNUMBER($AB340),IF($AB340&gt;$AB$56,IF(OR(Bilanz!$BR340=PickLists!$S$6,Bilanz!$BX340=PickLists!$S$6),PickLists!$S$6,PickLists!$S$2),PickLists!$S$3),PickLists!$S$9)</f>
        <v>M1</v>
      </c>
      <c r="AD340" s="388"/>
      <c r="AE340" s="307" t="str">
        <f>IF(ISNUMBER($AD340),IF($AD340&gt;$AD$56,IF(OR(Bilanz!$BR340=PickLists!$S$6,Bilanz!$BX340=PickLists!$S$6),PickLists!$S$6,PickLists!$S$2),PickLists!$S$3),PickLists!$S$9)</f>
        <v>M1</v>
      </c>
      <c r="AF340" s="389"/>
      <c r="AG340" s="307" t="str">
        <f>IF(ISNUMBER($AF340),IF($AF340&gt;$AF$56,IF(OR(Bilanz!$BR340=PickLists!$S$6,Bilanz!$BX340=PickLists!$S$6),PickLists!$S$6,PickLists!$S$2),PickLists!$S$3),PickLists!$S$9)</f>
        <v>M1</v>
      </c>
      <c r="AH340" s="388"/>
      <c r="AI340" s="307" t="str">
        <f>IF(ISNUMBER($AH340),IF($AH340&gt;$AH$56,IF(OR(Bilanz!$BR340=PickLists!$S$6,Bilanz!$BX340=PickLists!$S$6),PickLists!$S$6,PickLists!$S$2),PickLists!$S$3),PickLists!$S$9)</f>
        <v>M1</v>
      </c>
      <c r="AJ340" s="233"/>
      <c r="AK340" s="234"/>
      <c r="AL340" s="234"/>
      <c r="AM340" s="234"/>
      <c r="AN340" s="234"/>
      <c r="AO340" s="234"/>
    </row>
    <row r="341" spans="1:41" x14ac:dyDescent="0.2">
      <c r="A341" s="324"/>
      <c r="B341" s="360">
        <v>35349</v>
      </c>
      <c r="C341" s="361">
        <v>0.27083333333333298</v>
      </c>
      <c r="D341" s="360">
        <f t="shared" si="4"/>
        <v>35350</v>
      </c>
      <c r="E341" s="361">
        <v>0.27083333333333298</v>
      </c>
      <c r="F341" s="455" t="s">
        <v>2179</v>
      </c>
      <c r="G341" s="74" t="s">
        <v>440</v>
      </c>
      <c r="H341" s="53"/>
      <c r="I341" s="38"/>
      <c r="J341" s="52"/>
      <c r="K341" s="236"/>
      <c r="L341" s="307" t="str">
        <f>IF(ISNUMBER(K341),PickLists!$S$2,PickLists!$S$9)</f>
        <v>M1</v>
      </c>
      <c r="M341" s="229"/>
      <c r="N341" s="285" t="str">
        <f>IF(Data!M341&gt;0,Data!M341*0.023,"")</f>
        <v/>
      </c>
      <c r="O341" s="307" t="str">
        <f>IF(ISTEXT($A341),PickLists!$S$2,PickLists!$S$9)</f>
        <v>M1</v>
      </c>
      <c r="P341" s="456"/>
      <c r="Q341" s="307" t="str">
        <f>IF(ISTEXT($A341),PickLists!$S$2,PickLists!$S$9)</f>
        <v>M1</v>
      </c>
      <c r="R341" s="229"/>
      <c r="S341" s="307" t="str">
        <f>IF(ISTEXT($A341),PickLists!$S$2,PickLists!$S$9)</f>
        <v>M1</v>
      </c>
      <c r="T341" s="389"/>
      <c r="U341" s="307" t="str">
        <f>IF(ISNUMBER($T341),IF($T341&gt;$T$56,IF(OR(Bilanz!$BR341=PickLists!$S$6,Bilanz!$BX341=PickLists!$S$6),PickLists!$S$6,PickLists!$S$2),PickLists!$S$3),PickLists!$S$9)</f>
        <v>M1</v>
      </c>
      <c r="V341" s="388"/>
      <c r="W341" s="307" t="str">
        <f>IF(ISNUMBER($V341),IF($V341&gt;$V$56,IF(OR(Bilanz!$BR341=PickLists!$S$6,Bilanz!$BX341=PickLists!$S$6),PickLists!$S$6,PickLists!$S$2),PickLists!$S$3),PickLists!$S$9)</f>
        <v>M1</v>
      </c>
      <c r="X341" s="389"/>
      <c r="Y341" s="307" t="str">
        <f>IF(ISNUMBER($X341),IF($X341&gt;$X$56,IF(OR(Bilanz!$BR341=PickLists!$S$6,Bilanz!$BX341=PickLists!$S$6),PickLists!$S$6,PickLists!$S$2),PickLists!$S$3),PickLists!$S$9)</f>
        <v>M1</v>
      </c>
      <c r="Z341" s="388"/>
      <c r="AA341" s="307" t="str">
        <f>IF(ISNUMBER($Z341),IF($Z341&gt;$Z$56,IF(OR(Bilanz!$BR341=PickLists!$S$6,Bilanz!$BX341=PickLists!$S$6),PickLists!$S$6,PickLists!$S$2),PickLists!$S$3),PickLists!$S$9)</f>
        <v>M1</v>
      </c>
      <c r="AB341" s="389"/>
      <c r="AC341" s="307" t="str">
        <f>IF(ISNUMBER($AB341),IF($AB341&gt;$AB$56,IF(OR(Bilanz!$BR341=PickLists!$S$6,Bilanz!$BX341=PickLists!$S$6),PickLists!$S$6,PickLists!$S$2),PickLists!$S$3),PickLists!$S$9)</f>
        <v>M1</v>
      </c>
      <c r="AD341" s="388"/>
      <c r="AE341" s="307" t="str">
        <f>IF(ISNUMBER($AD341),IF($AD341&gt;$AD$56,IF(OR(Bilanz!$BR341=PickLists!$S$6,Bilanz!$BX341=PickLists!$S$6),PickLists!$S$6,PickLists!$S$2),PickLists!$S$3),PickLists!$S$9)</f>
        <v>M1</v>
      </c>
      <c r="AF341" s="389"/>
      <c r="AG341" s="307" t="str">
        <f>IF(ISNUMBER($AF341),IF($AF341&gt;$AF$56,IF(OR(Bilanz!$BR341=PickLists!$S$6,Bilanz!$BX341=PickLists!$S$6),PickLists!$S$6,PickLists!$S$2),PickLists!$S$3),PickLists!$S$9)</f>
        <v>M1</v>
      </c>
      <c r="AH341" s="388"/>
      <c r="AI341" s="307" t="str">
        <f>IF(ISNUMBER($AH341),IF($AH341&gt;$AH$56,IF(OR(Bilanz!$BR341=PickLists!$S$6,Bilanz!$BX341=PickLists!$S$6),PickLists!$S$6,PickLists!$S$2),PickLists!$S$3),PickLists!$S$9)</f>
        <v>M1</v>
      </c>
      <c r="AJ341" s="233"/>
      <c r="AK341" s="234"/>
      <c r="AL341" s="234"/>
      <c r="AM341" s="234"/>
      <c r="AN341" s="234"/>
      <c r="AO341" s="234"/>
    </row>
    <row r="342" spans="1:41" x14ac:dyDescent="0.2">
      <c r="A342" s="324"/>
      <c r="B342" s="360">
        <v>35350</v>
      </c>
      <c r="C342" s="361">
        <v>0.27083333333333298</v>
      </c>
      <c r="D342" s="360">
        <f t="shared" si="4"/>
        <v>35351</v>
      </c>
      <c r="E342" s="361">
        <v>0.27083333333333298</v>
      </c>
      <c r="F342" s="455" t="s">
        <v>2179</v>
      </c>
      <c r="G342" s="74" t="s">
        <v>440</v>
      </c>
      <c r="H342" s="53"/>
      <c r="I342" s="38"/>
      <c r="J342" s="52"/>
      <c r="K342" s="236"/>
      <c r="L342" s="307" t="str">
        <f>IF(ISNUMBER(K342),PickLists!$S$2,PickLists!$S$9)</f>
        <v>M1</v>
      </c>
      <c r="M342" s="229"/>
      <c r="N342" s="285" t="str">
        <f>IF(Data!M342&gt;0,Data!M342*0.023,"")</f>
        <v/>
      </c>
      <c r="O342" s="307" t="str">
        <f>IF(ISTEXT($A342),PickLists!$S$2,PickLists!$S$9)</f>
        <v>M1</v>
      </c>
      <c r="P342" s="456"/>
      <c r="Q342" s="307" t="str">
        <f>IF(ISTEXT($A342),PickLists!$S$2,PickLists!$S$9)</f>
        <v>M1</v>
      </c>
      <c r="R342" s="229"/>
      <c r="S342" s="307" t="str">
        <f>IF(ISTEXT($A342),PickLists!$S$2,PickLists!$S$9)</f>
        <v>M1</v>
      </c>
      <c r="T342" s="389"/>
      <c r="U342" s="307" t="str">
        <f>IF(ISNUMBER($T342),IF($T342&gt;$T$56,IF(OR(Bilanz!$BR342=PickLists!$S$6,Bilanz!$BX342=PickLists!$S$6),PickLists!$S$6,PickLists!$S$2),PickLists!$S$3),PickLists!$S$9)</f>
        <v>M1</v>
      </c>
      <c r="V342" s="388"/>
      <c r="W342" s="307" t="str">
        <f>IF(ISNUMBER($V342),IF($V342&gt;$V$56,IF(OR(Bilanz!$BR342=PickLists!$S$6,Bilanz!$BX342=PickLists!$S$6),PickLists!$S$6,PickLists!$S$2),PickLists!$S$3),PickLists!$S$9)</f>
        <v>M1</v>
      </c>
      <c r="X342" s="389"/>
      <c r="Y342" s="307" t="str">
        <f>IF(ISNUMBER($X342),IF($X342&gt;$X$56,IF(OR(Bilanz!$BR342=PickLists!$S$6,Bilanz!$BX342=PickLists!$S$6),PickLists!$S$6,PickLists!$S$2),PickLists!$S$3),PickLists!$S$9)</f>
        <v>M1</v>
      </c>
      <c r="Z342" s="388"/>
      <c r="AA342" s="307" t="str">
        <f>IF(ISNUMBER($Z342),IF($Z342&gt;$Z$56,IF(OR(Bilanz!$BR342=PickLists!$S$6,Bilanz!$BX342=PickLists!$S$6),PickLists!$S$6,PickLists!$S$2),PickLists!$S$3),PickLists!$S$9)</f>
        <v>M1</v>
      </c>
      <c r="AB342" s="389"/>
      <c r="AC342" s="307" t="str">
        <f>IF(ISNUMBER($AB342),IF($AB342&gt;$AB$56,IF(OR(Bilanz!$BR342=PickLists!$S$6,Bilanz!$BX342=PickLists!$S$6),PickLists!$S$6,PickLists!$S$2),PickLists!$S$3),PickLists!$S$9)</f>
        <v>M1</v>
      </c>
      <c r="AD342" s="388"/>
      <c r="AE342" s="307" t="str">
        <f>IF(ISNUMBER($AD342),IF($AD342&gt;$AD$56,IF(OR(Bilanz!$BR342=PickLists!$S$6,Bilanz!$BX342=PickLists!$S$6),PickLists!$S$6,PickLists!$S$2),PickLists!$S$3),PickLists!$S$9)</f>
        <v>M1</v>
      </c>
      <c r="AF342" s="389"/>
      <c r="AG342" s="307" t="str">
        <f>IF(ISNUMBER($AF342),IF($AF342&gt;$AF$56,IF(OR(Bilanz!$BR342=PickLists!$S$6,Bilanz!$BX342=PickLists!$S$6),PickLists!$S$6,PickLists!$S$2),PickLists!$S$3),PickLists!$S$9)</f>
        <v>M1</v>
      </c>
      <c r="AH342" s="388"/>
      <c r="AI342" s="307" t="str">
        <f>IF(ISNUMBER($AH342),IF($AH342&gt;$AH$56,IF(OR(Bilanz!$BR342=PickLists!$S$6,Bilanz!$BX342=PickLists!$S$6),PickLists!$S$6,PickLists!$S$2),PickLists!$S$3),PickLists!$S$9)</f>
        <v>M1</v>
      </c>
      <c r="AJ342" s="233"/>
      <c r="AK342" s="234"/>
      <c r="AL342" s="234"/>
      <c r="AM342" s="234"/>
      <c r="AN342" s="234"/>
      <c r="AO342" s="234"/>
    </row>
    <row r="343" spans="1:41" x14ac:dyDescent="0.2">
      <c r="A343" s="324"/>
      <c r="B343" s="360">
        <v>35351</v>
      </c>
      <c r="C343" s="361">
        <v>0.27083333333333298</v>
      </c>
      <c r="D343" s="360">
        <f t="shared" si="4"/>
        <v>35352</v>
      </c>
      <c r="E343" s="361">
        <v>0.27083333333333298</v>
      </c>
      <c r="F343" s="455" t="s">
        <v>2179</v>
      </c>
      <c r="G343" s="74" t="s">
        <v>440</v>
      </c>
      <c r="H343" s="53"/>
      <c r="I343" s="38"/>
      <c r="J343" s="52"/>
      <c r="K343" s="236"/>
      <c r="L343" s="307" t="str">
        <f>IF(ISNUMBER(K343),PickLists!$S$2,PickLists!$S$9)</f>
        <v>M1</v>
      </c>
      <c r="M343" s="229"/>
      <c r="N343" s="285" t="str">
        <f>IF(Data!M343&gt;0,Data!M343*0.023,"")</f>
        <v/>
      </c>
      <c r="O343" s="307" t="str">
        <f>IF(ISTEXT($A343),PickLists!$S$2,PickLists!$S$9)</f>
        <v>M1</v>
      </c>
      <c r="P343" s="456"/>
      <c r="Q343" s="307" t="str">
        <f>IF(ISTEXT($A343),PickLists!$S$2,PickLists!$S$9)</f>
        <v>M1</v>
      </c>
      <c r="R343" s="229"/>
      <c r="S343" s="307" t="str">
        <f>IF(ISTEXT($A343),PickLists!$S$2,PickLists!$S$9)</f>
        <v>M1</v>
      </c>
      <c r="T343" s="389"/>
      <c r="U343" s="307" t="str">
        <f>IF(ISNUMBER($T343),IF($T343&gt;$T$56,IF(OR(Bilanz!$BR343=PickLists!$S$6,Bilanz!$BX343=PickLists!$S$6),PickLists!$S$6,PickLists!$S$2),PickLists!$S$3),PickLists!$S$9)</f>
        <v>M1</v>
      </c>
      <c r="V343" s="388"/>
      <c r="W343" s="307" t="str">
        <f>IF(ISNUMBER($V343),IF($V343&gt;$V$56,IF(OR(Bilanz!$BR343=PickLists!$S$6,Bilanz!$BX343=PickLists!$S$6),PickLists!$S$6,PickLists!$S$2),PickLists!$S$3),PickLists!$S$9)</f>
        <v>M1</v>
      </c>
      <c r="X343" s="389"/>
      <c r="Y343" s="307" t="str">
        <f>IF(ISNUMBER($X343),IF($X343&gt;$X$56,IF(OR(Bilanz!$BR343=PickLists!$S$6,Bilanz!$BX343=PickLists!$S$6),PickLists!$S$6,PickLists!$S$2),PickLists!$S$3),PickLists!$S$9)</f>
        <v>M1</v>
      </c>
      <c r="Z343" s="388"/>
      <c r="AA343" s="307" t="str">
        <f>IF(ISNUMBER($Z343),IF($Z343&gt;$Z$56,IF(OR(Bilanz!$BR343=PickLists!$S$6,Bilanz!$BX343=PickLists!$S$6),PickLists!$S$6,PickLists!$S$2),PickLists!$S$3),PickLists!$S$9)</f>
        <v>M1</v>
      </c>
      <c r="AB343" s="389"/>
      <c r="AC343" s="307" t="str">
        <f>IF(ISNUMBER($AB343),IF($AB343&gt;$AB$56,IF(OR(Bilanz!$BR343=PickLists!$S$6,Bilanz!$BX343=PickLists!$S$6),PickLists!$S$6,PickLists!$S$2),PickLists!$S$3),PickLists!$S$9)</f>
        <v>M1</v>
      </c>
      <c r="AD343" s="388"/>
      <c r="AE343" s="307" t="str">
        <f>IF(ISNUMBER($AD343),IF($AD343&gt;$AD$56,IF(OR(Bilanz!$BR343=PickLists!$S$6,Bilanz!$BX343=PickLists!$S$6),PickLists!$S$6,PickLists!$S$2),PickLists!$S$3),PickLists!$S$9)</f>
        <v>M1</v>
      </c>
      <c r="AF343" s="389"/>
      <c r="AG343" s="307" t="str">
        <f>IF(ISNUMBER($AF343),IF($AF343&gt;$AF$56,IF(OR(Bilanz!$BR343=PickLists!$S$6,Bilanz!$BX343=PickLists!$S$6),PickLists!$S$6,PickLists!$S$2),PickLists!$S$3),PickLists!$S$9)</f>
        <v>M1</v>
      </c>
      <c r="AH343" s="388"/>
      <c r="AI343" s="307" t="str">
        <f>IF(ISNUMBER($AH343),IF($AH343&gt;$AH$56,IF(OR(Bilanz!$BR343=PickLists!$S$6,Bilanz!$BX343=PickLists!$S$6),PickLists!$S$6,PickLists!$S$2),PickLists!$S$3),PickLists!$S$9)</f>
        <v>M1</v>
      </c>
      <c r="AJ343" s="233"/>
      <c r="AK343" s="234"/>
      <c r="AL343" s="234"/>
      <c r="AM343" s="234"/>
      <c r="AN343" s="234"/>
      <c r="AO343" s="234"/>
    </row>
    <row r="344" spans="1:41" x14ac:dyDescent="0.2">
      <c r="A344" s="324"/>
      <c r="B344" s="360">
        <v>35352</v>
      </c>
      <c r="C344" s="361">
        <v>0.27083333333333298</v>
      </c>
      <c r="D344" s="360">
        <f t="shared" si="4"/>
        <v>35353</v>
      </c>
      <c r="E344" s="361">
        <v>0.27083333333333298</v>
      </c>
      <c r="F344" s="455" t="s">
        <v>2179</v>
      </c>
      <c r="G344" s="74" t="s">
        <v>440</v>
      </c>
      <c r="H344" s="53"/>
      <c r="I344" s="38"/>
      <c r="J344" s="52"/>
      <c r="K344" s="236"/>
      <c r="L344" s="307" t="str">
        <f>IF(ISNUMBER(K344),PickLists!$S$2,PickLists!$S$9)</f>
        <v>M1</v>
      </c>
      <c r="M344" s="229"/>
      <c r="N344" s="285" t="str">
        <f>IF(Data!M344&gt;0,Data!M344*0.023,"")</f>
        <v/>
      </c>
      <c r="O344" s="307" t="str">
        <f>IF(ISTEXT($A344),PickLists!$S$2,PickLists!$S$9)</f>
        <v>M1</v>
      </c>
      <c r="P344" s="456"/>
      <c r="Q344" s="307" t="str">
        <f>IF(ISTEXT($A344),PickLists!$S$2,PickLists!$S$9)</f>
        <v>M1</v>
      </c>
      <c r="R344" s="229"/>
      <c r="S344" s="307" t="str">
        <f>IF(ISTEXT($A344),PickLists!$S$2,PickLists!$S$9)</f>
        <v>M1</v>
      </c>
      <c r="T344" s="389"/>
      <c r="U344" s="307" t="str">
        <f>IF(ISNUMBER($T344),IF($T344&gt;$T$56,IF(OR(Bilanz!$BR344=PickLists!$S$6,Bilanz!$BX344=PickLists!$S$6),PickLists!$S$6,PickLists!$S$2),PickLists!$S$3),PickLists!$S$9)</f>
        <v>M1</v>
      </c>
      <c r="V344" s="388"/>
      <c r="W344" s="307" t="str">
        <f>IF(ISNUMBER($V344),IF($V344&gt;$V$56,IF(OR(Bilanz!$BR344=PickLists!$S$6,Bilanz!$BX344=PickLists!$S$6),PickLists!$S$6,PickLists!$S$2),PickLists!$S$3),PickLists!$S$9)</f>
        <v>M1</v>
      </c>
      <c r="X344" s="389"/>
      <c r="Y344" s="307" t="str">
        <f>IF(ISNUMBER($X344),IF($X344&gt;$X$56,IF(OR(Bilanz!$BR344=PickLists!$S$6,Bilanz!$BX344=PickLists!$S$6),PickLists!$S$6,PickLists!$S$2),PickLists!$S$3),PickLists!$S$9)</f>
        <v>M1</v>
      </c>
      <c r="Z344" s="388"/>
      <c r="AA344" s="307" t="str">
        <f>IF(ISNUMBER($Z344),IF($Z344&gt;$Z$56,IF(OR(Bilanz!$BR344=PickLists!$S$6,Bilanz!$BX344=PickLists!$S$6),PickLists!$S$6,PickLists!$S$2),PickLists!$S$3),PickLists!$S$9)</f>
        <v>M1</v>
      </c>
      <c r="AB344" s="389"/>
      <c r="AC344" s="307" t="str">
        <f>IF(ISNUMBER($AB344),IF($AB344&gt;$AB$56,IF(OR(Bilanz!$BR344=PickLists!$S$6,Bilanz!$BX344=PickLists!$S$6),PickLists!$S$6,PickLists!$S$2),PickLists!$S$3),PickLists!$S$9)</f>
        <v>M1</v>
      </c>
      <c r="AD344" s="388"/>
      <c r="AE344" s="307" t="str">
        <f>IF(ISNUMBER($AD344),IF($AD344&gt;$AD$56,IF(OR(Bilanz!$BR344=PickLists!$S$6,Bilanz!$BX344=PickLists!$S$6),PickLists!$S$6,PickLists!$S$2),PickLists!$S$3),PickLists!$S$9)</f>
        <v>M1</v>
      </c>
      <c r="AF344" s="389"/>
      <c r="AG344" s="307" t="str">
        <f>IF(ISNUMBER($AF344),IF($AF344&gt;$AF$56,IF(OR(Bilanz!$BR344=PickLists!$S$6,Bilanz!$BX344=PickLists!$S$6),PickLists!$S$6,PickLists!$S$2),PickLists!$S$3),PickLists!$S$9)</f>
        <v>M1</v>
      </c>
      <c r="AH344" s="388"/>
      <c r="AI344" s="307" t="str">
        <f>IF(ISNUMBER($AH344),IF($AH344&gt;$AH$56,IF(OR(Bilanz!$BR344=PickLists!$S$6,Bilanz!$BX344=PickLists!$S$6),PickLists!$S$6,PickLists!$S$2),PickLists!$S$3),PickLists!$S$9)</f>
        <v>M1</v>
      </c>
      <c r="AJ344" s="233"/>
      <c r="AK344" s="234"/>
      <c r="AL344" s="234"/>
      <c r="AM344" s="234"/>
      <c r="AN344" s="234"/>
      <c r="AO344" s="234"/>
    </row>
    <row r="345" spans="1:41" x14ac:dyDescent="0.2">
      <c r="A345" s="324" t="s">
        <v>1538</v>
      </c>
      <c r="B345" s="360">
        <v>35353</v>
      </c>
      <c r="C345" s="361">
        <v>0.27083333333333298</v>
      </c>
      <c r="D345" s="360">
        <f t="shared" si="4"/>
        <v>35354</v>
      </c>
      <c r="E345" s="361">
        <v>0.27083333333333298</v>
      </c>
      <c r="F345" s="455" t="s">
        <v>2179</v>
      </c>
      <c r="G345" s="74" t="s">
        <v>507</v>
      </c>
      <c r="H345" s="53" t="s">
        <v>508</v>
      </c>
      <c r="I345" s="38"/>
      <c r="J345" s="52"/>
      <c r="K345" s="236">
        <v>2.5</v>
      </c>
      <c r="L345" s="307" t="str">
        <f>IF(ISNUMBER(K345),PickLists!$S$2,PickLists!$S$9)</f>
        <v>V0</v>
      </c>
      <c r="M345" s="229">
        <v>106.1</v>
      </c>
      <c r="N345" s="285">
        <f>IF(Data!M345&gt;0,Data!M345*0.023,"")</f>
        <v>2.4402999999999997</v>
      </c>
      <c r="O345" s="307" t="str">
        <f>IF(ISTEXT($A345),PickLists!$S$2,PickLists!$S$9)</f>
        <v>V0</v>
      </c>
      <c r="P345" s="456">
        <v>5.2</v>
      </c>
      <c r="Q345" s="307" t="str">
        <f>IF(ISTEXT($A345),PickLists!$S$2,PickLists!$S$9)</f>
        <v>V0</v>
      </c>
      <c r="R345" s="229">
        <v>24.6</v>
      </c>
      <c r="S345" s="307" t="str">
        <f>IF(ISTEXT($A345),PickLists!$S$2,PickLists!$S$9)</f>
        <v>V0</v>
      </c>
      <c r="T345" s="389">
        <v>9.1999999999999998E-2</v>
      </c>
      <c r="U345" s="307" t="str">
        <f>IF(ISNUMBER($T345),IF($T345&gt;$T$56,IF(OR(Bilanz!$BR345=PickLists!$S$6,Bilanz!$BX345=PickLists!$S$6),PickLists!$S$6,PickLists!$S$2),PickLists!$S$3),PickLists!$S$9)</f>
        <v>V0</v>
      </c>
      <c r="V345" s="388">
        <v>1.0687153890815257</v>
      </c>
      <c r="W345" s="307" t="str">
        <f>IF(ISNUMBER($V345),IF($V345&gt;$V$56,IF(OR(Bilanz!$BR345=PickLists!$S$6,Bilanz!$BX345=PickLists!$S$6),PickLists!$S$6,PickLists!$S$2),PickLists!$S$3),PickLists!$S$9)</f>
        <v>V0</v>
      </c>
      <c r="X345" s="389">
        <v>1.0884710291270221</v>
      </c>
      <c r="Y345" s="307" t="str">
        <f>IF(ISNUMBER($X345),IF($X345&gt;$X$56,IF(OR(Bilanz!$BR345=PickLists!$S$6,Bilanz!$BX345=PickLists!$S$6),PickLists!$S$6,PickLists!$S$2),PickLists!$S$3),PickLists!$S$9)</f>
        <v>V0</v>
      </c>
      <c r="Z345" s="388">
        <v>3.4000000000000002E-2</v>
      </c>
      <c r="AA345" s="307" t="str">
        <f>IF(ISNUMBER($Z345),IF($Z345&gt;$Z$56,IF(OR(Bilanz!$BR345=PickLists!$S$6,Bilanz!$BX345=PickLists!$S$6),PickLists!$S$6,PickLists!$S$2),PickLists!$S$3),PickLists!$S$9)</f>
        <v>V0</v>
      </c>
      <c r="AB345" s="389">
        <v>1.9116633627141193</v>
      </c>
      <c r="AC345" s="307" t="str">
        <f>IF(ISNUMBER($AB345),IF($AB345&gt;$AB$56,IF(OR(Bilanz!$BR345=PickLists!$S$6,Bilanz!$BX345=PickLists!$S$6),PickLists!$S$6,PickLists!$S$2),PickLists!$S$3),PickLists!$S$9)</f>
        <v>V0</v>
      </c>
      <c r="AD345" s="388">
        <v>0.17</v>
      </c>
      <c r="AE345" s="307" t="str">
        <f>IF(ISNUMBER($AD345),IF($AD345&gt;$AD$56,IF(OR(Bilanz!$BR345=PickLists!$S$6,Bilanz!$BX345=PickLists!$S$6),PickLists!$S$6,PickLists!$S$2),PickLists!$S$3),PickLists!$S$9)</f>
        <v>V0</v>
      </c>
      <c r="AF345" s="389">
        <v>4.1000000000000002E-2</v>
      </c>
      <c r="AG345" s="307" t="str">
        <f>IF(ISNUMBER($AF345),IF($AF345&gt;$AF$56,IF(OR(Bilanz!$BR345=PickLists!$S$6,Bilanz!$BX345=PickLists!$S$6),PickLists!$S$6,PickLists!$S$2),PickLists!$S$3),PickLists!$S$9)</f>
        <v>V0</v>
      </c>
      <c r="AH345" s="388">
        <v>0.34899999999999998</v>
      </c>
      <c r="AI345" s="307" t="str">
        <f>IF(ISNUMBER($AH345),IF($AH345&gt;$AH$56,IF(OR(Bilanz!$BR345=PickLists!$S$6,Bilanz!$BX345=PickLists!$S$6),PickLists!$S$6,PickLists!$S$2),PickLists!$S$3),PickLists!$S$9)</f>
        <v>V0</v>
      </c>
      <c r="AJ345" s="233"/>
      <c r="AK345" s="234"/>
      <c r="AL345" s="234"/>
      <c r="AM345" s="234"/>
      <c r="AN345" s="234"/>
      <c r="AO345" s="234"/>
    </row>
    <row r="346" spans="1:41" x14ac:dyDescent="0.2">
      <c r="A346" s="324" t="s">
        <v>1539</v>
      </c>
      <c r="B346" s="360">
        <v>35354</v>
      </c>
      <c r="C346" s="361">
        <v>0.27083333333333298</v>
      </c>
      <c r="D346" s="360">
        <f t="shared" si="4"/>
        <v>35355</v>
      </c>
      <c r="E346" s="361">
        <v>0.27083333333333298</v>
      </c>
      <c r="F346" s="455" t="s">
        <v>2179</v>
      </c>
      <c r="G346" s="74" t="s">
        <v>507</v>
      </c>
      <c r="H346" s="53" t="s">
        <v>508</v>
      </c>
      <c r="I346" s="38"/>
      <c r="J346" s="52"/>
      <c r="K346" s="236">
        <v>7.9</v>
      </c>
      <c r="L346" s="307" t="str">
        <f>IF(ISNUMBER(K346),PickLists!$S$2,PickLists!$S$9)</f>
        <v>V0</v>
      </c>
      <c r="M346" s="229">
        <v>310.8</v>
      </c>
      <c r="N346" s="285">
        <f>IF(Data!M346&gt;0,Data!M346*0.023,"")</f>
        <v>7.1484000000000005</v>
      </c>
      <c r="O346" s="307" t="str">
        <f>IF(ISTEXT($A346),PickLists!$S$2,PickLists!$S$9)</f>
        <v>V0</v>
      </c>
      <c r="P346" s="456">
        <v>4.4400000000000004</v>
      </c>
      <c r="Q346" s="307" t="str">
        <f>IF(ISTEXT($A346),PickLists!$S$2,PickLists!$S$9)</f>
        <v>V0</v>
      </c>
      <c r="R346" s="229">
        <v>22.7</v>
      </c>
      <c r="S346" s="307" t="str">
        <f>IF(ISTEXT($A346),PickLists!$S$2,PickLists!$S$9)</f>
        <v>V0</v>
      </c>
      <c r="T346" s="389">
        <v>6.2E-2</v>
      </c>
      <c r="U346" s="307" t="str">
        <f>IF(ISNUMBER($T346),IF($T346&gt;$T$56,IF(OR(Bilanz!$BR346=PickLists!$S$6,Bilanz!$BX346=PickLists!$S$6),PickLists!$S$6,PickLists!$S$2),PickLists!$S$3),PickLists!$S$9)</f>
        <v>V0</v>
      </c>
      <c r="V346" s="388">
        <v>0.89206448350939427</v>
      </c>
      <c r="W346" s="307" t="str">
        <f>IF(ISNUMBER($V346),IF($V346&gt;$V$56,IF(OR(Bilanz!$BR346=PickLists!$S$6,Bilanz!$BX346=PickLists!$S$6),PickLists!$S$6,PickLists!$S$2),PickLists!$S$3),PickLists!$S$9)</f>
        <v>V0</v>
      </c>
      <c r="X346" s="389">
        <v>0.30608032312464867</v>
      </c>
      <c r="Y346" s="307" t="str">
        <f>IF(ISNUMBER($X346),IF($X346&gt;$X$56,IF(OR(Bilanz!$BR346=PickLists!$S$6,Bilanz!$BX346=PickLists!$S$6),PickLists!$S$6,PickLists!$S$2),PickLists!$S$3),PickLists!$S$9)</f>
        <v>V0</v>
      </c>
      <c r="Z346" s="388">
        <v>1.4E-2</v>
      </c>
      <c r="AA346" s="307" t="str">
        <f>IF(ISNUMBER($Z346),IF($Z346&gt;$Z$56,IF(OR(Bilanz!$BR346=PickLists!$S$6,Bilanz!$BX346=PickLists!$S$6),PickLists!$S$6,PickLists!$S$2),PickLists!$S$3),PickLists!$S$9)</f>
        <v>V0</v>
      </c>
      <c r="AB346" s="389">
        <v>0.57769193414269071</v>
      </c>
      <c r="AC346" s="307" t="str">
        <f>IF(ISNUMBER($AB346),IF($AB346&gt;$AB$56,IF(OR(Bilanz!$BR346=PickLists!$S$6,Bilanz!$BX346=PickLists!$S$6),PickLists!$S$6,PickLists!$S$2),PickLists!$S$3),PickLists!$S$9)</f>
        <v>V0</v>
      </c>
      <c r="AD346" s="388">
        <v>4.1000000000000002E-2</v>
      </c>
      <c r="AE346" s="307" t="str">
        <f>IF(ISNUMBER($AD346),IF($AD346&gt;$AD$56,IF(OR(Bilanz!$BR346=PickLists!$S$6,Bilanz!$BX346=PickLists!$S$6),PickLists!$S$6,PickLists!$S$2),PickLists!$S$3),PickLists!$S$9)</f>
        <v>V0</v>
      </c>
      <c r="AF346" s="389">
        <v>1.6E-2</v>
      </c>
      <c r="AG346" s="307" t="str">
        <f>IF(ISNUMBER($AF346),IF($AF346&gt;$AF$56,IF(OR(Bilanz!$BR346=PickLists!$S$6,Bilanz!$BX346=PickLists!$S$6),PickLists!$S$6,PickLists!$S$2),PickLists!$S$3),PickLists!$S$9)</f>
        <v>V0</v>
      </c>
      <c r="AH346" s="388">
        <v>0.113</v>
      </c>
      <c r="AI346" s="307" t="str">
        <f>IF(ISNUMBER($AH346),IF($AH346&gt;$AH$56,IF(OR(Bilanz!$BR346=PickLists!$S$6,Bilanz!$BX346=PickLists!$S$6),PickLists!$S$6,PickLists!$S$2),PickLists!$S$3),PickLists!$S$9)</f>
        <v>V0</v>
      </c>
      <c r="AJ346" s="233"/>
      <c r="AK346" s="234"/>
      <c r="AL346" s="234"/>
      <c r="AM346" s="234"/>
      <c r="AN346" s="234"/>
      <c r="AO346" s="234"/>
    </row>
    <row r="347" spans="1:41" x14ac:dyDescent="0.2">
      <c r="A347" s="324" t="s">
        <v>1540</v>
      </c>
      <c r="B347" s="360">
        <v>35355</v>
      </c>
      <c r="C347" s="361">
        <v>0.27083333333333298</v>
      </c>
      <c r="D347" s="360">
        <f t="shared" si="4"/>
        <v>35356</v>
      </c>
      <c r="E347" s="361">
        <v>0.27083333333333298</v>
      </c>
      <c r="F347" s="455" t="s">
        <v>2179</v>
      </c>
      <c r="G347" s="74" t="s">
        <v>507</v>
      </c>
      <c r="H347" s="53" t="s">
        <v>508</v>
      </c>
      <c r="I347" s="38"/>
      <c r="J347" s="52"/>
      <c r="K347" s="236">
        <v>5.6</v>
      </c>
      <c r="L347" s="307" t="str">
        <f>IF(ISNUMBER(K347),PickLists!$S$2,PickLists!$S$9)</f>
        <v>V0</v>
      </c>
      <c r="M347" s="229">
        <v>163</v>
      </c>
      <c r="N347" s="285">
        <f>IF(Data!M347&gt;0,Data!M347*0.023,"")</f>
        <v>3.7490000000000001</v>
      </c>
      <c r="O347" s="307" t="str">
        <f>IF(ISTEXT($A347),PickLists!$S$2,PickLists!$S$9)</f>
        <v>V0</v>
      </c>
      <c r="P347" s="456">
        <v>4.29</v>
      </c>
      <c r="Q347" s="307" t="str">
        <f>IF(ISTEXT($A347),PickLists!$S$2,PickLists!$S$9)</f>
        <v>V0</v>
      </c>
      <c r="R347" s="229">
        <v>26.5</v>
      </c>
      <c r="S347" s="307" t="str">
        <f>IF(ISTEXT($A347),PickLists!$S$2,PickLists!$S$9)</f>
        <v>V0</v>
      </c>
      <c r="T347" s="389">
        <v>0.152</v>
      </c>
      <c r="U347" s="307" t="str">
        <f>IF(ISNUMBER($T347),IF($T347&gt;$T$56,IF(OR(Bilanz!$BR347=PickLists!$S$6,Bilanz!$BX347=PickLists!$S$6),PickLists!$S$6,PickLists!$S$2),PickLists!$S$3),PickLists!$S$9)</f>
        <v>V0</v>
      </c>
      <c r="V347" s="388">
        <v>0.7441024078703331</v>
      </c>
      <c r="W347" s="307" t="str">
        <f>IF(ISNUMBER($V347),IF($V347&gt;$V$56,IF(OR(Bilanz!$BR347=PickLists!$S$6,Bilanz!$BX347=PickLists!$S$6),PickLists!$S$6,PickLists!$S$2),PickLists!$S$3),PickLists!$S$9)</f>
        <v>V0</v>
      </c>
      <c r="X347" s="389">
        <v>0.34947229914013866</v>
      </c>
      <c r="Y347" s="307" t="str">
        <f>IF(ISNUMBER($X347),IF($X347&gt;$X$56,IF(OR(Bilanz!$BR347=PickLists!$S$6,Bilanz!$BX347=PickLists!$S$6),PickLists!$S$6,PickLists!$S$2),PickLists!$S$3),PickLists!$S$9)</f>
        <v>V0</v>
      </c>
      <c r="Z347" s="388">
        <v>2.3E-2</v>
      </c>
      <c r="AA347" s="307" t="str">
        <f>IF(ISNUMBER($Z347),IF($Z347&gt;$Z$56,IF(OR(Bilanz!$BR347=PickLists!$S$6,Bilanz!$BX347=PickLists!$S$6),PickLists!$S$6,PickLists!$S$2),PickLists!$S$3),PickLists!$S$9)</f>
        <v>V0</v>
      </c>
      <c r="AB347" s="389">
        <v>0.2694342757359055</v>
      </c>
      <c r="AC347" s="307" t="str">
        <f>IF(ISNUMBER($AB347),IF($AB347&gt;$AB$56,IF(OR(Bilanz!$BR347=PickLists!$S$6,Bilanz!$BX347=PickLists!$S$6),PickLists!$S$6,PickLists!$S$2),PickLists!$S$3),PickLists!$S$9)</f>
        <v>V0</v>
      </c>
      <c r="AD347" s="388">
        <v>3.7999999999999999E-2</v>
      </c>
      <c r="AE347" s="307" t="str">
        <f>IF(ISNUMBER($AD347),IF($AD347&gt;$AD$56,IF(OR(Bilanz!$BR347=PickLists!$S$6,Bilanz!$BX347=PickLists!$S$6),PickLists!$S$6,PickLists!$S$2),PickLists!$S$3),PickLists!$S$9)</f>
        <v>V0</v>
      </c>
      <c r="AF347" s="389">
        <v>1.4999999999999999E-2</v>
      </c>
      <c r="AG347" s="307" t="str">
        <f>IF(ISNUMBER($AF347),IF($AF347&gt;$AF$56,IF(OR(Bilanz!$BR347=PickLists!$S$6,Bilanz!$BX347=PickLists!$S$6),PickLists!$S$6,PickLists!$S$2),PickLists!$S$3),PickLists!$S$9)</f>
        <v>V0</v>
      </c>
      <c r="AH347" s="388">
        <v>0.12</v>
      </c>
      <c r="AI347" s="307" t="str">
        <f>IF(ISNUMBER($AH347),IF($AH347&gt;$AH$56,IF(OR(Bilanz!$BR347=PickLists!$S$6,Bilanz!$BX347=PickLists!$S$6),PickLists!$S$6,PickLists!$S$2),PickLists!$S$3),PickLists!$S$9)</f>
        <v>V0</v>
      </c>
      <c r="AJ347" s="233"/>
      <c r="AK347" s="234"/>
      <c r="AL347" s="234"/>
      <c r="AM347" s="234"/>
      <c r="AN347" s="234"/>
      <c r="AO347" s="234"/>
    </row>
    <row r="348" spans="1:41" x14ac:dyDescent="0.2">
      <c r="A348" s="324" t="s">
        <v>1541</v>
      </c>
      <c r="B348" s="360">
        <v>35356</v>
      </c>
      <c r="C348" s="361">
        <v>0.27083333333333298</v>
      </c>
      <c r="D348" s="360">
        <f t="shared" si="4"/>
        <v>35357</v>
      </c>
      <c r="E348" s="361">
        <v>0.27083333333333298</v>
      </c>
      <c r="F348" s="455" t="s">
        <v>2179</v>
      </c>
      <c r="G348" s="74" t="s">
        <v>507</v>
      </c>
      <c r="H348" s="53" t="s">
        <v>508</v>
      </c>
      <c r="I348" s="38"/>
      <c r="J348" s="52"/>
      <c r="K348" s="236">
        <v>2.6</v>
      </c>
      <c r="L348" s="307" t="str">
        <f>IF(ISNUMBER(K348),PickLists!$S$2,PickLists!$S$9)</f>
        <v>V0</v>
      </c>
      <c r="M348" s="229">
        <v>103.2</v>
      </c>
      <c r="N348" s="285">
        <f>IF(Data!M348&gt;0,Data!M348*0.023,"")</f>
        <v>2.3736000000000002</v>
      </c>
      <c r="O348" s="307" t="str">
        <f>IF(ISTEXT($A348),PickLists!$S$2,PickLists!$S$9)</f>
        <v>V0</v>
      </c>
      <c r="P348" s="456">
        <v>4.8899999999999997</v>
      </c>
      <c r="Q348" s="307" t="str">
        <f>IF(ISTEXT($A348),PickLists!$S$2,PickLists!$S$9)</f>
        <v>V0</v>
      </c>
      <c r="R348" s="229">
        <v>7.8</v>
      </c>
      <c r="S348" s="307" t="str">
        <f>IF(ISTEXT($A348),PickLists!$S$2,PickLists!$S$9)</f>
        <v>V0</v>
      </c>
      <c r="T348" s="389">
        <v>9.6000000000000002E-2</v>
      </c>
      <c r="U348" s="307" t="str">
        <f>IF(ISNUMBER($T348),IF($T348&gt;$T$56,IF(OR(Bilanz!$BR348=PickLists!$S$6,Bilanz!$BX348=PickLists!$S$6),PickLists!$S$6,PickLists!$S$2),PickLists!$S$3),PickLists!$S$9)</f>
        <v>V0</v>
      </c>
      <c r="V348" s="388">
        <v>0.18591265381824046</v>
      </c>
      <c r="W348" s="307" t="str">
        <f>IF(ISNUMBER($V348),IF($V348&gt;$V$56,IF(OR(Bilanz!$BR348=PickLists!$S$6,Bilanz!$BX348=PickLists!$S$6),PickLists!$S$6,PickLists!$S$2),PickLists!$S$3),PickLists!$S$9)</f>
        <v>V0</v>
      </c>
      <c r="X348" s="389">
        <v>0.14920164060710792</v>
      </c>
      <c r="Y348" s="307" t="str">
        <f>IF(ISNUMBER($X348),IF($X348&gt;$X$56,IF(OR(Bilanz!$BR348=PickLists!$S$6,Bilanz!$BX348=PickLists!$S$6),PickLists!$S$6,PickLists!$S$2),PickLists!$S$3),PickLists!$S$9)</f>
        <v>V0</v>
      </c>
      <c r="Z348" s="388">
        <v>4.3999999999999997E-2</v>
      </c>
      <c r="AA348" s="307" t="str">
        <f>IF(ISNUMBER($Z348),IF($Z348&gt;$Z$56,IF(OR(Bilanz!$BR348=PickLists!$S$6,Bilanz!$BX348=PickLists!$S$6),PickLists!$S$6,PickLists!$S$2),PickLists!$S$3),PickLists!$S$9)</f>
        <v>V0</v>
      </c>
      <c r="AB348" s="389">
        <v>9.3176118410111419E-2</v>
      </c>
      <c r="AC348" s="307" t="str">
        <f>IF(ISNUMBER($AB348),IF($AB348&gt;$AB$56,IF(OR(Bilanz!$BR348=PickLists!$S$6,Bilanz!$BX348=PickLists!$S$6),PickLists!$S$6,PickLists!$S$2),PickLists!$S$3),PickLists!$S$9)</f>
        <v>V0</v>
      </c>
      <c r="AD348" s="388">
        <v>5.7000000000000002E-2</v>
      </c>
      <c r="AE348" s="307" t="str">
        <f>IF(ISNUMBER($AD348),IF($AD348&gt;$AD$56,IF(OR(Bilanz!$BR348=PickLists!$S$6,Bilanz!$BX348=PickLists!$S$6),PickLists!$S$6,PickLists!$S$2),PickLists!$S$3),PickLists!$S$9)</f>
        <v>V0</v>
      </c>
      <c r="AF348" s="389">
        <v>1.4E-2</v>
      </c>
      <c r="AG348" s="307" t="str">
        <f>IF(ISNUMBER($AF348),IF($AF348&gt;$AF$56,IF(OR(Bilanz!$BR348=PickLists!$S$6,Bilanz!$BX348=PickLists!$S$6),PickLists!$S$6,PickLists!$S$2),PickLists!$S$3),PickLists!$S$9)</f>
        <v>V0</v>
      </c>
      <c r="AH348" s="388">
        <v>8.8999999999999996E-2</v>
      </c>
      <c r="AI348" s="307" t="str">
        <f>IF(ISNUMBER($AH348),IF($AH348&gt;$AH$56,IF(OR(Bilanz!$BR348=PickLists!$S$6,Bilanz!$BX348=PickLists!$S$6),PickLists!$S$6,PickLists!$S$2),PickLists!$S$3),PickLists!$S$9)</f>
        <v>V0</v>
      </c>
      <c r="AJ348" s="233"/>
      <c r="AK348" s="234"/>
      <c r="AL348" s="234"/>
      <c r="AM348" s="234"/>
      <c r="AN348" s="234"/>
      <c r="AO348" s="234"/>
    </row>
    <row r="349" spans="1:41" x14ac:dyDescent="0.2">
      <c r="A349" s="324" t="s">
        <v>1542</v>
      </c>
      <c r="B349" s="360">
        <v>35357</v>
      </c>
      <c r="C349" s="361">
        <v>0.27083333333333298</v>
      </c>
      <c r="D349" s="360">
        <f t="shared" si="4"/>
        <v>35358</v>
      </c>
      <c r="E349" s="361">
        <v>0.27083333333333298</v>
      </c>
      <c r="F349" s="455" t="s">
        <v>2179</v>
      </c>
      <c r="G349" s="74" t="s">
        <v>507</v>
      </c>
      <c r="H349" s="53" t="s">
        <v>508</v>
      </c>
      <c r="I349" s="38"/>
      <c r="J349" s="52"/>
      <c r="K349" s="236">
        <v>5.8</v>
      </c>
      <c r="L349" s="307" t="str">
        <f>IF(ISNUMBER(K349),PickLists!$S$2,PickLists!$S$9)</f>
        <v>V0</v>
      </c>
      <c r="M349" s="229">
        <v>238.3</v>
      </c>
      <c r="N349" s="285">
        <f>IF(Data!M349&gt;0,Data!M349*0.023,"")</f>
        <v>5.4809000000000001</v>
      </c>
      <c r="O349" s="307" t="str">
        <f>IF(ISTEXT($A349),PickLists!$S$2,PickLists!$S$9)</f>
        <v>V0</v>
      </c>
      <c r="P349" s="456">
        <v>5.17</v>
      </c>
      <c r="Q349" s="307" t="str">
        <f>IF(ISTEXT($A349),PickLists!$S$2,PickLists!$S$9)</f>
        <v>V0</v>
      </c>
      <c r="R349" s="229">
        <v>5.9</v>
      </c>
      <c r="S349" s="307" t="str">
        <f>IF(ISTEXT($A349),PickLists!$S$2,PickLists!$S$9)</f>
        <v>V0</v>
      </c>
      <c r="T349" s="389">
        <v>0.29199999999999998</v>
      </c>
      <c r="U349" s="307" t="str">
        <f>IF(ISNUMBER($T349),IF($T349&gt;$T$56,IF(OR(Bilanz!$BR349=PickLists!$S$6,Bilanz!$BX349=PickLists!$S$6),PickLists!$S$6,PickLists!$S$2),PickLists!$S$3),PickLists!$S$9)</f>
        <v>V0</v>
      </c>
      <c r="V349" s="388">
        <v>0.14005570518506572</v>
      </c>
      <c r="W349" s="307" t="str">
        <f>IF(ISNUMBER($V349),IF($V349&gt;$V$56,IF(OR(Bilanz!$BR349=PickLists!$S$6,Bilanz!$BX349=PickLists!$S$6),PickLists!$S$6,PickLists!$S$2),PickLists!$S$3),PickLists!$S$9)</f>
        <v>V0</v>
      </c>
      <c r="X349" s="389">
        <v>9.8800191542961824E-2</v>
      </c>
      <c r="Y349" s="307" t="str">
        <f>IF(ISNUMBER($X349),IF($X349&gt;$X$56,IF(OR(Bilanz!$BR349=PickLists!$S$6,Bilanz!$BX349=PickLists!$S$6),PickLists!$S$6,PickLists!$S$2),PickLists!$S$3),PickLists!$S$9)</f>
        <v>V0</v>
      </c>
      <c r="Z349" s="388">
        <v>0.157</v>
      </c>
      <c r="AA349" s="307" t="str">
        <f>IF(ISNUMBER($Z349),IF($Z349&gt;$Z$56,IF(OR(Bilanz!$BR349=PickLists!$S$6,Bilanz!$BX349=PickLists!$S$6),PickLists!$S$6,PickLists!$S$2),PickLists!$S$3),PickLists!$S$9)</f>
        <v>V0</v>
      </c>
      <c r="AB349" s="389">
        <v>0.13821124230833193</v>
      </c>
      <c r="AC349" s="307" t="str">
        <f>IF(ISNUMBER($AB349),IF($AB349&gt;$AB$56,IF(OR(Bilanz!$BR349=PickLists!$S$6,Bilanz!$BX349=PickLists!$S$6),PickLists!$S$6,PickLists!$S$2),PickLists!$S$3),PickLists!$S$9)</f>
        <v>V0</v>
      </c>
      <c r="AD349" s="388">
        <v>4.3999999999999997E-2</v>
      </c>
      <c r="AE349" s="307" t="str">
        <f>IF(ISNUMBER($AD349),IF($AD349&gt;$AD$56,IF(OR(Bilanz!$BR349=PickLists!$S$6,Bilanz!$BX349=PickLists!$S$6),PickLists!$S$6,PickLists!$S$2),PickLists!$S$3),PickLists!$S$9)</f>
        <v>V0</v>
      </c>
      <c r="AF349" s="389">
        <v>2.3E-2</v>
      </c>
      <c r="AG349" s="307" t="str">
        <f>IF(ISNUMBER($AF349),IF($AF349&gt;$AF$56,IF(OR(Bilanz!$BR349=PickLists!$S$6,Bilanz!$BX349=PickLists!$S$6),PickLists!$S$6,PickLists!$S$2),PickLists!$S$3),PickLists!$S$9)</f>
        <v>V0</v>
      </c>
      <c r="AH349" s="388">
        <v>6.3E-2</v>
      </c>
      <c r="AI349" s="307" t="str">
        <f>IF(ISNUMBER($AH349),IF($AH349&gt;$AH$56,IF(OR(Bilanz!$BR349=PickLists!$S$6,Bilanz!$BX349=PickLists!$S$6),PickLists!$S$6,PickLists!$S$2),PickLists!$S$3),PickLists!$S$9)</f>
        <v>V0</v>
      </c>
      <c r="AJ349" s="233"/>
      <c r="AK349" s="234"/>
      <c r="AL349" s="234"/>
      <c r="AM349" s="234"/>
      <c r="AN349" s="234"/>
      <c r="AO349" s="234"/>
    </row>
    <row r="350" spans="1:41" x14ac:dyDescent="0.2">
      <c r="A350" s="324" t="s">
        <v>1543</v>
      </c>
      <c r="B350" s="360">
        <v>35358</v>
      </c>
      <c r="C350" s="361">
        <v>0.27083333333333298</v>
      </c>
      <c r="D350" s="360">
        <f t="shared" si="4"/>
        <v>35359</v>
      </c>
      <c r="E350" s="361">
        <v>0.27083333333333298</v>
      </c>
      <c r="F350" s="455" t="s">
        <v>2179</v>
      </c>
      <c r="G350" s="74" t="s">
        <v>507</v>
      </c>
      <c r="H350" s="53" t="s">
        <v>508</v>
      </c>
      <c r="I350" s="38"/>
      <c r="J350" s="52"/>
      <c r="K350" s="236">
        <v>7.5</v>
      </c>
      <c r="L350" s="307" t="str">
        <f>IF(ISNUMBER(K350),PickLists!$S$2,PickLists!$S$9)</f>
        <v>V0</v>
      </c>
      <c r="M350" s="229">
        <v>302.10000000000002</v>
      </c>
      <c r="N350" s="285">
        <f>IF(Data!M350&gt;0,Data!M350*0.023,"")</f>
        <v>6.9483000000000006</v>
      </c>
      <c r="O350" s="307" t="str">
        <f>IF(ISTEXT($A350),PickLists!$S$2,PickLists!$S$9)</f>
        <v>V0</v>
      </c>
      <c r="P350" s="456">
        <v>5.19</v>
      </c>
      <c r="Q350" s="307" t="str">
        <f>IF(ISTEXT($A350),PickLists!$S$2,PickLists!$S$9)</f>
        <v>V0</v>
      </c>
      <c r="R350" s="229">
        <v>5.9</v>
      </c>
      <c r="S350" s="307" t="str">
        <f>IF(ISTEXT($A350),PickLists!$S$2,PickLists!$S$9)</f>
        <v>V0</v>
      </c>
      <c r="T350" s="389">
        <v>0.39400000000000002</v>
      </c>
      <c r="U350" s="307" t="str">
        <f>IF(ISNUMBER($T350),IF($T350&gt;$T$56,IF(OR(Bilanz!$BR350=PickLists!$S$6,Bilanz!$BX350=PickLists!$S$6),PickLists!$S$6,PickLists!$S$2),PickLists!$S$3),PickLists!$S$9)</f>
        <v>V0</v>
      </c>
      <c r="V350" s="388">
        <v>0.12085451979679059</v>
      </c>
      <c r="W350" s="307" t="str">
        <f>IF(ISNUMBER($V350),IF($V350&gt;$V$56,IF(OR(Bilanz!$BR350=PickLists!$S$6,Bilanz!$BX350=PickLists!$S$6),PickLists!$S$6,PickLists!$S$2),PickLists!$S$3),PickLists!$S$9)</f>
        <v>V0</v>
      </c>
      <c r="X350" s="389">
        <v>9.8800191542961824E-2</v>
      </c>
      <c r="Y350" s="307" t="str">
        <f>IF(ISNUMBER($X350),IF($X350&gt;$X$56,IF(OR(Bilanz!$BR350=PickLists!$S$6,Bilanz!$BX350=PickLists!$S$6),PickLists!$S$6,PickLists!$S$2),PickLists!$S$3),PickLists!$S$9)</f>
        <v>V0</v>
      </c>
      <c r="Z350" s="388">
        <v>0.248</v>
      </c>
      <c r="AA350" s="307" t="str">
        <f>IF(ISNUMBER($Z350),IF($Z350&gt;$Z$56,IF(OR(Bilanz!$BR350=PickLists!$S$6,Bilanz!$BX350=PickLists!$S$6),PickLists!$S$6,PickLists!$S$2),PickLists!$S$3),PickLists!$S$9)</f>
        <v>V0</v>
      </c>
      <c r="AB350" s="389">
        <v>0.10559960086479295</v>
      </c>
      <c r="AC350" s="307" t="str">
        <f>IF(ISNUMBER($AB350),IF($AB350&gt;$AB$56,IF(OR(Bilanz!$BR350=PickLists!$S$6,Bilanz!$BX350=PickLists!$S$6),PickLists!$S$6,PickLists!$S$2),PickLists!$S$3),PickLists!$S$9)</f>
        <v>V0</v>
      </c>
      <c r="AD350" s="388">
        <v>8.2000000000000003E-2</v>
      </c>
      <c r="AE350" s="307" t="str">
        <f>IF(ISNUMBER($AD350),IF($AD350&gt;$AD$56,IF(OR(Bilanz!$BR350=PickLists!$S$6,Bilanz!$BX350=PickLists!$S$6),PickLists!$S$6,PickLists!$S$2),PickLists!$S$3),PickLists!$S$9)</f>
        <v>V0</v>
      </c>
      <c r="AF350" s="389">
        <v>3.7999999999999999E-2</v>
      </c>
      <c r="AG350" s="307" t="str">
        <f>IF(ISNUMBER($AF350),IF($AF350&gt;$AF$56,IF(OR(Bilanz!$BR350=PickLists!$S$6,Bilanz!$BX350=PickLists!$S$6),PickLists!$S$6,PickLists!$S$2),PickLists!$S$3),PickLists!$S$9)</f>
        <v>V0</v>
      </c>
      <c r="AH350" s="388">
        <v>9.9000000000000005E-2</v>
      </c>
      <c r="AI350" s="307" t="str">
        <f>IF(ISNUMBER($AH350),IF($AH350&gt;$AH$56,IF(OR(Bilanz!$BR350=PickLists!$S$6,Bilanz!$BX350=PickLists!$S$6),PickLists!$S$6,PickLists!$S$2),PickLists!$S$3),PickLists!$S$9)</f>
        <v>V0</v>
      </c>
      <c r="AJ350" s="233"/>
      <c r="AK350" s="234"/>
      <c r="AL350" s="234"/>
      <c r="AM350" s="234"/>
      <c r="AN350" s="234"/>
      <c r="AO350" s="234"/>
    </row>
    <row r="351" spans="1:41" x14ac:dyDescent="0.2">
      <c r="A351" s="324" t="s">
        <v>1544</v>
      </c>
      <c r="B351" s="360">
        <v>35359</v>
      </c>
      <c r="C351" s="361">
        <v>0.27083333333333298</v>
      </c>
      <c r="D351" s="360">
        <f t="shared" si="4"/>
        <v>35360</v>
      </c>
      <c r="E351" s="361">
        <v>0.27083333333333298</v>
      </c>
      <c r="F351" s="455" t="s">
        <v>2179</v>
      </c>
      <c r="G351" s="74" t="s">
        <v>507</v>
      </c>
      <c r="H351" s="53" t="s">
        <v>508</v>
      </c>
      <c r="I351" s="38"/>
      <c r="J351" s="52"/>
      <c r="K351" s="236">
        <v>8.1</v>
      </c>
      <c r="L351" s="307" t="str">
        <f>IF(ISNUMBER(K351),PickLists!$S$2,PickLists!$S$9)</f>
        <v>V0</v>
      </c>
      <c r="M351" s="229">
        <v>349.4</v>
      </c>
      <c r="N351" s="285">
        <f>IF(Data!M351&gt;0,Data!M351*0.023,"")</f>
        <v>8.0361999999999991</v>
      </c>
      <c r="O351" s="307" t="str">
        <f>IF(ISTEXT($A351),PickLists!$S$2,PickLists!$S$9)</f>
        <v>V0</v>
      </c>
      <c r="P351" s="456">
        <v>4.92</v>
      </c>
      <c r="Q351" s="307" t="str">
        <f>IF(ISTEXT($A351),PickLists!$S$2,PickLists!$S$9)</f>
        <v>V0</v>
      </c>
      <c r="R351" s="229">
        <v>7.3</v>
      </c>
      <c r="S351" s="307" t="str">
        <f>IF(ISTEXT($A351),PickLists!$S$2,PickLists!$S$9)</f>
        <v>V0</v>
      </c>
      <c r="T351" s="389">
        <v>0.111</v>
      </c>
      <c r="U351" s="307" t="str">
        <f>IF(ISNUMBER($T351),IF($T351&gt;$T$56,IF(OR(Bilanz!$BR351=PickLists!$S$6,Bilanz!$BX351=PickLists!$S$6),PickLists!$S$6,PickLists!$S$2),PickLists!$S$3),PickLists!$S$9)</f>
        <v>V0</v>
      </c>
      <c r="V351" s="388">
        <v>0.15993457946939763</v>
      </c>
      <c r="W351" s="307" t="str">
        <f>IF(ISNUMBER($V351),IF($V351&gt;$V$56,IF(OR(Bilanz!$BR351=PickLists!$S$6,Bilanz!$BX351=PickLists!$S$6),PickLists!$S$6,PickLists!$S$2),PickLists!$S$3),PickLists!$S$9)</f>
        <v>V0</v>
      </c>
      <c r="X351" s="389">
        <v>0.15420840707043368</v>
      </c>
      <c r="Y351" s="307" t="str">
        <f>IF(ISNUMBER($X351),IF($X351&gt;$X$56,IF(OR(Bilanz!$BR351=PickLists!$S$6,Bilanz!$BX351=PickLists!$S$6),PickLists!$S$6,PickLists!$S$2),PickLists!$S$3),PickLists!$S$9)</f>
        <v>V0</v>
      </c>
      <c r="Z351" s="388">
        <v>7.0000000000000007E-2</v>
      </c>
      <c r="AA351" s="307" t="str">
        <f>IF(ISNUMBER($Z351),IF($Z351&gt;$Z$56,IF(OR(Bilanz!$BR351=PickLists!$S$6,Bilanz!$BX351=PickLists!$S$6),PickLists!$S$6,PickLists!$S$2),PickLists!$S$3),PickLists!$S$9)</f>
        <v>V0</v>
      </c>
      <c r="AB351" s="389">
        <v>0.13821124230833193</v>
      </c>
      <c r="AC351" s="307" t="str">
        <f>IF(ISNUMBER($AB351),IF($AB351&gt;$AB$56,IF(OR(Bilanz!$BR351=PickLists!$S$6,Bilanz!$BX351=PickLists!$S$6),PickLists!$S$6,PickLists!$S$2),PickLists!$S$3),PickLists!$S$9)</f>
        <v>V0</v>
      </c>
      <c r="AD351" s="388">
        <v>4.8000000000000001E-2</v>
      </c>
      <c r="AE351" s="307" t="str">
        <f>IF(ISNUMBER($AD351),IF($AD351&gt;$AD$56,IF(OR(Bilanz!$BR351=PickLists!$S$6,Bilanz!$BX351=PickLists!$S$6),PickLists!$S$6,PickLists!$S$2),PickLists!$S$3),PickLists!$S$9)</f>
        <v>V0</v>
      </c>
      <c r="AF351" s="389">
        <v>2.1000000000000001E-2</v>
      </c>
      <c r="AG351" s="307" t="str">
        <f>IF(ISNUMBER($AF351),IF($AF351&gt;$AF$56,IF(OR(Bilanz!$BR351=PickLists!$S$6,Bilanz!$BX351=PickLists!$S$6),PickLists!$S$6,PickLists!$S$2),PickLists!$S$3),PickLists!$S$9)</f>
        <v>V0</v>
      </c>
      <c r="AH351" s="388">
        <v>8.5999999999999993E-2</v>
      </c>
      <c r="AI351" s="307" t="str">
        <f>IF(ISNUMBER($AH351),IF($AH351&gt;$AH$56,IF(OR(Bilanz!$BR351=PickLists!$S$6,Bilanz!$BX351=PickLists!$S$6),PickLists!$S$6,PickLists!$S$2),PickLists!$S$3),PickLists!$S$9)</f>
        <v>V0</v>
      </c>
      <c r="AJ351" s="233"/>
      <c r="AK351" s="234"/>
      <c r="AL351" s="234"/>
      <c r="AM351" s="234"/>
      <c r="AN351" s="234"/>
      <c r="AO351" s="234"/>
    </row>
    <row r="352" spans="1:41" x14ac:dyDescent="0.2">
      <c r="A352" s="324"/>
      <c r="B352" s="360">
        <v>35360</v>
      </c>
      <c r="C352" s="361">
        <v>0.27083333333333298</v>
      </c>
      <c r="D352" s="360">
        <f t="shared" si="4"/>
        <v>35361</v>
      </c>
      <c r="E352" s="361">
        <v>0.27083333333333298</v>
      </c>
      <c r="F352" s="455" t="s">
        <v>2179</v>
      </c>
      <c r="G352" s="74" t="s">
        <v>440</v>
      </c>
      <c r="H352" s="53"/>
      <c r="I352" s="38"/>
      <c r="J352" s="52"/>
      <c r="K352" s="236"/>
      <c r="L352" s="307" t="str">
        <f>IF(ISNUMBER(K352),PickLists!$S$2,PickLists!$S$9)</f>
        <v>M1</v>
      </c>
      <c r="M352" s="229"/>
      <c r="N352" s="285" t="str">
        <f>IF(Data!M352&gt;0,Data!M352*0.023,"")</f>
        <v/>
      </c>
      <c r="O352" s="307" t="str">
        <f>IF(ISTEXT($A352),PickLists!$S$2,PickLists!$S$9)</f>
        <v>M1</v>
      </c>
      <c r="P352" s="456"/>
      <c r="Q352" s="307" t="str">
        <f>IF(ISTEXT($A352),PickLists!$S$2,PickLists!$S$9)</f>
        <v>M1</v>
      </c>
      <c r="R352" s="229"/>
      <c r="S352" s="307" t="str">
        <f>IF(ISTEXT($A352),PickLists!$S$2,PickLists!$S$9)</f>
        <v>M1</v>
      </c>
      <c r="T352" s="389"/>
      <c r="U352" s="307" t="str">
        <f>IF(ISNUMBER($T352),IF($T352&gt;$T$56,IF(OR(Bilanz!$BR352=PickLists!$S$6,Bilanz!$BX352=PickLists!$S$6),PickLists!$S$6,PickLists!$S$2),PickLists!$S$3),PickLists!$S$9)</f>
        <v>M1</v>
      </c>
      <c r="V352" s="388"/>
      <c r="W352" s="307" t="str">
        <f>IF(ISNUMBER($V352),IF($V352&gt;$V$56,IF(OR(Bilanz!$BR352=PickLists!$S$6,Bilanz!$BX352=PickLists!$S$6),PickLists!$S$6,PickLists!$S$2),PickLists!$S$3),PickLists!$S$9)</f>
        <v>M1</v>
      </c>
      <c r="X352" s="389"/>
      <c r="Y352" s="307" t="str">
        <f>IF(ISNUMBER($X352),IF($X352&gt;$X$56,IF(OR(Bilanz!$BR352=PickLists!$S$6,Bilanz!$BX352=PickLists!$S$6),PickLists!$S$6,PickLists!$S$2),PickLists!$S$3),PickLists!$S$9)</f>
        <v>M1</v>
      </c>
      <c r="Z352" s="388"/>
      <c r="AA352" s="307" t="str">
        <f>IF(ISNUMBER($Z352),IF($Z352&gt;$Z$56,IF(OR(Bilanz!$BR352=PickLists!$S$6,Bilanz!$BX352=PickLists!$S$6),PickLists!$S$6,PickLists!$S$2),PickLists!$S$3),PickLists!$S$9)</f>
        <v>M1</v>
      </c>
      <c r="AB352" s="389"/>
      <c r="AC352" s="307" t="str">
        <f>IF(ISNUMBER($AB352),IF($AB352&gt;$AB$56,IF(OR(Bilanz!$BR352=PickLists!$S$6,Bilanz!$BX352=PickLists!$S$6),PickLists!$S$6,PickLists!$S$2),PickLists!$S$3),PickLists!$S$9)</f>
        <v>M1</v>
      </c>
      <c r="AD352" s="388"/>
      <c r="AE352" s="307" t="str">
        <f>IF(ISNUMBER($AD352),IF($AD352&gt;$AD$56,IF(OR(Bilanz!$BR352=PickLists!$S$6,Bilanz!$BX352=PickLists!$S$6),PickLists!$S$6,PickLists!$S$2),PickLists!$S$3),PickLists!$S$9)</f>
        <v>M1</v>
      </c>
      <c r="AF352" s="389"/>
      <c r="AG352" s="307" t="str">
        <f>IF(ISNUMBER($AF352),IF($AF352&gt;$AF$56,IF(OR(Bilanz!$BR352=PickLists!$S$6,Bilanz!$BX352=PickLists!$S$6),PickLists!$S$6,PickLists!$S$2),PickLists!$S$3),PickLists!$S$9)</f>
        <v>M1</v>
      </c>
      <c r="AH352" s="388"/>
      <c r="AI352" s="307" t="str">
        <f>IF(ISNUMBER($AH352),IF($AH352&gt;$AH$56,IF(OR(Bilanz!$BR352=PickLists!$S$6,Bilanz!$BX352=PickLists!$S$6),PickLists!$S$6,PickLists!$S$2),PickLists!$S$3),PickLists!$S$9)</f>
        <v>M1</v>
      </c>
      <c r="AJ352" s="233"/>
      <c r="AK352" s="234"/>
      <c r="AL352" s="234"/>
      <c r="AM352" s="234"/>
      <c r="AN352" s="234"/>
      <c r="AO352" s="234"/>
    </row>
    <row r="353" spans="1:41" x14ac:dyDescent="0.2">
      <c r="A353" s="324"/>
      <c r="B353" s="360">
        <v>35361</v>
      </c>
      <c r="C353" s="361">
        <v>0.27083333333333298</v>
      </c>
      <c r="D353" s="360">
        <f t="shared" si="4"/>
        <v>35362</v>
      </c>
      <c r="E353" s="361">
        <v>0.27083333333333298</v>
      </c>
      <c r="F353" s="455" t="s">
        <v>2179</v>
      </c>
      <c r="G353" s="74" t="s">
        <v>440</v>
      </c>
      <c r="H353" s="53"/>
      <c r="I353" s="38"/>
      <c r="J353" s="52"/>
      <c r="K353" s="236"/>
      <c r="L353" s="307" t="str">
        <f>IF(ISNUMBER(K353),PickLists!$S$2,PickLists!$S$9)</f>
        <v>M1</v>
      </c>
      <c r="M353" s="229"/>
      <c r="N353" s="285" t="str">
        <f>IF(Data!M353&gt;0,Data!M353*0.023,"")</f>
        <v/>
      </c>
      <c r="O353" s="307" t="str">
        <f>IF(ISTEXT($A353),PickLists!$S$2,PickLists!$S$9)</f>
        <v>M1</v>
      </c>
      <c r="P353" s="456"/>
      <c r="Q353" s="307" t="str">
        <f>IF(ISTEXT($A353),PickLists!$S$2,PickLists!$S$9)</f>
        <v>M1</v>
      </c>
      <c r="R353" s="229"/>
      <c r="S353" s="307" t="str">
        <f>IF(ISTEXT($A353),PickLists!$S$2,PickLists!$S$9)</f>
        <v>M1</v>
      </c>
      <c r="T353" s="389"/>
      <c r="U353" s="307" t="str">
        <f>IF(ISNUMBER($T353),IF($T353&gt;$T$56,IF(OR(Bilanz!$BR353=PickLists!$S$6,Bilanz!$BX353=PickLists!$S$6),PickLists!$S$6,PickLists!$S$2),PickLists!$S$3),PickLists!$S$9)</f>
        <v>M1</v>
      </c>
      <c r="V353" s="388"/>
      <c r="W353" s="307" t="str">
        <f>IF(ISNUMBER($V353),IF($V353&gt;$V$56,IF(OR(Bilanz!$BR353=PickLists!$S$6,Bilanz!$BX353=PickLists!$S$6),PickLists!$S$6,PickLists!$S$2),PickLists!$S$3),PickLists!$S$9)</f>
        <v>M1</v>
      </c>
      <c r="X353" s="389"/>
      <c r="Y353" s="307" t="str">
        <f>IF(ISNUMBER($X353),IF($X353&gt;$X$56,IF(OR(Bilanz!$BR353=PickLists!$S$6,Bilanz!$BX353=PickLists!$S$6),PickLists!$S$6,PickLists!$S$2),PickLists!$S$3),PickLists!$S$9)</f>
        <v>M1</v>
      </c>
      <c r="Z353" s="388"/>
      <c r="AA353" s="307" t="str">
        <f>IF(ISNUMBER($Z353),IF($Z353&gt;$Z$56,IF(OR(Bilanz!$BR353=PickLists!$S$6,Bilanz!$BX353=PickLists!$S$6),PickLists!$S$6,PickLists!$S$2),PickLists!$S$3),PickLists!$S$9)</f>
        <v>M1</v>
      </c>
      <c r="AB353" s="389"/>
      <c r="AC353" s="307" t="str">
        <f>IF(ISNUMBER($AB353),IF($AB353&gt;$AB$56,IF(OR(Bilanz!$BR353=PickLists!$S$6,Bilanz!$BX353=PickLists!$S$6),PickLists!$S$6,PickLists!$S$2),PickLists!$S$3),PickLists!$S$9)</f>
        <v>M1</v>
      </c>
      <c r="AD353" s="388"/>
      <c r="AE353" s="307" t="str">
        <f>IF(ISNUMBER($AD353),IF($AD353&gt;$AD$56,IF(OR(Bilanz!$BR353=PickLists!$S$6,Bilanz!$BX353=PickLists!$S$6),PickLists!$S$6,PickLists!$S$2),PickLists!$S$3),PickLists!$S$9)</f>
        <v>M1</v>
      </c>
      <c r="AF353" s="389"/>
      <c r="AG353" s="307" t="str">
        <f>IF(ISNUMBER($AF353),IF($AF353&gt;$AF$56,IF(OR(Bilanz!$BR353=PickLists!$S$6,Bilanz!$BX353=PickLists!$S$6),PickLists!$S$6,PickLists!$S$2),PickLists!$S$3),PickLists!$S$9)</f>
        <v>M1</v>
      </c>
      <c r="AH353" s="388"/>
      <c r="AI353" s="307" t="str">
        <f>IF(ISNUMBER($AH353),IF($AH353&gt;$AH$56,IF(OR(Bilanz!$BR353=PickLists!$S$6,Bilanz!$BX353=PickLists!$S$6),PickLists!$S$6,PickLists!$S$2),PickLists!$S$3),PickLists!$S$9)</f>
        <v>M1</v>
      </c>
      <c r="AJ353" s="233"/>
      <c r="AK353" s="234"/>
      <c r="AL353" s="234"/>
      <c r="AM353" s="234"/>
      <c r="AN353" s="234"/>
      <c r="AO353" s="234"/>
    </row>
    <row r="354" spans="1:41" x14ac:dyDescent="0.2">
      <c r="A354" s="324"/>
      <c r="B354" s="360">
        <v>35362</v>
      </c>
      <c r="C354" s="361">
        <v>0.27083333333333298</v>
      </c>
      <c r="D354" s="360">
        <f t="shared" si="4"/>
        <v>35363</v>
      </c>
      <c r="E354" s="361">
        <v>0.27083333333333298</v>
      </c>
      <c r="F354" s="455" t="s">
        <v>2179</v>
      </c>
      <c r="G354" s="74" t="s">
        <v>440</v>
      </c>
      <c r="H354" s="53"/>
      <c r="I354" s="38"/>
      <c r="J354" s="52"/>
      <c r="K354" s="236"/>
      <c r="L354" s="307" t="str">
        <f>IF(ISNUMBER(K354),PickLists!$S$2,PickLists!$S$9)</f>
        <v>M1</v>
      </c>
      <c r="M354" s="229"/>
      <c r="N354" s="285" t="str">
        <f>IF(Data!M354&gt;0,Data!M354*0.023,"")</f>
        <v/>
      </c>
      <c r="O354" s="307" t="str">
        <f>IF(ISTEXT($A354),PickLists!$S$2,PickLists!$S$9)</f>
        <v>M1</v>
      </c>
      <c r="P354" s="456"/>
      <c r="Q354" s="307" t="str">
        <f>IF(ISTEXT($A354),PickLists!$S$2,PickLists!$S$9)</f>
        <v>M1</v>
      </c>
      <c r="R354" s="229"/>
      <c r="S354" s="307" t="str">
        <f>IF(ISTEXT($A354),PickLists!$S$2,PickLists!$S$9)</f>
        <v>M1</v>
      </c>
      <c r="T354" s="389"/>
      <c r="U354" s="307" t="str">
        <f>IF(ISNUMBER($T354),IF($T354&gt;$T$56,IF(OR(Bilanz!$BR354=PickLists!$S$6,Bilanz!$BX354=PickLists!$S$6),PickLists!$S$6,PickLists!$S$2),PickLists!$S$3),PickLists!$S$9)</f>
        <v>M1</v>
      </c>
      <c r="V354" s="388"/>
      <c r="W354" s="307" t="str">
        <f>IF(ISNUMBER($V354),IF($V354&gt;$V$56,IF(OR(Bilanz!$BR354=PickLists!$S$6,Bilanz!$BX354=PickLists!$S$6),PickLists!$S$6,PickLists!$S$2),PickLists!$S$3),PickLists!$S$9)</f>
        <v>M1</v>
      </c>
      <c r="X354" s="389"/>
      <c r="Y354" s="307" t="str">
        <f>IF(ISNUMBER($X354),IF($X354&gt;$X$56,IF(OR(Bilanz!$BR354=PickLists!$S$6,Bilanz!$BX354=PickLists!$S$6),PickLists!$S$6,PickLists!$S$2),PickLists!$S$3),PickLists!$S$9)</f>
        <v>M1</v>
      </c>
      <c r="Z354" s="388"/>
      <c r="AA354" s="307" t="str">
        <f>IF(ISNUMBER($Z354),IF($Z354&gt;$Z$56,IF(OR(Bilanz!$BR354=PickLists!$S$6,Bilanz!$BX354=PickLists!$S$6),PickLists!$S$6,PickLists!$S$2),PickLists!$S$3),PickLists!$S$9)</f>
        <v>M1</v>
      </c>
      <c r="AB354" s="389"/>
      <c r="AC354" s="307" t="str">
        <f>IF(ISNUMBER($AB354),IF($AB354&gt;$AB$56,IF(OR(Bilanz!$BR354=PickLists!$S$6,Bilanz!$BX354=PickLists!$S$6),PickLists!$S$6,PickLists!$S$2),PickLists!$S$3),PickLists!$S$9)</f>
        <v>M1</v>
      </c>
      <c r="AD354" s="388"/>
      <c r="AE354" s="307" t="str">
        <f>IF(ISNUMBER($AD354),IF($AD354&gt;$AD$56,IF(OR(Bilanz!$BR354=PickLists!$S$6,Bilanz!$BX354=PickLists!$S$6),PickLists!$S$6,PickLists!$S$2),PickLists!$S$3),PickLists!$S$9)</f>
        <v>M1</v>
      </c>
      <c r="AF354" s="389"/>
      <c r="AG354" s="307" t="str">
        <f>IF(ISNUMBER($AF354),IF($AF354&gt;$AF$56,IF(OR(Bilanz!$BR354=PickLists!$S$6,Bilanz!$BX354=PickLists!$S$6),PickLists!$S$6,PickLists!$S$2),PickLists!$S$3),PickLists!$S$9)</f>
        <v>M1</v>
      </c>
      <c r="AH354" s="388"/>
      <c r="AI354" s="307" t="str">
        <f>IF(ISNUMBER($AH354),IF($AH354&gt;$AH$56,IF(OR(Bilanz!$BR354=PickLists!$S$6,Bilanz!$BX354=PickLists!$S$6),PickLists!$S$6,PickLists!$S$2),PickLists!$S$3),PickLists!$S$9)</f>
        <v>M1</v>
      </c>
      <c r="AJ354" s="233"/>
      <c r="AK354" s="234"/>
      <c r="AL354" s="234"/>
      <c r="AM354" s="234"/>
      <c r="AN354" s="234"/>
      <c r="AO354" s="234"/>
    </row>
    <row r="355" spans="1:41" x14ac:dyDescent="0.2">
      <c r="A355" s="324" t="s">
        <v>1545</v>
      </c>
      <c r="B355" s="360">
        <v>35363</v>
      </c>
      <c r="C355" s="361">
        <v>0.27083333333333298</v>
      </c>
      <c r="D355" s="360">
        <f t="shared" si="4"/>
        <v>35364</v>
      </c>
      <c r="E355" s="361">
        <v>0.27083333333333298</v>
      </c>
      <c r="F355" s="455" t="s">
        <v>2179</v>
      </c>
      <c r="G355" s="74" t="s">
        <v>507</v>
      </c>
      <c r="H355" s="53" t="s">
        <v>508</v>
      </c>
      <c r="I355" s="38"/>
      <c r="J355" s="52"/>
      <c r="K355" s="236">
        <v>1.2</v>
      </c>
      <c r="L355" s="307" t="str">
        <f>IF(ISNUMBER(K355),PickLists!$S$2,PickLists!$S$9)</f>
        <v>V0</v>
      </c>
      <c r="M355" s="229">
        <v>43</v>
      </c>
      <c r="N355" s="285">
        <f>IF(Data!M355&gt;0,Data!M355*0.023,"")</f>
        <v>0.98899999999999999</v>
      </c>
      <c r="O355" s="307" t="str">
        <f>IF(ISTEXT($A355),PickLists!$S$2,PickLists!$S$9)</f>
        <v>V0</v>
      </c>
      <c r="P355" s="456">
        <v>4.12</v>
      </c>
      <c r="Q355" s="307" t="str">
        <f>IF(ISTEXT($A355),PickLists!$S$2,PickLists!$S$9)</f>
        <v>V0</v>
      </c>
      <c r="R355" s="229">
        <v>52.8</v>
      </c>
      <c r="S355" s="307" t="str">
        <f>IF(ISTEXT($A355),PickLists!$S$2,PickLists!$S$9)</f>
        <v>V0</v>
      </c>
      <c r="T355" s="389">
        <v>0.307</v>
      </c>
      <c r="U355" s="307" t="str">
        <f>IF(ISNUMBER($T355),IF($T355&gt;$T$56,IF(OR(Bilanz!$BR355=PickLists!$S$6,Bilanz!$BX355=PickLists!$S$6),PickLists!$S$6,PickLists!$S$2),PickLists!$S$3),PickLists!$S$9)</f>
        <v>V0</v>
      </c>
      <c r="V355" s="388">
        <v>1.3479232142569146</v>
      </c>
      <c r="W355" s="307" t="str">
        <f>IF(ISNUMBER($V355),IF($V355&gt;$V$56,IF(OR(Bilanz!$BR355=PickLists!$S$6,Bilanz!$BX355=PickLists!$S$6),PickLists!$S$6,PickLists!$S$2),PickLists!$S$3),PickLists!$S$9)</f>
        <v>V0</v>
      </c>
      <c r="X355" s="389">
        <v>1.7727291124482105</v>
      </c>
      <c r="Y355" s="307" t="str">
        <f>IF(ISNUMBER($X355),IF($X355&gt;$X$56,IF(OR(Bilanz!$BR355=PickLists!$S$6,Bilanz!$BX355=PickLists!$S$6),PickLists!$S$6,PickLists!$S$2),PickLists!$S$3),PickLists!$S$9)</f>
        <v>V0</v>
      </c>
      <c r="Z355" s="388">
        <v>0.214</v>
      </c>
      <c r="AA355" s="307" t="str">
        <f>IF(ISNUMBER($Z355),IF($Z355&gt;$Z$56,IF(OR(Bilanz!$BR355=PickLists!$S$6,Bilanz!$BX355=PickLists!$S$6),PickLists!$S$6,PickLists!$S$2),PickLists!$S$3),PickLists!$S$9)</f>
        <v>V0</v>
      </c>
      <c r="AB355" s="389">
        <v>1.6313585398303676</v>
      </c>
      <c r="AC355" s="307" t="str">
        <f>IF(ISNUMBER($AB355),IF($AB355&gt;$AB$56,IF(OR(Bilanz!$BR355=PickLists!$S$6,Bilanz!$BX355=PickLists!$S$6),PickLists!$S$6,PickLists!$S$2),PickLists!$S$3),PickLists!$S$9)</f>
        <v>V0</v>
      </c>
      <c r="AD355" s="388">
        <v>0.14899999999999999</v>
      </c>
      <c r="AE355" s="307" t="str">
        <f>IF(ISNUMBER($AD355),IF($AD355&gt;$AD$56,IF(OR(Bilanz!$BR355=PickLists!$S$6,Bilanz!$BX355=PickLists!$S$6),PickLists!$S$6,PickLists!$S$2),PickLists!$S$3),PickLists!$S$9)</f>
        <v>V0</v>
      </c>
      <c r="AF355" s="389">
        <v>8.2000000000000003E-2</v>
      </c>
      <c r="AG355" s="307" t="str">
        <f>IF(ISNUMBER($AF355),IF($AF355&gt;$AF$56,IF(OR(Bilanz!$BR355=PickLists!$S$6,Bilanz!$BX355=PickLists!$S$6),PickLists!$S$6,PickLists!$S$2),PickLists!$S$3),PickLists!$S$9)</f>
        <v>V0</v>
      </c>
      <c r="AH355" s="388">
        <v>0.52200000000000002</v>
      </c>
      <c r="AI355" s="307" t="str">
        <f>IF(ISNUMBER($AH355),IF($AH355&gt;$AH$56,IF(OR(Bilanz!$BR355=PickLists!$S$6,Bilanz!$BX355=PickLists!$S$6),PickLists!$S$6,PickLists!$S$2),PickLists!$S$3),PickLists!$S$9)</f>
        <v>V0</v>
      </c>
      <c r="AJ355" s="233"/>
      <c r="AK355" s="234"/>
      <c r="AL355" s="234"/>
      <c r="AM355" s="234"/>
      <c r="AN355" s="234"/>
      <c r="AO355" s="234"/>
    </row>
    <row r="356" spans="1:41" x14ac:dyDescent="0.2">
      <c r="A356" s="324" t="s">
        <v>1546</v>
      </c>
      <c r="B356" s="360">
        <v>35364</v>
      </c>
      <c r="C356" s="361">
        <v>0.27083333333333298</v>
      </c>
      <c r="D356" s="360">
        <f t="shared" si="4"/>
        <v>35365</v>
      </c>
      <c r="E356" s="361">
        <v>0.27083333333333298</v>
      </c>
      <c r="F356" s="455" t="s">
        <v>2179</v>
      </c>
      <c r="G356" s="74" t="s">
        <v>507</v>
      </c>
      <c r="H356" s="53" t="s">
        <v>508</v>
      </c>
      <c r="I356" s="38"/>
      <c r="J356" s="52"/>
      <c r="K356" s="236">
        <v>26.6</v>
      </c>
      <c r="L356" s="307" t="str">
        <f>IF(ISNUMBER(K356),PickLists!$S$2,PickLists!$S$9)</f>
        <v>V0</v>
      </c>
      <c r="M356" s="229">
        <v>1192.9000000000001</v>
      </c>
      <c r="N356" s="285">
        <f>IF(Data!M356&gt;0,Data!M356*0.023,"")</f>
        <v>27.436700000000002</v>
      </c>
      <c r="O356" s="307" t="str">
        <f>IF(ISTEXT($A356),PickLists!$S$2,PickLists!$S$9)</f>
        <v>V0</v>
      </c>
      <c r="P356" s="456">
        <v>4.84</v>
      </c>
      <c r="Q356" s="307" t="str">
        <f>IF(ISTEXT($A356),PickLists!$S$2,PickLists!$S$9)</f>
        <v>V0</v>
      </c>
      <c r="R356" s="229">
        <v>8.9</v>
      </c>
      <c r="S356" s="307" t="str">
        <f>IF(ISTEXT($A356),PickLists!$S$2,PickLists!$S$9)</f>
        <v>V0</v>
      </c>
      <c r="T356" s="389">
        <v>3.5999999999999997E-2</v>
      </c>
      <c r="U356" s="307" t="str">
        <f>IF(ISNUMBER($T356),IF($T356&gt;$T$56,IF(OR(Bilanz!$BR356=PickLists!$S$6,Bilanz!$BX356=PickLists!$S$6),PickLists!$S$6,PickLists!$S$2),PickLists!$S$3),PickLists!$S$9)</f>
        <v>V0</v>
      </c>
      <c r="V356" s="388">
        <v>0.13779674219820981</v>
      </c>
      <c r="W356" s="307" t="str">
        <f>IF(ISNUMBER($V356),IF($V356&gt;$V$56,IF(OR(Bilanz!$BR356=PickLists!$S$6,Bilanz!$BX356=PickLists!$S$6),PickLists!$S$6,PickLists!$S$2),PickLists!$S$3),PickLists!$S$9)</f>
        <v>V0</v>
      </c>
      <c r="X356" s="389">
        <v>0.25634644292227937</v>
      </c>
      <c r="Y356" s="307" t="str">
        <f>IF(ISNUMBER($X356),IF($X356&gt;$X$56,IF(OR(Bilanz!$BR356=PickLists!$S$6,Bilanz!$BX356=PickLists!$S$6),PickLists!$S$6,PickLists!$S$2),PickLists!$S$3),PickLists!$S$9)</f>
        <v>V0</v>
      </c>
      <c r="Z356" s="388">
        <v>5.1999999999999998E-2</v>
      </c>
      <c r="AA356" s="307" t="str">
        <f>IF(ISNUMBER($Z356),IF($Z356&gt;$Z$56,IF(OR(Bilanz!$BR356=PickLists!$S$6,Bilanz!$BX356=PickLists!$S$6),PickLists!$S$6,PickLists!$S$2),PickLists!$S$3),PickLists!$S$9)</f>
        <v>V0</v>
      </c>
      <c r="AB356" s="389">
        <v>0.20886979876933312</v>
      </c>
      <c r="AC356" s="307" t="str">
        <f>IF(ISNUMBER($AB356),IF($AB356&gt;$AB$56,IF(OR(Bilanz!$BR356=PickLists!$S$6,Bilanz!$BX356=PickLists!$S$6),PickLists!$S$6,PickLists!$S$2),PickLists!$S$3),PickLists!$S$9)</f>
        <v>V0</v>
      </c>
      <c r="AD356" s="388">
        <v>3.4000000000000002E-2</v>
      </c>
      <c r="AE356" s="307" t="str">
        <f>IF(ISNUMBER($AD356),IF($AD356&gt;$AD$56,IF(OR(Bilanz!$BR356=PickLists!$S$6,Bilanz!$BX356=PickLists!$S$6),PickLists!$S$6,PickLists!$S$2),PickLists!$S$3),PickLists!$S$9)</f>
        <v>V0</v>
      </c>
      <c r="AF356" s="389">
        <v>1.0999999999999999E-2</v>
      </c>
      <c r="AG356" s="307" t="str">
        <f>IF(ISNUMBER($AF356),IF($AF356&gt;$AF$56,IF(OR(Bilanz!$BR356=PickLists!$S$6,Bilanz!$BX356=PickLists!$S$6),PickLists!$S$6,PickLists!$S$2),PickLists!$S$3),PickLists!$S$9)</f>
        <v>V0</v>
      </c>
      <c r="AH356" s="388">
        <v>5.8000000000000003E-2</v>
      </c>
      <c r="AI356" s="307" t="str">
        <f>IF(ISNUMBER($AH356),IF($AH356&gt;$AH$56,IF(OR(Bilanz!$BR356=PickLists!$S$6,Bilanz!$BX356=PickLists!$S$6),PickLists!$S$6,PickLists!$S$2),PickLists!$S$3),PickLists!$S$9)</f>
        <v>V0</v>
      </c>
      <c r="AJ356" s="233"/>
      <c r="AK356" s="234"/>
      <c r="AL356" s="234"/>
      <c r="AM356" s="234"/>
      <c r="AN356" s="234"/>
      <c r="AO356" s="234"/>
    </row>
    <row r="357" spans="1:41" x14ac:dyDescent="0.2">
      <c r="A357" s="324"/>
      <c r="B357" s="360">
        <v>35365</v>
      </c>
      <c r="C357" s="361">
        <v>0.27083333333333298</v>
      </c>
      <c r="D357" s="360">
        <f t="shared" si="4"/>
        <v>35366</v>
      </c>
      <c r="E357" s="361">
        <v>0.27083333333333298</v>
      </c>
      <c r="F357" s="455" t="s">
        <v>2179</v>
      </c>
      <c r="G357" s="74" t="s">
        <v>507</v>
      </c>
      <c r="H357" s="53"/>
      <c r="I357" s="38" t="s">
        <v>433</v>
      </c>
      <c r="J357" s="52"/>
      <c r="K357" s="236">
        <v>0.1</v>
      </c>
      <c r="L357" s="307" t="str">
        <f>IF(ISNUMBER(K357),PickLists!$S$2,PickLists!$S$9)</f>
        <v>V0</v>
      </c>
      <c r="M357" s="229"/>
      <c r="N357" s="285" t="str">
        <f>IF(Data!M357&gt;0,Data!M357*0.023,"")</f>
        <v/>
      </c>
      <c r="O357" s="307" t="str">
        <f>IF(ISTEXT($A357),PickLists!$S$2,PickLists!$S$9)</f>
        <v>M1</v>
      </c>
      <c r="P357" s="456"/>
      <c r="Q357" s="307" t="str">
        <f>IF(ISTEXT($A357),PickLists!$S$2,PickLists!$S$9)</f>
        <v>M1</v>
      </c>
      <c r="R357" s="229"/>
      <c r="S357" s="307" t="str">
        <f>IF(ISTEXT($A357),PickLists!$S$2,PickLists!$S$9)</f>
        <v>M1</v>
      </c>
      <c r="T357" s="389"/>
      <c r="U357" s="307" t="str">
        <f>IF(ISNUMBER($T357),IF($T357&gt;$T$56,IF(OR(Bilanz!$BR357=PickLists!$S$6,Bilanz!$BX357=PickLists!$S$6),PickLists!$S$6,PickLists!$S$2),PickLists!$S$3),PickLists!$S$9)</f>
        <v>M1</v>
      </c>
      <c r="V357" s="388"/>
      <c r="W357" s="307" t="str">
        <f>IF(ISNUMBER($V357),IF($V357&gt;$V$56,IF(OR(Bilanz!$BR357=PickLists!$S$6,Bilanz!$BX357=PickLists!$S$6),PickLists!$S$6,PickLists!$S$2),PickLists!$S$3),PickLists!$S$9)</f>
        <v>M1</v>
      </c>
      <c r="X357" s="389"/>
      <c r="Y357" s="307" t="str">
        <f>IF(ISNUMBER($X357),IF($X357&gt;$X$56,IF(OR(Bilanz!$BR357=PickLists!$S$6,Bilanz!$BX357=PickLists!$S$6),PickLists!$S$6,PickLists!$S$2),PickLists!$S$3),PickLists!$S$9)</f>
        <v>M1</v>
      </c>
      <c r="Z357" s="388"/>
      <c r="AA357" s="307" t="str">
        <f>IF(ISNUMBER($Z357),IF($Z357&gt;$Z$56,IF(OR(Bilanz!$BR357=PickLists!$S$6,Bilanz!$BX357=PickLists!$S$6),PickLists!$S$6,PickLists!$S$2),PickLists!$S$3),PickLists!$S$9)</f>
        <v>M1</v>
      </c>
      <c r="AB357" s="389"/>
      <c r="AC357" s="307" t="str">
        <f>IF(ISNUMBER($AB357),IF($AB357&gt;$AB$56,IF(OR(Bilanz!$BR357=PickLists!$S$6,Bilanz!$BX357=PickLists!$S$6),PickLists!$S$6,PickLists!$S$2),PickLists!$S$3),PickLists!$S$9)</f>
        <v>M1</v>
      </c>
      <c r="AD357" s="388"/>
      <c r="AE357" s="307" t="str">
        <f>IF(ISNUMBER($AD357),IF($AD357&gt;$AD$56,IF(OR(Bilanz!$BR357=PickLists!$S$6,Bilanz!$BX357=PickLists!$S$6),PickLists!$S$6,PickLists!$S$2),PickLists!$S$3),PickLists!$S$9)</f>
        <v>M1</v>
      </c>
      <c r="AF357" s="390"/>
      <c r="AG357" s="307" t="str">
        <f>IF(ISNUMBER($AF357),IF($AF357&gt;$AF$56,IF(OR(Bilanz!$BR357=PickLists!$S$6,Bilanz!$BX357=PickLists!$S$6),PickLists!$S$6,PickLists!$S$2),PickLists!$S$3),PickLists!$S$9)</f>
        <v>M1</v>
      </c>
      <c r="AH357" s="388"/>
      <c r="AI357" s="307" t="str">
        <f>IF(ISNUMBER($AH357),IF($AH357&gt;$AH$56,IF(OR(Bilanz!$BR357=PickLists!$S$6,Bilanz!$BX357=PickLists!$S$6),PickLists!$S$6,PickLists!$S$2),PickLists!$S$3),PickLists!$S$9)</f>
        <v>M1</v>
      </c>
      <c r="AJ357" s="233"/>
      <c r="AK357" s="234"/>
      <c r="AL357" s="234"/>
      <c r="AM357" s="234"/>
      <c r="AN357" s="234"/>
      <c r="AO357" s="234"/>
    </row>
    <row r="358" spans="1:41" x14ac:dyDescent="0.2">
      <c r="A358" s="324" t="s">
        <v>1547</v>
      </c>
      <c r="B358" s="360">
        <v>35366</v>
      </c>
      <c r="C358" s="361">
        <v>0.27083333333333298</v>
      </c>
      <c r="D358" s="360">
        <f t="shared" si="4"/>
        <v>35367</v>
      </c>
      <c r="E358" s="361">
        <v>0.27083333333333298</v>
      </c>
      <c r="F358" s="455" t="s">
        <v>2179</v>
      </c>
      <c r="G358" s="74" t="s">
        <v>507</v>
      </c>
      <c r="H358" s="53" t="s">
        <v>508</v>
      </c>
      <c r="I358" s="38"/>
      <c r="J358" s="52"/>
      <c r="K358" s="236">
        <v>0.5</v>
      </c>
      <c r="L358" s="307" t="str">
        <f>IF(ISNUMBER(K358),PickLists!$S$2,PickLists!$S$9)</f>
        <v>V0</v>
      </c>
      <c r="M358" s="229">
        <v>25.5</v>
      </c>
      <c r="N358" s="285">
        <f>IF(Data!M358&gt;0,Data!M358*0.023,"")</f>
        <v>0.58650000000000002</v>
      </c>
      <c r="O358" s="307" t="str">
        <f>IF(ISTEXT($A358),PickLists!$S$2,PickLists!$S$9)</f>
        <v>V0</v>
      </c>
      <c r="P358" s="456">
        <v>4.76</v>
      </c>
      <c r="Q358" s="307" t="str">
        <f>IF(ISTEXT($A358),PickLists!$S$2,PickLists!$S$9)</f>
        <v>V0</v>
      </c>
      <c r="R358" s="229">
        <v>18.5</v>
      </c>
      <c r="S358" s="307" t="str">
        <f>IF(ISTEXT($A358),PickLists!$S$2,PickLists!$S$9)</f>
        <v>V0</v>
      </c>
      <c r="T358" s="389">
        <v>0.27300000000000002</v>
      </c>
      <c r="U358" s="307" t="str">
        <f>IF(ISNUMBER($T358),IF($T358&gt;$T$56,IF(OR(Bilanz!$BR358=PickLists!$S$6,Bilanz!$BX358=PickLists!$S$6),PickLists!$S$6,PickLists!$S$2),PickLists!$S$3),PickLists!$S$9)</f>
        <v>V0</v>
      </c>
      <c r="V358" s="388">
        <v>0.54215111684541561</v>
      </c>
      <c r="W358" s="307" t="str">
        <f>IF(ISNUMBER($V358),IF($V358&gt;$V$56,IF(OR(Bilanz!$BR358=PickLists!$S$6,Bilanz!$BX358=PickLists!$S$6),PickLists!$S$6,PickLists!$S$2),PickLists!$S$3),PickLists!$S$9)</f>
        <v>V0</v>
      </c>
      <c r="X358" s="389">
        <v>0.572774083404468</v>
      </c>
      <c r="Y358" s="307" t="str">
        <f>IF(ISNUMBER($X358),IF($X358&gt;$X$56,IF(OR(Bilanz!$BR358=PickLists!$S$6,Bilanz!$BX358=PickLists!$S$6),PickLists!$S$6,PickLists!$S$2),PickLists!$S$3),PickLists!$S$9)</f>
        <v>V0</v>
      </c>
      <c r="Z358" s="388">
        <v>9.7000000000000003E-2</v>
      </c>
      <c r="AA358" s="307" t="str">
        <f>IF(ISNUMBER($Z358),IF($Z358&gt;$Z$56,IF(OR(Bilanz!$BR358=PickLists!$S$6,Bilanz!$BX358=PickLists!$S$6),PickLists!$S$6,PickLists!$S$2),PickLists!$S$3),PickLists!$S$9)</f>
        <v>V0</v>
      </c>
      <c r="AB358" s="389">
        <v>0.76404417096291366</v>
      </c>
      <c r="AC358" s="307" t="str">
        <f>IF(ISNUMBER($AB358),IF($AB358&gt;$AB$56,IF(OR(Bilanz!$BR358=PickLists!$S$6,Bilanz!$BX358=PickLists!$S$6),PickLists!$S$6,PickLists!$S$2),PickLists!$S$3),PickLists!$S$9)</f>
        <v>V0</v>
      </c>
      <c r="AD358" s="388">
        <v>0.16300000000000001</v>
      </c>
      <c r="AE358" s="307" t="str">
        <f>IF(ISNUMBER($AD358),IF($AD358&gt;$AD$56,IF(OR(Bilanz!$BR358=PickLists!$S$6,Bilanz!$BX358=PickLists!$S$6),PickLists!$S$6,PickLists!$S$2),PickLists!$S$3),PickLists!$S$9)</f>
        <v>V0</v>
      </c>
      <c r="AF358" s="389">
        <v>3.5000000000000003E-2</v>
      </c>
      <c r="AG358" s="307" t="str">
        <f>IF(ISNUMBER($AF358),IF($AF358&gt;$AF$56,IF(OR(Bilanz!$BR358=PickLists!$S$6,Bilanz!$BX358=PickLists!$S$6),PickLists!$S$6,PickLists!$S$2),PickLists!$S$3),PickLists!$S$9)</f>
        <v>V0</v>
      </c>
      <c r="AH358" s="388">
        <v>0.16700000000000001</v>
      </c>
      <c r="AI358" s="307" t="str">
        <f>IF(ISNUMBER($AH358),IF($AH358&gt;$AH$56,IF(OR(Bilanz!$BR358=PickLists!$S$6,Bilanz!$BX358=PickLists!$S$6),PickLists!$S$6,PickLists!$S$2),PickLists!$S$3),PickLists!$S$9)</f>
        <v>V0</v>
      </c>
      <c r="AJ358" s="233"/>
      <c r="AK358" s="234"/>
      <c r="AL358" s="234"/>
      <c r="AM358" s="234"/>
      <c r="AN358" s="234"/>
      <c r="AO358" s="234"/>
    </row>
    <row r="359" spans="1:41" x14ac:dyDescent="0.2">
      <c r="A359" s="324" t="s">
        <v>1548</v>
      </c>
      <c r="B359" s="360">
        <v>35367</v>
      </c>
      <c r="C359" s="361">
        <v>0.27083333333333298</v>
      </c>
      <c r="D359" s="360">
        <f t="shared" si="4"/>
        <v>35368</v>
      </c>
      <c r="E359" s="361">
        <v>0.27083333333333298</v>
      </c>
      <c r="F359" s="455" t="s">
        <v>2179</v>
      </c>
      <c r="G359" s="74" t="s">
        <v>507</v>
      </c>
      <c r="H359" s="53" t="s">
        <v>508</v>
      </c>
      <c r="I359" s="38"/>
      <c r="J359" s="52"/>
      <c r="K359" s="236">
        <v>13.4</v>
      </c>
      <c r="L359" s="307" t="str">
        <f>IF(ISNUMBER(K359),PickLists!$S$2,PickLists!$S$9)</f>
        <v>V0</v>
      </c>
      <c r="M359" s="229">
        <v>562.4</v>
      </c>
      <c r="N359" s="285">
        <f>IF(Data!M359&gt;0,Data!M359*0.023,"")</f>
        <v>12.9352</v>
      </c>
      <c r="O359" s="307" t="str">
        <f>IF(ISTEXT($A359),PickLists!$S$2,PickLists!$S$9)</f>
        <v>V0</v>
      </c>
      <c r="P359" s="456">
        <v>5.28</v>
      </c>
      <c r="Q359" s="307" t="str">
        <f>IF(ISTEXT($A359),PickLists!$S$2,PickLists!$S$9)</f>
        <v>V0</v>
      </c>
      <c r="R359" s="229">
        <v>6.3</v>
      </c>
      <c r="S359" s="307" t="str">
        <f>IF(ISTEXT($A359),PickLists!$S$2,PickLists!$S$9)</f>
        <v>V0</v>
      </c>
      <c r="T359" s="389">
        <v>0.20100000000000001</v>
      </c>
      <c r="U359" s="307" t="str">
        <f>IF(ISNUMBER($T359),IF($T359&gt;$T$56,IF(OR(Bilanz!$BR359=PickLists!$S$6,Bilanz!$BX359=PickLists!$S$6),PickLists!$S$6,PickLists!$S$2),PickLists!$S$3),PickLists!$S$9)</f>
        <v>V0</v>
      </c>
      <c r="V359" s="388">
        <v>0.22567040238690428</v>
      </c>
      <c r="W359" s="307" t="str">
        <f>IF(ISNUMBER($V359),IF($V359&gt;$V$56,IF(OR(Bilanz!$BR359=PickLists!$S$6,Bilanz!$BX359=PickLists!$S$6),PickLists!$S$6,PickLists!$S$2),PickLists!$S$3),PickLists!$S$9)</f>
        <v>V0</v>
      </c>
      <c r="X359" s="389">
        <v>0.10881372446961338</v>
      </c>
      <c r="Y359" s="307" t="str">
        <f>IF(ISNUMBER($X359),IF($X359&gt;$X$56,IF(OR(Bilanz!$BR359=PickLists!$S$6,Bilanz!$BX359=PickLists!$S$6),PickLists!$S$6,PickLists!$S$2),PickLists!$S$3),PickLists!$S$9)</f>
        <v>V0</v>
      </c>
      <c r="Z359" s="388">
        <v>0.16500000000000001</v>
      </c>
      <c r="AA359" s="307" t="str">
        <f>IF(ISNUMBER($Z359),IF($Z359&gt;$Z$56,IF(OR(Bilanz!$BR359=PickLists!$S$6,Bilanz!$BX359=PickLists!$S$6),PickLists!$S$6,PickLists!$S$2),PickLists!$S$3),PickLists!$S$9)</f>
        <v>V0</v>
      </c>
      <c r="AB359" s="389">
        <v>0.23138736071844335</v>
      </c>
      <c r="AC359" s="307" t="str">
        <f>IF(ISNUMBER($AB359),IF($AB359&gt;$AB$56,IF(OR(Bilanz!$BR359=PickLists!$S$6,Bilanz!$BX359=PickLists!$S$6),PickLists!$S$6,PickLists!$S$2),PickLists!$S$3),PickLists!$S$9)</f>
        <v>V0</v>
      </c>
      <c r="AD359" s="388">
        <v>6.9000000000000006E-2</v>
      </c>
      <c r="AE359" s="307" t="str">
        <f>IF(ISNUMBER($AD359),IF($AD359&gt;$AD$56,IF(OR(Bilanz!$BR359=PickLists!$S$6,Bilanz!$BX359=PickLists!$S$6),PickLists!$S$6,PickLists!$S$2),PickLists!$S$3),PickLists!$S$9)</f>
        <v>V0</v>
      </c>
      <c r="AF359" s="389">
        <v>0.03</v>
      </c>
      <c r="AG359" s="307" t="str">
        <f>IF(ISNUMBER($AF359),IF($AF359&gt;$AF$56,IF(OR(Bilanz!$BR359=PickLists!$S$6,Bilanz!$BX359=PickLists!$S$6),PickLists!$S$6,PickLists!$S$2),PickLists!$S$3),PickLists!$S$9)</f>
        <v>V0</v>
      </c>
      <c r="AH359" s="388">
        <v>0.106</v>
      </c>
      <c r="AI359" s="307" t="str">
        <f>IF(ISNUMBER($AH359),IF($AH359&gt;$AH$56,IF(OR(Bilanz!$BR359=PickLists!$S$6,Bilanz!$BX359=PickLists!$S$6),PickLists!$S$6,PickLists!$S$2),PickLists!$S$3),PickLists!$S$9)</f>
        <v>V0</v>
      </c>
      <c r="AJ359" s="233"/>
      <c r="AK359" s="234"/>
      <c r="AL359" s="234"/>
      <c r="AM359" s="234"/>
      <c r="AN359" s="234"/>
      <c r="AO359" s="234"/>
    </row>
    <row r="360" spans="1:41" x14ac:dyDescent="0.2">
      <c r="A360" s="324"/>
      <c r="B360" s="360">
        <v>35368</v>
      </c>
      <c r="C360" s="361">
        <v>0.27083333333333298</v>
      </c>
      <c r="D360" s="360">
        <f t="shared" si="4"/>
        <v>35369</v>
      </c>
      <c r="E360" s="361">
        <v>0.27083333333333298</v>
      </c>
      <c r="F360" s="455" t="s">
        <v>2179</v>
      </c>
      <c r="G360" s="74" t="s">
        <v>507</v>
      </c>
      <c r="H360" s="53"/>
      <c r="I360" s="38" t="s">
        <v>433</v>
      </c>
      <c r="J360" s="52"/>
      <c r="K360" s="236">
        <v>0.1</v>
      </c>
      <c r="L360" s="307" t="str">
        <f>IF(ISNUMBER(K360),PickLists!$S$2,PickLists!$S$9)</f>
        <v>V0</v>
      </c>
      <c r="M360" s="229"/>
      <c r="N360" s="285" t="str">
        <f>IF(Data!M360&gt;0,Data!M360*0.023,"")</f>
        <v/>
      </c>
      <c r="O360" s="307" t="str">
        <f>IF(ISTEXT($A360),PickLists!$S$2,PickLists!$S$9)</f>
        <v>M1</v>
      </c>
      <c r="P360" s="456"/>
      <c r="Q360" s="307" t="str">
        <f>IF(ISTEXT($A360),PickLists!$S$2,PickLists!$S$9)</f>
        <v>M1</v>
      </c>
      <c r="R360" s="229"/>
      <c r="S360" s="307" t="str">
        <f>IF(ISTEXT($A360),PickLists!$S$2,PickLists!$S$9)</f>
        <v>M1</v>
      </c>
      <c r="T360" s="389"/>
      <c r="U360" s="307" t="str">
        <f>IF(ISNUMBER($T360),IF($T360&gt;$T$56,IF(OR(Bilanz!$BR360=PickLists!$S$6,Bilanz!$BX360=PickLists!$S$6),PickLists!$S$6,PickLists!$S$2),PickLists!$S$3),PickLists!$S$9)</f>
        <v>M1</v>
      </c>
      <c r="V360" s="388"/>
      <c r="W360" s="307" t="str">
        <f>IF(ISNUMBER($V360),IF($V360&gt;$V$56,IF(OR(Bilanz!$BR360=PickLists!$S$6,Bilanz!$BX360=PickLists!$S$6),PickLists!$S$6,PickLists!$S$2),PickLists!$S$3),PickLists!$S$9)</f>
        <v>M1</v>
      </c>
      <c r="X360" s="389"/>
      <c r="Y360" s="307" t="str">
        <f>IF(ISNUMBER($X360),IF($X360&gt;$X$56,IF(OR(Bilanz!$BR360=PickLists!$S$6,Bilanz!$BX360=PickLists!$S$6),PickLists!$S$6,PickLists!$S$2),PickLists!$S$3),PickLists!$S$9)</f>
        <v>M1</v>
      </c>
      <c r="Z360" s="388"/>
      <c r="AA360" s="307" t="str">
        <f>IF(ISNUMBER($Z360),IF($Z360&gt;$Z$56,IF(OR(Bilanz!$BR360=PickLists!$S$6,Bilanz!$BX360=PickLists!$S$6),PickLists!$S$6,PickLists!$S$2),PickLists!$S$3),PickLists!$S$9)</f>
        <v>M1</v>
      </c>
      <c r="AB360" s="389"/>
      <c r="AC360" s="307" t="str">
        <f>IF(ISNUMBER($AB360),IF($AB360&gt;$AB$56,IF(OR(Bilanz!$BR360=PickLists!$S$6,Bilanz!$BX360=PickLists!$S$6),PickLists!$S$6,PickLists!$S$2),PickLists!$S$3),PickLists!$S$9)</f>
        <v>M1</v>
      </c>
      <c r="AD360" s="388"/>
      <c r="AE360" s="307" t="str">
        <f>IF(ISNUMBER($AD360),IF($AD360&gt;$AD$56,IF(OR(Bilanz!$BR360=PickLists!$S$6,Bilanz!$BX360=PickLists!$S$6),PickLists!$S$6,PickLists!$S$2),PickLists!$S$3),PickLists!$S$9)</f>
        <v>M1</v>
      </c>
      <c r="AF360" s="389"/>
      <c r="AG360" s="307" t="str">
        <f>IF(ISNUMBER($AF360),IF($AF360&gt;$AF$56,IF(OR(Bilanz!$BR360=PickLists!$S$6,Bilanz!$BX360=PickLists!$S$6),PickLists!$S$6,PickLists!$S$2),PickLists!$S$3),PickLists!$S$9)</f>
        <v>M1</v>
      </c>
      <c r="AH360" s="388"/>
      <c r="AI360" s="307" t="str">
        <f>IF(ISNUMBER($AH360),IF($AH360&gt;$AH$56,IF(OR(Bilanz!$BR360=PickLists!$S$6,Bilanz!$BX360=PickLists!$S$6),PickLists!$S$6,PickLists!$S$2),PickLists!$S$3),PickLists!$S$9)</f>
        <v>M1</v>
      </c>
      <c r="AJ360" s="233"/>
      <c r="AK360" s="234"/>
      <c r="AL360" s="234"/>
      <c r="AM360" s="234"/>
      <c r="AN360" s="234"/>
      <c r="AO360" s="234"/>
    </row>
    <row r="361" spans="1:41" x14ac:dyDescent="0.2">
      <c r="A361" s="324"/>
      <c r="B361" s="360">
        <v>35369</v>
      </c>
      <c r="C361" s="361">
        <v>0.27083333333333298</v>
      </c>
      <c r="D361" s="360">
        <f t="shared" si="4"/>
        <v>35370</v>
      </c>
      <c r="E361" s="361">
        <v>0.27083333333333298</v>
      </c>
      <c r="F361" s="455" t="s">
        <v>2179</v>
      </c>
      <c r="G361" s="74" t="s">
        <v>507</v>
      </c>
      <c r="H361" s="53"/>
      <c r="I361" s="38" t="s">
        <v>433</v>
      </c>
      <c r="J361" s="52"/>
      <c r="K361" s="236">
        <v>0.4</v>
      </c>
      <c r="L361" s="307" t="str">
        <f>IF(ISNUMBER(K361),PickLists!$S$2,PickLists!$S$9)</f>
        <v>V0</v>
      </c>
      <c r="M361" s="229"/>
      <c r="N361" s="285" t="str">
        <f>IF(Data!M361&gt;0,Data!M361*0.023,"")</f>
        <v/>
      </c>
      <c r="O361" s="307" t="str">
        <f>IF(ISTEXT($A361),PickLists!$S$2,PickLists!$S$9)</f>
        <v>M1</v>
      </c>
      <c r="P361" s="456"/>
      <c r="Q361" s="307" t="str">
        <f>IF(ISTEXT($A361),PickLists!$S$2,PickLists!$S$9)</f>
        <v>M1</v>
      </c>
      <c r="R361" s="229"/>
      <c r="S361" s="307" t="str">
        <f>IF(ISTEXT($A361),PickLists!$S$2,PickLists!$S$9)</f>
        <v>M1</v>
      </c>
      <c r="T361" s="389"/>
      <c r="U361" s="307" t="str">
        <f>IF(ISNUMBER($T361),IF($T361&gt;$T$56,IF(OR(Bilanz!$BR361=PickLists!$S$6,Bilanz!$BX361=PickLists!$S$6),PickLists!$S$6,PickLists!$S$2),PickLists!$S$3),PickLists!$S$9)</f>
        <v>M1</v>
      </c>
      <c r="V361" s="388"/>
      <c r="W361" s="307" t="str">
        <f>IF(ISNUMBER($V361),IF($V361&gt;$V$56,IF(OR(Bilanz!$BR361=PickLists!$S$6,Bilanz!$BX361=PickLists!$S$6),PickLists!$S$6,PickLists!$S$2),PickLists!$S$3),PickLists!$S$9)</f>
        <v>M1</v>
      </c>
      <c r="X361" s="389"/>
      <c r="Y361" s="307" t="str">
        <f>IF(ISNUMBER($X361),IF($X361&gt;$X$56,IF(OR(Bilanz!$BR361=PickLists!$S$6,Bilanz!$BX361=PickLists!$S$6),PickLists!$S$6,PickLists!$S$2),PickLists!$S$3),PickLists!$S$9)</f>
        <v>M1</v>
      </c>
      <c r="Z361" s="388"/>
      <c r="AA361" s="307" t="str">
        <f>IF(ISNUMBER($Z361),IF($Z361&gt;$Z$56,IF(OR(Bilanz!$BR361=PickLists!$S$6,Bilanz!$BX361=PickLists!$S$6),PickLists!$S$6,PickLists!$S$2),PickLists!$S$3),PickLists!$S$9)</f>
        <v>M1</v>
      </c>
      <c r="AB361" s="389"/>
      <c r="AC361" s="307" t="str">
        <f>IF(ISNUMBER($AB361),IF($AB361&gt;$AB$56,IF(OR(Bilanz!$BR361=PickLists!$S$6,Bilanz!$BX361=PickLists!$S$6),PickLists!$S$6,PickLists!$S$2),PickLists!$S$3),PickLists!$S$9)</f>
        <v>M1</v>
      </c>
      <c r="AD361" s="388"/>
      <c r="AE361" s="307" t="str">
        <f>IF(ISNUMBER($AD361),IF($AD361&gt;$AD$56,IF(OR(Bilanz!$BR361=PickLists!$S$6,Bilanz!$BX361=PickLists!$S$6),PickLists!$S$6,PickLists!$S$2),PickLists!$S$3),PickLists!$S$9)</f>
        <v>M1</v>
      </c>
      <c r="AF361" s="389"/>
      <c r="AG361" s="307" t="str">
        <f>IF(ISNUMBER($AF361),IF($AF361&gt;$AF$56,IF(OR(Bilanz!$BR361=PickLists!$S$6,Bilanz!$BX361=PickLists!$S$6),PickLists!$S$6,PickLists!$S$2),PickLists!$S$3),PickLists!$S$9)</f>
        <v>M1</v>
      </c>
      <c r="AH361" s="388"/>
      <c r="AI361" s="307" t="str">
        <f>IF(ISNUMBER($AH361),IF($AH361&gt;$AH$56,IF(OR(Bilanz!$BR361=PickLists!$S$6,Bilanz!$BX361=PickLists!$S$6),PickLists!$S$6,PickLists!$S$2),PickLists!$S$3),PickLists!$S$9)</f>
        <v>M1</v>
      </c>
      <c r="AJ361" s="233"/>
      <c r="AK361" s="234"/>
      <c r="AL361" s="234"/>
      <c r="AM361" s="234"/>
      <c r="AN361" s="234"/>
      <c r="AO361" s="234"/>
    </row>
    <row r="362" spans="1:41" x14ac:dyDescent="0.2">
      <c r="A362" s="324" t="s">
        <v>1550</v>
      </c>
      <c r="B362" s="360">
        <v>35370</v>
      </c>
      <c r="C362" s="361">
        <v>0.27083333333333298</v>
      </c>
      <c r="D362" s="360">
        <f t="shared" si="4"/>
        <v>35371</v>
      </c>
      <c r="E362" s="361">
        <v>0.27083333333333298</v>
      </c>
      <c r="F362" s="455" t="s">
        <v>2179</v>
      </c>
      <c r="G362" s="74" t="s">
        <v>507</v>
      </c>
      <c r="H362" s="53" t="s">
        <v>508</v>
      </c>
      <c r="I362" s="38"/>
      <c r="J362" s="52"/>
      <c r="K362" s="236">
        <v>3.7</v>
      </c>
      <c r="L362" s="307" t="str">
        <f>IF(ISNUMBER(K362),PickLists!$S$2,PickLists!$S$9)</f>
        <v>V0</v>
      </c>
      <c r="M362" s="229">
        <v>166.4</v>
      </c>
      <c r="N362" s="285">
        <f>IF(Data!M362&gt;0,Data!M362*0.023,"")</f>
        <v>3.8271999999999999</v>
      </c>
      <c r="O362" s="307" t="str">
        <f>IF(ISTEXT($A362),PickLists!$S$2,PickLists!$S$9)</f>
        <v>V0</v>
      </c>
      <c r="P362" s="456">
        <v>5.4</v>
      </c>
      <c r="Q362" s="307" t="str">
        <f>IF(ISTEXT($A362),PickLists!$S$2,PickLists!$S$9)</f>
        <v>V0</v>
      </c>
      <c r="R362" s="229">
        <v>8.9</v>
      </c>
      <c r="S362" s="307" t="str">
        <f>IF(ISTEXT($A362),PickLists!$S$2,PickLists!$S$9)</f>
        <v>V0</v>
      </c>
      <c r="T362" s="389">
        <v>0.48</v>
      </c>
      <c r="U362" s="307" t="str">
        <f>IF(ISNUMBER($T362),IF($T362&gt;$T$56,IF(OR(Bilanz!$BR362=PickLists!$S$6,Bilanz!$BX362=PickLists!$S$6),PickLists!$S$6,PickLists!$S$2),PickLists!$S$3),PickLists!$S$9)</f>
        <v>V0</v>
      </c>
      <c r="V362" s="388">
        <v>0.4179081525683413</v>
      </c>
      <c r="W362" s="307" t="str">
        <f>IF(ISNUMBER($V362),IF($V362&gt;$V$56,IF(OR(Bilanz!$BR362=PickLists!$S$6,Bilanz!$BX362=PickLists!$S$6),PickLists!$S$6,PickLists!$S$2),PickLists!$S$3),PickLists!$S$9)</f>
        <v>V0</v>
      </c>
      <c r="X362" s="389">
        <v>0.15487597593221045</v>
      </c>
      <c r="Y362" s="307" t="str">
        <f>IF(ISNUMBER($X362),IF($X362&gt;$X$56,IF(OR(Bilanz!$BR362=PickLists!$S$6,Bilanz!$BX362=PickLists!$S$6),PickLists!$S$6,PickLists!$S$2),PickLists!$S$3),PickLists!$S$9)</f>
        <v>V0</v>
      </c>
      <c r="Z362" s="388">
        <v>0.318</v>
      </c>
      <c r="AA362" s="307" t="str">
        <f>IF(ISNUMBER($Z362),IF($Z362&gt;$Z$56,IF(OR(Bilanz!$BR362=PickLists!$S$6,Bilanz!$BX362=PickLists!$S$6),PickLists!$S$6,PickLists!$S$2),PickLists!$S$3),PickLists!$S$9)</f>
        <v>V0</v>
      </c>
      <c r="AB362" s="389">
        <v>0.31835173790121402</v>
      </c>
      <c r="AC362" s="307" t="str">
        <f>IF(ISNUMBER($AB362),IF($AB362&gt;$AB$56,IF(OR(Bilanz!$BR362=PickLists!$S$6,Bilanz!$BX362=PickLists!$S$6),PickLists!$S$6,PickLists!$S$2),PickLists!$S$3),PickLists!$S$9)</f>
        <v>V0</v>
      </c>
      <c r="AD362" s="388">
        <v>0.182</v>
      </c>
      <c r="AE362" s="307" t="str">
        <f>IF(ISNUMBER($AD362),IF($AD362&gt;$AD$56,IF(OR(Bilanz!$BR362=PickLists!$S$6,Bilanz!$BX362=PickLists!$S$6),PickLists!$S$6,PickLists!$S$2),PickLists!$S$3),PickLists!$S$9)</f>
        <v>V0</v>
      </c>
      <c r="AF362" s="389">
        <v>7.0999999999999994E-2</v>
      </c>
      <c r="AG362" s="307" t="str">
        <f>IF(ISNUMBER($AF362),IF($AF362&gt;$AF$56,IF(OR(Bilanz!$BR362=PickLists!$S$6,Bilanz!$BX362=PickLists!$S$6),PickLists!$S$6,PickLists!$S$2),PickLists!$S$3),PickLists!$S$9)</f>
        <v>V0</v>
      </c>
      <c r="AH362" s="388">
        <v>0.218</v>
      </c>
      <c r="AI362" s="307" t="str">
        <f>IF(ISNUMBER($AH362),IF($AH362&gt;$AH$56,IF(OR(Bilanz!$BR362=PickLists!$S$6,Bilanz!$BX362=PickLists!$S$6),PickLists!$S$6,PickLists!$S$2),PickLists!$S$3),PickLists!$S$9)</f>
        <v>V0</v>
      </c>
      <c r="AJ362" s="233"/>
      <c r="AK362" s="234"/>
      <c r="AL362" s="234"/>
      <c r="AM362" s="234"/>
      <c r="AN362" s="234"/>
      <c r="AO362" s="234"/>
    </row>
    <row r="363" spans="1:41" x14ac:dyDescent="0.2">
      <c r="A363" s="324"/>
      <c r="B363" s="360">
        <v>35371</v>
      </c>
      <c r="C363" s="361">
        <v>0.27083333333333298</v>
      </c>
      <c r="D363" s="360">
        <f t="shared" si="4"/>
        <v>35372</v>
      </c>
      <c r="E363" s="361">
        <v>0.27083333333333298</v>
      </c>
      <c r="F363" s="455" t="s">
        <v>2179</v>
      </c>
      <c r="G363" s="74" t="s">
        <v>440</v>
      </c>
      <c r="H363" s="53"/>
      <c r="I363" s="38"/>
      <c r="J363" s="52"/>
      <c r="K363" s="236"/>
      <c r="L363" s="307" t="str">
        <f>IF(ISNUMBER(K363),PickLists!$S$2,PickLists!$S$9)</f>
        <v>M1</v>
      </c>
      <c r="M363" s="229"/>
      <c r="N363" s="285" t="str">
        <f>IF(Data!M363&gt;0,Data!M363*0.023,"")</f>
        <v/>
      </c>
      <c r="O363" s="307" t="str">
        <f>IF(ISTEXT($A363),PickLists!$S$2,PickLists!$S$9)</f>
        <v>M1</v>
      </c>
      <c r="P363" s="456"/>
      <c r="Q363" s="307" t="str">
        <f>IF(ISTEXT($A363),PickLists!$S$2,PickLists!$S$9)</f>
        <v>M1</v>
      </c>
      <c r="R363" s="229"/>
      <c r="S363" s="307" t="str">
        <f>IF(ISTEXT($A363),PickLists!$S$2,PickLists!$S$9)</f>
        <v>M1</v>
      </c>
      <c r="T363" s="389"/>
      <c r="U363" s="307" t="str">
        <f>IF(ISNUMBER($T363),IF($T363&gt;$T$56,IF(OR(Bilanz!$BR363=PickLists!$S$6,Bilanz!$BX363=PickLists!$S$6),PickLists!$S$6,PickLists!$S$2),PickLists!$S$3),PickLists!$S$9)</f>
        <v>M1</v>
      </c>
      <c r="V363" s="388"/>
      <c r="W363" s="307" t="str">
        <f>IF(ISNUMBER($V363),IF($V363&gt;$V$56,IF(OR(Bilanz!$BR363=PickLists!$S$6,Bilanz!$BX363=PickLists!$S$6),PickLists!$S$6,PickLists!$S$2),PickLists!$S$3),PickLists!$S$9)</f>
        <v>M1</v>
      </c>
      <c r="X363" s="389"/>
      <c r="Y363" s="307" t="str">
        <f>IF(ISNUMBER($X363),IF($X363&gt;$X$56,IF(OR(Bilanz!$BR363=PickLists!$S$6,Bilanz!$BX363=PickLists!$S$6),PickLists!$S$6,PickLists!$S$2),PickLists!$S$3),PickLists!$S$9)</f>
        <v>M1</v>
      </c>
      <c r="Z363" s="388"/>
      <c r="AA363" s="307" t="str">
        <f>IF(ISNUMBER($Z363),IF($Z363&gt;$Z$56,IF(OR(Bilanz!$BR363=PickLists!$S$6,Bilanz!$BX363=PickLists!$S$6),PickLists!$S$6,PickLists!$S$2),PickLists!$S$3),PickLists!$S$9)</f>
        <v>M1</v>
      </c>
      <c r="AB363" s="389"/>
      <c r="AC363" s="307" t="str">
        <f>IF(ISNUMBER($AB363),IF($AB363&gt;$AB$56,IF(OR(Bilanz!$BR363=PickLists!$S$6,Bilanz!$BX363=PickLists!$S$6),PickLists!$S$6,PickLists!$S$2),PickLists!$S$3),PickLists!$S$9)</f>
        <v>M1</v>
      </c>
      <c r="AD363" s="388"/>
      <c r="AE363" s="307" t="str">
        <f>IF(ISNUMBER($AD363),IF($AD363&gt;$AD$56,IF(OR(Bilanz!$BR363=PickLists!$S$6,Bilanz!$BX363=PickLists!$S$6),PickLists!$S$6,PickLists!$S$2),PickLists!$S$3),PickLists!$S$9)</f>
        <v>M1</v>
      </c>
      <c r="AF363" s="389"/>
      <c r="AG363" s="307" t="str">
        <f>IF(ISNUMBER($AF363),IF($AF363&gt;$AF$56,IF(OR(Bilanz!$BR363=PickLists!$S$6,Bilanz!$BX363=PickLists!$S$6),PickLists!$S$6,PickLists!$S$2),PickLists!$S$3),PickLists!$S$9)</f>
        <v>M1</v>
      </c>
      <c r="AH363" s="388"/>
      <c r="AI363" s="307" t="str">
        <f>IF(ISNUMBER($AH363),IF($AH363&gt;$AH$56,IF(OR(Bilanz!$BR363=PickLists!$S$6,Bilanz!$BX363=PickLists!$S$6),PickLists!$S$6,PickLists!$S$2),PickLists!$S$3),PickLists!$S$9)</f>
        <v>M1</v>
      </c>
      <c r="AJ363" s="233"/>
      <c r="AK363" s="234"/>
      <c r="AL363" s="234"/>
      <c r="AM363" s="234"/>
      <c r="AN363" s="234"/>
      <c r="AO363" s="234"/>
    </row>
    <row r="364" spans="1:41" x14ac:dyDescent="0.2">
      <c r="A364" s="324"/>
      <c r="B364" s="360">
        <v>35372</v>
      </c>
      <c r="C364" s="361">
        <v>0.27083333333333298</v>
      </c>
      <c r="D364" s="360">
        <f t="shared" si="4"/>
        <v>35373</v>
      </c>
      <c r="E364" s="361">
        <v>0.27083333333333298</v>
      </c>
      <c r="F364" s="455" t="s">
        <v>2179</v>
      </c>
      <c r="G364" s="74" t="s">
        <v>440</v>
      </c>
      <c r="H364" s="53"/>
      <c r="I364" s="38"/>
      <c r="J364" s="52"/>
      <c r="K364" s="236"/>
      <c r="L364" s="307" t="str">
        <f>IF(ISNUMBER(K364),PickLists!$S$2,PickLists!$S$9)</f>
        <v>M1</v>
      </c>
      <c r="M364" s="229"/>
      <c r="N364" s="285" t="str">
        <f>IF(Data!M364&gt;0,Data!M364*0.023,"")</f>
        <v/>
      </c>
      <c r="O364" s="307" t="str">
        <f>IF(ISTEXT($A364),PickLists!$S$2,PickLists!$S$9)</f>
        <v>M1</v>
      </c>
      <c r="P364" s="456"/>
      <c r="Q364" s="307" t="str">
        <f>IF(ISTEXT($A364),PickLists!$S$2,PickLists!$S$9)</f>
        <v>M1</v>
      </c>
      <c r="R364" s="229"/>
      <c r="S364" s="307" t="str">
        <f>IF(ISTEXT($A364),PickLists!$S$2,PickLists!$S$9)</f>
        <v>M1</v>
      </c>
      <c r="T364" s="389"/>
      <c r="U364" s="307" t="str">
        <f>IF(ISNUMBER($T364),IF($T364&gt;$T$56,IF(OR(Bilanz!$BR364=PickLists!$S$6,Bilanz!$BX364=PickLists!$S$6),PickLists!$S$6,PickLists!$S$2),PickLists!$S$3),PickLists!$S$9)</f>
        <v>M1</v>
      </c>
      <c r="V364" s="388"/>
      <c r="W364" s="307" t="str">
        <f>IF(ISNUMBER($V364),IF($V364&gt;$V$56,IF(OR(Bilanz!$BR364=PickLists!$S$6,Bilanz!$BX364=PickLists!$S$6),PickLists!$S$6,PickLists!$S$2),PickLists!$S$3),PickLists!$S$9)</f>
        <v>M1</v>
      </c>
      <c r="X364" s="389"/>
      <c r="Y364" s="307" t="str">
        <f>IF(ISNUMBER($X364),IF($X364&gt;$X$56,IF(OR(Bilanz!$BR364=PickLists!$S$6,Bilanz!$BX364=PickLists!$S$6),PickLists!$S$6,PickLists!$S$2),PickLists!$S$3),PickLists!$S$9)</f>
        <v>M1</v>
      </c>
      <c r="Z364" s="388"/>
      <c r="AA364" s="307" t="str">
        <f>IF(ISNUMBER($Z364),IF($Z364&gt;$Z$56,IF(OR(Bilanz!$BR364=PickLists!$S$6,Bilanz!$BX364=PickLists!$S$6),PickLists!$S$6,PickLists!$S$2),PickLists!$S$3),PickLists!$S$9)</f>
        <v>M1</v>
      </c>
      <c r="AB364" s="389"/>
      <c r="AC364" s="307" t="str">
        <f>IF(ISNUMBER($AB364),IF($AB364&gt;$AB$56,IF(OR(Bilanz!$BR364=PickLists!$S$6,Bilanz!$BX364=PickLists!$S$6),PickLists!$S$6,PickLists!$S$2),PickLists!$S$3),PickLists!$S$9)</f>
        <v>M1</v>
      </c>
      <c r="AD364" s="388"/>
      <c r="AE364" s="307" t="str">
        <f>IF(ISNUMBER($AD364),IF($AD364&gt;$AD$56,IF(OR(Bilanz!$BR364=PickLists!$S$6,Bilanz!$BX364=PickLists!$S$6),PickLists!$S$6,PickLists!$S$2),PickLists!$S$3),PickLists!$S$9)</f>
        <v>M1</v>
      </c>
      <c r="AF364" s="389"/>
      <c r="AG364" s="307" t="str">
        <f>IF(ISNUMBER($AF364),IF($AF364&gt;$AF$56,IF(OR(Bilanz!$BR364=PickLists!$S$6,Bilanz!$BX364=PickLists!$S$6),PickLists!$S$6,PickLists!$S$2),PickLists!$S$3),PickLists!$S$9)</f>
        <v>M1</v>
      </c>
      <c r="AH364" s="388"/>
      <c r="AI364" s="307" t="str">
        <f>IF(ISNUMBER($AH364),IF($AH364&gt;$AH$56,IF(OR(Bilanz!$BR364=PickLists!$S$6,Bilanz!$BX364=PickLists!$S$6),PickLists!$S$6,PickLists!$S$2),PickLists!$S$3),PickLists!$S$9)</f>
        <v>M1</v>
      </c>
      <c r="AJ364" s="233"/>
      <c r="AK364" s="234"/>
      <c r="AL364" s="234"/>
      <c r="AM364" s="234"/>
      <c r="AN364" s="234"/>
      <c r="AO364" s="234"/>
    </row>
    <row r="365" spans="1:41" x14ac:dyDescent="0.2">
      <c r="A365" s="324"/>
      <c r="B365" s="360">
        <v>35373</v>
      </c>
      <c r="C365" s="361">
        <v>0.27083333333333298</v>
      </c>
      <c r="D365" s="360">
        <f t="shared" si="4"/>
        <v>35374</v>
      </c>
      <c r="E365" s="361">
        <v>0.27083333333333298</v>
      </c>
      <c r="F365" s="455" t="s">
        <v>2179</v>
      </c>
      <c r="G365" s="74" t="s">
        <v>440</v>
      </c>
      <c r="H365" s="53"/>
      <c r="I365" s="38"/>
      <c r="J365" s="52"/>
      <c r="K365" s="236"/>
      <c r="L365" s="307" t="str">
        <f>IF(ISNUMBER(K365),PickLists!$S$2,PickLists!$S$9)</f>
        <v>M1</v>
      </c>
      <c r="M365" s="229"/>
      <c r="N365" s="285" t="str">
        <f>IF(Data!M365&gt;0,Data!M365*0.023,"")</f>
        <v/>
      </c>
      <c r="O365" s="307" t="str">
        <f>IF(ISTEXT($A365),PickLists!$S$2,PickLists!$S$9)</f>
        <v>M1</v>
      </c>
      <c r="P365" s="456"/>
      <c r="Q365" s="307" t="str">
        <f>IF(ISTEXT($A365),PickLists!$S$2,PickLists!$S$9)</f>
        <v>M1</v>
      </c>
      <c r="R365" s="229"/>
      <c r="S365" s="307" t="str">
        <f>IF(ISTEXT($A365),PickLists!$S$2,PickLists!$S$9)</f>
        <v>M1</v>
      </c>
      <c r="T365" s="389"/>
      <c r="U365" s="307" t="str">
        <f>IF(ISNUMBER($T365),IF($T365&gt;$T$56,IF(OR(Bilanz!$BR365=PickLists!$S$6,Bilanz!$BX365=PickLists!$S$6),PickLists!$S$6,PickLists!$S$2),PickLists!$S$3),PickLists!$S$9)</f>
        <v>M1</v>
      </c>
      <c r="V365" s="388"/>
      <c r="W365" s="307" t="str">
        <f>IF(ISNUMBER($V365),IF($V365&gt;$V$56,IF(OR(Bilanz!$BR365=PickLists!$S$6,Bilanz!$BX365=PickLists!$S$6),PickLists!$S$6,PickLists!$S$2),PickLists!$S$3),PickLists!$S$9)</f>
        <v>M1</v>
      </c>
      <c r="X365" s="389"/>
      <c r="Y365" s="307" t="str">
        <f>IF(ISNUMBER($X365),IF($X365&gt;$X$56,IF(OR(Bilanz!$BR365=PickLists!$S$6,Bilanz!$BX365=PickLists!$S$6),PickLists!$S$6,PickLists!$S$2),PickLists!$S$3),PickLists!$S$9)</f>
        <v>M1</v>
      </c>
      <c r="Z365" s="388"/>
      <c r="AA365" s="307" t="str">
        <f>IF(ISNUMBER($Z365),IF($Z365&gt;$Z$56,IF(OR(Bilanz!$BR365=PickLists!$S$6,Bilanz!$BX365=PickLists!$S$6),PickLists!$S$6,PickLists!$S$2),PickLists!$S$3),PickLists!$S$9)</f>
        <v>M1</v>
      </c>
      <c r="AB365" s="389"/>
      <c r="AC365" s="307" t="str">
        <f>IF(ISNUMBER($AB365),IF($AB365&gt;$AB$56,IF(OR(Bilanz!$BR365=PickLists!$S$6,Bilanz!$BX365=PickLists!$S$6),PickLists!$S$6,PickLists!$S$2),PickLists!$S$3),PickLists!$S$9)</f>
        <v>M1</v>
      </c>
      <c r="AD365" s="388"/>
      <c r="AE365" s="307" t="str">
        <f>IF(ISNUMBER($AD365),IF($AD365&gt;$AD$56,IF(OR(Bilanz!$BR365=PickLists!$S$6,Bilanz!$BX365=PickLists!$S$6),PickLists!$S$6,PickLists!$S$2),PickLists!$S$3),PickLists!$S$9)</f>
        <v>M1</v>
      </c>
      <c r="AF365" s="389"/>
      <c r="AG365" s="307" t="str">
        <f>IF(ISNUMBER($AF365),IF($AF365&gt;$AF$56,IF(OR(Bilanz!$BR365=PickLists!$S$6,Bilanz!$BX365=PickLists!$S$6),PickLists!$S$6,PickLists!$S$2),PickLists!$S$3),PickLists!$S$9)</f>
        <v>M1</v>
      </c>
      <c r="AH365" s="388"/>
      <c r="AI365" s="307" t="str">
        <f>IF(ISNUMBER($AH365),IF($AH365&gt;$AH$56,IF(OR(Bilanz!$BR365=PickLists!$S$6,Bilanz!$BX365=PickLists!$S$6),PickLists!$S$6,PickLists!$S$2),PickLists!$S$3),PickLists!$S$9)</f>
        <v>M1</v>
      </c>
      <c r="AJ365" s="233"/>
      <c r="AK365" s="234"/>
      <c r="AL365" s="234"/>
      <c r="AM365" s="234"/>
      <c r="AN365" s="234"/>
      <c r="AO365" s="234"/>
    </row>
    <row r="366" spans="1:41" x14ac:dyDescent="0.2">
      <c r="A366" s="324"/>
      <c r="B366" s="360">
        <v>35374</v>
      </c>
      <c r="C366" s="361">
        <v>0.27083333333333298</v>
      </c>
      <c r="D366" s="360">
        <f t="shared" si="4"/>
        <v>35375</v>
      </c>
      <c r="E366" s="361">
        <v>0.27083333333333298</v>
      </c>
      <c r="F366" s="455" t="s">
        <v>2179</v>
      </c>
      <c r="G366" s="74" t="s">
        <v>440</v>
      </c>
      <c r="H366" s="53"/>
      <c r="I366" s="38"/>
      <c r="J366" s="52"/>
      <c r="K366" s="236"/>
      <c r="L366" s="307" t="str">
        <f>IF(ISNUMBER(K366),PickLists!$S$2,PickLists!$S$9)</f>
        <v>M1</v>
      </c>
      <c r="M366" s="229"/>
      <c r="N366" s="285" t="str">
        <f>IF(Data!M366&gt;0,Data!M366*0.023,"")</f>
        <v/>
      </c>
      <c r="O366" s="307" t="str">
        <f>IF(ISTEXT($A366),PickLists!$S$2,PickLists!$S$9)</f>
        <v>M1</v>
      </c>
      <c r="P366" s="456"/>
      <c r="Q366" s="307" t="str">
        <f>IF(ISTEXT($A366),PickLists!$S$2,PickLists!$S$9)</f>
        <v>M1</v>
      </c>
      <c r="R366" s="229"/>
      <c r="S366" s="307" t="str">
        <f>IF(ISTEXT($A366),PickLists!$S$2,PickLists!$S$9)</f>
        <v>M1</v>
      </c>
      <c r="T366" s="389"/>
      <c r="U366" s="307" t="str">
        <f>IF(ISNUMBER($T366),IF($T366&gt;$T$56,IF(OR(Bilanz!$BR366=PickLists!$S$6,Bilanz!$BX366=PickLists!$S$6),PickLists!$S$6,PickLists!$S$2),PickLists!$S$3),PickLists!$S$9)</f>
        <v>M1</v>
      </c>
      <c r="V366" s="388"/>
      <c r="W366" s="307" t="str">
        <f>IF(ISNUMBER($V366),IF($V366&gt;$V$56,IF(OR(Bilanz!$BR366=PickLists!$S$6,Bilanz!$BX366=PickLists!$S$6),PickLists!$S$6,PickLists!$S$2),PickLists!$S$3),PickLists!$S$9)</f>
        <v>M1</v>
      </c>
      <c r="X366" s="389"/>
      <c r="Y366" s="307" t="str">
        <f>IF(ISNUMBER($X366),IF($X366&gt;$X$56,IF(OR(Bilanz!$BR366=PickLists!$S$6,Bilanz!$BX366=PickLists!$S$6),PickLists!$S$6,PickLists!$S$2),PickLists!$S$3),PickLists!$S$9)</f>
        <v>M1</v>
      </c>
      <c r="Z366" s="388"/>
      <c r="AA366" s="307" t="str">
        <f>IF(ISNUMBER($Z366),IF($Z366&gt;$Z$56,IF(OR(Bilanz!$BR366=PickLists!$S$6,Bilanz!$BX366=PickLists!$S$6),PickLists!$S$6,PickLists!$S$2),PickLists!$S$3),PickLists!$S$9)</f>
        <v>M1</v>
      </c>
      <c r="AB366" s="389"/>
      <c r="AC366" s="307" t="str">
        <f>IF(ISNUMBER($AB366),IF($AB366&gt;$AB$56,IF(OR(Bilanz!$BR366=PickLists!$S$6,Bilanz!$BX366=PickLists!$S$6),PickLists!$S$6,PickLists!$S$2),PickLists!$S$3),PickLists!$S$9)</f>
        <v>M1</v>
      </c>
      <c r="AD366" s="388"/>
      <c r="AE366" s="307" t="str">
        <f>IF(ISNUMBER($AD366),IF($AD366&gt;$AD$56,IF(OR(Bilanz!$BR366=PickLists!$S$6,Bilanz!$BX366=PickLists!$S$6),PickLists!$S$6,PickLists!$S$2),PickLists!$S$3),PickLists!$S$9)</f>
        <v>M1</v>
      </c>
      <c r="AF366" s="389"/>
      <c r="AG366" s="307" t="str">
        <f>IF(ISNUMBER($AF366),IF($AF366&gt;$AF$56,IF(OR(Bilanz!$BR366=PickLists!$S$6,Bilanz!$BX366=PickLists!$S$6),PickLists!$S$6,PickLists!$S$2),PickLists!$S$3),PickLists!$S$9)</f>
        <v>M1</v>
      </c>
      <c r="AH366" s="388"/>
      <c r="AI366" s="307" t="str">
        <f>IF(ISNUMBER($AH366),IF($AH366&gt;$AH$56,IF(OR(Bilanz!$BR366=PickLists!$S$6,Bilanz!$BX366=PickLists!$S$6),PickLists!$S$6,PickLists!$S$2),PickLists!$S$3),PickLists!$S$9)</f>
        <v>M1</v>
      </c>
      <c r="AJ366" s="233"/>
      <c r="AK366" s="234"/>
      <c r="AL366" s="234"/>
      <c r="AM366" s="234"/>
      <c r="AN366" s="234"/>
      <c r="AO366" s="234"/>
    </row>
    <row r="367" spans="1:41" x14ac:dyDescent="0.2">
      <c r="A367" s="324"/>
      <c r="B367" s="360">
        <v>35375</v>
      </c>
      <c r="C367" s="361">
        <v>0.27083333333333298</v>
      </c>
      <c r="D367" s="360">
        <f t="shared" si="4"/>
        <v>35376</v>
      </c>
      <c r="E367" s="361">
        <v>0.27083333333333298</v>
      </c>
      <c r="F367" s="455" t="s">
        <v>2179</v>
      </c>
      <c r="G367" s="74" t="s">
        <v>440</v>
      </c>
      <c r="H367" s="53"/>
      <c r="I367" s="38"/>
      <c r="J367" s="52"/>
      <c r="K367" s="236"/>
      <c r="L367" s="307" t="str">
        <f>IF(ISNUMBER(K367),PickLists!$S$2,PickLists!$S$9)</f>
        <v>M1</v>
      </c>
      <c r="M367" s="229"/>
      <c r="N367" s="285" t="str">
        <f>IF(Data!M367&gt;0,Data!M367*0.023,"")</f>
        <v/>
      </c>
      <c r="O367" s="307" t="str">
        <f>IF(ISTEXT($A367),PickLists!$S$2,PickLists!$S$9)</f>
        <v>M1</v>
      </c>
      <c r="P367" s="456"/>
      <c r="Q367" s="307" t="str">
        <f>IF(ISTEXT($A367),PickLists!$S$2,PickLists!$S$9)</f>
        <v>M1</v>
      </c>
      <c r="R367" s="229"/>
      <c r="S367" s="307" t="str">
        <f>IF(ISTEXT($A367),PickLists!$S$2,PickLists!$S$9)</f>
        <v>M1</v>
      </c>
      <c r="T367" s="389"/>
      <c r="U367" s="307" t="str">
        <f>IF(ISNUMBER($T367),IF($T367&gt;$T$56,IF(OR(Bilanz!$BR367=PickLists!$S$6,Bilanz!$BX367=PickLists!$S$6),PickLists!$S$6,PickLists!$S$2),PickLists!$S$3),PickLists!$S$9)</f>
        <v>M1</v>
      </c>
      <c r="V367" s="388"/>
      <c r="W367" s="307" t="str">
        <f>IF(ISNUMBER($V367),IF($V367&gt;$V$56,IF(OR(Bilanz!$BR367=PickLists!$S$6,Bilanz!$BX367=PickLists!$S$6),PickLists!$S$6,PickLists!$S$2),PickLists!$S$3),PickLists!$S$9)</f>
        <v>M1</v>
      </c>
      <c r="X367" s="389"/>
      <c r="Y367" s="307" t="str">
        <f>IF(ISNUMBER($X367),IF($X367&gt;$X$56,IF(OR(Bilanz!$BR367=PickLists!$S$6,Bilanz!$BX367=PickLists!$S$6),PickLists!$S$6,PickLists!$S$2),PickLists!$S$3),PickLists!$S$9)</f>
        <v>M1</v>
      </c>
      <c r="Z367" s="388"/>
      <c r="AA367" s="307" t="str">
        <f>IF(ISNUMBER($Z367),IF($Z367&gt;$Z$56,IF(OR(Bilanz!$BR367=PickLists!$S$6,Bilanz!$BX367=PickLists!$S$6),PickLists!$S$6,PickLists!$S$2),PickLists!$S$3),PickLists!$S$9)</f>
        <v>M1</v>
      </c>
      <c r="AB367" s="389"/>
      <c r="AC367" s="307" t="str">
        <f>IF(ISNUMBER($AB367),IF($AB367&gt;$AB$56,IF(OR(Bilanz!$BR367=PickLists!$S$6,Bilanz!$BX367=PickLists!$S$6),PickLists!$S$6,PickLists!$S$2),PickLists!$S$3),PickLists!$S$9)</f>
        <v>M1</v>
      </c>
      <c r="AD367" s="388"/>
      <c r="AE367" s="307" t="str">
        <f>IF(ISNUMBER($AD367),IF($AD367&gt;$AD$56,IF(OR(Bilanz!$BR367=PickLists!$S$6,Bilanz!$BX367=PickLists!$S$6),PickLists!$S$6,PickLists!$S$2),PickLists!$S$3),PickLists!$S$9)</f>
        <v>M1</v>
      </c>
      <c r="AF367" s="389"/>
      <c r="AG367" s="307" t="str">
        <f>IF(ISNUMBER($AF367),IF($AF367&gt;$AF$56,IF(OR(Bilanz!$BR367=PickLists!$S$6,Bilanz!$BX367=PickLists!$S$6),PickLists!$S$6,PickLists!$S$2),PickLists!$S$3),PickLists!$S$9)</f>
        <v>M1</v>
      </c>
      <c r="AH367" s="388"/>
      <c r="AI367" s="307" t="str">
        <f>IF(ISNUMBER($AH367),IF($AH367&gt;$AH$56,IF(OR(Bilanz!$BR367=PickLists!$S$6,Bilanz!$BX367=PickLists!$S$6),PickLists!$S$6,PickLists!$S$2),PickLists!$S$3),PickLists!$S$9)</f>
        <v>M1</v>
      </c>
      <c r="AJ367" s="233"/>
      <c r="AK367" s="234"/>
      <c r="AL367" s="234"/>
      <c r="AM367" s="234"/>
      <c r="AN367" s="234"/>
      <c r="AO367" s="234"/>
    </row>
    <row r="368" spans="1:41" x14ac:dyDescent="0.2">
      <c r="A368" s="324" t="s">
        <v>1551</v>
      </c>
      <c r="B368" s="360">
        <v>35376</v>
      </c>
      <c r="C368" s="361">
        <v>0.27083333333333298</v>
      </c>
      <c r="D368" s="360">
        <f t="shared" si="4"/>
        <v>35377</v>
      </c>
      <c r="E368" s="361">
        <v>0.27083333333333298</v>
      </c>
      <c r="F368" s="455" t="s">
        <v>2179</v>
      </c>
      <c r="G368" s="74" t="s">
        <v>444</v>
      </c>
      <c r="H368" s="53" t="s">
        <v>508</v>
      </c>
      <c r="I368" s="38"/>
      <c r="J368" s="52"/>
      <c r="K368" s="236">
        <v>8.8000000000000007</v>
      </c>
      <c r="L368" s="307" t="str">
        <f>IF(ISNUMBER(K368),PickLists!$S$2,PickLists!$S$9)</f>
        <v>V0</v>
      </c>
      <c r="M368" s="229">
        <v>342.2</v>
      </c>
      <c r="N368" s="285">
        <f>IF(Data!M368&gt;0,Data!M368*0.023,"")</f>
        <v>7.8705999999999996</v>
      </c>
      <c r="O368" s="307" t="str">
        <f>IF(ISTEXT($A368),PickLists!$S$2,PickLists!$S$9)</f>
        <v>V0</v>
      </c>
      <c r="P368" s="456">
        <v>6.04</v>
      </c>
      <c r="Q368" s="307" t="str">
        <f>IF(ISTEXT($A368),PickLists!$S$2,PickLists!$S$9)</f>
        <v>V0</v>
      </c>
      <c r="R368" s="229">
        <v>5.7</v>
      </c>
      <c r="S368" s="307" t="str">
        <f>IF(ISTEXT($A368),PickLists!$S$2,PickLists!$S$9)</f>
        <v>V0</v>
      </c>
      <c r="T368" s="389">
        <v>0.252</v>
      </c>
      <c r="U368" s="307" t="str">
        <f>IF(ISNUMBER($T368),IF($T368&gt;$T$56,IF(OR(Bilanz!$BR368=PickLists!$S$6,Bilanz!$BX368=PickLists!$S$6),PickLists!$S$6,PickLists!$S$2),PickLists!$S$3),PickLists!$S$9)</f>
        <v>V0</v>
      </c>
      <c r="V368" s="388">
        <v>0.16332302394968146</v>
      </c>
      <c r="W368" s="307" t="str">
        <f>IF(ISNUMBER($V368),IF($V368&gt;$V$56,IF(OR(Bilanz!$BR368=PickLists!$S$6,Bilanz!$BX368=PickLists!$S$6),PickLists!$S$6,PickLists!$S$2),PickLists!$S$3),PickLists!$S$9)</f>
        <v>V0</v>
      </c>
      <c r="X368" s="389">
        <v>9.7131269388519917E-2</v>
      </c>
      <c r="Y368" s="307" t="str">
        <f>IF(ISNUMBER($X368),IF($X368&gt;$X$56,IF(OR(Bilanz!$BR368=PickLists!$S$6,Bilanz!$BX368=PickLists!$S$6),PickLists!$S$6,PickLists!$S$2),PickLists!$S$3),PickLists!$S$9)</f>
        <v>V0</v>
      </c>
      <c r="Z368" s="388">
        <v>0.14099999999999999</v>
      </c>
      <c r="AA368" s="307" t="str">
        <f>IF(ISNUMBER($Z368),IF($Z368&gt;$Z$56,IF(OR(Bilanz!$BR368=PickLists!$S$6,Bilanz!$BX368=PickLists!$S$6),PickLists!$S$6,PickLists!$S$2),PickLists!$S$3),PickLists!$S$9)</f>
        <v>V0</v>
      </c>
      <c r="AB368" s="389">
        <v>0.39056322966905038</v>
      </c>
      <c r="AC368" s="307" t="str">
        <f>IF(ISNUMBER($AB368),IF($AB368&gt;$AB$56,IF(OR(Bilanz!$BR368=PickLists!$S$6,Bilanz!$BX368=PickLists!$S$6),PickLists!$S$6,PickLists!$S$2),PickLists!$S$3),PickLists!$S$9)</f>
        <v>V0</v>
      </c>
      <c r="AD368" s="388">
        <v>0.17299999999999999</v>
      </c>
      <c r="AE368" s="307" t="str">
        <f>IF(ISNUMBER($AD368),IF($AD368&gt;$AD$56,IF(OR(Bilanz!$BR368=PickLists!$S$6,Bilanz!$BX368=PickLists!$S$6),PickLists!$S$6,PickLists!$S$2),PickLists!$S$3),PickLists!$S$9)</f>
        <v>V0</v>
      </c>
      <c r="AF368" s="389">
        <v>3.3000000000000002E-2</v>
      </c>
      <c r="AG368" s="307" t="str">
        <f>IF(ISNUMBER($AF368),IF($AF368&gt;$AF$56,IF(OR(Bilanz!$BR368=PickLists!$S$6,Bilanz!$BX368=PickLists!$S$6),PickLists!$S$6,PickLists!$S$2),PickLists!$S$3),PickLists!$S$9)</f>
        <v>V0</v>
      </c>
      <c r="AH368" s="388">
        <v>0.112</v>
      </c>
      <c r="AI368" s="307" t="str">
        <f>IF(ISNUMBER($AH368),IF($AH368&gt;$AH$56,IF(OR(Bilanz!$BR368=PickLists!$S$6,Bilanz!$BX368=PickLists!$S$6),PickLists!$S$6,PickLists!$S$2),PickLists!$S$3),PickLists!$S$9)</f>
        <v>V0</v>
      </c>
      <c r="AJ368" s="233"/>
      <c r="AK368" s="234"/>
      <c r="AL368" s="234"/>
      <c r="AM368" s="234"/>
      <c r="AN368" s="234"/>
      <c r="AO368" s="234"/>
    </row>
    <row r="369" spans="1:41" x14ac:dyDescent="0.2">
      <c r="A369" s="324"/>
      <c r="B369" s="360">
        <v>35377</v>
      </c>
      <c r="C369" s="361">
        <v>0.27083333333333298</v>
      </c>
      <c r="D369" s="360">
        <f t="shared" si="4"/>
        <v>35378</v>
      </c>
      <c r="E369" s="361">
        <v>0.27083333333333298</v>
      </c>
      <c r="F369" s="455" t="s">
        <v>2179</v>
      </c>
      <c r="G369" s="74" t="s">
        <v>507</v>
      </c>
      <c r="H369" s="53"/>
      <c r="I369" s="38" t="s">
        <v>433</v>
      </c>
      <c r="J369" s="52"/>
      <c r="K369" s="236">
        <v>0.1</v>
      </c>
      <c r="L369" s="307" t="str">
        <f>IF(ISNUMBER(K369),PickLists!$S$2,PickLists!$S$9)</f>
        <v>V0</v>
      </c>
      <c r="M369" s="229"/>
      <c r="N369" s="285" t="str">
        <f>IF(Data!M369&gt;0,Data!M369*0.023,"")</f>
        <v/>
      </c>
      <c r="O369" s="307" t="str">
        <f>IF(ISTEXT($A369),PickLists!$S$2,PickLists!$S$9)</f>
        <v>M1</v>
      </c>
      <c r="P369" s="456"/>
      <c r="Q369" s="307" t="str">
        <f>IF(ISTEXT($A369),PickLists!$S$2,PickLists!$S$9)</f>
        <v>M1</v>
      </c>
      <c r="R369" s="229"/>
      <c r="S369" s="307" t="str">
        <f>IF(ISTEXT($A369),PickLists!$S$2,PickLists!$S$9)</f>
        <v>M1</v>
      </c>
      <c r="T369" s="389"/>
      <c r="U369" s="307" t="str">
        <f>IF(ISNUMBER($T369),IF($T369&gt;$T$56,IF(OR(Bilanz!$BR369=PickLists!$S$6,Bilanz!$BX369=PickLists!$S$6),PickLists!$S$6,PickLists!$S$2),PickLists!$S$3),PickLists!$S$9)</f>
        <v>M1</v>
      </c>
      <c r="V369" s="388"/>
      <c r="W369" s="307" t="str">
        <f>IF(ISNUMBER($V369),IF($V369&gt;$V$56,IF(OR(Bilanz!$BR369=PickLists!$S$6,Bilanz!$BX369=PickLists!$S$6),PickLists!$S$6,PickLists!$S$2),PickLists!$S$3),PickLists!$S$9)</f>
        <v>M1</v>
      </c>
      <c r="X369" s="389"/>
      <c r="Y369" s="307" t="str">
        <f>IF(ISNUMBER($X369),IF($X369&gt;$X$56,IF(OR(Bilanz!$BR369=PickLists!$S$6,Bilanz!$BX369=PickLists!$S$6),PickLists!$S$6,PickLists!$S$2),PickLists!$S$3),PickLists!$S$9)</f>
        <v>M1</v>
      </c>
      <c r="Z369" s="388"/>
      <c r="AA369" s="307" t="str">
        <f>IF(ISNUMBER($Z369),IF($Z369&gt;$Z$56,IF(OR(Bilanz!$BR369=PickLists!$S$6,Bilanz!$BX369=PickLists!$S$6),PickLists!$S$6,PickLists!$S$2),PickLists!$S$3),PickLists!$S$9)</f>
        <v>M1</v>
      </c>
      <c r="AB369" s="389"/>
      <c r="AC369" s="307" t="str">
        <f>IF(ISNUMBER($AB369),IF($AB369&gt;$AB$56,IF(OR(Bilanz!$BR369=PickLists!$S$6,Bilanz!$BX369=PickLists!$S$6),PickLists!$S$6,PickLists!$S$2),PickLists!$S$3),PickLists!$S$9)</f>
        <v>M1</v>
      </c>
      <c r="AD369" s="388"/>
      <c r="AE369" s="307" t="str">
        <f>IF(ISNUMBER($AD369),IF($AD369&gt;$AD$56,IF(OR(Bilanz!$BR369=PickLists!$S$6,Bilanz!$BX369=PickLists!$S$6),PickLists!$S$6,PickLists!$S$2),PickLists!$S$3),PickLists!$S$9)</f>
        <v>M1</v>
      </c>
      <c r="AF369" s="389"/>
      <c r="AG369" s="307" t="str">
        <f>IF(ISNUMBER($AF369),IF($AF369&gt;$AF$56,IF(OR(Bilanz!$BR369=PickLists!$S$6,Bilanz!$BX369=PickLists!$S$6),PickLists!$S$6,PickLists!$S$2),PickLists!$S$3),PickLists!$S$9)</f>
        <v>M1</v>
      </c>
      <c r="AH369" s="388"/>
      <c r="AI369" s="307" t="str">
        <f>IF(ISNUMBER($AH369),IF($AH369&gt;$AH$56,IF(OR(Bilanz!$BR369=PickLists!$S$6,Bilanz!$BX369=PickLists!$S$6),PickLists!$S$6,PickLists!$S$2),PickLists!$S$3),PickLists!$S$9)</f>
        <v>M1</v>
      </c>
      <c r="AJ369" s="233"/>
      <c r="AK369" s="234"/>
      <c r="AL369" s="234"/>
      <c r="AM369" s="234"/>
      <c r="AN369" s="234"/>
      <c r="AO369" s="234"/>
    </row>
    <row r="370" spans="1:41" x14ac:dyDescent="0.2">
      <c r="A370" s="324"/>
      <c r="B370" s="360">
        <v>35378</v>
      </c>
      <c r="C370" s="361">
        <v>0.27083333333333298</v>
      </c>
      <c r="D370" s="360">
        <f t="shared" si="4"/>
        <v>35379</v>
      </c>
      <c r="E370" s="361">
        <v>0.27083333333333298</v>
      </c>
      <c r="F370" s="455" t="s">
        <v>2179</v>
      </c>
      <c r="G370" s="74" t="s">
        <v>440</v>
      </c>
      <c r="H370" s="53"/>
      <c r="I370" s="38"/>
      <c r="J370" s="52"/>
      <c r="K370" s="236"/>
      <c r="L370" s="307" t="str">
        <f>IF(ISNUMBER(K370),PickLists!$S$2,PickLists!$S$9)</f>
        <v>M1</v>
      </c>
      <c r="M370" s="229"/>
      <c r="N370" s="285" t="str">
        <f>IF(Data!M370&gt;0,Data!M370*0.023,"")</f>
        <v/>
      </c>
      <c r="O370" s="307" t="str">
        <f>IF(ISTEXT($A370),PickLists!$S$2,PickLists!$S$9)</f>
        <v>M1</v>
      </c>
      <c r="P370" s="456"/>
      <c r="Q370" s="307" t="str">
        <f>IF(ISTEXT($A370),PickLists!$S$2,PickLists!$S$9)</f>
        <v>M1</v>
      </c>
      <c r="R370" s="229"/>
      <c r="S370" s="307" t="str">
        <f>IF(ISTEXT($A370),PickLists!$S$2,PickLists!$S$9)</f>
        <v>M1</v>
      </c>
      <c r="T370" s="389"/>
      <c r="U370" s="307" t="str">
        <f>IF(ISNUMBER($T370),IF($T370&gt;$T$56,IF(OR(Bilanz!$BR370=PickLists!$S$6,Bilanz!$BX370=PickLists!$S$6),PickLists!$S$6,PickLists!$S$2),PickLists!$S$3),PickLists!$S$9)</f>
        <v>M1</v>
      </c>
      <c r="V370" s="388"/>
      <c r="W370" s="307" t="str">
        <f>IF(ISNUMBER($V370),IF($V370&gt;$V$56,IF(OR(Bilanz!$BR370=PickLists!$S$6,Bilanz!$BX370=PickLists!$S$6),PickLists!$S$6,PickLists!$S$2),PickLists!$S$3),PickLists!$S$9)</f>
        <v>M1</v>
      </c>
      <c r="X370" s="389"/>
      <c r="Y370" s="307" t="str">
        <f>IF(ISNUMBER($X370),IF($X370&gt;$X$56,IF(OR(Bilanz!$BR370=PickLists!$S$6,Bilanz!$BX370=PickLists!$S$6),PickLists!$S$6,PickLists!$S$2),PickLists!$S$3),PickLists!$S$9)</f>
        <v>M1</v>
      </c>
      <c r="Z370" s="388"/>
      <c r="AA370" s="307" t="str">
        <f>IF(ISNUMBER($Z370),IF($Z370&gt;$Z$56,IF(OR(Bilanz!$BR370=PickLists!$S$6,Bilanz!$BX370=PickLists!$S$6),PickLists!$S$6,PickLists!$S$2),PickLists!$S$3),PickLists!$S$9)</f>
        <v>M1</v>
      </c>
      <c r="AB370" s="389"/>
      <c r="AC370" s="307" t="str">
        <f>IF(ISNUMBER($AB370),IF($AB370&gt;$AB$56,IF(OR(Bilanz!$BR370=PickLists!$S$6,Bilanz!$BX370=PickLists!$S$6),PickLists!$S$6,PickLists!$S$2),PickLists!$S$3),PickLists!$S$9)</f>
        <v>M1</v>
      </c>
      <c r="AD370" s="388"/>
      <c r="AE370" s="307" t="str">
        <f>IF(ISNUMBER($AD370),IF($AD370&gt;$AD$56,IF(OR(Bilanz!$BR370=PickLists!$S$6,Bilanz!$BX370=PickLists!$S$6),PickLists!$S$6,PickLists!$S$2),PickLists!$S$3),PickLists!$S$9)</f>
        <v>M1</v>
      </c>
      <c r="AF370" s="389"/>
      <c r="AG370" s="307" t="str">
        <f>IF(ISNUMBER($AF370),IF($AF370&gt;$AF$56,IF(OR(Bilanz!$BR370=PickLists!$S$6,Bilanz!$BX370=PickLists!$S$6),PickLists!$S$6,PickLists!$S$2),PickLists!$S$3),PickLists!$S$9)</f>
        <v>M1</v>
      </c>
      <c r="AH370" s="388"/>
      <c r="AI370" s="307" t="str">
        <f>IF(ISNUMBER($AH370),IF($AH370&gt;$AH$56,IF(OR(Bilanz!$BR370=PickLists!$S$6,Bilanz!$BX370=PickLists!$S$6),PickLists!$S$6,PickLists!$S$2),PickLists!$S$3),PickLists!$S$9)</f>
        <v>M1</v>
      </c>
      <c r="AJ370" s="233"/>
      <c r="AK370" s="234"/>
      <c r="AL370" s="234"/>
      <c r="AM370" s="234"/>
      <c r="AN370" s="234"/>
      <c r="AO370" s="234"/>
    </row>
    <row r="371" spans="1:41" x14ac:dyDescent="0.2">
      <c r="A371" s="324"/>
      <c r="B371" s="360">
        <v>35379</v>
      </c>
      <c r="C371" s="361">
        <v>0.27083333333333298</v>
      </c>
      <c r="D371" s="360">
        <f t="shared" si="4"/>
        <v>35380</v>
      </c>
      <c r="E371" s="361">
        <v>0.27083333333333298</v>
      </c>
      <c r="F371" s="455" t="s">
        <v>2179</v>
      </c>
      <c r="G371" s="74" t="s">
        <v>440</v>
      </c>
      <c r="H371" s="53"/>
      <c r="I371" s="38"/>
      <c r="J371" s="52"/>
      <c r="K371" s="236"/>
      <c r="L371" s="307" t="str">
        <f>IF(ISNUMBER(K371),PickLists!$S$2,PickLists!$S$9)</f>
        <v>M1</v>
      </c>
      <c r="M371" s="229"/>
      <c r="N371" s="285" t="str">
        <f>IF(Data!M371&gt;0,Data!M371*0.023,"")</f>
        <v/>
      </c>
      <c r="O371" s="307" t="str">
        <f>IF(ISTEXT($A371),PickLists!$S$2,PickLists!$S$9)</f>
        <v>M1</v>
      </c>
      <c r="P371" s="456"/>
      <c r="Q371" s="307" t="str">
        <f>IF(ISTEXT($A371),PickLists!$S$2,PickLists!$S$9)</f>
        <v>M1</v>
      </c>
      <c r="R371" s="229"/>
      <c r="S371" s="307" t="str">
        <f>IF(ISTEXT($A371),PickLists!$S$2,PickLists!$S$9)</f>
        <v>M1</v>
      </c>
      <c r="T371" s="389"/>
      <c r="U371" s="307" t="str">
        <f>IF(ISNUMBER($T371),IF($T371&gt;$T$56,IF(OR(Bilanz!$BR371=PickLists!$S$6,Bilanz!$BX371=PickLists!$S$6),PickLists!$S$6,PickLists!$S$2),PickLists!$S$3),PickLists!$S$9)</f>
        <v>M1</v>
      </c>
      <c r="V371" s="388"/>
      <c r="W371" s="307" t="str">
        <f>IF(ISNUMBER($V371),IF($V371&gt;$V$56,IF(OR(Bilanz!$BR371=PickLists!$S$6,Bilanz!$BX371=PickLists!$S$6),PickLists!$S$6,PickLists!$S$2),PickLists!$S$3),PickLists!$S$9)</f>
        <v>M1</v>
      </c>
      <c r="X371" s="389"/>
      <c r="Y371" s="307" t="str">
        <f>IF(ISNUMBER($X371),IF($X371&gt;$X$56,IF(OR(Bilanz!$BR371=PickLists!$S$6,Bilanz!$BX371=PickLists!$S$6),PickLists!$S$6,PickLists!$S$2),PickLists!$S$3),PickLists!$S$9)</f>
        <v>M1</v>
      </c>
      <c r="Z371" s="388"/>
      <c r="AA371" s="307" t="str">
        <f>IF(ISNUMBER($Z371),IF($Z371&gt;$Z$56,IF(OR(Bilanz!$BR371=PickLists!$S$6,Bilanz!$BX371=PickLists!$S$6),PickLists!$S$6,PickLists!$S$2),PickLists!$S$3),PickLists!$S$9)</f>
        <v>M1</v>
      </c>
      <c r="AB371" s="389"/>
      <c r="AC371" s="307" t="str">
        <f>IF(ISNUMBER($AB371),IF($AB371&gt;$AB$56,IF(OR(Bilanz!$BR371=PickLists!$S$6,Bilanz!$BX371=PickLists!$S$6),PickLists!$S$6,PickLists!$S$2),PickLists!$S$3),PickLists!$S$9)</f>
        <v>M1</v>
      </c>
      <c r="AD371" s="388"/>
      <c r="AE371" s="307" t="str">
        <f>IF(ISNUMBER($AD371),IF($AD371&gt;$AD$56,IF(OR(Bilanz!$BR371=PickLists!$S$6,Bilanz!$BX371=PickLists!$S$6),PickLists!$S$6,PickLists!$S$2),PickLists!$S$3),PickLists!$S$9)</f>
        <v>M1</v>
      </c>
      <c r="AF371" s="389"/>
      <c r="AG371" s="307" t="str">
        <f>IF(ISNUMBER($AF371),IF($AF371&gt;$AF$56,IF(OR(Bilanz!$BR371=PickLists!$S$6,Bilanz!$BX371=PickLists!$S$6),PickLists!$S$6,PickLists!$S$2),PickLists!$S$3),PickLists!$S$9)</f>
        <v>M1</v>
      </c>
      <c r="AH371" s="388"/>
      <c r="AI371" s="307" t="str">
        <f>IF(ISNUMBER($AH371),IF($AH371&gt;$AH$56,IF(OR(Bilanz!$BR371=PickLists!$S$6,Bilanz!$BX371=PickLists!$S$6),PickLists!$S$6,PickLists!$S$2),PickLists!$S$3),PickLists!$S$9)</f>
        <v>M1</v>
      </c>
      <c r="AJ371" s="233"/>
      <c r="AK371" s="234"/>
      <c r="AL371" s="234"/>
      <c r="AM371" s="234"/>
      <c r="AN371" s="234"/>
      <c r="AO371" s="234"/>
    </row>
    <row r="372" spans="1:41" x14ac:dyDescent="0.2">
      <c r="A372" s="324"/>
      <c r="B372" s="360">
        <v>35380</v>
      </c>
      <c r="C372" s="361">
        <v>0.27083333333333298</v>
      </c>
      <c r="D372" s="360">
        <f t="shared" si="4"/>
        <v>35381</v>
      </c>
      <c r="E372" s="361">
        <v>0.27083333333333298</v>
      </c>
      <c r="F372" s="455" t="s">
        <v>2179</v>
      </c>
      <c r="G372" s="74" t="s">
        <v>440</v>
      </c>
      <c r="H372" s="53"/>
      <c r="I372" s="38"/>
      <c r="J372" s="52"/>
      <c r="K372" s="236"/>
      <c r="L372" s="307" t="str">
        <f>IF(ISNUMBER(K372),PickLists!$S$2,PickLists!$S$9)</f>
        <v>M1</v>
      </c>
      <c r="M372" s="229"/>
      <c r="N372" s="285" t="str">
        <f>IF(Data!M372&gt;0,Data!M372*0.023,"")</f>
        <v/>
      </c>
      <c r="O372" s="307" t="str">
        <f>IF(ISTEXT($A372),PickLists!$S$2,PickLists!$S$9)</f>
        <v>M1</v>
      </c>
      <c r="P372" s="456"/>
      <c r="Q372" s="307" t="str">
        <f>IF(ISTEXT($A372),PickLists!$S$2,PickLists!$S$9)</f>
        <v>M1</v>
      </c>
      <c r="R372" s="229"/>
      <c r="S372" s="307" t="str">
        <f>IF(ISTEXT($A372),PickLists!$S$2,PickLists!$S$9)</f>
        <v>M1</v>
      </c>
      <c r="T372" s="389"/>
      <c r="U372" s="307" t="str">
        <f>IF(ISNUMBER($T372),IF($T372&gt;$T$56,IF(OR(Bilanz!$BR372=PickLists!$S$6,Bilanz!$BX372=PickLists!$S$6),PickLists!$S$6,PickLists!$S$2),PickLists!$S$3),PickLists!$S$9)</f>
        <v>M1</v>
      </c>
      <c r="V372" s="388"/>
      <c r="W372" s="307" t="str">
        <f>IF(ISNUMBER($V372),IF($V372&gt;$V$56,IF(OR(Bilanz!$BR372=PickLists!$S$6,Bilanz!$BX372=PickLists!$S$6),PickLists!$S$6,PickLists!$S$2),PickLists!$S$3),PickLists!$S$9)</f>
        <v>M1</v>
      </c>
      <c r="X372" s="389"/>
      <c r="Y372" s="307" t="str">
        <f>IF(ISNUMBER($X372),IF($X372&gt;$X$56,IF(OR(Bilanz!$BR372=PickLists!$S$6,Bilanz!$BX372=PickLists!$S$6),PickLists!$S$6,PickLists!$S$2),PickLists!$S$3),PickLists!$S$9)</f>
        <v>M1</v>
      </c>
      <c r="Z372" s="388"/>
      <c r="AA372" s="307" t="str">
        <f>IF(ISNUMBER($Z372),IF($Z372&gt;$Z$56,IF(OR(Bilanz!$BR372=PickLists!$S$6,Bilanz!$BX372=PickLists!$S$6),PickLists!$S$6,PickLists!$S$2),PickLists!$S$3),PickLists!$S$9)</f>
        <v>M1</v>
      </c>
      <c r="AB372" s="389"/>
      <c r="AC372" s="307" t="str">
        <f>IF(ISNUMBER($AB372),IF($AB372&gt;$AB$56,IF(OR(Bilanz!$BR372=PickLists!$S$6,Bilanz!$BX372=PickLists!$S$6),PickLists!$S$6,PickLists!$S$2),PickLists!$S$3),PickLists!$S$9)</f>
        <v>M1</v>
      </c>
      <c r="AD372" s="388"/>
      <c r="AE372" s="307" t="str">
        <f>IF(ISNUMBER($AD372),IF($AD372&gt;$AD$56,IF(OR(Bilanz!$BR372=PickLists!$S$6,Bilanz!$BX372=PickLists!$S$6),PickLists!$S$6,PickLists!$S$2),PickLists!$S$3),PickLists!$S$9)</f>
        <v>M1</v>
      </c>
      <c r="AF372" s="389"/>
      <c r="AG372" s="307" t="str">
        <f>IF(ISNUMBER($AF372),IF($AF372&gt;$AF$56,IF(OR(Bilanz!$BR372=PickLists!$S$6,Bilanz!$BX372=PickLists!$S$6),PickLists!$S$6,PickLists!$S$2),PickLists!$S$3),PickLists!$S$9)</f>
        <v>M1</v>
      </c>
      <c r="AH372" s="388"/>
      <c r="AI372" s="307" t="str">
        <f>IF(ISNUMBER($AH372),IF($AH372&gt;$AH$56,IF(OR(Bilanz!$BR372=PickLists!$S$6,Bilanz!$BX372=PickLists!$S$6),PickLists!$S$6,PickLists!$S$2),PickLists!$S$3),PickLists!$S$9)</f>
        <v>M1</v>
      </c>
      <c r="AJ372" s="233"/>
      <c r="AK372" s="234"/>
      <c r="AL372" s="234"/>
      <c r="AM372" s="234"/>
      <c r="AN372" s="234"/>
      <c r="AO372" s="234"/>
    </row>
    <row r="373" spans="1:41" x14ac:dyDescent="0.2">
      <c r="A373" s="324"/>
      <c r="B373" s="360">
        <v>35381</v>
      </c>
      <c r="C373" s="361">
        <v>0.27083333333333298</v>
      </c>
      <c r="D373" s="360">
        <f t="shared" si="4"/>
        <v>35382</v>
      </c>
      <c r="E373" s="361">
        <v>0.27083333333333298</v>
      </c>
      <c r="F373" s="455" t="s">
        <v>2179</v>
      </c>
      <c r="G373" s="74" t="s">
        <v>440</v>
      </c>
      <c r="H373" s="53"/>
      <c r="I373" s="38"/>
      <c r="J373" s="52"/>
      <c r="K373" s="236"/>
      <c r="L373" s="307" t="str">
        <f>IF(ISNUMBER(K373),PickLists!$S$2,PickLists!$S$9)</f>
        <v>M1</v>
      </c>
      <c r="M373" s="229"/>
      <c r="N373" s="285" t="str">
        <f>IF(Data!M373&gt;0,Data!M373*0.023,"")</f>
        <v/>
      </c>
      <c r="O373" s="307" t="str">
        <f>IF(ISTEXT($A373),PickLists!$S$2,PickLists!$S$9)</f>
        <v>M1</v>
      </c>
      <c r="P373" s="456"/>
      <c r="Q373" s="307" t="str">
        <f>IF(ISTEXT($A373),PickLists!$S$2,PickLists!$S$9)</f>
        <v>M1</v>
      </c>
      <c r="R373" s="229"/>
      <c r="S373" s="307" t="str">
        <f>IF(ISTEXT($A373),PickLists!$S$2,PickLists!$S$9)</f>
        <v>M1</v>
      </c>
      <c r="T373" s="389"/>
      <c r="U373" s="307" t="str">
        <f>IF(ISNUMBER($T373),IF($T373&gt;$T$56,IF(OR(Bilanz!$BR373=PickLists!$S$6,Bilanz!$BX373=PickLists!$S$6),PickLists!$S$6,PickLists!$S$2),PickLists!$S$3),PickLists!$S$9)</f>
        <v>M1</v>
      </c>
      <c r="V373" s="388"/>
      <c r="W373" s="307" t="str">
        <f>IF(ISNUMBER($V373),IF($V373&gt;$V$56,IF(OR(Bilanz!$BR373=PickLists!$S$6,Bilanz!$BX373=PickLists!$S$6),PickLists!$S$6,PickLists!$S$2),PickLists!$S$3),PickLists!$S$9)</f>
        <v>M1</v>
      </c>
      <c r="X373" s="389"/>
      <c r="Y373" s="307" t="str">
        <f>IF(ISNUMBER($X373),IF($X373&gt;$X$56,IF(OR(Bilanz!$BR373=PickLists!$S$6,Bilanz!$BX373=PickLists!$S$6),PickLists!$S$6,PickLists!$S$2),PickLists!$S$3),PickLists!$S$9)</f>
        <v>M1</v>
      </c>
      <c r="Z373" s="388"/>
      <c r="AA373" s="307" t="str">
        <f>IF(ISNUMBER($Z373),IF($Z373&gt;$Z$56,IF(OR(Bilanz!$BR373=PickLists!$S$6,Bilanz!$BX373=PickLists!$S$6),PickLists!$S$6,PickLists!$S$2),PickLists!$S$3),PickLists!$S$9)</f>
        <v>M1</v>
      </c>
      <c r="AB373" s="389"/>
      <c r="AC373" s="307" t="str">
        <f>IF(ISNUMBER($AB373),IF($AB373&gt;$AB$56,IF(OR(Bilanz!$BR373=PickLists!$S$6,Bilanz!$BX373=PickLists!$S$6),PickLists!$S$6,PickLists!$S$2),PickLists!$S$3),PickLists!$S$9)</f>
        <v>M1</v>
      </c>
      <c r="AD373" s="388"/>
      <c r="AE373" s="307" t="str">
        <f>IF(ISNUMBER($AD373),IF($AD373&gt;$AD$56,IF(OR(Bilanz!$BR373=PickLists!$S$6,Bilanz!$BX373=PickLists!$S$6),PickLists!$S$6,PickLists!$S$2),PickLists!$S$3),PickLists!$S$9)</f>
        <v>M1</v>
      </c>
      <c r="AF373" s="389"/>
      <c r="AG373" s="307" t="str">
        <f>IF(ISNUMBER($AF373),IF($AF373&gt;$AF$56,IF(OR(Bilanz!$BR373=PickLists!$S$6,Bilanz!$BX373=PickLists!$S$6),PickLists!$S$6,PickLists!$S$2),PickLists!$S$3),PickLists!$S$9)</f>
        <v>M1</v>
      </c>
      <c r="AH373" s="388"/>
      <c r="AI373" s="307" t="str">
        <f>IF(ISNUMBER($AH373),IF($AH373&gt;$AH$56,IF(OR(Bilanz!$BR373=PickLists!$S$6,Bilanz!$BX373=PickLists!$S$6),PickLists!$S$6,PickLists!$S$2),PickLists!$S$3),PickLists!$S$9)</f>
        <v>M1</v>
      </c>
      <c r="AJ373" s="233"/>
      <c r="AK373" s="234"/>
      <c r="AL373" s="234"/>
      <c r="AM373" s="234"/>
      <c r="AN373" s="234"/>
      <c r="AO373" s="234"/>
    </row>
    <row r="374" spans="1:41" x14ac:dyDescent="0.2">
      <c r="A374" s="324" t="s">
        <v>1552</v>
      </c>
      <c r="B374" s="360">
        <v>35382</v>
      </c>
      <c r="C374" s="361">
        <v>0.27083333333333298</v>
      </c>
      <c r="D374" s="360">
        <f t="shared" si="4"/>
        <v>35383</v>
      </c>
      <c r="E374" s="361">
        <v>0.27083333333333298</v>
      </c>
      <c r="F374" s="455" t="s">
        <v>2179</v>
      </c>
      <c r="G374" s="74" t="s">
        <v>444</v>
      </c>
      <c r="H374" s="53"/>
      <c r="I374" s="38"/>
      <c r="J374" s="52"/>
      <c r="K374" s="236">
        <v>19.2</v>
      </c>
      <c r="L374" s="307" t="str">
        <f>IF(ISNUMBER(K374),PickLists!$S$2,PickLists!$S$9)</f>
        <v>V0</v>
      </c>
      <c r="M374" s="229">
        <v>679.1</v>
      </c>
      <c r="N374" s="285">
        <f>IF(Data!M374&gt;0,Data!M374*0.023,"")</f>
        <v>15.619300000000001</v>
      </c>
      <c r="O374" s="307" t="str">
        <f>IF(ISTEXT($A374),PickLists!$S$2,PickLists!$S$9)</f>
        <v>V0</v>
      </c>
      <c r="P374" s="456">
        <v>5.38</v>
      </c>
      <c r="Q374" s="307" t="str">
        <f>IF(ISTEXT($A374),PickLists!$S$2,PickLists!$S$9)</f>
        <v>V0</v>
      </c>
      <c r="R374" s="229">
        <v>4.3</v>
      </c>
      <c r="S374" s="307" t="str">
        <f>IF(ISTEXT($A374),PickLists!$S$2,PickLists!$S$9)</f>
        <v>V0</v>
      </c>
      <c r="T374" s="389">
        <v>5.7000000000000002E-2</v>
      </c>
      <c r="U374" s="307" t="str">
        <f>IF(ISNUMBER($T374),IF($T374&gt;$T$56,IF(OR(Bilanz!$BR374=PickLists!$S$6,Bilanz!$BX374=PickLists!$S$6),PickLists!$S$6,PickLists!$S$2),PickLists!$S$3),PickLists!$S$9)</f>
        <v>V0</v>
      </c>
      <c r="V374" s="388">
        <v>0.16558198693653736</v>
      </c>
      <c r="W374" s="307" t="str">
        <f>IF(ISNUMBER($V374),IF($V374&gt;$V$56,IF(OR(Bilanz!$BR374=PickLists!$S$6,Bilanz!$BX374=PickLists!$S$6),PickLists!$S$6,PickLists!$S$2),PickLists!$S$3),PickLists!$S$9)</f>
        <v>V0</v>
      </c>
      <c r="X374" s="389">
        <v>5.7744706543690537E-2</v>
      </c>
      <c r="Y374" s="307" t="str">
        <f>IF(ISNUMBER($X374),IF($X374&gt;$X$56,IF(OR(Bilanz!$BR374=PickLists!$S$6,Bilanz!$BX374=PickLists!$S$6),PickLists!$S$6,PickLists!$S$2),PickLists!$S$3),PickLists!$S$9)</f>
        <v>V0</v>
      </c>
      <c r="Z374" s="388">
        <v>3.4000000000000002E-2</v>
      </c>
      <c r="AA374" s="307" t="str">
        <f>IF(ISNUMBER($Z374),IF($Z374&gt;$Z$56,IF(OR(Bilanz!$BR374=PickLists!$S$6,Bilanz!$BX374=PickLists!$S$6),PickLists!$S$6,PickLists!$S$2),PickLists!$S$3),PickLists!$S$9)</f>
        <v>V0</v>
      </c>
      <c r="AB374" s="389">
        <v>0.15218766006984866</v>
      </c>
      <c r="AC374" s="307" t="str">
        <f>IF(ISNUMBER($AB374),IF($AB374&gt;$AB$56,IF(OR(Bilanz!$BR374=PickLists!$S$6,Bilanz!$BX374=PickLists!$S$6),PickLists!$S$6,PickLists!$S$2),PickLists!$S$3),PickLists!$S$9)</f>
        <v>V0</v>
      </c>
      <c r="AD374" s="388">
        <v>0.03</v>
      </c>
      <c r="AE374" s="307" t="str">
        <f>IF(ISNUMBER($AD374),IF($AD374&gt;$AD$56,IF(OR(Bilanz!$BR374=PickLists!$S$6,Bilanz!$BX374=PickLists!$S$6),PickLists!$S$6,PickLists!$S$2),PickLists!$S$3),PickLists!$S$9)</f>
        <v>V0</v>
      </c>
      <c r="AF374" s="389">
        <v>2.1999999999999999E-2</v>
      </c>
      <c r="AG374" s="307" t="str">
        <f>IF(ISNUMBER($AF374),IF($AF374&gt;$AF$56,IF(OR(Bilanz!$BR374=PickLists!$S$6,Bilanz!$BX374=PickLists!$S$6),PickLists!$S$6,PickLists!$S$2),PickLists!$S$3),PickLists!$S$9)</f>
        <v>V0</v>
      </c>
      <c r="AH374" s="388">
        <v>7.2999999999999995E-2</v>
      </c>
      <c r="AI374" s="307" t="str">
        <f>IF(ISNUMBER($AH374),IF($AH374&gt;$AH$56,IF(OR(Bilanz!$BR374=PickLists!$S$6,Bilanz!$BX374=PickLists!$S$6),PickLists!$S$6,PickLists!$S$2),PickLists!$S$3),PickLists!$S$9)</f>
        <v>V0</v>
      </c>
      <c r="AJ374" s="233" t="s">
        <v>781</v>
      </c>
      <c r="AK374" s="234"/>
      <c r="AL374" s="234"/>
      <c r="AM374" s="234"/>
      <c r="AN374" s="234"/>
      <c r="AO374" s="234"/>
    </row>
    <row r="375" spans="1:41" x14ac:dyDescent="0.2">
      <c r="A375" s="324" t="s">
        <v>1553</v>
      </c>
      <c r="B375" s="360">
        <v>35383</v>
      </c>
      <c r="C375" s="361">
        <v>0.27083333333333298</v>
      </c>
      <c r="D375" s="360">
        <f t="shared" si="4"/>
        <v>35384</v>
      </c>
      <c r="E375" s="361">
        <v>0.27083333333333298</v>
      </c>
      <c r="F375" s="455" t="s">
        <v>2179</v>
      </c>
      <c r="G375" s="74" t="s">
        <v>444</v>
      </c>
      <c r="H375" s="53"/>
      <c r="I375" s="38"/>
      <c r="J375" s="52"/>
      <c r="K375" s="236">
        <v>17.100000000000001</v>
      </c>
      <c r="L375" s="307" t="str">
        <f>IF(ISNUMBER(K375),PickLists!$S$2,PickLists!$S$9)</f>
        <v>V0</v>
      </c>
      <c r="M375" s="229">
        <v>819.1</v>
      </c>
      <c r="N375" s="285">
        <f>IF(Data!M375&gt;0,Data!M375*0.023,"")</f>
        <v>18.839300000000001</v>
      </c>
      <c r="O375" s="307" t="str">
        <f>IF(ISTEXT($A375),PickLists!$S$2,PickLists!$S$9)</f>
        <v>V0</v>
      </c>
      <c r="P375" s="456">
        <v>4.8600000000000003</v>
      </c>
      <c r="Q375" s="307" t="str">
        <f>IF(ISTEXT($A375),PickLists!$S$2,PickLists!$S$9)</f>
        <v>V0</v>
      </c>
      <c r="R375" s="229">
        <v>8.1999999999999993</v>
      </c>
      <c r="S375" s="307" t="str">
        <f>IF(ISTEXT($A375),PickLists!$S$2,PickLists!$S$9)</f>
        <v>V0</v>
      </c>
      <c r="T375" s="389">
        <v>1.9E-2</v>
      </c>
      <c r="U375" s="307" t="str">
        <f>IF(ISNUMBER($T375),IF($T375&gt;$T$56,IF(OR(Bilanz!$BR375=PickLists!$S$6,Bilanz!$BX375=PickLists!$S$6),PickLists!$S$6,PickLists!$S$2),PickLists!$S$3),PickLists!$S$9)</f>
        <v>V0</v>
      </c>
      <c r="V375" s="388">
        <v>0.20466204660914444</v>
      </c>
      <c r="W375" s="307" t="str">
        <f>IF(ISNUMBER($V375),IF($V375&gt;$V$56,IF(OR(Bilanz!$BR375=PickLists!$S$6,Bilanz!$BX375=PickLists!$S$6),PickLists!$S$6,PickLists!$S$2),PickLists!$S$3),PickLists!$S$9)</f>
        <v>V0</v>
      </c>
      <c r="X375" s="389">
        <v>0.10580966459161792</v>
      </c>
      <c r="Y375" s="307" t="str">
        <f>IF(ISNUMBER($X375),IF($X375&gt;$X$56,IF(OR(Bilanz!$BR375=PickLists!$S$6,Bilanz!$BX375=PickLists!$S$6),PickLists!$S$6,PickLists!$S$2),PickLists!$S$3),PickLists!$S$9)</f>
        <v>V0</v>
      </c>
      <c r="Z375" s="388">
        <v>9.9000000000000005E-2</v>
      </c>
      <c r="AA375" s="307" t="str">
        <f>IF(ISNUMBER($Z375),IF($Z375&gt;$Z$56,IF(OR(Bilanz!$BR375=PickLists!$S$6,Bilanz!$BX375=PickLists!$S$6),PickLists!$S$6,PickLists!$S$2),PickLists!$S$3),PickLists!$S$9)</f>
        <v>V0</v>
      </c>
      <c r="AB375" s="389">
        <v>6.9105621154165964E-2</v>
      </c>
      <c r="AC375" s="307" t="str">
        <f>IF(ISNUMBER($AB375),IF($AB375&gt;$AB$56,IF(OR(Bilanz!$BR375=PickLists!$S$6,Bilanz!$BX375=PickLists!$S$6),PickLists!$S$6,PickLists!$S$2),PickLists!$S$3),PickLists!$S$9)</f>
        <v>V0</v>
      </c>
      <c r="AD375" s="388">
        <v>1.7999999999999999E-2</v>
      </c>
      <c r="AE375" s="307" t="str">
        <f>IF(ISNUMBER($AD375),IF($AD375&gt;$AD$56,IF(OR(Bilanz!$BR375=PickLists!$S$6,Bilanz!$BX375=PickLists!$S$6),PickLists!$S$6,PickLists!$S$2),PickLists!$S$3),PickLists!$S$9)</f>
        <v>V0</v>
      </c>
      <c r="AF375" s="389">
        <v>1.2E-2</v>
      </c>
      <c r="AG375" s="307" t="str">
        <f>IF(ISNUMBER($AF375),IF($AF375&gt;$AF$56,IF(OR(Bilanz!$BR375=PickLists!$S$6,Bilanz!$BX375=PickLists!$S$6),PickLists!$S$6,PickLists!$S$2),PickLists!$S$3),PickLists!$S$9)</f>
        <v>V0</v>
      </c>
      <c r="AH375" s="388">
        <v>5.7000000000000002E-2</v>
      </c>
      <c r="AI375" s="307" t="str">
        <f>IF(ISNUMBER($AH375),IF($AH375&gt;$AH$56,IF(OR(Bilanz!$BR375=PickLists!$S$6,Bilanz!$BX375=PickLists!$S$6),PickLists!$S$6,PickLists!$S$2),PickLists!$S$3),PickLists!$S$9)</f>
        <v>V0</v>
      </c>
      <c r="AJ375" s="233" t="s">
        <v>781</v>
      </c>
      <c r="AK375" s="234"/>
      <c r="AL375" s="234"/>
      <c r="AM375" s="234"/>
      <c r="AN375" s="234"/>
      <c r="AO375" s="234"/>
    </row>
    <row r="376" spans="1:41" x14ac:dyDescent="0.2">
      <c r="A376" s="324"/>
      <c r="B376" s="360">
        <v>35384</v>
      </c>
      <c r="C376" s="361">
        <v>0.27083333333333298</v>
      </c>
      <c r="D376" s="360">
        <f t="shared" si="4"/>
        <v>35385</v>
      </c>
      <c r="E376" s="361">
        <v>0.27083333333333298</v>
      </c>
      <c r="F376" s="455" t="s">
        <v>2179</v>
      </c>
      <c r="G376" s="74" t="s">
        <v>444</v>
      </c>
      <c r="H376" s="53"/>
      <c r="I376" s="38" t="s">
        <v>433</v>
      </c>
      <c r="J376" s="52"/>
      <c r="K376" s="236">
        <v>0.1</v>
      </c>
      <c r="L376" s="307" t="str">
        <f>IF(ISNUMBER(K376),PickLists!$S$2,PickLists!$S$9)</f>
        <v>V0</v>
      </c>
      <c r="M376" s="229"/>
      <c r="N376" s="285" t="str">
        <f>IF(Data!M376&gt;0,Data!M376*0.023,"")</f>
        <v/>
      </c>
      <c r="O376" s="307" t="str">
        <f>IF(ISTEXT($A376),PickLists!$S$2,PickLists!$S$9)</f>
        <v>M1</v>
      </c>
      <c r="P376" s="456"/>
      <c r="Q376" s="307" t="str">
        <f>IF(ISTEXT($A376),PickLists!$S$2,PickLists!$S$9)</f>
        <v>M1</v>
      </c>
      <c r="R376" s="229"/>
      <c r="S376" s="307" t="str">
        <f>IF(ISTEXT($A376),PickLists!$S$2,PickLists!$S$9)</f>
        <v>M1</v>
      </c>
      <c r="T376" s="389"/>
      <c r="U376" s="307" t="str">
        <f>IF(ISNUMBER($T376),IF($T376&gt;$T$56,IF(OR(Bilanz!$BR376=PickLists!$S$6,Bilanz!$BX376=PickLists!$S$6),PickLists!$S$6,PickLists!$S$2),PickLists!$S$3),PickLists!$S$9)</f>
        <v>M1</v>
      </c>
      <c r="V376" s="388"/>
      <c r="W376" s="307" t="str">
        <f>IF(ISNUMBER($V376),IF($V376&gt;$V$56,IF(OR(Bilanz!$BR376=PickLists!$S$6,Bilanz!$BX376=PickLists!$S$6),PickLists!$S$6,PickLists!$S$2),PickLists!$S$3),PickLists!$S$9)</f>
        <v>M1</v>
      </c>
      <c r="X376" s="389"/>
      <c r="Y376" s="307" t="str">
        <f>IF(ISNUMBER($X376),IF($X376&gt;$X$56,IF(OR(Bilanz!$BR376=PickLists!$S$6,Bilanz!$BX376=PickLists!$S$6),PickLists!$S$6,PickLists!$S$2),PickLists!$S$3),PickLists!$S$9)</f>
        <v>M1</v>
      </c>
      <c r="Z376" s="388"/>
      <c r="AA376" s="307" t="str">
        <f>IF(ISNUMBER($Z376),IF($Z376&gt;$Z$56,IF(OR(Bilanz!$BR376=PickLists!$S$6,Bilanz!$BX376=PickLists!$S$6),PickLists!$S$6,PickLists!$S$2),PickLists!$S$3),PickLists!$S$9)</f>
        <v>M1</v>
      </c>
      <c r="AB376" s="389"/>
      <c r="AC376" s="307" t="str">
        <f>IF(ISNUMBER($AB376),IF($AB376&gt;$AB$56,IF(OR(Bilanz!$BR376=PickLists!$S$6,Bilanz!$BX376=PickLists!$S$6),PickLists!$S$6,PickLists!$S$2),PickLists!$S$3),PickLists!$S$9)</f>
        <v>M1</v>
      </c>
      <c r="AD376" s="388"/>
      <c r="AE376" s="307" t="str">
        <f>IF(ISNUMBER($AD376),IF($AD376&gt;$AD$56,IF(OR(Bilanz!$BR376=PickLists!$S$6,Bilanz!$BX376=PickLists!$S$6),PickLists!$S$6,PickLists!$S$2),PickLists!$S$3),PickLists!$S$9)</f>
        <v>M1</v>
      </c>
      <c r="AF376" s="389"/>
      <c r="AG376" s="307" t="str">
        <f>IF(ISNUMBER($AF376),IF($AF376&gt;$AF$56,IF(OR(Bilanz!$BR376=PickLists!$S$6,Bilanz!$BX376=PickLists!$S$6),PickLists!$S$6,PickLists!$S$2),PickLists!$S$3),PickLists!$S$9)</f>
        <v>M1</v>
      </c>
      <c r="AH376" s="388"/>
      <c r="AI376" s="307" t="str">
        <f>IF(ISNUMBER($AH376),IF($AH376&gt;$AH$56,IF(OR(Bilanz!$BR376=PickLists!$S$6,Bilanz!$BX376=PickLists!$S$6),PickLists!$S$6,PickLists!$S$2),PickLists!$S$3),PickLists!$S$9)</f>
        <v>M1</v>
      </c>
      <c r="AJ376" s="233"/>
      <c r="AK376" s="234"/>
      <c r="AL376" s="234"/>
      <c r="AM376" s="234"/>
      <c r="AN376" s="234"/>
      <c r="AO376" s="234"/>
    </row>
    <row r="377" spans="1:41" x14ac:dyDescent="0.2">
      <c r="A377" s="324"/>
      <c r="B377" s="360">
        <v>35385</v>
      </c>
      <c r="C377" s="361">
        <v>0.27083333333333298</v>
      </c>
      <c r="D377" s="360">
        <f t="shared" si="4"/>
        <v>35386</v>
      </c>
      <c r="E377" s="361">
        <v>0.27083333333333298</v>
      </c>
      <c r="F377" s="455" t="s">
        <v>2179</v>
      </c>
      <c r="G377" s="74" t="s">
        <v>440</v>
      </c>
      <c r="H377" s="53"/>
      <c r="I377" s="38"/>
      <c r="J377" s="52"/>
      <c r="K377" s="236"/>
      <c r="L377" s="307" t="str">
        <f>IF(ISNUMBER(K377),PickLists!$S$2,PickLists!$S$9)</f>
        <v>M1</v>
      </c>
      <c r="M377" s="229"/>
      <c r="N377" s="285" t="str">
        <f>IF(Data!M377&gt;0,Data!M377*0.023,"")</f>
        <v/>
      </c>
      <c r="O377" s="307" t="str">
        <f>IF(ISTEXT($A377),PickLists!$S$2,PickLists!$S$9)</f>
        <v>M1</v>
      </c>
      <c r="P377" s="456"/>
      <c r="Q377" s="307" t="str">
        <f>IF(ISTEXT($A377),PickLists!$S$2,PickLists!$S$9)</f>
        <v>M1</v>
      </c>
      <c r="R377" s="229"/>
      <c r="S377" s="307" t="str">
        <f>IF(ISTEXT($A377),PickLists!$S$2,PickLists!$S$9)</f>
        <v>M1</v>
      </c>
      <c r="T377" s="389"/>
      <c r="U377" s="307" t="str">
        <f>IF(ISNUMBER($T377),IF($T377&gt;$T$56,IF(OR(Bilanz!$BR377=PickLists!$S$6,Bilanz!$BX377=PickLists!$S$6),PickLists!$S$6,PickLists!$S$2),PickLists!$S$3),PickLists!$S$9)</f>
        <v>M1</v>
      </c>
      <c r="V377" s="388"/>
      <c r="W377" s="307" t="str">
        <f>IF(ISNUMBER($V377),IF($V377&gt;$V$56,IF(OR(Bilanz!$BR377=PickLists!$S$6,Bilanz!$BX377=PickLists!$S$6),PickLists!$S$6,PickLists!$S$2),PickLists!$S$3),PickLists!$S$9)</f>
        <v>M1</v>
      </c>
      <c r="X377" s="389"/>
      <c r="Y377" s="307" t="str">
        <f>IF(ISNUMBER($X377),IF($X377&gt;$X$56,IF(OR(Bilanz!$BR377=PickLists!$S$6,Bilanz!$BX377=PickLists!$S$6),PickLists!$S$6,PickLists!$S$2),PickLists!$S$3),PickLists!$S$9)</f>
        <v>M1</v>
      </c>
      <c r="Z377" s="388"/>
      <c r="AA377" s="307" t="str">
        <f>IF(ISNUMBER($Z377),IF($Z377&gt;$Z$56,IF(OR(Bilanz!$BR377=PickLists!$S$6,Bilanz!$BX377=PickLists!$S$6),PickLists!$S$6,PickLists!$S$2),PickLists!$S$3),PickLists!$S$9)</f>
        <v>M1</v>
      </c>
      <c r="AB377" s="389"/>
      <c r="AC377" s="307" t="str">
        <f>IF(ISNUMBER($AB377),IF($AB377&gt;$AB$56,IF(OR(Bilanz!$BR377=PickLists!$S$6,Bilanz!$BX377=PickLists!$S$6),PickLists!$S$6,PickLists!$S$2),PickLists!$S$3),PickLists!$S$9)</f>
        <v>M1</v>
      </c>
      <c r="AD377" s="388"/>
      <c r="AE377" s="307" t="str">
        <f>IF(ISNUMBER($AD377),IF($AD377&gt;$AD$56,IF(OR(Bilanz!$BR377=PickLists!$S$6,Bilanz!$BX377=PickLists!$S$6),PickLists!$S$6,PickLists!$S$2),PickLists!$S$3),PickLists!$S$9)</f>
        <v>M1</v>
      </c>
      <c r="AF377" s="389"/>
      <c r="AG377" s="307" t="str">
        <f>IF(ISNUMBER($AF377),IF($AF377&gt;$AF$56,IF(OR(Bilanz!$BR377=PickLists!$S$6,Bilanz!$BX377=PickLists!$S$6),PickLists!$S$6,PickLists!$S$2),PickLists!$S$3),PickLists!$S$9)</f>
        <v>M1</v>
      </c>
      <c r="AH377" s="388"/>
      <c r="AI377" s="307" t="str">
        <f>IF(ISNUMBER($AH377),IF($AH377&gt;$AH$56,IF(OR(Bilanz!$BR377=PickLists!$S$6,Bilanz!$BX377=PickLists!$S$6),PickLists!$S$6,PickLists!$S$2),PickLists!$S$3),PickLists!$S$9)</f>
        <v>M1</v>
      </c>
      <c r="AJ377" s="233"/>
      <c r="AK377" s="234"/>
      <c r="AL377" s="234"/>
      <c r="AM377" s="234"/>
      <c r="AN377" s="234"/>
      <c r="AO377" s="234"/>
    </row>
    <row r="378" spans="1:41" x14ac:dyDescent="0.2">
      <c r="A378" s="324"/>
      <c r="B378" s="360">
        <v>35386</v>
      </c>
      <c r="C378" s="361">
        <v>0.27083333333333298</v>
      </c>
      <c r="D378" s="360">
        <f t="shared" ref="D378:D422" si="5" xml:space="preserve"> B378+1</f>
        <v>35387</v>
      </c>
      <c r="E378" s="361">
        <v>0.27083333333333298</v>
      </c>
      <c r="F378" s="455" t="s">
        <v>2179</v>
      </c>
      <c r="G378" s="74" t="s">
        <v>440</v>
      </c>
      <c r="H378" s="53"/>
      <c r="I378" s="38"/>
      <c r="J378" s="52"/>
      <c r="K378" s="236"/>
      <c r="L378" s="307" t="str">
        <f>IF(ISNUMBER(K378),PickLists!$S$2,PickLists!$S$9)</f>
        <v>M1</v>
      </c>
      <c r="M378" s="229"/>
      <c r="N378" s="285" t="str">
        <f>IF(Data!M378&gt;0,Data!M378*0.023,"")</f>
        <v/>
      </c>
      <c r="O378" s="307" t="str">
        <f>IF(ISTEXT($A378),PickLists!$S$2,PickLists!$S$9)</f>
        <v>M1</v>
      </c>
      <c r="P378" s="456"/>
      <c r="Q378" s="307" t="str">
        <f>IF(ISTEXT($A378),PickLists!$S$2,PickLists!$S$9)</f>
        <v>M1</v>
      </c>
      <c r="R378" s="229"/>
      <c r="S378" s="307" t="str">
        <f>IF(ISTEXT($A378),PickLists!$S$2,PickLists!$S$9)</f>
        <v>M1</v>
      </c>
      <c r="T378" s="389"/>
      <c r="U378" s="307" t="str">
        <f>IF(ISNUMBER($T378),IF($T378&gt;$T$56,IF(OR(Bilanz!$BR378=PickLists!$S$6,Bilanz!$BX378=PickLists!$S$6),PickLists!$S$6,PickLists!$S$2),PickLists!$S$3),PickLists!$S$9)</f>
        <v>M1</v>
      </c>
      <c r="V378" s="388"/>
      <c r="W378" s="307" t="str">
        <f>IF(ISNUMBER($V378),IF($V378&gt;$V$56,IF(OR(Bilanz!$BR378=PickLists!$S$6,Bilanz!$BX378=PickLists!$S$6),PickLists!$S$6,PickLists!$S$2),PickLists!$S$3),PickLists!$S$9)</f>
        <v>M1</v>
      </c>
      <c r="X378" s="389"/>
      <c r="Y378" s="307" t="str">
        <f>IF(ISNUMBER($X378),IF($X378&gt;$X$56,IF(OR(Bilanz!$BR378=PickLists!$S$6,Bilanz!$BX378=PickLists!$S$6),PickLists!$S$6,PickLists!$S$2),PickLists!$S$3),PickLists!$S$9)</f>
        <v>M1</v>
      </c>
      <c r="Z378" s="388"/>
      <c r="AA378" s="307" t="str">
        <f>IF(ISNUMBER($Z378),IF($Z378&gt;$Z$56,IF(OR(Bilanz!$BR378=PickLists!$S$6,Bilanz!$BX378=PickLists!$S$6),PickLists!$S$6,PickLists!$S$2),PickLists!$S$3),PickLists!$S$9)</f>
        <v>M1</v>
      </c>
      <c r="AB378" s="389"/>
      <c r="AC378" s="307" t="str">
        <f>IF(ISNUMBER($AB378),IF($AB378&gt;$AB$56,IF(OR(Bilanz!$BR378=PickLists!$S$6,Bilanz!$BX378=PickLists!$S$6),PickLists!$S$6,PickLists!$S$2),PickLists!$S$3),PickLists!$S$9)</f>
        <v>M1</v>
      </c>
      <c r="AD378" s="388"/>
      <c r="AE378" s="307" t="str">
        <f>IF(ISNUMBER($AD378),IF($AD378&gt;$AD$56,IF(OR(Bilanz!$BR378=PickLists!$S$6,Bilanz!$BX378=PickLists!$S$6),PickLists!$S$6,PickLists!$S$2),PickLists!$S$3),PickLists!$S$9)</f>
        <v>M1</v>
      </c>
      <c r="AF378" s="389"/>
      <c r="AG378" s="307" t="str">
        <f>IF(ISNUMBER($AF378),IF($AF378&gt;$AF$56,IF(OR(Bilanz!$BR378=PickLists!$S$6,Bilanz!$BX378=PickLists!$S$6),PickLists!$S$6,PickLists!$S$2),PickLists!$S$3),PickLists!$S$9)</f>
        <v>M1</v>
      </c>
      <c r="AH378" s="388"/>
      <c r="AI378" s="307" t="str">
        <f>IF(ISNUMBER($AH378),IF($AH378&gt;$AH$56,IF(OR(Bilanz!$BR378=PickLists!$S$6,Bilanz!$BX378=PickLists!$S$6),PickLists!$S$6,PickLists!$S$2),PickLists!$S$3),PickLists!$S$9)</f>
        <v>M1</v>
      </c>
      <c r="AJ378" s="233"/>
      <c r="AK378" s="234"/>
      <c r="AL378" s="234"/>
      <c r="AM378" s="234"/>
      <c r="AN378" s="234"/>
      <c r="AO378" s="234"/>
    </row>
    <row r="379" spans="1:41" x14ac:dyDescent="0.2">
      <c r="A379" s="324"/>
      <c r="B379" s="360">
        <v>35387</v>
      </c>
      <c r="C379" s="361">
        <v>0.27083333333333298</v>
      </c>
      <c r="D379" s="360">
        <f t="shared" si="5"/>
        <v>35388</v>
      </c>
      <c r="E379" s="361">
        <v>0.27083333333333298</v>
      </c>
      <c r="F379" s="455" t="s">
        <v>2179</v>
      </c>
      <c r="G379" s="74" t="s">
        <v>440</v>
      </c>
      <c r="H379" s="53"/>
      <c r="I379" s="38"/>
      <c r="J379" s="52"/>
      <c r="K379" s="236"/>
      <c r="L379" s="307" t="str">
        <f>IF(ISNUMBER(K379),PickLists!$S$2,PickLists!$S$9)</f>
        <v>M1</v>
      </c>
      <c r="M379" s="229"/>
      <c r="N379" s="285" t="str">
        <f>IF(Data!M379&gt;0,Data!M379*0.023,"")</f>
        <v/>
      </c>
      <c r="O379" s="307" t="str">
        <f>IF(ISTEXT($A379),PickLists!$S$2,PickLists!$S$9)</f>
        <v>M1</v>
      </c>
      <c r="P379" s="456"/>
      <c r="Q379" s="307" t="str">
        <f>IF(ISTEXT($A379),PickLists!$S$2,PickLists!$S$9)</f>
        <v>M1</v>
      </c>
      <c r="R379" s="229"/>
      <c r="S379" s="307" t="str">
        <f>IF(ISTEXT($A379),PickLists!$S$2,PickLists!$S$9)</f>
        <v>M1</v>
      </c>
      <c r="T379" s="389"/>
      <c r="U379" s="307" t="str">
        <f>IF(ISNUMBER($T379),IF($T379&gt;$T$56,IF(OR(Bilanz!$BR379=PickLists!$S$6,Bilanz!$BX379=PickLists!$S$6),PickLists!$S$6,PickLists!$S$2),PickLists!$S$3),PickLists!$S$9)</f>
        <v>M1</v>
      </c>
      <c r="V379" s="388"/>
      <c r="W379" s="307" t="str">
        <f>IF(ISNUMBER($V379),IF($V379&gt;$V$56,IF(OR(Bilanz!$BR379=PickLists!$S$6,Bilanz!$BX379=PickLists!$S$6),PickLists!$S$6,PickLists!$S$2),PickLists!$S$3),PickLists!$S$9)</f>
        <v>M1</v>
      </c>
      <c r="X379" s="389"/>
      <c r="Y379" s="307" t="str">
        <f>IF(ISNUMBER($X379),IF($X379&gt;$X$56,IF(OR(Bilanz!$BR379=PickLists!$S$6,Bilanz!$BX379=PickLists!$S$6),PickLists!$S$6,PickLists!$S$2),PickLists!$S$3),PickLists!$S$9)</f>
        <v>M1</v>
      </c>
      <c r="Z379" s="388"/>
      <c r="AA379" s="307" t="str">
        <f>IF(ISNUMBER($Z379),IF($Z379&gt;$Z$56,IF(OR(Bilanz!$BR379=PickLists!$S$6,Bilanz!$BX379=PickLists!$S$6),PickLists!$S$6,PickLists!$S$2),PickLists!$S$3),PickLists!$S$9)</f>
        <v>M1</v>
      </c>
      <c r="AB379" s="389"/>
      <c r="AC379" s="307" t="str">
        <f>IF(ISNUMBER($AB379),IF($AB379&gt;$AB$56,IF(OR(Bilanz!$BR379=PickLists!$S$6,Bilanz!$BX379=PickLists!$S$6),PickLists!$S$6,PickLists!$S$2),PickLists!$S$3),PickLists!$S$9)</f>
        <v>M1</v>
      </c>
      <c r="AD379" s="388"/>
      <c r="AE379" s="307" t="str">
        <f>IF(ISNUMBER($AD379),IF($AD379&gt;$AD$56,IF(OR(Bilanz!$BR379=PickLists!$S$6,Bilanz!$BX379=PickLists!$S$6),PickLists!$S$6,PickLists!$S$2),PickLists!$S$3),PickLists!$S$9)</f>
        <v>M1</v>
      </c>
      <c r="AF379" s="389"/>
      <c r="AG379" s="307" t="str">
        <f>IF(ISNUMBER($AF379),IF($AF379&gt;$AF$56,IF(OR(Bilanz!$BR379=PickLists!$S$6,Bilanz!$BX379=PickLists!$S$6),PickLists!$S$6,PickLists!$S$2),PickLists!$S$3),PickLists!$S$9)</f>
        <v>M1</v>
      </c>
      <c r="AH379" s="388"/>
      <c r="AI379" s="307" t="str">
        <f>IF(ISNUMBER($AH379),IF($AH379&gt;$AH$56,IF(OR(Bilanz!$BR379=PickLists!$S$6,Bilanz!$BX379=PickLists!$S$6),PickLists!$S$6,PickLists!$S$2),PickLists!$S$3),PickLists!$S$9)</f>
        <v>M1</v>
      </c>
      <c r="AJ379" s="233"/>
      <c r="AK379" s="234"/>
      <c r="AL379" s="234"/>
      <c r="AM379" s="234"/>
      <c r="AN379" s="234"/>
      <c r="AO379" s="234"/>
    </row>
    <row r="380" spans="1:41" x14ac:dyDescent="0.2">
      <c r="A380" s="324"/>
      <c r="B380" s="360">
        <v>35388</v>
      </c>
      <c r="C380" s="361">
        <v>0.27083333333333298</v>
      </c>
      <c r="D380" s="360">
        <f t="shared" si="5"/>
        <v>35389</v>
      </c>
      <c r="E380" s="361">
        <v>0.27083333333333298</v>
      </c>
      <c r="F380" s="455" t="s">
        <v>2179</v>
      </c>
      <c r="G380" s="74" t="s">
        <v>440</v>
      </c>
      <c r="H380" s="53"/>
      <c r="I380" s="38"/>
      <c r="J380" s="52"/>
      <c r="K380" s="236"/>
      <c r="L380" s="307" t="str">
        <f>IF(ISNUMBER(K380),PickLists!$S$2,PickLists!$S$9)</f>
        <v>M1</v>
      </c>
      <c r="M380" s="229"/>
      <c r="N380" s="285" t="str">
        <f>IF(Data!M380&gt;0,Data!M380*0.023,"")</f>
        <v/>
      </c>
      <c r="O380" s="307" t="str">
        <f>IF(ISTEXT($A380),PickLists!$S$2,PickLists!$S$9)</f>
        <v>M1</v>
      </c>
      <c r="P380" s="456"/>
      <c r="Q380" s="307" t="str">
        <f>IF(ISTEXT($A380),PickLists!$S$2,PickLists!$S$9)</f>
        <v>M1</v>
      </c>
      <c r="R380" s="229"/>
      <c r="S380" s="307" t="str">
        <f>IF(ISTEXT($A380),PickLists!$S$2,PickLists!$S$9)</f>
        <v>M1</v>
      </c>
      <c r="T380" s="389"/>
      <c r="U380" s="307" t="str">
        <f>IF(ISNUMBER($T380),IF($T380&gt;$T$56,IF(OR(Bilanz!$BR380=PickLists!$S$6,Bilanz!$BX380=PickLists!$S$6),PickLists!$S$6,PickLists!$S$2),PickLists!$S$3),PickLists!$S$9)</f>
        <v>M1</v>
      </c>
      <c r="V380" s="388"/>
      <c r="W380" s="307" t="str">
        <f>IF(ISNUMBER($V380),IF($V380&gt;$V$56,IF(OR(Bilanz!$BR380=PickLists!$S$6,Bilanz!$BX380=PickLists!$S$6),PickLists!$S$6,PickLists!$S$2),PickLists!$S$3),PickLists!$S$9)</f>
        <v>M1</v>
      </c>
      <c r="X380" s="389"/>
      <c r="Y380" s="307" t="str">
        <f>IF(ISNUMBER($X380),IF($X380&gt;$X$56,IF(OR(Bilanz!$BR380=PickLists!$S$6,Bilanz!$BX380=PickLists!$S$6),PickLists!$S$6,PickLists!$S$2),PickLists!$S$3),PickLists!$S$9)</f>
        <v>M1</v>
      </c>
      <c r="Z380" s="388"/>
      <c r="AA380" s="307" t="str">
        <f>IF(ISNUMBER($Z380),IF($Z380&gt;$Z$56,IF(OR(Bilanz!$BR380=PickLists!$S$6,Bilanz!$BX380=PickLists!$S$6),PickLists!$S$6,PickLists!$S$2),PickLists!$S$3),PickLists!$S$9)</f>
        <v>M1</v>
      </c>
      <c r="AB380" s="389"/>
      <c r="AC380" s="307" t="str">
        <f>IF(ISNUMBER($AB380),IF($AB380&gt;$AB$56,IF(OR(Bilanz!$BR380=PickLists!$S$6,Bilanz!$BX380=PickLists!$S$6),PickLists!$S$6,PickLists!$S$2),PickLists!$S$3),PickLists!$S$9)</f>
        <v>M1</v>
      </c>
      <c r="AD380" s="388"/>
      <c r="AE380" s="307" t="str">
        <f>IF(ISNUMBER($AD380),IF($AD380&gt;$AD$56,IF(OR(Bilanz!$BR380=PickLists!$S$6,Bilanz!$BX380=PickLists!$S$6),PickLists!$S$6,PickLists!$S$2),PickLists!$S$3),PickLists!$S$9)</f>
        <v>M1</v>
      </c>
      <c r="AF380" s="389"/>
      <c r="AG380" s="307" t="str">
        <f>IF(ISNUMBER($AF380),IF($AF380&gt;$AF$56,IF(OR(Bilanz!$BR380=PickLists!$S$6,Bilanz!$BX380=PickLists!$S$6),PickLists!$S$6,PickLists!$S$2),PickLists!$S$3),PickLists!$S$9)</f>
        <v>M1</v>
      </c>
      <c r="AH380" s="388"/>
      <c r="AI380" s="307" t="str">
        <f>IF(ISNUMBER($AH380),IF($AH380&gt;$AH$56,IF(OR(Bilanz!$BR380=PickLists!$S$6,Bilanz!$BX380=PickLists!$S$6),PickLists!$S$6,PickLists!$S$2),PickLists!$S$3),PickLists!$S$9)</f>
        <v>M1</v>
      </c>
      <c r="AJ380" s="233"/>
      <c r="AK380" s="234"/>
      <c r="AL380" s="234"/>
      <c r="AM380" s="234"/>
      <c r="AN380" s="234"/>
      <c r="AO380" s="234"/>
    </row>
    <row r="381" spans="1:41" x14ac:dyDescent="0.2">
      <c r="A381" s="324" t="s">
        <v>1554</v>
      </c>
      <c r="B381" s="360">
        <v>35389</v>
      </c>
      <c r="C381" s="361">
        <v>0.27083333333333298</v>
      </c>
      <c r="D381" s="360">
        <f t="shared" si="5"/>
        <v>35390</v>
      </c>
      <c r="E381" s="361">
        <v>0.27083333333333298</v>
      </c>
      <c r="F381" s="455" t="s">
        <v>2179</v>
      </c>
      <c r="G381" s="74" t="s">
        <v>444</v>
      </c>
      <c r="H381" s="53" t="s">
        <v>508</v>
      </c>
      <c r="I381" s="38"/>
      <c r="J381" s="52"/>
      <c r="K381" s="236">
        <v>3.3</v>
      </c>
      <c r="L381" s="307" t="str">
        <f>IF(ISNUMBER(K381),PickLists!$S$2,PickLists!$S$9)</f>
        <v>V0</v>
      </c>
      <c r="M381" s="229">
        <v>83.6</v>
      </c>
      <c r="N381" s="285">
        <f>IF(Data!M381&gt;0,Data!M381*0.023,"")</f>
        <v>1.9227999999999998</v>
      </c>
      <c r="O381" s="307" t="str">
        <f>IF(ISTEXT($A381),PickLists!$S$2,PickLists!$S$9)</f>
        <v>V0</v>
      </c>
      <c r="P381" s="456">
        <v>4.57</v>
      </c>
      <c r="Q381" s="307" t="str">
        <f>IF(ISTEXT($A381),PickLists!$S$2,PickLists!$S$9)</f>
        <v>V0</v>
      </c>
      <c r="R381" s="229">
        <v>15.9</v>
      </c>
      <c r="S381" s="307" t="str">
        <f>IF(ISTEXT($A381),PickLists!$S$2,PickLists!$S$9)</f>
        <v>V0</v>
      </c>
      <c r="T381" s="389">
        <v>0.13200000000000001</v>
      </c>
      <c r="U381" s="307" t="str">
        <f>IF(ISNUMBER($T381),IF($T381&gt;$T$56,IF(OR(Bilanz!$BR381=PickLists!$S$6,Bilanz!$BX381=PickLists!$S$6),PickLists!$S$6,PickLists!$S$2),PickLists!$S$3),PickLists!$S$9)</f>
        <v>V0</v>
      </c>
      <c r="V381" s="388">
        <v>0.57083994677848571</v>
      </c>
      <c r="W381" s="307" t="str">
        <f>IF(ISNUMBER($V381),IF($V381&gt;$V$56,IF(OR(Bilanz!$BR381=PickLists!$S$6,Bilanz!$BX381=PickLists!$S$6),PickLists!$S$6,PickLists!$S$2),PickLists!$S$3),PickLists!$S$9)</f>
        <v>V0</v>
      </c>
      <c r="X381" s="389">
        <v>0.21529095792300806</v>
      </c>
      <c r="Y381" s="307" t="str">
        <f>IF(ISNUMBER($X381),IF($X381&gt;$X$56,IF(OR(Bilanz!$BR381=PickLists!$S$6,Bilanz!$BX381=PickLists!$S$6),PickLists!$S$6,PickLists!$S$2),PickLists!$S$3),PickLists!$S$9)</f>
        <v>V0</v>
      </c>
      <c r="Z381" s="388">
        <v>7.1999999999999995E-2</v>
      </c>
      <c r="AA381" s="307" t="str">
        <f>IF(ISNUMBER($Z381),IF($Z381&gt;$Z$56,IF(OR(Bilanz!$BR381=PickLists!$S$6,Bilanz!$BX381=PickLists!$S$6),PickLists!$S$6,PickLists!$S$2),PickLists!$S$3),PickLists!$S$9)</f>
        <v>V0</v>
      </c>
      <c r="AB381" s="389">
        <v>0.24303437551970727</v>
      </c>
      <c r="AC381" s="307" t="str">
        <f>IF(ISNUMBER($AB381),IF($AB381&gt;$AB$56,IF(OR(Bilanz!$BR381=PickLists!$S$6,Bilanz!$BX381=PickLists!$S$6),PickLists!$S$6,PickLists!$S$2),PickLists!$S$3),PickLists!$S$9)</f>
        <v>V0</v>
      </c>
      <c r="AD381" s="388">
        <v>0.123</v>
      </c>
      <c r="AE381" s="307" t="str">
        <f>IF(ISNUMBER($AD381),IF($AD381&gt;$AD$56,IF(OR(Bilanz!$BR381=PickLists!$S$6,Bilanz!$BX381=PickLists!$S$6),PickLists!$S$6,PickLists!$S$2),PickLists!$S$3),PickLists!$S$9)</f>
        <v>V0</v>
      </c>
      <c r="AF381" s="389">
        <v>3.9E-2</v>
      </c>
      <c r="AG381" s="307" t="str">
        <f>IF(ISNUMBER($AF381),IF($AF381&gt;$AF$56,IF(OR(Bilanz!$BR381=PickLists!$S$6,Bilanz!$BX381=PickLists!$S$6),PickLists!$S$6,PickLists!$S$2),PickLists!$S$3),PickLists!$S$9)</f>
        <v>V0</v>
      </c>
      <c r="AH381" s="388">
        <v>0.17299999999999999</v>
      </c>
      <c r="AI381" s="307" t="str">
        <f>IF(ISNUMBER($AH381),IF($AH381&gt;$AH$56,IF(OR(Bilanz!$BR381=PickLists!$S$6,Bilanz!$BX381=PickLists!$S$6),PickLists!$S$6,PickLists!$S$2),PickLists!$S$3),PickLists!$S$9)</f>
        <v>V0</v>
      </c>
      <c r="AJ381" s="233"/>
      <c r="AK381" s="234"/>
      <c r="AL381" s="234"/>
      <c r="AM381" s="234"/>
      <c r="AN381" s="234"/>
      <c r="AO381" s="234"/>
    </row>
    <row r="382" spans="1:41" x14ac:dyDescent="0.2">
      <c r="A382" s="324" t="s">
        <v>1555</v>
      </c>
      <c r="B382" s="360">
        <v>35390</v>
      </c>
      <c r="C382" s="361">
        <v>0.27083333333333298</v>
      </c>
      <c r="D382" s="360">
        <f t="shared" si="5"/>
        <v>35391</v>
      </c>
      <c r="E382" s="361">
        <v>0.27083333333333298</v>
      </c>
      <c r="F382" s="455" t="s">
        <v>2179</v>
      </c>
      <c r="G382" s="74" t="s">
        <v>442</v>
      </c>
      <c r="H382" s="53" t="s">
        <v>508</v>
      </c>
      <c r="I382" s="38"/>
      <c r="J382" s="52"/>
      <c r="K382" s="236">
        <v>4.9000000000000004</v>
      </c>
      <c r="L382" s="307" t="str">
        <f>IF(ISNUMBER(K382),PickLists!$S$2,PickLists!$S$9)</f>
        <v>V0</v>
      </c>
      <c r="M382" s="229">
        <v>186.6</v>
      </c>
      <c r="N382" s="285">
        <f>IF(Data!M382&gt;0,Data!M382*0.023,"")</f>
        <v>4.2917999999999994</v>
      </c>
      <c r="O382" s="307" t="str">
        <f>IF(ISTEXT($A382),PickLists!$S$2,PickLists!$S$9)</f>
        <v>V0</v>
      </c>
      <c r="P382" s="456">
        <v>4.54</v>
      </c>
      <c r="Q382" s="307" t="str">
        <f>IF(ISTEXT($A382),PickLists!$S$2,PickLists!$S$9)</f>
        <v>V0</v>
      </c>
      <c r="R382" s="229">
        <v>20.9</v>
      </c>
      <c r="S382" s="307" t="str">
        <f>IF(ISTEXT($A382),PickLists!$S$2,PickLists!$S$9)</f>
        <v>V0</v>
      </c>
      <c r="T382" s="389">
        <v>0.35399999999999998</v>
      </c>
      <c r="U382" s="307" t="str">
        <f>IF(ISNUMBER($T382),IF($T382&gt;$T$56,IF(OR(Bilanz!$BR382=PickLists!$S$6,Bilanz!$BX382=PickLists!$S$6),PickLists!$S$6,PickLists!$S$2),PickLists!$S$3),PickLists!$S$9)</f>
        <v>V0</v>
      </c>
      <c r="V382" s="388">
        <v>0.4960682719135554</v>
      </c>
      <c r="W382" s="307" t="str">
        <f>IF(ISNUMBER($V382),IF($V382&gt;$V$56,IF(OR(Bilanz!$BR382=PickLists!$S$6,Bilanz!$BX382=PickLists!$S$6),PickLists!$S$6,PickLists!$S$2),PickLists!$S$3),PickLists!$S$9)</f>
        <v>V0</v>
      </c>
      <c r="X382" s="389">
        <v>0.52070371218587996</v>
      </c>
      <c r="Y382" s="307" t="str">
        <f>IF(ISNUMBER($X382),IF($X382&gt;$X$56,IF(OR(Bilanz!$BR382=PickLists!$S$6,Bilanz!$BX382=PickLists!$S$6),PickLists!$S$6,PickLists!$S$2),PickLists!$S$3),PickLists!$S$9)</f>
        <v>V0</v>
      </c>
      <c r="Z382" s="388">
        <v>0.214</v>
      </c>
      <c r="AA382" s="307" t="str">
        <f>IF(ISNUMBER($Z382),IF($Z382&gt;$Z$56,IF(OR(Bilanz!$BR382=PickLists!$S$6,Bilanz!$BX382=PickLists!$S$6),PickLists!$S$6,PickLists!$S$2),PickLists!$S$3),PickLists!$S$9)</f>
        <v>V0</v>
      </c>
      <c r="AB382" s="389">
        <v>0.39211616497588558</v>
      </c>
      <c r="AC382" s="307" t="str">
        <f>IF(ISNUMBER($AB382),IF($AB382&gt;$AB$56,IF(OR(Bilanz!$BR382=PickLists!$S$6,Bilanz!$BX382=PickLists!$S$6),PickLists!$S$6,PickLists!$S$2),PickLists!$S$3),PickLists!$S$9)</f>
        <v>V0</v>
      </c>
      <c r="AD382" s="388">
        <v>3.2000000000000001E-2</v>
      </c>
      <c r="AE382" s="307" t="str">
        <f>IF(ISNUMBER($AD382),IF($AD382&gt;$AD$56,IF(OR(Bilanz!$BR382=PickLists!$S$6,Bilanz!$BX382=PickLists!$S$6),PickLists!$S$6,PickLists!$S$2),PickLists!$S$3),PickLists!$S$9)</f>
        <v>V0</v>
      </c>
      <c r="AF382" s="389">
        <v>3.6999999999999998E-2</v>
      </c>
      <c r="AG382" s="307" t="str">
        <f>IF(ISNUMBER($AF382),IF($AF382&gt;$AF$56,IF(OR(Bilanz!$BR382=PickLists!$S$6,Bilanz!$BX382=PickLists!$S$6),PickLists!$S$6,PickLists!$S$2),PickLists!$S$3),PickLists!$S$9)</f>
        <v>V0</v>
      </c>
      <c r="AH382" s="388">
        <v>0.106</v>
      </c>
      <c r="AI382" s="307" t="str">
        <f>IF(ISNUMBER($AH382),IF($AH382&gt;$AH$56,IF(OR(Bilanz!$BR382=PickLists!$S$6,Bilanz!$BX382=PickLists!$S$6),PickLists!$S$6,PickLists!$S$2),PickLists!$S$3),PickLists!$S$9)</f>
        <v>V0</v>
      </c>
      <c r="AJ382" s="233"/>
      <c r="AK382" s="234"/>
      <c r="AL382" s="234"/>
      <c r="AM382" s="234"/>
      <c r="AN382" s="234"/>
      <c r="AO382" s="234"/>
    </row>
    <row r="383" spans="1:41" x14ac:dyDescent="0.2">
      <c r="A383" s="324"/>
      <c r="B383" s="360">
        <v>35391</v>
      </c>
      <c r="C383" s="361">
        <v>0.27083333333333298</v>
      </c>
      <c r="D383" s="360">
        <f t="shared" si="5"/>
        <v>35392</v>
      </c>
      <c r="E383" s="361">
        <v>0.27083333333333298</v>
      </c>
      <c r="F383" s="455" t="s">
        <v>2179</v>
      </c>
      <c r="G383" s="74" t="s">
        <v>440</v>
      </c>
      <c r="H383" s="53"/>
      <c r="I383" s="38"/>
      <c r="J383" s="52"/>
      <c r="K383" s="236"/>
      <c r="L383" s="307" t="str">
        <f>IF(ISNUMBER(K383),PickLists!$S$2,PickLists!$S$9)</f>
        <v>M1</v>
      </c>
      <c r="M383" s="229"/>
      <c r="N383" s="285" t="str">
        <f>IF(Data!M383&gt;0,Data!M383*0.023,"")</f>
        <v/>
      </c>
      <c r="O383" s="307" t="str">
        <f>IF(ISTEXT($A383),PickLists!$S$2,PickLists!$S$9)</f>
        <v>M1</v>
      </c>
      <c r="P383" s="456"/>
      <c r="Q383" s="307" t="str">
        <f>IF(ISTEXT($A383),PickLists!$S$2,PickLists!$S$9)</f>
        <v>M1</v>
      </c>
      <c r="R383" s="229"/>
      <c r="S383" s="307" t="str">
        <f>IF(ISTEXT($A383),PickLists!$S$2,PickLists!$S$9)</f>
        <v>M1</v>
      </c>
      <c r="T383" s="389"/>
      <c r="U383" s="307" t="str">
        <f>IF(ISNUMBER($T383),IF($T383&gt;$T$56,IF(OR(Bilanz!$BR383=PickLists!$S$6,Bilanz!$BX383=PickLists!$S$6),PickLists!$S$6,PickLists!$S$2),PickLists!$S$3),PickLists!$S$9)</f>
        <v>M1</v>
      </c>
      <c r="V383" s="388"/>
      <c r="W383" s="307" t="str">
        <f>IF(ISNUMBER($V383),IF($V383&gt;$V$56,IF(OR(Bilanz!$BR383=PickLists!$S$6,Bilanz!$BX383=PickLists!$S$6),PickLists!$S$6,PickLists!$S$2),PickLists!$S$3),PickLists!$S$9)</f>
        <v>M1</v>
      </c>
      <c r="X383" s="389"/>
      <c r="Y383" s="307" t="str">
        <f>IF(ISNUMBER($X383),IF($X383&gt;$X$56,IF(OR(Bilanz!$BR383=PickLists!$S$6,Bilanz!$BX383=PickLists!$S$6),PickLists!$S$6,PickLists!$S$2),PickLists!$S$3),PickLists!$S$9)</f>
        <v>M1</v>
      </c>
      <c r="Z383" s="388"/>
      <c r="AA383" s="307" t="str">
        <f>IF(ISNUMBER($Z383),IF($Z383&gt;$Z$56,IF(OR(Bilanz!$BR383=PickLists!$S$6,Bilanz!$BX383=PickLists!$S$6),PickLists!$S$6,PickLists!$S$2),PickLists!$S$3),PickLists!$S$9)</f>
        <v>M1</v>
      </c>
      <c r="AB383" s="389"/>
      <c r="AC383" s="307" t="str">
        <f>IF(ISNUMBER($AB383),IF($AB383&gt;$AB$56,IF(OR(Bilanz!$BR383=PickLists!$S$6,Bilanz!$BX383=PickLists!$S$6),PickLists!$S$6,PickLists!$S$2),PickLists!$S$3),PickLists!$S$9)</f>
        <v>M1</v>
      </c>
      <c r="AD383" s="388"/>
      <c r="AE383" s="307" t="str">
        <f>IF(ISNUMBER($AD383),IF($AD383&gt;$AD$56,IF(OR(Bilanz!$BR383=PickLists!$S$6,Bilanz!$BX383=PickLists!$S$6),PickLists!$S$6,PickLists!$S$2),PickLists!$S$3),PickLists!$S$9)</f>
        <v>M1</v>
      </c>
      <c r="AF383" s="389"/>
      <c r="AG383" s="307" t="str">
        <f>IF(ISNUMBER($AF383),IF($AF383&gt;$AF$56,IF(OR(Bilanz!$BR383=PickLists!$S$6,Bilanz!$BX383=PickLists!$S$6),PickLists!$S$6,PickLists!$S$2),PickLists!$S$3),PickLists!$S$9)</f>
        <v>M1</v>
      </c>
      <c r="AH383" s="388"/>
      <c r="AI383" s="307" t="str">
        <f>IF(ISNUMBER($AH383),IF($AH383&gt;$AH$56,IF(OR(Bilanz!$BR383=PickLists!$S$6,Bilanz!$BX383=PickLists!$S$6),PickLists!$S$6,PickLists!$S$2),PickLists!$S$3),PickLists!$S$9)</f>
        <v>M1</v>
      </c>
      <c r="AJ383" s="233"/>
      <c r="AK383" s="234"/>
      <c r="AL383" s="234"/>
      <c r="AM383" s="234"/>
      <c r="AN383" s="234"/>
      <c r="AO383" s="234"/>
    </row>
    <row r="384" spans="1:41" x14ac:dyDescent="0.2">
      <c r="A384" s="324" t="s">
        <v>1556</v>
      </c>
      <c r="B384" s="360">
        <v>35392</v>
      </c>
      <c r="C384" s="361">
        <v>0.27083333333333298</v>
      </c>
      <c r="D384" s="360">
        <f t="shared" si="5"/>
        <v>35393</v>
      </c>
      <c r="E384" s="361">
        <v>0.27083333333333298</v>
      </c>
      <c r="F384" s="455" t="s">
        <v>2179</v>
      </c>
      <c r="G384" s="74" t="s">
        <v>442</v>
      </c>
      <c r="H384" s="53" t="s">
        <v>508</v>
      </c>
      <c r="I384" s="38"/>
      <c r="J384" s="52"/>
      <c r="K384" s="236">
        <v>4.4000000000000004</v>
      </c>
      <c r="L384" s="307" t="str">
        <f>IF(ISNUMBER(K384),PickLists!$S$2,PickLists!$S$9)</f>
        <v>V0</v>
      </c>
      <c r="M384" s="229">
        <v>150.6</v>
      </c>
      <c r="N384" s="285">
        <f>IF(Data!M384&gt;0,Data!M384*0.023,"")</f>
        <v>3.4638</v>
      </c>
      <c r="O384" s="307" t="str">
        <f>IF(ISTEXT($A384),PickLists!$S$2,PickLists!$S$9)</f>
        <v>V0</v>
      </c>
      <c r="P384" s="456">
        <v>4.53</v>
      </c>
      <c r="Q384" s="307" t="str">
        <f>IF(ISTEXT($A384),PickLists!$S$2,PickLists!$S$9)</f>
        <v>V0</v>
      </c>
      <c r="R384" s="229">
        <v>19</v>
      </c>
      <c r="S384" s="307" t="str">
        <f>IF(ISTEXT($A384),PickLists!$S$2,PickLists!$S$9)</f>
        <v>V0</v>
      </c>
      <c r="T384" s="389">
        <v>0.12</v>
      </c>
      <c r="U384" s="307" t="str">
        <f>IF(ISNUMBER($T384),IF($T384&gt;$T$56,IF(OR(Bilanz!$BR384=PickLists!$S$6,Bilanz!$BX384=PickLists!$S$6),PickLists!$S$6,PickLists!$S$2),PickLists!$S$3),PickLists!$S$9)</f>
        <v>V0</v>
      </c>
      <c r="V384" s="388">
        <v>0.69937494073058626</v>
      </c>
      <c r="W384" s="307" t="str">
        <f>IF(ISNUMBER($V384),IF($V384&gt;$V$56,IF(OR(Bilanz!$BR384=PickLists!$S$6,Bilanz!$BX384=PickLists!$S$6),PickLists!$S$6,PickLists!$S$2),PickLists!$S$3),PickLists!$S$9)</f>
        <v>V0</v>
      </c>
      <c r="X384" s="389">
        <v>0.31542628718952342</v>
      </c>
      <c r="Y384" s="307" t="str">
        <f>IF(ISNUMBER($X384),IF($X384&gt;$X$56,IF(OR(Bilanz!$BR384=PickLists!$S$6,Bilanz!$BX384=PickLists!$S$6),PickLists!$S$6,PickLists!$S$2),PickLists!$S$3),PickLists!$S$9)</f>
        <v>V0</v>
      </c>
      <c r="Z384" s="388">
        <v>6.5000000000000002E-2</v>
      </c>
      <c r="AA384" s="307" t="str">
        <f>IF(ISNUMBER($Z384),IF($Z384&gt;$Z$56,IF(OR(Bilanz!$BR384=PickLists!$S$6,Bilanz!$BX384=PickLists!$S$6),PickLists!$S$6,PickLists!$S$2),PickLists!$S$3),PickLists!$S$9)</f>
        <v>V0</v>
      </c>
      <c r="AB384" s="389">
        <v>0.4984922334940961</v>
      </c>
      <c r="AC384" s="307" t="str">
        <f>IF(ISNUMBER($AB384),IF($AB384&gt;$AB$56,IF(OR(Bilanz!$BR384=PickLists!$S$6,Bilanz!$BX384=PickLists!$S$6),PickLists!$S$6,PickLists!$S$2),PickLists!$S$3),PickLists!$S$9)</f>
        <v>V0</v>
      </c>
      <c r="AD384" s="388">
        <v>3.4000000000000002E-2</v>
      </c>
      <c r="AE384" s="307" t="str">
        <f>IF(ISNUMBER($AD384),IF($AD384&gt;$AD$56,IF(OR(Bilanz!$BR384=PickLists!$S$6,Bilanz!$BX384=PickLists!$S$6),PickLists!$S$6,PickLists!$S$2),PickLists!$S$3),PickLists!$S$9)</f>
        <v>V0</v>
      </c>
      <c r="AF384" s="389">
        <v>2.5000000000000001E-2</v>
      </c>
      <c r="AG384" s="307" t="str">
        <f>IF(ISNUMBER($AF384),IF($AF384&gt;$AF$56,IF(OR(Bilanz!$BR384=PickLists!$S$6,Bilanz!$BX384=PickLists!$S$6),PickLists!$S$6,PickLists!$S$2),PickLists!$S$3),PickLists!$S$9)</f>
        <v>V0</v>
      </c>
      <c r="AH384" s="388">
        <v>0.122</v>
      </c>
      <c r="AI384" s="307" t="str">
        <f>IF(ISNUMBER($AH384),IF($AH384&gt;$AH$56,IF(OR(Bilanz!$BR384=PickLists!$S$6,Bilanz!$BX384=PickLists!$S$6),PickLists!$S$6,PickLists!$S$2),PickLists!$S$3),PickLists!$S$9)</f>
        <v>V0</v>
      </c>
      <c r="AJ384" s="233"/>
      <c r="AK384" s="234"/>
      <c r="AL384" s="234"/>
      <c r="AM384" s="234"/>
      <c r="AN384" s="234"/>
      <c r="AO384" s="234"/>
    </row>
    <row r="385" spans="1:41" x14ac:dyDescent="0.2">
      <c r="A385" s="324"/>
      <c r="B385" s="360">
        <v>35393</v>
      </c>
      <c r="C385" s="361">
        <v>0.27083333333333298</v>
      </c>
      <c r="D385" s="360">
        <f t="shared" si="5"/>
        <v>35394</v>
      </c>
      <c r="E385" s="361">
        <v>0.27083333333333298</v>
      </c>
      <c r="F385" s="455" t="s">
        <v>2179</v>
      </c>
      <c r="G385" s="74" t="s">
        <v>440</v>
      </c>
      <c r="H385" s="53"/>
      <c r="I385" s="38"/>
      <c r="J385" s="52"/>
      <c r="K385" s="236"/>
      <c r="L385" s="307" t="str">
        <f>IF(ISNUMBER(K385),PickLists!$S$2,PickLists!$S$9)</f>
        <v>M1</v>
      </c>
      <c r="M385" s="229"/>
      <c r="N385" s="285" t="str">
        <f>IF(Data!M385&gt;0,Data!M385*0.023,"")</f>
        <v/>
      </c>
      <c r="O385" s="307" t="str">
        <f>IF(ISTEXT($A385),PickLists!$S$2,PickLists!$S$9)</f>
        <v>M1</v>
      </c>
      <c r="P385" s="456"/>
      <c r="Q385" s="307" t="str">
        <f>IF(ISTEXT($A385),PickLists!$S$2,PickLists!$S$9)</f>
        <v>M1</v>
      </c>
      <c r="R385" s="229"/>
      <c r="S385" s="307" t="str">
        <f>IF(ISTEXT($A385),PickLists!$S$2,PickLists!$S$9)</f>
        <v>M1</v>
      </c>
      <c r="T385" s="389"/>
      <c r="U385" s="307" t="str">
        <f>IF(ISNUMBER($T385),IF($T385&gt;$T$56,IF(OR(Bilanz!$BR385=PickLists!$S$6,Bilanz!$BX385=PickLists!$S$6),PickLists!$S$6,PickLists!$S$2),PickLists!$S$3),PickLists!$S$9)</f>
        <v>M1</v>
      </c>
      <c r="V385" s="388"/>
      <c r="W385" s="307" t="str">
        <f>IF(ISNUMBER($V385),IF($V385&gt;$V$56,IF(OR(Bilanz!$BR385=PickLists!$S$6,Bilanz!$BX385=PickLists!$S$6),PickLists!$S$6,PickLists!$S$2),PickLists!$S$3),PickLists!$S$9)</f>
        <v>M1</v>
      </c>
      <c r="X385" s="389"/>
      <c r="Y385" s="307" t="str">
        <f>IF(ISNUMBER($X385),IF($X385&gt;$X$56,IF(OR(Bilanz!$BR385=PickLists!$S$6,Bilanz!$BX385=PickLists!$S$6),PickLists!$S$6,PickLists!$S$2),PickLists!$S$3),PickLists!$S$9)</f>
        <v>M1</v>
      </c>
      <c r="Z385" s="388"/>
      <c r="AA385" s="307" t="str">
        <f>IF(ISNUMBER($Z385),IF($Z385&gt;$Z$56,IF(OR(Bilanz!$BR385=PickLists!$S$6,Bilanz!$BX385=PickLists!$S$6),PickLists!$S$6,PickLists!$S$2),PickLists!$S$3),PickLists!$S$9)</f>
        <v>M1</v>
      </c>
      <c r="AB385" s="389"/>
      <c r="AC385" s="307" t="str">
        <f>IF(ISNUMBER($AB385),IF($AB385&gt;$AB$56,IF(OR(Bilanz!$BR385=PickLists!$S$6,Bilanz!$BX385=PickLists!$S$6),PickLists!$S$6,PickLists!$S$2),PickLists!$S$3),PickLists!$S$9)</f>
        <v>M1</v>
      </c>
      <c r="AD385" s="388"/>
      <c r="AE385" s="307" t="str">
        <f>IF(ISNUMBER($AD385),IF($AD385&gt;$AD$56,IF(OR(Bilanz!$BR385=PickLists!$S$6,Bilanz!$BX385=PickLists!$S$6),PickLists!$S$6,PickLists!$S$2),PickLists!$S$3),PickLists!$S$9)</f>
        <v>M1</v>
      </c>
      <c r="AF385" s="389"/>
      <c r="AG385" s="307" t="str">
        <f>IF(ISNUMBER($AF385),IF($AF385&gt;$AF$56,IF(OR(Bilanz!$BR385=PickLists!$S$6,Bilanz!$BX385=PickLists!$S$6),PickLists!$S$6,PickLists!$S$2),PickLists!$S$3),PickLists!$S$9)</f>
        <v>M1</v>
      </c>
      <c r="AH385" s="388"/>
      <c r="AI385" s="307" t="str">
        <f>IF(ISNUMBER($AH385),IF($AH385&gt;$AH$56,IF(OR(Bilanz!$BR385=PickLists!$S$6,Bilanz!$BX385=PickLists!$S$6),PickLists!$S$6,PickLists!$S$2),PickLists!$S$3),PickLists!$S$9)</f>
        <v>M1</v>
      </c>
      <c r="AJ385" s="233"/>
      <c r="AK385" s="234"/>
      <c r="AL385" s="234"/>
      <c r="AM385" s="234"/>
      <c r="AN385" s="234"/>
      <c r="AO385" s="234"/>
    </row>
    <row r="386" spans="1:41" x14ac:dyDescent="0.2">
      <c r="A386" s="324" t="s">
        <v>1557</v>
      </c>
      <c r="B386" s="360">
        <v>35394</v>
      </c>
      <c r="C386" s="361">
        <v>0.27083333333333298</v>
      </c>
      <c r="D386" s="360">
        <f t="shared" si="5"/>
        <v>35395</v>
      </c>
      <c r="E386" s="361">
        <v>0.27083333333333298</v>
      </c>
      <c r="F386" s="455" t="s">
        <v>2179</v>
      </c>
      <c r="G386" s="74" t="s">
        <v>444</v>
      </c>
      <c r="H386" s="53" t="s">
        <v>508</v>
      </c>
      <c r="I386" s="38"/>
      <c r="J386" s="52"/>
      <c r="K386" s="236">
        <v>2.4</v>
      </c>
      <c r="L386" s="307" t="str">
        <f>IF(ISNUMBER(K386),PickLists!$S$2,PickLists!$S$9)</f>
        <v>V0</v>
      </c>
      <c r="M386" s="229">
        <v>84.9</v>
      </c>
      <c r="N386" s="285">
        <f>IF(Data!M386&gt;0,Data!M386*0.023,"")</f>
        <v>1.9527000000000001</v>
      </c>
      <c r="O386" s="307" t="str">
        <f>IF(ISTEXT($A386),PickLists!$S$2,PickLists!$S$9)</f>
        <v>V0</v>
      </c>
      <c r="P386" s="456">
        <v>4.84</v>
      </c>
      <c r="Q386" s="307" t="str">
        <f>IF(ISTEXT($A386),PickLists!$S$2,PickLists!$S$9)</f>
        <v>V0</v>
      </c>
      <c r="R386" s="229">
        <v>11.1</v>
      </c>
      <c r="S386" s="307" t="str">
        <f>IF(ISTEXT($A386),PickLists!$S$2,PickLists!$S$9)</f>
        <v>V0</v>
      </c>
      <c r="T386" s="389">
        <v>0.15</v>
      </c>
      <c r="U386" s="307" t="str">
        <f>IF(ISNUMBER($T386),IF($T386&gt;$T$56,IF(OR(Bilanz!$BR386=PickLists!$S$6,Bilanz!$BX386=PickLists!$S$6),PickLists!$S$6,PickLists!$S$2),PickLists!$S$3),PickLists!$S$9)</f>
        <v>V0</v>
      </c>
      <c r="V386" s="388">
        <v>0.38040936698653333</v>
      </c>
      <c r="W386" s="307" t="str">
        <f>IF(ISNUMBER($V386),IF($V386&gt;$V$56,IF(OR(Bilanz!$BR386=PickLists!$S$6,Bilanz!$BX386=PickLists!$S$6),PickLists!$S$6,PickLists!$S$2),PickLists!$S$3),PickLists!$S$9)</f>
        <v>V0</v>
      </c>
      <c r="X386" s="389">
        <v>0.19426253877703983</v>
      </c>
      <c r="Y386" s="307" t="str">
        <f>IF(ISNUMBER($X386),IF($X386&gt;$X$56,IF(OR(Bilanz!$BR386=PickLists!$S$6,Bilanz!$BX386=PickLists!$S$6),PickLists!$S$6,PickLists!$S$2),PickLists!$S$3),PickLists!$S$9)</f>
        <v>V0</v>
      </c>
      <c r="Z386" s="388">
        <v>0.13200000000000001</v>
      </c>
      <c r="AA386" s="307" t="str">
        <f>IF(ISNUMBER($Z386),IF($Z386&gt;$Z$56,IF(OR(Bilanz!$BR386=PickLists!$S$6,Bilanz!$BX386=PickLists!$S$6),PickLists!$S$6,PickLists!$S$2),PickLists!$S$3),PickLists!$S$9)</f>
        <v>V0</v>
      </c>
      <c r="AB386" s="389">
        <v>0.21119920172958589</v>
      </c>
      <c r="AC386" s="307" t="str">
        <f>IF(ISNUMBER($AB386),IF($AB386&gt;$AB$56,IF(OR(Bilanz!$BR386=PickLists!$S$6,Bilanz!$BX386=PickLists!$S$6),PickLists!$S$6,PickLists!$S$2),PickLists!$S$3),PickLists!$S$9)</f>
        <v>V0</v>
      </c>
      <c r="AD386" s="388">
        <v>7.6999999999999999E-2</v>
      </c>
      <c r="AE386" s="307" t="str">
        <f>IF(ISNUMBER($AD386),IF($AD386&gt;$AD$56,IF(OR(Bilanz!$BR386=PickLists!$S$6,Bilanz!$BX386=PickLists!$S$6),PickLists!$S$6,PickLists!$S$2),PickLists!$S$3),PickLists!$S$9)</f>
        <v>V0</v>
      </c>
      <c r="AF386" s="389">
        <v>3.9E-2</v>
      </c>
      <c r="AG386" s="307" t="str">
        <f>IF(ISNUMBER($AF386),IF($AF386&gt;$AF$56,IF(OR(Bilanz!$BR386=PickLists!$S$6,Bilanz!$BX386=PickLists!$S$6),PickLists!$S$6,PickLists!$S$2),PickLists!$S$3),PickLists!$S$9)</f>
        <v>V0</v>
      </c>
      <c r="AH386" s="388">
        <v>0.17100000000000001</v>
      </c>
      <c r="AI386" s="307" t="str">
        <f>IF(ISNUMBER($AH386),IF($AH386&gt;$AH$56,IF(OR(Bilanz!$BR386=PickLists!$S$6,Bilanz!$BX386=PickLists!$S$6),PickLists!$S$6,PickLists!$S$2),PickLists!$S$3),PickLists!$S$9)</f>
        <v>V0</v>
      </c>
      <c r="AJ386" s="233"/>
      <c r="AK386" s="234"/>
      <c r="AL386" s="234"/>
      <c r="AM386" s="234"/>
      <c r="AN386" s="234"/>
      <c r="AO386" s="234"/>
    </row>
    <row r="387" spans="1:41" x14ac:dyDescent="0.2">
      <c r="A387" s="324" t="s">
        <v>1558</v>
      </c>
      <c r="B387" s="360">
        <v>35395</v>
      </c>
      <c r="C387" s="361">
        <v>0.27083333333333298</v>
      </c>
      <c r="D387" s="360">
        <f t="shared" si="5"/>
        <v>35396</v>
      </c>
      <c r="E387" s="361">
        <v>0.27083333333333298</v>
      </c>
      <c r="F387" s="455" t="s">
        <v>2179</v>
      </c>
      <c r="G387" s="74" t="s">
        <v>442</v>
      </c>
      <c r="H387" s="53" t="s">
        <v>508</v>
      </c>
      <c r="I387" s="38"/>
      <c r="J387" s="52"/>
      <c r="K387" s="236">
        <v>5.3</v>
      </c>
      <c r="L387" s="307" t="str">
        <f>IF(ISNUMBER(K387),PickLists!$S$2,PickLists!$S$9)</f>
        <v>V0</v>
      </c>
      <c r="M387" s="229">
        <v>175.2</v>
      </c>
      <c r="N387" s="285">
        <f>IF(Data!M387&gt;0,Data!M387*0.023,"")</f>
        <v>4.0295999999999994</v>
      </c>
      <c r="O387" s="307" t="str">
        <f>IF(ISTEXT($A387),PickLists!$S$2,PickLists!$S$9)</f>
        <v>V0</v>
      </c>
      <c r="P387" s="456">
        <v>4.47</v>
      </c>
      <c r="Q387" s="307" t="str">
        <f>IF(ISTEXT($A387),PickLists!$S$2,PickLists!$S$9)</f>
        <v>V0</v>
      </c>
      <c r="R387" s="229">
        <v>19.5</v>
      </c>
      <c r="S387" s="307" t="str">
        <f>IF(ISTEXT($A387),PickLists!$S$2,PickLists!$S$9)</f>
        <v>V0</v>
      </c>
      <c r="T387" s="389">
        <v>0.126</v>
      </c>
      <c r="U387" s="307" t="str">
        <f>IF(ISNUMBER($T387),IF($T387&gt;$T$56,IF(OR(Bilanz!$BR387=PickLists!$S$6,Bilanz!$BX387=PickLists!$S$6),PickLists!$S$6,PickLists!$S$2),PickLists!$S$3),PickLists!$S$9)</f>
        <v>V0</v>
      </c>
      <c r="V387" s="388">
        <v>0.5197873832755423</v>
      </c>
      <c r="W387" s="307" t="str">
        <f>IF(ISNUMBER($V387),IF($V387&gt;$V$56,IF(OR(Bilanz!$BR387=PickLists!$S$6,Bilanz!$BX387=PickLists!$S$6),PickLists!$S$6,PickLists!$S$2),PickLists!$S$3),PickLists!$S$9)</f>
        <v>V0</v>
      </c>
      <c r="X387" s="389">
        <v>0.41589540088692717</v>
      </c>
      <c r="Y387" s="307" t="str">
        <f>IF(ISNUMBER($X387),IF($X387&gt;$X$56,IF(OR(Bilanz!$BR387=PickLists!$S$6,Bilanz!$BX387=PickLists!$S$6),PickLists!$S$6,PickLists!$S$2),PickLists!$S$3),PickLists!$S$9)</f>
        <v>V0</v>
      </c>
      <c r="Z387" s="388">
        <v>5.6000000000000001E-2</v>
      </c>
      <c r="AA387" s="307" t="str">
        <f>IF(ISNUMBER($Z387),IF($Z387&gt;$Z$56,IF(OR(Bilanz!$BR387=PickLists!$S$6,Bilanz!$BX387=PickLists!$S$6),PickLists!$S$6,PickLists!$S$2),PickLists!$S$3),PickLists!$S$9)</f>
        <v>V0</v>
      </c>
      <c r="AB387" s="389">
        <v>0.34708104107766502</v>
      </c>
      <c r="AC387" s="307" t="str">
        <f>IF(ISNUMBER($AB387),IF($AB387&gt;$AB$56,IF(OR(Bilanz!$BR387=PickLists!$S$6,Bilanz!$BX387=PickLists!$S$6),PickLists!$S$6,PickLists!$S$2),PickLists!$S$3),PickLists!$S$9)</f>
        <v>V0</v>
      </c>
      <c r="AD387" s="388">
        <v>3.2000000000000001E-2</v>
      </c>
      <c r="AE387" s="307" t="str">
        <f>IF(ISNUMBER($AD387),IF($AD387&gt;$AD$56,IF(OR(Bilanz!$BR387=PickLists!$S$6,Bilanz!$BX387=PickLists!$S$6),PickLists!$S$6,PickLists!$S$2),PickLists!$S$3),PickLists!$S$9)</f>
        <v>V0</v>
      </c>
      <c r="AF387" s="389">
        <v>2.1999999999999999E-2</v>
      </c>
      <c r="AG387" s="307" t="str">
        <f>IF(ISNUMBER($AF387),IF($AF387&gt;$AF$56,IF(OR(Bilanz!$BR387=PickLists!$S$6,Bilanz!$BX387=PickLists!$S$6),PickLists!$S$6,PickLists!$S$2),PickLists!$S$3),PickLists!$S$9)</f>
        <v>V0</v>
      </c>
      <c r="AH387" s="388">
        <v>0.108</v>
      </c>
      <c r="AI387" s="307" t="str">
        <f>IF(ISNUMBER($AH387),IF($AH387&gt;$AH$56,IF(OR(Bilanz!$BR387=PickLists!$S$6,Bilanz!$BX387=PickLists!$S$6),PickLists!$S$6,PickLists!$S$2),PickLists!$S$3),PickLists!$S$9)</f>
        <v>V0</v>
      </c>
      <c r="AJ387" s="233"/>
      <c r="AK387" s="234"/>
      <c r="AL387" s="234"/>
      <c r="AM387" s="234"/>
      <c r="AN387" s="234"/>
      <c r="AO387" s="234"/>
    </row>
    <row r="388" spans="1:41" x14ac:dyDescent="0.2">
      <c r="A388" s="324" t="s">
        <v>1559</v>
      </c>
      <c r="B388" s="360">
        <v>35396</v>
      </c>
      <c r="C388" s="361">
        <v>0.27083333333333298</v>
      </c>
      <c r="D388" s="360">
        <f t="shared" si="5"/>
        <v>35397</v>
      </c>
      <c r="E388" s="361">
        <v>0.27083333333333298</v>
      </c>
      <c r="F388" s="455" t="s">
        <v>2179</v>
      </c>
      <c r="G388" s="74" t="s">
        <v>442</v>
      </c>
      <c r="H388" s="53" t="s">
        <v>508</v>
      </c>
      <c r="I388" s="38"/>
      <c r="J388" s="52"/>
      <c r="K388" s="236">
        <v>4.5999999999999996</v>
      </c>
      <c r="L388" s="307" t="str">
        <f>IF(ISNUMBER(K388),PickLists!$S$2,PickLists!$S$9)</f>
        <v>V0</v>
      </c>
      <c r="M388" s="229">
        <v>160.80000000000001</v>
      </c>
      <c r="N388" s="285">
        <f>IF(Data!M388&gt;0,Data!M388*0.023,"")</f>
        <v>3.6984000000000004</v>
      </c>
      <c r="O388" s="307" t="str">
        <f>IF(ISTEXT($A388),PickLists!$S$2,PickLists!$S$9)</f>
        <v>V0</v>
      </c>
      <c r="P388" s="456">
        <v>4.25</v>
      </c>
      <c r="Q388" s="307" t="str">
        <f>IF(ISTEXT($A388),PickLists!$S$2,PickLists!$S$9)</f>
        <v>V0</v>
      </c>
      <c r="R388" s="229">
        <v>35.4</v>
      </c>
      <c r="S388" s="307" t="str">
        <f>IF(ISTEXT($A388),PickLists!$S$2,PickLists!$S$9)</f>
        <v>V0</v>
      </c>
      <c r="T388" s="389">
        <v>0.17</v>
      </c>
      <c r="U388" s="307" t="str">
        <f>IF(ISNUMBER($T388),IF($T388&gt;$T$56,IF(OR(Bilanz!$BR388=PickLists!$S$6,Bilanz!$BX388=PickLists!$S$6),PickLists!$S$6,PickLists!$S$2),PickLists!$S$3),PickLists!$S$9)</f>
        <v>V0</v>
      </c>
      <c r="V388" s="388">
        <v>1.0678118038867834</v>
      </c>
      <c r="W388" s="307" t="str">
        <f>IF(ISNUMBER($V388),IF($V388&gt;$V$56,IF(OR(Bilanz!$BR388=PickLists!$S$6,Bilanz!$BX388=PickLists!$S$6),PickLists!$S$6,PickLists!$S$2),PickLists!$S$3),PickLists!$S$9)</f>
        <v>V0</v>
      </c>
      <c r="X388" s="389">
        <v>0.74901226291353507</v>
      </c>
      <c r="Y388" s="307" t="str">
        <f>IF(ISNUMBER($X388),IF($X388&gt;$X$56,IF(OR(Bilanz!$BR388=PickLists!$S$6,Bilanz!$BX388=PickLists!$S$6),PickLists!$S$6,PickLists!$S$2),PickLists!$S$3),PickLists!$S$9)</f>
        <v>V0</v>
      </c>
      <c r="Z388" s="388">
        <v>0.127</v>
      </c>
      <c r="AA388" s="307" t="str">
        <f>IF(ISNUMBER($Z388),IF($Z388&gt;$Z$56,IF(OR(Bilanz!$BR388=PickLists!$S$6,Bilanz!$BX388=PickLists!$S$6),PickLists!$S$6,PickLists!$S$2),PickLists!$S$3),PickLists!$S$9)</f>
        <v>V0</v>
      </c>
      <c r="AB388" s="389">
        <v>0.80209108598037571</v>
      </c>
      <c r="AC388" s="307" t="str">
        <f>IF(ISNUMBER($AB388),IF($AB388&gt;$AB$56,IF(OR(Bilanz!$BR388=PickLists!$S$6,Bilanz!$BX388=PickLists!$S$6),PickLists!$S$6,PickLists!$S$2),PickLists!$S$3),PickLists!$S$9)</f>
        <v>V0</v>
      </c>
      <c r="AD388" s="388">
        <v>4.2999999999999997E-2</v>
      </c>
      <c r="AE388" s="307" t="str">
        <f>IF(ISNUMBER($AD388),IF($AD388&gt;$AD$56,IF(OR(Bilanz!$BR388=PickLists!$S$6,Bilanz!$BX388=PickLists!$S$6),PickLists!$S$6,PickLists!$S$2),PickLists!$S$3),PickLists!$S$9)</f>
        <v>V0</v>
      </c>
      <c r="AF388" s="389">
        <v>2.7E-2</v>
      </c>
      <c r="AG388" s="307" t="str">
        <f>IF(ISNUMBER($AF388),IF($AF388&gt;$AF$56,IF(OR(Bilanz!$BR388=PickLists!$S$6,Bilanz!$BX388=PickLists!$S$6),PickLists!$S$6,PickLists!$S$2),PickLists!$S$3),PickLists!$S$9)</f>
        <v>V0</v>
      </c>
      <c r="AH388" s="388">
        <v>0.124</v>
      </c>
      <c r="AI388" s="307" t="str">
        <f>IF(ISNUMBER($AH388),IF($AH388&gt;$AH$56,IF(OR(Bilanz!$BR388=PickLists!$S$6,Bilanz!$BX388=PickLists!$S$6),PickLists!$S$6,PickLists!$S$2),PickLists!$S$3),PickLists!$S$9)</f>
        <v>V0</v>
      </c>
      <c r="AJ388" s="233"/>
      <c r="AK388" s="234"/>
      <c r="AL388" s="234"/>
      <c r="AM388" s="234"/>
      <c r="AN388" s="234"/>
      <c r="AO388" s="234"/>
    </row>
    <row r="389" spans="1:41" x14ac:dyDescent="0.2">
      <c r="A389" s="324" t="s">
        <v>1560</v>
      </c>
      <c r="B389" s="360">
        <v>35397</v>
      </c>
      <c r="C389" s="361">
        <v>0.27083333333333298</v>
      </c>
      <c r="D389" s="360">
        <f t="shared" si="5"/>
        <v>35398</v>
      </c>
      <c r="E389" s="361">
        <v>0.27083333333333298</v>
      </c>
      <c r="F389" s="455" t="s">
        <v>2179</v>
      </c>
      <c r="G389" s="74" t="s">
        <v>442</v>
      </c>
      <c r="H389" s="53" t="s">
        <v>508</v>
      </c>
      <c r="I389" s="38"/>
      <c r="J389" s="52"/>
      <c r="K389" s="236">
        <v>3.5</v>
      </c>
      <c r="L389" s="307" t="str">
        <f>IF(ISNUMBER(K389),PickLists!$S$2,PickLists!$S$9)</f>
        <v>V0</v>
      </c>
      <c r="M389" s="229">
        <v>91.6</v>
      </c>
      <c r="N389" s="285">
        <f>IF(Data!M389&gt;0,Data!M389*0.023,"")</f>
        <v>2.1067999999999998</v>
      </c>
      <c r="O389" s="307" t="str">
        <f>IF(ISTEXT($A389),PickLists!$S$2,PickLists!$S$9)</f>
        <v>V0</v>
      </c>
      <c r="P389" s="456">
        <v>4.04</v>
      </c>
      <c r="Q389" s="307" t="str">
        <f>IF(ISTEXT($A389),PickLists!$S$2,PickLists!$S$9)</f>
        <v>V0</v>
      </c>
      <c r="R389" s="229">
        <v>51.8</v>
      </c>
      <c r="S389" s="307" t="str">
        <f>IF(ISTEXT($A389),PickLists!$S$2,PickLists!$S$9)</f>
        <v>V0</v>
      </c>
      <c r="T389" s="389">
        <v>0.23</v>
      </c>
      <c r="U389" s="307" t="str">
        <f>IF(ISNUMBER($T389),IF($T389&gt;$T$56,IF(OR(Bilanz!$BR389=PickLists!$S$6,Bilanz!$BX389=PickLists!$S$6),PickLists!$S$6,PickLists!$S$2),PickLists!$S$3),PickLists!$S$9)</f>
        <v>V0</v>
      </c>
      <c r="V389" s="388">
        <v>1.8261456785743084</v>
      </c>
      <c r="W389" s="307" t="str">
        <f>IF(ISNUMBER($V389),IF($V389&gt;$V$56,IF(OR(Bilanz!$BR389=PickLists!$S$6,Bilanz!$BX389=PickLists!$S$6),PickLists!$S$6,PickLists!$S$2),PickLists!$S$3),PickLists!$S$9)</f>
        <v>V0</v>
      </c>
      <c r="X389" s="389">
        <v>0.75702308925485617</v>
      </c>
      <c r="Y389" s="307" t="str">
        <f>IF(ISNUMBER($X389),IF($X389&gt;$X$56,IF(OR(Bilanz!$BR389=PickLists!$S$6,Bilanz!$BX389=PickLists!$S$6),PickLists!$S$6,PickLists!$S$2),PickLists!$S$3),PickLists!$S$9)</f>
        <v>V0</v>
      </c>
      <c r="Z389" s="388">
        <v>0.126</v>
      </c>
      <c r="AA389" s="307" t="str">
        <f>IF(ISNUMBER($Z389),IF($Z389&gt;$Z$56,IF(OR(Bilanz!$BR389=PickLists!$S$6,Bilanz!$BX389=PickLists!$S$6),PickLists!$S$6,PickLists!$S$2),PickLists!$S$3),PickLists!$S$9)</f>
        <v>V0</v>
      </c>
      <c r="AB389" s="389">
        <v>1.0319255113919839</v>
      </c>
      <c r="AC389" s="307" t="str">
        <f>IF(ISNUMBER($AB389),IF($AB389&gt;$AB$56,IF(OR(Bilanz!$BR389=PickLists!$S$6,Bilanz!$BX389=PickLists!$S$6),PickLists!$S$6,PickLists!$S$2),PickLists!$S$3),PickLists!$S$9)</f>
        <v>V0</v>
      </c>
      <c r="AD389" s="388">
        <v>5.1999999999999998E-2</v>
      </c>
      <c r="AE389" s="307" t="str">
        <f>IF(ISNUMBER($AD389),IF($AD389&gt;$AD$56,IF(OR(Bilanz!$BR389=PickLists!$S$6,Bilanz!$BX389=PickLists!$S$6),PickLists!$S$6,PickLists!$S$2),PickLists!$S$3),PickLists!$S$9)</f>
        <v>V0</v>
      </c>
      <c r="AF389" s="389">
        <v>2.5000000000000001E-2</v>
      </c>
      <c r="AG389" s="307" t="str">
        <f>IF(ISNUMBER($AF389),IF($AF389&gt;$AF$56,IF(OR(Bilanz!$BR389=PickLists!$S$6,Bilanz!$BX389=PickLists!$S$6),PickLists!$S$6,PickLists!$S$2),PickLists!$S$3),PickLists!$S$9)</f>
        <v>V0</v>
      </c>
      <c r="AH389" s="388">
        <v>0.151</v>
      </c>
      <c r="AI389" s="307" t="str">
        <f>IF(ISNUMBER($AH389),IF($AH389&gt;$AH$56,IF(OR(Bilanz!$BR389=PickLists!$S$6,Bilanz!$BX389=PickLists!$S$6),PickLists!$S$6,PickLists!$S$2),PickLists!$S$3),PickLists!$S$9)</f>
        <v>V0</v>
      </c>
      <c r="AJ389" s="233"/>
      <c r="AK389" s="234"/>
      <c r="AL389" s="234"/>
      <c r="AM389" s="234"/>
      <c r="AN389" s="234"/>
      <c r="AO389" s="234"/>
    </row>
    <row r="390" spans="1:41" x14ac:dyDescent="0.2">
      <c r="A390" s="324" t="s">
        <v>1561</v>
      </c>
      <c r="B390" s="360">
        <v>35398</v>
      </c>
      <c r="C390" s="361">
        <v>0.27083333333333298</v>
      </c>
      <c r="D390" s="360">
        <f t="shared" si="5"/>
        <v>35399</v>
      </c>
      <c r="E390" s="361">
        <v>0.27083333333333298</v>
      </c>
      <c r="F390" s="455" t="s">
        <v>2179</v>
      </c>
      <c r="G390" s="74" t="s">
        <v>444</v>
      </c>
      <c r="H390" s="53" t="s">
        <v>508</v>
      </c>
      <c r="I390" s="38"/>
      <c r="J390" s="52"/>
      <c r="K390" s="236">
        <v>7.8</v>
      </c>
      <c r="L390" s="307" t="str">
        <f>IF(ISNUMBER(K390),PickLists!$S$2,PickLists!$S$9)</f>
        <v>V0</v>
      </c>
      <c r="M390" s="229">
        <v>254.8</v>
      </c>
      <c r="N390" s="285">
        <f>IF(Data!M390&gt;0,Data!M390*0.023,"")</f>
        <v>5.8604000000000003</v>
      </c>
      <c r="O390" s="307" t="str">
        <f>IF(ISTEXT($A390),PickLists!$S$2,PickLists!$S$9)</f>
        <v>V0</v>
      </c>
      <c r="P390" s="456">
        <v>4.95</v>
      </c>
      <c r="Q390" s="307" t="str">
        <f>IF(ISTEXT($A390),PickLists!$S$2,PickLists!$S$9)</f>
        <v>V0</v>
      </c>
      <c r="R390" s="229">
        <v>9.1</v>
      </c>
      <c r="S390" s="307" t="str">
        <f>IF(ISTEXT($A390),PickLists!$S$2,PickLists!$S$9)</f>
        <v>V0</v>
      </c>
      <c r="T390" s="389">
        <v>8.6999999999999994E-2</v>
      </c>
      <c r="U390" s="307" t="str">
        <f>IF(ISNUMBER($T390),IF($T390&gt;$T$56,IF(OR(Bilanz!$BR390=PickLists!$S$6,Bilanz!$BX390=PickLists!$S$6),PickLists!$S$6,PickLists!$S$2),PickLists!$S$3),PickLists!$S$9)</f>
        <v>V0</v>
      </c>
      <c r="V390" s="388">
        <v>0.30066797355052011</v>
      </c>
      <c r="W390" s="307" t="str">
        <f>IF(ISNUMBER($V390),IF($V390&gt;$V$56,IF(OR(Bilanz!$BR390=PickLists!$S$6,Bilanz!$BX390=PickLists!$S$6),PickLists!$S$6,PickLists!$S$2),PickLists!$S$3),PickLists!$S$9)</f>
        <v>V0</v>
      </c>
      <c r="X390" s="389">
        <v>0.19092469446815599</v>
      </c>
      <c r="Y390" s="307" t="str">
        <f>IF(ISNUMBER($X390),IF($X390&gt;$X$56,IF(OR(Bilanz!$BR390=PickLists!$S$6,Bilanz!$BX390=PickLists!$S$6),PickLists!$S$6,PickLists!$S$2),PickLists!$S$3),PickLists!$S$9)</f>
        <v>V0</v>
      </c>
      <c r="Z390" s="388">
        <v>6.2E-2</v>
      </c>
      <c r="AA390" s="307" t="str">
        <f>IF(ISNUMBER($Z390),IF($Z390&gt;$Z$56,IF(OR(Bilanz!$BR390=PickLists!$S$6,Bilanz!$BX390=PickLists!$S$6),PickLists!$S$6,PickLists!$S$2),PickLists!$S$3),PickLists!$S$9)</f>
        <v>V0</v>
      </c>
      <c r="AB390" s="389">
        <v>0.47519820389156825</v>
      </c>
      <c r="AC390" s="307" t="str">
        <f>IF(ISNUMBER($AB390),IF($AB390&gt;$AB$56,IF(OR(Bilanz!$BR390=PickLists!$S$6,Bilanz!$BX390=PickLists!$S$6),PickLists!$S$6,PickLists!$S$2),PickLists!$S$3),PickLists!$S$9)</f>
        <v>V0</v>
      </c>
      <c r="AD390" s="388">
        <v>5.7000000000000002E-2</v>
      </c>
      <c r="AE390" s="307" t="str">
        <f>IF(ISNUMBER($AD390),IF($AD390&gt;$AD$56,IF(OR(Bilanz!$BR390=PickLists!$S$6,Bilanz!$BX390=PickLists!$S$6),PickLists!$S$6,PickLists!$S$2),PickLists!$S$3),PickLists!$S$9)</f>
        <v>V0</v>
      </c>
      <c r="AF390" s="389">
        <v>1.9E-2</v>
      </c>
      <c r="AG390" s="307" t="str">
        <f>IF(ISNUMBER($AF390),IF($AF390&gt;$AF$56,IF(OR(Bilanz!$BR390=PickLists!$S$6,Bilanz!$BX390=PickLists!$S$6),PickLists!$S$6,PickLists!$S$2),PickLists!$S$3),PickLists!$S$9)</f>
        <v>V0</v>
      </c>
      <c r="AH390" s="388">
        <v>0.10199999999999999</v>
      </c>
      <c r="AI390" s="307" t="str">
        <f>IF(ISNUMBER($AH390),IF($AH390&gt;$AH$56,IF(OR(Bilanz!$BR390=PickLists!$S$6,Bilanz!$BX390=PickLists!$S$6),PickLists!$S$6,PickLists!$S$2),PickLists!$S$3),PickLists!$S$9)</f>
        <v>V0</v>
      </c>
      <c r="AJ390" s="233"/>
      <c r="AK390" s="234"/>
      <c r="AL390" s="234"/>
      <c r="AM390" s="234"/>
      <c r="AN390" s="234"/>
      <c r="AO390" s="234"/>
    </row>
    <row r="391" spans="1:41" x14ac:dyDescent="0.2">
      <c r="A391" s="324" t="s">
        <v>1562</v>
      </c>
      <c r="B391" s="360">
        <v>35399</v>
      </c>
      <c r="C391" s="361">
        <v>0.27083333333333298</v>
      </c>
      <c r="D391" s="360">
        <f t="shared" si="5"/>
        <v>35400</v>
      </c>
      <c r="E391" s="361">
        <v>0.27083333333333298</v>
      </c>
      <c r="F391" s="455" t="s">
        <v>2179</v>
      </c>
      <c r="G391" s="74" t="s">
        <v>442</v>
      </c>
      <c r="H391" s="53" t="s">
        <v>508</v>
      </c>
      <c r="I391" s="38"/>
      <c r="J391" s="52"/>
      <c r="K391" s="236">
        <v>6.8</v>
      </c>
      <c r="L391" s="307" t="str">
        <f>IF(ISNUMBER(K391),PickLists!$S$2,PickLists!$S$9)</f>
        <v>V0</v>
      </c>
      <c r="M391" s="229">
        <v>225.2</v>
      </c>
      <c r="N391" s="285">
        <f>IF(Data!M391&gt;0,Data!M391*0.023,"")</f>
        <v>5.1795999999999998</v>
      </c>
      <c r="O391" s="307" t="str">
        <f>IF(ISTEXT($A391),PickLists!$S$2,PickLists!$S$9)</f>
        <v>V0</v>
      </c>
      <c r="P391" s="456">
        <v>4.46</v>
      </c>
      <c r="Q391" s="307" t="str">
        <f>IF(ISTEXT($A391),PickLists!$S$2,PickLists!$S$9)</f>
        <v>V0</v>
      </c>
      <c r="R391" s="229">
        <v>20.7</v>
      </c>
      <c r="S391" s="307" t="str">
        <f>IF(ISTEXT($A391),PickLists!$S$2,PickLists!$S$9)</f>
        <v>V0</v>
      </c>
      <c r="T391" s="389">
        <v>0.42099999999999999</v>
      </c>
      <c r="U391" s="307" t="str">
        <f>IF(ISNUMBER($T391),IF($T391&gt;$T$56,IF(OR(Bilanz!$BR391=PickLists!$S$6,Bilanz!$BX391=PickLists!$S$6),PickLists!$S$6,PickLists!$S$2),PickLists!$S$3),PickLists!$S$9)</f>
        <v>V0</v>
      </c>
      <c r="V391" s="388">
        <v>0.57106584307717123</v>
      </c>
      <c r="W391" s="307" t="str">
        <f>IF(ISNUMBER($V391),IF($V391&gt;$V$56,IF(OR(Bilanz!$BR391=PickLists!$S$6,Bilanz!$BX391=PickLists!$S$6),PickLists!$S$6,PickLists!$S$2),PickLists!$S$3),PickLists!$S$9)</f>
        <v>V0</v>
      </c>
      <c r="X391" s="389">
        <v>0.34479931710770123</v>
      </c>
      <c r="Y391" s="307" t="str">
        <f>IF(ISNUMBER($X391),IF($X391&gt;$X$56,IF(OR(Bilanz!$BR391=PickLists!$S$6,Bilanz!$BX391=PickLists!$S$6),PickLists!$S$6,PickLists!$S$2),PickLists!$S$3),PickLists!$S$9)</f>
        <v>V0</v>
      </c>
      <c r="Z391" s="388">
        <v>0.21199999999999999</v>
      </c>
      <c r="AA391" s="307" t="str">
        <f>IF(ISNUMBER($Z391),IF($Z391&gt;$Z$56,IF(OR(Bilanz!$BR391=PickLists!$S$6,Bilanz!$BX391=PickLists!$S$6),PickLists!$S$6,PickLists!$S$2),PickLists!$S$3),PickLists!$S$9)</f>
        <v>V0</v>
      </c>
      <c r="AB391" s="389">
        <v>0.51013924829536006</v>
      </c>
      <c r="AC391" s="307" t="str">
        <f>IF(ISNUMBER($AB391),IF($AB391&gt;$AB$56,IF(OR(Bilanz!$BR391=PickLists!$S$6,Bilanz!$BX391=PickLists!$S$6),PickLists!$S$6,PickLists!$S$2),PickLists!$S$3),PickLists!$S$9)</f>
        <v>V0</v>
      </c>
      <c r="AD391" s="388">
        <v>3.7999999999999999E-2</v>
      </c>
      <c r="AE391" s="307" t="str">
        <f>IF(ISNUMBER($AD391),IF($AD391&gt;$AD$56,IF(OR(Bilanz!$BR391=PickLists!$S$6,Bilanz!$BX391=PickLists!$S$6),PickLists!$S$6,PickLists!$S$2),PickLists!$S$3),PickLists!$S$9)</f>
        <v>V0</v>
      </c>
      <c r="AF391" s="389">
        <v>3.1E-2</v>
      </c>
      <c r="AG391" s="307" t="str">
        <f>IF(ISNUMBER($AF391),IF($AF391&gt;$AF$56,IF(OR(Bilanz!$BR391=PickLists!$S$6,Bilanz!$BX391=PickLists!$S$6),PickLists!$S$6,PickLists!$S$2),PickLists!$S$3),PickLists!$S$9)</f>
        <v>V0</v>
      </c>
      <c r="AH391" s="388">
        <v>8.7999999999999995E-2</v>
      </c>
      <c r="AI391" s="307" t="str">
        <f>IF(ISNUMBER($AH391),IF($AH391&gt;$AH$56,IF(OR(Bilanz!$BR391=PickLists!$S$6,Bilanz!$BX391=PickLists!$S$6),PickLists!$S$6,PickLists!$S$2),PickLists!$S$3),PickLists!$S$9)</f>
        <v>V0</v>
      </c>
      <c r="AJ391" s="233"/>
      <c r="AK391" s="234"/>
      <c r="AL391" s="234"/>
      <c r="AM391" s="234"/>
      <c r="AN391" s="234"/>
      <c r="AO391" s="234"/>
    </row>
    <row r="392" spans="1:41" x14ac:dyDescent="0.2">
      <c r="A392" s="324" t="s">
        <v>1563</v>
      </c>
      <c r="B392" s="360">
        <v>35400</v>
      </c>
      <c r="C392" s="361">
        <v>0.27083333333333298</v>
      </c>
      <c r="D392" s="360">
        <f t="shared" si="5"/>
        <v>35401</v>
      </c>
      <c r="E392" s="361">
        <v>0.27083333333333298</v>
      </c>
      <c r="F392" s="455" t="s">
        <v>2179</v>
      </c>
      <c r="G392" s="74" t="s">
        <v>444</v>
      </c>
      <c r="H392" s="53" t="s">
        <v>508</v>
      </c>
      <c r="I392" s="38"/>
      <c r="J392" s="52"/>
      <c r="K392" s="236">
        <v>2.2999999999999998</v>
      </c>
      <c r="L392" s="307" t="str">
        <f>IF(ISNUMBER(K392),PickLists!$S$2,PickLists!$S$9)</f>
        <v>V0</v>
      </c>
      <c r="M392" s="229">
        <v>79</v>
      </c>
      <c r="N392" s="285">
        <f>IF(Data!M392&gt;0,Data!M392*0.023,"")</f>
        <v>1.8169999999999999</v>
      </c>
      <c r="O392" s="307" t="str">
        <f>IF(ISTEXT($A392),PickLists!$S$2,PickLists!$S$9)</f>
        <v>V0</v>
      </c>
      <c r="P392" s="456">
        <v>4.07</v>
      </c>
      <c r="Q392" s="307" t="str">
        <f>IF(ISTEXT($A392),PickLists!$S$2,PickLists!$S$9)</f>
        <v>V0</v>
      </c>
      <c r="R392" s="229">
        <v>49.7</v>
      </c>
      <c r="S392" s="307" t="str">
        <f>IF(ISTEXT($A392),PickLists!$S$2,PickLists!$S$9)</f>
        <v>V0</v>
      </c>
      <c r="T392" s="389">
        <v>0.65700000000000003</v>
      </c>
      <c r="U392" s="307" t="str">
        <f>IF(ISNUMBER($T392),IF($T392&gt;$T$56,IF(OR(Bilanz!$BR392=PickLists!$S$6,Bilanz!$BX392=PickLists!$S$6),PickLists!$S$6,PickLists!$S$2),PickLists!$S$3),PickLists!$S$9)</f>
        <v>V0</v>
      </c>
      <c r="V392" s="388">
        <v>1.2787989468591241</v>
      </c>
      <c r="W392" s="307" t="str">
        <f>IF(ISNUMBER($V392),IF($V392&gt;$V$56,IF(OR(Bilanz!$BR392=PickLists!$S$6,Bilanz!$BX392=PickLists!$S$6),PickLists!$S$6,PickLists!$S$2),PickLists!$S$3),PickLists!$S$9)</f>
        <v>V0</v>
      </c>
      <c r="X392" s="389">
        <v>0.93960317295080265</v>
      </c>
      <c r="Y392" s="307" t="str">
        <f>IF(ISNUMBER($X392),IF($X392&gt;$X$56,IF(OR(Bilanz!$BR392=PickLists!$S$6,Bilanz!$BX392=PickLists!$S$6),PickLists!$S$6,PickLists!$S$2),PickLists!$S$3),PickLists!$S$9)</f>
        <v>V0</v>
      </c>
      <c r="Z392" s="388">
        <v>0.3</v>
      </c>
      <c r="AA392" s="307" t="str">
        <f>IF(ISNUMBER($Z392),IF($Z392&gt;$Z$56,IF(OR(Bilanz!$BR392=PickLists!$S$6,Bilanz!$BX392=PickLists!$S$6),PickLists!$S$6,PickLists!$S$2),PickLists!$S$3),PickLists!$S$9)</f>
        <v>V0</v>
      </c>
      <c r="AB392" s="389">
        <v>0.63359760518875763</v>
      </c>
      <c r="AC392" s="307" t="str">
        <f>IF(ISNUMBER($AB392),IF($AB392&gt;$AB$56,IF(OR(Bilanz!$BR392=PickLists!$S$6,Bilanz!$BX392=PickLists!$S$6),PickLists!$S$6,PickLists!$S$2),PickLists!$S$3),PickLists!$S$9)</f>
        <v>V0</v>
      </c>
      <c r="AD392" s="388">
        <v>5.8000000000000003E-2</v>
      </c>
      <c r="AE392" s="307" t="str">
        <f>IF(ISNUMBER($AD392),IF($AD392&gt;$AD$56,IF(OR(Bilanz!$BR392=PickLists!$S$6,Bilanz!$BX392=PickLists!$S$6),PickLists!$S$6,PickLists!$S$2),PickLists!$S$3),PickLists!$S$9)</f>
        <v>V0</v>
      </c>
      <c r="AF392" s="389">
        <v>4.3999999999999997E-2</v>
      </c>
      <c r="AG392" s="307" t="str">
        <f>IF(ISNUMBER($AF392),IF($AF392&gt;$AF$56,IF(OR(Bilanz!$BR392=PickLists!$S$6,Bilanz!$BX392=PickLists!$S$6),PickLists!$S$6,PickLists!$S$2),PickLists!$S$3),PickLists!$S$9)</f>
        <v>V0</v>
      </c>
      <c r="AH392" s="388">
        <v>0.10299999999999999</v>
      </c>
      <c r="AI392" s="307" t="str">
        <f>IF(ISNUMBER($AH392),IF($AH392&gt;$AH$56,IF(OR(Bilanz!$BR392=PickLists!$S$6,Bilanz!$BX392=PickLists!$S$6),PickLists!$S$6,PickLists!$S$2),PickLists!$S$3),PickLists!$S$9)</f>
        <v>V0</v>
      </c>
      <c r="AJ392" s="233"/>
      <c r="AK392" s="234"/>
      <c r="AL392" s="234"/>
      <c r="AM392" s="234"/>
      <c r="AN392" s="234"/>
      <c r="AO392" s="234"/>
    </row>
    <row r="393" spans="1:41" x14ac:dyDescent="0.2">
      <c r="A393" s="324" t="s">
        <v>1564</v>
      </c>
      <c r="B393" s="360">
        <v>35401</v>
      </c>
      <c r="C393" s="361">
        <v>0.27083333333333298</v>
      </c>
      <c r="D393" s="360">
        <f t="shared" si="5"/>
        <v>35402</v>
      </c>
      <c r="E393" s="361">
        <v>0.27083333333333298</v>
      </c>
      <c r="F393" s="455" t="s">
        <v>2179</v>
      </c>
      <c r="G393" s="74" t="s">
        <v>444</v>
      </c>
      <c r="H393" s="53" t="s">
        <v>508</v>
      </c>
      <c r="I393" s="38"/>
      <c r="J393" s="52"/>
      <c r="K393" s="236">
        <v>1.8</v>
      </c>
      <c r="L393" s="307" t="str">
        <f>IF(ISNUMBER(K393),PickLists!$S$2,PickLists!$S$9)</f>
        <v>V0</v>
      </c>
      <c r="M393" s="229">
        <v>56.4</v>
      </c>
      <c r="N393" s="285">
        <f>IF(Data!M393&gt;0,Data!M393*0.023,"")</f>
        <v>1.2971999999999999</v>
      </c>
      <c r="O393" s="307" t="str">
        <f>IF(ISTEXT($A393),PickLists!$S$2,PickLists!$S$9)</f>
        <v>V0</v>
      </c>
      <c r="P393" s="456">
        <v>4.53</v>
      </c>
      <c r="Q393" s="307" t="str">
        <f>IF(ISTEXT($A393),PickLists!$S$2,PickLists!$S$9)</f>
        <v>V0</v>
      </c>
      <c r="R393" s="229">
        <v>28.8</v>
      </c>
      <c r="S393" s="307" t="str">
        <f>IF(ISTEXT($A393),PickLists!$S$2,PickLists!$S$9)</f>
        <v>V0</v>
      </c>
      <c r="T393" s="389">
        <v>1.7769999999999999</v>
      </c>
      <c r="U393" s="307" t="str">
        <f>IF(ISNUMBER($T393),IF($T393&gt;$T$56,IF(OR(Bilanz!$BR393=PickLists!$S$6,Bilanz!$BX393=PickLists!$S$6),PickLists!$S$6,PickLists!$S$2),PickLists!$S$3),PickLists!$S$9)</f>
        <v>V0</v>
      </c>
      <c r="V393" s="388">
        <v>0.70908848157406645</v>
      </c>
      <c r="W393" s="307" t="str">
        <f>IF(ISNUMBER($V393),IF($V393&gt;$V$56,IF(OR(Bilanz!$BR393=PickLists!$S$6,Bilanz!$BX393=PickLists!$S$6),PickLists!$S$6,PickLists!$S$2),PickLists!$S$3),PickLists!$S$9)</f>
        <v>V0</v>
      </c>
      <c r="X393" s="389">
        <v>0.75168253836064203</v>
      </c>
      <c r="Y393" s="307" t="str">
        <f>IF(ISNUMBER($X393),IF($X393&gt;$X$56,IF(OR(Bilanz!$BR393=PickLists!$S$6,Bilanz!$BX393=PickLists!$S$6),PickLists!$S$6,PickLists!$S$2),PickLists!$S$3),PickLists!$S$9)</f>
        <v>V0</v>
      </c>
      <c r="Z393" s="388">
        <v>1.1419999999999999</v>
      </c>
      <c r="AA393" s="307" t="str">
        <f>IF(ISNUMBER($Z393),IF($Z393&gt;$Z$56,IF(OR(Bilanz!$BR393=PickLists!$S$6,Bilanz!$BX393=PickLists!$S$6),PickLists!$S$6,PickLists!$S$2),PickLists!$S$3),PickLists!$S$9)</f>
        <v>V0</v>
      </c>
      <c r="AB393" s="389">
        <v>0.67785626143356059</v>
      </c>
      <c r="AC393" s="307" t="str">
        <f>IF(ISNUMBER($AB393),IF($AB393&gt;$AB$56,IF(OR(Bilanz!$BR393=PickLists!$S$6,Bilanz!$BX393=PickLists!$S$6),PickLists!$S$6,PickLists!$S$2),PickLists!$S$3),PickLists!$S$9)</f>
        <v>V0</v>
      </c>
      <c r="AD393" s="388">
        <v>0.129</v>
      </c>
      <c r="AE393" s="307" t="str">
        <f>IF(ISNUMBER($AD393),IF($AD393&gt;$AD$56,IF(OR(Bilanz!$BR393=PickLists!$S$6,Bilanz!$BX393=PickLists!$S$6),PickLists!$S$6,PickLists!$S$2),PickLists!$S$3),PickLists!$S$9)</f>
        <v>V0</v>
      </c>
      <c r="AF393" s="389">
        <v>0.13</v>
      </c>
      <c r="AG393" s="307" t="str">
        <f>IF(ISNUMBER($AF393),IF($AF393&gt;$AF$56,IF(OR(Bilanz!$BR393=PickLists!$S$6,Bilanz!$BX393=PickLists!$S$6),PickLists!$S$6,PickLists!$S$2),PickLists!$S$3),PickLists!$S$9)</f>
        <v>V0</v>
      </c>
      <c r="AH393" s="388">
        <v>0.20699999999999999</v>
      </c>
      <c r="AI393" s="307" t="str">
        <f>IF(ISNUMBER($AH393),IF($AH393&gt;$AH$56,IF(OR(Bilanz!$BR393=PickLists!$S$6,Bilanz!$BX393=PickLists!$S$6),PickLists!$S$6,PickLists!$S$2),PickLists!$S$3),PickLists!$S$9)</f>
        <v>V0</v>
      </c>
      <c r="AJ393" s="233"/>
      <c r="AK393" s="234"/>
      <c r="AL393" s="234"/>
      <c r="AM393" s="234"/>
      <c r="AN393" s="234"/>
      <c r="AO393" s="234"/>
    </row>
    <row r="394" spans="1:41" x14ac:dyDescent="0.2">
      <c r="A394" s="324"/>
      <c r="B394" s="360">
        <v>35402</v>
      </c>
      <c r="C394" s="361">
        <v>0.27083333333333298</v>
      </c>
      <c r="D394" s="360">
        <f t="shared" si="5"/>
        <v>35403</v>
      </c>
      <c r="E394" s="361">
        <v>0.27083333333333298</v>
      </c>
      <c r="F394" s="455" t="s">
        <v>2179</v>
      </c>
      <c r="G394" s="74" t="s">
        <v>440</v>
      </c>
      <c r="H394" s="53"/>
      <c r="I394" s="38"/>
      <c r="J394" s="52"/>
      <c r="K394" s="236"/>
      <c r="L394" s="307" t="str">
        <f>IF(ISNUMBER(K394),PickLists!$S$2,PickLists!$S$9)</f>
        <v>M1</v>
      </c>
      <c r="M394" s="229"/>
      <c r="N394" s="285" t="str">
        <f>IF(Data!M394&gt;0,Data!M394*0.023,"")</f>
        <v/>
      </c>
      <c r="O394" s="307" t="str">
        <f>IF(ISTEXT($A394),PickLists!$S$2,PickLists!$S$9)</f>
        <v>M1</v>
      </c>
      <c r="P394" s="456"/>
      <c r="Q394" s="307" t="str">
        <f>IF(ISTEXT($A394),PickLists!$S$2,PickLists!$S$9)</f>
        <v>M1</v>
      </c>
      <c r="R394" s="229"/>
      <c r="S394" s="307" t="str">
        <f>IF(ISTEXT($A394),PickLists!$S$2,PickLists!$S$9)</f>
        <v>M1</v>
      </c>
      <c r="T394" s="389"/>
      <c r="U394" s="307" t="str">
        <f>IF(ISNUMBER($T394),IF($T394&gt;$T$56,IF(OR(Bilanz!$BR394=PickLists!$S$6,Bilanz!$BX394=PickLists!$S$6),PickLists!$S$6,PickLists!$S$2),PickLists!$S$3),PickLists!$S$9)</f>
        <v>M1</v>
      </c>
      <c r="V394" s="388"/>
      <c r="W394" s="307" t="str">
        <f>IF(ISNUMBER($V394),IF($V394&gt;$V$56,IF(OR(Bilanz!$BR394=PickLists!$S$6,Bilanz!$BX394=PickLists!$S$6),PickLists!$S$6,PickLists!$S$2),PickLists!$S$3),PickLists!$S$9)</f>
        <v>M1</v>
      </c>
      <c r="X394" s="389"/>
      <c r="Y394" s="307" t="str">
        <f>IF(ISNUMBER($X394),IF($X394&gt;$X$56,IF(OR(Bilanz!$BR394=PickLists!$S$6,Bilanz!$BX394=PickLists!$S$6),PickLists!$S$6,PickLists!$S$2),PickLists!$S$3),PickLists!$S$9)</f>
        <v>M1</v>
      </c>
      <c r="Z394" s="388"/>
      <c r="AA394" s="307" t="str">
        <f>IF(ISNUMBER($Z394),IF($Z394&gt;$Z$56,IF(OR(Bilanz!$BR394=PickLists!$S$6,Bilanz!$BX394=PickLists!$S$6),PickLists!$S$6,PickLists!$S$2),PickLists!$S$3),PickLists!$S$9)</f>
        <v>M1</v>
      </c>
      <c r="AB394" s="389"/>
      <c r="AC394" s="307" t="str">
        <f>IF(ISNUMBER($AB394),IF($AB394&gt;$AB$56,IF(OR(Bilanz!$BR394=PickLists!$S$6,Bilanz!$BX394=PickLists!$S$6),PickLists!$S$6,PickLists!$S$2),PickLists!$S$3),PickLists!$S$9)</f>
        <v>M1</v>
      </c>
      <c r="AD394" s="388"/>
      <c r="AE394" s="307" t="str">
        <f>IF(ISNUMBER($AD394),IF($AD394&gt;$AD$56,IF(OR(Bilanz!$BR394=PickLists!$S$6,Bilanz!$BX394=PickLists!$S$6),PickLists!$S$6,PickLists!$S$2),PickLists!$S$3),PickLists!$S$9)</f>
        <v>M1</v>
      </c>
      <c r="AF394" s="389"/>
      <c r="AG394" s="307" t="str">
        <f>IF(ISNUMBER($AF394),IF($AF394&gt;$AF$56,IF(OR(Bilanz!$BR394=PickLists!$S$6,Bilanz!$BX394=PickLists!$S$6),PickLists!$S$6,PickLists!$S$2),PickLists!$S$3),PickLists!$S$9)</f>
        <v>M1</v>
      </c>
      <c r="AH394" s="388"/>
      <c r="AI394" s="307" t="str">
        <f>IF(ISNUMBER($AH394),IF($AH394&gt;$AH$56,IF(OR(Bilanz!$BR394=PickLists!$S$6,Bilanz!$BX394=PickLists!$S$6),PickLists!$S$6,PickLists!$S$2),PickLists!$S$3),PickLists!$S$9)</f>
        <v>M1</v>
      </c>
      <c r="AJ394" s="233"/>
      <c r="AK394" s="234"/>
      <c r="AL394" s="234"/>
      <c r="AM394" s="234"/>
      <c r="AN394" s="234"/>
      <c r="AO394" s="234"/>
    </row>
    <row r="395" spans="1:41" x14ac:dyDescent="0.2">
      <c r="A395" s="324"/>
      <c r="B395" s="360">
        <v>35403</v>
      </c>
      <c r="C395" s="361">
        <v>0.27083333333333298</v>
      </c>
      <c r="D395" s="360">
        <f t="shared" si="5"/>
        <v>35404</v>
      </c>
      <c r="E395" s="361">
        <v>0.27083333333333298</v>
      </c>
      <c r="F395" s="455" t="s">
        <v>2179</v>
      </c>
      <c r="G395" s="74" t="s">
        <v>440</v>
      </c>
      <c r="H395" s="53"/>
      <c r="I395" s="38"/>
      <c r="J395" s="52"/>
      <c r="K395" s="236"/>
      <c r="L395" s="307" t="str">
        <f>IF(ISNUMBER(K395),PickLists!$S$2,PickLists!$S$9)</f>
        <v>M1</v>
      </c>
      <c r="M395" s="229"/>
      <c r="N395" s="285" t="str">
        <f>IF(Data!M395&gt;0,Data!M395*0.023,"")</f>
        <v/>
      </c>
      <c r="O395" s="307" t="str">
        <f>IF(ISTEXT($A395),PickLists!$S$2,PickLists!$S$9)</f>
        <v>M1</v>
      </c>
      <c r="P395" s="456"/>
      <c r="Q395" s="307" t="str">
        <f>IF(ISTEXT($A395),PickLists!$S$2,PickLists!$S$9)</f>
        <v>M1</v>
      </c>
      <c r="R395" s="229"/>
      <c r="S395" s="307" t="str">
        <f>IF(ISTEXT($A395),PickLists!$S$2,PickLists!$S$9)</f>
        <v>M1</v>
      </c>
      <c r="T395" s="389"/>
      <c r="U395" s="307" t="str">
        <f>IF(ISNUMBER($T395),IF($T395&gt;$T$56,IF(OR(Bilanz!$BR395=PickLists!$S$6,Bilanz!$BX395=PickLists!$S$6),PickLists!$S$6,PickLists!$S$2),PickLists!$S$3),PickLists!$S$9)</f>
        <v>M1</v>
      </c>
      <c r="V395" s="388"/>
      <c r="W395" s="307" t="str">
        <f>IF(ISNUMBER($V395),IF($V395&gt;$V$56,IF(OR(Bilanz!$BR395=PickLists!$S$6,Bilanz!$BX395=PickLists!$S$6),PickLists!$S$6,PickLists!$S$2),PickLists!$S$3),PickLists!$S$9)</f>
        <v>M1</v>
      </c>
      <c r="X395" s="389"/>
      <c r="Y395" s="307" t="str">
        <f>IF(ISNUMBER($X395),IF($X395&gt;$X$56,IF(OR(Bilanz!$BR395=PickLists!$S$6,Bilanz!$BX395=PickLists!$S$6),PickLists!$S$6,PickLists!$S$2),PickLists!$S$3),PickLists!$S$9)</f>
        <v>M1</v>
      </c>
      <c r="Z395" s="388"/>
      <c r="AA395" s="307" t="str">
        <f>IF(ISNUMBER($Z395),IF($Z395&gt;$Z$56,IF(OR(Bilanz!$BR395=PickLists!$S$6,Bilanz!$BX395=PickLists!$S$6),PickLists!$S$6,PickLists!$S$2),PickLists!$S$3),PickLists!$S$9)</f>
        <v>M1</v>
      </c>
      <c r="AB395" s="389"/>
      <c r="AC395" s="307" t="str">
        <f>IF(ISNUMBER($AB395),IF($AB395&gt;$AB$56,IF(OR(Bilanz!$BR395=PickLists!$S$6,Bilanz!$BX395=PickLists!$S$6),PickLists!$S$6,PickLists!$S$2),PickLists!$S$3),PickLists!$S$9)</f>
        <v>M1</v>
      </c>
      <c r="AD395" s="388"/>
      <c r="AE395" s="307" t="str">
        <f>IF(ISNUMBER($AD395),IF($AD395&gt;$AD$56,IF(OR(Bilanz!$BR395=PickLists!$S$6,Bilanz!$BX395=PickLists!$S$6),PickLists!$S$6,PickLists!$S$2),PickLists!$S$3),PickLists!$S$9)</f>
        <v>M1</v>
      </c>
      <c r="AF395" s="389"/>
      <c r="AG395" s="307" t="str">
        <f>IF(ISNUMBER($AF395),IF($AF395&gt;$AF$56,IF(OR(Bilanz!$BR395=PickLists!$S$6,Bilanz!$BX395=PickLists!$S$6),PickLists!$S$6,PickLists!$S$2),PickLists!$S$3),PickLists!$S$9)</f>
        <v>M1</v>
      </c>
      <c r="AH395" s="388"/>
      <c r="AI395" s="307" t="str">
        <f>IF(ISNUMBER($AH395),IF($AH395&gt;$AH$56,IF(OR(Bilanz!$BR395=PickLists!$S$6,Bilanz!$BX395=PickLists!$S$6),PickLists!$S$6,PickLists!$S$2),PickLists!$S$3),PickLists!$S$9)</f>
        <v>M1</v>
      </c>
      <c r="AJ395" s="233"/>
      <c r="AK395" s="234"/>
      <c r="AL395" s="234"/>
      <c r="AM395" s="234"/>
      <c r="AN395" s="234"/>
      <c r="AO395" s="234"/>
    </row>
    <row r="396" spans="1:41" x14ac:dyDescent="0.2">
      <c r="A396" s="324"/>
      <c r="B396" s="360">
        <v>35404</v>
      </c>
      <c r="C396" s="361">
        <v>0.27083333333333298</v>
      </c>
      <c r="D396" s="360">
        <f t="shared" si="5"/>
        <v>35405</v>
      </c>
      <c r="E396" s="361">
        <v>0.27083333333333298</v>
      </c>
      <c r="F396" s="455" t="s">
        <v>2179</v>
      </c>
      <c r="G396" s="74" t="s">
        <v>440</v>
      </c>
      <c r="H396" s="53"/>
      <c r="I396" s="38"/>
      <c r="J396" s="52"/>
      <c r="K396" s="236"/>
      <c r="L396" s="307" t="str">
        <f>IF(ISNUMBER(K396),PickLists!$S$2,PickLists!$S$9)</f>
        <v>M1</v>
      </c>
      <c r="M396" s="229"/>
      <c r="N396" s="285" t="str">
        <f>IF(Data!M396&gt;0,Data!M396*0.023,"")</f>
        <v/>
      </c>
      <c r="O396" s="307" t="str">
        <f>IF(ISTEXT($A396),PickLists!$S$2,PickLists!$S$9)</f>
        <v>M1</v>
      </c>
      <c r="P396" s="456"/>
      <c r="Q396" s="307" t="str">
        <f>IF(ISTEXT($A396),PickLists!$S$2,PickLists!$S$9)</f>
        <v>M1</v>
      </c>
      <c r="R396" s="229"/>
      <c r="S396" s="307" t="str">
        <f>IF(ISTEXT($A396),PickLists!$S$2,PickLists!$S$9)</f>
        <v>M1</v>
      </c>
      <c r="T396" s="389"/>
      <c r="U396" s="307" t="str">
        <f>IF(ISNUMBER($T396),IF($T396&gt;$T$56,IF(OR(Bilanz!$BR396=PickLists!$S$6,Bilanz!$BX396=PickLists!$S$6),PickLists!$S$6,PickLists!$S$2),PickLists!$S$3),PickLists!$S$9)</f>
        <v>M1</v>
      </c>
      <c r="V396" s="388"/>
      <c r="W396" s="307" t="str">
        <f>IF(ISNUMBER($V396),IF($V396&gt;$V$56,IF(OR(Bilanz!$BR396=PickLists!$S$6,Bilanz!$BX396=PickLists!$S$6),PickLists!$S$6,PickLists!$S$2),PickLists!$S$3),PickLists!$S$9)</f>
        <v>M1</v>
      </c>
      <c r="X396" s="389"/>
      <c r="Y396" s="307" t="str">
        <f>IF(ISNUMBER($X396),IF($X396&gt;$X$56,IF(OR(Bilanz!$BR396=PickLists!$S$6,Bilanz!$BX396=PickLists!$S$6),PickLists!$S$6,PickLists!$S$2),PickLists!$S$3),PickLists!$S$9)</f>
        <v>M1</v>
      </c>
      <c r="Z396" s="388"/>
      <c r="AA396" s="307" t="str">
        <f>IF(ISNUMBER($Z396),IF($Z396&gt;$Z$56,IF(OR(Bilanz!$BR396=PickLists!$S$6,Bilanz!$BX396=PickLists!$S$6),PickLists!$S$6,PickLists!$S$2),PickLists!$S$3),PickLists!$S$9)</f>
        <v>M1</v>
      </c>
      <c r="AB396" s="389"/>
      <c r="AC396" s="307" t="str">
        <f>IF(ISNUMBER($AB396),IF($AB396&gt;$AB$56,IF(OR(Bilanz!$BR396=PickLists!$S$6,Bilanz!$BX396=PickLists!$S$6),PickLists!$S$6,PickLists!$S$2),PickLists!$S$3),PickLists!$S$9)</f>
        <v>M1</v>
      </c>
      <c r="AD396" s="388"/>
      <c r="AE396" s="307" t="str">
        <f>IF(ISNUMBER($AD396),IF($AD396&gt;$AD$56,IF(OR(Bilanz!$BR396=PickLists!$S$6,Bilanz!$BX396=PickLists!$S$6),PickLists!$S$6,PickLists!$S$2),PickLists!$S$3),PickLists!$S$9)</f>
        <v>M1</v>
      </c>
      <c r="AF396" s="389"/>
      <c r="AG396" s="307" t="str">
        <f>IF(ISNUMBER($AF396),IF($AF396&gt;$AF$56,IF(OR(Bilanz!$BR396=PickLists!$S$6,Bilanz!$BX396=PickLists!$S$6),PickLists!$S$6,PickLists!$S$2),PickLists!$S$3),PickLists!$S$9)</f>
        <v>M1</v>
      </c>
      <c r="AH396" s="388"/>
      <c r="AI396" s="307" t="str">
        <f>IF(ISNUMBER($AH396),IF($AH396&gt;$AH$56,IF(OR(Bilanz!$BR396=PickLists!$S$6,Bilanz!$BX396=PickLists!$S$6),PickLists!$S$6,PickLists!$S$2),PickLists!$S$3),PickLists!$S$9)</f>
        <v>M1</v>
      </c>
      <c r="AJ396" s="233"/>
      <c r="AK396" s="234"/>
      <c r="AL396" s="234"/>
      <c r="AM396" s="234"/>
      <c r="AN396" s="234"/>
      <c r="AO396" s="234"/>
    </row>
    <row r="397" spans="1:41" x14ac:dyDescent="0.2">
      <c r="A397" s="324"/>
      <c r="B397" s="360">
        <v>35405</v>
      </c>
      <c r="C397" s="361">
        <v>0.27083333333333298</v>
      </c>
      <c r="D397" s="360">
        <f t="shared" si="5"/>
        <v>35406</v>
      </c>
      <c r="E397" s="361">
        <v>0.27083333333333298</v>
      </c>
      <c r="F397" s="455" t="s">
        <v>2179</v>
      </c>
      <c r="G397" s="74" t="s">
        <v>440</v>
      </c>
      <c r="H397" s="53"/>
      <c r="I397" s="38"/>
      <c r="J397" s="52"/>
      <c r="K397" s="236"/>
      <c r="L397" s="307" t="str">
        <f>IF(ISNUMBER(K397),PickLists!$S$2,PickLists!$S$9)</f>
        <v>M1</v>
      </c>
      <c r="M397" s="229"/>
      <c r="N397" s="285" t="str">
        <f>IF(Data!M397&gt;0,Data!M397*0.023,"")</f>
        <v/>
      </c>
      <c r="O397" s="307" t="str">
        <f>IF(ISTEXT($A397),PickLists!$S$2,PickLists!$S$9)</f>
        <v>M1</v>
      </c>
      <c r="P397" s="456"/>
      <c r="Q397" s="307" t="str">
        <f>IF(ISTEXT($A397),PickLists!$S$2,PickLists!$S$9)</f>
        <v>M1</v>
      </c>
      <c r="R397" s="229"/>
      <c r="S397" s="307" t="str">
        <f>IF(ISTEXT($A397),PickLists!$S$2,PickLists!$S$9)</f>
        <v>M1</v>
      </c>
      <c r="T397" s="389"/>
      <c r="U397" s="307" t="str">
        <f>IF(ISNUMBER($T397),IF($T397&gt;$T$56,IF(OR(Bilanz!$BR397=PickLists!$S$6,Bilanz!$BX397=PickLists!$S$6),PickLists!$S$6,PickLists!$S$2),PickLists!$S$3),PickLists!$S$9)</f>
        <v>M1</v>
      </c>
      <c r="V397" s="388"/>
      <c r="W397" s="307" t="str">
        <f>IF(ISNUMBER($V397),IF($V397&gt;$V$56,IF(OR(Bilanz!$BR397=PickLists!$S$6,Bilanz!$BX397=PickLists!$S$6),PickLists!$S$6,PickLists!$S$2),PickLists!$S$3),PickLists!$S$9)</f>
        <v>M1</v>
      </c>
      <c r="X397" s="389"/>
      <c r="Y397" s="307" t="str">
        <f>IF(ISNUMBER($X397),IF($X397&gt;$X$56,IF(OR(Bilanz!$BR397=PickLists!$S$6,Bilanz!$BX397=PickLists!$S$6),PickLists!$S$6,PickLists!$S$2),PickLists!$S$3),PickLists!$S$9)</f>
        <v>M1</v>
      </c>
      <c r="Z397" s="388"/>
      <c r="AA397" s="307" t="str">
        <f>IF(ISNUMBER($Z397),IF($Z397&gt;$Z$56,IF(OR(Bilanz!$BR397=PickLists!$S$6,Bilanz!$BX397=PickLists!$S$6),PickLists!$S$6,PickLists!$S$2),PickLists!$S$3),PickLists!$S$9)</f>
        <v>M1</v>
      </c>
      <c r="AB397" s="389"/>
      <c r="AC397" s="307" t="str">
        <f>IF(ISNUMBER($AB397),IF($AB397&gt;$AB$56,IF(OR(Bilanz!$BR397=PickLists!$S$6,Bilanz!$BX397=PickLists!$S$6),PickLists!$S$6,PickLists!$S$2),PickLists!$S$3),PickLists!$S$9)</f>
        <v>M1</v>
      </c>
      <c r="AD397" s="388"/>
      <c r="AE397" s="307" t="str">
        <f>IF(ISNUMBER($AD397),IF($AD397&gt;$AD$56,IF(OR(Bilanz!$BR397=PickLists!$S$6,Bilanz!$BX397=PickLists!$S$6),PickLists!$S$6,PickLists!$S$2),PickLists!$S$3),PickLists!$S$9)</f>
        <v>M1</v>
      </c>
      <c r="AF397" s="389"/>
      <c r="AG397" s="307" t="str">
        <f>IF(ISNUMBER($AF397),IF($AF397&gt;$AF$56,IF(OR(Bilanz!$BR397=PickLists!$S$6,Bilanz!$BX397=PickLists!$S$6),PickLists!$S$6,PickLists!$S$2),PickLists!$S$3),PickLists!$S$9)</f>
        <v>M1</v>
      </c>
      <c r="AH397" s="388"/>
      <c r="AI397" s="307" t="str">
        <f>IF(ISNUMBER($AH397),IF($AH397&gt;$AH$56,IF(OR(Bilanz!$BR397=PickLists!$S$6,Bilanz!$BX397=PickLists!$S$6),PickLists!$S$6,PickLists!$S$2),PickLists!$S$3),PickLists!$S$9)</f>
        <v>M1</v>
      </c>
      <c r="AJ397" s="233"/>
      <c r="AK397" s="234"/>
      <c r="AL397" s="234"/>
      <c r="AM397" s="234"/>
      <c r="AN397" s="234"/>
      <c r="AO397" s="234"/>
    </row>
    <row r="398" spans="1:41" x14ac:dyDescent="0.2">
      <c r="A398" s="324"/>
      <c r="B398" s="360">
        <v>35406</v>
      </c>
      <c r="C398" s="361">
        <v>0.27083333333333298</v>
      </c>
      <c r="D398" s="360">
        <f t="shared" si="5"/>
        <v>35407</v>
      </c>
      <c r="E398" s="361">
        <v>0.27083333333333298</v>
      </c>
      <c r="F398" s="455" t="s">
        <v>2179</v>
      </c>
      <c r="G398" s="74" t="s">
        <v>440</v>
      </c>
      <c r="H398" s="53"/>
      <c r="I398" s="38"/>
      <c r="J398" s="52"/>
      <c r="K398" s="236"/>
      <c r="L398" s="307" t="str">
        <f>IF(ISNUMBER(K398),PickLists!$S$2,PickLists!$S$9)</f>
        <v>M1</v>
      </c>
      <c r="M398" s="229"/>
      <c r="N398" s="285" t="str">
        <f>IF(Data!M398&gt;0,Data!M398*0.023,"")</f>
        <v/>
      </c>
      <c r="O398" s="307" t="str">
        <f>IF(ISTEXT($A398),PickLists!$S$2,PickLists!$S$9)</f>
        <v>M1</v>
      </c>
      <c r="P398" s="456"/>
      <c r="Q398" s="307" t="str">
        <f>IF(ISTEXT($A398),PickLists!$S$2,PickLists!$S$9)</f>
        <v>M1</v>
      </c>
      <c r="R398" s="229"/>
      <c r="S398" s="307" t="str">
        <f>IF(ISTEXT($A398),PickLists!$S$2,PickLists!$S$9)</f>
        <v>M1</v>
      </c>
      <c r="T398" s="389"/>
      <c r="U398" s="307" t="str">
        <f>IF(ISNUMBER($T398),IF($T398&gt;$T$56,IF(OR(Bilanz!$BR398=PickLists!$S$6,Bilanz!$BX398=PickLists!$S$6),PickLists!$S$6,PickLists!$S$2),PickLists!$S$3),PickLists!$S$9)</f>
        <v>M1</v>
      </c>
      <c r="V398" s="388"/>
      <c r="W398" s="307" t="str">
        <f>IF(ISNUMBER($V398),IF($V398&gt;$V$56,IF(OR(Bilanz!$BR398=PickLists!$S$6,Bilanz!$BX398=PickLists!$S$6),PickLists!$S$6,PickLists!$S$2),PickLists!$S$3),PickLists!$S$9)</f>
        <v>M1</v>
      </c>
      <c r="X398" s="389"/>
      <c r="Y398" s="307" t="str">
        <f>IF(ISNUMBER($X398),IF($X398&gt;$X$56,IF(OR(Bilanz!$BR398=PickLists!$S$6,Bilanz!$BX398=PickLists!$S$6),PickLists!$S$6,PickLists!$S$2),PickLists!$S$3),PickLists!$S$9)</f>
        <v>M1</v>
      </c>
      <c r="Z398" s="388"/>
      <c r="AA398" s="307" t="str">
        <f>IF(ISNUMBER($Z398),IF($Z398&gt;$Z$56,IF(OR(Bilanz!$BR398=PickLists!$S$6,Bilanz!$BX398=PickLists!$S$6),PickLists!$S$6,PickLists!$S$2),PickLists!$S$3),PickLists!$S$9)</f>
        <v>M1</v>
      </c>
      <c r="AB398" s="389"/>
      <c r="AC398" s="307" t="str">
        <f>IF(ISNUMBER($AB398),IF($AB398&gt;$AB$56,IF(OR(Bilanz!$BR398=PickLists!$S$6,Bilanz!$BX398=PickLists!$S$6),PickLists!$S$6,PickLists!$S$2),PickLists!$S$3),PickLists!$S$9)</f>
        <v>M1</v>
      </c>
      <c r="AD398" s="388"/>
      <c r="AE398" s="307" t="str">
        <f>IF(ISNUMBER($AD398),IF($AD398&gt;$AD$56,IF(OR(Bilanz!$BR398=PickLists!$S$6,Bilanz!$BX398=PickLists!$S$6),PickLists!$S$6,PickLists!$S$2),PickLists!$S$3),PickLists!$S$9)</f>
        <v>M1</v>
      </c>
      <c r="AF398" s="389"/>
      <c r="AG398" s="307" t="str">
        <f>IF(ISNUMBER($AF398),IF($AF398&gt;$AF$56,IF(OR(Bilanz!$BR398=PickLists!$S$6,Bilanz!$BX398=PickLists!$S$6),PickLists!$S$6,PickLists!$S$2),PickLists!$S$3),PickLists!$S$9)</f>
        <v>M1</v>
      </c>
      <c r="AH398" s="388"/>
      <c r="AI398" s="307" t="str">
        <f>IF(ISNUMBER($AH398),IF($AH398&gt;$AH$56,IF(OR(Bilanz!$BR398=PickLists!$S$6,Bilanz!$BX398=PickLists!$S$6),PickLists!$S$6,PickLists!$S$2),PickLists!$S$3),PickLists!$S$9)</f>
        <v>M1</v>
      </c>
      <c r="AJ398" s="233"/>
      <c r="AK398" s="234"/>
      <c r="AL398" s="234"/>
      <c r="AM398" s="234"/>
      <c r="AN398" s="234"/>
      <c r="AO398" s="234"/>
    </row>
    <row r="399" spans="1:41" x14ac:dyDescent="0.2">
      <c r="A399" s="324"/>
      <c r="B399" s="360">
        <v>35407</v>
      </c>
      <c r="C399" s="361">
        <v>0.27083333333333298</v>
      </c>
      <c r="D399" s="360">
        <f t="shared" si="5"/>
        <v>35408</v>
      </c>
      <c r="E399" s="361">
        <v>0.27083333333333298</v>
      </c>
      <c r="F399" s="455" t="s">
        <v>2179</v>
      </c>
      <c r="G399" s="74" t="s">
        <v>440</v>
      </c>
      <c r="H399" s="53"/>
      <c r="I399" s="38"/>
      <c r="J399" s="52"/>
      <c r="K399" s="236"/>
      <c r="L399" s="307" t="str">
        <f>IF(ISNUMBER(K399),PickLists!$S$2,PickLists!$S$9)</f>
        <v>M1</v>
      </c>
      <c r="M399" s="229"/>
      <c r="N399" s="285" t="str">
        <f>IF(Data!M399&gt;0,Data!M399*0.023,"")</f>
        <v/>
      </c>
      <c r="O399" s="307" t="str">
        <f>IF(ISTEXT($A399),PickLists!$S$2,PickLists!$S$9)</f>
        <v>M1</v>
      </c>
      <c r="P399" s="456"/>
      <c r="Q399" s="307" t="str">
        <f>IF(ISTEXT($A399),PickLists!$S$2,PickLists!$S$9)</f>
        <v>M1</v>
      </c>
      <c r="R399" s="229"/>
      <c r="S399" s="307" t="str">
        <f>IF(ISTEXT($A399),PickLists!$S$2,PickLists!$S$9)</f>
        <v>M1</v>
      </c>
      <c r="T399" s="389"/>
      <c r="U399" s="307" t="str">
        <f>IF(ISNUMBER($T399),IF($T399&gt;$T$56,IF(OR(Bilanz!$BR399=PickLists!$S$6,Bilanz!$BX399=PickLists!$S$6),PickLists!$S$6,PickLists!$S$2),PickLists!$S$3),PickLists!$S$9)</f>
        <v>M1</v>
      </c>
      <c r="V399" s="388"/>
      <c r="W399" s="307" t="str">
        <f>IF(ISNUMBER($V399),IF($V399&gt;$V$56,IF(OR(Bilanz!$BR399=PickLists!$S$6,Bilanz!$BX399=PickLists!$S$6),PickLists!$S$6,PickLists!$S$2),PickLists!$S$3),PickLists!$S$9)</f>
        <v>M1</v>
      </c>
      <c r="X399" s="389"/>
      <c r="Y399" s="307" t="str">
        <f>IF(ISNUMBER($X399),IF($X399&gt;$X$56,IF(OR(Bilanz!$BR399=PickLists!$S$6,Bilanz!$BX399=PickLists!$S$6),PickLists!$S$6,PickLists!$S$2),PickLists!$S$3),PickLists!$S$9)</f>
        <v>M1</v>
      </c>
      <c r="Z399" s="388"/>
      <c r="AA399" s="307" t="str">
        <f>IF(ISNUMBER($Z399),IF($Z399&gt;$Z$56,IF(OR(Bilanz!$BR399=PickLists!$S$6,Bilanz!$BX399=PickLists!$S$6),PickLists!$S$6,PickLists!$S$2),PickLists!$S$3),PickLists!$S$9)</f>
        <v>M1</v>
      </c>
      <c r="AB399" s="389"/>
      <c r="AC399" s="307" t="str">
        <f>IF(ISNUMBER($AB399),IF($AB399&gt;$AB$56,IF(OR(Bilanz!$BR399=PickLists!$S$6,Bilanz!$BX399=PickLists!$S$6),PickLists!$S$6,PickLists!$S$2),PickLists!$S$3),PickLists!$S$9)</f>
        <v>M1</v>
      </c>
      <c r="AD399" s="388"/>
      <c r="AE399" s="307" t="str">
        <f>IF(ISNUMBER($AD399),IF($AD399&gt;$AD$56,IF(OR(Bilanz!$BR399=PickLists!$S$6,Bilanz!$BX399=PickLists!$S$6),PickLists!$S$6,PickLists!$S$2),PickLists!$S$3),PickLists!$S$9)</f>
        <v>M1</v>
      </c>
      <c r="AF399" s="389"/>
      <c r="AG399" s="307" t="str">
        <f>IF(ISNUMBER($AF399),IF($AF399&gt;$AF$56,IF(OR(Bilanz!$BR399=PickLists!$S$6,Bilanz!$BX399=PickLists!$S$6),PickLists!$S$6,PickLists!$S$2),PickLists!$S$3),PickLists!$S$9)</f>
        <v>M1</v>
      </c>
      <c r="AH399" s="388"/>
      <c r="AI399" s="307" t="str">
        <f>IF(ISNUMBER($AH399),IF($AH399&gt;$AH$56,IF(OR(Bilanz!$BR399=PickLists!$S$6,Bilanz!$BX399=PickLists!$S$6),PickLists!$S$6,PickLists!$S$2),PickLists!$S$3),PickLists!$S$9)</f>
        <v>M1</v>
      </c>
      <c r="AJ399" s="233"/>
      <c r="AK399" s="234"/>
      <c r="AL399" s="234"/>
      <c r="AM399" s="234"/>
      <c r="AN399" s="234"/>
      <c r="AO399" s="234"/>
    </row>
    <row r="400" spans="1:41" x14ac:dyDescent="0.2">
      <c r="A400" s="324"/>
      <c r="B400" s="360">
        <v>35408</v>
      </c>
      <c r="C400" s="361">
        <v>0.27083333333333298</v>
      </c>
      <c r="D400" s="360">
        <f t="shared" si="5"/>
        <v>35409</v>
      </c>
      <c r="E400" s="361">
        <v>0.27083333333333298</v>
      </c>
      <c r="F400" s="455" t="s">
        <v>2179</v>
      </c>
      <c r="G400" s="74" t="s">
        <v>440</v>
      </c>
      <c r="H400" s="53"/>
      <c r="I400" s="38"/>
      <c r="J400" s="52"/>
      <c r="K400" s="236"/>
      <c r="L400" s="307" t="str">
        <f>IF(ISNUMBER(K400),PickLists!$S$2,PickLists!$S$9)</f>
        <v>M1</v>
      </c>
      <c r="M400" s="229"/>
      <c r="N400" s="285" t="str">
        <f>IF(Data!M400&gt;0,Data!M400*0.023,"")</f>
        <v/>
      </c>
      <c r="O400" s="307" t="str">
        <f>IF(ISTEXT($A400),PickLists!$S$2,PickLists!$S$9)</f>
        <v>M1</v>
      </c>
      <c r="P400" s="456"/>
      <c r="Q400" s="307" t="str">
        <f>IF(ISTEXT($A400),PickLists!$S$2,PickLists!$S$9)</f>
        <v>M1</v>
      </c>
      <c r="R400" s="229"/>
      <c r="S400" s="307" t="str">
        <f>IF(ISTEXT($A400),PickLists!$S$2,PickLists!$S$9)</f>
        <v>M1</v>
      </c>
      <c r="T400" s="389"/>
      <c r="U400" s="307" t="str">
        <f>IF(ISNUMBER($T400),IF($T400&gt;$T$56,IF(OR(Bilanz!$BR400=PickLists!$S$6,Bilanz!$BX400=PickLists!$S$6),PickLists!$S$6,PickLists!$S$2),PickLists!$S$3),PickLists!$S$9)</f>
        <v>M1</v>
      </c>
      <c r="V400" s="388"/>
      <c r="W400" s="307" t="str">
        <f>IF(ISNUMBER($V400),IF($V400&gt;$V$56,IF(OR(Bilanz!$BR400=PickLists!$S$6,Bilanz!$BX400=PickLists!$S$6),PickLists!$S$6,PickLists!$S$2),PickLists!$S$3),PickLists!$S$9)</f>
        <v>M1</v>
      </c>
      <c r="X400" s="389"/>
      <c r="Y400" s="307" t="str">
        <f>IF(ISNUMBER($X400),IF($X400&gt;$X$56,IF(OR(Bilanz!$BR400=PickLists!$S$6,Bilanz!$BX400=PickLists!$S$6),PickLists!$S$6,PickLists!$S$2),PickLists!$S$3),PickLists!$S$9)</f>
        <v>M1</v>
      </c>
      <c r="Z400" s="388"/>
      <c r="AA400" s="307" t="str">
        <f>IF(ISNUMBER($Z400),IF($Z400&gt;$Z$56,IF(OR(Bilanz!$BR400=PickLists!$S$6,Bilanz!$BX400=PickLists!$S$6),PickLists!$S$6,PickLists!$S$2),PickLists!$S$3),PickLists!$S$9)</f>
        <v>M1</v>
      </c>
      <c r="AB400" s="389"/>
      <c r="AC400" s="307" t="str">
        <f>IF(ISNUMBER($AB400),IF($AB400&gt;$AB$56,IF(OR(Bilanz!$BR400=PickLists!$S$6,Bilanz!$BX400=PickLists!$S$6),PickLists!$S$6,PickLists!$S$2),PickLists!$S$3),PickLists!$S$9)</f>
        <v>M1</v>
      </c>
      <c r="AD400" s="388"/>
      <c r="AE400" s="307" t="str">
        <f>IF(ISNUMBER($AD400),IF($AD400&gt;$AD$56,IF(OR(Bilanz!$BR400=PickLists!$S$6,Bilanz!$BX400=PickLists!$S$6),PickLists!$S$6,PickLists!$S$2),PickLists!$S$3),PickLists!$S$9)</f>
        <v>M1</v>
      </c>
      <c r="AF400" s="389"/>
      <c r="AG400" s="307" t="str">
        <f>IF(ISNUMBER($AF400),IF($AF400&gt;$AF$56,IF(OR(Bilanz!$BR400=PickLists!$S$6,Bilanz!$BX400=PickLists!$S$6),PickLists!$S$6,PickLists!$S$2),PickLists!$S$3),PickLists!$S$9)</f>
        <v>M1</v>
      </c>
      <c r="AH400" s="388"/>
      <c r="AI400" s="307" t="str">
        <f>IF(ISNUMBER($AH400),IF($AH400&gt;$AH$56,IF(OR(Bilanz!$BR400=PickLists!$S$6,Bilanz!$BX400=PickLists!$S$6),PickLists!$S$6,PickLists!$S$2),PickLists!$S$3),PickLists!$S$9)</f>
        <v>M1</v>
      </c>
      <c r="AJ400" s="233"/>
      <c r="AK400" s="234"/>
      <c r="AL400" s="234"/>
      <c r="AM400" s="234"/>
      <c r="AN400" s="234"/>
      <c r="AO400" s="234"/>
    </row>
    <row r="401" spans="1:41" x14ac:dyDescent="0.2">
      <c r="A401" s="324"/>
      <c r="B401" s="360">
        <v>35409</v>
      </c>
      <c r="C401" s="361">
        <v>0.27083333333333298</v>
      </c>
      <c r="D401" s="360">
        <f t="shared" si="5"/>
        <v>35410</v>
      </c>
      <c r="E401" s="361">
        <v>0.27083333333333298</v>
      </c>
      <c r="F401" s="455" t="s">
        <v>2179</v>
      </c>
      <c r="G401" s="74" t="s">
        <v>440</v>
      </c>
      <c r="H401" s="53"/>
      <c r="I401" s="38"/>
      <c r="J401" s="52"/>
      <c r="K401" s="236"/>
      <c r="L401" s="307" t="str">
        <f>IF(ISNUMBER(K401),PickLists!$S$2,PickLists!$S$9)</f>
        <v>M1</v>
      </c>
      <c r="M401" s="229"/>
      <c r="N401" s="285" t="str">
        <f>IF(Data!M401&gt;0,Data!M401*0.023,"")</f>
        <v/>
      </c>
      <c r="O401" s="307" t="str">
        <f>IF(ISTEXT($A401),PickLists!$S$2,PickLists!$S$9)</f>
        <v>M1</v>
      </c>
      <c r="P401" s="456"/>
      <c r="Q401" s="307" t="str">
        <f>IF(ISTEXT($A401),PickLists!$S$2,PickLists!$S$9)</f>
        <v>M1</v>
      </c>
      <c r="R401" s="229"/>
      <c r="S401" s="307" t="str">
        <f>IF(ISTEXT($A401),PickLists!$S$2,PickLists!$S$9)</f>
        <v>M1</v>
      </c>
      <c r="T401" s="389"/>
      <c r="U401" s="307" t="str">
        <f>IF(ISNUMBER($T401),IF($T401&gt;$T$56,IF(OR(Bilanz!$BR401=PickLists!$S$6,Bilanz!$BX401=PickLists!$S$6),PickLists!$S$6,PickLists!$S$2),PickLists!$S$3),PickLists!$S$9)</f>
        <v>M1</v>
      </c>
      <c r="V401" s="388"/>
      <c r="W401" s="307" t="str">
        <f>IF(ISNUMBER($V401),IF($V401&gt;$V$56,IF(OR(Bilanz!$BR401=PickLists!$S$6,Bilanz!$BX401=PickLists!$S$6),PickLists!$S$6,PickLists!$S$2),PickLists!$S$3),PickLists!$S$9)</f>
        <v>M1</v>
      </c>
      <c r="X401" s="389"/>
      <c r="Y401" s="307" t="str">
        <f>IF(ISNUMBER($X401),IF($X401&gt;$X$56,IF(OR(Bilanz!$BR401=PickLists!$S$6,Bilanz!$BX401=PickLists!$S$6),PickLists!$S$6,PickLists!$S$2),PickLists!$S$3),PickLists!$S$9)</f>
        <v>M1</v>
      </c>
      <c r="Z401" s="388"/>
      <c r="AA401" s="307" t="str">
        <f>IF(ISNUMBER($Z401),IF($Z401&gt;$Z$56,IF(OR(Bilanz!$BR401=PickLists!$S$6,Bilanz!$BX401=PickLists!$S$6),PickLists!$S$6,PickLists!$S$2),PickLists!$S$3),PickLists!$S$9)</f>
        <v>M1</v>
      </c>
      <c r="AB401" s="389"/>
      <c r="AC401" s="307" t="str">
        <f>IF(ISNUMBER($AB401),IF($AB401&gt;$AB$56,IF(OR(Bilanz!$BR401=PickLists!$S$6,Bilanz!$BX401=PickLists!$S$6),PickLists!$S$6,PickLists!$S$2),PickLists!$S$3),PickLists!$S$9)</f>
        <v>M1</v>
      </c>
      <c r="AD401" s="388"/>
      <c r="AE401" s="307" t="str">
        <f>IF(ISNUMBER($AD401),IF($AD401&gt;$AD$56,IF(OR(Bilanz!$BR401=PickLists!$S$6,Bilanz!$BX401=PickLists!$S$6),PickLists!$S$6,PickLists!$S$2),PickLists!$S$3),PickLists!$S$9)</f>
        <v>M1</v>
      </c>
      <c r="AF401" s="389"/>
      <c r="AG401" s="307" t="str">
        <f>IF(ISNUMBER($AF401),IF($AF401&gt;$AF$56,IF(OR(Bilanz!$BR401=PickLists!$S$6,Bilanz!$BX401=PickLists!$S$6),PickLists!$S$6,PickLists!$S$2),PickLists!$S$3),PickLists!$S$9)</f>
        <v>M1</v>
      </c>
      <c r="AH401" s="388"/>
      <c r="AI401" s="307" t="str">
        <f>IF(ISNUMBER($AH401),IF($AH401&gt;$AH$56,IF(OR(Bilanz!$BR401=PickLists!$S$6,Bilanz!$BX401=PickLists!$S$6),PickLists!$S$6,PickLists!$S$2),PickLists!$S$3),PickLists!$S$9)</f>
        <v>M1</v>
      </c>
      <c r="AJ401" s="233"/>
      <c r="AK401" s="234"/>
      <c r="AL401" s="234"/>
      <c r="AM401" s="234"/>
      <c r="AN401" s="234"/>
      <c r="AO401" s="234"/>
    </row>
    <row r="402" spans="1:41" x14ac:dyDescent="0.2">
      <c r="A402" s="324"/>
      <c r="B402" s="360">
        <v>35410</v>
      </c>
      <c r="C402" s="361">
        <v>0.27083333333333298</v>
      </c>
      <c r="D402" s="360">
        <f t="shared" si="5"/>
        <v>35411</v>
      </c>
      <c r="E402" s="361">
        <v>0.27083333333333298</v>
      </c>
      <c r="F402" s="455" t="s">
        <v>2179</v>
      </c>
      <c r="G402" s="74" t="s">
        <v>440</v>
      </c>
      <c r="H402" s="53"/>
      <c r="I402" s="38"/>
      <c r="J402" s="52"/>
      <c r="K402" s="236"/>
      <c r="L402" s="307" t="str">
        <f>IF(ISNUMBER(K402),PickLists!$S$2,PickLists!$S$9)</f>
        <v>M1</v>
      </c>
      <c r="M402" s="229"/>
      <c r="N402" s="285" t="str">
        <f>IF(Data!M402&gt;0,Data!M402*0.023,"")</f>
        <v/>
      </c>
      <c r="O402" s="307" t="str">
        <f>IF(ISTEXT($A402),PickLists!$S$2,PickLists!$S$9)</f>
        <v>M1</v>
      </c>
      <c r="P402" s="456"/>
      <c r="Q402" s="307" t="str">
        <f>IF(ISTEXT($A402),PickLists!$S$2,PickLists!$S$9)</f>
        <v>M1</v>
      </c>
      <c r="R402" s="229"/>
      <c r="S402" s="307" t="str">
        <f>IF(ISTEXT($A402),PickLists!$S$2,PickLists!$S$9)</f>
        <v>M1</v>
      </c>
      <c r="T402" s="389"/>
      <c r="U402" s="307" t="str">
        <f>IF(ISNUMBER($T402),IF($T402&gt;$T$56,IF(OR(Bilanz!$BR402=PickLists!$S$6,Bilanz!$BX402=PickLists!$S$6),PickLists!$S$6,PickLists!$S$2),PickLists!$S$3),PickLists!$S$9)</f>
        <v>M1</v>
      </c>
      <c r="V402" s="388"/>
      <c r="W402" s="307" t="str">
        <f>IF(ISNUMBER($V402),IF($V402&gt;$V$56,IF(OR(Bilanz!$BR402=PickLists!$S$6,Bilanz!$BX402=PickLists!$S$6),PickLists!$S$6,PickLists!$S$2),PickLists!$S$3),PickLists!$S$9)</f>
        <v>M1</v>
      </c>
      <c r="X402" s="389"/>
      <c r="Y402" s="307" t="str">
        <f>IF(ISNUMBER($X402),IF($X402&gt;$X$56,IF(OR(Bilanz!$BR402=PickLists!$S$6,Bilanz!$BX402=PickLists!$S$6),PickLists!$S$6,PickLists!$S$2),PickLists!$S$3),PickLists!$S$9)</f>
        <v>M1</v>
      </c>
      <c r="Z402" s="388"/>
      <c r="AA402" s="307" t="str">
        <f>IF(ISNUMBER($Z402),IF($Z402&gt;$Z$56,IF(OR(Bilanz!$BR402=PickLists!$S$6,Bilanz!$BX402=PickLists!$S$6),PickLists!$S$6,PickLists!$S$2),PickLists!$S$3),PickLists!$S$9)</f>
        <v>M1</v>
      </c>
      <c r="AB402" s="389"/>
      <c r="AC402" s="307" t="str">
        <f>IF(ISNUMBER($AB402),IF($AB402&gt;$AB$56,IF(OR(Bilanz!$BR402=PickLists!$S$6,Bilanz!$BX402=PickLists!$S$6),PickLists!$S$6,PickLists!$S$2),PickLists!$S$3),PickLists!$S$9)</f>
        <v>M1</v>
      </c>
      <c r="AD402" s="388"/>
      <c r="AE402" s="307" t="str">
        <f>IF(ISNUMBER($AD402),IF($AD402&gt;$AD$56,IF(OR(Bilanz!$BR402=PickLists!$S$6,Bilanz!$BX402=PickLists!$S$6),PickLists!$S$6,PickLists!$S$2),PickLists!$S$3),PickLists!$S$9)</f>
        <v>M1</v>
      </c>
      <c r="AF402" s="389"/>
      <c r="AG402" s="307" t="str">
        <f>IF(ISNUMBER($AF402),IF($AF402&gt;$AF$56,IF(OR(Bilanz!$BR402=PickLists!$S$6,Bilanz!$BX402=PickLists!$S$6),PickLists!$S$6,PickLists!$S$2),PickLists!$S$3),PickLists!$S$9)</f>
        <v>M1</v>
      </c>
      <c r="AH402" s="388"/>
      <c r="AI402" s="307" t="str">
        <f>IF(ISNUMBER($AH402),IF($AH402&gt;$AH$56,IF(OR(Bilanz!$BR402=PickLists!$S$6,Bilanz!$BX402=PickLists!$S$6),PickLists!$S$6,PickLists!$S$2),PickLists!$S$3),PickLists!$S$9)</f>
        <v>M1</v>
      </c>
      <c r="AJ402" s="233"/>
      <c r="AK402" s="234"/>
      <c r="AL402" s="234"/>
      <c r="AM402" s="234"/>
      <c r="AN402" s="234"/>
      <c r="AO402" s="234"/>
    </row>
    <row r="403" spans="1:41" x14ac:dyDescent="0.2">
      <c r="A403" s="324"/>
      <c r="B403" s="360">
        <v>35411</v>
      </c>
      <c r="C403" s="361">
        <v>0.27083333333333298</v>
      </c>
      <c r="D403" s="360">
        <f t="shared" si="5"/>
        <v>35412</v>
      </c>
      <c r="E403" s="361">
        <v>0.27083333333333298</v>
      </c>
      <c r="F403" s="455" t="s">
        <v>2179</v>
      </c>
      <c r="G403" s="74" t="s">
        <v>507</v>
      </c>
      <c r="H403" s="53"/>
      <c r="I403" s="38" t="s">
        <v>433</v>
      </c>
      <c r="J403" s="52"/>
      <c r="K403" s="236">
        <v>0.2</v>
      </c>
      <c r="L403" s="307" t="str">
        <f>IF(ISNUMBER(K403),PickLists!$S$2,PickLists!$S$9)</f>
        <v>V0</v>
      </c>
      <c r="M403" s="229"/>
      <c r="N403" s="285" t="str">
        <f>IF(Data!M403&gt;0,Data!M403*0.023,"")</f>
        <v/>
      </c>
      <c r="O403" s="307" t="str">
        <f>IF(ISTEXT($A403),PickLists!$S$2,PickLists!$S$9)</f>
        <v>M1</v>
      </c>
      <c r="P403" s="456"/>
      <c r="Q403" s="307" t="str">
        <f>IF(ISTEXT($A403),PickLists!$S$2,PickLists!$S$9)</f>
        <v>M1</v>
      </c>
      <c r="R403" s="229"/>
      <c r="S403" s="307" t="str">
        <f>IF(ISTEXT($A403),PickLists!$S$2,PickLists!$S$9)</f>
        <v>M1</v>
      </c>
      <c r="T403" s="389"/>
      <c r="U403" s="307" t="str">
        <f>IF(ISNUMBER($T403),IF($T403&gt;$T$56,IF(OR(Bilanz!$BR403=PickLists!$S$6,Bilanz!$BX403=PickLists!$S$6),PickLists!$S$6,PickLists!$S$2),PickLists!$S$3),PickLists!$S$9)</f>
        <v>M1</v>
      </c>
      <c r="V403" s="388"/>
      <c r="W403" s="307" t="str">
        <f>IF(ISNUMBER($V403),IF($V403&gt;$V$56,IF(OR(Bilanz!$BR403=PickLists!$S$6,Bilanz!$BX403=PickLists!$S$6),PickLists!$S$6,PickLists!$S$2),PickLists!$S$3),PickLists!$S$9)</f>
        <v>M1</v>
      </c>
      <c r="X403" s="389"/>
      <c r="Y403" s="307" t="str">
        <f>IF(ISNUMBER($X403),IF($X403&gt;$X$56,IF(OR(Bilanz!$BR403=PickLists!$S$6,Bilanz!$BX403=PickLists!$S$6),PickLists!$S$6,PickLists!$S$2),PickLists!$S$3),PickLists!$S$9)</f>
        <v>M1</v>
      </c>
      <c r="Z403" s="388"/>
      <c r="AA403" s="307" t="str">
        <f>IF(ISNUMBER($Z403),IF($Z403&gt;$Z$56,IF(OR(Bilanz!$BR403=PickLists!$S$6,Bilanz!$BX403=PickLists!$S$6),PickLists!$S$6,PickLists!$S$2),PickLists!$S$3),PickLists!$S$9)</f>
        <v>M1</v>
      </c>
      <c r="AB403" s="389"/>
      <c r="AC403" s="307" t="str">
        <f>IF(ISNUMBER($AB403),IF($AB403&gt;$AB$56,IF(OR(Bilanz!$BR403=PickLists!$S$6,Bilanz!$BX403=PickLists!$S$6),PickLists!$S$6,PickLists!$S$2),PickLists!$S$3),PickLists!$S$9)</f>
        <v>M1</v>
      </c>
      <c r="AD403" s="388"/>
      <c r="AE403" s="307" t="str">
        <f>IF(ISNUMBER($AD403),IF($AD403&gt;$AD$56,IF(OR(Bilanz!$BR403=PickLists!$S$6,Bilanz!$BX403=PickLists!$S$6),PickLists!$S$6,PickLists!$S$2),PickLists!$S$3),PickLists!$S$9)</f>
        <v>M1</v>
      </c>
      <c r="AF403" s="389"/>
      <c r="AG403" s="307" t="str">
        <f>IF(ISNUMBER($AF403),IF($AF403&gt;$AF$56,IF(OR(Bilanz!$BR403=PickLists!$S$6,Bilanz!$BX403=PickLists!$S$6),PickLists!$S$6,PickLists!$S$2),PickLists!$S$3),PickLists!$S$9)</f>
        <v>M1</v>
      </c>
      <c r="AH403" s="388"/>
      <c r="AI403" s="307" t="str">
        <f>IF(ISNUMBER($AH403),IF($AH403&gt;$AH$56,IF(OR(Bilanz!$BR403=PickLists!$S$6,Bilanz!$BX403=PickLists!$S$6),PickLists!$S$6,PickLists!$S$2),PickLists!$S$3),PickLists!$S$9)</f>
        <v>M1</v>
      </c>
      <c r="AJ403" s="233"/>
      <c r="AK403" s="234"/>
      <c r="AL403" s="234"/>
      <c r="AM403" s="234"/>
      <c r="AN403" s="234"/>
      <c r="AO403" s="234"/>
    </row>
    <row r="404" spans="1:41" x14ac:dyDescent="0.2">
      <c r="A404" s="324" t="s">
        <v>1565</v>
      </c>
      <c r="B404" s="360">
        <v>35412</v>
      </c>
      <c r="C404" s="361">
        <v>0.27083333333333298</v>
      </c>
      <c r="D404" s="360">
        <f t="shared" si="5"/>
        <v>35413</v>
      </c>
      <c r="E404" s="361">
        <v>0.27083333333333298</v>
      </c>
      <c r="F404" s="455" t="s">
        <v>2179</v>
      </c>
      <c r="G404" s="74" t="s">
        <v>444</v>
      </c>
      <c r="H404" s="53" t="s">
        <v>508</v>
      </c>
      <c r="I404" s="38"/>
      <c r="J404" s="52"/>
      <c r="K404" s="236">
        <v>6.9</v>
      </c>
      <c r="L404" s="307" t="str">
        <f>IF(ISNUMBER(K404),PickLists!$S$2,PickLists!$S$9)</f>
        <v>V0</v>
      </c>
      <c r="M404" s="229">
        <v>230.6</v>
      </c>
      <c r="N404" s="285">
        <f>IF(Data!M404&gt;0,Data!M404*0.023,"")</f>
        <v>5.3037999999999998</v>
      </c>
      <c r="O404" s="307" t="str">
        <f>IF(ISTEXT($A404),PickLists!$S$2,PickLists!$S$9)</f>
        <v>V0</v>
      </c>
      <c r="P404" s="456">
        <v>4.8499999999999996</v>
      </c>
      <c r="Q404" s="307" t="str">
        <f>IF(ISTEXT($A404),PickLists!$S$2,PickLists!$S$9)</f>
        <v>V0</v>
      </c>
      <c r="R404" s="229">
        <v>9.3000000000000007</v>
      </c>
      <c r="S404" s="307" t="str">
        <f>IF(ISTEXT($A404),PickLists!$S$2,PickLists!$S$9)</f>
        <v>V0</v>
      </c>
      <c r="T404" s="389">
        <v>0.109</v>
      </c>
      <c r="U404" s="307" t="str">
        <f>IF(ISNUMBER($T404),IF($T404&gt;$T$56,IF(OR(Bilanz!$BR404=PickLists!$S$6,Bilanz!$BX404=PickLists!$S$6),PickLists!$S$6,PickLists!$S$2),PickLists!$S$3),PickLists!$S$9)</f>
        <v>V0</v>
      </c>
      <c r="V404" s="388">
        <v>0.26881659543585196</v>
      </c>
      <c r="W404" s="307" t="str">
        <f>IF(ISNUMBER($V404),IF($V404&gt;$V$56,IF(OR(Bilanz!$BR404=PickLists!$S$6,Bilanz!$BX404=PickLists!$S$6),PickLists!$S$6,PickLists!$S$2),PickLists!$S$3),PickLists!$S$9)</f>
        <v>V0</v>
      </c>
      <c r="X404" s="389">
        <v>0.18057737711061608</v>
      </c>
      <c r="Y404" s="307" t="str">
        <f>IF(ISNUMBER($X404),IF($X404&gt;$X$56,IF(OR(Bilanz!$BR404=PickLists!$S$6,Bilanz!$BX404=PickLists!$S$6),PickLists!$S$6,PickLists!$S$2),PickLists!$S$3),PickLists!$S$9)</f>
        <v>V0</v>
      </c>
      <c r="Z404" s="388">
        <v>0.14899999999999999</v>
      </c>
      <c r="AA404" s="307" t="str">
        <f>IF(ISNUMBER($Z404),IF($Z404&gt;$Z$56,IF(OR(Bilanz!$BR404=PickLists!$S$6,Bilanz!$BX404=PickLists!$S$6),PickLists!$S$6,PickLists!$S$2),PickLists!$S$3),PickLists!$S$9)</f>
        <v>V0</v>
      </c>
      <c r="AB404" s="389">
        <v>0.12501129220023283</v>
      </c>
      <c r="AC404" s="307" t="str">
        <f>IF(ISNUMBER($AB404),IF($AB404&gt;$AB$56,IF(OR(Bilanz!$BR404=PickLists!$S$6,Bilanz!$BX404=PickLists!$S$6),PickLists!$S$6,PickLists!$S$2),PickLists!$S$3),PickLists!$S$9)</f>
        <v>V0</v>
      </c>
      <c r="AD404" s="388">
        <v>3.5000000000000003E-2</v>
      </c>
      <c r="AE404" s="307" t="str">
        <f>IF(ISNUMBER($AD404),IF($AD404&gt;$AD$56,IF(OR(Bilanz!$BR404=PickLists!$S$6,Bilanz!$BX404=PickLists!$S$6),PickLists!$S$6,PickLists!$S$2),PickLists!$S$3),PickLists!$S$9)</f>
        <v>V0</v>
      </c>
      <c r="AF404" s="389">
        <v>3.3000000000000002E-2</v>
      </c>
      <c r="AG404" s="307" t="str">
        <f>IF(ISNUMBER($AF404),IF($AF404&gt;$AF$56,IF(OR(Bilanz!$BR404=PickLists!$S$6,Bilanz!$BX404=PickLists!$S$6),PickLists!$S$6,PickLists!$S$2),PickLists!$S$3),PickLists!$S$9)</f>
        <v>V0</v>
      </c>
      <c r="AH404" s="388">
        <v>0.1</v>
      </c>
      <c r="AI404" s="307" t="str">
        <f>IF(ISNUMBER($AH404),IF($AH404&gt;$AH$56,IF(OR(Bilanz!$BR404=PickLists!$S$6,Bilanz!$BX404=PickLists!$S$6),PickLists!$S$6,PickLists!$S$2),PickLists!$S$3),PickLists!$S$9)</f>
        <v>V0</v>
      </c>
      <c r="AJ404" s="233"/>
      <c r="AK404" s="234"/>
      <c r="AL404" s="234"/>
      <c r="AM404" s="234"/>
      <c r="AN404" s="234"/>
      <c r="AO404" s="234"/>
    </row>
    <row r="405" spans="1:41" x14ac:dyDescent="0.2">
      <c r="A405" s="324" t="s">
        <v>1566</v>
      </c>
      <c r="B405" s="360">
        <v>35413</v>
      </c>
      <c r="C405" s="361">
        <v>0.27083333333333298</v>
      </c>
      <c r="D405" s="360">
        <f t="shared" si="5"/>
        <v>35414</v>
      </c>
      <c r="E405" s="361">
        <v>0.27083333333333298</v>
      </c>
      <c r="F405" s="455" t="s">
        <v>2179</v>
      </c>
      <c r="G405" s="74" t="s">
        <v>444</v>
      </c>
      <c r="H405" s="53" t="s">
        <v>508</v>
      </c>
      <c r="I405" s="38"/>
      <c r="J405" s="52"/>
      <c r="K405" s="236">
        <v>1.8</v>
      </c>
      <c r="L405" s="307" t="str">
        <f>IF(ISNUMBER(K405),PickLists!$S$2,PickLists!$S$9)</f>
        <v>V0</v>
      </c>
      <c r="M405" s="229">
        <v>53.3</v>
      </c>
      <c r="N405" s="285">
        <f>IF(Data!M405&gt;0,Data!M405*0.023,"")</f>
        <v>1.2259</v>
      </c>
      <c r="O405" s="307" t="str">
        <f>IF(ISTEXT($A405),PickLists!$S$2,PickLists!$S$9)</f>
        <v>V0</v>
      </c>
      <c r="P405" s="456">
        <v>4.38</v>
      </c>
      <c r="Q405" s="307" t="str">
        <f>IF(ISTEXT($A405),PickLists!$S$2,PickLists!$S$9)</f>
        <v>V0</v>
      </c>
      <c r="R405" s="229">
        <v>26</v>
      </c>
      <c r="S405" s="307" t="str">
        <f>IF(ISTEXT($A405),PickLists!$S$2,PickLists!$S$9)</f>
        <v>V0</v>
      </c>
      <c r="T405" s="389">
        <v>5.7000000000000002E-2</v>
      </c>
      <c r="U405" s="307" t="str">
        <f>IF(ISNUMBER($T405),IF($T405&gt;$T$56,IF(OR(Bilanz!$BR405=PickLists!$S$6,Bilanz!$BX405=PickLists!$S$6),PickLists!$S$6,PickLists!$S$2),PickLists!$S$3),PickLists!$S$9)</f>
        <v>V0</v>
      </c>
      <c r="V405" s="388">
        <v>0.6855952665107653</v>
      </c>
      <c r="W405" s="307" t="str">
        <f>IF(ISNUMBER($V405),IF($V405&gt;$V$56,IF(OR(Bilanz!$BR405=PickLists!$S$6,Bilanz!$BX405=PickLists!$S$6),PickLists!$S$6,PickLists!$S$2),PickLists!$S$3),PickLists!$S$9)</f>
        <v>V0</v>
      </c>
      <c r="X405" s="389">
        <v>0.66857021506943437</v>
      </c>
      <c r="Y405" s="307" t="str">
        <f>IF(ISNUMBER($X405),IF($X405&gt;$X$56,IF(OR(Bilanz!$BR405=PickLists!$S$6,Bilanz!$BX405=PickLists!$S$6),PickLists!$S$6,PickLists!$S$2),PickLists!$S$3),PickLists!$S$9)</f>
        <v>V0</v>
      </c>
      <c r="Z405" s="388">
        <v>2.7E-2</v>
      </c>
      <c r="AA405" s="307" t="str">
        <f>IF(ISNUMBER($Z405),IF($Z405&gt;$Z$56,IF(OR(Bilanz!$BR405=PickLists!$S$6,Bilanz!$BX405=PickLists!$S$6),PickLists!$S$6,PickLists!$S$2),PickLists!$S$3),PickLists!$S$9)</f>
        <v>V0</v>
      </c>
      <c r="AB405" s="389">
        <v>0.65999750540495583</v>
      </c>
      <c r="AC405" s="307" t="str">
        <f>IF(ISNUMBER($AB405),IF($AB405&gt;$AB$56,IF(OR(Bilanz!$BR405=PickLists!$S$6,Bilanz!$BX405=PickLists!$S$6),PickLists!$S$6,PickLists!$S$2),PickLists!$S$3),PickLists!$S$9)</f>
        <v>V0</v>
      </c>
      <c r="AD405" s="388">
        <v>0.05</v>
      </c>
      <c r="AE405" s="307" t="str">
        <f>IF(ISNUMBER($AD405),IF($AD405&gt;$AD$56,IF(OR(Bilanz!$BR405=PickLists!$S$6,Bilanz!$BX405=PickLists!$S$6),PickLists!$S$6,PickLists!$S$2),PickLists!$S$3),PickLists!$S$9)</f>
        <v>V0</v>
      </c>
      <c r="AF405" s="389">
        <v>2.1000000000000001E-2</v>
      </c>
      <c r="AG405" s="307" t="str">
        <f>IF(ISNUMBER($AF405),IF($AF405&gt;$AF$56,IF(OR(Bilanz!$BR405=PickLists!$S$6,Bilanz!$BX405=PickLists!$S$6),PickLists!$S$6,PickLists!$S$2),PickLists!$S$3),PickLists!$S$9)</f>
        <v>V0</v>
      </c>
      <c r="AH405" s="388">
        <v>8.6999999999999994E-2</v>
      </c>
      <c r="AI405" s="307" t="str">
        <f>IF(ISNUMBER($AH405),IF($AH405&gt;$AH$56,IF(OR(Bilanz!$BR405=PickLists!$S$6,Bilanz!$BX405=PickLists!$S$6),PickLists!$S$6,PickLists!$S$2),PickLists!$S$3),PickLists!$S$9)</f>
        <v>V0</v>
      </c>
      <c r="AJ405" s="233"/>
      <c r="AK405" s="234"/>
      <c r="AL405" s="234"/>
      <c r="AM405" s="234"/>
      <c r="AN405" s="234"/>
      <c r="AO405" s="234"/>
    </row>
    <row r="406" spans="1:41" x14ac:dyDescent="0.2">
      <c r="A406" s="324"/>
      <c r="B406" s="360">
        <v>35414</v>
      </c>
      <c r="C406" s="361">
        <v>0.27083333333333298</v>
      </c>
      <c r="D406" s="360">
        <f t="shared" si="5"/>
        <v>35415</v>
      </c>
      <c r="E406" s="361">
        <v>0.27083333333333298</v>
      </c>
      <c r="F406" s="455" t="s">
        <v>2179</v>
      </c>
      <c r="G406" s="74" t="s">
        <v>440</v>
      </c>
      <c r="H406" s="53"/>
      <c r="I406" s="38"/>
      <c r="J406" s="52"/>
      <c r="K406" s="236"/>
      <c r="L406" s="307" t="str">
        <f>IF(ISNUMBER(K406),PickLists!$S$2,PickLists!$S$9)</f>
        <v>M1</v>
      </c>
      <c r="M406" s="229"/>
      <c r="N406" s="285" t="str">
        <f>IF(Data!M406&gt;0,Data!M406*0.023,"")</f>
        <v/>
      </c>
      <c r="O406" s="307" t="str">
        <f>IF(ISTEXT($A406),PickLists!$S$2,PickLists!$S$9)</f>
        <v>M1</v>
      </c>
      <c r="P406" s="456"/>
      <c r="Q406" s="307" t="str">
        <f>IF(ISTEXT($A406),PickLists!$S$2,PickLists!$S$9)</f>
        <v>M1</v>
      </c>
      <c r="R406" s="229"/>
      <c r="S406" s="307" t="str">
        <f>IF(ISTEXT($A406),PickLists!$S$2,PickLists!$S$9)</f>
        <v>M1</v>
      </c>
      <c r="T406" s="389"/>
      <c r="U406" s="307" t="str">
        <f>IF(ISNUMBER($T406),IF($T406&gt;$T$56,IF(OR(Bilanz!$BR406=PickLists!$S$6,Bilanz!$BX406=PickLists!$S$6),PickLists!$S$6,PickLists!$S$2),PickLists!$S$3),PickLists!$S$9)</f>
        <v>M1</v>
      </c>
      <c r="V406" s="388"/>
      <c r="W406" s="307" t="str">
        <f>IF(ISNUMBER($V406),IF($V406&gt;$V$56,IF(OR(Bilanz!$BR406=PickLists!$S$6,Bilanz!$BX406=PickLists!$S$6),PickLists!$S$6,PickLists!$S$2),PickLists!$S$3),PickLists!$S$9)</f>
        <v>M1</v>
      </c>
      <c r="X406" s="389"/>
      <c r="Y406" s="307" t="str">
        <f>IF(ISNUMBER($X406),IF($X406&gt;$X$56,IF(OR(Bilanz!$BR406=PickLists!$S$6,Bilanz!$BX406=PickLists!$S$6),PickLists!$S$6,PickLists!$S$2),PickLists!$S$3),PickLists!$S$9)</f>
        <v>M1</v>
      </c>
      <c r="Z406" s="388"/>
      <c r="AA406" s="307" t="str">
        <f>IF(ISNUMBER($Z406),IF($Z406&gt;$Z$56,IF(OR(Bilanz!$BR406=PickLists!$S$6,Bilanz!$BX406=PickLists!$S$6),PickLists!$S$6,PickLists!$S$2),PickLists!$S$3),PickLists!$S$9)</f>
        <v>M1</v>
      </c>
      <c r="AB406" s="389"/>
      <c r="AC406" s="307" t="str">
        <f>IF(ISNUMBER($AB406),IF($AB406&gt;$AB$56,IF(OR(Bilanz!$BR406=PickLists!$S$6,Bilanz!$BX406=PickLists!$S$6),PickLists!$S$6,PickLists!$S$2),PickLists!$S$3),PickLists!$S$9)</f>
        <v>M1</v>
      </c>
      <c r="AD406" s="388"/>
      <c r="AE406" s="307" t="str">
        <f>IF(ISNUMBER($AD406),IF($AD406&gt;$AD$56,IF(OR(Bilanz!$BR406=PickLists!$S$6,Bilanz!$BX406=PickLists!$S$6),PickLists!$S$6,PickLists!$S$2),PickLists!$S$3),PickLists!$S$9)</f>
        <v>M1</v>
      </c>
      <c r="AF406" s="389"/>
      <c r="AG406" s="307" t="str">
        <f>IF(ISNUMBER($AF406),IF($AF406&gt;$AF$56,IF(OR(Bilanz!$BR406=PickLists!$S$6,Bilanz!$BX406=PickLists!$S$6),PickLists!$S$6,PickLists!$S$2),PickLists!$S$3),PickLists!$S$9)</f>
        <v>M1</v>
      </c>
      <c r="AH406" s="388"/>
      <c r="AI406" s="307" t="str">
        <f>IF(ISNUMBER($AH406),IF($AH406&gt;$AH$56,IF(OR(Bilanz!$BR406=PickLists!$S$6,Bilanz!$BX406=PickLists!$S$6),PickLists!$S$6,PickLists!$S$2),PickLists!$S$3),PickLists!$S$9)</f>
        <v>M1</v>
      </c>
      <c r="AJ406" s="233"/>
      <c r="AK406" s="234"/>
      <c r="AL406" s="234"/>
      <c r="AM406" s="234"/>
      <c r="AN406" s="234"/>
      <c r="AO406" s="234"/>
    </row>
    <row r="407" spans="1:41" x14ac:dyDescent="0.2">
      <c r="A407" s="324"/>
      <c r="B407" s="360">
        <v>35415</v>
      </c>
      <c r="C407" s="361">
        <v>0.27083333333333298</v>
      </c>
      <c r="D407" s="360">
        <f t="shared" si="5"/>
        <v>35416</v>
      </c>
      <c r="E407" s="361">
        <v>0.27083333333333298</v>
      </c>
      <c r="F407" s="455" t="s">
        <v>2179</v>
      </c>
      <c r="G407" s="74" t="s">
        <v>440</v>
      </c>
      <c r="H407" s="53"/>
      <c r="I407" s="38"/>
      <c r="J407" s="52"/>
      <c r="K407" s="236"/>
      <c r="L407" s="307" t="str">
        <f>IF(ISNUMBER(K407),PickLists!$S$2,PickLists!$S$9)</f>
        <v>M1</v>
      </c>
      <c r="M407" s="229"/>
      <c r="N407" s="285" t="str">
        <f>IF(Data!M407&gt;0,Data!M407*0.023,"")</f>
        <v/>
      </c>
      <c r="O407" s="307" t="str">
        <f>IF(ISTEXT($A407),PickLists!$S$2,PickLists!$S$9)</f>
        <v>M1</v>
      </c>
      <c r="P407" s="456"/>
      <c r="Q407" s="307" t="str">
        <f>IF(ISTEXT($A407),PickLists!$S$2,PickLists!$S$9)</f>
        <v>M1</v>
      </c>
      <c r="R407" s="229"/>
      <c r="S407" s="307" t="str">
        <f>IF(ISTEXT($A407),PickLists!$S$2,PickLists!$S$9)</f>
        <v>M1</v>
      </c>
      <c r="T407" s="389"/>
      <c r="U407" s="307" t="str">
        <f>IF(ISNUMBER($T407),IF($T407&gt;$T$56,IF(OR(Bilanz!$BR407=PickLists!$S$6,Bilanz!$BX407=PickLists!$S$6),PickLists!$S$6,PickLists!$S$2),PickLists!$S$3),PickLists!$S$9)</f>
        <v>M1</v>
      </c>
      <c r="V407" s="388"/>
      <c r="W407" s="307" t="str">
        <f>IF(ISNUMBER($V407),IF($V407&gt;$V$56,IF(OR(Bilanz!$BR407=PickLists!$S$6,Bilanz!$BX407=PickLists!$S$6),PickLists!$S$6,PickLists!$S$2),PickLists!$S$3),PickLists!$S$9)</f>
        <v>M1</v>
      </c>
      <c r="X407" s="389"/>
      <c r="Y407" s="307" t="str">
        <f>IF(ISNUMBER($X407),IF($X407&gt;$X$56,IF(OR(Bilanz!$BR407=PickLists!$S$6,Bilanz!$BX407=PickLists!$S$6),PickLists!$S$6,PickLists!$S$2),PickLists!$S$3),PickLists!$S$9)</f>
        <v>M1</v>
      </c>
      <c r="Z407" s="388"/>
      <c r="AA407" s="307" t="str">
        <f>IF(ISNUMBER($Z407),IF($Z407&gt;$Z$56,IF(OR(Bilanz!$BR407=PickLists!$S$6,Bilanz!$BX407=PickLists!$S$6),PickLists!$S$6,PickLists!$S$2),PickLists!$S$3),PickLists!$S$9)</f>
        <v>M1</v>
      </c>
      <c r="AB407" s="389"/>
      <c r="AC407" s="307" t="str">
        <f>IF(ISNUMBER($AB407),IF($AB407&gt;$AB$56,IF(OR(Bilanz!$BR407=PickLists!$S$6,Bilanz!$BX407=PickLists!$S$6),PickLists!$S$6,PickLists!$S$2),PickLists!$S$3),PickLists!$S$9)</f>
        <v>M1</v>
      </c>
      <c r="AD407" s="388"/>
      <c r="AE407" s="307" t="str">
        <f>IF(ISNUMBER($AD407),IF($AD407&gt;$AD$56,IF(OR(Bilanz!$BR407=PickLists!$S$6,Bilanz!$BX407=PickLists!$S$6),PickLists!$S$6,PickLists!$S$2),PickLists!$S$3),PickLists!$S$9)</f>
        <v>M1</v>
      </c>
      <c r="AF407" s="389"/>
      <c r="AG407" s="307" t="str">
        <f>IF(ISNUMBER($AF407),IF($AF407&gt;$AF$56,IF(OR(Bilanz!$BR407=PickLists!$S$6,Bilanz!$BX407=PickLists!$S$6),PickLists!$S$6,PickLists!$S$2),PickLists!$S$3),PickLists!$S$9)</f>
        <v>M1</v>
      </c>
      <c r="AH407" s="388"/>
      <c r="AI407" s="307" t="str">
        <f>IF(ISNUMBER($AH407),IF($AH407&gt;$AH$56,IF(OR(Bilanz!$BR407=PickLists!$S$6,Bilanz!$BX407=PickLists!$S$6),PickLists!$S$6,PickLists!$S$2),PickLists!$S$3),PickLists!$S$9)</f>
        <v>M1</v>
      </c>
      <c r="AJ407" s="233"/>
      <c r="AK407" s="234"/>
      <c r="AL407" s="234"/>
      <c r="AM407" s="234"/>
      <c r="AN407" s="234"/>
      <c r="AO407" s="234"/>
    </row>
    <row r="408" spans="1:41" x14ac:dyDescent="0.2">
      <c r="A408" s="324" t="s">
        <v>1567</v>
      </c>
      <c r="B408" s="360">
        <v>35416</v>
      </c>
      <c r="C408" s="361">
        <v>0.27083333333333298</v>
      </c>
      <c r="D408" s="360">
        <f t="shared" si="5"/>
        <v>35417</v>
      </c>
      <c r="E408" s="361">
        <v>0.27083333333333298</v>
      </c>
      <c r="F408" s="455" t="s">
        <v>2179</v>
      </c>
      <c r="G408" s="74" t="s">
        <v>507</v>
      </c>
      <c r="H408" s="53" t="s">
        <v>508</v>
      </c>
      <c r="I408" s="38"/>
      <c r="J408" s="52"/>
      <c r="K408" s="236">
        <v>4</v>
      </c>
      <c r="L408" s="307" t="str">
        <f>IF(ISNUMBER(K408),PickLists!$S$2,PickLists!$S$9)</f>
        <v>V0</v>
      </c>
      <c r="M408" s="229">
        <v>131</v>
      </c>
      <c r="N408" s="285">
        <f>IF(Data!M408&gt;0,Data!M408*0.023,"")</f>
        <v>3.0129999999999999</v>
      </c>
      <c r="O408" s="307" t="str">
        <f>IF(ISTEXT($A408),PickLists!$S$2,PickLists!$S$9)</f>
        <v>V0</v>
      </c>
      <c r="P408" s="456">
        <v>4.8899999999999997</v>
      </c>
      <c r="Q408" s="307" t="str">
        <f>IF(ISTEXT($A408),PickLists!$S$2,PickLists!$S$9)</f>
        <v>V0</v>
      </c>
      <c r="R408" s="229">
        <v>10.7</v>
      </c>
      <c r="S408" s="307" t="str">
        <f>IF(ISTEXT($A408),PickLists!$S$2,PickLists!$S$9)</f>
        <v>V0</v>
      </c>
      <c r="T408" s="389">
        <v>0.13700000000000001</v>
      </c>
      <c r="U408" s="307" t="str">
        <f>IF(ISNUMBER($T408),IF($T408&gt;$T$56,IF(OR(Bilanz!$BR408=PickLists!$S$6,Bilanz!$BX408=PickLists!$S$6),PickLists!$S$6,PickLists!$S$2),PickLists!$S$3),PickLists!$S$9)</f>
        <v>V0</v>
      </c>
      <c r="V408" s="388">
        <v>0.35533487783243289</v>
      </c>
      <c r="W408" s="307" t="str">
        <f>IF(ISNUMBER($V408),IF($V408&gt;$V$56,IF(OR(Bilanz!$BR408=PickLists!$S$6,Bilanz!$BX408=PickLists!$S$6),PickLists!$S$6,PickLists!$S$2),PickLists!$S$3),PickLists!$S$9)</f>
        <v>V0</v>
      </c>
      <c r="X408" s="389">
        <v>0.23431667048364596</v>
      </c>
      <c r="Y408" s="307" t="str">
        <f>IF(ISNUMBER($X408),IF($X408&gt;$X$56,IF(OR(Bilanz!$BR408=PickLists!$S$6,Bilanz!$BX408=PickLists!$S$6),PickLists!$S$6,PickLists!$S$2),PickLists!$S$3),PickLists!$S$9)</f>
        <v>V0</v>
      </c>
      <c r="Z408" s="388">
        <v>5.7000000000000002E-2</v>
      </c>
      <c r="AA408" s="307" t="str">
        <f>IF(ISNUMBER($Z408),IF($Z408&gt;$Z$56,IF(OR(Bilanz!$BR408=PickLists!$S$6,Bilanz!$BX408=PickLists!$S$6),PickLists!$S$6,PickLists!$S$2),PickLists!$S$3),PickLists!$S$9)</f>
        <v>V0</v>
      </c>
      <c r="AB408" s="389">
        <v>0.35795158822551143</v>
      </c>
      <c r="AC408" s="307" t="str">
        <f>IF(ISNUMBER($AB408),IF($AB408&gt;$AB$56,IF(OR(Bilanz!$BR408=PickLists!$S$6,Bilanz!$BX408=PickLists!$S$6),PickLists!$S$6,PickLists!$S$2),PickLists!$S$3),PickLists!$S$9)</f>
        <v>V0</v>
      </c>
      <c r="AD408" s="388">
        <v>7.0999999999999994E-2</v>
      </c>
      <c r="AE408" s="307" t="str">
        <f>IF(ISNUMBER($AD408),IF($AD408&gt;$AD$56,IF(OR(Bilanz!$BR408=PickLists!$S$6,Bilanz!$BX408=PickLists!$S$6),PickLists!$S$6,PickLists!$S$2),PickLists!$S$3),PickLists!$S$9)</f>
        <v>V0</v>
      </c>
      <c r="AF408" s="389">
        <v>2.5000000000000001E-2</v>
      </c>
      <c r="AG408" s="307" t="str">
        <f>IF(ISNUMBER($AF408),IF($AF408&gt;$AF$56,IF(OR(Bilanz!$BR408=PickLists!$S$6,Bilanz!$BX408=PickLists!$S$6),PickLists!$S$6,PickLists!$S$2),PickLists!$S$3),PickLists!$S$9)</f>
        <v>V0</v>
      </c>
      <c r="AH408" s="388">
        <v>0.109</v>
      </c>
      <c r="AI408" s="307" t="str">
        <f>IF(ISNUMBER($AH408),IF($AH408&gt;$AH$56,IF(OR(Bilanz!$BR408=PickLists!$S$6,Bilanz!$BX408=PickLists!$S$6),PickLists!$S$6,PickLists!$S$2),PickLists!$S$3),PickLists!$S$9)</f>
        <v>V0</v>
      </c>
      <c r="AJ408" s="233"/>
      <c r="AK408" s="234"/>
      <c r="AL408" s="234"/>
      <c r="AM408" s="234"/>
      <c r="AN408" s="234"/>
      <c r="AO408" s="234"/>
    </row>
    <row r="409" spans="1:41" x14ac:dyDescent="0.2">
      <c r="A409" s="324" t="s">
        <v>1568</v>
      </c>
      <c r="B409" s="360">
        <v>35417</v>
      </c>
      <c r="C409" s="361">
        <v>0.27083333333333298</v>
      </c>
      <c r="D409" s="360">
        <f t="shared" si="5"/>
        <v>35418</v>
      </c>
      <c r="E409" s="361">
        <v>0.27083333333333298</v>
      </c>
      <c r="F409" s="455" t="s">
        <v>2179</v>
      </c>
      <c r="G409" s="74" t="s">
        <v>507</v>
      </c>
      <c r="H409" s="53" t="s">
        <v>508</v>
      </c>
      <c r="I409" s="38"/>
      <c r="J409" s="52"/>
      <c r="K409" s="236">
        <v>0.5</v>
      </c>
      <c r="L409" s="307" t="str">
        <f>IF(ISNUMBER(K409),PickLists!$S$2,PickLists!$S$9)</f>
        <v>V0</v>
      </c>
      <c r="M409" s="229">
        <v>17.5</v>
      </c>
      <c r="N409" s="285">
        <f>IF(Data!M409&gt;0,Data!M409*0.023,"")</f>
        <v>0.40249999999999997</v>
      </c>
      <c r="O409" s="307" t="str">
        <f>IF(ISTEXT($A409),PickLists!$S$2,PickLists!$S$9)</f>
        <v>V0</v>
      </c>
      <c r="P409" s="456">
        <v>5.31</v>
      </c>
      <c r="Q409" s="307" t="str">
        <f>IF(ISTEXT($A409),PickLists!$S$2,PickLists!$S$9)</f>
        <v>V0</v>
      </c>
      <c r="R409" s="229">
        <v>4.5</v>
      </c>
      <c r="S409" s="307" t="str">
        <f>IF(ISTEXT($A409),PickLists!$S$2,PickLists!$S$9)</f>
        <v>V0</v>
      </c>
      <c r="T409" s="389">
        <v>2.5000000000000001E-2</v>
      </c>
      <c r="U409" s="307" t="str">
        <f>IF(ISNUMBER($T409),IF($T409&gt;$T$56,IF(OR(Bilanz!$BR409=PickLists!$S$6,Bilanz!$BX409=PickLists!$S$6),PickLists!$S$6,PickLists!$S$2),PickLists!$S$3),PickLists!$S$9)</f>
        <v>V0</v>
      </c>
      <c r="V409" s="388">
        <v>8.3807526812353844E-2</v>
      </c>
      <c r="W409" s="307" t="str">
        <f>IF(ISNUMBER($V409),IF($V409&gt;$V$56,IF(OR(Bilanz!$BR409=PickLists!$S$6,Bilanz!$BX409=PickLists!$S$6),PickLists!$S$6,PickLists!$S$2),PickLists!$S$3),PickLists!$S$9)</f>
        <v>V0</v>
      </c>
      <c r="X409" s="389">
        <v>6.942716162478399E-2</v>
      </c>
      <c r="Y409" s="307" t="str">
        <f>IF(ISNUMBER($X409),IF($X409&gt;$X$56,IF(OR(Bilanz!$BR409=PickLists!$S$6,Bilanz!$BX409=PickLists!$S$6),PickLists!$S$6,PickLists!$S$2),PickLists!$S$3),PickLists!$S$9)</f>
        <v>V0</v>
      </c>
      <c r="Z409" s="388">
        <v>2.5000000000000001E-2</v>
      </c>
      <c r="AA409" s="307" t="str">
        <f>IF(ISNUMBER($Z409),IF($Z409&gt;$Z$56,IF(OR(Bilanz!$BR409=PickLists!$S$6,Bilanz!$BX409=PickLists!$S$6),PickLists!$S$6,PickLists!$S$2),PickLists!$S$3),PickLists!$S$9)</f>
        <v>V0</v>
      </c>
      <c r="AB409" s="389">
        <v>0.10171726259770497</v>
      </c>
      <c r="AC409" s="307" t="str">
        <f>IF(ISNUMBER($AB409),IF($AB409&gt;$AB$56,IF(OR(Bilanz!$BR409=PickLists!$S$6,Bilanz!$BX409=PickLists!$S$6),PickLists!$S$6,PickLists!$S$2),PickLists!$S$3),PickLists!$S$9)</f>
        <v>V0</v>
      </c>
      <c r="AD409" s="388">
        <v>0.03</v>
      </c>
      <c r="AE409" s="307" t="str">
        <f>IF(ISNUMBER($AD409),IF($AD409&gt;$AD$56,IF(OR(Bilanz!$BR409=PickLists!$S$6,Bilanz!$BX409=PickLists!$S$6),PickLists!$S$6,PickLists!$S$2),PickLists!$S$3),PickLists!$S$9)</f>
        <v>V0</v>
      </c>
      <c r="AF409" s="389">
        <v>1.4999999999999999E-2</v>
      </c>
      <c r="AG409" s="307" t="str">
        <f>IF(ISNUMBER($AF409),IF($AF409&gt;$AF$56,IF(OR(Bilanz!$BR409=PickLists!$S$6,Bilanz!$BX409=PickLists!$S$6),PickLists!$S$6,PickLists!$S$2),PickLists!$S$3),PickLists!$S$9)</f>
        <v>V0</v>
      </c>
      <c r="AH409" s="388">
        <v>6.5000000000000002E-2</v>
      </c>
      <c r="AI409" s="307" t="str">
        <f>IF(ISNUMBER($AH409),IF($AH409&gt;$AH$56,IF(OR(Bilanz!$BR409=PickLists!$S$6,Bilanz!$BX409=PickLists!$S$6),PickLists!$S$6,PickLists!$S$2),PickLists!$S$3),PickLists!$S$9)</f>
        <v>V0</v>
      </c>
      <c r="AJ409" s="233"/>
      <c r="AK409" s="234"/>
      <c r="AL409" s="234"/>
      <c r="AM409" s="234"/>
      <c r="AN409" s="234"/>
      <c r="AO409" s="234"/>
    </row>
    <row r="410" spans="1:41" x14ac:dyDescent="0.2">
      <c r="A410" s="324"/>
      <c r="B410" s="360">
        <v>35418</v>
      </c>
      <c r="C410" s="361">
        <v>0.27083333333333298</v>
      </c>
      <c r="D410" s="360">
        <f t="shared" si="5"/>
        <v>35419</v>
      </c>
      <c r="E410" s="361">
        <v>0.27083333333333298</v>
      </c>
      <c r="F410" s="455" t="s">
        <v>2179</v>
      </c>
      <c r="G410" s="74" t="s">
        <v>507</v>
      </c>
      <c r="H410" s="53"/>
      <c r="I410" s="38" t="s">
        <v>433</v>
      </c>
      <c r="J410" s="52"/>
      <c r="K410" s="236">
        <v>0.1</v>
      </c>
      <c r="L410" s="307" t="str">
        <f>IF(ISNUMBER(K410),PickLists!$S$2,PickLists!$S$9)</f>
        <v>V0</v>
      </c>
      <c r="M410" s="229"/>
      <c r="N410" s="285" t="str">
        <f>IF(Data!M410&gt;0,Data!M410*0.023,"")</f>
        <v/>
      </c>
      <c r="O410" s="307" t="str">
        <f>IF(ISTEXT($A410),PickLists!$S$2,PickLists!$S$9)</f>
        <v>M1</v>
      </c>
      <c r="P410" s="456"/>
      <c r="Q410" s="307" t="str">
        <f>IF(ISTEXT($A410),PickLists!$S$2,PickLists!$S$9)</f>
        <v>M1</v>
      </c>
      <c r="R410" s="229"/>
      <c r="S410" s="307" t="str">
        <f>IF(ISTEXT($A410),PickLists!$S$2,PickLists!$S$9)</f>
        <v>M1</v>
      </c>
      <c r="T410" s="389"/>
      <c r="U410" s="307" t="str">
        <f>IF(ISNUMBER($T410),IF($T410&gt;$T$56,IF(OR(Bilanz!$BR410=PickLists!$S$6,Bilanz!$BX410=PickLists!$S$6),PickLists!$S$6,PickLists!$S$2),PickLists!$S$3),PickLists!$S$9)</f>
        <v>M1</v>
      </c>
      <c r="V410" s="388"/>
      <c r="W410" s="307" t="str">
        <f>IF(ISNUMBER($V410),IF($V410&gt;$V$56,IF(OR(Bilanz!$BR410=PickLists!$S$6,Bilanz!$BX410=PickLists!$S$6),PickLists!$S$6,PickLists!$S$2),PickLists!$S$3),PickLists!$S$9)</f>
        <v>M1</v>
      </c>
      <c r="X410" s="389"/>
      <c r="Y410" s="307" t="str">
        <f>IF(ISNUMBER($X410),IF($X410&gt;$X$56,IF(OR(Bilanz!$BR410=PickLists!$S$6,Bilanz!$BX410=PickLists!$S$6),PickLists!$S$6,PickLists!$S$2),PickLists!$S$3),PickLists!$S$9)</f>
        <v>M1</v>
      </c>
      <c r="Z410" s="388"/>
      <c r="AA410" s="307" t="str">
        <f>IF(ISNUMBER($Z410),IF($Z410&gt;$Z$56,IF(OR(Bilanz!$BR410=PickLists!$S$6,Bilanz!$BX410=PickLists!$S$6),PickLists!$S$6,PickLists!$S$2),PickLists!$S$3),PickLists!$S$9)</f>
        <v>M1</v>
      </c>
      <c r="AB410" s="389"/>
      <c r="AC410" s="307" t="str">
        <f>IF(ISNUMBER($AB410),IF($AB410&gt;$AB$56,IF(OR(Bilanz!$BR410=PickLists!$S$6,Bilanz!$BX410=PickLists!$S$6),PickLists!$S$6,PickLists!$S$2),PickLists!$S$3),PickLists!$S$9)</f>
        <v>M1</v>
      </c>
      <c r="AD410" s="388"/>
      <c r="AE410" s="307" t="str">
        <f>IF(ISNUMBER($AD410),IF($AD410&gt;$AD$56,IF(OR(Bilanz!$BR410=PickLists!$S$6,Bilanz!$BX410=PickLists!$S$6),PickLists!$S$6,PickLists!$S$2),PickLists!$S$3),PickLists!$S$9)</f>
        <v>M1</v>
      </c>
      <c r="AF410" s="389"/>
      <c r="AG410" s="307" t="str">
        <f>IF(ISNUMBER($AF410),IF($AF410&gt;$AF$56,IF(OR(Bilanz!$BR410=PickLists!$S$6,Bilanz!$BX410=PickLists!$S$6),PickLists!$S$6,PickLists!$S$2),PickLists!$S$3),PickLists!$S$9)</f>
        <v>M1</v>
      </c>
      <c r="AH410" s="388"/>
      <c r="AI410" s="307" t="str">
        <f>IF(ISNUMBER($AH410),IF($AH410&gt;$AH$56,IF(OR(Bilanz!$BR410=PickLists!$S$6,Bilanz!$BX410=PickLists!$S$6),PickLists!$S$6,PickLists!$S$2),PickLists!$S$3),PickLists!$S$9)</f>
        <v>M1</v>
      </c>
      <c r="AJ410" s="233"/>
      <c r="AK410" s="234"/>
      <c r="AL410" s="234"/>
      <c r="AM410" s="234"/>
      <c r="AN410" s="234"/>
      <c r="AO410" s="234"/>
    </row>
    <row r="411" spans="1:41" x14ac:dyDescent="0.2">
      <c r="A411" s="324" t="s">
        <v>1569</v>
      </c>
      <c r="B411" s="360">
        <v>35419</v>
      </c>
      <c r="C411" s="361">
        <v>0.27083333333333298</v>
      </c>
      <c r="D411" s="360">
        <f t="shared" si="5"/>
        <v>35420</v>
      </c>
      <c r="E411" s="361">
        <v>0.27083333333333298</v>
      </c>
      <c r="F411" s="455" t="s">
        <v>2179</v>
      </c>
      <c r="G411" s="74" t="s">
        <v>507</v>
      </c>
      <c r="H411" s="53" t="s">
        <v>508</v>
      </c>
      <c r="I411" s="38"/>
      <c r="J411" s="52"/>
      <c r="K411" s="236">
        <v>10.8</v>
      </c>
      <c r="L411" s="307" t="str">
        <f>IF(ISNUMBER(K411),PickLists!$S$2,PickLists!$S$9)</f>
        <v>V0</v>
      </c>
      <c r="M411" s="229">
        <v>398.8</v>
      </c>
      <c r="N411" s="285">
        <f>IF(Data!M411&gt;0,Data!M411*0.023,"")</f>
        <v>9.1723999999999997</v>
      </c>
      <c r="O411" s="307" t="str">
        <f>IF(ISTEXT($A411),PickLists!$S$2,PickLists!$S$9)</f>
        <v>V0</v>
      </c>
      <c r="P411" s="456">
        <v>4.8499999999999996</v>
      </c>
      <c r="Q411" s="307" t="str">
        <f>IF(ISTEXT($A411),PickLists!$S$2,PickLists!$S$9)</f>
        <v>V0</v>
      </c>
      <c r="R411" s="229">
        <v>7.6</v>
      </c>
      <c r="S411" s="307" t="str">
        <f>IF(ISTEXT($A411),PickLists!$S$2,PickLists!$S$9)</f>
        <v>V0</v>
      </c>
      <c r="T411" s="389">
        <v>2.5000000000000001E-2</v>
      </c>
      <c r="U411" s="307" t="str">
        <f>IF(ISNUMBER($T411),IF($T411&gt;$T$56,IF(OR(Bilanz!$BR411=PickLists!$S$6,Bilanz!$BX411=PickLists!$S$6),PickLists!$S$6,PickLists!$S$2),PickLists!$S$3),PickLists!$S$9)</f>
        <v>V0</v>
      </c>
      <c r="V411" s="388">
        <v>0.22205606160793484</v>
      </c>
      <c r="W411" s="307" t="str">
        <f>IF(ISNUMBER($V411),IF($V411&gt;$V$56,IF(OR(Bilanz!$BR411=PickLists!$S$6,Bilanz!$BX411=PickLists!$S$6),PickLists!$S$6,PickLists!$S$2),PickLists!$S$3),PickLists!$S$9)</f>
        <v>V0</v>
      </c>
      <c r="X411" s="389">
        <v>7.8439341258770376E-2</v>
      </c>
      <c r="Y411" s="307" t="str">
        <f>IF(ISNUMBER($X411),IF($X411&gt;$X$56,IF(OR(Bilanz!$BR411=PickLists!$S$6,Bilanz!$BX411=PickLists!$S$6),PickLists!$S$6,PickLists!$S$2),PickLists!$S$3),PickLists!$S$9)</f>
        <v>V0</v>
      </c>
      <c r="Z411" s="388">
        <v>6.0000000000000001E-3</v>
      </c>
      <c r="AA411" s="307" t="str">
        <f>IF(ISNUMBER($Z411),IF($Z411&gt;$Z$56,IF(OR(Bilanz!$BR411=PickLists!$S$6,Bilanz!$BX411=PickLists!$S$6),PickLists!$S$6,PickLists!$S$2),PickLists!$S$3),PickLists!$S$9)</f>
        <v>V0</v>
      </c>
      <c r="AB411" s="389">
        <v>6.8329153500748377E-2</v>
      </c>
      <c r="AC411" s="307" t="str">
        <f>IF(ISNUMBER($AB411),IF($AB411&gt;$AB$56,IF(OR(Bilanz!$BR411=PickLists!$S$6,Bilanz!$BX411=PickLists!$S$6),PickLists!$S$6,PickLists!$S$2),PickLists!$S$3),PickLists!$S$9)</f>
        <v>V0</v>
      </c>
      <c r="AD411" s="388">
        <v>1.9E-2</v>
      </c>
      <c r="AE411" s="307" t="str">
        <f>IF(ISNUMBER($AD411),IF($AD411&gt;$AD$56,IF(OR(Bilanz!$BR411=PickLists!$S$6,Bilanz!$BX411=PickLists!$S$6),PickLists!$S$6,PickLists!$S$2),PickLists!$S$3),PickLists!$S$9)</f>
        <v>V0</v>
      </c>
      <c r="AF411" s="389">
        <v>1.2999999999999999E-2</v>
      </c>
      <c r="AG411" s="307" t="str">
        <f>IF(ISNUMBER($AF411),IF($AF411&gt;$AF$56,IF(OR(Bilanz!$BR411=PickLists!$S$6,Bilanz!$BX411=PickLists!$S$6),PickLists!$S$6,PickLists!$S$2),PickLists!$S$3),PickLists!$S$9)</f>
        <v>V0</v>
      </c>
      <c r="AH411" s="388">
        <v>5.8999999999999997E-2</v>
      </c>
      <c r="AI411" s="307" t="str">
        <f>IF(ISNUMBER($AH411),IF($AH411&gt;$AH$56,IF(OR(Bilanz!$BR411=PickLists!$S$6,Bilanz!$BX411=PickLists!$S$6),PickLists!$S$6,PickLists!$S$2),PickLists!$S$3),PickLists!$S$9)</f>
        <v>V0</v>
      </c>
      <c r="AJ411" s="233"/>
      <c r="AK411" s="234"/>
      <c r="AL411" s="234"/>
      <c r="AM411" s="234"/>
      <c r="AN411" s="234"/>
      <c r="AO411" s="234"/>
    </row>
    <row r="412" spans="1:41" x14ac:dyDescent="0.2">
      <c r="A412" s="324"/>
      <c r="B412" s="360">
        <v>35420</v>
      </c>
      <c r="C412" s="361">
        <v>0.27083333333333298</v>
      </c>
      <c r="D412" s="360">
        <f t="shared" si="5"/>
        <v>35421</v>
      </c>
      <c r="E412" s="361">
        <v>0.27083333333333298</v>
      </c>
      <c r="F412" s="455" t="s">
        <v>2179</v>
      </c>
      <c r="G412" s="74" t="s">
        <v>507</v>
      </c>
      <c r="H412" s="53"/>
      <c r="I412" s="38" t="s">
        <v>433</v>
      </c>
      <c r="J412" s="52"/>
      <c r="K412" s="236">
        <v>0.1</v>
      </c>
      <c r="L412" s="307" t="str">
        <f>IF(ISNUMBER(K412),PickLists!$S$2,PickLists!$S$9)</f>
        <v>V0</v>
      </c>
      <c r="M412" s="229"/>
      <c r="N412" s="285" t="str">
        <f>IF(Data!M412&gt;0,Data!M412*0.023,"")</f>
        <v/>
      </c>
      <c r="O412" s="307" t="str">
        <f>IF(ISTEXT($A412),PickLists!$S$2,PickLists!$S$9)</f>
        <v>M1</v>
      </c>
      <c r="P412" s="456"/>
      <c r="Q412" s="307" t="str">
        <f>IF(ISTEXT($A412),PickLists!$S$2,PickLists!$S$9)</f>
        <v>M1</v>
      </c>
      <c r="R412" s="229"/>
      <c r="S412" s="307" t="str">
        <f>IF(ISTEXT($A412),PickLists!$S$2,PickLists!$S$9)</f>
        <v>M1</v>
      </c>
      <c r="T412" s="389"/>
      <c r="U412" s="307" t="str">
        <f>IF(ISNUMBER($T412),IF($T412&gt;$T$56,IF(OR(Bilanz!$BR412=PickLists!$S$6,Bilanz!$BX412=PickLists!$S$6),PickLists!$S$6,PickLists!$S$2),PickLists!$S$3),PickLists!$S$9)</f>
        <v>M1</v>
      </c>
      <c r="V412" s="388"/>
      <c r="W412" s="307" t="str">
        <f>IF(ISNUMBER($V412),IF($V412&gt;$V$56,IF(OR(Bilanz!$BR412=PickLists!$S$6,Bilanz!$BX412=PickLists!$S$6),PickLists!$S$6,PickLists!$S$2),PickLists!$S$3),PickLists!$S$9)</f>
        <v>M1</v>
      </c>
      <c r="X412" s="389"/>
      <c r="Y412" s="307" t="str">
        <f>IF(ISNUMBER($X412),IF($X412&gt;$X$56,IF(OR(Bilanz!$BR412=PickLists!$S$6,Bilanz!$BX412=PickLists!$S$6),PickLists!$S$6,PickLists!$S$2),PickLists!$S$3),PickLists!$S$9)</f>
        <v>M1</v>
      </c>
      <c r="Z412" s="388"/>
      <c r="AA412" s="307" t="str">
        <f>IF(ISNUMBER($Z412),IF($Z412&gt;$Z$56,IF(OR(Bilanz!$BR412=PickLists!$S$6,Bilanz!$BX412=PickLists!$S$6),PickLists!$S$6,PickLists!$S$2),PickLists!$S$3),PickLists!$S$9)</f>
        <v>M1</v>
      </c>
      <c r="AB412" s="389"/>
      <c r="AC412" s="307" t="str">
        <f>IF(ISNUMBER($AB412),IF($AB412&gt;$AB$56,IF(OR(Bilanz!$BR412=PickLists!$S$6,Bilanz!$BX412=PickLists!$S$6),PickLists!$S$6,PickLists!$S$2),PickLists!$S$3),PickLists!$S$9)</f>
        <v>M1</v>
      </c>
      <c r="AD412" s="388"/>
      <c r="AE412" s="307" t="str">
        <f>IF(ISNUMBER($AD412),IF($AD412&gt;$AD$56,IF(OR(Bilanz!$BR412=PickLists!$S$6,Bilanz!$BX412=PickLists!$S$6),PickLists!$S$6,PickLists!$S$2),PickLists!$S$3),PickLists!$S$9)</f>
        <v>M1</v>
      </c>
      <c r="AF412" s="389"/>
      <c r="AG412" s="307" t="str">
        <f>IF(ISNUMBER($AF412),IF($AF412&gt;$AF$56,IF(OR(Bilanz!$BR412=PickLists!$S$6,Bilanz!$BX412=PickLists!$S$6),PickLists!$S$6,PickLists!$S$2),PickLists!$S$3),PickLists!$S$9)</f>
        <v>M1</v>
      </c>
      <c r="AH412" s="388"/>
      <c r="AI412" s="307" t="str">
        <f>IF(ISNUMBER($AH412),IF($AH412&gt;$AH$56,IF(OR(Bilanz!$BR412=PickLists!$S$6,Bilanz!$BX412=PickLists!$S$6),PickLists!$S$6,PickLists!$S$2),PickLists!$S$3),PickLists!$S$9)</f>
        <v>M1</v>
      </c>
      <c r="AJ412" s="233"/>
      <c r="AK412" s="234"/>
      <c r="AL412" s="234"/>
      <c r="AM412" s="234"/>
      <c r="AN412" s="234"/>
      <c r="AO412" s="234"/>
    </row>
    <row r="413" spans="1:41" x14ac:dyDescent="0.2">
      <c r="A413" s="324" t="s">
        <v>1570</v>
      </c>
      <c r="B413" s="360">
        <v>35421</v>
      </c>
      <c r="C413" s="361">
        <v>0.27083333333333298</v>
      </c>
      <c r="D413" s="360">
        <f t="shared" si="5"/>
        <v>35422</v>
      </c>
      <c r="E413" s="361">
        <v>0.27083333333333298</v>
      </c>
      <c r="F413" s="455" t="s">
        <v>2179</v>
      </c>
      <c r="G413" s="74" t="s">
        <v>507</v>
      </c>
      <c r="H413" s="53" t="s">
        <v>508</v>
      </c>
      <c r="I413" s="38"/>
      <c r="J413" s="52"/>
      <c r="K413" s="236">
        <v>3.6</v>
      </c>
      <c r="L413" s="307" t="str">
        <f>IF(ISNUMBER(K413),PickLists!$S$2,PickLists!$S$9)</f>
        <v>V0</v>
      </c>
      <c r="M413" s="229">
        <v>137</v>
      </c>
      <c r="N413" s="285">
        <f>IF(Data!M413&gt;0,Data!M413*0.023,"")</f>
        <v>3.1509999999999998</v>
      </c>
      <c r="O413" s="307" t="str">
        <f>IF(ISTEXT($A413),PickLists!$S$2,PickLists!$S$9)</f>
        <v>V0</v>
      </c>
      <c r="P413" s="456">
        <v>5.1100000000000003</v>
      </c>
      <c r="Q413" s="307" t="str">
        <f>IF(ISTEXT($A413),PickLists!$S$2,PickLists!$S$9)</f>
        <v>V0</v>
      </c>
      <c r="R413" s="229">
        <v>6.2</v>
      </c>
      <c r="S413" s="307" t="str">
        <f>IF(ISTEXT($A413),PickLists!$S$2,PickLists!$S$9)</f>
        <v>V0</v>
      </c>
      <c r="T413" s="389">
        <v>6.6000000000000003E-2</v>
      </c>
      <c r="U413" s="307" t="str">
        <f>IF(ISNUMBER($T413),IF($T413&gt;$T$56,IF(OR(Bilanz!$BR413=PickLists!$S$6,Bilanz!$BX413=PickLists!$S$6),PickLists!$S$6,PickLists!$S$2),PickLists!$S$3),PickLists!$S$9)</f>
        <v>V0</v>
      </c>
      <c r="V413" s="388">
        <v>0.16942222401419241</v>
      </c>
      <c r="W413" s="307" t="str">
        <f>IF(ISNUMBER($V413),IF($V413&gt;$V$56,IF(OR(Bilanz!$BR413=PickLists!$S$6,Bilanz!$BX413=PickLists!$S$6),PickLists!$S$6,PickLists!$S$2),PickLists!$S$3),PickLists!$S$9)</f>
        <v>V0</v>
      </c>
      <c r="X413" s="389">
        <v>0.12216510170514876</v>
      </c>
      <c r="Y413" s="307" t="str">
        <f>IF(ISNUMBER($X413),IF($X413&gt;$X$56,IF(OR(Bilanz!$BR413=PickLists!$S$6,Bilanz!$BX413=PickLists!$S$6),PickLists!$S$6,PickLists!$S$2),PickLists!$S$3),PickLists!$S$9)</f>
        <v>V0</v>
      </c>
      <c r="Z413" s="388">
        <v>2.8000000000000001E-2</v>
      </c>
      <c r="AA413" s="307" t="str">
        <f>IF(ISNUMBER($Z413),IF($Z413&gt;$Z$56,IF(OR(Bilanz!$BR413=PickLists!$S$6,Bilanz!$BX413=PickLists!$S$6),PickLists!$S$6,PickLists!$S$2),PickLists!$S$3),PickLists!$S$9)</f>
        <v>V0</v>
      </c>
      <c r="AB413" s="389">
        <v>0.13588183934807913</v>
      </c>
      <c r="AC413" s="307" t="str">
        <f>IF(ISNUMBER($AB413),IF($AB413&gt;$AB$56,IF(OR(Bilanz!$BR413=PickLists!$S$6,Bilanz!$BX413=PickLists!$S$6),PickLists!$S$6,PickLists!$S$2),PickLists!$S$3),PickLists!$S$9)</f>
        <v>V0</v>
      </c>
      <c r="AD413" s="388">
        <v>2.1000000000000001E-2</v>
      </c>
      <c r="AE413" s="307" t="str">
        <f>IF(ISNUMBER($AD413),IF($AD413&gt;$AD$56,IF(OR(Bilanz!$BR413=PickLists!$S$6,Bilanz!$BX413=PickLists!$S$6),PickLists!$S$6,PickLists!$S$2),PickLists!$S$3),PickLists!$S$9)</f>
        <v>V0</v>
      </c>
      <c r="AF413" s="389">
        <v>1.6E-2</v>
      </c>
      <c r="AG413" s="307" t="str">
        <f>IF(ISNUMBER($AF413),IF($AF413&gt;$AF$56,IF(OR(Bilanz!$BR413=PickLists!$S$6,Bilanz!$BX413=PickLists!$S$6),PickLists!$S$6,PickLists!$S$2),PickLists!$S$3),PickLists!$S$9)</f>
        <v>V0</v>
      </c>
      <c r="AH413" s="388">
        <v>0.13700000000000001</v>
      </c>
      <c r="AI413" s="307" t="str">
        <f>IF(ISNUMBER($AH413),IF($AH413&gt;$AH$56,IF(OR(Bilanz!$BR413=PickLists!$S$6,Bilanz!$BX413=PickLists!$S$6),PickLists!$S$6,PickLists!$S$2),PickLists!$S$3),PickLists!$S$9)</f>
        <v>V0</v>
      </c>
      <c r="AJ413" s="233"/>
      <c r="AK413" s="234"/>
      <c r="AL413" s="234"/>
      <c r="AM413" s="234"/>
      <c r="AN413" s="234"/>
      <c r="AO413" s="234"/>
    </row>
    <row r="414" spans="1:41" x14ac:dyDescent="0.2">
      <c r="A414" s="324" t="s">
        <v>1571</v>
      </c>
      <c r="B414" s="360">
        <v>35422</v>
      </c>
      <c r="C414" s="361">
        <v>0.27083333333333298</v>
      </c>
      <c r="D414" s="360">
        <f t="shared" si="5"/>
        <v>35423</v>
      </c>
      <c r="E414" s="361">
        <v>0.27083333333333298</v>
      </c>
      <c r="F414" s="455" t="s">
        <v>2179</v>
      </c>
      <c r="G414" s="74" t="s">
        <v>444</v>
      </c>
      <c r="H414" s="53" t="s">
        <v>508</v>
      </c>
      <c r="I414" s="38"/>
      <c r="J414" s="52"/>
      <c r="K414" s="236">
        <v>9.3000000000000007</v>
      </c>
      <c r="L414" s="307" t="str">
        <f>IF(ISNUMBER(K414),PickLists!$S$2,PickLists!$S$9)</f>
        <v>V0</v>
      </c>
      <c r="M414" s="229">
        <v>375.1</v>
      </c>
      <c r="N414" s="285">
        <f>IF(Data!M414&gt;0,Data!M414*0.023,"")</f>
        <v>8.6273</v>
      </c>
      <c r="O414" s="307" t="str">
        <f>IF(ISTEXT($A414),PickLists!$S$2,PickLists!$S$9)</f>
        <v>V0</v>
      </c>
      <c r="P414" s="456">
        <v>5.08</v>
      </c>
      <c r="Q414" s="307" t="str">
        <f>IF(ISTEXT($A414),PickLists!$S$2,PickLists!$S$9)</f>
        <v>V0</v>
      </c>
      <c r="R414" s="229">
        <v>6.2</v>
      </c>
      <c r="S414" s="307" t="str">
        <f>IF(ISTEXT($A414),PickLists!$S$2,PickLists!$S$9)</f>
        <v>V0</v>
      </c>
      <c r="T414" s="389">
        <v>5.8000000000000003E-2</v>
      </c>
      <c r="U414" s="307" t="str">
        <f>IF(ISNUMBER($T414),IF($T414&gt;$T$56,IF(OR(Bilanz!$BR414=PickLists!$S$6,Bilanz!$BX414=PickLists!$S$6),PickLists!$S$6,PickLists!$S$2),PickLists!$S$3),PickLists!$S$9)</f>
        <v>V0</v>
      </c>
      <c r="V414" s="388">
        <v>0.1741660462865898</v>
      </c>
      <c r="W414" s="307" t="str">
        <f>IF(ISNUMBER($V414),IF($V414&gt;$V$56,IF(OR(Bilanz!$BR414=PickLists!$S$6,Bilanz!$BX414=PickLists!$S$6),PickLists!$S$6,PickLists!$S$2),PickLists!$S$3),PickLists!$S$9)</f>
        <v>V0</v>
      </c>
      <c r="X414" s="389">
        <v>0.17857467052528578</v>
      </c>
      <c r="Y414" s="307" t="str">
        <f>IF(ISNUMBER($X414),IF($X414&gt;$X$56,IF(OR(Bilanz!$BR414=PickLists!$S$6,Bilanz!$BX414=PickLists!$S$6),PickLists!$S$6,PickLists!$S$2),PickLists!$S$3),PickLists!$S$9)</f>
        <v>V0</v>
      </c>
      <c r="Z414" s="388">
        <v>2.5000000000000001E-2</v>
      </c>
      <c r="AA414" s="307" t="str">
        <f>IF(ISNUMBER($Z414),IF($Z414&gt;$Z$56,IF(OR(Bilanz!$BR414=PickLists!$S$6,Bilanz!$BX414=PickLists!$S$6),PickLists!$S$6,PickLists!$S$2),PickLists!$S$3),PickLists!$S$9)</f>
        <v>V0</v>
      </c>
      <c r="AB414" s="389">
        <v>0.18479930151338764</v>
      </c>
      <c r="AC414" s="307" t="str">
        <f>IF(ISNUMBER($AB414),IF($AB414&gt;$AB$56,IF(OR(Bilanz!$BR414=PickLists!$S$6,Bilanz!$BX414=PickLists!$S$6),PickLists!$S$6,PickLists!$S$2),PickLists!$S$3),PickLists!$S$9)</f>
        <v>V0</v>
      </c>
      <c r="AD414" s="388">
        <v>2.1000000000000001E-2</v>
      </c>
      <c r="AE414" s="307" t="str">
        <f>IF(ISNUMBER($AD414),IF($AD414&gt;$AD$56,IF(OR(Bilanz!$BR414=PickLists!$S$6,Bilanz!$BX414=PickLists!$S$6),PickLists!$S$6,PickLists!$S$2),PickLists!$S$3),PickLists!$S$9)</f>
        <v>V0</v>
      </c>
      <c r="AF414" s="389">
        <v>2.1999999999999999E-2</v>
      </c>
      <c r="AG414" s="307" t="str">
        <f>IF(ISNUMBER($AF414),IF($AF414&gt;$AF$56,IF(OR(Bilanz!$BR414=PickLists!$S$6,Bilanz!$BX414=PickLists!$S$6),PickLists!$S$6,PickLists!$S$2),PickLists!$S$3),PickLists!$S$9)</f>
        <v>V0</v>
      </c>
      <c r="AH414" s="388">
        <v>0.16500000000000001</v>
      </c>
      <c r="AI414" s="307" t="str">
        <f>IF(ISNUMBER($AH414),IF($AH414&gt;$AH$56,IF(OR(Bilanz!$BR414=PickLists!$S$6,Bilanz!$BX414=PickLists!$S$6),PickLists!$S$6,PickLists!$S$2),PickLists!$S$3),PickLists!$S$9)</f>
        <v>V0</v>
      </c>
      <c r="AJ414" s="233"/>
      <c r="AK414" s="234"/>
      <c r="AL414" s="234"/>
      <c r="AM414" s="234"/>
      <c r="AN414" s="234"/>
      <c r="AO414" s="234"/>
    </row>
    <row r="415" spans="1:41" x14ac:dyDescent="0.2">
      <c r="A415" s="324"/>
      <c r="B415" s="360">
        <v>35423</v>
      </c>
      <c r="C415" s="361">
        <v>0.27083333333333298</v>
      </c>
      <c r="D415" s="360">
        <f t="shared" si="5"/>
        <v>35424</v>
      </c>
      <c r="E415" s="361">
        <v>0.27083333333333298</v>
      </c>
      <c r="F415" s="455" t="s">
        <v>2179</v>
      </c>
      <c r="G415" s="74" t="s">
        <v>442</v>
      </c>
      <c r="H415" s="53"/>
      <c r="I415" s="38" t="s">
        <v>433</v>
      </c>
      <c r="J415" s="52"/>
      <c r="K415" s="236">
        <v>0.2</v>
      </c>
      <c r="L415" s="307" t="str">
        <f>IF(ISNUMBER(K415),PickLists!$S$2,PickLists!$S$9)</f>
        <v>V0</v>
      </c>
      <c r="M415" s="229"/>
      <c r="N415" s="285" t="str">
        <f>IF(Data!M415&gt;0,Data!M415*0.023,"")</f>
        <v/>
      </c>
      <c r="O415" s="307" t="str">
        <f>IF(ISTEXT($A415),PickLists!$S$2,PickLists!$S$9)</f>
        <v>M1</v>
      </c>
      <c r="P415" s="456"/>
      <c r="Q415" s="307" t="str">
        <f>IF(ISTEXT($A415),PickLists!$S$2,PickLists!$S$9)</f>
        <v>M1</v>
      </c>
      <c r="R415" s="229"/>
      <c r="S415" s="307" t="str">
        <f>IF(ISTEXT($A415),PickLists!$S$2,PickLists!$S$9)</f>
        <v>M1</v>
      </c>
      <c r="T415" s="390"/>
      <c r="U415" s="307" t="str">
        <f>IF(ISNUMBER($T415),IF($T415&gt;$T$56,IF(OR(Bilanz!$BR415=PickLists!$S$6,Bilanz!$BX415=PickLists!$S$6),PickLists!$S$6,PickLists!$S$2),PickLists!$S$3),PickLists!$S$9)</f>
        <v>M1</v>
      </c>
      <c r="V415" s="392"/>
      <c r="W415" s="307" t="str">
        <f>IF(ISNUMBER($V415),IF($V415&gt;$V$56,IF(OR(Bilanz!$BR415=PickLists!$S$6,Bilanz!$BX415=PickLists!$S$6),PickLists!$S$6,PickLists!$S$2),PickLists!$S$3),PickLists!$S$9)</f>
        <v>M1</v>
      </c>
      <c r="X415" s="389"/>
      <c r="Y415" s="307" t="str">
        <f>IF(ISNUMBER($X415),IF($X415&gt;$X$56,IF(OR(Bilanz!$BR415=PickLists!$S$6,Bilanz!$BX415=PickLists!$S$6),PickLists!$S$6,PickLists!$S$2),PickLists!$S$3),PickLists!$S$9)</f>
        <v>M1</v>
      </c>
      <c r="Z415" s="392"/>
      <c r="AA415" s="307" t="str">
        <f>IF(ISNUMBER($Z415),IF($Z415&gt;$Z$56,IF(OR(Bilanz!$BR415=PickLists!$S$6,Bilanz!$BX415=PickLists!$S$6),PickLists!$S$6,PickLists!$S$2),PickLists!$S$3),PickLists!$S$9)</f>
        <v>M1</v>
      </c>
      <c r="AB415" s="389"/>
      <c r="AC415" s="307" t="str">
        <f>IF(ISNUMBER($AB415),IF($AB415&gt;$AB$56,IF(OR(Bilanz!$BR415=PickLists!$S$6,Bilanz!$BX415=PickLists!$S$6),PickLists!$S$6,PickLists!$S$2),PickLists!$S$3),PickLists!$S$9)</f>
        <v>M1</v>
      </c>
      <c r="AD415" s="392"/>
      <c r="AE415" s="307" t="str">
        <f>IF(ISNUMBER($AD415),IF($AD415&gt;$AD$56,IF(OR(Bilanz!$BR415=PickLists!$S$6,Bilanz!$BX415=PickLists!$S$6),PickLists!$S$6,PickLists!$S$2),PickLists!$S$3),PickLists!$S$9)</f>
        <v>M1</v>
      </c>
      <c r="AF415" s="390"/>
      <c r="AG415" s="307" t="str">
        <f>IF(ISNUMBER($AF415),IF($AF415&gt;$AF$56,IF(OR(Bilanz!$BR415=PickLists!$S$6,Bilanz!$BX415=PickLists!$S$6),PickLists!$S$6,PickLists!$S$2),PickLists!$S$3),PickLists!$S$9)</f>
        <v>M1</v>
      </c>
      <c r="AH415" s="392"/>
      <c r="AI415" s="307" t="str">
        <f>IF(ISNUMBER($AH415),IF($AH415&gt;$AH$56,IF(OR(Bilanz!$BR415=PickLists!$S$6,Bilanz!$BX415=PickLists!$S$6),PickLists!$S$6,PickLists!$S$2),PickLists!$S$3),PickLists!$S$9)</f>
        <v>M1</v>
      </c>
      <c r="AJ415" s="233"/>
      <c r="AK415" s="234"/>
      <c r="AL415" s="234"/>
      <c r="AM415" s="234"/>
      <c r="AN415" s="234"/>
      <c r="AO415" s="234"/>
    </row>
    <row r="416" spans="1:41" x14ac:dyDescent="0.2">
      <c r="A416" s="324"/>
      <c r="B416" s="360">
        <v>35424</v>
      </c>
      <c r="C416" s="361">
        <v>0.27083333333333298</v>
      </c>
      <c r="D416" s="360">
        <f t="shared" si="5"/>
        <v>35425</v>
      </c>
      <c r="E416" s="361">
        <v>0.27083333333333298</v>
      </c>
      <c r="F416" s="455" t="s">
        <v>2179</v>
      </c>
      <c r="G416" s="74" t="s">
        <v>440</v>
      </c>
      <c r="H416" s="53"/>
      <c r="I416" s="38"/>
      <c r="J416" s="52"/>
      <c r="K416" s="236"/>
      <c r="L416" s="307" t="str">
        <f>IF(ISNUMBER(K416),PickLists!$S$2,PickLists!$S$9)</f>
        <v>M1</v>
      </c>
      <c r="M416" s="229"/>
      <c r="N416" s="285" t="str">
        <f>IF(Data!M416&gt;0,Data!M416*0.023,"")</f>
        <v/>
      </c>
      <c r="O416" s="307" t="str">
        <f>IF(ISTEXT($A416),PickLists!$S$2,PickLists!$S$9)</f>
        <v>M1</v>
      </c>
      <c r="P416" s="456"/>
      <c r="Q416" s="307" t="str">
        <f>IF(ISTEXT($A416),PickLists!$S$2,PickLists!$S$9)</f>
        <v>M1</v>
      </c>
      <c r="R416" s="229"/>
      <c r="S416" s="307" t="str">
        <f>IF(ISTEXT($A416),PickLists!$S$2,PickLists!$S$9)</f>
        <v>M1</v>
      </c>
      <c r="T416" s="390"/>
      <c r="U416" s="307" t="str">
        <f>IF(ISNUMBER($T416),IF($T416&gt;$T$56,IF(OR(Bilanz!$BR416=PickLists!$S$6,Bilanz!$BX416=PickLists!$S$6),PickLists!$S$6,PickLists!$S$2),PickLists!$S$3),PickLists!$S$9)</f>
        <v>M1</v>
      </c>
      <c r="V416" s="392"/>
      <c r="W416" s="307" t="str">
        <f>IF(ISNUMBER($V416),IF($V416&gt;$V$56,IF(OR(Bilanz!$BR416=PickLists!$S$6,Bilanz!$BX416=PickLists!$S$6),PickLists!$S$6,PickLists!$S$2),PickLists!$S$3),PickLists!$S$9)</f>
        <v>M1</v>
      </c>
      <c r="X416" s="389"/>
      <c r="Y416" s="307" t="str">
        <f>IF(ISNUMBER($X416),IF($X416&gt;$X$56,IF(OR(Bilanz!$BR416=PickLists!$S$6,Bilanz!$BX416=PickLists!$S$6),PickLists!$S$6,PickLists!$S$2),PickLists!$S$3),PickLists!$S$9)</f>
        <v>M1</v>
      </c>
      <c r="Z416" s="392"/>
      <c r="AA416" s="307" t="str">
        <f>IF(ISNUMBER($Z416),IF($Z416&gt;$Z$56,IF(OR(Bilanz!$BR416=PickLists!$S$6,Bilanz!$BX416=PickLists!$S$6),PickLists!$S$6,PickLists!$S$2),PickLists!$S$3),PickLists!$S$9)</f>
        <v>M1</v>
      </c>
      <c r="AB416" s="389"/>
      <c r="AC416" s="307" t="str">
        <f>IF(ISNUMBER($AB416),IF($AB416&gt;$AB$56,IF(OR(Bilanz!$BR416=PickLists!$S$6,Bilanz!$BX416=PickLists!$S$6),PickLists!$S$6,PickLists!$S$2),PickLists!$S$3),PickLists!$S$9)</f>
        <v>M1</v>
      </c>
      <c r="AD416" s="392"/>
      <c r="AE416" s="307" t="str">
        <f>IF(ISNUMBER($AD416),IF($AD416&gt;$AD$56,IF(OR(Bilanz!$BR416=PickLists!$S$6,Bilanz!$BX416=PickLists!$S$6),PickLists!$S$6,PickLists!$S$2),PickLists!$S$3),PickLists!$S$9)</f>
        <v>M1</v>
      </c>
      <c r="AF416" s="390"/>
      <c r="AG416" s="307" t="str">
        <f>IF(ISNUMBER($AF416),IF($AF416&gt;$AF$56,IF(OR(Bilanz!$BR416=PickLists!$S$6,Bilanz!$BX416=PickLists!$S$6),PickLists!$S$6,PickLists!$S$2),PickLists!$S$3),PickLists!$S$9)</f>
        <v>M1</v>
      </c>
      <c r="AH416" s="392"/>
      <c r="AI416" s="307" t="str">
        <f>IF(ISNUMBER($AH416),IF($AH416&gt;$AH$56,IF(OR(Bilanz!$BR416=PickLists!$S$6,Bilanz!$BX416=PickLists!$S$6),PickLists!$S$6,PickLists!$S$2),PickLists!$S$3),PickLists!$S$9)</f>
        <v>M1</v>
      </c>
      <c r="AJ416" s="233"/>
      <c r="AK416" s="234"/>
      <c r="AL416" s="234"/>
      <c r="AM416" s="234"/>
      <c r="AN416" s="234"/>
      <c r="AO416" s="234"/>
    </row>
    <row r="417" spans="1:41" x14ac:dyDescent="0.2">
      <c r="A417" s="324"/>
      <c r="B417" s="360">
        <v>35425</v>
      </c>
      <c r="C417" s="361">
        <v>0.27083333333333298</v>
      </c>
      <c r="D417" s="360">
        <f t="shared" si="5"/>
        <v>35426</v>
      </c>
      <c r="E417" s="361">
        <v>0.27083333333333298</v>
      </c>
      <c r="F417" s="455" t="s">
        <v>2179</v>
      </c>
      <c r="G417" s="74" t="s">
        <v>440</v>
      </c>
      <c r="H417" s="53"/>
      <c r="I417" s="38"/>
      <c r="J417" s="52"/>
      <c r="K417" s="236"/>
      <c r="L417" s="307" t="str">
        <f>IF(ISNUMBER(K417),PickLists!$S$2,PickLists!$S$9)</f>
        <v>M1</v>
      </c>
      <c r="M417" s="229"/>
      <c r="N417" s="285" t="str">
        <f>IF(Data!M417&gt;0,Data!M417*0.023,"")</f>
        <v/>
      </c>
      <c r="O417" s="307" t="str">
        <f>IF(ISTEXT($A417),PickLists!$S$2,PickLists!$S$9)</f>
        <v>M1</v>
      </c>
      <c r="P417" s="456"/>
      <c r="Q417" s="307" t="str">
        <f>IF(ISTEXT($A417),PickLists!$S$2,PickLists!$S$9)</f>
        <v>M1</v>
      </c>
      <c r="R417" s="229"/>
      <c r="S417" s="307" t="str">
        <f>IF(ISTEXT($A417),PickLists!$S$2,PickLists!$S$9)</f>
        <v>M1</v>
      </c>
      <c r="T417" s="390"/>
      <c r="U417" s="307" t="str">
        <f>IF(ISNUMBER($T417),IF($T417&gt;$T$56,IF(OR(Bilanz!$BR417=PickLists!$S$6,Bilanz!$BX417=PickLists!$S$6),PickLists!$S$6,PickLists!$S$2),PickLists!$S$3),PickLists!$S$9)</f>
        <v>M1</v>
      </c>
      <c r="V417" s="392"/>
      <c r="W417" s="307" t="str">
        <f>IF(ISNUMBER($V417),IF($V417&gt;$V$56,IF(OR(Bilanz!$BR417=PickLists!$S$6,Bilanz!$BX417=PickLists!$S$6),PickLists!$S$6,PickLists!$S$2),PickLists!$S$3),PickLists!$S$9)</f>
        <v>M1</v>
      </c>
      <c r="X417" s="389"/>
      <c r="Y417" s="307" t="str">
        <f>IF(ISNUMBER($X417),IF($X417&gt;$X$56,IF(OR(Bilanz!$BR417=PickLists!$S$6,Bilanz!$BX417=PickLists!$S$6),PickLists!$S$6,PickLists!$S$2),PickLists!$S$3),PickLists!$S$9)</f>
        <v>M1</v>
      </c>
      <c r="Z417" s="392"/>
      <c r="AA417" s="307" t="str">
        <f>IF(ISNUMBER($Z417),IF($Z417&gt;$Z$56,IF(OR(Bilanz!$BR417=PickLists!$S$6,Bilanz!$BX417=PickLists!$S$6),PickLists!$S$6,PickLists!$S$2),PickLists!$S$3),PickLists!$S$9)</f>
        <v>M1</v>
      </c>
      <c r="AB417" s="389"/>
      <c r="AC417" s="307" t="str">
        <f>IF(ISNUMBER($AB417),IF($AB417&gt;$AB$56,IF(OR(Bilanz!$BR417=PickLists!$S$6,Bilanz!$BX417=PickLists!$S$6),PickLists!$S$6,PickLists!$S$2),PickLists!$S$3),PickLists!$S$9)</f>
        <v>M1</v>
      </c>
      <c r="AD417" s="392"/>
      <c r="AE417" s="307" t="str">
        <f>IF(ISNUMBER($AD417),IF($AD417&gt;$AD$56,IF(OR(Bilanz!$BR417=PickLists!$S$6,Bilanz!$BX417=PickLists!$S$6),PickLists!$S$6,PickLists!$S$2),PickLists!$S$3),PickLists!$S$9)</f>
        <v>M1</v>
      </c>
      <c r="AF417" s="390"/>
      <c r="AG417" s="307" t="str">
        <f>IF(ISNUMBER($AF417),IF($AF417&gt;$AF$56,IF(OR(Bilanz!$BR417=PickLists!$S$6,Bilanz!$BX417=PickLists!$S$6),PickLists!$S$6,PickLists!$S$2),PickLists!$S$3),PickLists!$S$9)</f>
        <v>M1</v>
      </c>
      <c r="AH417" s="392"/>
      <c r="AI417" s="307" t="str">
        <f>IF(ISNUMBER($AH417),IF($AH417&gt;$AH$56,IF(OR(Bilanz!$BR417=PickLists!$S$6,Bilanz!$BX417=PickLists!$S$6),PickLists!$S$6,PickLists!$S$2),PickLists!$S$3),PickLists!$S$9)</f>
        <v>M1</v>
      </c>
      <c r="AJ417" s="233"/>
      <c r="AK417" s="234"/>
      <c r="AL417" s="234"/>
      <c r="AM417" s="234"/>
      <c r="AN417" s="234"/>
      <c r="AO417" s="234"/>
    </row>
    <row r="418" spans="1:41" x14ac:dyDescent="0.2">
      <c r="A418" s="324"/>
      <c r="B418" s="360">
        <v>35426</v>
      </c>
      <c r="C418" s="361">
        <v>0.27083333333333298</v>
      </c>
      <c r="D418" s="360">
        <f t="shared" si="5"/>
        <v>35427</v>
      </c>
      <c r="E418" s="361">
        <v>0.27083333333333298</v>
      </c>
      <c r="F418" s="455" t="s">
        <v>2179</v>
      </c>
      <c r="G418" s="74" t="s">
        <v>440</v>
      </c>
      <c r="H418" s="53"/>
      <c r="I418" s="38"/>
      <c r="J418" s="52"/>
      <c r="K418" s="236"/>
      <c r="L418" s="307" t="str">
        <f>IF(ISNUMBER(K418),PickLists!$S$2,PickLists!$S$9)</f>
        <v>M1</v>
      </c>
      <c r="M418" s="229"/>
      <c r="N418" s="285" t="str">
        <f>IF(Data!M418&gt;0,Data!M418*0.023,"")</f>
        <v/>
      </c>
      <c r="O418" s="307" t="str">
        <f>IF(ISTEXT($A418),PickLists!$S$2,PickLists!$S$9)</f>
        <v>M1</v>
      </c>
      <c r="P418" s="456"/>
      <c r="Q418" s="307" t="str">
        <f>IF(ISTEXT($A418),PickLists!$S$2,PickLists!$S$9)</f>
        <v>M1</v>
      </c>
      <c r="R418" s="229"/>
      <c r="S418" s="307" t="str">
        <f>IF(ISTEXT($A418),PickLists!$S$2,PickLists!$S$9)</f>
        <v>M1</v>
      </c>
      <c r="T418" s="390"/>
      <c r="U418" s="307" t="str">
        <f>IF(ISNUMBER($T418),IF($T418&gt;$T$56,IF(OR(Bilanz!$BR418=PickLists!$S$6,Bilanz!$BX418=PickLists!$S$6),PickLists!$S$6,PickLists!$S$2),PickLists!$S$3),PickLists!$S$9)</f>
        <v>M1</v>
      </c>
      <c r="V418" s="392"/>
      <c r="W418" s="307" t="str">
        <f>IF(ISNUMBER($V418),IF($V418&gt;$V$56,IF(OR(Bilanz!$BR418=PickLists!$S$6,Bilanz!$BX418=PickLists!$S$6),PickLists!$S$6,PickLists!$S$2),PickLists!$S$3),PickLists!$S$9)</f>
        <v>M1</v>
      </c>
      <c r="X418" s="389"/>
      <c r="Y418" s="307" t="str">
        <f>IF(ISNUMBER($X418),IF($X418&gt;$X$56,IF(OR(Bilanz!$BR418=PickLists!$S$6,Bilanz!$BX418=PickLists!$S$6),PickLists!$S$6,PickLists!$S$2),PickLists!$S$3),PickLists!$S$9)</f>
        <v>M1</v>
      </c>
      <c r="Z418" s="392"/>
      <c r="AA418" s="307" t="str">
        <f>IF(ISNUMBER($Z418),IF($Z418&gt;$Z$56,IF(OR(Bilanz!$BR418=PickLists!$S$6,Bilanz!$BX418=PickLists!$S$6),PickLists!$S$6,PickLists!$S$2),PickLists!$S$3),PickLists!$S$9)</f>
        <v>M1</v>
      </c>
      <c r="AB418" s="389"/>
      <c r="AC418" s="307" t="str">
        <f>IF(ISNUMBER($AB418),IF($AB418&gt;$AB$56,IF(OR(Bilanz!$BR418=PickLists!$S$6,Bilanz!$BX418=PickLists!$S$6),PickLists!$S$6,PickLists!$S$2),PickLists!$S$3),PickLists!$S$9)</f>
        <v>M1</v>
      </c>
      <c r="AD418" s="392"/>
      <c r="AE418" s="307" t="str">
        <f>IF(ISNUMBER($AD418),IF($AD418&gt;$AD$56,IF(OR(Bilanz!$BR418=PickLists!$S$6,Bilanz!$BX418=PickLists!$S$6),PickLists!$S$6,PickLists!$S$2),PickLists!$S$3),PickLists!$S$9)</f>
        <v>M1</v>
      </c>
      <c r="AF418" s="390"/>
      <c r="AG418" s="307" t="str">
        <f>IF(ISNUMBER($AF418),IF($AF418&gt;$AF$56,IF(OR(Bilanz!$BR418=PickLists!$S$6,Bilanz!$BX418=PickLists!$S$6),PickLists!$S$6,PickLists!$S$2),PickLists!$S$3),PickLists!$S$9)</f>
        <v>M1</v>
      </c>
      <c r="AH418" s="392"/>
      <c r="AI418" s="307" t="str">
        <f>IF(ISNUMBER($AH418),IF($AH418&gt;$AH$56,IF(OR(Bilanz!$BR418=PickLists!$S$6,Bilanz!$BX418=PickLists!$S$6),PickLists!$S$6,PickLists!$S$2),PickLists!$S$3),PickLists!$S$9)</f>
        <v>M1</v>
      </c>
      <c r="AJ418" s="233"/>
      <c r="AK418" s="234"/>
      <c r="AL418" s="234"/>
      <c r="AM418" s="234"/>
      <c r="AN418" s="234"/>
      <c r="AO418" s="234"/>
    </row>
    <row r="419" spans="1:41" x14ac:dyDescent="0.2">
      <c r="A419" s="324"/>
      <c r="B419" s="360">
        <v>35427</v>
      </c>
      <c r="C419" s="361">
        <v>0.27083333333333298</v>
      </c>
      <c r="D419" s="360">
        <f t="shared" si="5"/>
        <v>35428</v>
      </c>
      <c r="E419" s="361">
        <v>0.27083333333333298</v>
      </c>
      <c r="F419" s="455" t="s">
        <v>2179</v>
      </c>
      <c r="G419" s="74" t="s">
        <v>440</v>
      </c>
      <c r="H419" s="53"/>
      <c r="I419" s="38"/>
      <c r="J419" s="52"/>
      <c r="K419" s="236"/>
      <c r="L419" s="307" t="str">
        <f>IF(ISNUMBER(K419),PickLists!$S$2,PickLists!$S$9)</f>
        <v>M1</v>
      </c>
      <c r="M419" s="229"/>
      <c r="N419" s="285" t="str">
        <f>IF(Data!M419&gt;0,Data!M419*0.023,"")</f>
        <v/>
      </c>
      <c r="O419" s="307" t="str">
        <f>IF(ISTEXT($A419),PickLists!$S$2,PickLists!$S$9)</f>
        <v>M1</v>
      </c>
      <c r="P419" s="456"/>
      <c r="Q419" s="307" t="str">
        <f>IF(ISTEXT($A419),PickLists!$S$2,PickLists!$S$9)</f>
        <v>M1</v>
      </c>
      <c r="R419" s="229"/>
      <c r="S419" s="307" t="str">
        <f>IF(ISTEXT($A419),PickLists!$S$2,PickLists!$S$9)</f>
        <v>M1</v>
      </c>
      <c r="T419" s="390"/>
      <c r="U419" s="307" t="str">
        <f>IF(ISNUMBER($T419),IF($T419&gt;$T$56,IF(OR(Bilanz!$BR419=PickLists!$S$6,Bilanz!$BX419=PickLists!$S$6),PickLists!$S$6,PickLists!$S$2),PickLists!$S$3),PickLists!$S$9)</f>
        <v>M1</v>
      </c>
      <c r="V419" s="392"/>
      <c r="W419" s="307" t="str">
        <f>IF(ISNUMBER($V419),IF($V419&gt;$V$56,IF(OR(Bilanz!$BR419=PickLists!$S$6,Bilanz!$BX419=PickLists!$S$6),PickLists!$S$6,PickLists!$S$2),PickLists!$S$3),PickLists!$S$9)</f>
        <v>M1</v>
      </c>
      <c r="X419" s="389"/>
      <c r="Y419" s="307" t="str">
        <f>IF(ISNUMBER($X419),IF($X419&gt;$X$56,IF(OR(Bilanz!$BR419=PickLists!$S$6,Bilanz!$BX419=PickLists!$S$6),PickLists!$S$6,PickLists!$S$2),PickLists!$S$3),PickLists!$S$9)</f>
        <v>M1</v>
      </c>
      <c r="Z419" s="392"/>
      <c r="AA419" s="307" t="str">
        <f>IF(ISNUMBER($Z419),IF($Z419&gt;$Z$56,IF(OR(Bilanz!$BR419=PickLists!$S$6,Bilanz!$BX419=PickLists!$S$6),PickLists!$S$6,PickLists!$S$2),PickLists!$S$3),PickLists!$S$9)</f>
        <v>M1</v>
      </c>
      <c r="AB419" s="389"/>
      <c r="AC419" s="307" t="str">
        <f>IF(ISNUMBER($AB419),IF($AB419&gt;$AB$56,IF(OR(Bilanz!$BR419=PickLists!$S$6,Bilanz!$BX419=PickLists!$S$6),PickLists!$S$6,PickLists!$S$2),PickLists!$S$3),PickLists!$S$9)</f>
        <v>M1</v>
      </c>
      <c r="AD419" s="392"/>
      <c r="AE419" s="307" t="str">
        <f>IF(ISNUMBER($AD419),IF($AD419&gt;$AD$56,IF(OR(Bilanz!$BR419=PickLists!$S$6,Bilanz!$BX419=PickLists!$S$6),PickLists!$S$6,PickLists!$S$2),PickLists!$S$3),PickLists!$S$9)</f>
        <v>M1</v>
      </c>
      <c r="AF419" s="390"/>
      <c r="AG419" s="307" t="str">
        <f>IF(ISNUMBER($AF419),IF($AF419&gt;$AF$56,IF(OR(Bilanz!$BR419=PickLists!$S$6,Bilanz!$BX419=PickLists!$S$6),PickLists!$S$6,PickLists!$S$2),PickLists!$S$3),PickLists!$S$9)</f>
        <v>M1</v>
      </c>
      <c r="AH419" s="392"/>
      <c r="AI419" s="307" t="str">
        <f>IF(ISNUMBER($AH419),IF($AH419&gt;$AH$56,IF(OR(Bilanz!$BR419=PickLists!$S$6,Bilanz!$BX419=PickLists!$S$6),PickLists!$S$6,PickLists!$S$2),PickLists!$S$3),PickLists!$S$9)</f>
        <v>M1</v>
      </c>
      <c r="AJ419" s="233"/>
      <c r="AK419" s="234"/>
      <c r="AL419" s="234"/>
      <c r="AM419" s="234"/>
      <c r="AN419" s="234"/>
      <c r="AO419" s="234"/>
    </row>
    <row r="420" spans="1:41" x14ac:dyDescent="0.2">
      <c r="A420" s="324"/>
      <c r="B420" s="360">
        <v>35428</v>
      </c>
      <c r="C420" s="361">
        <v>0.27083333333333298</v>
      </c>
      <c r="D420" s="360">
        <f t="shared" si="5"/>
        <v>35429</v>
      </c>
      <c r="E420" s="361">
        <v>0.27083333333333298</v>
      </c>
      <c r="F420" s="455" t="s">
        <v>2179</v>
      </c>
      <c r="G420" s="74" t="s">
        <v>440</v>
      </c>
      <c r="H420" s="53"/>
      <c r="I420" s="38"/>
      <c r="J420" s="52"/>
      <c r="K420" s="236"/>
      <c r="L420" s="307" t="str">
        <f>IF(ISNUMBER(K420),PickLists!$S$2,PickLists!$S$9)</f>
        <v>M1</v>
      </c>
      <c r="M420" s="229"/>
      <c r="N420" s="285" t="str">
        <f>IF(Data!M420&gt;0,Data!M420*0.023,"")</f>
        <v/>
      </c>
      <c r="O420" s="307" t="str">
        <f>IF(ISTEXT($A420),PickLists!$S$2,PickLists!$S$9)</f>
        <v>M1</v>
      </c>
      <c r="P420" s="456"/>
      <c r="Q420" s="307" t="str">
        <f>IF(ISTEXT($A420),PickLists!$S$2,PickLists!$S$9)</f>
        <v>M1</v>
      </c>
      <c r="R420" s="229"/>
      <c r="S420" s="307" t="str">
        <f>IF(ISTEXT($A420),PickLists!$S$2,PickLists!$S$9)</f>
        <v>M1</v>
      </c>
      <c r="T420" s="390"/>
      <c r="U420" s="307" t="str">
        <f>IF(ISNUMBER($T420),IF($T420&gt;$T$56,IF(OR(Bilanz!$BR420=PickLists!$S$6,Bilanz!$BX420=PickLists!$S$6),PickLists!$S$6,PickLists!$S$2),PickLists!$S$3),PickLists!$S$9)</f>
        <v>M1</v>
      </c>
      <c r="V420" s="392"/>
      <c r="W420" s="307" t="str">
        <f>IF(ISNUMBER($V420),IF($V420&gt;$V$56,IF(OR(Bilanz!$BR420=PickLists!$S$6,Bilanz!$BX420=PickLists!$S$6),PickLists!$S$6,PickLists!$S$2),PickLists!$S$3),PickLists!$S$9)</f>
        <v>M1</v>
      </c>
      <c r="X420" s="389"/>
      <c r="Y420" s="307" t="str">
        <f>IF(ISNUMBER($X420),IF($X420&gt;$X$56,IF(OR(Bilanz!$BR420=PickLists!$S$6,Bilanz!$BX420=PickLists!$S$6),PickLists!$S$6,PickLists!$S$2),PickLists!$S$3),PickLists!$S$9)</f>
        <v>M1</v>
      </c>
      <c r="Z420" s="392"/>
      <c r="AA420" s="307" t="str">
        <f>IF(ISNUMBER($Z420),IF($Z420&gt;$Z$56,IF(OR(Bilanz!$BR420=PickLists!$S$6,Bilanz!$BX420=PickLists!$S$6),PickLists!$S$6,PickLists!$S$2),PickLists!$S$3),PickLists!$S$9)</f>
        <v>M1</v>
      </c>
      <c r="AB420" s="389"/>
      <c r="AC420" s="307" t="str">
        <f>IF(ISNUMBER($AB420),IF($AB420&gt;$AB$56,IF(OR(Bilanz!$BR420=PickLists!$S$6,Bilanz!$BX420=PickLists!$S$6),PickLists!$S$6,PickLists!$S$2),PickLists!$S$3),PickLists!$S$9)</f>
        <v>M1</v>
      </c>
      <c r="AD420" s="392"/>
      <c r="AE420" s="307" t="str">
        <f>IF(ISNUMBER($AD420),IF($AD420&gt;$AD$56,IF(OR(Bilanz!$BR420=PickLists!$S$6,Bilanz!$BX420=PickLists!$S$6),PickLists!$S$6,PickLists!$S$2),PickLists!$S$3),PickLists!$S$9)</f>
        <v>M1</v>
      </c>
      <c r="AF420" s="390"/>
      <c r="AG420" s="307" t="str">
        <f>IF(ISNUMBER($AF420),IF($AF420&gt;$AF$56,IF(OR(Bilanz!$BR420=PickLists!$S$6,Bilanz!$BX420=PickLists!$S$6),PickLists!$S$6,PickLists!$S$2),PickLists!$S$3),PickLists!$S$9)</f>
        <v>M1</v>
      </c>
      <c r="AH420" s="392"/>
      <c r="AI420" s="307" t="str">
        <f>IF(ISNUMBER($AH420),IF($AH420&gt;$AH$56,IF(OR(Bilanz!$BR420=PickLists!$S$6,Bilanz!$BX420=PickLists!$S$6),PickLists!$S$6,PickLists!$S$2),PickLists!$S$3),PickLists!$S$9)</f>
        <v>M1</v>
      </c>
      <c r="AJ420" s="233"/>
      <c r="AK420" s="234"/>
      <c r="AL420" s="234"/>
      <c r="AM420" s="234"/>
      <c r="AN420" s="234"/>
      <c r="AO420" s="234"/>
    </row>
    <row r="421" spans="1:41" x14ac:dyDescent="0.2">
      <c r="A421" s="324"/>
      <c r="B421" s="360">
        <v>35429</v>
      </c>
      <c r="C421" s="361">
        <v>0.27083333333333298</v>
      </c>
      <c r="D421" s="360">
        <f t="shared" si="5"/>
        <v>35430</v>
      </c>
      <c r="E421" s="361">
        <v>0.27083333333333298</v>
      </c>
      <c r="F421" s="455" t="s">
        <v>2179</v>
      </c>
      <c r="G421" s="74" t="s">
        <v>440</v>
      </c>
      <c r="H421" s="53"/>
      <c r="I421" s="38"/>
      <c r="J421" s="52"/>
      <c r="K421" s="236"/>
      <c r="L421" s="307" t="str">
        <f>IF(ISNUMBER(K421),PickLists!$S$2,PickLists!$S$9)</f>
        <v>M1</v>
      </c>
      <c r="M421" s="229"/>
      <c r="N421" s="285" t="str">
        <f>IF(Data!M421&gt;0,Data!M421*0.023,"")</f>
        <v/>
      </c>
      <c r="O421" s="307" t="str">
        <f>IF(ISTEXT($A421),PickLists!$S$2,PickLists!$S$9)</f>
        <v>M1</v>
      </c>
      <c r="P421" s="456"/>
      <c r="Q421" s="307" t="str">
        <f>IF(ISTEXT($A421),PickLists!$S$2,PickLists!$S$9)</f>
        <v>M1</v>
      </c>
      <c r="R421" s="229"/>
      <c r="S421" s="307" t="str">
        <f>IF(ISTEXT($A421),PickLists!$S$2,PickLists!$S$9)</f>
        <v>M1</v>
      </c>
      <c r="T421" s="390"/>
      <c r="U421" s="307" t="str">
        <f>IF(ISNUMBER($T421),IF($T421&gt;$T$56,IF(OR(Bilanz!$BR421=PickLists!$S$6,Bilanz!$BX421=PickLists!$S$6),PickLists!$S$6,PickLists!$S$2),PickLists!$S$3),PickLists!$S$9)</f>
        <v>M1</v>
      </c>
      <c r="V421" s="392"/>
      <c r="W421" s="307" t="str">
        <f>IF(ISNUMBER($V421),IF($V421&gt;$V$56,IF(OR(Bilanz!$BR421=PickLists!$S$6,Bilanz!$BX421=PickLists!$S$6),PickLists!$S$6,PickLists!$S$2),PickLists!$S$3),PickLists!$S$9)</f>
        <v>M1</v>
      </c>
      <c r="X421" s="389"/>
      <c r="Y421" s="307" t="str">
        <f>IF(ISNUMBER($X421),IF($X421&gt;$X$56,IF(OR(Bilanz!$BR421=PickLists!$S$6,Bilanz!$BX421=PickLists!$S$6),PickLists!$S$6,PickLists!$S$2),PickLists!$S$3),PickLists!$S$9)</f>
        <v>M1</v>
      </c>
      <c r="Z421" s="392"/>
      <c r="AA421" s="307" t="str">
        <f>IF(ISNUMBER($Z421),IF($Z421&gt;$Z$56,IF(OR(Bilanz!$BR421=PickLists!$S$6,Bilanz!$BX421=PickLists!$S$6),PickLists!$S$6,PickLists!$S$2),PickLists!$S$3),PickLists!$S$9)</f>
        <v>M1</v>
      </c>
      <c r="AB421" s="389"/>
      <c r="AC421" s="307" t="str">
        <f>IF(ISNUMBER($AB421),IF($AB421&gt;$AB$56,IF(OR(Bilanz!$BR421=PickLists!$S$6,Bilanz!$BX421=PickLists!$S$6),PickLists!$S$6,PickLists!$S$2),PickLists!$S$3),PickLists!$S$9)</f>
        <v>M1</v>
      </c>
      <c r="AD421" s="392"/>
      <c r="AE421" s="307" t="str">
        <f>IF(ISNUMBER($AD421),IF($AD421&gt;$AD$56,IF(OR(Bilanz!$BR421=PickLists!$S$6,Bilanz!$BX421=PickLists!$S$6),PickLists!$S$6,PickLists!$S$2),PickLists!$S$3),PickLists!$S$9)</f>
        <v>M1</v>
      </c>
      <c r="AF421" s="390"/>
      <c r="AG421" s="307" t="str">
        <f>IF(ISNUMBER($AF421),IF($AF421&gt;$AF$56,IF(OR(Bilanz!$BR421=PickLists!$S$6,Bilanz!$BX421=PickLists!$S$6),PickLists!$S$6,PickLists!$S$2),PickLists!$S$3),PickLists!$S$9)</f>
        <v>M1</v>
      </c>
      <c r="AH421" s="392"/>
      <c r="AI421" s="307" t="str">
        <f>IF(ISNUMBER($AH421),IF($AH421&gt;$AH$56,IF(OR(Bilanz!$BR421=PickLists!$S$6,Bilanz!$BX421=PickLists!$S$6),PickLists!$S$6,PickLists!$S$2),PickLists!$S$3),PickLists!$S$9)</f>
        <v>M1</v>
      </c>
      <c r="AJ421" s="233"/>
      <c r="AK421" s="234"/>
      <c r="AL421" s="234"/>
      <c r="AM421" s="234"/>
      <c r="AN421" s="234"/>
      <c r="AO421" s="234"/>
    </row>
    <row r="422" spans="1:41" x14ac:dyDescent="0.2">
      <c r="A422" s="325"/>
      <c r="B422" s="360">
        <v>35430</v>
      </c>
      <c r="C422" s="361">
        <v>0.27083333333333298</v>
      </c>
      <c r="D422" s="360">
        <f t="shared" si="5"/>
        <v>35431</v>
      </c>
      <c r="E422" s="361">
        <v>0.27083333333333298</v>
      </c>
      <c r="F422" s="455" t="s">
        <v>2179</v>
      </c>
      <c r="G422" s="74" t="s">
        <v>440</v>
      </c>
      <c r="H422" s="53"/>
      <c r="I422" s="38"/>
      <c r="J422" s="52"/>
      <c r="K422" s="236"/>
      <c r="L422" s="307" t="str">
        <f>IF(ISNUMBER(K422),PickLists!$S$2,PickLists!$S$9)</f>
        <v>M1</v>
      </c>
      <c r="M422" s="229"/>
      <c r="N422" s="285" t="str">
        <f>IF(Data!M422&gt;0,Data!M422*0.023,"")</f>
        <v/>
      </c>
      <c r="O422" s="307" t="str">
        <f>IF(ISTEXT($A422),PickLists!$S$2,PickLists!$S$9)</f>
        <v>M1</v>
      </c>
      <c r="P422" s="456"/>
      <c r="Q422" s="307" t="str">
        <f>IF(ISTEXT($A422),PickLists!$S$2,PickLists!$S$9)</f>
        <v>M1</v>
      </c>
      <c r="R422" s="229"/>
      <c r="S422" s="307" t="str">
        <f>IF(ISTEXT($A422),PickLists!$S$2,PickLists!$S$9)</f>
        <v>M1</v>
      </c>
      <c r="T422" s="390"/>
      <c r="U422" s="307" t="str">
        <f>IF(ISNUMBER($T422),IF($T422&gt;$T$56,IF(OR(Bilanz!$BR422=PickLists!$S$6,Bilanz!$BX422=PickLists!$S$6),PickLists!$S$6,PickLists!$S$2),PickLists!$S$3),PickLists!$S$9)</f>
        <v>M1</v>
      </c>
      <c r="V422" s="392"/>
      <c r="W422" s="307" t="str">
        <f>IF(ISNUMBER($V422),IF($V422&gt;$V$56,IF(OR(Bilanz!$BR422=PickLists!$S$6,Bilanz!$BX422=PickLists!$S$6),PickLists!$S$6,PickLists!$S$2),PickLists!$S$3),PickLists!$S$9)</f>
        <v>M1</v>
      </c>
      <c r="X422" s="389"/>
      <c r="Y422" s="307" t="str">
        <f>IF(ISNUMBER($X422),IF($X422&gt;$X$56,IF(OR(Bilanz!$BR422=PickLists!$S$6,Bilanz!$BX422=PickLists!$S$6),PickLists!$S$6,PickLists!$S$2),PickLists!$S$3),PickLists!$S$9)</f>
        <v>M1</v>
      </c>
      <c r="Z422" s="392"/>
      <c r="AA422" s="307" t="str">
        <f>IF(ISNUMBER($Z422),IF($Z422&gt;$Z$56,IF(OR(Bilanz!$BR422=PickLists!$S$6,Bilanz!$BX422=PickLists!$S$6),PickLists!$S$6,PickLists!$S$2),PickLists!$S$3),PickLists!$S$9)</f>
        <v>M1</v>
      </c>
      <c r="AB422" s="389"/>
      <c r="AC422" s="307" t="str">
        <f>IF(ISNUMBER($AB422),IF($AB422&gt;$AB$56,IF(OR(Bilanz!$BR422=PickLists!$S$6,Bilanz!$BX422=PickLists!$S$6),PickLists!$S$6,PickLists!$S$2),PickLists!$S$3),PickLists!$S$9)</f>
        <v>M1</v>
      </c>
      <c r="AD422" s="392"/>
      <c r="AE422" s="307" t="str">
        <f>IF(ISNUMBER($AD422),IF($AD422&gt;$AD$56,IF(OR(Bilanz!$BR422=PickLists!$S$6,Bilanz!$BX422=PickLists!$S$6),PickLists!$S$6,PickLists!$S$2),PickLists!$S$3),PickLists!$S$9)</f>
        <v>M1</v>
      </c>
      <c r="AF422" s="390"/>
      <c r="AG422" s="307" t="str">
        <f>IF(ISNUMBER($AF422),IF($AF422&gt;$AF$56,IF(OR(Bilanz!$BR422=PickLists!$S$6,Bilanz!$BX422=PickLists!$S$6),PickLists!$S$6,PickLists!$S$2),PickLists!$S$3),PickLists!$S$9)</f>
        <v>M1</v>
      </c>
      <c r="AH422" s="392"/>
      <c r="AI422" s="307" t="str">
        <f>IF(ISNUMBER($AH422),IF($AH422&gt;$AH$56,IF(OR(Bilanz!$BR422=PickLists!$S$6,Bilanz!$BX422=PickLists!$S$6),PickLists!$S$6,PickLists!$S$2),PickLists!$S$3),PickLists!$S$9)</f>
        <v>M1</v>
      </c>
      <c r="AJ422" s="233"/>
      <c r="AK422" s="234"/>
      <c r="AL422" s="234"/>
      <c r="AM422" s="234"/>
      <c r="AN422" s="234"/>
      <c r="AO422" s="234"/>
    </row>
    <row r="423" spans="1:41" x14ac:dyDescent="0.2">
      <c r="K423" s="1">
        <f>SUM(K57:K422)</f>
        <v>1082.6999999999996</v>
      </c>
      <c r="N423" s="1">
        <f>SUM(N57:N422)</f>
        <v>1033.6223</v>
      </c>
      <c r="AJ423" s="235"/>
      <c r="AK423" s="235"/>
      <c r="AL423" s="235"/>
      <c r="AM423" s="235"/>
      <c r="AN423" s="235"/>
      <c r="AO423" s="235"/>
    </row>
    <row r="424" spans="1:41" x14ac:dyDescent="0.2">
      <c r="AJ424" s="235"/>
      <c r="AK424" s="235"/>
      <c r="AL424" s="235"/>
      <c r="AM424" s="235"/>
      <c r="AN424" s="235"/>
      <c r="AO424" s="235"/>
    </row>
    <row r="425" spans="1:41" x14ac:dyDescent="0.2">
      <c r="AJ425" s="235"/>
      <c r="AK425" s="235"/>
      <c r="AL425" s="235"/>
      <c r="AM425" s="235"/>
      <c r="AN425" s="235"/>
      <c r="AO425" s="235"/>
    </row>
    <row r="426" spans="1:41" x14ac:dyDescent="0.2">
      <c r="AJ426" s="235"/>
      <c r="AK426" s="235"/>
      <c r="AL426" s="235"/>
      <c r="AM426" s="235"/>
      <c r="AN426" s="235"/>
      <c r="AO426" s="235"/>
    </row>
    <row r="427" spans="1:41" x14ac:dyDescent="0.2">
      <c r="AJ427" s="235"/>
      <c r="AK427" s="235"/>
      <c r="AL427" s="235"/>
      <c r="AM427" s="235"/>
      <c r="AN427" s="235"/>
      <c r="AO427" s="235"/>
    </row>
    <row r="428" spans="1:41" x14ac:dyDescent="0.2">
      <c r="AJ428" s="235"/>
      <c r="AK428" s="235"/>
      <c r="AL428" s="235"/>
      <c r="AM428" s="235"/>
      <c r="AN428" s="235"/>
      <c r="AO428" s="235"/>
    </row>
    <row r="429" spans="1:41" x14ac:dyDescent="0.2">
      <c r="AJ429" s="235"/>
      <c r="AK429" s="235"/>
      <c r="AL429" s="235"/>
      <c r="AM429" s="235"/>
      <c r="AN429" s="235"/>
      <c r="AO429" s="235"/>
    </row>
    <row r="430" spans="1:41" x14ac:dyDescent="0.2">
      <c r="AJ430" s="235"/>
      <c r="AK430" s="235"/>
      <c r="AL430" s="235"/>
      <c r="AM430" s="235"/>
      <c r="AN430" s="235"/>
      <c r="AO430" s="235"/>
    </row>
    <row r="431" spans="1:41" x14ac:dyDescent="0.2">
      <c r="AJ431" s="235"/>
      <c r="AK431" s="235"/>
      <c r="AL431" s="235"/>
      <c r="AM431" s="235"/>
      <c r="AN431" s="235"/>
      <c r="AO431" s="235"/>
    </row>
    <row r="432" spans="1:41" x14ac:dyDescent="0.2">
      <c r="AJ432" s="235"/>
      <c r="AK432" s="235"/>
      <c r="AL432" s="235"/>
      <c r="AM432" s="235"/>
      <c r="AN432" s="235"/>
      <c r="AO432" s="235"/>
    </row>
    <row r="433" spans="36:41" x14ac:dyDescent="0.2">
      <c r="AJ433" s="235"/>
      <c r="AK433" s="235"/>
      <c r="AL433" s="235"/>
      <c r="AM433" s="235"/>
      <c r="AN433" s="235"/>
      <c r="AO433" s="235"/>
    </row>
    <row r="434" spans="36:41" x14ac:dyDescent="0.2">
      <c r="AJ434" s="235"/>
      <c r="AK434" s="235"/>
      <c r="AL434" s="235"/>
      <c r="AM434" s="235"/>
      <c r="AN434" s="235"/>
      <c r="AO434" s="235"/>
    </row>
    <row r="435" spans="36:41" x14ac:dyDescent="0.2">
      <c r="AJ435" s="235"/>
      <c r="AK435" s="235"/>
      <c r="AL435" s="235"/>
      <c r="AM435" s="235"/>
      <c r="AN435" s="235"/>
      <c r="AO435" s="235"/>
    </row>
    <row r="436" spans="36:41" x14ac:dyDescent="0.2">
      <c r="AJ436" s="235"/>
      <c r="AK436" s="235"/>
      <c r="AL436" s="235"/>
      <c r="AM436" s="235"/>
      <c r="AN436" s="235"/>
      <c r="AO436" s="235"/>
    </row>
    <row r="437" spans="36:41" x14ac:dyDescent="0.2">
      <c r="AJ437" s="235"/>
      <c r="AK437" s="235"/>
      <c r="AL437" s="235"/>
      <c r="AM437" s="235"/>
      <c r="AN437" s="235"/>
      <c r="AO437" s="235"/>
    </row>
    <row r="438" spans="36:41" x14ac:dyDescent="0.2">
      <c r="AJ438" s="235"/>
      <c r="AK438" s="235"/>
      <c r="AL438" s="235"/>
      <c r="AM438" s="235"/>
      <c r="AN438" s="235"/>
      <c r="AO438" s="235"/>
    </row>
    <row r="439" spans="36:41" x14ac:dyDescent="0.2">
      <c r="AJ439" s="235"/>
      <c r="AK439" s="235"/>
      <c r="AL439" s="235"/>
      <c r="AM439" s="235"/>
      <c r="AN439" s="235"/>
      <c r="AO439" s="235"/>
    </row>
    <row r="440" spans="36:41" x14ac:dyDescent="0.2">
      <c r="AJ440" s="235"/>
      <c r="AK440" s="235"/>
      <c r="AL440" s="235"/>
      <c r="AM440" s="235"/>
      <c r="AN440" s="235"/>
      <c r="AO440" s="235"/>
    </row>
    <row r="441" spans="36:41" x14ac:dyDescent="0.2">
      <c r="AJ441" s="235"/>
      <c r="AK441" s="235"/>
      <c r="AL441" s="235"/>
      <c r="AM441" s="235"/>
      <c r="AN441" s="235"/>
      <c r="AO441" s="235"/>
    </row>
    <row r="442" spans="36:41" x14ac:dyDescent="0.2">
      <c r="AJ442" s="235"/>
      <c r="AK442" s="235"/>
      <c r="AL442" s="235"/>
      <c r="AM442" s="235"/>
      <c r="AN442" s="235"/>
      <c r="AO442" s="235"/>
    </row>
    <row r="443" spans="36:41" x14ac:dyDescent="0.2">
      <c r="AJ443" s="235"/>
      <c r="AK443" s="235"/>
      <c r="AL443" s="235"/>
      <c r="AM443" s="235"/>
      <c r="AN443" s="235"/>
      <c r="AO443" s="235"/>
    </row>
    <row r="444" spans="36:41" x14ac:dyDescent="0.2">
      <c r="AJ444" s="235"/>
      <c r="AK444" s="235"/>
      <c r="AL444" s="235"/>
      <c r="AM444" s="235"/>
      <c r="AN444" s="235"/>
      <c r="AO444" s="235"/>
    </row>
    <row r="445" spans="36:41" x14ac:dyDescent="0.2">
      <c r="AJ445" s="235"/>
      <c r="AK445" s="235"/>
      <c r="AL445" s="235"/>
      <c r="AM445" s="235"/>
      <c r="AN445" s="235"/>
      <c r="AO445" s="235"/>
    </row>
    <row r="446" spans="36:41" x14ac:dyDescent="0.2">
      <c r="AJ446" s="235"/>
      <c r="AK446" s="235"/>
      <c r="AL446" s="235"/>
      <c r="AM446" s="235"/>
      <c r="AN446" s="235"/>
      <c r="AO446" s="235"/>
    </row>
    <row r="447" spans="36:41" x14ac:dyDescent="0.2">
      <c r="AJ447" s="235"/>
      <c r="AK447" s="235"/>
      <c r="AL447" s="235"/>
      <c r="AM447" s="235"/>
      <c r="AN447" s="235"/>
      <c r="AO447" s="235"/>
    </row>
    <row r="448" spans="36:41" x14ac:dyDescent="0.2">
      <c r="AJ448" s="235"/>
      <c r="AK448" s="235"/>
      <c r="AL448" s="235"/>
      <c r="AM448" s="235"/>
      <c r="AN448" s="235"/>
      <c r="AO448" s="235"/>
    </row>
    <row r="449" spans="36:41" x14ac:dyDescent="0.2">
      <c r="AJ449" s="235"/>
      <c r="AK449" s="235"/>
      <c r="AL449" s="235"/>
      <c r="AM449" s="235"/>
      <c r="AN449" s="235"/>
      <c r="AO449" s="235"/>
    </row>
    <row r="450" spans="36:41" x14ac:dyDescent="0.2">
      <c r="AJ450" s="235"/>
      <c r="AK450" s="235"/>
      <c r="AL450" s="235"/>
      <c r="AM450" s="235"/>
      <c r="AN450" s="235"/>
      <c r="AO450" s="235"/>
    </row>
    <row r="451" spans="36:41" x14ac:dyDescent="0.2">
      <c r="AJ451" s="235"/>
      <c r="AK451" s="235"/>
      <c r="AL451" s="235"/>
      <c r="AM451" s="235"/>
      <c r="AN451" s="235"/>
      <c r="AO451" s="235"/>
    </row>
    <row r="452" spans="36:41" x14ac:dyDescent="0.2">
      <c r="AJ452" s="235"/>
      <c r="AK452" s="235"/>
      <c r="AL452" s="235"/>
      <c r="AM452" s="235"/>
      <c r="AN452" s="235"/>
      <c r="AO452" s="235"/>
    </row>
    <row r="453" spans="36:41" x14ac:dyDescent="0.2">
      <c r="AJ453" s="235"/>
      <c r="AK453" s="235"/>
      <c r="AL453" s="235"/>
      <c r="AM453" s="235"/>
      <c r="AN453" s="235"/>
      <c r="AO453" s="235"/>
    </row>
    <row r="454" spans="36:41" x14ac:dyDescent="0.2">
      <c r="AJ454" s="235"/>
      <c r="AK454" s="235"/>
      <c r="AL454" s="235"/>
      <c r="AM454" s="235"/>
      <c r="AN454" s="235"/>
      <c r="AO454" s="235"/>
    </row>
    <row r="455" spans="36:41" x14ac:dyDescent="0.2">
      <c r="AJ455" s="235"/>
      <c r="AK455" s="235"/>
      <c r="AL455" s="235"/>
      <c r="AM455" s="235"/>
      <c r="AN455" s="235"/>
      <c r="AO455" s="235"/>
    </row>
    <row r="456" spans="36:41" x14ac:dyDescent="0.2">
      <c r="AJ456" s="235"/>
      <c r="AK456" s="235"/>
      <c r="AL456" s="235"/>
      <c r="AM456" s="235"/>
      <c r="AN456" s="235"/>
      <c r="AO456" s="235"/>
    </row>
    <row r="457" spans="36:41" x14ac:dyDescent="0.2">
      <c r="AJ457" s="235"/>
      <c r="AK457" s="235"/>
      <c r="AL457" s="235"/>
      <c r="AM457" s="235"/>
      <c r="AN457" s="235"/>
      <c r="AO457" s="235"/>
    </row>
    <row r="458" spans="36:41" x14ac:dyDescent="0.2">
      <c r="AJ458" s="235"/>
      <c r="AK458" s="235"/>
      <c r="AL458" s="235"/>
      <c r="AM458" s="235"/>
      <c r="AN458" s="235"/>
      <c r="AO458" s="235"/>
    </row>
    <row r="459" spans="36:41" x14ac:dyDescent="0.2">
      <c r="AJ459" s="235"/>
      <c r="AK459" s="235"/>
      <c r="AL459" s="235"/>
      <c r="AM459" s="235"/>
      <c r="AN459" s="235"/>
      <c r="AO459" s="235"/>
    </row>
    <row r="460" spans="36:41" x14ac:dyDescent="0.2">
      <c r="AJ460" s="235"/>
      <c r="AK460" s="235"/>
      <c r="AL460" s="235"/>
      <c r="AM460" s="235"/>
      <c r="AN460" s="235"/>
      <c r="AO460" s="235"/>
    </row>
    <row r="461" spans="36:41" x14ac:dyDescent="0.2">
      <c r="AJ461" s="235"/>
      <c r="AK461" s="235"/>
      <c r="AL461" s="235"/>
      <c r="AM461" s="235"/>
      <c r="AN461" s="235"/>
      <c r="AO461" s="235"/>
    </row>
    <row r="462" spans="36:41" x14ac:dyDescent="0.2">
      <c r="AJ462" s="235"/>
      <c r="AK462" s="235"/>
      <c r="AL462" s="235"/>
      <c r="AM462" s="235"/>
      <c r="AN462" s="235"/>
      <c r="AO462" s="235"/>
    </row>
    <row r="463" spans="36:41" x14ac:dyDescent="0.2">
      <c r="AJ463" s="235"/>
      <c r="AK463" s="235"/>
      <c r="AL463" s="235"/>
      <c r="AM463" s="235"/>
      <c r="AN463" s="235"/>
      <c r="AO463" s="235"/>
    </row>
    <row r="464" spans="36:41" x14ac:dyDescent="0.2">
      <c r="AJ464" s="235"/>
      <c r="AK464" s="235"/>
      <c r="AL464" s="235"/>
      <c r="AM464" s="235"/>
      <c r="AN464" s="235"/>
      <c r="AO464" s="235"/>
    </row>
    <row r="465" spans="36:41" x14ac:dyDescent="0.2">
      <c r="AJ465" s="235"/>
      <c r="AK465" s="235"/>
      <c r="AL465" s="235"/>
      <c r="AM465" s="235"/>
      <c r="AN465" s="235"/>
      <c r="AO465" s="235"/>
    </row>
    <row r="466" spans="36:41" x14ac:dyDescent="0.2">
      <c r="AJ466" s="235"/>
      <c r="AK466" s="235"/>
      <c r="AL466" s="235"/>
      <c r="AM466" s="235"/>
      <c r="AN466" s="235"/>
      <c r="AO466" s="235"/>
    </row>
    <row r="467" spans="36:41" x14ac:dyDescent="0.2">
      <c r="AJ467" s="235"/>
      <c r="AK467" s="235"/>
      <c r="AL467" s="235"/>
      <c r="AM467" s="235"/>
      <c r="AN467" s="235"/>
      <c r="AO467" s="235"/>
    </row>
    <row r="468" spans="36:41" x14ac:dyDescent="0.2">
      <c r="AJ468" s="235"/>
      <c r="AK468" s="235"/>
      <c r="AL468" s="235"/>
      <c r="AM468" s="235"/>
      <c r="AN468" s="235"/>
      <c r="AO468" s="235"/>
    </row>
    <row r="469" spans="36:41" x14ac:dyDescent="0.2">
      <c r="AJ469" s="235"/>
      <c r="AK469" s="235"/>
      <c r="AL469" s="235"/>
      <c r="AM469" s="235"/>
      <c r="AN469" s="235"/>
      <c r="AO469" s="235"/>
    </row>
    <row r="470" spans="36:41" x14ac:dyDescent="0.2">
      <c r="AJ470" s="235"/>
      <c r="AK470" s="235"/>
      <c r="AL470" s="235"/>
      <c r="AM470" s="235"/>
      <c r="AN470" s="235"/>
      <c r="AO470" s="235"/>
    </row>
    <row r="471" spans="36:41" x14ac:dyDescent="0.2">
      <c r="AJ471" s="235"/>
      <c r="AK471" s="235"/>
      <c r="AL471" s="235"/>
      <c r="AM471" s="235"/>
      <c r="AN471" s="235"/>
      <c r="AO471" s="235"/>
    </row>
    <row r="472" spans="36:41" x14ac:dyDescent="0.2">
      <c r="AJ472" s="235"/>
      <c r="AK472" s="235"/>
      <c r="AL472" s="235"/>
      <c r="AM472" s="235"/>
      <c r="AN472" s="235"/>
      <c r="AO472" s="235"/>
    </row>
    <row r="473" spans="36:41" x14ac:dyDescent="0.2">
      <c r="AJ473" s="235"/>
      <c r="AK473" s="235"/>
      <c r="AL473" s="235"/>
      <c r="AM473" s="235"/>
      <c r="AN473" s="235"/>
      <c r="AO473" s="235"/>
    </row>
    <row r="474" spans="36:41" x14ac:dyDescent="0.2">
      <c r="AJ474" s="235"/>
      <c r="AK474" s="235"/>
      <c r="AL474" s="235"/>
      <c r="AM474" s="235"/>
      <c r="AN474" s="235"/>
      <c r="AO474" s="235"/>
    </row>
    <row r="475" spans="36:41" x14ac:dyDescent="0.2">
      <c r="AJ475" s="235"/>
      <c r="AK475" s="235"/>
      <c r="AL475" s="235"/>
      <c r="AM475" s="235"/>
      <c r="AN475" s="235"/>
      <c r="AO475" s="235"/>
    </row>
    <row r="476" spans="36:41" x14ac:dyDescent="0.2">
      <c r="AJ476" s="235"/>
      <c r="AK476" s="235"/>
      <c r="AL476" s="235"/>
      <c r="AM476" s="235"/>
      <c r="AN476" s="235"/>
      <c r="AO476" s="235"/>
    </row>
    <row r="477" spans="36:41" x14ac:dyDescent="0.2">
      <c r="AJ477" s="235"/>
      <c r="AK477" s="235"/>
      <c r="AL477" s="235"/>
      <c r="AM477" s="235"/>
      <c r="AN477" s="235"/>
      <c r="AO477" s="235"/>
    </row>
    <row r="478" spans="36:41" x14ac:dyDescent="0.2">
      <c r="AJ478" s="235"/>
      <c r="AK478" s="235"/>
      <c r="AL478" s="235"/>
      <c r="AM478" s="235"/>
      <c r="AN478" s="235"/>
      <c r="AO478" s="235"/>
    </row>
    <row r="479" spans="36:41" x14ac:dyDescent="0.2">
      <c r="AJ479" s="235"/>
      <c r="AK479" s="235"/>
      <c r="AL479" s="235"/>
      <c r="AM479" s="235"/>
      <c r="AN479" s="235"/>
      <c r="AO479" s="235"/>
    </row>
    <row r="480" spans="36:41" x14ac:dyDescent="0.2">
      <c r="AJ480" s="235"/>
      <c r="AK480" s="235"/>
      <c r="AL480" s="235"/>
      <c r="AM480" s="235"/>
      <c r="AN480" s="235"/>
      <c r="AO480" s="235"/>
    </row>
    <row r="481" spans="36:41" x14ac:dyDescent="0.2">
      <c r="AJ481" s="235"/>
      <c r="AK481" s="235"/>
      <c r="AL481" s="235"/>
      <c r="AM481" s="235"/>
      <c r="AN481" s="235"/>
      <c r="AO481" s="235"/>
    </row>
    <row r="482" spans="36:41" x14ac:dyDescent="0.2">
      <c r="AJ482" s="235"/>
      <c r="AK482" s="235"/>
      <c r="AL482" s="235"/>
      <c r="AM482" s="235"/>
      <c r="AN482" s="235"/>
      <c r="AO482" s="235"/>
    </row>
    <row r="483" spans="36:41" x14ac:dyDescent="0.2">
      <c r="AJ483" s="235"/>
      <c r="AK483" s="235"/>
      <c r="AL483" s="235"/>
      <c r="AM483" s="235"/>
      <c r="AN483" s="235"/>
      <c r="AO483" s="235"/>
    </row>
    <row r="484" spans="36:41" x14ac:dyDescent="0.2">
      <c r="AJ484" s="235"/>
      <c r="AK484" s="235"/>
      <c r="AL484" s="235"/>
      <c r="AM484" s="235"/>
      <c r="AN484" s="235"/>
      <c r="AO484" s="235"/>
    </row>
    <row r="485" spans="36:41" x14ac:dyDescent="0.2">
      <c r="AJ485" s="235"/>
      <c r="AK485" s="235"/>
      <c r="AL485" s="235"/>
      <c r="AM485" s="235"/>
      <c r="AN485" s="235"/>
      <c r="AO485" s="235"/>
    </row>
    <row r="486" spans="36:41" x14ac:dyDescent="0.2">
      <c r="AJ486" s="235"/>
      <c r="AK486" s="235"/>
      <c r="AL486" s="235"/>
      <c r="AM486" s="235"/>
      <c r="AN486" s="235"/>
      <c r="AO486" s="235"/>
    </row>
    <row r="487" spans="36:41" x14ac:dyDescent="0.2">
      <c r="AJ487" s="235"/>
      <c r="AK487" s="235"/>
      <c r="AL487" s="235"/>
      <c r="AM487" s="235"/>
      <c r="AN487" s="235"/>
      <c r="AO487" s="235"/>
    </row>
    <row r="488" spans="36:41" x14ac:dyDescent="0.2">
      <c r="AJ488" s="235"/>
      <c r="AK488" s="235"/>
      <c r="AL488" s="235"/>
      <c r="AM488" s="235"/>
      <c r="AN488" s="235"/>
      <c r="AO488" s="235"/>
    </row>
    <row r="489" spans="36:41" x14ac:dyDescent="0.2">
      <c r="AJ489" s="235"/>
      <c r="AK489" s="235"/>
      <c r="AL489" s="235"/>
      <c r="AM489" s="235"/>
      <c r="AN489" s="235"/>
      <c r="AO489" s="235"/>
    </row>
    <row r="490" spans="36:41" x14ac:dyDescent="0.2">
      <c r="AJ490" s="235"/>
      <c r="AK490" s="235"/>
      <c r="AL490" s="235"/>
      <c r="AM490" s="235"/>
      <c r="AN490" s="235"/>
      <c r="AO490" s="235"/>
    </row>
    <row r="491" spans="36:41" x14ac:dyDescent="0.2">
      <c r="AJ491" s="235"/>
      <c r="AK491" s="235"/>
      <c r="AL491" s="235"/>
      <c r="AM491" s="235"/>
      <c r="AN491" s="235"/>
      <c r="AO491" s="235"/>
    </row>
    <row r="492" spans="36:41" x14ac:dyDescent="0.2">
      <c r="AJ492" s="235"/>
      <c r="AK492" s="235"/>
      <c r="AL492" s="235"/>
      <c r="AM492" s="235"/>
      <c r="AN492" s="235"/>
      <c r="AO492" s="235"/>
    </row>
    <row r="493" spans="36:41" x14ac:dyDescent="0.2">
      <c r="AJ493" s="235"/>
      <c r="AK493" s="235"/>
      <c r="AL493" s="235"/>
      <c r="AM493" s="235"/>
      <c r="AN493" s="235"/>
      <c r="AO493" s="235"/>
    </row>
    <row r="494" spans="36:41" x14ac:dyDescent="0.2">
      <c r="AJ494" s="235"/>
      <c r="AK494" s="235"/>
      <c r="AL494" s="235"/>
      <c r="AM494" s="235"/>
      <c r="AN494" s="235"/>
      <c r="AO494" s="235"/>
    </row>
    <row r="495" spans="36:41" x14ac:dyDescent="0.2">
      <c r="AJ495" s="235"/>
      <c r="AK495" s="235"/>
      <c r="AL495" s="235"/>
      <c r="AM495" s="235"/>
      <c r="AN495" s="235"/>
      <c r="AO495" s="235"/>
    </row>
    <row r="496" spans="36:41" x14ac:dyDescent="0.2">
      <c r="AJ496" s="235"/>
      <c r="AK496" s="235"/>
      <c r="AL496" s="235"/>
      <c r="AM496" s="235"/>
      <c r="AN496" s="235"/>
      <c r="AO496" s="235"/>
    </row>
    <row r="497" spans="36:41" x14ac:dyDescent="0.2">
      <c r="AJ497" s="235"/>
      <c r="AK497" s="235"/>
      <c r="AL497" s="235"/>
      <c r="AM497" s="235"/>
      <c r="AN497" s="235"/>
      <c r="AO497" s="235"/>
    </row>
    <row r="498" spans="36:41" x14ac:dyDescent="0.2">
      <c r="AJ498" s="235"/>
      <c r="AK498" s="235"/>
      <c r="AL498" s="235"/>
      <c r="AM498" s="235"/>
      <c r="AN498" s="235"/>
      <c r="AO498" s="235"/>
    </row>
    <row r="499" spans="36:41" x14ac:dyDescent="0.2">
      <c r="AJ499" s="235"/>
      <c r="AK499" s="235"/>
      <c r="AL499" s="235"/>
      <c r="AM499" s="235"/>
      <c r="AN499" s="235"/>
      <c r="AO499" s="235"/>
    </row>
    <row r="500" spans="36:41" x14ac:dyDescent="0.2">
      <c r="AJ500" s="235"/>
      <c r="AK500" s="235"/>
      <c r="AL500" s="235"/>
      <c r="AM500" s="235"/>
      <c r="AN500" s="235"/>
      <c r="AO500" s="235"/>
    </row>
    <row r="501" spans="36:41" x14ac:dyDescent="0.2">
      <c r="AJ501" s="235"/>
      <c r="AK501" s="235"/>
      <c r="AL501" s="235"/>
      <c r="AM501" s="235"/>
      <c r="AN501" s="235"/>
      <c r="AO501" s="235"/>
    </row>
    <row r="502" spans="36:41" x14ac:dyDescent="0.2">
      <c r="AJ502" s="235"/>
      <c r="AK502" s="235"/>
      <c r="AL502" s="235"/>
      <c r="AM502" s="235"/>
      <c r="AN502" s="235"/>
      <c r="AO502" s="235"/>
    </row>
    <row r="503" spans="36:41" x14ac:dyDescent="0.2">
      <c r="AJ503" s="235"/>
      <c r="AK503" s="235"/>
      <c r="AL503" s="235"/>
      <c r="AM503" s="235"/>
      <c r="AN503" s="235"/>
      <c r="AO503" s="235"/>
    </row>
    <row r="504" spans="36:41" x14ac:dyDescent="0.2">
      <c r="AJ504" s="235"/>
      <c r="AK504" s="235"/>
      <c r="AL504" s="235"/>
      <c r="AM504" s="235"/>
      <c r="AN504" s="235"/>
      <c r="AO504" s="235"/>
    </row>
    <row r="505" spans="36:41" x14ac:dyDescent="0.2">
      <c r="AJ505" s="235"/>
      <c r="AK505" s="235"/>
      <c r="AL505" s="235"/>
      <c r="AM505" s="235"/>
      <c r="AN505" s="235"/>
      <c r="AO505" s="235"/>
    </row>
    <row r="506" spans="36:41" x14ac:dyDescent="0.2">
      <c r="AJ506" s="235"/>
      <c r="AK506" s="235"/>
      <c r="AL506" s="235"/>
      <c r="AM506" s="235"/>
      <c r="AN506" s="235"/>
      <c r="AO506" s="235"/>
    </row>
    <row r="507" spans="36:41" x14ac:dyDescent="0.2">
      <c r="AJ507" s="235"/>
      <c r="AK507" s="235"/>
      <c r="AL507" s="235"/>
      <c r="AM507" s="235"/>
      <c r="AN507" s="235"/>
      <c r="AO507" s="235"/>
    </row>
    <row r="508" spans="36:41" x14ac:dyDescent="0.2">
      <c r="AJ508" s="235"/>
      <c r="AK508" s="235"/>
      <c r="AL508" s="235"/>
      <c r="AM508" s="235"/>
      <c r="AN508" s="235"/>
      <c r="AO508" s="235"/>
    </row>
    <row r="509" spans="36:41" x14ac:dyDescent="0.2">
      <c r="AJ509" s="235"/>
      <c r="AK509" s="235"/>
      <c r="AL509" s="235"/>
      <c r="AM509" s="235"/>
      <c r="AN509" s="235"/>
      <c r="AO509" s="235"/>
    </row>
    <row r="510" spans="36:41" x14ac:dyDescent="0.2">
      <c r="AJ510" s="235"/>
      <c r="AK510" s="235"/>
      <c r="AL510" s="235"/>
      <c r="AM510" s="235"/>
      <c r="AN510" s="235"/>
      <c r="AO510" s="235"/>
    </row>
    <row r="511" spans="36:41" x14ac:dyDescent="0.2">
      <c r="AJ511" s="235"/>
      <c r="AK511" s="235"/>
      <c r="AL511" s="235"/>
      <c r="AM511" s="235"/>
      <c r="AN511" s="235"/>
      <c r="AO511" s="235"/>
    </row>
    <row r="512" spans="36:41" x14ac:dyDescent="0.2">
      <c r="AJ512" s="235"/>
      <c r="AK512" s="235"/>
      <c r="AL512" s="235"/>
      <c r="AM512" s="235"/>
      <c r="AN512" s="235"/>
      <c r="AO512" s="235"/>
    </row>
    <row r="513" spans="36:41" x14ac:dyDescent="0.2">
      <c r="AJ513" s="235"/>
      <c r="AK513" s="235"/>
      <c r="AL513" s="235"/>
      <c r="AM513" s="235"/>
      <c r="AN513" s="235"/>
      <c r="AO513" s="235"/>
    </row>
    <row r="514" spans="36:41" x14ac:dyDescent="0.2">
      <c r="AJ514" s="235"/>
      <c r="AK514" s="235"/>
      <c r="AL514" s="235"/>
      <c r="AM514" s="235"/>
      <c r="AN514" s="235"/>
      <c r="AO514" s="235"/>
    </row>
    <row r="515" spans="36:41" x14ac:dyDescent="0.2">
      <c r="AJ515" s="235"/>
      <c r="AK515" s="235"/>
      <c r="AL515" s="235"/>
      <c r="AM515" s="235"/>
      <c r="AN515" s="235"/>
      <c r="AO515" s="235"/>
    </row>
    <row r="516" spans="36:41" x14ac:dyDescent="0.2">
      <c r="AJ516" s="235"/>
      <c r="AK516" s="235"/>
      <c r="AL516" s="235"/>
      <c r="AM516" s="235"/>
      <c r="AN516" s="235"/>
      <c r="AO516" s="235"/>
    </row>
    <row r="517" spans="36:41" x14ac:dyDescent="0.2">
      <c r="AJ517" s="235"/>
      <c r="AK517" s="235"/>
      <c r="AL517" s="235"/>
      <c r="AM517" s="235"/>
      <c r="AN517" s="235"/>
      <c r="AO517" s="235"/>
    </row>
    <row r="518" spans="36:41" x14ac:dyDescent="0.2">
      <c r="AJ518" s="235"/>
      <c r="AK518" s="235"/>
      <c r="AL518" s="235"/>
      <c r="AM518" s="235"/>
      <c r="AN518" s="235"/>
      <c r="AO518" s="235"/>
    </row>
    <row r="519" spans="36:41" x14ac:dyDescent="0.2">
      <c r="AJ519" s="235"/>
      <c r="AK519" s="235"/>
      <c r="AL519" s="235"/>
      <c r="AM519" s="235"/>
      <c r="AN519" s="235"/>
      <c r="AO519" s="235"/>
    </row>
    <row r="520" spans="36:41" x14ac:dyDescent="0.2">
      <c r="AJ520" s="235"/>
      <c r="AK520" s="235"/>
      <c r="AL520" s="235"/>
      <c r="AM520" s="235"/>
      <c r="AN520" s="235"/>
      <c r="AO520" s="235"/>
    </row>
    <row r="521" spans="36:41" x14ac:dyDescent="0.2">
      <c r="AJ521" s="235"/>
      <c r="AK521" s="235"/>
      <c r="AL521" s="235"/>
      <c r="AM521" s="235"/>
      <c r="AN521" s="235"/>
      <c r="AO521" s="235"/>
    </row>
    <row r="522" spans="36:41" x14ac:dyDescent="0.2">
      <c r="AJ522" s="235"/>
      <c r="AK522" s="235"/>
      <c r="AL522" s="235"/>
      <c r="AM522" s="235"/>
      <c r="AN522" s="235"/>
      <c r="AO522" s="235"/>
    </row>
    <row r="523" spans="36:41" x14ac:dyDescent="0.2">
      <c r="AJ523" s="235"/>
      <c r="AK523" s="235"/>
      <c r="AL523" s="235"/>
      <c r="AM523" s="235"/>
      <c r="AN523" s="235"/>
      <c r="AO523" s="235"/>
    </row>
    <row r="524" spans="36:41" x14ac:dyDescent="0.2">
      <c r="AJ524" s="235"/>
      <c r="AK524" s="235"/>
      <c r="AL524" s="235"/>
      <c r="AM524" s="235"/>
      <c r="AN524" s="235"/>
      <c r="AO524" s="235"/>
    </row>
    <row r="525" spans="36:41" x14ac:dyDescent="0.2">
      <c r="AJ525" s="235"/>
      <c r="AK525" s="235"/>
      <c r="AL525" s="235"/>
      <c r="AM525" s="235"/>
      <c r="AN525" s="235"/>
      <c r="AO525" s="235"/>
    </row>
    <row r="526" spans="36:41" x14ac:dyDescent="0.2">
      <c r="AJ526" s="235"/>
      <c r="AK526" s="235"/>
      <c r="AL526" s="235"/>
      <c r="AM526" s="235"/>
      <c r="AN526" s="235"/>
      <c r="AO526" s="235"/>
    </row>
    <row r="527" spans="36:41" x14ac:dyDescent="0.2">
      <c r="AJ527" s="235"/>
      <c r="AK527" s="235"/>
      <c r="AL527" s="235"/>
      <c r="AM527" s="235"/>
      <c r="AN527" s="235"/>
      <c r="AO527" s="235"/>
    </row>
    <row r="528" spans="36:41" x14ac:dyDescent="0.2">
      <c r="AJ528" s="235"/>
      <c r="AK528" s="235"/>
      <c r="AL528" s="235"/>
      <c r="AM528" s="235"/>
      <c r="AN528" s="235"/>
      <c r="AO528" s="235"/>
    </row>
    <row r="529" spans="36:41" x14ac:dyDescent="0.2">
      <c r="AJ529" s="235"/>
      <c r="AK529" s="235"/>
      <c r="AL529" s="235"/>
      <c r="AM529" s="235"/>
      <c r="AN529" s="235"/>
      <c r="AO529" s="235"/>
    </row>
    <row r="530" spans="36:41" x14ac:dyDescent="0.2">
      <c r="AJ530" s="235"/>
      <c r="AK530" s="235"/>
      <c r="AL530" s="235"/>
      <c r="AM530" s="235"/>
      <c r="AN530" s="235"/>
      <c r="AO530" s="235"/>
    </row>
    <row r="531" spans="36:41" x14ac:dyDescent="0.2">
      <c r="AJ531" s="235"/>
      <c r="AK531" s="235"/>
      <c r="AL531" s="235"/>
      <c r="AM531" s="235"/>
      <c r="AN531" s="235"/>
      <c r="AO531" s="235"/>
    </row>
    <row r="532" spans="36:41" x14ac:dyDescent="0.2">
      <c r="AJ532" s="235"/>
      <c r="AK532" s="235"/>
      <c r="AL532" s="235"/>
      <c r="AM532" s="235"/>
      <c r="AN532" s="235"/>
      <c r="AO532" s="235"/>
    </row>
    <row r="533" spans="36:41" x14ac:dyDescent="0.2">
      <c r="AJ533" s="235"/>
      <c r="AK533" s="235"/>
      <c r="AL533" s="235"/>
      <c r="AM533" s="235"/>
      <c r="AN533" s="235"/>
      <c r="AO533" s="235"/>
    </row>
    <row r="534" spans="36:41" x14ac:dyDescent="0.2">
      <c r="AJ534" s="235"/>
      <c r="AK534" s="235"/>
      <c r="AL534" s="235"/>
      <c r="AM534" s="235"/>
      <c r="AN534" s="235"/>
      <c r="AO534" s="235"/>
    </row>
    <row r="535" spans="36:41" x14ac:dyDescent="0.2">
      <c r="AJ535" s="235"/>
      <c r="AK535" s="235"/>
      <c r="AL535" s="235"/>
      <c r="AM535" s="235"/>
      <c r="AN535" s="235"/>
      <c r="AO535" s="235"/>
    </row>
    <row r="536" spans="36:41" x14ac:dyDescent="0.2">
      <c r="AJ536" s="235"/>
      <c r="AK536" s="235"/>
      <c r="AL536" s="235"/>
      <c r="AM536" s="235"/>
      <c r="AN536" s="235"/>
      <c r="AO536" s="235"/>
    </row>
    <row r="537" spans="36:41" x14ac:dyDescent="0.2">
      <c r="AJ537" s="235"/>
      <c r="AK537" s="235"/>
      <c r="AL537" s="235"/>
      <c r="AM537" s="235"/>
      <c r="AN537" s="235"/>
      <c r="AO537" s="235"/>
    </row>
    <row r="538" spans="36:41" x14ac:dyDescent="0.2">
      <c r="AJ538" s="235"/>
      <c r="AK538" s="235"/>
      <c r="AL538" s="235"/>
      <c r="AM538" s="235"/>
      <c r="AN538" s="235"/>
      <c r="AO538" s="235"/>
    </row>
    <row r="539" spans="36:41" x14ac:dyDescent="0.2">
      <c r="AJ539" s="235"/>
      <c r="AK539" s="235"/>
      <c r="AL539" s="235"/>
      <c r="AM539" s="235"/>
      <c r="AN539" s="235"/>
      <c r="AO539" s="235"/>
    </row>
    <row r="540" spans="36:41" x14ac:dyDescent="0.2">
      <c r="AJ540" s="235"/>
      <c r="AK540" s="235"/>
      <c r="AL540" s="235"/>
      <c r="AM540" s="235"/>
      <c r="AN540" s="235"/>
      <c r="AO540" s="235"/>
    </row>
    <row r="541" spans="36:41" x14ac:dyDescent="0.2">
      <c r="AJ541" s="235"/>
      <c r="AK541" s="235"/>
      <c r="AL541" s="235"/>
      <c r="AM541" s="235"/>
      <c r="AN541" s="235"/>
      <c r="AO541" s="235"/>
    </row>
    <row r="542" spans="36:41" x14ac:dyDescent="0.2">
      <c r="AJ542" s="235"/>
      <c r="AK542" s="235"/>
      <c r="AL542" s="235"/>
      <c r="AM542" s="235"/>
      <c r="AN542" s="235"/>
      <c r="AO542" s="235"/>
    </row>
    <row r="543" spans="36:41" x14ac:dyDescent="0.2">
      <c r="AJ543" s="235"/>
      <c r="AK543" s="235"/>
      <c r="AL543" s="235"/>
      <c r="AM543" s="235"/>
      <c r="AN543" s="235"/>
      <c r="AO543" s="235"/>
    </row>
    <row r="544" spans="36:41" x14ac:dyDescent="0.2">
      <c r="AJ544" s="235"/>
      <c r="AK544" s="235"/>
      <c r="AL544" s="235"/>
      <c r="AM544" s="235"/>
      <c r="AN544" s="235"/>
      <c r="AO544" s="235"/>
    </row>
    <row r="545" spans="36:41" x14ac:dyDescent="0.2">
      <c r="AJ545" s="235"/>
      <c r="AK545" s="235"/>
      <c r="AL545" s="235"/>
      <c r="AM545" s="235"/>
      <c r="AN545" s="235"/>
      <c r="AO545" s="235"/>
    </row>
    <row r="546" spans="36:41" x14ac:dyDescent="0.2">
      <c r="AJ546" s="235"/>
      <c r="AK546" s="235"/>
      <c r="AL546" s="235"/>
      <c r="AM546" s="235"/>
      <c r="AN546" s="235"/>
      <c r="AO546" s="235"/>
    </row>
    <row r="547" spans="36:41" x14ac:dyDescent="0.2">
      <c r="AJ547" s="235"/>
      <c r="AK547" s="235"/>
      <c r="AL547" s="235"/>
      <c r="AM547" s="235"/>
      <c r="AN547" s="235"/>
      <c r="AO547" s="235"/>
    </row>
    <row r="548" spans="36:41" x14ac:dyDescent="0.2">
      <c r="AJ548" s="235"/>
      <c r="AK548" s="235"/>
      <c r="AL548" s="235"/>
      <c r="AM548" s="235"/>
      <c r="AN548" s="235"/>
      <c r="AO548" s="235"/>
    </row>
    <row r="549" spans="36:41" x14ac:dyDescent="0.2">
      <c r="AJ549" s="235"/>
      <c r="AK549" s="235"/>
      <c r="AL549" s="235"/>
      <c r="AM549" s="235"/>
      <c r="AN549" s="235"/>
      <c r="AO549" s="235"/>
    </row>
    <row r="550" spans="36:41" x14ac:dyDescent="0.2">
      <c r="AJ550" s="235"/>
      <c r="AK550" s="235"/>
      <c r="AL550" s="235"/>
      <c r="AM550" s="235"/>
      <c r="AN550" s="235"/>
      <c r="AO550" s="235"/>
    </row>
    <row r="551" spans="36:41" x14ac:dyDescent="0.2">
      <c r="AJ551" s="235"/>
      <c r="AK551" s="235"/>
      <c r="AL551" s="235"/>
      <c r="AM551" s="235"/>
      <c r="AN551" s="235"/>
      <c r="AO551" s="235"/>
    </row>
    <row r="552" spans="36:41" x14ac:dyDescent="0.2">
      <c r="AJ552" s="235"/>
      <c r="AK552" s="235"/>
      <c r="AL552" s="235"/>
      <c r="AM552" s="235"/>
      <c r="AN552" s="235"/>
      <c r="AO552" s="235"/>
    </row>
    <row r="553" spans="36:41" x14ac:dyDescent="0.2">
      <c r="AJ553" s="235"/>
      <c r="AK553" s="235"/>
      <c r="AL553" s="235"/>
      <c r="AM553" s="235"/>
      <c r="AN553" s="235"/>
      <c r="AO553" s="235"/>
    </row>
    <row r="554" spans="36:41" x14ac:dyDescent="0.2">
      <c r="AJ554" s="235"/>
      <c r="AK554" s="235"/>
      <c r="AL554" s="235"/>
      <c r="AM554" s="235"/>
      <c r="AN554" s="235"/>
      <c r="AO554" s="235"/>
    </row>
    <row r="555" spans="36:41" x14ac:dyDescent="0.2">
      <c r="AJ555" s="235"/>
      <c r="AK555" s="235"/>
      <c r="AL555" s="235"/>
      <c r="AM555" s="235"/>
      <c r="AN555" s="235"/>
      <c r="AO555" s="235"/>
    </row>
    <row r="556" spans="36:41" x14ac:dyDescent="0.2">
      <c r="AJ556" s="235"/>
      <c r="AK556" s="235"/>
      <c r="AL556" s="235"/>
      <c r="AM556" s="235"/>
      <c r="AN556" s="235"/>
      <c r="AO556" s="235"/>
    </row>
    <row r="557" spans="36:41" x14ac:dyDescent="0.2">
      <c r="AJ557" s="235"/>
      <c r="AK557" s="235"/>
      <c r="AL557" s="235"/>
      <c r="AM557" s="235"/>
      <c r="AN557" s="235"/>
      <c r="AO557" s="235"/>
    </row>
    <row r="558" spans="36:41" x14ac:dyDescent="0.2">
      <c r="AJ558" s="235"/>
      <c r="AK558" s="235"/>
      <c r="AL558" s="235"/>
      <c r="AM558" s="235"/>
      <c r="AN558" s="235"/>
      <c r="AO558" s="235"/>
    </row>
    <row r="559" spans="36:41" x14ac:dyDescent="0.2">
      <c r="AJ559" s="235"/>
      <c r="AK559" s="235"/>
      <c r="AL559" s="235"/>
      <c r="AM559" s="235"/>
      <c r="AN559" s="235"/>
      <c r="AO559" s="235"/>
    </row>
    <row r="560" spans="36:41" x14ac:dyDescent="0.2">
      <c r="AJ560" s="235"/>
      <c r="AK560" s="235"/>
      <c r="AL560" s="235"/>
      <c r="AM560" s="235"/>
      <c r="AN560" s="235"/>
      <c r="AO560" s="235"/>
    </row>
    <row r="561" spans="36:41" x14ac:dyDescent="0.2">
      <c r="AJ561" s="235"/>
      <c r="AK561" s="235"/>
      <c r="AL561" s="235"/>
      <c r="AM561" s="235"/>
      <c r="AN561" s="235"/>
      <c r="AO561" s="235"/>
    </row>
    <row r="562" spans="36:41" x14ac:dyDescent="0.2">
      <c r="AJ562" s="235"/>
      <c r="AK562" s="235"/>
      <c r="AL562" s="235"/>
      <c r="AM562" s="235"/>
      <c r="AN562" s="235"/>
      <c r="AO562" s="235"/>
    </row>
    <row r="563" spans="36:41" x14ac:dyDescent="0.2">
      <c r="AJ563" s="235"/>
      <c r="AK563" s="235"/>
      <c r="AL563" s="235"/>
      <c r="AM563" s="235"/>
      <c r="AN563" s="235"/>
      <c r="AO563" s="235"/>
    </row>
    <row r="564" spans="36:41" x14ac:dyDescent="0.2">
      <c r="AJ564" s="235"/>
      <c r="AK564" s="235"/>
      <c r="AL564" s="235"/>
      <c r="AM564" s="235"/>
      <c r="AN564" s="235"/>
      <c r="AO564" s="235"/>
    </row>
    <row r="565" spans="36:41" x14ac:dyDescent="0.2">
      <c r="AJ565" s="235"/>
      <c r="AK565" s="235"/>
      <c r="AL565" s="235"/>
      <c r="AM565" s="235"/>
      <c r="AN565" s="235"/>
      <c r="AO565" s="235"/>
    </row>
    <row r="566" spans="36:41" x14ac:dyDescent="0.2">
      <c r="AJ566" s="235"/>
      <c r="AK566" s="235"/>
      <c r="AL566" s="235"/>
      <c r="AM566" s="235"/>
      <c r="AN566" s="235"/>
      <c r="AO566" s="235"/>
    </row>
    <row r="567" spans="36:41" x14ac:dyDescent="0.2">
      <c r="AJ567" s="235"/>
      <c r="AK567" s="235"/>
      <c r="AL567" s="235"/>
      <c r="AM567" s="235"/>
      <c r="AN567" s="235"/>
      <c r="AO567" s="235"/>
    </row>
    <row r="568" spans="36:41" x14ac:dyDescent="0.2">
      <c r="AJ568" s="235"/>
      <c r="AK568" s="235"/>
      <c r="AL568" s="235"/>
      <c r="AM568" s="235"/>
      <c r="AN568" s="235"/>
      <c r="AO568" s="235"/>
    </row>
    <row r="569" spans="36:41" x14ac:dyDescent="0.2">
      <c r="AJ569" s="235"/>
      <c r="AK569" s="235"/>
      <c r="AL569" s="235"/>
      <c r="AM569" s="235"/>
      <c r="AN569" s="235"/>
      <c r="AO569" s="235"/>
    </row>
    <row r="570" spans="36:41" x14ac:dyDescent="0.2">
      <c r="AJ570" s="235"/>
      <c r="AK570" s="235"/>
      <c r="AL570" s="235"/>
      <c r="AM570" s="235"/>
      <c r="AN570" s="235"/>
      <c r="AO570" s="235"/>
    </row>
    <row r="571" spans="36:41" x14ac:dyDescent="0.2">
      <c r="AJ571" s="235"/>
      <c r="AK571" s="235"/>
      <c r="AL571" s="235"/>
      <c r="AM571" s="235"/>
      <c r="AN571" s="235"/>
      <c r="AO571" s="235"/>
    </row>
    <row r="572" spans="36:41" x14ac:dyDescent="0.2">
      <c r="AJ572" s="235"/>
      <c r="AK572" s="235"/>
      <c r="AL572" s="235"/>
      <c r="AM572" s="235"/>
      <c r="AN572" s="235"/>
      <c r="AO572" s="235"/>
    </row>
    <row r="573" spans="36:41" x14ac:dyDescent="0.2">
      <c r="AJ573" s="235"/>
      <c r="AK573" s="235"/>
      <c r="AL573" s="235"/>
      <c r="AM573" s="235"/>
      <c r="AN573" s="235"/>
      <c r="AO573" s="235"/>
    </row>
    <row r="574" spans="36:41" x14ac:dyDescent="0.2">
      <c r="AJ574" s="235"/>
      <c r="AK574" s="235"/>
      <c r="AL574" s="235"/>
      <c r="AM574" s="235"/>
      <c r="AN574" s="235"/>
      <c r="AO574" s="235"/>
    </row>
    <row r="575" spans="36:41" x14ac:dyDescent="0.2">
      <c r="AJ575" s="235"/>
      <c r="AK575" s="235"/>
      <c r="AL575" s="235"/>
      <c r="AM575" s="235"/>
      <c r="AN575" s="235"/>
      <c r="AO575" s="235"/>
    </row>
    <row r="576" spans="36:41" x14ac:dyDescent="0.2">
      <c r="AJ576" s="235"/>
      <c r="AK576" s="235"/>
      <c r="AL576" s="235"/>
      <c r="AM576" s="235"/>
      <c r="AN576" s="235"/>
      <c r="AO576" s="235"/>
    </row>
    <row r="577" spans="36:41" x14ac:dyDescent="0.2">
      <c r="AJ577" s="235"/>
      <c r="AK577" s="235"/>
      <c r="AL577" s="235"/>
      <c r="AM577" s="235"/>
      <c r="AN577" s="235"/>
      <c r="AO577" s="235"/>
    </row>
    <row r="578" spans="36:41" x14ac:dyDescent="0.2">
      <c r="AJ578" s="235"/>
      <c r="AK578" s="235"/>
      <c r="AL578" s="235"/>
      <c r="AM578" s="235"/>
      <c r="AN578" s="235"/>
      <c r="AO578" s="235"/>
    </row>
    <row r="579" spans="36:41" x14ac:dyDescent="0.2">
      <c r="AJ579" s="235"/>
      <c r="AK579" s="235"/>
      <c r="AL579" s="235"/>
      <c r="AM579" s="235"/>
      <c r="AN579" s="235"/>
      <c r="AO579" s="235"/>
    </row>
    <row r="580" spans="36:41" x14ac:dyDescent="0.2">
      <c r="AJ580" s="235"/>
      <c r="AK580" s="235"/>
      <c r="AL580" s="235"/>
      <c r="AM580" s="235"/>
      <c r="AN580" s="235"/>
      <c r="AO580" s="235"/>
    </row>
    <row r="581" spans="36:41" x14ac:dyDescent="0.2">
      <c r="AJ581" s="235"/>
      <c r="AK581" s="235"/>
      <c r="AL581" s="235"/>
      <c r="AM581" s="235"/>
      <c r="AN581" s="235"/>
      <c r="AO581" s="235"/>
    </row>
    <row r="582" spans="36:41" x14ac:dyDescent="0.2">
      <c r="AJ582" s="235"/>
      <c r="AK582" s="235"/>
      <c r="AL582" s="235"/>
      <c r="AM582" s="235"/>
      <c r="AN582" s="235"/>
      <c r="AO582" s="235"/>
    </row>
    <row r="583" spans="36:41" x14ac:dyDescent="0.2">
      <c r="AJ583" s="235"/>
      <c r="AK583" s="235"/>
      <c r="AL583" s="235"/>
      <c r="AM583" s="235"/>
      <c r="AN583" s="235"/>
      <c r="AO583" s="235"/>
    </row>
    <row r="584" spans="36:41" x14ac:dyDescent="0.2">
      <c r="AJ584" s="235"/>
      <c r="AK584" s="235"/>
      <c r="AL584" s="235"/>
      <c r="AM584" s="235"/>
      <c r="AN584" s="235"/>
      <c r="AO584" s="235"/>
    </row>
    <row r="585" spans="36:41" x14ac:dyDescent="0.2">
      <c r="AJ585" s="235"/>
      <c r="AK585" s="235"/>
      <c r="AL585" s="235"/>
      <c r="AM585" s="235"/>
      <c r="AN585" s="235"/>
      <c r="AO585" s="235"/>
    </row>
    <row r="586" spans="36:41" x14ac:dyDescent="0.2">
      <c r="AJ586" s="235"/>
      <c r="AK586" s="235"/>
      <c r="AL586" s="235"/>
      <c r="AM586" s="235"/>
      <c r="AN586" s="235"/>
      <c r="AO586" s="235"/>
    </row>
    <row r="587" spans="36:41" x14ac:dyDescent="0.2">
      <c r="AJ587" s="235"/>
      <c r="AK587" s="235"/>
      <c r="AL587" s="235"/>
      <c r="AM587" s="235"/>
      <c r="AN587" s="235"/>
      <c r="AO587" s="235"/>
    </row>
    <row r="588" spans="36:41" x14ac:dyDescent="0.2">
      <c r="AJ588" s="235"/>
      <c r="AK588" s="235"/>
      <c r="AL588" s="235"/>
      <c r="AM588" s="235"/>
      <c r="AN588" s="235"/>
      <c r="AO588" s="235"/>
    </row>
    <row r="589" spans="36:41" x14ac:dyDescent="0.2">
      <c r="AJ589" s="235"/>
      <c r="AK589" s="235"/>
      <c r="AL589" s="235"/>
      <c r="AM589" s="235"/>
      <c r="AN589" s="235"/>
      <c r="AO589" s="235"/>
    </row>
    <row r="590" spans="36:41" x14ac:dyDescent="0.2">
      <c r="AJ590" s="235"/>
      <c r="AK590" s="235"/>
      <c r="AL590" s="235"/>
      <c r="AM590" s="235"/>
      <c r="AN590" s="235"/>
      <c r="AO590" s="235"/>
    </row>
    <row r="591" spans="36:41" x14ac:dyDescent="0.2">
      <c r="AJ591" s="235"/>
      <c r="AK591" s="235"/>
      <c r="AL591" s="235"/>
      <c r="AM591" s="235"/>
      <c r="AN591" s="235"/>
      <c r="AO591" s="235"/>
    </row>
    <row r="592" spans="36:41" x14ac:dyDescent="0.2">
      <c r="AJ592" s="235"/>
      <c r="AK592" s="235"/>
      <c r="AL592" s="235"/>
      <c r="AM592" s="235"/>
      <c r="AN592" s="235"/>
      <c r="AO592" s="235"/>
    </row>
    <row r="593" spans="36:41" x14ac:dyDescent="0.2">
      <c r="AJ593" s="235"/>
      <c r="AK593" s="235"/>
      <c r="AL593" s="235"/>
      <c r="AM593" s="235"/>
      <c r="AN593" s="235"/>
      <c r="AO593" s="235"/>
    </row>
    <row r="594" spans="36:41" x14ac:dyDescent="0.2">
      <c r="AJ594" s="235"/>
      <c r="AK594" s="235"/>
      <c r="AL594" s="235"/>
      <c r="AM594" s="235"/>
      <c r="AN594" s="235"/>
      <c r="AO594" s="235"/>
    </row>
    <row r="595" spans="36:41" x14ac:dyDescent="0.2">
      <c r="AJ595" s="235"/>
      <c r="AK595" s="235"/>
      <c r="AL595" s="235"/>
      <c r="AM595" s="235"/>
      <c r="AN595" s="235"/>
      <c r="AO595" s="235"/>
    </row>
    <row r="596" spans="36:41" x14ac:dyDescent="0.2">
      <c r="AJ596" s="235"/>
      <c r="AK596" s="235"/>
      <c r="AL596" s="235"/>
      <c r="AM596" s="235"/>
      <c r="AN596" s="235"/>
      <c r="AO596" s="235"/>
    </row>
    <row r="597" spans="36:41" x14ac:dyDescent="0.2">
      <c r="AJ597" s="235"/>
      <c r="AK597" s="235"/>
      <c r="AL597" s="235"/>
      <c r="AM597" s="235"/>
      <c r="AN597" s="235"/>
      <c r="AO597" s="235"/>
    </row>
    <row r="598" spans="36:41" x14ac:dyDescent="0.2">
      <c r="AJ598" s="235"/>
      <c r="AK598" s="235"/>
      <c r="AL598" s="235"/>
      <c r="AM598" s="235"/>
      <c r="AN598" s="235"/>
      <c r="AO598" s="235"/>
    </row>
    <row r="599" spans="36:41" x14ac:dyDescent="0.2">
      <c r="AJ599" s="235"/>
      <c r="AK599" s="235"/>
      <c r="AL599" s="235"/>
      <c r="AM599" s="235"/>
      <c r="AN599" s="235"/>
      <c r="AO599" s="235"/>
    </row>
    <row r="600" spans="36:41" x14ac:dyDescent="0.2">
      <c r="AJ600" s="235"/>
      <c r="AK600" s="235"/>
      <c r="AL600" s="235"/>
      <c r="AM600" s="235"/>
      <c r="AN600" s="235"/>
      <c r="AO600" s="235"/>
    </row>
    <row r="601" spans="36:41" x14ac:dyDescent="0.2">
      <c r="AJ601" s="235"/>
      <c r="AK601" s="235"/>
      <c r="AL601" s="235"/>
      <c r="AM601" s="235"/>
      <c r="AN601" s="235"/>
      <c r="AO601" s="235"/>
    </row>
    <row r="602" spans="36:41" x14ac:dyDescent="0.2">
      <c r="AJ602" s="235"/>
      <c r="AK602" s="235"/>
      <c r="AL602" s="235"/>
      <c r="AM602" s="235"/>
      <c r="AN602" s="235"/>
      <c r="AO602" s="235"/>
    </row>
    <row r="603" spans="36:41" x14ac:dyDescent="0.2">
      <c r="AJ603" s="235"/>
      <c r="AK603" s="235"/>
      <c r="AL603" s="235"/>
      <c r="AM603" s="235"/>
      <c r="AN603" s="235"/>
      <c r="AO603" s="235"/>
    </row>
    <row r="604" spans="36:41" x14ac:dyDescent="0.2">
      <c r="AJ604" s="235"/>
      <c r="AK604" s="235"/>
      <c r="AL604" s="235"/>
      <c r="AM604" s="235"/>
      <c r="AN604" s="235"/>
      <c r="AO604" s="235"/>
    </row>
    <row r="605" spans="36:41" x14ac:dyDescent="0.2">
      <c r="AJ605" s="235"/>
      <c r="AK605" s="235"/>
      <c r="AL605" s="235"/>
      <c r="AM605" s="235"/>
      <c r="AN605" s="235"/>
      <c r="AO605" s="235"/>
    </row>
    <row r="606" spans="36:41" x14ac:dyDescent="0.2">
      <c r="AJ606" s="235"/>
      <c r="AK606" s="235"/>
      <c r="AL606" s="235"/>
      <c r="AM606" s="235"/>
      <c r="AN606" s="235"/>
      <c r="AO606" s="235"/>
    </row>
    <row r="607" spans="36:41" x14ac:dyDescent="0.2">
      <c r="AJ607" s="235"/>
      <c r="AK607" s="235"/>
      <c r="AL607" s="235"/>
      <c r="AM607" s="235"/>
      <c r="AN607" s="235"/>
      <c r="AO607" s="235"/>
    </row>
    <row r="608" spans="36:41" x14ac:dyDescent="0.2">
      <c r="AJ608" s="235"/>
      <c r="AK608" s="235"/>
      <c r="AL608" s="235"/>
      <c r="AM608" s="235"/>
      <c r="AN608" s="235"/>
      <c r="AO608" s="235"/>
    </row>
    <row r="609" spans="36:41" x14ac:dyDescent="0.2">
      <c r="AJ609" s="235"/>
      <c r="AK609" s="235"/>
      <c r="AL609" s="235"/>
      <c r="AM609" s="235"/>
      <c r="AN609" s="235"/>
      <c r="AO609" s="235"/>
    </row>
    <row r="610" spans="36:41" x14ac:dyDescent="0.2">
      <c r="AJ610" s="235"/>
      <c r="AK610" s="235"/>
      <c r="AL610" s="235"/>
      <c r="AM610" s="235"/>
      <c r="AN610" s="235"/>
      <c r="AO610" s="235"/>
    </row>
    <row r="611" spans="36:41" x14ac:dyDescent="0.2">
      <c r="AJ611" s="235"/>
      <c r="AK611" s="235"/>
      <c r="AL611" s="235"/>
      <c r="AM611" s="235"/>
      <c r="AN611" s="235"/>
      <c r="AO611" s="235"/>
    </row>
    <row r="612" spans="36:41" x14ac:dyDescent="0.2">
      <c r="AJ612" s="235"/>
      <c r="AK612" s="235"/>
      <c r="AL612" s="235"/>
      <c r="AM612" s="235"/>
      <c r="AN612" s="235"/>
      <c r="AO612" s="235"/>
    </row>
    <row r="613" spans="36:41" x14ac:dyDescent="0.2">
      <c r="AJ613" s="235"/>
      <c r="AK613" s="235"/>
      <c r="AL613" s="235"/>
      <c r="AM613" s="235"/>
      <c r="AN613" s="235"/>
      <c r="AO613" s="235"/>
    </row>
    <row r="614" spans="36:41" x14ac:dyDescent="0.2">
      <c r="AJ614" s="235"/>
      <c r="AK614" s="235"/>
      <c r="AL614" s="235"/>
      <c r="AM614" s="235"/>
      <c r="AN614" s="235"/>
      <c r="AO614" s="235"/>
    </row>
    <row r="615" spans="36:41" x14ac:dyDescent="0.2">
      <c r="AJ615" s="235"/>
      <c r="AK615" s="235"/>
      <c r="AL615" s="235"/>
      <c r="AM615" s="235"/>
      <c r="AN615" s="235"/>
      <c r="AO615" s="235"/>
    </row>
    <row r="616" spans="36:41" x14ac:dyDescent="0.2">
      <c r="AJ616" s="235"/>
      <c r="AK616" s="235"/>
      <c r="AL616" s="235"/>
      <c r="AM616" s="235"/>
      <c r="AN616" s="235"/>
      <c r="AO616" s="235"/>
    </row>
    <row r="617" spans="36:41" x14ac:dyDescent="0.2">
      <c r="AJ617" s="235"/>
      <c r="AK617" s="235"/>
      <c r="AL617" s="235"/>
      <c r="AM617" s="235"/>
      <c r="AN617" s="235"/>
      <c r="AO617" s="235"/>
    </row>
    <row r="618" spans="36:41" x14ac:dyDescent="0.2">
      <c r="AJ618" s="235"/>
      <c r="AK618" s="235"/>
      <c r="AL618" s="235"/>
      <c r="AM618" s="235"/>
      <c r="AN618" s="235"/>
      <c r="AO618" s="235"/>
    </row>
    <row r="619" spans="36:41" x14ac:dyDescent="0.2">
      <c r="AJ619" s="235"/>
      <c r="AK619" s="235"/>
      <c r="AL619" s="235"/>
      <c r="AM619" s="235"/>
      <c r="AN619" s="235"/>
      <c r="AO619" s="235"/>
    </row>
    <row r="620" spans="36:41" x14ac:dyDescent="0.2">
      <c r="AJ620" s="235"/>
      <c r="AK620" s="235"/>
      <c r="AL620" s="235"/>
      <c r="AM620" s="235"/>
      <c r="AN620" s="235"/>
      <c r="AO620" s="235"/>
    </row>
    <row r="621" spans="36:41" x14ac:dyDescent="0.2">
      <c r="AJ621" s="235"/>
      <c r="AK621" s="235"/>
      <c r="AL621" s="235"/>
      <c r="AM621" s="235"/>
      <c r="AN621" s="235"/>
      <c r="AO621" s="235"/>
    </row>
    <row r="622" spans="36:41" x14ac:dyDescent="0.2">
      <c r="AJ622" s="235"/>
      <c r="AK622" s="235"/>
      <c r="AL622" s="235"/>
      <c r="AM622" s="235"/>
      <c r="AN622" s="235"/>
      <c r="AO622" s="235"/>
    </row>
    <row r="623" spans="36:41" x14ac:dyDescent="0.2">
      <c r="AJ623" s="235"/>
      <c r="AK623" s="235"/>
      <c r="AL623" s="235"/>
      <c r="AM623" s="235"/>
      <c r="AN623" s="235"/>
      <c r="AO623" s="235"/>
    </row>
    <row r="624" spans="36:41" x14ac:dyDescent="0.2">
      <c r="AJ624" s="235"/>
      <c r="AK624" s="235"/>
      <c r="AL624" s="235"/>
      <c r="AM624" s="235"/>
      <c r="AN624" s="235"/>
      <c r="AO624" s="235"/>
    </row>
    <row r="625" spans="36:41" x14ac:dyDescent="0.2">
      <c r="AJ625" s="235"/>
      <c r="AK625" s="235"/>
      <c r="AL625" s="235"/>
      <c r="AM625" s="235"/>
      <c r="AN625" s="235"/>
      <c r="AO625" s="235"/>
    </row>
    <row r="626" spans="36:41" x14ac:dyDescent="0.2">
      <c r="AJ626" s="235"/>
      <c r="AK626" s="235"/>
      <c r="AL626" s="235"/>
      <c r="AM626" s="235"/>
      <c r="AN626" s="235"/>
      <c r="AO626" s="235"/>
    </row>
    <row r="627" spans="36:41" x14ac:dyDescent="0.2">
      <c r="AJ627" s="235"/>
      <c r="AK627" s="235"/>
      <c r="AL627" s="235"/>
      <c r="AM627" s="235"/>
      <c r="AN627" s="235"/>
      <c r="AO627" s="235"/>
    </row>
    <row r="628" spans="36:41" x14ac:dyDescent="0.2">
      <c r="AJ628" s="235"/>
      <c r="AK628" s="235"/>
      <c r="AL628" s="235"/>
      <c r="AM628" s="235"/>
      <c r="AN628" s="235"/>
      <c r="AO628" s="235"/>
    </row>
    <row r="629" spans="36:41" x14ac:dyDescent="0.2">
      <c r="AJ629" s="235"/>
      <c r="AK629" s="235"/>
      <c r="AL629" s="235"/>
      <c r="AM629" s="235"/>
      <c r="AN629" s="235"/>
      <c r="AO629" s="235"/>
    </row>
    <row r="630" spans="36:41" x14ac:dyDescent="0.2">
      <c r="AJ630" s="235"/>
      <c r="AK630" s="235"/>
      <c r="AL630" s="235"/>
      <c r="AM630" s="235"/>
      <c r="AN630" s="235"/>
      <c r="AO630" s="235"/>
    </row>
    <row r="631" spans="36:41" x14ac:dyDescent="0.2">
      <c r="AJ631" s="235"/>
      <c r="AK631" s="235"/>
      <c r="AL631" s="235"/>
      <c r="AM631" s="235"/>
      <c r="AN631" s="235"/>
      <c r="AO631" s="235"/>
    </row>
    <row r="632" spans="36:41" x14ac:dyDescent="0.2">
      <c r="AJ632" s="235"/>
      <c r="AK632" s="235"/>
      <c r="AL632" s="235"/>
      <c r="AM632" s="235"/>
      <c r="AN632" s="235"/>
      <c r="AO632" s="235"/>
    </row>
    <row r="633" spans="36:41" x14ac:dyDescent="0.2">
      <c r="AJ633" s="235"/>
      <c r="AK633" s="235"/>
      <c r="AL633" s="235"/>
      <c r="AM633" s="235"/>
      <c r="AN633" s="235"/>
      <c r="AO633" s="235"/>
    </row>
    <row r="634" spans="36:41" x14ac:dyDescent="0.2">
      <c r="AJ634" s="235"/>
      <c r="AK634" s="235"/>
      <c r="AL634" s="235"/>
      <c r="AM634" s="235"/>
      <c r="AN634" s="235"/>
      <c r="AO634" s="235"/>
    </row>
    <row r="635" spans="36:41" x14ac:dyDescent="0.2">
      <c r="AJ635" s="235"/>
      <c r="AK635" s="235"/>
      <c r="AL635" s="235"/>
      <c r="AM635" s="235"/>
      <c r="AN635" s="235"/>
      <c r="AO635" s="235"/>
    </row>
    <row r="636" spans="36:41" x14ac:dyDescent="0.2">
      <c r="AJ636" s="235"/>
      <c r="AK636" s="235"/>
      <c r="AL636" s="235"/>
      <c r="AM636" s="235"/>
      <c r="AN636" s="235"/>
      <c r="AO636" s="235"/>
    </row>
    <row r="637" spans="36:41" x14ac:dyDescent="0.2">
      <c r="AJ637" s="235"/>
      <c r="AK637" s="235"/>
      <c r="AL637" s="235"/>
      <c r="AM637" s="235"/>
      <c r="AN637" s="235"/>
      <c r="AO637" s="235"/>
    </row>
    <row r="638" spans="36:41" x14ac:dyDescent="0.2">
      <c r="AJ638" s="235"/>
      <c r="AK638" s="235"/>
      <c r="AL638" s="235"/>
      <c r="AM638" s="235"/>
      <c r="AN638" s="235"/>
      <c r="AO638" s="235"/>
    </row>
    <row r="639" spans="36:41" x14ac:dyDescent="0.2">
      <c r="AJ639" s="235"/>
      <c r="AK639" s="235"/>
      <c r="AL639" s="235"/>
      <c r="AM639" s="235"/>
      <c r="AN639" s="235"/>
      <c r="AO639" s="235"/>
    </row>
    <row r="640" spans="36:41" x14ac:dyDescent="0.2">
      <c r="AJ640" s="235"/>
      <c r="AK640" s="235"/>
      <c r="AL640" s="235"/>
      <c r="AM640" s="235"/>
      <c r="AN640" s="235"/>
      <c r="AO640" s="235"/>
    </row>
    <row r="641" spans="36:41" x14ac:dyDescent="0.2">
      <c r="AJ641" s="235"/>
      <c r="AK641" s="235"/>
      <c r="AL641" s="235"/>
      <c r="AM641" s="235"/>
      <c r="AN641" s="235"/>
      <c r="AO641" s="235"/>
    </row>
    <row r="642" spans="36:41" x14ac:dyDescent="0.2">
      <c r="AJ642" s="235"/>
      <c r="AK642" s="235"/>
      <c r="AL642" s="235"/>
      <c r="AM642" s="235"/>
      <c r="AN642" s="235"/>
      <c r="AO642" s="235"/>
    </row>
    <row r="643" spans="36:41" x14ac:dyDescent="0.2">
      <c r="AJ643" s="235"/>
      <c r="AK643" s="235"/>
      <c r="AL643" s="235"/>
      <c r="AM643" s="235"/>
      <c r="AN643" s="235"/>
      <c r="AO643" s="235"/>
    </row>
    <row r="644" spans="36:41" x14ac:dyDescent="0.2">
      <c r="AJ644" s="235"/>
      <c r="AK644" s="235"/>
      <c r="AL644" s="235"/>
      <c r="AM644" s="235"/>
      <c r="AN644" s="235"/>
      <c r="AO644" s="235"/>
    </row>
    <row r="645" spans="36:41" x14ac:dyDescent="0.2">
      <c r="AJ645" s="235"/>
      <c r="AK645" s="235"/>
      <c r="AL645" s="235"/>
      <c r="AM645" s="235"/>
      <c r="AN645" s="235"/>
      <c r="AO645" s="235"/>
    </row>
    <row r="646" spans="36:41" x14ac:dyDescent="0.2">
      <c r="AJ646" s="235"/>
      <c r="AK646" s="235"/>
      <c r="AL646" s="235"/>
      <c r="AM646" s="235"/>
      <c r="AN646" s="235"/>
      <c r="AO646" s="235"/>
    </row>
    <row r="647" spans="36:41" x14ac:dyDescent="0.2">
      <c r="AJ647" s="235"/>
      <c r="AK647" s="235"/>
      <c r="AL647" s="235"/>
      <c r="AM647" s="235"/>
      <c r="AN647" s="235"/>
      <c r="AO647" s="235"/>
    </row>
    <row r="648" spans="36:41" x14ac:dyDescent="0.2">
      <c r="AJ648" s="235"/>
      <c r="AK648" s="235"/>
      <c r="AL648" s="235"/>
      <c r="AM648" s="235"/>
      <c r="AN648" s="235"/>
      <c r="AO648" s="235"/>
    </row>
    <row r="649" spans="36:41" x14ac:dyDescent="0.2">
      <c r="AJ649" s="235"/>
      <c r="AK649" s="235"/>
      <c r="AL649" s="235"/>
      <c r="AM649" s="235"/>
      <c r="AN649" s="235"/>
      <c r="AO649" s="235"/>
    </row>
    <row r="650" spans="36:41" x14ac:dyDescent="0.2">
      <c r="AJ650" s="235"/>
      <c r="AK650" s="235"/>
      <c r="AL650" s="235"/>
      <c r="AM650" s="235"/>
      <c r="AN650" s="235"/>
      <c r="AO650" s="235"/>
    </row>
    <row r="651" spans="36:41" x14ac:dyDescent="0.2">
      <c r="AJ651" s="235"/>
      <c r="AK651" s="235"/>
      <c r="AL651" s="235"/>
      <c r="AM651" s="235"/>
      <c r="AN651" s="235"/>
      <c r="AO651" s="235"/>
    </row>
    <row r="652" spans="36:41" x14ac:dyDescent="0.2">
      <c r="AJ652" s="235"/>
      <c r="AK652" s="235"/>
      <c r="AL652" s="235"/>
      <c r="AM652" s="235"/>
      <c r="AN652" s="235"/>
      <c r="AO652" s="235"/>
    </row>
    <row r="653" spans="36:41" x14ac:dyDescent="0.2">
      <c r="AJ653" s="235"/>
      <c r="AK653" s="235"/>
      <c r="AL653" s="235"/>
      <c r="AM653" s="235"/>
      <c r="AN653" s="235"/>
      <c r="AO653" s="235"/>
    </row>
    <row r="654" spans="36:41" x14ac:dyDescent="0.2">
      <c r="AJ654" s="235"/>
      <c r="AK654" s="235"/>
      <c r="AL654" s="235"/>
      <c r="AM654" s="235"/>
      <c r="AN654" s="235"/>
      <c r="AO654" s="235"/>
    </row>
    <row r="655" spans="36:41" x14ac:dyDescent="0.2">
      <c r="AJ655" s="235"/>
      <c r="AK655" s="235"/>
      <c r="AL655" s="235"/>
      <c r="AM655" s="235"/>
      <c r="AN655" s="235"/>
      <c r="AO655" s="235"/>
    </row>
    <row r="656" spans="36:41" x14ac:dyDescent="0.2">
      <c r="AJ656" s="235"/>
      <c r="AK656" s="235"/>
      <c r="AL656" s="235"/>
      <c r="AM656" s="235"/>
      <c r="AN656" s="235"/>
      <c r="AO656" s="235"/>
    </row>
    <row r="657" spans="36:41" x14ac:dyDescent="0.2">
      <c r="AJ657" s="235"/>
      <c r="AK657" s="235"/>
      <c r="AL657" s="235"/>
      <c r="AM657" s="235"/>
      <c r="AN657" s="235"/>
      <c r="AO657" s="235"/>
    </row>
    <row r="658" spans="36:41" x14ac:dyDescent="0.2">
      <c r="AJ658" s="235"/>
      <c r="AK658" s="235"/>
      <c r="AL658" s="235"/>
      <c r="AM658" s="235"/>
      <c r="AN658" s="235"/>
      <c r="AO658" s="235"/>
    </row>
    <row r="659" spans="36:41" x14ac:dyDescent="0.2">
      <c r="AJ659" s="235"/>
      <c r="AK659" s="235"/>
      <c r="AL659" s="235"/>
      <c r="AM659" s="235"/>
      <c r="AN659" s="235"/>
      <c r="AO659" s="235"/>
    </row>
    <row r="660" spans="36:41" x14ac:dyDescent="0.2">
      <c r="AJ660" s="235"/>
      <c r="AK660" s="235"/>
      <c r="AL660" s="235"/>
      <c r="AM660" s="235"/>
      <c r="AN660" s="235"/>
      <c r="AO660" s="235"/>
    </row>
    <row r="661" spans="36:41" x14ac:dyDescent="0.2">
      <c r="AJ661" s="235"/>
      <c r="AK661" s="235"/>
      <c r="AL661" s="235"/>
      <c r="AM661" s="235"/>
      <c r="AN661" s="235"/>
      <c r="AO661" s="235"/>
    </row>
    <row r="662" spans="36:41" x14ac:dyDescent="0.2">
      <c r="AJ662" s="235"/>
      <c r="AK662" s="235"/>
      <c r="AL662" s="235"/>
      <c r="AM662" s="235"/>
      <c r="AN662" s="235"/>
      <c r="AO662" s="235"/>
    </row>
    <row r="663" spans="36:41" x14ac:dyDescent="0.2">
      <c r="AJ663" s="235"/>
      <c r="AK663" s="235"/>
      <c r="AL663" s="235"/>
      <c r="AM663" s="235"/>
      <c r="AN663" s="235"/>
      <c r="AO663" s="235"/>
    </row>
    <row r="664" spans="36:41" x14ac:dyDescent="0.2">
      <c r="AJ664" s="235"/>
      <c r="AK664" s="235"/>
      <c r="AL664" s="235"/>
      <c r="AM664" s="235"/>
      <c r="AN664" s="235"/>
      <c r="AO664" s="235"/>
    </row>
    <row r="665" spans="36:41" x14ac:dyDescent="0.2">
      <c r="AJ665" s="235"/>
      <c r="AK665" s="235"/>
      <c r="AL665" s="235"/>
      <c r="AM665" s="235"/>
      <c r="AN665" s="235"/>
      <c r="AO665" s="235"/>
    </row>
    <row r="666" spans="36:41" x14ac:dyDescent="0.2">
      <c r="AJ666" s="235"/>
      <c r="AK666" s="235"/>
      <c r="AL666" s="235"/>
      <c r="AM666" s="235"/>
      <c r="AN666" s="235"/>
      <c r="AO666" s="235"/>
    </row>
    <row r="667" spans="36:41" x14ac:dyDescent="0.2">
      <c r="AJ667" s="235"/>
      <c r="AK667" s="235"/>
      <c r="AL667" s="235"/>
      <c r="AM667" s="235"/>
      <c r="AN667" s="235"/>
      <c r="AO667" s="235"/>
    </row>
    <row r="668" spans="36:41" x14ac:dyDescent="0.2">
      <c r="AJ668" s="235"/>
      <c r="AK668" s="235"/>
      <c r="AL668" s="235"/>
      <c r="AM668" s="235"/>
      <c r="AN668" s="235"/>
      <c r="AO668" s="235"/>
    </row>
    <row r="669" spans="36:41" x14ac:dyDescent="0.2">
      <c r="AJ669" s="235"/>
      <c r="AK669" s="235"/>
      <c r="AL669" s="235"/>
      <c r="AM669" s="235"/>
      <c r="AN669" s="235"/>
      <c r="AO669" s="235"/>
    </row>
    <row r="670" spans="36:41" x14ac:dyDescent="0.2">
      <c r="AJ670" s="235"/>
      <c r="AK670" s="235"/>
      <c r="AL670" s="235"/>
      <c r="AM670" s="235"/>
      <c r="AN670" s="235"/>
      <c r="AO670" s="235"/>
    </row>
    <row r="671" spans="36:41" x14ac:dyDescent="0.2">
      <c r="AJ671" s="235"/>
      <c r="AK671" s="235"/>
      <c r="AL671" s="235"/>
      <c r="AM671" s="235"/>
      <c r="AN671" s="235"/>
      <c r="AO671" s="235"/>
    </row>
    <row r="672" spans="36:41" x14ac:dyDescent="0.2">
      <c r="AJ672" s="235"/>
      <c r="AK672" s="235"/>
      <c r="AL672" s="235"/>
      <c r="AM672" s="235"/>
      <c r="AN672" s="235"/>
      <c r="AO672" s="235"/>
    </row>
    <row r="673" spans="36:41" x14ac:dyDescent="0.2">
      <c r="AJ673" s="235"/>
      <c r="AK673" s="235"/>
      <c r="AL673" s="235"/>
      <c r="AM673" s="235"/>
      <c r="AN673" s="235"/>
      <c r="AO673" s="235"/>
    </row>
    <row r="674" spans="36:41" x14ac:dyDescent="0.2">
      <c r="AJ674" s="235"/>
      <c r="AK674" s="235"/>
      <c r="AL674" s="235"/>
      <c r="AM674" s="235"/>
      <c r="AN674" s="235"/>
      <c r="AO674" s="235"/>
    </row>
    <row r="675" spans="36:41" x14ac:dyDescent="0.2">
      <c r="AJ675" s="235"/>
      <c r="AK675" s="235"/>
      <c r="AL675" s="235"/>
      <c r="AM675" s="235"/>
      <c r="AN675" s="235"/>
      <c r="AO675" s="235"/>
    </row>
    <row r="676" spans="36:41" x14ac:dyDescent="0.2">
      <c r="AJ676" s="235"/>
      <c r="AK676" s="235"/>
      <c r="AL676" s="235"/>
      <c r="AM676" s="235"/>
      <c r="AN676" s="235"/>
      <c r="AO676" s="235"/>
    </row>
    <row r="677" spans="36:41" x14ac:dyDescent="0.2">
      <c r="AJ677" s="235"/>
      <c r="AK677" s="235"/>
      <c r="AL677" s="235"/>
      <c r="AM677" s="235"/>
      <c r="AN677" s="235"/>
      <c r="AO677" s="235"/>
    </row>
    <row r="678" spans="36:41" x14ac:dyDescent="0.2">
      <c r="AJ678" s="235"/>
      <c r="AK678" s="235"/>
      <c r="AL678" s="235"/>
      <c r="AM678" s="235"/>
      <c r="AN678" s="235"/>
      <c r="AO678" s="235"/>
    </row>
    <row r="679" spans="36:41" x14ac:dyDescent="0.2">
      <c r="AJ679" s="235"/>
      <c r="AK679" s="235"/>
      <c r="AL679" s="235"/>
      <c r="AM679" s="235"/>
      <c r="AN679" s="235"/>
      <c r="AO679" s="235"/>
    </row>
    <row r="680" spans="36:41" x14ac:dyDescent="0.2">
      <c r="AJ680" s="235"/>
      <c r="AK680" s="235"/>
      <c r="AL680" s="235"/>
      <c r="AM680" s="235"/>
      <c r="AN680" s="235"/>
      <c r="AO680" s="235"/>
    </row>
    <row r="681" spans="36:41" x14ac:dyDescent="0.2">
      <c r="AJ681" s="235"/>
      <c r="AK681" s="235"/>
      <c r="AL681" s="235"/>
      <c r="AM681" s="235"/>
      <c r="AN681" s="235"/>
      <c r="AO681" s="235"/>
    </row>
    <row r="682" spans="36:41" x14ac:dyDescent="0.2">
      <c r="AJ682" s="235"/>
      <c r="AK682" s="235"/>
      <c r="AL682" s="235"/>
      <c r="AM682" s="235"/>
      <c r="AN682" s="235"/>
      <c r="AO682" s="235"/>
    </row>
    <row r="683" spans="36:41" x14ac:dyDescent="0.2">
      <c r="AJ683" s="235"/>
      <c r="AK683" s="235"/>
      <c r="AL683" s="235"/>
      <c r="AM683" s="235"/>
      <c r="AN683" s="235"/>
      <c r="AO683" s="235"/>
    </row>
    <row r="684" spans="36:41" x14ac:dyDescent="0.2">
      <c r="AJ684" s="235"/>
      <c r="AK684" s="235"/>
      <c r="AL684" s="235"/>
      <c r="AM684" s="235"/>
      <c r="AN684" s="235"/>
      <c r="AO684" s="235"/>
    </row>
    <row r="685" spans="36:41" x14ac:dyDescent="0.2">
      <c r="AJ685" s="235"/>
      <c r="AK685" s="235"/>
      <c r="AL685" s="235"/>
      <c r="AM685" s="235"/>
      <c r="AN685" s="235"/>
      <c r="AO685" s="235"/>
    </row>
    <row r="686" spans="36:41" x14ac:dyDescent="0.2">
      <c r="AJ686" s="235"/>
      <c r="AK686" s="235"/>
      <c r="AL686" s="235"/>
      <c r="AM686" s="235"/>
      <c r="AN686" s="235"/>
      <c r="AO686" s="235"/>
    </row>
    <row r="687" spans="36:41" x14ac:dyDescent="0.2">
      <c r="AJ687" s="235"/>
      <c r="AK687" s="235"/>
      <c r="AL687" s="235"/>
      <c r="AM687" s="235"/>
      <c r="AN687" s="235"/>
      <c r="AO687" s="235"/>
    </row>
    <row r="688" spans="36:41" x14ac:dyDescent="0.2">
      <c r="AJ688" s="235"/>
      <c r="AK688" s="235"/>
      <c r="AL688" s="235"/>
      <c r="AM688" s="235"/>
      <c r="AN688" s="235"/>
      <c r="AO688" s="235"/>
    </row>
    <row r="689" spans="36:41" x14ac:dyDescent="0.2">
      <c r="AJ689" s="235"/>
      <c r="AK689" s="235"/>
      <c r="AL689" s="235"/>
      <c r="AM689" s="235"/>
      <c r="AN689" s="235"/>
      <c r="AO689" s="235"/>
    </row>
    <row r="690" spans="36:41" x14ac:dyDescent="0.2">
      <c r="AJ690" s="235"/>
      <c r="AK690" s="235"/>
      <c r="AL690" s="235"/>
      <c r="AM690" s="235"/>
      <c r="AN690" s="235"/>
      <c r="AO690" s="235"/>
    </row>
    <row r="691" spans="36:41" x14ac:dyDescent="0.2">
      <c r="AJ691" s="235"/>
      <c r="AK691" s="235"/>
      <c r="AL691" s="235"/>
      <c r="AM691" s="235"/>
      <c r="AN691" s="235"/>
      <c r="AO691" s="235"/>
    </row>
    <row r="692" spans="36:41" x14ac:dyDescent="0.2">
      <c r="AJ692" s="235"/>
      <c r="AK692" s="235"/>
      <c r="AL692" s="235"/>
      <c r="AM692" s="235"/>
      <c r="AN692" s="235"/>
      <c r="AO692" s="235"/>
    </row>
    <row r="693" spans="36:41" x14ac:dyDescent="0.2">
      <c r="AJ693" s="235"/>
      <c r="AK693" s="235"/>
      <c r="AL693" s="235"/>
      <c r="AM693" s="235"/>
      <c r="AN693" s="235"/>
      <c r="AO693" s="235"/>
    </row>
    <row r="694" spans="36:41" x14ac:dyDescent="0.2">
      <c r="AJ694" s="235"/>
      <c r="AK694" s="235"/>
      <c r="AL694" s="235"/>
      <c r="AM694" s="235"/>
      <c r="AN694" s="235"/>
      <c r="AO694" s="235"/>
    </row>
    <row r="695" spans="36:41" x14ac:dyDescent="0.2">
      <c r="AJ695" s="235"/>
      <c r="AK695" s="235"/>
      <c r="AL695" s="235"/>
      <c r="AM695" s="235"/>
      <c r="AN695" s="235"/>
      <c r="AO695" s="235"/>
    </row>
    <row r="696" spans="36:41" x14ac:dyDescent="0.2">
      <c r="AJ696" s="235"/>
      <c r="AK696" s="235"/>
      <c r="AL696" s="235"/>
      <c r="AM696" s="235"/>
      <c r="AN696" s="235"/>
      <c r="AO696" s="235"/>
    </row>
    <row r="697" spans="36:41" x14ac:dyDescent="0.2">
      <c r="AJ697" s="235"/>
      <c r="AK697" s="235"/>
      <c r="AL697" s="235"/>
      <c r="AM697" s="235"/>
      <c r="AN697" s="235"/>
      <c r="AO697" s="235"/>
    </row>
    <row r="698" spans="36:41" x14ac:dyDescent="0.2">
      <c r="AJ698" s="235"/>
      <c r="AK698" s="235"/>
      <c r="AL698" s="235"/>
      <c r="AM698" s="235"/>
      <c r="AN698" s="235"/>
      <c r="AO698" s="235"/>
    </row>
    <row r="699" spans="36:41" x14ac:dyDescent="0.2">
      <c r="AJ699" s="235"/>
      <c r="AK699" s="235"/>
      <c r="AL699" s="235"/>
      <c r="AM699" s="235"/>
      <c r="AN699" s="235"/>
      <c r="AO699" s="235"/>
    </row>
    <row r="700" spans="36:41" x14ac:dyDescent="0.2">
      <c r="AJ700" s="235"/>
      <c r="AK700" s="235"/>
      <c r="AL700" s="235"/>
      <c r="AM700" s="235"/>
      <c r="AN700" s="235"/>
      <c r="AO700" s="235"/>
    </row>
    <row r="701" spans="36:41" x14ac:dyDescent="0.2">
      <c r="AJ701" s="235"/>
      <c r="AK701" s="235"/>
      <c r="AL701" s="235"/>
      <c r="AM701" s="235"/>
      <c r="AN701" s="235"/>
      <c r="AO701" s="235"/>
    </row>
    <row r="702" spans="36:41" x14ac:dyDescent="0.2">
      <c r="AJ702" s="235"/>
      <c r="AK702" s="235"/>
      <c r="AL702" s="235"/>
      <c r="AM702" s="235"/>
      <c r="AN702" s="235"/>
      <c r="AO702" s="235"/>
    </row>
    <row r="703" spans="36:41" x14ac:dyDescent="0.2">
      <c r="AJ703" s="235"/>
      <c r="AK703" s="235"/>
      <c r="AL703" s="235"/>
      <c r="AM703" s="235"/>
      <c r="AN703" s="235"/>
      <c r="AO703" s="235"/>
    </row>
    <row r="704" spans="36:41" x14ac:dyDescent="0.2">
      <c r="AJ704" s="235"/>
      <c r="AK704" s="235"/>
      <c r="AL704" s="235"/>
      <c r="AM704" s="235"/>
      <c r="AN704" s="235"/>
      <c r="AO704" s="235"/>
    </row>
    <row r="705" spans="36:41" x14ac:dyDescent="0.2">
      <c r="AJ705" s="235"/>
      <c r="AK705" s="235"/>
      <c r="AL705" s="235"/>
      <c r="AM705" s="235"/>
      <c r="AN705" s="235"/>
      <c r="AO705" s="235"/>
    </row>
    <row r="706" spans="36:41" x14ac:dyDescent="0.2">
      <c r="AJ706" s="235"/>
      <c r="AK706" s="235"/>
      <c r="AL706" s="235"/>
      <c r="AM706" s="235"/>
      <c r="AN706" s="235"/>
      <c r="AO706" s="235"/>
    </row>
    <row r="707" spans="36:41" x14ac:dyDescent="0.2">
      <c r="AJ707" s="235"/>
      <c r="AK707" s="235"/>
      <c r="AL707" s="235"/>
      <c r="AM707" s="235"/>
      <c r="AN707" s="235"/>
      <c r="AO707" s="235"/>
    </row>
    <row r="708" spans="36:41" x14ac:dyDescent="0.2">
      <c r="AJ708" s="235"/>
      <c r="AK708" s="235"/>
      <c r="AL708" s="235"/>
      <c r="AM708" s="235"/>
      <c r="AN708" s="235"/>
      <c r="AO708" s="235"/>
    </row>
    <row r="709" spans="36:41" x14ac:dyDescent="0.2">
      <c r="AJ709" s="235"/>
      <c r="AK709" s="235"/>
      <c r="AL709" s="235"/>
      <c r="AM709" s="235"/>
      <c r="AN709" s="235"/>
      <c r="AO709" s="235"/>
    </row>
    <row r="710" spans="36:41" x14ac:dyDescent="0.2">
      <c r="AJ710" s="235"/>
      <c r="AK710" s="235"/>
      <c r="AL710" s="235"/>
      <c r="AM710" s="235"/>
      <c r="AN710" s="235"/>
      <c r="AO710" s="235"/>
    </row>
    <row r="711" spans="36:41" x14ac:dyDescent="0.2">
      <c r="AJ711" s="235"/>
      <c r="AK711" s="235"/>
      <c r="AL711" s="235"/>
      <c r="AM711" s="235"/>
      <c r="AN711" s="235"/>
      <c r="AO711" s="235"/>
    </row>
    <row r="712" spans="36:41" x14ac:dyDescent="0.2">
      <c r="AJ712" s="235"/>
      <c r="AK712" s="235"/>
      <c r="AL712" s="235"/>
      <c r="AM712" s="235"/>
      <c r="AN712" s="235"/>
      <c r="AO712" s="235"/>
    </row>
    <row r="713" spans="36:41" x14ac:dyDescent="0.2">
      <c r="AJ713" s="235"/>
      <c r="AK713" s="235"/>
      <c r="AL713" s="235"/>
      <c r="AM713" s="235"/>
      <c r="AN713" s="235"/>
      <c r="AO713" s="235"/>
    </row>
    <row r="714" spans="36:41" x14ac:dyDescent="0.2">
      <c r="AJ714" s="235"/>
      <c r="AK714" s="235"/>
      <c r="AL714" s="235"/>
      <c r="AM714" s="235"/>
      <c r="AN714" s="235"/>
      <c r="AO714" s="235"/>
    </row>
    <row r="715" spans="36:41" x14ac:dyDescent="0.2">
      <c r="AJ715" s="235"/>
      <c r="AK715" s="235"/>
      <c r="AL715" s="235"/>
      <c r="AM715" s="235"/>
      <c r="AN715" s="235"/>
      <c r="AO715" s="235"/>
    </row>
    <row r="716" spans="36:41" x14ac:dyDescent="0.2">
      <c r="AJ716" s="235"/>
      <c r="AK716" s="235"/>
      <c r="AL716" s="235"/>
      <c r="AM716" s="235"/>
      <c r="AN716" s="235"/>
      <c r="AO716" s="235"/>
    </row>
    <row r="717" spans="36:41" x14ac:dyDescent="0.2">
      <c r="AJ717" s="235"/>
      <c r="AK717" s="235"/>
      <c r="AL717" s="235"/>
      <c r="AM717" s="235"/>
      <c r="AN717" s="235"/>
      <c r="AO717" s="235"/>
    </row>
    <row r="718" spans="36:41" x14ac:dyDescent="0.2">
      <c r="AJ718" s="235"/>
      <c r="AK718" s="235"/>
      <c r="AL718" s="235"/>
      <c r="AM718" s="235"/>
      <c r="AN718" s="235"/>
      <c r="AO718" s="235"/>
    </row>
    <row r="719" spans="36:41" x14ac:dyDescent="0.2">
      <c r="AJ719" s="235"/>
      <c r="AK719" s="235"/>
      <c r="AL719" s="235"/>
      <c r="AM719" s="235"/>
      <c r="AN719" s="235"/>
      <c r="AO719" s="235"/>
    </row>
    <row r="720" spans="36:41" x14ac:dyDescent="0.2">
      <c r="AJ720" s="235"/>
      <c r="AK720" s="235"/>
      <c r="AL720" s="235"/>
      <c r="AM720" s="235"/>
      <c r="AN720" s="235"/>
      <c r="AO720" s="235"/>
    </row>
    <row r="721" spans="36:41" x14ac:dyDescent="0.2">
      <c r="AJ721" s="235"/>
      <c r="AK721" s="235"/>
      <c r="AL721" s="235"/>
      <c r="AM721" s="235"/>
      <c r="AN721" s="235"/>
      <c r="AO721" s="235"/>
    </row>
    <row r="722" spans="36:41" x14ac:dyDescent="0.2">
      <c r="AJ722" s="235"/>
      <c r="AK722" s="235"/>
      <c r="AL722" s="235"/>
      <c r="AM722" s="235"/>
      <c r="AN722" s="235"/>
      <c r="AO722" s="235"/>
    </row>
    <row r="723" spans="36:41" x14ac:dyDescent="0.2">
      <c r="AJ723" s="235"/>
      <c r="AK723" s="235"/>
      <c r="AL723" s="235"/>
      <c r="AM723" s="235"/>
      <c r="AN723" s="235"/>
      <c r="AO723" s="235"/>
    </row>
    <row r="724" spans="36:41" x14ac:dyDescent="0.2">
      <c r="AJ724" s="235"/>
      <c r="AK724" s="235"/>
      <c r="AL724" s="235"/>
      <c r="AM724" s="235"/>
      <c r="AN724" s="235"/>
      <c r="AO724" s="235"/>
    </row>
    <row r="725" spans="36:41" x14ac:dyDescent="0.2">
      <c r="AJ725" s="235"/>
      <c r="AK725" s="235"/>
      <c r="AL725" s="235"/>
      <c r="AM725" s="235"/>
      <c r="AN725" s="235"/>
      <c r="AO725" s="235"/>
    </row>
    <row r="726" spans="36:41" x14ac:dyDescent="0.2">
      <c r="AJ726" s="235"/>
      <c r="AK726" s="235"/>
      <c r="AL726" s="235"/>
      <c r="AM726" s="235"/>
      <c r="AN726" s="235"/>
      <c r="AO726" s="235"/>
    </row>
    <row r="727" spans="36:41" x14ac:dyDescent="0.2">
      <c r="AJ727" s="235"/>
      <c r="AK727" s="235"/>
      <c r="AL727" s="235"/>
      <c r="AM727" s="235"/>
      <c r="AN727" s="235"/>
      <c r="AO727" s="235"/>
    </row>
    <row r="728" spans="36:41" x14ac:dyDescent="0.2">
      <c r="AJ728" s="235"/>
      <c r="AK728" s="235"/>
      <c r="AL728" s="235"/>
      <c r="AM728" s="235"/>
      <c r="AN728" s="235"/>
      <c r="AO728" s="235"/>
    </row>
    <row r="729" spans="36:41" x14ac:dyDescent="0.2">
      <c r="AJ729" s="235"/>
      <c r="AK729" s="235"/>
      <c r="AL729" s="235"/>
      <c r="AM729" s="235"/>
      <c r="AN729" s="235"/>
      <c r="AO729" s="235"/>
    </row>
    <row r="730" spans="36:41" x14ac:dyDescent="0.2">
      <c r="AJ730" s="235"/>
      <c r="AK730" s="235"/>
      <c r="AL730" s="235"/>
      <c r="AM730" s="235"/>
      <c r="AN730" s="235"/>
      <c r="AO730" s="235"/>
    </row>
    <row r="731" spans="36:41" x14ac:dyDescent="0.2">
      <c r="AJ731" s="235"/>
      <c r="AK731" s="235"/>
      <c r="AL731" s="235"/>
      <c r="AM731" s="235"/>
      <c r="AN731" s="235"/>
      <c r="AO731" s="235"/>
    </row>
    <row r="732" spans="36:41" x14ac:dyDescent="0.2">
      <c r="AJ732" s="235"/>
      <c r="AK732" s="235"/>
      <c r="AL732" s="235"/>
      <c r="AM732" s="235"/>
      <c r="AN732" s="235"/>
      <c r="AO732" s="235"/>
    </row>
    <row r="733" spans="36:41" x14ac:dyDescent="0.2">
      <c r="AJ733" s="235"/>
      <c r="AK733" s="235"/>
      <c r="AL733" s="235"/>
      <c r="AM733" s="235"/>
      <c r="AN733" s="235"/>
      <c r="AO733" s="235"/>
    </row>
    <row r="734" spans="36:41" x14ac:dyDescent="0.2">
      <c r="AJ734" s="235"/>
      <c r="AK734" s="235"/>
      <c r="AL734" s="235"/>
      <c r="AM734" s="235"/>
      <c r="AN734" s="235"/>
      <c r="AO734" s="235"/>
    </row>
    <row r="735" spans="36:41" x14ac:dyDescent="0.2">
      <c r="AJ735" s="235"/>
      <c r="AK735" s="235"/>
      <c r="AL735" s="235"/>
      <c r="AM735" s="235"/>
      <c r="AN735" s="235"/>
      <c r="AO735" s="235"/>
    </row>
    <row r="736" spans="36:41" x14ac:dyDescent="0.2">
      <c r="AJ736" s="235"/>
      <c r="AK736" s="235"/>
      <c r="AL736" s="235"/>
      <c r="AM736" s="235"/>
      <c r="AN736" s="235"/>
      <c r="AO736" s="235"/>
    </row>
    <row r="737" spans="36:41" x14ac:dyDescent="0.2">
      <c r="AJ737" s="235"/>
      <c r="AK737" s="235"/>
      <c r="AL737" s="235"/>
      <c r="AM737" s="235"/>
      <c r="AN737" s="235"/>
      <c r="AO737" s="235"/>
    </row>
    <row r="738" spans="36:41" x14ac:dyDescent="0.2">
      <c r="AJ738" s="235"/>
      <c r="AK738" s="235"/>
      <c r="AL738" s="235"/>
      <c r="AM738" s="235"/>
      <c r="AN738" s="235"/>
      <c r="AO738" s="235"/>
    </row>
    <row r="739" spans="36:41" x14ac:dyDescent="0.2">
      <c r="AJ739" s="235"/>
      <c r="AK739" s="235"/>
      <c r="AL739" s="235"/>
      <c r="AM739" s="235"/>
      <c r="AN739" s="235"/>
      <c r="AO739" s="235"/>
    </row>
    <row r="740" spans="36:41" x14ac:dyDescent="0.2">
      <c r="AJ740" s="235"/>
      <c r="AK740" s="235"/>
      <c r="AL740" s="235"/>
      <c r="AM740" s="235"/>
      <c r="AN740" s="235"/>
      <c r="AO740" s="235"/>
    </row>
    <row r="741" spans="36:41" x14ac:dyDescent="0.2">
      <c r="AJ741" s="235"/>
      <c r="AK741" s="235"/>
      <c r="AL741" s="235"/>
      <c r="AM741" s="235"/>
      <c r="AN741" s="235"/>
      <c r="AO741" s="235"/>
    </row>
    <row r="742" spans="36:41" x14ac:dyDescent="0.2">
      <c r="AJ742" s="235"/>
      <c r="AK742" s="235"/>
      <c r="AL742" s="235"/>
      <c r="AM742" s="235"/>
      <c r="AN742" s="235"/>
      <c r="AO742" s="235"/>
    </row>
    <row r="743" spans="36:41" x14ac:dyDescent="0.2">
      <c r="AJ743" s="235"/>
      <c r="AK743" s="235"/>
      <c r="AL743" s="235"/>
      <c r="AM743" s="235"/>
      <c r="AN743" s="235"/>
      <c r="AO743" s="235"/>
    </row>
    <row r="744" spans="36:41" x14ac:dyDescent="0.2">
      <c r="AJ744" s="235"/>
      <c r="AK744" s="235"/>
      <c r="AL744" s="235"/>
      <c r="AM744" s="235"/>
      <c r="AN744" s="235"/>
      <c r="AO744" s="235"/>
    </row>
    <row r="745" spans="36:41" x14ac:dyDescent="0.2">
      <c r="AJ745" s="235"/>
      <c r="AK745" s="235"/>
      <c r="AL745" s="235"/>
      <c r="AM745" s="235"/>
      <c r="AN745" s="235"/>
      <c r="AO745" s="235"/>
    </row>
    <row r="746" spans="36:41" x14ac:dyDescent="0.2">
      <c r="AJ746" s="235"/>
      <c r="AK746" s="235"/>
      <c r="AL746" s="235"/>
      <c r="AM746" s="235"/>
      <c r="AN746" s="235"/>
      <c r="AO746" s="235"/>
    </row>
    <row r="747" spans="36:41" x14ac:dyDescent="0.2">
      <c r="AJ747" s="235"/>
      <c r="AK747" s="235"/>
      <c r="AL747" s="235"/>
      <c r="AM747" s="235"/>
      <c r="AN747" s="235"/>
      <c r="AO747" s="235"/>
    </row>
    <row r="748" spans="36:41" x14ac:dyDescent="0.2">
      <c r="AJ748" s="235"/>
      <c r="AK748" s="235"/>
      <c r="AL748" s="235"/>
      <c r="AM748" s="235"/>
      <c r="AN748" s="235"/>
      <c r="AO748" s="235"/>
    </row>
    <row r="749" spans="36:41" x14ac:dyDescent="0.2">
      <c r="AJ749" s="235"/>
      <c r="AK749" s="235"/>
      <c r="AL749" s="235"/>
      <c r="AM749" s="235"/>
      <c r="AN749" s="235"/>
      <c r="AO749" s="235"/>
    </row>
    <row r="750" spans="36:41" x14ac:dyDescent="0.2">
      <c r="AJ750" s="235"/>
      <c r="AK750" s="235"/>
      <c r="AL750" s="235"/>
      <c r="AM750" s="235"/>
      <c r="AN750" s="235"/>
      <c r="AO750" s="235"/>
    </row>
    <row r="751" spans="36:41" x14ac:dyDescent="0.2">
      <c r="AJ751" s="235"/>
      <c r="AK751" s="235"/>
      <c r="AL751" s="235"/>
      <c r="AM751" s="235"/>
      <c r="AN751" s="235"/>
      <c r="AO751" s="235"/>
    </row>
    <row r="752" spans="36:41" x14ac:dyDescent="0.2">
      <c r="AJ752" s="235"/>
      <c r="AK752" s="235"/>
      <c r="AL752" s="235"/>
      <c r="AM752" s="235"/>
      <c r="AN752" s="235"/>
      <c r="AO752" s="235"/>
    </row>
    <row r="753" spans="36:41" x14ac:dyDescent="0.2">
      <c r="AJ753" s="235"/>
      <c r="AK753" s="235"/>
      <c r="AL753" s="235"/>
      <c r="AM753" s="235"/>
      <c r="AN753" s="235"/>
      <c r="AO753" s="235"/>
    </row>
    <row r="754" spans="36:41" x14ac:dyDescent="0.2">
      <c r="AJ754" s="235"/>
      <c r="AK754" s="235"/>
      <c r="AL754" s="235"/>
      <c r="AM754" s="235"/>
      <c r="AN754" s="235"/>
      <c r="AO754" s="235"/>
    </row>
    <row r="755" spans="36:41" x14ac:dyDescent="0.2">
      <c r="AJ755" s="235"/>
      <c r="AK755" s="235"/>
      <c r="AL755" s="235"/>
      <c r="AM755" s="235"/>
      <c r="AN755" s="235"/>
      <c r="AO755" s="235"/>
    </row>
    <row r="756" spans="36:41" x14ac:dyDescent="0.2">
      <c r="AJ756" s="235"/>
      <c r="AK756" s="235"/>
      <c r="AL756" s="235"/>
      <c r="AM756" s="235"/>
      <c r="AN756" s="235"/>
      <c r="AO756" s="235"/>
    </row>
    <row r="757" spans="36:41" x14ac:dyDescent="0.2">
      <c r="AJ757" s="235"/>
      <c r="AK757" s="235"/>
      <c r="AL757" s="235"/>
      <c r="AM757" s="235"/>
      <c r="AN757" s="235"/>
      <c r="AO757" s="235"/>
    </row>
    <row r="758" spans="36:41" x14ac:dyDescent="0.2">
      <c r="AJ758" s="235"/>
      <c r="AK758" s="235"/>
      <c r="AL758" s="235"/>
      <c r="AM758" s="235"/>
      <c r="AN758" s="235"/>
      <c r="AO758" s="235"/>
    </row>
    <row r="759" spans="36:41" x14ac:dyDescent="0.2">
      <c r="AJ759" s="235"/>
      <c r="AK759" s="235"/>
      <c r="AL759" s="235"/>
      <c r="AM759" s="235"/>
      <c r="AN759" s="235"/>
      <c r="AO759" s="235"/>
    </row>
    <row r="760" spans="36:41" x14ac:dyDescent="0.2">
      <c r="AJ760" s="235"/>
      <c r="AK760" s="235"/>
      <c r="AL760" s="235"/>
      <c r="AM760" s="235"/>
      <c r="AN760" s="235"/>
      <c r="AO760" s="235"/>
    </row>
    <row r="761" spans="36:41" x14ac:dyDescent="0.2">
      <c r="AJ761" s="235"/>
      <c r="AK761" s="235"/>
      <c r="AL761" s="235"/>
      <c r="AM761" s="235"/>
      <c r="AN761" s="235"/>
      <c r="AO761" s="235"/>
    </row>
    <row r="762" spans="36:41" x14ac:dyDescent="0.2">
      <c r="AJ762" s="235"/>
      <c r="AK762" s="235"/>
      <c r="AL762" s="235"/>
      <c r="AM762" s="235"/>
      <c r="AN762" s="235"/>
      <c r="AO762" s="235"/>
    </row>
    <row r="763" spans="36:41" x14ac:dyDescent="0.2">
      <c r="AJ763" s="235"/>
      <c r="AK763" s="235"/>
      <c r="AL763" s="235"/>
      <c r="AM763" s="235"/>
      <c r="AN763" s="235"/>
      <c r="AO763" s="235"/>
    </row>
    <row r="764" spans="36:41" x14ac:dyDescent="0.2">
      <c r="AJ764" s="235"/>
      <c r="AK764" s="235"/>
      <c r="AL764" s="235"/>
      <c r="AM764" s="235"/>
      <c r="AN764" s="235"/>
      <c r="AO764" s="235"/>
    </row>
    <row r="765" spans="36:41" x14ac:dyDescent="0.2">
      <c r="AJ765" s="235"/>
      <c r="AK765" s="235"/>
      <c r="AL765" s="235"/>
      <c r="AM765" s="235"/>
      <c r="AN765" s="235"/>
      <c r="AO765" s="235"/>
    </row>
    <row r="766" spans="36:41" x14ac:dyDescent="0.2">
      <c r="AJ766" s="235"/>
      <c r="AK766" s="235"/>
      <c r="AL766" s="235"/>
      <c r="AM766" s="235"/>
      <c r="AN766" s="235"/>
      <c r="AO766" s="235"/>
    </row>
    <row r="767" spans="36:41" x14ac:dyDescent="0.2">
      <c r="AJ767" s="235"/>
      <c r="AK767" s="235"/>
      <c r="AL767" s="235"/>
      <c r="AM767" s="235"/>
      <c r="AN767" s="235"/>
      <c r="AO767" s="235"/>
    </row>
    <row r="768" spans="36:41" x14ac:dyDescent="0.2">
      <c r="AJ768" s="235"/>
      <c r="AK768" s="235"/>
      <c r="AL768" s="235"/>
      <c r="AM768" s="235"/>
      <c r="AN768" s="235"/>
      <c r="AO768" s="235"/>
    </row>
    <row r="769" spans="36:41" x14ac:dyDescent="0.2">
      <c r="AJ769" s="235"/>
      <c r="AK769" s="235"/>
      <c r="AL769" s="235"/>
      <c r="AM769" s="235"/>
      <c r="AN769" s="235"/>
      <c r="AO769" s="235"/>
    </row>
    <row r="770" spans="36:41" x14ac:dyDescent="0.2">
      <c r="AJ770" s="235"/>
      <c r="AK770" s="235"/>
      <c r="AL770" s="235"/>
      <c r="AM770" s="235"/>
      <c r="AN770" s="235"/>
      <c r="AO770" s="235"/>
    </row>
    <row r="771" spans="36:41" x14ac:dyDescent="0.2">
      <c r="AJ771" s="235"/>
      <c r="AK771" s="235"/>
      <c r="AL771" s="235"/>
      <c r="AM771" s="235"/>
      <c r="AN771" s="235"/>
      <c r="AO771" s="235"/>
    </row>
    <row r="772" spans="36:41" x14ac:dyDescent="0.2">
      <c r="AJ772" s="235"/>
      <c r="AK772" s="235"/>
      <c r="AL772" s="235"/>
      <c r="AM772" s="235"/>
      <c r="AN772" s="235"/>
      <c r="AO772" s="235"/>
    </row>
    <row r="773" spans="36:41" x14ac:dyDescent="0.2">
      <c r="AJ773" s="235"/>
      <c r="AK773" s="235"/>
      <c r="AL773" s="235"/>
      <c r="AM773" s="235"/>
      <c r="AN773" s="235"/>
      <c r="AO773" s="235"/>
    </row>
    <row r="774" spans="36:41" x14ac:dyDescent="0.2">
      <c r="AJ774" s="235"/>
      <c r="AK774" s="235"/>
      <c r="AL774" s="235"/>
      <c r="AM774" s="235"/>
      <c r="AN774" s="235"/>
      <c r="AO774" s="235"/>
    </row>
    <row r="775" spans="36:41" x14ac:dyDescent="0.2">
      <c r="AJ775" s="235"/>
      <c r="AK775" s="235"/>
      <c r="AL775" s="235"/>
      <c r="AM775" s="235"/>
      <c r="AN775" s="235"/>
      <c r="AO775" s="235"/>
    </row>
    <row r="776" spans="36:41" x14ac:dyDescent="0.2">
      <c r="AJ776" s="235"/>
      <c r="AK776" s="235"/>
      <c r="AL776" s="235"/>
      <c r="AM776" s="235"/>
      <c r="AN776" s="235"/>
      <c r="AO776" s="235"/>
    </row>
    <row r="777" spans="36:41" x14ac:dyDescent="0.2">
      <c r="AJ777" s="235"/>
      <c r="AK777" s="235"/>
      <c r="AL777" s="235"/>
      <c r="AM777" s="235"/>
      <c r="AN777" s="235"/>
      <c r="AO777" s="235"/>
    </row>
    <row r="778" spans="36:41" x14ac:dyDescent="0.2">
      <c r="AJ778" s="235"/>
      <c r="AK778" s="235"/>
      <c r="AL778" s="235"/>
      <c r="AM778" s="235"/>
      <c r="AN778" s="235"/>
      <c r="AO778" s="235"/>
    </row>
    <row r="779" spans="36:41" x14ac:dyDescent="0.2">
      <c r="AJ779" s="235"/>
      <c r="AK779" s="235"/>
      <c r="AL779" s="235"/>
      <c r="AM779" s="235"/>
      <c r="AN779" s="235"/>
      <c r="AO779" s="235"/>
    </row>
    <row r="780" spans="36:41" x14ac:dyDescent="0.2">
      <c r="AJ780" s="235"/>
      <c r="AK780" s="235"/>
      <c r="AL780" s="235"/>
      <c r="AM780" s="235"/>
      <c r="AN780" s="235"/>
      <c r="AO780" s="235"/>
    </row>
    <row r="781" spans="36:41" x14ac:dyDescent="0.2">
      <c r="AJ781" s="235"/>
      <c r="AK781" s="235"/>
      <c r="AL781" s="235"/>
      <c r="AM781" s="235"/>
      <c r="AN781" s="235"/>
      <c r="AO781" s="235"/>
    </row>
    <row r="782" spans="36:41" x14ac:dyDescent="0.2">
      <c r="AJ782" s="235"/>
      <c r="AK782" s="235"/>
      <c r="AL782" s="235"/>
      <c r="AM782" s="235"/>
      <c r="AN782" s="235"/>
      <c r="AO782" s="235"/>
    </row>
    <row r="783" spans="36:41" x14ac:dyDescent="0.2">
      <c r="AJ783" s="235"/>
      <c r="AK783" s="235"/>
      <c r="AL783" s="235"/>
      <c r="AM783" s="235"/>
      <c r="AN783" s="235"/>
      <c r="AO783" s="235"/>
    </row>
    <row r="784" spans="36:41" x14ac:dyDescent="0.2">
      <c r="AJ784" s="235"/>
      <c r="AK784" s="235"/>
      <c r="AL784" s="235"/>
      <c r="AM784" s="235"/>
      <c r="AN784" s="235"/>
      <c r="AO784" s="235"/>
    </row>
    <row r="785" spans="36:41" x14ac:dyDescent="0.2">
      <c r="AJ785" s="235"/>
      <c r="AK785" s="235"/>
      <c r="AL785" s="235"/>
      <c r="AM785" s="235"/>
      <c r="AN785" s="235"/>
      <c r="AO785" s="235"/>
    </row>
    <row r="786" spans="36:41" x14ac:dyDescent="0.2">
      <c r="AJ786" s="235"/>
      <c r="AK786" s="235"/>
      <c r="AL786" s="235"/>
      <c r="AM786" s="235"/>
      <c r="AN786" s="235"/>
      <c r="AO786" s="235"/>
    </row>
    <row r="787" spans="36:41" x14ac:dyDescent="0.2">
      <c r="AJ787" s="235"/>
      <c r="AK787" s="235"/>
      <c r="AL787" s="235"/>
      <c r="AM787" s="235"/>
      <c r="AN787" s="235"/>
      <c r="AO787" s="235"/>
    </row>
    <row r="788" spans="36:41" x14ac:dyDescent="0.2">
      <c r="AJ788" s="235"/>
      <c r="AK788" s="235"/>
      <c r="AL788" s="235"/>
      <c r="AM788" s="235"/>
      <c r="AN788" s="235"/>
      <c r="AO788" s="235"/>
    </row>
    <row r="789" spans="36:41" x14ac:dyDescent="0.2">
      <c r="AJ789" s="235"/>
      <c r="AK789" s="235"/>
      <c r="AL789" s="235"/>
      <c r="AM789" s="235"/>
      <c r="AN789" s="235"/>
      <c r="AO789" s="235"/>
    </row>
    <row r="790" spans="36:41" x14ac:dyDescent="0.2">
      <c r="AJ790" s="235"/>
      <c r="AK790" s="235"/>
      <c r="AL790" s="235"/>
      <c r="AM790" s="235"/>
      <c r="AN790" s="235"/>
      <c r="AO790" s="235"/>
    </row>
    <row r="791" spans="36:41" x14ac:dyDescent="0.2">
      <c r="AJ791" s="235"/>
      <c r="AK791" s="235"/>
      <c r="AL791" s="235"/>
      <c r="AM791" s="235"/>
      <c r="AN791" s="235"/>
      <c r="AO791" s="235"/>
    </row>
    <row r="792" spans="36:41" x14ac:dyDescent="0.2">
      <c r="AJ792" s="235"/>
      <c r="AK792" s="235"/>
      <c r="AL792" s="235"/>
      <c r="AM792" s="235"/>
      <c r="AN792" s="235"/>
      <c r="AO792" s="235"/>
    </row>
    <row r="793" spans="36:41" x14ac:dyDescent="0.2">
      <c r="AJ793" s="235"/>
      <c r="AK793" s="235"/>
      <c r="AL793" s="235"/>
      <c r="AM793" s="235"/>
      <c r="AN793" s="235"/>
      <c r="AO793" s="235"/>
    </row>
    <row r="794" spans="36:41" x14ac:dyDescent="0.2">
      <c r="AJ794" s="235"/>
      <c r="AK794" s="235"/>
      <c r="AL794" s="235"/>
      <c r="AM794" s="235"/>
      <c r="AN794" s="235"/>
      <c r="AO794" s="235"/>
    </row>
    <row r="795" spans="36:41" x14ac:dyDescent="0.2">
      <c r="AJ795" s="235"/>
      <c r="AK795" s="235"/>
      <c r="AL795" s="235"/>
      <c r="AM795" s="235"/>
      <c r="AN795" s="235"/>
      <c r="AO795" s="235"/>
    </row>
    <row r="796" spans="36:41" x14ac:dyDescent="0.2">
      <c r="AJ796" s="235"/>
      <c r="AK796" s="235"/>
      <c r="AL796" s="235"/>
      <c r="AM796" s="235"/>
      <c r="AN796" s="235"/>
      <c r="AO796" s="235"/>
    </row>
    <row r="797" spans="36:41" x14ac:dyDescent="0.2">
      <c r="AJ797" s="235"/>
      <c r="AK797" s="235"/>
      <c r="AL797" s="235"/>
      <c r="AM797" s="235"/>
      <c r="AN797" s="235"/>
      <c r="AO797" s="235"/>
    </row>
    <row r="798" spans="36:41" x14ac:dyDescent="0.2">
      <c r="AJ798" s="235"/>
      <c r="AK798" s="235"/>
      <c r="AL798" s="235"/>
      <c r="AM798" s="235"/>
      <c r="AN798" s="235"/>
      <c r="AO798" s="235"/>
    </row>
    <row r="799" spans="36:41" x14ac:dyDescent="0.2">
      <c r="AJ799" s="235"/>
      <c r="AK799" s="235"/>
      <c r="AL799" s="235"/>
      <c r="AM799" s="235"/>
      <c r="AN799" s="235"/>
      <c r="AO799" s="235"/>
    </row>
    <row r="800" spans="36:41" x14ac:dyDescent="0.2">
      <c r="AJ800" s="235"/>
      <c r="AK800" s="235"/>
      <c r="AL800" s="235"/>
      <c r="AM800" s="235"/>
      <c r="AN800" s="235"/>
      <c r="AO800" s="235"/>
    </row>
    <row r="801" spans="36:41" x14ac:dyDescent="0.2">
      <c r="AJ801" s="235"/>
      <c r="AK801" s="235"/>
      <c r="AL801" s="235"/>
      <c r="AM801" s="235"/>
      <c r="AN801" s="235"/>
      <c r="AO801" s="235"/>
    </row>
    <row r="802" spans="36:41" x14ac:dyDescent="0.2">
      <c r="AJ802" s="235"/>
      <c r="AK802" s="235"/>
      <c r="AL802" s="235"/>
      <c r="AM802" s="235"/>
      <c r="AN802" s="235"/>
      <c r="AO802" s="235"/>
    </row>
    <row r="803" spans="36:41" x14ac:dyDescent="0.2">
      <c r="AJ803" s="235"/>
      <c r="AK803" s="235"/>
      <c r="AL803" s="235"/>
      <c r="AM803" s="235"/>
      <c r="AN803" s="235"/>
      <c r="AO803" s="235"/>
    </row>
    <row r="804" spans="36:41" x14ac:dyDescent="0.2">
      <c r="AJ804" s="235"/>
      <c r="AK804" s="235"/>
      <c r="AL804" s="235"/>
      <c r="AM804" s="235"/>
      <c r="AN804" s="235"/>
      <c r="AO804" s="235"/>
    </row>
    <row r="805" spans="36:41" x14ac:dyDescent="0.2">
      <c r="AJ805" s="235"/>
      <c r="AK805" s="235"/>
      <c r="AL805" s="235"/>
      <c r="AM805" s="235"/>
      <c r="AN805" s="235"/>
      <c r="AO805" s="235"/>
    </row>
    <row r="806" spans="36:41" x14ac:dyDescent="0.2">
      <c r="AJ806" s="235"/>
      <c r="AK806" s="235"/>
      <c r="AL806" s="235"/>
      <c r="AM806" s="235"/>
      <c r="AN806" s="235"/>
      <c r="AO806" s="235"/>
    </row>
    <row r="807" spans="36:41" x14ac:dyDescent="0.2">
      <c r="AJ807" s="235"/>
      <c r="AK807" s="235"/>
      <c r="AL807" s="235"/>
      <c r="AM807" s="235"/>
      <c r="AN807" s="235"/>
      <c r="AO807" s="235"/>
    </row>
    <row r="808" spans="36:41" x14ac:dyDescent="0.2">
      <c r="AJ808" s="235"/>
      <c r="AK808" s="235"/>
      <c r="AL808" s="235"/>
      <c r="AM808" s="235"/>
      <c r="AN808" s="235"/>
      <c r="AO808" s="235"/>
    </row>
    <row r="809" spans="36:41" x14ac:dyDescent="0.2">
      <c r="AJ809" s="235"/>
      <c r="AK809" s="235"/>
      <c r="AL809" s="235"/>
      <c r="AM809" s="235"/>
      <c r="AN809" s="235"/>
      <c r="AO809" s="235"/>
    </row>
    <row r="810" spans="36:41" x14ac:dyDescent="0.2">
      <c r="AJ810" s="235"/>
      <c r="AK810" s="235"/>
      <c r="AL810" s="235"/>
      <c r="AM810" s="235"/>
      <c r="AN810" s="235"/>
      <c r="AO810" s="235"/>
    </row>
    <row r="811" spans="36:41" x14ac:dyDescent="0.2">
      <c r="AJ811" s="235"/>
      <c r="AK811" s="235"/>
      <c r="AL811" s="235"/>
      <c r="AM811" s="235"/>
      <c r="AN811" s="235"/>
      <c r="AO811" s="235"/>
    </row>
    <row r="812" spans="36:41" x14ac:dyDescent="0.2">
      <c r="AJ812" s="235"/>
      <c r="AK812" s="235"/>
      <c r="AL812" s="235"/>
      <c r="AM812" s="235"/>
      <c r="AN812" s="235"/>
      <c r="AO812" s="235"/>
    </row>
    <row r="813" spans="36:41" x14ac:dyDescent="0.2">
      <c r="AJ813" s="235"/>
      <c r="AK813" s="235"/>
      <c r="AL813" s="235"/>
      <c r="AM813" s="235"/>
      <c r="AN813" s="235"/>
      <c r="AO813" s="235"/>
    </row>
    <row r="814" spans="36:41" x14ac:dyDescent="0.2">
      <c r="AJ814" s="235"/>
      <c r="AK814" s="235"/>
      <c r="AL814" s="235"/>
      <c r="AM814" s="235"/>
      <c r="AN814" s="235"/>
      <c r="AO814" s="235"/>
    </row>
    <row r="815" spans="36:41" x14ac:dyDescent="0.2">
      <c r="AJ815" s="235"/>
      <c r="AK815" s="235"/>
      <c r="AL815" s="235"/>
      <c r="AM815" s="235"/>
      <c r="AN815" s="235"/>
      <c r="AO815" s="235"/>
    </row>
    <row r="816" spans="36:41" x14ac:dyDescent="0.2">
      <c r="AJ816" s="235"/>
      <c r="AK816" s="235"/>
      <c r="AL816" s="235"/>
      <c r="AM816" s="235"/>
      <c r="AN816" s="235"/>
      <c r="AO816" s="235"/>
    </row>
    <row r="817" spans="36:41" x14ac:dyDescent="0.2">
      <c r="AJ817" s="235"/>
      <c r="AK817" s="235"/>
      <c r="AL817" s="235"/>
      <c r="AM817" s="235"/>
      <c r="AN817" s="235"/>
      <c r="AO817" s="235"/>
    </row>
    <row r="818" spans="36:41" x14ac:dyDescent="0.2">
      <c r="AJ818" s="235"/>
      <c r="AK818" s="235"/>
      <c r="AL818" s="235"/>
      <c r="AM818" s="235"/>
      <c r="AN818" s="235"/>
      <c r="AO818" s="235"/>
    </row>
    <row r="819" spans="36:41" x14ac:dyDescent="0.2">
      <c r="AJ819" s="235"/>
      <c r="AK819" s="235"/>
      <c r="AL819" s="235"/>
      <c r="AM819" s="235"/>
      <c r="AN819" s="235"/>
      <c r="AO819" s="235"/>
    </row>
    <row r="820" spans="36:41" x14ac:dyDescent="0.2">
      <c r="AJ820" s="235"/>
      <c r="AK820" s="235"/>
      <c r="AL820" s="235"/>
      <c r="AM820" s="235"/>
      <c r="AN820" s="235"/>
      <c r="AO820" s="235"/>
    </row>
    <row r="821" spans="36:41" x14ac:dyDescent="0.2">
      <c r="AJ821" s="235"/>
      <c r="AK821" s="235"/>
      <c r="AL821" s="235"/>
      <c r="AM821" s="235"/>
      <c r="AN821" s="235"/>
      <c r="AO821" s="235"/>
    </row>
    <row r="822" spans="36:41" x14ac:dyDescent="0.2">
      <c r="AJ822" s="235"/>
      <c r="AK822" s="235"/>
      <c r="AL822" s="235"/>
      <c r="AM822" s="235"/>
      <c r="AN822" s="235"/>
      <c r="AO822" s="235"/>
    </row>
    <row r="823" spans="36:41" x14ac:dyDescent="0.2">
      <c r="AJ823" s="235"/>
      <c r="AK823" s="235"/>
      <c r="AL823" s="235"/>
      <c r="AM823" s="235"/>
      <c r="AN823" s="235"/>
      <c r="AO823" s="235"/>
    </row>
    <row r="824" spans="36:41" x14ac:dyDescent="0.2">
      <c r="AJ824" s="235"/>
      <c r="AK824" s="235"/>
      <c r="AL824" s="235"/>
      <c r="AM824" s="235"/>
      <c r="AN824" s="235"/>
      <c r="AO824" s="235"/>
    </row>
    <row r="825" spans="36:41" x14ac:dyDescent="0.2">
      <c r="AJ825" s="235"/>
      <c r="AK825" s="235"/>
      <c r="AL825" s="235"/>
      <c r="AM825" s="235"/>
      <c r="AN825" s="235"/>
      <c r="AO825" s="235"/>
    </row>
    <row r="826" spans="36:41" x14ac:dyDescent="0.2">
      <c r="AJ826" s="235"/>
      <c r="AK826" s="235"/>
      <c r="AL826" s="235"/>
      <c r="AM826" s="235"/>
      <c r="AN826" s="235"/>
      <c r="AO826" s="235"/>
    </row>
    <row r="827" spans="36:41" x14ac:dyDescent="0.2">
      <c r="AJ827" s="235"/>
      <c r="AK827" s="235"/>
      <c r="AL827" s="235"/>
      <c r="AM827" s="235"/>
      <c r="AN827" s="235"/>
      <c r="AO827" s="235"/>
    </row>
    <row r="828" spans="36:41" x14ac:dyDescent="0.2">
      <c r="AJ828" s="235"/>
      <c r="AK828" s="235"/>
      <c r="AL828" s="235"/>
      <c r="AM828" s="235"/>
      <c r="AN828" s="235"/>
      <c r="AO828" s="235"/>
    </row>
    <row r="829" spans="36:41" x14ac:dyDescent="0.2">
      <c r="AJ829" s="235"/>
      <c r="AK829" s="235"/>
      <c r="AL829" s="235"/>
      <c r="AM829" s="235"/>
      <c r="AN829" s="235"/>
      <c r="AO829" s="235"/>
    </row>
    <row r="830" spans="36:41" x14ac:dyDescent="0.2">
      <c r="AJ830" s="235"/>
      <c r="AK830" s="235"/>
      <c r="AL830" s="235"/>
      <c r="AM830" s="235"/>
      <c r="AN830" s="235"/>
      <c r="AO830" s="235"/>
    </row>
    <row r="831" spans="36:41" x14ac:dyDescent="0.2">
      <c r="AJ831" s="235"/>
      <c r="AK831" s="235"/>
      <c r="AL831" s="235"/>
      <c r="AM831" s="235"/>
      <c r="AN831" s="235"/>
      <c r="AO831" s="235"/>
    </row>
    <row r="832" spans="36:41" x14ac:dyDescent="0.2">
      <c r="AJ832" s="235"/>
      <c r="AK832" s="235"/>
      <c r="AL832" s="235"/>
      <c r="AM832" s="235"/>
      <c r="AN832" s="235"/>
      <c r="AO832" s="235"/>
    </row>
    <row r="833" spans="36:41" x14ac:dyDescent="0.2">
      <c r="AJ833" s="235"/>
      <c r="AK833" s="235"/>
      <c r="AL833" s="235"/>
      <c r="AM833" s="235"/>
      <c r="AN833" s="235"/>
      <c r="AO833" s="235"/>
    </row>
    <row r="834" spans="36:41" x14ac:dyDescent="0.2">
      <c r="AJ834" s="235"/>
      <c r="AK834" s="235"/>
      <c r="AL834" s="235"/>
      <c r="AM834" s="235"/>
      <c r="AN834" s="235"/>
      <c r="AO834" s="235"/>
    </row>
    <row r="835" spans="36:41" x14ac:dyDescent="0.2">
      <c r="AJ835" s="235"/>
      <c r="AK835" s="235"/>
      <c r="AL835" s="235"/>
      <c r="AM835" s="235"/>
      <c r="AN835" s="235"/>
      <c r="AO835" s="235"/>
    </row>
    <row r="836" spans="36:41" x14ac:dyDescent="0.2">
      <c r="AJ836" s="235"/>
      <c r="AK836" s="235"/>
      <c r="AL836" s="235"/>
      <c r="AM836" s="235"/>
      <c r="AN836" s="235"/>
      <c r="AO836" s="235"/>
    </row>
    <row r="837" spans="36:41" x14ac:dyDescent="0.2">
      <c r="AJ837" s="235"/>
      <c r="AK837" s="235"/>
      <c r="AL837" s="235"/>
      <c r="AM837" s="235"/>
      <c r="AN837" s="235"/>
      <c r="AO837" s="235"/>
    </row>
    <row r="838" spans="36:41" x14ac:dyDescent="0.2">
      <c r="AJ838" s="235"/>
      <c r="AK838" s="235"/>
      <c r="AL838" s="235"/>
      <c r="AM838" s="235"/>
      <c r="AN838" s="235"/>
      <c r="AO838" s="235"/>
    </row>
    <row r="839" spans="36:41" x14ac:dyDescent="0.2">
      <c r="AJ839" s="235"/>
      <c r="AK839" s="235"/>
      <c r="AL839" s="235"/>
      <c r="AM839" s="235"/>
      <c r="AN839" s="235"/>
      <c r="AO839" s="235"/>
    </row>
    <row r="840" spans="36:41" x14ac:dyDescent="0.2">
      <c r="AJ840" s="235"/>
      <c r="AK840" s="235"/>
      <c r="AL840" s="235"/>
      <c r="AM840" s="235"/>
      <c r="AN840" s="235"/>
      <c r="AO840" s="235"/>
    </row>
    <row r="841" spans="36:41" x14ac:dyDescent="0.2">
      <c r="AJ841" s="235"/>
      <c r="AK841" s="235"/>
      <c r="AL841" s="235"/>
      <c r="AM841" s="235"/>
      <c r="AN841" s="235"/>
      <c r="AO841" s="235"/>
    </row>
    <row r="842" spans="36:41" x14ac:dyDescent="0.2">
      <c r="AJ842" s="235"/>
      <c r="AK842" s="235"/>
      <c r="AL842" s="235"/>
      <c r="AM842" s="235"/>
      <c r="AN842" s="235"/>
      <c r="AO842" s="235"/>
    </row>
    <row r="843" spans="36:41" x14ac:dyDescent="0.2">
      <c r="AJ843" s="235"/>
      <c r="AK843" s="235"/>
      <c r="AL843" s="235"/>
      <c r="AM843" s="235"/>
      <c r="AN843" s="235"/>
      <c r="AO843" s="235"/>
    </row>
    <row r="844" spans="36:41" x14ac:dyDescent="0.2">
      <c r="AJ844" s="235"/>
      <c r="AK844" s="235"/>
      <c r="AL844" s="235"/>
      <c r="AM844" s="235"/>
      <c r="AN844" s="235"/>
      <c r="AO844" s="235"/>
    </row>
    <row r="845" spans="36:41" x14ac:dyDescent="0.2">
      <c r="AJ845" s="235"/>
      <c r="AK845" s="235"/>
      <c r="AL845" s="235"/>
      <c r="AM845" s="235"/>
      <c r="AN845" s="235"/>
      <c r="AO845" s="235"/>
    </row>
    <row r="846" spans="36:41" x14ac:dyDescent="0.2">
      <c r="AJ846" s="235"/>
      <c r="AK846" s="235"/>
      <c r="AL846" s="235"/>
      <c r="AM846" s="235"/>
      <c r="AN846" s="235"/>
      <c r="AO846" s="235"/>
    </row>
    <row r="847" spans="36:41" x14ac:dyDescent="0.2">
      <c r="AJ847" s="235"/>
      <c r="AK847" s="235"/>
      <c r="AL847" s="235"/>
      <c r="AM847" s="235"/>
      <c r="AN847" s="235"/>
      <c r="AO847" s="235"/>
    </row>
    <row r="848" spans="36:41" x14ac:dyDescent="0.2">
      <c r="AJ848" s="235"/>
      <c r="AK848" s="235"/>
      <c r="AL848" s="235"/>
      <c r="AM848" s="235"/>
      <c r="AN848" s="235"/>
      <c r="AO848" s="235"/>
    </row>
    <row r="849" spans="36:41" x14ac:dyDescent="0.2">
      <c r="AJ849" s="235"/>
      <c r="AK849" s="235"/>
      <c r="AL849" s="235"/>
      <c r="AM849" s="235"/>
      <c r="AN849" s="235"/>
      <c r="AO849" s="235"/>
    </row>
    <row r="850" spans="36:41" x14ac:dyDescent="0.2">
      <c r="AJ850" s="235"/>
      <c r="AK850" s="235"/>
      <c r="AL850" s="235"/>
      <c r="AM850" s="235"/>
      <c r="AN850" s="235"/>
      <c r="AO850" s="235"/>
    </row>
    <row r="851" spans="36:41" x14ac:dyDescent="0.2">
      <c r="AJ851" s="235"/>
      <c r="AK851" s="235"/>
      <c r="AL851" s="235"/>
      <c r="AM851" s="235"/>
      <c r="AN851" s="235"/>
      <c r="AO851" s="235"/>
    </row>
    <row r="852" spans="36:41" x14ac:dyDescent="0.2">
      <c r="AJ852" s="235"/>
      <c r="AK852" s="235"/>
      <c r="AL852" s="235"/>
      <c r="AM852" s="235"/>
      <c r="AN852" s="235"/>
      <c r="AO852" s="235"/>
    </row>
    <row r="853" spans="36:41" x14ac:dyDescent="0.2">
      <c r="AJ853" s="235"/>
      <c r="AK853" s="235"/>
      <c r="AL853" s="235"/>
      <c r="AM853" s="235"/>
      <c r="AN853" s="235"/>
      <c r="AO853" s="235"/>
    </row>
    <row r="854" spans="36:41" x14ac:dyDescent="0.2">
      <c r="AJ854" s="235"/>
      <c r="AK854" s="235"/>
      <c r="AL854" s="235"/>
      <c r="AM854" s="235"/>
      <c r="AN854" s="235"/>
      <c r="AO854" s="235"/>
    </row>
    <row r="855" spans="36:41" x14ac:dyDescent="0.2">
      <c r="AJ855" s="235"/>
      <c r="AK855" s="235"/>
      <c r="AL855" s="235"/>
      <c r="AM855" s="235"/>
      <c r="AN855" s="235"/>
      <c r="AO855" s="235"/>
    </row>
    <row r="856" spans="36:41" x14ac:dyDescent="0.2">
      <c r="AJ856" s="235"/>
      <c r="AK856" s="235"/>
      <c r="AL856" s="235"/>
      <c r="AM856" s="235"/>
      <c r="AN856" s="235"/>
      <c r="AO856" s="235"/>
    </row>
    <row r="857" spans="36:41" x14ac:dyDescent="0.2">
      <c r="AJ857" s="235"/>
      <c r="AK857" s="235"/>
      <c r="AL857" s="235"/>
      <c r="AM857" s="235"/>
      <c r="AN857" s="235"/>
      <c r="AO857" s="235"/>
    </row>
    <row r="858" spans="36:41" x14ac:dyDescent="0.2">
      <c r="AJ858" s="235"/>
      <c r="AK858" s="235"/>
      <c r="AL858" s="235"/>
      <c r="AM858" s="235"/>
      <c r="AN858" s="235"/>
      <c r="AO858" s="235"/>
    </row>
    <row r="859" spans="36:41" x14ac:dyDescent="0.2">
      <c r="AJ859" s="235"/>
      <c r="AK859" s="235"/>
      <c r="AL859" s="235"/>
      <c r="AM859" s="235"/>
      <c r="AN859" s="235"/>
      <c r="AO859" s="235"/>
    </row>
    <row r="860" spans="36:41" x14ac:dyDescent="0.2">
      <c r="AJ860" s="235"/>
      <c r="AK860" s="235"/>
      <c r="AL860" s="235"/>
      <c r="AM860" s="235"/>
      <c r="AN860" s="235"/>
      <c r="AO860" s="235"/>
    </row>
    <row r="861" spans="36:41" x14ac:dyDescent="0.2">
      <c r="AJ861" s="235"/>
      <c r="AK861" s="235"/>
      <c r="AL861" s="235"/>
      <c r="AM861" s="235"/>
      <c r="AN861" s="235"/>
      <c r="AO861" s="235"/>
    </row>
    <row r="862" spans="36:41" x14ac:dyDescent="0.2">
      <c r="AJ862" s="235"/>
      <c r="AK862" s="235"/>
      <c r="AL862" s="235"/>
      <c r="AM862" s="235"/>
      <c r="AN862" s="235"/>
      <c r="AO862" s="235"/>
    </row>
    <row r="863" spans="36:41" x14ac:dyDescent="0.2">
      <c r="AJ863" s="235"/>
      <c r="AK863" s="235"/>
      <c r="AL863" s="235"/>
      <c r="AM863" s="235"/>
      <c r="AN863" s="235"/>
      <c r="AO863" s="235"/>
    </row>
    <row r="864" spans="36:41" x14ac:dyDescent="0.2">
      <c r="AJ864" s="235"/>
      <c r="AK864" s="235"/>
      <c r="AL864" s="235"/>
      <c r="AM864" s="235"/>
      <c r="AN864" s="235"/>
      <c r="AO864" s="235"/>
    </row>
    <row r="865" spans="36:41" x14ac:dyDescent="0.2">
      <c r="AJ865" s="235"/>
      <c r="AK865" s="235"/>
      <c r="AL865" s="235"/>
      <c r="AM865" s="235"/>
      <c r="AN865" s="235"/>
      <c r="AO865" s="235"/>
    </row>
    <row r="866" spans="36:41" x14ac:dyDescent="0.2">
      <c r="AJ866" s="235"/>
      <c r="AK866" s="235"/>
      <c r="AL866" s="235"/>
      <c r="AM866" s="235"/>
      <c r="AN866" s="235"/>
      <c r="AO866" s="235"/>
    </row>
    <row r="867" spans="36:41" x14ac:dyDescent="0.2">
      <c r="AJ867" s="235"/>
      <c r="AK867" s="235"/>
      <c r="AL867" s="235"/>
      <c r="AM867" s="235"/>
      <c r="AN867" s="235"/>
      <c r="AO867" s="235"/>
    </row>
    <row r="868" spans="36:41" x14ac:dyDescent="0.2">
      <c r="AJ868" s="235"/>
      <c r="AK868" s="235"/>
      <c r="AL868" s="235"/>
      <c r="AM868" s="235"/>
      <c r="AN868" s="235"/>
      <c r="AO868" s="235"/>
    </row>
    <row r="869" spans="36:41" x14ac:dyDescent="0.2">
      <c r="AJ869" s="235"/>
      <c r="AK869" s="235"/>
      <c r="AL869" s="235"/>
      <c r="AM869" s="235"/>
      <c r="AN869" s="235"/>
      <c r="AO869" s="235"/>
    </row>
    <row r="870" spans="36:41" x14ac:dyDescent="0.2">
      <c r="AJ870" s="235"/>
      <c r="AK870" s="235"/>
      <c r="AL870" s="235"/>
      <c r="AM870" s="235"/>
      <c r="AN870" s="235"/>
      <c r="AO870" s="235"/>
    </row>
    <row r="871" spans="36:41" x14ac:dyDescent="0.2">
      <c r="AJ871" s="235"/>
      <c r="AK871" s="235"/>
      <c r="AL871" s="235"/>
      <c r="AM871" s="235"/>
      <c r="AN871" s="235"/>
      <c r="AO871" s="235"/>
    </row>
    <row r="872" spans="36:41" x14ac:dyDescent="0.2">
      <c r="AJ872" s="235"/>
      <c r="AK872" s="235"/>
      <c r="AL872" s="235"/>
      <c r="AM872" s="235"/>
      <c r="AN872" s="235"/>
      <c r="AO872" s="235"/>
    </row>
    <row r="873" spans="36:41" x14ac:dyDescent="0.2">
      <c r="AJ873" s="235"/>
      <c r="AK873" s="235"/>
      <c r="AL873" s="235"/>
      <c r="AM873" s="235"/>
      <c r="AN873" s="235"/>
      <c r="AO873" s="235"/>
    </row>
    <row r="874" spans="36:41" x14ac:dyDescent="0.2">
      <c r="AJ874" s="235"/>
      <c r="AK874" s="235"/>
      <c r="AL874" s="235"/>
      <c r="AM874" s="235"/>
      <c r="AN874" s="235"/>
      <c r="AO874" s="235"/>
    </row>
    <row r="875" spans="36:41" x14ac:dyDescent="0.2">
      <c r="AJ875" s="235"/>
      <c r="AK875" s="235"/>
      <c r="AL875" s="235"/>
      <c r="AM875" s="235"/>
      <c r="AN875" s="235"/>
      <c r="AO875" s="235"/>
    </row>
    <row r="876" spans="36:41" x14ac:dyDescent="0.2">
      <c r="AJ876" s="235"/>
      <c r="AK876" s="235"/>
      <c r="AL876" s="235"/>
      <c r="AM876" s="235"/>
      <c r="AN876" s="235"/>
      <c r="AO876" s="235"/>
    </row>
    <row r="877" spans="36:41" x14ac:dyDescent="0.2">
      <c r="AJ877" s="235"/>
      <c r="AK877" s="235"/>
      <c r="AL877" s="235"/>
      <c r="AM877" s="235"/>
      <c r="AN877" s="235"/>
      <c r="AO877" s="235"/>
    </row>
    <row r="878" spans="36:41" x14ac:dyDescent="0.2">
      <c r="AJ878" s="235"/>
      <c r="AK878" s="235"/>
      <c r="AL878" s="235"/>
      <c r="AM878" s="235"/>
      <c r="AN878" s="235"/>
      <c r="AO878" s="235"/>
    </row>
    <row r="879" spans="36:41" x14ac:dyDescent="0.2">
      <c r="AJ879" s="235"/>
      <c r="AK879" s="235"/>
      <c r="AL879" s="235"/>
      <c r="AM879" s="235"/>
      <c r="AN879" s="235"/>
      <c r="AO879" s="235"/>
    </row>
    <row r="880" spans="36:41" x14ac:dyDescent="0.2">
      <c r="AJ880" s="235"/>
      <c r="AK880" s="235"/>
      <c r="AL880" s="235"/>
      <c r="AM880" s="235"/>
      <c r="AN880" s="235"/>
      <c r="AO880" s="235"/>
    </row>
    <row r="881" spans="36:41" x14ac:dyDescent="0.2">
      <c r="AJ881" s="235"/>
      <c r="AK881" s="235"/>
      <c r="AL881" s="235"/>
      <c r="AM881" s="235"/>
      <c r="AN881" s="235"/>
      <c r="AO881" s="235"/>
    </row>
    <row r="882" spans="36:41" x14ac:dyDescent="0.2">
      <c r="AJ882" s="235"/>
      <c r="AK882" s="235"/>
      <c r="AL882" s="235"/>
      <c r="AM882" s="235"/>
      <c r="AN882" s="235"/>
      <c r="AO882" s="235"/>
    </row>
    <row r="883" spans="36:41" x14ac:dyDescent="0.2">
      <c r="AJ883" s="235"/>
      <c r="AK883" s="235"/>
      <c r="AL883" s="235"/>
      <c r="AM883" s="235"/>
      <c r="AN883" s="235"/>
      <c r="AO883" s="235"/>
    </row>
    <row r="884" spans="36:41" x14ac:dyDescent="0.2">
      <c r="AJ884" s="235"/>
      <c r="AK884" s="235"/>
      <c r="AL884" s="235"/>
      <c r="AM884" s="235"/>
      <c r="AN884" s="235"/>
      <c r="AO884" s="235"/>
    </row>
    <row r="885" spans="36:41" x14ac:dyDescent="0.2">
      <c r="AJ885" s="235"/>
      <c r="AK885" s="235"/>
      <c r="AL885" s="235"/>
      <c r="AM885" s="235"/>
      <c r="AN885" s="235"/>
      <c r="AO885" s="235"/>
    </row>
    <row r="886" spans="36:41" x14ac:dyDescent="0.2">
      <c r="AJ886" s="235"/>
      <c r="AK886" s="235"/>
      <c r="AL886" s="235"/>
      <c r="AM886" s="235"/>
      <c r="AN886" s="235"/>
      <c r="AO886" s="235"/>
    </row>
    <row r="887" spans="36:41" x14ac:dyDescent="0.2">
      <c r="AJ887" s="235"/>
      <c r="AK887" s="235"/>
      <c r="AL887" s="235"/>
      <c r="AM887" s="235"/>
      <c r="AN887" s="235"/>
      <c r="AO887" s="235"/>
    </row>
    <row r="888" spans="36:41" x14ac:dyDescent="0.2">
      <c r="AJ888" s="235"/>
      <c r="AK888" s="235"/>
      <c r="AL888" s="235"/>
      <c r="AM888" s="235"/>
      <c r="AN888" s="235"/>
      <c r="AO888" s="235"/>
    </row>
    <row r="889" spans="36:41" x14ac:dyDescent="0.2">
      <c r="AJ889" s="235"/>
      <c r="AK889" s="235"/>
      <c r="AL889" s="235"/>
      <c r="AM889" s="235"/>
      <c r="AN889" s="235"/>
      <c r="AO889" s="235"/>
    </row>
    <row r="890" spans="36:41" x14ac:dyDescent="0.2">
      <c r="AJ890" s="235"/>
      <c r="AK890" s="235"/>
      <c r="AL890" s="235"/>
      <c r="AM890" s="235"/>
      <c r="AN890" s="235"/>
      <c r="AO890" s="235"/>
    </row>
    <row r="891" spans="36:41" x14ac:dyDescent="0.2">
      <c r="AJ891" s="235"/>
      <c r="AK891" s="235"/>
      <c r="AL891" s="235"/>
      <c r="AM891" s="235"/>
      <c r="AN891" s="235"/>
      <c r="AO891" s="235"/>
    </row>
    <row r="892" spans="36:41" x14ac:dyDescent="0.2">
      <c r="AJ892" s="235"/>
      <c r="AK892" s="235"/>
      <c r="AL892" s="235"/>
      <c r="AM892" s="235"/>
      <c r="AN892" s="235"/>
      <c r="AO892" s="235"/>
    </row>
    <row r="893" spans="36:41" x14ac:dyDescent="0.2">
      <c r="AJ893" s="235"/>
      <c r="AK893" s="235"/>
      <c r="AL893" s="235"/>
      <c r="AM893" s="235"/>
      <c r="AN893" s="235"/>
      <c r="AO893" s="235"/>
    </row>
    <row r="894" spans="36:41" x14ac:dyDescent="0.2">
      <c r="AJ894" s="235"/>
      <c r="AK894" s="235"/>
      <c r="AL894" s="235"/>
      <c r="AM894" s="235"/>
      <c r="AN894" s="235"/>
      <c r="AO894" s="235"/>
    </row>
    <row r="895" spans="36:41" x14ac:dyDescent="0.2">
      <c r="AJ895" s="235"/>
      <c r="AK895" s="235"/>
      <c r="AL895" s="235"/>
      <c r="AM895" s="235"/>
      <c r="AN895" s="235"/>
      <c r="AO895" s="235"/>
    </row>
    <row r="896" spans="36:41" x14ac:dyDescent="0.2">
      <c r="AJ896" s="235"/>
      <c r="AK896" s="235"/>
      <c r="AL896" s="235"/>
      <c r="AM896" s="235"/>
      <c r="AN896" s="235"/>
      <c r="AO896" s="235"/>
    </row>
    <row r="897" spans="36:41" x14ac:dyDescent="0.2">
      <c r="AJ897" s="235"/>
      <c r="AK897" s="235"/>
      <c r="AL897" s="235"/>
      <c r="AM897" s="235"/>
      <c r="AN897" s="235"/>
      <c r="AO897" s="235"/>
    </row>
    <row r="898" spans="36:41" x14ac:dyDescent="0.2">
      <c r="AJ898" s="235"/>
      <c r="AK898" s="235"/>
      <c r="AL898" s="235"/>
      <c r="AM898" s="235"/>
      <c r="AN898" s="235"/>
      <c r="AO898" s="235"/>
    </row>
    <row r="899" spans="36:41" x14ac:dyDescent="0.2">
      <c r="AJ899" s="235"/>
      <c r="AK899" s="235"/>
      <c r="AL899" s="235"/>
      <c r="AM899" s="235"/>
      <c r="AN899" s="235"/>
      <c r="AO899" s="235"/>
    </row>
    <row r="900" spans="36:41" x14ac:dyDescent="0.2">
      <c r="AJ900" s="235"/>
      <c r="AK900" s="235"/>
      <c r="AL900" s="235"/>
      <c r="AM900" s="235"/>
      <c r="AN900" s="235"/>
      <c r="AO900" s="235"/>
    </row>
    <row r="901" spans="36:41" x14ac:dyDescent="0.2">
      <c r="AJ901" s="235"/>
      <c r="AK901" s="235"/>
      <c r="AL901" s="235"/>
      <c r="AM901" s="235"/>
      <c r="AN901" s="235"/>
      <c r="AO901" s="235"/>
    </row>
    <row r="902" spans="36:41" x14ac:dyDescent="0.2">
      <c r="AJ902" s="235"/>
      <c r="AK902" s="235"/>
      <c r="AL902" s="235"/>
      <c r="AM902" s="235"/>
      <c r="AN902" s="235"/>
      <c r="AO902" s="235"/>
    </row>
    <row r="903" spans="36:41" x14ac:dyDescent="0.2">
      <c r="AJ903" s="235"/>
      <c r="AK903" s="235"/>
      <c r="AL903" s="235"/>
      <c r="AM903" s="235"/>
      <c r="AN903" s="235"/>
      <c r="AO903" s="235"/>
    </row>
    <row r="904" spans="36:41" x14ac:dyDescent="0.2">
      <c r="AJ904" s="235"/>
      <c r="AK904" s="235"/>
      <c r="AL904" s="235"/>
      <c r="AM904" s="235"/>
      <c r="AN904" s="235"/>
      <c r="AO904" s="235"/>
    </row>
    <row r="905" spans="36:41" x14ac:dyDescent="0.2">
      <c r="AJ905" s="235"/>
      <c r="AK905" s="235"/>
      <c r="AL905" s="235"/>
      <c r="AM905" s="235"/>
      <c r="AN905" s="235"/>
      <c r="AO905" s="235"/>
    </row>
    <row r="906" spans="36:41" x14ac:dyDescent="0.2">
      <c r="AJ906" s="235"/>
      <c r="AK906" s="235"/>
      <c r="AL906" s="235"/>
      <c r="AM906" s="235"/>
      <c r="AN906" s="235"/>
      <c r="AO906" s="235"/>
    </row>
    <row r="907" spans="36:41" x14ac:dyDescent="0.2">
      <c r="AJ907" s="235"/>
      <c r="AK907" s="235"/>
      <c r="AL907" s="235"/>
      <c r="AM907" s="235"/>
      <c r="AN907" s="235"/>
      <c r="AO907" s="235"/>
    </row>
    <row r="908" spans="36:41" x14ac:dyDescent="0.2">
      <c r="AJ908" s="235"/>
      <c r="AK908" s="235"/>
      <c r="AL908" s="235"/>
      <c r="AM908" s="235"/>
      <c r="AN908" s="235"/>
      <c r="AO908" s="235"/>
    </row>
    <row r="909" spans="36:41" x14ac:dyDescent="0.2">
      <c r="AJ909" s="235"/>
      <c r="AK909" s="235"/>
      <c r="AL909" s="235"/>
      <c r="AM909" s="235"/>
      <c r="AN909" s="235"/>
      <c r="AO909" s="235"/>
    </row>
    <row r="910" spans="36:41" x14ac:dyDescent="0.2">
      <c r="AJ910" s="235"/>
      <c r="AK910" s="235"/>
      <c r="AL910" s="235"/>
      <c r="AM910" s="235"/>
      <c r="AN910" s="235"/>
      <c r="AO910" s="235"/>
    </row>
    <row r="911" spans="36:41" x14ac:dyDescent="0.2">
      <c r="AJ911" s="235"/>
      <c r="AK911" s="235"/>
      <c r="AL911" s="235"/>
      <c r="AM911" s="235"/>
      <c r="AN911" s="235"/>
      <c r="AO911" s="235"/>
    </row>
    <row r="912" spans="36:41" x14ac:dyDescent="0.2">
      <c r="AJ912" s="235"/>
      <c r="AK912" s="235"/>
      <c r="AL912" s="235"/>
      <c r="AM912" s="235"/>
      <c r="AN912" s="235"/>
      <c r="AO912" s="235"/>
    </row>
    <row r="913" spans="36:41" x14ac:dyDescent="0.2">
      <c r="AJ913" s="235"/>
      <c r="AK913" s="235"/>
      <c r="AL913" s="235"/>
      <c r="AM913" s="235"/>
      <c r="AN913" s="235"/>
      <c r="AO913" s="235"/>
    </row>
    <row r="914" spans="36:41" x14ac:dyDescent="0.2">
      <c r="AJ914" s="235"/>
      <c r="AK914" s="235"/>
      <c r="AL914" s="235"/>
      <c r="AM914" s="235"/>
      <c r="AN914" s="235"/>
      <c r="AO914" s="235"/>
    </row>
    <row r="915" spans="36:41" x14ac:dyDescent="0.2">
      <c r="AJ915" s="235"/>
      <c r="AK915" s="235"/>
      <c r="AL915" s="235"/>
      <c r="AM915" s="235"/>
      <c r="AN915" s="235"/>
      <c r="AO915" s="235"/>
    </row>
    <row r="916" spans="36:41" x14ac:dyDescent="0.2">
      <c r="AJ916" s="235"/>
      <c r="AK916" s="235"/>
      <c r="AL916" s="235"/>
      <c r="AM916" s="235"/>
      <c r="AN916" s="235"/>
      <c r="AO916" s="235"/>
    </row>
    <row r="917" spans="36:41" x14ac:dyDescent="0.2">
      <c r="AJ917" s="235"/>
      <c r="AK917" s="235"/>
      <c r="AL917" s="235"/>
      <c r="AM917" s="235"/>
      <c r="AN917" s="235"/>
      <c r="AO917" s="235"/>
    </row>
    <row r="918" spans="36:41" x14ac:dyDescent="0.2">
      <c r="AJ918" s="235"/>
      <c r="AK918" s="235"/>
      <c r="AL918" s="235"/>
      <c r="AM918" s="235"/>
      <c r="AN918" s="235"/>
      <c r="AO918" s="235"/>
    </row>
    <row r="919" spans="36:41" x14ac:dyDescent="0.2">
      <c r="AJ919" s="235"/>
      <c r="AK919" s="235"/>
      <c r="AL919" s="235"/>
      <c r="AM919" s="235"/>
      <c r="AN919" s="235"/>
      <c r="AO919" s="235"/>
    </row>
    <row r="920" spans="36:41" x14ac:dyDescent="0.2">
      <c r="AJ920" s="235"/>
      <c r="AK920" s="235"/>
      <c r="AL920" s="235"/>
      <c r="AM920" s="235"/>
      <c r="AN920" s="235"/>
      <c r="AO920" s="235"/>
    </row>
    <row r="921" spans="36:41" x14ac:dyDescent="0.2">
      <c r="AJ921" s="235"/>
      <c r="AK921" s="235"/>
      <c r="AL921" s="235"/>
      <c r="AM921" s="235"/>
      <c r="AN921" s="235"/>
      <c r="AO921" s="235"/>
    </row>
    <row r="922" spans="36:41" x14ac:dyDescent="0.2">
      <c r="AJ922" s="235"/>
      <c r="AK922" s="235"/>
      <c r="AL922" s="235"/>
      <c r="AM922" s="235"/>
      <c r="AN922" s="235"/>
      <c r="AO922" s="235"/>
    </row>
    <row r="923" spans="36:41" x14ac:dyDescent="0.2">
      <c r="AJ923" s="235"/>
      <c r="AK923" s="235"/>
      <c r="AL923" s="235"/>
      <c r="AM923" s="235"/>
      <c r="AN923" s="235"/>
      <c r="AO923" s="235"/>
    </row>
    <row r="924" spans="36:41" x14ac:dyDescent="0.2">
      <c r="AJ924" s="235"/>
      <c r="AK924" s="235"/>
      <c r="AL924" s="235"/>
      <c r="AM924" s="235"/>
      <c r="AN924" s="235"/>
      <c r="AO924" s="235"/>
    </row>
    <row r="925" spans="36:41" x14ac:dyDescent="0.2">
      <c r="AJ925" s="235"/>
      <c r="AK925" s="235"/>
      <c r="AL925" s="235"/>
      <c r="AM925" s="235"/>
      <c r="AN925" s="235"/>
      <c r="AO925" s="235"/>
    </row>
    <row r="926" spans="36:41" x14ac:dyDescent="0.2">
      <c r="AJ926" s="235"/>
      <c r="AK926" s="235"/>
      <c r="AL926" s="235"/>
      <c r="AM926" s="235"/>
      <c r="AN926" s="235"/>
      <c r="AO926" s="235"/>
    </row>
    <row r="927" spans="36:41" x14ac:dyDescent="0.2">
      <c r="AJ927" s="235"/>
      <c r="AK927" s="235"/>
      <c r="AL927" s="235"/>
      <c r="AM927" s="235"/>
      <c r="AN927" s="235"/>
      <c r="AO927" s="235"/>
    </row>
    <row r="928" spans="36:41" x14ac:dyDescent="0.2">
      <c r="AJ928" s="235"/>
      <c r="AK928" s="235"/>
      <c r="AL928" s="235"/>
      <c r="AM928" s="235"/>
      <c r="AN928" s="235"/>
      <c r="AO928" s="235"/>
    </row>
    <row r="929" spans="36:41" x14ac:dyDescent="0.2">
      <c r="AJ929" s="235"/>
      <c r="AK929" s="235"/>
      <c r="AL929" s="235"/>
      <c r="AM929" s="235"/>
      <c r="AN929" s="235"/>
      <c r="AO929" s="235"/>
    </row>
    <row r="930" spans="36:41" x14ac:dyDescent="0.2">
      <c r="AJ930" s="235"/>
      <c r="AK930" s="235"/>
      <c r="AL930" s="235"/>
      <c r="AM930" s="235"/>
      <c r="AN930" s="235"/>
      <c r="AO930" s="235"/>
    </row>
    <row r="931" spans="36:41" x14ac:dyDescent="0.2">
      <c r="AJ931" s="235"/>
      <c r="AK931" s="235"/>
      <c r="AL931" s="235"/>
      <c r="AM931" s="235"/>
      <c r="AN931" s="235"/>
      <c r="AO931" s="235"/>
    </row>
    <row r="932" spans="36:41" x14ac:dyDescent="0.2">
      <c r="AJ932" s="235"/>
      <c r="AK932" s="235"/>
      <c r="AL932" s="235"/>
      <c r="AM932" s="235"/>
      <c r="AN932" s="235"/>
      <c r="AO932" s="235"/>
    </row>
    <row r="933" spans="36:41" x14ac:dyDescent="0.2">
      <c r="AJ933" s="235"/>
      <c r="AK933" s="235"/>
      <c r="AL933" s="235"/>
      <c r="AM933" s="235"/>
      <c r="AN933" s="235"/>
      <c r="AO933" s="235"/>
    </row>
    <row r="934" spans="36:41" x14ac:dyDescent="0.2">
      <c r="AJ934" s="235"/>
      <c r="AK934" s="235"/>
      <c r="AL934" s="235"/>
      <c r="AM934" s="235"/>
      <c r="AN934" s="235"/>
      <c r="AO934" s="235"/>
    </row>
    <row r="935" spans="36:41" x14ac:dyDescent="0.2">
      <c r="AJ935" s="235"/>
      <c r="AK935" s="235"/>
      <c r="AL935" s="235"/>
      <c r="AM935" s="235"/>
      <c r="AN935" s="235"/>
      <c r="AO935" s="235"/>
    </row>
    <row r="936" spans="36:41" x14ac:dyDescent="0.2">
      <c r="AJ936" s="235"/>
      <c r="AK936" s="235"/>
      <c r="AL936" s="235"/>
      <c r="AM936" s="235"/>
      <c r="AN936" s="235"/>
      <c r="AO936" s="235"/>
    </row>
    <row r="937" spans="36:41" x14ac:dyDescent="0.2">
      <c r="AJ937" s="235"/>
      <c r="AK937" s="235"/>
      <c r="AL937" s="235"/>
      <c r="AM937" s="235"/>
      <c r="AN937" s="235"/>
      <c r="AO937" s="235"/>
    </row>
    <row r="938" spans="36:41" x14ac:dyDescent="0.2">
      <c r="AJ938" s="235"/>
      <c r="AK938" s="235"/>
      <c r="AL938" s="235"/>
      <c r="AM938" s="235"/>
      <c r="AN938" s="235"/>
      <c r="AO938" s="235"/>
    </row>
    <row r="939" spans="36:41" x14ac:dyDescent="0.2">
      <c r="AJ939" s="235"/>
      <c r="AK939" s="235"/>
      <c r="AL939" s="235"/>
      <c r="AM939" s="235"/>
      <c r="AN939" s="235"/>
      <c r="AO939" s="235"/>
    </row>
    <row r="940" spans="36:41" x14ac:dyDescent="0.2">
      <c r="AJ940" s="235"/>
      <c r="AK940" s="235"/>
      <c r="AL940" s="235"/>
      <c r="AM940" s="235"/>
      <c r="AN940" s="235"/>
      <c r="AO940" s="235"/>
    </row>
    <row r="941" spans="36:41" x14ac:dyDescent="0.2">
      <c r="AJ941" s="235"/>
      <c r="AK941" s="235"/>
      <c r="AL941" s="235"/>
      <c r="AM941" s="235"/>
      <c r="AN941" s="235"/>
      <c r="AO941" s="235"/>
    </row>
    <row r="942" spans="36:41" x14ac:dyDescent="0.2">
      <c r="AJ942" s="235"/>
      <c r="AK942" s="235"/>
      <c r="AL942" s="235"/>
      <c r="AM942" s="235"/>
      <c r="AN942" s="235"/>
      <c r="AO942" s="235"/>
    </row>
    <row r="943" spans="36:41" x14ac:dyDescent="0.2">
      <c r="AJ943" s="235"/>
      <c r="AK943" s="235"/>
      <c r="AL943" s="235"/>
      <c r="AM943" s="235"/>
      <c r="AN943" s="235"/>
      <c r="AO943" s="235"/>
    </row>
    <row r="944" spans="36:41" x14ac:dyDescent="0.2">
      <c r="AJ944" s="235"/>
      <c r="AK944" s="235"/>
      <c r="AL944" s="235"/>
      <c r="AM944" s="235"/>
      <c r="AN944" s="235"/>
      <c r="AO944" s="235"/>
    </row>
    <row r="945" spans="36:41" x14ac:dyDescent="0.2">
      <c r="AJ945" s="235"/>
      <c r="AK945" s="235"/>
      <c r="AL945" s="235"/>
      <c r="AM945" s="235"/>
      <c r="AN945" s="235"/>
      <c r="AO945" s="235"/>
    </row>
    <row r="946" spans="36:41" x14ac:dyDescent="0.2">
      <c r="AJ946" s="235"/>
      <c r="AK946" s="235"/>
      <c r="AL946" s="235"/>
      <c r="AM946" s="235"/>
      <c r="AN946" s="235"/>
      <c r="AO946" s="235"/>
    </row>
    <row r="947" spans="36:41" x14ac:dyDescent="0.2">
      <c r="AJ947" s="235"/>
      <c r="AK947" s="235"/>
      <c r="AL947" s="235"/>
      <c r="AM947" s="235"/>
      <c r="AN947" s="235"/>
      <c r="AO947" s="235"/>
    </row>
    <row r="948" spans="36:41" x14ac:dyDescent="0.2">
      <c r="AJ948" s="235"/>
      <c r="AK948" s="235"/>
      <c r="AL948" s="235"/>
      <c r="AM948" s="235"/>
      <c r="AN948" s="235"/>
      <c r="AO948" s="235"/>
    </row>
    <row r="949" spans="36:41" x14ac:dyDescent="0.2">
      <c r="AJ949" s="235"/>
      <c r="AK949" s="235"/>
      <c r="AL949" s="235"/>
      <c r="AM949" s="235"/>
      <c r="AN949" s="235"/>
      <c r="AO949" s="235"/>
    </row>
    <row r="950" spans="36:41" x14ac:dyDescent="0.2">
      <c r="AJ950" s="235"/>
      <c r="AK950" s="235"/>
      <c r="AL950" s="235"/>
      <c r="AM950" s="235"/>
      <c r="AN950" s="235"/>
      <c r="AO950" s="235"/>
    </row>
    <row r="951" spans="36:41" x14ac:dyDescent="0.2">
      <c r="AJ951" s="235"/>
      <c r="AK951" s="235"/>
      <c r="AL951" s="235"/>
      <c r="AM951" s="235"/>
      <c r="AN951" s="235"/>
      <c r="AO951" s="235"/>
    </row>
    <row r="952" spans="36:41" x14ac:dyDescent="0.2">
      <c r="AJ952" s="235"/>
      <c r="AK952" s="235"/>
      <c r="AL952" s="235"/>
      <c r="AM952" s="235"/>
      <c r="AN952" s="235"/>
      <c r="AO952" s="235"/>
    </row>
    <row r="953" spans="36:41" x14ac:dyDescent="0.2">
      <c r="AJ953" s="235"/>
      <c r="AK953" s="235"/>
      <c r="AL953" s="235"/>
      <c r="AM953" s="235"/>
      <c r="AN953" s="235"/>
      <c r="AO953" s="235"/>
    </row>
    <row r="954" spans="36:41" x14ac:dyDescent="0.2">
      <c r="AJ954" s="235"/>
      <c r="AK954" s="235"/>
      <c r="AL954" s="235"/>
      <c r="AM954" s="235"/>
      <c r="AN954" s="235"/>
      <c r="AO954" s="235"/>
    </row>
    <row r="955" spans="36:41" x14ac:dyDescent="0.2">
      <c r="AJ955" s="235"/>
      <c r="AK955" s="235"/>
      <c r="AL955" s="235"/>
      <c r="AM955" s="235"/>
      <c r="AN955" s="235"/>
      <c r="AO955" s="235"/>
    </row>
    <row r="956" spans="36:41" x14ac:dyDescent="0.2">
      <c r="AJ956" s="235"/>
      <c r="AK956" s="235"/>
      <c r="AL956" s="235"/>
      <c r="AM956" s="235"/>
      <c r="AN956" s="235"/>
      <c r="AO956" s="235"/>
    </row>
    <row r="957" spans="36:41" x14ac:dyDescent="0.2">
      <c r="AJ957" s="235"/>
      <c r="AK957" s="235"/>
      <c r="AL957" s="235"/>
      <c r="AM957" s="235"/>
      <c r="AN957" s="235"/>
      <c r="AO957" s="235"/>
    </row>
    <row r="958" spans="36:41" x14ac:dyDescent="0.2">
      <c r="AJ958" s="235"/>
      <c r="AK958" s="235"/>
      <c r="AL958" s="235"/>
      <c r="AM958" s="235"/>
      <c r="AN958" s="235"/>
      <c r="AO958" s="235"/>
    </row>
    <row r="959" spans="36:41" x14ac:dyDescent="0.2">
      <c r="AJ959" s="235"/>
      <c r="AK959" s="235"/>
      <c r="AL959" s="235"/>
      <c r="AM959" s="235"/>
      <c r="AN959" s="235"/>
      <c r="AO959" s="235"/>
    </row>
    <row r="960" spans="36:41" x14ac:dyDescent="0.2">
      <c r="AJ960" s="235"/>
      <c r="AK960" s="235"/>
      <c r="AL960" s="235"/>
      <c r="AM960" s="235"/>
      <c r="AN960" s="235"/>
      <c r="AO960" s="235"/>
    </row>
    <row r="961" spans="36:41" x14ac:dyDescent="0.2">
      <c r="AJ961" s="235"/>
      <c r="AK961" s="235"/>
      <c r="AL961" s="235"/>
      <c r="AM961" s="235"/>
      <c r="AN961" s="235"/>
      <c r="AO961" s="235"/>
    </row>
    <row r="962" spans="36:41" x14ac:dyDescent="0.2">
      <c r="AJ962" s="235"/>
      <c r="AK962" s="235"/>
      <c r="AL962" s="235"/>
      <c r="AM962" s="235"/>
      <c r="AN962" s="235"/>
      <c r="AO962" s="235"/>
    </row>
    <row r="963" spans="36:41" x14ac:dyDescent="0.2">
      <c r="AJ963" s="235"/>
      <c r="AK963" s="235"/>
      <c r="AL963" s="235"/>
      <c r="AM963" s="235"/>
      <c r="AN963" s="235"/>
      <c r="AO963" s="235"/>
    </row>
    <row r="964" spans="36:41" x14ac:dyDescent="0.2">
      <c r="AJ964" s="235"/>
      <c r="AK964" s="235"/>
      <c r="AL964" s="235"/>
      <c r="AM964" s="235"/>
      <c r="AN964" s="235"/>
      <c r="AO964" s="235"/>
    </row>
    <row r="965" spans="36:41" x14ac:dyDescent="0.2">
      <c r="AJ965" s="235"/>
      <c r="AK965" s="235"/>
      <c r="AL965" s="235"/>
      <c r="AM965" s="235"/>
      <c r="AN965" s="235"/>
      <c r="AO965" s="235"/>
    </row>
    <row r="966" spans="36:41" x14ac:dyDescent="0.2">
      <c r="AJ966" s="235"/>
      <c r="AK966" s="235"/>
      <c r="AL966" s="235"/>
      <c r="AM966" s="235"/>
      <c r="AN966" s="235"/>
      <c r="AO966" s="235"/>
    </row>
    <row r="967" spans="36:41" x14ac:dyDescent="0.2">
      <c r="AJ967" s="235"/>
      <c r="AK967" s="235"/>
      <c r="AL967" s="235"/>
      <c r="AM967" s="235"/>
      <c r="AN967" s="235"/>
      <c r="AO967" s="235"/>
    </row>
    <row r="968" spans="36:41" x14ac:dyDescent="0.2">
      <c r="AJ968" s="235"/>
      <c r="AK968" s="235"/>
      <c r="AL968" s="235"/>
      <c r="AM968" s="235"/>
      <c r="AN968" s="235"/>
      <c r="AO968" s="235"/>
    </row>
    <row r="969" spans="36:41" x14ac:dyDescent="0.2">
      <c r="AJ969" s="235"/>
      <c r="AK969" s="235"/>
      <c r="AL969" s="235"/>
      <c r="AM969" s="235"/>
      <c r="AN969" s="235"/>
      <c r="AO969" s="235"/>
    </row>
    <row r="970" spans="36:41" x14ac:dyDescent="0.2">
      <c r="AJ970" s="235"/>
      <c r="AK970" s="235"/>
      <c r="AL970" s="235"/>
      <c r="AM970" s="235"/>
      <c r="AN970" s="235"/>
      <c r="AO970" s="235"/>
    </row>
    <row r="971" spans="36:41" x14ac:dyDescent="0.2">
      <c r="AJ971" s="235"/>
      <c r="AK971" s="235"/>
      <c r="AL971" s="235"/>
      <c r="AM971" s="235"/>
      <c r="AN971" s="235"/>
      <c r="AO971" s="235"/>
    </row>
    <row r="972" spans="36:41" x14ac:dyDescent="0.2">
      <c r="AJ972" s="235"/>
      <c r="AK972" s="235"/>
      <c r="AL972" s="235"/>
      <c r="AM972" s="235"/>
      <c r="AN972" s="235"/>
      <c r="AO972" s="235"/>
    </row>
    <row r="973" spans="36:41" x14ac:dyDescent="0.2">
      <c r="AJ973" s="235"/>
      <c r="AK973" s="235"/>
      <c r="AL973" s="235"/>
      <c r="AM973" s="235"/>
      <c r="AN973" s="235"/>
      <c r="AO973" s="235"/>
    </row>
    <row r="974" spans="36:41" x14ac:dyDescent="0.2">
      <c r="AJ974" s="235"/>
      <c r="AK974" s="235"/>
      <c r="AL974" s="235"/>
      <c r="AM974" s="235"/>
      <c r="AN974" s="235"/>
      <c r="AO974" s="235"/>
    </row>
    <row r="975" spans="36:41" x14ac:dyDescent="0.2">
      <c r="AJ975" s="235"/>
      <c r="AK975" s="235"/>
      <c r="AL975" s="235"/>
      <c r="AM975" s="235"/>
      <c r="AN975" s="235"/>
      <c r="AO975" s="235"/>
    </row>
    <row r="976" spans="36:41" x14ac:dyDescent="0.2">
      <c r="AJ976" s="235"/>
      <c r="AK976" s="235"/>
      <c r="AL976" s="235"/>
      <c r="AM976" s="235"/>
      <c r="AN976" s="235"/>
      <c r="AO976" s="235"/>
    </row>
    <row r="977" spans="36:41" x14ac:dyDescent="0.2">
      <c r="AJ977" s="235"/>
      <c r="AK977" s="235"/>
      <c r="AL977" s="235"/>
      <c r="AM977" s="235"/>
      <c r="AN977" s="235"/>
      <c r="AO977" s="235"/>
    </row>
    <row r="978" spans="36:41" x14ac:dyDescent="0.2">
      <c r="AJ978" s="235"/>
      <c r="AK978" s="235"/>
      <c r="AL978" s="235"/>
      <c r="AM978" s="235"/>
      <c r="AN978" s="235"/>
      <c r="AO978" s="235"/>
    </row>
    <row r="979" spans="36:41" x14ac:dyDescent="0.2">
      <c r="AJ979" s="235"/>
      <c r="AK979" s="235"/>
      <c r="AL979" s="235"/>
      <c r="AM979" s="235"/>
      <c r="AN979" s="235"/>
      <c r="AO979" s="235"/>
    </row>
    <row r="980" spans="36:41" x14ac:dyDescent="0.2">
      <c r="AJ980" s="235"/>
      <c r="AK980" s="235"/>
      <c r="AL980" s="235"/>
      <c r="AM980" s="235"/>
      <c r="AN980" s="235"/>
      <c r="AO980" s="235"/>
    </row>
    <row r="981" spans="36:41" x14ac:dyDescent="0.2">
      <c r="AJ981" s="235"/>
      <c r="AK981" s="235"/>
      <c r="AL981" s="235"/>
      <c r="AM981" s="235"/>
      <c r="AN981" s="235"/>
      <c r="AO981" s="235"/>
    </row>
    <row r="982" spans="36:41" x14ac:dyDescent="0.2">
      <c r="AJ982" s="235"/>
      <c r="AK982" s="235"/>
      <c r="AL982" s="235"/>
      <c r="AM982" s="235"/>
      <c r="AN982" s="235"/>
      <c r="AO982" s="235"/>
    </row>
    <row r="983" spans="36:41" x14ac:dyDescent="0.2">
      <c r="AJ983" s="235"/>
      <c r="AK983" s="235"/>
      <c r="AL983" s="235"/>
      <c r="AM983" s="235"/>
      <c r="AN983" s="235"/>
      <c r="AO983" s="235"/>
    </row>
    <row r="984" spans="36:41" x14ac:dyDescent="0.2">
      <c r="AJ984" s="235"/>
      <c r="AK984" s="235"/>
      <c r="AL984" s="235"/>
      <c r="AM984" s="235"/>
      <c r="AN984" s="235"/>
      <c r="AO984" s="235"/>
    </row>
    <row r="985" spans="36:41" x14ac:dyDescent="0.2">
      <c r="AJ985" s="235"/>
      <c r="AK985" s="235"/>
      <c r="AL985" s="235"/>
      <c r="AM985" s="235"/>
      <c r="AN985" s="235"/>
      <c r="AO985" s="235"/>
    </row>
    <row r="986" spans="36:41" x14ac:dyDescent="0.2">
      <c r="AJ986" s="235"/>
      <c r="AK986" s="235"/>
      <c r="AL986" s="235"/>
      <c r="AM986" s="235"/>
      <c r="AN986" s="235"/>
      <c r="AO986" s="235"/>
    </row>
    <row r="987" spans="36:41" x14ac:dyDescent="0.2">
      <c r="AJ987" s="235"/>
      <c r="AK987" s="235"/>
      <c r="AL987" s="235"/>
      <c r="AM987" s="235"/>
      <c r="AN987" s="235"/>
      <c r="AO987" s="235"/>
    </row>
    <row r="988" spans="36:41" x14ac:dyDescent="0.2">
      <c r="AJ988" s="235"/>
      <c r="AK988" s="235"/>
      <c r="AL988" s="235"/>
      <c r="AM988" s="235"/>
      <c r="AN988" s="235"/>
      <c r="AO988" s="235"/>
    </row>
    <row r="989" spans="36:41" x14ac:dyDescent="0.2">
      <c r="AJ989" s="235"/>
      <c r="AK989" s="235"/>
      <c r="AL989" s="235"/>
      <c r="AM989" s="235"/>
      <c r="AN989" s="235"/>
      <c r="AO989" s="235"/>
    </row>
    <row r="990" spans="36:41" x14ac:dyDescent="0.2">
      <c r="AJ990" s="235"/>
      <c r="AK990" s="235"/>
      <c r="AL990" s="235"/>
      <c r="AM990" s="235"/>
      <c r="AN990" s="235"/>
      <c r="AO990" s="235"/>
    </row>
    <row r="991" spans="36:41" x14ac:dyDescent="0.2">
      <c r="AJ991" s="235"/>
      <c r="AK991" s="235"/>
      <c r="AL991" s="235"/>
      <c r="AM991" s="235"/>
      <c r="AN991" s="235"/>
      <c r="AO991" s="235"/>
    </row>
    <row r="992" spans="36:41" x14ac:dyDescent="0.2">
      <c r="AJ992" s="235"/>
      <c r="AK992" s="235"/>
      <c r="AL992" s="235"/>
      <c r="AM992" s="235"/>
      <c r="AN992" s="235"/>
      <c r="AO992" s="235"/>
    </row>
    <row r="993" spans="36:41" x14ac:dyDescent="0.2">
      <c r="AJ993" s="235"/>
      <c r="AK993" s="235"/>
      <c r="AL993" s="235"/>
      <c r="AM993" s="235"/>
      <c r="AN993" s="235"/>
      <c r="AO993" s="235"/>
    </row>
    <row r="994" spans="36:41" x14ac:dyDescent="0.2">
      <c r="AJ994" s="235"/>
      <c r="AK994" s="235"/>
      <c r="AL994" s="235"/>
      <c r="AM994" s="235"/>
      <c r="AN994" s="235"/>
      <c r="AO994" s="235"/>
    </row>
    <row r="995" spans="36:41" x14ac:dyDescent="0.2">
      <c r="AJ995" s="235"/>
      <c r="AK995" s="235"/>
      <c r="AL995" s="235"/>
      <c r="AM995" s="235"/>
      <c r="AN995" s="235"/>
      <c r="AO995" s="235"/>
    </row>
    <row r="996" spans="36:41" x14ac:dyDescent="0.2">
      <c r="AJ996" s="235"/>
      <c r="AK996" s="235"/>
      <c r="AL996" s="235"/>
      <c r="AM996" s="235"/>
      <c r="AN996" s="235"/>
      <c r="AO996" s="235"/>
    </row>
    <row r="997" spans="36:41" x14ac:dyDescent="0.2">
      <c r="AJ997" s="235"/>
      <c r="AK997" s="235"/>
      <c r="AL997" s="235"/>
      <c r="AM997" s="235"/>
      <c r="AN997" s="235"/>
      <c r="AO997" s="235"/>
    </row>
    <row r="998" spans="36:41" x14ac:dyDescent="0.2">
      <c r="AJ998" s="235"/>
      <c r="AK998" s="235"/>
      <c r="AL998" s="235"/>
      <c r="AM998" s="235"/>
      <c r="AN998" s="235"/>
      <c r="AO998" s="235"/>
    </row>
    <row r="999" spans="36:41" x14ac:dyDescent="0.2">
      <c r="AJ999" s="235"/>
      <c r="AK999" s="235"/>
      <c r="AL999" s="235"/>
      <c r="AM999" s="235"/>
      <c r="AN999" s="235"/>
      <c r="AO999" s="235"/>
    </row>
    <row r="1000" spans="36:41" x14ac:dyDescent="0.2">
      <c r="AJ1000" s="235"/>
      <c r="AK1000" s="235"/>
      <c r="AL1000" s="235"/>
      <c r="AM1000" s="235"/>
      <c r="AN1000" s="235"/>
      <c r="AO1000" s="235"/>
    </row>
    <row r="1001" spans="36:41" x14ac:dyDescent="0.2">
      <c r="AJ1001" s="235"/>
      <c r="AK1001" s="235"/>
      <c r="AL1001" s="235"/>
      <c r="AM1001" s="235"/>
      <c r="AN1001" s="235"/>
      <c r="AO1001" s="235"/>
    </row>
    <row r="1002" spans="36:41" x14ac:dyDescent="0.2">
      <c r="AJ1002" s="235"/>
      <c r="AK1002" s="235"/>
      <c r="AL1002" s="235"/>
      <c r="AM1002" s="235"/>
      <c r="AN1002" s="235"/>
      <c r="AO1002" s="235"/>
    </row>
    <row r="1003" spans="36:41" x14ac:dyDescent="0.2">
      <c r="AJ1003" s="235"/>
      <c r="AK1003" s="235"/>
      <c r="AL1003" s="235"/>
      <c r="AM1003" s="235"/>
      <c r="AN1003" s="235"/>
      <c r="AO1003" s="235"/>
    </row>
    <row r="1004" spans="36:41" x14ac:dyDescent="0.2">
      <c r="AJ1004" s="235"/>
      <c r="AK1004" s="235"/>
      <c r="AL1004" s="235"/>
      <c r="AM1004" s="235"/>
      <c r="AN1004" s="235"/>
      <c r="AO1004" s="235"/>
    </row>
    <row r="1005" spans="36:41" x14ac:dyDescent="0.2">
      <c r="AJ1005" s="235"/>
      <c r="AK1005" s="235"/>
      <c r="AL1005" s="235"/>
      <c r="AM1005" s="235"/>
      <c r="AN1005" s="235"/>
      <c r="AO1005" s="235"/>
    </row>
    <row r="1006" spans="36:41" x14ac:dyDescent="0.2">
      <c r="AJ1006" s="235"/>
      <c r="AK1006" s="235"/>
      <c r="AL1006" s="235"/>
      <c r="AM1006" s="235"/>
      <c r="AN1006" s="235"/>
      <c r="AO1006" s="235"/>
    </row>
    <row r="1007" spans="36:41" x14ac:dyDescent="0.2">
      <c r="AJ1007" s="235"/>
      <c r="AK1007" s="235"/>
      <c r="AL1007" s="235"/>
      <c r="AM1007" s="235"/>
      <c r="AN1007" s="235"/>
      <c r="AO1007" s="235"/>
    </row>
    <row r="1008" spans="36:41" x14ac:dyDescent="0.2">
      <c r="AJ1008" s="235"/>
      <c r="AK1008" s="235"/>
      <c r="AL1008" s="235"/>
      <c r="AM1008" s="235"/>
      <c r="AN1008" s="235"/>
      <c r="AO1008" s="235"/>
    </row>
    <row r="1009" spans="36:41" x14ac:dyDescent="0.2">
      <c r="AJ1009" s="235"/>
      <c r="AK1009" s="235"/>
      <c r="AL1009" s="235"/>
      <c r="AM1009" s="235"/>
      <c r="AN1009" s="235"/>
      <c r="AO1009" s="235"/>
    </row>
    <row r="1010" spans="36:41" x14ac:dyDescent="0.2">
      <c r="AJ1010" s="235"/>
      <c r="AK1010" s="235"/>
      <c r="AL1010" s="235"/>
      <c r="AM1010" s="235"/>
      <c r="AN1010" s="235"/>
      <c r="AO1010" s="235"/>
    </row>
    <row r="1011" spans="36:41" x14ac:dyDescent="0.2">
      <c r="AJ1011" s="235"/>
      <c r="AK1011" s="235"/>
      <c r="AL1011" s="235"/>
      <c r="AM1011" s="235"/>
      <c r="AN1011" s="235"/>
      <c r="AO1011" s="235"/>
    </row>
    <row r="1012" spans="36:41" x14ac:dyDescent="0.2">
      <c r="AJ1012" s="235"/>
      <c r="AK1012" s="235"/>
      <c r="AL1012" s="235"/>
      <c r="AM1012" s="235"/>
      <c r="AN1012" s="235"/>
      <c r="AO1012" s="235"/>
    </row>
    <row r="1013" spans="36:41" x14ac:dyDescent="0.2">
      <c r="AJ1013" s="235"/>
      <c r="AK1013" s="235"/>
      <c r="AL1013" s="235"/>
      <c r="AM1013" s="235"/>
      <c r="AN1013" s="235"/>
      <c r="AO1013" s="235"/>
    </row>
    <row r="1014" spans="36:41" x14ac:dyDescent="0.2">
      <c r="AJ1014" s="235"/>
      <c r="AK1014" s="235"/>
      <c r="AL1014" s="235"/>
      <c r="AM1014" s="235"/>
      <c r="AN1014" s="235"/>
      <c r="AO1014" s="235"/>
    </row>
    <row r="1015" spans="36:41" x14ac:dyDescent="0.2">
      <c r="AJ1015" s="235"/>
      <c r="AK1015" s="235"/>
      <c r="AL1015" s="235"/>
      <c r="AM1015" s="235"/>
      <c r="AN1015" s="235"/>
      <c r="AO1015" s="235"/>
    </row>
    <row r="1016" spans="36:41" x14ac:dyDescent="0.2">
      <c r="AJ1016" s="235"/>
      <c r="AK1016" s="235"/>
      <c r="AL1016" s="235"/>
      <c r="AM1016" s="235"/>
      <c r="AN1016" s="235"/>
      <c r="AO1016" s="235"/>
    </row>
    <row r="1017" spans="36:41" x14ac:dyDescent="0.2">
      <c r="AJ1017" s="235"/>
      <c r="AK1017" s="235"/>
      <c r="AL1017" s="235"/>
      <c r="AM1017" s="235"/>
      <c r="AN1017" s="235"/>
      <c r="AO1017" s="235"/>
    </row>
    <row r="1018" spans="36:41" x14ac:dyDescent="0.2">
      <c r="AJ1018" s="235"/>
      <c r="AK1018" s="235"/>
      <c r="AL1018" s="235"/>
      <c r="AM1018" s="235"/>
      <c r="AN1018" s="235"/>
      <c r="AO1018" s="235"/>
    </row>
    <row r="1019" spans="36:41" x14ac:dyDescent="0.2">
      <c r="AJ1019" s="235"/>
      <c r="AK1019" s="235"/>
      <c r="AL1019" s="235"/>
      <c r="AM1019" s="235"/>
      <c r="AN1019" s="235"/>
      <c r="AO1019" s="235"/>
    </row>
    <row r="1020" spans="36:41" x14ac:dyDescent="0.2">
      <c r="AJ1020" s="235"/>
      <c r="AK1020" s="235"/>
      <c r="AL1020" s="235"/>
      <c r="AM1020" s="235"/>
      <c r="AN1020" s="235"/>
      <c r="AO1020" s="235"/>
    </row>
    <row r="1021" spans="36:41" x14ac:dyDescent="0.2">
      <c r="AJ1021" s="235"/>
      <c r="AK1021" s="235"/>
      <c r="AL1021" s="235"/>
      <c r="AM1021" s="235"/>
      <c r="AN1021" s="235"/>
      <c r="AO1021" s="235"/>
    </row>
    <row r="1022" spans="36:41" x14ac:dyDescent="0.2">
      <c r="AJ1022" s="235"/>
      <c r="AK1022" s="235"/>
      <c r="AL1022" s="235"/>
      <c r="AM1022" s="235"/>
      <c r="AN1022" s="235"/>
      <c r="AO1022" s="235"/>
    </row>
    <row r="1023" spans="36:41" x14ac:dyDescent="0.2">
      <c r="AJ1023" s="235"/>
      <c r="AK1023" s="235"/>
      <c r="AL1023" s="235"/>
      <c r="AM1023" s="235"/>
      <c r="AN1023" s="235"/>
      <c r="AO1023" s="235"/>
    </row>
    <row r="1024" spans="36:41" x14ac:dyDescent="0.2">
      <c r="AJ1024" s="235"/>
      <c r="AK1024" s="235"/>
      <c r="AL1024" s="235"/>
      <c r="AM1024" s="235"/>
      <c r="AN1024" s="235"/>
      <c r="AO1024" s="235"/>
    </row>
    <row r="1025" spans="36:41" x14ac:dyDescent="0.2">
      <c r="AJ1025" s="235"/>
      <c r="AK1025" s="235"/>
      <c r="AL1025" s="235"/>
      <c r="AM1025" s="235"/>
      <c r="AN1025" s="235"/>
      <c r="AO1025" s="235"/>
    </row>
    <row r="1026" spans="36:41" x14ac:dyDescent="0.2">
      <c r="AJ1026" s="235"/>
      <c r="AK1026" s="235"/>
      <c r="AL1026" s="235"/>
      <c r="AM1026" s="235"/>
      <c r="AN1026" s="235"/>
      <c r="AO1026" s="235"/>
    </row>
    <row r="1027" spans="36:41" x14ac:dyDescent="0.2">
      <c r="AJ1027" s="235"/>
      <c r="AK1027" s="235"/>
      <c r="AL1027" s="235"/>
      <c r="AM1027" s="235"/>
      <c r="AN1027" s="235"/>
      <c r="AO1027" s="235"/>
    </row>
    <row r="1028" spans="36:41" x14ac:dyDescent="0.2">
      <c r="AJ1028" s="235"/>
      <c r="AK1028" s="235"/>
      <c r="AL1028" s="235"/>
      <c r="AM1028" s="235"/>
      <c r="AN1028" s="235"/>
      <c r="AO1028" s="235"/>
    </row>
    <row r="1029" spans="36:41" x14ac:dyDescent="0.2">
      <c r="AJ1029" s="235"/>
      <c r="AK1029" s="235"/>
      <c r="AL1029" s="235"/>
      <c r="AM1029" s="235"/>
      <c r="AN1029" s="235"/>
      <c r="AO1029" s="235"/>
    </row>
    <row r="1030" spans="36:41" x14ac:dyDescent="0.2">
      <c r="AJ1030" s="235"/>
      <c r="AK1030" s="235"/>
      <c r="AL1030" s="235"/>
      <c r="AM1030" s="235"/>
      <c r="AN1030" s="235"/>
      <c r="AO1030" s="235"/>
    </row>
    <row r="1031" spans="36:41" x14ac:dyDescent="0.2">
      <c r="AJ1031" s="235"/>
      <c r="AK1031" s="235"/>
      <c r="AL1031" s="235"/>
      <c r="AM1031" s="235"/>
      <c r="AN1031" s="235"/>
      <c r="AO1031" s="235"/>
    </row>
    <row r="1032" spans="36:41" x14ac:dyDescent="0.2">
      <c r="AJ1032" s="235"/>
      <c r="AK1032" s="235"/>
      <c r="AL1032" s="235"/>
      <c r="AM1032" s="235"/>
      <c r="AN1032" s="235"/>
      <c r="AO1032" s="235"/>
    </row>
    <row r="1033" spans="36:41" x14ac:dyDescent="0.2">
      <c r="AJ1033" s="235"/>
      <c r="AK1033" s="235"/>
      <c r="AL1033" s="235"/>
      <c r="AM1033" s="235"/>
      <c r="AN1033" s="235"/>
      <c r="AO1033" s="235"/>
    </row>
    <row r="1034" spans="36:41" x14ac:dyDescent="0.2">
      <c r="AJ1034" s="235"/>
      <c r="AK1034" s="235"/>
      <c r="AL1034" s="235"/>
      <c r="AM1034" s="235"/>
      <c r="AN1034" s="235"/>
      <c r="AO1034" s="235"/>
    </row>
    <row r="1035" spans="36:41" x14ac:dyDescent="0.2">
      <c r="AJ1035" s="235"/>
      <c r="AK1035" s="235"/>
      <c r="AL1035" s="235"/>
      <c r="AM1035" s="235"/>
      <c r="AN1035" s="235"/>
      <c r="AO1035" s="235"/>
    </row>
    <row r="1036" spans="36:41" x14ac:dyDescent="0.2">
      <c r="AJ1036" s="235"/>
      <c r="AK1036" s="235"/>
      <c r="AL1036" s="235"/>
      <c r="AM1036" s="235"/>
      <c r="AN1036" s="235"/>
      <c r="AO1036" s="235"/>
    </row>
    <row r="1037" spans="36:41" x14ac:dyDescent="0.2">
      <c r="AJ1037" s="235"/>
      <c r="AK1037" s="235"/>
      <c r="AL1037" s="235"/>
      <c r="AM1037" s="235"/>
      <c r="AN1037" s="235"/>
      <c r="AO1037" s="235"/>
    </row>
    <row r="1038" spans="36:41" x14ac:dyDescent="0.2">
      <c r="AJ1038" s="235"/>
      <c r="AK1038" s="235"/>
      <c r="AL1038" s="235"/>
      <c r="AM1038" s="235"/>
      <c r="AN1038" s="235"/>
      <c r="AO1038" s="235"/>
    </row>
    <row r="1039" spans="36:41" x14ac:dyDescent="0.2">
      <c r="AJ1039" s="235"/>
      <c r="AK1039" s="235"/>
      <c r="AL1039" s="235"/>
      <c r="AM1039" s="235"/>
      <c r="AN1039" s="235"/>
      <c r="AO1039" s="235"/>
    </row>
    <row r="1040" spans="36:41" x14ac:dyDescent="0.2">
      <c r="AJ1040" s="235"/>
      <c r="AK1040" s="235"/>
      <c r="AL1040" s="235"/>
      <c r="AM1040" s="235"/>
      <c r="AN1040" s="235"/>
      <c r="AO1040" s="235"/>
    </row>
    <row r="1041" spans="36:41" x14ac:dyDescent="0.2">
      <c r="AJ1041" s="235"/>
      <c r="AK1041" s="235"/>
      <c r="AL1041" s="235"/>
      <c r="AM1041" s="235"/>
      <c r="AN1041" s="235"/>
      <c r="AO1041" s="235"/>
    </row>
    <row r="1042" spans="36:41" x14ac:dyDescent="0.2">
      <c r="AJ1042" s="235"/>
      <c r="AK1042" s="235"/>
      <c r="AL1042" s="235"/>
      <c r="AM1042" s="235"/>
      <c r="AN1042" s="235"/>
      <c r="AO1042" s="235"/>
    </row>
    <row r="1043" spans="36:41" x14ac:dyDescent="0.2">
      <c r="AJ1043" s="235"/>
      <c r="AK1043" s="235"/>
      <c r="AL1043" s="235"/>
      <c r="AM1043" s="235"/>
      <c r="AN1043" s="235"/>
      <c r="AO1043" s="235"/>
    </row>
    <row r="1044" spans="36:41" x14ac:dyDescent="0.2">
      <c r="AJ1044" s="235"/>
      <c r="AK1044" s="235"/>
      <c r="AL1044" s="235"/>
      <c r="AM1044" s="235"/>
      <c r="AN1044" s="235"/>
      <c r="AO1044" s="235"/>
    </row>
    <row r="1045" spans="36:41" x14ac:dyDescent="0.2">
      <c r="AJ1045" s="235"/>
      <c r="AK1045" s="235"/>
      <c r="AL1045" s="235"/>
      <c r="AM1045" s="235"/>
      <c r="AN1045" s="235"/>
      <c r="AO1045" s="235"/>
    </row>
    <row r="1046" spans="36:41" x14ac:dyDescent="0.2">
      <c r="AJ1046" s="235"/>
      <c r="AK1046" s="235"/>
      <c r="AL1046" s="235"/>
      <c r="AM1046" s="235"/>
      <c r="AN1046" s="235"/>
      <c r="AO1046" s="235"/>
    </row>
    <row r="1047" spans="36:41" x14ac:dyDescent="0.2">
      <c r="AJ1047" s="235"/>
      <c r="AK1047" s="235"/>
      <c r="AL1047" s="235"/>
      <c r="AM1047" s="235"/>
      <c r="AN1047" s="235"/>
      <c r="AO1047" s="235"/>
    </row>
    <row r="1048" spans="36:41" x14ac:dyDescent="0.2">
      <c r="AJ1048" s="235"/>
      <c r="AK1048" s="235"/>
      <c r="AL1048" s="235"/>
      <c r="AM1048" s="235"/>
      <c r="AN1048" s="235"/>
      <c r="AO1048" s="235"/>
    </row>
    <row r="1049" spans="36:41" x14ac:dyDescent="0.2">
      <c r="AJ1049" s="235"/>
      <c r="AK1049" s="235"/>
      <c r="AL1049" s="235"/>
      <c r="AM1049" s="235"/>
      <c r="AN1049" s="235"/>
      <c r="AO1049" s="235"/>
    </row>
    <row r="1050" spans="36:41" x14ac:dyDescent="0.2">
      <c r="AJ1050" s="235"/>
      <c r="AK1050" s="235"/>
      <c r="AL1050" s="235"/>
      <c r="AM1050" s="235"/>
      <c r="AN1050" s="235"/>
      <c r="AO1050" s="235"/>
    </row>
    <row r="1051" spans="36:41" x14ac:dyDescent="0.2">
      <c r="AJ1051" s="235"/>
      <c r="AK1051" s="235"/>
      <c r="AL1051" s="235"/>
      <c r="AM1051" s="235"/>
      <c r="AN1051" s="235"/>
      <c r="AO1051" s="235"/>
    </row>
    <row r="1052" spans="36:41" x14ac:dyDescent="0.2">
      <c r="AJ1052" s="235"/>
      <c r="AK1052" s="235"/>
      <c r="AL1052" s="235"/>
      <c r="AM1052" s="235"/>
      <c r="AN1052" s="235"/>
      <c r="AO1052" s="235"/>
    </row>
    <row r="1053" spans="36:41" x14ac:dyDescent="0.2">
      <c r="AJ1053" s="235"/>
      <c r="AK1053" s="235"/>
      <c r="AL1053" s="235"/>
      <c r="AM1053" s="235"/>
      <c r="AN1053" s="235"/>
      <c r="AO1053" s="235"/>
    </row>
    <row r="1054" spans="36:41" x14ac:dyDescent="0.2">
      <c r="AJ1054" s="235"/>
      <c r="AK1054" s="235"/>
      <c r="AL1054" s="235"/>
      <c r="AM1054" s="235"/>
      <c r="AN1054" s="235"/>
      <c r="AO1054" s="235"/>
    </row>
    <row r="1055" spans="36:41" x14ac:dyDescent="0.2">
      <c r="AJ1055" s="235"/>
      <c r="AK1055" s="235"/>
      <c r="AL1055" s="235"/>
      <c r="AM1055" s="235"/>
      <c r="AN1055" s="235"/>
      <c r="AO1055" s="235"/>
    </row>
    <row r="1056" spans="36:41" x14ac:dyDescent="0.2">
      <c r="AJ1056" s="235"/>
      <c r="AK1056" s="235"/>
      <c r="AL1056" s="235"/>
      <c r="AM1056" s="235"/>
      <c r="AN1056" s="235"/>
      <c r="AO1056" s="235"/>
    </row>
    <row r="1057" spans="36:41" x14ac:dyDescent="0.2">
      <c r="AJ1057" s="235"/>
      <c r="AK1057" s="235"/>
      <c r="AL1057" s="235"/>
      <c r="AM1057" s="235"/>
      <c r="AN1057" s="235"/>
      <c r="AO1057" s="235"/>
    </row>
    <row r="1058" spans="36:41" x14ac:dyDescent="0.2">
      <c r="AJ1058" s="235"/>
      <c r="AK1058" s="235"/>
      <c r="AL1058" s="235"/>
      <c r="AM1058" s="235"/>
      <c r="AN1058" s="235"/>
      <c r="AO1058" s="235"/>
    </row>
    <row r="1059" spans="36:41" x14ac:dyDescent="0.2">
      <c r="AJ1059" s="235"/>
      <c r="AK1059" s="235"/>
      <c r="AL1059" s="235"/>
      <c r="AM1059" s="235"/>
      <c r="AN1059" s="235"/>
      <c r="AO1059" s="235"/>
    </row>
    <row r="1060" spans="36:41" x14ac:dyDescent="0.2">
      <c r="AJ1060" s="235"/>
      <c r="AK1060" s="235"/>
      <c r="AL1060" s="235"/>
      <c r="AM1060" s="235"/>
      <c r="AN1060" s="235"/>
      <c r="AO1060" s="235"/>
    </row>
    <row r="1061" spans="36:41" x14ac:dyDescent="0.2">
      <c r="AJ1061" s="235"/>
      <c r="AK1061" s="235"/>
      <c r="AL1061" s="235"/>
      <c r="AM1061" s="235"/>
      <c r="AN1061" s="235"/>
      <c r="AO1061" s="235"/>
    </row>
    <row r="1062" spans="36:41" x14ac:dyDescent="0.2">
      <c r="AJ1062" s="235"/>
      <c r="AK1062" s="235"/>
      <c r="AL1062" s="235"/>
      <c r="AM1062" s="235"/>
      <c r="AN1062" s="235"/>
      <c r="AO1062" s="235"/>
    </row>
    <row r="1063" spans="36:41" x14ac:dyDescent="0.2">
      <c r="AJ1063" s="235"/>
      <c r="AK1063" s="235"/>
      <c r="AL1063" s="235"/>
      <c r="AM1063" s="235"/>
      <c r="AN1063" s="235"/>
      <c r="AO1063" s="235"/>
    </row>
    <row r="1064" spans="36:41" x14ac:dyDescent="0.2">
      <c r="AJ1064" s="235"/>
      <c r="AK1064" s="235"/>
      <c r="AL1064" s="235"/>
      <c r="AM1064" s="235"/>
      <c r="AN1064" s="235"/>
      <c r="AO1064" s="235"/>
    </row>
    <row r="1065" spans="36:41" x14ac:dyDescent="0.2">
      <c r="AJ1065" s="235"/>
      <c r="AK1065" s="235"/>
      <c r="AL1065" s="235"/>
      <c r="AM1065" s="235"/>
      <c r="AN1065" s="235"/>
      <c r="AO1065" s="235"/>
    </row>
    <row r="1066" spans="36:41" x14ac:dyDescent="0.2">
      <c r="AJ1066" s="235"/>
      <c r="AK1066" s="235"/>
      <c r="AL1066" s="235"/>
      <c r="AM1066" s="235"/>
      <c r="AN1066" s="235"/>
      <c r="AO1066" s="235"/>
    </row>
    <row r="1067" spans="36:41" x14ac:dyDescent="0.2">
      <c r="AJ1067" s="235"/>
      <c r="AK1067" s="235"/>
      <c r="AL1067" s="235"/>
      <c r="AM1067" s="235"/>
      <c r="AN1067" s="235"/>
      <c r="AO1067" s="235"/>
    </row>
    <row r="1068" spans="36:41" x14ac:dyDescent="0.2">
      <c r="AJ1068" s="235"/>
      <c r="AK1068" s="235"/>
      <c r="AL1068" s="235"/>
      <c r="AM1068" s="235"/>
      <c r="AN1068" s="235"/>
      <c r="AO1068" s="235"/>
    </row>
    <row r="1069" spans="36:41" x14ac:dyDescent="0.2">
      <c r="AJ1069" s="235"/>
      <c r="AK1069" s="235"/>
      <c r="AL1069" s="235"/>
      <c r="AM1069" s="235"/>
      <c r="AN1069" s="235"/>
      <c r="AO1069" s="235"/>
    </row>
    <row r="1070" spans="36:41" x14ac:dyDescent="0.2">
      <c r="AJ1070" s="235"/>
      <c r="AK1070" s="235"/>
      <c r="AL1070" s="235"/>
      <c r="AM1070" s="235"/>
      <c r="AN1070" s="235"/>
      <c r="AO1070" s="235"/>
    </row>
    <row r="1071" spans="36:41" x14ac:dyDescent="0.2">
      <c r="AJ1071" s="235"/>
      <c r="AK1071" s="235"/>
      <c r="AL1071" s="235"/>
      <c r="AM1071" s="235"/>
      <c r="AN1071" s="235"/>
      <c r="AO1071" s="235"/>
    </row>
    <row r="1072" spans="36:41" x14ac:dyDescent="0.2">
      <c r="AJ1072" s="235"/>
      <c r="AK1072" s="235"/>
      <c r="AL1072" s="235"/>
      <c r="AM1072" s="235"/>
      <c r="AN1072" s="235"/>
      <c r="AO1072" s="235"/>
    </row>
    <row r="1073" spans="36:41" x14ac:dyDescent="0.2">
      <c r="AJ1073" s="235"/>
      <c r="AK1073" s="235"/>
      <c r="AL1073" s="235"/>
      <c r="AM1073" s="235"/>
      <c r="AN1073" s="235"/>
      <c r="AO1073" s="235"/>
    </row>
    <row r="1074" spans="36:41" x14ac:dyDescent="0.2">
      <c r="AJ1074" s="235"/>
      <c r="AK1074" s="235"/>
      <c r="AL1074" s="235"/>
      <c r="AM1074" s="235"/>
      <c r="AN1074" s="235"/>
      <c r="AO1074" s="235"/>
    </row>
    <row r="1075" spans="36:41" x14ac:dyDescent="0.2">
      <c r="AJ1075" s="235"/>
      <c r="AK1075" s="235"/>
      <c r="AL1075" s="235"/>
      <c r="AM1075" s="235"/>
      <c r="AN1075" s="235"/>
      <c r="AO1075" s="235"/>
    </row>
    <row r="1076" spans="36:41" x14ac:dyDescent="0.2">
      <c r="AJ1076" s="235"/>
      <c r="AK1076" s="235"/>
      <c r="AL1076" s="235"/>
      <c r="AM1076" s="235"/>
      <c r="AN1076" s="235"/>
      <c r="AO1076" s="235"/>
    </row>
    <row r="1077" spans="36:41" x14ac:dyDescent="0.2">
      <c r="AJ1077" s="235"/>
      <c r="AK1077" s="235"/>
      <c r="AL1077" s="235"/>
      <c r="AM1077" s="235"/>
      <c r="AN1077" s="235"/>
      <c r="AO1077" s="235"/>
    </row>
    <row r="1078" spans="36:41" x14ac:dyDescent="0.2">
      <c r="AJ1078" s="235"/>
      <c r="AK1078" s="235"/>
      <c r="AL1078" s="235"/>
      <c r="AM1078" s="235"/>
      <c r="AN1078" s="235"/>
      <c r="AO1078" s="235"/>
    </row>
    <row r="1079" spans="36:41" x14ac:dyDescent="0.2">
      <c r="AJ1079" s="235"/>
      <c r="AK1079" s="235"/>
      <c r="AL1079" s="235"/>
      <c r="AM1079" s="235"/>
      <c r="AN1079" s="235"/>
      <c r="AO1079" s="235"/>
    </row>
    <row r="1080" spans="36:41" x14ac:dyDescent="0.2">
      <c r="AJ1080" s="235"/>
      <c r="AK1080" s="235"/>
      <c r="AL1080" s="235"/>
      <c r="AM1080" s="235"/>
      <c r="AN1080" s="235"/>
      <c r="AO1080" s="235"/>
    </row>
    <row r="1081" spans="36:41" x14ac:dyDescent="0.2">
      <c r="AJ1081" s="235"/>
      <c r="AK1081" s="235"/>
      <c r="AL1081" s="235"/>
      <c r="AM1081" s="235"/>
      <c r="AN1081" s="235"/>
      <c r="AO1081" s="235"/>
    </row>
    <row r="1082" spans="36:41" x14ac:dyDescent="0.2">
      <c r="AJ1082" s="235"/>
      <c r="AK1082" s="235"/>
      <c r="AL1082" s="235"/>
      <c r="AM1082" s="235"/>
      <c r="AN1082" s="235"/>
      <c r="AO1082" s="235"/>
    </row>
    <row r="1083" spans="36:41" x14ac:dyDescent="0.2">
      <c r="AJ1083" s="235"/>
      <c r="AK1083" s="235"/>
      <c r="AL1083" s="235"/>
      <c r="AM1083" s="235"/>
      <c r="AN1083" s="235"/>
      <c r="AO1083" s="235"/>
    </row>
    <row r="1084" spans="36:41" x14ac:dyDescent="0.2">
      <c r="AJ1084" s="235"/>
      <c r="AK1084" s="235"/>
      <c r="AL1084" s="235"/>
      <c r="AM1084" s="235"/>
      <c r="AN1084" s="235"/>
      <c r="AO1084" s="235"/>
    </row>
    <row r="1085" spans="36:41" x14ac:dyDescent="0.2">
      <c r="AJ1085" s="235"/>
      <c r="AK1085" s="235"/>
      <c r="AL1085" s="235"/>
      <c r="AM1085" s="235"/>
      <c r="AN1085" s="235"/>
      <c r="AO1085" s="235"/>
    </row>
    <row r="1086" spans="36:41" x14ac:dyDescent="0.2">
      <c r="AJ1086" s="235"/>
      <c r="AK1086" s="235"/>
      <c r="AL1086" s="235"/>
      <c r="AM1086" s="235"/>
      <c r="AN1086" s="235"/>
      <c r="AO1086" s="235"/>
    </row>
    <row r="1087" spans="36:41" x14ac:dyDescent="0.2">
      <c r="AJ1087" s="235"/>
      <c r="AK1087" s="235"/>
      <c r="AL1087" s="235"/>
      <c r="AM1087" s="235"/>
      <c r="AN1087" s="235"/>
      <c r="AO1087" s="235"/>
    </row>
    <row r="1088" spans="36:41" x14ac:dyDescent="0.2">
      <c r="AJ1088" s="235"/>
      <c r="AK1088" s="235"/>
      <c r="AL1088" s="235"/>
      <c r="AM1088" s="235"/>
      <c r="AN1088" s="235"/>
      <c r="AO1088" s="235"/>
    </row>
    <row r="1089" spans="36:41" x14ac:dyDescent="0.2">
      <c r="AJ1089" s="235"/>
      <c r="AK1089" s="235"/>
      <c r="AL1089" s="235"/>
      <c r="AM1089" s="235"/>
      <c r="AN1089" s="235"/>
      <c r="AO1089" s="235"/>
    </row>
    <row r="1090" spans="36:41" x14ac:dyDescent="0.2">
      <c r="AJ1090" s="235"/>
      <c r="AK1090" s="235"/>
      <c r="AL1090" s="235"/>
      <c r="AM1090" s="235"/>
      <c r="AN1090" s="235"/>
      <c r="AO1090" s="235"/>
    </row>
    <row r="1091" spans="36:41" x14ac:dyDescent="0.2">
      <c r="AJ1091" s="235"/>
      <c r="AK1091" s="235"/>
      <c r="AL1091" s="235"/>
      <c r="AM1091" s="235"/>
      <c r="AN1091" s="235"/>
      <c r="AO1091" s="235"/>
    </row>
    <row r="1092" spans="36:41" x14ac:dyDescent="0.2">
      <c r="AJ1092" s="235"/>
      <c r="AK1092" s="235"/>
      <c r="AL1092" s="235"/>
      <c r="AM1092" s="235"/>
      <c r="AN1092" s="235"/>
      <c r="AO1092" s="235"/>
    </row>
    <row r="1093" spans="36:41" x14ac:dyDescent="0.2">
      <c r="AJ1093" s="235"/>
      <c r="AK1093" s="235"/>
      <c r="AL1093" s="235"/>
      <c r="AM1093" s="235"/>
      <c r="AN1093" s="235"/>
      <c r="AO1093" s="235"/>
    </row>
    <row r="1094" spans="36:41" x14ac:dyDescent="0.2">
      <c r="AJ1094" s="235"/>
      <c r="AK1094" s="235"/>
      <c r="AL1094" s="235"/>
      <c r="AM1094" s="235"/>
      <c r="AN1094" s="235"/>
      <c r="AO1094" s="235"/>
    </row>
    <row r="1095" spans="36:41" x14ac:dyDescent="0.2">
      <c r="AJ1095" s="235"/>
      <c r="AK1095" s="235"/>
      <c r="AL1095" s="235"/>
      <c r="AM1095" s="235"/>
      <c r="AN1095" s="235"/>
      <c r="AO1095" s="235"/>
    </row>
    <row r="1096" spans="36:41" x14ac:dyDescent="0.2">
      <c r="AJ1096" s="235"/>
      <c r="AK1096" s="235"/>
      <c r="AL1096" s="235"/>
      <c r="AM1096" s="235"/>
      <c r="AN1096" s="235"/>
      <c r="AO1096" s="235"/>
    </row>
    <row r="1097" spans="36:41" x14ac:dyDescent="0.2">
      <c r="AJ1097" s="235"/>
      <c r="AK1097" s="235"/>
      <c r="AL1097" s="235"/>
      <c r="AM1097" s="235"/>
      <c r="AN1097" s="235"/>
      <c r="AO1097" s="235"/>
    </row>
    <row r="1098" spans="36:41" x14ac:dyDescent="0.2">
      <c r="AJ1098" s="235"/>
      <c r="AK1098" s="235"/>
      <c r="AL1098" s="235"/>
      <c r="AM1098" s="235"/>
      <c r="AN1098" s="235"/>
      <c r="AO1098" s="235"/>
    </row>
    <row r="1099" spans="36:41" x14ac:dyDescent="0.2">
      <c r="AJ1099" s="235"/>
      <c r="AK1099" s="235"/>
      <c r="AL1099" s="235"/>
      <c r="AM1099" s="235"/>
      <c r="AN1099" s="235"/>
      <c r="AO1099" s="235"/>
    </row>
    <row r="1100" spans="36:41" x14ac:dyDescent="0.2">
      <c r="AJ1100" s="235"/>
      <c r="AK1100" s="235"/>
      <c r="AL1100" s="235"/>
      <c r="AM1100" s="235"/>
      <c r="AN1100" s="235"/>
      <c r="AO1100" s="235"/>
    </row>
    <row r="1101" spans="36:41" x14ac:dyDescent="0.2">
      <c r="AJ1101" s="235"/>
      <c r="AK1101" s="235"/>
      <c r="AL1101" s="235"/>
      <c r="AM1101" s="235"/>
      <c r="AN1101" s="235"/>
      <c r="AO1101" s="235"/>
    </row>
    <row r="1102" spans="36:41" x14ac:dyDescent="0.2">
      <c r="AJ1102" s="235"/>
      <c r="AK1102" s="235"/>
      <c r="AL1102" s="235"/>
      <c r="AM1102" s="235"/>
      <c r="AN1102" s="235"/>
      <c r="AO1102" s="235"/>
    </row>
    <row r="1103" spans="36:41" x14ac:dyDescent="0.2">
      <c r="AJ1103" s="235"/>
      <c r="AK1103" s="235"/>
      <c r="AL1103" s="235"/>
      <c r="AM1103" s="235"/>
      <c r="AN1103" s="235"/>
      <c r="AO1103" s="235"/>
    </row>
    <row r="1104" spans="36:41" x14ac:dyDescent="0.2">
      <c r="AJ1104" s="235"/>
      <c r="AK1104" s="235"/>
      <c r="AL1104" s="235"/>
      <c r="AM1104" s="235"/>
      <c r="AN1104" s="235"/>
      <c r="AO1104" s="235"/>
    </row>
    <row r="1105" spans="36:41" x14ac:dyDescent="0.2">
      <c r="AJ1105" s="235"/>
      <c r="AK1105" s="235"/>
      <c r="AL1105" s="235"/>
      <c r="AM1105" s="235"/>
      <c r="AN1105" s="235"/>
      <c r="AO1105" s="235"/>
    </row>
    <row r="1106" spans="36:41" x14ac:dyDescent="0.2">
      <c r="AJ1106" s="235"/>
      <c r="AK1106" s="235"/>
      <c r="AL1106" s="235"/>
      <c r="AM1106" s="235"/>
      <c r="AN1106" s="235"/>
      <c r="AO1106" s="235"/>
    </row>
    <row r="1107" spans="36:41" x14ac:dyDescent="0.2">
      <c r="AJ1107" s="235"/>
      <c r="AK1107" s="235"/>
      <c r="AL1107" s="235"/>
      <c r="AM1107" s="235"/>
      <c r="AN1107" s="235"/>
      <c r="AO1107" s="235"/>
    </row>
    <row r="1108" spans="36:41" x14ac:dyDescent="0.2">
      <c r="AJ1108" s="235"/>
      <c r="AK1108" s="235"/>
      <c r="AL1108" s="235"/>
      <c r="AM1108" s="235"/>
      <c r="AN1108" s="235"/>
      <c r="AO1108" s="235"/>
    </row>
    <row r="1109" spans="36:41" x14ac:dyDescent="0.2">
      <c r="AJ1109" s="235"/>
      <c r="AK1109" s="235"/>
      <c r="AL1109" s="235"/>
      <c r="AM1109" s="235"/>
      <c r="AN1109" s="235"/>
      <c r="AO1109" s="235"/>
    </row>
    <row r="1110" spans="36:41" x14ac:dyDescent="0.2">
      <c r="AJ1110" s="235"/>
      <c r="AK1110" s="235"/>
      <c r="AL1110" s="235"/>
      <c r="AM1110" s="235"/>
      <c r="AN1110" s="235"/>
      <c r="AO1110" s="235"/>
    </row>
    <row r="1111" spans="36:41" x14ac:dyDescent="0.2">
      <c r="AJ1111" s="235"/>
      <c r="AK1111" s="235"/>
      <c r="AL1111" s="235"/>
      <c r="AM1111" s="235"/>
      <c r="AN1111" s="235"/>
      <c r="AO1111" s="235"/>
    </row>
    <row r="1112" spans="36:41" x14ac:dyDescent="0.2">
      <c r="AJ1112" s="235"/>
      <c r="AK1112" s="235"/>
      <c r="AL1112" s="235"/>
      <c r="AM1112" s="235"/>
      <c r="AN1112" s="235"/>
      <c r="AO1112" s="235"/>
    </row>
    <row r="1113" spans="36:41" x14ac:dyDescent="0.2">
      <c r="AJ1113" s="235"/>
      <c r="AK1113" s="235"/>
      <c r="AL1113" s="235"/>
      <c r="AM1113" s="235"/>
      <c r="AN1113" s="235"/>
      <c r="AO1113" s="235"/>
    </row>
    <row r="1114" spans="36:41" x14ac:dyDescent="0.2">
      <c r="AJ1114" s="235"/>
      <c r="AK1114" s="235"/>
      <c r="AL1114" s="235"/>
      <c r="AM1114" s="235"/>
      <c r="AN1114" s="235"/>
      <c r="AO1114" s="235"/>
    </row>
    <row r="1115" spans="36:41" x14ac:dyDescent="0.2">
      <c r="AJ1115" s="235"/>
      <c r="AK1115" s="235"/>
      <c r="AL1115" s="235"/>
      <c r="AM1115" s="235"/>
      <c r="AN1115" s="235"/>
      <c r="AO1115" s="235"/>
    </row>
    <row r="1116" spans="36:41" x14ac:dyDescent="0.2">
      <c r="AJ1116" s="235"/>
      <c r="AK1116" s="235"/>
      <c r="AL1116" s="235"/>
      <c r="AM1116" s="235"/>
      <c r="AN1116" s="235"/>
      <c r="AO1116" s="235"/>
    </row>
    <row r="1117" spans="36:41" x14ac:dyDescent="0.2">
      <c r="AJ1117" s="235"/>
      <c r="AK1117" s="235"/>
      <c r="AL1117" s="235"/>
      <c r="AM1117" s="235"/>
      <c r="AN1117" s="235"/>
      <c r="AO1117" s="235"/>
    </row>
    <row r="1118" spans="36:41" x14ac:dyDescent="0.2">
      <c r="AJ1118" s="235"/>
      <c r="AK1118" s="235"/>
      <c r="AL1118" s="235"/>
      <c r="AM1118" s="235"/>
      <c r="AN1118" s="235"/>
      <c r="AO1118" s="235"/>
    </row>
    <row r="1119" spans="36:41" x14ac:dyDescent="0.2">
      <c r="AJ1119" s="235"/>
      <c r="AK1119" s="235"/>
      <c r="AL1119" s="235"/>
      <c r="AM1119" s="235"/>
      <c r="AN1119" s="235"/>
      <c r="AO1119" s="235"/>
    </row>
    <row r="1120" spans="36:41" x14ac:dyDescent="0.2">
      <c r="AJ1120" s="235"/>
      <c r="AK1120" s="235"/>
      <c r="AL1120" s="235"/>
      <c r="AM1120" s="235"/>
      <c r="AN1120" s="235"/>
      <c r="AO1120" s="235"/>
    </row>
    <row r="1121" spans="36:41" x14ac:dyDescent="0.2">
      <c r="AJ1121" s="235"/>
      <c r="AK1121" s="235"/>
      <c r="AL1121" s="235"/>
      <c r="AM1121" s="235"/>
      <c r="AN1121" s="235"/>
      <c r="AO1121" s="235"/>
    </row>
    <row r="1122" spans="36:41" x14ac:dyDescent="0.2">
      <c r="AJ1122" s="235"/>
      <c r="AK1122" s="235"/>
      <c r="AL1122" s="235"/>
      <c r="AM1122" s="235"/>
      <c r="AN1122" s="235"/>
      <c r="AO1122" s="235"/>
    </row>
    <row r="1123" spans="36:41" x14ac:dyDescent="0.2">
      <c r="AJ1123" s="235"/>
      <c r="AK1123" s="235"/>
      <c r="AL1123" s="235"/>
      <c r="AM1123" s="235"/>
      <c r="AN1123" s="235"/>
      <c r="AO1123" s="235"/>
    </row>
    <row r="1124" spans="36:41" x14ac:dyDescent="0.2">
      <c r="AJ1124" s="235"/>
      <c r="AK1124" s="235"/>
      <c r="AL1124" s="235"/>
      <c r="AM1124" s="235"/>
      <c r="AN1124" s="235"/>
      <c r="AO1124" s="235"/>
    </row>
    <row r="1125" spans="36:41" x14ac:dyDescent="0.2">
      <c r="AJ1125" s="235"/>
      <c r="AK1125" s="235"/>
      <c r="AL1125" s="235"/>
      <c r="AM1125" s="235"/>
      <c r="AN1125" s="235"/>
      <c r="AO1125" s="235"/>
    </row>
    <row r="1126" spans="36:41" x14ac:dyDescent="0.2">
      <c r="AJ1126" s="235"/>
      <c r="AK1126" s="235"/>
      <c r="AL1126" s="235"/>
      <c r="AM1126" s="235"/>
      <c r="AN1126" s="235"/>
      <c r="AO1126" s="235"/>
    </row>
    <row r="1127" spans="36:41" x14ac:dyDescent="0.2">
      <c r="AJ1127" s="235"/>
      <c r="AK1127" s="235"/>
      <c r="AL1127" s="235"/>
      <c r="AM1127" s="235"/>
      <c r="AN1127" s="235"/>
      <c r="AO1127" s="235"/>
    </row>
    <row r="1128" spans="36:41" x14ac:dyDescent="0.2">
      <c r="AJ1128" s="235"/>
      <c r="AK1128" s="235"/>
      <c r="AL1128" s="235"/>
      <c r="AM1128" s="235"/>
      <c r="AN1128" s="235"/>
      <c r="AO1128" s="235"/>
    </row>
    <row r="1129" spans="36:41" x14ac:dyDescent="0.2">
      <c r="AJ1129" s="235"/>
      <c r="AK1129" s="235"/>
      <c r="AL1129" s="235"/>
      <c r="AM1129" s="235"/>
      <c r="AN1129" s="235"/>
      <c r="AO1129" s="235"/>
    </row>
    <row r="1130" spans="36:41" x14ac:dyDescent="0.2">
      <c r="AJ1130" s="235"/>
      <c r="AK1130" s="235"/>
      <c r="AL1130" s="235"/>
      <c r="AM1130" s="235"/>
      <c r="AN1130" s="235"/>
      <c r="AO1130" s="235"/>
    </row>
    <row r="1131" spans="36:41" x14ac:dyDescent="0.2">
      <c r="AJ1131" s="235"/>
      <c r="AK1131" s="235"/>
      <c r="AL1131" s="235"/>
      <c r="AM1131" s="235"/>
      <c r="AN1131" s="235"/>
      <c r="AO1131" s="235"/>
    </row>
    <row r="1132" spans="36:41" x14ac:dyDescent="0.2">
      <c r="AJ1132" s="235"/>
      <c r="AK1132" s="235"/>
      <c r="AL1132" s="235"/>
      <c r="AM1132" s="235"/>
      <c r="AN1132" s="235"/>
      <c r="AO1132" s="235"/>
    </row>
    <row r="1133" spans="36:41" x14ac:dyDescent="0.2">
      <c r="AJ1133" s="235"/>
      <c r="AK1133" s="235"/>
      <c r="AL1133" s="235"/>
      <c r="AM1133" s="235"/>
      <c r="AN1133" s="235"/>
      <c r="AO1133" s="235"/>
    </row>
    <row r="1134" spans="36:41" x14ac:dyDescent="0.2">
      <c r="AJ1134" s="235"/>
      <c r="AK1134" s="235"/>
      <c r="AL1134" s="235"/>
      <c r="AM1134" s="235"/>
      <c r="AN1134" s="235"/>
      <c r="AO1134" s="235"/>
    </row>
    <row r="1135" spans="36:41" x14ac:dyDescent="0.2">
      <c r="AJ1135" s="235"/>
      <c r="AK1135" s="235"/>
      <c r="AL1135" s="235"/>
      <c r="AM1135" s="235"/>
      <c r="AN1135" s="235"/>
      <c r="AO1135" s="235"/>
    </row>
    <row r="1136" spans="36:41" x14ac:dyDescent="0.2">
      <c r="AJ1136" s="235"/>
      <c r="AK1136" s="235"/>
      <c r="AL1136" s="235"/>
      <c r="AM1136" s="235"/>
      <c r="AN1136" s="235"/>
      <c r="AO1136" s="235"/>
    </row>
    <row r="1137" spans="36:41" x14ac:dyDescent="0.2">
      <c r="AJ1137" s="235"/>
      <c r="AK1137" s="235"/>
      <c r="AL1137" s="235"/>
      <c r="AM1137" s="235"/>
      <c r="AN1137" s="235"/>
      <c r="AO1137" s="235"/>
    </row>
    <row r="1138" spans="36:41" x14ac:dyDescent="0.2">
      <c r="AJ1138" s="235"/>
      <c r="AK1138" s="235"/>
      <c r="AL1138" s="235"/>
      <c r="AM1138" s="235"/>
      <c r="AN1138" s="235"/>
      <c r="AO1138" s="235"/>
    </row>
    <row r="1139" spans="36:41" x14ac:dyDescent="0.2">
      <c r="AJ1139" s="235"/>
      <c r="AK1139" s="235"/>
      <c r="AL1139" s="235"/>
      <c r="AM1139" s="235"/>
      <c r="AN1139" s="235"/>
      <c r="AO1139" s="235"/>
    </row>
    <row r="1140" spans="36:41" x14ac:dyDescent="0.2">
      <c r="AJ1140" s="235"/>
      <c r="AK1140" s="235"/>
      <c r="AL1140" s="235"/>
      <c r="AM1140" s="235"/>
      <c r="AN1140" s="235"/>
      <c r="AO1140" s="235"/>
    </row>
    <row r="1141" spans="36:41" x14ac:dyDescent="0.2">
      <c r="AJ1141" s="235"/>
      <c r="AK1141" s="235"/>
      <c r="AL1141" s="235"/>
      <c r="AM1141" s="235"/>
      <c r="AN1141" s="235"/>
      <c r="AO1141" s="235"/>
    </row>
    <row r="1142" spans="36:41" x14ac:dyDescent="0.2">
      <c r="AJ1142" s="235"/>
      <c r="AK1142" s="235"/>
      <c r="AL1142" s="235"/>
      <c r="AM1142" s="235"/>
      <c r="AN1142" s="235"/>
      <c r="AO1142" s="235"/>
    </row>
    <row r="1143" spans="36:41" x14ac:dyDescent="0.2">
      <c r="AJ1143" s="235"/>
      <c r="AK1143" s="235"/>
      <c r="AL1143" s="235"/>
      <c r="AM1143" s="235"/>
      <c r="AN1143" s="235"/>
      <c r="AO1143" s="235"/>
    </row>
    <row r="1144" spans="36:41" x14ac:dyDescent="0.2">
      <c r="AJ1144" s="235"/>
      <c r="AK1144" s="235"/>
      <c r="AL1144" s="235"/>
      <c r="AM1144" s="235"/>
      <c r="AN1144" s="235"/>
      <c r="AO1144" s="235"/>
    </row>
    <row r="1145" spans="36:41" x14ac:dyDescent="0.2">
      <c r="AJ1145" s="235"/>
      <c r="AK1145" s="235"/>
      <c r="AL1145" s="235"/>
      <c r="AM1145" s="235"/>
      <c r="AN1145" s="235"/>
      <c r="AO1145" s="235"/>
    </row>
    <row r="1146" spans="36:41" x14ac:dyDescent="0.2">
      <c r="AJ1146" s="235"/>
      <c r="AK1146" s="235"/>
      <c r="AL1146" s="235"/>
      <c r="AM1146" s="235"/>
      <c r="AN1146" s="235"/>
      <c r="AO1146" s="235"/>
    </row>
    <row r="1147" spans="36:41" x14ac:dyDescent="0.2">
      <c r="AJ1147" s="235"/>
      <c r="AK1147" s="235"/>
      <c r="AL1147" s="235"/>
      <c r="AM1147" s="235"/>
      <c r="AN1147" s="235"/>
      <c r="AO1147" s="235"/>
    </row>
    <row r="1148" spans="36:41" x14ac:dyDescent="0.2">
      <c r="AJ1148" s="235"/>
      <c r="AK1148" s="235"/>
      <c r="AL1148" s="235"/>
      <c r="AM1148" s="235"/>
      <c r="AN1148" s="235"/>
      <c r="AO1148" s="235"/>
    </row>
    <row r="1149" spans="36:41" x14ac:dyDescent="0.2">
      <c r="AJ1149" s="235"/>
      <c r="AK1149" s="235"/>
      <c r="AL1149" s="235"/>
      <c r="AM1149" s="235"/>
      <c r="AN1149" s="235"/>
      <c r="AO1149" s="235"/>
    </row>
    <row r="1150" spans="36:41" x14ac:dyDescent="0.2">
      <c r="AJ1150" s="235"/>
      <c r="AK1150" s="235"/>
      <c r="AL1150" s="235"/>
      <c r="AM1150" s="235"/>
      <c r="AN1150" s="235"/>
      <c r="AO1150" s="235"/>
    </row>
    <row r="1151" spans="36:41" x14ac:dyDescent="0.2">
      <c r="AJ1151" s="235"/>
      <c r="AK1151" s="235"/>
      <c r="AL1151" s="235"/>
      <c r="AM1151" s="235"/>
      <c r="AN1151" s="235"/>
      <c r="AO1151" s="235"/>
    </row>
    <row r="1152" spans="36:41" x14ac:dyDescent="0.2">
      <c r="AJ1152" s="235"/>
      <c r="AK1152" s="235"/>
      <c r="AL1152" s="235"/>
      <c r="AM1152" s="235"/>
      <c r="AN1152" s="235"/>
      <c r="AO1152" s="235"/>
    </row>
    <row r="1153" spans="36:41" x14ac:dyDescent="0.2">
      <c r="AJ1153" s="235"/>
      <c r="AK1153" s="235"/>
      <c r="AL1153" s="235"/>
      <c r="AM1153" s="235"/>
      <c r="AN1153" s="235"/>
      <c r="AO1153" s="235"/>
    </row>
    <row r="1154" spans="36:41" x14ac:dyDescent="0.2">
      <c r="AJ1154" s="235"/>
      <c r="AK1154" s="235"/>
      <c r="AL1154" s="235"/>
      <c r="AM1154" s="235"/>
      <c r="AN1154" s="235"/>
      <c r="AO1154" s="235"/>
    </row>
    <row r="1155" spans="36:41" x14ac:dyDescent="0.2">
      <c r="AJ1155" s="235"/>
      <c r="AK1155" s="235"/>
      <c r="AL1155" s="235"/>
      <c r="AM1155" s="235"/>
      <c r="AN1155" s="235"/>
      <c r="AO1155" s="235"/>
    </row>
    <row r="1156" spans="36:41" x14ac:dyDescent="0.2">
      <c r="AJ1156" s="235"/>
      <c r="AK1156" s="235"/>
      <c r="AL1156" s="235"/>
      <c r="AM1156" s="235"/>
      <c r="AN1156" s="235"/>
      <c r="AO1156" s="235"/>
    </row>
    <row r="1157" spans="36:41" x14ac:dyDescent="0.2">
      <c r="AJ1157" s="235"/>
      <c r="AK1157" s="235"/>
      <c r="AL1157" s="235"/>
      <c r="AM1157" s="235"/>
      <c r="AN1157" s="235"/>
      <c r="AO1157" s="235"/>
    </row>
    <row r="1158" spans="36:41" x14ac:dyDescent="0.2">
      <c r="AJ1158" s="235"/>
      <c r="AK1158" s="235"/>
      <c r="AL1158" s="235"/>
      <c r="AM1158" s="235"/>
      <c r="AN1158" s="235"/>
      <c r="AO1158" s="235"/>
    </row>
    <row r="1159" spans="36:41" x14ac:dyDescent="0.2">
      <c r="AJ1159" s="235"/>
      <c r="AK1159" s="235"/>
      <c r="AL1159" s="235"/>
      <c r="AM1159" s="235"/>
      <c r="AN1159" s="235"/>
      <c r="AO1159" s="235"/>
    </row>
    <row r="1160" spans="36:41" x14ac:dyDescent="0.2">
      <c r="AJ1160" s="235"/>
      <c r="AK1160" s="235"/>
      <c r="AL1160" s="235"/>
      <c r="AM1160" s="235"/>
      <c r="AN1160" s="235"/>
      <c r="AO1160" s="235"/>
    </row>
    <row r="1161" spans="36:41" x14ac:dyDescent="0.2">
      <c r="AJ1161" s="235"/>
      <c r="AK1161" s="235"/>
      <c r="AL1161" s="235"/>
      <c r="AM1161" s="235"/>
      <c r="AN1161" s="235"/>
      <c r="AO1161" s="235"/>
    </row>
    <row r="1162" spans="36:41" x14ac:dyDescent="0.2">
      <c r="AJ1162" s="235"/>
      <c r="AK1162" s="235"/>
      <c r="AL1162" s="235"/>
      <c r="AM1162" s="235"/>
      <c r="AN1162" s="235"/>
      <c r="AO1162" s="235"/>
    </row>
    <row r="1163" spans="36:41" x14ac:dyDescent="0.2">
      <c r="AJ1163" s="235"/>
      <c r="AK1163" s="235"/>
      <c r="AL1163" s="235"/>
      <c r="AM1163" s="235"/>
      <c r="AN1163" s="235"/>
      <c r="AO1163" s="235"/>
    </row>
    <row r="1164" spans="36:41" x14ac:dyDescent="0.2">
      <c r="AJ1164" s="235"/>
      <c r="AK1164" s="235"/>
      <c r="AL1164" s="235"/>
      <c r="AM1164" s="235"/>
      <c r="AN1164" s="235"/>
      <c r="AO1164" s="235"/>
    </row>
    <row r="1165" spans="36:41" x14ac:dyDescent="0.2">
      <c r="AJ1165" s="235"/>
      <c r="AK1165" s="235"/>
      <c r="AL1165" s="235"/>
      <c r="AM1165" s="235"/>
      <c r="AN1165" s="235"/>
      <c r="AO1165" s="235"/>
    </row>
    <row r="1166" spans="36:41" x14ac:dyDescent="0.2">
      <c r="AJ1166" s="235"/>
      <c r="AK1166" s="235"/>
      <c r="AL1166" s="235"/>
      <c r="AM1166" s="235"/>
      <c r="AN1166" s="235"/>
      <c r="AO1166" s="235"/>
    </row>
    <row r="1167" spans="36:41" x14ac:dyDescent="0.2">
      <c r="AJ1167" s="235"/>
      <c r="AK1167" s="235"/>
      <c r="AL1167" s="235"/>
      <c r="AM1167" s="235"/>
      <c r="AN1167" s="235"/>
      <c r="AO1167" s="235"/>
    </row>
    <row r="1168" spans="36:41" x14ac:dyDescent="0.2">
      <c r="AJ1168" s="235"/>
      <c r="AK1168" s="235"/>
      <c r="AL1168" s="235"/>
      <c r="AM1168" s="235"/>
      <c r="AN1168" s="235"/>
      <c r="AO1168" s="235"/>
    </row>
    <row r="1169" spans="36:41" x14ac:dyDescent="0.2">
      <c r="AJ1169" s="235"/>
      <c r="AK1169" s="235"/>
      <c r="AL1169" s="235"/>
      <c r="AM1169" s="235"/>
      <c r="AN1169" s="235"/>
      <c r="AO1169" s="235"/>
    </row>
    <row r="1170" spans="36:41" x14ac:dyDescent="0.2">
      <c r="AJ1170" s="235"/>
      <c r="AK1170" s="235"/>
      <c r="AL1170" s="235"/>
      <c r="AM1170" s="235"/>
      <c r="AN1170" s="235"/>
      <c r="AO1170" s="235"/>
    </row>
    <row r="1171" spans="36:41" x14ac:dyDescent="0.2">
      <c r="AJ1171" s="235"/>
      <c r="AK1171" s="235"/>
      <c r="AL1171" s="235"/>
      <c r="AM1171" s="235"/>
      <c r="AN1171" s="235"/>
      <c r="AO1171" s="235"/>
    </row>
    <row r="1172" spans="36:41" x14ac:dyDescent="0.2">
      <c r="AJ1172" s="235"/>
      <c r="AK1172" s="235"/>
      <c r="AL1172" s="235"/>
      <c r="AM1172" s="235"/>
      <c r="AN1172" s="235"/>
      <c r="AO1172" s="235"/>
    </row>
    <row r="1173" spans="36:41" x14ac:dyDescent="0.2">
      <c r="AJ1173" s="235"/>
      <c r="AK1173" s="235"/>
      <c r="AL1173" s="235"/>
      <c r="AM1173" s="235"/>
      <c r="AN1173" s="235"/>
      <c r="AO1173" s="235"/>
    </row>
    <row r="1174" spans="36:41" x14ac:dyDescent="0.2">
      <c r="AJ1174" s="235"/>
      <c r="AK1174" s="235"/>
      <c r="AL1174" s="235"/>
      <c r="AM1174" s="235"/>
      <c r="AN1174" s="235"/>
      <c r="AO1174" s="235"/>
    </row>
    <row r="1175" spans="36:41" x14ac:dyDescent="0.2">
      <c r="AJ1175" s="235"/>
      <c r="AK1175" s="235"/>
      <c r="AL1175" s="235"/>
      <c r="AM1175" s="235"/>
      <c r="AN1175" s="235"/>
      <c r="AO1175" s="235"/>
    </row>
    <row r="1176" spans="36:41" x14ac:dyDescent="0.2">
      <c r="AJ1176" s="235"/>
      <c r="AK1176" s="235"/>
      <c r="AL1176" s="235"/>
      <c r="AM1176" s="235"/>
      <c r="AN1176" s="235"/>
      <c r="AO1176" s="235"/>
    </row>
    <row r="1177" spans="36:41" x14ac:dyDescent="0.2">
      <c r="AJ1177" s="235"/>
      <c r="AK1177" s="235"/>
      <c r="AL1177" s="235"/>
      <c r="AM1177" s="235"/>
      <c r="AN1177" s="235"/>
      <c r="AO1177" s="235"/>
    </row>
    <row r="1178" spans="36:41" x14ac:dyDescent="0.2">
      <c r="AJ1178" s="235"/>
      <c r="AK1178" s="235"/>
      <c r="AL1178" s="235"/>
      <c r="AM1178" s="235"/>
      <c r="AN1178" s="235"/>
      <c r="AO1178" s="235"/>
    </row>
    <row r="1179" spans="36:41" x14ac:dyDescent="0.2">
      <c r="AJ1179" s="235"/>
      <c r="AK1179" s="235"/>
      <c r="AL1179" s="235"/>
      <c r="AM1179" s="235"/>
      <c r="AN1179" s="235"/>
      <c r="AO1179" s="235"/>
    </row>
    <row r="1180" spans="36:41" x14ac:dyDescent="0.2">
      <c r="AJ1180" s="235"/>
      <c r="AK1180" s="235"/>
      <c r="AL1180" s="235"/>
      <c r="AM1180" s="235"/>
      <c r="AN1180" s="235"/>
      <c r="AO1180" s="235"/>
    </row>
    <row r="1181" spans="36:41" x14ac:dyDescent="0.2">
      <c r="AJ1181" s="235"/>
      <c r="AK1181" s="235"/>
      <c r="AL1181" s="235"/>
      <c r="AM1181" s="235"/>
      <c r="AN1181" s="235"/>
      <c r="AO1181" s="235"/>
    </row>
    <row r="1182" spans="36:41" x14ac:dyDescent="0.2">
      <c r="AJ1182" s="235"/>
      <c r="AK1182" s="235"/>
      <c r="AL1182" s="235"/>
      <c r="AM1182" s="235"/>
      <c r="AN1182" s="235"/>
      <c r="AO1182" s="235"/>
    </row>
    <row r="1183" spans="36:41" x14ac:dyDescent="0.2">
      <c r="AJ1183" s="235"/>
      <c r="AK1183" s="235"/>
      <c r="AL1183" s="235"/>
      <c r="AM1183" s="235"/>
      <c r="AN1183" s="235"/>
      <c r="AO1183" s="235"/>
    </row>
    <row r="1184" spans="36:41" x14ac:dyDescent="0.2">
      <c r="AJ1184" s="235"/>
      <c r="AK1184" s="235"/>
      <c r="AL1184" s="235"/>
      <c r="AM1184" s="235"/>
      <c r="AN1184" s="235"/>
      <c r="AO1184" s="235"/>
    </row>
    <row r="1185" spans="36:41" x14ac:dyDescent="0.2">
      <c r="AJ1185" s="235"/>
      <c r="AK1185" s="235"/>
      <c r="AL1185" s="235"/>
      <c r="AM1185" s="235"/>
      <c r="AN1185" s="235"/>
      <c r="AO1185" s="235"/>
    </row>
    <row r="1186" spans="36:41" x14ac:dyDescent="0.2">
      <c r="AJ1186" s="235"/>
      <c r="AK1186" s="235"/>
      <c r="AL1186" s="235"/>
      <c r="AM1186" s="235"/>
      <c r="AN1186" s="235"/>
      <c r="AO1186" s="235"/>
    </row>
    <row r="1187" spans="36:41" x14ac:dyDescent="0.2">
      <c r="AJ1187" s="235"/>
      <c r="AK1187" s="235"/>
      <c r="AL1187" s="235"/>
      <c r="AM1187" s="235"/>
      <c r="AN1187" s="235"/>
      <c r="AO1187" s="235"/>
    </row>
    <row r="1188" spans="36:41" x14ac:dyDescent="0.2">
      <c r="AJ1188" s="235"/>
      <c r="AK1188" s="235"/>
      <c r="AL1188" s="235"/>
      <c r="AM1188" s="235"/>
      <c r="AN1188" s="235"/>
      <c r="AO1188" s="235"/>
    </row>
    <row r="1189" spans="36:41" x14ac:dyDescent="0.2">
      <c r="AJ1189" s="235"/>
      <c r="AK1189" s="235"/>
      <c r="AL1189" s="235"/>
      <c r="AM1189" s="235"/>
      <c r="AN1189" s="235"/>
      <c r="AO1189" s="235"/>
    </row>
    <row r="1190" spans="36:41" x14ac:dyDescent="0.2">
      <c r="AJ1190" s="235"/>
      <c r="AK1190" s="235"/>
      <c r="AL1190" s="235"/>
      <c r="AM1190" s="235"/>
      <c r="AN1190" s="235"/>
      <c r="AO1190" s="235"/>
    </row>
    <row r="1191" spans="36:41" x14ac:dyDescent="0.2">
      <c r="AJ1191" s="235"/>
      <c r="AK1191" s="235"/>
      <c r="AL1191" s="235"/>
      <c r="AM1191" s="235"/>
      <c r="AN1191" s="235"/>
      <c r="AO1191" s="235"/>
    </row>
    <row r="1192" spans="36:41" x14ac:dyDescent="0.2">
      <c r="AJ1192" s="235"/>
      <c r="AK1192" s="235"/>
      <c r="AL1192" s="235"/>
      <c r="AM1192" s="235"/>
      <c r="AN1192" s="235"/>
      <c r="AO1192" s="235"/>
    </row>
    <row r="1193" spans="36:41" x14ac:dyDescent="0.2">
      <c r="AJ1193" s="235"/>
      <c r="AK1193" s="235"/>
      <c r="AL1193" s="235"/>
      <c r="AM1193" s="235"/>
      <c r="AN1193" s="235"/>
      <c r="AO1193" s="235"/>
    </row>
    <row r="1194" spans="36:41" x14ac:dyDescent="0.2">
      <c r="AJ1194" s="235"/>
      <c r="AK1194" s="235"/>
      <c r="AL1194" s="235"/>
      <c r="AM1194" s="235"/>
      <c r="AN1194" s="235"/>
      <c r="AO1194" s="235"/>
    </row>
    <row r="1195" spans="36:41" x14ac:dyDescent="0.2">
      <c r="AJ1195" s="235"/>
      <c r="AK1195" s="235"/>
      <c r="AL1195" s="235"/>
      <c r="AM1195" s="235"/>
      <c r="AN1195" s="235"/>
      <c r="AO1195" s="235"/>
    </row>
    <row r="1196" spans="36:41" x14ac:dyDescent="0.2">
      <c r="AJ1196" s="235"/>
      <c r="AK1196" s="235"/>
      <c r="AL1196" s="235"/>
      <c r="AM1196" s="235"/>
      <c r="AN1196" s="235"/>
      <c r="AO1196" s="235"/>
    </row>
    <row r="1197" spans="36:41" x14ac:dyDescent="0.2">
      <c r="AJ1197" s="235"/>
      <c r="AK1197" s="235"/>
      <c r="AL1197" s="235"/>
      <c r="AM1197" s="235"/>
      <c r="AN1197" s="235"/>
      <c r="AO1197" s="235"/>
    </row>
    <row r="1198" spans="36:41" x14ac:dyDescent="0.2">
      <c r="AJ1198" s="235"/>
      <c r="AK1198" s="235"/>
      <c r="AL1198" s="235"/>
      <c r="AM1198" s="235"/>
      <c r="AN1198" s="235"/>
      <c r="AO1198" s="235"/>
    </row>
    <row r="1199" spans="36:41" x14ac:dyDescent="0.2">
      <c r="AJ1199" s="235"/>
      <c r="AK1199" s="235"/>
      <c r="AL1199" s="235"/>
      <c r="AM1199" s="235"/>
      <c r="AN1199" s="235"/>
      <c r="AO1199" s="235"/>
    </row>
    <row r="1200" spans="36:41" x14ac:dyDescent="0.2">
      <c r="AJ1200" s="235"/>
      <c r="AK1200" s="235"/>
      <c r="AL1200" s="235"/>
      <c r="AM1200" s="235"/>
      <c r="AN1200" s="235"/>
      <c r="AO1200" s="235"/>
    </row>
    <row r="1201" spans="36:41" x14ac:dyDescent="0.2">
      <c r="AJ1201" s="235"/>
      <c r="AK1201" s="235"/>
      <c r="AL1201" s="235"/>
      <c r="AM1201" s="235"/>
      <c r="AN1201" s="235"/>
      <c r="AO1201" s="235"/>
    </row>
    <row r="1202" spans="36:41" x14ac:dyDescent="0.2">
      <c r="AJ1202" s="235"/>
      <c r="AK1202" s="235"/>
      <c r="AL1202" s="235"/>
      <c r="AM1202" s="235"/>
      <c r="AN1202" s="235"/>
      <c r="AO1202" s="235"/>
    </row>
    <row r="1203" spans="36:41" x14ac:dyDescent="0.2">
      <c r="AJ1203" s="235"/>
      <c r="AK1203" s="235"/>
      <c r="AL1203" s="235"/>
      <c r="AM1203" s="235"/>
      <c r="AN1203" s="235"/>
      <c r="AO1203" s="235"/>
    </row>
    <row r="1204" spans="36:41" x14ac:dyDescent="0.2">
      <c r="AJ1204" s="235"/>
      <c r="AK1204" s="235"/>
      <c r="AL1204" s="235"/>
      <c r="AM1204" s="235"/>
      <c r="AN1204" s="235"/>
      <c r="AO1204" s="235"/>
    </row>
    <row r="1205" spans="36:41" x14ac:dyDescent="0.2">
      <c r="AJ1205" s="235"/>
      <c r="AK1205" s="235"/>
      <c r="AL1205" s="235"/>
      <c r="AM1205" s="235"/>
      <c r="AN1205" s="235"/>
      <c r="AO1205" s="235"/>
    </row>
    <row r="1206" spans="36:41" x14ac:dyDescent="0.2">
      <c r="AJ1206" s="235"/>
      <c r="AK1206" s="235"/>
      <c r="AL1206" s="235"/>
      <c r="AM1206" s="235"/>
      <c r="AN1206" s="235"/>
      <c r="AO1206" s="235"/>
    </row>
    <row r="1207" spans="36:41" x14ac:dyDescent="0.2">
      <c r="AJ1207" s="235"/>
      <c r="AK1207" s="235"/>
      <c r="AL1207" s="235"/>
      <c r="AM1207" s="235"/>
      <c r="AN1207" s="235"/>
      <c r="AO1207" s="235"/>
    </row>
    <row r="1208" spans="36:41" x14ac:dyDescent="0.2">
      <c r="AJ1208" s="235"/>
      <c r="AK1208" s="235"/>
      <c r="AL1208" s="235"/>
      <c r="AM1208" s="235"/>
      <c r="AN1208" s="235"/>
      <c r="AO1208" s="235"/>
    </row>
    <row r="1209" spans="36:41" x14ac:dyDescent="0.2">
      <c r="AJ1209" s="235"/>
      <c r="AK1209" s="235"/>
      <c r="AL1209" s="235"/>
      <c r="AM1209" s="235"/>
      <c r="AN1209" s="235"/>
      <c r="AO1209" s="235"/>
    </row>
    <row r="1210" spans="36:41" x14ac:dyDescent="0.2">
      <c r="AJ1210" s="235"/>
      <c r="AK1210" s="235"/>
      <c r="AL1210" s="235"/>
      <c r="AM1210" s="235"/>
      <c r="AN1210" s="235"/>
      <c r="AO1210" s="235"/>
    </row>
    <row r="1211" spans="36:41" x14ac:dyDescent="0.2">
      <c r="AJ1211" s="235"/>
      <c r="AK1211" s="235"/>
      <c r="AL1211" s="235"/>
      <c r="AM1211" s="235"/>
      <c r="AN1211" s="235"/>
      <c r="AO1211" s="235"/>
    </row>
    <row r="1212" spans="36:41" x14ac:dyDescent="0.2">
      <c r="AJ1212" s="235"/>
      <c r="AK1212" s="235"/>
      <c r="AL1212" s="235"/>
      <c r="AM1212" s="235"/>
      <c r="AN1212" s="235"/>
      <c r="AO1212" s="235"/>
    </row>
    <row r="1213" spans="36:41" x14ac:dyDescent="0.2">
      <c r="AJ1213" s="235"/>
      <c r="AK1213" s="235"/>
      <c r="AL1213" s="235"/>
      <c r="AM1213" s="235"/>
      <c r="AN1213" s="235"/>
      <c r="AO1213" s="235"/>
    </row>
    <row r="1214" spans="36:41" x14ac:dyDescent="0.2">
      <c r="AJ1214" s="235"/>
      <c r="AK1214" s="235"/>
      <c r="AL1214" s="235"/>
      <c r="AM1214" s="235"/>
      <c r="AN1214" s="235"/>
      <c r="AO1214" s="235"/>
    </row>
    <row r="1215" spans="36:41" x14ac:dyDescent="0.2">
      <c r="AJ1215" s="235"/>
      <c r="AK1215" s="235"/>
      <c r="AL1215" s="235"/>
      <c r="AM1215" s="235"/>
      <c r="AN1215" s="235"/>
      <c r="AO1215" s="235"/>
    </row>
    <row r="1216" spans="36:41" x14ac:dyDescent="0.2">
      <c r="AJ1216" s="235"/>
      <c r="AK1216" s="235"/>
      <c r="AL1216" s="235"/>
      <c r="AM1216" s="235"/>
      <c r="AN1216" s="235"/>
      <c r="AO1216" s="235"/>
    </row>
    <row r="1217" spans="36:41" x14ac:dyDescent="0.2">
      <c r="AJ1217" s="235"/>
      <c r="AK1217" s="235"/>
      <c r="AL1217" s="235"/>
      <c r="AM1217" s="235"/>
      <c r="AN1217" s="235"/>
      <c r="AO1217" s="235"/>
    </row>
    <row r="1218" spans="36:41" x14ac:dyDescent="0.2">
      <c r="AJ1218" s="235"/>
      <c r="AK1218" s="235"/>
      <c r="AL1218" s="235"/>
      <c r="AM1218" s="235"/>
      <c r="AN1218" s="235"/>
      <c r="AO1218" s="235"/>
    </row>
    <row r="1219" spans="36:41" x14ac:dyDescent="0.2">
      <c r="AJ1219" s="235"/>
      <c r="AK1219" s="235"/>
      <c r="AL1219" s="235"/>
      <c r="AM1219" s="235"/>
      <c r="AN1219" s="235"/>
      <c r="AO1219" s="235"/>
    </row>
    <row r="1220" spans="36:41" x14ac:dyDescent="0.2">
      <c r="AJ1220" s="235"/>
      <c r="AK1220" s="235"/>
      <c r="AL1220" s="235"/>
      <c r="AM1220" s="235"/>
      <c r="AN1220" s="235"/>
      <c r="AO1220" s="235"/>
    </row>
    <row r="1221" spans="36:41" x14ac:dyDescent="0.2">
      <c r="AJ1221" s="235"/>
      <c r="AK1221" s="235"/>
      <c r="AL1221" s="235"/>
      <c r="AM1221" s="235"/>
      <c r="AN1221" s="235"/>
      <c r="AO1221" s="235"/>
    </row>
    <row r="1222" spans="36:41" x14ac:dyDescent="0.2">
      <c r="AJ1222" s="235"/>
      <c r="AK1222" s="235"/>
      <c r="AL1222" s="235"/>
      <c r="AM1222" s="235"/>
      <c r="AN1222" s="235"/>
      <c r="AO1222" s="235"/>
    </row>
    <row r="1223" spans="36:41" x14ac:dyDescent="0.2">
      <c r="AJ1223" s="235"/>
      <c r="AK1223" s="235"/>
      <c r="AL1223" s="235"/>
      <c r="AM1223" s="235"/>
      <c r="AN1223" s="235"/>
      <c r="AO1223" s="235"/>
    </row>
    <row r="1224" spans="36:41" x14ac:dyDescent="0.2">
      <c r="AJ1224" s="235"/>
      <c r="AK1224" s="235"/>
      <c r="AL1224" s="235"/>
      <c r="AM1224" s="235"/>
      <c r="AN1224" s="235"/>
      <c r="AO1224" s="235"/>
    </row>
    <row r="1225" spans="36:41" x14ac:dyDescent="0.2">
      <c r="AJ1225" s="235"/>
      <c r="AK1225" s="235"/>
      <c r="AL1225" s="235"/>
      <c r="AM1225" s="235"/>
      <c r="AN1225" s="235"/>
      <c r="AO1225" s="235"/>
    </row>
    <row r="1226" spans="36:41" x14ac:dyDescent="0.2">
      <c r="AJ1226" s="235"/>
      <c r="AK1226" s="235"/>
      <c r="AL1226" s="235"/>
      <c r="AM1226" s="235"/>
      <c r="AN1226" s="235"/>
      <c r="AO1226" s="235"/>
    </row>
    <row r="1227" spans="36:41" x14ac:dyDescent="0.2">
      <c r="AJ1227" s="235"/>
      <c r="AK1227" s="235"/>
      <c r="AL1227" s="235"/>
      <c r="AM1227" s="235"/>
      <c r="AN1227" s="235"/>
      <c r="AO1227" s="235"/>
    </row>
    <row r="1228" spans="36:41" x14ac:dyDescent="0.2">
      <c r="AJ1228" s="235"/>
      <c r="AK1228" s="235"/>
      <c r="AL1228" s="235"/>
      <c r="AM1228" s="235"/>
      <c r="AN1228" s="235"/>
      <c r="AO1228" s="235"/>
    </row>
    <row r="1229" spans="36:41" x14ac:dyDescent="0.2">
      <c r="AJ1229" s="235"/>
      <c r="AK1229" s="235"/>
      <c r="AL1229" s="235"/>
      <c r="AM1229" s="235"/>
      <c r="AN1229" s="235"/>
      <c r="AO1229" s="235"/>
    </row>
    <row r="1230" spans="36:41" x14ac:dyDescent="0.2">
      <c r="AJ1230" s="235"/>
      <c r="AK1230" s="235"/>
      <c r="AL1230" s="235"/>
      <c r="AM1230" s="235"/>
      <c r="AN1230" s="235"/>
      <c r="AO1230" s="235"/>
    </row>
    <row r="1231" spans="36:41" x14ac:dyDescent="0.2">
      <c r="AJ1231" s="235"/>
      <c r="AK1231" s="235"/>
      <c r="AL1231" s="235"/>
      <c r="AM1231" s="235"/>
      <c r="AN1231" s="235"/>
      <c r="AO1231" s="235"/>
    </row>
    <row r="1232" spans="36:41" x14ac:dyDescent="0.2">
      <c r="AJ1232" s="235"/>
      <c r="AK1232" s="235"/>
      <c r="AL1232" s="235"/>
      <c r="AM1232" s="235"/>
      <c r="AN1232" s="235"/>
      <c r="AO1232" s="235"/>
    </row>
    <row r="1233" spans="36:41" x14ac:dyDescent="0.2">
      <c r="AJ1233" s="235"/>
      <c r="AK1233" s="235"/>
      <c r="AL1233" s="235"/>
      <c r="AM1233" s="235"/>
      <c r="AN1233" s="235"/>
      <c r="AO1233" s="235"/>
    </row>
    <row r="1234" spans="36:41" x14ac:dyDescent="0.2">
      <c r="AJ1234" s="235"/>
      <c r="AK1234" s="235"/>
      <c r="AL1234" s="235"/>
      <c r="AM1234" s="235"/>
      <c r="AN1234" s="235"/>
      <c r="AO1234" s="235"/>
    </row>
    <row r="1235" spans="36:41" x14ac:dyDescent="0.2">
      <c r="AJ1235" s="235"/>
      <c r="AK1235" s="235"/>
      <c r="AL1235" s="235"/>
      <c r="AM1235" s="235"/>
      <c r="AN1235" s="235"/>
      <c r="AO1235" s="235"/>
    </row>
    <row r="1236" spans="36:41" x14ac:dyDescent="0.2">
      <c r="AJ1236" s="235"/>
      <c r="AK1236" s="235"/>
      <c r="AL1236" s="235"/>
      <c r="AM1236" s="235"/>
      <c r="AN1236" s="235"/>
      <c r="AO1236" s="235"/>
    </row>
    <row r="1237" spans="36:41" x14ac:dyDescent="0.2">
      <c r="AJ1237" s="235"/>
      <c r="AK1237" s="235"/>
      <c r="AL1237" s="235"/>
      <c r="AM1237" s="235"/>
      <c r="AN1237" s="235"/>
      <c r="AO1237" s="235"/>
    </row>
    <row r="1238" spans="36:41" x14ac:dyDescent="0.2">
      <c r="AJ1238" s="235"/>
      <c r="AK1238" s="235"/>
      <c r="AL1238" s="235"/>
      <c r="AM1238" s="235"/>
      <c r="AN1238" s="235"/>
      <c r="AO1238" s="235"/>
    </row>
    <row r="1239" spans="36:41" x14ac:dyDescent="0.2">
      <c r="AJ1239" s="235"/>
      <c r="AK1239" s="235"/>
      <c r="AL1239" s="235"/>
      <c r="AM1239" s="235"/>
      <c r="AN1239" s="235"/>
      <c r="AO1239" s="235"/>
    </row>
    <row r="1240" spans="36:41" x14ac:dyDescent="0.2">
      <c r="AJ1240" s="235"/>
      <c r="AK1240" s="235"/>
      <c r="AL1240" s="235"/>
      <c r="AM1240" s="235"/>
      <c r="AN1240" s="235"/>
      <c r="AO1240" s="235"/>
    </row>
    <row r="1241" spans="36:41" x14ac:dyDescent="0.2">
      <c r="AJ1241" s="235"/>
      <c r="AK1241" s="235"/>
      <c r="AL1241" s="235"/>
      <c r="AM1241" s="235"/>
      <c r="AN1241" s="235"/>
      <c r="AO1241" s="235"/>
    </row>
    <row r="1242" spans="36:41" x14ac:dyDescent="0.2">
      <c r="AJ1242" s="235"/>
      <c r="AK1242" s="235"/>
      <c r="AL1242" s="235"/>
      <c r="AM1242" s="235"/>
      <c r="AN1242" s="235"/>
      <c r="AO1242" s="235"/>
    </row>
    <row r="1243" spans="36:41" x14ac:dyDescent="0.2">
      <c r="AJ1243" s="235"/>
      <c r="AK1243" s="235"/>
      <c r="AL1243" s="235"/>
      <c r="AM1243" s="235"/>
      <c r="AN1243" s="235"/>
      <c r="AO1243" s="235"/>
    </row>
    <row r="1244" spans="36:41" x14ac:dyDescent="0.2">
      <c r="AJ1244" s="235"/>
      <c r="AK1244" s="235"/>
      <c r="AL1244" s="235"/>
      <c r="AM1244" s="235"/>
      <c r="AN1244" s="235"/>
      <c r="AO1244" s="235"/>
    </row>
    <row r="1245" spans="36:41" x14ac:dyDescent="0.2">
      <c r="AJ1245" s="235"/>
      <c r="AK1245" s="235"/>
      <c r="AL1245" s="235"/>
      <c r="AM1245" s="235"/>
      <c r="AN1245" s="235"/>
      <c r="AO1245" s="235"/>
    </row>
    <row r="1246" spans="36:41" x14ac:dyDescent="0.2">
      <c r="AJ1246" s="235"/>
      <c r="AK1246" s="235"/>
      <c r="AL1246" s="235"/>
      <c r="AM1246" s="235"/>
      <c r="AN1246" s="235"/>
      <c r="AO1246" s="235"/>
    </row>
    <row r="1247" spans="36:41" x14ac:dyDescent="0.2">
      <c r="AJ1247" s="235"/>
      <c r="AK1247" s="235"/>
      <c r="AL1247" s="235"/>
      <c r="AM1247" s="235"/>
      <c r="AN1247" s="235"/>
      <c r="AO1247" s="235"/>
    </row>
    <row r="1248" spans="36:41" x14ac:dyDescent="0.2">
      <c r="AJ1248" s="235"/>
      <c r="AK1248" s="235"/>
      <c r="AL1248" s="235"/>
      <c r="AM1248" s="235"/>
      <c r="AN1248" s="235"/>
      <c r="AO1248" s="235"/>
    </row>
    <row r="1249" spans="36:41" x14ac:dyDescent="0.2">
      <c r="AJ1249" s="235"/>
      <c r="AK1249" s="235"/>
      <c r="AL1249" s="235"/>
      <c r="AM1249" s="235"/>
      <c r="AN1249" s="235"/>
      <c r="AO1249" s="235"/>
    </row>
    <row r="1250" spans="36:41" x14ac:dyDescent="0.2">
      <c r="AJ1250" s="235"/>
      <c r="AK1250" s="235"/>
      <c r="AL1250" s="235"/>
      <c r="AM1250" s="235"/>
      <c r="AN1250" s="235"/>
      <c r="AO1250" s="235"/>
    </row>
    <row r="1251" spans="36:41" x14ac:dyDescent="0.2">
      <c r="AJ1251" s="235"/>
      <c r="AK1251" s="235"/>
      <c r="AL1251" s="235"/>
      <c r="AM1251" s="235"/>
      <c r="AN1251" s="235"/>
      <c r="AO1251" s="235"/>
    </row>
    <row r="1252" spans="36:41" x14ac:dyDescent="0.2">
      <c r="AJ1252" s="235"/>
      <c r="AK1252" s="235"/>
      <c r="AL1252" s="235"/>
      <c r="AM1252" s="235"/>
      <c r="AN1252" s="235"/>
      <c r="AO1252" s="235"/>
    </row>
    <row r="1253" spans="36:41" x14ac:dyDescent="0.2">
      <c r="AJ1253" s="235"/>
      <c r="AK1253" s="235"/>
      <c r="AL1253" s="235"/>
      <c r="AM1253" s="235"/>
      <c r="AN1253" s="235"/>
      <c r="AO1253" s="235"/>
    </row>
    <row r="1254" spans="36:41" x14ac:dyDescent="0.2">
      <c r="AJ1254" s="235"/>
      <c r="AK1254" s="235"/>
      <c r="AL1254" s="235"/>
      <c r="AM1254" s="235"/>
      <c r="AN1254" s="235"/>
      <c r="AO1254" s="235"/>
    </row>
    <row r="1255" spans="36:41" x14ac:dyDescent="0.2">
      <c r="AJ1255" s="235"/>
      <c r="AK1255" s="235"/>
      <c r="AL1255" s="235"/>
      <c r="AM1255" s="235"/>
      <c r="AN1255" s="235"/>
      <c r="AO1255" s="235"/>
    </row>
    <row r="1256" spans="36:41" x14ac:dyDescent="0.2">
      <c r="AJ1256" s="235"/>
      <c r="AK1256" s="235"/>
      <c r="AL1256" s="235"/>
      <c r="AM1256" s="235"/>
      <c r="AN1256" s="235"/>
      <c r="AO1256" s="235"/>
    </row>
    <row r="1257" spans="36:41" x14ac:dyDescent="0.2">
      <c r="AJ1257" s="235"/>
      <c r="AK1257" s="235"/>
      <c r="AL1257" s="235"/>
      <c r="AM1257" s="235"/>
      <c r="AN1257" s="235"/>
      <c r="AO1257" s="235"/>
    </row>
    <row r="1258" spans="36:41" x14ac:dyDescent="0.2">
      <c r="AJ1258" s="235"/>
      <c r="AK1258" s="235"/>
      <c r="AL1258" s="235"/>
      <c r="AM1258" s="235"/>
      <c r="AN1258" s="235"/>
      <c r="AO1258" s="235"/>
    </row>
    <row r="1259" spans="36:41" x14ac:dyDescent="0.2">
      <c r="AJ1259" s="235"/>
      <c r="AK1259" s="235"/>
      <c r="AL1259" s="235"/>
      <c r="AM1259" s="235"/>
      <c r="AN1259" s="235"/>
      <c r="AO1259" s="235"/>
    </row>
    <row r="1260" spans="36:41" x14ac:dyDescent="0.2">
      <c r="AJ1260" s="235"/>
      <c r="AK1260" s="235"/>
      <c r="AL1260" s="235"/>
      <c r="AM1260" s="235"/>
      <c r="AN1260" s="235"/>
      <c r="AO1260" s="235"/>
    </row>
    <row r="1261" spans="36:41" x14ac:dyDescent="0.2">
      <c r="AJ1261" s="235"/>
      <c r="AK1261" s="235"/>
      <c r="AL1261" s="235"/>
      <c r="AM1261" s="235"/>
      <c r="AN1261" s="235"/>
      <c r="AO1261" s="235"/>
    </row>
    <row r="1262" spans="36:41" x14ac:dyDescent="0.2">
      <c r="AJ1262" s="235"/>
      <c r="AK1262" s="235"/>
      <c r="AL1262" s="235"/>
      <c r="AM1262" s="235"/>
      <c r="AN1262" s="235"/>
      <c r="AO1262" s="235"/>
    </row>
    <row r="1263" spans="36:41" x14ac:dyDescent="0.2">
      <c r="AJ1263" s="235"/>
      <c r="AK1263" s="235"/>
      <c r="AL1263" s="235"/>
      <c r="AM1263" s="235"/>
      <c r="AN1263" s="235"/>
      <c r="AO1263" s="235"/>
    </row>
    <row r="1264" spans="36:41" x14ac:dyDescent="0.2">
      <c r="AJ1264" s="235"/>
      <c r="AK1264" s="235"/>
      <c r="AL1264" s="235"/>
      <c r="AM1264" s="235"/>
      <c r="AN1264" s="235"/>
      <c r="AO1264" s="235"/>
    </row>
    <row r="1265" spans="36:41" x14ac:dyDescent="0.2">
      <c r="AJ1265" s="235"/>
      <c r="AK1265" s="235"/>
      <c r="AL1265" s="235"/>
      <c r="AM1265" s="235"/>
      <c r="AN1265" s="235"/>
      <c r="AO1265" s="235"/>
    </row>
    <row r="1266" spans="36:41" x14ac:dyDescent="0.2">
      <c r="AJ1266" s="235"/>
      <c r="AK1266" s="235"/>
      <c r="AL1266" s="235"/>
      <c r="AM1266" s="235"/>
      <c r="AN1266" s="235"/>
      <c r="AO1266" s="235"/>
    </row>
    <row r="1267" spans="36:41" x14ac:dyDescent="0.2">
      <c r="AJ1267" s="235"/>
      <c r="AK1267" s="235"/>
      <c r="AL1267" s="235"/>
      <c r="AM1267" s="235"/>
      <c r="AN1267" s="235"/>
      <c r="AO1267" s="235"/>
    </row>
    <row r="1268" spans="36:41" x14ac:dyDescent="0.2">
      <c r="AJ1268" s="235"/>
      <c r="AK1268" s="235"/>
      <c r="AL1268" s="235"/>
      <c r="AM1268" s="235"/>
      <c r="AN1268" s="235"/>
      <c r="AO1268" s="235"/>
    </row>
    <row r="1269" spans="36:41" x14ac:dyDescent="0.2">
      <c r="AJ1269" s="235"/>
      <c r="AK1269" s="235"/>
      <c r="AL1269" s="235"/>
      <c r="AM1269" s="235"/>
      <c r="AN1269" s="235"/>
      <c r="AO1269" s="235"/>
    </row>
    <row r="1270" spans="36:41" x14ac:dyDescent="0.2">
      <c r="AJ1270" s="235"/>
      <c r="AK1270" s="235"/>
      <c r="AL1270" s="235"/>
      <c r="AM1270" s="235"/>
      <c r="AN1270" s="235"/>
      <c r="AO1270" s="235"/>
    </row>
    <row r="1271" spans="36:41" x14ac:dyDescent="0.2">
      <c r="AJ1271" s="235"/>
      <c r="AK1271" s="235"/>
      <c r="AL1271" s="235"/>
      <c r="AM1271" s="235"/>
      <c r="AN1271" s="235"/>
      <c r="AO1271" s="235"/>
    </row>
    <row r="1272" spans="36:41" x14ac:dyDescent="0.2">
      <c r="AJ1272" s="235"/>
      <c r="AK1272" s="235"/>
      <c r="AL1272" s="235"/>
      <c r="AM1272" s="235"/>
      <c r="AN1272" s="235"/>
      <c r="AO1272" s="235"/>
    </row>
    <row r="1273" spans="36:41" x14ac:dyDescent="0.2">
      <c r="AJ1273" s="235"/>
      <c r="AK1273" s="235"/>
      <c r="AL1273" s="235"/>
      <c r="AM1273" s="235"/>
      <c r="AN1273" s="235"/>
      <c r="AO1273" s="235"/>
    </row>
    <row r="1274" spans="36:41" x14ac:dyDescent="0.2">
      <c r="AJ1274" s="235"/>
      <c r="AK1274" s="235"/>
      <c r="AL1274" s="235"/>
      <c r="AM1274" s="235"/>
      <c r="AN1274" s="235"/>
      <c r="AO1274" s="235"/>
    </row>
    <row r="1275" spans="36:41" x14ac:dyDescent="0.2">
      <c r="AJ1275" s="235"/>
      <c r="AK1275" s="235"/>
      <c r="AL1275" s="235"/>
      <c r="AM1275" s="235"/>
      <c r="AN1275" s="235"/>
      <c r="AO1275" s="235"/>
    </row>
    <row r="1276" spans="36:41" x14ac:dyDescent="0.2">
      <c r="AJ1276" s="235"/>
      <c r="AK1276" s="235"/>
      <c r="AL1276" s="235"/>
      <c r="AM1276" s="235"/>
      <c r="AN1276" s="235"/>
      <c r="AO1276" s="235"/>
    </row>
    <row r="1277" spans="36:41" x14ac:dyDescent="0.2">
      <c r="AJ1277" s="235"/>
      <c r="AK1277" s="235"/>
      <c r="AL1277" s="235"/>
      <c r="AM1277" s="235"/>
      <c r="AN1277" s="235"/>
      <c r="AO1277" s="235"/>
    </row>
    <row r="1278" spans="36:41" x14ac:dyDescent="0.2">
      <c r="AJ1278" s="235"/>
      <c r="AK1278" s="235"/>
      <c r="AL1278" s="235"/>
      <c r="AM1278" s="235"/>
      <c r="AN1278" s="235"/>
      <c r="AO1278" s="235"/>
    </row>
    <row r="1279" spans="36:41" x14ac:dyDescent="0.2">
      <c r="AJ1279" s="235"/>
      <c r="AK1279" s="235"/>
      <c r="AL1279" s="235"/>
      <c r="AM1279" s="235"/>
      <c r="AN1279" s="235"/>
      <c r="AO1279" s="235"/>
    </row>
    <row r="1280" spans="36:41" x14ac:dyDescent="0.2">
      <c r="AJ1280" s="235"/>
      <c r="AK1280" s="235"/>
      <c r="AL1280" s="235"/>
      <c r="AM1280" s="235"/>
      <c r="AN1280" s="235"/>
      <c r="AO1280" s="235"/>
    </row>
    <row r="1281" spans="36:41" x14ac:dyDescent="0.2">
      <c r="AJ1281" s="235"/>
      <c r="AK1281" s="235"/>
      <c r="AL1281" s="235"/>
      <c r="AM1281" s="235"/>
      <c r="AN1281" s="235"/>
      <c r="AO1281" s="235"/>
    </row>
    <row r="1282" spans="36:41" x14ac:dyDescent="0.2">
      <c r="AJ1282" s="235"/>
      <c r="AK1282" s="235"/>
      <c r="AL1282" s="235"/>
      <c r="AM1282" s="235"/>
      <c r="AN1282" s="235"/>
      <c r="AO1282" s="235"/>
    </row>
    <row r="1283" spans="36:41" x14ac:dyDescent="0.2">
      <c r="AJ1283" s="235"/>
      <c r="AK1283" s="235"/>
      <c r="AL1283" s="235"/>
      <c r="AM1283" s="235"/>
      <c r="AN1283" s="235"/>
      <c r="AO1283" s="235"/>
    </row>
    <row r="1284" spans="36:41" x14ac:dyDescent="0.2">
      <c r="AJ1284" s="235"/>
      <c r="AK1284" s="235"/>
      <c r="AL1284" s="235"/>
      <c r="AM1284" s="235"/>
      <c r="AN1284" s="235"/>
      <c r="AO1284" s="235"/>
    </row>
    <row r="1285" spans="36:41" x14ac:dyDescent="0.2">
      <c r="AJ1285" s="235"/>
      <c r="AK1285" s="235"/>
      <c r="AL1285" s="235"/>
      <c r="AM1285" s="235"/>
      <c r="AN1285" s="235"/>
      <c r="AO1285" s="235"/>
    </row>
    <row r="1286" spans="36:41" x14ac:dyDescent="0.2">
      <c r="AJ1286" s="235"/>
      <c r="AK1286" s="235"/>
      <c r="AL1286" s="235"/>
      <c r="AM1286" s="235"/>
      <c r="AN1286" s="235"/>
      <c r="AO1286" s="235"/>
    </row>
    <row r="1287" spans="36:41" x14ac:dyDescent="0.2">
      <c r="AJ1287" s="235"/>
      <c r="AK1287" s="235"/>
      <c r="AL1287" s="235"/>
      <c r="AM1287" s="235"/>
      <c r="AN1287" s="235"/>
      <c r="AO1287" s="235"/>
    </row>
    <row r="1288" spans="36:41" x14ac:dyDescent="0.2">
      <c r="AJ1288" s="235"/>
      <c r="AK1288" s="235"/>
      <c r="AL1288" s="235"/>
      <c r="AM1288" s="235"/>
      <c r="AN1288" s="235"/>
      <c r="AO1288" s="235"/>
    </row>
    <row r="1289" spans="36:41" x14ac:dyDescent="0.2">
      <c r="AJ1289" s="235"/>
      <c r="AK1289" s="235"/>
      <c r="AL1289" s="235"/>
      <c r="AM1289" s="235"/>
      <c r="AN1289" s="235"/>
      <c r="AO1289" s="235"/>
    </row>
    <row r="1290" spans="36:41" x14ac:dyDescent="0.2">
      <c r="AJ1290" s="235"/>
      <c r="AK1290" s="235"/>
      <c r="AL1290" s="235"/>
      <c r="AM1290" s="235"/>
      <c r="AN1290" s="235"/>
      <c r="AO1290" s="235"/>
    </row>
    <row r="1291" spans="36:41" x14ac:dyDescent="0.2">
      <c r="AJ1291" s="235"/>
      <c r="AK1291" s="235"/>
      <c r="AL1291" s="235"/>
      <c r="AM1291" s="235"/>
      <c r="AN1291" s="235"/>
      <c r="AO1291" s="235"/>
    </row>
    <row r="1292" spans="36:41" x14ac:dyDescent="0.2">
      <c r="AJ1292" s="235"/>
      <c r="AK1292" s="235"/>
      <c r="AL1292" s="235"/>
      <c r="AM1292" s="235"/>
      <c r="AN1292" s="235"/>
      <c r="AO1292" s="235"/>
    </row>
    <row r="1293" spans="36:41" x14ac:dyDescent="0.2">
      <c r="AJ1293" s="235"/>
      <c r="AK1293" s="235"/>
      <c r="AL1293" s="235"/>
      <c r="AM1293" s="235"/>
      <c r="AN1293" s="235"/>
      <c r="AO1293" s="235"/>
    </row>
    <row r="1294" spans="36:41" x14ac:dyDescent="0.2">
      <c r="AJ1294" s="235"/>
      <c r="AK1294" s="235"/>
      <c r="AL1294" s="235"/>
      <c r="AM1294" s="235"/>
      <c r="AN1294" s="235"/>
      <c r="AO1294" s="235"/>
    </row>
    <row r="1295" spans="36:41" x14ac:dyDescent="0.2">
      <c r="AJ1295" s="235"/>
      <c r="AK1295" s="235"/>
      <c r="AL1295" s="235"/>
      <c r="AM1295" s="235"/>
      <c r="AN1295" s="235"/>
      <c r="AO1295" s="235"/>
    </row>
    <row r="1296" spans="36:41" x14ac:dyDescent="0.2">
      <c r="AJ1296" s="235"/>
      <c r="AK1296" s="235"/>
      <c r="AL1296" s="235"/>
      <c r="AM1296" s="235"/>
      <c r="AN1296" s="235"/>
      <c r="AO1296" s="235"/>
    </row>
    <row r="1297" spans="36:41" x14ac:dyDescent="0.2">
      <c r="AJ1297" s="235"/>
      <c r="AK1297" s="235"/>
      <c r="AL1297" s="235"/>
      <c r="AM1297" s="235"/>
      <c r="AN1297" s="235"/>
      <c r="AO1297" s="235"/>
    </row>
    <row r="1298" spans="36:41" x14ac:dyDescent="0.2">
      <c r="AJ1298" s="235"/>
      <c r="AK1298" s="235"/>
      <c r="AL1298" s="235"/>
      <c r="AM1298" s="235"/>
      <c r="AN1298" s="235"/>
      <c r="AO1298" s="235"/>
    </row>
    <row r="1299" spans="36:41" x14ac:dyDescent="0.2">
      <c r="AJ1299" s="235"/>
      <c r="AK1299" s="235"/>
      <c r="AL1299" s="235"/>
      <c r="AM1299" s="235"/>
      <c r="AN1299" s="235"/>
      <c r="AO1299" s="235"/>
    </row>
    <row r="1300" spans="36:41" x14ac:dyDescent="0.2">
      <c r="AJ1300" s="235"/>
      <c r="AK1300" s="235"/>
      <c r="AL1300" s="235"/>
      <c r="AM1300" s="235"/>
      <c r="AN1300" s="235"/>
      <c r="AO1300" s="235"/>
    </row>
    <row r="1301" spans="36:41" x14ac:dyDescent="0.2">
      <c r="AJ1301" s="235"/>
      <c r="AK1301" s="235"/>
      <c r="AL1301" s="235"/>
      <c r="AM1301" s="235"/>
      <c r="AN1301" s="235"/>
      <c r="AO1301" s="235"/>
    </row>
    <row r="1302" spans="36:41" x14ac:dyDescent="0.2">
      <c r="AJ1302" s="235"/>
      <c r="AK1302" s="235"/>
      <c r="AL1302" s="235"/>
      <c r="AM1302" s="235"/>
      <c r="AN1302" s="235"/>
      <c r="AO1302" s="235"/>
    </row>
    <row r="1303" spans="36:41" x14ac:dyDescent="0.2">
      <c r="AJ1303" s="235"/>
      <c r="AK1303" s="235"/>
      <c r="AL1303" s="235"/>
      <c r="AM1303" s="235"/>
      <c r="AN1303" s="235"/>
      <c r="AO1303" s="235"/>
    </row>
    <row r="1304" spans="36:41" x14ac:dyDescent="0.2">
      <c r="AJ1304" s="235"/>
      <c r="AK1304" s="235"/>
      <c r="AL1304" s="235"/>
      <c r="AM1304" s="235"/>
      <c r="AN1304" s="235"/>
      <c r="AO1304" s="235"/>
    </row>
    <row r="1305" spans="36:41" x14ac:dyDescent="0.2">
      <c r="AJ1305" s="235"/>
      <c r="AK1305" s="235"/>
      <c r="AL1305" s="235"/>
      <c r="AM1305" s="235"/>
      <c r="AN1305" s="235"/>
      <c r="AO1305" s="235"/>
    </row>
    <row r="1306" spans="36:41" x14ac:dyDescent="0.2">
      <c r="AJ1306" s="235"/>
      <c r="AK1306" s="235"/>
      <c r="AL1306" s="235"/>
      <c r="AM1306" s="235"/>
      <c r="AN1306" s="235"/>
      <c r="AO1306" s="235"/>
    </row>
    <row r="1307" spans="36:41" x14ac:dyDescent="0.2">
      <c r="AJ1307" s="235"/>
      <c r="AK1307" s="235"/>
      <c r="AL1307" s="235"/>
      <c r="AM1307" s="235"/>
      <c r="AN1307" s="235"/>
      <c r="AO1307" s="235"/>
    </row>
    <row r="1308" spans="36:41" x14ac:dyDescent="0.2">
      <c r="AJ1308" s="235"/>
      <c r="AK1308" s="235"/>
      <c r="AL1308" s="235"/>
      <c r="AM1308" s="235"/>
      <c r="AN1308" s="235"/>
      <c r="AO1308" s="235"/>
    </row>
    <row r="1309" spans="36:41" x14ac:dyDescent="0.2">
      <c r="AJ1309" s="235"/>
      <c r="AK1309" s="235"/>
      <c r="AL1309" s="235"/>
      <c r="AM1309" s="235"/>
      <c r="AN1309" s="235"/>
      <c r="AO1309" s="235"/>
    </row>
    <row r="1310" spans="36:41" x14ac:dyDescent="0.2">
      <c r="AJ1310" s="235"/>
      <c r="AK1310" s="235"/>
      <c r="AL1310" s="235"/>
      <c r="AM1310" s="235"/>
      <c r="AN1310" s="235"/>
      <c r="AO1310" s="235"/>
    </row>
    <row r="1311" spans="36:41" x14ac:dyDescent="0.2">
      <c r="AJ1311" s="235"/>
      <c r="AK1311" s="235"/>
      <c r="AL1311" s="235"/>
      <c r="AM1311" s="235"/>
      <c r="AN1311" s="235"/>
      <c r="AO1311" s="235"/>
    </row>
    <row r="1312" spans="36:41" x14ac:dyDescent="0.2">
      <c r="AJ1312" s="235"/>
      <c r="AK1312" s="235"/>
      <c r="AL1312" s="235"/>
      <c r="AM1312" s="235"/>
      <c r="AN1312" s="235"/>
      <c r="AO1312" s="235"/>
    </row>
    <row r="1313" spans="36:41" x14ac:dyDescent="0.2">
      <c r="AJ1313" s="235"/>
      <c r="AK1313" s="235"/>
      <c r="AL1313" s="235"/>
      <c r="AM1313" s="235"/>
      <c r="AN1313" s="235"/>
      <c r="AO1313" s="235"/>
    </row>
    <row r="1314" spans="36:41" x14ac:dyDescent="0.2">
      <c r="AJ1314" s="235"/>
      <c r="AK1314" s="235"/>
      <c r="AL1314" s="235"/>
      <c r="AM1314" s="235"/>
      <c r="AN1314" s="235"/>
      <c r="AO1314" s="235"/>
    </row>
    <row r="1315" spans="36:41" x14ac:dyDescent="0.2">
      <c r="AJ1315" s="235"/>
      <c r="AK1315" s="235"/>
      <c r="AL1315" s="235"/>
      <c r="AM1315" s="235"/>
      <c r="AN1315" s="235"/>
      <c r="AO1315" s="235"/>
    </row>
    <row r="1316" spans="36:41" x14ac:dyDescent="0.2">
      <c r="AJ1316" s="235"/>
      <c r="AK1316" s="235"/>
      <c r="AL1316" s="235"/>
      <c r="AM1316" s="235"/>
      <c r="AN1316" s="235"/>
      <c r="AO1316" s="235"/>
    </row>
    <row r="1317" spans="36:41" x14ac:dyDescent="0.2">
      <c r="AJ1317" s="235"/>
      <c r="AK1317" s="235"/>
      <c r="AL1317" s="235"/>
      <c r="AM1317" s="235"/>
      <c r="AN1317" s="235"/>
      <c r="AO1317" s="235"/>
    </row>
    <row r="1318" spans="36:41" x14ac:dyDescent="0.2">
      <c r="AJ1318" s="235"/>
      <c r="AK1318" s="235"/>
      <c r="AL1318" s="235"/>
      <c r="AM1318" s="235"/>
      <c r="AN1318" s="235"/>
      <c r="AO1318" s="235"/>
    </row>
    <row r="1319" spans="36:41" x14ac:dyDescent="0.2">
      <c r="AJ1319" s="235"/>
      <c r="AK1319" s="235"/>
      <c r="AL1319" s="235"/>
      <c r="AM1319" s="235"/>
      <c r="AN1319" s="235"/>
      <c r="AO1319" s="235"/>
    </row>
    <row r="1320" spans="36:41" x14ac:dyDescent="0.2">
      <c r="AJ1320" s="235"/>
      <c r="AK1320" s="235"/>
      <c r="AL1320" s="235"/>
      <c r="AM1320" s="235"/>
      <c r="AN1320" s="235"/>
      <c r="AO1320" s="235"/>
    </row>
    <row r="1321" spans="36:41" x14ac:dyDescent="0.2">
      <c r="AJ1321" s="235"/>
      <c r="AK1321" s="235"/>
      <c r="AL1321" s="235"/>
      <c r="AM1321" s="235"/>
      <c r="AN1321" s="235"/>
      <c r="AO1321" s="235"/>
    </row>
    <row r="1322" spans="36:41" x14ac:dyDescent="0.2">
      <c r="AJ1322" s="235"/>
      <c r="AK1322" s="235"/>
      <c r="AL1322" s="235"/>
      <c r="AM1322" s="235"/>
      <c r="AN1322" s="235"/>
      <c r="AO1322" s="235"/>
    </row>
    <row r="1323" spans="36:41" x14ac:dyDescent="0.2">
      <c r="AJ1323" s="235"/>
      <c r="AK1323" s="235"/>
      <c r="AL1323" s="235"/>
      <c r="AM1323" s="235"/>
      <c r="AN1323" s="235"/>
      <c r="AO1323" s="235"/>
    </row>
    <row r="1324" spans="36:41" x14ac:dyDescent="0.2">
      <c r="AJ1324" s="235"/>
      <c r="AK1324" s="235"/>
      <c r="AL1324" s="235"/>
      <c r="AM1324" s="235"/>
      <c r="AN1324" s="235"/>
      <c r="AO1324" s="235"/>
    </row>
    <row r="1325" spans="36:41" x14ac:dyDescent="0.2">
      <c r="AJ1325" s="235"/>
      <c r="AK1325" s="235"/>
      <c r="AL1325" s="235"/>
      <c r="AM1325" s="235"/>
      <c r="AN1325" s="235"/>
      <c r="AO1325" s="235"/>
    </row>
    <row r="1326" spans="36:41" x14ac:dyDescent="0.2">
      <c r="AJ1326" s="235"/>
      <c r="AK1326" s="235"/>
      <c r="AL1326" s="235"/>
      <c r="AM1326" s="235"/>
      <c r="AN1326" s="235"/>
      <c r="AO1326" s="235"/>
    </row>
    <row r="1327" spans="36:41" x14ac:dyDescent="0.2">
      <c r="AJ1327" s="235"/>
      <c r="AK1327" s="235"/>
      <c r="AL1327" s="235"/>
      <c r="AM1327" s="235"/>
      <c r="AN1327" s="235"/>
      <c r="AO1327" s="235"/>
    </row>
    <row r="1328" spans="36:41" x14ac:dyDescent="0.2">
      <c r="AJ1328" s="235"/>
      <c r="AK1328" s="235"/>
      <c r="AL1328" s="235"/>
      <c r="AM1328" s="235"/>
      <c r="AN1328" s="235"/>
      <c r="AO1328" s="235"/>
    </row>
  </sheetData>
  <mergeCells count="7">
    <mergeCell ref="C14:D14"/>
    <mergeCell ref="C13:D13"/>
    <mergeCell ref="B10:D10"/>
    <mergeCell ref="B4:C4"/>
    <mergeCell ref="B5:C5"/>
    <mergeCell ref="B6:C6"/>
    <mergeCell ref="B9:D9"/>
  </mergeCells>
  <phoneticPr fontId="0" type="noConversion"/>
  <dataValidations xWindow="251" yWindow="517" count="80">
    <dataValidation type="whole" allowBlank="1" showErrorMessage="1" errorTitle="Laboratory ID" error="Please enter your laboratory's ID code.  Valid codes range from 700001 to 700150.  If you do not know your ID.  Enter 700000 and contact QA/SAC Americas for assistance. " promptTitle="Laboratory ID" prompt="Enter the 6-digit ID code for your Laboratory.  The Codes range _x000a_from 700001 to 700150" sqref="I10">
      <formula1>700000</formula1>
      <formula2>700150</formula2>
    </dataValidation>
    <dataValidation type="date" operator="greaterThan" showInputMessage="1" showErrorMessage="1" errorTitle="Date " error="Please enter a valid date using the form _x000a_YYYY-MM-DD" promptTitle="Date" prompt="The date that this file was created by the data originator.  This field is automatically filled in with the current date by MS Excel. " sqref="A10">
      <formula1>25569</formula1>
    </dataValidation>
    <dataValidation type="decimal" showInputMessage="1" showErrorMessage="1" errorTitle="Latitude" error="Please Enter the station's latitude in decimal degrees.  For North latitudes code a value between 0 and 90.  For South latitudes code a value between -90 and 0.  " sqref="A18">
      <formula1>-90</formula1>
      <formula2>90</formula2>
    </dataValidation>
    <dataValidation type="decimal" showInputMessage="1" showErrorMessage="1" errorTitle="Longitude" error="Please Enter the station's longitude in decimal degrees.  For East longitudes code a value between 0 and 180.  For West longitudes code a value between -180 and 0.  " sqref="B18">
      <formula1>-180</formula1>
      <formula2>180</formula2>
    </dataValidation>
    <dataValidation type="decimal" operator="greaterThan" showInputMessage="1" showErrorMessage="1" errorTitle="Height" error="Enter the ground elevation of the station in meters above sea level.   Valid values are _x000a_greater than -100 meters.  " promptTitle="Height" prompt="Enter the ground elevation of the station in meters above sea level.   The height of the collector's oriface is entered on the #INSTRUMENT  and #RAINGAUGE tables." sqref="C18">
      <formula1>-100</formula1>
    </dataValidation>
    <dataValidation type="time" allowBlank="1" showInputMessage="1" showErrorMessage="1" errorTitle="Time " error="Code a valid time of day, using a 24 hour clock.  The format is hh:mm:ss . " promptTitle="Time" prompt="The starting time of the first sample listed in the sample data record.  For additional in formation, please consult the guidence document. " sqref="C50">
      <formula1>0</formula1>
      <formula2>0.999988425925926</formula2>
    </dataValidation>
    <dataValidation type="date" operator="greaterThan" allowBlank="1" showInputMessage="1" showErrorMessage="1" errorTitle="Date " error="Code the date of the first sample. using the format YYYY-MM-DD. " promptTitle="Date" prompt="The starting date of the first sample listed in the sample data record.  For additional in formation, please consult the guidence document. " sqref="B50">
      <formula1>25569</formula1>
    </dataValidation>
    <dataValidation type="list" allowBlank="1" showInputMessage="1" showErrorMessage="1" errorTitle="Type" error="Please select one of the items form the list_x000a_provided. " promptTitle="Type" prompt="Type of observing platform: Stationary (STN) or Moving {Examples: Airborne (FLT) and Shipborne (SHP)}.  There are no known mobile precipitation chemistry stations defined to the QA/SAC; therefore, it is expected that this field's value will be: STN. " sqref="A14">
      <formula1>PlatformType</formula1>
    </dataValidation>
    <dataValidation allowBlank="1" showInputMessage="1" showErrorMessage="1" promptTitle="GAW ID" prompt="Common GAW station ID number (maintained by WMO).  At the time of publication the format for a common GAW_ID was still undecided. Until a common format is established, please enter &quot;Not Defined&quot;.    " sqref="G14"/>
    <dataValidation type="list" allowBlank="1" showInputMessage="1" showErrorMessage="1" sqref="B14">
      <formula1>PlatformID</formula1>
    </dataValidation>
    <dataValidation type="list" allowBlank="1" showInputMessage="1" showErrorMessage="1" sqref="C14">
      <formula1>PlatformName</formula1>
    </dataValidation>
    <dataValidation type="list" allowBlank="1" showInputMessage="1" showErrorMessage="1" promptTitle="Country" prompt="Please Enter the 3-letter ISO-3166 code for the country.  The complete definition of all ISO-3166 codes can be found on the internet at: http://www.un.org/Depts/unsd/methods/m49alpha.htm " sqref="E14:F14">
      <formula1>Country</formula1>
    </dataValidation>
    <dataValidation type="list" allowBlank="1" showInputMessage="1" showErrorMessage="1" promptTitle="Sampling_Interval" prompt="How often the samples are removed from the collector.  Choose one the intervals form the list.  However, Monthly data will be accepted only when the monitoring network has previously received permission from the QA/SAC Americas." sqref="A40">
      <formula1>SampleInterval</formula1>
    </dataValidation>
    <dataValidation type="list" allowBlank="1" showInputMessage="1" showErrorMessage="1" promptTitle="Sampling_Type" prompt="Most monitoring networks will use a Wet_Only protocol.  If Bulk protocol is used, then the QA/SAC may reject or sequester the data.  Neworks must receive permission from the QA/SAC before submitting Bulk data, if they wish to have the data accepted.  " sqref="B40">
      <formula1>SampleType</formula1>
    </dataValidation>
    <dataValidation type="date" operator="greaterThan" showInputMessage="1" showErrorMessage="1" errorTitle="End_date" error="Code the date the collection for the sample stopped.  Use the format: yyyy-mm-dd." sqref="D57:D422">
      <formula1>25569</formula1>
    </dataValidation>
    <dataValidation type="date" operator="greaterThan" showInputMessage="1" showErrorMessage="1" errorTitle="Start_date" error="Code the date that collection for this sample began.  Use the format yyyy-mm-dd." sqref="B57:B422">
      <formula1>25569</formula1>
    </dataValidation>
    <dataValidation allowBlank="1" showInputMessage="1" showErrorMessage="1" promptTitle="UTC_Offset" prompt="The temporal offset between local time and UTC.  The Offset value is represented in the ISO-8601 standard of hh:mm:ss. If UTC is reported, then the Offset value will be +00:00:00.  For additional information please see the Guidence Document." sqref="A50"/>
    <dataValidation type="list" allowBlank="1" showInputMessage="1" showErrorMessage="1" sqref="I57:I422">
      <formula1>LabComment</formula1>
    </dataValidation>
    <dataValidation type="list" showInputMessage="1" showErrorMessage="1" sqref="G57:G422">
      <formula1>PrecipType</formula1>
    </dataValidation>
    <dataValidation type="list" showInputMessage="1" showErrorMessage="1" sqref="H57:H422">
      <formula1>SampleQuality</formula1>
    </dataValidation>
    <dataValidation type="list" allowBlank="1" showInputMessage="1" showErrorMessage="1" sqref="J57:J422">
      <formula1>UnusualOccur</formula1>
    </dataValidation>
    <dataValidation type="list" allowBlank="1" showInputMessage="1" showErrorMessage="1" errorTitle="Analysis_Method" error="Please chose one of the methods from the drop down list.  If your method is not listed, then code: OTHER and contact the QA/SAC Americas for assistance. " sqref="A30:A36">
      <formula1>AnalysisMethod</formula1>
    </dataValidation>
    <dataValidation allowBlank="1" showInputMessage="1" showErrorMessage="1" promptTitle="Class" prompt="This field describes the overall class of data, and the data centre to which this file will be sent.  For WMO/GAW Precipitation Chemistry data, this value has been hard coded to &quot;WDCPC&quot;, which represents the World Data Centre for Precipitation Chemistry." sqref="A6"/>
    <dataValidation type="list" allowBlank="1" showInputMessage="1" showErrorMessage="1" errorTitle="Category" error="Please select one of the items form the list_x000a_provided. " promptTitle="Category" prompt="The Category provides further clarification of the type of data that the file provides.  Please choose one of the selections from the associated picklist. " sqref="B6:C6">
      <formula1>Category</formula1>
    </dataValidation>
    <dataValidation type="whole" showInputMessage="1" showErrorMessage="1" errorTitle="Laboratory ID" error="Please enter your laboratory's ID code.  Valid codes range from 700001 to 700150.  If you do not know your ID.  Enter 700000 and contact QA/SAC Americas for assistance. " promptTitle="Laboratory ID" prompt="Enter the 6-digit ID code for your Laboratory.  The Codes range from 700001 to 700150.  If you do not know your Laboratory's ID, then code 700000 and contact QA/SAC Americas for assistance. " sqref="H10">
      <formula1>700000</formula1>
      <formula2>700150</formula2>
    </dataValidation>
    <dataValidation type="textLength" operator="greaterThan" showInputMessage="1" showErrorMessage="1" errorTitle="ScientificAuthority" error="The Scientific Authority is the name of the person who is responsible for the quality of the data.  This person will be contacted whenever there is a question about the data.  Please enter his or her name here. " promptTitle="ScientificAuthority" prompt="The Scientific Authority is the name of the person who is responsible for the quality of the data.  This person will be contacted whenever there is a question about the data.  Please enter his or her name here. " sqref="G10">
      <formula1>0</formula1>
    </dataValidation>
    <dataValidation type="decimal" operator="greaterThanOrEqual" showInputMessage="1" showErrorMessage="1" errorTitle="Version" error="The version number of the data. Assign version 1.0 to a first time data submission.  If the data is ever re-submitted, then it should be given a greater value to distingish it from the previous (and obsolete) versions." promptTitle="Version" prompt="The version number of the data. Assign version 1.0 to a first time data submission.  If the data is ever re-submitted, then it should be given a greater value to distingish it from the previous (and obsolete) versions." sqref="E10:F10">
      <formula1>1</formula1>
    </dataValidation>
    <dataValidation type="list" showInputMessage="1" showErrorMessage="1" errorTitle="Agency" error="This is the name of the ministry, organization, or network to which the laboratory belongs.  Please select your agency from the associated picklist." promptTitle="Agency" prompt="This is the name of the ministry, organization, or network to which the laboratory belongs.  Please select your agency from the associated picklist. " sqref="B10:D10">
      <formula1>Agency</formula1>
    </dataValidation>
    <dataValidation allowBlank="1" showInputMessage="1" showErrorMessage="1" promptTitle="Form" prompt="The version of the data format to follow.  This value is used by the WDCPC and cannot be changed by the user.  " sqref="E6:F6"/>
    <dataValidation type="decimal" operator="greaterThanOrEqual" showInputMessage="1" showErrorMessage="1" promptTitle="Level" prompt="The overall data quality.  Level 1.0 data has been processed and flaged by the data originator.  Level 0.0 data is raw data (e.g. output from a data logger.)   All data sent to the WDCPC should be level 1.0, unless prior arrangements have been made." sqref="D6">
      <formula1>0</formula1>
    </dataValidation>
    <dataValidation type="decimal" operator="greaterThan" showInputMessage="1" showErrorMessage="1" errorTitle="Data Values" error="Please code either a numeric decimal value, OR -9999.9 for missing data.  For values below the detection limit, code the value as a numeral and put the V1 code into the flag field." sqref="AD57:AD422 K57:K422 AH57:AH422 AB57:AB422 X57:X422 AF57:AF422 V57:V422 M57:M422 P57:P422 T57:T422 Z57:Z422 R57:R422">
      <formula1>-9999.91</formula1>
    </dataValidation>
    <dataValidation type="decimal" operator="greaterThanOrEqual" showInputMessage="1" showErrorMessage="1" errorTitle="Detection Limit" error="Please enter the detection limit for this parameter and method.  Values must be greater than or equal to zero.  " promptTitle="Detection Limit " prompt="This field holds the detection limit for this paramter and method.  Please enter a value greater than or equal to zero." sqref="AH56 AF56 K56 AD56 P56 T56 V56 X56 Z56 AB56 M56:N56 R56">
      <formula1>0</formula1>
    </dataValidation>
    <dataValidation allowBlank="1" showInputMessage="1" showErrorMessage="1" promptTitle="Detection Limit " prompt="This row specifies the detection limit for each parameter.  Parameters which do not have detection limits have been set to &quot;none&quot;.  The Flag columns are also set to &quot;none&quot;._x000a_" sqref="B56:J56"/>
    <dataValidation allowBlank="1" showInputMessage="1" showErrorMessage="1" promptTitle="Detection Limit" prompt="This row specifies the detection limit for each parameter.  Parameters which do not have detection limits have been set to &quot;none&quot;.  The Flag columns are also set to &quot;none&quot;." sqref="A56 AC56 AG56 L56 O56 AI56 U56 W56 Y56 AA56 S56 Q56"/>
    <dataValidation allowBlank="1" showInputMessage="1" showErrorMessage="1" promptTitle="Analysis Method" prompt="This row specifices the analysis method (or method of detection). Those parameters which do not have a analysis method have been set to &quot;none&quot;.  The flag columns are also &quot;none&quot;." sqref="A55:J55 S55 L55 AI55 U55 W55 Y55 AA55 AC55 AE55 AG55 O55 Q55"/>
    <dataValidation type="list" allowBlank="1" showInputMessage="1" showErrorMessage="1" errorTitle="Analysis_Method" error="Please chose one of the methods from the drop down list.  If your method is not listed, then code: OTHER and contact the QA/SAC Americas for assistance. " promptTitle="Analysis Method" prompt="This row specifices the analysis method.  Select the method form the associated picklist.  If the parameter has not been analyzed then select &quot;none&quot;, and set all the values to missing using the M1 flag. " sqref="AH55 R55 M55:N55 AF55 AD55 AB55 Z55 X55 V55 T55 P55 K55">
      <formula1>AnalysisMethod</formula1>
    </dataValidation>
    <dataValidation allowBlank="1" showInputMessage="1" showErrorMessage="1" promptTitle="Units and Format" prompt="This row specifices the units or format for the column.  Picklists have been provided for those parameters which allow a choice of units.  Otherwise, the field has been hardcoded to the defined format. " sqref="L54 S54 U54 O54 AI54 W54 Y54 AA54 AC54 AE54 AG54 A54:J54 Q54"/>
    <dataValidation type="list" showInputMessage="1" showErrorMessage="1" errorTitle="Units" error="Please select one of the units from the drop down list.  " promptTitle="Units and Formats" prompt="This row specifices the units or format for the column.  A picklist havs been provided for this parameter.  Please select the units for this column form the associated picklist.  " sqref="AH54 R54 M54:N54 AD54 AB54 Z54 X54 V54 AF54 K54 P54 T54">
      <formula1>Units</formula1>
    </dataValidation>
    <dataValidation type="list" allowBlank="1" showInputMessage="1" showErrorMessage="1" promptTitle="Preservation" prompt="Are the samples preserved before analysis? Please choose the appropriate preservation method from the associated picklist. " sqref="E40:F40">
      <formula1>Preservation</formula1>
    </dataValidation>
    <dataValidation allowBlank="1" showInputMessage="1" showErrorMessage="1" promptTitle="Name" prompt="Please enter the name of the instrument or raingauge's manufacturer.  " sqref="A22 B30:B36 A26"/>
    <dataValidation allowBlank="1" showInputMessage="1" showErrorMessage="1" promptTitle="Model" prompt="Please enter the model number of the instrument or raingauge.  " sqref="C30:C36"/>
    <dataValidation allowBlank="1" showInputMessage="1" showErrorMessage="1" promptTitle="Number" prompt="Please enter the serial number of the instrument or raingauge. " sqref="D30:D36 C22 C26"/>
    <dataValidation allowBlank="1" showInputMessage="1" showErrorMessage="1" promptTitle="Sample_id" prompt="This is a unique identification code assigned by the local network or station.  It is a free format, alphanumeric field.  If your local network or station does not assign IDs, then the WDCPC will create one based on the sampling date. " sqref="A53"/>
    <dataValidation allowBlank="1" showInputMessage="1" showErrorMessage="1" promptTitle="Start_date" prompt="The date that sampling began for this sample.  Dates must be entered in yyyy-mm-dd format.  This is a required field. " sqref="B53 D53"/>
    <dataValidation allowBlank="1" showInputMessage="1" showErrorMessage="1" promptTitle="Start_time" prompt="The time of day that sampling began for this sample.  Times must be entered in hh:mm:ss format, and is relative to the UTC_Offset field in the #TIMESTAMP structure.  This is a required field. " sqref="C53 E53:F53"/>
    <dataValidation allowBlank="1" showInputMessage="1" showErrorMessage="1" promptTitle="Precipitation_Type" prompt="The type of preciptiation that was collected.  If no preciptiation occurred during the sampling period, then select &quot;No Precipitation Occurred&quot; from the associated picklist.   This is a required field." sqref="G53"/>
    <dataValidation allowBlank="1" showInputMessage="1" showErrorMessage="1" promptTitle="Sample_Quality" prompt="The overal sample quality as determined by the station operator.  Select &quot;Clean and Clear&quot; from the associated picklist, when there are no problems observed.  This is a required field." sqref="H53"/>
    <dataValidation allowBlank="1" showInputMessage="1" showErrorMessage="1" promptTitle="Laboratory Comment" prompt="This field provides the technicians at the laboratory to comment on the condition of the sample after it arrives.  If the technician does not notice anything wrong, then the this field may be left blank." sqref="I53"/>
    <dataValidation allowBlank="1" showInputMessage="1" showErrorMessage="1" promptTitle="Unusual_Occurances" prompt="This column has a list of unusual events that may or may not have affected the sample quality.  If the station operator notices that one of these events has occurred, then select it from the list.  Otherwise, the field may be left blank." sqref="J53"/>
    <dataValidation allowBlank="1" showInputMessage="1" showErrorMessage="1" promptTitle="Standardgauge" prompt="This is the amount of precipitation as determined by the standard raingauge in use by the local network or station.  Do not enter the amount from the precipitation chemistry collector.  The collector's amount is entered in the Samplequantity column. " sqref="K53"/>
    <dataValidation allowBlank="1" showInputMessage="1" showErrorMessage="1" promptTitle="Standardgauge Flag" prompt="The data quality flag that is associated with the Standardgauge measurement.  A data quality flag is required for every datum. Please select the most representative flag from the picklist.   " sqref="L53"/>
    <dataValidation allowBlank="1" showInputMessage="1" showErrorMessage="1" promptTitle="Standardquantity Flag" prompt="The data quality flag that is associated with the Standardquantity measurement.  A data quality flag is required for every datum. Please select the most representative flag from the picklist. " sqref="O53"/>
    <dataValidation allowBlank="1" showInputMessage="1" showErrorMessage="1" promptTitle="pH Flag" prompt="The data quality flag that is associated with the pH measurement.  A data quality flag is required for every datum. Please select the most representative flag from the picklist. " sqref="Q53"/>
    <dataValidation allowBlank="1" showInputMessage="1" showErrorMessage="1" promptTitle="Conductivity Flag" prompt="The data quality flag that is associated with the Conductivity measurement.  A data quality flag is required for every datum. Please select the most representative flag from the picklist. " sqref="S53"/>
    <dataValidation allowBlank="1" showInputMessage="1" showErrorMessage="1" promptTitle="SO4 Flag" prompt="The data quality flag that is associated with the SO4 measurement.  A data quality flag is required for every datum. Please select the most representative flag from the picklist. " sqref="Y53"/>
    <dataValidation allowBlank="1" showInputMessage="1" showErrorMessage="1" promptTitle="NH4 Flag" prompt="The data quality flag that is associated with the NH4 measurement.  A data quality flag is required for every datum. Please select the most representative flag from the picklist. " sqref="AC53"/>
    <dataValidation allowBlank="1" showInputMessage="1" showErrorMessage="1" promptTitle="NO3 Flag" prompt="The data quality flag that is associated with the NO3 measurement.  A data quality flag is required for every datum. Please select the most representative flag from the picklist. " sqref="W53"/>
    <dataValidation allowBlank="1" showInputMessage="1" showErrorMessage="1" promptTitle="Cl Flag" prompt="The data quality flag that is associated with the Cl measurement.  A data quality flag is required for every datum. Please select the most representative flag from the picklist. " sqref="U53"/>
    <dataValidation allowBlank="1" showInputMessage="1" showErrorMessage="1" promptTitle="Ca Flag" prompt="The data quality flag that is associated with the Ca measurement.  A data quality flag is required for every datum. Please select the most representative flag from the picklist. " sqref="AI53"/>
    <dataValidation allowBlank="1" showInputMessage="1" showErrorMessage="1" promptTitle="K Flag" prompt="The data quality flag that is associated with the K measurement.  A data quality flag is required for every datum. Please select the most representative flag from the picklist. " sqref="AE53"/>
    <dataValidation allowBlank="1" showInputMessage="1" showErrorMessage="1" promptTitle="Mg Flag" prompt="The data quality flag that is associated with the Mg measurement.  A data quality flag is required for every datum. Please select the most representative flag from the picklist. " sqref="AG53"/>
    <dataValidation allowBlank="1" showInputMessage="1" showErrorMessage="1" promptTitle="Na Flag" prompt="The data quality flag that is associated with the Na measurement.  A data quality flag is required for every datum. Please select the most representative flag from the picklist. " sqref="AA53"/>
    <dataValidation allowBlank="1" showInputMessage="1" showErrorMessage="1" promptTitle="Na" prompt="Enter the amount of Sodium (Na) detected.  If the amount is missing, then code -9999.9.  If the amount is below the detection limit, then consult the guidence document for how to report the value. " sqref="Z53"/>
    <dataValidation allowBlank="1" showInputMessage="1" showErrorMessage="1" promptTitle="Mg" prompt="Enter the amount of Magnesium (Mg) detected.  If the amount is missing, then code -9999.9.  If the amount is below the detection limit, then consult the guidence document for how to report the value. " sqref="AF53"/>
    <dataValidation allowBlank="1" showInputMessage="1" showErrorMessage="1" promptTitle="K" prompt="Enter the amount of Potassium (K) detected.  If the amount is missing, then code -9999.9.  If the amount is below the detection limit, then consult the guidence document for how to report the value. " sqref="AD53"/>
    <dataValidation allowBlank="1" showInputMessage="1" showErrorMessage="1" promptTitle="Ca" prompt="Enter the amount of Calcium (Ca) detected.  If the amount is missing, then code -9999.9.  If the amount is below the detection limit, then consult the guidence document for how to report the value. " sqref="AH53"/>
    <dataValidation allowBlank="1" showInputMessage="1" showErrorMessage="1" promptTitle="Cl" prompt="Enter the amount of Chloride (Cl) detected.  If the amount is missing, then code -9999.9.  If the amount is below the detection limit, then consult the guidence document for how to report the value. " sqref="T53"/>
    <dataValidation allowBlank="1" showInputMessage="1" showErrorMessage="1" promptTitle="NO3" prompt="Enter the amount of Nitrate (NO3) detected.  If the amount is missing, then code -9999.9.  If the amount is below the detection limit, then consult the guidence document for how to report the value. " sqref="V53"/>
    <dataValidation allowBlank="1" showInputMessage="1" showErrorMessage="1" promptTitle="NH4" prompt="Enter the amount of Ammonium (NH4) detected.  If the amount is missing, then code -9999.9.  If the amount is below the detection limit, then consult the guidence document for how to report the value. " sqref="AB53"/>
    <dataValidation allowBlank="1" showInputMessage="1" showErrorMessage="1" promptTitle="SO4" prompt="Enter the amount of Sulfate (SO4) detected.  If the amount is missing, then code -9999.9.  If the amount is below the detection limit, then consult the guidence document for how to report the value. " sqref="X53"/>
    <dataValidation allowBlank="1" showInputMessage="1" showErrorMessage="1" promptTitle="Conductivity" prompt="Enter the Conductivity of the sample.  If the amount is missing, then code -9999.9.  If the amount is below the detection limit, then consult the guidence document for how to report the value." sqref="R53"/>
    <dataValidation allowBlank="1" showInputMessage="1" showErrorMessage="1" promptTitle="pH" prompt="Enter the pH of the sample.  If the amount is missing, then code -9999.9.  If the amount is below the detection limit, then consult the guidence document for how to report the value." sqref="P53"/>
    <dataValidation allowBlank="1" showInputMessage="1" showErrorMessage="1" promptTitle="Samplequantity" prompt="This is the amount of precipitation found in the precipitation chemistry collector.   Do not enter the amount from the standard raingauge.  The rainguage's amount is entered in the Samplegauge column." sqref="M53:N53"/>
    <dataValidation type="decimal" errorStyle="warning" allowBlank="1" showInputMessage="1" showErrorMessage="1" errorTitle="Oriface_Height" error="You have coded an oriface height less than zero or greater than 5 meters.  Please click &quot;Yes&quot; to confirm this is the correct value. Otherwise, click &quot;No&quot; and make your correction.  " promptTitle="Oriface_Height" prompt="This is the height of the collector's oriface above the ground level of the site.  Units are in meters.  The elevation of the ground is specified on the Height field of the #LOCATION structure.  " sqref="D22">
      <formula1>0</formula1>
      <formula2>5</formula2>
    </dataValidation>
    <dataValidation type="decimal" errorStyle="warning" allowBlank="1" showInputMessage="1" showErrorMessage="1" errorTitle="Oriface_Height" error="You have coded an oriface height less than zero or greater than 5 meters.  Please click &quot;Yes&quot; to confirm this is the correct value. Otherwise, click &quot;No&quot; and make your correction.  " promptTitle="Oriface_Height" prompt="This is the height of the raingauge oriface above the ground level of the site.  Units are in meters.  The elevation of the ground is specified on the Height field of the #LOCATION structure.  " sqref="D26">
      <formula1>0</formula1>
      <formula2>5</formula2>
    </dataValidation>
    <dataValidation allowBlank="1" showInputMessage="1" showErrorMessage="1" promptTitle="Filter Used " prompt="If the samples have been filtered, then enter the type of filter or method here.  If the samples are not filtered, then leave this field blank." sqref="D40"/>
    <dataValidation type="list" showInputMessage="1" showErrorMessage="1" promptTitle="Filter" prompt="Are the samples filtered or not?  Please make the appropriate choice from the associated picklist.  If Filered is selected then please enter the type of filter or method in the Filter Used column. " sqref="C40">
      <formula1>Filter</formula1>
    </dataValidation>
    <dataValidation allowBlank="1" showInputMessage="1" showErrorMessage="1" promptTitle="Other Preservative" prompt="If Other Preservative was selected in the Preservation field, then enter the method used here.  Otherwise, level this field blank. " sqref="G40"/>
    <dataValidation type="time"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C57:C422 E57:E422">
      <formula1>0</formula1>
      <formula2>0.999988425925926</formula2>
    </dataValidation>
    <dataValidation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F57:F422"/>
  </dataValidations>
  <pageMargins left="0.78740157499999996" right="0.78740157499999996" top="0.984251969" bottom="0.984251969" header="0.5" footer="0.5"/>
  <pageSetup orientation="portrait" horizontalDpi="15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422"/>
  <sheetViews>
    <sheetView topLeftCell="A48" workbookViewId="0">
      <selection activeCell="A48" sqref="A48"/>
    </sheetView>
  </sheetViews>
  <sheetFormatPr baseColWidth="10" defaultRowHeight="12.75" x14ac:dyDescent="0.2"/>
  <cols>
    <col min="1" max="11" width="11.42578125" style="576"/>
    <col min="12" max="12" width="9.140625" style="576" customWidth="1"/>
    <col min="13" max="13" width="10.42578125" style="576" customWidth="1"/>
    <col min="14" max="14" width="9.28515625" style="576" customWidth="1"/>
    <col min="15" max="15" width="8.5703125" style="576" customWidth="1"/>
    <col min="16" max="16" width="9" style="576" customWidth="1"/>
    <col min="17" max="17" width="7.42578125" style="576" customWidth="1"/>
    <col min="18" max="18" width="9.140625" style="576" customWidth="1"/>
    <col min="19" max="19" width="8.7109375" style="576" customWidth="1"/>
    <col min="20" max="20" width="8.85546875" style="576" customWidth="1"/>
    <col min="21" max="21" width="7.7109375" style="576" customWidth="1"/>
    <col min="22" max="23" width="9" style="576" customWidth="1"/>
    <col min="24" max="24" width="9.5703125" style="576" customWidth="1"/>
    <col min="25" max="25" width="8.5703125" style="576" customWidth="1"/>
    <col min="26" max="26" width="8.85546875" style="576" customWidth="1"/>
    <col min="27" max="27" width="8.140625" style="576" customWidth="1"/>
    <col min="28" max="28" width="9.5703125" style="576" customWidth="1"/>
    <col min="29" max="29" width="8.42578125" style="576" customWidth="1"/>
    <col min="30" max="30" width="8.7109375" style="576" customWidth="1"/>
    <col min="31" max="31" width="8.5703125" style="576" customWidth="1"/>
    <col min="32" max="32" width="7.140625" style="576" customWidth="1"/>
    <col min="33" max="33" width="8.7109375" style="576" customWidth="1"/>
    <col min="34" max="34" width="6.7109375" style="576" customWidth="1"/>
    <col min="35" max="35" width="8.28515625" style="576" customWidth="1"/>
    <col min="36" max="64" width="11.42578125" style="576"/>
    <col min="65" max="66" width="9.7109375" style="576" customWidth="1"/>
    <col min="67" max="67" width="11.42578125" style="576"/>
    <col min="68" max="68" width="9" style="576" customWidth="1"/>
    <col min="69" max="70" width="8.85546875" style="576" customWidth="1"/>
    <col min="71" max="72" width="9" style="576" customWidth="1"/>
    <col min="73" max="73" width="11.42578125" style="576"/>
    <col min="74" max="74" width="11.140625" style="576" customWidth="1"/>
    <col min="75" max="75" width="9" style="576" customWidth="1"/>
    <col min="76" max="76" width="8.85546875" style="576" customWidth="1"/>
    <col min="77" max="16384" width="11.42578125" style="576"/>
  </cols>
  <sheetData>
    <row r="1" hidden="1" x14ac:dyDescent="0.2"/>
    <row r="2" hidden="1" x14ac:dyDescent="0.2"/>
    <row r="3" hidden="1" x14ac:dyDescent="0.2"/>
    <row r="4" hidden="1" x14ac:dyDescent="0.2"/>
    <row r="5" hidden="1" x14ac:dyDescent="0.2"/>
    <row r="6" hidden="1" x14ac:dyDescent="0.2"/>
    <row r="7" hidden="1" x14ac:dyDescent="0.2"/>
    <row r="8" hidden="1" x14ac:dyDescent="0.2"/>
    <row r="9" hidden="1" x14ac:dyDescent="0.2"/>
    <row r="10" hidden="1" x14ac:dyDescent="0.2"/>
    <row r="11" hidden="1" x14ac:dyDescent="0.2"/>
    <row r="12" hidden="1" x14ac:dyDescent="0.2"/>
    <row r="13" hidden="1" x14ac:dyDescent="0.2"/>
    <row r="14" hidden="1" x14ac:dyDescent="0.2"/>
    <row r="15" hidden="1" x14ac:dyDescent="0.2"/>
    <row r="16" hidden="1" x14ac:dyDescent="0.2"/>
    <row r="17" hidden="1" x14ac:dyDescent="0.2"/>
    <row r="18" hidden="1" x14ac:dyDescent="0.2"/>
    <row r="19" hidden="1" x14ac:dyDescent="0.2"/>
    <row r="20" hidden="1" x14ac:dyDescent="0.2"/>
    <row r="21" hidden="1" x14ac:dyDescent="0.2"/>
    <row r="22" hidden="1" x14ac:dyDescent="0.2"/>
    <row r="23" hidden="1" x14ac:dyDescent="0.2"/>
    <row r="24" hidden="1" x14ac:dyDescent="0.2"/>
    <row r="25" hidden="1" x14ac:dyDescent="0.2"/>
    <row r="26" hidden="1" x14ac:dyDescent="0.2"/>
    <row r="27" hidden="1" x14ac:dyDescent="0.2"/>
    <row r="28" hidden="1" x14ac:dyDescent="0.2"/>
    <row r="29" hidden="1" x14ac:dyDescent="0.2"/>
    <row r="30" hidden="1" x14ac:dyDescent="0.2"/>
    <row r="31" hidden="1" x14ac:dyDescent="0.2"/>
    <row r="32" hidden="1" x14ac:dyDescent="0.2"/>
    <row r="33" spans="6:76" hidden="1" x14ac:dyDescent="0.2"/>
    <row r="34" spans="6:76" hidden="1" x14ac:dyDescent="0.2"/>
    <row r="35" spans="6:76" hidden="1" x14ac:dyDescent="0.2"/>
    <row r="36" spans="6:76" hidden="1" x14ac:dyDescent="0.2"/>
    <row r="37" spans="6:76" hidden="1" x14ac:dyDescent="0.2"/>
    <row r="38" spans="6:76" hidden="1" x14ac:dyDescent="0.2"/>
    <row r="39" spans="6:76" hidden="1" x14ac:dyDescent="0.2"/>
    <row r="40" spans="6:76" hidden="1" x14ac:dyDescent="0.2"/>
    <row r="41" spans="6:76" hidden="1" x14ac:dyDescent="0.2"/>
    <row r="42" spans="6:76" hidden="1" x14ac:dyDescent="0.2"/>
    <row r="43" spans="6:76" hidden="1" x14ac:dyDescent="0.2"/>
    <row r="44" spans="6:76" hidden="1" x14ac:dyDescent="0.2"/>
    <row r="45" spans="6:76" hidden="1" x14ac:dyDescent="0.2"/>
    <row r="46" spans="6:76" hidden="1" x14ac:dyDescent="0.2"/>
    <row r="47" spans="6:76" hidden="1" x14ac:dyDescent="0.2"/>
    <row r="48" spans="6:76" s="457" customFormat="1" x14ac:dyDescent="0.2">
      <c r="F48" s="458"/>
      <c r="P48" s="459"/>
      <c r="AY48" s="460" t="s">
        <v>2180</v>
      </c>
      <c r="AZ48" s="461">
        <v>1.0079</v>
      </c>
      <c r="BA48" s="462"/>
      <c r="BB48" s="460" t="s">
        <v>2181</v>
      </c>
      <c r="BC48" s="463">
        <v>4.4266438209466692</v>
      </c>
      <c r="BD48" s="462"/>
      <c r="BE48" s="460" t="s">
        <v>517</v>
      </c>
      <c r="BF48" s="462">
        <v>35.451999999999998</v>
      </c>
      <c r="BG48" s="462"/>
      <c r="BH48" s="464" t="s">
        <v>2182</v>
      </c>
      <c r="BI48" s="462">
        <v>0.01</v>
      </c>
      <c r="BJ48" s="462"/>
      <c r="BK48" s="464" t="s">
        <v>2183</v>
      </c>
      <c r="BL48" s="462">
        <v>101325</v>
      </c>
      <c r="BM48" s="465"/>
      <c r="BN48" s="465"/>
      <c r="BO48" s="466"/>
      <c r="BP48" s="467">
        <v>0</v>
      </c>
      <c r="BQ48" s="467">
        <v>5</v>
      </c>
      <c r="BR48" s="468">
        <v>50</v>
      </c>
      <c r="BU48" s="469"/>
      <c r="BV48" s="469">
        <v>0</v>
      </c>
      <c r="BW48" s="469">
        <v>50</v>
      </c>
      <c r="BX48" s="469">
        <v>60</v>
      </c>
    </row>
    <row r="49" spans="1:76" s="457" customFormat="1" x14ac:dyDescent="0.2">
      <c r="F49" s="458"/>
      <c r="P49" s="459"/>
      <c r="AY49" s="460" t="s">
        <v>2184</v>
      </c>
      <c r="AZ49" s="462">
        <v>14.007</v>
      </c>
      <c r="BA49" s="462"/>
      <c r="BB49" s="460" t="s">
        <v>2185</v>
      </c>
      <c r="BC49" s="463">
        <v>2.9958209886168725</v>
      </c>
      <c r="BD49" s="462"/>
      <c r="BE49" s="460" t="s">
        <v>520</v>
      </c>
      <c r="BF49" s="462">
        <v>24.305</v>
      </c>
      <c r="BG49" s="462"/>
      <c r="BH49" s="464" t="s">
        <v>2186</v>
      </c>
      <c r="BI49" s="470">
        <v>34000</v>
      </c>
      <c r="BJ49" s="462"/>
      <c r="BK49" s="464" t="s">
        <v>2187</v>
      </c>
      <c r="BL49" s="462">
        <v>1</v>
      </c>
      <c r="BM49" s="465"/>
      <c r="BN49" s="465"/>
      <c r="BO49" s="471" t="s">
        <v>686</v>
      </c>
      <c r="BP49" s="472">
        <v>5</v>
      </c>
      <c r="BQ49" s="472">
        <v>30</v>
      </c>
      <c r="BR49" s="472">
        <v>30</v>
      </c>
      <c r="BU49" s="469"/>
      <c r="BV49" s="473">
        <v>50</v>
      </c>
      <c r="BW49" s="473">
        <v>100</v>
      </c>
      <c r="BX49" s="469">
        <v>30</v>
      </c>
    </row>
    <row r="50" spans="1:76" s="457" customFormat="1" ht="35.25" customHeight="1" x14ac:dyDescent="0.2">
      <c r="F50" s="458"/>
      <c r="P50" s="459"/>
      <c r="AY50" s="460" t="s">
        <v>2188</v>
      </c>
      <c r="AZ50" s="462">
        <v>15.999000000000001</v>
      </c>
      <c r="BA50" s="462"/>
      <c r="BB50" s="460" t="s">
        <v>2189</v>
      </c>
      <c r="BC50" s="463">
        <v>1.2878275148140215</v>
      </c>
      <c r="BD50" s="462"/>
      <c r="BE50" s="460" t="s">
        <v>518</v>
      </c>
      <c r="BF50" s="462">
        <v>40.078000000000003</v>
      </c>
      <c r="BG50" s="462"/>
      <c r="BH50" s="464" t="s">
        <v>2190</v>
      </c>
      <c r="BI50" s="462">
        <v>0.45</v>
      </c>
      <c r="BJ50" s="462"/>
      <c r="BK50" s="464" t="s">
        <v>2187</v>
      </c>
      <c r="BL50" s="462">
        <v>2</v>
      </c>
      <c r="BM50" s="465"/>
      <c r="BN50" s="465"/>
      <c r="BO50" s="474" t="s">
        <v>2191</v>
      </c>
      <c r="BP50" s="475">
        <v>30</v>
      </c>
      <c r="BQ50" s="475">
        <v>1000</v>
      </c>
      <c r="BR50" s="475">
        <v>20</v>
      </c>
      <c r="BU50" s="476" t="s">
        <v>2192</v>
      </c>
      <c r="BV50" s="477">
        <v>100</v>
      </c>
      <c r="BW50" s="477">
        <v>500</v>
      </c>
      <c r="BX50" s="473">
        <v>15</v>
      </c>
    </row>
    <row r="51" spans="1:76" s="457" customFormat="1" ht="13.5" thickBot="1" x14ac:dyDescent="0.25">
      <c r="F51" s="458"/>
      <c r="P51" s="459"/>
      <c r="AM51" s="478"/>
      <c r="AN51" s="479"/>
      <c r="AO51" s="479"/>
      <c r="AP51" s="479"/>
      <c r="AQ51" s="479"/>
      <c r="AR51" s="479"/>
      <c r="AS51" s="479"/>
      <c r="AT51" s="479"/>
      <c r="AU51" s="479"/>
      <c r="AV51" s="479"/>
      <c r="AW51" s="479"/>
      <c r="AX51" s="479"/>
      <c r="AY51" s="460" t="s">
        <v>2193</v>
      </c>
      <c r="AZ51" s="462">
        <v>32.064999999999998</v>
      </c>
      <c r="BA51" s="462"/>
      <c r="BB51" s="460" t="s">
        <v>521</v>
      </c>
      <c r="BC51" s="463">
        <v>22.989799999999999</v>
      </c>
      <c r="BD51" s="462"/>
      <c r="BE51" s="480" t="s">
        <v>519</v>
      </c>
      <c r="BF51" s="481">
        <v>39.097999999999999</v>
      </c>
      <c r="BG51" s="481"/>
      <c r="BH51" s="482" t="s">
        <v>2194</v>
      </c>
      <c r="BI51" s="483">
        <v>9.3999999999999994E-5</v>
      </c>
      <c r="BJ51" s="481"/>
      <c r="BK51" s="484"/>
      <c r="BL51" s="462"/>
      <c r="BM51" s="465"/>
      <c r="BN51" s="465"/>
      <c r="BO51" s="474" t="s">
        <v>690</v>
      </c>
      <c r="BP51" s="474"/>
      <c r="BQ51" s="474"/>
      <c r="BR51" s="474"/>
      <c r="BU51" s="485" t="s">
        <v>694</v>
      </c>
      <c r="BV51" s="469">
        <v>500</v>
      </c>
      <c r="BW51" s="469">
        <v>50000</v>
      </c>
      <c r="BX51" s="469">
        <v>10</v>
      </c>
    </row>
    <row r="52" spans="1:76" s="457" customFormat="1" x14ac:dyDescent="0.2">
      <c r="A52" s="486" t="s">
        <v>665</v>
      </c>
      <c r="B52" s="487" t="s">
        <v>698</v>
      </c>
      <c r="C52" s="488" t="s">
        <v>698</v>
      </c>
      <c r="D52" s="487" t="s">
        <v>663</v>
      </c>
      <c r="E52" s="488" t="s">
        <v>663</v>
      </c>
      <c r="F52" s="488" t="s">
        <v>506</v>
      </c>
      <c r="G52" s="489" t="s">
        <v>664</v>
      </c>
      <c r="H52" s="486" t="s">
        <v>665</v>
      </c>
      <c r="I52" s="490" t="s">
        <v>666</v>
      </c>
      <c r="J52" s="488" t="s">
        <v>667</v>
      </c>
      <c r="K52" s="491" t="s">
        <v>668</v>
      </c>
      <c r="L52" s="492"/>
      <c r="M52" s="493" t="s">
        <v>665</v>
      </c>
      <c r="N52" s="494" t="s">
        <v>665</v>
      </c>
      <c r="O52" s="486"/>
      <c r="P52" s="495"/>
      <c r="Q52" s="496"/>
      <c r="R52" s="486"/>
      <c r="S52" s="486"/>
      <c r="T52" s="497"/>
      <c r="U52" s="496"/>
      <c r="V52" s="498"/>
      <c r="W52" s="486"/>
      <c r="X52" s="497"/>
      <c r="Y52" s="496"/>
      <c r="Z52" s="498"/>
      <c r="AA52" s="486"/>
      <c r="AB52" s="497"/>
      <c r="AC52" s="496"/>
      <c r="AD52" s="498"/>
      <c r="AE52" s="486"/>
      <c r="AF52" s="497"/>
      <c r="AG52" s="496"/>
      <c r="AH52" s="498"/>
      <c r="AI52" s="486"/>
      <c r="AJ52" s="499"/>
      <c r="AK52" s="499"/>
      <c r="AL52" s="499"/>
      <c r="AM52" s="499"/>
      <c r="AN52" s="499"/>
      <c r="AO52" s="499"/>
      <c r="AP52" s="499"/>
      <c r="AQ52" s="499"/>
      <c r="AR52" s="499"/>
      <c r="AS52" s="499"/>
      <c r="AT52" s="499"/>
      <c r="AU52" s="499"/>
      <c r="AV52" s="499"/>
      <c r="AW52" s="499"/>
      <c r="AX52" s="499"/>
      <c r="AY52" s="500"/>
      <c r="AZ52" s="500"/>
      <c r="BA52" s="500" t="s">
        <v>2195</v>
      </c>
      <c r="BB52" s="500"/>
      <c r="BC52" s="500"/>
      <c r="BD52" s="500"/>
      <c r="BE52" s="499"/>
      <c r="BF52" s="499"/>
      <c r="BG52" s="499"/>
      <c r="BH52" s="499"/>
      <c r="BI52" s="499"/>
      <c r="BJ52" s="499"/>
      <c r="BK52" s="500"/>
      <c r="BL52" s="500"/>
      <c r="BM52" s="500" t="s">
        <v>2196</v>
      </c>
      <c r="BN52" s="500" t="s">
        <v>2197</v>
      </c>
      <c r="BO52" s="500" t="s">
        <v>2197</v>
      </c>
      <c r="BP52" s="500" t="s">
        <v>2197</v>
      </c>
      <c r="BQ52" s="500" t="s">
        <v>2198</v>
      </c>
      <c r="BR52" s="500" t="s">
        <v>2197</v>
      </c>
      <c r="BS52" s="500"/>
      <c r="BT52" s="500"/>
      <c r="BU52" s="500"/>
      <c r="BV52" s="500"/>
      <c r="BW52" s="496" t="s">
        <v>2198</v>
      </c>
      <c r="BX52" s="500" t="s">
        <v>2199</v>
      </c>
    </row>
    <row r="53" spans="1:76" s="457" customFormat="1" ht="15" x14ac:dyDescent="0.25">
      <c r="A53" s="501" t="s">
        <v>479</v>
      </c>
      <c r="B53" s="502" t="s">
        <v>669</v>
      </c>
      <c r="C53" s="503" t="s">
        <v>670</v>
      </c>
      <c r="D53" s="502" t="s">
        <v>669</v>
      </c>
      <c r="E53" s="503" t="s">
        <v>670</v>
      </c>
      <c r="F53" s="503" t="s">
        <v>2178</v>
      </c>
      <c r="G53" s="504" t="s">
        <v>478</v>
      </c>
      <c r="H53" s="505" t="s">
        <v>671</v>
      </c>
      <c r="I53" s="504" t="s">
        <v>672</v>
      </c>
      <c r="J53" s="505" t="s">
        <v>673</v>
      </c>
      <c r="K53" s="506" t="s">
        <v>674</v>
      </c>
      <c r="L53" s="507" t="s">
        <v>675</v>
      </c>
      <c r="M53" s="508" t="s">
        <v>676</v>
      </c>
      <c r="N53" s="509" t="s">
        <v>676</v>
      </c>
      <c r="O53" s="510" t="s">
        <v>677</v>
      </c>
      <c r="P53" s="511" t="s">
        <v>516</v>
      </c>
      <c r="Q53" s="510" t="s">
        <v>677</v>
      </c>
      <c r="R53" s="512" t="s">
        <v>678</v>
      </c>
      <c r="S53" s="513" t="s">
        <v>677</v>
      </c>
      <c r="T53" s="514" t="s">
        <v>517</v>
      </c>
      <c r="U53" s="515" t="s">
        <v>677</v>
      </c>
      <c r="V53" s="516" t="s">
        <v>695</v>
      </c>
      <c r="W53" s="510" t="s">
        <v>677</v>
      </c>
      <c r="X53" s="514" t="s">
        <v>696</v>
      </c>
      <c r="Y53" s="515" t="s">
        <v>677</v>
      </c>
      <c r="Z53" s="516" t="s">
        <v>521</v>
      </c>
      <c r="AA53" s="510" t="s">
        <v>677</v>
      </c>
      <c r="AB53" s="514" t="s">
        <v>697</v>
      </c>
      <c r="AC53" s="515" t="s">
        <v>677</v>
      </c>
      <c r="AD53" s="516" t="s">
        <v>519</v>
      </c>
      <c r="AE53" s="510" t="s">
        <v>677</v>
      </c>
      <c r="AF53" s="514" t="s">
        <v>520</v>
      </c>
      <c r="AG53" s="515" t="s">
        <v>677</v>
      </c>
      <c r="AH53" s="516" t="s">
        <v>518</v>
      </c>
      <c r="AI53" s="517" t="s">
        <v>677</v>
      </c>
      <c r="AJ53" s="518" t="s">
        <v>1647</v>
      </c>
      <c r="AK53" s="518" t="s">
        <v>1647</v>
      </c>
      <c r="AL53" s="518" t="s">
        <v>1647</v>
      </c>
      <c r="AM53" s="499"/>
      <c r="AN53" s="499"/>
      <c r="AO53" s="499"/>
      <c r="AP53" s="499" t="s">
        <v>2200</v>
      </c>
      <c r="AQ53" s="499" t="s">
        <v>2200</v>
      </c>
      <c r="AR53" s="499" t="s">
        <v>2201</v>
      </c>
      <c r="AS53" s="499" t="s">
        <v>695</v>
      </c>
      <c r="AT53" s="499" t="s">
        <v>696</v>
      </c>
      <c r="AU53" s="499" t="s">
        <v>2202</v>
      </c>
      <c r="AV53" s="499" t="s">
        <v>697</v>
      </c>
      <c r="AW53" s="499" t="s">
        <v>2203</v>
      </c>
      <c r="AX53" s="499" t="s">
        <v>2204</v>
      </c>
      <c r="AY53" s="499" t="s">
        <v>2205</v>
      </c>
      <c r="AZ53" s="499" t="s">
        <v>2206</v>
      </c>
      <c r="BA53" s="499" t="s">
        <v>2207</v>
      </c>
      <c r="BB53" s="499" t="s">
        <v>2200</v>
      </c>
      <c r="BC53" s="499" t="s">
        <v>685</v>
      </c>
      <c r="BD53" s="499" t="s">
        <v>2208</v>
      </c>
      <c r="BE53" s="499" t="s">
        <v>2201</v>
      </c>
      <c r="BF53" s="499" t="s">
        <v>695</v>
      </c>
      <c r="BG53" s="499" t="s">
        <v>696</v>
      </c>
      <c r="BH53" s="499" t="s">
        <v>2202</v>
      </c>
      <c r="BI53" s="499" t="s">
        <v>697</v>
      </c>
      <c r="BJ53" s="499" t="s">
        <v>2203</v>
      </c>
      <c r="BK53" s="499" t="s">
        <v>2204</v>
      </c>
      <c r="BL53" s="499" t="s">
        <v>2205</v>
      </c>
      <c r="BM53" s="499" t="s">
        <v>699</v>
      </c>
      <c r="BN53" s="499" t="s">
        <v>2209</v>
      </c>
      <c r="BO53" s="499" t="s">
        <v>2210</v>
      </c>
      <c r="BP53" s="499" t="s">
        <v>2211</v>
      </c>
      <c r="BQ53" s="499" t="s">
        <v>2212</v>
      </c>
      <c r="BR53" s="499" t="s">
        <v>699</v>
      </c>
      <c r="BS53" s="499" t="s">
        <v>2213</v>
      </c>
      <c r="BT53" s="499" t="s">
        <v>2214</v>
      </c>
      <c r="BU53" s="499" t="s">
        <v>2215</v>
      </c>
      <c r="BV53" s="499" t="s">
        <v>2216</v>
      </c>
      <c r="BW53" s="499" t="s">
        <v>2212</v>
      </c>
      <c r="BX53" s="499" t="s">
        <v>699</v>
      </c>
    </row>
    <row r="54" spans="1:76" s="457" customFormat="1" x14ac:dyDescent="0.2">
      <c r="A54" s="519" t="s">
        <v>522</v>
      </c>
      <c r="B54" s="520" t="s">
        <v>523</v>
      </c>
      <c r="C54" s="520" t="s">
        <v>524</v>
      </c>
      <c r="D54" s="520" t="s">
        <v>523</v>
      </c>
      <c r="E54" s="521" t="s">
        <v>524</v>
      </c>
      <c r="F54" s="521" t="s">
        <v>506</v>
      </c>
      <c r="G54" s="519" t="s">
        <v>522</v>
      </c>
      <c r="H54" s="522" t="s">
        <v>522</v>
      </c>
      <c r="I54" s="522" t="s">
        <v>522</v>
      </c>
      <c r="J54" s="523" t="s">
        <v>522</v>
      </c>
      <c r="K54" s="524" t="s">
        <v>525</v>
      </c>
      <c r="L54" s="525" t="s">
        <v>699</v>
      </c>
      <c r="M54" s="526" t="s">
        <v>526</v>
      </c>
      <c r="N54" s="527" t="s">
        <v>56</v>
      </c>
      <c r="O54" s="528" t="s">
        <v>699</v>
      </c>
      <c r="P54" s="529" t="s">
        <v>527</v>
      </c>
      <c r="Q54" s="528" t="s">
        <v>699</v>
      </c>
      <c r="R54" s="530" t="s">
        <v>1351</v>
      </c>
      <c r="S54" s="528" t="s">
        <v>699</v>
      </c>
      <c r="T54" s="531" t="s">
        <v>57</v>
      </c>
      <c r="U54" s="528" t="s">
        <v>699</v>
      </c>
      <c r="V54" s="531" t="s">
        <v>57</v>
      </c>
      <c r="W54" s="528" t="s">
        <v>699</v>
      </c>
      <c r="X54" s="531" t="s">
        <v>57</v>
      </c>
      <c r="Y54" s="528" t="s">
        <v>699</v>
      </c>
      <c r="Z54" s="531" t="s">
        <v>57</v>
      </c>
      <c r="AA54" s="528" t="s">
        <v>699</v>
      </c>
      <c r="AB54" s="531" t="s">
        <v>57</v>
      </c>
      <c r="AC54" s="528" t="s">
        <v>699</v>
      </c>
      <c r="AD54" s="531" t="s">
        <v>57</v>
      </c>
      <c r="AE54" s="528" t="s">
        <v>699</v>
      </c>
      <c r="AF54" s="531" t="s">
        <v>57</v>
      </c>
      <c r="AG54" s="528" t="s">
        <v>699</v>
      </c>
      <c r="AH54" s="531" t="s">
        <v>57</v>
      </c>
      <c r="AI54" s="528" t="s">
        <v>699</v>
      </c>
      <c r="AJ54" s="522"/>
      <c r="AK54" s="522"/>
      <c r="AL54" s="522"/>
      <c r="AM54" s="522"/>
      <c r="AN54" s="522"/>
      <c r="AO54" s="522"/>
      <c r="AP54" s="531" t="s">
        <v>57</v>
      </c>
      <c r="AQ54" s="531" t="s">
        <v>2217</v>
      </c>
      <c r="AR54" s="531" t="s">
        <v>2217</v>
      </c>
      <c r="AS54" s="531" t="s">
        <v>2217</v>
      </c>
      <c r="AT54" s="531" t="s">
        <v>2217</v>
      </c>
      <c r="AU54" s="531" t="s">
        <v>2217</v>
      </c>
      <c r="AV54" s="531" t="s">
        <v>2217</v>
      </c>
      <c r="AW54" s="531" t="s">
        <v>2217</v>
      </c>
      <c r="AX54" s="531" t="s">
        <v>2217</v>
      </c>
      <c r="AY54" s="531" t="s">
        <v>2217</v>
      </c>
      <c r="AZ54" s="531" t="s">
        <v>2218</v>
      </c>
      <c r="BA54" s="522" t="s">
        <v>530</v>
      </c>
      <c r="BB54" s="531" t="s">
        <v>682</v>
      </c>
      <c r="BC54" s="531" t="s">
        <v>682</v>
      </c>
      <c r="BD54" s="531" t="s">
        <v>682</v>
      </c>
      <c r="BE54" s="531" t="s">
        <v>682</v>
      </c>
      <c r="BF54" s="531" t="s">
        <v>682</v>
      </c>
      <c r="BG54" s="531" t="s">
        <v>682</v>
      </c>
      <c r="BH54" s="531" t="s">
        <v>682</v>
      </c>
      <c r="BI54" s="531" t="s">
        <v>682</v>
      </c>
      <c r="BJ54" s="531" t="s">
        <v>682</v>
      </c>
      <c r="BK54" s="531" t="s">
        <v>682</v>
      </c>
      <c r="BL54" s="531" t="s">
        <v>682</v>
      </c>
      <c r="BM54" s="532" t="s">
        <v>530</v>
      </c>
      <c r="BN54" s="530" t="s">
        <v>1351</v>
      </c>
      <c r="BO54" s="530" t="s">
        <v>1351</v>
      </c>
      <c r="BP54" s="530" t="s">
        <v>190</v>
      </c>
      <c r="BQ54" s="530" t="s">
        <v>190</v>
      </c>
      <c r="BR54" s="530" t="s">
        <v>2219</v>
      </c>
      <c r="BS54" s="531" t="s">
        <v>682</v>
      </c>
      <c r="BT54" s="533" t="s">
        <v>682</v>
      </c>
      <c r="BU54" s="533" t="s">
        <v>682</v>
      </c>
      <c r="BV54" s="534" t="s">
        <v>190</v>
      </c>
      <c r="BW54" s="530" t="s">
        <v>190</v>
      </c>
      <c r="BX54" s="530" t="s">
        <v>2219</v>
      </c>
    </row>
    <row r="55" spans="1:76" s="457" customFormat="1" x14ac:dyDescent="0.2">
      <c r="A55" s="519" t="s">
        <v>528</v>
      </c>
      <c r="B55" s="520" t="s">
        <v>528</v>
      </c>
      <c r="C55" s="520" t="s">
        <v>528</v>
      </c>
      <c r="D55" s="520" t="s">
        <v>528</v>
      </c>
      <c r="E55" s="521" t="s">
        <v>528</v>
      </c>
      <c r="F55" s="521"/>
      <c r="G55" s="519" t="s">
        <v>528</v>
      </c>
      <c r="H55" s="522" t="s">
        <v>528</v>
      </c>
      <c r="I55" s="522" t="s">
        <v>528</v>
      </c>
      <c r="J55" s="523" t="s">
        <v>528</v>
      </c>
      <c r="K55" s="524" t="s">
        <v>197</v>
      </c>
      <c r="L55" s="525" t="s">
        <v>528</v>
      </c>
      <c r="M55" s="526" t="s">
        <v>197</v>
      </c>
      <c r="N55" s="527" t="s">
        <v>197</v>
      </c>
      <c r="O55" s="528" t="s">
        <v>528</v>
      </c>
      <c r="P55" s="529" t="s">
        <v>213</v>
      </c>
      <c r="Q55" s="528" t="s">
        <v>528</v>
      </c>
      <c r="R55" s="526" t="s">
        <v>529</v>
      </c>
      <c r="S55" s="535" t="s">
        <v>528</v>
      </c>
      <c r="T55" s="531"/>
      <c r="U55" s="528" t="s">
        <v>528</v>
      </c>
      <c r="V55" s="531"/>
      <c r="W55" s="528" t="s">
        <v>528</v>
      </c>
      <c r="X55" s="531"/>
      <c r="Y55" s="528" t="s">
        <v>528</v>
      </c>
      <c r="Z55" s="531"/>
      <c r="AA55" s="528" t="s">
        <v>528</v>
      </c>
      <c r="AB55" s="531"/>
      <c r="AC55" s="528" t="s">
        <v>528</v>
      </c>
      <c r="AD55" s="531"/>
      <c r="AE55" s="528" t="s">
        <v>528</v>
      </c>
      <c r="AF55" s="531"/>
      <c r="AG55" s="528" t="s">
        <v>528</v>
      </c>
      <c r="AH55" s="531"/>
      <c r="AI55" s="528" t="s">
        <v>528</v>
      </c>
      <c r="AJ55" s="522"/>
      <c r="AK55" s="522"/>
      <c r="AL55" s="522"/>
      <c r="AM55" s="522"/>
      <c r="AN55" s="522"/>
      <c r="AO55" s="522"/>
      <c r="AP55" s="522"/>
      <c r="AQ55" s="522"/>
      <c r="AR55" s="536">
        <v>76.3</v>
      </c>
      <c r="AS55" s="536">
        <v>71.400000000000006</v>
      </c>
      <c r="AT55" s="536">
        <v>80</v>
      </c>
      <c r="AU55" s="536">
        <v>50.1</v>
      </c>
      <c r="AV55" s="536">
        <v>73.5</v>
      </c>
      <c r="AW55" s="536">
        <v>73.5</v>
      </c>
      <c r="AX55" s="536">
        <v>53</v>
      </c>
      <c r="AY55" s="536">
        <v>59.47</v>
      </c>
      <c r="AZ55" s="536"/>
      <c r="BA55" s="536"/>
      <c r="BB55" s="536">
        <v>349.7</v>
      </c>
      <c r="BC55" s="536">
        <v>44.5</v>
      </c>
      <c r="BD55" s="536">
        <v>198.6</v>
      </c>
      <c r="BE55" s="536">
        <v>76.3</v>
      </c>
      <c r="BF55" s="536">
        <v>71.400000000000006</v>
      </c>
      <c r="BG55" s="536">
        <v>80</v>
      </c>
      <c r="BH55" s="536">
        <v>50.1</v>
      </c>
      <c r="BI55" s="536">
        <v>73.5</v>
      </c>
      <c r="BJ55" s="536">
        <v>73.5</v>
      </c>
      <c r="BK55" s="536">
        <v>53</v>
      </c>
      <c r="BL55" s="536">
        <v>59.47</v>
      </c>
      <c r="BM55" s="536" t="s">
        <v>530</v>
      </c>
      <c r="BN55" s="536"/>
      <c r="BO55" s="522" t="s">
        <v>530</v>
      </c>
      <c r="BP55" s="522" t="s">
        <v>530</v>
      </c>
      <c r="BQ55" s="522" t="s">
        <v>530</v>
      </c>
      <c r="BR55" s="522" t="s">
        <v>530</v>
      </c>
      <c r="BS55" s="536" t="s">
        <v>530</v>
      </c>
      <c r="BT55" s="536" t="s">
        <v>530</v>
      </c>
      <c r="BU55" s="536"/>
      <c r="BV55" s="536"/>
      <c r="BW55" s="522" t="s">
        <v>530</v>
      </c>
      <c r="BX55" s="522" t="s">
        <v>530</v>
      </c>
    </row>
    <row r="56" spans="1:76" s="457" customFormat="1" x14ac:dyDescent="0.2">
      <c r="A56" s="519" t="s">
        <v>528</v>
      </c>
      <c r="B56" s="520" t="s">
        <v>528</v>
      </c>
      <c r="C56" s="520" t="s">
        <v>528</v>
      </c>
      <c r="D56" s="520" t="s">
        <v>528</v>
      </c>
      <c r="E56" s="521" t="s">
        <v>528</v>
      </c>
      <c r="F56" s="521"/>
      <c r="G56" s="537" t="s">
        <v>528</v>
      </c>
      <c r="H56" s="538" t="s">
        <v>528</v>
      </c>
      <c r="I56" s="538" t="s">
        <v>528</v>
      </c>
      <c r="J56" s="539" t="s">
        <v>528</v>
      </c>
      <c r="K56" s="540">
        <f>Data!$K$56</f>
        <v>0.1</v>
      </c>
      <c r="L56" s="525" t="s">
        <v>528</v>
      </c>
      <c r="M56" s="541">
        <f>Data!$M$56</f>
        <v>2E-3</v>
      </c>
      <c r="N56" s="542"/>
      <c r="O56" s="528" t="s">
        <v>528</v>
      </c>
      <c r="P56" s="543">
        <f>Data!$P$56</f>
        <v>0.09</v>
      </c>
      <c r="Q56" s="528" t="s">
        <v>528</v>
      </c>
      <c r="R56" s="541">
        <f>Data!$R$56</f>
        <v>0.2</v>
      </c>
      <c r="S56" s="535" t="s">
        <v>528</v>
      </c>
      <c r="T56" s="544">
        <f>Data!$T$56</f>
        <v>4.0000000000000001E-3</v>
      </c>
      <c r="U56" s="528" t="s">
        <v>528</v>
      </c>
      <c r="V56" s="544">
        <f>Data!$V$56</f>
        <v>4.0000000000000001E-3</v>
      </c>
      <c r="W56" s="528" t="s">
        <v>528</v>
      </c>
      <c r="X56" s="544">
        <f>Data!$X$56</f>
        <v>6.0000000000000001E-3</v>
      </c>
      <c r="Y56" s="528" t="s">
        <v>528</v>
      </c>
      <c r="Z56" s="544">
        <f>Data!$Z$56</f>
        <v>4.0000000000000001E-3</v>
      </c>
      <c r="AA56" s="528" t="s">
        <v>528</v>
      </c>
      <c r="AB56" s="544">
        <f>Data!$AB$56</f>
        <v>6.0000000000000001E-3</v>
      </c>
      <c r="AC56" s="528" t="s">
        <v>528</v>
      </c>
      <c r="AD56" s="544">
        <f>Data!$AD$56</f>
        <v>4.0000000000000001E-3</v>
      </c>
      <c r="AE56" s="528" t="s">
        <v>528</v>
      </c>
      <c r="AF56" s="544">
        <f>Data!$AF$56</f>
        <v>4.0000000000000001E-3</v>
      </c>
      <c r="AG56" s="528" t="s">
        <v>528</v>
      </c>
      <c r="AH56" s="544">
        <f>Data!$AH$56</f>
        <v>0.01</v>
      </c>
      <c r="AI56" s="528" t="s">
        <v>528</v>
      </c>
      <c r="AJ56" s="522"/>
      <c r="AK56" s="522"/>
      <c r="AL56" s="522"/>
      <c r="AM56" s="522"/>
      <c r="AN56" s="522"/>
      <c r="AO56" s="522"/>
      <c r="AP56" s="522"/>
      <c r="AQ56" s="522"/>
      <c r="AR56" s="522"/>
      <c r="AS56" s="522"/>
      <c r="AT56" s="522"/>
      <c r="AU56" s="522"/>
      <c r="AV56" s="522"/>
      <c r="AW56" s="522"/>
      <c r="AX56" s="522"/>
      <c r="AY56" s="522"/>
      <c r="AZ56" s="522"/>
      <c r="BA56" s="522"/>
      <c r="BB56" s="522"/>
      <c r="BC56" s="522"/>
      <c r="BD56" s="522"/>
      <c r="BE56" s="522"/>
      <c r="BF56" s="522"/>
      <c r="BG56" s="522"/>
      <c r="BH56" s="522"/>
      <c r="BI56" s="522"/>
      <c r="BJ56" s="522"/>
      <c r="BK56" s="522"/>
      <c r="BL56" s="522"/>
      <c r="BM56" s="522"/>
      <c r="BN56" s="522"/>
      <c r="BO56" s="522"/>
      <c r="BP56" s="522"/>
      <c r="BQ56" s="522"/>
      <c r="BR56" s="522"/>
      <c r="BS56" s="522"/>
      <c r="BT56" s="522"/>
      <c r="BU56" s="522"/>
      <c r="BV56" s="522"/>
      <c r="BW56" s="522"/>
      <c r="BX56" s="522"/>
    </row>
    <row r="57" spans="1:76" s="457" customFormat="1" x14ac:dyDescent="0.2">
      <c r="A57" s="324"/>
      <c r="B57" s="360">
        <v>35065</v>
      </c>
      <c r="C57" s="361">
        <f>C50</f>
        <v>0</v>
      </c>
      <c r="D57" s="360">
        <f xml:space="preserve"> B57+1</f>
        <v>35066</v>
      </c>
      <c r="E57" s="361">
        <v>0.27083333333333298</v>
      </c>
      <c r="F57" s="455" t="s">
        <v>2179</v>
      </c>
      <c r="G57" s="74" t="s">
        <v>507</v>
      </c>
      <c r="H57" s="53" t="s">
        <v>508</v>
      </c>
      <c r="I57" s="37" t="s">
        <v>433</v>
      </c>
      <c r="J57" s="76"/>
      <c r="K57" s="545">
        <f>IF(ISNUMBER(Data!K57),Data!K57,"")</f>
        <v>0.7</v>
      </c>
      <c r="L57" s="546" t="str">
        <f>IF(ISNUMBER(K57),PickLists!$S$2,PickLists!$S$9)</f>
        <v>V0</v>
      </c>
      <c r="M57" s="547" t="str">
        <f>IF(ISNUMBER(Data!M57),Data!M57,"")</f>
        <v/>
      </c>
      <c r="N57" s="548" t="str">
        <f>IF(ISNUMBER(M57),IF(M57&gt;0,M57*0.023),"")</f>
        <v/>
      </c>
      <c r="O57" s="549" t="str">
        <f>IF(ISTEXT($A57),PickLists!$S$2,PickLists!$S$9)</f>
        <v>M1</v>
      </c>
      <c r="P57" s="550" t="str">
        <f>IF(ISNUMBER(Data!P57),Data!P57,"")</f>
        <v/>
      </c>
      <c r="Q57" s="551" t="str">
        <f>IF(ISTEXT($A57),PickLists!$S$2,PickLists!$S$9)</f>
        <v>M1</v>
      </c>
      <c r="R57" s="547" t="str">
        <f>IF(ISNUMBER(Data!R57),Data!R57,"")</f>
        <v/>
      </c>
      <c r="S57" s="551" t="str">
        <f>IF(ISTEXT($A57),PickLists!$S$2,PickLists!$S$9)</f>
        <v>M1</v>
      </c>
      <c r="T57" s="552" t="str">
        <f>IF(ISNUMBER(Data!T57),Data!T57,"")</f>
        <v/>
      </c>
      <c r="U57" s="551" t="str">
        <f>IF(ISNUMBER($T57),IF($T57&gt;$T$56,PickLists!$S$2,PickLists!$S$3),PickLists!$S$9)</f>
        <v>M1</v>
      </c>
      <c r="V57" s="553" t="str">
        <f>IF(ISNUMBER(Data!V57),Data!V57,"")</f>
        <v/>
      </c>
      <c r="W57" s="551" t="str">
        <f>IF(ISNUMBER($V57),IF($V57&gt;$V$56,PickLists!$S$2,PickLists!$S$3),PickLists!$S$9)</f>
        <v>M1</v>
      </c>
      <c r="X57" s="552" t="str">
        <f>IF(ISNUMBER(Data!X57),Data!X57,"")</f>
        <v/>
      </c>
      <c r="Y57" s="551" t="str">
        <f>IF(ISNUMBER($X57),IF($X57&gt;$X$56,PickLists!$S$2,PickLists!$S$3),PickLists!$S$9)</f>
        <v>M1</v>
      </c>
      <c r="Z57" s="553" t="str">
        <f>IF(ISNUMBER(Data!Z57),Data!Z57,"")</f>
        <v/>
      </c>
      <c r="AA57" s="551" t="str">
        <f>IF(ISNUMBER($Z57),IF($Z57&gt;$Z$56,PickLists!$S$2,PickLists!$S$3),PickLists!$S$9)</f>
        <v>M1</v>
      </c>
      <c r="AB57" s="552" t="str">
        <f>IF(ISNUMBER(Data!AB57),Data!AB57,"")</f>
        <v/>
      </c>
      <c r="AC57" s="551" t="str">
        <f>IF(ISNUMBER($AB57),IF($AB57&gt;$AB$56,PickLists!$S$2,PickLists!$S$3),PickLists!$S$9)</f>
        <v>M1</v>
      </c>
      <c r="AD57" s="553" t="str">
        <f>IF(ISNUMBER(Data!AD57),Data!AD57,"")</f>
        <v/>
      </c>
      <c r="AE57" s="551" t="str">
        <f>IF(ISNUMBER($AD57),IF($AD57&gt;$AD$56,PickLists!$S$2,PickLists!$S$3),PickLists!$S$9)</f>
        <v>M1</v>
      </c>
      <c r="AF57" s="552" t="str">
        <f>IF(ISNUMBER(Data!AF57),Data!AF57,"")</f>
        <v/>
      </c>
      <c r="AG57" s="551" t="str">
        <f>IF(ISNUMBER($AF57),IF($AF57&gt;$AF$56,PickLists!$S$2,PickLists!$S$3),PickLists!$S$9)</f>
        <v>M1</v>
      </c>
      <c r="AH57" s="553" t="str">
        <f>IF(ISNUMBER(Data!AH57),Data!AH57,"")</f>
        <v/>
      </c>
      <c r="AI57" s="551" t="str">
        <f>IF(ISNUMBER($AH57),IF($AH57&gt;$AH$56,PickLists!$S$2,PickLists!$S$3),PickLists!$S$9)</f>
        <v>M1</v>
      </c>
      <c r="AJ57" s="554" t="str">
        <f>IF(ISTEXT(Data!AJ57),Data!AJ57,"")</f>
        <v/>
      </c>
      <c r="AK57" s="555"/>
      <c r="AL57" s="555"/>
      <c r="AM57" s="555"/>
      <c r="AN57" s="555"/>
      <c r="AO57" s="556"/>
      <c r="AP57" s="557" t="str">
        <f t="shared" ref="AP57:AP120" si="0">IF(ISNUMBER(P57),10^(-P57)*10^3,"")</f>
        <v/>
      </c>
      <c r="AQ57" s="558" t="str">
        <f t="shared" ref="AQ57:AQ120" si="1">IF(ISNUMBER(AP57),AP57*$N57,"")</f>
        <v/>
      </c>
      <c r="AR57" s="559" t="str">
        <f t="shared" ref="AR57:AR120" si="2">IF(ISNUMBER(T57),T57*$N57,"")</f>
        <v/>
      </c>
      <c r="AS57" s="560" t="str">
        <f t="shared" ref="AS57:AS120" si="3">IF(ISNUMBER(V57),V57*$N57,"")</f>
        <v/>
      </c>
      <c r="AT57" s="561" t="str">
        <f t="shared" ref="AT57:AT120" si="4">IF(ISNUMBER(X57),X57*$N57,"")</f>
        <v/>
      </c>
      <c r="AU57" s="562" t="str">
        <f t="shared" ref="AU57:AU120" si="5">IF(ISNUMBER(Z57),Z57*$N57,"")</f>
        <v/>
      </c>
      <c r="AV57" s="563" t="str">
        <f t="shared" ref="AV57:AV120" si="6">IF(ISNUMBER(AB57),AB57*$N57,"")</f>
        <v/>
      </c>
      <c r="AW57" s="564" t="str">
        <f t="shared" ref="AW57:AW120" si="7">IF(ISNUMBER(AD57),AD57*$N57,"")</f>
        <v/>
      </c>
      <c r="AX57" s="565" t="str">
        <f t="shared" ref="AX57:AX120" si="8">IF(ISNUMBER(AF57),AF57*$N57,"")</f>
        <v/>
      </c>
      <c r="AY57" s="566" t="str">
        <f t="shared" ref="AY57:AY120" si="9">IF(ISNUMBER(AH57),AH57*$N57,"")</f>
        <v/>
      </c>
      <c r="AZ57" s="567">
        <v>362.61</v>
      </c>
      <c r="BA57" s="568">
        <v>5.5229999999999997</v>
      </c>
      <c r="BB57" s="569" t="str">
        <f t="shared" ref="BB57:BB120" si="10">IF(ISNUMBER(P57),10^(-P57)*10^6,"")</f>
        <v/>
      </c>
      <c r="BC57" s="570" t="str">
        <f t="shared" ref="BC57:BC120" si="11">IF(ISNUMBER(P57),BA57/(10^(6-P57)),"")</f>
        <v/>
      </c>
      <c r="BD57" s="571" t="str">
        <f t="shared" ref="BD57:BD120" si="12">IF(ISNUMBER(P57),10^(P57-8),"")</f>
        <v/>
      </c>
      <c r="BE57" s="572" t="str">
        <f t="shared" ref="BE57:BE120" si="13">IF(ISNUMBER(T57),T57/$BF$48*1000,"")</f>
        <v/>
      </c>
      <c r="BF57" s="560" t="str">
        <f t="shared" ref="BF57:BF120" si="14">IF(ISNUMBER(V57),V57/$AZ$49*1000,"")</f>
        <v/>
      </c>
      <c r="BG57" s="561" t="str">
        <f t="shared" ref="BG57:BG120" si="15">IF(ISNUMBER(X57),X57*$BL$50/$AZ$51*1000,"")</f>
        <v/>
      </c>
      <c r="BH57" s="562" t="str">
        <f t="shared" ref="BH57:BH120" si="16">IF(ISNUMBER(Z57),Z57/$BC$51*1000,"")</f>
        <v/>
      </c>
      <c r="BI57" s="563" t="str">
        <f t="shared" ref="BI57:BI120" si="17">IF(ISNUMBER(AB57),AB57/$AZ$49*1000,"")</f>
        <v/>
      </c>
      <c r="BJ57" s="564" t="str">
        <f t="shared" ref="BJ57:BJ120" si="18">IF(ISNUMBER(AD57),AD57/$BF$51*1000,"")</f>
        <v/>
      </c>
      <c r="BK57" s="565" t="str">
        <f t="shared" ref="BK57:BK120" si="19">IF(ISNUMBER(AF57),AF57*$BL$50/$BF$49*1000,"")</f>
        <v/>
      </c>
      <c r="BL57" s="566" t="str">
        <f t="shared" ref="BL57:BL120" si="20">IF(ISNUMBER(AH57),AH57*$BL$50/$BF$50*1000,"")</f>
        <v/>
      </c>
      <c r="BM57" s="546" t="str">
        <f t="shared" ref="BM57:BM120" si="21">IF(OR(COUNTIF(U57:AI57,"=V1")&gt;0,COUNTIF(U57:AI57,"=V0")=8),"V0",IF(COUNTIF(U57:AI57,"=M1")=8,"M1",IF(COUNTIF(U57:AI57,"=V6")=8,"V6",IF(COUNTIF(U57:AI57,"=V2")=8,"V2","V4"))))</f>
        <v>M1</v>
      </c>
      <c r="BN57" s="573" t="str">
        <f>R57</f>
        <v/>
      </c>
      <c r="BO57" s="573" t="str">
        <f>IF(OR(BM57="V0",BM57="V6"),(BB57*$BB$55+BC57*$BC$55+BD57*$BD$55+BE57*$BE$55+BF57*$BF$55+BG57*$BG$55+BH57*$BH$55+BI57*$BI$55+BJ57*$BJ$55+BK57*$BK$55+BL57*$BL$55)/1000,IF(BM57="V2",(BB57*$BB$55+BC57*$BC$55+BD57*$BD$55+BE57*$BE$55+BF57*$BF$55+BG57*$BG$55+BH57*$BH$55+BI57*$BI$55+BJ57*$BJ$55+BK57*$BK$55+BL57*$BL$55)/1000,""))</f>
        <v/>
      </c>
      <c r="BP57" s="574" t="str">
        <f t="shared" ref="BP57:BP120" si="22">IF(AND(ISNUMBER(R57),ISNUMBER(BO57)),(BO57-R57)/R57*100,"")</f>
        <v/>
      </c>
      <c r="BQ57" s="575" t="str">
        <f t="shared" ref="BQ57:BQ120" si="23">IF(OR(BM57="V0",BM57="V6"),SUMPRODUCT(($BP$48:$BP$50&lt;=R57)*($BQ$48:$BQ$50&gt;=R57)*$BR$48:$BR$50),IF(BM57="V2",SUMPRODUCT(($BP$48:$BP$50&lt;=R57)*($BQ$48:$BQ$50&gt;=R57)*$BR$48:$BR$50),""))</f>
        <v/>
      </c>
      <c r="BR57" s="546" t="str">
        <f>IF(OR(BM57="V0",BM57="V6"),IF(ABS(BP57)&gt;BQ57,"V4","V0"),IF(BM57="V2","V0","M1"))</f>
        <v>M1</v>
      </c>
      <c r="BS57" s="575" t="str">
        <f t="shared" ref="BS57:BS120" si="24">IF(OR(BM57="V0",BM57="V6"),SUM(BB57,BH57:BL57),IF(BM57="V2",SUM(BB57,BH57:BL57),""))</f>
        <v/>
      </c>
      <c r="BT57" s="575" t="str">
        <f t="shared" ref="BT57:BT120" si="25">IF(OR(BM57="V0",BM57="V6"),SUM(BC57:BG57),IF(BM57="V2",SUM(BC57:BG57),""))</f>
        <v/>
      </c>
      <c r="BU57" s="575" t="str">
        <f t="shared" ref="BU57:BU120" si="26">IF(OR(BM57="V0",BM57="V6"),SUM(BS57+BT57),IF(BM57="V2",SUM(BS57+BT57),""))</f>
        <v/>
      </c>
      <c r="BV57" s="573" t="str">
        <f t="shared" ref="BV57:BV120" si="27">IF(OR(BM57="V0",BM57="V6"),(BS57-BT57)/(BS57+BT57)*100,IF(BM57="V2",(BS57-BT57)/(BS57+BT57)*100,""))</f>
        <v/>
      </c>
      <c r="BW57" s="575" t="str">
        <f t="shared" ref="BW57:BW120" si="28">IF(OR(BM57="V0",BM57="V6"),SUMPRODUCT(($BV$48:$BV$51&lt;=ABS(BU57))*($BW$48:$BW$51&gt;=ABS(BU57))*$BX$48:$BX$51),IF(BM57="V2",SUMPRODUCT(($BV$48:$BV$51&lt;=ABS(BU57))*($BW$48:$BW$51&gt;=ABS(BU57))*$BX$48:$BX$51),""))</f>
        <v/>
      </c>
      <c r="BX57" s="546" t="str">
        <f>IF(OR(BM57="V0",BM57="V6"),IF(ABS(BV57)&gt;BW57,"V4","V0"),IF(BM57="V2","V0","M1"))</f>
        <v>M1</v>
      </c>
    </row>
    <row r="58" spans="1:76" s="457" customFormat="1" x14ac:dyDescent="0.2">
      <c r="A58" s="324"/>
      <c r="B58" s="360">
        <v>35066</v>
      </c>
      <c r="C58" s="361">
        <v>0.27083333333333331</v>
      </c>
      <c r="D58" s="360">
        <f t="shared" ref="D58:D121" si="29" xml:space="preserve"> B58+1</f>
        <v>35067</v>
      </c>
      <c r="E58" s="361">
        <v>0.27083333333333331</v>
      </c>
      <c r="F58" s="455" t="s">
        <v>2179</v>
      </c>
      <c r="G58" s="74" t="s">
        <v>440</v>
      </c>
      <c r="H58" s="53"/>
      <c r="I58" s="37"/>
      <c r="J58" s="52"/>
      <c r="K58" s="545" t="str">
        <f>IF(ISNUMBER(Data!K58),Data!K58,"")</f>
        <v/>
      </c>
      <c r="L58" s="546" t="str">
        <f>IF(ISNUMBER(K58),PickLists!$S$2,PickLists!$S$9)</f>
        <v>M1</v>
      </c>
      <c r="M58" s="547" t="str">
        <f>IF(ISNUMBER(Data!M58),Data!M58,"")</f>
        <v/>
      </c>
      <c r="N58" s="548" t="str">
        <f t="shared" ref="N58:N121" si="30">IF(ISNUMBER(M58),IF(M58&gt;0,M58*0.023),"")</f>
        <v/>
      </c>
      <c r="O58" s="549" t="str">
        <f>IF(ISTEXT($A58),PickLists!$S$2,PickLists!$S$9)</f>
        <v>M1</v>
      </c>
      <c r="P58" s="550" t="str">
        <f>IF(ISNUMBER(Data!P58),Data!P58,"")</f>
        <v/>
      </c>
      <c r="Q58" s="551" t="str">
        <f>IF(ISTEXT($A58),PickLists!$S$2,PickLists!$S$9)</f>
        <v>M1</v>
      </c>
      <c r="R58" s="547" t="str">
        <f>IF(ISNUMBER(Data!R58),Data!R58,"")</f>
        <v/>
      </c>
      <c r="S58" s="551" t="str">
        <f>IF(ISTEXT($A58),PickLists!$S$2,PickLists!$S$9)</f>
        <v>M1</v>
      </c>
      <c r="T58" s="552" t="str">
        <f>IF(ISNUMBER(Data!T58),Data!T58,"")</f>
        <v/>
      </c>
      <c r="U58" s="551" t="str">
        <f>IF(ISNUMBER($T58),IF($T58&gt;$T$56,PickLists!$S$2,PickLists!$S$3),PickLists!$S$9)</f>
        <v>M1</v>
      </c>
      <c r="V58" s="553" t="str">
        <f>IF(ISNUMBER(Data!V58),Data!V58,"")</f>
        <v/>
      </c>
      <c r="W58" s="551" t="str">
        <f>IF(ISNUMBER($V58),IF($V58&gt;$V$56,PickLists!$S$2,PickLists!$S$3),PickLists!$S$9)</f>
        <v>M1</v>
      </c>
      <c r="X58" s="552" t="str">
        <f>IF(ISNUMBER(Data!X58),Data!X58,"")</f>
        <v/>
      </c>
      <c r="Y58" s="551" t="str">
        <f>IF(ISNUMBER($X58),IF($X58&gt;$X$56,PickLists!$S$2,PickLists!$S$3),PickLists!$S$9)</f>
        <v>M1</v>
      </c>
      <c r="Z58" s="553" t="str">
        <f>IF(ISNUMBER(Data!Z58),Data!Z58,"")</f>
        <v/>
      </c>
      <c r="AA58" s="551" t="str">
        <f>IF(ISNUMBER($Z58),IF($Z58&gt;$Z$56,PickLists!$S$2,PickLists!$S$3),PickLists!$S$9)</f>
        <v>M1</v>
      </c>
      <c r="AB58" s="552" t="str">
        <f>IF(ISNUMBER(Data!AB58),Data!AB58,"")</f>
        <v/>
      </c>
      <c r="AC58" s="551" t="str">
        <f>IF(ISNUMBER($AB58),IF($AB58&gt;$AB$56,PickLists!$S$2,PickLists!$S$3),PickLists!$S$9)</f>
        <v>M1</v>
      </c>
      <c r="AD58" s="553" t="str">
        <f>IF(ISNUMBER(Data!AD58),Data!AD58,"")</f>
        <v/>
      </c>
      <c r="AE58" s="551" t="str">
        <f>IF(ISNUMBER($AD58),IF($AD58&gt;$AD$56,PickLists!$S$2,PickLists!$S$3),PickLists!$S$9)</f>
        <v>M1</v>
      </c>
      <c r="AF58" s="552" t="str">
        <f>IF(ISNUMBER(Data!AF58),Data!AF58,"")</f>
        <v/>
      </c>
      <c r="AG58" s="551" t="str">
        <f>IF(ISNUMBER($AF58),IF($AF58&gt;$AF$56,PickLists!$S$2,PickLists!$S$3),PickLists!$S$9)</f>
        <v>M1</v>
      </c>
      <c r="AH58" s="553" t="str">
        <f>IF(ISNUMBER(Data!AH58),Data!AH58,"")</f>
        <v/>
      </c>
      <c r="AI58" s="551" t="str">
        <f>IF(ISNUMBER($AH58),IF($AH58&gt;$AH$56,PickLists!$S$2,PickLists!$S$3),PickLists!$S$9)</f>
        <v>M1</v>
      </c>
      <c r="AJ58" s="554" t="str">
        <f>IF(ISTEXT(Data!AJ58),Data!AJ58,"")</f>
        <v/>
      </c>
      <c r="AK58" s="555"/>
      <c r="AL58" s="555"/>
      <c r="AM58" s="555"/>
      <c r="AN58" s="555"/>
      <c r="AO58" s="556"/>
      <c r="AP58" s="557" t="str">
        <f t="shared" si="0"/>
        <v/>
      </c>
      <c r="AQ58" s="558" t="str">
        <f t="shared" si="1"/>
        <v/>
      </c>
      <c r="AR58" s="559" t="str">
        <f t="shared" si="2"/>
        <v/>
      </c>
      <c r="AS58" s="560" t="str">
        <f t="shared" si="3"/>
        <v/>
      </c>
      <c r="AT58" s="561" t="str">
        <f t="shared" si="4"/>
        <v/>
      </c>
      <c r="AU58" s="562" t="str">
        <f t="shared" si="5"/>
        <v/>
      </c>
      <c r="AV58" s="563" t="str">
        <f t="shared" si="6"/>
        <v/>
      </c>
      <c r="AW58" s="564" t="str">
        <f t="shared" si="7"/>
        <v/>
      </c>
      <c r="AX58" s="565" t="str">
        <f t="shared" si="8"/>
        <v/>
      </c>
      <c r="AY58" s="566" t="str">
        <f t="shared" si="9"/>
        <v/>
      </c>
      <c r="AZ58" s="567">
        <v>362.61</v>
      </c>
      <c r="BA58" s="568">
        <v>5.5229999999999997</v>
      </c>
      <c r="BB58" s="569" t="str">
        <f t="shared" si="10"/>
        <v/>
      </c>
      <c r="BC58" s="570" t="str">
        <f t="shared" si="11"/>
        <v/>
      </c>
      <c r="BD58" s="571" t="str">
        <f t="shared" si="12"/>
        <v/>
      </c>
      <c r="BE58" s="572" t="str">
        <f t="shared" si="13"/>
        <v/>
      </c>
      <c r="BF58" s="560" t="str">
        <f t="shared" si="14"/>
        <v/>
      </c>
      <c r="BG58" s="561" t="str">
        <f t="shared" si="15"/>
        <v/>
      </c>
      <c r="BH58" s="562" t="str">
        <f t="shared" si="16"/>
        <v/>
      </c>
      <c r="BI58" s="563" t="str">
        <f t="shared" si="17"/>
        <v/>
      </c>
      <c r="BJ58" s="564" t="str">
        <f t="shared" si="18"/>
        <v/>
      </c>
      <c r="BK58" s="565" t="str">
        <f t="shared" si="19"/>
        <v/>
      </c>
      <c r="BL58" s="566" t="str">
        <f t="shared" si="20"/>
        <v/>
      </c>
      <c r="BM58" s="546" t="str">
        <f t="shared" si="21"/>
        <v>M1</v>
      </c>
      <c r="BN58" s="573" t="str">
        <f t="shared" ref="BN58:BN121" si="31">R58</f>
        <v/>
      </c>
      <c r="BO58" s="573" t="str">
        <f t="shared" ref="BO58:BO121" si="32">IF(OR(BM58="V0",BM58="V6"),(BB58*$BB$55+BC58*$BC$55+BD58*$BD$55+BE58*$BE$55+BF58*$BF$55+BG58*$BG$55+BH58*$BH$55+BI58*$BI$55+BJ58*$BJ$55+BK58*$BK$55+BL58*$BL$55)/1000,IF(BM58="V2",(BB58*$BB$55+BC58*$BC$55+BD58*$BD$55+BE58*$BE$55+BF58*$BF$55+BG58*$BG$55+BH58*$BH$55+BI58*$BI$55+BJ58*$BJ$55+BK58*$BK$55+BL58*$BL$55)/1000,""))</f>
        <v/>
      </c>
      <c r="BP58" s="574" t="str">
        <f t="shared" si="22"/>
        <v/>
      </c>
      <c r="BQ58" s="575" t="str">
        <f t="shared" si="23"/>
        <v/>
      </c>
      <c r="BR58" s="546" t="str">
        <f t="shared" ref="BR58:BR121" si="33">IF(OR(BM58="V0",BM58="V6"),IF(ABS(BP58)&gt;BQ58,"V4","V0"),IF(BM58="V2","V0","M1"))</f>
        <v>M1</v>
      </c>
      <c r="BS58" s="575" t="str">
        <f t="shared" si="24"/>
        <v/>
      </c>
      <c r="BT58" s="575" t="str">
        <f t="shared" si="25"/>
        <v/>
      </c>
      <c r="BU58" s="575" t="str">
        <f t="shared" si="26"/>
        <v/>
      </c>
      <c r="BV58" s="573" t="str">
        <f t="shared" si="27"/>
        <v/>
      </c>
      <c r="BW58" s="575" t="str">
        <f t="shared" si="28"/>
        <v/>
      </c>
      <c r="BX58" s="546" t="str">
        <f t="shared" ref="BX58:BX121" si="34">IF(OR(BM58="V0",BM58="V6"),IF(ABS(BV58)&gt;BW58,"V4","V0"),IF(BM58="V2","V0","M1"))</f>
        <v>M1</v>
      </c>
    </row>
    <row r="59" spans="1:76" s="457" customFormat="1" x14ac:dyDescent="0.2">
      <c r="A59" s="324"/>
      <c r="B59" s="360">
        <v>35067</v>
      </c>
      <c r="C59" s="361">
        <v>0.27083333333333331</v>
      </c>
      <c r="D59" s="360">
        <f t="shared" si="29"/>
        <v>35068</v>
      </c>
      <c r="E59" s="361">
        <v>0.27083333333333331</v>
      </c>
      <c r="F59" s="455" t="s">
        <v>2179</v>
      </c>
      <c r="G59" s="74" t="s">
        <v>444</v>
      </c>
      <c r="H59" s="53" t="s">
        <v>508</v>
      </c>
      <c r="I59" s="37" t="s">
        <v>433</v>
      </c>
      <c r="J59" s="52"/>
      <c r="K59" s="545">
        <f>IF(ISNUMBER(Data!K59),Data!K59,"")</f>
        <v>0.4</v>
      </c>
      <c r="L59" s="546" t="str">
        <f>IF(ISNUMBER(K59),PickLists!$S$2,PickLists!$S$9)</f>
        <v>V0</v>
      </c>
      <c r="M59" s="547" t="str">
        <f>IF(ISNUMBER(Data!M59),Data!M59,"")</f>
        <v/>
      </c>
      <c r="N59" s="548" t="str">
        <f t="shared" si="30"/>
        <v/>
      </c>
      <c r="O59" s="549" t="str">
        <f>IF(ISTEXT($A59),PickLists!$S$2,PickLists!$S$9)</f>
        <v>M1</v>
      </c>
      <c r="P59" s="550" t="str">
        <f>IF(ISNUMBER(Data!P59),Data!P59,"")</f>
        <v/>
      </c>
      <c r="Q59" s="551" t="str">
        <f>IF(ISTEXT($A59),PickLists!$S$2,PickLists!$S$9)</f>
        <v>M1</v>
      </c>
      <c r="R59" s="547" t="str">
        <f>IF(ISNUMBER(Data!R59),Data!R59,"")</f>
        <v/>
      </c>
      <c r="S59" s="551" t="str">
        <f>IF(ISTEXT($A59),PickLists!$S$2,PickLists!$S$9)</f>
        <v>M1</v>
      </c>
      <c r="T59" s="552" t="str">
        <f>IF(ISNUMBER(Data!T59),Data!T59,"")</f>
        <v/>
      </c>
      <c r="U59" s="551" t="str">
        <f>IF(ISNUMBER($T59),IF($T59&gt;$T$56,PickLists!$S$2,PickLists!$S$3),PickLists!$S$9)</f>
        <v>M1</v>
      </c>
      <c r="V59" s="553" t="str">
        <f>IF(ISNUMBER(Data!V59),Data!V59,"")</f>
        <v/>
      </c>
      <c r="W59" s="551" t="str">
        <f>IF(ISNUMBER($V59),IF($V59&gt;$V$56,PickLists!$S$2,PickLists!$S$3),PickLists!$S$9)</f>
        <v>M1</v>
      </c>
      <c r="X59" s="552" t="str">
        <f>IF(ISNUMBER(Data!X59),Data!X59,"")</f>
        <v/>
      </c>
      <c r="Y59" s="551" t="str">
        <f>IF(ISNUMBER($X59),IF($X59&gt;$X$56,PickLists!$S$2,PickLists!$S$3),PickLists!$S$9)</f>
        <v>M1</v>
      </c>
      <c r="Z59" s="553" t="str">
        <f>IF(ISNUMBER(Data!Z59),Data!Z59,"")</f>
        <v/>
      </c>
      <c r="AA59" s="551" t="str">
        <f>IF(ISNUMBER($Z59),IF($Z59&gt;$Z$56,PickLists!$S$2,PickLists!$S$3),PickLists!$S$9)</f>
        <v>M1</v>
      </c>
      <c r="AB59" s="552" t="str">
        <f>IF(ISNUMBER(Data!AB59),Data!AB59,"")</f>
        <v/>
      </c>
      <c r="AC59" s="551" t="str">
        <f>IF(ISNUMBER($AB59),IF($AB59&gt;$AB$56,PickLists!$S$2,PickLists!$S$3),PickLists!$S$9)</f>
        <v>M1</v>
      </c>
      <c r="AD59" s="553" t="str">
        <f>IF(ISNUMBER(Data!AD59),Data!AD59,"")</f>
        <v/>
      </c>
      <c r="AE59" s="551" t="str">
        <f>IF(ISNUMBER($AD59),IF($AD59&gt;$AD$56,PickLists!$S$2,PickLists!$S$3),PickLists!$S$9)</f>
        <v>M1</v>
      </c>
      <c r="AF59" s="552" t="str">
        <f>IF(ISNUMBER(Data!AF59),Data!AF59,"")</f>
        <v/>
      </c>
      <c r="AG59" s="551" t="str">
        <f>IF(ISNUMBER($AF59),IF($AF59&gt;$AF$56,PickLists!$S$2,PickLists!$S$3),PickLists!$S$9)</f>
        <v>M1</v>
      </c>
      <c r="AH59" s="553" t="str">
        <f>IF(ISNUMBER(Data!AH59),Data!AH59,"")</f>
        <v/>
      </c>
      <c r="AI59" s="551" t="str">
        <f>IF(ISNUMBER($AH59),IF($AH59&gt;$AH$56,PickLists!$S$2,PickLists!$S$3),PickLists!$S$9)</f>
        <v>M1</v>
      </c>
      <c r="AJ59" s="554" t="str">
        <f>IF(ISTEXT(Data!AJ59),Data!AJ59,"")</f>
        <v/>
      </c>
      <c r="AK59" s="555"/>
      <c r="AL59" s="555"/>
      <c r="AM59" s="555"/>
      <c r="AN59" s="555"/>
      <c r="AO59" s="556"/>
      <c r="AP59" s="557" t="str">
        <f t="shared" si="0"/>
        <v/>
      </c>
      <c r="AQ59" s="558" t="str">
        <f t="shared" si="1"/>
        <v/>
      </c>
      <c r="AR59" s="559" t="str">
        <f t="shared" si="2"/>
        <v/>
      </c>
      <c r="AS59" s="560" t="str">
        <f t="shared" si="3"/>
        <v/>
      </c>
      <c r="AT59" s="561" t="str">
        <f t="shared" si="4"/>
        <v/>
      </c>
      <c r="AU59" s="562" t="str">
        <f t="shared" si="5"/>
        <v/>
      </c>
      <c r="AV59" s="563" t="str">
        <f t="shared" si="6"/>
        <v/>
      </c>
      <c r="AW59" s="564" t="str">
        <f t="shared" si="7"/>
        <v/>
      </c>
      <c r="AX59" s="565" t="str">
        <f t="shared" si="8"/>
        <v/>
      </c>
      <c r="AY59" s="566" t="str">
        <f t="shared" si="9"/>
        <v/>
      </c>
      <c r="AZ59" s="567">
        <v>362.61</v>
      </c>
      <c r="BA59" s="568">
        <v>5.5229999999999997</v>
      </c>
      <c r="BB59" s="569" t="str">
        <f t="shared" si="10"/>
        <v/>
      </c>
      <c r="BC59" s="570" t="str">
        <f t="shared" si="11"/>
        <v/>
      </c>
      <c r="BD59" s="571" t="str">
        <f t="shared" si="12"/>
        <v/>
      </c>
      <c r="BE59" s="572" t="str">
        <f t="shared" si="13"/>
        <v/>
      </c>
      <c r="BF59" s="560" t="str">
        <f t="shared" si="14"/>
        <v/>
      </c>
      <c r="BG59" s="561" t="str">
        <f t="shared" si="15"/>
        <v/>
      </c>
      <c r="BH59" s="562" t="str">
        <f t="shared" si="16"/>
        <v/>
      </c>
      <c r="BI59" s="563" t="str">
        <f t="shared" si="17"/>
        <v/>
      </c>
      <c r="BJ59" s="564" t="str">
        <f t="shared" si="18"/>
        <v/>
      </c>
      <c r="BK59" s="565" t="str">
        <f t="shared" si="19"/>
        <v/>
      </c>
      <c r="BL59" s="566" t="str">
        <f t="shared" si="20"/>
        <v/>
      </c>
      <c r="BM59" s="546" t="str">
        <f t="shared" si="21"/>
        <v>M1</v>
      </c>
      <c r="BN59" s="573" t="str">
        <f t="shared" si="31"/>
        <v/>
      </c>
      <c r="BO59" s="573" t="str">
        <f t="shared" si="32"/>
        <v/>
      </c>
      <c r="BP59" s="574" t="str">
        <f t="shared" si="22"/>
        <v/>
      </c>
      <c r="BQ59" s="575" t="str">
        <f t="shared" si="23"/>
        <v/>
      </c>
      <c r="BR59" s="546" t="str">
        <f t="shared" si="33"/>
        <v>M1</v>
      </c>
      <c r="BS59" s="575" t="str">
        <f t="shared" si="24"/>
        <v/>
      </c>
      <c r="BT59" s="575" t="str">
        <f t="shared" si="25"/>
        <v/>
      </c>
      <c r="BU59" s="575" t="str">
        <f t="shared" si="26"/>
        <v/>
      </c>
      <c r="BV59" s="573" t="str">
        <f t="shared" si="27"/>
        <v/>
      </c>
      <c r="BW59" s="575" t="str">
        <f t="shared" si="28"/>
        <v/>
      </c>
      <c r="BX59" s="546" t="str">
        <f t="shared" si="34"/>
        <v>M1</v>
      </c>
    </row>
    <row r="60" spans="1:76" s="457" customFormat="1" x14ac:dyDescent="0.2">
      <c r="A60" s="324"/>
      <c r="B60" s="360">
        <v>35068</v>
      </c>
      <c r="C60" s="361">
        <v>0.27083333333333298</v>
      </c>
      <c r="D60" s="360">
        <f t="shared" si="29"/>
        <v>35069</v>
      </c>
      <c r="E60" s="361">
        <v>0.27083333333333298</v>
      </c>
      <c r="F60" s="455" t="s">
        <v>2179</v>
      </c>
      <c r="G60" s="74" t="s">
        <v>440</v>
      </c>
      <c r="H60" s="53"/>
      <c r="I60" s="37"/>
      <c r="J60" s="52"/>
      <c r="K60" s="545" t="str">
        <f>IF(ISNUMBER(Data!K60),Data!K60,"")</f>
        <v/>
      </c>
      <c r="L60" s="546" t="str">
        <f>IF(ISNUMBER(K60),PickLists!$S$2,PickLists!$S$9)</f>
        <v>M1</v>
      </c>
      <c r="M60" s="547" t="str">
        <f>IF(ISNUMBER(Data!M60),Data!M60,"")</f>
        <v/>
      </c>
      <c r="N60" s="548" t="str">
        <f t="shared" si="30"/>
        <v/>
      </c>
      <c r="O60" s="549" t="str">
        <f>IF(ISTEXT($A60),PickLists!$S$2,PickLists!$S$9)</f>
        <v>M1</v>
      </c>
      <c r="P60" s="550" t="str">
        <f>IF(ISNUMBER(Data!P60),Data!P60,"")</f>
        <v/>
      </c>
      <c r="Q60" s="551" t="str">
        <f>IF(ISTEXT($A60),PickLists!$S$2,PickLists!$S$9)</f>
        <v>M1</v>
      </c>
      <c r="R60" s="547" t="str">
        <f>IF(ISNUMBER(Data!R60),Data!R60,"")</f>
        <v/>
      </c>
      <c r="S60" s="551" t="str">
        <f>IF(ISTEXT($A60),PickLists!$S$2,PickLists!$S$9)</f>
        <v>M1</v>
      </c>
      <c r="T60" s="552" t="str">
        <f>IF(ISNUMBER(Data!T60),Data!T60,"")</f>
        <v/>
      </c>
      <c r="U60" s="551" t="str">
        <f>IF(ISNUMBER($T60),IF($T60&gt;$T$56,PickLists!$S$2,PickLists!$S$3),PickLists!$S$9)</f>
        <v>M1</v>
      </c>
      <c r="V60" s="553" t="str">
        <f>IF(ISNUMBER(Data!V60),Data!V60,"")</f>
        <v/>
      </c>
      <c r="W60" s="551" t="str">
        <f>IF(ISNUMBER($V60),IF($V60&gt;$V$56,PickLists!$S$2,PickLists!$S$3),PickLists!$S$9)</f>
        <v>M1</v>
      </c>
      <c r="X60" s="552" t="str">
        <f>IF(ISNUMBER(Data!X60),Data!X60,"")</f>
        <v/>
      </c>
      <c r="Y60" s="551" t="str">
        <f>IF(ISNUMBER($X60),IF($X60&gt;$X$56,PickLists!$S$2,PickLists!$S$3),PickLists!$S$9)</f>
        <v>M1</v>
      </c>
      <c r="Z60" s="553" t="str">
        <f>IF(ISNUMBER(Data!Z60),Data!Z60,"")</f>
        <v/>
      </c>
      <c r="AA60" s="551" t="str">
        <f>IF(ISNUMBER($Z60),IF($Z60&gt;$Z$56,PickLists!$S$2,PickLists!$S$3),PickLists!$S$9)</f>
        <v>M1</v>
      </c>
      <c r="AB60" s="552" t="str">
        <f>IF(ISNUMBER(Data!AB60),Data!AB60,"")</f>
        <v/>
      </c>
      <c r="AC60" s="551" t="str">
        <f>IF(ISNUMBER($AB60),IF($AB60&gt;$AB$56,PickLists!$S$2,PickLists!$S$3),PickLists!$S$9)</f>
        <v>M1</v>
      </c>
      <c r="AD60" s="553" t="str">
        <f>IF(ISNUMBER(Data!AD60),Data!AD60,"")</f>
        <v/>
      </c>
      <c r="AE60" s="551" t="str">
        <f>IF(ISNUMBER($AD60),IF($AD60&gt;$AD$56,PickLists!$S$2,PickLists!$S$3),PickLists!$S$9)</f>
        <v>M1</v>
      </c>
      <c r="AF60" s="552" t="str">
        <f>IF(ISNUMBER(Data!AF60),Data!AF60,"")</f>
        <v/>
      </c>
      <c r="AG60" s="551" t="str">
        <f>IF(ISNUMBER($AF60),IF($AF60&gt;$AF$56,PickLists!$S$2,PickLists!$S$3),PickLists!$S$9)</f>
        <v>M1</v>
      </c>
      <c r="AH60" s="553" t="str">
        <f>IF(ISNUMBER(Data!AH60),Data!AH60,"")</f>
        <v/>
      </c>
      <c r="AI60" s="551" t="str">
        <f>IF(ISNUMBER($AH60),IF($AH60&gt;$AH$56,PickLists!$S$2,PickLists!$S$3),PickLists!$S$9)</f>
        <v>M1</v>
      </c>
      <c r="AJ60" s="554" t="str">
        <f>IF(ISTEXT(Data!AJ60),Data!AJ60,"")</f>
        <v/>
      </c>
      <c r="AK60" s="555"/>
      <c r="AL60" s="555"/>
      <c r="AM60" s="555"/>
      <c r="AN60" s="555"/>
      <c r="AO60" s="556"/>
      <c r="AP60" s="557" t="str">
        <f t="shared" si="0"/>
        <v/>
      </c>
      <c r="AQ60" s="558" t="str">
        <f t="shared" si="1"/>
        <v/>
      </c>
      <c r="AR60" s="559" t="str">
        <f t="shared" si="2"/>
        <v/>
      </c>
      <c r="AS60" s="560" t="str">
        <f t="shared" si="3"/>
        <v/>
      </c>
      <c r="AT60" s="561" t="str">
        <f t="shared" si="4"/>
        <v/>
      </c>
      <c r="AU60" s="562" t="str">
        <f t="shared" si="5"/>
        <v/>
      </c>
      <c r="AV60" s="563" t="str">
        <f t="shared" si="6"/>
        <v/>
      </c>
      <c r="AW60" s="564" t="str">
        <f t="shared" si="7"/>
        <v/>
      </c>
      <c r="AX60" s="565" t="str">
        <f t="shared" si="8"/>
        <v/>
      </c>
      <c r="AY60" s="566" t="str">
        <f t="shared" si="9"/>
        <v/>
      </c>
      <c r="AZ60" s="567">
        <v>362.61</v>
      </c>
      <c r="BA60" s="568">
        <v>5.5229999999999997</v>
      </c>
      <c r="BB60" s="569" t="str">
        <f t="shared" si="10"/>
        <v/>
      </c>
      <c r="BC60" s="570" t="str">
        <f t="shared" si="11"/>
        <v/>
      </c>
      <c r="BD60" s="571" t="str">
        <f t="shared" si="12"/>
        <v/>
      </c>
      <c r="BE60" s="572" t="str">
        <f t="shared" si="13"/>
        <v/>
      </c>
      <c r="BF60" s="560" t="str">
        <f t="shared" si="14"/>
        <v/>
      </c>
      <c r="BG60" s="561" t="str">
        <f t="shared" si="15"/>
        <v/>
      </c>
      <c r="BH60" s="562" t="str">
        <f t="shared" si="16"/>
        <v/>
      </c>
      <c r="BI60" s="563" t="str">
        <f t="shared" si="17"/>
        <v/>
      </c>
      <c r="BJ60" s="564" t="str">
        <f t="shared" si="18"/>
        <v/>
      </c>
      <c r="BK60" s="565" t="str">
        <f t="shared" si="19"/>
        <v/>
      </c>
      <c r="BL60" s="566" t="str">
        <f t="shared" si="20"/>
        <v/>
      </c>
      <c r="BM60" s="546" t="str">
        <f t="shared" si="21"/>
        <v>M1</v>
      </c>
      <c r="BN60" s="573" t="str">
        <f t="shared" si="31"/>
        <v/>
      </c>
      <c r="BO60" s="573" t="str">
        <f t="shared" si="32"/>
        <v/>
      </c>
      <c r="BP60" s="574" t="str">
        <f t="shared" si="22"/>
        <v/>
      </c>
      <c r="BQ60" s="575" t="str">
        <f t="shared" si="23"/>
        <v/>
      </c>
      <c r="BR60" s="546" t="str">
        <f t="shared" si="33"/>
        <v>M1</v>
      </c>
      <c r="BS60" s="575" t="str">
        <f t="shared" si="24"/>
        <v/>
      </c>
      <c r="BT60" s="575" t="str">
        <f t="shared" si="25"/>
        <v/>
      </c>
      <c r="BU60" s="575" t="str">
        <f t="shared" si="26"/>
        <v/>
      </c>
      <c r="BV60" s="573" t="str">
        <f t="shared" si="27"/>
        <v/>
      </c>
      <c r="BW60" s="575" t="str">
        <f t="shared" si="28"/>
        <v/>
      </c>
      <c r="BX60" s="546" t="str">
        <f t="shared" si="34"/>
        <v>M1</v>
      </c>
    </row>
    <row r="61" spans="1:76" s="457" customFormat="1" x14ac:dyDescent="0.2">
      <c r="A61" s="324"/>
      <c r="B61" s="360">
        <v>35069</v>
      </c>
      <c r="C61" s="361">
        <v>0.27083333333333298</v>
      </c>
      <c r="D61" s="360">
        <f t="shared" si="29"/>
        <v>35070</v>
      </c>
      <c r="E61" s="361">
        <v>0.27083333333333298</v>
      </c>
      <c r="F61" s="455" t="s">
        <v>2179</v>
      </c>
      <c r="G61" s="74" t="s">
        <v>440</v>
      </c>
      <c r="H61" s="53"/>
      <c r="I61" s="37"/>
      <c r="J61" s="52"/>
      <c r="K61" s="545" t="str">
        <f>IF(ISNUMBER(Data!K61),Data!K61,"")</f>
        <v/>
      </c>
      <c r="L61" s="546" t="str">
        <f>IF(ISNUMBER(K61),PickLists!$S$2,PickLists!$S$9)</f>
        <v>M1</v>
      </c>
      <c r="M61" s="547" t="str">
        <f>IF(ISNUMBER(Data!M61),Data!M61,"")</f>
        <v/>
      </c>
      <c r="N61" s="548" t="str">
        <f t="shared" si="30"/>
        <v/>
      </c>
      <c r="O61" s="549" t="str">
        <f>IF(ISTEXT($A61),PickLists!$S$2,PickLists!$S$9)</f>
        <v>M1</v>
      </c>
      <c r="P61" s="550" t="str">
        <f>IF(ISNUMBER(Data!P61),Data!P61,"")</f>
        <v/>
      </c>
      <c r="Q61" s="551" t="str">
        <f>IF(ISTEXT($A61),PickLists!$S$2,PickLists!$S$9)</f>
        <v>M1</v>
      </c>
      <c r="R61" s="547" t="str">
        <f>IF(ISNUMBER(Data!R61),Data!R61,"")</f>
        <v/>
      </c>
      <c r="S61" s="551" t="str">
        <f>IF(ISTEXT($A61),PickLists!$S$2,PickLists!$S$9)</f>
        <v>M1</v>
      </c>
      <c r="T61" s="552" t="str">
        <f>IF(ISNUMBER(Data!T61),Data!T61,"")</f>
        <v/>
      </c>
      <c r="U61" s="551" t="str">
        <f>IF(ISNUMBER($T61),IF($T61&gt;$T$56,PickLists!$S$2,PickLists!$S$3),PickLists!$S$9)</f>
        <v>M1</v>
      </c>
      <c r="V61" s="553" t="str">
        <f>IF(ISNUMBER(Data!V61),Data!V61,"")</f>
        <v/>
      </c>
      <c r="W61" s="551" t="str">
        <f>IF(ISNUMBER($V61),IF($V61&gt;$V$56,PickLists!$S$2,PickLists!$S$3),PickLists!$S$9)</f>
        <v>M1</v>
      </c>
      <c r="X61" s="552" t="str">
        <f>IF(ISNUMBER(Data!X61),Data!X61,"")</f>
        <v/>
      </c>
      <c r="Y61" s="551" t="str">
        <f>IF(ISNUMBER($X61),IF($X61&gt;$X$56,PickLists!$S$2,PickLists!$S$3),PickLists!$S$9)</f>
        <v>M1</v>
      </c>
      <c r="Z61" s="553" t="str">
        <f>IF(ISNUMBER(Data!Z61),Data!Z61,"")</f>
        <v/>
      </c>
      <c r="AA61" s="551" t="str">
        <f>IF(ISNUMBER($Z61),IF($Z61&gt;$Z$56,PickLists!$S$2,PickLists!$S$3),PickLists!$S$9)</f>
        <v>M1</v>
      </c>
      <c r="AB61" s="552" t="str">
        <f>IF(ISNUMBER(Data!AB61),Data!AB61,"")</f>
        <v/>
      </c>
      <c r="AC61" s="551" t="str">
        <f>IF(ISNUMBER($AB61),IF($AB61&gt;$AB$56,PickLists!$S$2,PickLists!$S$3),PickLists!$S$9)</f>
        <v>M1</v>
      </c>
      <c r="AD61" s="553" t="str">
        <f>IF(ISNUMBER(Data!AD61),Data!AD61,"")</f>
        <v/>
      </c>
      <c r="AE61" s="551" t="str">
        <f>IF(ISNUMBER($AD61),IF($AD61&gt;$AD$56,PickLists!$S$2,PickLists!$S$3),PickLists!$S$9)</f>
        <v>M1</v>
      </c>
      <c r="AF61" s="552" t="str">
        <f>IF(ISNUMBER(Data!AF61),Data!AF61,"")</f>
        <v/>
      </c>
      <c r="AG61" s="551" t="str">
        <f>IF(ISNUMBER($AF61),IF($AF61&gt;$AF$56,PickLists!$S$2,PickLists!$S$3),PickLists!$S$9)</f>
        <v>M1</v>
      </c>
      <c r="AH61" s="553" t="str">
        <f>IF(ISNUMBER(Data!AH61),Data!AH61,"")</f>
        <v/>
      </c>
      <c r="AI61" s="551" t="str">
        <f>IF(ISNUMBER($AH61),IF($AH61&gt;$AH$56,PickLists!$S$2,PickLists!$S$3),PickLists!$S$9)</f>
        <v>M1</v>
      </c>
      <c r="AJ61" s="554" t="str">
        <f>IF(ISTEXT(Data!AJ61),Data!AJ61,"")</f>
        <v/>
      </c>
      <c r="AK61" s="555"/>
      <c r="AL61" s="555"/>
      <c r="AM61" s="555"/>
      <c r="AN61" s="555"/>
      <c r="AO61" s="556"/>
      <c r="AP61" s="557" t="str">
        <f t="shared" si="0"/>
        <v/>
      </c>
      <c r="AQ61" s="558" t="str">
        <f t="shared" si="1"/>
        <v/>
      </c>
      <c r="AR61" s="559" t="str">
        <f t="shared" si="2"/>
        <v/>
      </c>
      <c r="AS61" s="560" t="str">
        <f t="shared" si="3"/>
        <v/>
      </c>
      <c r="AT61" s="561" t="str">
        <f t="shared" si="4"/>
        <v/>
      </c>
      <c r="AU61" s="562" t="str">
        <f t="shared" si="5"/>
        <v/>
      </c>
      <c r="AV61" s="563" t="str">
        <f t="shared" si="6"/>
        <v/>
      </c>
      <c r="AW61" s="564" t="str">
        <f t="shared" si="7"/>
        <v/>
      </c>
      <c r="AX61" s="565" t="str">
        <f t="shared" si="8"/>
        <v/>
      </c>
      <c r="AY61" s="566" t="str">
        <f t="shared" si="9"/>
        <v/>
      </c>
      <c r="AZ61" s="567">
        <v>362.61</v>
      </c>
      <c r="BA61" s="568">
        <v>5.5229999999999997</v>
      </c>
      <c r="BB61" s="569" t="str">
        <f t="shared" si="10"/>
        <v/>
      </c>
      <c r="BC61" s="570" t="str">
        <f t="shared" si="11"/>
        <v/>
      </c>
      <c r="BD61" s="571" t="str">
        <f t="shared" si="12"/>
        <v/>
      </c>
      <c r="BE61" s="572" t="str">
        <f t="shared" si="13"/>
        <v/>
      </c>
      <c r="BF61" s="560" t="str">
        <f t="shared" si="14"/>
        <v/>
      </c>
      <c r="BG61" s="561" t="str">
        <f t="shared" si="15"/>
        <v/>
      </c>
      <c r="BH61" s="562" t="str">
        <f t="shared" si="16"/>
        <v/>
      </c>
      <c r="BI61" s="563" t="str">
        <f t="shared" si="17"/>
        <v/>
      </c>
      <c r="BJ61" s="564" t="str">
        <f t="shared" si="18"/>
        <v/>
      </c>
      <c r="BK61" s="565" t="str">
        <f t="shared" si="19"/>
        <v/>
      </c>
      <c r="BL61" s="566" t="str">
        <f t="shared" si="20"/>
        <v/>
      </c>
      <c r="BM61" s="546" t="str">
        <f t="shared" si="21"/>
        <v>M1</v>
      </c>
      <c r="BN61" s="573" t="str">
        <f t="shared" si="31"/>
        <v/>
      </c>
      <c r="BO61" s="573" t="str">
        <f t="shared" si="32"/>
        <v/>
      </c>
      <c r="BP61" s="574" t="str">
        <f t="shared" si="22"/>
        <v/>
      </c>
      <c r="BQ61" s="575" t="str">
        <f t="shared" si="23"/>
        <v/>
      </c>
      <c r="BR61" s="546" t="str">
        <f t="shared" si="33"/>
        <v>M1</v>
      </c>
      <c r="BS61" s="575" t="str">
        <f t="shared" si="24"/>
        <v/>
      </c>
      <c r="BT61" s="575" t="str">
        <f t="shared" si="25"/>
        <v/>
      </c>
      <c r="BU61" s="575" t="str">
        <f t="shared" si="26"/>
        <v/>
      </c>
      <c r="BV61" s="573" t="str">
        <f t="shared" si="27"/>
        <v/>
      </c>
      <c r="BW61" s="575" t="str">
        <f t="shared" si="28"/>
        <v/>
      </c>
      <c r="BX61" s="546" t="str">
        <f t="shared" si="34"/>
        <v>M1</v>
      </c>
    </row>
    <row r="62" spans="1:76" s="457" customFormat="1" x14ac:dyDescent="0.2">
      <c r="A62" s="324"/>
      <c r="B62" s="360">
        <v>35070</v>
      </c>
      <c r="C62" s="361">
        <v>0.27083333333333298</v>
      </c>
      <c r="D62" s="360">
        <f t="shared" si="29"/>
        <v>35071</v>
      </c>
      <c r="E62" s="361">
        <v>0.27083333333333298</v>
      </c>
      <c r="F62" s="455" t="s">
        <v>2179</v>
      </c>
      <c r="G62" s="74" t="s">
        <v>440</v>
      </c>
      <c r="H62" s="53"/>
      <c r="I62" s="37"/>
      <c r="J62" s="52"/>
      <c r="K62" s="545" t="str">
        <f>IF(ISNUMBER(Data!K62),Data!K62,"")</f>
        <v/>
      </c>
      <c r="L62" s="546" t="str">
        <f>IF(ISNUMBER(K62),PickLists!$S$2,PickLists!$S$9)</f>
        <v>M1</v>
      </c>
      <c r="M62" s="547" t="str">
        <f>IF(ISNUMBER(Data!M62),Data!M62,"")</f>
        <v/>
      </c>
      <c r="N62" s="548" t="str">
        <f t="shared" si="30"/>
        <v/>
      </c>
      <c r="O62" s="549" t="str">
        <f>IF(ISTEXT($A62),PickLists!$S$2,PickLists!$S$9)</f>
        <v>M1</v>
      </c>
      <c r="P62" s="550" t="str">
        <f>IF(ISNUMBER(Data!P62),Data!P62,"")</f>
        <v/>
      </c>
      <c r="Q62" s="551" t="str">
        <f>IF(ISTEXT($A62),PickLists!$S$2,PickLists!$S$9)</f>
        <v>M1</v>
      </c>
      <c r="R62" s="547" t="str">
        <f>IF(ISNUMBER(Data!R62),Data!R62,"")</f>
        <v/>
      </c>
      <c r="S62" s="551" t="str">
        <f>IF(ISTEXT($A62),PickLists!$S$2,PickLists!$S$9)</f>
        <v>M1</v>
      </c>
      <c r="T62" s="552" t="str">
        <f>IF(ISNUMBER(Data!T62),Data!T62,"")</f>
        <v/>
      </c>
      <c r="U62" s="551" t="str">
        <f>IF(ISNUMBER($T62),IF($T62&gt;$T$56,PickLists!$S$2,PickLists!$S$3),PickLists!$S$9)</f>
        <v>M1</v>
      </c>
      <c r="V62" s="553" t="str">
        <f>IF(ISNUMBER(Data!V62),Data!V62,"")</f>
        <v/>
      </c>
      <c r="W62" s="551" t="str">
        <f>IF(ISNUMBER($V62),IF($V62&gt;$V$56,PickLists!$S$2,PickLists!$S$3),PickLists!$S$9)</f>
        <v>M1</v>
      </c>
      <c r="X62" s="552" t="str">
        <f>IF(ISNUMBER(Data!X62),Data!X62,"")</f>
        <v/>
      </c>
      <c r="Y62" s="551" t="str">
        <f>IF(ISNUMBER($X62),IF($X62&gt;$X$56,PickLists!$S$2,PickLists!$S$3),PickLists!$S$9)</f>
        <v>M1</v>
      </c>
      <c r="Z62" s="553" t="str">
        <f>IF(ISNUMBER(Data!Z62),Data!Z62,"")</f>
        <v/>
      </c>
      <c r="AA62" s="551" t="str">
        <f>IF(ISNUMBER($Z62),IF($Z62&gt;$Z$56,PickLists!$S$2,PickLists!$S$3),PickLists!$S$9)</f>
        <v>M1</v>
      </c>
      <c r="AB62" s="552" t="str">
        <f>IF(ISNUMBER(Data!AB62),Data!AB62,"")</f>
        <v/>
      </c>
      <c r="AC62" s="551" t="str">
        <f>IF(ISNUMBER($AB62),IF($AB62&gt;$AB$56,PickLists!$S$2,PickLists!$S$3),PickLists!$S$9)</f>
        <v>M1</v>
      </c>
      <c r="AD62" s="553" t="str">
        <f>IF(ISNUMBER(Data!AD62),Data!AD62,"")</f>
        <v/>
      </c>
      <c r="AE62" s="551" t="str">
        <f>IF(ISNUMBER($AD62),IF($AD62&gt;$AD$56,PickLists!$S$2,PickLists!$S$3),PickLists!$S$9)</f>
        <v>M1</v>
      </c>
      <c r="AF62" s="552" t="str">
        <f>IF(ISNUMBER(Data!AF62),Data!AF62,"")</f>
        <v/>
      </c>
      <c r="AG62" s="551" t="str">
        <f>IF(ISNUMBER($AF62),IF($AF62&gt;$AF$56,PickLists!$S$2,PickLists!$S$3),PickLists!$S$9)</f>
        <v>M1</v>
      </c>
      <c r="AH62" s="553" t="str">
        <f>IF(ISNUMBER(Data!AH62),Data!AH62,"")</f>
        <v/>
      </c>
      <c r="AI62" s="551" t="str">
        <f>IF(ISNUMBER($AH62),IF($AH62&gt;$AH$56,PickLists!$S$2,PickLists!$S$3),PickLists!$S$9)</f>
        <v>M1</v>
      </c>
      <c r="AJ62" s="554" t="str">
        <f>IF(ISTEXT(Data!AJ62),Data!AJ62,"")</f>
        <v/>
      </c>
      <c r="AK62" s="555"/>
      <c r="AL62" s="555"/>
      <c r="AM62" s="555"/>
      <c r="AN62" s="555"/>
      <c r="AO62" s="556"/>
      <c r="AP62" s="557" t="str">
        <f t="shared" si="0"/>
        <v/>
      </c>
      <c r="AQ62" s="558" t="str">
        <f t="shared" si="1"/>
        <v/>
      </c>
      <c r="AR62" s="559" t="str">
        <f t="shared" si="2"/>
        <v/>
      </c>
      <c r="AS62" s="560" t="str">
        <f t="shared" si="3"/>
        <v/>
      </c>
      <c r="AT62" s="561" t="str">
        <f t="shared" si="4"/>
        <v/>
      </c>
      <c r="AU62" s="562" t="str">
        <f t="shared" si="5"/>
        <v/>
      </c>
      <c r="AV62" s="563" t="str">
        <f t="shared" si="6"/>
        <v/>
      </c>
      <c r="AW62" s="564" t="str">
        <f t="shared" si="7"/>
        <v/>
      </c>
      <c r="AX62" s="565" t="str">
        <f t="shared" si="8"/>
        <v/>
      </c>
      <c r="AY62" s="566" t="str">
        <f t="shared" si="9"/>
        <v/>
      </c>
      <c r="AZ62" s="567">
        <v>362.61</v>
      </c>
      <c r="BA62" s="568">
        <v>5.5229999999999997</v>
      </c>
      <c r="BB62" s="569" t="str">
        <f t="shared" si="10"/>
        <v/>
      </c>
      <c r="BC62" s="570" t="str">
        <f t="shared" si="11"/>
        <v/>
      </c>
      <c r="BD62" s="571" t="str">
        <f t="shared" si="12"/>
        <v/>
      </c>
      <c r="BE62" s="572" t="str">
        <f t="shared" si="13"/>
        <v/>
      </c>
      <c r="BF62" s="560" t="str">
        <f t="shared" si="14"/>
        <v/>
      </c>
      <c r="BG62" s="561" t="str">
        <f t="shared" si="15"/>
        <v/>
      </c>
      <c r="BH62" s="562" t="str">
        <f t="shared" si="16"/>
        <v/>
      </c>
      <c r="BI62" s="563" t="str">
        <f t="shared" si="17"/>
        <v/>
      </c>
      <c r="BJ62" s="564" t="str">
        <f t="shared" si="18"/>
        <v/>
      </c>
      <c r="BK62" s="565" t="str">
        <f t="shared" si="19"/>
        <v/>
      </c>
      <c r="BL62" s="566" t="str">
        <f t="shared" si="20"/>
        <v/>
      </c>
      <c r="BM62" s="546" t="str">
        <f t="shared" si="21"/>
        <v>M1</v>
      </c>
      <c r="BN62" s="573" t="str">
        <f t="shared" si="31"/>
        <v/>
      </c>
      <c r="BO62" s="573" t="str">
        <f t="shared" si="32"/>
        <v/>
      </c>
      <c r="BP62" s="574" t="str">
        <f t="shared" si="22"/>
        <v/>
      </c>
      <c r="BQ62" s="575" t="str">
        <f t="shared" si="23"/>
        <v/>
      </c>
      <c r="BR62" s="546" t="str">
        <f t="shared" si="33"/>
        <v>M1</v>
      </c>
      <c r="BS62" s="575" t="str">
        <f t="shared" si="24"/>
        <v/>
      </c>
      <c r="BT62" s="575" t="str">
        <f t="shared" si="25"/>
        <v/>
      </c>
      <c r="BU62" s="575" t="str">
        <f t="shared" si="26"/>
        <v/>
      </c>
      <c r="BV62" s="573" t="str">
        <f t="shared" si="27"/>
        <v/>
      </c>
      <c r="BW62" s="575" t="str">
        <f t="shared" si="28"/>
        <v/>
      </c>
      <c r="BX62" s="546" t="str">
        <f t="shared" si="34"/>
        <v>M1</v>
      </c>
    </row>
    <row r="63" spans="1:76" s="457" customFormat="1" x14ac:dyDescent="0.2">
      <c r="A63" s="324" t="s">
        <v>1339</v>
      </c>
      <c r="B63" s="360">
        <v>35071</v>
      </c>
      <c r="C63" s="361">
        <v>0.27083333333333298</v>
      </c>
      <c r="D63" s="360">
        <f t="shared" si="29"/>
        <v>35072</v>
      </c>
      <c r="E63" s="361">
        <v>0.27083333333333298</v>
      </c>
      <c r="F63" s="455" t="s">
        <v>2179</v>
      </c>
      <c r="G63" s="74" t="s">
        <v>507</v>
      </c>
      <c r="H63" s="53" t="s">
        <v>508</v>
      </c>
      <c r="I63" s="37"/>
      <c r="J63" s="52"/>
      <c r="K63" s="545">
        <f>IF(ISNUMBER(Data!K63),Data!K63,"")</f>
        <v>5.6</v>
      </c>
      <c r="L63" s="546" t="str">
        <f>IF(ISNUMBER(K63),PickLists!$S$2,PickLists!$S$9)</f>
        <v>V0</v>
      </c>
      <c r="M63" s="547">
        <f>IF(ISNUMBER(Data!M63),Data!M63,"")</f>
        <v>192.4</v>
      </c>
      <c r="N63" s="548">
        <f t="shared" si="30"/>
        <v>4.4252000000000002</v>
      </c>
      <c r="O63" s="549" t="str">
        <f>IF(ISTEXT($A63),PickLists!$S$2,PickLists!$S$9)</f>
        <v>V0</v>
      </c>
      <c r="P63" s="550">
        <f>IF(ISNUMBER(Data!P63),Data!P63,"")</f>
        <v>4.5199999999999996</v>
      </c>
      <c r="Q63" s="551" t="str">
        <f>IF(ISTEXT($A63),PickLists!$S$2,PickLists!$S$9)</f>
        <v>V0</v>
      </c>
      <c r="R63" s="547">
        <f>IF(ISNUMBER(Data!R63),Data!R63,"")</f>
        <v>18.100000000000001</v>
      </c>
      <c r="S63" s="551" t="str">
        <f>IF(ISTEXT($A63),PickLists!$S$2,PickLists!$S$9)</f>
        <v>V0</v>
      </c>
      <c r="T63" s="552">
        <f>IF(ISNUMBER(Data!T63),Data!T63,"")</f>
        <v>9.5000000000000001E-2</v>
      </c>
      <c r="U63" s="551" t="str">
        <f>IF(ISNUMBER($T63),IF($T63&gt;$T$56,PickLists!$S$2,PickLists!$S$3),PickLists!$S$9)</f>
        <v>V0</v>
      </c>
      <c r="V63" s="553">
        <f>IF(ISNUMBER(Data!V63),Data!V63,"")</f>
        <v>0.37476195951939362</v>
      </c>
      <c r="W63" s="551" t="str">
        <f>IF(ISNUMBER($V63),IF($V63&gt;$V$56,PickLists!$S$2,PickLists!$S$3),PickLists!$S$9)</f>
        <v>V0</v>
      </c>
      <c r="X63" s="552">
        <f>IF(ISNUMBER(Data!X63),Data!X63,"")</f>
        <v>0.44059544877266765</v>
      </c>
      <c r="Y63" s="551" t="str">
        <f>IF(ISNUMBER($X63),IF($X63&gt;$X$56,PickLists!$S$2,PickLists!$S$3),PickLists!$S$9)</f>
        <v>V0</v>
      </c>
      <c r="Z63" s="553">
        <f>IF(ISNUMBER(Data!Z63),Data!Z63,"")</f>
        <v>0.10100000000000001</v>
      </c>
      <c r="AA63" s="551" t="str">
        <f>IF(ISNUMBER($Z63),IF($Z63&gt;$Z$56,PickLists!$S$2,PickLists!$S$3),PickLists!$S$9)</f>
        <v>V0</v>
      </c>
      <c r="AB63" s="552">
        <f>IF(ISNUMBER(Data!AB63),Data!AB63,"")</f>
        <v>0.27564601696324625</v>
      </c>
      <c r="AC63" s="551" t="str">
        <f>IF(ISNUMBER($AB63),IF($AB63&gt;$AB$56,PickLists!$S$2,PickLists!$S$3),PickLists!$S$9)</f>
        <v>V0</v>
      </c>
      <c r="AD63" s="553">
        <f>IF(ISNUMBER(Data!AD63),Data!AD63,"")</f>
        <v>2.9000000000000001E-2</v>
      </c>
      <c r="AE63" s="551" t="str">
        <f>IF(ISNUMBER($AD63),IF($AD63&gt;$AD$56,PickLists!$S$2,PickLists!$S$3),PickLists!$S$9)</f>
        <v>V0</v>
      </c>
      <c r="AF63" s="552">
        <f>IF(ISNUMBER(Data!AF63),Data!AF63,"")</f>
        <v>2.7E-2</v>
      </c>
      <c r="AG63" s="551" t="str">
        <f>IF(ISNUMBER($AF63),IF($AF63&gt;$AF$56,PickLists!$S$2,PickLists!$S$3),PickLists!$S$9)</f>
        <v>V0</v>
      </c>
      <c r="AH63" s="553">
        <f>IF(ISNUMBER(Data!AH63),Data!AH63,"")</f>
        <v>0.11700000000000001</v>
      </c>
      <c r="AI63" s="551" t="str">
        <f>IF(ISNUMBER($AH63),IF($AH63&gt;$AH$56,PickLists!$S$2,PickLists!$S$3),PickLists!$S$9)</f>
        <v>V0</v>
      </c>
      <c r="AJ63" s="554" t="str">
        <f>IF(ISTEXT(Data!AJ63),Data!AJ63,"")</f>
        <v/>
      </c>
      <c r="AK63" s="555"/>
      <c r="AL63" s="555"/>
      <c r="AM63" s="555"/>
      <c r="AN63" s="555"/>
      <c r="AO63" s="556"/>
      <c r="AP63" s="557">
        <f t="shared" si="0"/>
        <v>3.0199517204020178E-2</v>
      </c>
      <c r="AQ63" s="558">
        <f t="shared" si="1"/>
        <v>0.13363890353123009</v>
      </c>
      <c r="AR63" s="559">
        <f t="shared" si="2"/>
        <v>0.42039400000000005</v>
      </c>
      <c r="AS63" s="560">
        <f t="shared" si="3"/>
        <v>1.6583966232652207</v>
      </c>
      <c r="AT63" s="561">
        <f t="shared" si="4"/>
        <v>1.9497229799088089</v>
      </c>
      <c r="AU63" s="562">
        <f t="shared" si="5"/>
        <v>0.44694520000000004</v>
      </c>
      <c r="AV63" s="563">
        <f t="shared" si="6"/>
        <v>1.2197887542657575</v>
      </c>
      <c r="AW63" s="564">
        <f t="shared" si="7"/>
        <v>0.12833080000000002</v>
      </c>
      <c r="AX63" s="565">
        <f t="shared" si="8"/>
        <v>0.1194804</v>
      </c>
      <c r="AY63" s="566">
        <f t="shared" si="9"/>
        <v>0.51774840000000011</v>
      </c>
      <c r="AZ63" s="567">
        <v>362.61</v>
      </c>
      <c r="BA63" s="568">
        <v>5.5229999999999997</v>
      </c>
      <c r="BB63" s="569">
        <f t="shared" si="10"/>
        <v>30.199517204020179</v>
      </c>
      <c r="BC63" s="570">
        <f t="shared" si="11"/>
        <v>0.1828837183948348</v>
      </c>
      <c r="BD63" s="571">
        <f t="shared" si="12"/>
        <v>3.3113112148259034E-4</v>
      </c>
      <c r="BE63" s="572">
        <f t="shared" si="13"/>
        <v>2.679679566738125</v>
      </c>
      <c r="BF63" s="560">
        <f t="shared" si="14"/>
        <v>26.755333727378712</v>
      </c>
      <c r="BG63" s="561">
        <f t="shared" si="15"/>
        <v>27.481393966796674</v>
      </c>
      <c r="BH63" s="562">
        <f t="shared" si="16"/>
        <v>4.393252659875249</v>
      </c>
      <c r="BI63" s="563">
        <f t="shared" si="17"/>
        <v>19.679161630845027</v>
      </c>
      <c r="BJ63" s="564">
        <f t="shared" si="18"/>
        <v>0.74172591948437272</v>
      </c>
      <c r="BK63" s="565">
        <f t="shared" si="19"/>
        <v>2.221765068915861</v>
      </c>
      <c r="BL63" s="566">
        <f t="shared" si="20"/>
        <v>5.8386147013324017</v>
      </c>
      <c r="BM63" s="546" t="str">
        <f t="shared" si="21"/>
        <v>V0</v>
      </c>
      <c r="BN63" s="573">
        <f t="shared" si="31"/>
        <v>18.100000000000001</v>
      </c>
      <c r="BO63" s="573">
        <f t="shared" si="32"/>
        <v>17.068290308925587</v>
      </c>
      <c r="BP63" s="574">
        <f t="shared" si="22"/>
        <v>-5.7000535418475957</v>
      </c>
      <c r="BQ63" s="575">
        <f t="shared" si="23"/>
        <v>30</v>
      </c>
      <c r="BR63" s="546" t="str">
        <f t="shared" si="33"/>
        <v>V0</v>
      </c>
      <c r="BS63" s="575">
        <f t="shared" si="24"/>
        <v>63.074037184473099</v>
      </c>
      <c r="BT63" s="575">
        <f t="shared" si="25"/>
        <v>57.099622110429827</v>
      </c>
      <c r="BU63" s="575">
        <f t="shared" si="26"/>
        <v>120.17365929490293</v>
      </c>
      <c r="BV63" s="573">
        <f t="shared" si="27"/>
        <v>4.9714846906527308</v>
      </c>
      <c r="BW63" s="575">
        <f t="shared" si="28"/>
        <v>15</v>
      </c>
      <c r="BX63" s="546" t="str">
        <f t="shared" si="34"/>
        <v>V0</v>
      </c>
    </row>
    <row r="64" spans="1:76" s="457" customFormat="1" x14ac:dyDescent="0.2">
      <c r="A64" s="324" t="s">
        <v>782</v>
      </c>
      <c r="B64" s="360">
        <v>35072</v>
      </c>
      <c r="C64" s="361">
        <v>0.27083333333333298</v>
      </c>
      <c r="D64" s="360">
        <f t="shared" si="29"/>
        <v>35073</v>
      </c>
      <c r="E64" s="361">
        <v>0.27083333333333298</v>
      </c>
      <c r="F64" s="455" t="s">
        <v>2179</v>
      </c>
      <c r="G64" s="74" t="s">
        <v>507</v>
      </c>
      <c r="H64" s="53" t="s">
        <v>508</v>
      </c>
      <c r="I64" s="37"/>
      <c r="J64" s="52"/>
      <c r="K64" s="545">
        <f>IF(ISNUMBER(Data!K64),Data!K64,"")</f>
        <v>2.7</v>
      </c>
      <c r="L64" s="546" t="str">
        <f>IF(ISNUMBER(K64),PickLists!$S$2,PickLists!$S$9)</f>
        <v>V0</v>
      </c>
      <c r="M64" s="547">
        <f>IF(ISNUMBER(Data!M64),Data!M64,"")</f>
        <v>87.4</v>
      </c>
      <c r="N64" s="548">
        <f t="shared" si="30"/>
        <v>2.0102000000000002</v>
      </c>
      <c r="O64" s="549" t="str">
        <f>IF(ISTEXT($A64),PickLists!$S$2,PickLists!$S$9)</f>
        <v>V0</v>
      </c>
      <c r="P64" s="550">
        <f>IF(ISNUMBER(Data!P64),Data!P64,"")</f>
        <v>4.97</v>
      </c>
      <c r="Q64" s="551" t="str">
        <f>IF(ISTEXT($A64),PickLists!$S$2,PickLists!$S$9)</f>
        <v>V0</v>
      </c>
      <c r="R64" s="547">
        <f>IF(ISNUMBER(Data!R64),Data!R64,"")</f>
        <v>8.8000000000000007</v>
      </c>
      <c r="S64" s="551" t="str">
        <f>IF(ISTEXT($A64),PickLists!$S$2,PickLists!$S$9)</f>
        <v>V0</v>
      </c>
      <c r="T64" s="552">
        <f>IF(ISNUMBER(Data!T64),Data!T64,"")</f>
        <v>0.46300000000000002</v>
      </c>
      <c r="U64" s="551" t="str">
        <f>IF(ISNUMBER($T64),IF($T64&gt;$T$56,PickLists!$S$2,PickLists!$S$3),PickLists!$S$9)</f>
        <v>V0</v>
      </c>
      <c r="V64" s="553">
        <f>IF(ISNUMBER(Data!V64),Data!V64,"")</f>
        <v>0.15519075719700023</v>
      </c>
      <c r="W64" s="551" t="str">
        <f>IF(ISNUMBER($V64),IF($V64&gt;$V$56,PickLists!$S$2,PickLists!$S$3),PickLists!$S$9)</f>
        <v>V0</v>
      </c>
      <c r="X64" s="552">
        <f>IF(ISNUMBER(Data!X64),Data!X64,"")</f>
        <v>0.14219216755845185</v>
      </c>
      <c r="Y64" s="551" t="str">
        <f>IF(ISNUMBER($X64),IF($X64&gt;$X$56,PickLists!$S$2,PickLists!$S$3),PickLists!$S$9)</f>
        <v>V0</v>
      </c>
      <c r="Z64" s="553">
        <f>IF(ISNUMBER(Data!Z64),Data!Z64,"")</f>
        <v>0.23599999999999999</v>
      </c>
      <c r="AA64" s="551" t="str">
        <f>IF(ISNUMBER($Z64),IF($Z64&gt;$Z$56,PickLists!$S$2,PickLists!$S$3),PickLists!$S$9)</f>
        <v>V0</v>
      </c>
      <c r="AB64" s="552">
        <f>IF(ISNUMBER(Data!AB64),Data!AB64,"")</f>
        <v>0.18169343089971729</v>
      </c>
      <c r="AC64" s="551" t="str">
        <f>IF(ISNUMBER($AB64),IF($AB64&gt;$AB$56,PickLists!$S$2,PickLists!$S$3),PickLists!$S$9)</f>
        <v>V0</v>
      </c>
      <c r="AD64" s="553">
        <f>IF(ISNUMBER(Data!AD64),Data!AD64,"")</f>
        <v>3.5999999999999997E-2</v>
      </c>
      <c r="AE64" s="551" t="str">
        <f>IF(ISNUMBER($AD64),IF($AD64&gt;$AD$56,PickLists!$S$2,PickLists!$S$3),PickLists!$S$9)</f>
        <v>V0</v>
      </c>
      <c r="AF64" s="552">
        <f>IF(ISNUMBER(Data!AF64),Data!AF64,"")</f>
        <v>3.3000000000000002E-2</v>
      </c>
      <c r="AG64" s="551" t="str">
        <f>IF(ISNUMBER($AF64),IF($AF64&gt;$AF$56,PickLists!$S$2,PickLists!$S$3),PickLists!$S$9)</f>
        <v>V0</v>
      </c>
      <c r="AH64" s="553">
        <f>IF(ISNUMBER(Data!AH64),Data!AH64,"")</f>
        <v>7.3999999999999996E-2</v>
      </c>
      <c r="AI64" s="551" t="str">
        <f>IF(ISNUMBER($AH64),IF($AH64&gt;$AH$56,PickLists!$S$2,PickLists!$S$3),PickLists!$S$9)</f>
        <v>V0</v>
      </c>
      <c r="AJ64" s="554" t="str">
        <f>IF(ISTEXT(Data!AJ64),Data!AJ64,"")</f>
        <v/>
      </c>
      <c r="AK64" s="555"/>
      <c r="AL64" s="555"/>
      <c r="AM64" s="555"/>
      <c r="AN64" s="555"/>
      <c r="AO64" s="556"/>
      <c r="AP64" s="557">
        <f t="shared" si="0"/>
        <v>1.071519305237606E-2</v>
      </c>
      <c r="AQ64" s="558">
        <f t="shared" si="1"/>
        <v>2.1539681073886357E-2</v>
      </c>
      <c r="AR64" s="559">
        <f t="shared" si="2"/>
        <v>0.93072260000000018</v>
      </c>
      <c r="AS64" s="560">
        <f t="shared" si="3"/>
        <v>0.31196446011740991</v>
      </c>
      <c r="AT64" s="561">
        <f t="shared" si="4"/>
        <v>0.28583469522599991</v>
      </c>
      <c r="AU64" s="562">
        <f t="shared" si="5"/>
        <v>0.47440720000000003</v>
      </c>
      <c r="AV64" s="563">
        <f t="shared" si="6"/>
        <v>0.36524013479461176</v>
      </c>
      <c r="AW64" s="564">
        <f t="shared" si="7"/>
        <v>7.2367200000000007E-2</v>
      </c>
      <c r="AX64" s="565">
        <f t="shared" si="8"/>
        <v>6.6336600000000009E-2</v>
      </c>
      <c r="AY64" s="566">
        <f t="shared" si="9"/>
        <v>0.14875480000000002</v>
      </c>
      <c r="AZ64" s="567">
        <v>362.61</v>
      </c>
      <c r="BA64" s="568">
        <v>5.5229999999999997</v>
      </c>
      <c r="BB64" s="569">
        <f t="shared" si="10"/>
        <v>10.71519305237606</v>
      </c>
      <c r="BC64" s="570">
        <f t="shared" si="11"/>
        <v>0.51543635033017776</v>
      </c>
      <c r="BD64" s="571">
        <f t="shared" si="12"/>
        <v>9.3325430079698986E-4</v>
      </c>
      <c r="BE64" s="572">
        <f t="shared" si="13"/>
        <v>13.059911993681599</v>
      </c>
      <c r="BF64" s="560">
        <f t="shared" si="14"/>
        <v>11.079514328335849</v>
      </c>
      <c r="BG64" s="561">
        <f t="shared" si="15"/>
        <v>8.8689953256480187</v>
      </c>
      <c r="BH64" s="562">
        <f t="shared" si="16"/>
        <v>10.265422056738206</v>
      </c>
      <c r="BI64" s="563">
        <f t="shared" si="17"/>
        <v>12.971616398923201</v>
      </c>
      <c r="BJ64" s="564">
        <f t="shared" si="18"/>
        <v>0.92076321039439357</v>
      </c>
      <c r="BK64" s="565">
        <f t="shared" si="19"/>
        <v>2.7154906397860525</v>
      </c>
      <c r="BL64" s="566">
        <f t="shared" si="20"/>
        <v>3.6927990418683563</v>
      </c>
      <c r="BM64" s="546" t="str">
        <f t="shared" si="21"/>
        <v>V0</v>
      </c>
      <c r="BN64" s="573">
        <f t="shared" si="31"/>
        <v>8.8000000000000007</v>
      </c>
      <c r="BO64" s="573">
        <f t="shared" si="32"/>
        <v>8.166212815778664</v>
      </c>
      <c r="BP64" s="574">
        <f t="shared" si="22"/>
        <v>-7.2021270934242807</v>
      </c>
      <c r="BQ64" s="575">
        <f t="shared" si="23"/>
        <v>30</v>
      </c>
      <c r="BR64" s="546" t="str">
        <f t="shared" si="33"/>
        <v>V0</v>
      </c>
      <c r="BS64" s="575">
        <f t="shared" si="24"/>
        <v>41.281284400086271</v>
      </c>
      <c r="BT64" s="575">
        <f t="shared" si="25"/>
        <v>33.524791252296438</v>
      </c>
      <c r="BU64" s="575">
        <f t="shared" si="26"/>
        <v>74.806075652382702</v>
      </c>
      <c r="BV64" s="573">
        <f t="shared" si="27"/>
        <v>10.368801036741425</v>
      </c>
      <c r="BW64" s="575">
        <f t="shared" si="28"/>
        <v>30</v>
      </c>
      <c r="BX64" s="546" t="str">
        <f t="shared" si="34"/>
        <v>V0</v>
      </c>
    </row>
    <row r="65" spans="1:76" s="457" customFormat="1" x14ac:dyDescent="0.2">
      <c r="A65" s="324"/>
      <c r="B65" s="360">
        <v>35073</v>
      </c>
      <c r="C65" s="361">
        <v>0.27083333333333298</v>
      </c>
      <c r="D65" s="360">
        <f t="shared" si="29"/>
        <v>35074</v>
      </c>
      <c r="E65" s="361">
        <v>0.27083333333333298</v>
      </c>
      <c r="F65" s="455" t="s">
        <v>2179</v>
      </c>
      <c r="G65" s="74" t="s">
        <v>440</v>
      </c>
      <c r="H65" s="53"/>
      <c r="I65" s="37"/>
      <c r="J65" s="52"/>
      <c r="K65" s="545" t="str">
        <f>IF(ISNUMBER(Data!K65),Data!K65,"")</f>
        <v/>
      </c>
      <c r="L65" s="546" t="str">
        <f>IF(ISNUMBER(K65),PickLists!$S$2,PickLists!$S$9)</f>
        <v>M1</v>
      </c>
      <c r="M65" s="547" t="str">
        <f>IF(ISNUMBER(Data!M65),Data!M65,"")</f>
        <v/>
      </c>
      <c r="N65" s="548" t="str">
        <f t="shared" si="30"/>
        <v/>
      </c>
      <c r="O65" s="549" t="str">
        <f>IF(ISTEXT($A65),PickLists!$S$2,PickLists!$S$9)</f>
        <v>M1</v>
      </c>
      <c r="P65" s="550" t="str">
        <f>IF(ISNUMBER(Data!P65),Data!P65,"")</f>
        <v/>
      </c>
      <c r="Q65" s="551" t="str">
        <f>IF(ISTEXT($A65),PickLists!$S$2,PickLists!$S$9)</f>
        <v>M1</v>
      </c>
      <c r="R65" s="547" t="str">
        <f>IF(ISNUMBER(Data!R65),Data!R65,"")</f>
        <v/>
      </c>
      <c r="S65" s="551" t="str">
        <f>IF(ISTEXT($A65),PickLists!$S$2,PickLists!$S$9)</f>
        <v>M1</v>
      </c>
      <c r="T65" s="552" t="str">
        <f>IF(ISNUMBER(Data!T65),Data!T65,"")</f>
        <v/>
      </c>
      <c r="U65" s="551" t="str">
        <f>IF(ISNUMBER($T65),IF($T65&gt;$T$56,PickLists!$S$2,PickLists!$S$3),PickLists!$S$9)</f>
        <v>M1</v>
      </c>
      <c r="V65" s="553" t="str">
        <f>IF(ISNUMBER(Data!V65),Data!V65,"")</f>
        <v/>
      </c>
      <c r="W65" s="551" t="str">
        <f>IF(ISNUMBER($V65),IF($V65&gt;$V$56,PickLists!$S$2,PickLists!$S$3),PickLists!$S$9)</f>
        <v>M1</v>
      </c>
      <c r="X65" s="552" t="str">
        <f>IF(ISNUMBER(Data!X65),Data!X65,"")</f>
        <v/>
      </c>
      <c r="Y65" s="551" t="str">
        <f>IF(ISNUMBER($X65),IF($X65&gt;$X$56,PickLists!$S$2,PickLists!$S$3),PickLists!$S$9)</f>
        <v>M1</v>
      </c>
      <c r="Z65" s="553" t="str">
        <f>IF(ISNUMBER(Data!Z65),Data!Z65,"")</f>
        <v/>
      </c>
      <c r="AA65" s="551" t="str">
        <f>IF(ISNUMBER($Z65),IF($Z65&gt;$Z$56,PickLists!$S$2,PickLists!$S$3),PickLists!$S$9)</f>
        <v>M1</v>
      </c>
      <c r="AB65" s="552" t="str">
        <f>IF(ISNUMBER(Data!AB65),Data!AB65,"")</f>
        <v/>
      </c>
      <c r="AC65" s="551" t="str">
        <f>IF(ISNUMBER($AB65),IF($AB65&gt;$AB$56,PickLists!$S$2,PickLists!$S$3),PickLists!$S$9)</f>
        <v>M1</v>
      </c>
      <c r="AD65" s="553" t="str">
        <f>IF(ISNUMBER(Data!AD65),Data!AD65,"")</f>
        <v/>
      </c>
      <c r="AE65" s="551" t="str">
        <f>IF(ISNUMBER($AD65),IF($AD65&gt;$AD$56,PickLists!$S$2,PickLists!$S$3),PickLists!$S$9)</f>
        <v>M1</v>
      </c>
      <c r="AF65" s="552" t="str">
        <f>IF(ISNUMBER(Data!AF65),Data!AF65,"")</f>
        <v/>
      </c>
      <c r="AG65" s="551" t="str">
        <f>IF(ISNUMBER($AF65),IF($AF65&gt;$AF$56,PickLists!$S$2,PickLists!$S$3),PickLists!$S$9)</f>
        <v>M1</v>
      </c>
      <c r="AH65" s="553" t="str">
        <f>IF(ISNUMBER(Data!AH65),Data!AH65,"")</f>
        <v/>
      </c>
      <c r="AI65" s="551" t="str">
        <f>IF(ISNUMBER($AH65),IF($AH65&gt;$AH$56,PickLists!$S$2,PickLists!$S$3),PickLists!$S$9)</f>
        <v>M1</v>
      </c>
      <c r="AJ65" s="554" t="str">
        <f>IF(ISTEXT(Data!AJ65),Data!AJ65,"")</f>
        <v/>
      </c>
      <c r="AK65" s="555"/>
      <c r="AL65" s="555"/>
      <c r="AM65" s="555"/>
      <c r="AN65" s="555"/>
      <c r="AO65" s="556"/>
      <c r="AP65" s="557" t="str">
        <f t="shared" si="0"/>
        <v/>
      </c>
      <c r="AQ65" s="558" t="str">
        <f t="shared" si="1"/>
        <v/>
      </c>
      <c r="AR65" s="559" t="str">
        <f t="shared" si="2"/>
        <v/>
      </c>
      <c r="AS65" s="560" t="str">
        <f t="shared" si="3"/>
        <v/>
      </c>
      <c r="AT65" s="561" t="str">
        <f t="shared" si="4"/>
        <v/>
      </c>
      <c r="AU65" s="562" t="str">
        <f t="shared" si="5"/>
        <v/>
      </c>
      <c r="AV65" s="563" t="str">
        <f t="shared" si="6"/>
        <v/>
      </c>
      <c r="AW65" s="564" t="str">
        <f t="shared" si="7"/>
        <v/>
      </c>
      <c r="AX65" s="565" t="str">
        <f t="shared" si="8"/>
        <v/>
      </c>
      <c r="AY65" s="566" t="str">
        <f t="shared" si="9"/>
        <v/>
      </c>
      <c r="AZ65" s="567">
        <v>362.61</v>
      </c>
      <c r="BA65" s="568">
        <v>5.5229999999999997</v>
      </c>
      <c r="BB65" s="569" t="str">
        <f t="shared" si="10"/>
        <v/>
      </c>
      <c r="BC65" s="570" t="str">
        <f t="shared" si="11"/>
        <v/>
      </c>
      <c r="BD65" s="571" t="str">
        <f t="shared" si="12"/>
        <v/>
      </c>
      <c r="BE65" s="572" t="str">
        <f t="shared" si="13"/>
        <v/>
      </c>
      <c r="BF65" s="560" t="str">
        <f t="shared" si="14"/>
        <v/>
      </c>
      <c r="BG65" s="561" t="str">
        <f t="shared" si="15"/>
        <v/>
      </c>
      <c r="BH65" s="562" t="str">
        <f t="shared" si="16"/>
        <v/>
      </c>
      <c r="BI65" s="563" t="str">
        <f t="shared" si="17"/>
        <v/>
      </c>
      <c r="BJ65" s="564" t="str">
        <f t="shared" si="18"/>
        <v/>
      </c>
      <c r="BK65" s="565" t="str">
        <f t="shared" si="19"/>
        <v/>
      </c>
      <c r="BL65" s="566" t="str">
        <f t="shared" si="20"/>
        <v/>
      </c>
      <c r="BM65" s="546" t="str">
        <f t="shared" si="21"/>
        <v>M1</v>
      </c>
      <c r="BN65" s="573" t="str">
        <f t="shared" si="31"/>
        <v/>
      </c>
      <c r="BO65" s="573" t="str">
        <f t="shared" si="32"/>
        <v/>
      </c>
      <c r="BP65" s="574" t="str">
        <f t="shared" si="22"/>
        <v/>
      </c>
      <c r="BQ65" s="575" t="str">
        <f t="shared" si="23"/>
        <v/>
      </c>
      <c r="BR65" s="546" t="str">
        <f t="shared" si="33"/>
        <v>M1</v>
      </c>
      <c r="BS65" s="575" t="str">
        <f t="shared" si="24"/>
        <v/>
      </c>
      <c r="BT65" s="575" t="str">
        <f t="shared" si="25"/>
        <v/>
      </c>
      <c r="BU65" s="575" t="str">
        <f t="shared" si="26"/>
        <v/>
      </c>
      <c r="BV65" s="573" t="str">
        <f t="shared" si="27"/>
        <v/>
      </c>
      <c r="BW65" s="575" t="str">
        <f t="shared" si="28"/>
        <v/>
      </c>
      <c r="BX65" s="546" t="str">
        <f t="shared" si="34"/>
        <v>M1</v>
      </c>
    </row>
    <row r="66" spans="1:76" s="457" customFormat="1" x14ac:dyDescent="0.2">
      <c r="A66" s="324"/>
      <c r="B66" s="360">
        <v>35074</v>
      </c>
      <c r="C66" s="361">
        <v>0.27083333333333298</v>
      </c>
      <c r="D66" s="360">
        <f t="shared" si="29"/>
        <v>35075</v>
      </c>
      <c r="E66" s="361">
        <v>0.27083333333333298</v>
      </c>
      <c r="F66" s="455" t="s">
        <v>2179</v>
      </c>
      <c r="G66" s="74" t="s">
        <v>440</v>
      </c>
      <c r="H66" s="53"/>
      <c r="I66" s="37"/>
      <c r="J66" s="52"/>
      <c r="K66" s="545" t="str">
        <f>IF(ISNUMBER(Data!K66),Data!K66,"")</f>
        <v/>
      </c>
      <c r="L66" s="546" t="str">
        <f>IF(ISNUMBER(K66),PickLists!$S$2,PickLists!$S$9)</f>
        <v>M1</v>
      </c>
      <c r="M66" s="547" t="str">
        <f>IF(ISNUMBER(Data!M66),Data!M66,"")</f>
        <v/>
      </c>
      <c r="N66" s="548" t="str">
        <f t="shared" si="30"/>
        <v/>
      </c>
      <c r="O66" s="549" t="str">
        <f>IF(ISTEXT($A66),PickLists!$S$2,PickLists!$S$9)</f>
        <v>M1</v>
      </c>
      <c r="P66" s="550" t="str">
        <f>IF(ISNUMBER(Data!P66),Data!P66,"")</f>
        <v/>
      </c>
      <c r="Q66" s="551" t="str">
        <f>IF(ISTEXT($A66),PickLists!$S$2,PickLists!$S$9)</f>
        <v>M1</v>
      </c>
      <c r="R66" s="547" t="str">
        <f>IF(ISNUMBER(Data!R66),Data!R66,"")</f>
        <v/>
      </c>
      <c r="S66" s="551" t="str">
        <f>IF(ISTEXT($A66),PickLists!$S$2,PickLists!$S$9)</f>
        <v>M1</v>
      </c>
      <c r="T66" s="552" t="str">
        <f>IF(ISNUMBER(Data!T66),Data!T66,"")</f>
        <v/>
      </c>
      <c r="U66" s="551" t="str">
        <f>IF(ISNUMBER($T66),IF($T66&gt;$T$56,PickLists!$S$2,PickLists!$S$3),PickLists!$S$9)</f>
        <v>M1</v>
      </c>
      <c r="V66" s="553" t="str">
        <f>IF(ISNUMBER(Data!V66),Data!V66,"")</f>
        <v/>
      </c>
      <c r="W66" s="551" t="str">
        <f>IF(ISNUMBER($V66),IF($V66&gt;$V$56,PickLists!$S$2,PickLists!$S$3),PickLists!$S$9)</f>
        <v>M1</v>
      </c>
      <c r="X66" s="552" t="str">
        <f>IF(ISNUMBER(Data!X66),Data!X66,"")</f>
        <v/>
      </c>
      <c r="Y66" s="551" t="str">
        <f>IF(ISNUMBER($X66),IF($X66&gt;$X$56,PickLists!$S$2,PickLists!$S$3),PickLists!$S$9)</f>
        <v>M1</v>
      </c>
      <c r="Z66" s="553" t="str">
        <f>IF(ISNUMBER(Data!Z66),Data!Z66,"")</f>
        <v/>
      </c>
      <c r="AA66" s="551" t="str">
        <f>IF(ISNUMBER($Z66),IF($Z66&gt;$Z$56,PickLists!$S$2,PickLists!$S$3),PickLists!$S$9)</f>
        <v>M1</v>
      </c>
      <c r="AB66" s="552" t="str">
        <f>IF(ISNUMBER(Data!AB66),Data!AB66,"")</f>
        <v/>
      </c>
      <c r="AC66" s="551" t="str">
        <f>IF(ISNUMBER($AB66),IF($AB66&gt;$AB$56,PickLists!$S$2,PickLists!$S$3),PickLists!$S$9)</f>
        <v>M1</v>
      </c>
      <c r="AD66" s="553" t="str">
        <f>IF(ISNUMBER(Data!AD66),Data!AD66,"")</f>
        <v/>
      </c>
      <c r="AE66" s="551" t="str">
        <f>IF(ISNUMBER($AD66),IF($AD66&gt;$AD$56,PickLists!$S$2,PickLists!$S$3),PickLists!$S$9)</f>
        <v>M1</v>
      </c>
      <c r="AF66" s="552" t="str">
        <f>IF(ISNUMBER(Data!AF66),Data!AF66,"")</f>
        <v/>
      </c>
      <c r="AG66" s="551" t="str">
        <f>IF(ISNUMBER($AF66),IF($AF66&gt;$AF$56,PickLists!$S$2,PickLists!$S$3),PickLists!$S$9)</f>
        <v>M1</v>
      </c>
      <c r="AH66" s="553" t="str">
        <f>IF(ISNUMBER(Data!AH66),Data!AH66,"")</f>
        <v/>
      </c>
      <c r="AI66" s="551" t="str">
        <f>IF(ISNUMBER($AH66),IF($AH66&gt;$AH$56,PickLists!$S$2,PickLists!$S$3),PickLists!$S$9)</f>
        <v>M1</v>
      </c>
      <c r="AJ66" s="554" t="str">
        <f>IF(ISTEXT(Data!AJ66),Data!AJ66,"")</f>
        <v/>
      </c>
      <c r="AK66" s="555"/>
      <c r="AL66" s="555"/>
      <c r="AM66" s="555"/>
      <c r="AN66" s="555"/>
      <c r="AO66" s="556"/>
      <c r="AP66" s="557" t="str">
        <f t="shared" si="0"/>
        <v/>
      </c>
      <c r="AQ66" s="558" t="str">
        <f t="shared" si="1"/>
        <v/>
      </c>
      <c r="AR66" s="559" t="str">
        <f t="shared" si="2"/>
        <v/>
      </c>
      <c r="AS66" s="560" t="str">
        <f t="shared" si="3"/>
        <v/>
      </c>
      <c r="AT66" s="561" t="str">
        <f t="shared" si="4"/>
        <v/>
      </c>
      <c r="AU66" s="562" t="str">
        <f t="shared" si="5"/>
        <v/>
      </c>
      <c r="AV66" s="563" t="str">
        <f t="shared" si="6"/>
        <v/>
      </c>
      <c r="AW66" s="564" t="str">
        <f t="shared" si="7"/>
        <v/>
      </c>
      <c r="AX66" s="565" t="str">
        <f t="shared" si="8"/>
        <v/>
      </c>
      <c r="AY66" s="566" t="str">
        <f t="shared" si="9"/>
        <v/>
      </c>
      <c r="AZ66" s="567">
        <v>362.61</v>
      </c>
      <c r="BA66" s="568">
        <v>5.5229999999999997</v>
      </c>
      <c r="BB66" s="569" t="str">
        <f t="shared" si="10"/>
        <v/>
      </c>
      <c r="BC66" s="570" t="str">
        <f t="shared" si="11"/>
        <v/>
      </c>
      <c r="BD66" s="571" t="str">
        <f t="shared" si="12"/>
        <v/>
      </c>
      <c r="BE66" s="572" t="str">
        <f t="shared" si="13"/>
        <v/>
      </c>
      <c r="BF66" s="560" t="str">
        <f t="shared" si="14"/>
        <v/>
      </c>
      <c r="BG66" s="561" t="str">
        <f t="shared" si="15"/>
        <v/>
      </c>
      <c r="BH66" s="562" t="str">
        <f t="shared" si="16"/>
        <v/>
      </c>
      <c r="BI66" s="563" t="str">
        <f t="shared" si="17"/>
        <v/>
      </c>
      <c r="BJ66" s="564" t="str">
        <f t="shared" si="18"/>
        <v/>
      </c>
      <c r="BK66" s="565" t="str">
        <f t="shared" si="19"/>
        <v/>
      </c>
      <c r="BL66" s="566" t="str">
        <f t="shared" si="20"/>
        <v/>
      </c>
      <c r="BM66" s="546" t="str">
        <f t="shared" si="21"/>
        <v>M1</v>
      </c>
      <c r="BN66" s="573" t="str">
        <f t="shared" si="31"/>
        <v/>
      </c>
      <c r="BO66" s="573" t="str">
        <f t="shared" si="32"/>
        <v/>
      </c>
      <c r="BP66" s="574" t="str">
        <f t="shared" si="22"/>
        <v/>
      </c>
      <c r="BQ66" s="575" t="str">
        <f t="shared" si="23"/>
        <v/>
      </c>
      <c r="BR66" s="546" t="str">
        <f t="shared" si="33"/>
        <v>M1</v>
      </c>
      <c r="BS66" s="575" t="str">
        <f t="shared" si="24"/>
        <v/>
      </c>
      <c r="BT66" s="575" t="str">
        <f t="shared" si="25"/>
        <v/>
      </c>
      <c r="BU66" s="575" t="str">
        <f t="shared" si="26"/>
        <v/>
      </c>
      <c r="BV66" s="573" t="str">
        <f t="shared" si="27"/>
        <v/>
      </c>
      <c r="BW66" s="575" t="str">
        <f t="shared" si="28"/>
        <v/>
      </c>
      <c r="BX66" s="546" t="str">
        <f t="shared" si="34"/>
        <v>M1</v>
      </c>
    </row>
    <row r="67" spans="1:76" s="457" customFormat="1" x14ac:dyDescent="0.2">
      <c r="A67" s="324"/>
      <c r="B67" s="360">
        <v>35075</v>
      </c>
      <c r="C67" s="361">
        <v>0.27083333333333298</v>
      </c>
      <c r="D67" s="360">
        <f t="shared" si="29"/>
        <v>35076</v>
      </c>
      <c r="E67" s="361">
        <v>0.27083333333333298</v>
      </c>
      <c r="F67" s="455" t="s">
        <v>2179</v>
      </c>
      <c r="G67" s="74" t="s">
        <v>440</v>
      </c>
      <c r="H67" s="53"/>
      <c r="I67" s="37"/>
      <c r="J67" s="52"/>
      <c r="K67" s="545" t="str">
        <f>IF(ISNUMBER(Data!K67),Data!K67,"")</f>
        <v/>
      </c>
      <c r="L67" s="546" t="str">
        <f>IF(ISNUMBER(K67),PickLists!$S$2,PickLists!$S$9)</f>
        <v>M1</v>
      </c>
      <c r="M67" s="547" t="str">
        <f>IF(ISNUMBER(Data!M67),Data!M67,"")</f>
        <v/>
      </c>
      <c r="N67" s="548" t="str">
        <f t="shared" si="30"/>
        <v/>
      </c>
      <c r="O67" s="549" t="str">
        <f>IF(ISTEXT($A67),PickLists!$S$2,PickLists!$S$9)</f>
        <v>M1</v>
      </c>
      <c r="P67" s="550" t="str">
        <f>IF(ISNUMBER(Data!P67),Data!P67,"")</f>
        <v/>
      </c>
      <c r="Q67" s="551" t="str">
        <f>IF(ISTEXT($A67),PickLists!$S$2,PickLists!$S$9)</f>
        <v>M1</v>
      </c>
      <c r="R67" s="547" t="str">
        <f>IF(ISNUMBER(Data!R67),Data!R67,"")</f>
        <v/>
      </c>
      <c r="S67" s="551" t="str">
        <f>IF(ISTEXT($A67),PickLists!$S$2,PickLists!$S$9)</f>
        <v>M1</v>
      </c>
      <c r="T67" s="552" t="str">
        <f>IF(ISNUMBER(Data!T67),Data!T67,"")</f>
        <v/>
      </c>
      <c r="U67" s="551" t="str">
        <f>IF(ISNUMBER($T67),IF($T67&gt;$T$56,PickLists!$S$2,PickLists!$S$3),PickLists!$S$9)</f>
        <v>M1</v>
      </c>
      <c r="V67" s="553" t="str">
        <f>IF(ISNUMBER(Data!V67),Data!V67,"")</f>
        <v/>
      </c>
      <c r="W67" s="551" t="str">
        <f>IF(ISNUMBER($V67),IF($V67&gt;$V$56,PickLists!$S$2,PickLists!$S$3),PickLists!$S$9)</f>
        <v>M1</v>
      </c>
      <c r="X67" s="552" t="str">
        <f>IF(ISNUMBER(Data!X67),Data!X67,"")</f>
        <v/>
      </c>
      <c r="Y67" s="551" t="str">
        <f>IF(ISNUMBER($X67),IF($X67&gt;$X$56,PickLists!$S$2,PickLists!$S$3),PickLists!$S$9)</f>
        <v>M1</v>
      </c>
      <c r="Z67" s="553" t="str">
        <f>IF(ISNUMBER(Data!Z67),Data!Z67,"")</f>
        <v/>
      </c>
      <c r="AA67" s="551" t="str">
        <f>IF(ISNUMBER($Z67),IF($Z67&gt;$Z$56,PickLists!$S$2,PickLists!$S$3),PickLists!$S$9)</f>
        <v>M1</v>
      </c>
      <c r="AB67" s="552" t="str">
        <f>IF(ISNUMBER(Data!AB67),Data!AB67,"")</f>
        <v/>
      </c>
      <c r="AC67" s="551" t="str">
        <f>IF(ISNUMBER($AB67),IF($AB67&gt;$AB$56,PickLists!$S$2,PickLists!$S$3),PickLists!$S$9)</f>
        <v>M1</v>
      </c>
      <c r="AD67" s="553" t="str">
        <f>IF(ISNUMBER(Data!AD67),Data!AD67,"")</f>
        <v/>
      </c>
      <c r="AE67" s="551" t="str">
        <f>IF(ISNUMBER($AD67),IF($AD67&gt;$AD$56,PickLists!$S$2,PickLists!$S$3),PickLists!$S$9)</f>
        <v>M1</v>
      </c>
      <c r="AF67" s="552" t="str">
        <f>IF(ISNUMBER(Data!AF67),Data!AF67,"")</f>
        <v/>
      </c>
      <c r="AG67" s="551" t="str">
        <f>IF(ISNUMBER($AF67),IF($AF67&gt;$AF$56,PickLists!$S$2,PickLists!$S$3),PickLists!$S$9)</f>
        <v>M1</v>
      </c>
      <c r="AH67" s="553" t="str">
        <f>IF(ISNUMBER(Data!AH67),Data!AH67,"")</f>
        <v/>
      </c>
      <c r="AI67" s="551" t="str">
        <f>IF(ISNUMBER($AH67),IF($AH67&gt;$AH$56,PickLists!$S$2,PickLists!$S$3),PickLists!$S$9)</f>
        <v>M1</v>
      </c>
      <c r="AJ67" s="554" t="str">
        <f>IF(ISTEXT(Data!AJ67),Data!AJ67,"")</f>
        <v/>
      </c>
      <c r="AK67" s="555"/>
      <c r="AL67" s="555"/>
      <c r="AM67" s="555"/>
      <c r="AN67" s="555"/>
      <c r="AO67" s="556"/>
      <c r="AP67" s="557" t="str">
        <f t="shared" si="0"/>
        <v/>
      </c>
      <c r="AQ67" s="558" t="str">
        <f t="shared" si="1"/>
        <v/>
      </c>
      <c r="AR67" s="559" t="str">
        <f t="shared" si="2"/>
        <v/>
      </c>
      <c r="AS67" s="560" t="str">
        <f t="shared" si="3"/>
        <v/>
      </c>
      <c r="AT67" s="561" t="str">
        <f t="shared" si="4"/>
        <v/>
      </c>
      <c r="AU67" s="562" t="str">
        <f t="shared" si="5"/>
        <v/>
      </c>
      <c r="AV67" s="563" t="str">
        <f t="shared" si="6"/>
        <v/>
      </c>
      <c r="AW67" s="564" t="str">
        <f t="shared" si="7"/>
        <v/>
      </c>
      <c r="AX67" s="565" t="str">
        <f t="shared" si="8"/>
        <v/>
      </c>
      <c r="AY67" s="566" t="str">
        <f t="shared" si="9"/>
        <v/>
      </c>
      <c r="AZ67" s="567">
        <v>362.61</v>
      </c>
      <c r="BA67" s="568">
        <v>5.5229999999999997</v>
      </c>
      <c r="BB67" s="569" t="str">
        <f t="shared" si="10"/>
        <v/>
      </c>
      <c r="BC67" s="570" t="str">
        <f t="shared" si="11"/>
        <v/>
      </c>
      <c r="BD67" s="571" t="str">
        <f t="shared" si="12"/>
        <v/>
      </c>
      <c r="BE67" s="572" t="str">
        <f t="shared" si="13"/>
        <v/>
      </c>
      <c r="BF67" s="560" t="str">
        <f t="shared" si="14"/>
        <v/>
      </c>
      <c r="BG67" s="561" t="str">
        <f t="shared" si="15"/>
        <v/>
      </c>
      <c r="BH67" s="562" t="str">
        <f t="shared" si="16"/>
        <v/>
      </c>
      <c r="BI67" s="563" t="str">
        <f t="shared" si="17"/>
        <v/>
      </c>
      <c r="BJ67" s="564" t="str">
        <f t="shared" si="18"/>
        <v/>
      </c>
      <c r="BK67" s="565" t="str">
        <f t="shared" si="19"/>
        <v/>
      </c>
      <c r="BL67" s="566" t="str">
        <f t="shared" si="20"/>
        <v/>
      </c>
      <c r="BM67" s="546" t="str">
        <f t="shared" si="21"/>
        <v>M1</v>
      </c>
      <c r="BN67" s="573" t="str">
        <f t="shared" si="31"/>
        <v/>
      </c>
      <c r="BO67" s="573" t="str">
        <f t="shared" si="32"/>
        <v/>
      </c>
      <c r="BP67" s="574" t="str">
        <f t="shared" si="22"/>
        <v/>
      </c>
      <c r="BQ67" s="575" t="str">
        <f t="shared" si="23"/>
        <v/>
      </c>
      <c r="BR67" s="546" t="str">
        <f t="shared" si="33"/>
        <v>M1</v>
      </c>
      <c r="BS67" s="575" t="str">
        <f t="shared" si="24"/>
        <v/>
      </c>
      <c r="BT67" s="575" t="str">
        <f t="shared" si="25"/>
        <v/>
      </c>
      <c r="BU67" s="575" t="str">
        <f t="shared" si="26"/>
        <v/>
      </c>
      <c r="BV67" s="573" t="str">
        <f t="shared" si="27"/>
        <v/>
      </c>
      <c r="BW67" s="575" t="str">
        <f t="shared" si="28"/>
        <v/>
      </c>
      <c r="BX67" s="546" t="str">
        <f t="shared" si="34"/>
        <v>M1</v>
      </c>
    </row>
    <row r="68" spans="1:76" s="457" customFormat="1" x14ac:dyDescent="0.2">
      <c r="A68" s="324"/>
      <c r="B68" s="360">
        <v>35076</v>
      </c>
      <c r="C68" s="361">
        <v>0.27083333333333298</v>
      </c>
      <c r="D68" s="360">
        <f t="shared" si="29"/>
        <v>35077</v>
      </c>
      <c r="E68" s="361">
        <v>0.27083333333333298</v>
      </c>
      <c r="F68" s="455" t="s">
        <v>2179</v>
      </c>
      <c r="G68" s="74" t="s">
        <v>440</v>
      </c>
      <c r="H68" s="53"/>
      <c r="I68" s="37"/>
      <c r="J68" s="52"/>
      <c r="K68" s="545" t="str">
        <f>IF(ISNUMBER(Data!K68),Data!K68,"")</f>
        <v/>
      </c>
      <c r="L68" s="546" t="str">
        <f>IF(ISNUMBER(K68),PickLists!$S$2,PickLists!$S$9)</f>
        <v>M1</v>
      </c>
      <c r="M68" s="547" t="str">
        <f>IF(ISNUMBER(Data!M68),Data!M68,"")</f>
        <v/>
      </c>
      <c r="N68" s="548" t="str">
        <f t="shared" si="30"/>
        <v/>
      </c>
      <c r="O68" s="549" t="str">
        <f>IF(ISTEXT($A68),PickLists!$S$2,PickLists!$S$9)</f>
        <v>M1</v>
      </c>
      <c r="P68" s="550" t="str">
        <f>IF(ISNUMBER(Data!P68),Data!P68,"")</f>
        <v/>
      </c>
      <c r="Q68" s="551" t="str">
        <f>IF(ISTEXT($A68),PickLists!$S$2,PickLists!$S$9)</f>
        <v>M1</v>
      </c>
      <c r="R68" s="547" t="str">
        <f>IF(ISNUMBER(Data!R68),Data!R68,"")</f>
        <v/>
      </c>
      <c r="S68" s="551" t="str">
        <f>IF(ISTEXT($A68),PickLists!$S$2,PickLists!$S$9)</f>
        <v>M1</v>
      </c>
      <c r="T68" s="552" t="str">
        <f>IF(ISNUMBER(Data!T68),Data!T68,"")</f>
        <v/>
      </c>
      <c r="U68" s="551" t="str">
        <f>IF(ISNUMBER($T68),IF($T68&gt;$T$56,PickLists!$S$2,PickLists!$S$3),PickLists!$S$9)</f>
        <v>M1</v>
      </c>
      <c r="V68" s="553" t="str">
        <f>IF(ISNUMBER(Data!V68),Data!V68,"")</f>
        <v/>
      </c>
      <c r="W68" s="551" t="str">
        <f>IF(ISNUMBER($V68),IF($V68&gt;$V$56,PickLists!$S$2,PickLists!$S$3),PickLists!$S$9)</f>
        <v>M1</v>
      </c>
      <c r="X68" s="552" t="str">
        <f>IF(ISNUMBER(Data!X68),Data!X68,"")</f>
        <v/>
      </c>
      <c r="Y68" s="551" t="str">
        <f>IF(ISNUMBER($X68),IF($X68&gt;$X$56,PickLists!$S$2,PickLists!$S$3),PickLists!$S$9)</f>
        <v>M1</v>
      </c>
      <c r="Z68" s="553" t="str">
        <f>IF(ISNUMBER(Data!Z68),Data!Z68,"")</f>
        <v/>
      </c>
      <c r="AA68" s="551" t="str">
        <f>IF(ISNUMBER($Z68),IF($Z68&gt;$Z$56,PickLists!$S$2,PickLists!$S$3),PickLists!$S$9)</f>
        <v>M1</v>
      </c>
      <c r="AB68" s="552" t="str">
        <f>IF(ISNUMBER(Data!AB68),Data!AB68,"")</f>
        <v/>
      </c>
      <c r="AC68" s="551" t="str">
        <f>IF(ISNUMBER($AB68),IF($AB68&gt;$AB$56,PickLists!$S$2,PickLists!$S$3),PickLists!$S$9)</f>
        <v>M1</v>
      </c>
      <c r="AD68" s="553" t="str">
        <f>IF(ISNUMBER(Data!AD68),Data!AD68,"")</f>
        <v/>
      </c>
      <c r="AE68" s="551" t="str">
        <f>IF(ISNUMBER($AD68),IF($AD68&gt;$AD$56,PickLists!$S$2,PickLists!$S$3),PickLists!$S$9)</f>
        <v>M1</v>
      </c>
      <c r="AF68" s="552" t="str">
        <f>IF(ISNUMBER(Data!AF68),Data!AF68,"")</f>
        <v/>
      </c>
      <c r="AG68" s="551" t="str">
        <f>IF(ISNUMBER($AF68),IF($AF68&gt;$AF$56,PickLists!$S$2,PickLists!$S$3),PickLists!$S$9)</f>
        <v>M1</v>
      </c>
      <c r="AH68" s="553" t="str">
        <f>IF(ISNUMBER(Data!AH68),Data!AH68,"")</f>
        <v/>
      </c>
      <c r="AI68" s="551" t="str">
        <f>IF(ISNUMBER($AH68),IF($AH68&gt;$AH$56,PickLists!$S$2,PickLists!$S$3),PickLists!$S$9)</f>
        <v>M1</v>
      </c>
      <c r="AJ68" s="554" t="str">
        <f>IF(ISTEXT(Data!AJ68),Data!AJ68,"")</f>
        <v/>
      </c>
      <c r="AK68" s="555"/>
      <c r="AL68" s="555"/>
      <c r="AM68" s="555"/>
      <c r="AN68" s="555"/>
      <c r="AO68" s="556"/>
      <c r="AP68" s="557" t="str">
        <f t="shared" si="0"/>
        <v/>
      </c>
      <c r="AQ68" s="558" t="str">
        <f t="shared" si="1"/>
        <v/>
      </c>
      <c r="AR68" s="559" t="str">
        <f t="shared" si="2"/>
        <v/>
      </c>
      <c r="AS68" s="560" t="str">
        <f t="shared" si="3"/>
        <v/>
      </c>
      <c r="AT68" s="561" t="str">
        <f t="shared" si="4"/>
        <v/>
      </c>
      <c r="AU68" s="562" t="str">
        <f t="shared" si="5"/>
        <v/>
      </c>
      <c r="AV68" s="563" t="str">
        <f t="shared" si="6"/>
        <v/>
      </c>
      <c r="AW68" s="564" t="str">
        <f t="shared" si="7"/>
        <v/>
      </c>
      <c r="AX68" s="565" t="str">
        <f t="shared" si="8"/>
        <v/>
      </c>
      <c r="AY68" s="566" t="str">
        <f t="shared" si="9"/>
        <v/>
      </c>
      <c r="AZ68" s="567">
        <v>362.61</v>
      </c>
      <c r="BA68" s="568">
        <v>5.5229999999999997</v>
      </c>
      <c r="BB68" s="569" t="str">
        <f t="shared" si="10"/>
        <v/>
      </c>
      <c r="BC68" s="570" t="str">
        <f t="shared" si="11"/>
        <v/>
      </c>
      <c r="BD68" s="571" t="str">
        <f t="shared" si="12"/>
        <v/>
      </c>
      <c r="BE68" s="572" t="str">
        <f t="shared" si="13"/>
        <v/>
      </c>
      <c r="BF68" s="560" t="str">
        <f t="shared" si="14"/>
        <v/>
      </c>
      <c r="BG68" s="561" t="str">
        <f t="shared" si="15"/>
        <v/>
      </c>
      <c r="BH68" s="562" t="str">
        <f t="shared" si="16"/>
        <v/>
      </c>
      <c r="BI68" s="563" t="str">
        <f t="shared" si="17"/>
        <v/>
      </c>
      <c r="BJ68" s="564" t="str">
        <f t="shared" si="18"/>
        <v/>
      </c>
      <c r="BK68" s="565" t="str">
        <f t="shared" si="19"/>
        <v/>
      </c>
      <c r="BL68" s="566" t="str">
        <f t="shared" si="20"/>
        <v/>
      </c>
      <c r="BM68" s="546" t="str">
        <f t="shared" si="21"/>
        <v>M1</v>
      </c>
      <c r="BN68" s="573" t="str">
        <f t="shared" si="31"/>
        <v/>
      </c>
      <c r="BO68" s="573" t="str">
        <f t="shared" si="32"/>
        <v/>
      </c>
      <c r="BP68" s="574" t="str">
        <f t="shared" si="22"/>
        <v/>
      </c>
      <c r="BQ68" s="575" t="str">
        <f t="shared" si="23"/>
        <v/>
      </c>
      <c r="BR68" s="546" t="str">
        <f t="shared" si="33"/>
        <v>M1</v>
      </c>
      <c r="BS68" s="575" t="str">
        <f t="shared" si="24"/>
        <v/>
      </c>
      <c r="BT68" s="575" t="str">
        <f t="shared" si="25"/>
        <v/>
      </c>
      <c r="BU68" s="575" t="str">
        <f t="shared" si="26"/>
        <v/>
      </c>
      <c r="BV68" s="573" t="str">
        <f t="shared" si="27"/>
        <v/>
      </c>
      <c r="BW68" s="575" t="str">
        <f t="shared" si="28"/>
        <v/>
      </c>
      <c r="BX68" s="546" t="str">
        <f t="shared" si="34"/>
        <v>M1</v>
      </c>
    </row>
    <row r="69" spans="1:76" s="457" customFormat="1" x14ac:dyDescent="0.2">
      <c r="A69" s="324"/>
      <c r="B69" s="360">
        <v>35077</v>
      </c>
      <c r="C69" s="361">
        <v>0.27083333333333298</v>
      </c>
      <c r="D69" s="360">
        <f t="shared" si="29"/>
        <v>35078</v>
      </c>
      <c r="E69" s="361">
        <v>0.27083333333333298</v>
      </c>
      <c r="F69" s="455" t="s">
        <v>2179</v>
      </c>
      <c r="G69" s="74" t="s">
        <v>440</v>
      </c>
      <c r="H69" s="53"/>
      <c r="I69" s="37"/>
      <c r="J69" s="52"/>
      <c r="K69" s="545" t="str">
        <f>IF(ISNUMBER(Data!K69),Data!K69,"")</f>
        <v/>
      </c>
      <c r="L69" s="546" t="str">
        <f>IF(ISNUMBER(K69),PickLists!$S$2,PickLists!$S$9)</f>
        <v>M1</v>
      </c>
      <c r="M69" s="547" t="str">
        <f>IF(ISNUMBER(Data!M69),Data!M69,"")</f>
        <v/>
      </c>
      <c r="N69" s="548" t="str">
        <f t="shared" si="30"/>
        <v/>
      </c>
      <c r="O69" s="549" t="str">
        <f>IF(ISTEXT($A69),PickLists!$S$2,PickLists!$S$9)</f>
        <v>M1</v>
      </c>
      <c r="P69" s="550" t="str">
        <f>IF(ISNUMBER(Data!P69),Data!P69,"")</f>
        <v/>
      </c>
      <c r="Q69" s="551" t="str">
        <f>IF(ISTEXT($A69),PickLists!$S$2,PickLists!$S$9)</f>
        <v>M1</v>
      </c>
      <c r="R69" s="547" t="str">
        <f>IF(ISNUMBER(Data!R69),Data!R69,"")</f>
        <v/>
      </c>
      <c r="S69" s="551" t="str">
        <f>IF(ISTEXT($A69),PickLists!$S$2,PickLists!$S$9)</f>
        <v>M1</v>
      </c>
      <c r="T69" s="552" t="str">
        <f>IF(ISNUMBER(Data!T69),Data!T69,"")</f>
        <v/>
      </c>
      <c r="U69" s="551" t="str">
        <f>IF(ISNUMBER($T69),IF($T69&gt;$T$56,PickLists!$S$2,PickLists!$S$3),PickLists!$S$9)</f>
        <v>M1</v>
      </c>
      <c r="V69" s="553" t="str">
        <f>IF(ISNUMBER(Data!V69),Data!V69,"")</f>
        <v/>
      </c>
      <c r="W69" s="551" t="str">
        <f>IF(ISNUMBER($V69),IF($V69&gt;$V$56,PickLists!$S$2,PickLists!$S$3),PickLists!$S$9)</f>
        <v>M1</v>
      </c>
      <c r="X69" s="552" t="str">
        <f>IF(ISNUMBER(Data!X69),Data!X69,"")</f>
        <v/>
      </c>
      <c r="Y69" s="551" t="str">
        <f>IF(ISNUMBER($X69),IF($X69&gt;$X$56,PickLists!$S$2,PickLists!$S$3),PickLists!$S$9)</f>
        <v>M1</v>
      </c>
      <c r="Z69" s="553" t="str">
        <f>IF(ISNUMBER(Data!Z69),Data!Z69,"")</f>
        <v/>
      </c>
      <c r="AA69" s="551" t="str">
        <f>IF(ISNUMBER($Z69),IF($Z69&gt;$Z$56,PickLists!$S$2,PickLists!$S$3),PickLists!$S$9)</f>
        <v>M1</v>
      </c>
      <c r="AB69" s="552" t="str">
        <f>IF(ISNUMBER(Data!AB69),Data!AB69,"")</f>
        <v/>
      </c>
      <c r="AC69" s="551" t="str">
        <f>IF(ISNUMBER($AB69),IF($AB69&gt;$AB$56,PickLists!$S$2,PickLists!$S$3),PickLists!$S$9)</f>
        <v>M1</v>
      </c>
      <c r="AD69" s="553" t="str">
        <f>IF(ISNUMBER(Data!AD69),Data!AD69,"")</f>
        <v/>
      </c>
      <c r="AE69" s="551" t="str">
        <f>IF(ISNUMBER($AD69),IF($AD69&gt;$AD$56,PickLists!$S$2,PickLists!$S$3),PickLists!$S$9)</f>
        <v>M1</v>
      </c>
      <c r="AF69" s="552" t="str">
        <f>IF(ISNUMBER(Data!AF69),Data!AF69,"")</f>
        <v/>
      </c>
      <c r="AG69" s="551" t="str">
        <f>IF(ISNUMBER($AF69),IF($AF69&gt;$AF$56,PickLists!$S$2,PickLists!$S$3),PickLists!$S$9)</f>
        <v>M1</v>
      </c>
      <c r="AH69" s="553" t="str">
        <f>IF(ISNUMBER(Data!AH69),Data!AH69,"")</f>
        <v/>
      </c>
      <c r="AI69" s="551" t="str">
        <f>IF(ISNUMBER($AH69),IF($AH69&gt;$AH$56,PickLists!$S$2,PickLists!$S$3),PickLists!$S$9)</f>
        <v>M1</v>
      </c>
      <c r="AJ69" s="554" t="str">
        <f>IF(ISTEXT(Data!AJ69),Data!AJ69,"")</f>
        <v/>
      </c>
      <c r="AK69" s="555"/>
      <c r="AL69" s="555"/>
      <c r="AM69" s="555"/>
      <c r="AN69" s="555"/>
      <c r="AO69" s="556"/>
      <c r="AP69" s="557" t="str">
        <f t="shared" si="0"/>
        <v/>
      </c>
      <c r="AQ69" s="558" t="str">
        <f t="shared" si="1"/>
        <v/>
      </c>
      <c r="AR69" s="559" t="str">
        <f t="shared" si="2"/>
        <v/>
      </c>
      <c r="AS69" s="560" t="str">
        <f t="shared" si="3"/>
        <v/>
      </c>
      <c r="AT69" s="561" t="str">
        <f t="shared" si="4"/>
        <v/>
      </c>
      <c r="AU69" s="562" t="str">
        <f t="shared" si="5"/>
        <v/>
      </c>
      <c r="AV69" s="563" t="str">
        <f t="shared" si="6"/>
        <v/>
      </c>
      <c r="AW69" s="564" t="str">
        <f t="shared" si="7"/>
        <v/>
      </c>
      <c r="AX69" s="565" t="str">
        <f t="shared" si="8"/>
        <v/>
      </c>
      <c r="AY69" s="566" t="str">
        <f t="shared" si="9"/>
        <v/>
      </c>
      <c r="AZ69" s="567">
        <v>362.61</v>
      </c>
      <c r="BA69" s="568">
        <v>5.5229999999999997</v>
      </c>
      <c r="BB69" s="569" t="str">
        <f t="shared" si="10"/>
        <v/>
      </c>
      <c r="BC69" s="570" t="str">
        <f t="shared" si="11"/>
        <v/>
      </c>
      <c r="BD69" s="571" t="str">
        <f t="shared" si="12"/>
        <v/>
      </c>
      <c r="BE69" s="572" t="str">
        <f t="shared" si="13"/>
        <v/>
      </c>
      <c r="BF69" s="560" t="str">
        <f t="shared" si="14"/>
        <v/>
      </c>
      <c r="BG69" s="561" t="str">
        <f t="shared" si="15"/>
        <v/>
      </c>
      <c r="BH69" s="562" t="str">
        <f t="shared" si="16"/>
        <v/>
      </c>
      <c r="BI69" s="563" t="str">
        <f t="shared" si="17"/>
        <v/>
      </c>
      <c r="BJ69" s="564" t="str">
        <f t="shared" si="18"/>
        <v/>
      </c>
      <c r="BK69" s="565" t="str">
        <f t="shared" si="19"/>
        <v/>
      </c>
      <c r="BL69" s="566" t="str">
        <f t="shared" si="20"/>
        <v/>
      </c>
      <c r="BM69" s="546" t="str">
        <f t="shared" si="21"/>
        <v>M1</v>
      </c>
      <c r="BN69" s="573" t="str">
        <f t="shared" si="31"/>
        <v/>
      </c>
      <c r="BO69" s="573" t="str">
        <f t="shared" si="32"/>
        <v/>
      </c>
      <c r="BP69" s="574" t="str">
        <f t="shared" si="22"/>
        <v/>
      </c>
      <c r="BQ69" s="575" t="str">
        <f t="shared" si="23"/>
        <v/>
      </c>
      <c r="BR69" s="546" t="str">
        <f t="shared" si="33"/>
        <v>M1</v>
      </c>
      <c r="BS69" s="575" t="str">
        <f t="shared" si="24"/>
        <v/>
      </c>
      <c r="BT69" s="575" t="str">
        <f t="shared" si="25"/>
        <v/>
      </c>
      <c r="BU69" s="575" t="str">
        <f t="shared" si="26"/>
        <v/>
      </c>
      <c r="BV69" s="573" t="str">
        <f t="shared" si="27"/>
        <v/>
      </c>
      <c r="BW69" s="575" t="str">
        <f t="shared" si="28"/>
        <v/>
      </c>
      <c r="BX69" s="546" t="str">
        <f t="shared" si="34"/>
        <v>M1</v>
      </c>
    </row>
    <row r="70" spans="1:76" s="457" customFormat="1" x14ac:dyDescent="0.2">
      <c r="A70" s="324"/>
      <c r="B70" s="360">
        <v>35078</v>
      </c>
      <c r="C70" s="361">
        <v>0.27083333333333298</v>
      </c>
      <c r="D70" s="360">
        <f t="shared" si="29"/>
        <v>35079</v>
      </c>
      <c r="E70" s="361">
        <v>0.27083333333333298</v>
      </c>
      <c r="F70" s="455" t="s">
        <v>2179</v>
      </c>
      <c r="G70" s="74" t="s">
        <v>440</v>
      </c>
      <c r="H70" s="53"/>
      <c r="I70" s="37"/>
      <c r="J70" s="52"/>
      <c r="K70" s="545" t="str">
        <f>IF(ISNUMBER(Data!K70),Data!K70,"")</f>
        <v/>
      </c>
      <c r="L70" s="546" t="str">
        <f>IF(ISNUMBER(K70),PickLists!$S$2,PickLists!$S$9)</f>
        <v>M1</v>
      </c>
      <c r="M70" s="547" t="str">
        <f>IF(ISNUMBER(Data!M70),Data!M70,"")</f>
        <v/>
      </c>
      <c r="N70" s="548" t="str">
        <f t="shared" si="30"/>
        <v/>
      </c>
      <c r="O70" s="549" t="str">
        <f>IF(ISTEXT($A70),PickLists!$S$2,PickLists!$S$9)</f>
        <v>M1</v>
      </c>
      <c r="P70" s="550" t="str">
        <f>IF(ISNUMBER(Data!P70),Data!P70,"")</f>
        <v/>
      </c>
      <c r="Q70" s="551" t="str">
        <f>IF(ISTEXT($A70),PickLists!$S$2,PickLists!$S$9)</f>
        <v>M1</v>
      </c>
      <c r="R70" s="547" t="str">
        <f>IF(ISNUMBER(Data!R70),Data!R70,"")</f>
        <v/>
      </c>
      <c r="S70" s="551" t="str">
        <f>IF(ISTEXT($A70),PickLists!$S$2,PickLists!$S$9)</f>
        <v>M1</v>
      </c>
      <c r="T70" s="552" t="str">
        <f>IF(ISNUMBER(Data!T70),Data!T70,"")</f>
        <v/>
      </c>
      <c r="U70" s="551" t="str">
        <f>IF(ISNUMBER($T70),IF($T70&gt;$T$56,PickLists!$S$2,PickLists!$S$3),PickLists!$S$9)</f>
        <v>M1</v>
      </c>
      <c r="V70" s="553" t="str">
        <f>IF(ISNUMBER(Data!V70),Data!V70,"")</f>
        <v/>
      </c>
      <c r="W70" s="551" t="str">
        <f>IF(ISNUMBER($V70),IF($V70&gt;$V$56,PickLists!$S$2,PickLists!$S$3),PickLists!$S$9)</f>
        <v>M1</v>
      </c>
      <c r="X70" s="552" t="str">
        <f>IF(ISNUMBER(Data!X70),Data!X70,"")</f>
        <v/>
      </c>
      <c r="Y70" s="551" t="str">
        <f>IF(ISNUMBER($X70),IF($X70&gt;$X$56,PickLists!$S$2,PickLists!$S$3),PickLists!$S$9)</f>
        <v>M1</v>
      </c>
      <c r="Z70" s="553" t="str">
        <f>IF(ISNUMBER(Data!Z70),Data!Z70,"")</f>
        <v/>
      </c>
      <c r="AA70" s="551" t="str">
        <f>IF(ISNUMBER($Z70),IF($Z70&gt;$Z$56,PickLists!$S$2,PickLists!$S$3),PickLists!$S$9)</f>
        <v>M1</v>
      </c>
      <c r="AB70" s="552" t="str">
        <f>IF(ISNUMBER(Data!AB70),Data!AB70,"")</f>
        <v/>
      </c>
      <c r="AC70" s="551" t="str">
        <f>IF(ISNUMBER($AB70),IF($AB70&gt;$AB$56,PickLists!$S$2,PickLists!$S$3),PickLists!$S$9)</f>
        <v>M1</v>
      </c>
      <c r="AD70" s="553" t="str">
        <f>IF(ISNUMBER(Data!AD70),Data!AD70,"")</f>
        <v/>
      </c>
      <c r="AE70" s="551" t="str">
        <f>IF(ISNUMBER($AD70),IF($AD70&gt;$AD$56,PickLists!$S$2,PickLists!$S$3),PickLists!$S$9)</f>
        <v>M1</v>
      </c>
      <c r="AF70" s="552" t="str">
        <f>IF(ISNUMBER(Data!AF70),Data!AF70,"")</f>
        <v/>
      </c>
      <c r="AG70" s="551" t="str">
        <f>IF(ISNUMBER($AF70),IF($AF70&gt;$AF$56,PickLists!$S$2,PickLists!$S$3),PickLists!$S$9)</f>
        <v>M1</v>
      </c>
      <c r="AH70" s="553" t="str">
        <f>IF(ISNUMBER(Data!AH70),Data!AH70,"")</f>
        <v/>
      </c>
      <c r="AI70" s="551" t="str">
        <f>IF(ISNUMBER($AH70),IF($AH70&gt;$AH$56,PickLists!$S$2,PickLists!$S$3),PickLists!$S$9)</f>
        <v>M1</v>
      </c>
      <c r="AJ70" s="554" t="str">
        <f>IF(ISTEXT(Data!AJ70),Data!AJ70,"")</f>
        <v/>
      </c>
      <c r="AK70" s="555"/>
      <c r="AL70" s="555"/>
      <c r="AM70" s="555"/>
      <c r="AN70" s="555"/>
      <c r="AO70" s="556"/>
      <c r="AP70" s="557" t="str">
        <f t="shared" si="0"/>
        <v/>
      </c>
      <c r="AQ70" s="558" t="str">
        <f t="shared" si="1"/>
        <v/>
      </c>
      <c r="AR70" s="559" t="str">
        <f t="shared" si="2"/>
        <v/>
      </c>
      <c r="AS70" s="560" t="str">
        <f t="shared" si="3"/>
        <v/>
      </c>
      <c r="AT70" s="561" t="str">
        <f t="shared" si="4"/>
        <v/>
      </c>
      <c r="AU70" s="562" t="str">
        <f t="shared" si="5"/>
        <v/>
      </c>
      <c r="AV70" s="563" t="str">
        <f t="shared" si="6"/>
        <v/>
      </c>
      <c r="AW70" s="564" t="str">
        <f t="shared" si="7"/>
        <v/>
      </c>
      <c r="AX70" s="565" t="str">
        <f t="shared" si="8"/>
        <v/>
      </c>
      <c r="AY70" s="566" t="str">
        <f t="shared" si="9"/>
        <v/>
      </c>
      <c r="AZ70" s="567">
        <v>362.61</v>
      </c>
      <c r="BA70" s="568">
        <v>5.5229999999999997</v>
      </c>
      <c r="BB70" s="569" t="str">
        <f t="shared" si="10"/>
        <v/>
      </c>
      <c r="BC70" s="570" t="str">
        <f t="shared" si="11"/>
        <v/>
      </c>
      <c r="BD70" s="571" t="str">
        <f t="shared" si="12"/>
        <v/>
      </c>
      <c r="BE70" s="572" t="str">
        <f t="shared" si="13"/>
        <v/>
      </c>
      <c r="BF70" s="560" t="str">
        <f t="shared" si="14"/>
        <v/>
      </c>
      <c r="BG70" s="561" t="str">
        <f t="shared" si="15"/>
        <v/>
      </c>
      <c r="BH70" s="562" t="str">
        <f t="shared" si="16"/>
        <v/>
      </c>
      <c r="BI70" s="563" t="str">
        <f t="shared" si="17"/>
        <v/>
      </c>
      <c r="BJ70" s="564" t="str">
        <f t="shared" si="18"/>
        <v/>
      </c>
      <c r="BK70" s="565" t="str">
        <f t="shared" si="19"/>
        <v/>
      </c>
      <c r="BL70" s="566" t="str">
        <f t="shared" si="20"/>
        <v/>
      </c>
      <c r="BM70" s="546" t="str">
        <f t="shared" si="21"/>
        <v>M1</v>
      </c>
      <c r="BN70" s="573" t="str">
        <f t="shared" si="31"/>
        <v/>
      </c>
      <c r="BO70" s="573" t="str">
        <f t="shared" si="32"/>
        <v/>
      </c>
      <c r="BP70" s="574" t="str">
        <f t="shared" si="22"/>
        <v/>
      </c>
      <c r="BQ70" s="575" t="str">
        <f t="shared" si="23"/>
        <v/>
      </c>
      <c r="BR70" s="546" t="str">
        <f t="shared" si="33"/>
        <v>M1</v>
      </c>
      <c r="BS70" s="575" t="str">
        <f t="shared" si="24"/>
        <v/>
      </c>
      <c r="BT70" s="575" t="str">
        <f t="shared" si="25"/>
        <v/>
      </c>
      <c r="BU70" s="575" t="str">
        <f t="shared" si="26"/>
        <v/>
      </c>
      <c r="BV70" s="573" t="str">
        <f t="shared" si="27"/>
        <v/>
      </c>
      <c r="BW70" s="575" t="str">
        <f t="shared" si="28"/>
        <v/>
      </c>
      <c r="BX70" s="546" t="str">
        <f t="shared" si="34"/>
        <v>M1</v>
      </c>
    </row>
    <row r="71" spans="1:76" s="457" customFormat="1" x14ac:dyDescent="0.2">
      <c r="A71" s="324"/>
      <c r="B71" s="360">
        <v>35079</v>
      </c>
      <c r="C71" s="361">
        <v>0.27083333333333298</v>
      </c>
      <c r="D71" s="360">
        <f t="shared" si="29"/>
        <v>35080</v>
      </c>
      <c r="E71" s="361">
        <v>0.27083333333333298</v>
      </c>
      <c r="F71" s="455" t="s">
        <v>2179</v>
      </c>
      <c r="G71" s="74" t="s">
        <v>440</v>
      </c>
      <c r="H71" s="53"/>
      <c r="I71" s="37"/>
      <c r="J71" s="52"/>
      <c r="K71" s="545" t="str">
        <f>IF(ISNUMBER(Data!K71),Data!K71,"")</f>
        <v/>
      </c>
      <c r="L71" s="546" t="str">
        <f>IF(ISNUMBER(K71),PickLists!$S$2,PickLists!$S$9)</f>
        <v>M1</v>
      </c>
      <c r="M71" s="547" t="str">
        <f>IF(ISNUMBER(Data!M71),Data!M71,"")</f>
        <v/>
      </c>
      <c r="N71" s="548" t="str">
        <f t="shared" si="30"/>
        <v/>
      </c>
      <c r="O71" s="549" t="str">
        <f>IF(ISTEXT($A71),PickLists!$S$2,PickLists!$S$9)</f>
        <v>M1</v>
      </c>
      <c r="P71" s="550" t="str">
        <f>IF(ISNUMBER(Data!P71),Data!P71,"")</f>
        <v/>
      </c>
      <c r="Q71" s="551" t="str">
        <f>IF(ISTEXT($A71),PickLists!$S$2,PickLists!$S$9)</f>
        <v>M1</v>
      </c>
      <c r="R71" s="547" t="str">
        <f>IF(ISNUMBER(Data!R71),Data!R71,"")</f>
        <v/>
      </c>
      <c r="S71" s="551" t="str">
        <f>IF(ISTEXT($A71),PickLists!$S$2,PickLists!$S$9)</f>
        <v>M1</v>
      </c>
      <c r="T71" s="552" t="str">
        <f>IF(ISNUMBER(Data!T71),Data!T71,"")</f>
        <v/>
      </c>
      <c r="U71" s="551" t="str">
        <f>IF(ISNUMBER($T71),IF($T71&gt;$T$56,PickLists!$S$2,PickLists!$S$3),PickLists!$S$9)</f>
        <v>M1</v>
      </c>
      <c r="V71" s="553" t="str">
        <f>IF(ISNUMBER(Data!V71),Data!V71,"")</f>
        <v/>
      </c>
      <c r="W71" s="551" t="str">
        <f>IF(ISNUMBER($V71),IF($V71&gt;$V$56,PickLists!$S$2,PickLists!$S$3),PickLists!$S$9)</f>
        <v>M1</v>
      </c>
      <c r="X71" s="552" t="str">
        <f>IF(ISNUMBER(Data!X71),Data!X71,"")</f>
        <v/>
      </c>
      <c r="Y71" s="551" t="str">
        <f>IF(ISNUMBER($X71),IF($X71&gt;$X$56,PickLists!$S$2,PickLists!$S$3),PickLists!$S$9)</f>
        <v>M1</v>
      </c>
      <c r="Z71" s="553" t="str">
        <f>IF(ISNUMBER(Data!Z71),Data!Z71,"")</f>
        <v/>
      </c>
      <c r="AA71" s="551" t="str">
        <f>IF(ISNUMBER($Z71),IF($Z71&gt;$Z$56,PickLists!$S$2,PickLists!$S$3),PickLists!$S$9)</f>
        <v>M1</v>
      </c>
      <c r="AB71" s="552" t="str">
        <f>IF(ISNUMBER(Data!AB71),Data!AB71,"")</f>
        <v/>
      </c>
      <c r="AC71" s="551" t="str">
        <f>IF(ISNUMBER($AB71),IF($AB71&gt;$AB$56,PickLists!$S$2,PickLists!$S$3),PickLists!$S$9)</f>
        <v>M1</v>
      </c>
      <c r="AD71" s="553" t="str">
        <f>IF(ISNUMBER(Data!AD71),Data!AD71,"")</f>
        <v/>
      </c>
      <c r="AE71" s="551" t="str">
        <f>IF(ISNUMBER($AD71),IF($AD71&gt;$AD$56,PickLists!$S$2,PickLists!$S$3),PickLists!$S$9)</f>
        <v>M1</v>
      </c>
      <c r="AF71" s="552" t="str">
        <f>IF(ISNUMBER(Data!AF71),Data!AF71,"")</f>
        <v/>
      </c>
      <c r="AG71" s="551" t="str">
        <f>IF(ISNUMBER($AF71),IF($AF71&gt;$AF$56,PickLists!$S$2,PickLists!$S$3),PickLists!$S$9)</f>
        <v>M1</v>
      </c>
      <c r="AH71" s="553" t="str">
        <f>IF(ISNUMBER(Data!AH71),Data!AH71,"")</f>
        <v/>
      </c>
      <c r="AI71" s="551" t="str">
        <f>IF(ISNUMBER($AH71),IF($AH71&gt;$AH$56,PickLists!$S$2,PickLists!$S$3),PickLists!$S$9)</f>
        <v>M1</v>
      </c>
      <c r="AJ71" s="554" t="str">
        <f>IF(ISTEXT(Data!AJ71),Data!AJ71,"")</f>
        <v/>
      </c>
      <c r="AK71" s="555"/>
      <c r="AL71" s="555"/>
      <c r="AM71" s="555"/>
      <c r="AN71" s="555"/>
      <c r="AO71" s="556"/>
      <c r="AP71" s="557" t="str">
        <f t="shared" si="0"/>
        <v/>
      </c>
      <c r="AQ71" s="558" t="str">
        <f t="shared" si="1"/>
        <v/>
      </c>
      <c r="AR71" s="559" t="str">
        <f t="shared" si="2"/>
        <v/>
      </c>
      <c r="AS71" s="560" t="str">
        <f t="shared" si="3"/>
        <v/>
      </c>
      <c r="AT71" s="561" t="str">
        <f t="shared" si="4"/>
        <v/>
      </c>
      <c r="AU71" s="562" t="str">
        <f t="shared" si="5"/>
        <v/>
      </c>
      <c r="AV71" s="563" t="str">
        <f t="shared" si="6"/>
        <v/>
      </c>
      <c r="AW71" s="564" t="str">
        <f t="shared" si="7"/>
        <v/>
      </c>
      <c r="AX71" s="565" t="str">
        <f t="shared" si="8"/>
        <v/>
      </c>
      <c r="AY71" s="566" t="str">
        <f t="shared" si="9"/>
        <v/>
      </c>
      <c r="AZ71" s="567">
        <v>362.61</v>
      </c>
      <c r="BA71" s="568">
        <v>5.5229999999999997</v>
      </c>
      <c r="BB71" s="569" t="str">
        <f t="shared" si="10"/>
        <v/>
      </c>
      <c r="BC71" s="570" t="str">
        <f t="shared" si="11"/>
        <v/>
      </c>
      <c r="BD71" s="571" t="str">
        <f t="shared" si="12"/>
        <v/>
      </c>
      <c r="BE71" s="572" t="str">
        <f t="shared" si="13"/>
        <v/>
      </c>
      <c r="BF71" s="560" t="str">
        <f t="shared" si="14"/>
        <v/>
      </c>
      <c r="BG71" s="561" t="str">
        <f t="shared" si="15"/>
        <v/>
      </c>
      <c r="BH71" s="562" t="str">
        <f t="shared" si="16"/>
        <v/>
      </c>
      <c r="BI71" s="563" t="str">
        <f t="shared" si="17"/>
        <v/>
      </c>
      <c r="BJ71" s="564" t="str">
        <f t="shared" si="18"/>
        <v/>
      </c>
      <c r="BK71" s="565" t="str">
        <f t="shared" si="19"/>
        <v/>
      </c>
      <c r="BL71" s="566" t="str">
        <f t="shared" si="20"/>
        <v/>
      </c>
      <c r="BM71" s="546" t="str">
        <f t="shared" si="21"/>
        <v>M1</v>
      </c>
      <c r="BN71" s="573" t="str">
        <f t="shared" si="31"/>
        <v/>
      </c>
      <c r="BO71" s="573" t="str">
        <f t="shared" si="32"/>
        <v/>
      </c>
      <c r="BP71" s="574" t="str">
        <f t="shared" si="22"/>
        <v/>
      </c>
      <c r="BQ71" s="575" t="str">
        <f t="shared" si="23"/>
        <v/>
      </c>
      <c r="BR71" s="546" t="str">
        <f t="shared" si="33"/>
        <v>M1</v>
      </c>
      <c r="BS71" s="575" t="str">
        <f t="shared" si="24"/>
        <v/>
      </c>
      <c r="BT71" s="575" t="str">
        <f t="shared" si="25"/>
        <v/>
      </c>
      <c r="BU71" s="575" t="str">
        <f t="shared" si="26"/>
        <v/>
      </c>
      <c r="BV71" s="573" t="str">
        <f t="shared" si="27"/>
        <v/>
      </c>
      <c r="BW71" s="575" t="str">
        <f t="shared" si="28"/>
        <v/>
      </c>
      <c r="BX71" s="546" t="str">
        <f t="shared" si="34"/>
        <v>M1</v>
      </c>
    </row>
    <row r="72" spans="1:76" s="457" customFormat="1" x14ac:dyDescent="0.2">
      <c r="A72" s="324"/>
      <c r="B72" s="360">
        <v>35080</v>
      </c>
      <c r="C72" s="361">
        <v>0.27083333333333298</v>
      </c>
      <c r="D72" s="360">
        <f t="shared" si="29"/>
        <v>35081</v>
      </c>
      <c r="E72" s="361">
        <v>0.27083333333333298</v>
      </c>
      <c r="F72" s="455" t="s">
        <v>2179</v>
      </c>
      <c r="G72" s="74" t="s">
        <v>440</v>
      </c>
      <c r="H72" s="53"/>
      <c r="I72" s="37"/>
      <c r="J72" s="52"/>
      <c r="K72" s="545" t="str">
        <f>IF(ISNUMBER(Data!K72),Data!K72,"")</f>
        <v/>
      </c>
      <c r="L72" s="546" t="str">
        <f>IF(ISNUMBER(K72),PickLists!$S$2,PickLists!$S$9)</f>
        <v>M1</v>
      </c>
      <c r="M72" s="547" t="str">
        <f>IF(ISNUMBER(Data!M72),Data!M72,"")</f>
        <v/>
      </c>
      <c r="N72" s="548" t="str">
        <f t="shared" si="30"/>
        <v/>
      </c>
      <c r="O72" s="549" t="str">
        <f>IF(ISTEXT($A72),PickLists!$S$2,PickLists!$S$9)</f>
        <v>M1</v>
      </c>
      <c r="P72" s="550" t="str">
        <f>IF(ISNUMBER(Data!P72),Data!P72,"")</f>
        <v/>
      </c>
      <c r="Q72" s="551" t="str">
        <f>IF(ISTEXT($A72),PickLists!$S$2,PickLists!$S$9)</f>
        <v>M1</v>
      </c>
      <c r="R72" s="547" t="str">
        <f>IF(ISNUMBER(Data!R72),Data!R72,"")</f>
        <v/>
      </c>
      <c r="S72" s="551" t="str">
        <f>IF(ISTEXT($A72),PickLists!$S$2,PickLists!$S$9)</f>
        <v>M1</v>
      </c>
      <c r="T72" s="552" t="str">
        <f>IF(ISNUMBER(Data!T72),Data!T72,"")</f>
        <v/>
      </c>
      <c r="U72" s="551" t="str">
        <f>IF(ISNUMBER($T72),IF($T72&gt;$T$56,PickLists!$S$2,PickLists!$S$3),PickLists!$S$9)</f>
        <v>M1</v>
      </c>
      <c r="V72" s="553" t="str">
        <f>IF(ISNUMBER(Data!V72),Data!V72,"")</f>
        <v/>
      </c>
      <c r="W72" s="551" t="str">
        <f>IF(ISNUMBER($V72),IF($V72&gt;$V$56,PickLists!$S$2,PickLists!$S$3),PickLists!$S$9)</f>
        <v>M1</v>
      </c>
      <c r="X72" s="552" t="str">
        <f>IF(ISNUMBER(Data!X72),Data!X72,"")</f>
        <v/>
      </c>
      <c r="Y72" s="551" t="str">
        <f>IF(ISNUMBER($X72),IF($X72&gt;$X$56,PickLists!$S$2,PickLists!$S$3),PickLists!$S$9)</f>
        <v>M1</v>
      </c>
      <c r="Z72" s="553" t="str">
        <f>IF(ISNUMBER(Data!Z72),Data!Z72,"")</f>
        <v/>
      </c>
      <c r="AA72" s="551" t="str">
        <f>IF(ISNUMBER($Z72),IF($Z72&gt;$Z$56,PickLists!$S$2,PickLists!$S$3),PickLists!$S$9)</f>
        <v>M1</v>
      </c>
      <c r="AB72" s="552" t="str">
        <f>IF(ISNUMBER(Data!AB72),Data!AB72,"")</f>
        <v/>
      </c>
      <c r="AC72" s="551" t="str">
        <f>IF(ISNUMBER($AB72),IF($AB72&gt;$AB$56,PickLists!$S$2,PickLists!$S$3),PickLists!$S$9)</f>
        <v>M1</v>
      </c>
      <c r="AD72" s="553" t="str">
        <f>IF(ISNUMBER(Data!AD72),Data!AD72,"")</f>
        <v/>
      </c>
      <c r="AE72" s="551" t="str">
        <f>IF(ISNUMBER($AD72),IF($AD72&gt;$AD$56,PickLists!$S$2,PickLists!$S$3),PickLists!$S$9)</f>
        <v>M1</v>
      </c>
      <c r="AF72" s="552" t="str">
        <f>IF(ISNUMBER(Data!AF72),Data!AF72,"")</f>
        <v/>
      </c>
      <c r="AG72" s="551" t="str">
        <f>IF(ISNUMBER($AF72),IF($AF72&gt;$AF$56,PickLists!$S$2,PickLists!$S$3),PickLists!$S$9)</f>
        <v>M1</v>
      </c>
      <c r="AH72" s="553" t="str">
        <f>IF(ISNUMBER(Data!AH72),Data!AH72,"")</f>
        <v/>
      </c>
      <c r="AI72" s="551" t="str">
        <f>IF(ISNUMBER($AH72),IF($AH72&gt;$AH$56,PickLists!$S$2,PickLists!$S$3),PickLists!$S$9)</f>
        <v>M1</v>
      </c>
      <c r="AJ72" s="554" t="str">
        <f>IF(ISTEXT(Data!AJ72),Data!AJ72,"")</f>
        <v/>
      </c>
      <c r="AK72" s="555"/>
      <c r="AL72" s="555"/>
      <c r="AM72" s="555"/>
      <c r="AN72" s="555"/>
      <c r="AO72" s="556"/>
      <c r="AP72" s="557" t="str">
        <f t="shared" si="0"/>
        <v/>
      </c>
      <c r="AQ72" s="558" t="str">
        <f t="shared" si="1"/>
        <v/>
      </c>
      <c r="AR72" s="559" t="str">
        <f t="shared" si="2"/>
        <v/>
      </c>
      <c r="AS72" s="560" t="str">
        <f t="shared" si="3"/>
        <v/>
      </c>
      <c r="AT72" s="561" t="str">
        <f t="shared" si="4"/>
        <v/>
      </c>
      <c r="AU72" s="562" t="str">
        <f t="shared" si="5"/>
        <v/>
      </c>
      <c r="AV72" s="563" t="str">
        <f t="shared" si="6"/>
        <v/>
      </c>
      <c r="AW72" s="564" t="str">
        <f t="shared" si="7"/>
        <v/>
      </c>
      <c r="AX72" s="565" t="str">
        <f t="shared" si="8"/>
        <v/>
      </c>
      <c r="AY72" s="566" t="str">
        <f t="shared" si="9"/>
        <v/>
      </c>
      <c r="AZ72" s="567">
        <v>362.61</v>
      </c>
      <c r="BA72" s="568">
        <v>5.5229999999999997</v>
      </c>
      <c r="BB72" s="569" t="str">
        <f t="shared" si="10"/>
        <v/>
      </c>
      <c r="BC72" s="570" t="str">
        <f t="shared" si="11"/>
        <v/>
      </c>
      <c r="BD72" s="571" t="str">
        <f t="shared" si="12"/>
        <v/>
      </c>
      <c r="BE72" s="572" t="str">
        <f t="shared" si="13"/>
        <v/>
      </c>
      <c r="BF72" s="560" t="str">
        <f t="shared" si="14"/>
        <v/>
      </c>
      <c r="BG72" s="561" t="str">
        <f t="shared" si="15"/>
        <v/>
      </c>
      <c r="BH72" s="562" t="str">
        <f t="shared" si="16"/>
        <v/>
      </c>
      <c r="BI72" s="563" t="str">
        <f t="shared" si="17"/>
        <v/>
      </c>
      <c r="BJ72" s="564" t="str">
        <f t="shared" si="18"/>
        <v/>
      </c>
      <c r="BK72" s="565" t="str">
        <f t="shared" si="19"/>
        <v/>
      </c>
      <c r="BL72" s="566" t="str">
        <f t="shared" si="20"/>
        <v/>
      </c>
      <c r="BM72" s="546" t="str">
        <f t="shared" si="21"/>
        <v>M1</v>
      </c>
      <c r="BN72" s="573" t="str">
        <f t="shared" si="31"/>
        <v/>
      </c>
      <c r="BO72" s="573" t="str">
        <f t="shared" si="32"/>
        <v/>
      </c>
      <c r="BP72" s="574" t="str">
        <f t="shared" si="22"/>
        <v/>
      </c>
      <c r="BQ72" s="575" t="str">
        <f t="shared" si="23"/>
        <v/>
      </c>
      <c r="BR72" s="546" t="str">
        <f t="shared" si="33"/>
        <v>M1</v>
      </c>
      <c r="BS72" s="575" t="str">
        <f t="shared" si="24"/>
        <v/>
      </c>
      <c r="BT72" s="575" t="str">
        <f t="shared" si="25"/>
        <v/>
      </c>
      <c r="BU72" s="575" t="str">
        <f t="shared" si="26"/>
        <v/>
      </c>
      <c r="BV72" s="573" t="str">
        <f t="shared" si="27"/>
        <v/>
      </c>
      <c r="BW72" s="575" t="str">
        <f t="shared" si="28"/>
        <v/>
      </c>
      <c r="BX72" s="546" t="str">
        <f t="shared" si="34"/>
        <v>M1</v>
      </c>
    </row>
    <row r="73" spans="1:76" s="457" customFormat="1" x14ac:dyDescent="0.2">
      <c r="A73" s="324"/>
      <c r="B73" s="360">
        <v>35081</v>
      </c>
      <c r="C73" s="361">
        <v>0.27083333333333298</v>
      </c>
      <c r="D73" s="360">
        <f t="shared" si="29"/>
        <v>35082</v>
      </c>
      <c r="E73" s="361">
        <v>0.27083333333333298</v>
      </c>
      <c r="F73" s="455" t="s">
        <v>2179</v>
      </c>
      <c r="G73" s="74" t="s">
        <v>440</v>
      </c>
      <c r="H73" s="53"/>
      <c r="I73" s="37"/>
      <c r="J73" s="52"/>
      <c r="K73" s="545" t="str">
        <f>IF(ISNUMBER(Data!K73),Data!K73,"")</f>
        <v/>
      </c>
      <c r="L73" s="546" t="str">
        <f>IF(ISNUMBER(K73),PickLists!$S$2,PickLists!$S$9)</f>
        <v>M1</v>
      </c>
      <c r="M73" s="547" t="str">
        <f>IF(ISNUMBER(Data!M73),Data!M73,"")</f>
        <v/>
      </c>
      <c r="N73" s="548" t="str">
        <f t="shared" si="30"/>
        <v/>
      </c>
      <c r="O73" s="549" t="str">
        <f>IF(ISTEXT($A73),PickLists!$S$2,PickLists!$S$9)</f>
        <v>M1</v>
      </c>
      <c r="P73" s="550" t="str">
        <f>IF(ISNUMBER(Data!P73),Data!P73,"")</f>
        <v/>
      </c>
      <c r="Q73" s="551" t="str">
        <f>IF(ISTEXT($A73),PickLists!$S$2,PickLists!$S$9)</f>
        <v>M1</v>
      </c>
      <c r="R73" s="547" t="str">
        <f>IF(ISNUMBER(Data!R73),Data!R73,"")</f>
        <v/>
      </c>
      <c r="S73" s="551" t="str">
        <f>IF(ISTEXT($A73),PickLists!$S$2,PickLists!$S$9)</f>
        <v>M1</v>
      </c>
      <c r="T73" s="552" t="str">
        <f>IF(ISNUMBER(Data!T73),Data!T73,"")</f>
        <v/>
      </c>
      <c r="U73" s="551" t="str">
        <f>IF(ISNUMBER($T73),IF($T73&gt;$T$56,PickLists!$S$2,PickLists!$S$3),PickLists!$S$9)</f>
        <v>M1</v>
      </c>
      <c r="V73" s="553" t="str">
        <f>IF(ISNUMBER(Data!V73),Data!V73,"")</f>
        <v/>
      </c>
      <c r="W73" s="551" t="str">
        <f>IF(ISNUMBER($V73),IF($V73&gt;$V$56,PickLists!$S$2,PickLists!$S$3),PickLists!$S$9)</f>
        <v>M1</v>
      </c>
      <c r="X73" s="552" t="str">
        <f>IF(ISNUMBER(Data!X73),Data!X73,"")</f>
        <v/>
      </c>
      <c r="Y73" s="551" t="str">
        <f>IF(ISNUMBER($X73),IF($X73&gt;$X$56,PickLists!$S$2,PickLists!$S$3),PickLists!$S$9)</f>
        <v>M1</v>
      </c>
      <c r="Z73" s="553" t="str">
        <f>IF(ISNUMBER(Data!Z73),Data!Z73,"")</f>
        <v/>
      </c>
      <c r="AA73" s="551" t="str">
        <f>IF(ISNUMBER($Z73),IF($Z73&gt;$Z$56,PickLists!$S$2,PickLists!$S$3),PickLists!$S$9)</f>
        <v>M1</v>
      </c>
      <c r="AB73" s="552" t="str">
        <f>IF(ISNUMBER(Data!AB73),Data!AB73,"")</f>
        <v/>
      </c>
      <c r="AC73" s="551" t="str">
        <f>IF(ISNUMBER($AB73),IF($AB73&gt;$AB$56,PickLists!$S$2,PickLists!$S$3),PickLists!$S$9)</f>
        <v>M1</v>
      </c>
      <c r="AD73" s="553" t="str">
        <f>IF(ISNUMBER(Data!AD73),Data!AD73,"")</f>
        <v/>
      </c>
      <c r="AE73" s="551" t="str">
        <f>IF(ISNUMBER($AD73),IF($AD73&gt;$AD$56,PickLists!$S$2,PickLists!$S$3),PickLists!$S$9)</f>
        <v>M1</v>
      </c>
      <c r="AF73" s="552" t="str">
        <f>IF(ISNUMBER(Data!AF73),Data!AF73,"")</f>
        <v/>
      </c>
      <c r="AG73" s="551" t="str">
        <f>IF(ISNUMBER($AF73),IF($AF73&gt;$AF$56,PickLists!$S$2,PickLists!$S$3),PickLists!$S$9)</f>
        <v>M1</v>
      </c>
      <c r="AH73" s="553" t="str">
        <f>IF(ISNUMBER(Data!AH73),Data!AH73,"")</f>
        <v/>
      </c>
      <c r="AI73" s="551" t="str">
        <f>IF(ISNUMBER($AH73),IF($AH73&gt;$AH$56,PickLists!$S$2,PickLists!$S$3),PickLists!$S$9)</f>
        <v>M1</v>
      </c>
      <c r="AJ73" s="554" t="str">
        <f>IF(ISTEXT(Data!AJ73),Data!AJ73,"")</f>
        <v/>
      </c>
      <c r="AK73" s="555"/>
      <c r="AL73" s="555"/>
      <c r="AM73" s="555"/>
      <c r="AN73" s="555"/>
      <c r="AO73" s="556"/>
      <c r="AP73" s="557" t="str">
        <f t="shared" si="0"/>
        <v/>
      </c>
      <c r="AQ73" s="558" t="str">
        <f t="shared" si="1"/>
        <v/>
      </c>
      <c r="AR73" s="559" t="str">
        <f t="shared" si="2"/>
        <v/>
      </c>
      <c r="AS73" s="560" t="str">
        <f t="shared" si="3"/>
        <v/>
      </c>
      <c r="AT73" s="561" t="str">
        <f t="shared" si="4"/>
        <v/>
      </c>
      <c r="AU73" s="562" t="str">
        <f t="shared" si="5"/>
        <v/>
      </c>
      <c r="AV73" s="563" t="str">
        <f t="shared" si="6"/>
        <v/>
      </c>
      <c r="AW73" s="564" t="str">
        <f t="shared" si="7"/>
        <v/>
      </c>
      <c r="AX73" s="565" t="str">
        <f t="shared" si="8"/>
        <v/>
      </c>
      <c r="AY73" s="566" t="str">
        <f t="shared" si="9"/>
        <v/>
      </c>
      <c r="AZ73" s="567">
        <v>362.61</v>
      </c>
      <c r="BA73" s="568">
        <v>5.5229999999999997</v>
      </c>
      <c r="BB73" s="569" t="str">
        <f t="shared" si="10"/>
        <v/>
      </c>
      <c r="BC73" s="570" t="str">
        <f t="shared" si="11"/>
        <v/>
      </c>
      <c r="BD73" s="571" t="str">
        <f t="shared" si="12"/>
        <v/>
      </c>
      <c r="BE73" s="572" t="str">
        <f t="shared" si="13"/>
        <v/>
      </c>
      <c r="BF73" s="560" t="str">
        <f t="shared" si="14"/>
        <v/>
      </c>
      <c r="BG73" s="561" t="str">
        <f t="shared" si="15"/>
        <v/>
      </c>
      <c r="BH73" s="562" t="str">
        <f t="shared" si="16"/>
        <v/>
      </c>
      <c r="BI73" s="563" t="str">
        <f t="shared" si="17"/>
        <v/>
      </c>
      <c r="BJ73" s="564" t="str">
        <f t="shared" si="18"/>
        <v/>
      </c>
      <c r="BK73" s="565" t="str">
        <f t="shared" si="19"/>
        <v/>
      </c>
      <c r="BL73" s="566" t="str">
        <f t="shared" si="20"/>
        <v/>
      </c>
      <c r="BM73" s="546" t="str">
        <f t="shared" si="21"/>
        <v>M1</v>
      </c>
      <c r="BN73" s="573" t="str">
        <f t="shared" si="31"/>
        <v/>
      </c>
      <c r="BO73" s="573" t="str">
        <f t="shared" si="32"/>
        <v/>
      </c>
      <c r="BP73" s="574" t="str">
        <f t="shared" si="22"/>
        <v/>
      </c>
      <c r="BQ73" s="575" t="str">
        <f t="shared" si="23"/>
        <v/>
      </c>
      <c r="BR73" s="546" t="str">
        <f t="shared" si="33"/>
        <v>M1</v>
      </c>
      <c r="BS73" s="575" t="str">
        <f t="shared" si="24"/>
        <v/>
      </c>
      <c r="BT73" s="575" t="str">
        <f t="shared" si="25"/>
        <v/>
      </c>
      <c r="BU73" s="575" t="str">
        <f t="shared" si="26"/>
        <v/>
      </c>
      <c r="BV73" s="573" t="str">
        <f t="shared" si="27"/>
        <v/>
      </c>
      <c r="BW73" s="575" t="str">
        <f t="shared" si="28"/>
        <v/>
      </c>
      <c r="BX73" s="546" t="str">
        <f t="shared" si="34"/>
        <v>M1</v>
      </c>
    </row>
    <row r="74" spans="1:76" s="457" customFormat="1" x14ac:dyDescent="0.2">
      <c r="A74" s="324"/>
      <c r="B74" s="360">
        <v>35082</v>
      </c>
      <c r="C74" s="361">
        <v>0.27083333333333298</v>
      </c>
      <c r="D74" s="360">
        <f t="shared" si="29"/>
        <v>35083</v>
      </c>
      <c r="E74" s="361">
        <v>0.27083333333333298</v>
      </c>
      <c r="F74" s="455" t="s">
        <v>2179</v>
      </c>
      <c r="G74" s="74" t="s">
        <v>440</v>
      </c>
      <c r="H74" s="53"/>
      <c r="I74" s="37"/>
      <c r="J74" s="52"/>
      <c r="K74" s="545" t="str">
        <f>IF(ISNUMBER(Data!K74),Data!K74,"")</f>
        <v/>
      </c>
      <c r="L74" s="546" t="str">
        <f>IF(ISNUMBER(K74),PickLists!$S$2,PickLists!$S$9)</f>
        <v>M1</v>
      </c>
      <c r="M74" s="547" t="str">
        <f>IF(ISNUMBER(Data!M74),Data!M74,"")</f>
        <v/>
      </c>
      <c r="N74" s="548" t="str">
        <f t="shared" si="30"/>
        <v/>
      </c>
      <c r="O74" s="549" t="str">
        <f>IF(ISTEXT($A74),PickLists!$S$2,PickLists!$S$9)</f>
        <v>M1</v>
      </c>
      <c r="P74" s="550" t="str">
        <f>IF(ISNUMBER(Data!P74),Data!P74,"")</f>
        <v/>
      </c>
      <c r="Q74" s="551" t="str">
        <f>IF(ISTEXT($A74),PickLists!$S$2,PickLists!$S$9)</f>
        <v>M1</v>
      </c>
      <c r="R74" s="547" t="str">
        <f>IF(ISNUMBER(Data!R74),Data!R74,"")</f>
        <v/>
      </c>
      <c r="S74" s="551" t="str">
        <f>IF(ISTEXT($A74),PickLists!$S$2,PickLists!$S$9)</f>
        <v>M1</v>
      </c>
      <c r="T74" s="552" t="str">
        <f>IF(ISNUMBER(Data!T74),Data!T74,"")</f>
        <v/>
      </c>
      <c r="U74" s="551" t="str">
        <f>IF(ISNUMBER($T74),IF($T74&gt;$T$56,PickLists!$S$2,PickLists!$S$3),PickLists!$S$9)</f>
        <v>M1</v>
      </c>
      <c r="V74" s="553" t="str">
        <f>IF(ISNUMBER(Data!V74),Data!V74,"")</f>
        <v/>
      </c>
      <c r="W74" s="551" t="str">
        <f>IF(ISNUMBER($V74),IF($V74&gt;$V$56,PickLists!$S$2,PickLists!$S$3),PickLists!$S$9)</f>
        <v>M1</v>
      </c>
      <c r="X74" s="552" t="str">
        <f>IF(ISNUMBER(Data!X74),Data!X74,"")</f>
        <v/>
      </c>
      <c r="Y74" s="551" t="str">
        <f>IF(ISNUMBER($X74),IF($X74&gt;$X$56,PickLists!$S$2,PickLists!$S$3),PickLists!$S$9)</f>
        <v>M1</v>
      </c>
      <c r="Z74" s="553" t="str">
        <f>IF(ISNUMBER(Data!Z74),Data!Z74,"")</f>
        <v/>
      </c>
      <c r="AA74" s="551" t="str">
        <f>IF(ISNUMBER($Z74),IF($Z74&gt;$Z$56,PickLists!$S$2,PickLists!$S$3),PickLists!$S$9)</f>
        <v>M1</v>
      </c>
      <c r="AB74" s="552" t="str">
        <f>IF(ISNUMBER(Data!AB74),Data!AB74,"")</f>
        <v/>
      </c>
      <c r="AC74" s="551" t="str">
        <f>IF(ISNUMBER($AB74),IF($AB74&gt;$AB$56,PickLists!$S$2,PickLists!$S$3),PickLists!$S$9)</f>
        <v>M1</v>
      </c>
      <c r="AD74" s="553" t="str">
        <f>IF(ISNUMBER(Data!AD74),Data!AD74,"")</f>
        <v/>
      </c>
      <c r="AE74" s="551" t="str">
        <f>IF(ISNUMBER($AD74),IF($AD74&gt;$AD$56,PickLists!$S$2,PickLists!$S$3),PickLists!$S$9)</f>
        <v>M1</v>
      </c>
      <c r="AF74" s="552" t="str">
        <f>IF(ISNUMBER(Data!AF74),Data!AF74,"")</f>
        <v/>
      </c>
      <c r="AG74" s="551" t="str">
        <f>IF(ISNUMBER($AF74),IF($AF74&gt;$AF$56,PickLists!$S$2,PickLists!$S$3),PickLists!$S$9)</f>
        <v>M1</v>
      </c>
      <c r="AH74" s="553" t="str">
        <f>IF(ISNUMBER(Data!AH74),Data!AH74,"")</f>
        <v/>
      </c>
      <c r="AI74" s="551" t="str">
        <f>IF(ISNUMBER($AH74),IF($AH74&gt;$AH$56,PickLists!$S$2,PickLists!$S$3),PickLists!$S$9)</f>
        <v>M1</v>
      </c>
      <c r="AJ74" s="554" t="str">
        <f>IF(ISTEXT(Data!AJ74),Data!AJ74,"")</f>
        <v/>
      </c>
      <c r="AK74" s="555"/>
      <c r="AL74" s="555"/>
      <c r="AM74" s="555"/>
      <c r="AN74" s="555"/>
      <c r="AO74" s="556"/>
      <c r="AP74" s="557" t="str">
        <f t="shared" si="0"/>
        <v/>
      </c>
      <c r="AQ74" s="558" t="str">
        <f t="shared" si="1"/>
        <v/>
      </c>
      <c r="AR74" s="559" t="str">
        <f t="shared" si="2"/>
        <v/>
      </c>
      <c r="AS74" s="560" t="str">
        <f t="shared" si="3"/>
        <v/>
      </c>
      <c r="AT74" s="561" t="str">
        <f t="shared" si="4"/>
        <v/>
      </c>
      <c r="AU74" s="562" t="str">
        <f t="shared" si="5"/>
        <v/>
      </c>
      <c r="AV74" s="563" t="str">
        <f t="shared" si="6"/>
        <v/>
      </c>
      <c r="AW74" s="564" t="str">
        <f t="shared" si="7"/>
        <v/>
      </c>
      <c r="AX74" s="565" t="str">
        <f t="shared" si="8"/>
        <v/>
      </c>
      <c r="AY74" s="566" t="str">
        <f t="shared" si="9"/>
        <v/>
      </c>
      <c r="AZ74" s="567">
        <v>362.61</v>
      </c>
      <c r="BA74" s="568">
        <v>5.5229999999999997</v>
      </c>
      <c r="BB74" s="569" t="str">
        <f t="shared" si="10"/>
        <v/>
      </c>
      <c r="BC74" s="570" t="str">
        <f t="shared" si="11"/>
        <v/>
      </c>
      <c r="BD74" s="571" t="str">
        <f t="shared" si="12"/>
        <v/>
      </c>
      <c r="BE74" s="572" t="str">
        <f t="shared" si="13"/>
        <v/>
      </c>
      <c r="BF74" s="560" t="str">
        <f t="shared" si="14"/>
        <v/>
      </c>
      <c r="BG74" s="561" t="str">
        <f t="shared" si="15"/>
        <v/>
      </c>
      <c r="BH74" s="562" t="str">
        <f t="shared" si="16"/>
        <v/>
      </c>
      <c r="BI74" s="563" t="str">
        <f t="shared" si="17"/>
        <v/>
      </c>
      <c r="BJ74" s="564" t="str">
        <f t="shared" si="18"/>
        <v/>
      </c>
      <c r="BK74" s="565" t="str">
        <f t="shared" si="19"/>
        <v/>
      </c>
      <c r="BL74" s="566" t="str">
        <f t="shared" si="20"/>
        <v/>
      </c>
      <c r="BM74" s="546" t="str">
        <f t="shared" si="21"/>
        <v>M1</v>
      </c>
      <c r="BN74" s="573" t="str">
        <f t="shared" si="31"/>
        <v/>
      </c>
      <c r="BO74" s="573" t="str">
        <f t="shared" si="32"/>
        <v/>
      </c>
      <c r="BP74" s="574" t="str">
        <f t="shared" si="22"/>
        <v/>
      </c>
      <c r="BQ74" s="575" t="str">
        <f t="shared" si="23"/>
        <v/>
      </c>
      <c r="BR74" s="546" t="str">
        <f t="shared" si="33"/>
        <v>M1</v>
      </c>
      <c r="BS74" s="575" t="str">
        <f t="shared" si="24"/>
        <v/>
      </c>
      <c r="BT74" s="575" t="str">
        <f t="shared" si="25"/>
        <v/>
      </c>
      <c r="BU74" s="575" t="str">
        <f t="shared" si="26"/>
        <v/>
      </c>
      <c r="BV74" s="573" t="str">
        <f t="shared" si="27"/>
        <v/>
      </c>
      <c r="BW74" s="575" t="str">
        <f t="shared" si="28"/>
        <v/>
      </c>
      <c r="BX74" s="546" t="str">
        <f t="shared" si="34"/>
        <v>M1</v>
      </c>
    </row>
    <row r="75" spans="1:76" s="457" customFormat="1" x14ac:dyDescent="0.2">
      <c r="A75" s="324"/>
      <c r="B75" s="360">
        <v>35083</v>
      </c>
      <c r="C75" s="361">
        <v>0.27083333333333298</v>
      </c>
      <c r="D75" s="360">
        <f t="shared" si="29"/>
        <v>35084</v>
      </c>
      <c r="E75" s="361">
        <v>0.27083333333333298</v>
      </c>
      <c r="F75" s="455" t="s">
        <v>2179</v>
      </c>
      <c r="G75" s="74" t="s">
        <v>440</v>
      </c>
      <c r="H75" s="53"/>
      <c r="I75" s="37"/>
      <c r="J75" s="52"/>
      <c r="K75" s="545" t="str">
        <f>IF(ISNUMBER(Data!K75),Data!K75,"")</f>
        <v/>
      </c>
      <c r="L75" s="546" t="str">
        <f>IF(ISNUMBER(K75),PickLists!$S$2,PickLists!$S$9)</f>
        <v>M1</v>
      </c>
      <c r="M75" s="547" t="str">
        <f>IF(ISNUMBER(Data!M75),Data!M75,"")</f>
        <v/>
      </c>
      <c r="N75" s="548" t="str">
        <f t="shared" si="30"/>
        <v/>
      </c>
      <c r="O75" s="549" t="str">
        <f>IF(ISTEXT($A75),PickLists!$S$2,PickLists!$S$9)</f>
        <v>M1</v>
      </c>
      <c r="P75" s="550" t="str">
        <f>IF(ISNUMBER(Data!P75),Data!P75,"")</f>
        <v/>
      </c>
      <c r="Q75" s="551" t="str">
        <f>IF(ISTEXT($A75),PickLists!$S$2,PickLists!$S$9)</f>
        <v>M1</v>
      </c>
      <c r="R75" s="547" t="str">
        <f>IF(ISNUMBER(Data!R75),Data!R75,"")</f>
        <v/>
      </c>
      <c r="S75" s="551" t="str">
        <f>IF(ISTEXT($A75),PickLists!$S$2,PickLists!$S$9)</f>
        <v>M1</v>
      </c>
      <c r="T75" s="552" t="str">
        <f>IF(ISNUMBER(Data!T75),Data!T75,"")</f>
        <v/>
      </c>
      <c r="U75" s="551" t="str">
        <f>IF(ISNUMBER($T75),IF($T75&gt;$T$56,PickLists!$S$2,PickLists!$S$3),PickLists!$S$9)</f>
        <v>M1</v>
      </c>
      <c r="V75" s="553" t="str">
        <f>IF(ISNUMBER(Data!V75),Data!V75,"")</f>
        <v/>
      </c>
      <c r="W75" s="551" t="str">
        <f>IF(ISNUMBER($V75),IF($V75&gt;$V$56,PickLists!$S$2,PickLists!$S$3),PickLists!$S$9)</f>
        <v>M1</v>
      </c>
      <c r="X75" s="552" t="str">
        <f>IF(ISNUMBER(Data!X75),Data!X75,"")</f>
        <v/>
      </c>
      <c r="Y75" s="551" t="str">
        <f>IF(ISNUMBER($X75),IF($X75&gt;$X$56,PickLists!$S$2,PickLists!$S$3),PickLists!$S$9)</f>
        <v>M1</v>
      </c>
      <c r="Z75" s="553" t="str">
        <f>IF(ISNUMBER(Data!Z75),Data!Z75,"")</f>
        <v/>
      </c>
      <c r="AA75" s="551" t="str">
        <f>IF(ISNUMBER($Z75),IF($Z75&gt;$Z$56,PickLists!$S$2,PickLists!$S$3),PickLists!$S$9)</f>
        <v>M1</v>
      </c>
      <c r="AB75" s="552" t="str">
        <f>IF(ISNUMBER(Data!AB75),Data!AB75,"")</f>
        <v/>
      </c>
      <c r="AC75" s="551" t="str">
        <f>IF(ISNUMBER($AB75),IF($AB75&gt;$AB$56,PickLists!$S$2,PickLists!$S$3),PickLists!$S$9)</f>
        <v>M1</v>
      </c>
      <c r="AD75" s="553" t="str">
        <f>IF(ISNUMBER(Data!AD75),Data!AD75,"")</f>
        <v/>
      </c>
      <c r="AE75" s="551" t="str">
        <f>IF(ISNUMBER($AD75),IF($AD75&gt;$AD$56,PickLists!$S$2,PickLists!$S$3),PickLists!$S$9)</f>
        <v>M1</v>
      </c>
      <c r="AF75" s="552" t="str">
        <f>IF(ISNUMBER(Data!AF75),Data!AF75,"")</f>
        <v/>
      </c>
      <c r="AG75" s="551" t="str">
        <f>IF(ISNUMBER($AF75),IF($AF75&gt;$AF$56,PickLists!$S$2,PickLists!$S$3),PickLists!$S$9)</f>
        <v>M1</v>
      </c>
      <c r="AH75" s="553" t="str">
        <f>IF(ISNUMBER(Data!AH75),Data!AH75,"")</f>
        <v/>
      </c>
      <c r="AI75" s="551" t="str">
        <f>IF(ISNUMBER($AH75),IF($AH75&gt;$AH$56,PickLists!$S$2,PickLists!$S$3),PickLists!$S$9)</f>
        <v>M1</v>
      </c>
      <c r="AJ75" s="554" t="str">
        <f>IF(ISTEXT(Data!AJ75),Data!AJ75,"")</f>
        <v/>
      </c>
      <c r="AK75" s="555"/>
      <c r="AL75" s="555"/>
      <c r="AM75" s="555"/>
      <c r="AN75" s="555"/>
      <c r="AO75" s="556"/>
      <c r="AP75" s="557" t="str">
        <f t="shared" si="0"/>
        <v/>
      </c>
      <c r="AQ75" s="558" t="str">
        <f t="shared" si="1"/>
        <v/>
      </c>
      <c r="AR75" s="559" t="str">
        <f t="shared" si="2"/>
        <v/>
      </c>
      <c r="AS75" s="560" t="str">
        <f t="shared" si="3"/>
        <v/>
      </c>
      <c r="AT75" s="561" t="str">
        <f t="shared" si="4"/>
        <v/>
      </c>
      <c r="AU75" s="562" t="str">
        <f t="shared" si="5"/>
        <v/>
      </c>
      <c r="AV75" s="563" t="str">
        <f t="shared" si="6"/>
        <v/>
      </c>
      <c r="AW75" s="564" t="str">
        <f t="shared" si="7"/>
        <v/>
      </c>
      <c r="AX75" s="565" t="str">
        <f t="shared" si="8"/>
        <v/>
      </c>
      <c r="AY75" s="566" t="str">
        <f t="shared" si="9"/>
        <v/>
      </c>
      <c r="AZ75" s="567">
        <v>362.61</v>
      </c>
      <c r="BA75" s="568">
        <v>5.5229999999999997</v>
      </c>
      <c r="BB75" s="569" t="str">
        <f t="shared" si="10"/>
        <v/>
      </c>
      <c r="BC75" s="570" t="str">
        <f t="shared" si="11"/>
        <v/>
      </c>
      <c r="BD75" s="571" t="str">
        <f t="shared" si="12"/>
        <v/>
      </c>
      <c r="BE75" s="572" t="str">
        <f t="shared" si="13"/>
        <v/>
      </c>
      <c r="BF75" s="560" t="str">
        <f t="shared" si="14"/>
        <v/>
      </c>
      <c r="BG75" s="561" t="str">
        <f t="shared" si="15"/>
        <v/>
      </c>
      <c r="BH75" s="562" t="str">
        <f t="shared" si="16"/>
        <v/>
      </c>
      <c r="BI75" s="563" t="str">
        <f t="shared" si="17"/>
        <v/>
      </c>
      <c r="BJ75" s="564" t="str">
        <f t="shared" si="18"/>
        <v/>
      </c>
      <c r="BK75" s="565" t="str">
        <f t="shared" si="19"/>
        <v/>
      </c>
      <c r="BL75" s="566" t="str">
        <f t="shared" si="20"/>
        <v/>
      </c>
      <c r="BM75" s="546" t="str">
        <f t="shared" si="21"/>
        <v>M1</v>
      </c>
      <c r="BN75" s="573" t="str">
        <f t="shared" si="31"/>
        <v/>
      </c>
      <c r="BO75" s="573" t="str">
        <f t="shared" si="32"/>
        <v/>
      </c>
      <c r="BP75" s="574" t="str">
        <f t="shared" si="22"/>
        <v/>
      </c>
      <c r="BQ75" s="575" t="str">
        <f t="shared" si="23"/>
        <v/>
      </c>
      <c r="BR75" s="546" t="str">
        <f t="shared" si="33"/>
        <v>M1</v>
      </c>
      <c r="BS75" s="575" t="str">
        <f t="shared" si="24"/>
        <v/>
      </c>
      <c r="BT75" s="575" t="str">
        <f t="shared" si="25"/>
        <v/>
      </c>
      <c r="BU75" s="575" t="str">
        <f t="shared" si="26"/>
        <v/>
      </c>
      <c r="BV75" s="573" t="str">
        <f t="shared" si="27"/>
        <v/>
      </c>
      <c r="BW75" s="575" t="str">
        <f t="shared" si="28"/>
        <v/>
      </c>
      <c r="BX75" s="546" t="str">
        <f t="shared" si="34"/>
        <v>M1</v>
      </c>
    </row>
    <row r="76" spans="1:76" s="457" customFormat="1" x14ac:dyDescent="0.2">
      <c r="A76" s="324"/>
      <c r="B76" s="360">
        <v>35084</v>
      </c>
      <c r="C76" s="361">
        <v>0.27083333333333298</v>
      </c>
      <c r="D76" s="360">
        <f t="shared" si="29"/>
        <v>35085</v>
      </c>
      <c r="E76" s="361">
        <v>0.27083333333333298</v>
      </c>
      <c r="F76" s="455" t="s">
        <v>2179</v>
      </c>
      <c r="G76" s="74" t="s">
        <v>440</v>
      </c>
      <c r="H76" s="53"/>
      <c r="I76" s="37"/>
      <c r="J76" s="52"/>
      <c r="K76" s="545" t="str">
        <f>IF(ISNUMBER(Data!K76),Data!K76,"")</f>
        <v/>
      </c>
      <c r="L76" s="546" t="str">
        <f>IF(ISNUMBER(K76),PickLists!$S$2,PickLists!$S$9)</f>
        <v>M1</v>
      </c>
      <c r="M76" s="547" t="str">
        <f>IF(ISNUMBER(Data!M76),Data!M76,"")</f>
        <v/>
      </c>
      <c r="N76" s="548" t="str">
        <f t="shared" si="30"/>
        <v/>
      </c>
      <c r="O76" s="549" t="str">
        <f>IF(ISTEXT($A76),PickLists!$S$2,PickLists!$S$9)</f>
        <v>M1</v>
      </c>
      <c r="P76" s="550" t="str">
        <f>IF(ISNUMBER(Data!P76),Data!P76,"")</f>
        <v/>
      </c>
      <c r="Q76" s="551" t="str">
        <f>IF(ISTEXT($A76),PickLists!$S$2,PickLists!$S$9)</f>
        <v>M1</v>
      </c>
      <c r="R76" s="547" t="str">
        <f>IF(ISNUMBER(Data!R76),Data!R76,"")</f>
        <v/>
      </c>
      <c r="S76" s="551" t="str">
        <f>IF(ISTEXT($A76),PickLists!$S$2,PickLists!$S$9)</f>
        <v>M1</v>
      </c>
      <c r="T76" s="552" t="str">
        <f>IF(ISNUMBER(Data!T76),Data!T76,"")</f>
        <v/>
      </c>
      <c r="U76" s="551" t="str">
        <f>IF(ISNUMBER($T76),IF($T76&gt;$T$56,PickLists!$S$2,PickLists!$S$3),PickLists!$S$9)</f>
        <v>M1</v>
      </c>
      <c r="V76" s="553" t="str">
        <f>IF(ISNUMBER(Data!V76),Data!V76,"")</f>
        <v/>
      </c>
      <c r="W76" s="551" t="str">
        <f>IF(ISNUMBER($V76),IF($V76&gt;$V$56,PickLists!$S$2,PickLists!$S$3),PickLists!$S$9)</f>
        <v>M1</v>
      </c>
      <c r="X76" s="552" t="str">
        <f>IF(ISNUMBER(Data!X76),Data!X76,"")</f>
        <v/>
      </c>
      <c r="Y76" s="551" t="str">
        <f>IF(ISNUMBER($X76),IF($X76&gt;$X$56,PickLists!$S$2,PickLists!$S$3),PickLists!$S$9)</f>
        <v>M1</v>
      </c>
      <c r="Z76" s="553" t="str">
        <f>IF(ISNUMBER(Data!Z76),Data!Z76,"")</f>
        <v/>
      </c>
      <c r="AA76" s="551" t="str">
        <f>IF(ISNUMBER($Z76),IF($Z76&gt;$Z$56,PickLists!$S$2,PickLists!$S$3),PickLists!$S$9)</f>
        <v>M1</v>
      </c>
      <c r="AB76" s="552" t="str">
        <f>IF(ISNUMBER(Data!AB76),Data!AB76,"")</f>
        <v/>
      </c>
      <c r="AC76" s="551" t="str">
        <f>IF(ISNUMBER($AB76),IF($AB76&gt;$AB$56,PickLists!$S$2,PickLists!$S$3),PickLists!$S$9)</f>
        <v>M1</v>
      </c>
      <c r="AD76" s="553" t="str">
        <f>IF(ISNUMBER(Data!AD76),Data!AD76,"")</f>
        <v/>
      </c>
      <c r="AE76" s="551" t="str">
        <f>IF(ISNUMBER($AD76),IF($AD76&gt;$AD$56,PickLists!$S$2,PickLists!$S$3),PickLists!$S$9)</f>
        <v>M1</v>
      </c>
      <c r="AF76" s="552" t="str">
        <f>IF(ISNUMBER(Data!AF76),Data!AF76,"")</f>
        <v/>
      </c>
      <c r="AG76" s="551" t="str">
        <f>IF(ISNUMBER($AF76),IF($AF76&gt;$AF$56,PickLists!$S$2,PickLists!$S$3),PickLists!$S$9)</f>
        <v>M1</v>
      </c>
      <c r="AH76" s="553" t="str">
        <f>IF(ISNUMBER(Data!AH76),Data!AH76,"")</f>
        <v/>
      </c>
      <c r="AI76" s="551" t="str">
        <f>IF(ISNUMBER($AH76),IF($AH76&gt;$AH$56,PickLists!$S$2,PickLists!$S$3),PickLists!$S$9)</f>
        <v>M1</v>
      </c>
      <c r="AJ76" s="554" t="str">
        <f>IF(ISTEXT(Data!AJ76),Data!AJ76,"")</f>
        <v/>
      </c>
      <c r="AK76" s="555"/>
      <c r="AL76" s="555"/>
      <c r="AM76" s="555"/>
      <c r="AN76" s="555"/>
      <c r="AO76" s="556"/>
      <c r="AP76" s="557" t="str">
        <f t="shared" si="0"/>
        <v/>
      </c>
      <c r="AQ76" s="558" t="str">
        <f t="shared" si="1"/>
        <v/>
      </c>
      <c r="AR76" s="559" t="str">
        <f t="shared" si="2"/>
        <v/>
      </c>
      <c r="AS76" s="560" t="str">
        <f t="shared" si="3"/>
        <v/>
      </c>
      <c r="AT76" s="561" t="str">
        <f t="shared" si="4"/>
        <v/>
      </c>
      <c r="AU76" s="562" t="str">
        <f t="shared" si="5"/>
        <v/>
      </c>
      <c r="AV76" s="563" t="str">
        <f t="shared" si="6"/>
        <v/>
      </c>
      <c r="AW76" s="564" t="str">
        <f t="shared" si="7"/>
        <v/>
      </c>
      <c r="AX76" s="565" t="str">
        <f t="shared" si="8"/>
        <v/>
      </c>
      <c r="AY76" s="566" t="str">
        <f t="shared" si="9"/>
        <v/>
      </c>
      <c r="AZ76" s="567">
        <v>362.61</v>
      </c>
      <c r="BA76" s="568">
        <v>5.5229999999999997</v>
      </c>
      <c r="BB76" s="569" t="str">
        <f t="shared" si="10"/>
        <v/>
      </c>
      <c r="BC76" s="570" t="str">
        <f t="shared" si="11"/>
        <v/>
      </c>
      <c r="BD76" s="571" t="str">
        <f t="shared" si="12"/>
        <v/>
      </c>
      <c r="BE76" s="572" t="str">
        <f t="shared" si="13"/>
        <v/>
      </c>
      <c r="BF76" s="560" t="str">
        <f t="shared" si="14"/>
        <v/>
      </c>
      <c r="BG76" s="561" t="str">
        <f t="shared" si="15"/>
        <v/>
      </c>
      <c r="BH76" s="562" t="str">
        <f t="shared" si="16"/>
        <v/>
      </c>
      <c r="BI76" s="563" t="str">
        <f t="shared" si="17"/>
        <v/>
      </c>
      <c r="BJ76" s="564" t="str">
        <f t="shared" si="18"/>
        <v/>
      </c>
      <c r="BK76" s="565" t="str">
        <f t="shared" si="19"/>
        <v/>
      </c>
      <c r="BL76" s="566" t="str">
        <f t="shared" si="20"/>
        <v/>
      </c>
      <c r="BM76" s="546" t="str">
        <f t="shared" si="21"/>
        <v>M1</v>
      </c>
      <c r="BN76" s="573" t="str">
        <f t="shared" si="31"/>
        <v/>
      </c>
      <c r="BO76" s="573" t="str">
        <f t="shared" si="32"/>
        <v/>
      </c>
      <c r="BP76" s="574" t="str">
        <f t="shared" si="22"/>
        <v/>
      </c>
      <c r="BQ76" s="575" t="str">
        <f t="shared" si="23"/>
        <v/>
      </c>
      <c r="BR76" s="546" t="str">
        <f t="shared" si="33"/>
        <v>M1</v>
      </c>
      <c r="BS76" s="575" t="str">
        <f t="shared" si="24"/>
        <v/>
      </c>
      <c r="BT76" s="575" t="str">
        <f t="shared" si="25"/>
        <v/>
      </c>
      <c r="BU76" s="575" t="str">
        <f t="shared" si="26"/>
        <v/>
      </c>
      <c r="BV76" s="573" t="str">
        <f t="shared" si="27"/>
        <v/>
      </c>
      <c r="BW76" s="575" t="str">
        <f t="shared" si="28"/>
        <v/>
      </c>
      <c r="BX76" s="546" t="str">
        <f t="shared" si="34"/>
        <v>M1</v>
      </c>
    </row>
    <row r="77" spans="1:76" s="457" customFormat="1" x14ac:dyDescent="0.2">
      <c r="A77" s="324"/>
      <c r="B77" s="360">
        <v>35085</v>
      </c>
      <c r="C77" s="361">
        <v>0.27083333333333298</v>
      </c>
      <c r="D77" s="360">
        <f t="shared" si="29"/>
        <v>35086</v>
      </c>
      <c r="E77" s="361">
        <v>0.27083333333333298</v>
      </c>
      <c r="F77" s="455" t="s">
        <v>2179</v>
      </c>
      <c r="G77" s="74" t="s">
        <v>440</v>
      </c>
      <c r="H77" s="53"/>
      <c r="I77" s="37"/>
      <c r="J77" s="52"/>
      <c r="K77" s="545" t="str">
        <f>IF(ISNUMBER(Data!K77),Data!K77,"")</f>
        <v/>
      </c>
      <c r="L77" s="546" t="str">
        <f>IF(ISNUMBER(K77),PickLists!$S$2,PickLists!$S$9)</f>
        <v>M1</v>
      </c>
      <c r="M77" s="547" t="str">
        <f>IF(ISNUMBER(Data!M77),Data!M77,"")</f>
        <v/>
      </c>
      <c r="N77" s="548" t="str">
        <f t="shared" si="30"/>
        <v/>
      </c>
      <c r="O77" s="549" t="str">
        <f>IF(ISTEXT($A77),PickLists!$S$2,PickLists!$S$9)</f>
        <v>M1</v>
      </c>
      <c r="P77" s="550" t="str">
        <f>IF(ISNUMBER(Data!P77),Data!P77,"")</f>
        <v/>
      </c>
      <c r="Q77" s="551" t="str">
        <f>IF(ISTEXT($A77),PickLists!$S$2,PickLists!$S$9)</f>
        <v>M1</v>
      </c>
      <c r="R77" s="547" t="str">
        <f>IF(ISNUMBER(Data!R77),Data!R77,"")</f>
        <v/>
      </c>
      <c r="S77" s="551" t="str">
        <f>IF(ISTEXT($A77),PickLists!$S$2,PickLists!$S$9)</f>
        <v>M1</v>
      </c>
      <c r="T77" s="552" t="str">
        <f>IF(ISNUMBER(Data!T77),Data!T77,"")</f>
        <v/>
      </c>
      <c r="U77" s="551" t="str">
        <f>IF(ISNUMBER($T77),IF($T77&gt;$T$56,PickLists!$S$2,PickLists!$S$3),PickLists!$S$9)</f>
        <v>M1</v>
      </c>
      <c r="V77" s="553" t="str">
        <f>IF(ISNUMBER(Data!V77),Data!V77,"")</f>
        <v/>
      </c>
      <c r="W77" s="551" t="str">
        <f>IF(ISNUMBER($V77),IF($V77&gt;$V$56,PickLists!$S$2,PickLists!$S$3),PickLists!$S$9)</f>
        <v>M1</v>
      </c>
      <c r="X77" s="552" t="str">
        <f>IF(ISNUMBER(Data!X77),Data!X77,"")</f>
        <v/>
      </c>
      <c r="Y77" s="551" t="str">
        <f>IF(ISNUMBER($X77),IF($X77&gt;$X$56,PickLists!$S$2,PickLists!$S$3),PickLists!$S$9)</f>
        <v>M1</v>
      </c>
      <c r="Z77" s="553" t="str">
        <f>IF(ISNUMBER(Data!Z77),Data!Z77,"")</f>
        <v/>
      </c>
      <c r="AA77" s="551" t="str">
        <f>IF(ISNUMBER($Z77),IF($Z77&gt;$Z$56,PickLists!$S$2,PickLists!$S$3),PickLists!$S$9)</f>
        <v>M1</v>
      </c>
      <c r="AB77" s="552" t="str">
        <f>IF(ISNUMBER(Data!AB77),Data!AB77,"")</f>
        <v/>
      </c>
      <c r="AC77" s="551" t="str">
        <f>IF(ISNUMBER($AB77),IF($AB77&gt;$AB$56,PickLists!$S$2,PickLists!$S$3),PickLists!$S$9)</f>
        <v>M1</v>
      </c>
      <c r="AD77" s="553" t="str">
        <f>IF(ISNUMBER(Data!AD77),Data!AD77,"")</f>
        <v/>
      </c>
      <c r="AE77" s="551" t="str">
        <f>IF(ISNUMBER($AD77),IF($AD77&gt;$AD$56,PickLists!$S$2,PickLists!$S$3),PickLists!$S$9)</f>
        <v>M1</v>
      </c>
      <c r="AF77" s="552" t="str">
        <f>IF(ISNUMBER(Data!AF77),Data!AF77,"")</f>
        <v/>
      </c>
      <c r="AG77" s="551" t="str">
        <f>IF(ISNUMBER($AF77),IF($AF77&gt;$AF$56,PickLists!$S$2,PickLists!$S$3),PickLists!$S$9)</f>
        <v>M1</v>
      </c>
      <c r="AH77" s="553" t="str">
        <f>IF(ISNUMBER(Data!AH77),Data!AH77,"")</f>
        <v/>
      </c>
      <c r="AI77" s="551" t="str">
        <f>IF(ISNUMBER($AH77),IF($AH77&gt;$AH$56,PickLists!$S$2,PickLists!$S$3),PickLists!$S$9)</f>
        <v>M1</v>
      </c>
      <c r="AJ77" s="554" t="str">
        <f>IF(ISTEXT(Data!AJ77),Data!AJ77,"")</f>
        <v/>
      </c>
      <c r="AK77" s="555"/>
      <c r="AL77" s="555"/>
      <c r="AM77" s="555"/>
      <c r="AN77" s="555"/>
      <c r="AO77" s="556"/>
      <c r="AP77" s="557" t="str">
        <f t="shared" si="0"/>
        <v/>
      </c>
      <c r="AQ77" s="558" t="str">
        <f t="shared" si="1"/>
        <v/>
      </c>
      <c r="AR77" s="559" t="str">
        <f t="shared" si="2"/>
        <v/>
      </c>
      <c r="AS77" s="560" t="str">
        <f t="shared" si="3"/>
        <v/>
      </c>
      <c r="AT77" s="561" t="str">
        <f t="shared" si="4"/>
        <v/>
      </c>
      <c r="AU77" s="562" t="str">
        <f t="shared" si="5"/>
        <v/>
      </c>
      <c r="AV77" s="563" t="str">
        <f t="shared" si="6"/>
        <v/>
      </c>
      <c r="AW77" s="564" t="str">
        <f t="shared" si="7"/>
        <v/>
      </c>
      <c r="AX77" s="565" t="str">
        <f t="shared" si="8"/>
        <v/>
      </c>
      <c r="AY77" s="566" t="str">
        <f t="shared" si="9"/>
        <v/>
      </c>
      <c r="AZ77" s="567">
        <v>362.61</v>
      </c>
      <c r="BA77" s="568">
        <v>5.5229999999999997</v>
      </c>
      <c r="BB77" s="569" t="str">
        <f t="shared" si="10"/>
        <v/>
      </c>
      <c r="BC77" s="570" t="str">
        <f t="shared" si="11"/>
        <v/>
      </c>
      <c r="BD77" s="571" t="str">
        <f t="shared" si="12"/>
        <v/>
      </c>
      <c r="BE77" s="572" t="str">
        <f t="shared" si="13"/>
        <v/>
      </c>
      <c r="BF77" s="560" t="str">
        <f t="shared" si="14"/>
        <v/>
      </c>
      <c r="BG77" s="561" t="str">
        <f t="shared" si="15"/>
        <v/>
      </c>
      <c r="BH77" s="562" t="str">
        <f t="shared" si="16"/>
        <v/>
      </c>
      <c r="BI77" s="563" t="str">
        <f t="shared" si="17"/>
        <v/>
      </c>
      <c r="BJ77" s="564" t="str">
        <f t="shared" si="18"/>
        <v/>
      </c>
      <c r="BK77" s="565" t="str">
        <f t="shared" si="19"/>
        <v/>
      </c>
      <c r="BL77" s="566" t="str">
        <f t="shared" si="20"/>
        <v/>
      </c>
      <c r="BM77" s="546" t="str">
        <f t="shared" si="21"/>
        <v>M1</v>
      </c>
      <c r="BN77" s="573" t="str">
        <f t="shared" si="31"/>
        <v/>
      </c>
      <c r="BO77" s="573" t="str">
        <f t="shared" si="32"/>
        <v/>
      </c>
      <c r="BP77" s="574" t="str">
        <f t="shared" si="22"/>
        <v/>
      </c>
      <c r="BQ77" s="575" t="str">
        <f t="shared" si="23"/>
        <v/>
      </c>
      <c r="BR77" s="546" t="str">
        <f t="shared" si="33"/>
        <v>M1</v>
      </c>
      <c r="BS77" s="575" t="str">
        <f t="shared" si="24"/>
        <v/>
      </c>
      <c r="BT77" s="575" t="str">
        <f t="shared" si="25"/>
        <v/>
      </c>
      <c r="BU77" s="575" t="str">
        <f t="shared" si="26"/>
        <v/>
      </c>
      <c r="BV77" s="573" t="str">
        <f t="shared" si="27"/>
        <v/>
      </c>
      <c r="BW77" s="575" t="str">
        <f t="shared" si="28"/>
        <v/>
      </c>
      <c r="BX77" s="546" t="str">
        <f t="shared" si="34"/>
        <v>M1</v>
      </c>
    </row>
    <row r="78" spans="1:76" s="457" customFormat="1" x14ac:dyDescent="0.2">
      <c r="A78" s="324"/>
      <c r="B78" s="360">
        <v>35086</v>
      </c>
      <c r="C78" s="361">
        <v>0.27083333333333298</v>
      </c>
      <c r="D78" s="360">
        <f t="shared" si="29"/>
        <v>35087</v>
      </c>
      <c r="E78" s="361">
        <v>0.27083333333333298</v>
      </c>
      <c r="F78" s="455" t="s">
        <v>2179</v>
      </c>
      <c r="G78" s="74" t="s">
        <v>440</v>
      </c>
      <c r="H78" s="53"/>
      <c r="I78" s="37"/>
      <c r="J78" s="52"/>
      <c r="K78" s="545" t="str">
        <f>IF(ISNUMBER(Data!K78),Data!K78,"")</f>
        <v/>
      </c>
      <c r="L78" s="546" t="str">
        <f>IF(ISNUMBER(K78),PickLists!$S$2,PickLists!$S$9)</f>
        <v>M1</v>
      </c>
      <c r="M78" s="547" t="str">
        <f>IF(ISNUMBER(Data!M78),Data!M78,"")</f>
        <v/>
      </c>
      <c r="N78" s="548" t="str">
        <f t="shared" si="30"/>
        <v/>
      </c>
      <c r="O78" s="549" t="str">
        <f>IF(ISTEXT($A78),PickLists!$S$2,PickLists!$S$9)</f>
        <v>M1</v>
      </c>
      <c r="P78" s="550" t="str">
        <f>IF(ISNUMBER(Data!P78),Data!P78,"")</f>
        <v/>
      </c>
      <c r="Q78" s="551" t="str">
        <f>IF(ISTEXT($A78),PickLists!$S$2,PickLists!$S$9)</f>
        <v>M1</v>
      </c>
      <c r="R78" s="547" t="str">
        <f>IF(ISNUMBER(Data!R78),Data!R78,"")</f>
        <v/>
      </c>
      <c r="S78" s="551" t="str">
        <f>IF(ISTEXT($A78),PickLists!$S$2,PickLists!$S$9)</f>
        <v>M1</v>
      </c>
      <c r="T78" s="552" t="str">
        <f>IF(ISNUMBER(Data!T78),Data!T78,"")</f>
        <v/>
      </c>
      <c r="U78" s="551" t="str">
        <f>IF(ISNUMBER($T78),IF($T78&gt;$T$56,PickLists!$S$2,PickLists!$S$3),PickLists!$S$9)</f>
        <v>M1</v>
      </c>
      <c r="V78" s="553" t="str">
        <f>IF(ISNUMBER(Data!V78),Data!V78,"")</f>
        <v/>
      </c>
      <c r="W78" s="551" t="str">
        <f>IF(ISNUMBER($V78),IF($V78&gt;$V$56,PickLists!$S$2,PickLists!$S$3),PickLists!$S$9)</f>
        <v>M1</v>
      </c>
      <c r="X78" s="552" t="str">
        <f>IF(ISNUMBER(Data!X78),Data!X78,"")</f>
        <v/>
      </c>
      <c r="Y78" s="551" t="str">
        <f>IF(ISNUMBER($X78),IF($X78&gt;$X$56,PickLists!$S$2,PickLists!$S$3),PickLists!$S$9)</f>
        <v>M1</v>
      </c>
      <c r="Z78" s="553" t="str">
        <f>IF(ISNUMBER(Data!Z78),Data!Z78,"")</f>
        <v/>
      </c>
      <c r="AA78" s="551" t="str">
        <f>IF(ISNUMBER($Z78),IF($Z78&gt;$Z$56,PickLists!$S$2,PickLists!$S$3),PickLists!$S$9)</f>
        <v>M1</v>
      </c>
      <c r="AB78" s="552" t="str">
        <f>IF(ISNUMBER(Data!AB78),Data!AB78,"")</f>
        <v/>
      </c>
      <c r="AC78" s="551" t="str">
        <f>IF(ISNUMBER($AB78),IF($AB78&gt;$AB$56,PickLists!$S$2,PickLists!$S$3),PickLists!$S$9)</f>
        <v>M1</v>
      </c>
      <c r="AD78" s="553" t="str">
        <f>IF(ISNUMBER(Data!AD78),Data!AD78,"")</f>
        <v/>
      </c>
      <c r="AE78" s="551" t="str">
        <f>IF(ISNUMBER($AD78),IF($AD78&gt;$AD$56,PickLists!$S$2,PickLists!$S$3),PickLists!$S$9)</f>
        <v>M1</v>
      </c>
      <c r="AF78" s="552" t="str">
        <f>IF(ISNUMBER(Data!AF78),Data!AF78,"")</f>
        <v/>
      </c>
      <c r="AG78" s="551" t="str">
        <f>IF(ISNUMBER($AF78),IF($AF78&gt;$AF$56,PickLists!$S$2,PickLists!$S$3),PickLists!$S$9)</f>
        <v>M1</v>
      </c>
      <c r="AH78" s="553" t="str">
        <f>IF(ISNUMBER(Data!AH78),Data!AH78,"")</f>
        <v/>
      </c>
      <c r="AI78" s="551" t="str">
        <f>IF(ISNUMBER($AH78),IF($AH78&gt;$AH$56,PickLists!$S$2,PickLists!$S$3),PickLists!$S$9)</f>
        <v>M1</v>
      </c>
      <c r="AJ78" s="554" t="str">
        <f>IF(ISTEXT(Data!AJ78),Data!AJ78,"")</f>
        <v/>
      </c>
      <c r="AK78" s="555"/>
      <c r="AL78" s="555"/>
      <c r="AM78" s="555"/>
      <c r="AN78" s="555"/>
      <c r="AO78" s="556"/>
      <c r="AP78" s="557" t="str">
        <f t="shared" si="0"/>
        <v/>
      </c>
      <c r="AQ78" s="558" t="str">
        <f t="shared" si="1"/>
        <v/>
      </c>
      <c r="AR78" s="559" t="str">
        <f t="shared" si="2"/>
        <v/>
      </c>
      <c r="AS78" s="560" t="str">
        <f t="shared" si="3"/>
        <v/>
      </c>
      <c r="AT78" s="561" t="str">
        <f t="shared" si="4"/>
        <v/>
      </c>
      <c r="AU78" s="562" t="str">
        <f t="shared" si="5"/>
        <v/>
      </c>
      <c r="AV78" s="563" t="str">
        <f t="shared" si="6"/>
        <v/>
      </c>
      <c r="AW78" s="564" t="str">
        <f t="shared" si="7"/>
        <v/>
      </c>
      <c r="AX78" s="565" t="str">
        <f t="shared" si="8"/>
        <v/>
      </c>
      <c r="AY78" s="566" t="str">
        <f t="shared" si="9"/>
        <v/>
      </c>
      <c r="AZ78" s="567">
        <v>362.61</v>
      </c>
      <c r="BA78" s="568">
        <v>5.5229999999999997</v>
      </c>
      <c r="BB78" s="569" t="str">
        <f t="shared" si="10"/>
        <v/>
      </c>
      <c r="BC78" s="570" t="str">
        <f t="shared" si="11"/>
        <v/>
      </c>
      <c r="BD78" s="571" t="str">
        <f t="shared" si="12"/>
        <v/>
      </c>
      <c r="BE78" s="572" t="str">
        <f t="shared" si="13"/>
        <v/>
      </c>
      <c r="BF78" s="560" t="str">
        <f t="shared" si="14"/>
        <v/>
      </c>
      <c r="BG78" s="561" t="str">
        <f t="shared" si="15"/>
        <v/>
      </c>
      <c r="BH78" s="562" t="str">
        <f t="shared" si="16"/>
        <v/>
      </c>
      <c r="BI78" s="563" t="str">
        <f t="shared" si="17"/>
        <v/>
      </c>
      <c r="BJ78" s="564" t="str">
        <f t="shared" si="18"/>
        <v/>
      </c>
      <c r="BK78" s="565" t="str">
        <f t="shared" si="19"/>
        <v/>
      </c>
      <c r="BL78" s="566" t="str">
        <f t="shared" si="20"/>
        <v/>
      </c>
      <c r="BM78" s="546" t="str">
        <f t="shared" si="21"/>
        <v>M1</v>
      </c>
      <c r="BN78" s="573" t="str">
        <f t="shared" si="31"/>
        <v/>
      </c>
      <c r="BO78" s="573" t="str">
        <f t="shared" si="32"/>
        <v/>
      </c>
      <c r="BP78" s="574" t="str">
        <f t="shared" si="22"/>
        <v/>
      </c>
      <c r="BQ78" s="575" t="str">
        <f t="shared" si="23"/>
        <v/>
      </c>
      <c r="BR78" s="546" t="str">
        <f t="shared" si="33"/>
        <v>M1</v>
      </c>
      <c r="BS78" s="575" t="str">
        <f t="shared" si="24"/>
        <v/>
      </c>
      <c r="BT78" s="575" t="str">
        <f t="shared" si="25"/>
        <v/>
      </c>
      <c r="BU78" s="575" t="str">
        <f t="shared" si="26"/>
        <v/>
      </c>
      <c r="BV78" s="573" t="str">
        <f t="shared" si="27"/>
        <v/>
      </c>
      <c r="BW78" s="575" t="str">
        <f t="shared" si="28"/>
        <v/>
      </c>
      <c r="BX78" s="546" t="str">
        <f t="shared" si="34"/>
        <v>M1</v>
      </c>
    </row>
    <row r="79" spans="1:76" s="457" customFormat="1" x14ac:dyDescent="0.2">
      <c r="A79" s="324"/>
      <c r="B79" s="360">
        <v>35087</v>
      </c>
      <c r="C79" s="361">
        <v>0.27083333333333298</v>
      </c>
      <c r="D79" s="360">
        <f t="shared" si="29"/>
        <v>35088</v>
      </c>
      <c r="E79" s="361">
        <v>0.27083333333333298</v>
      </c>
      <c r="F79" s="455" t="s">
        <v>2179</v>
      </c>
      <c r="G79" s="74" t="s">
        <v>440</v>
      </c>
      <c r="H79" s="53"/>
      <c r="I79" s="37"/>
      <c r="J79" s="52"/>
      <c r="K79" s="545" t="str">
        <f>IF(ISNUMBER(Data!K79),Data!K79,"")</f>
        <v/>
      </c>
      <c r="L79" s="546" t="str">
        <f>IF(ISNUMBER(K79),PickLists!$S$2,PickLists!$S$9)</f>
        <v>M1</v>
      </c>
      <c r="M79" s="547" t="str">
        <f>IF(ISNUMBER(Data!M79),Data!M79,"")</f>
        <v/>
      </c>
      <c r="N79" s="548" t="str">
        <f t="shared" si="30"/>
        <v/>
      </c>
      <c r="O79" s="549" t="str">
        <f>IF(ISTEXT($A79),PickLists!$S$2,PickLists!$S$9)</f>
        <v>M1</v>
      </c>
      <c r="P79" s="550" t="str">
        <f>IF(ISNUMBER(Data!P79),Data!P79,"")</f>
        <v/>
      </c>
      <c r="Q79" s="551" t="str">
        <f>IF(ISTEXT($A79),PickLists!$S$2,PickLists!$S$9)</f>
        <v>M1</v>
      </c>
      <c r="R79" s="547" t="str">
        <f>IF(ISNUMBER(Data!R79),Data!R79,"")</f>
        <v/>
      </c>
      <c r="S79" s="551" t="str">
        <f>IF(ISTEXT($A79),PickLists!$S$2,PickLists!$S$9)</f>
        <v>M1</v>
      </c>
      <c r="T79" s="552" t="str">
        <f>IF(ISNUMBER(Data!T79),Data!T79,"")</f>
        <v/>
      </c>
      <c r="U79" s="551" t="str">
        <f>IF(ISNUMBER($T79),IF($T79&gt;$T$56,PickLists!$S$2,PickLists!$S$3),PickLists!$S$9)</f>
        <v>M1</v>
      </c>
      <c r="V79" s="553" t="str">
        <f>IF(ISNUMBER(Data!V79),Data!V79,"")</f>
        <v/>
      </c>
      <c r="W79" s="551" t="str">
        <f>IF(ISNUMBER($V79),IF($V79&gt;$V$56,PickLists!$S$2,PickLists!$S$3),PickLists!$S$9)</f>
        <v>M1</v>
      </c>
      <c r="X79" s="552" t="str">
        <f>IF(ISNUMBER(Data!X79),Data!X79,"")</f>
        <v/>
      </c>
      <c r="Y79" s="551" t="str">
        <f>IF(ISNUMBER($X79),IF($X79&gt;$X$56,PickLists!$S$2,PickLists!$S$3),PickLists!$S$9)</f>
        <v>M1</v>
      </c>
      <c r="Z79" s="553" t="str">
        <f>IF(ISNUMBER(Data!Z79),Data!Z79,"")</f>
        <v/>
      </c>
      <c r="AA79" s="551" t="str">
        <f>IF(ISNUMBER($Z79),IF($Z79&gt;$Z$56,PickLists!$S$2,PickLists!$S$3),PickLists!$S$9)</f>
        <v>M1</v>
      </c>
      <c r="AB79" s="552" t="str">
        <f>IF(ISNUMBER(Data!AB79),Data!AB79,"")</f>
        <v/>
      </c>
      <c r="AC79" s="551" t="str">
        <f>IF(ISNUMBER($AB79),IF($AB79&gt;$AB$56,PickLists!$S$2,PickLists!$S$3),PickLists!$S$9)</f>
        <v>M1</v>
      </c>
      <c r="AD79" s="553" t="str">
        <f>IF(ISNUMBER(Data!AD79),Data!AD79,"")</f>
        <v/>
      </c>
      <c r="AE79" s="551" t="str">
        <f>IF(ISNUMBER($AD79),IF($AD79&gt;$AD$56,PickLists!$S$2,PickLists!$S$3),PickLists!$S$9)</f>
        <v>M1</v>
      </c>
      <c r="AF79" s="552" t="str">
        <f>IF(ISNUMBER(Data!AF79),Data!AF79,"")</f>
        <v/>
      </c>
      <c r="AG79" s="551" t="str">
        <f>IF(ISNUMBER($AF79),IF($AF79&gt;$AF$56,PickLists!$S$2,PickLists!$S$3),PickLists!$S$9)</f>
        <v>M1</v>
      </c>
      <c r="AH79" s="553" t="str">
        <f>IF(ISNUMBER(Data!AH79),Data!AH79,"")</f>
        <v/>
      </c>
      <c r="AI79" s="551" t="str">
        <f>IF(ISNUMBER($AH79),IF($AH79&gt;$AH$56,PickLists!$S$2,PickLists!$S$3),PickLists!$S$9)</f>
        <v>M1</v>
      </c>
      <c r="AJ79" s="554" t="str">
        <f>IF(ISTEXT(Data!AJ79),Data!AJ79,"")</f>
        <v/>
      </c>
      <c r="AK79" s="555"/>
      <c r="AL79" s="555"/>
      <c r="AM79" s="555"/>
      <c r="AN79" s="555"/>
      <c r="AO79" s="556"/>
      <c r="AP79" s="557" t="str">
        <f t="shared" si="0"/>
        <v/>
      </c>
      <c r="AQ79" s="558" t="str">
        <f t="shared" si="1"/>
        <v/>
      </c>
      <c r="AR79" s="559" t="str">
        <f t="shared" si="2"/>
        <v/>
      </c>
      <c r="AS79" s="560" t="str">
        <f t="shared" si="3"/>
        <v/>
      </c>
      <c r="AT79" s="561" t="str">
        <f t="shared" si="4"/>
        <v/>
      </c>
      <c r="AU79" s="562" t="str">
        <f t="shared" si="5"/>
        <v/>
      </c>
      <c r="AV79" s="563" t="str">
        <f t="shared" si="6"/>
        <v/>
      </c>
      <c r="AW79" s="564" t="str">
        <f t="shared" si="7"/>
        <v/>
      </c>
      <c r="AX79" s="565" t="str">
        <f t="shared" si="8"/>
        <v/>
      </c>
      <c r="AY79" s="566" t="str">
        <f t="shared" si="9"/>
        <v/>
      </c>
      <c r="AZ79" s="567">
        <v>362.61</v>
      </c>
      <c r="BA79" s="568">
        <v>5.5229999999999997</v>
      </c>
      <c r="BB79" s="569" t="str">
        <f t="shared" si="10"/>
        <v/>
      </c>
      <c r="BC79" s="570" t="str">
        <f t="shared" si="11"/>
        <v/>
      </c>
      <c r="BD79" s="571" t="str">
        <f t="shared" si="12"/>
        <v/>
      </c>
      <c r="BE79" s="572" t="str">
        <f t="shared" si="13"/>
        <v/>
      </c>
      <c r="BF79" s="560" t="str">
        <f t="shared" si="14"/>
        <v/>
      </c>
      <c r="BG79" s="561" t="str">
        <f t="shared" si="15"/>
        <v/>
      </c>
      <c r="BH79" s="562" t="str">
        <f t="shared" si="16"/>
        <v/>
      </c>
      <c r="BI79" s="563" t="str">
        <f t="shared" si="17"/>
        <v/>
      </c>
      <c r="BJ79" s="564" t="str">
        <f t="shared" si="18"/>
        <v/>
      </c>
      <c r="BK79" s="565" t="str">
        <f t="shared" si="19"/>
        <v/>
      </c>
      <c r="BL79" s="566" t="str">
        <f t="shared" si="20"/>
        <v/>
      </c>
      <c r="BM79" s="546" t="str">
        <f t="shared" si="21"/>
        <v>M1</v>
      </c>
      <c r="BN79" s="573" t="str">
        <f t="shared" si="31"/>
        <v/>
      </c>
      <c r="BO79" s="573" t="str">
        <f t="shared" si="32"/>
        <v/>
      </c>
      <c r="BP79" s="574" t="str">
        <f t="shared" si="22"/>
        <v/>
      </c>
      <c r="BQ79" s="575" t="str">
        <f t="shared" si="23"/>
        <v/>
      </c>
      <c r="BR79" s="546" t="str">
        <f t="shared" si="33"/>
        <v>M1</v>
      </c>
      <c r="BS79" s="575" t="str">
        <f t="shared" si="24"/>
        <v/>
      </c>
      <c r="BT79" s="575" t="str">
        <f t="shared" si="25"/>
        <v/>
      </c>
      <c r="BU79" s="575" t="str">
        <f t="shared" si="26"/>
        <v/>
      </c>
      <c r="BV79" s="573" t="str">
        <f t="shared" si="27"/>
        <v/>
      </c>
      <c r="BW79" s="575" t="str">
        <f t="shared" si="28"/>
        <v/>
      </c>
      <c r="BX79" s="546" t="str">
        <f t="shared" si="34"/>
        <v>M1</v>
      </c>
    </row>
    <row r="80" spans="1:76" s="457" customFormat="1" x14ac:dyDescent="0.2">
      <c r="A80" s="324"/>
      <c r="B80" s="360">
        <v>35088</v>
      </c>
      <c r="C80" s="361">
        <v>0.27083333333333298</v>
      </c>
      <c r="D80" s="360">
        <f t="shared" si="29"/>
        <v>35089</v>
      </c>
      <c r="E80" s="361">
        <v>0.27083333333333298</v>
      </c>
      <c r="F80" s="455" t="s">
        <v>2179</v>
      </c>
      <c r="G80" s="74" t="s">
        <v>440</v>
      </c>
      <c r="H80" s="53"/>
      <c r="I80" s="37"/>
      <c r="J80" s="52"/>
      <c r="K80" s="545" t="str">
        <f>IF(ISNUMBER(Data!K80),Data!K80,"")</f>
        <v/>
      </c>
      <c r="L80" s="546" t="str">
        <f>IF(ISNUMBER(K80),PickLists!$S$2,PickLists!$S$9)</f>
        <v>M1</v>
      </c>
      <c r="M80" s="547" t="str">
        <f>IF(ISNUMBER(Data!M80),Data!M80,"")</f>
        <v/>
      </c>
      <c r="N80" s="548" t="str">
        <f t="shared" si="30"/>
        <v/>
      </c>
      <c r="O80" s="549" t="str">
        <f>IF(ISTEXT($A80),PickLists!$S$2,PickLists!$S$9)</f>
        <v>M1</v>
      </c>
      <c r="P80" s="550" t="str">
        <f>IF(ISNUMBER(Data!P80),Data!P80,"")</f>
        <v/>
      </c>
      <c r="Q80" s="551" t="str">
        <f>IF(ISTEXT($A80),PickLists!$S$2,PickLists!$S$9)</f>
        <v>M1</v>
      </c>
      <c r="R80" s="547" t="str">
        <f>IF(ISNUMBER(Data!R80),Data!R80,"")</f>
        <v/>
      </c>
      <c r="S80" s="551" t="str">
        <f>IF(ISTEXT($A80),PickLists!$S$2,PickLists!$S$9)</f>
        <v>M1</v>
      </c>
      <c r="T80" s="552" t="str">
        <f>IF(ISNUMBER(Data!T80),Data!T80,"")</f>
        <v/>
      </c>
      <c r="U80" s="551" t="str">
        <f>IF(ISNUMBER($T80),IF($T80&gt;$T$56,PickLists!$S$2,PickLists!$S$3),PickLists!$S$9)</f>
        <v>M1</v>
      </c>
      <c r="V80" s="553" t="str">
        <f>IF(ISNUMBER(Data!V80),Data!V80,"")</f>
        <v/>
      </c>
      <c r="W80" s="551" t="str">
        <f>IF(ISNUMBER($V80),IF($V80&gt;$V$56,PickLists!$S$2,PickLists!$S$3),PickLists!$S$9)</f>
        <v>M1</v>
      </c>
      <c r="X80" s="552" t="str">
        <f>IF(ISNUMBER(Data!X80),Data!X80,"")</f>
        <v/>
      </c>
      <c r="Y80" s="551" t="str">
        <f>IF(ISNUMBER($X80),IF($X80&gt;$X$56,PickLists!$S$2,PickLists!$S$3),PickLists!$S$9)</f>
        <v>M1</v>
      </c>
      <c r="Z80" s="553" t="str">
        <f>IF(ISNUMBER(Data!Z80),Data!Z80,"")</f>
        <v/>
      </c>
      <c r="AA80" s="551" t="str">
        <f>IF(ISNUMBER($Z80),IF($Z80&gt;$Z$56,PickLists!$S$2,PickLists!$S$3),PickLists!$S$9)</f>
        <v>M1</v>
      </c>
      <c r="AB80" s="552" t="str">
        <f>IF(ISNUMBER(Data!AB80),Data!AB80,"")</f>
        <v/>
      </c>
      <c r="AC80" s="551" t="str">
        <f>IF(ISNUMBER($AB80),IF($AB80&gt;$AB$56,PickLists!$S$2,PickLists!$S$3),PickLists!$S$9)</f>
        <v>M1</v>
      </c>
      <c r="AD80" s="553" t="str">
        <f>IF(ISNUMBER(Data!AD80),Data!AD80,"")</f>
        <v/>
      </c>
      <c r="AE80" s="551" t="str">
        <f>IF(ISNUMBER($AD80),IF($AD80&gt;$AD$56,PickLists!$S$2,PickLists!$S$3),PickLists!$S$9)</f>
        <v>M1</v>
      </c>
      <c r="AF80" s="552" t="str">
        <f>IF(ISNUMBER(Data!AF80),Data!AF80,"")</f>
        <v/>
      </c>
      <c r="AG80" s="551" t="str">
        <f>IF(ISNUMBER($AF80),IF($AF80&gt;$AF$56,PickLists!$S$2,PickLists!$S$3),PickLists!$S$9)</f>
        <v>M1</v>
      </c>
      <c r="AH80" s="553" t="str">
        <f>IF(ISNUMBER(Data!AH80),Data!AH80,"")</f>
        <v/>
      </c>
      <c r="AI80" s="551" t="str">
        <f>IF(ISNUMBER($AH80),IF($AH80&gt;$AH$56,PickLists!$S$2,PickLists!$S$3),PickLists!$S$9)</f>
        <v>M1</v>
      </c>
      <c r="AJ80" s="554" t="str">
        <f>IF(ISTEXT(Data!AJ80),Data!AJ80,"")</f>
        <v/>
      </c>
      <c r="AK80" s="555"/>
      <c r="AL80" s="555"/>
      <c r="AM80" s="555"/>
      <c r="AN80" s="555"/>
      <c r="AO80" s="556"/>
      <c r="AP80" s="557" t="str">
        <f t="shared" si="0"/>
        <v/>
      </c>
      <c r="AQ80" s="558" t="str">
        <f t="shared" si="1"/>
        <v/>
      </c>
      <c r="AR80" s="559" t="str">
        <f t="shared" si="2"/>
        <v/>
      </c>
      <c r="AS80" s="560" t="str">
        <f t="shared" si="3"/>
        <v/>
      </c>
      <c r="AT80" s="561" t="str">
        <f t="shared" si="4"/>
        <v/>
      </c>
      <c r="AU80" s="562" t="str">
        <f t="shared" si="5"/>
        <v/>
      </c>
      <c r="AV80" s="563" t="str">
        <f t="shared" si="6"/>
        <v/>
      </c>
      <c r="AW80" s="564" t="str">
        <f t="shared" si="7"/>
        <v/>
      </c>
      <c r="AX80" s="565" t="str">
        <f t="shared" si="8"/>
        <v/>
      </c>
      <c r="AY80" s="566" t="str">
        <f t="shared" si="9"/>
        <v/>
      </c>
      <c r="AZ80" s="567">
        <v>362.61</v>
      </c>
      <c r="BA80" s="568">
        <v>5.5229999999999997</v>
      </c>
      <c r="BB80" s="569" t="str">
        <f t="shared" si="10"/>
        <v/>
      </c>
      <c r="BC80" s="570" t="str">
        <f t="shared" si="11"/>
        <v/>
      </c>
      <c r="BD80" s="571" t="str">
        <f t="shared" si="12"/>
        <v/>
      </c>
      <c r="BE80" s="572" t="str">
        <f t="shared" si="13"/>
        <v/>
      </c>
      <c r="BF80" s="560" t="str">
        <f t="shared" si="14"/>
        <v/>
      </c>
      <c r="BG80" s="561" t="str">
        <f t="shared" si="15"/>
        <v/>
      </c>
      <c r="BH80" s="562" t="str">
        <f t="shared" si="16"/>
        <v/>
      </c>
      <c r="BI80" s="563" t="str">
        <f t="shared" si="17"/>
        <v/>
      </c>
      <c r="BJ80" s="564" t="str">
        <f t="shared" si="18"/>
        <v/>
      </c>
      <c r="BK80" s="565" t="str">
        <f t="shared" si="19"/>
        <v/>
      </c>
      <c r="BL80" s="566" t="str">
        <f t="shared" si="20"/>
        <v/>
      </c>
      <c r="BM80" s="546" t="str">
        <f t="shared" si="21"/>
        <v>M1</v>
      </c>
      <c r="BN80" s="573" t="str">
        <f t="shared" si="31"/>
        <v/>
      </c>
      <c r="BO80" s="573" t="str">
        <f t="shared" si="32"/>
        <v/>
      </c>
      <c r="BP80" s="574" t="str">
        <f t="shared" si="22"/>
        <v/>
      </c>
      <c r="BQ80" s="575" t="str">
        <f t="shared" si="23"/>
        <v/>
      </c>
      <c r="BR80" s="546" t="str">
        <f t="shared" si="33"/>
        <v>M1</v>
      </c>
      <c r="BS80" s="575" t="str">
        <f t="shared" si="24"/>
        <v/>
      </c>
      <c r="BT80" s="575" t="str">
        <f t="shared" si="25"/>
        <v/>
      </c>
      <c r="BU80" s="575" t="str">
        <f t="shared" si="26"/>
        <v/>
      </c>
      <c r="BV80" s="573" t="str">
        <f t="shared" si="27"/>
        <v/>
      </c>
      <c r="BW80" s="575" t="str">
        <f t="shared" si="28"/>
        <v/>
      </c>
      <c r="BX80" s="546" t="str">
        <f t="shared" si="34"/>
        <v>M1</v>
      </c>
    </row>
    <row r="81" spans="1:76" s="457" customFormat="1" x14ac:dyDescent="0.2">
      <c r="A81" s="324"/>
      <c r="B81" s="360">
        <v>35089</v>
      </c>
      <c r="C81" s="361">
        <v>0.27083333333333298</v>
      </c>
      <c r="D81" s="360">
        <f t="shared" si="29"/>
        <v>35090</v>
      </c>
      <c r="E81" s="361">
        <v>0.27083333333333298</v>
      </c>
      <c r="F81" s="455" t="s">
        <v>2179</v>
      </c>
      <c r="G81" s="74" t="s">
        <v>440</v>
      </c>
      <c r="H81" s="53"/>
      <c r="I81" s="37"/>
      <c r="J81" s="52"/>
      <c r="K81" s="545" t="str">
        <f>IF(ISNUMBER(Data!K81),Data!K81,"")</f>
        <v/>
      </c>
      <c r="L81" s="546" t="str">
        <f>IF(ISNUMBER(K81),PickLists!$S$2,PickLists!$S$9)</f>
        <v>M1</v>
      </c>
      <c r="M81" s="547" t="str">
        <f>IF(ISNUMBER(Data!M81),Data!M81,"")</f>
        <v/>
      </c>
      <c r="N81" s="548" t="str">
        <f t="shared" si="30"/>
        <v/>
      </c>
      <c r="O81" s="549" t="str">
        <f>IF(ISTEXT($A81),PickLists!$S$2,PickLists!$S$9)</f>
        <v>M1</v>
      </c>
      <c r="P81" s="550" t="str">
        <f>IF(ISNUMBER(Data!P81),Data!P81,"")</f>
        <v/>
      </c>
      <c r="Q81" s="551" t="str">
        <f>IF(ISTEXT($A81),PickLists!$S$2,PickLists!$S$9)</f>
        <v>M1</v>
      </c>
      <c r="R81" s="547" t="str">
        <f>IF(ISNUMBER(Data!R81),Data!R81,"")</f>
        <v/>
      </c>
      <c r="S81" s="551" t="str">
        <f>IF(ISTEXT($A81),PickLists!$S$2,PickLists!$S$9)</f>
        <v>M1</v>
      </c>
      <c r="T81" s="552" t="str">
        <f>IF(ISNUMBER(Data!T81),Data!T81,"")</f>
        <v/>
      </c>
      <c r="U81" s="551" t="str">
        <f>IF(ISNUMBER($T81),IF($T81&gt;$T$56,PickLists!$S$2,PickLists!$S$3),PickLists!$S$9)</f>
        <v>M1</v>
      </c>
      <c r="V81" s="553" t="str">
        <f>IF(ISNUMBER(Data!V81),Data!V81,"")</f>
        <v/>
      </c>
      <c r="W81" s="551" t="str">
        <f>IF(ISNUMBER($V81),IF($V81&gt;$V$56,PickLists!$S$2,PickLists!$S$3),PickLists!$S$9)</f>
        <v>M1</v>
      </c>
      <c r="X81" s="552" t="str">
        <f>IF(ISNUMBER(Data!X81),Data!X81,"")</f>
        <v/>
      </c>
      <c r="Y81" s="551" t="str">
        <f>IF(ISNUMBER($X81),IF($X81&gt;$X$56,PickLists!$S$2,PickLists!$S$3),PickLists!$S$9)</f>
        <v>M1</v>
      </c>
      <c r="Z81" s="553" t="str">
        <f>IF(ISNUMBER(Data!Z81),Data!Z81,"")</f>
        <v/>
      </c>
      <c r="AA81" s="551" t="str">
        <f>IF(ISNUMBER($Z81),IF($Z81&gt;$Z$56,PickLists!$S$2,PickLists!$S$3),PickLists!$S$9)</f>
        <v>M1</v>
      </c>
      <c r="AB81" s="552" t="str">
        <f>IF(ISNUMBER(Data!AB81),Data!AB81,"")</f>
        <v/>
      </c>
      <c r="AC81" s="551" t="str">
        <f>IF(ISNUMBER($AB81),IF($AB81&gt;$AB$56,PickLists!$S$2,PickLists!$S$3),PickLists!$S$9)</f>
        <v>M1</v>
      </c>
      <c r="AD81" s="553" t="str">
        <f>IF(ISNUMBER(Data!AD81),Data!AD81,"")</f>
        <v/>
      </c>
      <c r="AE81" s="551" t="str">
        <f>IF(ISNUMBER($AD81),IF($AD81&gt;$AD$56,PickLists!$S$2,PickLists!$S$3),PickLists!$S$9)</f>
        <v>M1</v>
      </c>
      <c r="AF81" s="552" t="str">
        <f>IF(ISNUMBER(Data!AF81),Data!AF81,"")</f>
        <v/>
      </c>
      <c r="AG81" s="551" t="str">
        <f>IF(ISNUMBER($AF81),IF($AF81&gt;$AF$56,PickLists!$S$2,PickLists!$S$3),PickLists!$S$9)</f>
        <v>M1</v>
      </c>
      <c r="AH81" s="553" t="str">
        <f>IF(ISNUMBER(Data!AH81),Data!AH81,"")</f>
        <v/>
      </c>
      <c r="AI81" s="551" t="str">
        <f>IF(ISNUMBER($AH81),IF($AH81&gt;$AH$56,PickLists!$S$2,PickLists!$S$3),PickLists!$S$9)</f>
        <v>M1</v>
      </c>
      <c r="AJ81" s="554" t="str">
        <f>IF(ISTEXT(Data!AJ81),Data!AJ81,"")</f>
        <v/>
      </c>
      <c r="AK81" s="555"/>
      <c r="AL81" s="555"/>
      <c r="AM81" s="555"/>
      <c r="AN81" s="555"/>
      <c r="AO81" s="556"/>
      <c r="AP81" s="557" t="str">
        <f t="shared" si="0"/>
        <v/>
      </c>
      <c r="AQ81" s="558" t="str">
        <f t="shared" si="1"/>
        <v/>
      </c>
      <c r="AR81" s="559" t="str">
        <f t="shared" si="2"/>
        <v/>
      </c>
      <c r="AS81" s="560" t="str">
        <f t="shared" si="3"/>
        <v/>
      </c>
      <c r="AT81" s="561" t="str">
        <f t="shared" si="4"/>
        <v/>
      </c>
      <c r="AU81" s="562" t="str">
        <f t="shared" si="5"/>
        <v/>
      </c>
      <c r="AV81" s="563" t="str">
        <f t="shared" si="6"/>
        <v/>
      </c>
      <c r="AW81" s="564" t="str">
        <f t="shared" si="7"/>
        <v/>
      </c>
      <c r="AX81" s="565" t="str">
        <f t="shared" si="8"/>
        <v/>
      </c>
      <c r="AY81" s="566" t="str">
        <f t="shared" si="9"/>
        <v/>
      </c>
      <c r="AZ81" s="567">
        <v>362.61</v>
      </c>
      <c r="BA81" s="568">
        <v>5.5229999999999997</v>
      </c>
      <c r="BB81" s="569" t="str">
        <f t="shared" si="10"/>
        <v/>
      </c>
      <c r="BC81" s="570" t="str">
        <f t="shared" si="11"/>
        <v/>
      </c>
      <c r="BD81" s="571" t="str">
        <f t="shared" si="12"/>
        <v/>
      </c>
      <c r="BE81" s="572" t="str">
        <f t="shared" si="13"/>
        <v/>
      </c>
      <c r="BF81" s="560" t="str">
        <f t="shared" si="14"/>
        <v/>
      </c>
      <c r="BG81" s="561" t="str">
        <f t="shared" si="15"/>
        <v/>
      </c>
      <c r="BH81" s="562" t="str">
        <f t="shared" si="16"/>
        <v/>
      </c>
      <c r="BI81" s="563" t="str">
        <f t="shared" si="17"/>
        <v/>
      </c>
      <c r="BJ81" s="564" t="str">
        <f t="shared" si="18"/>
        <v/>
      </c>
      <c r="BK81" s="565" t="str">
        <f t="shared" si="19"/>
        <v/>
      </c>
      <c r="BL81" s="566" t="str">
        <f t="shared" si="20"/>
        <v/>
      </c>
      <c r="BM81" s="546" t="str">
        <f t="shared" si="21"/>
        <v>M1</v>
      </c>
      <c r="BN81" s="573" t="str">
        <f t="shared" si="31"/>
        <v/>
      </c>
      <c r="BO81" s="573" t="str">
        <f t="shared" si="32"/>
        <v/>
      </c>
      <c r="BP81" s="574" t="str">
        <f t="shared" si="22"/>
        <v/>
      </c>
      <c r="BQ81" s="575" t="str">
        <f t="shared" si="23"/>
        <v/>
      </c>
      <c r="BR81" s="546" t="str">
        <f t="shared" si="33"/>
        <v>M1</v>
      </c>
      <c r="BS81" s="575" t="str">
        <f t="shared" si="24"/>
        <v/>
      </c>
      <c r="BT81" s="575" t="str">
        <f t="shared" si="25"/>
        <v/>
      </c>
      <c r="BU81" s="575" t="str">
        <f t="shared" si="26"/>
        <v/>
      </c>
      <c r="BV81" s="573" t="str">
        <f t="shared" si="27"/>
        <v/>
      </c>
      <c r="BW81" s="575" t="str">
        <f t="shared" si="28"/>
        <v/>
      </c>
      <c r="BX81" s="546" t="str">
        <f t="shared" si="34"/>
        <v>M1</v>
      </c>
    </row>
    <row r="82" spans="1:76" s="457" customFormat="1" x14ac:dyDescent="0.2">
      <c r="A82" s="324"/>
      <c r="B82" s="360">
        <v>35090</v>
      </c>
      <c r="C82" s="361">
        <v>0.27083333333333298</v>
      </c>
      <c r="D82" s="360">
        <f t="shared" si="29"/>
        <v>35091</v>
      </c>
      <c r="E82" s="361">
        <v>0.27083333333333298</v>
      </c>
      <c r="F82" s="455" t="s">
        <v>2179</v>
      </c>
      <c r="G82" s="74" t="s">
        <v>440</v>
      </c>
      <c r="H82" s="53"/>
      <c r="I82" s="37"/>
      <c r="J82" s="52"/>
      <c r="K82" s="545" t="str">
        <f>IF(ISNUMBER(Data!K82),Data!K82,"")</f>
        <v/>
      </c>
      <c r="L82" s="546" t="str">
        <f>IF(ISNUMBER(K82),PickLists!$S$2,PickLists!$S$9)</f>
        <v>M1</v>
      </c>
      <c r="M82" s="547" t="str">
        <f>IF(ISNUMBER(Data!M82),Data!M82,"")</f>
        <v/>
      </c>
      <c r="N82" s="548" t="str">
        <f t="shared" si="30"/>
        <v/>
      </c>
      <c r="O82" s="549" t="str">
        <f>IF(ISTEXT($A82),PickLists!$S$2,PickLists!$S$9)</f>
        <v>M1</v>
      </c>
      <c r="P82" s="550" t="str">
        <f>IF(ISNUMBER(Data!P82),Data!P82,"")</f>
        <v/>
      </c>
      <c r="Q82" s="551" t="str">
        <f>IF(ISTEXT($A82),PickLists!$S$2,PickLists!$S$9)</f>
        <v>M1</v>
      </c>
      <c r="R82" s="547" t="str">
        <f>IF(ISNUMBER(Data!R82),Data!R82,"")</f>
        <v/>
      </c>
      <c r="S82" s="551" t="str">
        <f>IF(ISTEXT($A82),PickLists!$S$2,PickLists!$S$9)</f>
        <v>M1</v>
      </c>
      <c r="T82" s="552" t="str">
        <f>IF(ISNUMBER(Data!T82),Data!T82,"")</f>
        <v/>
      </c>
      <c r="U82" s="551" t="str">
        <f>IF(ISNUMBER($T82),IF($T82&gt;$T$56,PickLists!$S$2,PickLists!$S$3),PickLists!$S$9)</f>
        <v>M1</v>
      </c>
      <c r="V82" s="553" t="str">
        <f>IF(ISNUMBER(Data!V82),Data!V82,"")</f>
        <v/>
      </c>
      <c r="W82" s="551" t="str">
        <f>IF(ISNUMBER($V82),IF($V82&gt;$V$56,PickLists!$S$2,PickLists!$S$3),PickLists!$S$9)</f>
        <v>M1</v>
      </c>
      <c r="X82" s="552" t="str">
        <f>IF(ISNUMBER(Data!X82),Data!X82,"")</f>
        <v/>
      </c>
      <c r="Y82" s="551" t="str">
        <f>IF(ISNUMBER($X82),IF($X82&gt;$X$56,PickLists!$S$2,PickLists!$S$3),PickLists!$S$9)</f>
        <v>M1</v>
      </c>
      <c r="Z82" s="553" t="str">
        <f>IF(ISNUMBER(Data!Z82),Data!Z82,"")</f>
        <v/>
      </c>
      <c r="AA82" s="551" t="str">
        <f>IF(ISNUMBER($Z82),IF($Z82&gt;$Z$56,PickLists!$S$2,PickLists!$S$3),PickLists!$S$9)</f>
        <v>M1</v>
      </c>
      <c r="AB82" s="552" t="str">
        <f>IF(ISNUMBER(Data!AB82),Data!AB82,"")</f>
        <v/>
      </c>
      <c r="AC82" s="551" t="str">
        <f>IF(ISNUMBER($AB82),IF($AB82&gt;$AB$56,PickLists!$S$2,PickLists!$S$3),PickLists!$S$9)</f>
        <v>M1</v>
      </c>
      <c r="AD82" s="553" t="str">
        <f>IF(ISNUMBER(Data!AD82),Data!AD82,"")</f>
        <v/>
      </c>
      <c r="AE82" s="551" t="str">
        <f>IF(ISNUMBER($AD82),IF($AD82&gt;$AD$56,PickLists!$S$2,PickLists!$S$3),PickLists!$S$9)</f>
        <v>M1</v>
      </c>
      <c r="AF82" s="552" t="str">
        <f>IF(ISNUMBER(Data!AF82),Data!AF82,"")</f>
        <v/>
      </c>
      <c r="AG82" s="551" t="str">
        <f>IF(ISNUMBER($AF82),IF($AF82&gt;$AF$56,PickLists!$S$2,PickLists!$S$3),PickLists!$S$9)</f>
        <v>M1</v>
      </c>
      <c r="AH82" s="553" t="str">
        <f>IF(ISNUMBER(Data!AH82),Data!AH82,"")</f>
        <v/>
      </c>
      <c r="AI82" s="551" t="str">
        <f>IF(ISNUMBER($AH82),IF($AH82&gt;$AH$56,PickLists!$S$2,PickLists!$S$3),PickLists!$S$9)</f>
        <v>M1</v>
      </c>
      <c r="AJ82" s="554" t="str">
        <f>IF(ISTEXT(Data!AJ82),Data!AJ82,"")</f>
        <v/>
      </c>
      <c r="AK82" s="555"/>
      <c r="AL82" s="555"/>
      <c r="AM82" s="555"/>
      <c r="AN82" s="555"/>
      <c r="AO82" s="556"/>
      <c r="AP82" s="557" t="str">
        <f t="shared" si="0"/>
        <v/>
      </c>
      <c r="AQ82" s="558" t="str">
        <f t="shared" si="1"/>
        <v/>
      </c>
      <c r="AR82" s="559" t="str">
        <f t="shared" si="2"/>
        <v/>
      </c>
      <c r="AS82" s="560" t="str">
        <f t="shared" si="3"/>
        <v/>
      </c>
      <c r="AT82" s="561" t="str">
        <f t="shared" si="4"/>
        <v/>
      </c>
      <c r="AU82" s="562" t="str">
        <f t="shared" si="5"/>
        <v/>
      </c>
      <c r="AV82" s="563" t="str">
        <f t="shared" si="6"/>
        <v/>
      </c>
      <c r="AW82" s="564" t="str">
        <f t="shared" si="7"/>
        <v/>
      </c>
      <c r="AX82" s="565" t="str">
        <f t="shared" si="8"/>
        <v/>
      </c>
      <c r="AY82" s="566" t="str">
        <f t="shared" si="9"/>
        <v/>
      </c>
      <c r="AZ82" s="567">
        <v>362.61</v>
      </c>
      <c r="BA82" s="568">
        <v>5.5229999999999997</v>
      </c>
      <c r="BB82" s="569" t="str">
        <f t="shared" si="10"/>
        <v/>
      </c>
      <c r="BC82" s="570" t="str">
        <f t="shared" si="11"/>
        <v/>
      </c>
      <c r="BD82" s="571" t="str">
        <f t="shared" si="12"/>
        <v/>
      </c>
      <c r="BE82" s="572" t="str">
        <f t="shared" si="13"/>
        <v/>
      </c>
      <c r="BF82" s="560" t="str">
        <f t="shared" si="14"/>
        <v/>
      </c>
      <c r="BG82" s="561" t="str">
        <f t="shared" si="15"/>
        <v/>
      </c>
      <c r="BH82" s="562" t="str">
        <f t="shared" si="16"/>
        <v/>
      </c>
      <c r="BI82" s="563" t="str">
        <f t="shared" si="17"/>
        <v/>
      </c>
      <c r="BJ82" s="564" t="str">
        <f t="shared" si="18"/>
        <v/>
      </c>
      <c r="BK82" s="565" t="str">
        <f t="shared" si="19"/>
        <v/>
      </c>
      <c r="BL82" s="566" t="str">
        <f t="shared" si="20"/>
        <v/>
      </c>
      <c r="BM82" s="546" t="str">
        <f t="shared" si="21"/>
        <v>M1</v>
      </c>
      <c r="BN82" s="573" t="str">
        <f t="shared" si="31"/>
        <v/>
      </c>
      <c r="BO82" s="573" t="str">
        <f t="shared" si="32"/>
        <v/>
      </c>
      <c r="BP82" s="574" t="str">
        <f t="shared" si="22"/>
        <v/>
      </c>
      <c r="BQ82" s="575" t="str">
        <f t="shared" si="23"/>
        <v/>
      </c>
      <c r="BR82" s="546" t="str">
        <f t="shared" si="33"/>
        <v>M1</v>
      </c>
      <c r="BS82" s="575" t="str">
        <f t="shared" si="24"/>
        <v/>
      </c>
      <c r="BT82" s="575" t="str">
        <f t="shared" si="25"/>
        <v/>
      </c>
      <c r="BU82" s="575" t="str">
        <f t="shared" si="26"/>
        <v/>
      </c>
      <c r="BV82" s="573" t="str">
        <f t="shared" si="27"/>
        <v/>
      </c>
      <c r="BW82" s="575" t="str">
        <f t="shared" si="28"/>
        <v/>
      </c>
      <c r="BX82" s="546" t="str">
        <f t="shared" si="34"/>
        <v>M1</v>
      </c>
    </row>
    <row r="83" spans="1:76" s="457" customFormat="1" x14ac:dyDescent="0.2">
      <c r="A83" s="324" t="s">
        <v>783</v>
      </c>
      <c r="B83" s="360">
        <v>35091</v>
      </c>
      <c r="C83" s="361">
        <v>0.27083333333333298</v>
      </c>
      <c r="D83" s="360">
        <f t="shared" si="29"/>
        <v>35092</v>
      </c>
      <c r="E83" s="361">
        <v>0.27083333333333298</v>
      </c>
      <c r="F83" s="455" t="s">
        <v>2179</v>
      </c>
      <c r="G83" s="74" t="s">
        <v>442</v>
      </c>
      <c r="H83" s="53" t="s">
        <v>508</v>
      </c>
      <c r="I83" s="37"/>
      <c r="J83" s="52"/>
      <c r="K83" s="545">
        <f>IF(ISNUMBER(Data!K83),Data!K83,"")</f>
        <v>4.8</v>
      </c>
      <c r="L83" s="546" t="str">
        <f>IF(ISNUMBER(K83),PickLists!$S$2,PickLists!$S$9)</f>
        <v>V0</v>
      </c>
      <c r="M83" s="547">
        <f>IF(ISNUMBER(Data!M83),Data!M83,"")</f>
        <v>170.7</v>
      </c>
      <c r="N83" s="548">
        <f t="shared" si="30"/>
        <v>3.9260999999999995</v>
      </c>
      <c r="O83" s="549" t="str">
        <f>IF(ISTEXT($A83),PickLists!$S$2,PickLists!$S$9)</f>
        <v>V0</v>
      </c>
      <c r="P83" s="550">
        <f>IF(ISNUMBER(Data!P83),Data!P83,"")</f>
        <v>4.6399999999999997</v>
      </c>
      <c r="Q83" s="551" t="str">
        <f>IF(ISTEXT($A83),PickLists!$S$2,PickLists!$S$9)</f>
        <v>V0</v>
      </c>
      <c r="R83" s="547">
        <f>IF(ISNUMBER(Data!R83),Data!R83,"")</f>
        <v>28.6</v>
      </c>
      <c r="S83" s="551" t="str">
        <f>IF(ISTEXT($A83),PickLists!$S$2,PickLists!$S$9)</f>
        <v>V0</v>
      </c>
      <c r="T83" s="552">
        <f>IF(ISNUMBER(Data!T83),Data!T83,"")</f>
        <v>0.193</v>
      </c>
      <c r="U83" s="551" t="str">
        <f>IF(ISNUMBER($T83),IF($T83&gt;$T$56,PickLists!$S$2,PickLists!$S$3),PickLists!$S$9)</f>
        <v>V0</v>
      </c>
      <c r="V83" s="553">
        <f>IF(ISNUMBER(Data!V83),Data!V83,"")</f>
        <v>0.87263740182243377</v>
      </c>
      <c r="W83" s="551" t="str">
        <f>IF(ISNUMBER($V83),IF($V83&gt;$V$56,PickLists!$S$2,PickLists!$S$3),PickLists!$S$9)</f>
        <v>V0</v>
      </c>
      <c r="X83" s="552">
        <f>IF(ISNUMBER(Data!X83),Data!X83,"")</f>
        <v>1.1345332805896191</v>
      </c>
      <c r="Y83" s="551" t="str">
        <f>IF(ISNUMBER($X83),IF($X83&gt;$X$56,PickLists!$S$2,PickLists!$S$3),PickLists!$S$9)</f>
        <v>V0</v>
      </c>
      <c r="Z83" s="553">
        <f>IF(ISNUMBER(Data!Z83),Data!Z83,"")</f>
        <v>0.14899999999999999</v>
      </c>
      <c r="AA83" s="551" t="str">
        <f>IF(ISNUMBER($Z83),IF($Z83&gt;$Z$56,PickLists!$S$2,PickLists!$S$3),PickLists!$S$9)</f>
        <v>V0</v>
      </c>
      <c r="AB83" s="552">
        <f>IF(ISNUMBER(Data!AB83),Data!AB83,"")</f>
        <v>1.2749598869116914</v>
      </c>
      <c r="AC83" s="551" t="str">
        <f>IF(ISNUMBER($AB83),IF($AB83&gt;$AB$56,PickLists!$S$2,PickLists!$S$3),PickLists!$S$9)</f>
        <v>V0</v>
      </c>
      <c r="AD83" s="553">
        <f>IF(ISNUMBER(Data!AD83),Data!AD83,"")</f>
        <v>0.121</v>
      </c>
      <c r="AE83" s="551" t="str">
        <f>IF(ISNUMBER($AD83),IF($AD83&gt;$AD$56,PickLists!$S$2,PickLists!$S$3),PickLists!$S$9)</f>
        <v>V0</v>
      </c>
      <c r="AF83" s="552">
        <f>IF(ISNUMBER(Data!AF83),Data!AF83,"")</f>
        <v>8.5999999999999993E-2</v>
      </c>
      <c r="AG83" s="551" t="str">
        <f>IF(ISNUMBER($AF83),IF($AF83&gt;$AF$56,PickLists!$S$2,PickLists!$S$3),PickLists!$S$9)</f>
        <v>V0</v>
      </c>
      <c r="AH83" s="553">
        <f>IF(ISNUMBER(Data!AH83),Data!AH83,"")</f>
        <v>0.41199999999999998</v>
      </c>
      <c r="AI83" s="551" t="str">
        <f>IF(ISNUMBER($AH83),IF($AH83&gt;$AH$56,PickLists!$S$2,PickLists!$S$3),PickLists!$S$9)</f>
        <v>V0</v>
      </c>
      <c r="AJ83" s="554" t="str">
        <f>IF(ISTEXT(Data!AJ83),Data!AJ83,"")</f>
        <v/>
      </c>
      <c r="AK83" s="555"/>
      <c r="AL83" s="555"/>
      <c r="AM83" s="555"/>
      <c r="AN83" s="555"/>
      <c r="AO83" s="556"/>
      <c r="AP83" s="557">
        <f t="shared" si="0"/>
        <v>2.2908676527677727E-2</v>
      </c>
      <c r="AQ83" s="558">
        <f t="shared" si="1"/>
        <v>8.9941754915315517E-2</v>
      </c>
      <c r="AR83" s="559">
        <f t="shared" si="2"/>
        <v>0.75773729999999995</v>
      </c>
      <c r="AS83" s="560">
        <f t="shared" si="3"/>
        <v>3.4260617032950567</v>
      </c>
      <c r="AT83" s="561">
        <f t="shared" si="4"/>
        <v>4.4542911129229026</v>
      </c>
      <c r="AU83" s="562">
        <f t="shared" si="5"/>
        <v>0.58498889999999992</v>
      </c>
      <c r="AV83" s="563">
        <f t="shared" si="6"/>
        <v>5.0056200120039911</v>
      </c>
      <c r="AW83" s="564">
        <f t="shared" si="7"/>
        <v>0.47505809999999993</v>
      </c>
      <c r="AX83" s="565">
        <f t="shared" si="8"/>
        <v>0.33764459999999991</v>
      </c>
      <c r="AY83" s="566">
        <f t="shared" si="9"/>
        <v>1.6175531999999997</v>
      </c>
      <c r="AZ83" s="567">
        <v>362.61</v>
      </c>
      <c r="BA83" s="568">
        <v>5.5229999999999997</v>
      </c>
      <c r="BB83" s="569">
        <f t="shared" si="10"/>
        <v>22.908676527677727</v>
      </c>
      <c r="BC83" s="570">
        <f t="shared" si="11"/>
        <v>0.24108769414624334</v>
      </c>
      <c r="BD83" s="571">
        <f t="shared" si="12"/>
        <v>4.365158322401653E-4</v>
      </c>
      <c r="BE83" s="572">
        <f t="shared" si="13"/>
        <v>5.443980593478507</v>
      </c>
      <c r="BF83" s="560">
        <f t="shared" si="14"/>
        <v>62.300092940846277</v>
      </c>
      <c r="BG83" s="561">
        <f t="shared" si="15"/>
        <v>70.764589464501427</v>
      </c>
      <c r="BH83" s="562">
        <f t="shared" si="16"/>
        <v>6.4811351120931899</v>
      </c>
      <c r="BI83" s="563">
        <f t="shared" si="17"/>
        <v>91.023051824922632</v>
      </c>
      <c r="BJ83" s="564">
        <f t="shared" si="18"/>
        <v>3.094787457158934</v>
      </c>
      <c r="BK83" s="565">
        <f t="shared" si="19"/>
        <v>7.0767331824727417</v>
      </c>
      <c r="BL83" s="566">
        <f t="shared" si="20"/>
        <v>20.559908179050847</v>
      </c>
      <c r="BM83" s="546" t="str">
        <f t="shared" si="21"/>
        <v>V0</v>
      </c>
      <c r="BN83" s="573">
        <f t="shared" si="31"/>
        <v>28.6</v>
      </c>
      <c r="BO83" s="573">
        <f t="shared" si="32"/>
        <v>27.386879443009715</v>
      </c>
      <c r="BP83" s="574">
        <f t="shared" si="22"/>
        <v>-4.2416802691968067</v>
      </c>
      <c r="BQ83" s="575">
        <f t="shared" si="23"/>
        <v>30</v>
      </c>
      <c r="BR83" s="546" t="str">
        <f t="shared" si="33"/>
        <v>V0</v>
      </c>
      <c r="BS83" s="575">
        <f t="shared" si="24"/>
        <v>151.14429228337605</v>
      </c>
      <c r="BT83" s="575">
        <f t="shared" si="25"/>
        <v>138.75018720880468</v>
      </c>
      <c r="BU83" s="575">
        <f t="shared" si="26"/>
        <v>289.89447949218072</v>
      </c>
      <c r="BV83" s="573">
        <f t="shared" si="27"/>
        <v>4.2753849939752566</v>
      </c>
      <c r="BW83" s="575">
        <f t="shared" si="28"/>
        <v>15</v>
      </c>
      <c r="BX83" s="546" t="str">
        <f t="shared" si="34"/>
        <v>V0</v>
      </c>
    </row>
    <row r="84" spans="1:76" s="457" customFormat="1" x14ac:dyDescent="0.2">
      <c r="A84" s="324"/>
      <c r="B84" s="360">
        <v>35092</v>
      </c>
      <c r="C84" s="361">
        <v>0.27083333333333298</v>
      </c>
      <c r="D84" s="360">
        <f t="shared" si="29"/>
        <v>35093</v>
      </c>
      <c r="E84" s="361">
        <v>0.27083333333333298</v>
      </c>
      <c r="F84" s="455" t="s">
        <v>2179</v>
      </c>
      <c r="G84" s="74" t="s">
        <v>440</v>
      </c>
      <c r="H84" s="53"/>
      <c r="I84" s="37"/>
      <c r="J84" s="52"/>
      <c r="K84" s="545" t="str">
        <f>IF(ISNUMBER(Data!K84),Data!K84,"")</f>
        <v/>
      </c>
      <c r="L84" s="546" t="str">
        <f>IF(ISNUMBER(K84),PickLists!$S$2,PickLists!$S$9)</f>
        <v>M1</v>
      </c>
      <c r="M84" s="547" t="str">
        <f>IF(ISNUMBER(Data!M84),Data!M84,"")</f>
        <v/>
      </c>
      <c r="N84" s="548" t="str">
        <f t="shared" si="30"/>
        <v/>
      </c>
      <c r="O84" s="549" t="str">
        <f>IF(ISTEXT($A84),PickLists!$S$2,PickLists!$S$9)</f>
        <v>M1</v>
      </c>
      <c r="P84" s="550" t="str">
        <f>IF(ISNUMBER(Data!P84),Data!P84,"")</f>
        <v/>
      </c>
      <c r="Q84" s="551" t="str">
        <f>IF(ISTEXT($A84),PickLists!$S$2,PickLists!$S$9)</f>
        <v>M1</v>
      </c>
      <c r="R84" s="547" t="str">
        <f>IF(ISNUMBER(Data!R84),Data!R84,"")</f>
        <v/>
      </c>
      <c r="S84" s="551" t="str">
        <f>IF(ISTEXT($A84),PickLists!$S$2,PickLists!$S$9)</f>
        <v>M1</v>
      </c>
      <c r="T84" s="552" t="str">
        <f>IF(ISNUMBER(Data!T84),Data!T84,"")</f>
        <v/>
      </c>
      <c r="U84" s="551" t="str">
        <f>IF(ISNUMBER($T84),IF($T84&gt;$T$56,PickLists!$S$2,PickLists!$S$3),PickLists!$S$9)</f>
        <v>M1</v>
      </c>
      <c r="V84" s="553" t="str">
        <f>IF(ISNUMBER(Data!V84),Data!V84,"")</f>
        <v/>
      </c>
      <c r="W84" s="551" t="str">
        <f>IF(ISNUMBER($V84),IF($V84&gt;$V$56,PickLists!$S$2,PickLists!$S$3),PickLists!$S$9)</f>
        <v>M1</v>
      </c>
      <c r="X84" s="552" t="str">
        <f>IF(ISNUMBER(Data!X84),Data!X84,"")</f>
        <v/>
      </c>
      <c r="Y84" s="551" t="str">
        <f>IF(ISNUMBER($X84),IF($X84&gt;$X$56,PickLists!$S$2,PickLists!$S$3),PickLists!$S$9)</f>
        <v>M1</v>
      </c>
      <c r="Z84" s="553" t="str">
        <f>IF(ISNUMBER(Data!Z84),Data!Z84,"")</f>
        <v/>
      </c>
      <c r="AA84" s="551" t="str">
        <f>IF(ISNUMBER($Z84),IF($Z84&gt;$Z$56,PickLists!$S$2,PickLists!$S$3),PickLists!$S$9)</f>
        <v>M1</v>
      </c>
      <c r="AB84" s="552" t="str">
        <f>IF(ISNUMBER(Data!AB84),Data!AB84,"")</f>
        <v/>
      </c>
      <c r="AC84" s="551" t="str">
        <f>IF(ISNUMBER($AB84),IF($AB84&gt;$AB$56,PickLists!$S$2,PickLists!$S$3),PickLists!$S$9)</f>
        <v>M1</v>
      </c>
      <c r="AD84" s="553" t="str">
        <f>IF(ISNUMBER(Data!AD84),Data!AD84,"")</f>
        <v/>
      </c>
      <c r="AE84" s="551" t="str">
        <f>IF(ISNUMBER($AD84),IF($AD84&gt;$AD$56,PickLists!$S$2,PickLists!$S$3),PickLists!$S$9)</f>
        <v>M1</v>
      </c>
      <c r="AF84" s="552" t="str">
        <f>IF(ISNUMBER(Data!AF84),Data!AF84,"")</f>
        <v/>
      </c>
      <c r="AG84" s="551" t="str">
        <f>IF(ISNUMBER($AF84),IF($AF84&gt;$AF$56,PickLists!$S$2,PickLists!$S$3),PickLists!$S$9)</f>
        <v>M1</v>
      </c>
      <c r="AH84" s="553" t="str">
        <f>IF(ISNUMBER(Data!AH84),Data!AH84,"")</f>
        <v/>
      </c>
      <c r="AI84" s="551" t="str">
        <f>IF(ISNUMBER($AH84),IF($AH84&gt;$AH$56,PickLists!$S$2,PickLists!$S$3),PickLists!$S$9)</f>
        <v>M1</v>
      </c>
      <c r="AJ84" s="554" t="str">
        <f>IF(ISTEXT(Data!AJ84),Data!AJ84,"")</f>
        <v/>
      </c>
      <c r="AK84" s="555"/>
      <c r="AL84" s="555"/>
      <c r="AM84" s="555"/>
      <c r="AN84" s="555"/>
      <c r="AO84" s="556"/>
      <c r="AP84" s="557" t="str">
        <f t="shared" si="0"/>
        <v/>
      </c>
      <c r="AQ84" s="558" t="str">
        <f t="shared" si="1"/>
        <v/>
      </c>
      <c r="AR84" s="559" t="str">
        <f t="shared" si="2"/>
        <v/>
      </c>
      <c r="AS84" s="560" t="str">
        <f t="shared" si="3"/>
        <v/>
      </c>
      <c r="AT84" s="561" t="str">
        <f t="shared" si="4"/>
        <v/>
      </c>
      <c r="AU84" s="562" t="str">
        <f t="shared" si="5"/>
        <v/>
      </c>
      <c r="AV84" s="563" t="str">
        <f t="shared" si="6"/>
        <v/>
      </c>
      <c r="AW84" s="564" t="str">
        <f t="shared" si="7"/>
        <v/>
      </c>
      <c r="AX84" s="565" t="str">
        <f t="shared" si="8"/>
        <v/>
      </c>
      <c r="AY84" s="566" t="str">
        <f t="shared" si="9"/>
        <v/>
      </c>
      <c r="AZ84" s="567">
        <v>362.61</v>
      </c>
      <c r="BA84" s="568">
        <v>5.5229999999999997</v>
      </c>
      <c r="BB84" s="569" t="str">
        <f t="shared" si="10"/>
        <v/>
      </c>
      <c r="BC84" s="570" t="str">
        <f t="shared" si="11"/>
        <v/>
      </c>
      <c r="BD84" s="571" t="str">
        <f t="shared" si="12"/>
        <v/>
      </c>
      <c r="BE84" s="572" t="str">
        <f t="shared" si="13"/>
        <v/>
      </c>
      <c r="BF84" s="560" t="str">
        <f t="shared" si="14"/>
        <v/>
      </c>
      <c r="BG84" s="561" t="str">
        <f t="shared" si="15"/>
        <v/>
      </c>
      <c r="BH84" s="562" t="str">
        <f t="shared" si="16"/>
        <v/>
      </c>
      <c r="BI84" s="563" t="str">
        <f t="shared" si="17"/>
        <v/>
      </c>
      <c r="BJ84" s="564" t="str">
        <f t="shared" si="18"/>
        <v/>
      </c>
      <c r="BK84" s="565" t="str">
        <f t="shared" si="19"/>
        <v/>
      </c>
      <c r="BL84" s="566" t="str">
        <f t="shared" si="20"/>
        <v/>
      </c>
      <c r="BM84" s="546" t="str">
        <f t="shared" si="21"/>
        <v>M1</v>
      </c>
      <c r="BN84" s="573" t="str">
        <f t="shared" si="31"/>
        <v/>
      </c>
      <c r="BO84" s="573" t="str">
        <f t="shared" si="32"/>
        <v/>
      </c>
      <c r="BP84" s="574" t="str">
        <f t="shared" si="22"/>
        <v/>
      </c>
      <c r="BQ84" s="575" t="str">
        <f t="shared" si="23"/>
        <v/>
      </c>
      <c r="BR84" s="546" t="str">
        <f t="shared" si="33"/>
        <v>M1</v>
      </c>
      <c r="BS84" s="575" t="str">
        <f t="shared" si="24"/>
        <v/>
      </c>
      <c r="BT84" s="575" t="str">
        <f t="shared" si="25"/>
        <v/>
      </c>
      <c r="BU84" s="575" t="str">
        <f t="shared" si="26"/>
        <v/>
      </c>
      <c r="BV84" s="573" t="str">
        <f t="shared" si="27"/>
        <v/>
      </c>
      <c r="BW84" s="575" t="str">
        <f t="shared" si="28"/>
        <v/>
      </c>
      <c r="BX84" s="546" t="str">
        <f t="shared" si="34"/>
        <v>M1</v>
      </c>
    </row>
    <row r="85" spans="1:76" s="457" customFormat="1" x14ac:dyDescent="0.2">
      <c r="A85" s="324"/>
      <c r="B85" s="360">
        <v>35093</v>
      </c>
      <c r="C85" s="361">
        <v>0.27083333333333298</v>
      </c>
      <c r="D85" s="360">
        <f t="shared" si="29"/>
        <v>35094</v>
      </c>
      <c r="E85" s="361">
        <v>0.27083333333333298</v>
      </c>
      <c r="F85" s="455" t="s">
        <v>2179</v>
      </c>
      <c r="G85" s="74" t="s">
        <v>440</v>
      </c>
      <c r="H85" s="53"/>
      <c r="I85" s="37"/>
      <c r="J85" s="52"/>
      <c r="K85" s="545" t="str">
        <f>IF(ISNUMBER(Data!K85),Data!K85,"")</f>
        <v/>
      </c>
      <c r="L85" s="546" t="str">
        <f>IF(ISNUMBER(K85),PickLists!$S$2,PickLists!$S$9)</f>
        <v>M1</v>
      </c>
      <c r="M85" s="547" t="str">
        <f>IF(ISNUMBER(Data!M85),Data!M85,"")</f>
        <v/>
      </c>
      <c r="N85" s="548" t="str">
        <f t="shared" si="30"/>
        <v/>
      </c>
      <c r="O85" s="549" t="str">
        <f>IF(ISTEXT($A85),PickLists!$S$2,PickLists!$S$9)</f>
        <v>M1</v>
      </c>
      <c r="P85" s="550" t="str">
        <f>IF(ISNUMBER(Data!P85),Data!P85,"")</f>
        <v/>
      </c>
      <c r="Q85" s="551" t="str">
        <f>IF(ISTEXT($A85),PickLists!$S$2,PickLists!$S$9)</f>
        <v>M1</v>
      </c>
      <c r="R85" s="547" t="str">
        <f>IF(ISNUMBER(Data!R85),Data!R85,"")</f>
        <v/>
      </c>
      <c r="S85" s="551" t="str">
        <f>IF(ISTEXT($A85),PickLists!$S$2,PickLists!$S$9)</f>
        <v>M1</v>
      </c>
      <c r="T85" s="552" t="str">
        <f>IF(ISNUMBER(Data!T85),Data!T85,"")</f>
        <v/>
      </c>
      <c r="U85" s="551" t="str">
        <f>IF(ISNUMBER($T85),IF($T85&gt;$T$56,PickLists!$S$2,PickLists!$S$3),PickLists!$S$9)</f>
        <v>M1</v>
      </c>
      <c r="V85" s="553" t="str">
        <f>IF(ISNUMBER(Data!V85),Data!V85,"")</f>
        <v/>
      </c>
      <c r="W85" s="551" t="str">
        <f>IF(ISNUMBER($V85),IF($V85&gt;$V$56,PickLists!$S$2,PickLists!$S$3),PickLists!$S$9)</f>
        <v>M1</v>
      </c>
      <c r="X85" s="552" t="str">
        <f>IF(ISNUMBER(Data!X85),Data!X85,"")</f>
        <v/>
      </c>
      <c r="Y85" s="551" t="str">
        <f>IF(ISNUMBER($X85),IF($X85&gt;$X$56,PickLists!$S$2,PickLists!$S$3),PickLists!$S$9)</f>
        <v>M1</v>
      </c>
      <c r="Z85" s="553" t="str">
        <f>IF(ISNUMBER(Data!Z85),Data!Z85,"")</f>
        <v/>
      </c>
      <c r="AA85" s="551" t="str">
        <f>IF(ISNUMBER($Z85),IF($Z85&gt;$Z$56,PickLists!$S$2,PickLists!$S$3),PickLists!$S$9)</f>
        <v>M1</v>
      </c>
      <c r="AB85" s="552" t="str">
        <f>IF(ISNUMBER(Data!AB85),Data!AB85,"")</f>
        <v/>
      </c>
      <c r="AC85" s="551" t="str">
        <f>IF(ISNUMBER($AB85),IF($AB85&gt;$AB$56,PickLists!$S$2,PickLists!$S$3),PickLists!$S$9)</f>
        <v>M1</v>
      </c>
      <c r="AD85" s="553" t="str">
        <f>IF(ISNUMBER(Data!AD85),Data!AD85,"")</f>
        <v/>
      </c>
      <c r="AE85" s="551" t="str">
        <f>IF(ISNUMBER($AD85),IF($AD85&gt;$AD$56,PickLists!$S$2,PickLists!$S$3),PickLists!$S$9)</f>
        <v>M1</v>
      </c>
      <c r="AF85" s="552" t="str">
        <f>IF(ISNUMBER(Data!AF85),Data!AF85,"")</f>
        <v/>
      </c>
      <c r="AG85" s="551" t="str">
        <f>IF(ISNUMBER($AF85),IF($AF85&gt;$AF$56,PickLists!$S$2,PickLists!$S$3),PickLists!$S$9)</f>
        <v>M1</v>
      </c>
      <c r="AH85" s="553" t="str">
        <f>IF(ISNUMBER(Data!AH85),Data!AH85,"")</f>
        <v/>
      </c>
      <c r="AI85" s="551" t="str">
        <f>IF(ISNUMBER($AH85),IF($AH85&gt;$AH$56,PickLists!$S$2,PickLists!$S$3),PickLists!$S$9)</f>
        <v>M1</v>
      </c>
      <c r="AJ85" s="554" t="str">
        <f>IF(ISTEXT(Data!AJ85),Data!AJ85,"")</f>
        <v/>
      </c>
      <c r="AK85" s="555"/>
      <c r="AL85" s="555"/>
      <c r="AM85" s="555"/>
      <c r="AN85" s="555"/>
      <c r="AO85" s="556"/>
      <c r="AP85" s="557" t="str">
        <f t="shared" si="0"/>
        <v/>
      </c>
      <c r="AQ85" s="558" t="str">
        <f t="shared" si="1"/>
        <v/>
      </c>
      <c r="AR85" s="559" t="str">
        <f t="shared" si="2"/>
        <v/>
      </c>
      <c r="AS85" s="560" t="str">
        <f t="shared" si="3"/>
        <v/>
      </c>
      <c r="AT85" s="561" t="str">
        <f t="shared" si="4"/>
        <v/>
      </c>
      <c r="AU85" s="562" t="str">
        <f t="shared" si="5"/>
        <v/>
      </c>
      <c r="AV85" s="563" t="str">
        <f t="shared" si="6"/>
        <v/>
      </c>
      <c r="AW85" s="564" t="str">
        <f t="shared" si="7"/>
        <v/>
      </c>
      <c r="AX85" s="565" t="str">
        <f t="shared" si="8"/>
        <v/>
      </c>
      <c r="AY85" s="566" t="str">
        <f t="shared" si="9"/>
        <v/>
      </c>
      <c r="AZ85" s="567">
        <v>362.61</v>
      </c>
      <c r="BA85" s="568">
        <v>5.5229999999999997</v>
      </c>
      <c r="BB85" s="569" t="str">
        <f t="shared" si="10"/>
        <v/>
      </c>
      <c r="BC85" s="570" t="str">
        <f t="shared" si="11"/>
        <v/>
      </c>
      <c r="BD85" s="571" t="str">
        <f t="shared" si="12"/>
        <v/>
      </c>
      <c r="BE85" s="572" t="str">
        <f t="shared" si="13"/>
        <v/>
      </c>
      <c r="BF85" s="560" t="str">
        <f t="shared" si="14"/>
        <v/>
      </c>
      <c r="BG85" s="561" t="str">
        <f t="shared" si="15"/>
        <v/>
      </c>
      <c r="BH85" s="562" t="str">
        <f t="shared" si="16"/>
        <v/>
      </c>
      <c r="BI85" s="563" t="str">
        <f t="shared" si="17"/>
        <v/>
      </c>
      <c r="BJ85" s="564" t="str">
        <f t="shared" si="18"/>
        <v/>
      </c>
      <c r="BK85" s="565" t="str">
        <f t="shared" si="19"/>
        <v/>
      </c>
      <c r="BL85" s="566" t="str">
        <f t="shared" si="20"/>
        <v/>
      </c>
      <c r="BM85" s="546" t="str">
        <f t="shared" si="21"/>
        <v>M1</v>
      </c>
      <c r="BN85" s="573" t="str">
        <f t="shared" si="31"/>
        <v/>
      </c>
      <c r="BO85" s="573" t="str">
        <f t="shared" si="32"/>
        <v/>
      </c>
      <c r="BP85" s="574" t="str">
        <f t="shared" si="22"/>
        <v/>
      </c>
      <c r="BQ85" s="575" t="str">
        <f t="shared" si="23"/>
        <v/>
      </c>
      <c r="BR85" s="546" t="str">
        <f t="shared" si="33"/>
        <v>M1</v>
      </c>
      <c r="BS85" s="575" t="str">
        <f t="shared" si="24"/>
        <v/>
      </c>
      <c r="BT85" s="575" t="str">
        <f t="shared" si="25"/>
        <v/>
      </c>
      <c r="BU85" s="575" t="str">
        <f t="shared" si="26"/>
        <v/>
      </c>
      <c r="BV85" s="573" t="str">
        <f t="shared" si="27"/>
        <v/>
      </c>
      <c r="BW85" s="575" t="str">
        <f t="shared" si="28"/>
        <v/>
      </c>
      <c r="BX85" s="546" t="str">
        <f t="shared" si="34"/>
        <v>M1</v>
      </c>
    </row>
    <row r="86" spans="1:76" s="457" customFormat="1" x14ac:dyDescent="0.2">
      <c r="A86" s="324"/>
      <c r="B86" s="360">
        <v>35094</v>
      </c>
      <c r="C86" s="361">
        <v>0.27083333333333298</v>
      </c>
      <c r="D86" s="360">
        <f t="shared" si="29"/>
        <v>35095</v>
      </c>
      <c r="E86" s="361">
        <v>0.27083333333333298</v>
      </c>
      <c r="F86" s="455" t="s">
        <v>2179</v>
      </c>
      <c r="G86" s="74" t="s">
        <v>440</v>
      </c>
      <c r="H86" s="53"/>
      <c r="I86" s="37"/>
      <c r="J86" s="52"/>
      <c r="K86" s="545" t="str">
        <f>IF(ISNUMBER(Data!K86),Data!K86,"")</f>
        <v/>
      </c>
      <c r="L86" s="546" t="str">
        <f>IF(ISNUMBER(K86),PickLists!$S$2,PickLists!$S$9)</f>
        <v>M1</v>
      </c>
      <c r="M86" s="547" t="str">
        <f>IF(ISNUMBER(Data!M86),Data!M86,"")</f>
        <v/>
      </c>
      <c r="N86" s="548" t="str">
        <f t="shared" si="30"/>
        <v/>
      </c>
      <c r="O86" s="549" t="str">
        <f>IF(ISTEXT($A86),PickLists!$S$2,PickLists!$S$9)</f>
        <v>M1</v>
      </c>
      <c r="P86" s="550" t="str">
        <f>IF(ISNUMBER(Data!P86),Data!P86,"")</f>
        <v/>
      </c>
      <c r="Q86" s="551" t="str">
        <f>IF(ISTEXT($A86),PickLists!$S$2,PickLists!$S$9)</f>
        <v>M1</v>
      </c>
      <c r="R86" s="547" t="str">
        <f>IF(ISNUMBER(Data!R86),Data!R86,"")</f>
        <v/>
      </c>
      <c r="S86" s="551" t="str">
        <f>IF(ISTEXT($A86),PickLists!$S$2,PickLists!$S$9)</f>
        <v>M1</v>
      </c>
      <c r="T86" s="552" t="str">
        <f>IF(ISNUMBER(Data!T86),Data!T86,"")</f>
        <v/>
      </c>
      <c r="U86" s="551" t="str">
        <f>IF(ISNUMBER($T86),IF($T86&gt;$T$56,PickLists!$S$2,PickLists!$S$3),PickLists!$S$9)</f>
        <v>M1</v>
      </c>
      <c r="V86" s="553" t="str">
        <f>IF(ISNUMBER(Data!V86),Data!V86,"")</f>
        <v/>
      </c>
      <c r="W86" s="551" t="str">
        <f>IF(ISNUMBER($V86),IF($V86&gt;$V$56,PickLists!$S$2,PickLists!$S$3),PickLists!$S$9)</f>
        <v>M1</v>
      </c>
      <c r="X86" s="552" t="str">
        <f>IF(ISNUMBER(Data!X86),Data!X86,"")</f>
        <v/>
      </c>
      <c r="Y86" s="551" t="str">
        <f>IF(ISNUMBER($X86),IF($X86&gt;$X$56,PickLists!$S$2,PickLists!$S$3),PickLists!$S$9)</f>
        <v>M1</v>
      </c>
      <c r="Z86" s="553" t="str">
        <f>IF(ISNUMBER(Data!Z86),Data!Z86,"")</f>
        <v/>
      </c>
      <c r="AA86" s="551" t="str">
        <f>IF(ISNUMBER($Z86),IF($Z86&gt;$Z$56,PickLists!$S$2,PickLists!$S$3),PickLists!$S$9)</f>
        <v>M1</v>
      </c>
      <c r="AB86" s="552" t="str">
        <f>IF(ISNUMBER(Data!AB86),Data!AB86,"")</f>
        <v/>
      </c>
      <c r="AC86" s="551" t="str">
        <f>IF(ISNUMBER($AB86),IF($AB86&gt;$AB$56,PickLists!$S$2,PickLists!$S$3),PickLists!$S$9)</f>
        <v>M1</v>
      </c>
      <c r="AD86" s="553" t="str">
        <f>IF(ISNUMBER(Data!AD86),Data!AD86,"")</f>
        <v/>
      </c>
      <c r="AE86" s="551" t="str">
        <f>IF(ISNUMBER($AD86),IF($AD86&gt;$AD$56,PickLists!$S$2,PickLists!$S$3),PickLists!$S$9)</f>
        <v>M1</v>
      </c>
      <c r="AF86" s="552" t="str">
        <f>IF(ISNUMBER(Data!AF86),Data!AF86,"")</f>
        <v/>
      </c>
      <c r="AG86" s="551" t="str">
        <f>IF(ISNUMBER($AF86),IF($AF86&gt;$AF$56,PickLists!$S$2,PickLists!$S$3),PickLists!$S$9)</f>
        <v>M1</v>
      </c>
      <c r="AH86" s="553" t="str">
        <f>IF(ISNUMBER(Data!AH86),Data!AH86,"")</f>
        <v/>
      </c>
      <c r="AI86" s="551" t="str">
        <f>IF(ISNUMBER($AH86),IF($AH86&gt;$AH$56,PickLists!$S$2,PickLists!$S$3),PickLists!$S$9)</f>
        <v>M1</v>
      </c>
      <c r="AJ86" s="554" t="str">
        <f>IF(ISTEXT(Data!AJ86),Data!AJ86,"")</f>
        <v/>
      </c>
      <c r="AK86" s="555"/>
      <c r="AL86" s="555"/>
      <c r="AM86" s="555"/>
      <c r="AN86" s="555"/>
      <c r="AO86" s="556"/>
      <c r="AP86" s="557" t="str">
        <f t="shared" si="0"/>
        <v/>
      </c>
      <c r="AQ86" s="558" t="str">
        <f t="shared" si="1"/>
        <v/>
      </c>
      <c r="AR86" s="559" t="str">
        <f t="shared" si="2"/>
        <v/>
      </c>
      <c r="AS86" s="560" t="str">
        <f t="shared" si="3"/>
        <v/>
      </c>
      <c r="AT86" s="561" t="str">
        <f t="shared" si="4"/>
        <v/>
      </c>
      <c r="AU86" s="562" t="str">
        <f t="shared" si="5"/>
        <v/>
      </c>
      <c r="AV86" s="563" t="str">
        <f t="shared" si="6"/>
        <v/>
      </c>
      <c r="AW86" s="564" t="str">
        <f t="shared" si="7"/>
        <v/>
      </c>
      <c r="AX86" s="565" t="str">
        <f t="shared" si="8"/>
        <v/>
      </c>
      <c r="AY86" s="566" t="str">
        <f t="shared" si="9"/>
        <v/>
      </c>
      <c r="AZ86" s="567">
        <v>362.61</v>
      </c>
      <c r="BA86" s="568">
        <v>5.5229999999999997</v>
      </c>
      <c r="BB86" s="569" t="str">
        <f t="shared" si="10"/>
        <v/>
      </c>
      <c r="BC86" s="570" t="str">
        <f t="shared" si="11"/>
        <v/>
      </c>
      <c r="BD86" s="571" t="str">
        <f t="shared" si="12"/>
        <v/>
      </c>
      <c r="BE86" s="572" t="str">
        <f t="shared" si="13"/>
        <v/>
      </c>
      <c r="BF86" s="560" t="str">
        <f t="shared" si="14"/>
        <v/>
      </c>
      <c r="BG86" s="561" t="str">
        <f t="shared" si="15"/>
        <v/>
      </c>
      <c r="BH86" s="562" t="str">
        <f t="shared" si="16"/>
        <v/>
      </c>
      <c r="BI86" s="563" t="str">
        <f t="shared" si="17"/>
        <v/>
      </c>
      <c r="BJ86" s="564" t="str">
        <f t="shared" si="18"/>
        <v/>
      </c>
      <c r="BK86" s="565" t="str">
        <f t="shared" si="19"/>
        <v/>
      </c>
      <c r="BL86" s="566" t="str">
        <f t="shared" si="20"/>
        <v/>
      </c>
      <c r="BM86" s="546" t="str">
        <f t="shared" si="21"/>
        <v>M1</v>
      </c>
      <c r="BN86" s="573" t="str">
        <f t="shared" si="31"/>
        <v/>
      </c>
      <c r="BO86" s="573" t="str">
        <f t="shared" si="32"/>
        <v/>
      </c>
      <c r="BP86" s="574" t="str">
        <f t="shared" si="22"/>
        <v/>
      </c>
      <c r="BQ86" s="575" t="str">
        <f t="shared" si="23"/>
        <v/>
      </c>
      <c r="BR86" s="546" t="str">
        <f t="shared" si="33"/>
        <v>M1</v>
      </c>
      <c r="BS86" s="575" t="str">
        <f t="shared" si="24"/>
        <v/>
      </c>
      <c r="BT86" s="575" t="str">
        <f t="shared" si="25"/>
        <v/>
      </c>
      <c r="BU86" s="575" t="str">
        <f t="shared" si="26"/>
        <v/>
      </c>
      <c r="BV86" s="573" t="str">
        <f t="shared" si="27"/>
        <v/>
      </c>
      <c r="BW86" s="575" t="str">
        <f t="shared" si="28"/>
        <v/>
      </c>
      <c r="BX86" s="546" t="str">
        <f t="shared" si="34"/>
        <v>M1</v>
      </c>
    </row>
    <row r="87" spans="1:76" s="457" customFormat="1" x14ac:dyDescent="0.2">
      <c r="A87" s="324"/>
      <c r="B87" s="360">
        <v>35095</v>
      </c>
      <c r="C87" s="361">
        <v>0.27083333333333298</v>
      </c>
      <c r="D87" s="360">
        <f t="shared" si="29"/>
        <v>35096</v>
      </c>
      <c r="E87" s="361">
        <v>0.27083333333333298</v>
      </c>
      <c r="F87" s="455" t="s">
        <v>2179</v>
      </c>
      <c r="G87" s="74" t="s">
        <v>440</v>
      </c>
      <c r="H87" s="53"/>
      <c r="I87" s="37"/>
      <c r="J87" s="52"/>
      <c r="K87" s="545" t="str">
        <f>IF(ISNUMBER(Data!K87),Data!K87,"")</f>
        <v/>
      </c>
      <c r="L87" s="546" t="str">
        <f>IF(ISNUMBER(K87),PickLists!$S$2,PickLists!$S$9)</f>
        <v>M1</v>
      </c>
      <c r="M87" s="547" t="str">
        <f>IF(ISNUMBER(Data!M87),Data!M87,"")</f>
        <v/>
      </c>
      <c r="N87" s="548" t="str">
        <f t="shared" si="30"/>
        <v/>
      </c>
      <c r="O87" s="549" t="str">
        <f>IF(ISTEXT($A87),PickLists!$S$2,PickLists!$S$9)</f>
        <v>M1</v>
      </c>
      <c r="P87" s="550" t="str">
        <f>IF(ISNUMBER(Data!P87),Data!P87,"")</f>
        <v/>
      </c>
      <c r="Q87" s="551" t="str">
        <f>IF(ISTEXT($A87),PickLists!$S$2,PickLists!$S$9)</f>
        <v>M1</v>
      </c>
      <c r="R87" s="547" t="str">
        <f>IF(ISNUMBER(Data!R87),Data!R87,"")</f>
        <v/>
      </c>
      <c r="S87" s="551" t="str">
        <f>IF(ISTEXT($A87),PickLists!$S$2,PickLists!$S$9)</f>
        <v>M1</v>
      </c>
      <c r="T87" s="552" t="str">
        <f>IF(ISNUMBER(Data!T87),Data!T87,"")</f>
        <v/>
      </c>
      <c r="U87" s="551" t="str">
        <f>IF(ISNUMBER($T87),IF($T87&gt;$T$56,PickLists!$S$2,PickLists!$S$3),PickLists!$S$9)</f>
        <v>M1</v>
      </c>
      <c r="V87" s="553" t="str">
        <f>IF(ISNUMBER(Data!V87),Data!V87,"")</f>
        <v/>
      </c>
      <c r="W87" s="551" t="str">
        <f>IF(ISNUMBER($V87),IF($V87&gt;$V$56,PickLists!$S$2,PickLists!$S$3),PickLists!$S$9)</f>
        <v>M1</v>
      </c>
      <c r="X87" s="552" t="str">
        <f>IF(ISNUMBER(Data!X87),Data!X87,"")</f>
        <v/>
      </c>
      <c r="Y87" s="551" t="str">
        <f>IF(ISNUMBER($X87),IF($X87&gt;$X$56,PickLists!$S$2,PickLists!$S$3),PickLists!$S$9)</f>
        <v>M1</v>
      </c>
      <c r="Z87" s="553" t="str">
        <f>IF(ISNUMBER(Data!Z87),Data!Z87,"")</f>
        <v/>
      </c>
      <c r="AA87" s="551" t="str">
        <f>IF(ISNUMBER($Z87),IF($Z87&gt;$Z$56,PickLists!$S$2,PickLists!$S$3),PickLists!$S$9)</f>
        <v>M1</v>
      </c>
      <c r="AB87" s="552" t="str">
        <f>IF(ISNUMBER(Data!AB87),Data!AB87,"")</f>
        <v/>
      </c>
      <c r="AC87" s="551" t="str">
        <f>IF(ISNUMBER($AB87),IF($AB87&gt;$AB$56,PickLists!$S$2,PickLists!$S$3),PickLists!$S$9)</f>
        <v>M1</v>
      </c>
      <c r="AD87" s="553" t="str">
        <f>IF(ISNUMBER(Data!AD87),Data!AD87,"")</f>
        <v/>
      </c>
      <c r="AE87" s="551" t="str">
        <f>IF(ISNUMBER($AD87),IF($AD87&gt;$AD$56,PickLists!$S$2,PickLists!$S$3),PickLists!$S$9)</f>
        <v>M1</v>
      </c>
      <c r="AF87" s="552" t="str">
        <f>IF(ISNUMBER(Data!AF87),Data!AF87,"")</f>
        <v/>
      </c>
      <c r="AG87" s="551" t="str">
        <f>IF(ISNUMBER($AF87),IF($AF87&gt;$AF$56,PickLists!$S$2,PickLists!$S$3),PickLists!$S$9)</f>
        <v>M1</v>
      </c>
      <c r="AH87" s="553" t="str">
        <f>IF(ISNUMBER(Data!AH87),Data!AH87,"")</f>
        <v/>
      </c>
      <c r="AI87" s="551" t="str">
        <f>IF(ISNUMBER($AH87),IF($AH87&gt;$AH$56,PickLists!$S$2,PickLists!$S$3),PickLists!$S$9)</f>
        <v>M1</v>
      </c>
      <c r="AJ87" s="554" t="str">
        <f>IF(ISTEXT(Data!AJ87),Data!AJ87,"")</f>
        <v/>
      </c>
      <c r="AK87" s="555"/>
      <c r="AL87" s="555"/>
      <c r="AM87" s="555"/>
      <c r="AN87" s="555"/>
      <c r="AO87" s="556"/>
      <c r="AP87" s="557" t="str">
        <f t="shared" si="0"/>
        <v/>
      </c>
      <c r="AQ87" s="558" t="str">
        <f t="shared" si="1"/>
        <v/>
      </c>
      <c r="AR87" s="559" t="str">
        <f t="shared" si="2"/>
        <v/>
      </c>
      <c r="AS87" s="560" t="str">
        <f t="shared" si="3"/>
        <v/>
      </c>
      <c r="AT87" s="561" t="str">
        <f t="shared" si="4"/>
        <v/>
      </c>
      <c r="AU87" s="562" t="str">
        <f t="shared" si="5"/>
        <v/>
      </c>
      <c r="AV87" s="563" t="str">
        <f t="shared" si="6"/>
        <v/>
      </c>
      <c r="AW87" s="564" t="str">
        <f t="shared" si="7"/>
        <v/>
      </c>
      <c r="AX87" s="565" t="str">
        <f t="shared" si="8"/>
        <v/>
      </c>
      <c r="AY87" s="566" t="str">
        <f t="shared" si="9"/>
        <v/>
      </c>
      <c r="AZ87" s="567">
        <v>362.61</v>
      </c>
      <c r="BA87" s="568">
        <v>5.5229999999999997</v>
      </c>
      <c r="BB87" s="569" t="str">
        <f t="shared" si="10"/>
        <v/>
      </c>
      <c r="BC87" s="570" t="str">
        <f t="shared" si="11"/>
        <v/>
      </c>
      <c r="BD87" s="571" t="str">
        <f t="shared" si="12"/>
        <v/>
      </c>
      <c r="BE87" s="572" t="str">
        <f t="shared" si="13"/>
        <v/>
      </c>
      <c r="BF87" s="560" t="str">
        <f t="shared" si="14"/>
        <v/>
      </c>
      <c r="BG87" s="561" t="str">
        <f t="shared" si="15"/>
        <v/>
      </c>
      <c r="BH87" s="562" t="str">
        <f t="shared" si="16"/>
        <v/>
      </c>
      <c r="BI87" s="563" t="str">
        <f t="shared" si="17"/>
        <v/>
      </c>
      <c r="BJ87" s="564" t="str">
        <f t="shared" si="18"/>
        <v/>
      </c>
      <c r="BK87" s="565" t="str">
        <f t="shared" si="19"/>
        <v/>
      </c>
      <c r="BL87" s="566" t="str">
        <f t="shared" si="20"/>
        <v/>
      </c>
      <c r="BM87" s="546" t="str">
        <f t="shared" si="21"/>
        <v>M1</v>
      </c>
      <c r="BN87" s="573" t="str">
        <f t="shared" si="31"/>
        <v/>
      </c>
      <c r="BO87" s="573" t="str">
        <f t="shared" si="32"/>
        <v/>
      </c>
      <c r="BP87" s="574" t="str">
        <f t="shared" si="22"/>
        <v/>
      </c>
      <c r="BQ87" s="575" t="str">
        <f t="shared" si="23"/>
        <v/>
      </c>
      <c r="BR87" s="546" t="str">
        <f t="shared" si="33"/>
        <v>M1</v>
      </c>
      <c r="BS87" s="575" t="str">
        <f t="shared" si="24"/>
        <v/>
      </c>
      <c r="BT87" s="575" t="str">
        <f t="shared" si="25"/>
        <v/>
      </c>
      <c r="BU87" s="575" t="str">
        <f t="shared" si="26"/>
        <v/>
      </c>
      <c r="BV87" s="573" t="str">
        <f t="shared" si="27"/>
        <v/>
      </c>
      <c r="BW87" s="575" t="str">
        <f t="shared" si="28"/>
        <v/>
      </c>
      <c r="BX87" s="546" t="str">
        <f t="shared" si="34"/>
        <v>M1</v>
      </c>
    </row>
    <row r="88" spans="1:76" s="457" customFormat="1" x14ac:dyDescent="0.2">
      <c r="A88" s="324"/>
      <c r="B88" s="360">
        <v>35096</v>
      </c>
      <c r="C88" s="361">
        <v>0.27083333333333298</v>
      </c>
      <c r="D88" s="360">
        <f t="shared" si="29"/>
        <v>35097</v>
      </c>
      <c r="E88" s="361">
        <v>0.27083333333333298</v>
      </c>
      <c r="F88" s="455" t="s">
        <v>2179</v>
      </c>
      <c r="G88" s="74" t="s">
        <v>440</v>
      </c>
      <c r="H88" s="53"/>
      <c r="I88" s="38"/>
      <c r="J88" s="52"/>
      <c r="K88" s="545" t="str">
        <f>IF(ISNUMBER(Data!K88),Data!K88,"")</f>
        <v/>
      </c>
      <c r="L88" s="546" t="str">
        <f>IF(ISNUMBER(K88),PickLists!$S$2,PickLists!$S$9)</f>
        <v>M1</v>
      </c>
      <c r="M88" s="547" t="str">
        <f>IF(ISNUMBER(Data!M88),Data!M88,"")</f>
        <v/>
      </c>
      <c r="N88" s="548" t="str">
        <f t="shared" si="30"/>
        <v/>
      </c>
      <c r="O88" s="549" t="str">
        <f>IF(ISTEXT($A88),PickLists!$S$2,PickLists!$S$9)</f>
        <v>M1</v>
      </c>
      <c r="P88" s="550" t="str">
        <f>IF(ISNUMBER(Data!P88),Data!P88,"")</f>
        <v/>
      </c>
      <c r="Q88" s="551" t="str">
        <f>IF(ISTEXT($A88),PickLists!$S$2,PickLists!$S$9)</f>
        <v>M1</v>
      </c>
      <c r="R88" s="547" t="str">
        <f>IF(ISNUMBER(Data!R88),Data!R88,"")</f>
        <v/>
      </c>
      <c r="S88" s="551" t="str">
        <f>IF(ISTEXT($A88),PickLists!$S$2,PickLists!$S$9)</f>
        <v>M1</v>
      </c>
      <c r="T88" s="552" t="str">
        <f>IF(ISNUMBER(Data!T88),Data!T88,"")</f>
        <v/>
      </c>
      <c r="U88" s="551" t="str">
        <f>IF(ISNUMBER($T88),IF($T88&gt;$T$56,PickLists!$S$2,PickLists!$S$3),PickLists!$S$9)</f>
        <v>M1</v>
      </c>
      <c r="V88" s="553" t="str">
        <f>IF(ISNUMBER(Data!V88),Data!V88,"")</f>
        <v/>
      </c>
      <c r="W88" s="551" t="str">
        <f>IF(ISNUMBER($V88),IF($V88&gt;$V$56,PickLists!$S$2,PickLists!$S$3),PickLists!$S$9)</f>
        <v>M1</v>
      </c>
      <c r="X88" s="552" t="str">
        <f>IF(ISNUMBER(Data!X88),Data!X88,"")</f>
        <v/>
      </c>
      <c r="Y88" s="551" t="str">
        <f>IF(ISNUMBER($X88),IF($X88&gt;$X$56,PickLists!$S$2,PickLists!$S$3),PickLists!$S$9)</f>
        <v>M1</v>
      </c>
      <c r="Z88" s="553" t="str">
        <f>IF(ISNUMBER(Data!Z88),Data!Z88,"")</f>
        <v/>
      </c>
      <c r="AA88" s="551" t="str">
        <f>IF(ISNUMBER($Z88),IF($Z88&gt;$Z$56,PickLists!$S$2,PickLists!$S$3),PickLists!$S$9)</f>
        <v>M1</v>
      </c>
      <c r="AB88" s="552" t="str">
        <f>IF(ISNUMBER(Data!AB88),Data!AB88,"")</f>
        <v/>
      </c>
      <c r="AC88" s="551" t="str">
        <f>IF(ISNUMBER($AB88),IF($AB88&gt;$AB$56,PickLists!$S$2,PickLists!$S$3),PickLists!$S$9)</f>
        <v>M1</v>
      </c>
      <c r="AD88" s="553" t="str">
        <f>IF(ISNUMBER(Data!AD88),Data!AD88,"")</f>
        <v/>
      </c>
      <c r="AE88" s="551" t="str">
        <f>IF(ISNUMBER($AD88),IF($AD88&gt;$AD$56,PickLists!$S$2,PickLists!$S$3),PickLists!$S$9)</f>
        <v>M1</v>
      </c>
      <c r="AF88" s="552" t="str">
        <f>IF(ISNUMBER(Data!AF88),Data!AF88,"")</f>
        <v/>
      </c>
      <c r="AG88" s="551" t="str">
        <f>IF(ISNUMBER($AF88),IF($AF88&gt;$AF$56,PickLists!$S$2,PickLists!$S$3),PickLists!$S$9)</f>
        <v>M1</v>
      </c>
      <c r="AH88" s="553" t="str">
        <f>IF(ISNUMBER(Data!AH88),Data!AH88,"")</f>
        <v/>
      </c>
      <c r="AI88" s="551" t="str">
        <f>IF(ISNUMBER($AH88),IF($AH88&gt;$AH$56,PickLists!$S$2,PickLists!$S$3),PickLists!$S$9)</f>
        <v>M1</v>
      </c>
      <c r="AJ88" s="554" t="str">
        <f>IF(ISTEXT(Data!AJ88),Data!AJ88,"")</f>
        <v/>
      </c>
      <c r="AK88" s="555"/>
      <c r="AL88" s="555"/>
      <c r="AM88" s="555"/>
      <c r="AN88" s="555"/>
      <c r="AO88" s="556"/>
      <c r="AP88" s="557" t="str">
        <f t="shared" si="0"/>
        <v/>
      </c>
      <c r="AQ88" s="558" t="str">
        <f t="shared" si="1"/>
        <v/>
      </c>
      <c r="AR88" s="559" t="str">
        <f t="shared" si="2"/>
        <v/>
      </c>
      <c r="AS88" s="560" t="str">
        <f t="shared" si="3"/>
        <v/>
      </c>
      <c r="AT88" s="561" t="str">
        <f t="shared" si="4"/>
        <v/>
      </c>
      <c r="AU88" s="562" t="str">
        <f t="shared" si="5"/>
        <v/>
      </c>
      <c r="AV88" s="563" t="str">
        <f t="shared" si="6"/>
        <v/>
      </c>
      <c r="AW88" s="564" t="str">
        <f t="shared" si="7"/>
        <v/>
      </c>
      <c r="AX88" s="565" t="str">
        <f t="shared" si="8"/>
        <v/>
      </c>
      <c r="AY88" s="566" t="str">
        <f t="shared" si="9"/>
        <v/>
      </c>
      <c r="AZ88" s="567">
        <v>362.61</v>
      </c>
      <c r="BA88" s="568">
        <v>5.5229999999999997</v>
      </c>
      <c r="BB88" s="569" t="str">
        <f t="shared" si="10"/>
        <v/>
      </c>
      <c r="BC88" s="570" t="str">
        <f t="shared" si="11"/>
        <v/>
      </c>
      <c r="BD88" s="571" t="str">
        <f t="shared" si="12"/>
        <v/>
      </c>
      <c r="BE88" s="572" t="str">
        <f t="shared" si="13"/>
        <v/>
      </c>
      <c r="BF88" s="560" t="str">
        <f t="shared" si="14"/>
        <v/>
      </c>
      <c r="BG88" s="561" t="str">
        <f t="shared" si="15"/>
        <v/>
      </c>
      <c r="BH88" s="562" t="str">
        <f t="shared" si="16"/>
        <v/>
      </c>
      <c r="BI88" s="563" t="str">
        <f t="shared" si="17"/>
        <v/>
      </c>
      <c r="BJ88" s="564" t="str">
        <f t="shared" si="18"/>
        <v/>
      </c>
      <c r="BK88" s="565" t="str">
        <f t="shared" si="19"/>
        <v/>
      </c>
      <c r="BL88" s="566" t="str">
        <f t="shared" si="20"/>
        <v/>
      </c>
      <c r="BM88" s="546" t="str">
        <f t="shared" si="21"/>
        <v>M1</v>
      </c>
      <c r="BN88" s="573" t="str">
        <f t="shared" si="31"/>
        <v/>
      </c>
      <c r="BO88" s="573" t="str">
        <f t="shared" si="32"/>
        <v/>
      </c>
      <c r="BP88" s="574" t="str">
        <f t="shared" si="22"/>
        <v/>
      </c>
      <c r="BQ88" s="575" t="str">
        <f t="shared" si="23"/>
        <v/>
      </c>
      <c r="BR88" s="546" t="str">
        <f t="shared" si="33"/>
        <v>M1</v>
      </c>
      <c r="BS88" s="575" t="str">
        <f t="shared" si="24"/>
        <v/>
      </c>
      <c r="BT88" s="575" t="str">
        <f t="shared" si="25"/>
        <v/>
      </c>
      <c r="BU88" s="575" t="str">
        <f t="shared" si="26"/>
        <v/>
      </c>
      <c r="BV88" s="573" t="str">
        <f t="shared" si="27"/>
        <v/>
      </c>
      <c r="BW88" s="575" t="str">
        <f t="shared" si="28"/>
        <v/>
      </c>
      <c r="BX88" s="546" t="str">
        <f t="shared" si="34"/>
        <v>M1</v>
      </c>
    </row>
    <row r="89" spans="1:76" s="457" customFormat="1" x14ac:dyDescent="0.2">
      <c r="A89" s="324"/>
      <c r="B89" s="360">
        <v>35097</v>
      </c>
      <c r="C89" s="361">
        <v>0.27083333333333298</v>
      </c>
      <c r="D89" s="360">
        <f t="shared" si="29"/>
        <v>35098</v>
      </c>
      <c r="E89" s="361">
        <v>0.27083333333333298</v>
      </c>
      <c r="F89" s="455" t="s">
        <v>2179</v>
      </c>
      <c r="G89" s="74" t="s">
        <v>444</v>
      </c>
      <c r="H89" s="53"/>
      <c r="I89" s="38" t="s">
        <v>433</v>
      </c>
      <c r="J89" s="52"/>
      <c r="K89" s="545">
        <f>IF(ISNUMBER(Data!K89),Data!K89,"")</f>
        <v>0.1</v>
      </c>
      <c r="L89" s="546" t="str">
        <f>IF(ISNUMBER(K89),PickLists!$S$2,PickLists!$S$9)</f>
        <v>V0</v>
      </c>
      <c r="M89" s="547" t="str">
        <f>IF(ISNUMBER(Data!M89),Data!M89,"")</f>
        <v/>
      </c>
      <c r="N89" s="548" t="str">
        <f t="shared" si="30"/>
        <v/>
      </c>
      <c r="O89" s="549" t="str">
        <f>IF(ISTEXT($A89),PickLists!$S$2,PickLists!$S$9)</f>
        <v>M1</v>
      </c>
      <c r="P89" s="550" t="str">
        <f>IF(ISNUMBER(Data!P89),Data!P89,"")</f>
        <v/>
      </c>
      <c r="Q89" s="551" t="str">
        <f>IF(ISTEXT($A89),PickLists!$S$2,PickLists!$S$9)</f>
        <v>M1</v>
      </c>
      <c r="R89" s="547" t="str">
        <f>IF(ISNUMBER(Data!R89),Data!R89,"")</f>
        <v/>
      </c>
      <c r="S89" s="551" t="str">
        <f>IF(ISTEXT($A89),PickLists!$S$2,PickLists!$S$9)</f>
        <v>M1</v>
      </c>
      <c r="T89" s="552" t="str">
        <f>IF(ISNUMBER(Data!T89),Data!T89,"")</f>
        <v/>
      </c>
      <c r="U89" s="551" t="str">
        <f>IF(ISNUMBER($T89),IF($T89&gt;$T$56,PickLists!$S$2,PickLists!$S$3),PickLists!$S$9)</f>
        <v>M1</v>
      </c>
      <c r="V89" s="553" t="str">
        <f>IF(ISNUMBER(Data!V89),Data!V89,"")</f>
        <v/>
      </c>
      <c r="W89" s="551" t="str">
        <f>IF(ISNUMBER($V89),IF($V89&gt;$V$56,PickLists!$S$2,PickLists!$S$3),PickLists!$S$9)</f>
        <v>M1</v>
      </c>
      <c r="X89" s="552" t="str">
        <f>IF(ISNUMBER(Data!X89),Data!X89,"")</f>
        <v/>
      </c>
      <c r="Y89" s="551" t="str">
        <f>IF(ISNUMBER($X89),IF($X89&gt;$X$56,PickLists!$S$2,PickLists!$S$3),PickLists!$S$9)</f>
        <v>M1</v>
      </c>
      <c r="Z89" s="553" t="str">
        <f>IF(ISNUMBER(Data!Z89),Data!Z89,"")</f>
        <v/>
      </c>
      <c r="AA89" s="551" t="str">
        <f>IF(ISNUMBER($Z89),IF($Z89&gt;$Z$56,PickLists!$S$2,PickLists!$S$3),PickLists!$S$9)</f>
        <v>M1</v>
      </c>
      <c r="AB89" s="552" t="str">
        <f>IF(ISNUMBER(Data!AB89),Data!AB89,"")</f>
        <v/>
      </c>
      <c r="AC89" s="551" t="str">
        <f>IF(ISNUMBER($AB89),IF($AB89&gt;$AB$56,PickLists!$S$2,PickLists!$S$3),PickLists!$S$9)</f>
        <v>M1</v>
      </c>
      <c r="AD89" s="553" t="str">
        <f>IF(ISNUMBER(Data!AD89),Data!AD89,"")</f>
        <v/>
      </c>
      <c r="AE89" s="551" t="str">
        <f>IF(ISNUMBER($AD89),IF($AD89&gt;$AD$56,PickLists!$S$2,PickLists!$S$3),PickLists!$S$9)</f>
        <v>M1</v>
      </c>
      <c r="AF89" s="552" t="str">
        <f>IF(ISNUMBER(Data!AF89),Data!AF89,"")</f>
        <v/>
      </c>
      <c r="AG89" s="551" t="str">
        <f>IF(ISNUMBER($AF89),IF($AF89&gt;$AF$56,PickLists!$S$2,PickLists!$S$3),PickLists!$S$9)</f>
        <v>M1</v>
      </c>
      <c r="AH89" s="553" t="str">
        <f>IF(ISNUMBER(Data!AH89),Data!AH89,"")</f>
        <v/>
      </c>
      <c r="AI89" s="551" t="str">
        <f>IF(ISNUMBER($AH89),IF($AH89&gt;$AH$56,PickLists!$S$2,PickLists!$S$3),PickLists!$S$9)</f>
        <v>M1</v>
      </c>
      <c r="AJ89" s="554" t="str">
        <f>IF(ISTEXT(Data!AJ89),Data!AJ89,"")</f>
        <v/>
      </c>
      <c r="AK89" s="555"/>
      <c r="AL89" s="555"/>
      <c r="AM89" s="555"/>
      <c r="AN89" s="555"/>
      <c r="AO89" s="556"/>
      <c r="AP89" s="557" t="str">
        <f t="shared" si="0"/>
        <v/>
      </c>
      <c r="AQ89" s="558" t="str">
        <f t="shared" si="1"/>
        <v/>
      </c>
      <c r="AR89" s="559" t="str">
        <f t="shared" si="2"/>
        <v/>
      </c>
      <c r="AS89" s="560" t="str">
        <f t="shared" si="3"/>
        <v/>
      </c>
      <c r="AT89" s="561" t="str">
        <f t="shared" si="4"/>
        <v/>
      </c>
      <c r="AU89" s="562" t="str">
        <f t="shared" si="5"/>
        <v/>
      </c>
      <c r="AV89" s="563" t="str">
        <f t="shared" si="6"/>
        <v/>
      </c>
      <c r="AW89" s="564" t="str">
        <f t="shared" si="7"/>
        <v/>
      </c>
      <c r="AX89" s="565" t="str">
        <f t="shared" si="8"/>
        <v/>
      </c>
      <c r="AY89" s="566" t="str">
        <f t="shared" si="9"/>
        <v/>
      </c>
      <c r="AZ89" s="567">
        <v>362.61</v>
      </c>
      <c r="BA89" s="568">
        <v>5.5229999999999997</v>
      </c>
      <c r="BB89" s="569" t="str">
        <f t="shared" si="10"/>
        <v/>
      </c>
      <c r="BC89" s="570" t="str">
        <f t="shared" si="11"/>
        <v/>
      </c>
      <c r="BD89" s="571" t="str">
        <f t="shared" si="12"/>
        <v/>
      </c>
      <c r="BE89" s="572" t="str">
        <f t="shared" si="13"/>
        <v/>
      </c>
      <c r="BF89" s="560" t="str">
        <f t="shared" si="14"/>
        <v/>
      </c>
      <c r="BG89" s="561" t="str">
        <f t="shared" si="15"/>
        <v/>
      </c>
      <c r="BH89" s="562" t="str">
        <f t="shared" si="16"/>
        <v/>
      </c>
      <c r="BI89" s="563" t="str">
        <f t="shared" si="17"/>
        <v/>
      </c>
      <c r="BJ89" s="564" t="str">
        <f t="shared" si="18"/>
        <v/>
      </c>
      <c r="BK89" s="565" t="str">
        <f t="shared" si="19"/>
        <v/>
      </c>
      <c r="BL89" s="566" t="str">
        <f t="shared" si="20"/>
        <v/>
      </c>
      <c r="BM89" s="546" t="str">
        <f t="shared" si="21"/>
        <v>M1</v>
      </c>
      <c r="BN89" s="573" t="str">
        <f t="shared" si="31"/>
        <v/>
      </c>
      <c r="BO89" s="573" t="str">
        <f t="shared" si="32"/>
        <v/>
      </c>
      <c r="BP89" s="574" t="str">
        <f t="shared" si="22"/>
        <v/>
      </c>
      <c r="BQ89" s="575" t="str">
        <f t="shared" si="23"/>
        <v/>
      </c>
      <c r="BR89" s="546" t="str">
        <f t="shared" si="33"/>
        <v>M1</v>
      </c>
      <c r="BS89" s="575" t="str">
        <f t="shared" si="24"/>
        <v/>
      </c>
      <c r="BT89" s="575" t="str">
        <f t="shared" si="25"/>
        <v/>
      </c>
      <c r="BU89" s="575" t="str">
        <f t="shared" si="26"/>
        <v/>
      </c>
      <c r="BV89" s="573" t="str">
        <f t="shared" si="27"/>
        <v/>
      </c>
      <c r="BW89" s="575" t="str">
        <f t="shared" si="28"/>
        <v/>
      </c>
      <c r="BX89" s="546" t="str">
        <f t="shared" si="34"/>
        <v>M1</v>
      </c>
    </row>
    <row r="90" spans="1:76" s="457" customFormat="1" x14ac:dyDescent="0.2">
      <c r="A90" s="324" t="s">
        <v>769</v>
      </c>
      <c r="B90" s="360">
        <v>35098</v>
      </c>
      <c r="C90" s="361">
        <v>0.27083333333333298</v>
      </c>
      <c r="D90" s="360">
        <f t="shared" si="29"/>
        <v>35099</v>
      </c>
      <c r="E90" s="361">
        <v>0.27083333333333298</v>
      </c>
      <c r="F90" s="455" t="s">
        <v>2179</v>
      </c>
      <c r="G90" s="74" t="s">
        <v>444</v>
      </c>
      <c r="H90" s="53" t="s">
        <v>508</v>
      </c>
      <c r="I90" s="38"/>
      <c r="J90" s="52"/>
      <c r="K90" s="545">
        <f>IF(ISNUMBER(Data!K90),Data!K90,"")</f>
        <v>1.5</v>
      </c>
      <c r="L90" s="546" t="str">
        <f>IF(ISNUMBER(K90),PickLists!$S$2,PickLists!$S$9)</f>
        <v>V0</v>
      </c>
      <c r="M90" s="547">
        <f>IF(ISNUMBER(Data!M90),Data!M90,"")</f>
        <v>51.5</v>
      </c>
      <c r="N90" s="548">
        <f t="shared" si="30"/>
        <v>1.1844999999999999</v>
      </c>
      <c r="O90" s="549" t="str">
        <f>IF(ISTEXT($A90),PickLists!$S$2,PickLists!$S$9)</f>
        <v>V0</v>
      </c>
      <c r="P90" s="550">
        <f>IF(ISNUMBER(Data!P90),Data!P90,"")</f>
        <v>3.96</v>
      </c>
      <c r="Q90" s="551" t="str">
        <f>IF(ISTEXT($A90),PickLists!$S$2,PickLists!$S$9)</f>
        <v>V0</v>
      </c>
      <c r="R90" s="547">
        <f>IF(ISNUMBER(Data!R90),Data!R90,"")</f>
        <v>83.7</v>
      </c>
      <c r="S90" s="551" t="str">
        <f>IF(ISTEXT($A90),PickLists!$S$2,PickLists!$S$9)</f>
        <v>V0</v>
      </c>
      <c r="T90" s="552">
        <f>IF(ISNUMBER(Data!T90),Data!T90,"")</f>
        <v>0.35799999999999998</v>
      </c>
      <c r="U90" s="551" t="str">
        <f>IF(ISNUMBER($T90),IF($T90&gt;$T$56,PickLists!$S$2,PickLists!$S$3),PickLists!$S$9)</f>
        <v>V0</v>
      </c>
      <c r="V90" s="553">
        <f>IF(ISNUMBER(Data!V90),Data!V90,"")</f>
        <v>2.7728770663656155</v>
      </c>
      <c r="W90" s="551" t="str">
        <f>IF(ISNUMBER($V90),IF($V90&gt;$V$56,PickLists!$S$2,PickLists!$S$3),PickLists!$S$9)</f>
        <v>V0</v>
      </c>
      <c r="X90" s="552">
        <f>IF(ISNUMBER(Data!X90),Data!X90,"")</f>
        <v>1.9910241302492142</v>
      </c>
      <c r="Y90" s="551" t="str">
        <f>IF(ISNUMBER($X90),IF($X90&gt;$X$56,PickLists!$S$2,PickLists!$S$3),PickLists!$S$9)</f>
        <v>V0</v>
      </c>
      <c r="Z90" s="553">
        <f>IF(ISNUMBER(Data!Z90),Data!Z90,"")</f>
        <v>0.16600000000000001</v>
      </c>
      <c r="AA90" s="551" t="str">
        <f>IF(ISNUMBER($Z90),IF($Z90&gt;$Z$56,PickLists!$S$2,PickLists!$S$3),PickLists!$S$9)</f>
        <v>V0</v>
      </c>
      <c r="AB90" s="552">
        <f>IF(ISNUMBER(Data!AB90),Data!AB90,"")</f>
        <v>2.8372128055878929</v>
      </c>
      <c r="AC90" s="551" t="str">
        <f>IF(ISNUMBER($AB90),IF($AB90&gt;$AB$56,PickLists!$S$2,PickLists!$S$3),PickLists!$S$9)</f>
        <v>V0</v>
      </c>
      <c r="AD90" s="553">
        <f>IF(ISNUMBER(Data!AD90),Data!AD90,"")</f>
        <v>0.17</v>
      </c>
      <c r="AE90" s="551" t="str">
        <f>IF(ISNUMBER($AD90),IF($AD90&gt;$AD$56,PickLists!$S$2,PickLists!$S$3),PickLists!$S$9)</f>
        <v>V0</v>
      </c>
      <c r="AF90" s="552">
        <f>IF(ISNUMBER(Data!AF90),Data!AF90,"")</f>
        <v>9.1999999999999998E-2</v>
      </c>
      <c r="AG90" s="551" t="str">
        <f>IF(ISNUMBER($AF90),IF($AF90&gt;$AF$56,PickLists!$S$2,PickLists!$S$3),PickLists!$S$9)</f>
        <v>V0</v>
      </c>
      <c r="AH90" s="553">
        <f>IF(ISNUMBER(Data!AH90),Data!AH90,"")</f>
        <v>0.42899999999999999</v>
      </c>
      <c r="AI90" s="551" t="str">
        <f>IF(ISNUMBER($AH90),IF($AH90&gt;$AH$56,PickLists!$S$2,PickLists!$S$3),PickLists!$S$9)</f>
        <v>V0</v>
      </c>
      <c r="AJ90" s="554" t="str">
        <f>IF(ISTEXT(Data!AJ90),Data!AJ90,"")</f>
        <v/>
      </c>
      <c r="AK90" s="555"/>
      <c r="AL90" s="555"/>
      <c r="AM90" s="555"/>
      <c r="AN90" s="555"/>
      <c r="AO90" s="556"/>
      <c r="AP90" s="557">
        <f t="shared" si="0"/>
        <v>0.10964781961431837</v>
      </c>
      <c r="AQ90" s="558">
        <f t="shared" si="1"/>
        <v>0.1298778423331601</v>
      </c>
      <c r="AR90" s="559">
        <f t="shared" si="2"/>
        <v>0.42405099999999996</v>
      </c>
      <c r="AS90" s="560">
        <f t="shared" si="3"/>
        <v>3.2844728851100711</v>
      </c>
      <c r="AT90" s="561">
        <f t="shared" si="4"/>
        <v>2.3583680822801938</v>
      </c>
      <c r="AU90" s="562">
        <f t="shared" si="5"/>
        <v>0.196627</v>
      </c>
      <c r="AV90" s="563">
        <f t="shared" si="6"/>
        <v>3.3606785682188587</v>
      </c>
      <c r="AW90" s="564">
        <f t="shared" si="7"/>
        <v>0.20136499999999999</v>
      </c>
      <c r="AX90" s="565">
        <f t="shared" si="8"/>
        <v>0.10897399999999999</v>
      </c>
      <c r="AY90" s="566">
        <f t="shared" si="9"/>
        <v>0.50815049999999995</v>
      </c>
      <c r="AZ90" s="567">
        <v>362.61</v>
      </c>
      <c r="BA90" s="568">
        <v>5.5229999999999997</v>
      </c>
      <c r="BB90" s="569">
        <f t="shared" si="10"/>
        <v>109.64781961431837</v>
      </c>
      <c r="BC90" s="570">
        <f t="shared" si="11"/>
        <v>5.0370358657626846E-2</v>
      </c>
      <c r="BD90" s="571">
        <f t="shared" si="12"/>
        <v>9.1201083935590923E-5</v>
      </c>
      <c r="BE90" s="572">
        <f t="shared" si="13"/>
        <v>10.098160893602618</v>
      </c>
      <c r="BF90" s="560">
        <f t="shared" si="14"/>
        <v>197.96366576466164</v>
      </c>
      <c r="BG90" s="561">
        <f t="shared" si="15"/>
        <v>124.1867537969259</v>
      </c>
      <c r="BH90" s="562">
        <f t="shared" si="16"/>
        <v>7.220593480587044</v>
      </c>
      <c r="BI90" s="563">
        <f t="shared" si="17"/>
        <v>202.55677915241617</v>
      </c>
      <c r="BJ90" s="564">
        <f t="shared" si="18"/>
        <v>4.3480484935290811</v>
      </c>
      <c r="BK90" s="565">
        <f t="shared" si="19"/>
        <v>7.5704587533429333</v>
      </c>
      <c r="BL90" s="566">
        <f t="shared" si="20"/>
        <v>21.40825390488547</v>
      </c>
      <c r="BM90" s="546" t="str">
        <f t="shared" si="21"/>
        <v>V0</v>
      </c>
      <c r="BN90" s="573">
        <f t="shared" si="31"/>
        <v>83.7</v>
      </c>
      <c r="BO90" s="573">
        <f t="shared" si="32"/>
        <v>80.429777567160556</v>
      </c>
      <c r="BP90" s="574">
        <f t="shared" si="22"/>
        <v>-3.9070757859491594</v>
      </c>
      <c r="BQ90" s="575">
        <f t="shared" si="23"/>
        <v>20</v>
      </c>
      <c r="BR90" s="546" t="str">
        <f t="shared" si="33"/>
        <v>V0</v>
      </c>
      <c r="BS90" s="575">
        <f t="shared" si="24"/>
        <v>352.75195339907896</v>
      </c>
      <c r="BT90" s="575">
        <f t="shared" si="25"/>
        <v>332.29904201493173</v>
      </c>
      <c r="BU90" s="575">
        <f t="shared" si="26"/>
        <v>685.05099541401069</v>
      </c>
      <c r="BV90" s="573">
        <f t="shared" si="27"/>
        <v>2.9856042135646423</v>
      </c>
      <c r="BW90" s="575">
        <f t="shared" si="28"/>
        <v>10</v>
      </c>
      <c r="BX90" s="546" t="str">
        <f t="shared" si="34"/>
        <v>V0</v>
      </c>
    </row>
    <row r="91" spans="1:76" s="457" customFormat="1" x14ac:dyDescent="0.2">
      <c r="A91" s="324" t="s">
        <v>770</v>
      </c>
      <c r="B91" s="360">
        <v>35099</v>
      </c>
      <c r="C91" s="361">
        <v>0.27083333333333298</v>
      </c>
      <c r="D91" s="360">
        <f t="shared" si="29"/>
        <v>35100</v>
      </c>
      <c r="E91" s="361">
        <v>0.27083333333333298</v>
      </c>
      <c r="F91" s="455" t="s">
        <v>2179</v>
      </c>
      <c r="G91" s="74" t="s">
        <v>442</v>
      </c>
      <c r="H91" s="53" t="s">
        <v>508</v>
      </c>
      <c r="I91" s="38"/>
      <c r="J91" s="52"/>
      <c r="K91" s="545">
        <f>IF(ISNUMBER(Data!K91),Data!K91,"")</f>
        <v>1.1000000000000001</v>
      </c>
      <c r="L91" s="546" t="str">
        <f>IF(ISNUMBER(K91),PickLists!$S$2,PickLists!$S$9)</f>
        <v>V0</v>
      </c>
      <c r="M91" s="547">
        <f>IF(ISNUMBER(Data!M91),Data!M91,"")</f>
        <v>32.9</v>
      </c>
      <c r="N91" s="548">
        <f t="shared" si="30"/>
        <v>0.75669999999999993</v>
      </c>
      <c r="O91" s="549" t="str">
        <f>IF(ISTEXT($A91),PickLists!$S$2,PickLists!$S$9)</f>
        <v>V0</v>
      </c>
      <c r="P91" s="550">
        <f>IF(ISNUMBER(Data!P91),Data!P91,"")</f>
        <v>3.77</v>
      </c>
      <c r="Q91" s="551" t="str">
        <f>IF(ISTEXT($A91),PickLists!$S$2,PickLists!$S$9)</f>
        <v>V0</v>
      </c>
      <c r="R91" s="547">
        <f>IF(ISNUMBER(Data!R91),Data!R91,"")</f>
        <v>113</v>
      </c>
      <c r="S91" s="551" t="str">
        <f>IF(ISTEXT($A91),PickLists!$S$2,PickLists!$S$9)</f>
        <v>V0</v>
      </c>
      <c r="T91" s="552">
        <f>IF(ISNUMBER(Data!T91),Data!T91,"")</f>
        <v>0.40799999999999997</v>
      </c>
      <c r="U91" s="551" t="str">
        <f>IF(ISNUMBER($T91),IF($T91&gt;$T$56,PickLists!$S$2,PickLists!$S$3),PickLists!$S$9)</f>
        <v>V0</v>
      </c>
      <c r="V91" s="553">
        <f>IF(ISNUMBER(Data!V91),Data!V91,"")</f>
        <v>3.478577103459398</v>
      </c>
      <c r="W91" s="551" t="str">
        <f>IF(ISNUMBER($V91),IF($V91&gt;$V$56,PickLists!$S$2,PickLists!$S$3),PickLists!$S$9)</f>
        <v>V0</v>
      </c>
      <c r="X91" s="552">
        <f>IF(ISNUMBER(Data!X91),Data!X91,"")</f>
        <v>2.4002438425183739</v>
      </c>
      <c r="Y91" s="551" t="str">
        <f>IF(ISNUMBER($X91),IF($X91&gt;$X$56,PickLists!$S$2,PickLists!$S$3),PickLists!$S$9)</f>
        <v>V0</v>
      </c>
      <c r="Z91" s="553">
        <f>IF(ISNUMBER(Data!Z91),Data!Z91,"")</f>
        <v>0.115</v>
      </c>
      <c r="AA91" s="551" t="str">
        <f>IF(ISNUMBER($Z91),IF($Z91&gt;$Z$56,PickLists!$S$2,PickLists!$S$3),PickLists!$S$9)</f>
        <v>V0</v>
      </c>
      <c r="AB91" s="552">
        <f>IF(ISNUMBER(Data!AB91),Data!AB91,"")</f>
        <v>3.4925515050723432</v>
      </c>
      <c r="AC91" s="551" t="str">
        <f>IF(ISNUMBER($AB91),IF($AB91&gt;$AB$56,PickLists!$S$2,PickLists!$S$3),PickLists!$S$9)</f>
        <v>V0</v>
      </c>
      <c r="AD91" s="553">
        <f>IF(ISNUMBER(Data!AD91),Data!AD91,"")</f>
        <v>0.193</v>
      </c>
      <c r="AE91" s="551" t="str">
        <f>IF(ISNUMBER($AD91),IF($AD91&gt;$AD$56,PickLists!$S$2,PickLists!$S$3),PickLists!$S$9)</f>
        <v>V0</v>
      </c>
      <c r="AF91" s="552">
        <f>IF(ISNUMBER(Data!AF91),Data!AF91,"")</f>
        <v>5.3999999999999999E-2</v>
      </c>
      <c r="AG91" s="551" t="str">
        <f>IF(ISNUMBER($AF91),IF($AF91&gt;$AF$56,PickLists!$S$2,PickLists!$S$3),PickLists!$S$9)</f>
        <v>V0</v>
      </c>
      <c r="AH91" s="553">
        <f>IF(ISNUMBER(Data!AH91),Data!AH91,"")</f>
        <v>0.17599999999999999</v>
      </c>
      <c r="AI91" s="551" t="str">
        <f>IF(ISNUMBER($AH91),IF($AH91&gt;$AH$56,PickLists!$S$2,PickLists!$S$3),PickLists!$S$9)</f>
        <v>V0</v>
      </c>
      <c r="AJ91" s="554" t="str">
        <f>IF(ISTEXT(Data!AJ91),Data!AJ91,"")</f>
        <v/>
      </c>
      <c r="AK91" s="555"/>
      <c r="AL91" s="555"/>
      <c r="AM91" s="555"/>
      <c r="AN91" s="555"/>
      <c r="AO91" s="556"/>
      <c r="AP91" s="557">
        <f t="shared" si="0"/>
        <v>0.16982436524617422</v>
      </c>
      <c r="AQ91" s="558">
        <f t="shared" si="1"/>
        <v>0.12850609718178002</v>
      </c>
      <c r="AR91" s="559">
        <f t="shared" si="2"/>
        <v>0.30873359999999994</v>
      </c>
      <c r="AS91" s="560">
        <f t="shared" si="3"/>
        <v>2.6322392941877264</v>
      </c>
      <c r="AT91" s="561">
        <f t="shared" si="4"/>
        <v>1.8162645156336534</v>
      </c>
      <c r="AU91" s="562">
        <f t="shared" si="5"/>
        <v>8.7020500000000001E-2</v>
      </c>
      <c r="AV91" s="563">
        <f t="shared" si="6"/>
        <v>2.6428137238882421</v>
      </c>
      <c r="AW91" s="564">
        <f t="shared" si="7"/>
        <v>0.14604309999999998</v>
      </c>
      <c r="AX91" s="565">
        <f t="shared" si="8"/>
        <v>4.0861799999999997E-2</v>
      </c>
      <c r="AY91" s="566">
        <f t="shared" si="9"/>
        <v>0.13317919999999997</v>
      </c>
      <c r="AZ91" s="567">
        <v>362.61</v>
      </c>
      <c r="BA91" s="568">
        <v>5.5229999999999997</v>
      </c>
      <c r="BB91" s="569">
        <f t="shared" si="10"/>
        <v>169.82436524617421</v>
      </c>
      <c r="BC91" s="570">
        <f t="shared" si="11"/>
        <v>3.2521835085289177E-2</v>
      </c>
      <c r="BD91" s="571">
        <f t="shared" si="12"/>
        <v>5.8884365535558766E-5</v>
      </c>
      <c r="BE91" s="572">
        <f t="shared" si="13"/>
        <v>11.508518560306893</v>
      </c>
      <c r="BF91" s="560">
        <f t="shared" si="14"/>
        <v>248.34562029409568</v>
      </c>
      <c r="BG91" s="561">
        <f t="shared" si="15"/>
        <v>149.71113940548099</v>
      </c>
      <c r="BH91" s="562">
        <f t="shared" si="16"/>
        <v>5.0022183751054827</v>
      </c>
      <c r="BI91" s="563">
        <f t="shared" si="17"/>
        <v>249.34329300152376</v>
      </c>
      <c r="BJ91" s="564">
        <f t="shared" si="18"/>
        <v>4.9363138779477209</v>
      </c>
      <c r="BK91" s="565">
        <f t="shared" si="19"/>
        <v>4.443530137831722</v>
      </c>
      <c r="BL91" s="566">
        <f t="shared" si="20"/>
        <v>8.7828733968760915</v>
      </c>
      <c r="BM91" s="546" t="str">
        <f t="shared" si="21"/>
        <v>V0</v>
      </c>
      <c r="BN91" s="573">
        <f t="shared" si="31"/>
        <v>113</v>
      </c>
      <c r="BO91" s="573">
        <f t="shared" si="32"/>
        <v>109.67389467472296</v>
      </c>
      <c r="BP91" s="574">
        <f t="shared" si="22"/>
        <v>-2.943456040068178</v>
      </c>
      <c r="BQ91" s="575">
        <f t="shared" si="23"/>
        <v>20</v>
      </c>
      <c r="BR91" s="546" t="str">
        <f t="shared" si="33"/>
        <v>V0</v>
      </c>
      <c r="BS91" s="575">
        <f t="shared" si="24"/>
        <v>442.33259403545901</v>
      </c>
      <c r="BT91" s="575">
        <f t="shared" si="25"/>
        <v>409.59785897933438</v>
      </c>
      <c r="BU91" s="575">
        <f t="shared" si="26"/>
        <v>851.93045301479333</v>
      </c>
      <c r="BV91" s="573">
        <f t="shared" si="27"/>
        <v>3.8424187021703062</v>
      </c>
      <c r="BW91" s="575">
        <f t="shared" si="28"/>
        <v>10</v>
      </c>
      <c r="BX91" s="546" t="str">
        <f t="shared" si="34"/>
        <v>V0</v>
      </c>
    </row>
    <row r="92" spans="1:76" s="457" customFormat="1" x14ac:dyDescent="0.2">
      <c r="A92" s="324"/>
      <c r="B92" s="360">
        <v>35100</v>
      </c>
      <c r="C92" s="361">
        <v>0.27083333333333298</v>
      </c>
      <c r="D92" s="360">
        <f t="shared" si="29"/>
        <v>35101</v>
      </c>
      <c r="E92" s="361">
        <v>0.27083333333333298</v>
      </c>
      <c r="F92" s="455" t="s">
        <v>2179</v>
      </c>
      <c r="G92" s="74" t="s">
        <v>442</v>
      </c>
      <c r="H92" s="53"/>
      <c r="I92" s="38" t="s">
        <v>433</v>
      </c>
      <c r="J92" s="52"/>
      <c r="K92" s="545">
        <f>IF(ISNUMBER(Data!K92),Data!K92,"")</f>
        <v>0.2</v>
      </c>
      <c r="L92" s="546" t="str">
        <f>IF(ISNUMBER(K92),PickLists!$S$2,PickLists!$S$9)</f>
        <v>V0</v>
      </c>
      <c r="M92" s="547" t="str">
        <f>IF(ISNUMBER(Data!M92),Data!M92,"")</f>
        <v/>
      </c>
      <c r="N92" s="548" t="str">
        <f t="shared" si="30"/>
        <v/>
      </c>
      <c r="O92" s="549" t="str">
        <f>IF(ISTEXT($A92),PickLists!$S$2,PickLists!$S$9)</f>
        <v>M1</v>
      </c>
      <c r="P92" s="550" t="str">
        <f>IF(ISNUMBER(Data!P92),Data!P92,"")</f>
        <v/>
      </c>
      <c r="Q92" s="551" t="str">
        <f>IF(ISTEXT($A92),PickLists!$S$2,PickLists!$S$9)</f>
        <v>M1</v>
      </c>
      <c r="R92" s="547" t="str">
        <f>IF(ISNUMBER(Data!R92),Data!R92,"")</f>
        <v/>
      </c>
      <c r="S92" s="551" t="str">
        <f>IF(ISTEXT($A92),PickLists!$S$2,PickLists!$S$9)</f>
        <v>M1</v>
      </c>
      <c r="T92" s="552" t="str">
        <f>IF(ISNUMBER(Data!T92),Data!T92,"")</f>
        <v/>
      </c>
      <c r="U92" s="551" t="str">
        <f>IF(ISNUMBER($T92),IF($T92&gt;$T$56,PickLists!$S$2,PickLists!$S$3),PickLists!$S$9)</f>
        <v>M1</v>
      </c>
      <c r="V92" s="553" t="str">
        <f>IF(ISNUMBER(Data!V92),Data!V92,"")</f>
        <v/>
      </c>
      <c r="W92" s="551" t="str">
        <f>IF(ISNUMBER($V92),IF($V92&gt;$V$56,PickLists!$S$2,PickLists!$S$3),PickLists!$S$9)</f>
        <v>M1</v>
      </c>
      <c r="X92" s="552" t="str">
        <f>IF(ISNUMBER(Data!X92),Data!X92,"")</f>
        <v/>
      </c>
      <c r="Y92" s="551" t="str">
        <f>IF(ISNUMBER($X92),IF($X92&gt;$X$56,PickLists!$S$2,PickLists!$S$3),PickLists!$S$9)</f>
        <v>M1</v>
      </c>
      <c r="Z92" s="553" t="str">
        <f>IF(ISNUMBER(Data!Z92),Data!Z92,"")</f>
        <v/>
      </c>
      <c r="AA92" s="551" t="str">
        <f>IF(ISNUMBER($Z92),IF($Z92&gt;$Z$56,PickLists!$S$2,PickLists!$S$3),PickLists!$S$9)</f>
        <v>M1</v>
      </c>
      <c r="AB92" s="552" t="str">
        <f>IF(ISNUMBER(Data!AB92),Data!AB92,"")</f>
        <v/>
      </c>
      <c r="AC92" s="551" t="str">
        <f>IF(ISNUMBER($AB92),IF($AB92&gt;$AB$56,PickLists!$S$2,PickLists!$S$3),PickLists!$S$9)</f>
        <v>M1</v>
      </c>
      <c r="AD92" s="553" t="str">
        <f>IF(ISNUMBER(Data!AD92),Data!AD92,"")</f>
        <v/>
      </c>
      <c r="AE92" s="551" t="str">
        <f>IF(ISNUMBER($AD92),IF($AD92&gt;$AD$56,PickLists!$S$2,PickLists!$S$3),PickLists!$S$9)</f>
        <v>M1</v>
      </c>
      <c r="AF92" s="552" t="str">
        <f>IF(ISNUMBER(Data!AF92),Data!AF92,"")</f>
        <v/>
      </c>
      <c r="AG92" s="551" t="str">
        <f>IF(ISNUMBER($AF92),IF($AF92&gt;$AF$56,PickLists!$S$2,PickLists!$S$3),PickLists!$S$9)</f>
        <v>M1</v>
      </c>
      <c r="AH92" s="553" t="str">
        <f>IF(ISNUMBER(Data!AH92),Data!AH92,"")</f>
        <v/>
      </c>
      <c r="AI92" s="551" t="str">
        <f>IF(ISNUMBER($AH92),IF($AH92&gt;$AH$56,PickLists!$S$2,PickLists!$S$3),PickLists!$S$9)</f>
        <v>M1</v>
      </c>
      <c r="AJ92" s="554" t="str">
        <f>IF(ISTEXT(Data!AJ92),Data!AJ92,"")</f>
        <v/>
      </c>
      <c r="AK92" s="555"/>
      <c r="AL92" s="555"/>
      <c r="AM92" s="555"/>
      <c r="AN92" s="555"/>
      <c r="AO92" s="556"/>
      <c r="AP92" s="557" t="str">
        <f t="shared" si="0"/>
        <v/>
      </c>
      <c r="AQ92" s="558" t="str">
        <f t="shared" si="1"/>
        <v/>
      </c>
      <c r="AR92" s="559" t="str">
        <f t="shared" si="2"/>
        <v/>
      </c>
      <c r="AS92" s="560" t="str">
        <f t="shared" si="3"/>
        <v/>
      </c>
      <c r="AT92" s="561" t="str">
        <f t="shared" si="4"/>
        <v/>
      </c>
      <c r="AU92" s="562" t="str">
        <f t="shared" si="5"/>
        <v/>
      </c>
      <c r="AV92" s="563" t="str">
        <f t="shared" si="6"/>
        <v/>
      </c>
      <c r="AW92" s="564" t="str">
        <f t="shared" si="7"/>
        <v/>
      </c>
      <c r="AX92" s="565" t="str">
        <f t="shared" si="8"/>
        <v/>
      </c>
      <c r="AY92" s="566" t="str">
        <f t="shared" si="9"/>
        <v/>
      </c>
      <c r="AZ92" s="567">
        <v>362.61</v>
      </c>
      <c r="BA92" s="568">
        <v>5.5229999999999997</v>
      </c>
      <c r="BB92" s="569" t="str">
        <f t="shared" si="10"/>
        <v/>
      </c>
      <c r="BC92" s="570" t="str">
        <f t="shared" si="11"/>
        <v/>
      </c>
      <c r="BD92" s="571" t="str">
        <f t="shared" si="12"/>
        <v/>
      </c>
      <c r="BE92" s="572" t="str">
        <f t="shared" si="13"/>
        <v/>
      </c>
      <c r="BF92" s="560" t="str">
        <f t="shared" si="14"/>
        <v/>
      </c>
      <c r="BG92" s="561" t="str">
        <f t="shared" si="15"/>
        <v/>
      </c>
      <c r="BH92" s="562" t="str">
        <f t="shared" si="16"/>
        <v/>
      </c>
      <c r="BI92" s="563" t="str">
        <f t="shared" si="17"/>
        <v/>
      </c>
      <c r="BJ92" s="564" t="str">
        <f t="shared" si="18"/>
        <v/>
      </c>
      <c r="BK92" s="565" t="str">
        <f t="shared" si="19"/>
        <v/>
      </c>
      <c r="BL92" s="566" t="str">
        <f t="shared" si="20"/>
        <v/>
      </c>
      <c r="BM92" s="546" t="str">
        <f t="shared" si="21"/>
        <v>M1</v>
      </c>
      <c r="BN92" s="573" t="str">
        <f t="shared" si="31"/>
        <v/>
      </c>
      <c r="BO92" s="573" t="str">
        <f t="shared" si="32"/>
        <v/>
      </c>
      <c r="BP92" s="574" t="str">
        <f t="shared" si="22"/>
        <v/>
      </c>
      <c r="BQ92" s="575" t="str">
        <f t="shared" si="23"/>
        <v/>
      </c>
      <c r="BR92" s="546" t="str">
        <f t="shared" si="33"/>
        <v>M1</v>
      </c>
      <c r="BS92" s="575" t="str">
        <f t="shared" si="24"/>
        <v/>
      </c>
      <c r="BT92" s="575" t="str">
        <f t="shared" si="25"/>
        <v/>
      </c>
      <c r="BU92" s="575" t="str">
        <f t="shared" si="26"/>
        <v/>
      </c>
      <c r="BV92" s="573" t="str">
        <f t="shared" si="27"/>
        <v/>
      </c>
      <c r="BW92" s="575" t="str">
        <f t="shared" si="28"/>
        <v/>
      </c>
      <c r="BX92" s="546" t="str">
        <f t="shared" si="34"/>
        <v>M1</v>
      </c>
    </row>
    <row r="93" spans="1:76" s="457" customFormat="1" x14ac:dyDescent="0.2">
      <c r="A93" s="324"/>
      <c r="B93" s="360">
        <v>35101</v>
      </c>
      <c r="C93" s="361">
        <v>0.27083333333333298</v>
      </c>
      <c r="D93" s="360">
        <f t="shared" si="29"/>
        <v>35102</v>
      </c>
      <c r="E93" s="361">
        <v>0.27083333333333298</v>
      </c>
      <c r="F93" s="455" t="s">
        <v>2179</v>
      </c>
      <c r="G93" s="74" t="s">
        <v>440</v>
      </c>
      <c r="H93" s="53" t="s">
        <v>508</v>
      </c>
      <c r="I93" s="38"/>
      <c r="J93" s="52"/>
      <c r="K93" s="545" t="str">
        <f>IF(ISNUMBER(Data!K93),Data!K93,"")</f>
        <v/>
      </c>
      <c r="L93" s="546" t="str">
        <f>IF(ISNUMBER(K93),PickLists!$S$2,PickLists!$S$9)</f>
        <v>M1</v>
      </c>
      <c r="M93" s="547" t="str">
        <f>IF(ISNUMBER(Data!M93),Data!M93,"")</f>
        <v/>
      </c>
      <c r="N93" s="548" t="str">
        <f t="shared" si="30"/>
        <v/>
      </c>
      <c r="O93" s="549" t="str">
        <f>IF(ISTEXT($A93),PickLists!$S$2,PickLists!$S$9)</f>
        <v>M1</v>
      </c>
      <c r="P93" s="550" t="str">
        <f>IF(ISNUMBER(Data!P93),Data!P93,"")</f>
        <v/>
      </c>
      <c r="Q93" s="551" t="str">
        <f>IF(ISTEXT($A93),PickLists!$S$2,PickLists!$S$9)</f>
        <v>M1</v>
      </c>
      <c r="R93" s="547" t="str">
        <f>IF(ISNUMBER(Data!R93),Data!R93,"")</f>
        <v/>
      </c>
      <c r="S93" s="551" t="str">
        <f>IF(ISTEXT($A93),PickLists!$S$2,PickLists!$S$9)</f>
        <v>M1</v>
      </c>
      <c r="T93" s="552" t="str">
        <f>IF(ISNUMBER(Data!T93),Data!T93,"")</f>
        <v/>
      </c>
      <c r="U93" s="551" t="str">
        <f>IF(ISNUMBER($T93),IF($T93&gt;$T$56,PickLists!$S$2,PickLists!$S$3),PickLists!$S$9)</f>
        <v>M1</v>
      </c>
      <c r="V93" s="553" t="str">
        <f>IF(ISNUMBER(Data!V93),Data!V93,"")</f>
        <v/>
      </c>
      <c r="W93" s="551" t="str">
        <f>IF(ISNUMBER($V93),IF($V93&gt;$V$56,PickLists!$S$2,PickLists!$S$3),PickLists!$S$9)</f>
        <v>M1</v>
      </c>
      <c r="X93" s="552" t="str">
        <f>IF(ISNUMBER(Data!X93),Data!X93,"")</f>
        <v/>
      </c>
      <c r="Y93" s="551" t="str">
        <f>IF(ISNUMBER($X93),IF($X93&gt;$X$56,PickLists!$S$2,PickLists!$S$3),PickLists!$S$9)</f>
        <v>M1</v>
      </c>
      <c r="Z93" s="553" t="str">
        <f>IF(ISNUMBER(Data!Z93),Data!Z93,"")</f>
        <v/>
      </c>
      <c r="AA93" s="551" t="str">
        <f>IF(ISNUMBER($Z93),IF($Z93&gt;$Z$56,PickLists!$S$2,PickLists!$S$3),PickLists!$S$9)</f>
        <v>M1</v>
      </c>
      <c r="AB93" s="552" t="str">
        <f>IF(ISNUMBER(Data!AB93),Data!AB93,"")</f>
        <v/>
      </c>
      <c r="AC93" s="551" t="str">
        <f>IF(ISNUMBER($AB93),IF($AB93&gt;$AB$56,PickLists!$S$2,PickLists!$S$3),PickLists!$S$9)</f>
        <v>M1</v>
      </c>
      <c r="AD93" s="553" t="str">
        <f>IF(ISNUMBER(Data!AD93),Data!AD93,"")</f>
        <v/>
      </c>
      <c r="AE93" s="551" t="str">
        <f>IF(ISNUMBER($AD93),IF($AD93&gt;$AD$56,PickLists!$S$2,PickLists!$S$3),PickLists!$S$9)</f>
        <v>M1</v>
      </c>
      <c r="AF93" s="552" t="str">
        <f>IF(ISNUMBER(Data!AF93),Data!AF93,"")</f>
        <v/>
      </c>
      <c r="AG93" s="551" t="str">
        <f>IF(ISNUMBER($AF93),IF($AF93&gt;$AF$56,PickLists!$S$2,PickLists!$S$3),PickLists!$S$9)</f>
        <v>M1</v>
      </c>
      <c r="AH93" s="553" t="str">
        <f>IF(ISNUMBER(Data!AH93),Data!AH93,"")</f>
        <v/>
      </c>
      <c r="AI93" s="551" t="str">
        <f>IF(ISNUMBER($AH93),IF($AH93&gt;$AH$56,PickLists!$S$2,PickLists!$S$3),PickLists!$S$9)</f>
        <v>M1</v>
      </c>
      <c r="AJ93" s="554" t="str">
        <f>IF(ISTEXT(Data!AJ93),Data!AJ93,"")</f>
        <v/>
      </c>
      <c r="AK93" s="555"/>
      <c r="AL93" s="555"/>
      <c r="AM93" s="555"/>
      <c r="AN93" s="555"/>
      <c r="AO93" s="556"/>
      <c r="AP93" s="557" t="str">
        <f t="shared" si="0"/>
        <v/>
      </c>
      <c r="AQ93" s="558" t="str">
        <f t="shared" si="1"/>
        <v/>
      </c>
      <c r="AR93" s="559" t="str">
        <f t="shared" si="2"/>
        <v/>
      </c>
      <c r="AS93" s="560" t="str">
        <f t="shared" si="3"/>
        <v/>
      </c>
      <c r="AT93" s="561" t="str">
        <f t="shared" si="4"/>
        <v/>
      </c>
      <c r="AU93" s="562" t="str">
        <f t="shared" si="5"/>
        <v/>
      </c>
      <c r="AV93" s="563" t="str">
        <f t="shared" si="6"/>
        <v/>
      </c>
      <c r="AW93" s="564" t="str">
        <f t="shared" si="7"/>
        <v/>
      </c>
      <c r="AX93" s="565" t="str">
        <f t="shared" si="8"/>
        <v/>
      </c>
      <c r="AY93" s="566" t="str">
        <f t="shared" si="9"/>
        <v/>
      </c>
      <c r="AZ93" s="567">
        <v>362.61</v>
      </c>
      <c r="BA93" s="568">
        <v>5.5229999999999997</v>
      </c>
      <c r="BB93" s="569" t="str">
        <f t="shared" si="10"/>
        <v/>
      </c>
      <c r="BC93" s="570" t="str">
        <f t="shared" si="11"/>
        <v/>
      </c>
      <c r="BD93" s="571" t="str">
        <f t="shared" si="12"/>
        <v/>
      </c>
      <c r="BE93" s="572" t="str">
        <f t="shared" si="13"/>
        <v/>
      </c>
      <c r="BF93" s="560" t="str">
        <f t="shared" si="14"/>
        <v/>
      </c>
      <c r="BG93" s="561" t="str">
        <f t="shared" si="15"/>
        <v/>
      </c>
      <c r="BH93" s="562" t="str">
        <f t="shared" si="16"/>
        <v/>
      </c>
      <c r="BI93" s="563" t="str">
        <f t="shared" si="17"/>
        <v/>
      </c>
      <c r="BJ93" s="564" t="str">
        <f t="shared" si="18"/>
        <v/>
      </c>
      <c r="BK93" s="565" t="str">
        <f t="shared" si="19"/>
        <v/>
      </c>
      <c r="BL93" s="566" t="str">
        <f t="shared" si="20"/>
        <v/>
      </c>
      <c r="BM93" s="546" t="str">
        <f t="shared" si="21"/>
        <v>M1</v>
      </c>
      <c r="BN93" s="573" t="str">
        <f t="shared" si="31"/>
        <v/>
      </c>
      <c r="BO93" s="573" t="str">
        <f t="shared" si="32"/>
        <v/>
      </c>
      <c r="BP93" s="574" t="str">
        <f t="shared" si="22"/>
        <v/>
      </c>
      <c r="BQ93" s="575" t="str">
        <f t="shared" si="23"/>
        <v/>
      </c>
      <c r="BR93" s="546" t="str">
        <f t="shared" si="33"/>
        <v>M1</v>
      </c>
      <c r="BS93" s="575" t="str">
        <f t="shared" si="24"/>
        <v/>
      </c>
      <c r="BT93" s="575" t="str">
        <f t="shared" si="25"/>
        <v/>
      </c>
      <c r="BU93" s="575" t="str">
        <f t="shared" si="26"/>
        <v/>
      </c>
      <c r="BV93" s="573" t="str">
        <f t="shared" si="27"/>
        <v/>
      </c>
      <c r="BW93" s="575" t="str">
        <f t="shared" si="28"/>
        <v/>
      </c>
      <c r="BX93" s="546" t="str">
        <f t="shared" si="34"/>
        <v>M1</v>
      </c>
    </row>
    <row r="94" spans="1:76" s="457" customFormat="1" x14ac:dyDescent="0.2">
      <c r="A94" s="324"/>
      <c r="B94" s="360">
        <v>35102</v>
      </c>
      <c r="C94" s="361">
        <v>0.27083333333333298</v>
      </c>
      <c r="D94" s="360">
        <f t="shared" si="29"/>
        <v>35103</v>
      </c>
      <c r="E94" s="361">
        <v>0.27083333333333298</v>
      </c>
      <c r="F94" s="455" t="s">
        <v>2179</v>
      </c>
      <c r="G94" s="74" t="s">
        <v>442</v>
      </c>
      <c r="H94" s="53"/>
      <c r="I94" s="38" t="s">
        <v>433</v>
      </c>
      <c r="J94" s="52"/>
      <c r="K94" s="545">
        <f>IF(ISNUMBER(Data!K94),Data!K94,"")</f>
        <v>0.2</v>
      </c>
      <c r="L94" s="546" t="str">
        <f>IF(ISNUMBER(K94),PickLists!$S$2,PickLists!$S$9)</f>
        <v>V0</v>
      </c>
      <c r="M94" s="547" t="str">
        <f>IF(ISNUMBER(Data!M94),Data!M94,"")</f>
        <v/>
      </c>
      <c r="N94" s="548" t="str">
        <f t="shared" si="30"/>
        <v/>
      </c>
      <c r="O94" s="549" t="str">
        <f>IF(ISTEXT($A94),PickLists!$S$2,PickLists!$S$9)</f>
        <v>M1</v>
      </c>
      <c r="P94" s="550" t="str">
        <f>IF(ISNUMBER(Data!P94),Data!P94,"")</f>
        <v/>
      </c>
      <c r="Q94" s="551" t="str">
        <f>IF(ISTEXT($A94),PickLists!$S$2,PickLists!$S$9)</f>
        <v>M1</v>
      </c>
      <c r="R94" s="547" t="str">
        <f>IF(ISNUMBER(Data!R94),Data!R94,"")</f>
        <v/>
      </c>
      <c r="S94" s="551" t="str">
        <f>IF(ISTEXT($A94),PickLists!$S$2,PickLists!$S$9)</f>
        <v>M1</v>
      </c>
      <c r="T94" s="552" t="str">
        <f>IF(ISNUMBER(Data!T94),Data!T94,"")</f>
        <v/>
      </c>
      <c r="U94" s="551" t="str">
        <f>IF(ISNUMBER($T94),IF($T94&gt;$T$56,PickLists!$S$2,PickLists!$S$3),PickLists!$S$9)</f>
        <v>M1</v>
      </c>
      <c r="V94" s="553" t="str">
        <f>IF(ISNUMBER(Data!V94),Data!V94,"")</f>
        <v/>
      </c>
      <c r="W94" s="551" t="str">
        <f>IF(ISNUMBER($V94),IF($V94&gt;$V$56,PickLists!$S$2,PickLists!$S$3),PickLists!$S$9)</f>
        <v>M1</v>
      </c>
      <c r="X94" s="552" t="str">
        <f>IF(ISNUMBER(Data!X94),Data!X94,"")</f>
        <v/>
      </c>
      <c r="Y94" s="551" t="str">
        <f>IF(ISNUMBER($X94),IF($X94&gt;$X$56,PickLists!$S$2,PickLists!$S$3),PickLists!$S$9)</f>
        <v>M1</v>
      </c>
      <c r="Z94" s="553" t="str">
        <f>IF(ISNUMBER(Data!Z94),Data!Z94,"")</f>
        <v/>
      </c>
      <c r="AA94" s="551" t="str">
        <f>IF(ISNUMBER($Z94),IF($Z94&gt;$Z$56,PickLists!$S$2,PickLists!$S$3),PickLists!$S$9)</f>
        <v>M1</v>
      </c>
      <c r="AB94" s="552" t="str">
        <f>IF(ISNUMBER(Data!AB94),Data!AB94,"")</f>
        <v/>
      </c>
      <c r="AC94" s="551" t="str">
        <f>IF(ISNUMBER($AB94),IF($AB94&gt;$AB$56,PickLists!$S$2,PickLists!$S$3),PickLists!$S$9)</f>
        <v>M1</v>
      </c>
      <c r="AD94" s="553" t="str">
        <f>IF(ISNUMBER(Data!AD94),Data!AD94,"")</f>
        <v/>
      </c>
      <c r="AE94" s="551" t="str">
        <f>IF(ISNUMBER($AD94),IF($AD94&gt;$AD$56,PickLists!$S$2,PickLists!$S$3),PickLists!$S$9)</f>
        <v>M1</v>
      </c>
      <c r="AF94" s="552" t="str">
        <f>IF(ISNUMBER(Data!AF94),Data!AF94,"")</f>
        <v/>
      </c>
      <c r="AG94" s="551" t="str">
        <f>IF(ISNUMBER($AF94),IF($AF94&gt;$AF$56,PickLists!$S$2,PickLists!$S$3),PickLists!$S$9)</f>
        <v>M1</v>
      </c>
      <c r="AH94" s="553" t="str">
        <f>IF(ISNUMBER(Data!AH94),Data!AH94,"")</f>
        <v/>
      </c>
      <c r="AI94" s="551" t="str">
        <f>IF(ISNUMBER($AH94),IF($AH94&gt;$AH$56,PickLists!$S$2,PickLists!$S$3),PickLists!$S$9)</f>
        <v>M1</v>
      </c>
      <c r="AJ94" s="554" t="str">
        <f>IF(ISTEXT(Data!AJ94),Data!AJ94,"")</f>
        <v/>
      </c>
      <c r="AK94" s="555"/>
      <c r="AL94" s="555"/>
      <c r="AM94" s="555"/>
      <c r="AN94" s="555"/>
      <c r="AO94" s="556"/>
      <c r="AP94" s="557" t="str">
        <f t="shared" si="0"/>
        <v/>
      </c>
      <c r="AQ94" s="558" t="str">
        <f t="shared" si="1"/>
        <v/>
      </c>
      <c r="AR94" s="559" t="str">
        <f t="shared" si="2"/>
        <v/>
      </c>
      <c r="AS94" s="560" t="str">
        <f t="shared" si="3"/>
        <v/>
      </c>
      <c r="AT94" s="561" t="str">
        <f t="shared" si="4"/>
        <v/>
      </c>
      <c r="AU94" s="562" t="str">
        <f t="shared" si="5"/>
        <v/>
      </c>
      <c r="AV94" s="563" t="str">
        <f t="shared" si="6"/>
        <v/>
      </c>
      <c r="AW94" s="564" t="str">
        <f t="shared" si="7"/>
        <v/>
      </c>
      <c r="AX94" s="565" t="str">
        <f t="shared" si="8"/>
        <v/>
      </c>
      <c r="AY94" s="566" t="str">
        <f t="shared" si="9"/>
        <v/>
      </c>
      <c r="AZ94" s="567">
        <v>362.61</v>
      </c>
      <c r="BA94" s="568">
        <v>5.5229999999999997</v>
      </c>
      <c r="BB94" s="569" t="str">
        <f t="shared" si="10"/>
        <v/>
      </c>
      <c r="BC94" s="570" t="str">
        <f t="shared" si="11"/>
        <v/>
      </c>
      <c r="BD94" s="571" t="str">
        <f t="shared" si="12"/>
        <v/>
      </c>
      <c r="BE94" s="572" t="str">
        <f t="shared" si="13"/>
        <v/>
      </c>
      <c r="BF94" s="560" t="str">
        <f t="shared" si="14"/>
        <v/>
      </c>
      <c r="BG94" s="561" t="str">
        <f t="shared" si="15"/>
        <v/>
      </c>
      <c r="BH94" s="562" t="str">
        <f t="shared" si="16"/>
        <v/>
      </c>
      <c r="BI94" s="563" t="str">
        <f t="shared" si="17"/>
        <v/>
      </c>
      <c r="BJ94" s="564" t="str">
        <f t="shared" si="18"/>
        <v/>
      </c>
      <c r="BK94" s="565" t="str">
        <f t="shared" si="19"/>
        <v/>
      </c>
      <c r="BL94" s="566" t="str">
        <f t="shared" si="20"/>
        <v/>
      </c>
      <c r="BM94" s="546" t="str">
        <f t="shared" si="21"/>
        <v>M1</v>
      </c>
      <c r="BN94" s="573" t="str">
        <f t="shared" si="31"/>
        <v/>
      </c>
      <c r="BO94" s="573" t="str">
        <f t="shared" si="32"/>
        <v/>
      </c>
      <c r="BP94" s="574" t="str">
        <f t="shared" si="22"/>
        <v/>
      </c>
      <c r="BQ94" s="575" t="str">
        <f t="shared" si="23"/>
        <v/>
      </c>
      <c r="BR94" s="546" t="str">
        <f t="shared" si="33"/>
        <v>M1</v>
      </c>
      <c r="BS94" s="575" t="str">
        <f t="shared" si="24"/>
        <v/>
      </c>
      <c r="BT94" s="575" t="str">
        <f t="shared" si="25"/>
        <v/>
      </c>
      <c r="BU94" s="575" t="str">
        <f t="shared" si="26"/>
        <v/>
      </c>
      <c r="BV94" s="573" t="str">
        <f t="shared" si="27"/>
        <v/>
      </c>
      <c r="BW94" s="575" t="str">
        <f t="shared" si="28"/>
        <v/>
      </c>
      <c r="BX94" s="546" t="str">
        <f t="shared" si="34"/>
        <v>M1</v>
      </c>
    </row>
    <row r="95" spans="1:76" s="457" customFormat="1" x14ac:dyDescent="0.2">
      <c r="A95" s="324" t="s">
        <v>771</v>
      </c>
      <c r="B95" s="360">
        <v>35103</v>
      </c>
      <c r="C95" s="361">
        <v>0.27083333333333298</v>
      </c>
      <c r="D95" s="360">
        <f t="shared" si="29"/>
        <v>35104</v>
      </c>
      <c r="E95" s="361">
        <v>0.27083333333333298</v>
      </c>
      <c r="F95" s="455" t="s">
        <v>2179</v>
      </c>
      <c r="G95" s="74" t="s">
        <v>442</v>
      </c>
      <c r="H95" s="53" t="s">
        <v>508</v>
      </c>
      <c r="I95" s="38"/>
      <c r="J95" s="52"/>
      <c r="K95" s="545">
        <f>IF(ISNUMBER(Data!K95),Data!K95,"")</f>
        <v>3.2</v>
      </c>
      <c r="L95" s="546" t="str">
        <f>IF(ISNUMBER(K95),PickLists!$S$2,PickLists!$S$9)</f>
        <v>V0</v>
      </c>
      <c r="M95" s="547">
        <f>IF(ISNUMBER(Data!M95),Data!M95,"")</f>
        <v>106.3</v>
      </c>
      <c r="N95" s="548">
        <f t="shared" si="30"/>
        <v>2.4449000000000001</v>
      </c>
      <c r="O95" s="549" t="str">
        <f>IF(ISTEXT($A95),PickLists!$S$2,PickLists!$S$9)</f>
        <v>V0</v>
      </c>
      <c r="P95" s="550">
        <f>IF(ISNUMBER(Data!P95),Data!P95,"")</f>
        <v>4</v>
      </c>
      <c r="Q95" s="551" t="str">
        <f>IF(ISTEXT($A95),PickLists!$S$2,PickLists!$S$9)</f>
        <v>V0</v>
      </c>
      <c r="R95" s="547">
        <f>IF(ISNUMBER(Data!R95),Data!R95,"")</f>
        <v>61.7</v>
      </c>
      <c r="S95" s="551" t="str">
        <f>IF(ISTEXT($A95),PickLists!$S$2,PickLists!$S$9)</f>
        <v>V0</v>
      </c>
      <c r="T95" s="552">
        <f>IF(ISNUMBER(Data!T95),Data!T95,"")</f>
        <v>0.39200000000000002</v>
      </c>
      <c r="U95" s="551" t="str">
        <f>IF(ISNUMBER($T95),IF($T95&gt;$T$56,PickLists!$S$2,PickLists!$S$3),PickLists!$S$9)</f>
        <v>V0</v>
      </c>
      <c r="V95" s="553">
        <f>IF(ISNUMBER(Data!V95),Data!V95,"")</f>
        <v>1.7744154261753085</v>
      </c>
      <c r="W95" s="551" t="str">
        <f>IF(ISNUMBER($V95),IF($V95&gt;$V$56,PickLists!$S$2,PickLists!$S$3),PickLists!$S$9)</f>
        <v>V0</v>
      </c>
      <c r="X95" s="552">
        <f>IF(ISNUMBER(Data!X95),Data!X95,"")</f>
        <v>1.1572306218900295</v>
      </c>
      <c r="Y95" s="551" t="str">
        <f>IF(ISNUMBER($X95),IF($X95&gt;$X$56,PickLists!$S$2,PickLists!$S$3),PickLists!$S$9)</f>
        <v>V0</v>
      </c>
      <c r="Z95" s="553">
        <f>IF(ISNUMBER(Data!Z95),Data!Z95,"")</f>
        <v>0.219</v>
      </c>
      <c r="AA95" s="551" t="str">
        <f>IF(ISNUMBER($Z95),IF($Z95&gt;$Z$56,PickLists!$S$2,PickLists!$S$3),PickLists!$S$9)</f>
        <v>V0</v>
      </c>
      <c r="AB95" s="552">
        <f>IF(ISNUMBER(Data!AB95),Data!AB95,"")</f>
        <v>1.2920421752868783</v>
      </c>
      <c r="AC95" s="551" t="str">
        <f>IF(ISNUMBER($AB95),IF($AB95&gt;$AB$56,PickLists!$S$2,PickLists!$S$3),PickLists!$S$9)</f>
        <v>V0</v>
      </c>
      <c r="AD95" s="553">
        <f>IF(ISNUMBER(Data!AD95),Data!AD95,"")</f>
        <v>7.9000000000000001E-2</v>
      </c>
      <c r="AE95" s="551" t="str">
        <f>IF(ISNUMBER($AD95),IF($AD95&gt;$AD$56,PickLists!$S$2,PickLists!$S$3),PickLists!$S$9)</f>
        <v>V0</v>
      </c>
      <c r="AF95" s="552">
        <f>IF(ISNUMBER(Data!AF95),Data!AF95,"")</f>
        <v>0.05</v>
      </c>
      <c r="AG95" s="551" t="str">
        <f>IF(ISNUMBER($AF95),IF($AF95&gt;$AF$56,PickLists!$S$2,PickLists!$S$3),PickLists!$S$9)</f>
        <v>V0</v>
      </c>
      <c r="AH95" s="553">
        <f>IF(ISNUMBER(Data!AH95),Data!AH95,"")</f>
        <v>0.20300000000000001</v>
      </c>
      <c r="AI95" s="551" t="str">
        <f>IF(ISNUMBER($AH95),IF($AH95&gt;$AH$56,PickLists!$S$2,PickLists!$S$3),PickLists!$S$9)</f>
        <v>V0</v>
      </c>
      <c r="AJ95" s="554" t="str">
        <f>IF(ISTEXT(Data!AJ95),Data!AJ95,"")</f>
        <v/>
      </c>
      <c r="AK95" s="555"/>
      <c r="AL95" s="555"/>
      <c r="AM95" s="555"/>
      <c r="AN95" s="555"/>
      <c r="AO95" s="556"/>
      <c r="AP95" s="557">
        <f t="shared" si="0"/>
        <v>0.1</v>
      </c>
      <c r="AQ95" s="558">
        <f t="shared" si="1"/>
        <v>0.24449000000000001</v>
      </c>
      <c r="AR95" s="559">
        <f t="shared" si="2"/>
        <v>0.95840080000000005</v>
      </c>
      <c r="AS95" s="560">
        <f t="shared" si="3"/>
        <v>4.338268275456012</v>
      </c>
      <c r="AT95" s="561">
        <f t="shared" si="4"/>
        <v>2.829313147458933</v>
      </c>
      <c r="AU95" s="562">
        <f t="shared" si="5"/>
        <v>0.5354331</v>
      </c>
      <c r="AV95" s="563">
        <f t="shared" si="6"/>
        <v>3.1589139143588887</v>
      </c>
      <c r="AW95" s="564">
        <f t="shared" si="7"/>
        <v>0.19314710000000002</v>
      </c>
      <c r="AX95" s="565">
        <f t="shared" si="8"/>
        <v>0.12224500000000001</v>
      </c>
      <c r="AY95" s="566">
        <f t="shared" si="9"/>
        <v>0.49631470000000005</v>
      </c>
      <c r="AZ95" s="567">
        <v>362.61</v>
      </c>
      <c r="BA95" s="568">
        <v>5.5229999999999997</v>
      </c>
      <c r="BB95" s="569">
        <f t="shared" si="10"/>
        <v>100</v>
      </c>
      <c r="BC95" s="570">
        <f t="shared" si="11"/>
        <v>5.5229999999999994E-2</v>
      </c>
      <c r="BD95" s="571">
        <f t="shared" si="12"/>
        <v>1E-4</v>
      </c>
      <c r="BE95" s="572">
        <f t="shared" si="13"/>
        <v>11.057204106961526</v>
      </c>
      <c r="BF95" s="560">
        <f t="shared" si="14"/>
        <v>126.68061870317047</v>
      </c>
      <c r="BG95" s="561">
        <f t="shared" si="15"/>
        <v>72.180297638548538</v>
      </c>
      <c r="BH95" s="562">
        <f t="shared" si="16"/>
        <v>9.525963688244353</v>
      </c>
      <c r="BI95" s="563">
        <f t="shared" si="17"/>
        <v>92.242605503453873</v>
      </c>
      <c r="BJ95" s="564">
        <f t="shared" si="18"/>
        <v>2.0205637116988084</v>
      </c>
      <c r="BK95" s="565">
        <f t="shared" si="19"/>
        <v>4.1143797572515943</v>
      </c>
      <c r="BL95" s="566">
        <f t="shared" si="20"/>
        <v>10.130246020260492</v>
      </c>
      <c r="BM95" s="546" t="str">
        <f t="shared" si="21"/>
        <v>V0</v>
      </c>
      <c r="BN95" s="573">
        <f t="shared" si="31"/>
        <v>61.7</v>
      </c>
      <c r="BO95" s="573">
        <f t="shared" si="32"/>
        <v>58.861663830905414</v>
      </c>
      <c r="BP95" s="574">
        <f t="shared" si="22"/>
        <v>-4.6002206954531424</v>
      </c>
      <c r="BQ95" s="575">
        <f t="shared" si="23"/>
        <v>20</v>
      </c>
      <c r="BR95" s="546" t="str">
        <f t="shared" si="33"/>
        <v>V0</v>
      </c>
      <c r="BS95" s="575">
        <f t="shared" si="24"/>
        <v>218.03375868090913</v>
      </c>
      <c r="BT95" s="575">
        <f t="shared" si="25"/>
        <v>209.97345044868052</v>
      </c>
      <c r="BU95" s="575">
        <f t="shared" si="26"/>
        <v>428.00720912958968</v>
      </c>
      <c r="BV95" s="573">
        <f t="shared" si="27"/>
        <v>1.8832178664981671</v>
      </c>
      <c r="BW95" s="575">
        <f t="shared" si="28"/>
        <v>15</v>
      </c>
      <c r="BX95" s="546" t="str">
        <f t="shared" si="34"/>
        <v>V0</v>
      </c>
    </row>
    <row r="96" spans="1:76" s="457" customFormat="1" x14ac:dyDescent="0.2">
      <c r="A96" s="324"/>
      <c r="B96" s="360">
        <v>35104</v>
      </c>
      <c r="C96" s="361">
        <v>0.27083333333333298</v>
      </c>
      <c r="D96" s="360">
        <f t="shared" si="29"/>
        <v>35105</v>
      </c>
      <c r="E96" s="361">
        <v>0.27083333333333298</v>
      </c>
      <c r="F96" s="455" t="s">
        <v>2179</v>
      </c>
      <c r="G96" s="74" t="s">
        <v>440</v>
      </c>
      <c r="H96" s="53"/>
      <c r="I96" s="38"/>
      <c r="J96" s="52"/>
      <c r="K96" s="545" t="str">
        <f>IF(ISNUMBER(Data!K96),Data!K96,"")</f>
        <v/>
      </c>
      <c r="L96" s="546" t="str">
        <f>IF(ISNUMBER(K96),PickLists!$S$2,PickLists!$S$9)</f>
        <v>M1</v>
      </c>
      <c r="M96" s="547" t="str">
        <f>IF(ISNUMBER(Data!M96),Data!M96,"")</f>
        <v/>
      </c>
      <c r="N96" s="548" t="str">
        <f t="shared" si="30"/>
        <v/>
      </c>
      <c r="O96" s="549" t="str">
        <f>IF(ISTEXT($A96),PickLists!$S$2,PickLists!$S$9)</f>
        <v>M1</v>
      </c>
      <c r="P96" s="550" t="str">
        <f>IF(ISNUMBER(Data!P96),Data!P96,"")</f>
        <v/>
      </c>
      <c r="Q96" s="551" t="str">
        <f>IF(ISTEXT($A96),PickLists!$S$2,PickLists!$S$9)</f>
        <v>M1</v>
      </c>
      <c r="R96" s="547" t="str">
        <f>IF(ISNUMBER(Data!R96),Data!R96,"")</f>
        <v/>
      </c>
      <c r="S96" s="551" t="str">
        <f>IF(ISTEXT($A96),PickLists!$S$2,PickLists!$S$9)</f>
        <v>M1</v>
      </c>
      <c r="T96" s="552" t="str">
        <f>IF(ISNUMBER(Data!T96),Data!T96,"")</f>
        <v/>
      </c>
      <c r="U96" s="551" t="str">
        <f>IF(ISNUMBER($T96),IF($T96&gt;$T$56,PickLists!$S$2,PickLists!$S$3),PickLists!$S$9)</f>
        <v>M1</v>
      </c>
      <c r="V96" s="553" t="str">
        <f>IF(ISNUMBER(Data!V96),Data!V96,"")</f>
        <v/>
      </c>
      <c r="W96" s="551" t="str">
        <f>IF(ISNUMBER($V96),IF($V96&gt;$V$56,PickLists!$S$2,PickLists!$S$3),PickLists!$S$9)</f>
        <v>M1</v>
      </c>
      <c r="X96" s="552" t="str">
        <f>IF(ISNUMBER(Data!X96),Data!X96,"")</f>
        <v/>
      </c>
      <c r="Y96" s="551" t="str">
        <f>IF(ISNUMBER($X96),IF($X96&gt;$X$56,PickLists!$S$2,PickLists!$S$3),PickLists!$S$9)</f>
        <v>M1</v>
      </c>
      <c r="Z96" s="553" t="str">
        <f>IF(ISNUMBER(Data!Z96),Data!Z96,"")</f>
        <v/>
      </c>
      <c r="AA96" s="551" t="str">
        <f>IF(ISNUMBER($Z96),IF($Z96&gt;$Z$56,PickLists!$S$2,PickLists!$S$3),PickLists!$S$9)</f>
        <v>M1</v>
      </c>
      <c r="AB96" s="552" t="str">
        <f>IF(ISNUMBER(Data!AB96),Data!AB96,"")</f>
        <v/>
      </c>
      <c r="AC96" s="551" t="str">
        <f>IF(ISNUMBER($AB96),IF($AB96&gt;$AB$56,PickLists!$S$2,PickLists!$S$3),PickLists!$S$9)</f>
        <v>M1</v>
      </c>
      <c r="AD96" s="553" t="str">
        <f>IF(ISNUMBER(Data!AD96),Data!AD96,"")</f>
        <v/>
      </c>
      <c r="AE96" s="551" t="str">
        <f>IF(ISNUMBER($AD96),IF($AD96&gt;$AD$56,PickLists!$S$2,PickLists!$S$3),PickLists!$S$9)</f>
        <v>M1</v>
      </c>
      <c r="AF96" s="552" t="str">
        <f>IF(ISNUMBER(Data!AF96),Data!AF96,"")</f>
        <v/>
      </c>
      <c r="AG96" s="551" t="str">
        <f>IF(ISNUMBER($AF96),IF($AF96&gt;$AF$56,PickLists!$S$2,PickLists!$S$3),PickLists!$S$9)</f>
        <v>M1</v>
      </c>
      <c r="AH96" s="553" t="str">
        <f>IF(ISNUMBER(Data!AH96),Data!AH96,"")</f>
        <v/>
      </c>
      <c r="AI96" s="551" t="str">
        <f>IF(ISNUMBER($AH96),IF($AH96&gt;$AH$56,PickLists!$S$2,PickLists!$S$3),PickLists!$S$9)</f>
        <v>M1</v>
      </c>
      <c r="AJ96" s="554" t="str">
        <f>IF(ISTEXT(Data!AJ96),Data!AJ96,"")</f>
        <v/>
      </c>
      <c r="AK96" s="555"/>
      <c r="AL96" s="555"/>
      <c r="AM96" s="555"/>
      <c r="AN96" s="555"/>
      <c r="AO96" s="556"/>
      <c r="AP96" s="557" t="str">
        <f t="shared" si="0"/>
        <v/>
      </c>
      <c r="AQ96" s="558" t="str">
        <f t="shared" si="1"/>
        <v/>
      </c>
      <c r="AR96" s="559" t="str">
        <f t="shared" si="2"/>
        <v/>
      </c>
      <c r="AS96" s="560" t="str">
        <f t="shared" si="3"/>
        <v/>
      </c>
      <c r="AT96" s="561" t="str">
        <f t="shared" si="4"/>
        <v/>
      </c>
      <c r="AU96" s="562" t="str">
        <f t="shared" si="5"/>
        <v/>
      </c>
      <c r="AV96" s="563" t="str">
        <f t="shared" si="6"/>
        <v/>
      </c>
      <c r="AW96" s="564" t="str">
        <f t="shared" si="7"/>
        <v/>
      </c>
      <c r="AX96" s="565" t="str">
        <f t="shared" si="8"/>
        <v/>
      </c>
      <c r="AY96" s="566" t="str">
        <f t="shared" si="9"/>
        <v/>
      </c>
      <c r="AZ96" s="567">
        <v>362.61</v>
      </c>
      <c r="BA96" s="568">
        <v>5.5229999999999997</v>
      </c>
      <c r="BB96" s="569" t="str">
        <f t="shared" si="10"/>
        <v/>
      </c>
      <c r="BC96" s="570" t="str">
        <f t="shared" si="11"/>
        <v/>
      </c>
      <c r="BD96" s="571" t="str">
        <f t="shared" si="12"/>
        <v/>
      </c>
      <c r="BE96" s="572" t="str">
        <f t="shared" si="13"/>
        <v/>
      </c>
      <c r="BF96" s="560" t="str">
        <f t="shared" si="14"/>
        <v/>
      </c>
      <c r="BG96" s="561" t="str">
        <f t="shared" si="15"/>
        <v/>
      </c>
      <c r="BH96" s="562" t="str">
        <f t="shared" si="16"/>
        <v/>
      </c>
      <c r="BI96" s="563" t="str">
        <f t="shared" si="17"/>
        <v/>
      </c>
      <c r="BJ96" s="564" t="str">
        <f t="shared" si="18"/>
        <v/>
      </c>
      <c r="BK96" s="565" t="str">
        <f t="shared" si="19"/>
        <v/>
      </c>
      <c r="BL96" s="566" t="str">
        <f t="shared" si="20"/>
        <v/>
      </c>
      <c r="BM96" s="546" t="str">
        <f t="shared" si="21"/>
        <v>M1</v>
      </c>
      <c r="BN96" s="573" t="str">
        <f t="shared" si="31"/>
        <v/>
      </c>
      <c r="BO96" s="573" t="str">
        <f t="shared" si="32"/>
        <v/>
      </c>
      <c r="BP96" s="574" t="str">
        <f t="shared" si="22"/>
        <v/>
      </c>
      <c r="BQ96" s="575" t="str">
        <f t="shared" si="23"/>
        <v/>
      </c>
      <c r="BR96" s="546" t="str">
        <f t="shared" si="33"/>
        <v>M1</v>
      </c>
      <c r="BS96" s="575" t="str">
        <f t="shared" si="24"/>
        <v/>
      </c>
      <c r="BT96" s="575" t="str">
        <f t="shared" si="25"/>
        <v/>
      </c>
      <c r="BU96" s="575" t="str">
        <f t="shared" si="26"/>
        <v/>
      </c>
      <c r="BV96" s="573" t="str">
        <f t="shared" si="27"/>
        <v/>
      </c>
      <c r="BW96" s="575" t="str">
        <f t="shared" si="28"/>
        <v/>
      </c>
      <c r="BX96" s="546" t="str">
        <f t="shared" si="34"/>
        <v>M1</v>
      </c>
    </row>
    <row r="97" spans="1:76" s="457" customFormat="1" x14ac:dyDescent="0.2">
      <c r="A97" s="324" t="s">
        <v>772</v>
      </c>
      <c r="B97" s="360">
        <v>35105</v>
      </c>
      <c r="C97" s="361">
        <v>0.27083333333333298</v>
      </c>
      <c r="D97" s="360">
        <f t="shared" si="29"/>
        <v>35106</v>
      </c>
      <c r="E97" s="361">
        <v>0.27083333333333298</v>
      </c>
      <c r="F97" s="455" t="s">
        <v>2179</v>
      </c>
      <c r="G97" s="74" t="s">
        <v>442</v>
      </c>
      <c r="H97" s="53" t="s">
        <v>508</v>
      </c>
      <c r="I97" s="38"/>
      <c r="J97" s="52"/>
      <c r="K97" s="545">
        <f>IF(ISNUMBER(Data!K97),Data!K97,"")</f>
        <v>0.5</v>
      </c>
      <c r="L97" s="546" t="str">
        <f>IF(ISNUMBER(K97),PickLists!$S$2,PickLists!$S$9)</f>
        <v>V0</v>
      </c>
      <c r="M97" s="547">
        <f>IF(ISNUMBER(Data!M97),Data!M97,"")</f>
        <v>11.4</v>
      </c>
      <c r="N97" s="548">
        <f t="shared" si="30"/>
        <v>0.26219999999999999</v>
      </c>
      <c r="O97" s="549" t="str">
        <f>IF(ISTEXT($A97),PickLists!$S$2,PickLists!$S$9)</f>
        <v>V0</v>
      </c>
      <c r="P97" s="550">
        <f>IF(ISNUMBER(Data!P97),Data!P97,"")</f>
        <v>4.4400000000000004</v>
      </c>
      <c r="Q97" s="551" t="str">
        <f>IF(ISTEXT($A97),PickLists!$S$2,PickLists!$S$9)</f>
        <v>V0</v>
      </c>
      <c r="R97" s="547">
        <f>IF(ISNUMBER(Data!R97),Data!R97,"")</f>
        <v>30.5</v>
      </c>
      <c r="S97" s="551" t="str">
        <f>IF(ISTEXT($A97),PickLists!$S$2,PickLists!$S$9)</f>
        <v>V0</v>
      </c>
      <c r="T97" s="552">
        <f>IF(ISNUMBER(Data!T97),Data!T97,"")</f>
        <v>0.46600000000000003</v>
      </c>
      <c r="U97" s="551" t="str">
        <f>IF(ISNUMBER($T97),IF($T97&gt;$T$56,PickLists!$S$2,PickLists!$S$3),PickLists!$S$9)</f>
        <v>V0</v>
      </c>
      <c r="V97" s="553">
        <f>IF(ISNUMBER(Data!V97),Data!V97,"")</f>
        <v>0.75946335618095318</v>
      </c>
      <c r="W97" s="551" t="str">
        <f>IF(ISNUMBER($V97),IF($V97&gt;$V$56,PickLists!$S$2,PickLists!$S$3),PickLists!$S$9)</f>
        <v>V0</v>
      </c>
      <c r="X97" s="552">
        <f>IF(ISNUMBER(Data!X97),Data!X97,"")</f>
        <v>0.94995049030834255</v>
      </c>
      <c r="Y97" s="551" t="str">
        <f>IF(ISNUMBER($X97),IF($X97&gt;$X$56,PickLists!$S$2,PickLists!$S$3),PickLists!$S$9)</f>
        <v>V0</v>
      </c>
      <c r="Z97" s="553">
        <f>IF(ISNUMBER(Data!Z97),Data!Z97,"")</f>
        <v>0.42499999999999999</v>
      </c>
      <c r="AA97" s="551" t="str">
        <f>IF(ISNUMBER($Z97),IF($Z97&gt;$Z$56,PickLists!$S$2,PickLists!$S$3),PickLists!$S$9)</f>
        <v>V0</v>
      </c>
      <c r="AB97" s="552">
        <f>IF(ISNUMBER(Data!AB97),Data!AB97,"")</f>
        <v>0.9426317312489606</v>
      </c>
      <c r="AC97" s="551" t="str">
        <f>IF(ISNUMBER($AB97),IF($AB97&gt;$AB$56,PickLists!$S$2,PickLists!$S$3),PickLists!$S$9)</f>
        <v>V0</v>
      </c>
      <c r="AD97" s="553">
        <f>IF(ISNUMBER(Data!AD97),Data!AD97,"")</f>
        <v>0.13400000000000001</v>
      </c>
      <c r="AE97" s="551" t="str">
        <f>IF(ISNUMBER($AD97),IF($AD97&gt;$AD$56,PickLists!$S$2,PickLists!$S$3),PickLists!$S$9)</f>
        <v>V0</v>
      </c>
      <c r="AF97" s="552">
        <f>IF(ISNUMBER(Data!AF97),Data!AF97,"")</f>
        <v>8.1000000000000003E-2</v>
      </c>
      <c r="AG97" s="551" t="str">
        <f>IF(ISNUMBER($AF97),IF($AF97&gt;$AF$56,PickLists!$S$2,PickLists!$S$3),PickLists!$S$9)</f>
        <v>V0</v>
      </c>
      <c r="AH97" s="553">
        <f>IF(ISNUMBER(Data!AH97),Data!AH97,"")</f>
        <v>0.314</v>
      </c>
      <c r="AI97" s="551" t="str">
        <f>IF(ISNUMBER($AH97),IF($AH97&gt;$AH$56,PickLists!$S$2,PickLists!$S$3),PickLists!$S$9)</f>
        <v>V0</v>
      </c>
      <c r="AJ97" s="554" t="str">
        <f>IF(ISTEXT(Data!AJ97),Data!AJ97,"")</f>
        <v/>
      </c>
      <c r="AK97" s="555"/>
      <c r="AL97" s="555"/>
      <c r="AM97" s="555"/>
      <c r="AN97" s="555"/>
      <c r="AO97" s="556"/>
      <c r="AP97" s="557">
        <f t="shared" si="0"/>
        <v>3.6307805477010069E-2</v>
      </c>
      <c r="AQ97" s="558">
        <f t="shared" si="1"/>
        <v>9.5199065960720388E-3</v>
      </c>
      <c r="AR97" s="559">
        <f t="shared" si="2"/>
        <v>0.12218520000000001</v>
      </c>
      <c r="AS97" s="560">
        <f t="shared" si="3"/>
        <v>0.19913129199064591</v>
      </c>
      <c r="AT97" s="561">
        <f t="shared" si="4"/>
        <v>0.2490770185588474</v>
      </c>
      <c r="AU97" s="562">
        <f t="shared" si="5"/>
        <v>0.11143499999999999</v>
      </c>
      <c r="AV97" s="563">
        <f t="shared" si="6"/>
        <v>0.24715803993347746</v>
      </c>
      <c r="AW97" s="564">
        <f t="shared" si="7"/>
        <v>3.5134800000000001E-2</v>
      </c>
      <c r="AX97" s="565">
        <f t="shared" si="8"/>
        <v>2.1238199999999999E-2</v>
      </c>
      <c r="AY97" s="566">
        <f t="shared" si="9"/>
        <v>8.2330799999999996E-2</v>
      </c>
      <c r="AZ97" s="567">
        <v>362.61</v>
      </c>
      <c r="BA97" s="568">
        <v>5.5229999999999997</v>
      </c>
      <c r="BB97" s="569">
        <f t="shared" si="10"/>
        <v>36.307805477010064</v>
      </c>
      <c r="BC97" s="570">
        <f t="shared" si="11"/>
        <v>0.15211605128536704</v>
      </c>
      <c r="BD97" s="571">
        <f t="shared" si="12"/>
        <v>2.7542287033381673E-4</v>
      </c>
      <c r="BE97" s="572">
        <f t="shared" si="13"/>
        <v>13.144533453683856</v>
      </c>
      <c r="BF97" s="560">
        <f t="shared" si="14"/>
        <v>54.220272448129734</v>
      </c>
      <c r="BG97" s="561">
        <f t="shared" si="15"/>
        <v>59.251550931441926</v>
      </c>
      <c r="BH97" s="562">
        <f t="shared" si="16"/>
        <v>18.486459212346347</v>
      </c>
      <c r="BI97" s="563">
        <f t="shared" si="17"/>
        <v>67.297189351678483</v>
      </c>
      <c r="BJ97" s="564">
        <f t="shared" si="18"/>
        <v>3.4272852831346876</v>
      </c>
      <c r="BK97" s="565">
        <f t="shared" si="19"/>
        <v>6.665295206747583</v>
      </c>
      <c r="BL97" s="566">
        <f t="shared" si="20"/>
        <v>15.669444583063026</v>
      </c>
      <c r="BM97" s="546" t="str">
        <f t="shared" si="21"/>
        <v>V0</v>
      </c>
      <c r="BN97" s="573">
        <f t="shared" si="31"/>
        <v>30.5</v>
      </c>
      <c r="BO97" s="573">
        <f t="shared" si="32"/>
        <v>29.727585875912265</v>
      </c>
      <c r="BP97" s="574">
        <f t="shared" si="22"/>
        <v>-2.5325053248778198</v>
      </c>
      <c r="BQ97" s="575">
        <f t="shared" si="23"/>
        <v>20</v>
      </c>
      <c r="BR97" s="546" t="str">
        <f t="shared" si="33"/>
        <v>V0</v>
      </c>
      <c r="BS97" s="575">
        <f t="shared" si="24"/>
        <v>147.8534791139802</v>
      </c>
      <c r="BT97" s="575">
        <f t="shared" si="25"/>
        <v>126.76874830741122</v>
      </c>
      <c r="BU97" s="575">
        <f t="shared" si="26"/>
        <v>274.62222742139141</v>
      </c>
      <c r="BV97" s="573">
        <f t="shared" si="27"/>
        <v>7.6777218670707681</v>
      </c>
      <c r="BW97" s="575">
        <f t="shared" si="28"/>
        <v>15</v>
      </c>
      <c r="BX97" s="546" t="str">
        <f t="shared" si="34"/>
        <v>V0</v>
      </c>
    </row>
    <row r="98" spans="1:76" s="457" customFormat="1" x14ac:dyDescent="0.2">
      <c r="A98" s="324"/>
      <c r="B98" s="360">
        <v>35106</v>
      </c>
      <c r="C98" s="361">
        <v>0.27083333333333298</v>
      </c>
      <c r="D98" s="360">
        <f t="shared" si="29"/>
        <v>35107</v>
      </c>
      <c r="E98" s="361">
        <v>0.27083333333333298</v>
      </c>
      <c r="F98" s="455" t="s">
        <v>2179</v>
      </c>
      <c r="G98" s="74" t="s">
        <v>440</v>
      </c>
      <c r="H98" s="53"/>
      <c r="I98" s="38"/>
      <c r="J98" s="52"/>
      <c r="K98" s="545" t="str">
        <f>IF(ISNUMBER(Data!K98),Data!K98,"")</f>
        <v/>
      </c>
      <c r="L98" s="546" t="str">
        <f>IF(ISNUMBER(K98),PickLists!$S$2,PickLists!$S$9)</f>
        <v>M1</v>
      </c>
      <c r="M98" s="547" t="str">
        <f>IF(ISNUMBER(Data!M98),Data!M98,"")</f>
        <v/>
      </c>
      <c r="N98" s="548" t="str">
        <f t="shared" si="30"/>
        <v/>
      </c>
      <c r="O98" s="549" t="str">
        <f>IF(ISTEXT($A98),PickLists!$S$2,PickLists!$S$9)</f>
        <v>M1</v>
      </c>
      <c r="P98" s="550" t="str">
        <f>IF(ISNUMBER(Data!P98),Data!P98,"")</f>
        <v/>
      </c>
      <c r="Q98" s="551" t="str">
        <f>IF(ISTEXT($A98),PickLists!$S$2,PickLists!$S$9)</f>
        <v>M1</v>
      </c>
      <c r="R98" s="547" t="str">
        <f>IF(ISNUMBER(Data!R98),Data!R98,"")</f>
        <v/>
      </c>
      <c r="S98" s="551" t="str">
        <f>IF(ISTEXT($A98),PickLists!$S$2,PickLists!$S$9)</f>
        <v>M1</v>
      </c>
      <c r="T98" s="552" t="str">
        <f>IF(ISNUMBER(Data!T98),Data!T98,"")</f>
        <v/>
      </c>
      <c r="U98" s="551" t="str">
        <f>IF(ISNUMBER($T98),IF($T98&gt;$T$56,PickLists!$S$2,PickLists!$S$3),PickLists!$S$9)</f>
        <v>M1</v>
      </c>
      <c r="V98" s="553" t="str">
        <f>IF(ISNUMBER(Data!V98),Data!V98,"")</f>
        <v/>
      </c>
      <c r="W98" s="551" t="str">
        <f>IF(ISNUMBER($V98),IF($V98&gt;$V$56,PickLists!$S$2,PickLists!$S$3),PickLists!$S$9)</f>
        <v>M1</v>
      </c>
      <c r="X98" s="552" t="str">
        <f>IF(ISNUMBER(Data!X98),Data!X98,"")</f>
        <v/>
      </c>
      <c r="Y98" s="551" t="str">
        <f>IF(ISNUMBER($X98),IF($X98&gt;$X$56,PickLists!$S$2,PickLists!$S$3),PickLists!$S$9)</f>
        <v>M1</v>
      </c>
      <c r="Z98" s="553" t="str">
        <f>IF(ISNUMBER(Data!Z98),Data!Z98,"")</f>
        <v/>
      </c>
      <c r="AA98" s="551" t="str">
        <f>IF(ISNUMBER($Z98),IF($Z98&gt;$Z$56,PickLists!$S$2,PickLists!$S$3),PickLists!$S$9)</f>
        <v>M1</v>
      </c>
      <c r="AB98" s="552" t="str">
        <f>IF(ISNUMBER(Data!AB98),Data!AB98,"")</f>
        <v/>
      </c>
      <c r="AC98" s="551" t="str">
        <f>IF(ISNUMBER($AB98),IF($AB98&gt;$AB$56,PickLists!$S$2,PickLists!$S$3),PickLists!$S$9)</f>
        <v>M1</v>
      </c>
      <c r="AD98" s="553" t="str">
        <f>IF(ISNUMBER(Data!AD98),Data!AD98,"")</f>
        <v/>
      </c>
      <c r="AE98" s="551" t="str">
        <f>IF(ISNUMBER($AD98),IF($AD98&gt;$AD$56,PickLists!$S$2,PickLists!$S$3),PickLists!$S$9)</f>
        <v>M1</v>
      </c>
      <c r="AF98" s="552" t="str">
        <f>IF(ISNUMBER(Data!AF98),Data!AF98,"")</f>
        <v/>
      </c>
      <c r="AG98" s="551" t="str">
        <f>IF(ISNUMBER($AF98),IF($AF98&gt;$AF$56,PickLists!$S$2,PickLists!$S$3),PickLists!$S$9)</f>
        <v>M1</v>
      </c>
      <c r="AH98" s="553" t="str">
        <f>IF(ISNUMBER(Data!AH98),Data!AH98,"")</f>
        <v/>
      </c>
      <c r="AI98" s="551" t="str">
        <f>IF(ISNUMBER($AH98),IF($AH98&gt;$AH$56,PickLists!$S$2,PickLists!$S$3),PickLists!$S$9)</f>
        <v>M1</v>
      </c>
      <c r="AJ98" s="554" t="str">
        <f>IF(ISTEXT(Data!AJ98),Data!AJ98,"")</f>
        <v/>
      </c>
      <c r="AK98" s="555"/>
      <c r="AL98" s="555"/>
      <c r="AM98" s="555"/>
      <c r="AN98" s="555"/>
      <c r="AO98" s="556"/>
      <c r="AP98" s="557" t="str">
        <f t="shared" si="0"/>
        <v/>
      </c>
      <c r="AQ98" s="558" t="str">
        <f t="shared" si="1"/>
        <v/>
      </c>
      <c r="AR98" s="559" t="str">
        <f t="shared" si="2"/>
        <v/>
      </c>
      <c r="AS98" s="560" t="str">
        <f t="shared" si="3"/>
        <v/>
      </c>
      <c r="AT98" s="561" t="str">
        <f t="shared" si="4"/>
        <v/>
      </c>
      <c r="AU98" s="562" t="str">
        <f t="shared" si="5"/>
        <v/>
      </c>
      <c r="AV98" s="563" t="str">
        <f t="shared" si="6"/>
        <v/>
      </c>
      <c r="AW98" s="564" t="str">
        <f t="shared" si="7"/>
        <v/>
      </c>
      <c r="AX98" s="565" t="str">
        <f t="shared" si="8"/>
        <v/>
      </c>
      <c r="AY98" s="566" t="str">
        <f t="shared" si="9"/>
        <v/>
      </c>
      <c r="AZ98" s="567">
        <v>362.61</v>
      </c>
      <c r="BA98" s="568">
        <v>5.5229999999999997</v>
      </c>
      <c r="BB98" s="569" t="str">
        <f t="shared" si="10"/>
        <v/>
      </c>
      <c r="BC98" s="570" t="str">
        <f t="shared" si="11"/>
        <v/>
      </c>
      <c r="BD98" s="571" t="str">
        <f t="shared" si="12"/>
        <v/>
      </c>
      <c r="BE98" s="572" t="str">
        <f t="shared" si="13"/>
        <v/>
      </c>
      <c r="BF98" s="560" t="str">
        <f t="shared" si="14"/>
        <v/>
      </c>
      <c r="BG98" s="561" t="str">
        <f t="shared" si="15"/>
        <v/>
      </c>
      <c r="BH98" s="562" t="str">
        <f t="shared" si="16"/>
        <v/>
      </c>
      <c r="BI98" s="563" t="str">
        <f t="shared" si="17"/>
        <v/>
      </c>
      <c r="BJ98" s="564" t="str">
        <f t="shared" si="18"/>
        <v/>
      </c>
      <c r="BK98" s="565" t="str">
        <f t="shared" si="19"/>
        <v/>
      </c>
      <c r="BL98" s="566" t="str">
        <f t="shared" si="20"/>
        <v/>
      </c>
      <c r="BM98" s="546" t="str">
        <f t="shared" si="21"/>
        <v>M1</v>
      </c>
      <c r="BN98" s="573" t="str">
        <f t="shared" si="31"/>
        <v/>
      </c>
      <c r="BO98" s="573" t="str">
        <f t="shared" si="32"/>
        <v/>
      </c>
      <c r="BP98" s="574" t="str">
        <f t="shared" si="22"/>
        <v/>
      </c>
      <c r="BQ98" s="575" t="str">
        <f t="shared" si="23"/>
        <v/>
      </c>
      <c r="BR98" s="546" t="str">
        <f t="shared" si="33"/>
        <v>M1</v>
      </c>
      <c r="BS98" s="575" t="str">
        <f t="shared" si="24"/>
        <v/>
      </c>
      <c r="BT98" s="575" t="str">
        <f t="shared" si="25"/>
        <v/>
      </c>
      <c r="BU98" s="575" t="str">
        <f t="shared" si="26"/>
        <v/>
      </c>
      <c r="BV98" s="573" t="str">
        <f t="shared" si="27"/>
        <v/>
      </c>
      <c r="BW98" s="575" t="str">
        <f t="shared" si="28"/>
        <v/>
      </c>
      <c r="BX98" s="546" t="str">
        <f t="shared" si="34"/>
        <v>M1</v>
      </c>
    </row>
    <row r="99" spans="1:76" s="457" customFormat="1" x14ac:dyDescent="0.2">
      <c r="A99" s="324" t="s">
        <v>773</v>
      </c>
      <c r="B99" s="360">
        <v>35107</v>
      </c>
      <c r="C99" s="361">
        <v>0.27083333333333298</v>
      </c>
      <c r="D99" s="360">
        <f t="shared" si="29"/>
        <v>35108</v>
      </c>
      <c r="E99" s="361">
        <v>0.27083333333333298</v>
      </c>
      <c r="F99" s="455" t="s">
        <v>2179</v>
      </c>
      <c r="G99" s="74" t="s">
        <v>442</v>
      </c>
      <c r="H99" s="53" t="s">
        <v>508</v>
      </c>
      <c r="I99" s="38"/>
      <c r="J99" s="52"/>
      <c r="K99" s="545">
        <f>IF(ISNUMBER(Data!K99),Data!K99,"")</f>
        <v>0.6</v>
      </c>
      <c r="L99" s="546" t="str">
        <f>IF(ISNUMBER(K99),PickLists!$S$2,PickLists!$S$9)</f>
        <v>V0</v>
      </c>
      <c r="M99" s="547">
        <f>IF(ISNUMBER(Data!M99),Data!M99,"")</f>
        <v>13</v>
      </c>
      <c r="N99" s="548">
        <f t="shared" si="30"/>
        <v>0.29899999999999999</v>
      </c>
      <c r="O99" s="549" t="str">
        <f>IF(ISTEXT($A99),PickLists!$S$2,PickLists!$S$9)</f>
        <v>V0</v>
      </c>
      <c r="P99" s="550">
        <f>IF(ISNUMBER(Data!P99),Data!P99,"")</f>
        <v>4.59</v>
      </c>
      <c r="Q99" s="551" t="str">
        <f>IF(ISTEXT($A99),PickLists!$S$2,PickLists!$S$9)</f>
        <v>V0</v>
      </c>
      <c r="R99" s="547">
        <f>IF(ISNUMBER(Data!R99),Data!R99,"")</f>
        <v>23.1</v>
      </c>
      <c r="S99" s="551" t="str">
        <f>IF(ISTEXT($A99),PickLists!$S$2,PickLists!$S$9)</f>
        <v>V0</v>
      </c>
      <c r="T99" s="552">
        <f>IF(ISNUMBER(Data!T99),Data!T99,"")</f>
        <v>0.187</v>
      </c>
      <c r="U99" s="551" t="str">
        <f>IF(ISNUMBER($T99),IF($T99&gt;$T$56,PickLists!$S$2,PickLists!$S$3),PickLists!$S$9)</f>
        <v>V0</v>
      </c>
      <c r="V99" s="553">
        <f>IF(ISNUMBER(Data!V99),Data!V99,"")</f>
        <v>0.62257019917748557</v>
      </c>
      <c r="W99" s="551" t="str">
        <f>IF(ISNUMBER($V99),IF($V99&gt;$V$56,PickLists!$S$2,PickLists!$S$3),PickLists!$S$9)</f>
        <v>V0</v>
      </c>
      <c r="X99" s="552">
        <f>IF(ISNUMBER(Data!X99),Data!X99,"")</f>
        <v>0.72965276592200867</v>
      </c>
      <c r="Y99" s="551" t="str">
        <f>IF(ISNUMBER($X99),IF($X99&gt;$X$56,PickLists!$S$2,PickLists!$S$3),PickLists!$S$9)</f>
        <v>V0</v>
      </c>
      <c r="Z99" s="553">
        <f>IF(ISNUMBER(Data!Z99),Data!Z99,"")</f>
        <v>0.29199999999999998</v>
      </c>
      <c r="AA99" s="551" t="str">
        <f>IF(ISNUMBER($Z99),IF($Z99&gt;$Z$56,PickLists!$S$2,PickLists!$S$3),PickLists!$S$9)</f>
        <v>V0</v>
      </c>
      <c r="AB99" s="552">
        <f>IF(ISNUMBER(Data!AB99),Data!AB99,"")</f>
        <v>0.65922103775153829</v>
      </c>
      <c r="AC99" s="551" t="str">
        <f>IF(ISNUMBER($AB99),IF($AB99&gt;$AB$56,PickLists!$S$2,PickLists!$S$3),PickLists!$S$9)</f>
        <v>V0</v>
      </c>
      <c r="AD99" s="553">
        <f>IF(ISNUMBER(Data!AD99),Data!AD99,"")</f>
        <v>0.10199999999999999</v>
      </c>
      <c r="AE99" s="551" t="str">
        <f>IF(ISNUMBER($AD99),IF($AD99&gt;$AD$56,PickLists!$S$2,PickLists!$S$3),PickLists!$S$9)</f>
        <v>V0</v>
      </c>
      <c r="AF99" s="552">
        <f>IF(ISNUMBER(Data!AF99),Data!AF99,"")</f>
        <v>8.8999999999999996E-2</v>
      </c>
      <c r="AG99" s="551" t="str">
        <f>IF(ISNUMBER($AF99),IF($AF99&gt;$AF$56,PickLists!$S$2,PickLists!$S$3),PickLists!$S$9)</f>
        <v>V0</v>
      </c>
      <c r="AH99" s="553">
        <f>IF(ISNUMBER(Data!AH99),Data!AH99,"")</f>
        <v>0.40100000000000002</v>
      </c>
      <c r="AI99" s="551" t="str">
        <f>IF(ISNUMBER($AH99),IF($AH99&gt;$AH$56,PickLists!$S$2,PickLists!$S$3),PickLists!$S$9)</f>
        <v>V0</v>
      </c>
      <c r="AJ99" s="554" t="str">
        <f>IF(ISTEXT(Data!AJ99),Data!AJ99,"")</f>
        <v/>
      </c>
      <c r="AK99" s="555"/>
      <c r="AL99" s="555"/>
      <c r="AM99" s="555"/>
      <c r="AN99" s="555"/>
      <c r="AO99" s="556"/>
      <c r="AP99" s="557">
        <f t="shared" si="0"/>
        <v>2.5703957827688622E-2</v>
      </c>
      <c r="AQ99" s="558">
        <f t="shared" si="1"/>
        <v>7.6854833904788974E-3</v>
      </c>
      <c r="AR99" s="559">
        <f t="shared" si="2"/>
        <v>5.5912999999999997E-2</v>
      </c>
      <c r="AS99" s="560">
        <f t="shared" si="3"/>
        <v>0.18614848955406818</v>
      </c>
      <c r="AT99" s="561">
        <f t="shared" si="4"/>
        <v>0.21816617701068058</v>
      </c>
      <c r="AU99" s="562">
        <f t="shared" si="5"/>
        <v>8.7307999999999997E-2</v>
      </c>
      <c r="AV99" s="563">
        <f t="shared" si="6"/>
        <v>0.19710709028770995</v>
      </c>
      <c r="AW99" s="564">
        <f t="shared" si="7"/>
        <v>3.0497999999999997E-2</v>
      </c>
      <c r="AX99" s="565">
        <f t="shared" si="8"/>
        <v>2.6610999999999999E-2</v>
      </c>
      <c r="AY99" s="566">
        <f t="shared" si="9"/>
        <v>0.11989900000000001</v>
      </c>
      <c r="AZ99" s="567">
        <v>362.61</v>
      </c>
      <c r="BA99" s="568">
        <v>5.5229999999999997</v>
      </c>
      <c r="BB99" s="569">
        <f t="shared" si="10"/>
        <v>25.703957827688622</v>
      </c>
      <c r="BC99" s="570">
        <f t="shared" si="11"/>
        <v>0.214869633580341</v>
      </c>
      <c r="BD99" s="571">
        <f t="shared" si="12"/>
        <v>3.8904514499428012E-4</v>
      </c>
      <c r="BE99" s="572">
        <f t="shared" si="13"/>
        <v>5.274737673473993</v>
      </c>
      <c r="BF99" s="560">
        <f t="shared" si="14"/>
        <v>44.447076403047447</v>
      </c>
      <c r="BG99" s="561">
        <f t="shared" si="15"/>
        <v>45.510853948043582</v>
      </c>
      <c r="BH99" s="562">
        <f t="shared" si="16"/>
        <v>12.701284917659136</v>
      </c>
      <c r="BI99" s="563">
        <f t="shared" si="17"/>
        <v>47.063685139682889</v>
      </c>
      <c r="BJ99" s="564">
        <f t="shared" si="18"/>
        <v>2.6088290961174483</v>
      </c>
      <c r="BK99" s="565">
        <f t="shared" si="19"/>
        <v>7.3235959679078375</v>
      </c>
      <c r="BL99" s="566">
        <f t="shared" si="20"/>
        <v>20.010978591746095</v>
      </c>
      <c r="BM99" s="546" t="str">
        <f t="shared" si="21"/>
        <v>V0</v>
      </c>
      <c r="BN99" s="573">
        <f t="shared" si="31"/>
        <v>23.1</v>
      </c>
      <c r="BO99" s="573">
        <f t="shared" si="32"/>
        <v>22.080632724766275</v>
      </c>
      <c r="BP99" s="574">
        <f t="shared" si="22"/>
        <v>-4.4128453473321487</v>
      </c>
      <c r="BQ99" s="575">
        <f t="shared" si="23"/>
        <v>30</v>
      </c>
      <c r="BR99" s="546" t="str">
        <f t="shared" si="33"/>
        <v>V0</v>
      </c>
      <c r="BS99" s="575">
        <f t="shared" si="24"/>
        <v>115.41233154080201</v>
      </c>
      <c r="BT99" s="575">
        <f t="shared" si="25"/>
        <v>95.447926703290364</v>
      </c>
      <c r="BU99" s="575">
        <f t="shared" si="26"/>
        <v>210.86025824409239</v>
      </c>
      <c r="BV99" s="573">
        <f t="shared" si="27"/>
        <v>9.4680737867639344</v>
      </c>
      <c r="BW99" s="575">
        <f t="shared" si="28"/>
        <v>15</v>
      </c>
      <c r="BX99" s="546" t="str">
        <f t="shared" si="34"/>
        <v>V0</v>
      </c>
    </row>
    <row r="100" spans="1:76" s="457" customFormat="1" x14ac:dyDescent="0.2">
      <c r="A100" s="324" t="s">
        <v>774</v>
      </c>
      <c r="B100" s="360">
        <v>35108</v>
      </c>
      <c r="C100" s="361">
        <v>0.27083333333333298</v>
      </c>
      <c r="D100" s="360">
        <f t="shared" si="29"/>
        <v>35109</v>
      </c>
      <c r="E100" s="361">
        <v>0.27083333333333298</v>
      </c>
      <c r="F100" s="455" t="s">
        <v>2179</v>
      </c>
      <c r="G100" s="74" t="s">
        <v>442</v>
      </c>
      <c r="H100" s="53" t="s">
        <v>508</v>
      </c>
      <c r="I100" s="38"/>
      <c r="J100" s="52"/>
      <c r="K100" s="545">
        <f>IF(ISNUMBER(Data!K100),Data!K100,"")</f>
        <v>2.8</v>
      </c>
      <c r="L100" s="546" t="str">
        <f>IF(ISNUMBER(K100),PickLists!$S$2,PickLists!$S$9)</f>
        <v>V0</v>
      </c>
      <c r="M100" s="547">
        <f>IF(ISNUMBER(Data!M100),Data!M100,"")</f>
        <v>89.9</v>
      </c>
      <c r="N100" s="548">
        <f t="shared" si="30"/>
        <v>2.0677000000000003</v>
      </c>
      <c r="O100" s="549" t="str">
        <f>IF(ISTEXT($A100),PickLists!$S$2,PickLists!$S$9)</f>
        <v>V0</v>
      </c>
      <c r="P100" s="550">
        <f>IF(ISNUMBER(Data!P100),Data!P100,"")</f>
        <v>4.42</v>
      </c>
      <c r="Q100" s="551" t="str">
        <f>IF(ISTEXT($A100),PickLists!$S$2,PickLists!$S$9)</f>
        <v>V0</v>
      </c>
      <c r="R100" s="547">
        <f>IF(ISNUMBER(Data!R100),Data!R100,"")</f>
        <v>23.2</v>
      </c>
      <c r="S100" s="551" t="str">
        <f>IF(ISTEXT($A100),PickLists!$S$2,PickLists!$S$9)</f>
        <v>V0</v>
      </c>
      <c r="T100" s="552">
        <f>IF(ISNUMBER(Data!T100),Data!T100,"")</f>
        <v>4.7E-2</v>
      </c>
      <c r="U100" s="551" t="str">
        <f>IF(ISNUMBER($T100),IF($T100&gt;$T$56,PickLists!$S$2,PickLists!$S$3),PickLists!$S$9)</f>
        <v>V0</v>
      </c>
      <c r="V100" s="553">
        <f>IF(ISNUMBER(Data!V100),Data!V100,"")</f>
        <v>0.69982673332795742</v>
      </c>
      <c r="W100" s="551" t="str">
        <f>IF(ISNUMBER($V100),IF($V100&gt;$V$56,PickLists!$S$2,PickLists!$S$3),PickLists!$S$9)</f>
        <v>V0</v>
      </c>
      <c r="X100" s="552">
        <f>IF(ISNUMBER(Data!X100),Data!X100,"")</f>
        <v>0.31475871832774666</v>
      </c>
      <c r="Y100" s="551" t="str">
        <f>IF(ISNUMBER($X100),IF($X100&gt;$X$56,PickLists!$S$2,PickLists!$S$3),PickLists!$S$9)</f>
        <v>V0</v>
      </c>
      <c r="Z100" s="553">
        <f>IF(ISNUMBER(Data!Z100),Data!Z100,"")</f>
        <v>7.4999999999999997E-2</v>
      </c>
      <c r="AA100" s="551" t="str">
        <f>IF(ISNUMBER($Z100),IF($Z100&gt;$Z$56,PickLists!$S$2,PickLists!$S$3),PickLists!$S$9)</f>
        <v>V0</v>
      </c>
      <c r="AB100" s="552">
        <f>IF(ISNUMBER(Data!AB100),Data!AB100,"")</f>
        <v>0.29583417595210376</v>
      </c>
      <c r="AC100" s="551" t="str">
        <f>IF(ISNUMBER($AB100),IF($AB100&gt;$AB$56,PickLists!$S$2,PickLists!$S$3),PickLists!$S$9)</f>
        <v>V0</v>
      </c>
      <c r="AD100" s="553">
        <f>IF(ISNUMBER(Data!AD100),Data!AD100,"")</f>
        <v>4.1000000000000002E-2</v>
      </c>
      <c r="AE100" s="551" t="str">
        <f>IF(ISNUMBER($AD100),IF($AD100&gt;$AD$56,PickLists!$S$2,PickLists!$S$3),PickLists!$S$9)</f>
        <v>V0</v>
      </c>
      <c r="AF100" s="552">
        <f>IF(ISNUMBER(Data!AF100),Data!AF100,"")</f>
        <v>0.04</v>
      </c>
      <c r="AG100" s="551" t="str">
        <f>IF(ISNUMBER($AF100),IF($AF100&gt;$AF$56,PickLists!$S$2,PickLists!$S$3),PickLists!$S$9)</f>
        <v>V0</v>
      </c>
      <c r="AH100" s="553">
        <f>IF(ISNUMBER(Data!AH100),Data!AH100,"")</f>
        <v>0.17799999999999999</v>
      </c>
      <c r="AI100" s="551" t="str">
        <f>IF(ISNUMBER($AH100),IF($AH100&gt;$AH$56,PickLists!$S$2,PickLists!$S$3),PickLists!$S$9)</f>
        <v>V0</v>
      </c>
      <c r="AJ100" s="554" t="str">
        <f>IF(ISTEXT(Data!AJ100),Data!AJ100,"")</f>
        <v/>
      </c>
      <c r="AK100" s="555"/>
      <c r="AL100" s="555"/>
      <c r="AM100" s="555"/>
      <c r="AN100" s="555"/>
      <c r="AO100" s="556"/>
      <c r="AP100" s="557">
        <f t="shared" si="0"/>
        <v>3.8018939632056103E-2</v>
      </c>
      <c r="AQ100" s="558">
        <f t="shared" si="1"/>
        <v>7.8611761477202419E-2</v>
      </c>
      <c r="AR100" s="559">
        <f t="shared" si="2"/>
        <v>9.7181900000000015E-2</v>
      </c>
      <c r="AS100" s="560">
        <f t="shared" si="3"/>
        <v>1.4470317365022178</v>
      </c>
      <c r="AT100" s="561">
        <f t="shared" si="4"/>
        <v>0.65082660188628183</v>
      </c>
      <c r="AU100" s="562">
        <f t="shared" si="5"/>
        <v>0.15507750000000001</v>
      </c>
      <c r="AV100" s="563">
        <f t="shared" si="6"/>
        <v>0.61169632561616505</v>
      </c>
      <c r="AW100" s="564">
        <f t="shared" si="7"/>
        <v>8.4775700000000023E-2</v>
      </c>
      <c r="AX100" s="565">
        <f t="shared" si="8"/>
        <v>8.2708000000000018E-2</v>
      </c>
      <c r="AY100" s="566">
        <f t="shared" si="9"/>
        <v>0.36805060000000006</v>
      </c>
      <c r="AZ100" s="567">
        <v>362.61</v>
      </c>
      <c r="BA100" s="568">
        <v>5.5229999999999997</v>
      </c>
      <c r="BB100" s="569">
        <f t="shared" si="10"/>
        <v>38.018939632056103</v>
      </c>
      <c r="BC100" s="570">
        <f t="shared" si="11"/>
        <v>0.14526970119238186</v>
      </c>
      <c r="BD100" s="571">
        <f t="shared" si="12"/>
        <v>2.6302679918953782E-4</v>
      </c>
      <c r="BE100" s="572">
        <f t="shared" si="13"/>
        <v>1.3257362067020197</v>
      </c>
      <c r="BF100" s="560">
        <f t="shared" si="14"/>
        <v>49.96264248789587</v>
      </c>
      <c r="BG100" s="561">
        <f t="shared" si="15"/>
        <v>19.632541295976715</v>
      </c>
      <c r="BH100" s="562">
        <f t="shared" si="16"/>
        <v>3.2623163315905312</v>
      </c>
      <c r="BI100" s="563">
        <f t="shared" si="17"/>
        <v>21.120452341836494</v>
      </c>
      <c r="BJ100" s="564">
        <f t="shared" si="18"/>
        <v>1.0486469896158372</v>
      </c>
      <c r="BK100" s="565">
        <f t="shared" si="19"/>
        <v>3.2915038058012756</v>
      </c>
      <c r="BL100" s="566">
        <f t="shared" si="20"/>
        <v>8.8826787763860455</v>
      </c>
      <c r="BM100" s="546" t="str">
        <f t="shared" si="21"/>
        <v>V0</v>
      </c>
      <c r="BN100" s="573">
        <f t="shared" si="31"/>
        <v>23.2</v>
      </c>
      <c r="BO100" s="573">
        <f t="shared" si="32"/>
        <v>21.036403035654246</v>
      </c>
      <c r="BP100" s="574">
        <f t="shared" si="22"/>
        <v>-9.3258489842489389</v>
      </c>
      <c r="BQ100" s="575">
        <f t="shared" si="23"/>
        <v>30</v>
      </c>
      <c r="BR100" s="546" t="str">
        <f t="shared" si="33"/>
        <v>V0</v>
      </c>
      <c r="BS100" s="575">
        <f t="shared" si="24"/>
        <v>75.624537877286286</v>
      </c>
      <c r="BT100" s="575">
        <f t="shared" si="25"/>
        <v>71.066452718566183</v>
      </c>
      <c r="BU100" s="575">
        <f t="shared" si="26"/>
        <v>146.69099059585247</v>
      </c>
      <c r="BV100" s="573">
        <f t="shared" si="27"/>
        <v>3.107270010383977</v>
      </c>
      <c r="BW100" s="575">
        <f t="shared" si="28"/>
        <v>15</v>
      </c>
      <c r="BX100" s="546" t="str">
        <f t="shared" si="34"/>
        <v>V0</v>
      </c>
    </row>
    <row r="101" spans="1:76" s="457" customFormat="1" x14ac:dyDescent="0.2">
      <c r="A101" s="324" t="s">
        <v>775</v>
      </c>
      <c r="B101" s="360">
        <v>35109</v>
      </c>
      <c r="C101" s="361">
        <v>0.27083333333333298</v>
      </c>
      <c r="D101" s="360">
        <f t="shared" si="29"/>
        <v>35110</v>
      </c>
      <c r="E101" s="361">
        <v>0.27083333333333298</v>
      </c>
      <c r="F101" s="455" t="s">
        <v>2179</v>
      </c>
      <c r="G101" s="74" t="s">
        <v>442</v>
      </c>
      <c r="H101" s="53" t="s">
        <v>508</v>
      </c>
      <c r="I101" s="38"/>
      <c r="J101" s="52"/>
      <c r="K101" s="545">
        <f>IF(ISNUMBER(Data!K101),Data!K101,"")</f>
        <v>11.6</v>
      </c>
      <c r="L101" s="546" t="str">
        <f>IF(ISNUMBER(K101),PickLists!$S$2,PickLists!$S$9)</f>
        <v>V0</v>
      </c>
      <c r="M101" s="547">
        <f>IF(ISNUMBER(Data!M101),Data!M101,"")</f>
        <v>464.4</v>
      </c>
      <c r="N101" s="548">
        <f t="shared" si="30"/>
        <v>10.681199999999999</v>
      </c>
      <c r="O101" s="549" t="str">
        <f>IF(ISTEXT($A101),PickLists!$S$2,PickLists!$S$9)</f>
        <v>V0</v>
      </c>
      <c r="P101" s="550">
        <f>IF(ISNUMBER(Data!P101),Data!P101,"")</f>
        <v>4.22</v>
      </c>
      <c r="Q101" s="551" t="str">
        <f>IF(ISTEXT($A101),PickLists!$S$2,PickLists!$S$9)</f>
        <v>V0</v>
      </c>
      <c r="R101" s="547">
        <f>IF(ISNUMBER(Data!R101),Data!R101,"")</f>
        <v>36</v>
      </c>
      <c r="S101" s="551" t="str">
        <f>IF(ISTEXT($A101),PickLists!$S$2,PickLists!$S$9)</f>
        <v>V0</v>
      </c>
      <c r="T101" s="552">
        <f>IF(ISNUMBER(Data!T101),Data!T101,"")</f>
        <v>6.4000000000000001E-2</v>
      </c>
      <c r="U101" s="551" t="str">
        <f>IF(ISNUMBER($T101),IF($T101&gt;$T$56,PickLists!$S$2,PickLists!$S$3),PickLists!$S$9)</f>
        <v>V0</v>
      </c>
      <c r="V101" s="553">
        <f>IF(ISNUMBER(Data!V101),Data!V101,"")</f>
        <v>0.86811947584872184</v>
      </c>
      <c r="W101" s="551" t="str">
        <f>IF(ISNUMBER($V101),IF($V101&gt;$V$56,PickLists!$S$2,PickLists!$S$3),PickLists!$S$9)</f>
        <v>V0</v>
      </c>
      <c r="X101" s="552">
        <f>IF(ISNUMBER(Data!X101),Data!X101,"")</f>
        <v>0.55508350856738353</v>
      </c>
      <c r="Y101" s="551" t="str">
        <f>IF(ISNUMBER($X101),IF($X101&gt;$X$56,PickLists!$S$2,PickLists!$S$3),PickLists!$S$9)</f>
        <v>V0</v>
      </c>
      <c r="Z101" s="553">
        <f>IF(ISNUMBER(Data!Z101),Data!Z101,"")</f>
        <v>2.5000000000000001E-2</v>
      </c>
      <c r="AA101" s="551" t="str">
        <f>IF(ISNUMBER($Z101),IF($Z101&gt;$Z$56,PickLists!$S$2,PickLists!$S$3),PickLists!$S$9)</f>
        <v>V0</v>
      </c>
      <c r="AB101" s="552">
        <f>IF(ISNUMBER(Data!AB101),Data!AB101,"")</f>
        <v>0.46432765674372189</v>
      </c>
      <c r="AC101" s="551" t="str">
        <f>IF(ISNUMBER($AB101),IF($AB101&gt;$AB$56,PickLists!$S$2,PickLists!$S$3),PickLists!$S$9)</f>
        <v>V0</v>
      </c>
      <c r="AD101" s="553">
        <f>IF(ISNUMBER(Data!AD101),Data!AD101,"")</f>
        <v>1.2E-2</v>
      </c>
      <c r="AE101" s="551" t="str">
        <f>IF(ISNUMBER($AD101),IF($AD101&gt;$AD$56,PickLists!$S$2,PickLists!$S$3),PickLists!$S$9)</f>
        <v>V0</v>
      </c>
      <c r="AF101" s="552">
        <f>IF(ISNUMBER(Data!AF101),Data!AF101,"")</f>
        <v>1.2E-2</v>
      </c>
      <c r="AG101" s="551" t="str">
        <f>IF(ISNUMBER($AF101),IF($AF101&gt;$AF$56,PickLists!$S$2,PickLists!$S$3),PickLists!$S$9)</f>
        <v>V0</v>
      </c>
      <c r="AH101" s="553">
        <f>IF(ISNUMBER(Data!AH101),Data!AH101,"")</f>
        <v>7.4999999999999997E-2</v>
      </c>
      <c r="AI101" s="551" t="str">
        <f>IF(ISNUMBER($AH101),IF($AH101&gt;$AH$56,PickLists!$S$2,PickLists!$S$3),PickLists!$S$9)</f>
        <v>V0</v>
      </c>
      <c r="AJ101" s="554" t="str">
        <f>IF(ISTEXT(Data!AJ101),Data!AJ101,"")</f>
        <v/>
      </c>
      <c r="AK101" s="555"/>
      <c r="AL101" s="555"/>
      <c r="AM101" s="555"/>
      <c r="AN101" s="555"/>
      <c r="AO101" s="556"/>
      <c r="AP101" s="557">
        <f t="shared" si="0"/>
        <v>6.0255958607435739E-2</v>
      </c>
      <c r="AQ101" s="558">
        <f t="shared" si="1"/>
        <v>0.64360594507774249</v>
      </c>
      <c r="AR101" s="559">
        <f t="shared" si="2"/>
        <v>0.68359679999999989</v>
      </c>
      <c r="AS101" s="560">
        <f t="shared" si="3"/>
        <v>9.2725577454353658</v>
      </c>
      <c r="AT101" s="561">
        <f t="shared" si="4"/>
        <v>5.9289579717099361</v>
      </c>
      <c r="AU101" s="562">
        <f t="shared" si="5"/>
        <v>0.26702999999999999</v>
      </c>
      <c r="AV101" s="563">
        <f t="shared" si="6"/>
        <v>4.9595765672110419</v>
      </c>
      <c r="AW101" s="564">
        <f t="shared" si="7"/>
        <v>0.12817439999999999</v>
      </c>
      <c r="AX101" s="565">
        <f t="shared" si="8"/>
        <v>0.12817439999999999</v>
      </c>
      <c r="AY101" s="566">
        <f t="shared" si="9"/>
        <v>0.80108999999999986</v>
      </c>
      <c r="AZ101" s="567">
        <v>362.61</v>
      </c>
      <c r="BA101" s="568">
        <v>5.5229999999999997</v>
      </c>
      <c r="BB101" s="569">
        <f t="shared" si="10"/>
        <v>60.255958607435737</v>
      </c>
      <c r="BC101" s="570">
        <f t="shared" si="11"/>
        <v>9.1658984897776394E-2</v>
      </c>
      <c r="BD101" s="571">
        <f t="shared" si="12"/>
        <v>1.6595869074375585E-4</v>
      </c>
      <c r="BE101" s="572">
        <f t="shared" si="13"/>
        <v>1.8052578133814736</v>
      </c>
      <c r="BF101" s="560">
        <f t="shared" si="14"/>
        <v>61.977545216586122</v>
      </c>
      <c r="BG101" s="561">
        <f t="shared" si="15"/>
        <v>34.622392550593077</v>
      </c>
      <c r="BH101" s="562">
        <f t="shared" si="16"/>
        <v>1.0874387771968441</v>
      </c>
      <c r="BI101" s="563">
        <f t="shared" si="17"/>
        <v>33.149686352803734</v>
      </c>
      <c r="BJ101" s="564">
        <f t="shared" si="18"/>
        <v>0.30692107013146452</v>
      </c>
      <c r="BK101" s="565">
        <f t="shared" si="19"/>
        <v>0.98745114174038273</v>
      </c>
      <c r="BL101" s="566">
        <f t="shared" si="20"/>
        <v>3.7427017316233342</v>
      </c>
      <c r="BM101" s="546" t="str">
        <f t="shared" si="21"/>
        <v>V0</v>
      </c>
      <c r="BN101" s="573">
        <f t="shared" si="31"/>
        <v>36</v>
      </c>
      <c r="BO101" s="573">
        <f t="shared" si="32"/>
        <v>31.196804523732091</v>
      </c>
      <c r="BP101" s="574">
        <f t="shared" si="22"/>
        <v>-13.342209656299747</v>
      </c>
      <c r="BQ101" s="575">
        <f t="shared" si="23"/>
        <v>20</v>
      </c>
      <c r="BR101" s="546" t="str">
        <f t="shared" si="33"/>
        <v>V0</v>
      </c>
      <c r="BS101" s="575">
        <f t="shared" si="24"/>
        <v>99.530157680931481</v>
      </c>
      <c r="BT101" s="575">
        <f t="shared" si="25"/>
        <v>98.497020524149193</v>
      </c>
      <c r="BU101" s="575">
        <f t="shared" si="26"/>
        <v>198.02717820508067</v>
      </c>
      <c r="BV101" s="573">
        <f t="shared" si="27"/>
        <v>0.52171483033119426</v>
      </c>
      <c r="BW101" s="575">
        <f t="shared" si="28"/>
        <v>15</v>
      </c>
      <c r="BX101" s="546" t="str">
        <f t="shared" si="34"/>
        <v>V0</v>
      </c>
    </row>
    <row r="102" spans="1:76" s="457" customFormat="1" x14ac:dyDescent="0.2">
      <c r="A102" s="324" t="s">
        <v>776</v>
      </c>
      <c r="B102" s="360">
        <v>35110</v>
      </c>
      <c r="C102" s="361">
        <v>0.27083333333333298</v>
      </c>
      <c r="D102" s="360">
        <f t="shared" si="29"/>
        <v>35111</v>
      </c>
      <c r="E102" s="361">
        <v>0.27083333333333298</v>
      </c>
      <c r="F102" s="455" t="s">
        <v>2179</v>
      </c>
      <c r="G102" s="74" t="s">
        <v>442</v>
      </c>
      <c r="H102" s="53" t="s">
        <v>508</v>
      </c>
      <c r="I102" s="38"/>
      <c r="J102" s="52"/>
      <c r="K102" s="545">
        <f>IF(ISNUMBER(Data!K102),Data!K102,"")</f>
        <v>1.2</v>
      </c>
      <c r="L102" s="546" t="str">
        <f>IF(ISNUMBER(K102),PickLists!$S$2,PickLists!$S$9)</f>
        <v>V0</v>
      </c>
      <c r="M102" s="547">
        <f>IF(ISNUMBER(Data!M102),Data!M102,"")</f>
        <v>12.5</v>
      </c>
      <c r="N102" s="548">
        <f t="shared" si="30"/>
        <v>0.28749999999999998</v>
      </c>
      <c r="O102" s="549" t="str">
        <f>IF(ISTEXT($A102),PickLists!$S$2,PickLists!$S$9)</f>
        <v>V0</v>
      </c>
      <c r="P102" s="550">
        <f>IF(ISNUMBER(Data!P102),Data!P102,"")</f>
        <v>4.09</v>
      </c>
      <c r="Q102" s="551" t="str">
        <f>IF(ISTEXT($A102),PickLists!$S$2,PickLists!$S$9)</f>
        <v>V0</v>
      </c>
      <c r="R102" s="547">
        <f>IF(ISNUMBER(Data!R102),Data!R102,"")</f>
        <v>57.7</v>
      </c>
      <c r="S102" s="551" t="str">
        <f>IF(ISTEXT($A102),PickLists!$S$2,PickLists!$S$9)</f>
        <v>V0</v>
      </c>
      <c r="T102" s="552">
        <f>IF(ISNUMBER(Data!T102),Data!T102,"")</f>
        <v>0.32400000000000001</v>
      </c>
      <c r="U102" s="551" t="str">
        <f>IF(ISNUMBER($T102),IF($T102&gt;$T$56,PickLists!$S$2,PickLists!$S$3),PickLists!$S$9)</f>
        <v>V0</v>
      </c>
      <c r="V102" s="553">
        <f>IF(ISNUMBER(Data!V102),Data!V102,"")</f>
        <v>1.2062862349810499</v>
      </c>
      <c r="W102" s="551" t="str">
        <f>IF(ISNUMBER($V102),IF($V102&gt;$V$56,PickLists!$S$2,PickLists!$S$3),PickLists!$S$9)</f>
        <v>V0</v>
      </c>
      <c r="X102" s="552">
        <f>IF(ISNUMBER(Data!X102),Data!X102,"")</f>
        <v>1.8244656992359103</v>
      </c>
      <c r="Y102" s="551" t="str">
        <f>IF(ISNUMBER($X102),IF($X102&gt;$X$56,PickLists!$S$2,PickLists!$S$3),PickLists!$S$9)</f>
        <v>V0</v>
      </c>
      <c r="Z102" s="553">
        <f>IF(ISNUMBER(Data!Z102),Data!Z102,"")</f>
        <v>0.27500000000000002</v>
      </c>
      <c r="AA102" s="551" t="str">
        <f>IF(ISNUMBER($Z102),IF($Z102&gt;$Z$56,PickLists!$S$2,PickLists!$S$3),PickLists!$S$9)</f>
        <v>V0</v>
      </c>
      <c r="AB102" s="552">
        <f>IF(ISNUMBER(Data!AB102),Data!AB102,"")</f>
        <v>1.4015241144187591</v>
      </c>
      <c r="AC102" s="551" t="str">
        <f>IF(ISNUMBER($AB102),IF($AB102&gt;$AB$56,PickLists!$S$2,PickLists!$S$3),PickLists!$S$9)</f>
        <v>V0</v>
      </c>
      <c r="AD102" s="553">
        <f>IF(ISNUMBER(Data!AD102),Data!AD102,"")</f>
        <v>0.15</v>
      </c>
      <c r="AE102" s="551" t="str">
        <f>IF(ISNUMBER($AD102),IF($AD102&gt;$AD$56,PickLists!$S$2,PickLists!$S$3),PickLists!$S$9)</f>
        <v>V0</v>
      </c>
      <c r="AF102" s="552">
        <f>IF(ISNUMBER(Data!AF102),Data!AF102,"")</f>
        <v>5.0999999999999997E-2</v>
      </c>
      <c r="AG102" s="551" t="str">
        <f>IF(ISNUMBER($AF102),IF($AF102&gt;$AF$56,PickLists!$S$2,PickLists!$S$3),PickLists!$S$9)</f>
        <v>V0</v>
      </c>
      <c r="AH102" s="553">
        <f>IF(ISNUMBER(Data!AH102),Data!AH102,"")</f>
        <v>0.29099999999999998</v>
      </c>
      <c r="AI102" s="551" t="str">
        <f>IF(ISNUMBER($AH102),IF($AH102&gt;$AH$56,PickLists!$S$2,PickLists!$S$3),PickLists!$S$9)</f>
        <v>V0</v>
      </c>
      <c r="AJ102" s="554" t="str">
        <f>IF(ISTEXT(Data!AJ102),Data!AJ102,"")</f>
        <v/>
      </c>
      <c r="AK102" s="555"/>
      <c r="AL102" s="555"/>
      <c r="AM102" s="555"/>
      <c r="AN102" s="555"/>
      <c r="AO102" s="556"/>
      <c r="AP102" s="557">
        <f t="shared" si="0"/>
        <v>8.1283051616409918E-2</v>
      </c>
      <c r="AQ102" s="558">
        <f t="shared" si="1"/>
        <v>2.3368877339717851E-2</v>
      </c>
      <c r="AR102" s="559">
        <f t="shared" si="2"/>
        <v>9.3149999999999997E-2</v>
      </c>
      <c r="AS102" s="560">
        <f t="shared" si="3"/>
        <v>0.34680729255705184</v>
      </c>
      <c r="AT102" s="561">
        <f t="shared" si="4"/>
        <v>0.52453388853032412</v>
      </c>
      <c r="AU102" s="562">
        <f t="shared" si="5"/>
        <v>7.9062499999999994E-2</v>
      </c>
      <c r="AV102" s="563">
        <f t="shared" si="6"/>
        <v>0.40293818289539324</v>
      </c>
      <c r="AW102" s="564">
        <f t="shared" si="7"/>
        <v>4.3124999999999997E-2</v>
      </c>
      <c r="AX102" s="565">
        <f t="shared" si="8"/>
        <v>1.4662499999999998E-2</v>
      </c>
      <c r="AY102" s="566">
        <f t="shared" si="9"/>
        <v>8.3662499999999987E-2</v>
      </c>
      <c r="AZ102" s="567">
        <v>362.61</v>
      </c>
      <c r="BA102" s="568">
        <v>5.5229999999999997</v>
      </c>
      <c r="BB102" s="569">
        <f t="shared" si="10"/>
        <v>81.283051616409921</v>
      </c>
      <c r="BC102" s="570">
        <f t="shared" si="11"/>
        <v>6.7947744211967795E-2</v>
      </c>
      <c r="BD102" s="571">
        <f t="shared" si="12"/>
        <v>1.2302687708123794E-4</v>
      </c>
      <c r="BE102" s="572">
        <f t="shared" si="13"/>
        <v>9.1391176802437109</v>
      </c>
      <c r="BF102" s="560">
        <f t="shared" si="14"/>
        <v>86.120242377457686</v>
      </c>
      <c r="BG102" s="561">
        <f t="shared" si="15"/>
        <v>113.79795410796261</v>
      </c>
      <c r="BH102" s="562">
        <f t="shared" si="16"/>
        <v>11.961826549165282</v>
      </c>
      <c r="BI102" s="563">
        <f t="shared" si="17"/>
        <v>100.05883589767681</v>
      </c>
      <c r="BJ102" s="564">
        <f t="shared" si="18"/>
        <v>3.8365133766433064</v>
      </c>
      <c r="BK102" s="565">
        <f t="shared" si="19"/>
        <v>4.1966673523966262</v>
      </c>
      <c r="BL102" s="566">
        <f t="shared" si="20"/>
        <v>14.521682718698536</v>
      </c>
      <c r="BM102" s="546" t="str">
        <f t="shared" si="21"/>
        <v>V0</v>
      </c>
      <c r="BN102" s="573">
        <f t="shared" si="31"/>
        <v>57.7</v>
      </c>
      <c r="BO102" s="573">
        <f t="shared" si="32"/>
        <v>53.699491094137592</v>
      </c>
      <c r="BP102" s="574">
        <f t="shared" si="22"/>
        <v>-6.9332909980284407</v>
      </c>
      <c r="BQ102" s="575">
        <f t="shared" si="23"/>
        <v>20</v>
      </c>
      <c r="BR102" s="546" t="str">
        <f t="shared" si="33"/>
        <v>V0</v>
      </c>
      <c r="BS102" s="575">
        <f t="shared" si="24"/>
        <v>215.85857751099047</v>
      </c>
      <c r="BT102" s="575">
        <f t="shared" si="25"/>
        <v>209.12538493675305</v>
      </c>
      <c r="BU102" s="575">
        <f t="shared" si="26"/>
        <v>424.98396244774352</v>
      </c>
      <c r="BV102" s="573">
        <f t="shared" si="27"/>
        <v>1.5843403914483811</v>
      </c>
      <c r="BW102" s="575">
        <f t="shared" si="28"/>
        <v>15</v>
      </c>
      <c r="BX102" s="546" t="str">
        <f t="shared" si="34"/>
        <v>V0</v>
      </c>
    </row>
    <row r="103" spans="1:76" s="457" customFormat="1" x14ac:dyDescent="0.2">
      <c r="A103" s="324" t="s">
        <v>777</v>
      </c>
      <c r="B103" s="360">
        <v>35111</v>
      </c>
      <c r="C103" s="361">
        <v>0.27083333333333298</v>
      </c>
      <c r="D103" s="360">
        <f t="shared" si="29"/>
        <v>35112</v>
      </c>
      <c r="E103" s="361">
        <v>0.27083333333333298</v>
      </c>
      <c r="F103" s="455" t="s">
        <v>2179</v>
      </c>
      <c r="G103" s="74" t="s">
        <v>444</v>
      </c>
      <c r="H103" s="53" t="s">
        <v>508</v>
      </c>
      <c r="I103" s="38"/>
      <c r="J103" s="52"/>
      <c r="K103" s="545">
        <f>IF(ISNUMBER(Data!K103),Data!K103,"")</f>
        <v>3</v>
      </c>
      <c r="L103" s="546" t="str">
        <f>IF(ISNUMBER(K103),PickLists!$S$2,PickLists!$S$9)</f>
        <v>V0</v>
      </c>
      <c r="M103" s="547">
        <f>IF(ISNUMBER(Data!M103),Data!M103,"")</f>
        <v>85.2</v>
      </c>
      <c r="N103" s="548">
        <f t="shared" si="30"/>
        <v>1.9596</v>
      </c>
      <c r="O103" s="549" t="str">
        <f>IF(ISTEXT($A103),PickLists!$S$2,PickLists!$S$9)</f>
        <v>V0</v>
      </c>
      <c r="P103" s="550">
        <f>IF(ISNUMBER(Data!P103),Data!P103,"")</f>
        <v>4.6500000000000004</v>
      </c>
      <c r="Q103" s="551" t="str">
        <f>IF(ISTEXT($A103),PickLists!$S$2,PickLists!$S$9)</f>
        <v>V0</v>
      </c>
      <c r="R103" s="547">
        <f>IF(ISNUMBER(Data!R103),Data!R103,"")</f>
        <v>18.2</v>
      </c>
      <c r="S103" s="551" t="str">
        <f>IF(ISTEXT($A103),PickLists!$S$2,PickLists!$S$9)</f>
        <v>V0</v>
      </c>
      <c r="T103" s="552">
        <f>IF(ISNUMBER(Data!T103),Data!T103,"")</f>
        <v>0.127</v>
      </c>
      <c r="U103" s="551" t="str">
        <f>IF(ISNUMBER($T103),IF($T103&gt;$T$56,PickLists!$S$2,PickLists!$S$3),PickLists!$S$9)</f>
        <v>V0</v>
      </c>
      <c r="V103" s="553">
        <f>IF(ISNUMBER(Data!V103),Data!V103,"")</f>
        <v>0.52882323522296593</v>
      </c>
      <c r="W103" s="551" t="str">
        <f>IF(ISNUMBER($V103),IF($V103&gt;$V$56,PickLists!$S$2,PickLists!$S$3),PickLists!$S$9)</f>
        <v>V0</v>
      </c>
      <c r="X103" s="552">
        <f>IF(ISNUMBER(Data!X103),Data!X103,"")</f>
        <v>0.58746059836355691</v>
      </c>
      <c r="Y103" s="551" t="str">
        <f>IF(ISNUMBER($X103),IF($X103&gt;$X$56,PickLists!$S$2,PickLists!$S$3),PickLists!$S$9)</f>
        <v>V0</v>
      </c>
      <c r="Z103" s="553">
        <f>IF(ISNUMBER(Data!Z103),Data!Z103,"")</f>
        <v>0.125</v>
      </c>
      <c r="AA103" s="551" t="str">
        <f>IF(ISNUMBER($Z103),IF($Z103&gt;$Z$56,PickLists!$S$2,PickLists!$S$3),PickLists!$S$9)</f>
        <v>V0</v>
      </c>
      <c r="AB103" s="552">
        <f>IF(ISNUMBER(Data!AB103),Data!AB103,"")</f>
        <v>0.50082163645434896</v>
      </c>
      <c r="AC103" s="551" t="str">
        <f>IF(ISNUMBER($AB103),IF($AB103&gt;$AB$56,PickLists!$S$2,PickLists!$S$3),PickLists!$S$9)</f>
        <v>V0</v>
      </c>
      <c r="AD103" s="553">
        <f>IF(ISNUMBER(Data!AD103),Data!AD103,"")</f>
        <v>0.08</v>
      </c>
      <c r="AE103" s="551" t="str">
        <f>IF(ISNUMBER($AD103),IF($AD103&gt;$AD$56,PickLists!$S$2,PickLists!$S$3),PickLists!$S$9)</f>
        <v>V0</v>
      </c>
      <c r="AF103" s="552">
        <f>IF(ISNUMBER(Data!AF103),Data!AF103,"")</f>
        <v>4.2000000000000003E-2</v>
      </c>
      <c r="AG103" s="551" t="str">
        <f>IF(ISNUMBER($AF103),IF($AF103&gt;$AF$56,PickLists!$S$2,PickLists!$S$3),PickLists!$S$9)</f>
        <v>V0</v>
      </c>
      <c r="AH103" s="553">
        <f>IF(ISNUMBER(Data!AH103),Data!AH103,"")</f>
        <v>0.23200000000000001</v>
      </c>
      <c r="AI103" s="551" t="str">
        <f>IF(ISNUMBER($AH103),IF($AH103&gt;$AH$56,PickLists!$S$2,PickLists!$S$3),PickLists!$S$9)</f>
        <v>V0</v>
      </c>
      <c r="AJ103" s="554" t="str">
        <f>IF(ISTEXT(Data!AJ103),Data!AJ103,"")</f>
        <v/>
      </c>
      <c r="AK103" s="555"/>
      <c r="AL103" s="555"/>
      <c r="AM103" s="555"/>
      <c r="AN103" s="555"/>
      <c r="AO103" s="556"/>
      <c r="AP103" s="557">
        <f t="shared" si="0"/>
        <v>2.2387211385683357E-2</v>
      </c>
      <c r="AQ103" s="558">
        <f t="shared" si="1"/>
        <v>4.3869979431385105E-2</v>
      </c>
      <c r="AR103" s="559">
        <f t="shared" si="2"/>
        <v>0.24886920000000001</v>
      </c>
      <c r="AS103" s="560">
        <f t="shared" si="3"/>
        <v>1.0362820117429241</v>
      </c>
      <c r="AT103" s="561">
        <f t="shared" si="4"/>
        <v>1.151187788553226</v>
      </c>
      <c r="AU103" s="562">
        <f t="shared" si="5"/>
        <v>0.24495</v>
      </c>
      <c r="AV103" s="563">
        <f t="shared" si="6"/>
        <v>0.98141007879594222</v>
      </c>
      <c r="AW103" s="564">
        <f t="shared" si="7"/>
        <v>0.15676799999999999</v>
      </c>
      <c r="AX103" s="565">
        <f t="shared" si="8"/>
        <v>8.2303200000000007E-2</v>
      </c>
      <c r="AY103" s="566">
        <f t="shared" si="9"/>
        <v>0.45462720000000001</v>
      </c>
      <c r="AZ103" s="567">
        <v>362.61</v>
      </c>
      <c r="BA103" s="568">
        <v>5.5229999999999997</v>
      </c>
      <c r="BB103" s="569">
        <f t="shared" si="10"/>
        <v>22.387211385683358</v>
      </c>
      <c r="BC103" s="570">
        <f t="shared" si="11"/>
        <v>0.24670334794497703</v>
      </c>
      <c r="BD103" s="571">
        <f t="shared" si="12"/>
        <v>4.4668359215096316E-4</v>
      </c>
      <c r="BE103" s="572">
        <f t="shared" si="13"/>
        <v>3.5823084734288617</v>
      </c>
      <c r="BF103" s="560">
        <f t="shared" si="14"/>
        <v>37.75421112464953</v>
      </c>
      <c r="BG103" s="561">
        <f t="shared" si="15"/>
        <v>36.641858622395567</v>
      </c>
      <c r="BH103" s="562">
        <f t="shared" si="16"/>
        <v>5.437193885984219</v>
      </c>
      <c r="BI103" s="563">
        <f t="shared" si="17"/>
        <v>35.755096484211393</v>
      </c>
      <c r="BJ103" s="564">
        <f t="shared" si="18"/>
        <v>2.046140467543097</v>
      </c>
      <c r="BK103" s="565">
        <f t="shared" si="19"/>
        <v>3.4560789960913398</v>
      </c>
      <c r="BL103" s="566">
        <f t="shared" si="20"/>
        <v>11.577424023154848</v>
      </c>
      <c r="BM103" s="546" t="str">
        <f t="shared" si="21"/>
        <v>V0</v>
      </c>
      <c r="BN103" s="573">
        <f t="shared" si="31"/>
        <v>18.2</v>
      </c>
      <c r="BO103" s="573">
        <f t="shared" si="32"/>
        <v>17.662680255624291</v>
      </c>
      <c r="BP103" s="574">
        <f t="shared" si="22"/>
        <v>-2.9523062877786144</v>
      </c>
      <c r="BQ103" s="575">
        <f t="shared" si="23"/>
        <v>30</v>
      </c>
      <c r="BR103" s="546" t="str">
        <f t="shared" si="33"/>
        <v>V0</v>
      </c>
      <c r="BS103" s="575">
        <f t="shared" si="24"/>
        <v>80.659145242668245</v>
      </c>
      <c r="BT103" s="575">
        <f t="shared" si="25"/>
        <v>78.225528252011088</v>
      </c>
      <c r="BU103" s="575">
        <f t="shared" si="26"/>
        <v>158.88467349467933</v>
      </c>
      <c r="BV103" s="573">
        <f t="shared" si="27"/>
        <v>1.5316876934254158</v>
      </c>
      <c r="BW103" s="575">
        <f t="shared" si="28"/>
        <v>15</v>
      </c>
      <c r="BX103" s="546" t="str">
        <f t="shared" si="34"/>
        <v>V0</v>
      </c>
    </row>
    <row r="104" spans="1:76" s="457" customFormat="1" x14ac:dyDescent="0.2">
      <c r="A104" s="324" t="s">
        <v>778</v>
      </c>
      <c r="B104" s="360">
        <v>35112</v>
      </c>
      <c r="C104" s="361">
        <v>0.27083333333333298</v>
      </c>
      <c r="D104" s="360">
        <f t="shared" si="29"/>
        <v>35113</v>
      </c>
      <c r="E104" s="361">
        <v>0.27083333333333298</v>
      </c>
      <c r="F104" s="455" t="s">
        <v>2179</v>
      </c>
      <c r="G104" s="74" t="s">
        <v>442</v>
      </c>
      <c r="H104" s="53"/>
      <c r="I104" s="38"/>
      <c r="J104" s="52"/>
      <c r="K104" s="545">
        <f>IF(ISNUMBER(Data!K104),Data!K104,"")</f>
        <v>2</v>
      </c>
      <c r="L104" s="546" t="str">
        <f>IF(ISNUMBER(K104),PickLists!$S$2,PickLists!$S$9)</f>
        <v>V0</v>
      </c>
      <c r="M104" s="547">
        <f>IF(ISNUMBER(Data!M104),Data!M104,"")</f>
        <v>63</v>
      </c>
      <c r="N104" s="548">
        <f t="shared" si="30"/>
        <v>1.4490000000000001</v>
      </c>
      <c r="O104" s="549" t="str">
        <f>IF(ISTEXT($A104),PickLists!$S$2,PickLists!$S$9)</f>
        <v>V0</v>
      </c>
      <c r="P104" s="550">
        <f>IF(ISNUMBER(Data!P104),Data!P104,"")</f>
        <v>4.6100000000000003</v>
      </c>
      <c r="Q104" s="551" t="str">
        <f>IF(ISTEXT($A104),PickLists!$S$2,PickLists!$S$9)</f>
        <v>V0</v>
      </c>
      <c r="R104" s="547">
        <f>IF(ISNUMBER(Data!R104),Data!R104,"")</f>
        <v>21.7</v>
      </c>
      <c r="S104" s="551" t="str">
        <f>IF(ISTEXT($A104),PickLists!$S$2,PickLists!$S$9)</f>
        <v>V0</v>
      </c>
      <c r="T104" s="552">
        <f>IF(ISNUMBER(Data!T104),Data!T104,"")</f>
        <v>0.33</v>
      </c>
      <c r="U104" s="551" t="str">
        <f>IF(ISNUMBER($T104),IF($T104&gt;$T$56,PickLists!$S$2,PickLists!$S$3),PickLists!$S$9)</f>
        <v>V0</v>
      </c>
      <c r="V104" s="553">
        <f>IF(ISNUMBER(Data!V104),Data!V104,"")</f>
        <v>0.54079573905330214</v>
      </c>
      <c r="W104" s="551" t="str">
        <f>IF(ISNUMBER($V104),IF($V104&gt;$V$56,PickLists!$S$2,PickLists!$S$3),PickLists!$S$9)</f>
        <v>V0</v>
      </c>
      <c r="X104" s="552">
        <f>IF(ISNUMBER(Data!X104),Data!X104,"")</f>
        <v>0.71596760425558503</v>
      </c>
      <c r="Y104" s="551" t="str">
        <f>IF(ISNUMBER($X104),IF($X104&gt;$X$56,PickLists!$S$2,PickLists!$S$3),PickLists!$S$9)</f>
        <v>V0</v>
      </c>
      <c r="Z104" s="553">
        <f>IF(ISNUMBER(Data!Z104),Data!Z104,"")</f>
        <v>0.23599999999999999</v>
      </c>
      <c r="AA104" s="551" t="str">
        <f>IF(ISNUMBER($Z104),IF($Z104&gt;$Z$56,PickLists!$S$2,PickLists!$S$3),PickLists!$S$9)</f>
        <v>V0</v>
      </c>
      <c r="AB104" s="552">
        <f>IF(ISNUMBER(Data!AB104),Data!AB104,"")</f>
        <v>0.5342097455513054</v>
      </c>
      <c r="AC104" s="551" t="str">
        <f>IF(ISNUMBER($AB104),IF($AB104&gt;$AB$56,PickLists!$S$2,PickLists!$S$3),PickLists!$S$9)</f>
        <v>V0</v>
      </c>
      <c r="AD104" s="553">
        <f>IF(ISNUMBER(Data!AD104),Data!AD104,"")</f>
        <v>9.5000000000000001E-2</v>
      </c>
      <c r="AE104" s="551" t="str">
        <f>IF(ISNUMBER($AD104),IF($AD104&gt;$AD$56,PickLists!$S$2,PickLists!$S$3),PickLists!$S$9)</f>
        <v>V0</v>
      </c>
      <c r="AF104" s="552">
        <f>IF(ISNUMBER(Data!AF104),Data!AF104,"")</f>
        <v>6.8000000000000005E-2</v>
      </c>
      <c r="AG104" s="551" t="str">
        <f>IF(ISNUMBER($AF104),IF($AF104&gt;$AF$56,PickLists!$S$2,PickLists!$S$3),PickLists!$S$9)</f>
        <v>V0</v>
      </c>
      <c r="AH104" s="553">
        <f>IF(ISNUMBER(Data!AH104),Data!AH104,"")</f>
        <v>0.29599999999999999</v>
      </c>
      <c r="AI104" s="551" t="str">
        <f>IF(ISNUMBER($AH104),IF($AH104&gt;$AH$56,PickLists!$S$2,PickLists!$S$3),PickLists!$S$9)</f>
        <v>V0</v>
      </c>
      <c r="AJ104" s="554" t="str">
        <f>IF(ISTEXT(Data!AJ104),Data!AJ104,"")</f>
        <v>particles</v>
      </c>
      <c r="AK104" s="555"/>
      <c r="AL104" s="555"/>
      <c r="AM104" s="555"/>
      <c r="AN104" s="555"/>
      <c r="AO104" s="556"/>
      <c r="AP104" s="557">
        <f t="shared" si="0"/>
        <v>2.4547089156850253E-2</v>
      </c>
      <c r="AQ104" s="558">
        <f t="shared" si="1"/>
        <v>3.5568732188276019E-2</v>
      </c>
      <c r="AR104" s="559">
        <f t="shared" si="2"/>
        <v>0.47817000000000004</v>
      </c>
      <c r="AS104" s="560">
        <f t="shared" si="3"/>
        <v>0.78361302588823478</v>
      </c>
      <c r="AT104" s="561">
        <f t="shared" si="4"/>
        <v>1.0374370585663428</v>
      </c>
      <c r="AU104" s="562">
        <f t="shared" si="5"/>
        <v>0.34196399999999999</v>
      </c>
      <c r="AV104" s="563">
        <f t="shared" si="6"/>
        <v>0.77406992130384156</v>
      </c>
      <c r="AW104" s="564">
        <f t="shared" si="7"/>
        <v>0.137655</v>
      </c>
      <c r="AX104" s="565">
        <f t="shared" si="8"/>
        <v>9.8532000000000008E-2</v>
      </c>
      <c r="AY104" s="566">
        <f t="shared" si="9"/>
        <v>0.42890400000000001</v>
      </c>
      <c r="AZ104" s="567">
        <v>362.61</v>
      </c>
      <c r="BA104" s="568">
        <v>5.5229999999999997</v>
      </c>
      <c r="BB104" s="569">
        <f t="shared" si="10"/>
        <v>24.547089156850252</v>
      </c>
      <c r="BC104" s="570">
        <f t="shared" si="11"/>
        <v>0.22499612743121153</v>
      </c>
      <c r="BD104" s="571">
        <f t="shared" si="12"/>
        <v>4.0738027780411293E-4</v>
      </c>
      <c r="BE104" s="572">
        <f t="shared" si="13"/>
        <v>9.3083606002482249</v>
      </c>
      <c r="BF104" s="560">
        <f t="shared" si="14"/>
        <v>38.608962593938905</v>
      </c>
      <c r="BG104" s="561">
        <f t="shared" si="15"/>
        <v>44.657265196044598</v>
      </c>
      <c r="BH104" s="562">
        <f t="shared" si="16"/>
        <v>10.265422056738206</v>
      </c>
      <c r="BI104" s="563">
        <f t="shared" si="17"/>
        <v>38.138769583158812</v>
      </c>
      <c r="BJ104" s="564">
        <f t="shared" si="18"/>
        <v>2.4297918052074272</v>
      </c>
      <c r="BK104" s="565">
        <f t="shared" si="19"/>
        <v>5.5955564698621689</v>
      </c>
      <c r="BL104" s="566">
        <f t="shared" si="20"/>
        <v>14.771196167473425</v>
      </c>
      <c r="BM104" s="546" t="str">
        <f t="shared" si="21"/>
        <v>V0</v>
      </c>
      <c r="BN104" s="573">
        <f t="shared" si="31"/>
        <v>21.7</v>
      </c>
      <c r="BO104" s="573">
        <f t="shared" si="32"/>
        <v>20.304793806303984</v>
      </c>
      <c r="BP104" s="574">
        <f t="shared" si="22"/>
        <v>-6.4295216299355555</v>
      </c>
      <c r="BQ104" s="575">
        <f t="shared" si="23"/>
        <v>30</v>
      </c>
      <c r="BR104" s="546" t="str">
        <f t="shared" si="33"/>
        <v>V0</v>
      </c>
      <c r="BS104" s="575">
        <f t="shared" si="24"/>
        <v>95.747825239290293</v>
      </c>
      <c r="BT104" s="575">
        <f t="shared" si="25"/>
        <v>92.799991897940743</v>
      </c>
      <c r="BU104" s="575">
        <f t="shared" si="26"/>
        <v>188.54781713723105</v>
      </c>
      <c r="BV104" s="573">
        <f t="shared" si="27"/>
        <v>1.5634407155209993</v>
      </c>
      <c r="BW104" s="575">
        <f t="shared" si="28"/>
        <v>15</v>
      </c>
      <c r="BX104" s="546" t="str">
        <f t="shared" si="34"/>
        <v>V0</v>
      </c>
    </row>
    <row r="105" spans="1:76" s="457" customFormat="1" x14ac:dyDescent="0.2">
      <c r="A105" s="324" t="s">
        <v>779</v>
      </c>
      <c r="B105" s="360">
        <v>35113</v>
      </c>
      <c r="C105" s="361">
        <v>0.27083333333333298</v>
      </c>
      <c r="D105" s="360">
        <f t="shared" si="29"/>
        <v>35114</v>
      </c>
      <c r="E105" s="361">
        <v>0.27083333333333298</v>
      </c>
      <c r="F105" s="455" t="s">
        <v>2179</v>
      </c>
      <c r="G105" s="74" t="s">
        <v>442</v>
      </c>
      <c r="H105" s="53" t="s">
        <v>508</v>
      </c>
      <c r="I105" s="38"/>
      <c r="J105" s="52"/>
      <c r="K105" s="545">
        <f>IF(ISNUMBER(Data!K105),Data!K105,"")</f>
        <v>1.5</v>
      </c>
      <c r="L105" s="546" t="str">
        <f>IF(ISNUMBER(K105),PickLists!$S$2,PickLists!$S$9)</f>
        <v>V0</v>
      </c>
      <c r="M105" s="547">
        <f>IF(ISNUMBER(Data!M105),Data!M105,"")</f>
        <v>49.4</v>
      </c>
      <c r="N105" s="548">
        <f t="shared" si="30"/>
        <v>1.1361999999999999</v>
      </c>
      <c r="O105" s="549" t="str">
        <f>IF(ISTEXT($A105),PickLists!$S$2,PickLists!$S$9)</f>
        <v>V0</v>
      </c>
      <c r="P105" s="550">
        <f>IF(ISNUMBER(Data!P105),Data!P105,"")</f>
        <v>4.95</v>
      </c>
      <c r="Q105" s="551" t="str">
        <f>IF(ISTEXT($A105),PickLists!$S$2,PickLists!$S$9)</f>
        <v>V0</v>
      </c>
      <c r="R105" s="547">
        <f>IF(ISNUMBER(Data!R105),Data!R105,"")</f>
        <v>10.199999999999999</v>
      </c>
      <c r="S105" s="551" t="str">
        <f>IF(ISTEXT($A105),PickLists!$S$2,PickLists!$S$9)</f>
        <v>V0</v>
      </c>
      <c r="T105" s="552">
        <f>IF(ISNUMBER(Data!T105),Data!T105,"")</f>
        <v>0.122</v>
      </c>
      <c r="U105" s="551" t="str">
        <f>IF(ISNUMBER($T105),IF($T105&gt;$T$56,PickLists!$S$2,PickLists!$S$3),PickLists!$S$9)</f>
        <v>V0</v>
      </c>
      <c r="V105" s="553">
        <f>IF(ISNUMBER(Data!V105),Data!V105,"")</f>
        <v>0.3047341069268607</v>
      </c>
      <c r="W105" s="551" t="str">
        <f>IF(ISNUMBER($V105),IF($V105&gt;$V$56,PickLists!$S$2,PickLists!$S$3),PickLists!$S$9)</f>
        <v>V0</v>
      </c>
      <c r="X105" s="552">
        <f>IF(ISNUMBER(Data!X105),Data!X105,"")</f>
        <v>0.27503837105202888</v>
      </c>
      <c r="Y105" s="551" t="str">
        <f>IF(ISNUMBER($X105),IF($X105&gt;$X$56,PickLists!$S$2,PickLists!$S$3),PickLists!$S$9)</f>
        <v>V0</v>
      </c>
      <c r="Z105" s="553">
        <f>IF(ISNUMBER(Data!Z105),Data!Z105,"")</f>
        <v>0.192</v>
      </c>
      <c r="AA105" s="551" t="str">
        <f>IF(ISNUMBER($Z105),IF($Z105&gt;$Z$56,PickLists!$S$2,PickLists!$S$3),PickLists!$S$9)</f>
        <v>V0</v>
      </c>
      <c r="AB105" s="552">
        <f>IF(ISNUMBER(Data!AB105),Data!AB105,"")</f>
        <v>0.24303437551970727</v>
      </c>
      <c r="AC105" s="551" t="str">
        <f>IF(ISNUMBER($AB105),IF($AB105&gt;$AB$56,PickLists!$S$2,PickLists!$S$3),PickLists!$S$9)</f>
        <v>V0</v>
      </c>
      <c r="AD105" s="553">
        <f>IF(ISNUMBER(Data!AD105),Data!AD105,"")</f>
        <v>5.1999999999999998E-2</v>
      </c>
      <c r="AE105" s="551" t="str">
        <f>IF(ISNUMBER($AD105),IF($AD105&gt;$AD$56,PickLists!$S$2,PickLists!$S$3),PickLists!$S$9)</f>
        <v>V0</v>
      </c>
      <c r="AF105" s="552">
        <f>IF(ISNUMBER(Data!AF105),Data!AF105,"")</f>
        <v>3.9E-2</v>
      </c>
      <c r="AG105" s="551" t="str">
        <f>IF(ISNUMBER($AF105),IF($AF105&gt;$AF$56,PickLists!$S$2,PickLists!$S$3),PickLists!$S$9)</f>
        <v>V0</v>
      </c>
      <c r="AH105" s="553">
        <f>IF(ISNUMBER(Data!AH105),Data!AH105,"")</f>
        <v>0.13400000000000001</v>
      </c>
      <c r="AI105" s="551" t="str">
        <f>IF(ISNUMBER($AH105),IF($AH105&gt;$AH$56,PickLists!$S$2,PickLists!$S$3),PickLists!$S$9)</f>
        <v>V0</v>
      </c>
      <c r="AJ105" s="554" t="str">
        <f>IF(ISTEXT(Data!AJ105),Data!AJ105,"")</f>
        <v/>
      </c>
      <c r="AK105" s="555"/>
      <c r="AL105" s="555"/>
      <c r="AM105" s="555"/>
      <c r="AN105" s="555"/>
      <c r="AO105" s="556"/>
      <c r="AP105" s="557">
        <f t="shared" si="0"/>
        <v>1.1220184543019627E-2</v>
      </c>
      <c r="AQ105" s="558">
        <f t="shared" si="1"/>
        <v>1.2748373677778899E-2</v>
      </c>
      <c r="AR105" s="559">
        <f t="shared" si="2"/>
        <v>0.13861639999999997</v>
      </c>
      <c r="AS105" s="560">
        <f t="shared" si="3"/>
        <v>0.34623889229029908</v>
      </c>
      <c r="AT105" s="561">
        <f t="shared" si="4"/>
        <v>0.31249859718931516</v>
      </c>
      <c r="AU105" s="562">
        <f t="shared" si="5"/>
        <v>0.21815039999999999</v>
      </c>
      <c r="AV105" s="563">
        <f t="shared" si="6"/>
        <v>0.2761356574654914</v>
      </c>
      <c r="AW105" s="564">
        <f t="shared" si="7"/>
        <v>5.9082399999999993E-2</v>
      </c>
      <c r="AX105" s="565">
        <f t="shared" si="8"/>
        <v>4.4311799999999998E-2</v>
      </c>
      <c r="AY105" s="566">
        <f t="shared" si="9"/>
        <v>0.15225079999999999</v>
      </c>
      <c r="AZ105" s="567">
        <v>362.61</v>
      </c>
      <c r="BA105" s="568">
        <v>5.5229999999999997</v>
      </c>
      <c r="BB105" s="569">
        <f t="shared" si="10"/>
        <v>11.220184543019627</v>
      </c>
      <c r="BC105" s="570">
        <f t="shared" si="11"/>
        <v>0.49223789313126781</v>
      </c>
      <c r="BD105" s="571">
        <f t="shared" si="12"/>
        <v>8.9125093813374539E-4</v>
      </c>
      <c r="BE105" s="572">
        <f t="shared" si="13"/>
        <v>3.4412727067584341</v>
      </c>
      <c r="BF105" s="560">
        <f t="shared" si="14"/>
        <v>21.755844001346521</v>
      </c>
      <c r="BG105" s="561">
        <f t="shared" si="15"/>
        <v>17.155051991394288</v>
      </c>
      <c r="BH105" s="562">
        <f t="shared" si="16"/>
        <v>8.3515298088717618</v>
      </c>
      <c r="BI105" s="563">
        <f t="shared" si="17"/>
        <v>17.350922790012657</v>
      </c>
      <c r="BJ105" s="564">
        <f t="shared" si="18"/>
        <v>1.3299913039030129</v>
      </c>
      <c r="BK105" s="565">
        <f t="shared" si="19"/>
        <v>3.2092162106562436</v>
      </c>
      <c r="BL105" s="566">
        <f t="shared" si="20"/>
        <v>6.6869604271670244</v>
      </c>
      <c r="BM105" s="546" t="str">
        <f t="shared" si="21"/>
        <v>V0</v>
      </c>
      <c r="BN105" s="573">
        <f t="shared" si="31"/>
        <v>10.199999999999999</v>
      </c>
      <c r="BO105" s="573">
        <f t="shared" si="32"/>
        <v>9.4933414770036499</v>
      </c>
      <c r="BP105" s="574">
        <f t="shared" si="22"/>
        <v>-6.9280247352583268</v>
      </c>
      <c r="BQ105" s="575">
        <f t="shared" si="23"/>
        <v>30</v>
      </c>
      <c r="BR105" s="546" t="str">
        <f t="shared" si="33"/>
        <v>V0</v>
      </c>
      <c r="BS105" s="575">
        <f t="shared" si="24"/>
        <v>48.148805083630329</v>
      </c>
      <c r="BT105" s="575">
        <f t="shared" si="25"/>
        <v>42.845297843568645</v>
      </c>
      <c r="BU105" s="575">
        <f t="shared" si="26"/>
        <v>90.994102927198981</v>
      </c>
      <c r="BV105" s="573">
        <f t="shared" si="27"/>
        <v>5.8284076324207783</v>
      </c>
      <c r="BW105" s="575">
        <f t="shared" si="28"/>
        <v>30</v>
      </c>
      <c r="BX105" s="546" t="str">
        <f t="shared" si="34"/>
        <v>V0</v>
      </c>
    </row>
    <row r="106" spans="1:76" s="457" customFormat="1" x14ac:dyDescent="0.2">
      <c r="A106" s="324"/>
      <c r="B106" s="360">
        <v>35114</v>
      </c>
      <c r="C106" s="361">
        <v>0.27083333333333298</v>
      </c>
      <c r="D106" s="360">
        <f t="shared" si="29"/>
        <v>35115</v>
      </c>
      <c r="E106" s="361">
        <v>0.27083333333333298</v>
      </c>
      <c r="F106" s="455" t="s">
        <v>2179</v>
      </c>
      <c r="G106" s="74" t="s">
        <v>440</v>
      </c>
      <c r="H106" s="53"/>
      <c r="I106" s="38"/>
      <c r="J106" s="52"/>
      <c r="K106" s="545" t="str">
        <f>IF(ISNUMBER(Data!K106),Data!K106,"")</f>
        <v/>
      </c>
      <c r="L106" s="546" t="str">
        <f>IF(ISNUMBER(K106),PickLists!$S$2,PickLists!$S$9)</f>
        <v>M1</v>
      </c>
      <c r="M106" s="547" t="str">
        <f>IF(ISNUMBER(Data!M106),Data!M106,"")</f>
        <v/>
      </c>
      <c r="N106" s="548" t="str">
        <f t="shared" si="30"/>
        <v/>
      </c>
      <c r="O106" s="549" t="str">
        <f>IF(ISTEXT($A106),PickLists!$S$2,PickLists!$S$9)</f>
        <v>M1</v>
      </c>
      <c r="P106" s="550" t="str">
        <f>IF(ISNUMBER(Data!P106),Data!P106,"")</f>
        <v/>
      </c>
      <c r="Q106" s="551" t="str">
        <f>IF(ISTEXT($A106),PickLists!$S$2,PickLists!$S$9)</f>
        <v>M1</v>
      </c>
      <c r="R106" s="547" t="str">
        <f>IF(ISNUMBER(Data!R106),Data!R106,"")</f>
        <v/>
      </c>
      <c r="S106" s="551" t="str">
        <f>IF(ISTEXT($A106),PickLists!$S$2,PickLists!$S$9)</f>
        <v>M1</v>
      </c>
      <c r="T106" s="552" t="str">
        <f>IF(ISNUMBER(Data!T106),Data!T106,"")</f>
        <v/>
      </c>
      <c r="U106" s="551" t="str">
        <f>IF(ISNUMBER($T106),IF($T106&gt;$T$56,PickLists!$S$2,PickLists!$S$3),PickLists!$S$9)</f>
        <v>M1</v>
      </c>
      <c r="V106" s="553" t="str">
        <f>IF(ISNUMBER(Data!V106),Data!V106,"")</f>
        <v/>
      </c>
      <c r="W106" s="551" t="str">
        <f>IF(ISNUMBER($V106),IF($V106&gt;$V$56,PickLists!$S$2,PickLists!$S$3),PickLists!$S$9)</f>
        <v>M1</v>
      </c>
      <c r="X106" s="552" t="str">
        <f>IF(ISNUMBER(Data!X106),Data!X106,"")</f>
        <v/>
      </c>
      <c r="Y106" s="551" t="str">
        <f>IF(ISNUMBER($X106),IF($X106&gt;$X$56,PickLists!$S$2,PickLists!$S$3),PickLists!$S$9)</f>
        <v>M1</v>
      </c>
      <c r="Z106" s="553" t="str">
        <f>IF(ISNUMBER(Data!Z106),Data!Z106,"")</f>
        <v/>
      </c>
      <c r="AA106" s="551" t="str">
        <f>IF(ISNUMBER($Z106),IF($Z106&gt;$Z$56,PickLists!$S$2,PickLists!$S$3),PickLists!$S$9)</f>
        <v>M1</v>
      </c>
      <c r="AB106" s="552" t="str">
        <f>IF(ISNUMBER(Data!AB106),Data!AB106,"")</f>
        <v/>
      </c>
      <c r="AC106" s="551" t="str">
        <f>IF(ISNUMBER($AB106),IF($AB106&gt;$AB$56,PickLists!$S$2,PickLists!$S$3),PickLists!$S$9)</f>
        <v>M1</v>
      </c>
      <c r="AD106" s="553" t="str">
        <f>IF(ISNUMBER(Data!AD106),Data!AD106,"")</f>
        <v/>
      </c>
      <c r="AE106" s="551" t="str">
        <f>IF(ISNUMBER($AD106),IF($AD106&gt;$AD$56,PickLists!$S$2,PickLists!$S$3),PickLists!$S$9)</f>
        <v>M1</v>
      </c>
      <c r="AF106" s="552" t="str">
        <f>IF(ISNUMBER(Data!AF106),Data!AF106,"")</f>
        <v/>
      </c>
      <c r="AG106" s="551" t="str">
        <f>IF(ISNUMBER($AF106),IF($AF106&gt;$AF$56,PickLists!$S$2,PickLists!$S$3),PickLists!$S$9)</f>
        <v>M1</v>
      </c>
      <c r="AH106" s="553" t="str">
        <f>IF(ISNUMBER(Data!AH106),Data!AH106,"")</f>
        <v/>
      </c>
      <c r="AI106" s="551" t="str">
        <f>IF(ISNUMBER($AH106),IF($AH106&gt;$AH$56,PickLists!$S$2,PickLists!$S$3),PickLists!$S$9)</f>
        <v>M1</v>
      </c>
      <c r="AJ106" s="554" t="str">
        <f>IF(ISTEXT(Data!AJ106),Data!AJ106,"")</f>
        <v/>
      </c>
      <c r="AK106" s="555"/>
      <c r="AL106" s="555"/>
      <c r="AM106" s="555"/>
      <c r="AN106" s="555"/>
      <c r="AO106" s="556"/>
      <c r="AP106" s="557" t="str">
        <f t="shared" si="0"/>
        <v/>
      </c>
      <c r="AQ106" s="558" t="str">
        <f t="shared" si="1"/>
        <v/>
      </c>
      <c r="AR106" s="559" t="str">
        <f t="shared" si="2"/>
        <v/>
      </c>
      <c r="AS106" s="560" t="str">
        <f t="shared" si="3"/>
        <v/>
      </c>
      <c r="AT106" s="561" t="str">
        <f t="shared" si="4"/>
        <v/>
      </c>
      <c r="AU106" s="562" t="str">
        <f t="shared" si="5"/>
        <v/>
      </c>
      <c r="AV106" s="563" t="str">
        <f t="shared" si="6"/>
        <v/>
      </c>
      <c r="AW106" s="564" t="str">
        <f t="shared" si="7"/>
        <v/>
      </c>
      <c r="AX106" s="565" t="str">
        <f t="shared" si="8"/>
        <v/>
      </c>
      <c r="AY106" s="566" t="str">
        <f t="shared" si="9"/>
        <v/>
      </c>
      <c r="AZ106" s="567">
        <v>362.61</v>
      </c>
      <c r="BA106" s="568">
        <v>5.5229999999999997</v>
      </c>
      <c r="BB106" s="569" t="str">
        <f t="shared" si="10"/>
        <v/>
      </c>
      <c r="BC106" s="570" t="str">
        <f t="shared" si="11"/>
        <v/>
      </c>
      <c r="BD106" s="571" t="str">
        <f t="shared" si="12"/>
        <v/>
      </c>
      <c r="BE106" s="572" t="str">
        <f t="shared" si="13"/>
        <v/>
      </c>
      <c r="BF106" s="560" t="str">
        <f t="shared" si="14"/>
        <v/>
      </c>
      <c r="BG106" s="561" t="str">
        <f t="shared" si="15"/>
        <v/>
      </c>
      <c r="BH106" s="562" t="str">
        <f t="shared" si="16"/>
        <v/>
      </c>
      <c r="BI106" s="563" t="str">
        <f t="shared" si="17"/>
        <v/>
      </c>
      <c r="BJ106" s="564" t="str">
        <f t="shared" si="18"/>
        <v/>
      </c>
      <c r="BK106" s="565" t="str">
        <f t="shared" si="19"/>
        <v/>
      </c>
      <c r="BL106" s="566" t="str">
        <f t="shared" si="20"/>
        <v/>
      </c>
      <c r="BM106" s="546" t="str">
        <f t="shared" si="21"/>
        <v>M1</v>
      </c>
      <c r="BN106" s="573" t="str">
        <f t="shared" si="31"/>
        <v/>
      </c>
      <c r="BO106" s="573" t="str">
        <f t="shared" si="32"/>
        <v/>
      </c>
      <c r="BP106" s="574" t="str">
        <f t="shared" si="22"/>
        <v/>
      </c>
      <c r="BQ106" s="575" t="str">
        <f t="shared" si="23"/>
        <v/>
      </c>
      <c r="BR106" s="546" t="str">
        <f t="shared" si="33"/>
        <v>M1</v>
      </c>
      <c r="BS106" s="575" t="str">
        <f t="shared" si="24"/>
        <v/>
      </c>
      <c r="BT106" s="575" t="str">
        <f t="shared" si="25"/>
        <v/>
      </c>
      <c r="BU106" s="575" t="str">
        <f t="shared" si="26"/>
        <v/>
      </c>
      <c r="BV106" s="573" t="str">
        <f t="shared" si="27"/>
        <v/>
      </c>
      <c r="BW106" s="575" t="str">
        <f t="shared" si="28"/>
        <v/>
      </c>
      <c r="BX106" s="546" t="str">
        <f t="shared" si="34"/>
        <v>M1</v>
      </c>
    </row>
    <row r="107" spans="1:76" s="457" customFormat="1" x14ac:dyDescent="0.2">
      <c r="A107" s="324"/>
      <c r="B107" s="360">
        <v>35115</v>
      </c>
      <c r="C107" s="361">
        <v>0.27083333333333298</v>
      </c>
      <c r="D107" s="360">
        <f t="shared" si="29"/>
        <v>35116</v>
      </c>
      <c r="E107" s="361">
        <v>0.27083333333333298</v>
      </c>
      <c r="F107" s="455" t="s">
        <v>2179</v>
      </c>
      <c r="G107" s="74" t="s">
        <v>442</v>
      </c>
      <c r="H107" s="53"/>
      <c r="I107" s="38" t="s">
        <v>433</v>
      </c>
      <c r="J107" s="52"/>
      <c r="K107" s="545">
        <f>IF(ISNUMBER(Data!K107),Data!K107,"")</f>
        <v>0.2</v>
      </c>
      <c r="L107" s="546" t="str">
        <f>IF(ISNUMBER(K107),PickLists!$S$2,PickLists!$S$9)</f>
        <v>V0</v>
      </c>
      <c r="M107" s="547" t="str">
        <f>IF(ISNUMBER(Data!M107),Data!M107,"")</f>
        <v/>
      </c>
      <c r="N107" s="548" t="str">
        <f t="shared" si="30"/>
        <v/>
      </c>
      <c r="O107" s="549" t="str">
        <f>IF(ISTEXT($A107),PickLists!$S$2,PickLists!$S$9)</f>
        <v>M1</v>
      </c>
      <c r="P107" s="550" t="str">
        <f>IF(ISNUMBER(Data!P107),Data!P107,"")</f>
        <v/>
      </c>
      <c r="Q107" s="551" t="str">
        <f>IF(ISTEXT($A107),PickLists!$S$2,PickLists!$S$9)</f>
        <v>M1</v>
      </c>
      <c r="R107" s="547" t="str">
        <f>IF(ISNUMBER(Data!R107),Data!R107,"")</f>
        <v/>
      </c>
      <c r="S107" s="551" t="str">
        <f>IF(ISTEXT($A107),PickLists!$S$2,PickLists!$S$9)</f>
        <v>M1</v>
      </c>
      <c r="T107" s="552" t="str">
        <f>IF(ISNUMBER(Data!T107),Data!T107,"")</f>
        <v/>
      </c>
      <c r="U107" s="551" t="str">
        <f>IF(ISNUMBER($T107),IF($T107&gt;$T$56,PickLists!$S$2,PickLists!$S$3),PickLists!$S$9)</f>
        <v>M1</v>
      </c>
      <c r="V107" s="553" t="str">
        <f>IF(ISNUMBER(Data!V107),Data!V107,"")</f>
        <v/>
      </c>
      <c r="W107" s="551" t="str">
        <f>IF(ISNUMBER($V107),IF($V107&gt;$V$56,PickLists!$S$2,PickLists!$S$3),PickLists!$S$9)</f>
        <v>M1</v>
      </c>
      <c r="X107" s="552" t="str">
        <f>IF(ISNUMBER(Data!X107),Data!X107,"")</f>
        <v/>
      </c>
      <c r="Y107" s="551" t="str">
        <f>IF(ISNUMBER($X107),IF($X107&gt;$X$56,PickLists!$S$2,PickLists!$S$3),PickLists!$S$9)</f>
        <v>M1</v>
      </c>
      <c r="Z107" s="553" t="str">
        <f>IF(ISNUMBER(Data!Z107),Data!Z107,"")</f>
        <v/>
      </c>
      <c r="AA107" s="551" t="str">
        <f>IF(ISNUMBER($Z107),IF($Z107&gt;$Z$56,PickLists!$S$2,PickLists!$S$3),PickLists!$S$9)</f>
        <v>M1</v>
      </c>
      <c r="AB107" s="552" t="str">
        <f>IF(ISNUMBER(Data!AB107),Data!AB107,"")</f>
        <v/>
      </c>
      <c r="AC107" s="551" t="str">
        <f>IF(ISNUMBER($AB107),IF($AB107&gt;$AB$56,PickLists!$S$2,PickLists!$S$3),PickLists!$S$9)</f>
        <v>M1</v>
      </c>
      <c r="AD107" s="553" t="str">
        <f>IF(ISNUMBER(Data!AD107),Data!AD107,"")</f>
        <v/>
      </c>
      <c r="AE107" s="551" t="str">
        <f>IF(ISNUMBER($AD107),IF($AD107&gt;$AD$56,PickLists!$S$2,PickLists!$S$3),PickLists!$S$9)</f>
        <v>M1</v>
      </c>
      <c r="AF107" s="552" t="str">
        <f>IF(ISNUMBER(Data!AF107),Data!AF107,"")</f>
        <v/>
      </c>
      <c r="AG107" s="551" t="str">
        <f>IF(ISNUMBER($AF107),IF($AF107&gt;$AF$56,PickLists!$S$2,PickLists!$S$3),PickLists!$S$9)</f>
        <v>M1</v>
      </c>
      <c r="AH107" s="553" t="str">
        <f>IF(ISNUMBER(Data!AH107),Data!AH107,"")</f>
        <v/>
      </c>
      <c r="AI107" s="551" t="str">
        <f>IF(ISNUMBER($AH107),IF($AH107&gt;$AH$56,PickLists!$S$2,PickLists!$S$3),PickLists!$S$9)</f>
        <v>M1</v>
      </c>
      <c r="AJ107" s="554" t="str">
        <f>IF(ISTEXT(Data!AJ107),Data!AJ107,"")</f>
        <v/>
      </c>
      <c r="AK107" s="555"/>
      <c r="AL107" s="555"/>
      <c r="AM107" s="555"/>
      <c r="AN107" s="555"/>
      <c r="AO107" s="556"/>
      <c r="AP107" s="557" t="str">
        <f t="shared" si="0"/>
        <v/>
      </c>
      <c r="AQ107" s="558" t="str">
        <f t="shared" si="1"/>
        <v/>
      </c>
      <c r="AR107" s="559" t="str">
        <f t="shared" si="2"/>
        <v/>
      </c>
      <c r="AS107" s="560" t="str">
        <f t="shared" si="3"/>
        <v/>
      </c>
      <c r="AT107" s="561" t="str">
        <f t="shared" si="4"/>
        <v/>
      </c>
      <c r="AU107" s="562" t="str">
        <f t="shared" si="5"/>
        <v/>
      </c>
      <c r="AV107" s="563" t="str">
        <f t="shared" si="6"/>
        <v/>
      </c>
      <c r="AW107" s="564" t="str">
        <f t="shared" si="7"/>
        <v/>
      </c>
      <c r="AX107" s="565" t="str">
        <f t="shared" si="8"/>
        <v/>
      </c>
      <c r="AY107" s="566" t="str">
        <f t="shared" si="9"/>
        <v/>
      </c>
      <c r="AZ107" s="567">
        <v>362.61</v>
      </c>
      <c r="BA107" s="568">
        <v>5.5229999999999997</v>
      </c>
      <c r="BB107" s="569" t="str">
        <f t="shared" si="10"/>
        <v/>
      </c>
      <c r="BC107" s="570" t="str">
        <f t="shared" si="11"/>
        <v/>
      </c>
      <c r="BD107" s="571" t="str">
        <f t="shared" si="12"/>
        <v/>
      </c>
      <c r="BE107" s="572" t="str">
        <f t="shared" si="13"/>
        <v/>
      </c>
      <c r="BF107" s="560" t="str">
        <f t="shared" si="14"/>
        <v/>
      </c>
      <c r="BG107" s="561" t="str">
        <f t="shared" si="15"/>
        <v/>
      </c>
      <c r="BH107" s="562" t="str">
        <f t="shared" si="16"/>
        <v/>
      </c>
      <c r="BI107" s="563" t="str">
        <f t="shared" si="17"/>
        <v/>
      </c>
      <c r="BJ107" s="564" t="str">
        <f t="shared" si="18"/>
        <v/>
      </c>
      <c r="BK107" s="565" t="str">
        <f t="shared" si="19"/>
        <v/>
      </c>
      <c r="BL107" s="566" t="str">
        <f t="shared" si="20"/>
        <v/>
      </c>
      <c r="BM107" s="546" t="str">
        <f t="shared" si="21"/>
        <v>M1</v>
      </c>
      <c r="BN107" s="573" t="str">
        <f t="shared" si="31"/>
        <v/>
      </c>
      <c r="BO107" s="573" t="str">
        <f t="shared" si="32"/>
        <v/>
      </c>
      <c r="BP107" s="574" t="str">
        <f t="shared" si="22"/>
        <v/>
      </c>
      <c r="BQ107" s="575" t="str">
        <f t="shared" si="23"/>
        <v/>
      </c>
      <c r="BR107" s="546" t="str">
        <f t="shared" si="33"/>
        <v>M1</v>
      </c>
      <c r="BS107" s="575" t="str">
        <f t="shared" si="24"/>
        <v/>
      </c>
      <c r="BT107" s="575" t="str">
        <f t="shared" si="25"/>
        <v/>
      </c>
      <c r="BU107" s="575" t="str">
        <f t="shared" si="26"/>
        <v/>
      </c>
      <c r="BV107" s="573" t="str">
        <f t="shared" si="27"/>
        <v/>
      </c>
      <c r="BW107" s="575" t="str">
        <f t="shared" si="28"/>
        <v/>
      </c>
      <c r="BX107" s="546" t="str">
        <f t="shared" si="34"/>
        <v>M1</v>
      </c>
    </row>
    <row r="108" spans="1:76" s="457" customFormat="1" x14ac:dyDescent="0.2">
      <c r="A108" s="324"/>
      <c r="B108" s="360">
        <v>35116</v>
      </c>
      <c r="C108" s="361">
        <v>0.27083333333333298</v>
      </c>
      <c r="D108" s="360">
        <f t="shared" si="29"/>
        <v>35117</v>
      </c>
      <c r="E108" s="361">
        <v>0.27083333333333298</v>
      </c>
      <c r="F108" s="455" t="s">
        <v>2179</v>
      </c>
      <c r="G108" s="74" t="s">
        <v>442</v>
      </c>
      <c r="H108" s="53"/>
      <c r="I108" s="38" t="s">
        <v>433</v>
      </c>
      <c r="J108" s="52"/>
      <c r="K108" s="545">
        <f>IF(ISNUMBER(Data!K108),Data!K108,"")</f>
        <v>0.6</v>
      </c>
      <c r="L108" s="546" t="str">
        <f>IF(ISNUMBER(K108),PickLists!$S$2,PickLists!$S$9)</f>
        <v>V0</v>
      </c>
      <c r="M108" s="547" t="str">
        <f>IF(ISNUMBER(Data!M108),Data!M108,"")</f>
        <v/>
      </c>
      <c r="N108" s="548" t="str">
        <f t="shared" si="30"/>
        <v/>
      </c>
      <c r="O108" s="549" t="str">
        <f>IF(ISTEXT($A108),PickLists!$S$2,PickLists!$S$9)</f>
        <v>M1</v>
      </c>
      <c r="P108" s="550" t="str">
        <f>IF(ISNUMBER(Data!P108),Data!P108,"")</f>
        <v/>
      </c>
      <c r="Q108" s="551" t="str">
        <f>IF(ISTEXT($A108),PickLists!$S$2,PickLists!$S$9)</f>
        <v>M1</v>
      </c>
      <c r="R108" s="547" t="str">
        <f>IF(ISNUMBER(Data!R108),Data!R108,"")</f>
        <v/>
      </c>
      <c r="S108" s="551" t="str">
        <f>IF(ISTEXT($A108),PickLists!$S$2,PickLists!$S$9)</f>
        <v>M1</v>
      </c>
      <c r="T108" s="552" t="str">
        <f>IF(ISNUMBER(Data!T108),Data!T108,"")</f>
        <v/>
      </c>
      <c r="U108" s="551" t="str">
        <f>IF(ISNUMBER($T108),IF($T108&gt;$T$56,PickLists!$S$2,PickLists!$S$3),PickLists!$S$9)</f>
        <v>M1</v>
      </c>
      <c r="V108" s="553" t="str">
        <f>IF(ISNUMBER(Data!V108),Data!V108,"")</f>
        <v/>
      </c>
      <c r="W108" s="551" t="str">
        <f>IF(ISNUMBER($V108),IF($V108&gt;$V$56,PickLists!$S$2,PickLists!$S$3),PickLists!$S$9)</f>
        <v>M1</v>
      </c>
      <c r="X108" s="552" t="str">
        <f>IF(ISNUMBER(Data!X108),Data!X108,"")</f>
        <v/>
      </c>
      <c r="Y108" s="551" t="str">
        <f>IF(ISNUMBER($X108),IF($X108&gt;$X$56,PickLists!$S$2,PickLists!$S$3),PickLists!$S$9)</f>
        <v>M1</v>
      </c>
      <c r="Z108" s="553" t="str">
        <f>IF(ISNUMBER(Data!Z108),Data!Z108,"")</f>
        <v/>
      </c>
      <c r="AA108" s="551" t="str">
        <f>IF(ISNUMBER($Z108),IF($Z108&gt;$Z$56,PickLists!$S$2,PickLists!$S$3),PickLists!$S$9)</f>
        <v>M1</v>
      </c>
      <c r="AB108" s="552" t="str">
        <f>IF(ISNUMBER(Data!AB108),Data!AB108,"")</f>
        <v/>
      </c>
      <c r="AC108" s="551" t="str">
        <f>IF(ISNUMBER($AB108),IF($AB108&gt;$AB$56,PickLists!$S$2,PickLists!$S$3),PickLists!$S$9)</f>
        <v>M1</v>
      </c>
      <c r="AD108" s="553" t="str">
        <f>IF(ISNUMBER(Data!AD108),Data!AD108,"")</f>
        <v/>
      </c>
      <c r="AE108" s="551" t="str">
        <f>IF(ISNUMBER($AD108),IF($AD108&gt;$AD$56,PickLists!$S$2,PickLists!$S$3),PickLists!$S$9)</f>
        <v>M1</v>
      </c>
      <c r="AF108" s="552" t="str">
        <f>IF(ISNUMBER(Data!AF108),Data!AF108,"")</f>
        <v/>
      </c>
      <c r="AG108" s="551" t="str">
        <f>IF(ISNUMBER($AF108),IF($AF108&gt;$AF$56,PickLists!$S$2,PickLists!$S$3),PickLists!$S$9)</f>
        <v>M1</v>
      </c>
      <c r="AH108" s="553" t="str">
        <f>IF(ISNUMBER(Data!AH108),Data!AH108,"")</f>
        <v/>
      </c>
      <c r="AI108" s="551" t="str">
        <f>IF(ISNUMBER($AH108),IF($AH108&gt;$AH$56,PickLists!$S$2,PickLists!$S$3),PickLists!$S$9)</f>
        <v>M1</v>
      </c>
      <c r="AJ108" s="554" t="str">
        <f>IF(ISTEXT(Data!AJ108),Data!AJ108,"")</f>
        <v/>
      </c>
      <c r="AK108" s="555"/>
      <c r="AL108" s="555"/>
      <c r="AM108" s="555"/>
      <c r="AN108" s="555"/>
      <c r="AO108" s="556"/>
      <c r="AP108" s="557" t="str">
        <f t="shared" si="0"/>
        <v/>
      </c>
      <c r="AQ108" s="558" t="str">
        <f t="shared" si="1"/>
        <v/>
      </c>
      <c r="AR108" s="559" t="str">
        <f t="shared" si="2"/>
        <v/>
      </c>
      <c r="AS108" s="560" t="str">
        <f t="shared" si="3"/>
        <v/>
      </c>
      <c r="AT108" s="561" t="str">
        <f t="shared" si="4"/>
        <v/>
      </c>
      <c r="AU108" s="562" t="str">
        <f t="shared" si="5"/>
        <v/>
      </c>
      <c r="AV108" s="563" t="str">
        <f t="shared" si="6"/>
        <v/>
      </c>
      <c r="AW108" s="564" t="str">
        <f t="shared" si="7"/>
        <v/>
      </c>
      <c r="AX108" s="565" t="str">
        <f t="shared" si="8"/>
        <v/>
      </c>
      <c r="AY108" s="566" t="str">
        <f t="shared" si="9"/>
        <v/>
      </c>
      <c r="AZ108" s="567">
        <v>362.61</v>
      </c>
      <c r="BA108" s="568">
        <v>5.5229999999999997</v>
      </c>
      <c r="BB108" s="569" t="str">
        <f t="shared" si="10"/>
        <v/>
      </c>
      <c r="BC108" s="570" t="str">
        <f t="shared" si="11"/>
        <v/>
      </c>
      <c r="BD108" s="571" t="str">
        <f t="shared" si="12"/>
        <v/>
      </c>
      <c r="BE108" s="572" t="str">
        <f t="shared" si="13"/>
        <v/>
      </c>
      <c r="BF108" s="560" t="str">
        <f t="shared" si="14"/>
        <v/>
      </c>
      <c r="BG108" s="561" t="str">
        <f t="shared" si="15"/>
        <v/>
      </c>
      <c r="BH108" s="562" t="str">
        <f t="shared" si="16"/>
        <v/>
      </c>
      <c r="BI108" s="563" t="str">
        <f t="shared" si="17"/>
        <v/>
      </c>
      <c r="BJ108" s="564" t="str">
        <f t="shared" si="18"/>
        <v/>
      </c>
      <c r="BK108" s="565" t="str">
        <f t="shared" si="19"/>
        <v/>
      </c>
      <c r="BL108" s="566" t="str">
        <f t="shared" si="20"/>
        <v/>
      </c>
      <c r="BM108" s="546" t="str">
        <f t="shared" si="21"/>
        <v>M1</v>
      </c>
      <c r="BN108" s="573" t="str">
        <f t="shared" si="31"/>
        <v/>
      </c>
      <c r="BO108" s="573" t="str">
        <f t="shared" si="32"/>
        <v/>
      </c>
      <c r="BP108" s="574" t="str">
        <f t="shared" si="22"/>
        <v/>
      </c>
      <c r="BQ108" s="575" t="str">
        <f t="shared" si="23"/>
        <v/>
      </c>
      <c r="BR108" s="546" t="str">
        <f t="shared" si="33"/>
        <v>M1</v>
      </c>
      <c r="BS108" s="575" t="str">
        <f t="shared" si="24"/>
        <v/>
      </c>
      <c r="BT108" s="575" t="str">
        <f t="shared" si="25"/>
        <v/>
      </c>
      <c r="BU108" s="575" t="str">
        <f t="shared" si="26"/>
        <v/>
      </c>
      <c r="BV108" s="573" t="str">
        <f t="shared" si="27"/>
        <v/>
      </c>
      <c r="BW108" s="575" t="str">
        <f t="shared" si="28"/>
        <v/>
      </c>
      <c r="BX108" s="546" t="str">
        <f t="shared" si="34"/>
        <v>M1</v>
      </c>
    </row>
    <row r="109" spans="1:76" s="457" customFormat="1" x14ac:dyDescent="0.2">
      <c r="A109" s="324" t="s">
        <v>780</v>
      </c>
      <c r="B109" s="360">
        <v>35117</v>
      </c>
      <c r="C109" s="361">
        <v>0.27083333333333298</v>
      </c>
      <c r="D109" s="360">
        <f t="shared" si="29"/>
        <v>35118</v>
      </c>
      <c r="E109" s="361">
        <v>0.27083333333333298</v>
      </c>
      <c r="F109" s="455" t="s">
        <v>2179</v>
      </c>
      <c r="G109" s="74" t="s">
        <v>442</v>
      </c>
      <c r="H109" s="53" t="s">
        <v>508</v>
      </c>
      <c r="I109" s="38"/>
      <c r="J109" s="52"/>
      <c r="K109" s="545">
        <f>IF(ISNUMBER(Data!K109),Data!K109,"")</f>
        <v>0.8</v>
      </c>
      <c r="L109" s="546" t="str">
        <f>IF(ISNUMBER(K109),PickLists!$S$2,PickLists!$S$9)</f>
        <v>V0</v>
      </c>
      <c r="M109" s="547">
        <f>IF(ISNUMBER(Data!M109),Data!M109,"")</f>
        <v>22</v>
      </c>
      <c r="N109" s="548">
        <f t="shared" si="30"/>
        <v>0.50600000000000001</v>
      </c>
      <c r="O109" s="549" t="str">
        <f>IF(ISTEXT($A109),PickLists!$S$2,PickLists!$S$9)</f>
        <v>V0</v>
      </c>
      <c r="P109" s="550">
        <f>IF(ISNUMBER(Data!P109),Data!P109,"")</f>
        <v>3.96</v>
      </c>
      <c r="Q109" s="551" t="str">
        <f>IF(ISTEXT($A109),PickLists!$S$2,PickLists!$S$9)</f>
        <v>V0</v>
      </c>
      <c r="R109" s="547">
        <f>IF(ISNUMBER(Data!R109),Data!R109,"")</f>
        <v>91.7</v>
      </c>
      <c r="S109" s="551" t="str">
        <f>IF(ISTEXT($A109),PickLists!$S$2,PickLists!$S$9)</f>
        <v>V0</v>
      </c>
      <c r="T109" s="552">
        <f>IF(ISNUMBER(Data!T109),Data!T109,"")</f>
        <v>0.878</v>
      </c>
      <c r="U109" s="551" t="str">
        <f>IF(ISNUMBER($T109),IF($T109&gt;$T$56,PickLists!$S$2,PickLists!$S$3),PickLists!$S$9)</f>
        <v>V0</v>
      </c>
      <c r="V109" s="553">
        <f>IF(ISNUMBER(Data!V109),Data!V109,"")</f>
        <v>2.0387140956374488</v>
      </c>
      <c r="W109" s="551" t="str">
        <f>IF(ISNUMBER($V109),IF($V109&gt;$V$56,PickLists!$S$2,PickLists!$S$3),PickLists!$S$9)</f>
        <v>V0</v>
      </c>
      <c r="X109" s="552">
        <f>IF(ISNUMBER(Data!X109),Data!X109,"")</f>
        <v>3.2784306801857133</v>
      </c>
      <c r="Y109" s="551" t="str">
        <f>IF(ISNUMBER($X109),IF($X109&gt;$X$56,PickLists!$S$2,PickLists!$S$3),PickLists!$S$9)</f>
        <v>V0</v>
      </c>
      <c r="Z109" s="553">
        <f>IF(ISNUMBER(Data!Z109),Data!Z109,"")</f>
        <v>1.0589999999999999</v>
      </c>
      <c r="AA109" s="551" t="str">
        <f>IF(ISNUMBER($Z109),IF($Z109&gt;$Z$56,PickLists!$S$2,PickLists!$S$3),PickLists!$S$9)</f>
        <v>V0</v>
      </c>
      <c r="AB109" s="552">
        <f>IF(ISNUMBER(Data!AB109),Data!AB109,"")</f>
        <v>2.4567436554132711</v>
      </c>
      <c r="AC109" s="551" t="str">
        <f>IF(ISNUMBER($AB109),IF($AB109&gt;$AB$56,PickLists!$S$2,PickLists!$S$3),PickLists!$S$9)</f>
        <v>V0</v>
      </c>
      <c r="AD109" s="553">
        <f>IF(ISNUMBER(Data!AD109),Data!AD109,"")</f>
        <v>0.63300000000000001</v>
      </c>
      <c r="AE109" s="551" t="str">
        <f>IF(ISNUMBER($AD109),IF($AD109&gt;$AD$56,PickLists!$S$2,PickLists!$S$3),PickLists!$S$9)</f>
        <v>V0</v>
      </c>
      <c r="AF109" s="552">
        <f>IF(ISNUMBER(Data!AF109),Data!AF109,"")</f>
        <v>0.19600000000000001</v>
      </c>
      <c r="AG109" s="551" t="str">
        <f>IF(ISNUMBER($AF109),IF($AF109&gt;$AF$56,PickLists!$S$2,PickLists!$S$3),PickLists!$S$9)</f>
        <v>V0</v>
      </c>
      <c r="AH109" s="553">
        <f>IF(ISNUMBER(Data!AH109),Data!AH109,"")</f>
        <v>0.77800000000000002</v>
      </c>
      <c r="AI109" s="551" t="str">
        <f>IF(ISNUMBER($AH109),IF($AH109&gt;$AH$56,PickLists!$S$2,PickLists!$S$3),PickLists!$S$9)</f>
        <v>V0</v>
      </c>
      <c r="AJ109" s="554" t="str">
        <f>IF(ISTEXT(Data!AJ109),Data!AJ109,"")</f>
        <v/>
      </c>
      <c r="AK109" s="555"/>
      <c r="AL109" s="555"/>
      <c r="AM109" s="555"/>
      <c r="AN109" s="555"/>
      <c r="AO109" s="556"/>
      <c r="AP109" s="557">
        <f t="shared" si="0"/>
        <v>0.10964781961431837</v>
      </c>
      <c r="AQ109" s="558">
        <f t="shared" si="1"/>
        <v>5.5481796724845094E-2</v>
      </c>
      <c r="AR109" s="559">
        <f t="shared" si="2"/>
        <v>0.444268</v>
      </c>
      <c r="AS109" s="560">
        <f t="shared" si="3"/>
        <v>1.0315893323925491</v>
      </c>
      <c r="AT109" s="561">
        <f t="shared" si="4"/>
        <v>1.6588859241739708</v>
      </c>
      <c r="AU109" s="562">
        <f t="shared" si="5"/>
        <v>0.53585399999999994</v>
      </c>
      <c r="AV109" s="563">
        <f t="shared" si="6"/>
        <v>1.2431122896391151</v>
      </c>
      <c r="AW109" s="564">
        <f t="shared" si="7"/>
        <v>0.32029800000000003</v>
      </c>
      <c r="AX109" s="565">
        <f t="shared" si="8"/>
        <v>9.9176E-2</v>
      </c>
      <c r="AY109" s="566">
        <f t="shared" si="9"/>
        <v>0.39366800000000002</v>
      </c>
      <c r="AZ109" s="567">
        <v>362.61</v>
      </c>
      <c r="BA109" s="568">
        <v>5.5229999999999997</v>
      </c>
      <c r="BB109" s="569">
        <f t="shared" si="10"/>
        <v>109.64781961431837</v>
      </c>
      <c r="BC109" s="570">
        <f t="shared" si="11"/>
        <v>5.0370358657626846E-2</v>
      </c>
      <c r="BD109" s="571">
        <f t="shared" si="12"/>
        <v>9.1201083935590923E-5</v>
      </c>
      <c r="BE109" s="572">
        <f t="shared" si="13"/>
        <v>24.765880627327089</v>
      </c>
      <c r="BF109" s="560">
        <f t="shared" si="14"/>
        <v>145.54966057238872</v>
      </c>
      <c r="BG109" s="561">
        <f t="shared" si="15"/>
        <v>204.48655419839162</v>
      </c>
      <c r="BH109" s="562">
        <f t="shared" si="16"/>
        <v>46.063906602058303</v>
      </c>
      <c r="BI109" s="563">
        <f t="shared" si="17"/>
        <v>175.39399267603849</v>
      </c>
      <c r="BJ109" s="564">
        <f t="shared" si="18"/>
        <v>16.190086449434752</v>
      </c>
      <c r="BK109" s="565">
        <f t="shared" si="19"/>
        <v>16.12836864842625</v>
      </c>
      <c r="BL109" s="566">
        <f t="shared" si="20"/>
        <v>38.824292629372721</v>
      </c>
      <c r="BM109" s="546" t="str">
        <f t="shared" si="21"/>
        <v>V0</v>
      </c>
      <c r="BN109" s="573">
        <f t="shared" si="31"/>
        <v>91.7</v>
      </c>
      <c r="BO109" s="573">
        <f t="shared" si="32"/>
        <v>86.539824662748387</v>
      </c>
      <c r="BP109" s="574">
        <f t="shared" si="22"/>
        <v>-5.6272359184859493</v>
      </c>
      <c r="BQ109" s="575">
        <f t="shared" si="23"/>
        <v>20</v>
      </c>
      <c r="BR109" s="546" t="str">
        <f t="shared" si="33"/>
        <v>V0</v>
      </c>
      <c r="BS109" s="575">
        <f t="shared" si="24"/>
        <v>402.24846661964892</v>
      </c>
      <c r="BT109" s="575">
        <f t="shared" si="25"/>
        <v>374.85255695784895</v>
      </c>
      <c r="BU109" s="575">
        <f t="shared" si="26"/>
        <v>777.10102357749793</v>
      </c>
      <c r="BV109" s="573">
        <f t="shared" si="27"/>
        <v>3.5253987358913657</v>
      </c>
      <c r="BW109" s="575">
        <f t="shared" si="28"/>
        <v>10</v>
      </c>
      <c r="BX109" s="546" t="str">
        <f t="shared" si="34"/>
        <v>V0</v>
      </c>
    </row>
    <row r="110" spans="1:76" s="457" customFormat="1" x14ac:dyDescent="0.2">
      <c r="A110" s="324"/>
      <c r="B110" s="360">
        <v>35118</v>
      </c>
      <c r="C110" s="361">
        <v>0.27083333333333298</v>
      </c>
      <c r="D110" s="360">
        <f t="shared" si="29"/>
        <v>35119</v>
      </c>
      <c r="E110" s="361">
        <v>0.27083333333333298</v>
      </c>
      <c r="F110" s="455" t="s">
        <v>2179</v>
      </c>
      <c r="G110" s="74" t="s">
        <v>440</v>
      </c>
      <c r="H110" s="53"/>
      <c r="I110" s="38"/>
      <c r="J110" s="52"/>
      <c r="K110" s="545" t="str">
        <f>IF(ISNUMBER(Data!K110),Data!K110,"")</f>
        <v/>
      </c>
      <c r="L110" s="546" t="str">
        <f>IF(ISNUMBER(K110),PickLists!$S$2,PickLists!$S$9)</f>
        <v>M1</v>
      </c>
      <c r="M110" s="547" t="str">
        <f>IF(ISNUMBER(Data!M110),Data!M110,"")</f>
        <v/>
      </c>
      <c r="N110" s="548" t="str">
        <f t="shared" si="30"/>
        <v/>
      </c>
      <c r="O110" s="549" t="str">
        <f>IF(ISTEXT($A110),PickLists!$S$2,PickLists!$S$9)</f>
        <v>M1</v>
      </c>
      <c r="P110" s="550" t="str">
        <f>IF(ISNUMBER(Data!P110),Data!P110,"")</f>
        <v/>
      </c>
      <c r="Q110" s="551" t="str">
        <f>IF(ISTEXT($A110),PickLists!$S$2,PickLists!$S$9)</f>
        <v>M1</v>
      </c>
      <c r="R110" s="547" t="str">
        <f>IF(ISNUMBER(Data!R110),Data!R110,"")</f>
        <v/>
      </c>
      <c r="S110" s="551" t="str">
        <f>IF(ISTEXT($A110),PickLists!$S$2,PickLists!$S$9)</f>
        <v>M1</v>
      </c>
      <c r="T110" s="552" t="str">
        <f>IF(ISNUMBER(Data!T110),Data!T110,"")</f>
        <v/>
      </c>
      <c r="U110" s="551" t="str">
        <f>IF(ISNUMBER($T110),IF($T110&gt;$T$56,PickLists!$S$2,PickLists!$S$3),PickLists!$S$9)</f>
        <v>M1</v>
      </c>
      <c r="V110" s="553" t="str">
        <f>IF(ISNUMBER(Data!V110),Data!V110,"")</f>
        <v/>
      </c>
      <c r="W110" s="551" t="str">
        <f>IF(ISNUMBER($V110),IF($V110&gt;$V$56,PickLists!$S$2,PickLists!$S$3),PickLists!$S$9)</f>
        <v>M1</v>
      </c>
      <c r="X110" s="552" t="str">
        <f>IF(ISNUMBER(Data!X110),Data!X110,"")</f>
        <v/>
      </c>
      <c r="Y110" s="551" t="str">
        <f>IF(ISNUMBER($X110),IF($X110&gt;$X$56,PickLists!$S$2,PickLists!$S$3),PickLists!$S$9)</f>
        <v>M1</v>
      </c>
      <c r="Z110" s="553" t="str">
        <f>IF(ISNUMBER(Data!Z110),Data!Z110,"")</f>
        <v/>
      </c>
      <c r="AA110" s="551" t="str">
        <f>IF(ISNUMBER($Z110),IF($Z110&gt;$Z$56,PickLists!$S$2,PickLists!$S$3),PickLists!$S$9)</f>
        <v>M1</v>
      </c>
      <c r="AB110" s="552" t="str">
        <f>IF(ISNUMBER(Data!AB110),Data!AB110,"")</f>
        <v/>
      </c>
      <c r="AC110" s="551" t="str">
        <f>IF(ISNUMBER($AB110),IF($AB110&gt;$AB$56,PickLists!$S$2,PickLists!$S$3),PickLists!$S$9)</f>
        <v>M1</v>
      </c>
      <c r="AD110" s="553" t="str">
        <f>IF(ISNUMBER(Data!AD110),Data!AD110,"")</f>
        <v/>
      </c>
      <c r="AE110" s="551" t="str">
        <f>IF(ISNUMBER($AD110),IF($AD110&gt;$AD$56,PickLists!$S$2,PickLists!$S$3),PickLists!$S$9)</f>
        <v>M1</v>
      </c>
      <c r="AF110" s="552" t="str">
        <f>IF(ISNUMBER(Data!AF110),Data!AF110,"")</f>
        <v/>
      </c>
      <c r="AG110" s="551" t="str">
        <f>IF(ISNUMBER($AF110),IF($AF110&gt;$AF$56,PickLists!$S$2,PickLists!$S$3),PickLists!$S$9)</f>
        <v>M1</v>
      </c>
      <c r="AH110" s="553" t="str">
        <f>IF(ISNUMBER(Data!AH110),Data!AH110,"")</f>
        <v/>
      </c>
      <c r="AI110" s="551" t="str">
        <f>IF(ISNUMBER($AH110),IF($AH110&gt;$AH$56,PickLists!$S$2,PickLists!$S$3),PickLists!$S$9)</f>
        <v>M1</v>
      </c>
      <c r="AJ110" s="554" t="str">
        <f>IF(ISTEXT(Data!AJ110),Data!AJ110,"")</f>
        <v/>
      </c>
      <c r="AK110" s="555"/>
      <c r="AL110" s="555"/>
      <c r="AM110" s="555"/>
      <c r="AN110" s="555"/>
      <c r="AO110" s="556"/>
      <c r="AP110" s="557" t="str">
        <f t="shared" si="0"/>
        <v/>
      </c>
      <c r="AQ110" s="558" t="str">
        <f t="shared" si="1"/>
        <v/>
      </c>
      <c r="AR110" s="559" t="str">
        <f t="shared" si="2"/>
        <v/>
      </c>
      <c r="AS110" s="560" t="str">
        <f t="shared" si="3"/>
        <v/>
      </c>
      <c r="AT110" s="561" t="str">
        <f t="shared" si="4"/>
        <v/>
      </c>
      <c r="AU110" s="562" t="str">
        <f t="shared" si="5"/>
        <v/>
      </c>
      <c r="AV110" s="563" t="str">
        <f t="shared" si="6"/>
        <v/>
      </c>
      <c r="AW110" s="564" t="str">
        <f t="shared" si="7"/>
        <v/>
      </c>
      <c r="AX110" s="565" t="str">
        <f t="shared" si="8"/>
        <v/>
      </c>
      <c r="AY110" s="566" t="str">
        <f t="shared" si="9"/>
        <v/>
      </c>
      <c r="AZ110" s="567">
        <v>362.61</v>
      </c>
      <c r="BA110" s="568">
        <v>5.5229999999999997</v>
      </c>
      <c r="BB110" s="569" t="str">
        <f t="shared" si="10"/>
        <v/>
      </c>
      <c r="BC110" s="570" t="str">
        <f t="shared" si="11"/>
        <v/>
      </c>
      <c r="BD110" s="571" t="str">
        <f t="shared" si="12"/>
        <v/>
      </c>
      <c r="BE110" s="572" t="str">
        <f t="shared" si="13"/>
        <v/>
      </c>
      <c r="BF110" s="560" t="str">
        <f t="shared" si="14"/>
        <v/>
      </c>
      <c r="BG110" s="561" t="str">
        <f t="shared" si="15"/>
        <v/>
      </c>
      <c r="BH110" s="562" t="str">
        <f t="shared" si="16"/>
        <v/>
      </c>
      <c r="BI110" s="563" t="str">
        <f t="shared" si="17"/>
        <v/>
      </c>
      <c r="BJ110" s="564" t="str">
        <f t="shared" si="18"/>
        <v/>
      </c>
      <c r="BK110" s="565" t="str">
        <f t="shared" si="19"/>
        <v/>
      </c>
      <c r="BL110" s="566" t="str">
        <f t="shared" si="20"/>
        <v/>
      </c>
      <c r="BM110" s="546" t="str">
        <f t="shared" si="21"/>
        <v>M1</v>
      </c>
      <c r="BN110" s="573" t="str">
        <f t="shared" si="31"/>
        <v/>
      </c>
      <c r="BO110" s="573" t="str">
        <f t="shared" si="32"/>
        <v/>
      </c>
      <c r="BP110" s="574" t="str">
        <f t="shared" si="22"/>
        <v/>
      </c>
      <c r="BQ110" s="575" t="str">
        <f t="shared" si="23"/>
        <v/>
      </c>
      <c r="BR110" s="546" t="str">
        <f t="shared" si="33"/>
        <v>M1</v>
      </c>
      <c r="BS110" s="575" t="str">
        <f t="shared" si="24"/>
        <v/>
      </c>
      <c r="BT110" s="575" t="str">
        <f t="shared" si="25"/>
        <v/>
      </c>
      <c r="BU110" s="575" t="str">
        <f t="shared" si="26"/>
        <v/>
      </c>
      <c r="BV110" s="573" t="str">
        <f t="shared" si="27"/>
        <v/>
      </c>
      <c r="BW110" s="575" t="str">
        <f t="shared" si="28"/>
        <v/>
      </c>
      <c r="BX110" s="546" t="str">
        <f t="shared" si="34"/>
        <v>M1</v>
      </c>
    </row>
    <row r="111" spans="1:76" s="457" customFormat="1" x14ac:dyDescent="0.2">
      <c r="A111" s="324"/>
      <c r="B111" s="360">
        <v>35119</v>
      </c>
      <c r="C111" s="361">
        <v>0.27083333333333298</v>
      </c>
      <c r="D111" s="360">
        <f t="shared" si="29"/>
        <v>35120</v>
      </c>
      <c r="E111" s="361">
        <v>0.27083333333333298</v>
      </c>
      <c r="F111" s="455" t="s">
        <v>2179</v>
      </c>
      <c r="G111" s="74" t="s">
        <v>440</v>
      </c>
      <c r="H111" s="53"/>
      <c r="I111" s="38"/>
      <c r="J111" s="52"/>
      <c r="K111" s="545" t="str">
        <f>IF(ISNUMBER(Data!K111),Data!K111,"")</f>
        <v/>
      </c>
      <c r="L111" s="546" t="str">
        <f>IF(ISNUMBER(K111),PickLists!$S$2,PickLists!$S$9)</f>
        <v>M1</v>
      </c>
      <c r="M111" s="547" t="str">
        <f>IF(ISNUMBER(Data!M111),Data!M111,"")</f>
        <v/>
      </c>
      <c r="N111" s="548" t="str">
        <f t="shared" si="30"/>
        <v/>
      </c>
      <c r="O111" s="549" t="str">
        <f>IF(ISTEXT($A111),PickLists!$S$2,PickLists!$S$9)</f>
        <v>M1</v>
      </c>
      <c r="P111" s="550" t="str">
        <f>IF(ISNUMBER(Data!P111),Data!P111,"")</f>
        <v/>
      </c>
      <c r="Q111" s="551" t="str">
        <f>IF(ISTEXT($A111),PickLists!$S$2,PickLists!$S$9)</f>
        <v>M1</v>
      </c>
      <c r="R111" s="547" t="str">
        <f>IF(ISNUMBER(Data!R111),Data!R111,"")</f>
        <v/>
      </c>
      <c r="S111" s="551" t="str">
        <f>IF(ISTEXT($A111),PickLists!$S$2,PickLists!$S$9)</f>
        <v>M1</v>
      </c>
      <c r="T111" s="552" t="str">
        <f>IF(ISNUMBER(Data!T111),Data!T111,"")</f>
        <v/>
      </c>
      <c r="U111" s="551" t="str">
        <f>IF(ISNUMBER($T111),IF($T111&gt;$T$56,PickLists!$S$2,PickLists!$S$3),PickLists!$S$9)</f>
        <v>M1</v>
      </c>
      <c r="V111" s="553" t="str">
        <f>IF(ISNUMBER(Data!V111),Data!V111,"")</f>
        <v/>
      </c>
      <c r="W111" s="551" t="str">
        <f>IF(ISNUMBER($V111),IF($V111&gt;$V$56,PickLists!$S$2,PickLists!$S$3),PickLists!$S$9)</f>
        <v>M1</v>
      </c>
      <c r="X111" s="552" t="str">
        <f>IF(ISNUMBER(Data!X111),Data!X111,"")</f>
        <v/>
      </c>
      <c r="Y111" s="551" t="str">
        <f>IF(ISNUMBER($X111),IF($X111&gt;$X$56,PickLists!$S$2,PickLists!$S$3),PickLists!$S$9)</f>
        <v>M1</v>
      </c>
      <c r="Z111" s="553" t="str">
        <f>IF(ISNUMBER(Data!Z111),Data!Z111,"")</f>
        <v/>
      </c>
      <c r="AA111" s="551" t="str">
        <f>IF(ISNUMBER($Z111),IF($Z111&gt;$Z$56,PickLists!$S$2,PickLists!$S$3),PickLists!$S$9)</f>
        <v>M1</v>
      </c>
      <c r="AB111" s="552" t="str">
        <f>IF(ISNUMBER(Data!AB111),Data!AB111,"")</f>
        <v/>
      </c>
      <c r="AC111" s="551" t="str">
        <f>IF(ISNUMBER($AB111),IF($AB111&gt;$AB$56,PickLists!$S$2,PickLists!$S$3),PickLists!$S$9)</f>
        <v>M1</v>
      </c>
      <c r="AD111" s="553" t="str">
        <f>IF(ISNUMBER(Data!AD111),Data!AD111,"")</f>
        <v/>
      </c>
      <c r="AE111" s="551" t="str">
        <f>IF(ISNUMBER($AD111),IF($AD111&gt;$AD$56,PickLists!$S$2,PickLists!$S$3),PickLists!$S$9)</f>
        <v>M1</v>
      </c>
      <c r="AF111" s="552" t="str">
        <f>IF(ISNUMBER(Data!AF111),Data!AF111,"")</f>
        <v/>
      </c>
      <c r="AG111" s="551" t="str">
        <f>IF(ISNUMBER($AF111),IF($AF111&gt;$AF$56,PickLists!$S$2,PickLists!$S$3),PickLists!$S$9)</f>
        <v>M1</v>
      </c>
      <c r="AH111" s="553" t="str">
        <f>IF(ISNUMBER(Data!AH111),Data!AH111,"")</f>
        <v/>
      </c>
      <c r="AI111" s="551" t="str">
        <f>IF(ISNUMBER($AH111),IF($AH111&gt;$AH$56,PickLists!$S$2,PickLists!$S$3),PickLists!$S$9)</f>
        <v>M1</v>
      </c>
      <c r="AJ111" s="554" t="str">
        <f>IF(ISTEXT(Data!AJ111),Data!AJ111,"")</f>
        <v/>
      </c>
      <c r="AK111" s="555"/>
      <c r="AL111" s="555"/>
      <c r="AM111" s="555"/>
      <c r="AN111" s="555"/>
      <c r="AO111" s="556"/>
      <c r="AP111" s="557" t="str">
        <f t="shared" si="0"/>
        <v/>
      </c>
      <c r="AQ111" s="558" t="str">
        <f t="shared" si="1"/>
        <v/>
      </c>
      <c r="AR111" s="559" t="str">
        <f t="shared" si="2"/>
        <v/>
      </c>
      <c r="AS111" s="560" t="str">
        <f t="shared" si="3"/>
        <v/>
      </c>
      <c r="AT111" s="561" t="str">
        <f t="shared" si="4"/>
        <v/>
      </c>
      <c r="AU111" s="562" t="str">
        <f t="shared" si="5"/>
        <v/>
      </c>
      <c r="AV111" s="563" t="str">
        <f t="shared" si="6"/>
        <v/>
      </c>
      <c r="AW111" s="564" t="str">
        <f t="shared" si="7"/>
        <v/>
      </c>
      <c r="AX111" s="565" t="str">
        <f t="shared" si="8"/>
        <v/>
      </c>
      <c r="AY111" s="566" t="str">
        <f t="shared" si="9"/>
        <v/>
      </c>
      <c r="AZ111" s="567">
        <v>362.61</v>
      </c>
      <c r="BA111" s="568">
        <v>5.5229999999999997</v>
      </c>
      <c r="BB111" s="569" t="str">
        <f t="shared" si="10"/>
        <v/>
      </c>
      <c r="BC111" s="570" t="str">
        <f t="shared" si="11"/>
        <v/>
      </c>
      <c r="BD111" s="571" t="str">
        <f t="shared" si="12"/>
        <v/>
      </c>
      <c r="BE111" s="572" t="str">
        <f t="shared" si="13"/>
        <v/>
      </c>
      <c r="BF111" s="560" t="str">
        <f t="shared" si="14"/>
        <v/>
      </c>
      <c r="BG111" s="561" t="str">
        <f t="shared" si="15"/>
        <v/>
      </c>
      <c r="BH111" s="562" t="str">
        <f t="shared" si="16"/>
        <v/>
      </c>
      <c r="BI111" s="563" t="str">
        <f t="shared" si="17"/>
        <v/>
      </c>
      <c r="BJ111" s="564" t="str">
        <f t="shared" si="18"/>
        <v/>
      </c>
      <c r="BK111" s="565" t="str">
        <f t="shared" si="19"/>
        <v/>
      </c>
      <c r="BL111" s="566" t="str">
        <f t="shared" si="20"/>
        <v/>
      </c>
      <c r="BM111" s="546" t="str">
        <f t="shared" si="21"/>
        <v>M1</v>
      </c>
      <c r="BN111" s="573" t="str">
        <f t="shared" si="31"/>
        <v/>
      </c>
      <c r="BO111" s="573" t="str">
        <f t="shared" si="32"/>
        <v/>
      </c>
      <c r="BP111" s="574" t="str">
        <f t="shared" si="22"/>
        <v/>
      </c>
      <c r="BQ111" s="575" t="str">
        <f t="shared" si="23"/>
        <v/>
      </c>
      <c r="BR111" s="546" t="str">
        <f t="shared" si="33"/>
        <v>M1</v>
      </c>
      <c r="BS111" s="575" t="str">
        <f t="shared" si="24"/>
        <v/>
      </c>
      <c r="BT111" s="575" t="str">
        <f t="shared" si="25"/>
        <v/>
      </c>
      <c r="BU111" s="575" t="str">
        <f t="shared" si="26"/>
        <v/>
      </c>
      <c r="BV111" s="573" t="str">
        <f t="shared" si="27"/>
        <v/>
      </c>
      <c r="BW111" s="575" t="str">
        <f t="shared" si="28"/>
        <v/>
      </c>
      <c r="BX111" s="546" t="str">
        <f t="shared" si="34"/>
        <v>M1</v>
      </c>
    </row>
    <row r="112" spans="1:76" s="457" customFormat="1" x14ac:dyDescent="0.2">
      <c r="A112" s="324"/>
      <c r="B112" s="360">
        <v>35120</v>
      </c>
      <c r="C112" s="361">
        <v>0.27083333333333298</v>
      </c>
      <c r="D112" s="360">
        <f t="shared" si="29"/>
        <v>35121</v>
      </c>
      <c r="E112" s="361">
        <v>0.27083333333333298</v>
      </c>
      <c r="F112" s="455" t="s">
        <v>2179</v>
      </c>
      <c r="G112" s="74" t="s">
        <v>440</v>
      </c>
      <c r="H112" s="53"/>
      <c r="I112" s="38"/>
      <c r="J112" s="52"/>
      <c r="K112" s="545" t="str">
        <f>IF(ISNUMBER(Data!K112),Data!K112,"")</f>
        <v/>
      </c>
      <c r="L112" s="546" t="str">
        <f>IF(ISNUMBER(K112),PickLists!$S$2,PickLists!$S$9)</f>
        <v>M1</v>
      </c>
      <c r="M112" s="547" t="str">
        <f>IF(ISNUMBER(Data!M112),Data!M112,"")</f>
        <v/>
      </c>
      <c r="N112" s="548" t="str">
        <f t="shared" si="30"/>
        <v/>
      </c>
      <c r="O112" s="549" t="str">
        <f>IF(ISTEXT($A112),PickLists!$S$2,PickLists!$S$9)</f>
        <v>M1</v>
      </c>
      <c r="P112" s="550" t="str">
        <f>IF(ISNUMBER(Data!P112),Data!P112,"")</f>
        <v/>
      </c>
      <c r="Q112" s="551" t="str">
        <f>IF(ISTEXT($A112),PickLists!$S$2,PickLists!$S$9)</f>
        <v>M1</v>
      </c>
      <c r="R112" s="547" t="str">
        <f>IF(ISNUMBER(Data!R112),Data!R112,"")</f>
        <v/>
      </c>
      <c r="S112" s="551" t="str">
        <f>IF(ISTEXT($A112),PickLists!$S$2,PickLists!$S$9)</f>
        <v>M1</v>
      </c>
      <c r="T112" s="552" t="str">
        <f>IF(ISNUMBER(Data!T112),Data!T112,"")</f>
        <v/>
      </c>
      <c r="U112" s="551" t="str">
        <f>IF(ISNUMBER($T112),IF($T112&gt;$T$56,PickLists!$S$2,PickLists!$S$3),PickLists!$S$9)</f>
        <v>M1</v>
      </c>
      <c r="V112" s="553" t="str">
        <f>IF(ISNUMBER(Data!V112),Data!V112,"")</f>
        <v/>
      </c>
      <c r="W112" s="551" t="str">
        <f>IF(ISNUMBER($V112),IF($V112&gt;$V$56,PickLists!$S$2,PickLists!$S$3),PickLists!$S$9)</f>
        <v>M1</v>
      </c>
      <c r="X112" s="552" t="str">
        <f>IF(ISNUMBER(Data!X112),Data!X112,"")</f>
        <v/>
      </c>
      <c r="Y112" s="551" t="str">
        <f>IF(ISNUMBER($X112),IF($X112&gt;$X$56,PickLists!$S$2,PickLists!$S$3),PickLists!$S$9)</f>
        <v>M1</v>
      </c>
      <c r="Z112" s="553" t="str">
        <f>IF(ISNUMBER(Data!Z112),Data!Z112,"")</f>
        <v/>
      </c>
      <c r="AA112" s="551" t="str">
        <f>IF(ISNUMBER($Z112),IF($Z112&gt;$Z$56,PickLists!$S$2,PickLists!$S$3),PickLists!$S$9)</f>
        <v>M1</v>
      </c>
      <c r="AB112" s="552" t="str">
        <f>IF(ISNUMBER(Data!AB112),Data!AB112,"")</f>
        <v/>
      </c>
      <c r="AC112" s="551" t="str">
        <f>IF(ISNUMBER($AB112),IF($AB112&gt;$AB$56,PickLists!$S$2,PickLists!$S$3),PickLists!$S$9)</f>
        <v>M1</v>
      </c>
      <c r="AD112" s="553" t="str">
        <f>IF(ISNUMBER(Data!AD112),Data!AD112,"")</f>
        <v/>
      </c>
      <c r="AE112" s="551" t="str">
        <f>IF(ISNUMBER($AD112),IF($AD112&gt;$AD$56,PickLists!$S$2,PickLists!$S$3),PickLists!$S$9)</f>
        <v>M1</v>
      </c>
      <c r="AF112" s="552" t="str">
        <f>IF(ISNUMBER(Data!AF112),Data!AF112,"")</f>
        <v/>
      </c>
      <c r="AG112" s="551" t="str">
        <f>IF(ISNUMBER($AF112),IF($AF112&gt;$AF$56,PickLists!$S$2,PickLists!$S$3),PickLists!$S$9)</f>
        <v>M1</v>
      </c>
      <c r="AH112" s="553" t="str">
        <f>IF(ISNUMBER(Data!AH112),Data!AH112,"")</f>
        <v/>
      </c>
      <c r="AI112" s="551" t="str">
        <f>IF(ISNUMBER($AH112),IF($AH112&gt;$AH$56,PickLists!$S$2,PickLists!$S$3),PickLists!$S$9)</f>
        <v>M1</v>
      </c>
      <c r="AJ112" s="554" t="str">
        <f>IF(ISTEXT(Data!AJ112),Data!AJ112,"")</f>
        <v/>
      </c>
      <c r="AK112" s="555"/>
      <c r="AL112" s="555"/>
      <c r="AM112" s="555"/>
      <c r="AN112" s="555"/>
      <c r="AO112" s="556"/>
      <c r="AP112" s="557" t="str">
        <f t="shared" si="0"/>
        <v/>
      </c>
      <c r="AQ112" s="558" t="str">
        <f t="shared" si="1"/>
        <v/>
      </c>
      <c r="AR112" s="559" t="str">
        <f t="shared" si="2"/>
        <v/>
      </c>
      <c r="AS112" s="560" t="str">
        <f t="shared" si="3"/>
        <v/>
      </c>
      <c r="AT112" s="561" t="str">
        <f t="shared" si="4"/>
        <v/>
      </c>
      <c r="AU112" s="562" t="str">
        <f t="shared" si="5"/>
        <v/>
      </c>
      <c r="AV112" s="563" t="str">
        <f t="shared" si="6"/>
        <v/>
      </c>
      <c r="AW112" s="564" t="str">
        <f t="shared" si="7"/>
        <v/>
      </c>
      <c r="AX112" s="565" t="str">
        <f t="shared" si="8"/>
        <v/>
      </c>
      <c r="AY112" s="566" t="str">
        <f t="shared" si="9"/>
        <v/>
      </c>
      <c r="AZ112" s="567">
        <v>362.61</v>
      </c>
      <c r="BA112" s="568">
        <v>5.5229999999999997</v>
      </c>
      <c r="BB112" s="569" t="str">
        <f t="shared" si="10"/>
        <v/>
      </c>
      <c r="BC112" s="570" t="str">
        <f t="shared" si="11"/>
        <v/>
      </c>
      <c r="BD112" s="571" t="str">
        <f t="shared" si="12"/>
        <v/>
      </c>
      <c r="BE112" s="572" t="str">
        <f t="shared" si="13"/>
        <v/>
      </c>
      <c r="BF112" s="560" t="str">
        <f t="shared" si="14"/>
        <v/>
      </c>
      <c r="BG112" s="561" t="str">
        <f t="shared" si="15"/>
        <v/>
      </c>
      <c r="BH112" s="562" t="str">
        <f t="shared" si="16"/>
        <v/>
      </c>
      <c r="BI112" s="563" t="str">
        <f t="shared" si="17"/>
        <v/>
      </c>
      <c r="BJ112" s="564" t="str">
        <f t="shared" si="18"/>
        <v/>
      </c>
      <c r="BK112" s="565" t="str">
        <f t="shared" si="19"/>
        <v/>
      </c>
      <c r="BL112" s="566" t="str">
        <f t="shared" si="20"/>
        <v/>
      </c>
      <c r="BM112" s="546" t="str">
        <f t="shared" si="21"/>
        <v>M1</v>
      </c>
      <c r="BN112" s="573" t="str">
        <f t="shared" si="31"/>
        <v/>
      </c>
      <c r="BO112" s="573" t="str">
        <f t="shared" si="32"/>
        <v/>
      </c>
      <c r="BP112" s="574" t="str">
        <f t="shared" si="22"/>
        <v/>
      </c>
      <c r="BQ112" s="575" t="str">
        <f t="shared" si="23"/>
        <v/>
      </c>
      <c r="BR112" s="546" t="str">
        <f t="shared" si="33"/>
        <v>M1</v>
      </c>
      <c r="BS112" s="575" t="str">
        <f t="shared" si="24"/>
        <v/>
      </c>
      <c r="BT112" s="575" t="str">
        <f t="shared" si="25"/>
        <v/>
      </c>
      <c r="BU112" s="575" t="str">
        <f t="shared" si="26"/>
        <v/>
      </c>
      <c r="BV112" s="573" t="str">
        <f t="shared" si="27"/>
        <v/>
      </c>
      <c r="BW112" s="575" t="str">
        <f t="shared" si="28"/>
        <v/>
      </c>
      <c r="BX112" s="546" t="str">
        <f t="shared" si="34"/>
        <v>M1</v>
      </c>
    </row>
    <row r="113" spans="1:76" s="457" customFormat="1" x14ac:dyDescent="0.2">
      <c r="A113" s="324"/>
      <c r="B113" s="360">
        <v>35121</v>
      </c>
      <c r="C113" s="361">
        <v>0.27083333333333298</v>
      </c>
      <c r="D113" s="360">
        <f t="shared" si="29"/>
        <v>35122</v>
      </c>
      <c r="E113" s="361">
        <v>0.27083333333333298</v>
      </c>
      <c r="F113" s="455" t="s">
        <v>2179</v>
      </c>
      <c r="G113" s="74" t="s">
        <v>440</v>
      </c>
      <c r="H113" s="53"/>
      <c r="I113" s="38"/>
      <c r="J113" s="52"/>
      <c r="K113" s="545" t="str">
        <f>IF(ISNUMBER(Data!K113),Data!K113,"")</f>
        <v/>
      </c>
      <c r="L113" s="546" t="str">
        <f>IF(ISNUMBER(K113),PickLists!$S$2,PickLists!$S$9)</f>
        <v>M1</v>
      </c>
      <c r="M113" s="547" t="str">
        <f>IF(ISNUMBER(Data!M113),Data!M113,"")</f>
        <v/>
      </c>
      <c r="N113" s="548" t="str">
        <f t="shared" si="30"/>
        <v/>
      </c>
      <c r="O113" s="549" t="str">
        <f>IF(ISTEXT($A113),PickLists!$S$2,PickLists!$S$9)</f>
        <v>M1</v>
      </c>
      <c r="P113" s="550" t="str">
        <f>IF(ISNUMBER(Data!P113),Data!P113,"")</f>
        <v/>
      </c>
      <c r="Q113" s="551" t="str">
        <f>IF(ISTEXT($A113),PickLists!$S$2,PickLists!$S$9)</f>
        <v>M1</v>
      </c>
      <c r="R113" s="547" t="str">
        <f>IF(ISNUMBER(Data!R113),Data!R113,"")</f>
        <v/>
      </c>
      <c r="S113" s="551" t="str">
        <f>IF(ISTEXT($A113),PickLists!$S$2,PickLists!$S$9)</f>
        <v>M1</v>
      </c>
      <c r="T113" s="552" t="str">
        <f>IF(ISNUMBER(Data!T113),Data!T113,"")</f>
        <v/>
      </c>
      <c r="U113" s="551" t="str">
        <f>IF(ISNUMBER($T113),IF($T113&gt;$T$56,PickLists!$S$2,PickLists!$S$3),PickLists!$S$9)</f>
        <v>M1</v>
      </c>
      <c r="V113" s="553" t="str">
        <f>IF(ISNUMBER(Data!V113),Data!V113,"")</f>
        <v/>
      </c>
      <c r="W113" s="551" t="str">
        <f>IF(ISNUMBER($V113),IF($V113&gt;$V$56,PickLists!$S$2,PickLists!$S$3),PickLists!$S$9)</f>
        <v>M1</v>
      </c>
      <c r="X113" s="552" t="str">
        <f>IF(ISNUMBER(Data!X113),Data!X113,"")</f>
        <v/>
      </c>
      <c r="Y113" s="551" t="str">
        <f>IF(ISNUMBER($X113),IF($X113&gt;$X$56,PickLists!$S$2,PickLists!$S$3),PickLists!$S$9)</f>
        <v>M1</v>
      </c>
      <c r="Z113" s="553" t="str">
        <f>IF(ISNUMBER(Data!Z113),Data!Z113,"")</f>
        <v/>
      </c>
      <c r="AA113" s="551" t="str">
        <f>IF(ISNUMBER($Z113),IF($Z113&gt;$Z$56,PickLists!$S$2,PickLists!$S$3),PickLists!$S$9)</f>
        <v>M1</v>
      </c>
      <c r="AB113" s="552" t="str">
        <f>IF(ISNUMBER(Data!AB113),Data!AB113,"")</f>
        <v/>
      </c>
      <c r="AC113" s="551" t="str">
        <f>IF(ISNUMBER($AB113),IF($AB113&gt;$AB$56,PickLists!$S$2,PickLists!$S$3),PickLists!$S$9)</f>
        <v>M1</v>
      </c>
      <c r="AD113" s="553" t="str">
        <f>IF(ISNUMBER(Data!AD113),Data!AD113,"")</f>
        <v/>
      </c>
      <c r="AE113" s="551" t="str">
        <f>IF(ISNUMBER($AD113),IF($AD113&gt;$AD$56,PickLists!$S$2,PickLists!$S$3),PickLists!$S$9)</f>
        <v>M1</v>
      </c>
      <c r="AF113" s="552" t="str">
        <f>IF(ISNUMBER(Data!AF113),Data!AF113,"")</f>
        <v/>
      </c>
      <c r="AG113" s="551" t="str">
        <f>IF(ISNUMBER($AF113),IF($AF113&gt;$AF$56,PickLists!$S$2,PickLists!$S$3),PickLists!$S$9)</f>
        <v>M1</v>
      </c>
      <c r="AH113" s="553" t="str">
        <f>IF(ISNUMBER(Data!AH113),Data!AH113,"")</f>
        <v/>
      </c>
      <c r="AI113" s="551" t="str">
        <f>IF(ISNUMBER($AH113),IF($AH113&gt;$AH$56,PickLists!$S$2,PickLists!$S$3),PickLists!$S$9)</f>
        <v>M1</v>
      </c>
      <c r="AJ113" s="554" t="str">
        <f>IF(ISTEXT(Data!AJ113),Data!AJ113,"")</f>
        <v/>
      </c>
      <c r="AK113" s="555"/>
      <c r="AL113" s="555"/>
      <c r="AM113" s="555"/>
      <c r="AN113" s="555"/>
      <c r="AO113" s="556"/>
      <c r="AP113" s="557" t="str">
        <f t="shared" si="0"/>
        <v/>
      </c>
      <c r="AQ113" s="558" t="str">
        <f t="shared" si="1"/>
        <v/>
      </c>
      <c r="AR113" s="559" t="str">
        <f t="shared" si="2"/>
        <v/>
      </c>
      <c r="AS113" s="560" t="str">
        <f t="shared" si="3"/>
        <v/>
      </c>
      <c r="AT113" s="561" t="str">
        <f t="shared" si="4"/>
        <v/>
      </c>
      <c r="AU113" s="562" t="str">
        <f t="shared" si="5"/>
        <v/>
      </c>
      <c r="AV113" s="563" t="str">
        <f t="shared" si="6"/>
        <v/>
      </c>
      <c r="AW113" s="564" t="str">
        <f t="shared" si="7"/>
        <v/>
      </c>
      <c r="AX113" s="565" t="str">
        <f t="shared" si="8"/>
        <v/>
      </c>
      <c r="AY113" s="566" t="str">
        <f t="shared" si="9"/>
        <v/>
      </c>
      <c r="AZ113" s="567">
        <v>362.61</v>
      </c>
      <c r="BA113" s="568">
        <v>5.5229999999999997</v>
      </c>
      <c r="BB113" s="569" t="str">
        <f t="shared" si="10"/>
        <v/>
      </c>
      <c r="BC113" s="570" t="str">
        <f t="shared" si="11"/>
        <v/>
      </c>
      <c r="BD113" s="571" t="str">
        <f t="shared" si="12"/>
        <v/>
      </c>
      <c r="BE113" s="572" t="str">
        <f t="shared" si="13"/>
        <v/>
      </c>
      <c r="BF113" s="560" t="str">
        <f t="shared" si="14"/>
        <v/>
      </c>
      <c r="BG113" s="561" t="str">
        <f t="shared" si="15"/>
        <v/>
      </c>
      <c r="BH113" s="562" t="str">
        <f t="shared" si="16"/>
        <v/>
      </c>
      <c r="BI113" s="563" t="str">
        <f t="shared" si="17"/>
        <v/>
      </c>
      <c r="BJ113" s="564" t="str">
        <f t="shared" si="18"/>
        <v/>
      </c>
      <c r="BK113" s="565" t="str">
        <f t="shared" si="19"/>
        <v/>
      </c>
      <c r="BL113" s="566" t="str">
        <f t="shared" si="20"/>
        <v/>
      </c>
      <c r="BM113" s="546" t="str">
        <f t="shared" si="21"/>
        <v>M1</v>
      </c>
      <c r="BN113" s="573" t="str">
        <f t="shared" si="31"/>
        <v/>
      </c>
      <c r="BO113" s="573" t="str">
        <f t="shared" si="32"/>
        <v/>
      </c>
      <c r="BP113" s="574" t="str">
        <f t="shared" si="22"/>
        <v/>
      </c>
      <c r="BQ113" s="575" t="str">
        <f t="shared" si="23"/>
        <v/>
      </c>
      <c r="BR113" s="546" t="str">
        <f t="shared" si="33"/>
        <v>M1</v>
      </c>
      <c r="BS113" s="575" t="str">
        <f t="shared" si="24"/>
        <v/>
      </c>
      <c r="BT113" s="575" t="str">
        <f t="shared" si="25"/>
        <v/>
      </c>
      <c r="BU113" s="575" t="str">
        <f t="shared" si="26"/>
        <v/>
      </c>
      <c r="BV113" s="573" t="str">
        <f t="shared" si="27"/>
        <v/>
      </c>
      <c r="BW113" s="575" t="str">
        <f t="shared" si="28"/>
        <v/>
      </c>
      <c r="BX113" s="546" t="str">
        <f t="shared" si="34"/>
        <v>M1</v>
      </c>
    </row>
    <row r="114" spans="1:76" s="457" customFormat="1" x14ac:dyDescent="0.2">
      <c r="A114" s="324"/>
      <c r="B114" s="360">
        <v>35122</v>
      </c>
      <c r="C114" s="361">
        <v>0.27083333333333298</v>
      </c>
      <c r="D114" s="360">
        <f t="shared" si="29"/>
        <v>35123</v>
      </c>
      <c r="E114" s="361">
        <v>0.27083333333333298</v>
      </c>
      <c r="F114" s="455" t="s">
        <v>2179</v>
      </c>
      <c r="G114" s="74" t="s">
        <v>440</v>
      </c>
      <c r="H114" s="53"/>
      <c r="I114" s="38"/>
      <c r="J114" s="52"/>
      <c r="K114" s="545" t="str">
        <f>IF(ISNUMBER(Data!K114),Data!K114,"")</f>
        <v/>
      </c>
      <c r="L114" s="546" t="str">
        <f>IF(ISNUMBER(K114),PickLists!$S$2,PickLists!$S$9)</f>
        <v>M1</v>
      </c>
      <c r="M114" s="547" t="str">
        <f>IF(ISNUMBER(Data!M114),Data!M114,"")</f>
        <v/>
      </c>
      <c r="N114" s="548" t="str">
        <f t="shared" si="30"/>
        <v/>
      </c>
      <c r="O114" s="549" t="str">
        <f>IF(ISTEXT($A114),PickLists!$S$2,PickLists!$S$9)</f>
        <v>M1</v>
      </c>
      <c r="P114" s="550" t="str">
        <f>IF(ISNUMBER(Data!P114),Data!P114,"")</f>
        <v/>
      </c>
      <c r="Q114" s="551" t="str">
        <f>IF(ISTEXT($A114),PickLists!$S$2,PickLists!$S$9)</f>
        <v>M1</v>
      </c>
      <c r="R114" s="547" t="str">
        <f>IF(ISNUMBER(Data!R114),Data!R114,"")</f>
        <v/>
      </c>
      <c r="S114" s="551" t="str">
        <f>IF(ISTEXT($A114),PickLists!$S$2,PickLists!$S$9)</f>
        <v>M1</v>
      </c>
      <c r="T114" s="552" t="str">
        <f>IF(ISNUMBER(Data!T114),Data!T114,"")</f>
        <v/>
      </c>
      <c r="U114" s="551" t="str">
        <f>IF(ISNUMBER($T114),IF($T114&gt;$T$56,PickLists!$S$2,PickLists!$S$3),PickLists!$S$9)</f>
        <v>M1</v>
      </c>
      <c r="V114" s="553" t="str">
        <f>IF(ISNUMBER(Data!V114),Data!V114,"")</f>
        <v/>
      </c>
      <c r="W114" s="551" t="str">
        <f>IF(ISNUMBER($V114),IF($V114&gt;$V$56,PickLists!$S$2,PickLists!$S$3),PickLists!$S$9)</f>
        <v>M1</v>
      </c>
      <c r="X114" s="552" t="str">
        <f>IF(ISNUMBER(Data!X114),Data!X114,"")</f>
        <v/>
      </c>
      <c r="Y114" s="551" t="str">
        <f>IF(ISNUMBER($X114),IF($X114&gt;$X$56,PickLists!$S$2,PickLists!$S$3),PickLists!$S$9)</f>
        <v>M1</v>
      </c>
      <c r="Z114" s="553" t="str">
        <f>IF(ISNUMBER(Data!Z114),Data!Z114,"")</f>
        <v/>
      </c>
      <c r="AA114" s="551" t="str">
        <f>IF(ISNUMBER($Z114),IF($Z114&gt;$Z$56,PickLists!$S$2,PickLists!$S$3),PickLists!$S$9)</f>
        <v>M1</v>
      </c>
      <c r="AB114" s="552" t="str">
        <f>IF(ISNUMBER(Data!AB114),Data!AB114,"")</f>
        <v/>
      </c>
      <c r="AC114" s="551" t="str">
        <f>IF(ISNUMBER($AB114),IF($AB114&gt;$AB$56,PickLists!$S$2,PickLists!$S$3),PickLists!$S$9)</f>
        <v>M1</v>
      </c>
      <c r="AD114" s="553" t="str">
        <f>IF(ISNUMBER(Data!AD114),Data!AD114,"")</f>
        <v/>
      </c>
      <c r="AE114" s="551" t="str">
        <f>IF(ISNUMBER($AD114),IF($AD114&gt;$AD$56,PickLists!$S$2,PickLists!$S$3),PickLists!$S$9)</f>
        <v>M1</v>
      </c>
      <c r="AF114" s="552" t="str">
        <f>IF(ISNUMBER(Data!AF114),Data!AF114,"")</f>
        <v/>
      </c>
      <c r="AG114" s="551" t="str">
        <f>IF(ISNUMBER($AF114),IF($AF114&gt;$AF$56,PickLists!$S$2,PickLists!$S$3),PickLists!$S$9)</f>
        <v>M1</v>
      </c>
      <c r="AH114" s="553" t="str">
        <f>IF(ISNUMBER(Data!AH114),Data!AH114,"")</f>
        <v/>
      </c>
      <c r="AI114" s="551" t="str">
        <f>IF(ISNUMBER($AH114),IF($AH114&gt;$AH$56,PickLists!$S$2,PickLists!$S$3),PickLists!$S$9)</f>
        <v>M1</v>
      </c>
      <c r="AJ114" s="554" t="str">
        <f>IF(ISTEXT(Data!AJ114),Data!AJ114,"")</f>
        <v/>
      </c>
      <c r="AK114" s="555"/>
      <c r="AL114" s="555"/>
      <c r="AM114" s="555"/>
      <c r="AN114" s="555"/>
      <c r="AO114" s="556"/>
      <c r="AP114" s="557" t="str">
        <f t="shared" si="0"/>
        <v/>
      </c>
      <c r="AQ114" s="558" t="str">
        <f t="shared" si="1"/>
        <v/>
      </c>
      <c r="AR114" s="559" t="str">
        <f t="shared" si="2"/>
        <v/>
      </c>
      <c r="AS114" s="560" t="str">
        <f t="shared" si="3"/>
        <v/>
      </c>
      <c r="AT114" s="561" t="str">
        <f t="shared" si="4"/>
        <v/>
      </c>
      <c r="AU114" s="562" t="str">
        <f t="shared" si="5"/>
        <v/>
      </c>
      <c r="AV114" s="563" t="str">
        <f t="shared" si="6"/>
        <v/>
      </c>
      <c r="AW114" s="564" t="str">
        <f t="shared" si="7"/>
        <v/>
      </c>
      <c r="AX114" s="565" t="str">
        <f t="shared" si="8"/>
        <v/>
      </c>
      <c r="AY114" s="566" t="str">
        <f t="shared" si="9"/>
        <v/>
      </c>
      <c r="AZ114" s="567">
        <v>362.61</v>
      </c>
      <c r="BA114" s="568">
        <v>5.5229999999999997</v>
      </c>
      <c r="BB114" s="569" t="str">
        <f t="shared" si="10"/>
        <v/>
      </c>
      <c r="BC114" s="570" t="str">
        <f t="shared" si="11"/>
        <v/>
      </c>
      <c r="BD114" s="571" t="str">
        <f t="shared" si="12"/>
        <v/>
      </c>
      <c r="BE114" s="572" t="str">
        <f t="shared" si="13"/>
        <v/>
      </c>
      <c r="BF114" s="560" t="str">
        <f t="shared" si="14"/>
        <v/>
      </c>
      <c r="BG114" s="561" t="str">
        <f t="shared" si="15"/>
        <v/>
      </c>
      <c r="BH114" s="562" t="str">
        <f t="shared" si="16"/>
        <v/>
      </c>
      <c r="BI114" s="563" t="str">
        <f t="shared" si="17"/>
        <v/>
      </c>
      <c r="BJ114" s="564" t="str">
        <f t="shared" si="18"/>
        <v/>
      </c>
      <c r="BK114" s="565" t="str">
        <f t="shared" si="19"/>
        <v/>
      </c>
      <c r="BL114" s="566" t="str">
        <f t="shared" si="20"/>
        <v/>
      </c>
      <c r="BM114" s="546" t="str">
        <f t="shared" si="21"/>
        <v>M1</v>
      </c>
      <c r="BN114" s="573" t="str">
        <f t="shared" si="31"/>
        <v/>
      </c>
      <c r="BO114" s="573" t="str">
        <f t="shared" si="32"/>
        <v/>
      </c>
      <c r="BP114" s="574" t="str">
        <f t="shared" si="22"/>
        <v/>
      </c>
      <c r="BQ114" s="575" t="str">
        <f t="shared" si="23"/>
        <v/>
      </c>
      <c r="BR114" s="546" t="str">
        <f t="shared" si="33"/>
        <v>M1</v>
      </c>
      <c r="BS114" s="575" t="str">
        <f t="shared" si="24"/>
        <v/>
      </c>
      <c r="BT114" s="575" t="str">
        <f t="shared" si="25"/>
        <v/>
      </c>
      <c r="BU114" s="575" t="str">
        <f t="shared" si="26"/>
        <v/>
      </c>
      <c r="BV114" s="573" t="str">
        <f t="shared" si="27"/>
        <v/>
      </c>
      <c r="BW114" s="575" t="str">
        <f t="shared" si="28"/>
        <v/>
      </c>
      <c r="BX114" s="546" t="str">
        <f t="shared" si="34"/>
        <v>M1</v>
      </c>
    </row>
    <row r="115" spans="1:76" s="457" customFormat="1" x14ac:dyDescent="0.2">
      <c r="A115" s="324"/>
      <c r="B115" s="360">
        <v>35123</v>
      </c>
      <c r="C115" s="361">
        <v>0.27083333333333298</v>
      </c>
      <c r="D115" s="360">
        <f t="shared" si="29"/>
        <v>35124</v>
      </c>
      <c r="E115" s="361">
        <v>0.27083333333333298</v>
      </c>
      <c r="F115" s="455" t="s">
        <v>2179</v>
      </c>
      <c r="G115" s="74" t="s">
        <v>440</v>
      </c>
      <c r="H115" s="53"/>
      <c r="I115" s="38"/>
      <c r="J115" s="52"/>
      <c r="K115" s="545" t="str">
        <f>IF(ISNUMBER(Data!K115),Data!K115,"")</f>
        <v/>
      </c>
      <c r="L115" s="546" t="str">
        <f>IF(ISNUMBER(K115),PickLists!$S$2,PickLists!$S$9)</f>
        <v>M1</v>
      </c>
      <c r="M115" s="547" t="str">
        <f>IF(ISNUMBER(Data!M115),Data!M115,"")</f>
        <v/>
      </c>
      <c r="N115" s="548" t="str">
        <f t="shared" si="30"/>
        <v/>
      </c>
      <c r="O115" s="549" t="str">
        <f>IF(ISTEXT($A115),PickLists!$S$2,PickLists!$S$9)</f>
        <v>M1</v>
      </c>
      <c r="P115" s="550" t="str">
        <f>IF(ISNUMBER(Data!P115),Data!P115,"")</f>
        <v/>
      </c>
      <c r="Q115" s="551" t="str">
        <f>IF(ISTEXT($A115),PickLists!$S$2,PickLists!$S$9)</f>
        <v>M1</v>
      </c>
      <c r="R115" s="547" t="str">
        <f>IF(ISNUMBER(Data!R115),Data!R115,"")</f>
        <v/>
      </c>
      <c r="S115" s="551" t="str">
        <f>IF(ISTEXT($A115),PickLists!$S$2,PickLists!$S$9)</f>
        <v>M1</v>
      </c>
      <c r="T115" s="552" t="str">
        <f>IF(ISNUMBER(Data!T115),Data!T115,"")</f>
        <v/>
      </c>
      <c r="U115" s="551" t="str">
        <f>IF(ISNUMBER($T115),IF($T115&gt;$T$56,PickLists!$S$2,PickLists!$S$3),PickLists!$S$9)</f>
        <v>M1</v>
      </c>
      <c r="V115" s="553" t="str">
        <f>IF(ISNUMBER(Data!V115),Data!V115,"")</f>
        <v/>
      </c>
      <c r="W115" s="551" t="str">
        <f>IF(ISNUMBER($V115),IF($V115&gt;$V$56,PickLists!$S$2,PickLists!$S$3),PickLists!$S$9)</f>
        <v>M1</v>
      </c>
      <c r="X115" s="552" t="str">
        <f>IF(ISNUMBER(Data!X115),Data!X115,"")</f>
        <v/>
      </c>
      <c r="Y115" s="551" t="str">
        <f>IF(ISNUMBER($X115),IF($X115&gt;$X$56,PickLists!$S$2,PickLists!$S$3),PickLists!$S$9)</f>
        <v>M1</v>
      </c>
      <c r="Z115" s="553" t="str">
        <f>IF(ISNUMBER(Data!Z115),Data!Z115,"")</f>
        <v/>
      </c>
      <c r="AA115" s="551" t="str">
        <f>IF(ISNUMBER($Z115),IF($Z115&gt;$Z$56,PickLists!$S$2,PickLists!$S$3),PickLists!$S$9)</f>
        <v>M1</v>
      </c>
      <c r="AB115" s="552" t="str">
        <f>IF(ISNUMBER(Data!AB115),Data!AB115,"")</f>
        <v/>
      </c>
      <c r="AC115" s="551" t="str">
        <f>IF(ISNUMBER($AB115),IF($AB115&gt;$AB$56,PickLists!$S$2,PickLists!$S$3),PickLists!$S$9)</f>
        <v>M1</v>
      </c>
      <c r="AD115" s="553" t="str">
        <f>IF(ISNUMBER(Data!AD115),Data!AD115,"")</f>
        <v/>
      </c>
      <c r="AE115" s="551" t="str">
        <f>IF(ISNUMBER($AD115),IF($AD115&gt;$AD$56,PickLists!$S$2,PickLists!$S$3),PickLists!$S$9)</f>
        <v>M1</v>
      </c>
      <c r="AF115" s="552" t="str">
        <f>IF(ISNUMBER(Data!AF115),Data!AF115,"")</f>
        <v/>
      </c>
      <c r="AG115" s="551" t="str">
        <f>IF(ISNUMBER($AF115),IF($AF115&gt;$AF$56,PickLists!$S$2,PickLists!$S$3),PickLists!$S$9)</f>
        <v>M1</v>
      </c>
      <c r="AH115" s="553" t="str">
        <f>IF(ISNUMBER(Data!AH115),Data!AH115,"")</f>
        <v/>
      </c>
      <c r="AI115" s="551" t="str">
        <f>IF(ISNUMBER($AH115),IF($AH115&gt;$AH$56,PickLists!$S$2,PickLists!$S$3),PickLists!$S$9)</f>
        <v>M1</v>
      </c>
      <c r="AJ115" s="554" t="str">
        <f>IF(ISTEXT(Data!AJ115),Data!AJ115,"")</f>
        <v/>
      </c>
      <c r="AK115" s="555"/>
      <c r="AL115" s="555"/>
      <c r="AM115" s="555"/>
      <c r="AN115" s="555"/>
      <c r="AO115" s="556"/>
      <c r="AP115" s="557" t="str">
        <f t="shared" si="0"/>
        <v/>
      </c>
      <c r="AQ115" s="558" t="str">
        <f t="shared" si="1"/>
        <v/>
      </c>
      <c r="AR115" s="559" t="str">
        <f t="shared" si="2"/>
        <v/>
      </c>
      <c r="AS115" s="560" t="str">
        <f t="shared" si="3"/>
        <v/>
      </c>
      <c r="AT115" s="561" t="str">
        <f t="shared" si="4"/>
        <v/>
      </c>
      <c r="AU115" s="562" t="str">
        <f t="shared" si="5"/>
        <v/>
      </c>
      <c r="AV115" s="563" t="str">
        <f t="shared" si="6"/>
        <v/>
      </c>
      <c r="AW115" s="564" t="str">
        <f t="shared" si="7"/>
        <v/>
      </c>
      <c r="AX115" s="565" t="str">
        <f t="shared" si="8"/>
        <v/>
      </c>
      <c r="AY115" s="566" t="str">
        <f t="shared" si="9"/>
        <v/>
      </c>
      <c r="AZ115" s="567">
        <v>362.61</v>
      </c>
      <c r="BA115" s="568">
        <v>5.5229999999999997</v>
      </c>
      <c r="BB115" s="569" t="str">
        <f t="shared" si="10"/>
        <v/>
      </c>
      <c r="BC115" s="570" t="str">
        <f t="shared" si="11"/>
        <v/>
      </c>
      <c r="BD115" s="571" t="str">
        <f t="shared" si="12"/>
        <v/>
      </c>
      <c r="BE115" s="572" t="str">
        <f t="shared" si="13"/>
        <v/>
      </c>
      <c r="BF115" s="560" t="str">
        <f t="shared" si="14"/>
        <v/>
      </c>
      <c r="BG115" s="561" t="str">
        <f t="shared" si="15"/>
        <v/>
      </c>
      <c r="BH115" s="562" t="str">
        <f t="shared" si="16"/>
        <v/>
      </c>
      <c r="BI115" s="563" t="str">
        <f t="shared" si="17"/>
        <v/>
      </c>
      <c r="BJ115" s="564" t="str">
        <f t="shared" si="18"/>
        <v/>
      </c>
      <c r="BK115" s="565" t="str">
        <f t="shared" si="19"/>
        <v/>
      </c>
      <c r="BL115" s="566" t="str">
        <f t="shared" si="20"/>
        <v/>
      </c>
      <c r="BM115" s="546" t="str">
        <f t="shared" si="21"/>
        <v>M1</v>
      </c>
      <c r="BN115" s="573" t="str">
        <f t="shared" si="31"/>
        <v/>
      </c>
      <c r="BO115" s="573" t="str">
        <f t="shared" si="32"/>
        <v/>
      </c>
      <c r="BP115" s="574" t="str">
        <f t="shared" si="22"/>
        <v/>
      </c>
      <c r="BQ115" s="575" t="str">
        <f t="shared" si="23"/>
        <v/>
      </c>
      <c r="BR115" s="546" t="str">
        <f t="shared" si="33"/>
        <v>M1</v>
      </c>
      <c r="BS115" s="575" t="str">
        <f t="shared" si="24"/>
        <v/>
      </c>
      <c r="BT115" s="575" t="str">
        <f t="shared" si="25"/>
        <v/>
      </c>
      <c r="BU115" s="575" t="str">
        <f t="shared" si="26"/>
        <v/>
      </c>
      <c r="BV115" s="573" t="str">
        <f t="shared" si="27"/>
        <v/>
      </c>
      <c r="BW115" s="575" t="str">
        <f t="shared" si="28"/>
        <v/>
      </c>
      <c r="BX115" s="546" t="str">
        <f t="shared" si="34"/>
        <v>M1</v>
      </c>
    </row>
    <row r="116" spans="1:76" s="457" customFormat="1" x14ac:dyDescent="0.2">
      <c r="A116" s="324"/>
      <c r="B116" s="360">
        <v>35124</v>
      </c>
      <c r="C116" s="361">
        <v>0.27083333333333298</v>
      </c>
      <c r="D116" s="360">
        <f t="shared" si="29"/>
        <v>35125</v>
      </c>
      <c r="E116" s="361">
        <v>0.27083333333333298</v>
      </c>
      <c r="F116" s="455" t="s">
        <v>2179</v>
      </c>
      <c r="G116" s="74" t="s">
        <v>440</v>
      </c>
      <c r="H116" s="53"/>
      <c r="I116" s="38"/>
      <c r="J116" s="52"/>
      <c r="K116" s="545" t="str">
        <f>IF(ISNUMBER(Data!K116),Data!K116,"")</f>
        <v/>
      </c>
      <c r="L116" s="546" t="str">
        <f>IF(ISNUMBER(K116),PickLists!$S$2,PickLists!$S$9)</f>
        <v>M1</v>
      </c>
      <c r="M116" s="547" t="str">
        <f>IF(ISNUMBER(Data!M116),Data!M116,"")</f>
        <v/>
      </c>
      <c r="N116" s="548" t="str">
        <f t="shared" si="30"/>
        <v/>
      </c>
      <c r="O116" s="549" t="str">
        <f>IF(ISTEXT($A116),PickLists!$S$2,PickLists!$S$9)</f>
        <v>M1</v>
      </c>
      <c r="P116" s="550" t="str">
        <f>IF(ISNUMBER(Data!P116),Data!P116,"")</f>
        <v/>
      </c>
      <c r="Q116" s="551" t="str">
        <f>IF(ISTEXT($A116),PickLists!$S$2,PickLists!$S$9)</f>
        <v>M1</v>
      </c>
      <c r="R116" s="547" t="str">
        <f>IF(ISNUMBER(Data!R116),Data!R116,"")</f>
        <v/>
      </c>
      <c r="S116" s="551" t="str">
        <f>IF(ISTEXT($A116),PickLists!$S$2,PickLists!$S$9)</f>
        <v>M1</v>
      </c>
      <c r="T116" s="552" t="str">
        <f>IF(ISNUMBER(Data!T116),Data!T116,"")</f>
        <v/>
      </c>
      <c r="U116" s="551" t="str">
        <f>IF(ISNUMBER($T116),IF($T116&gt;$T$56,PickLists!$S$2,PickLists!$S$3),PickLists!$S$9)</f>
        <v>M1</v>
      </c>
      <c r="V116" s="553" t="str">
        <f>IF(ISNUMBER(Data!V116),Data!V116,"")</f>
        <v/>
      </c>
      <c r="W116" s="551" t="str">
        <f>IF(ISNUMBER($V116),IF($V116&gt;$V$56,PickLists!$S$2,PickLists!$S$3),PickLists!$S$9)</f>
        <v>M1</v>
      </c>
      <c r="X116" s="552" t="str">
        <f>IF(ISNUMBER(Data!X116),Data!X116,"")</f>
        <v/>
      </c>
      <c r="Y116" s="551" t="str">
        <f>IF(ISNUMBER($X116),IF($X116&gt;$X$56,PickLists!$S$2,PickLists!$S$3),PickLists!$S$9)</f>
        <v>M1</v>
      </c>
      <c r="Z116" s="553" t="str">
        <f>IF(ISNUMBER(Data!Z116),Data!Z116,"")</f>
        <v/>
      </c>
      <c r="AA116" s="551" t="str">
        <f>IF(ISNUMBER($Z116),IF($Z116&gt;$Z$56,PickLists!$S$2,PickLists!$S$3),PickLists!$S$9)</f>
        <v>M1</v>
      </c>
      <c r="AB116" s="552" t="str">
        <f>IF(ISNUMBER(Data!AB116),Data!AB116,"")</f>
        <v/>
      </c>
      <c r="AC116" s="551" t="str">
        <f>IF(ISNUMBER($AB116),IF($AB116&gt;$AB$56,PickLists!$S$2,PickLists!$S$3),PickLists!$S$9)</f>
        <v>M1</v>
      </c>
      <c r="AD116" s="553" t="str">
        <f>IF(ISNUMBER(Data!AD116),Data!AD116,"")</f>
        <v/>
      </c>
      <c r="AE116" s="551" t="str">
        <f>IF(ISNUMBER($AD116),IF($AD116&gt;$AD$56,PickLists!$S$2,PickLists!$S$3),PickLists!$S$9)</f>
        <v>M1</v>
      </c>
      <c r="AF116" s="552" t="str">
        <f>IF(ISNUMBER(Data!AF116),Data!AF116,"")</f>
        <v/>
      </c>
      <c r="AG116" s="551" t="str">
        <f>IF(ISNUMBER($AF116),IF($AF116&gt;$AF$56,PickLists!$S$2,PickLists!$S$3),PickLists!$S$9)</f>
        <v>M1</v>
      </c>
      <c r="AH116" s="553" t="str">
        <f>IF(ISNUMBER(Data!AH116),Data!AH116,"")</f>
        <v/>
      </c>
      <c r="AI116" s="551" t="str">
        <f>IF(ISNUMBER($AH116),IF($AH116&gt;$AH$56,PickLists!$S$2,PickLists!$S$3),PickLists!$S$9)</f>
        <v>M1</v>
      </c>
      <c r="AJ116" s="554" t="str">
        <f>IF(ISTEXT(Data!AJ116),Data!AJ116,"")</f>
        <v/>
      </c>
      <c r="AK116" s="555"/>
      <c r="AL116" s="555"/>
      <c r="AM116" s="555"/>
      <c r="AN116" s="555"/>
      <c r="AO116" s="556"/>
      <c r="AP116" s="557" t="str">
        <f t="shared" si="0"/>
        <v/>
      </c>
      <c r="AQ116" s="558" t="str">
        <f t="shared" si="1"/>
        <v/>
      </c>
      <c r="AR116" s="559" t="str">
        <f t="shared" si="2"/>
        <v/>
      </c>
      <c r="AS116" s="560" t="str">
        <f t="shared" si="3"/>
        <v/>
      </c>
      <c r="AT116" s="561" t="str">
        <f t="shared" si="4"/>
        <v/>
      </c>
      <c r="AU116" s="562" t="str">
        <f t="shared" si="5"/>
        <v/>
      </c>
      <c r="AV116" s="563" t="str">
        <f t="shared" si="6"/>
        <v/>
      </c>
      <c r="AW116" s="564" t="str">
        <f t="shared" si="7"/>
        <v/>
      </c>
      <c r="AX116" s="565" t="str">
        <f t="shared" si="8"/>
        <v/>
      </c>
      <c r="AY116" s="566" t="str">
        <f t="shared" si="9"/>
        <v/>
      </c>
      <c r="AZ116" s="567">
        <v>362.61</v>
      </c>
      <c r="BA116" s="568">
        <v>5.5229999999999997</v>
      </c>
      <c r="BB116" s="569" t="str">
        <f t="shared" si="10"/>
        <v/>
      </c>
      <c r="BC116" s="570" t="str">
        <f t="shared" si="11"/>
        <v/>
      </c>
      <c r="BD116" s="571" t="str">
        <f t="shared" si="12"/>
        <v/>
      </c>
      <c r="BE116" s="572" t="str">
        <f t="shared" si="13"/>
        <v/>
      </c>
      <c r="BF116" s="560" t="str">
        <f t="shared" si="14"/>
        <v/>
      </c>
      <c r="BG116" s="561" t="str">
        <f t="shared" si="15"/>
        <v/>
      </c>
      <c r="BH116" s="562" t="str">
        <f t="shared" si="16"/>
        <v/>
      </c>
      <c r="BI116" s="563" t="str">
        <f t="shared" si="17"/>
        <v/>
      </c>
      <c r="BJ116" s="564" t="str">
        <f t="shared" si="18"/>
        <v/>
      </c>
      <c r="BK116" s="565" t="str">
        <f t="shared" si="19"/>
        <v/>
      </c>
      <c r="BL116" s="566" t="str">
        <f t="shared" si="20"/>
        <v/>
      </c>
      <c r="BM116" s="546" t="str">
        <f t="shared" si="21"/>
        <v>M1</v>
      </c>
      <c r="BN116" s="573" t="str">
        <f t="shared" si="31"/>
        <v/>
      </c>
      <c r="BO116" s="573" t="str">
        <f t="shared" si="32"/>
        <v/>
      </c>
      <c r="BP116" s="574" t="str">
        <f t="shared" si="22"/>
        <v/>
      </c>
      <c r="BQ116" s="575" t="str">
        <f t="shared" si="23"/>
        <v/>
      </c>
      <c r="BR116" s="546" t="str">
        <f t="shared" si="33"/>
        <v>M1</v>
      </c>
      <c r="BS116" s="575" t="str">
        <f t="shared" si="24"/>
        <v/>
      </c>
      <c r="BT116" s="575" t="str">
        <f t="shared" si="25"/>
        <v/>
      </c>
      <c r="BU116" s="575" t="str">
        <f t="shared" si="26"/>
        <v/>
      </c>
      <c r="BV116" s="573" t="str">
        <f t="shared" si="27"/>
        <v/>
      </c>
      <c r="BW116" s="575" t="str">
        <f t="shared" si="28"/>
        <v/>
      </c>
      <c r="BX116" s="546" t="str">
        <f t="shared" si="34"/>
        <v>M1</v>
      </c>
    </row>
    <row r="117" spans="1:76" s="457" customFormat="1" x14ac:dyDescent="0.2">
      <c r="A117" s="324" t="s">
        <v>755</v>
      </c>
      <c r="B117" s="360">
        <v>35125</v>
      </c>
      <c r="C117" s="361">
        <v>0.27083333333333298</v>
      </c>
      <c r="D117" s="360">
        <f t="shared" si="29"/>
        <v>35126</v>
      </c>
      <c r="E117" s="361">
        <v>0.27083333333333298</v>
      </c>
      <c r="F117" s="455" t="s">
        <v>2179</v>
      </c>
      <c r="G117" s="74" t="s">
        <v>442</v>
      </c>
      <c r="H117" s="53" t="s">
        <v>508</v>
      </c>
      <c r="I117" s="38"/>
      <c r="J117" s="52"/>
      <c r="K117" s="545">
        <f>IF(ISNUMBER(Data!K117),Data!K117,"")</f>
        <v>4.7</v>
      </c>
      <c r="L117" s="546" t="str">
        <f>IF(ISNUMBER(K117),PickLists!$S$2,PickLists!$S$9)</f>
        <v>V0</v>
      </c>
      <c r="M117" s="547">
        <f>IF(ISNUMBER(Data!M117),Data!M117,"")</f>
        <v>178.6</v>
      </c>
      <c r="N117" s="548">
        <f t="shared" si="30"/>
        <v>4.1078000000000001</v>
      </c>
      <c r="O117" s="549" t="str">
        <f>IF(ISTEXT($A117),PickLists!$S$2,PickLists!$S$9)</f>
        <v>V0</v>
      </c>
      <c r="P117" s="550">
        <f>IF(ISNUMBER(Data!P117),Data!P117,"")</f>
        <v>4.5999999999999996</v>
      </c>
      <c r="Q117" s="551" t="str">
        <f>IF(ISTEXT($A117),PickLists!$S$2,PickLists!$S$9)</f>
        <v>V0</v>
      </c>
      <c r="R117" s="547">
        <f>IF(ISNUMBER(Data!R117),Data!R117,"")</f>
        <v>34.200000000000003</v>
      </c>
      <c r="S117" s="551" t="str">
        <f>IF(ISTEXT($A117),PickLists!$S$2,PickLists!$S$9)</f>
        <v>V0</v>
      </c>
      <c r="T117" s="552">
        <f>IF(ISNUMBER(Data!T117),Data!T117,"")</f>
        <v>0.46100000000000002</v>
      </c>
      <c r="U117" s="551" t="str">
        <f>IF(ISNUMBER($T117),IF($T117&gt;$T$56,PickLists!$S$2,PickLists!$S$3),PickLists!$S$9)</f>
        <v>V0</v>
      </c>
      <c r="V117" s="553">
        <f>IF(ISNUMBER(Data!V117),Data!V117,"")</f>
        <v>1.3788710071768406</v>
      </c>
      <c r="W117" s="551" t="str">
        <f>IF(ISNUMBER($V117),IF($V117&gt;$V$56,PickLists!$S$2,PickLists!$S$3),PickLists!$S$9)</f>
        <v>V0</v>
      </c>
      <c r="X117" s="552">
        <f>IF(ISNUMBER(Data!X117),Data!X117,"")</f>
        <v>1.0106992567300286</v>
      </c>
      <c r="Y117" s="551" t="str">
        <f>IF(ISNUMBER($X117),IF($X117&gt;$X$56,PickLists!$S$2,PickLists!$S$3),PickLists!$S$9)</f>
        <v>V0</v>
      </c>
      <c r="Z117" s="553">
        <f>IF(ISNUMBER(Data!Z117),Data!Z117,"")</f>
        <v>0.51300000000000001</v>
      </c>
      <c r="AA117" s="551" t="str">
        <f>IF(ISNUMBER($Z117),IF($Z117&gt;$Z$56,PickLists!$S$2,PickLists!$S$3),PickLists!$S$9)</f>
        <v>V0</v>
      </c>
      <c r="AB117" s="552">
        <f>IF(ISNUMBER(Data!AB117),Data!AB117,"")</f>
        <v>1.386771229003825</v>
      </c>
      <c r="AC117" s="551" t="str">
        <f>IF(ISNUMBER($AB117),IF($AB117&gt;$AB$56,PickLists!$S$2,PickLists!$S$3),PickLists!$S$9)</f>
        <v>V0</v>
      </c>
      <c r="AD117" s="553">
        <f>IF(ISNUMBER(Data!AD117),Data!AD117,"")</f>
        <v>0.17199999999999999</v>
      </c>
      <c r="AE117" s="551" t="str">
        <f>IF(ISNUMBER($AD117),IF($AD117&gt;$AD$56,PickLists!$S$2,PickLists!$S$3),PickLists!$S$9)</f>
        <v>V0</v>
      </c>
      <c r="AF117" s="552">
        <f>IF(ISNUMBER(Data!AF117),Data!AF117,"")</f>
        <v>0.14199999999999999</v>
      </c>
      <c r="AG117" s="551" t="str">
        <f>IF(ISNUMBER($AF117),IF($AF117&gt;$AF$56,PickLists!$S$2,PickLists!$S$3),PickLists!$S$9)</f>
        <v>V0</v>
      </c>
      <c r="AH117" s="553">
        <f>IF(ISNUMBER(Data!AH117),Data!AH117,"")</f>
        <v>0.56699999999999995</v>
      </c>
      <c r="AI117" s="551" t="str">
        <f>IF(ISNUMBER($AH117),IF($AH117&gt;$AH$56,PickLists!$S$2,PickLists!$S$3),PickLists!$S$9)</f>
        <v>V0</v>
      </c>
      <c r="AJ117" s="554" t="str">
        <f>IF(ISTEXT(Data!AJ117),Data!AJ117,"")</f>
        <v/>
      </c>
      <c r="AK117" s="555"/>
      <c r="AL117" s="555"/>
      <c r="AM117" s="555"/>
      <c r="AN117" s="555"/>
      <c r="AO117" s="556"/>
      <c r="AP117" s="557">
        <f t="shared" si="0"/>
        <v>2.5118864315095791E-2</v>
      </c>
      <c r="AQ117" s="558">
        <f t="shared" si="1"/>
        <v>0.10318327083355049</v>
      </c>
      <c r="AR117" s="559">
        <f t="shared" si="2"/>
        <v>1.8936958000000002</v>
      </c>
      <c r="AS117" s="560">
        <f t="shared" si="3"/>
        <v>5.6641263232810264</v>
      </c>
      <c r="AT117" s="561">
        <f t="shared" si="4"/>
        <v>4.1517504067956112</v>
      </c>
      <c r="AU117" s="562">
        <f t="shared" si="5"/>
        <v>2.1073014000000003</v>
      </c>
      <c r="AV117" s="563">
        <f t="shared" si="6"/>
        <v>5.6965788545019125</v>
      </c>
      <c r="AW117" s="564">
        <f t="shared" si="7"/>
        <v>0.70654159999999999</v>
      </c>
      <c r="AX117" s="565">
        <f t="shared" si="8"/>
        <v>0.58330759999999993</v>
      </c>
      <c r="AY117" s="566">
        <f t="shared" si="9"/>
        <v>2.3291225999999998</v>
      </c>
      <c r="AZ117" s="567">
        <v>362.61</v>
      </c>
      <c r="BA117" s="568">
        <v>5.5229999999999997</v>
      </c>
      <c r="BB117" s="569">
        <f t="shared" si="10"/>
        <v>25.118864315095792</v>
      </c>
      <c r="BC117" s="570">
        <f t="shared" si="11"/>
        <v>0.21987459029669623</v>
      </c>
      <c r="BD117" s="571">
        <f t="shared" si="12"/>
        <v>3.981071705534967E-4</v>
      </c>
      <c r="BE117" s="572">
        <f t="shared" si="13"/>
        <v>13.003497687013429</v>
      </c>
      <c r="BF117" s="560">
        <f t="shared" si="14"/>
        <v>98.441565444195092</v>
      </c>
      <c r="BG117" s="561">
        <f t="shared" si="15"/>
        <v>63.040652220803281</v>
      </c>
      <c r="BH117" s="562">
        <f t="shared" si="16"/>
        <v>22.314243708079236</v>
      </c>
      <c r="BI117" s="563">
        <f t="shared" si="17"/>
        <v>99.005584993490757</v>
      </c>
      <c r="BJ117" s="564">
        <f t="shared" si="18"/>
        <v>4.3992020052176573</v>
      </c>
      <c r="BK117" s="565">
        <f t="shared" si="19"/>
        <v>11.684838510594526</v>
      </c>
      <c r="BL117" s="566">
        <f t="shared" si="20"/>
        <v>28.294825091072404</v>
      </c>
      <c r="BM117" s="546" t="str">
        <f t="shared" si="21"/>
        <v>V0</v>
      </c>
      <c r="BN117" s="573">
        <f t="shared" si="31"/>
        <v>34.200000000000003</v>
      </c>
      <c r="BO117" s="573">
        <f t="shared" si="32"/>
        <v>32.878262301647617</v>
      </c>
      <c r="BP117" s="574">
        <f t="shared" si="22"/>
        <v>-3.8647301121414803</v>
      </c>
      <c r="BQ117" s="575">
        <f t="shared" si="23"/>
        <v>20</v>
      </c>
      <c r="BR117" s="546" t="str">
        <f t="shared" si="33"/>
        <v>V0</v>
      </c>
      <c r="BS117" s="575">
        <f t="shared" si="24"/>
        <v>190.81755862355035</v>
      </c>
      <c r="BT117" s="575">
        <f t="shared" si="25"/>
        <v>174.70598804947906</v>
      </c>
      <c r="BU117" s="575">
        <f t="shared" si="26"/>
        <v>365.52354667302939</v>
      </c>
      <c r="BV117" s="573">
        <f t="shared" si="27"/>
        <v>4.4078064794232059</v>
      </c>
      <c r="BW117" s="575">
        <f t="shared" si="28"/>
        <v>15</v>
      </c>
      <c r="BX117" s="546" t="str">
        <f t="shared" si="34"/>
        <v>V0</v>
      </c>
    </row>
    <row r="118" spans="1:76" s="457" customFormat="1" x14ac:dyDescent="0.2">
      <c r="A118" s="324" t="s">
        <v>756</v>
      </c>
      <c r="B118" s="360">
        <v>35126</v>
      </c>
      <c r="C118" s="361">
        <v>0.27083333333333298</v>
      </c>
      <c r="D118" s="360">
        <f t="shared" si="29"/>
        <v>35127</v>
      </c>
      <c r="E118" s="361">
        <v>0.27083333333333298</v>
      </c>
      <c r="F118" s="455" t="s">
        <v>2179</v>
      </c>
      <c r="G118" s="74" t="s">
        <v>442</v>
      </c>
      <c r="H118" s="53" t="s">
        <v>508</v>
      </c>
      <c r="I118" s="38"/>
      <c r="J118" s="52"/>
      <c r="K118" s="545">
        <f>IF(ISNUMBER(Data!K118),Data!K118,"")</f>
        <v>1.3</v>
      </c>
      <c r="L118" s="546" t="str">
        <f>IF(ISNUMBER(K118),PickLists!$S$2,PickLists!$S$9)</f>
        <v>V0</v>
      </c>
      <c r="M118" s="547">
        <f>IF(ISNUMBER(Data!M118),Data!M118,"")</f>
        <v>48.3</v>
      </c>
      <c r="N118" s="548">
        <f t="shared" si="30"/>
        <v>1.1109</v>
      </c>
      <c r="O118" s="549" t="str">
        <f>IF(ISTEXT($A118),PickLists!$S$2,PickLists!$S$9)</f>
        <v>V0</v>
      </c>
      <c r="P118" s="550">
        <f>IF(ISNUMBER(Data!P118),Data!P118,"")</f>
        <v>4.12</v>
      </c>
      <c r="Q118" s="551" t="str">
        <f>IF(ISTEXT($A118),PickLists!$S$2,PickLists!$S$9)</f>
        <v>V0</v>
      </c>
      <c r="R118" s="547">
        <f>IF(ISNUMBER(Data!R118),Data!R118,"")</f>
        <v>52.3</v>
      </c>
      <c r="S118" s="551" t="str">
        <f>IF(ISTEXT($A118),PickLists!$S$2,PickLists!$S$9)</f>
        <v>V0</v>
      </c>
      <c r="T118" s="552">
        <f>IF(ISNUMBER(Data!T118),Data!T118,"")</f>
        <v>0.79400000000000004</v>
      </c>
      <c r="U118" s="551" t="str">
        <f>IF(ISNUMBER($T118),IF($T118&gt;$T$56,PickLists!$S$2,PickLists!$S$3),PickLists!$S$9)</f>
        <v>V0</v>
      </c>
      <c r="V118" s="553">
        <f>IF(ISNUMBER(Data!V118),Data!V118,"")</f>
        <v>2.0581411773244094</v>
      </c>
      <c r="W118" s="551" t="str">
        <f>IF(ISNUMBER($V118),IF($V118&gt;$V$56,PickLists!$S$2,PickLists!$S$3),PickLists!$S$9)</f>
        <v>V0</v>
      </c>
      <c r="X118" s="552">
        <f>IF(ISNUMBER(Data!X118),Data!X118,"")</f>
        <v>0.36849801170077662</v>
      </c>
      <c r="Y118" s="551" t="str">
        <f>IF(ISNUMBER($X118),IF($X118&gt;$X$56,PickLists!$S$2,PickLists!$S$3),PickLists!$S$9)</f>
        <v>V0</v>
      </c>
      <c r="Z118" s="553">
        <f>IF(ISNUMBER(Data!Z118),Data!Z118,"")</f>
        <v>0.70799999999999996</v>
      </c>
      <c r="AA118" s="551" t="str">
        <f>IF(ISNUMBER($Z118),IF($Z118&gt;$Z$56,PickLists!$S$2,PickLists!$S$3),PickLists!$S$9)</f>
        <v>V0</v>
      </c>
      <c r="AB118" s="552">
        <f>IF(ISNUMBER(Data!AB118),Data!AB118,"")</f>
        <v>0.63903287876268078</v>
      </c>
      <c r="AC118" s="551" t="str">
        <f>IF(ISNUMBER($AB118),IF($AB118&gt;$AB$56,PickLists!$S$2,PickLists!$S$3),PickLists!$S$9)</f>
        <v>V0</v>
      </c>
      <c r="AD118" s="553">
        <f>IF(ISNUMBER(Data!AD118),Data!AD118,"")</f>
        <v>7.0000000000000007E-2</v>
      </c>
      <c r="AE118" s="551" t="str">
        <f>IF(ISNUMBER($AD118),IF($AD118&gt;$AD$56,PickLists!$S$2,PickLists!$S$3),PickLists!$S$9)</f>
        <v>V0</v>
      </c>
      <c r="AF118" s="552">
        <f>IF(ISNUMBER(Data!AF118),Data!AF118,"")</f>
        <v>0.13</v>
      </c>
      <c r="AG118" s="551" t="str">
        <f>IF(ISNUMBER($AF118),IF($AF118&gt;$AF$56,PickLists!$S$2,PickLists!$S$3),PickLists!$S$9)</f>
        <v>V0</v>
      </c>
      <c r="AH118" s="553">
        <f>IF(ISNUMBER(Data!AH118),Data!AH118,"")</f>
        <v>0.47499999999999998</v>
      </c>
      <c r="AI118" s="551" t="str">
        <f>IF(ISNUMBER($AH118),IF($AH118&gt;$AH$56,PickLists!$S$2,PickLists!$S$3),PickLists!$S$9)</f>
        <v>V0</v>
      </c>
      <c r="AJ118" s="554" t="str">
        <f>IF(ISTEXT(Data!AJ118),Data!AJ118,"")</f>
        <v/>
      </c>
      <c r="AK118" s="555"/>
      <c r="AL118" s="555"/>
      <c r="AM118" s="555"/>
      <c r="AN118" s="555"/>
      <c r="AO118" s="556"/>
      <c r="AP118" s="557">
        <f t="shared" si="0"/>
        <v>7.585775750291826E-2</v>
      </c>
      <c r="AQ118" s="558">
        <f t="shared" si="1"/>
        <v>8.4270382809991898E-2</v>
      </c>
      <c r="AR118" s="559">
        <f t="shared" si="2"/>
        <v>0.88205460000000002</v>
      </c>
      <c r="AS118" s="560">
        <f t="shared" si="3"/>
        <v>2.2863890338896864</v>
      </c>
      <c r="AT118" s="561">
        <f t="shared" si="4"/>
        <v>0.40936444119839277</v>
      </c>
      <c r="AU118" s="562">
        <f t="shared" si="5"/>
        <v>0.78651719999999992</v>
      </c>
      <c r="AV118" s="563">
        <f t="shared" si="6"/>
        <v>0.70990162501746212</v>
      </c>
      <c r="AW118" s="564">
        <f t="shared" si="7"/>
        <v>7.7763000000000013E-2</v>
      </c>
      <c r="AX118" s="565">
        <f t="shared" si="8"/>
        <v>0.14441700000000002</v>
      </c>
      <c r="AY118" s="566">
        <f t="shared" si="9"/>
        <v>0.52767750000000002</v>
      </c>
      <c r="AZ118" s="567">
        <v>362.61</v>
      </c>
      <c r="BA118" s="568">
        <v>5.5229999999999997</v>
      </c>
      <c r="BB118" s="569">
        <f t="shared" si="10"/>
        <v>75.857757502918261</v>
      </c>
      <c r="BC118" s="570">
        <f t="shared" si="11"/>
        <v>7.2807319670470369E-2</v>
      </c>
      <c r="BD118" s="571">
        <f t="shared" si="12"/>
        <v>1.3182567385564069E-4</v>
      </c>
      <c r="BE118" s="572">
        <f t="shared" si="13"/>
        <v>22.396479747263907</v>
      </c>
      <c r="BF118" s="560">
        <f t="shared" si="14"/>
        <v>146.93661578670734</v>
      </c>
      <c r="BG118" s="561">
        <f t="shared" si="15"/>
        <v>22.984438590411767</v>
      </c>
      <c r="BH118" s="562">
        <f t="shared" si="16"/>
        <v>30.796266170214615</v>
      </c>
      <c r="BI118" s="563">
        <f t="shared" si="17"/>
        <v>45.622394428691429</v>
      </c>
      <c r="BJ118" s="564">
        <f t="shared" si="18"/>
        <v>1.7903729091002101</v>
      </c>
      <c r="BK118" s="565">
        <f t="shared" si="19"/>
        <v>10.697387368854146</v>
      </c>
      <c r="BL118" s="566">
        <f t="shared" si="20"/>
        <v>23.703777633614447</v>
      </c>
      <c r="BM118" s="546" t="str">
        <f t="shared" si="21"/>
        <v>V0</v>
      </c>
      <c r="BN118" s="573">
        <f t="shared" si="31"/>
        <v>52.3</v>
      </c>
      <c r="BO118" s="573">
        <f t="shared" si="32"/>
        <v>47.573961285070524</v>
      </c>
      <c r="BP118" s="574">
        <f t="shared" si="22"/>
        <v>-9.0364028966146712</v>
      </c>
      <c r="BQ118" s="575">
        <f t="shared" si="23"/>
        <v>20</v>
      </c>
      <c r="BR118" s="546" t="str">
        <f t="shared" si="33"/>
        <v>V0</v>
      </c>
      <c r="BS118" s="575">
        <f t="shared" si="24"/>
        <v>188.46795601339309</v>
      </c>
      <c r="BT118" s="575">
        <f t="shared" si="25"/>
        <v>192.39047326972732</v>
      </c>
      <c r="BU118" s="575">
        <f t="shared" si="26"/>
        <v>380.85842928312042</v>
      </c>
      <c r="BV118" s="573">
        <f t="shared" si="27"/>
        <v>-1.0299147805964228</v>
      </c>
      <c r="BW118" s="575">
        <f t="shared" si="28"/>
        <v>15</v>
      </c>
      <c r="BX118" s="546" t="str">
        <f t="shared" si="34"/>
        <v>V0</v>
      </c>
    </row>
    <row r="119" spans="1:76" s="457" customFormat="1" x14ac:dyDescent="0.2">
      <c r="A119" s="324" t="s">
        <v>757</v>
      </c>
      <c r="B119" s="360">
        <v>35127</v>
      </c>
      <c r="C119" s="361">
        <v>0.27083333333333298</v>
      </c>
      <c r="D119" s="360">
        <f t="shared" si="29"/>
        <v>35128</v>
      </c>
      <c r="E119" s="361">
        <v>0.27083333333333298</v>
      </c>
      <c r="F119" s="455" t="s">
        <v>2179</v>
      </c>
      <c r="G119" s="74" t="s">
        <v>442</v>
      </c>
      <c r="H119" s="53" t="s">
        <v>508</v>
      </c>
      <c r="I119" s="38"/>
      <c r="J119" s="52"/>
      <c r="K119" s="545">
        <f>IF(ISNUMBER(Data!K119),Data!K119,"")</f>
        <v>0.9</v>
      </c>
      <c r="L119" s="546" t="str">
        <f>IF(ISNUMBER(K119),PickLists!$S$2,PickLists!$S$9)</f>
        <v>V0</v>
      </c>
      <c r="M119" s="547">
        <f>IF(ISNUMBER(Data!M119),Data!M119,"")</f>
        <v>27</v>
      </c>
      <c r="N119" s="548">
        <f t="shared" si="30"/>
        <v>0.621</v>
      </c>
      <c r="O119" s="549" t="str">
        <f>IF(ISTEXT($A119),PickLists!$S$2,PickLists!$S$9)</f>
        <v>V0</v>
      </c>
      <c r="P119" s="550">
        <f>IF(ISNUMBER(Data!P119),Data!P119,"")</f>
        <v>3.94</v>
      </c>
      <c r="Q119" s="551" t="str">
        <f>IF(ISTEXT($A119),PickLists!$S$2,PickLists!$S$9)</f>
        <v>V0</v>
      </c>
      <c r="R119" s="547">
        <f>IF(ISNUMBER(Data!R119),Data!R119,"")</f>
        <v>80.3</v>
      </c>
      <c r="S119" s="551" t="str">
        <f>IF(ISTEXT($A119),PickLists!$S$2,PickLists!$S$9)</f>
        <v>V0</v>
      </c>
      <c r="T119" s="552">
        <f>IF(ISNUMBER(Data!T119),Data!T119,"")</f>
        <v>1.48</v>
      </c>
      <c r="U119" s="551" t="str">
        <f>IF(ISNUMBER($T119),IF($T119&gt;$T$56,PickLists!$S$2,PickLists!$S$3),PickLists!$S$9)</f>
        <v>V0</v>
      </c>
      <c r="V119" s="553">
        <f>IF(ISNUMBER(Data!V119),Data!V119,"")</f>
        <v>2.9377813644060966</v>
      </c>
      <c r="W119" s="551" t="str">
        <f>IF(ISNUMBER($V119),IF($V119&gt;$V$56,PickLists!$S$2,PickLists!$S$3),PickLists!$S$9)</f>
        <v>V0</v>
      </c>
      <c r="X119" s="552">
        <f>IF(ISNUMBER(Data!X119),Data!X119,"")</f>
        <v>0.74033386771043708</v>
      </c>
      <c r="Y119" s="551" t="str">
        <f>IF(ISNUMBER($X119),IF($X119&gt;$X$56,PickLists!$S$2,PickLists!$S$3),PickLists!$S$9)</f>
        <v>V0</v>
      </c>
      <c r="Z119" s="553">
        <f>IF(ISNUMBER(Data!Z119),Data!Z119,"")</f>
        <v>0.85</v>
      </c>
      <c r="AA119" s="551" t="str">
        <f>IF(ISNUMBER($Z119),IF($Z119&gt;$Z$56,PickLists!$S$2,PickLists!$S$3),PickLists!$S$9)</f>
        <v>V0</v>
      </c>
      <c r="AB119" s="552">
        <f>IF(ISNUMBER(Data!AB119),Data!AB119,"")</f>
        <v>1.20430133045069</v>
      </c>
      <c r="AC119" s="551" t="str">
        <f>IF(ISNUMBER($AB119),IF($AB119&gt;$AB$56,PickLists!$S$2,PickLists!$S$3),PickLists!$S$9)</f>
        <v>V0</v>
      </c>
      <c r="AD119" s="553">
        <f>IF(ISNUMBER(Data!AD119),Data!AD119,"")</f>
        <v>0.11</v>
      </c>
      <c r="AE119" s="551" t="str">
        <f>IF(ISNUMBER($AD119),IF($AD119&gt;$AD$56,PickLists!$S$2,PickLists!$S$3),PickLists!$S$9)</f>
        <v>V0</v>
      </c>
      <c r="AF119" s="552">
        <f>IF(ISNUMBER(Data!AF119),Data!AF119,"")</f>
        <v>0.16</v>
      </c>
      <c r="AG119" s="551" t="str">
        <f>IF(ISNUMBER($AF119),IF($AF119&gt;$AF$56,PickLists!$S$2,PickLists!$S$3),PickLists!$S$9)</f>
        <v>V0</v>
      </c>
      <c r="AH119" s="553">
        <f>IF(ISNUMBER(Data!AH119),Data!AH119,"")</f>
        <v>0.499</v>
      </c>
      <c r="AI119" s="551" t="str">
        <f>IF(ISNUMBER($AH119),IF($AH119&gt;$AH$56,PickLists!$S$2,PickLists!$S$3),PickLists!$S$9)</f>
        <v>V0</v>
      </c>
      <c r="AJ119" s="554" t="str">
        <f>IF(ISTEXT(Data!AJ119),Data!AJ119,"")</f>
        <v/>
      </c>
      <c r="AK119" s="555"/>
      <c r="AL119" s="555"/>
      <c r="AM119" s="555"/>
      <c r="AN119" s="555"/>
      <c r="AO119" s="556"/>
      <c r="AP119" s="557">
        <f t="shared" si="0"/>
        <v>0.1148153621496881</v>
      </c>
      <c r="AQ119" s="558">
        <f t="shared" si="1"/>
        <v>7.1300339894956308E-2</v>
      </c>
      <c r="AR119" s="559">
        <f t="shared" si="2"/>
        <v>0.91908000000000001</v>
      </c>
      <c r="AS119" s="560">
        <f t="shared" si="3"/>
        <v>1.8243622272961859</v>
      </c>
      <c r="AT119" s="561">
        <f t="shared" si="4"/>
        <v>0.4597473318481814</v>
      </c>
      <c r="AU119" s="562">
        <f t="shared" si="5"/>
        <v>0.52784999999999993</v>
      </c>
      <c r="AV119" s="563">
        <f t="shared" si="6"/>
        <v>0.7478711262098785</v>
      </c>
      <c r="AW119" s="564">
        <f t="shared" si="7"/>
        <v>6.8309999999999996E-2</v>
      </c>
      <c r="AX119" s="565">
        <f t="shared" si="8"/>
        <v>9.9360000000000004E-2</v>
      </c>
      <c r="AY119" s="566">
        <f t="shared" si="9"/>
        <v>0.30987900000000002</v>
      </c>
      <c r="AZ119" s="567">
        <v>362.61</v>
      </c>
      <c r="BA119" s="568">
        <v>5.5229999999999997</v>
      </c>
      <c r="BB119" s="569">
        <f t="shared" si="10"/>
        <v>114.8153621496881</v>
      </c>
      <c r="BC119" s="570">
        <f t="shared" si="11"/>
        <v>4.8103319073274295E-2</v>
      </c>
      <c r="BD119" s="571">
        <f t="shared" si="12"/>
        <v>8.709635899560788E-5</v>
      </c>
      <c r="BE119" s="572">
        <f t="shared" si="13"/>
        <v>41.746586934446576</v>
      </c>
      <c r="BF119" s="560">
        <f t="shared" si="14"/>
        <v>209.73665770015683</v>
      </c>
      <c r="BG119" s="561">
        <f t="shared" si="15"/>
        <v>46.177069559359872</v>
      </c>
      <c r="BH119" s="562">
        <f t="shared" si="16"/>
        <v>36.972918424692693</v>
      </c>
      <c r="BI119" s="563">
        <f t="shared" si="17"/>
        <v>85.978534336452483</v>
      </c>
      <c r="BJ119" s="564">
        <f t="shared" si="18"/>
        <v>2.8134431428717583</v>
      </c>
      <c r="BK119" s="565">
        <f t="shared" si="19"/>
        <v>13.166015223205102</v>
      </c>
      <c r="BL119" s="566">
        <f t="shared" si="20"/>
        <v>24.901442187733917</v>
      </c>
      <c r="BM119" s="546" t="str">
        <f t="shared" si="21"/>
        <v>V0</v>
      </c>
      <c r="BN119" s="573">
        <f t="shared" si="31"/>
        <v>80.3</v>
      </c>
      <c r="BO119" s="573">
        <f t="shared" si="32"/>
        <v>72.564958677961698</v>
      </c>
      <c r="BP119" s="574">
        <f t="shared" si="22"/>
        <v>-9.6326791059007455</v>
      </c>
      <c r="BQ119" s="575">
        <f t="shared" si="23"/>
        <v>20</v>
      </c>
      <c r="BR119" s="546" t="str">
        <f t="shared" si="33"/>
        <v>V0</v>
      </c>
      <c r="BS119" s="575">
        <f t="shared" si="24"/>
        <v>278.64771546464402</v>
      </c>
      <c r="BT119" s="575">
        <f t="shared" si="25"/>
        <v>297.70850460939556</v>
      </c>
      <c r="BU119" s="575">
        <f t="shared" si="26"/>
        <v>576.35622007403958</v>
      </c>
      <c r="BV119" s="573">
        <f t="shared" si="27"/>
        <v>-3.3071195349124469</v>
      </c>
      <c r="BW119" s="575">
        <f t="shared" si="28"/>
        <v>10</v>
      </c>
      <c r="BX119" s="546" t="str">
        <f t="shared" si="34"/>
        <v>V0</v>
      </c>
    </row>
    <row r="120" spans="1:76" s="457" customFormat="1" x14ac:dyDescent="0.2">
      <c r="A120" s="324"/>
      <c r="B120" s="360">
        <v>35128</v>
      </c>
      <c r="C120" s="361">
        <v>0.27083333333333298</v>
      </c>
      <c r="D120" s="360">
        <f t="shared" si="29"/>
        <v>35129</v>
      </c>
      <c r="E120" s="361">
        <v>0.27083333333333298</v>
      </c>
      <c r="F120" s="455" t="s">
        <v>2179</v>
      </c>
      <c r="G120" s="74" t="s">
        <v>442</v>
      </c>
      <c r="H120" s="53"/>
      <c r="I120" s="38" t="s">
        <v>433</v>
      </c>
      <c r="J120" s="52"/>
      <c r="K120" s="545">
        <f>IF(ISNUMBER(Data!K120),Data!K120,"")</f>
        <v>0.2</v>
      </c>
      <c r="L120" s="546" t="str">
        <f>IF(ISNUMBER(K120),PickLists!$S$2,PickLists!$S$9)</f>
        <v>V0</v>
      </c>
      <c r="M120" s="547" t="str">
        <f>IF(ISNUMBER(Data!M120),Data!M120,"")</f>
        <v/>
      </c>
      <c r="N120" s="548" t="str">
        <f t="shared" si="30"/>
        <v/>
      </c>
      <c r="O120" s="549" t="str">
        <f>IF(ISTEXT($A120),PickLists!$S$2,PickLists!$S$9)</f>
        <v>M1</v>
      </c>
      <c r="P120" s="550" t="str">
        <f>IF(ISNUMBER(Data!P120),Data!P120,"")</f>
        <v/>
      </c>
      <c r="Q120" s="551" t="str">
        <f>IF(ISTEXT($A120),PickLists!$S$2,PickLists!$S$9)</f>
        <v>M1</v>
      </c>
      <c r="R120" s="547" t="str">
        <f>IF(ISNUMBER(Data!R120),Data!R120,"")</f>
        <v/>
      </c>
      <c r="S120" s="551" t="str">
        <f>IF(ISTEXT($A120),PickLists!$S$2,PickLists!$S$9)</f>
        <v>M1</v>
      </c>
      <c r="T120" s="552" t="str">
        <f>IF(ISNUMBER(Data!T120),Data!T120,"")</f>
        <v/>
      </c>
      <c r="U120" s="551" t="str">
        <f>IF(ISNUMBER($T120),IF($T120&gt;$T$56,PickLists!$S$2,PickLists!$S$3),PickLists!$S$9)</f>
        <v>M1</v>
      </c>
      <c r="V120" s="553" t="str">
        <f>IF(ISNUMBER(Data!V120),Data!V120,"")</f>
        <v/>
      </c>
      <c r="W120" s="551" t="str">
        <f>IF(ISNUMBER($V120),IF($V120&gt;$V$56,PickLists!$S$2,PickLists!$S$3),PickLists!$S$9)</f>
        <v>M1</v>
      </c>
      <c r="X120" s="552" t="str">
        <f>IF(ISNUMBER(Data!X120),Data!X120,"")</f>
        <v/>
      </c>
      <c r="Y120" s="551" t="str">
        <f>IF(ISNUMBER($X120),IF($X120&gt;$X$56,PickLists!$S$2,PickLists!$S$3),PickLists!$S$9)</f>
        <v>M1</v>
      </c>
      <c r="Z120" s="553" t="str">
        <f>IF(ISNUMBER(Data!Z120),Data!Z120,"")</f>
        <v/>
      </c>
      <c r="AA120" s="551" t="str">
        <f>IF(ISNUMBER($Z120),IF($Z120&gt;$Z$56,PickLists!$S$2,PickLists!$S$3),PickLists!$S$9)</f>
        <v>M1</v>
      </c>
      <c r="AB120" s="552" t="str">
        <f>IF(ISNUMBER(Data!AB120),Data!AB120,"")</f>
        <v/>
      </c>
      <c r="AC120" s="551" t="str">
        <f>IF(ISNUMBER($AB120),IF($AB120&gt;$AB$56,PickLists!$S$2,PickLists!$S$3),PickLists!$S$9)</f>
        <v>M1</v>
      </c>
      <c r="AD120" s="553" t="str">
        <f>IF(ISNUMBER(Data!AD120),Data!AD120,"")</f>
        <v/>
      </c>
      <c r="AE120" s="551" t="str">
        <f>IF(ISNUMBER($AD120),IF($AD120&gt;$AD$56,PickLists!$S$2,PickLists!$S$3),PickLists!$S$9)</f>
        <v>M1</v>
      </c>
      <c r="AF120" s="552" t="str">
        <f>IF(ISNUMBER(Data!AF120),Data!AF120,"")</f>
        <v/>
      </c>
      <c r="AG120" s="551" t="str">
        <f>IF(ISNUMBER($AF120),IF($AF120&gt;$AF$56,PickLists!$S$2,PickLists!$S$3),PickLists!$S$9)</f>
        <v>M1</v>
      </c>
      <c r="AH120" s="553" t="str">
        <f>IF(ISNUMBER(Data!AH120),Data!AH120,"")</f>
        <v/>
      </c>
      <c r="AI120" s="551" t="str">
        <f>IF(ISNUMBER($AH120),IF($AH120&gt;$AH$56,PickLists!$S$2,PickLists!$S$3),PickLists!$S$9)</f>
        <v>M1</v>
      </c>
      <c r="AJ120" s="554" t="str">
        <f>IF(ISTEXT(Data!AJ120),Data!AJ120,"")</f>
        <v/>
      </c>
      <c r="AK120" s="555"/>
      <c r="AL120" s="555"/>
      <c r="AM120" s="555"/>
      <c r="AN120" s="555"/>
      <c r="AO120" s="556"/>
      <c r="AP120" s="557" t="str">
        <f t="shared" si="0"/>
        <v/>
      </c>
      <c r="AQ120" s="558" t="str">
        <f t="shared" si="1"/>
        <v/>
      </c>
      <c r="AR120" s="559" t="str">
        <f t="shared" si="2"/>
        <v/>
      </c>
      <c r="AS120" s="560" t="str">
        <f t="shared" si="3"/>
        <v/>
      </c>
      <c r="AT120" s="561" t="str">
        <f t="shared" si="4"/>
        <v/>
      </c>
      <c r="AU120" s="562" t="str">
        <f t="shared" si="5"/>
        <v/>
      </c>
      <c r="AV120" s="563" t="str">
        <f t="shared" si="6"/>
        <v/>
      </c>
      <c r="AW120" s="564" t="str">
        <f t="shared" si="7"/>
        <v/>
      </c>
      <c r="AX120" s="565" t="str">
        <f t="shared" si="8"/>
        <v/>
      </c>
      <c r="AY120" s="566" t="str">
        <f t="shared" si="9"/>
        <v/>
      </c>
      <c r="AZ120" s="567">
        <v>362.61</v>
      </c>
      <c r="BA120" s="568">
        <v>5.5229999999999997</v>
      </c>
      <c r="BB120" s="569" t="str">
        <f t="shared" si="10"/>
        <v/>
      </c>
      <c r="BC120" s="570" t="str">
        <f t="shared" si="11"/>
        <v/>
      </c>
      <c r="BD120" s="571" t="str">
        <f t="shared" si="12"/>
        <v/>
      </c>
      <c r="BE120" s="572" t="str">
        <f t="shared" si="13"/>
        <v/>
      </c>
      <c r="BF120" s="560" t="str">
        <f t="shared" si="14"/>
        <v/>
      </c>
      <c r="BG120" s="561" t="str">
        <f t="shared" si="15"/>
        <v/>
      </c>
      <c r="BH120" s="562" t="str">
        <f t="shared" si="16"/>
        <v/>
      </c>
      <c r="BI120" s="563" t="str">
        <f t="shared" si="17"/>
        <v/>
      </c>
      <c r="BJ120" s="564" t="str">
        <f t="shared" si="18"/>
        <v/>
      </c>
      <c r="BK120" s="565" t="str">
        <f t="shared" si="19"/>
        <v/>
      </c>
      <c r="BL120" s="566" t="str">
        <f t="shared" si="20"/>
        <v/>
      </c>
      <c r="BM120" s="546" t="str">
        <f t="shared" si="21"/>
        <v>M1</v>
      </c>
      <c r="BN120" s="573" t="str">
        <f t="shared" si="31"/>
        <v/>
      </c>
      <c r="BO120" s="573" t="str">
        <f t="shared" si="32"/>
        <v/>
      </c>
      <c r="BP120" s="574" t="str">
        <f t="shared" si="22"/>
        <v/>
      </c>
      <c r="BQ120" s="575" t="str">
        <f t="shared" si="23"/>
        <v/>
      </c>
      <c r="BR120" s="546" t="str">
        <f t="shared" si="33"/>
        <v>M1</v>
      </c>
      <c r="BS120" s="575" t="str">
        <f t="shared" si="24"/>
        <v/>
      </c>
      <c r="BT120" s="575" t="str">
        <f t="shared" si="25"/>
        <v/>
      </c>
      <c r="BU120" s="575" t="str">
        <f t="shared" si="26"/>
        <v/>
      </c>
      <c r="BV120" s="573" t="str">
        <f t="shared" si="27"/>
        <v/>
      </c>
      <c r="BW120" s="575" t="str">
        <f t="shared" si="28"/>
        <v/>
      </c>
      <c r="BX120" s="546" t="str">
        <f t="shared" si="34"/>
        <v>M1</v>
      </c>
    </row>
    <row r="121" spans="1:76" s="457" customFormat="1" x14ac:dyDescent="0.2">
      <c r="A121" s="324"/>
      <c r="B121" s="360">
        <v>35129</v>
      </c>
      <c r="C121" s="361">
        <v>0.27083333333333298</v>
      </c>
      <c r="D121" s="360">
        <f t="shared" si="29"/>
        <v>35130</v>
      </c>
      <c r="E121" s="361">
        <v>0.27083333333333298</v>
      </c>
      <c r="F121" s="455" t="s">
        <v>2179</v>
      </c>
      <c r="G121" s="74" t="s">
        <v>440</v>
      </c>
      <c r="H121" s="53"/>
      <c r="I121" s="38"/>
      <c r="J121" s="52"/>
      <c r="K121" s="545" t="str">
        <f>IF(ISNUMBER(Data!K121),Data!K121,"")</f>
        <v/>
      </c>
      <c r="L121" s="546" t="str">
        <f>IF(ISNUMBER(K121),PickLists!$S$2,PickLists!$S$9)</f>
        <v>M1</v>
      </c>
      <c r="M121" s="547" t="str">
        <f>IF(ISNUMBER(Data!M121),Data!M121,"")</f>
        <v/>
      </c>
      <c r="N121" s="548" t="str">
        <f t="shared" si="30"/>
        <v/>
      </c>
      <c r="O121" s="549" t="str">
        <f>IF(ISTEXT($A121),PickLists!$S$2,PickLists!$S$9)</f>
        <v>M1</v>
      </c>
      <c r="P121" s="550" t="str">
        <f>IF(ISNUMBER(Data!P121),Data!P121,"")</f>
        <v/>
      </c>
      <c r="Q121" s="551" t="str">
        <f>IF(ISTEXT($A121),PickLists!$S$2,PickLists!$S$9)</f>
        <v>M1</v>
      </c>
      <c r="R121" s="547" t="str">
        <f>IF(ISNUMBER(Data!R121),Data!R121,"")</f>
        <v/>
      </c>
      <c r="S121" s="551" t="str">
        <f>IF(ISTEXT($A121),PickLists!$S$2,PickLists!$S$9)</f>
        <v>M1</v>
      </c>
      <c r="T121" s="552" t="str">
        <f>IF(ISNUMBER(Data!T121),Data!T121,"")</f>
        <v/>
      </c>
      <c r="U121" s="551" t="str">
        <f>IF(ISNUMBER($T121),IF($T121&gt;$T$56,PickLists!$S$2,PickLists!$S$3),PickLists!$S$9)</f>
        <v>M1</v>
      </c>
      <c r="V121" s="553" t="str">
        <f>IF(ISNUMBER(Data!V121),Data!V121,"")</f>
        <v/>
      </c>
      <c r="W121" s="551" t="str">
        <f>IF(ISNUMBER($V121),IF($V121&gt;$V$56,PickLists!$S$2,PickLists!$S$3),PickLists!$S$9)</f>
        <v>M1</v>
      </c>
      <c r="X121" s="552" t="str">
        <f>IF(ISNUMBER(Data!X121),Data!X121,"")</f>
        <v/>
      </c>
      <c r="Y121" s="551" t="str">
        <f>IF(ISNUMBER($X121),IF($X121&gt;$X$56,PickLists!$S$2,PickLists!$S$3),PickLists!$S$9)</f>
        <v>M1</v>
      </c>
      <c r="Z121" s="553" t="str">
        <f>IF(ISNUMBER(Data!Z121),Data!Z121,"")</f>
        <v/>
      </c>
      <c r="AA121" s="551" t="str">
        <f>IF(ISNUMBER($Z121),IF($Z121&gt;$Z$56,PickLists!$S$2,PickLists!$S$3),PickLists!$S$9)</f>
        <v>M1</v>
      </c>
      <c r="AB121" s="552" t="str">
        <f>IF(ISNUMBER(Data!AB121),Data!AB121,"")</f>
        <v/>
      </c>
      <c r="AC121" s="551" t="str">
        <f>IF(ISNUMBER($AB121),IF($AB121&gt;$AB$56,PickLists!$S$2,PickLists!$S$3),PickLists!$S$9)</f>
        <v>M1</v>
      </c>
      <c r="AD121" s="553" t="str">
        <f>IF(ISNUMBER(Data!AD121),Data!AD121,"")</f>
        <v/>
      </c>
      <c r="AE121" s="551" t="str">
        <f>IF(ISNUMBER($AD121),IF($AD121&gt;$AD$56,PickLists!$S$2,PickLists!$S$3),PickLists!$S$9)</f>
        <v>M1</v>
      </c>
      <c r="AF121" s="552" t="str">
        <f>IF(ISNUMBER(Data!AF121),Data!AF121,"")</f>
        <v/>
      </c>
      <c r="AG121" s="551" t="str">
        <f>IF(ISNUMBER($AF121),IF($AF121&gt;$AF$56,PickLists!$S$2,PickLists!$S$3),PickLists!$S$9)</f>
        <v>M1</v>
      </c>
      <c r="AH121" s="553" t="str">
        <f>IF(ISNUMBER(Data!AH121),Data!AH121,"")</f>
        <v/>
      </c>
      <c r="AI121" s="551" t="str">
        <f>IF(ISNUMBER($AH121),IF($AH121&gt;$AH$56,PickLists!$S$2,PickLists!$S$3),PickLists!$S$9)</f>
        <v>M1</v>
      </c>
      <c r="AJ121" s="554" t="str">
        <f>IF(ISTEXT(Data!AJ121),Data!AJ121,"")</f>
        <v/>
      </c>
      <c r="AK121" s="555"/>
      <c r="AL121" s="555"/>
      <c r="AM121" s="555"/>
      <c r="AN121" s="555"/>
      <c r="AO121" s="556"/>
      <c r="AP121" s="557" t="str">
        <f t="shared" ref="AP121:AP184" si="35">IF(ISNUMBER(P121),10^(-P121)*10^3,"")</f>
        <v/>
      </c>
      <c r="AQ121" s="558" t="str">
        <f t="shared" ref="AQ121:AQ184" si="36">IF(ISNUMBER(AP121),AP121*$N121,"")</f>
        <v/>
      </c>
      <c r="AR121" s="559" t="str">
        <f t="shared" ref="AR121:AR184" si="37">IF(ISNUMBER(T121),T121*$N121,"")</f>
        <v/>
      </c>
      <c r="AS121" s="560" t="str">
        <f t="shared" ref="AS121:AS184" si="38">IF(ISNUMBER(V121),V121*$N121,"")</f>
        <v/>
      </c>
      <c r="AT121" s="561" t="str">
        <f t="shared" ref="AT121:AT184" si="39">IF(ISNUMBER(X121),X121*$N121,"")</f>
        <v/>
      </c>
      <c r="AU121" s="562" t="str">
        <f t="shared" ref="AU121:AU184" si="40">IF(ISNUMBER(Z121),Z121*$N121,"")</f>
        <v/>
      </c>
      <c r="AV121" s="563" t="str">
        <f t="shared" ref="AV121:AV184" si="41">IF(ISNUMBER(AB121),AB121*$N121,"")</f>
        <v/>
      </c>
      <c r="AW121" s="564" t="str">
        <f t="shared" ref="AW121:AW184" si="42">IF(ISNUMBER(AD121),AD121*$N121,"")</f>
        <v/>
      </c>
      <c r="AX121" s="565" t="str">
        <f t="shared" ref="AX121:AX184" si="43">IF(ISNUMBER(AF121),AF121*$N121,"")</f>
        <v/>
      </c>
      <c r="AY121" s="566" t="str">
        <f t="shared" ref="AY121:AY184" si="44">IF(ISNUMBER(AH121),AH121*$N121,"")</f>
        <v/>
      </c>
      <c r="AZ121" s="567">
        <v>362.61</v>
      </c>
      <c r="BA121" s="568">
        <v>5.5229999999999997</v>
      </c>
      <c r="BB121" s="569" t="str">
        <f t="shared" ref="BB121:BB184" si="45">IF(ISNUMBER(P121),10^(-P121)*10^6,"")</f>
        <v/>
      </c>
      <c r="BC121" s="570" t="str">
        <f t="shared" ref="BC121:BC184" si="46">IF(ISNUMBER(P121),BA121/(10^(6-P121)),"")</f>
        <v/>
      </c>
      <c r="BD121" s="571" t="str">
        <f t="shared" ref="BD121:BD184" si="47">IF(ISNUMBER(P121),10^(P121-8),"")</f>
        <v/>
      </c>
      <c r="BE121" s="572" t="str">
        <f t="shared" ref="BE121:BE184" si="48">IF(ISNUMBER(T121),T121/$BF$48*1000,"")</f>
        <v/>
      </c>
      <c r="BF121" s="560" t="str">
        <f t="shared" ref="BF121:BF184" si="49">IF(ISNUMBER(V121),V121/$AZ$49*1000,"")</f>
        <v/>
      </c>
      <c r="BG121" s="561" t="str">
        <f t="shared" ref="BG121:BG184" si="50">IF(ISNUMBER(X121),X121*$BL$50/$AZ$51*1000,"")</f>
        <v/>
      </c>
      <c r="BH121" s="562" t="str">
        <f t="shared" ref="BH121:BH184" si="51">IF(ISNUMBER(Z121),Z121/$BC$51*1000,"")</f>
        <v/>
      </c>
      <c r="BI121" s="563" t="str">
        <f t="shared" ref="BI121:BI184" si="52">IF(ISNUMBER(AB121),AB121/$AZ$49*1000,"")</f>
        <v/>
      </c>
      <c r="BJ121" s="564" t="str">
        <f t="shared" ref="BJ121:BJ184" si="53">IF(ISNUMBER(AD121),AD121/$BF$51*1000,"")</f>
        <v/>
      </c>
      <c r="BK121" s="565" t="str">
        <f t="shared" ref="BK121:BK184" si="54">IF(ISNUMBER(AF121),AF121*$BL$50/$BF$49*1000,"")</f>
        <v/>
      </c>
      <c r="BL121" s="566" t="str">
        <f t="shared" ref="BL121:BL184" si="55">IF(ISNUMBER(AH121),AH121*$BL$50/$BF$50*1000,"")</f>
        <v/>
      </c>
      <c r="BM121" s="546" t="str">
        <f t="shared" ref="BM121:BM184" si="56">IF(OR(COUNTIF(U121:AI121,"=V1")&gt;0,COUNTIF(U121:AI121,"=V0")=8),"V0",IF(COUNTIF(U121:AI121,"=M1")=8,"M1",IF(COUNTIF(U121:AI121,"=V6")=8,"V6",IF(COUNTIF(U121:AI121,"=V2")=8,"V2","V4"))))</f>
        <v>M1</v>
      </c>
      <c r="BN121" s="573" t="str">
        <f t="shared" si="31"/>
        <v/>
      </c>
      <c r="BO121" s="573" t="str">
        <f t="shared" si="32"/>
        <v/>
      </c>
      <c r="BP121" s="574" t="str">
        <f t="shared" ref="BP121:BP184" si="57">IF(AND(ISNUMBER(R121),ISNUMBER(BO121)),(BO121-R121)/R121*100,"")</f>
        <v/>
      </c>
      <c r="BQ121" s="575" t="str">
        <f t="shared" ref="BQ121:BQ184" si="58">IF(OR(BM121="V0",BM121="V6"),SUMPRODUCT(($BP$48:$BP$50&lt;=R121)*($BQ$48:$BQ$50&gt;=R121)*$BR$48:$BR$50),IF(BM121="V2",SUMPRODUCT(($BP$48:$BP$50&lt;=R121)*($BQ$48:$BQ$50&gt;=R121)*$BR$48:$BR$50),""))</f>
        <v/>
      </c>
      <c r="BR121" s="546" t="str">
        <f t="shared" si="33"/>
        <v>M1</v>
      </c>
      <c r="BS121" s="575" t="str">
        <f t="shared" ref="BS121:BS184" si="59">IF(OR(BM121="V0",BM121="V6"),SUM(BB121,BH121:BL121),IF(BM121="V2",SUM(BB121,BH121:BL121),""))</f>
        <v/>
      </c>
      <c r="BT121" s="575" t="str">
        <f t="shared" ref="BT121:BT184" si="60">IF(OR(BM121="V0",BM121="V6"),SUM(BC121:BG121),IF(BM121="V2",SUM(BC121:BG121),""))</f>
        <v/>
      </c>
      <c r="BU121" s="575" t="str">
        <f t="shared" ref="BU121:BU184" si="61">IF(OR(BM121="V0",BM121="V6"),SUM(BS121+BT121),IF(BM121="V2",SUM(BS121+BT121),""))</f>
        <v/>
      </c>
      <c r="BV121" s="573" t="str">
        <f t="shared" ref="BV121:BV184" si="62">IF(OR(BM121="V0",BM121="V6"),(BS121-BT121)/(BS121+BT121)*100,IF(BM121="V2",(BS121-BT121)/(BS121+BT121)*100,""))</f>
        <v/>
      </c>
      <c r="BW121" s="575" t="str">
        <f t="shared" ref="BW121:BW184" si="63">IF(OR(BM121="V0",BM121="V6"),SUMPRODUCT(($BV$48:$BV$51&lt;=ABS(BU121))*($BW$48:$BW$51&gt;=ABS(BU121))*$BX$48:$BX$51),IF(BM121="V2",SUMPRODUCT(($BV$48:$BV$51&lt;=ABS(BU121))*($BW$48:$BW$51&gt;=ABS(BU121))*$BX$48:$BX$51),""))</f>
        <v/>
      </c>
      <c r="BX121" s="546" t="str">
        <f t="shared" si="34"/>
        <v>M1</v>
      </c>
    </row>
    <row r="122" spans="1:76" s="457" customFormat="1" x14ac:dyDescent="0.2">
      <c r="A122" s="324"/>
      <c r="B122" s="360">
        <v>35130</v>
      </c>
      <c r="C122" s="361">
        <v>0.27083333333333298</v>
      </c>
      <c r="D122" s="360">
        <f t="shared" ref="D122:D185" si="64" xml:space="preserve"> B122+1</f>
        <v>35131</v>
      </c>
      <c r="E122" s="361">
        <v>0.27083333333333298</v>
      </c>
      <c r="F122" s="455" t="s">
        <v>2179</v>
      </c>
      <c r="G122" s="74" t="s">
        <v>440</v>
      </c>
      <c r="H122" s="53"/>
      <c r="I122" s="38"/>
      <c r="J122" s="52"/>
      <c r="K122" s="545" t="str">
        <f>IF(ISNUMBER(Data!K122),Data!K122,"")</f>
        <v/>
      </c>
      <c r="L122" s="546" t="str">
        <f>IF(ISNUMBER(K122),PickLists!$S$2,PickLists!$S$9)</f>
        <v>M1</v>
      </c>
      <c r="M122" s="547" t="str">
        <f>IF(ISNUMBER(Data!M122),Data!M122,"")</f>
        <v/>
      </c>
      <c r="N122" s="548" t="str">
        <f t="shared" ref="N122:N185" si="65">IF(ISNUMBER(M122),IF(M122&gt;0,M122*0.023),"")</f>
        <v/>
      </c>
      <c r="O122" s="549" t="str">
        <f>IF(ISTEXT($A122),PickLists!$S$2,PickLists!$S$9)</f>
        <v>M1</v>
      </c>
      <c r="P122" s="550" t="str">
        <f>IF(ISNUMBER(Data!P122),Data!P122,"")</f>
        <v/>
      </c>
      <c r="Q122" s="551" t="str">
        <f>IF(ISTEXT($A122),PickLists!$S$2,PickLists!$S$9)</f>
        <v>M1</v>
      </c>
      <c r="R122" s="547" t="str">
        <f>IF(ISNUMBER(Data!R122),Data!R122,"")</f>
        <v/>
      </c>
      <c r="S122" s="551" t="str">
        <f>IF(ISTEXT($A122),PickLists!$S$2,PickLists!$S$9)</f>
        <v>M1</v>
      </c>
      <c r="T122" s="552" t="str">
        <f>IF(ISNUMBER(Data!T122),Data!T122,"")</f>
        <v/>
      </c>
      <c r="U122" s="551" t="str">
        <f>IF(ISNUMBER($T122),IF($T122&gt;$T$56,PickLists!$S$2,PickLists!$S$3),PickLists!$S$9)</f>
        <v>M1</v>
      </c>
      <c r="V122" s="553" t="str">
        <f>IF(ISNUMBER(Data!V122),Data!V122,"")</f>
        <v/>
      </c>
      <c r="W122" s="551" t="str">
        <f>IF(ISNUMBER($V122),IF($V122&gt;$V$56,PickLists!$S$2,PickLists!$S$3),PickLists!$S$9)</f>
        <v>M1</v>
      </c>
      <c r="X122" s="552" t="str">
        <f>IF(ISNUMBER(Data!X122),Data!X122,"")</f>
        <v/>
      </c>
      <c r="Y122" s="551" t="str">
        <f>IF(ISNUMBER($X122),IF($X122&gt;$X$56,PickLists!$S$2,PickLists!$S$3),PickLists!$S$9)</f>
        <v>M1</v>
      </c>
      <c r="Z122" s="553" t="str">
        <f>IF(ISNUMBER(Data!Z122),Data!Z122,"")</f>
        <v/>
      </c>
      <c r="AA122" s="551" t="str">
        <f>IF(ISNUMBER($Z122),IF($Z122&gt;$Z$56,PickLists!$S$2,PickLists!$S$3),PickLists!$S$9)</f>
        <v>M1</v>
      </c>
      <c r="AB122" s="552" t="str">
        <f>IF(ISNUMBER(Data!AB122),Data!AB122,"")</f>
        <v/>
      </c>
      <c r="AC122" s="551" t="str">
        <f>IF(ISNUMBER($AB122),IF($AB122&gt;$AB$56,PickLists!$S$2,PickLists!$S$3),PickLists!$S$9)</f>
        <v>M1</v>
      </c>
      <c r="AD122" s="553" t="str">
        <f>IF(ISNUMBER(Data!AD122),Data!AD122,"")</f>
        <v/>
      </c>
      <c r="AE122" s="551" t="str">
        <f>IF(ISNUMBER($AD122),IF($AD122&gt;$AD$56,PickLists!$S$2,PickLists!$S$3),PickLists!$S$9)</f>
        <v>M1</v>
      </c>
      <c r="AF122" s="552" t="str">
        <f>IF(ISNUMBER(Data!AF122),Data!AF122,"")</f>
        <v/>
      </c>
      <c r="AG122" s="551" t="str">
        <f>IF(ISNUMBER($AF122),IF($AF122&gt;$AF$56,PickLists!$S$2,PickLists!$S$3),PickLists!$S$9)</f>
        <v>M1</v>
      </c>
      <c r="AH122" s="553" t="str">
        <f>IF(ISNUMBER(Data!AH122),Data!AH122,"")</f>
        <v/>
      </c>
      <c r="AI122" s="551" t="str">
        <f>IF(ISNUMBER($AH122),IF($AH122&gt;$AH$56,PickLists!$S$2,PickLists!$S$3),PickLists!$S$9)</f>
        <v>M1</v>
      </c>
      <c r="AJ122" s="554" t="str">
        <f>IF(ISTEXT(Data!AJ122),Data!AJ122,"")</f>
        <v/>
      </c>
      <c r="AK122" s="555"/>
      <c r="AL122" s="555"/>
      <c r="AM122" s="555"/>
      <c r="AN122" s="555"/>
      <c r="AO122" s="556"/>
      <c r="AP122" s="557" t="str">
        <f t="shared" si="35"/>
        <v/>
      </c>
      <c r="AQ122" s="558" t="str">
        <f t="shared" si="36"/>
        <v/>
      </c>
      <c r="AR122" s="559" t="str">
        <f t="shared" si="37"/>
        <v/>
      </c>
      <c r="AS122" s="560" t="str">
        <f t="shared" si="38"/>
        <v/>
      </c>
      <c r="AT122" s="561" t="str">
        <f t="shared" si="39"/>
        <v/>
      </c>
      <c r="AU122" s="562" t="str">
        <f t="shared" si="40"/>
        <v/>
      </c>
      <c r="AV122" s="563" t="str">
        <f t="shared" si="41"/>
        <v/>
      </c>
      <c r="AW122" s="564" t="str">
        <f t="shared" si="42"/>
        <v/>
      </c>
      <c r="AX122" s="565" t="str">
        <f t="shared" si="43"/>
        <v/>
      </c>
      <c r="AY122" s="566" t="str">
        <f t="shared" si="44"/>
        <v/>
      </c>
      <c r="AZ122" s="567">
        <v>362.61</v>
      </c>
      <c r="BA122" s="568">
        <v>5.5229999999999997</v>
      </c>
      <c r="BB122" s="569" t="str">
        <f t="shared" si="45"/>
        <v/>
      </c>
      <c r="BC122" s="570" t="str">
        <f t="shared" si="46"/>
        <v/>
      </c>
      <c r="BD122" s="571" t="str">
        <f t="shared" si="47"/>
        <v/>
      </c>
      <c r="BE122" s="572" t="str">
        <f t="shared" si="48"/>
        <v/>
      </c>
      <c r="BF122" s="560" t="str">
        <f t="shared" si="49"/>
        <v/>
      </c>
      <c r="BG122" s="561" t="str">
        <f t="shared" si="50"/>
        <v/>
      </c>
      <c r="BH122" s="562" t="str">
        <f t="shared" si="51"/>
        <v/>
      </c>
      <c r="BI122" s="563" t="str">
        <f t="shared" si="52"/>
        <v/>
      </c>
      <c r="BJ122" s="564" t="str">
        <f t="shared" si="53"/>
        <v/>
      </c>
      <c r="BK122" s="565" t="str">
        <f t="shared" si="54"/>
        <v/>
      </c>
      <c r="BL122" s="566" t="str">
        <f t="shared" si="55"/>
        <v/>
      </c>
      <c r="BM122" s="546" t="str">
        <f t="shared" si="56"/>
        <v>M1</v>
      </c>
      <c r="BN122" s="573" t="str">
        <f t="shared" ref="BN122:BN185" si="66">R122</f>
        <v/>
      </c>
      <c r="BO122" s="573" t="str">
        <f t="shared" ref="BO122:BO185" si="67">IF(OR(BM122="V0",BM122="V6"),(BB122*$BB$55+BC122*$BC$55+BD122*$BD$55+BE122*$BE$55+BF122*$BF$55+BG122*$BG$55+BH122*$BH$55+BI122*$BI$55+BJ122*$BJ$55+BK122*$BK$55+BL122*$BL$55)/1000,IF(BM122="V2",(BB122*$BB$55+BC122*$BC$55+BD122*$BD$55+BE122*$BE$55+BF122*$BF$55+BG122*$BG$55+BH122*$BH$55+BI122*$BI$55+BJ122*$BJ$55+BK122*$BK$55+BL122*$BL$55)/1000,""))</f>
        <v/>
      </c>
      <c r="BP122" s="574" t="str">
        <f t="shared" si="57"/>
        <v/>
      </c>
      <c r="BQ122" s="575" t="str">
        <f t="shared" si="58"/>
        <v/>
      </c>
      <c r="BR122" s="546" t="str">
        <f t="shared" ref="BR122:BR185" si="68">IF(OR(BM122="V0",BM122="V6"),IF(ABS(BP122)&gt;BQ122,"V4","V0"),IF(BM122="V2","V0","M1"))</f>
        <v>M1</v>
      </c>
      <c r="BS122" s="575" t="str">
        <f t="shared" si="59"/>
        <v/>
      </c>
      <c r="BT122" s="575" t="str">
        <f t="shared" si="60"/>
        <v/>
      </c>
      <c r="BU122" s="575" t="str">
        <f t="shared" si="61"/>
        <v/>
      </c>
      <c r="BV122" s="573" t="str">
        <f t="shared" si="62"/>
        <v/>
      </c>
      <c r="BW122" s="575" t="str">
        <f t="shared" si="63"/>
        <v/>
      </c>
      <c r="BX122" s="546" t="str">
        <f t="shared" ref="BX122:BX185" si="69">IF(OR(BM122="V0",BM122="V6"),IF(ABS(BV122)&gt;BW122,"V4","V0"),IF(BM122="V2","V0","M1"))</f>
        <v>M1</v>
      </c>
    </row>
    <row r="123" spans="1:76" s="457" customFormat="1" x14ac:dyDescent="0.2">
      <c r="A123" s="324"/>
      <c r="B123" s="360">
        <v>35131</v>
      </c>
      <c r="C123" s="361">
        <v>0.27083333333333298</v>
      </c>
      <c r="D123" s="360">
        <f t="shared" si="64"/>
        <v>35132</v>
      </c>
      <c r="E123" s="361">
        <v>0.27083333333333298</v>
      </c>
      <c r="F123" s="455" t="s">
        <v>2179</v>
      </c>
      <c r="G123" s="74" t="s">
        <v>440</v>
      </c>
      <c r="H123" s="53"/>
      <c r="I123" s="38"/>
      <c r="J123" s="52"/>
      <c r="K123" s="545" t="str">
        <f>IF(ISNUMBER(Data!K123),Data!K123,"")</f>
        <v/>
      </c>
      <c r="L123" s="546" t="str">
        <f>IF(ISNUMBER(K123),PickLists!$S$2,PickLists!$S$9)</f>
        <v>M1</v>
      </c>
      <c r="M123" s="547" t="str">
        <f>IF(ISNUMBER(Data!M123),Data!M123,"")</f>
        <v/>
      </c>
      <c r="N123" s="548" t="str">
        <f t="shared" si="65"/>
        <v/>
      </c>
      <c r="O123" s="549" t="str">
        <f>IF(ISTEXT($A123),PickLists!$S$2,PickLists!$S$9)</f>
        <v>M1</v>
      </c>
      <c r="P123" s="550" t="str">
        <f>IF(ISNUMBER(Data!P123),Data!P123,"")</f>
        <v/>
      </c>
      <c r="Q123" s="551" t="str">
        <f>IF(ISTEXT($A123),PickLists!$S$2,PickLists!$S$9)</f>
        <v>M1</v>
      </c>
      <c r="R123" s="547" t="str">
        <f>IF(ISNUMBER(Data!R123),Data!R123,"")</f>
        <v/>
      </c>
      <c r="S123" s="551" t="str">
        <f>IF(ISTEXT($A123),PickLists!$S$2,PickLists!$S$9)</f>
        <v>M1</v>
      </c>
      <c r="T123" s="552" t="str">
        <f>IF(ISNUMBER(Data!T123),Data!T123,"")</f>
        <v/>
      </c>
      <c r="U123" s="551" t="str">
        <f>IF(ISNUMBER($T123),IF($T123&gt;$T$56,PickLists!$S$2,PickLists!$S$3),PickLists!$S$9)</f>
        <v>M1</v>
      </c>
      <c r="V123" s="553" t="str">
        <f>IF(ISNUMBER(Data!V123),Data!V123,"")</f>
        <v/>
      </c>
      <c r="W123" s="551" t="str">
        <f>IF(ISNUMBER($V123),IF($V123&gt;$V$56,PickLists!$S$2,PickLists!$S$3),PickLists!$S$9)</f>
        <v>M1</v>
      </c>
      <c r="X123" s="552" t="str">
        <f>IF(ISNUMBER(Data!X123),Data!X123,"")</f>
        <v/>
      </c>
      <c r="Y123" s="551" t="str">
        <f>IF(ISNUMBER($X123),IF($X123&gt;$X$56,PickLists!$S$2,PickLists!$S$3),PickLists!$S$9)</f>
        <v>M1</v>
      </c>
      <c r="Z123" s="553" t="str">
        <f>IF(ISNUMBER(Data!Z123),Data!Z123,"")</f>
        <v/>
      </c>
      <c r="AA123" s="551" t="str">
        <f>IF(ISNUMBER($Z123),IF($Z123&gt;$Z$56,PickLists!$S$2,PickLists!$S$3),PickLists!$S$9)</f>
        <v>M1</v>
      </c>
      <c r="AB123" s="552" t="str">
        <f>IF(ISNUMBER(Data!AB123),Data!AB123,"")</f>
        <v/>
      </c>
      <c r="AC123" s="551" t="str">
        <f>IF(ISNUMBER($AB123),IF($AB123&gt;$AB$56,PickLists!$S$2,PickLists!$S$3),PickLists!$S$9)</f>
        <v>M1</v>
      </c>
      <c r="AD123" s="553" t="str">
        <f>IF(ISNUMBER(Data!AD123),Data!AD123,"")</f>
        <v/>
      </c>
      <c r="AE123" s="551" t="str">
        <f>IF(ISNUMBER($AD123),IF($AD123&gt;$AD$56,PickLists!$S$2,PickLists!$S$3),PickLists!$S$9)</f>
        <v>M1</v>
      </c>
      <c r="AF123" s="552" t="str">
        <f>IF(ISNUMBER(Data!AF123),Data!AF123,"")</f>
        <v/>
      </c>
      <c r="AG123" s="551" t="str">
        <f>IF(ISNUMBER($AF123),IF($AF123&gt;$AF$56,PickLists!$S$2,PickLists!$S$3),PickLists!$S$9)</f>
        <v>M1</v>
      </c>
      <c r="AH123" s="553" t="str">
        <f>IF(ISNUMBER(Data!AH123),Data!AH123,"")</f>
        <v/>
      </c>
      <c r="AI123" s="551" t="str">
        <f>IF(ISNUMBER($AH123),IF($AH123&gt;$AH$56,PickLists!$S$2,PickLists!$S$3),PickLists!$S$9)</f>
        <v>M1</v>
      </c>
      <c r="AJ123" s="554" t="str">
        <f>IF(ISTEXT(Data!AJ123),Data!AJ123,"")</f>
        <v/>
      </c>
      <c r="AK123" s="555"/>
      <c r="AL123" s="555"/>
      <c r="AM123" s="555"/>
      <c r="AN123" s="555"/>
      <c r="AO123" s="556"/>
      <c r="AP123" s="557" t="str">
        <f t="shared" si="35"/>
        <v/>
      </c>
      <c r="AQ123" s="558" t="str">
        <f t="shared" si="36"/>
        <v/>
      </c>
      <c r="AR123" s="559" t="str">
        <f t="shared" si="37"/>
        <v/>
      </c>
      <c r="AS123" s="560" t="str">
        <f t="shared" si="38"/>
        <v/>
      </c>
      <c r="AT123" s="561" t="str">
        <f t="shared" si="39"/>
        <v/>
      </c>
      <c r="AU123" s="562" t="str">
        <f t="shared" si="40"/>
        <v/>
      </c>
      <c r="AV123" s="563" t="str">
        <f t="shared" si="41"/>
        <v/>
      </c>
      <c r="AW123" s="564" t="str">
        <f t="shared" si="42"/>
        <v/>
      </c>
      <c r="AX123" s="565" t="str">
        <f t="shared" si="43"/>
        <v/>
      </c>
      <c r="AY123" s="566" t="str">
        <f t="shared" si="44"/>
        <v/>
      </c>
      <c r="AZ123" s="567">
        <v>362.61</v>
      </c>
      <c r="BA123" s="568">
        <v>5.5229999999999997</v>
      </c>
      <c r="BB123" s="569" t="str">
        <f t="shared" si="45"/>
        <v/>
      </c>
      <c r="BC123" s="570" t="str">
        <f t="shared" si="46"/>
        <v/>
      </c>
      <c r="BD123" s="571" t="str">
        <f t="shared" si="47"/>
        <v/>
      </c>
      <c r="BE123" s="572" t="str">
        <f t="shared" si="48"/>
        <v/>
      </c>
      <c r="BF123" s="560" t="str">
        <f t="shared" si="49"/>
        <v/>
      </c>
      <c r="BG123" s="561" t="str">
        <f t="shared" si="50"/>
        <v/>
      </c>
      <c r="BH123" s="562" t="str">
        <f t="shared" si="51"/>
        <v/>
      </c>
      <c r="BI123" s="563" t="str">
        <f t="shared" si="52"/>
        <v/>
      </c>
      <c r="BJ123" s="564" t="str">
        <f t="shared" si="53"/>
        <v/>
      </c>
      <c r="BK123" s="565" t="str">
        <f t="shared" si="54"/>
        <v/>
      </c>
      <c r="BL123" s="566" t="str">
        <f t="shared" si="55"/>
        <v/>
      </c>
      <c r="BM123" s="546" t="str">
        <f t="shared" si="56"/>
        <v>M1</v>
      </c>
      <c r="BN123" s="573" t="str">
        <f t="shared" si="66"/>
        <v/>
      </c>
      <c r="BO123" s="573" t="str">
        <f t="shared" si="67"/>
        <v/>
      </c>
      <c r="BP123" s="574" t="str">
        <f t="shared" si="57"/>
        <v/>
      </c>
      <c r="BQ123" s="575" t="str">
        <f t="shared" si="58"/>
        <v/>
      </c>
      <c r="BR123" s="546" t="str">
        <f t="shared" si="68"/>
        <v>M1</v>
      </c>
      <c r="BS123" s="575" t="str">
        <f t="shared" si="59"/>
        <v/>
      </c>
      <c r="BT123" s="575" t="str">
        <f t="shared" si="60"/>
        <v/>
      </c>
      <c r="BU123" s="575" t="str">
        <f t="shared" si="61"/>
        <v/>
      </c>
      <c r="BV123" s="573" t="str">
        <f t="shared" si="62"/>
        <v/>
      </c>
      <c r="BW123" s="575" t="str">
        <f t="shared" si="63"/>
        <v/>
      </c>
      <c r="BX123" s="546" t="str">
        <f t="shared" si="69"/>
        <v>M1</v>
      </c>
    </row>
    <row r="124" spans="1:76" s="457" customFormat="1" x14ac:dyDescent="0.2">
      <c r="A124" s="324"/>
      <c r="B124" s="360">
        <v>35132</v>
      </c>
      <c r="C124" s="361">
        <v>0.27083333333333298</v>
      </c>
      <c r="D124" s="360">
        <f t="shared" si="64"/>
        <v>35133</v>
      </c>
      <c r="E124" s="361">
        <v>0.27083333333333298</v>
      </c>
      <c r="F124" s="455" t="s">
        <v>2179</v>
      </c>
      <c r="G124" s="74" t="s">
        <v>440</v>
      </c>
      <c r="H124" s="53"/>
      <c r="I124" s="38"/>
      <c r="J124" s="52"/>
      <c r="K124" s="545" t="str">
        <f>IF(ISNUMBER(Data!K124),Data!K124,"")</f>
        <v/>
      </c>
      <c r="L124" s="546" t="str">
        <f>IF(ISNUMBER(K124),PickLists!$S$2,PickLists!$S$9)</f>
        <v>M1</v>
      </c>
      <c r="M124" s="547" t="str">
        <f>IF(ISNUMBER(Data!M124),Data!M124,"")</f>
        <v/>
      </c>
      <c r="N124" s="548" t="str">
        <f t="shared" si="65"/>
        <v/>
      </c>
      <c r="O124" s="549" t="str">
        <f>IF(ISTEXT($A124),PickLists!$S$2,PickLists!$S$9)</f>
        <v>M1</v>
      </c>
      <c r="P124" s="550" t="str">
        <f>IF(ISNUMBER(Data!P124),Data!P124,"")</f>
        <v/>
      </c>
      <c r="Q124" s="551" t="str">
        <f>IF(ISTEXT($A124),PickLists!$S$2,PickLists!$S$9)</f>
        <v>M1</v>
      </c>
      <c r="R124" s="547" t="str">
        <f>IF(ISNUMBER(Data!R124),Data!R124,"")</f>
        <v/>
      </c>
      <c r="S124" s="551" t="str">
        <f>IF(ISTEXT($A124),PickLists!$S$2,PickLists!$S$9)</f>
        <v>M1</v>
      </c>
      <c r="T124" s="552" t="str">
        <f>IF(ISNUMBER(Data!T124),Data!T124,"")</f>
        <v/>
      </c>
      <c r="U124" s="551" t="str">
        <f>IF(ISNUMBER($T124),IF($T124&gt;$T$56,PickLists!$S$2,PickLists!$S$3),PickLists!$S$9)</f>
        <v>M1</v>
      </c>
      <c r="V124" s="553" t="str">
        <f>IF(ISNUMBER(Data!V124),Data!V124,"")</f>
        <v/>
      </c>
      <c r="W124" s="551" t="str">
        <f>IF(ISNUMBER($V124),IF($V124&gt;$V$56,PickLists!$S$2,PickLists!$S$3),PickLists!$S$9)</f>
        <v>M1</v>
      </c>
      <c r="X124" s="552" t="str">
        <f>IF(ISNUMBER(Data!X124),Data!X124,"")</f>
        <v/>
      </c>
      <c r="Y124" s="551" t="str">
        <f>IF(ISNUMBER($X124),IF($X124&gt;$X$56,PickLists!$S$2,PickLists!$S$3),PickLists!$S$9)</f>
        <v>M1</v>
      </c>
      <c r="Z124" s="553" t="str">
        <f>IF(ISNUMBER(Data!Z124),Data!Z124,"")</f>
        <v/>
      </c>
      <c r="AA124" s="551" t="str">
        <f>IF(ISNUMBER($Z124),IF($Z124&gt;$Z$56,PickLists!$S$2,PickLists!$S$3),PickLists!$S$9)</f>
        <v>M1</v>
      </c>
      <c r="AB124" s="552" t="str">
        <f>IF(ISNUMBER(Data!AB124),Data!AB124,"")</f>
        <v/>
      </c>
      <c r="AC124" s="551" t="str">
        <f>IF(ISNUMBER($AB124),IF($AB124&gt;$AB$56,PickLists!$S$2,PickLists!$S$3),PickLists!$S$9)</f>
        <v>M1</v>
      </c>
      <c r="AD124" s="553" t="str">
        <f>IF(ISNUMBER(Data!AD124),Data!AD124,"")</f>
        <v/>
      </c>
      <c r="AE124" s="551" t="str">
        <f>IF(ISNUMBER($AD124),IF($AD124&gt;$AD$56,PickLists!$S$2,PickLists!$S$3),PickLists!$S$9)</f>
        <v>M1</v>
      </c>
      <c r="AF124" s="552" t="str">
        <f>IF(ISNUMBER(Data!AF124),Data!AF124,"")</f>
        <v/>
      </c>
      <c r="AG124" s="551" t="str">
        <f>IF(ISNUMBER($AF124),IF($AF124&gt;$AF$56,PickLists!$S$2,PickLists!$S$3),PickLists!$S$9)</f>
        <v>M1</v>
      </c>
      <c r="AH124" s="553" t="str">
        <f>IF(ISNUMBER(Data!AH124),Data!AH124,"")</f>
        <v/>
      </c>
      <c r="AI124" s="551" t="str">
        <f>IF(ISNUMBER($AH124),IF($AH124&gt;$AH$56,PickLists!$S$2,PickLists!$S$3),PickLists!$S$9)</f>
        <v>M1</v>
      </c>
      <c r="AJ124" s="554" t="str">
        <f>IF(ISTEXT(Data!AJ124),Data!AJ124,"")</f>
        <v/>
      </c>
      <c r="AK124" s="555"/>
      <c r="AL124" s="555"/>
      <c r="AM124" s="555"/>
      <c r="AN124" s="555"/>
      <c r="AO124" s="556"/>
      <c r="AP124" s="557" t="str">
        <f t="shared" si="35"/>
        <v/>
      </c>
      <c r="AQ124" s="558" t="str">
        <f t="shared" si="36"/>
        <v/>
      </c>
      <c r="AR124" s="559" t="str">
        <f t="shared" si="37"/>
        <v/>
      </c>
      <c r="AS124" s="560" t="str">
        <f t="shared" si="38"/>
        <v/>
      </c>
      <c r="AT124" s="561" t="str">
        <f t="shared" si="39"/>
        <v/>
      </c>
      <c r="AU124" s="562" t="str">
        <f t="shared" si="40"/>
        <v/>
      </c>
      <c r="AV124" s="563" t="str">
        <f t="shared" si="41"/>
        <v/>
      </c>
      <c r="AW124" s="564" t="str">
        <f t="shared" si="42"/>
        <v/>
      </c>
      <c r="AX124" s="565" t="str">
        <f t="shared" si="43"/>
        <v/>
      </c>
      <c r="AY124" s="566" t="str">
        <f t="shared" si="44"/>
        <v/>
      </c>
      <c r="AZ124" s="567">
        <v>362.61</v>
      </c>
      <c r="BA124" s="568">
        <v>5.5229999999999997</v>
      </c>
      <c r="BB124" s="569" t="str">
        <f t="shared" si="45"/>
        <v/>
      </c>
      <c r="BC124" s="570" t="str">
        <f t="shared" si="46"/>
        <v/>
      </c>
      <c r="BD124" s="571" t="str">
        <f t="shared" si="47"/>
        <v/>
      </c>
      <c r="BE124" s="572" t="str">
        <f t="shared" si="48"/>
        <v/>
      </c>
      <c r="BF124" s="560" t="str">
        <f t="shared" si="49"/>
        <v/>
      </c>
      <c r="BG124" s="561" t="str">
        <f t="shared" si="50"/>
        <v/>
      </c>
      <c r="BH124" s="562" t="str">
        <f t="shared" si="51"/>
        <v/>
      </c>
      <c r="BI124" s="563" t="str">
        <f t="shared" si="52"/>
        <v/>
      </c>
      <c r="BJ124" s="564" t="str">
        <f t="shared" si="53"/>
        <v/>
      </c>
      <c r="BK124" s="565" t="str">
        <f t="shared" si="54"/>
        <v/>
      </c>
      <c r="BL124" s="566" t="str">
        <f t="shared" si="55"/>
        <v/>
      </c>
      <c r="BM124" s="546" t="str">
        <f t="shared" si="56"/>
        <v>M1</v>
      </c>
      <c r="BN124" s="573" t="str">
        <f t="shared" si="66"/>
        <v/>
      </c>
      <c r="BO124" s="573" t="str">
        <f t="shared" si="67"/>
        <v/>
      </c>
      <c r="BP124" s="574" t="str">
        <f t="shared" si="57"/>
        <v/>
      </c>
      <c r="BQ124" s="575" t="str">
        <f t="shared" si="58"/>
        <v/>
      </c>
      <c r="BR124" s="546" t="str">
        <f t="shared" si="68"/>
        <v>M1</v>
      </c>
      <c r="BS124" s="575" t="str">
        <f t="shared" si="59"/>
        <v/>
      </c>
      <c r="BT124" s="575" t="str">
        <f t="shared" si="60"/>
        <v/>
      </c>
      <c r="BU124" s="575" t="str">
        <f t="shared" si="61"/>
        <v/>
      </c>
      <c r="BV124" s="573" t="str">
        <f t="shared" si="62"/>
        <v/>
      </c>
      <c r="BW124" s="575" t="str">
        <f t="shared" si="63"/>
        <v/>
      </c>
      <c r="BX124" s="546" t="str">
        <f t="shared" si="69"/>
        <v>M1</v>
      </c>
    </row>
    <row r="125" spans="1:76" s="457" customFormat="1" x14ac:dyDescent="0.2">
      <c r="A125" s="324"/>
      <c r="B125" s="360">
        <v>35133</v>
      </c>
      <c r="C125" s="361">
        <v>0.27083333333333298</v>
      </c>
      <c r="D125" s="360">
        <f t="shared" si="64"/>
        <v>35134</v>
      </c>
      <c r="E125" s="361">
        <v>0.27083333333333298</v>
      </c>
      <c r="F125" s="455" t="s">
        <v>2179</v>
      </c>
      <c r="G125" s="75" t="s">
        <v>440</v>
      </c>
      <c r="H125" s="71"/>
      <c r="I125" s="72"/>
      <c r="J125" s="73"/>
      <c r="K125" s="545" t="str">
        <f>IF(ISNUMBER(Data!K125),Data!K125,"")</f>
        <v/>
      </c>
      <c r="L125" s="546" t="str">
        <f>IF(ISNUMBER(K125),PickLists!$S$2,PickLists!$S$9)</f>
        <v>M1</v>
      </c>
      <c r="M125" s="547" t="str">
        <f>IF(ISNUMBER(Data!M125),Data!M125,"")</f>
        <v/>
      </c>
      <c r="N125" s="548" t="str">
        <f t="shared" si="65"/>
        <v/>
      </c>
      <c r="O125" s="549" t="str">
        <f>IF(ISTEXT($A125),PickLists!$S$2,PickLists!$S$9)</f>
        <v>M1</v>
      </c>
      <c r="P125" s="550" t="str">
        <f>IF(ISNUMBER(Data!P125),Data!P125,"")</f>
        <v/>
      </c>
      <c r="Q125" s="551" t="str">
        <f>IF(ISTEXT($A125),PickLists!$S$2,PickLists!$S$9)</f>
        <v>M1</v>
      </c>
      <c r="R125" s="547" t="str">
        <f>IF(ISNUMBER(Data!R125),Data!R125,"")</f>
        <v/>
      </c>
      <c r="S125" s="551" t="str">
        <f>IF(ISTEXT($A125),PickLists!$S$2,PickLists!$S$9)</f>
        <v>M1</v>
      </c>
      <c r="T125" s="552" t="str">
        <f>IF(ISNUMBER(Data!T125),Data!T125,"")</f>
        <v/>
      </c>
      <c r="U125" s="551" t="str">
        <f>IF(ISNUMBER($T125),IF($T125&gt;$T$56,PickLists!$S$2,PickLists!$S$3),PickLists!$S$9)</f>
        <v>M1</v>
      </c>
      <c r="V125" s="553" t="str">
        <f>IF(ISNUMBER(Data!V125),Data!V125,"")</f>
        <v/>
      </c>
      <c r="W125" s="551" t="str">
        <f>IF(ISNUMBER($V125),IF($V125&gt;$V$56,PickLists!$S$2,PickLists!$S$3),PickLists!$S$9)</f>
        <v>M1</v>
      </c>
      <c r="X125" s="552" t="str">
        <f>IF(ISNUMBER(Data!X125),Data!X125,"")</f>
        <v/>
      </c>
      <c r="Y125" s="551" t="str">
        <f>IF(ISNUMBER($X125),IF($X125&gt;$X$56,PickLists!$S$2,PickLists!$S$3),PickLists!$S$9)</f>
        <v>M1</v>
      </c>
      <c r="Z125" s="553" t="str">
        <f>IF(ISNUMBER(Data!Z125),Data!Z125,"")</f>
        <v/>
      </c>
      <c r="AA125" s="551" t="str">
        <f>IF(ISNUMBER($Z125),IF($Z125&gt;$Z$56,PickLists!$S$2,PickLists!$S$3),PickLists!$S$9)</f>
        <v>M1</v>
      </c>
      <c r="AB125" s="552" t="str">
        <f>IF(ISNUMBER(Data!AB125),Data!AB125,"")</f>
        <v/>
      </c>
      <c r="AC125" s="551" t="str">
        <f>IF(ISNUMBER($AB125),IF($AB125&gt;$AB$56,PickLists!$S$2,PickLists!$S$3),PickLists!$S$9)</f>
        <v>M1</v>
      </c>
      <c r="AD125" s="553" t="str">
        <f>IF(ISNUMBER(Data!AD125),Data!AD125,"")</f>
        <v/>
      </c>
      <c r="AE125" s="551" t="str">
        <f>IF(ISNUMBER($AD125),IF($AD125&gt;$AD$56,PickLists!$S$2,PickLists!$S$3),PickLists!$S$9)</f>
        <v>M1</v>
      </c>
      <c r="AF125" s="552" t="str">
        <f>IF(ISNUMBER(Data!AF125),Data!AF125,"")</f>
        <v/>
      </c>
      <c r="AG125" s="551" t="str">
        <f>IF(ISNUMBER($AF125),IF($AF125&gt;$AF$56,PickLists!$S$2,PickLists!$S$3),PickLists!$S$9)</f>
        <v>M1</v>
      </c>
      <c r="AH125" s="553" t="str">
        <f>IF(ISNUMBER(Data!AH125),Data!AH125,"")</f>
        <v/>
      </c>
      <c r="AI125" s="551" t="str">
        <f>IF(ISNUMBER($AH125),IF($AH125&gt;$AH$56,PickLists!$S$2,PickLists!$S$3),PickLists!$S$9)</f>
        <v>M1</v>
      </c>
      <c r="AJ125" s="554" t="str">
        <f>IF(ISTEXT(Data!AJ125),Data!AJ125,"")</f>
        <v/>
      </c>
      <c r="AK125" s="555"/>
      <c r="AL125" s="555"/>
      <c r="AM125" s="555"/>
      <c r="AN125" s="555"/>
      <c r="AO125" s="556"/>
      <c r="AP125" s="557" t="str">
        <f t="shared" si="35"/>
        <v/>
      </c>
      <c r="AQ125" s="558" t="str">
        <f t="shared" si="36"/>
        <v/>
      </c>
      <c r="AR125" s="559" t="str">
        <f t="shared" si="37"/>
        <v/>
      </c>
      <c r="AS125" s="560" t="str">
        <f t="shared" si="38"/>
        <v/>
      </c>
      <c r="AT125" s="561" t="str">
        <f t="shared" si="39"/>
        <v/>
      </c>
      <c r="AU125" s="562" t="str">
        <f t="shared" si="40"/>
        <v/>
      </c>
      <c r="AV125" s="563" t="str">
        <f t="shared" si="41"/>
        <v/>
      </c>
      <c r="AW125" s="564" t="str">
        <f t="shared" si="42"/>
        <v/>
      </c>
      <c r="AX125" s="565" t="str">
        <f t="shared" si="43"/>
        <v/>
      </c>
      <c r="AY125" s="566" t="str">
        <f t="shared" si="44"/>
        <v/>
      </c>
      <c r="AZ125" s="567">
        <v>362.61</v>
      </c>
      <c r="BA125" s="568">
        <v>5.5229999999999997</v>
      </c>
      <c r="BB125" s="569" t="str">
        <f t="shared" si="45"/>
        <v/>
      </c>
      <c r="BC125" s="570" t="str">
        <f t="shared" si="46"/>
        <v/>
      </c>
      <c r="BD125" s="571" t="str">
        <f t="shared" si="47"/>
        <v/>
      </c>
      <c r="BE125" s="572" t="str">
        <f t="shared" si="48"/>
        <v/>
      </c>
      <c r="BF125" s="560" t="str">
        <f t="shared" si="49"/>
        <v/>
      </c>
      <c r="BG125" s="561" t="str">
        <f t="shared" si="50"/>
        <v/>
      </c>
      <c r="BH125" s="562" t="str">
        <f t="shared" si="51"/>
        <v/>
      </c>
      <c r="BI125" s="563" t="str">
        <f t="shared" si="52"/>
        <v/>
      </c>
      <c r="BJ125" s="564" t="str">
        <f t="shared" si="53"/>
        <v/>
      </c>
      <c r="BK125" s="565" t="str">
        <f t="shared" si="54"/>
        <v/>
      </c>
      <c r="BL125" s="566" t="str">
        <f t="shared" si="55"/>
        <v/>
      </c>
      <c r="BM125" s="546" t="str">
        <f t="shared" si="56"/>
        <v>M1</v>
      </c>
      <c r="BN125" s="573" t="str">
        <f t="shared" si="66"/>
        <v/>
      </c>
      <c r="BO125" s="573" t="str">
        <f t="shared" si="67"/>
        <v/>
      </c>
      <c r="BP125" s="574" t="str">
        <f t="shared" si="57"/>
        <v/>
      </c>
      <c r="BQ125" s="575" t="str">
        <f t="shared" si="58"/>
        <v/>
      </c>
      <c r="BR125" s="546" t="str">
        <f t="shared" si="68"/>
        <v>M1</v>
      </c>
      <c r="BS125" s="575" t="str">
        <f t="shared" si="59"/>
        <v/>
      </c>
      <c r="BT125" s="575" t="str">
        <f t="shared" si="60"/>
        <v/>
      </c>
      <c r="BU125" s="575" t="str">
        <f t="shared" si="61"/>
        <v/>
      </c>
      <c r="BV125" s="573" t="str">
        <f t="shared" si="62"/>
        <v/>
      </c>
      <c r="BW125" s="575" t="str">
        <f t="shared" si="63"/>
        <v/>
      </c>
      <c r="BX125" s="546" t="str">
        <f t="shared" si="69"/>
        <v>M1</v>
      </c>
    </row>
    <row r="126" spans="1:76" s="457" customFormat="1" x14ac:dyDescent="0.2">
      <c r="A126" s="324"/>
      <c r="B126" s="360">
        <v>35134</v>
      </c>
      <c r="C126" s="361">
        <v>0.27083333333333298</v>
      </c>
      <c r="D126" s="360">
        <f t="shared" si="64"/>
        <v>35135</v>
      </c>
      <c r="E126" s="361">
        <v>0.27083333333333298</v>
      </c>
      <c r="F126" s="455" t="s">
        <v>2179</v>
      </c>
      <c r="G126" s="74" t="s">
        <v>440</v>
      </c>
      <c r="H126" s="53"/>
      <c r="I126" s="38"/>
      <c r="J126" s="52"/>
      <c r="K126" s="545" t="str">
        <f>IF(ISNUMBER(Data!K126),Data!K126,"")</f>
        <v/>
      </c>
      <c r="L126" s="546" t="str">
        <f>IF(ISNUMBER(K126),PickLists!$S$2,PickLists!$S$9)</f>
        <v>M1</v>
      </c>
      <c r="M126" s="547" t="str">
        <f>IF(ISNUMBER(Data!M126),Data!M126,"")</f>
        <v/>
      </c>
      <c r="N126" s="548" t="str">
        <f t="shared" si="65"/>
        <v/>
      </c>
      <c r="O126" s="549" t="str">
        <f>IF(ISTEXT($A126),PickLists!$S$2,PickLists!$S$9)</f>
        <v>M1</v>
      </c>
      <c r="P126" s="550" t="str">
        <f>IF(ISNUMBER(Data!P126),Data!P126,"")</f>
        <v/>
      </c>
      <c r="Q126" s="551" t="str">
        <f>IF(ISTEXT($A126),PickLists!$S$2,PickLists!$S$9)</f>
        <v>M1</v>
      </c>
      <c r="R126" s="547" t="str">
        <f>IF(ISNUMBER(Data!R126),Data!R126,"")</f>
        <v/>
      </c>
      <c r="S126" s="551" t="str">
        <f>IF(ISTEXT($A126),PickLists!$S$2,PickLists!$S$9)</f>
        <v>M1</v>
      </c>
      <c r="T126" s="552" t="str">
        <f>IF(ISNUMBER(Data!T126),Data!T126,"")</f>
        <v/>
      </c>
      <c r="U126" s="551" t="str">
        <f>IF(ISNUMBER($T126),IF($T126&gt;$T$56,PickLists!$S$2,PickLists!$S$3),PickLists!$S$9)</f>
        <v>M1</v>
      </c>
      <c r="V126" s="553" t="str">
        <f>IF(ISNUMBER(Data!V126),Data!V126,"")</f>
        <v/>
      </c>
      <c r="W126" s="551" t="str">
        <f>IF(ISNUMBER($V126),IF($V126&gt;$V$56,PickLists!$S$2,PickLists!$S$3),PickLists!$S$9)</f>
        <v>M1</v>
      </c>
      <c r="X126" s="552" t="str">
        <f>IF(ISNUMBER(Data!X126),Data!X126,"")</f>
        <v/>
      </c>
      <c r="Y126" s="551" t="str">
        <f>IF(ISNUMBER($X126),IF($X126&gt;$X$56,PickLists!$S$2,PickLists!$S$3),PickLists!$S$9)</f>
        <v>M1</v>
      </c>
      <c r="Z126" s="553" t="str">
        <f>IF(ISNUMBER(Data!Z126),Data!Z126,"")</f>
        <v/>
      </c>
      <c r="AA126" s="551" t="str">
        <f>IF(ISNUMBER($Z126),IF($Z126&gt;$Z$56,PickLists!$S$2,PickLists!$S$3),PickLists!$S$9)</f>
        <v>M1</v>
      </c>
      <c r="AB126" s="552" t="str">
        <f>IF(ISNUMBER(Data!AB126),Data!AB126,"")</f>
        <v/>
      </c>
      <c r="AC126" s="551" t="str">
        <f>IF(ISNUMBER($AB126),IF($AB126&gt;$AB$56,PickLists!$S$2,PickLists!$S$3),PickLists!$S$9)</f>
        <v>M1</v>
      </c>
      <c r="AD126" s="553" t="str">
        <f>IF(ISNUMBER(Data!AD126),Data!AD126,"")</f>
        <v/>
      </c>
      <c r="AE126" s="551" t="str">
        <f>IF(ISNUMBER($AD126),IF($AD126&gt;$AD$56,PickLists!$S$2,PickLists!$S$3),PickLists!$S$9)</f>
        <v>M1</v>
      </c>
      <c r="AF126" s="552" t="str">
        <f>IF(ISNUMBER(Data!AF126),Data!AF126,"")</f>
        <v/>
      </c>
      <c r="AG126" s="551" t="str">
        <f>IF(ISNUMBER($AF126),IF($AF126&gt;$AF$56,PickLists!$S$2,PickLists!$S$3),PickLists!$S$9)</f>
        <v>M1</v>
      </c>
      <c r="AH126" s="553" t="str">
        <f>IF(ISNUMBER(Data!AH126),Data!AH126,"")</f>
        <v/>
      </c>
      <c r="AI126" s="551" t="str">
        <f>IF(ISNUMBER($AH126),IF($AH126&gt;$AH$56,PickLists!$S$2,PickLists!$S$3),PickLists!$S$9)</f>
        <v>M1</v>
      </c>
      <c r="AJ126" s="554" t="str">
        <f>IF(ISTEXT(Data!AJ126),Data!AJ126,"")</f>
        <v/>
      </c>
      <c r="AK126" s="555"/>
      <c r="AL126" s="555"/>
      <c r="AM126" s="555"/>
      <c r="AN126" s="555"/>
      <c r="AO126" s="556"/>
      <c r="AP126" s="557" t="str">
        <f t="shared" si="35"/>
        <v/>
      </c>
      <c r="AQ126" s="558" t="str">
        <f t="shared" si="36"/>
        <v/>
      </c>
      <c r="AR126" s="559" t="str">
        <f t="shared" si="37"/>
        <v/>
      </c>
      <c r="AS126" s="560" t="str">
        <f t="shared" si="38"/>
        <v/>
      </c>
      <c r="AT126" s="561" t="str">
        <f t="shared" si="39"/>
        <v/>
      </c>
      <c r="AU126" s="562" t="str">
        <f t="shared" si="40"/>
        <v/>
      </c>
      <c r="AV126" s="563" t="str">
        <f t="shared" si="41"/>
        <v/>
      </c>
      <c r="AW126" s="564" t="str">
        <f t="shared" si="42"/>
        <v/>
      </c>
      <c r="AX126" s="565" t="str">
        <f t="shared" si="43"/>
        <v/>
      </c>
      <c r="AY126" s="566" t="str">
        <f t="shared" si="44"/>
        <v/>
      </c>
      <c r="AZ126" s="567">
        <v>362.61</v>
      </c>
      <c r="BA126" s="568">
        <v>5.5229999999999997</v>
      </c>
      <c r="BB126" s="569" t="str">
        <f t="shared" si="45"/>
        <v/>
      </c>
      <c r="BC126" s="570" t="str">
        <f t="shared" si="46"/>
        <v/>
      </c>
      <c r="BD126" s="571" t="str">
        <f t="shared" si="47"/>
        <v/>
      </c>
      <c r="BE126" s="572" t="str">
        <f t="shared" si="48"/>
        <v/>
      </c>
      <c r="BF126" s="560" t="str">
        <f t="shared" si="49"/>
        <v/>
      </c>
      <c r="BG126" s="561" t="str">
        <f t="shared" si="50"/>
        <v/>
      </c>
      <c r="BH126" s="562" t="str">
        <f t="shared" si="51"/>
        <v/>
      </c>
      <c r="BI126" s="563" t="str">
        <f t="shared" si="52"/>
        <v/>
      </c>
      <c r="BJ126" s="564" t="str">
        <f t="shared" si="53"/>
        <v/>
      </c>
      <c r="BK126" s="565" t="str">
        <f t="shared" si="54"/>
        <v/>
      </c>
      <c r="BL126" s="566" t="str">
        <f t="shared" si="55"/>
        <v/>
      </c>
      <c r="BM126" s="546" t="str">
        <f t="shared" si="56"/>
        <v>M1</v>
      </c>
      <c r="BN126" s="573" t="str">
        <f t="shared" si="66"/>
        <v/>
      </c>
      <c r="BO126" s="573" t="str">
        <f t="shared" si="67"/>
        <v/>
      </c>
      <c r="BP126" s="574" t="str">
        <f t="shared" si="57"/>
        <v/>
      </c>
      <c r="BQ126" s="575" t="str">
        <f t="shared" si="58"/>
        <v/>
      </c>
      <c r="BR126" s="546" t="str">
        <f t="shared" si="68"/>
        <v>M1</v>
      </c>
      <c r="BS126" s="575" t="str">
        <f t="shared" si="59"/>
        <v/>
      </c>
      <c r="BT126" s="575" t="str">
        <f t="shared" si="60"/>
        <v/>
      </c>
      <c r="BU126" s="575" t="str">
        <f t="shared" si="61"/>
        <v/>
      </c>
      <c r="BV126" s="573" t="str">
        <f t="shared" si="62"/>
        <v/>
      </c>
      <c r="BW126" s="575" t="str">
        <f t="shared" si="63"/>
        <v/>
      </c>
      <c r="BX126" s="546" t="str">
        <f t="shared" si="69"/>
        <v>M1</v>
      </c>
    </row>
    <row r="127" spans="1:76" s="457" customFormat="1" x14ac:dyDescent="0.2">
      <c r="A127" s="324" t="s">
        <v>758</v>
      </c>
      <c r="B127" s="360">
        <v>35135</v>
      </c>
      <c r="C127" s="361">
        <v>0.27083333333333298</v>
      </c>
      <c r="D127" s="360">
        <f t="shared" si="64"/>
        <v>35136</v>
      </c>
      <c r="E127" s="361">
        <v>0.27083333333333298</v>
      </c>
      <c r="F127" s="455" t="s">
        <v>2179</v>
      </c>
      <c r="G127" s="74" t="s">
        <v>442</v>
      </c>
      <c r="H127" s="53" t="s">
        <v>508</v>
      </c>
      <c r="I127" s="38"/>
      <c r="J127" s="52"/>
      <c r="K127" s="545">
        <f>IF(ISNUMBER(Data!K127),Data!K127,"")</f>
        <v>4.5999999999999996</v>
      </c>
      <c r="L127" s="546" t="str">
        <f>IF(ISNUMBER(K127),PickLists!$S$2,PickLists!$S$9)</f>
        <v>V0</v>
      </c>
      <c r="M127" s="547">
        <f>IF(ISNUMBER(Data!M127),Data!M127,"")</f>
        <v>196.5</v>
      </c>
      <c r="N127" s="548">
        <f t="shared" si="65"/>
        <v>4.5194999999999999</v>
      </c>
      <c r="O127" s="549" t="str">
        <f>IF(ISTEXT($A127),PickLists!$S$2,PickLists!$S$9)</f>
        <v>V0</v>
      </c>
      <c r="P127" s="550">
        <f>IF(ISNUMBER(Data!P127),Data!P127,"")</f>
        <v>4.1399999999999997</v>
      </c>
      <c r="Q127" s="551" t="str">
        <f>IF(ISTEXT($A127),PickLists!$S$2,PickLists!$S$9)</f>
        <v>V0</v>
      </c>
      <c r="R127" s="547">
        <f>IF(ISNUMBER(Data!R127),Data!R127,"")</f>
        <v>48.4</v>
      </c>
      <c r="S127" s="551" t="str">
        <f>IF(ISTEXT($A127),PickLists!$S$2,PickLists!$S$9)</f>
        <v>V0</v>
      </c>
      <c r="T127" s="552">
        <f>IF(ISNUMBER(Data!T127),Data!T127,"")</f>
        <v>0.246</v>
      </c>
      <c r="U127" s="551" t="str">
        <f>IF(ISNUMBER($T127),IF($T127&gt;$T$56,PickLists!$S$2,PickLists!$S$3),PickLists!$S$9)</f>
        <v>V0</v>
      </c>
      <c r="V127" s="553">
        <f>IF(ISNUMBER(Data!V127),Data!V127,"")</f>
        <v>1.5083095863236835</v>
      </c>
      <c r="W127" s="551" t="str">
        <f>IF(ISNUMBER($V127),IF($V127&gt;$V$56,PickLists!$S$2,PickLists!$S$3),PickLists!$S$9)</f>
        <v>V0</v>
      </c>
      <c r="X127" s="552">
        <f>IF(ISNUMBER(Data!X127),Data!X127,"")</f>
        <v>1.057095292623514</v>
      </c>
      <c r="Y127" s="551" t="str">
        <f>IF(ISNUMBER($X127),IF($X127&gt;$X$56,PickLists!$S$2,PickLists!$S$3),PickLists!$S$9)</f>
        <v>V0</v>
      </c>
      <c r="Z127" s="553">
        <f>IF(ISNUMBER(Data!Z127),Data!Z127,"")</f>
        <v>0.28699999999999998</v>
      </c>
      <c r="AA127" s="551" t="str">
        <f>IF(ISNUMBER($Z127),IF($Z127&gt;$Z$56,PickLists!$S$2,PickLists!$S$3),PickLists!$S$9)</f>
        <v>V0</v>
      </c>
      <c r="AB127" s="552">
        <f>IF(ISNUMBER(Data!AB127),Data!AB127,"")</f>
        <v>1.104913470813238</v>
      </c>
      <c r="AC127" s="551" t="str">
        <f>IF(ISNUMBER($AB127),IF($AB127&gt;$AB$56,PickLists!$S$2,PickLists!$S$3),PickLists!$S$9)</f>
        <v>V0</v>
      </c>
      <c r="AD127" s="553">
        <f>IF(ISNUMBER(Data!AD127),Data!AD127,"")</f>
        <v>9.5000000000000001E-2</v>
      </c>
      <c r="AE127" s="551" t="str">
        <f>IF(ISNUMBER($AD127),IF($AD127&gt;$AD$56,PickLists!$S$2,PickLists!$S$3),PickLists!$S$9)</f>
        <v>V0</v>
      </c>
      <c r="AF127" s="552">
        <f>IF(ISNUMBER(Data!AF127),Data!AF127,"")</f>
        <v>8.5000000000000006E-2</v>
      </c>
      <c r="AG127" s="551" t="str">
        <f>IF(ISNUMBER($AF127),IF($AF127&gt;$AF$56,PickLists!$S$2,PickLists!$S$3),PickLists!$S$9)</f>
        <v>V0</v>
      </c>
      <c r="AH127" s="553">
        <f>IF(ISNUMBER(Data!AH127),Data!AH127,"")</f>
        <v>1.3859999999999999</v>
      </c>
      <c r="AI127" s="551" t="str">
        <f>IF(ISNUMBER($AH127),IF($AH127&gt;$AH$56,PickLists!$S$2,PickLists!$S$3),PickLists!$S$9)</f>
        <v>V0</v>
      </c>
      <c r="AJ127" s="554" t="str">
        <f>IF(ISTEXT(Data!AJ127),Data!AJ127,"")</f>
        <v/>
      </c>
      <c r="AK127" s="555"/>
      <c r="AL127" s="555"/>
      <c r="AM127" s="555"/>
      <c r="AN127" s="555"/>
      <c r="AO127" s="556"/>
      <c r="AP127" s="557">
        <f t="shared" si="35"/>
        <v>7.2443596007499042E-2</v>
      </c>
      <c r="AQ127" s="558">
        <f t="shared" si="36"/>
        <v>0.32740883215589189</v>
      </c>
      <c r="AR127" s="559">
        <f t="shared" si="37"/>
        <v>1.1117969999999999</v>
      </c>
      <c r="AS127" s="560">
        <f t="shared" si="38"/>
        <v>6.8168051753898871</v>
      </c>
      <c r="AT127" s="561">
        <f t="shared" si="39"/>
        <v>4.7775421750119715</v>
      </c>
      <c r="AU127" s="562">
        <f t="shared" si="40"/>
        <v>1.2970964999999999</v>
      </c>
      <c r="AV127" s="563">
        <f t="shared" si="41"/>
        <v>4.9936564313404288</v>
      </c>
      <c r="AW127" s="564">
        <f t="shared" si="42"/>
        <v>0.42935249999999997</v>
      </c>
      <c r="AX127" s="565">
        <f t="shared" si="43"/>
        <v>0.38415750000000004</v>
      </c>
      <c r="AY127" s="566">
        <f t="shared" si="44"/>
        <v>6.2640269999999996</v>
      </c>
      <c r="AZ127" s="567">
        <v>362.61</v>
      </c>
      <c r="BA127" s="568">
        <v>5.5229999999999997</v>
      </c>
      <c r="BB127" s="569">
        <f t="shared" si="45"/>
        <v>72.443596007499053</v>
      </c>
      <c r="BC127" s="570">
        <f t="shared" si="46"/>
        <v>7.6238622934017258E-2</v>
      </c>
      <c r="BD127" s="571">
        <f t="shared" si="47"/>
        <v>1.3803842646028819E-4</v>
      </c>
      <c r="BE127" s="572">
        <f t="shared" si="48"/>
        <v>6.9389597201850393</v>
      </c>
      <c r="BF127" s="560">
        <f t="shared" si="49"/>
        <v>107.68255774424813</v>
      </c>
      <c r="BG127" s="561">
        <f t="shared" si="50"/>
        <v>65.934526282458378</v>
      </c>
      <c r="BH127" s="562">
        <f t="shared" si="51"/>
        <v>12.483797162219767</v>
      </c>
      <c r="BI127" s="563">
        <f t="shared" si="52"/>
        <v>78.88294929772529</v>
      </c>
      <c r="BJ127" s="564">
        <f t="shared" si="53"/>
        <v>2.4297918052074272</v>
      </c>
      <c r="BK127" s="565">
        <f t="shared" si="54"/>
        <v>6.9944455873277107</v>
      </c>
      <c r="BL127" s="566">
        <f t="shared" si="55"/>
        <v>69.165128000399221</v>
      </c>
      <c r="BM127" s="546" t="str">
        <f t="shared" si="56"/>
        <v>V0</v>
      </c>
      <c r="BN127" s="573">
        <f t="shared" si="66"/>
        <v>48.4</v>
      </c>
      <c r="BO127" s="573">
        <f t="shared" si="67"/>
        <v>49.915565396365466</v>
      </c>
      <c r="BP127" s="574">
        <f t="shared" si="57"/>
        <v>3.131333463565015</v>
      </c>
      <c r="BQ127" s="575">
        <f t="shared" si="58"/>
        <v>20</v>
      </c>
      <c r="BR127" s="546" t="str">
        <f t="shared" si="68"/>
        <v>V0</v>
      </c>
      <c r="BS127" s="575">
        <f t="shared" si="59"/>
        <v>242.39970786037847</v>
      </c>
      <c r="BT127" s="575">
        <f t="shared" si="60"/>
        <v>180.63242040825202</v>
      </c>
      <c r="BU127" s="575">
        <f t="shared" si="61"/>
        <v>423.03212826863046</v>
      </c>
      <c r="BV127" s="573">
        <f t="shared" si="62"/>
        <v>14.601086613663416</v>
      </c>
      <c r="BW127" s="575">
        <f t="shared" si="63"/>
        <v>15</v>
      </c>
      <c r="BX127" s="546" t="str">
        <f t="shared" si="69"/>
        <v>V0</v>
      </c>
    </row>
    <row r="128" spans="1:76" s="457" customFormat="1" x14ac:dyDescent="0.2">
      <c r="A128" s="324" t="s">
        <v>759</v>
      </c>
      <c r="B128" s="360">
        <v>35136</v>
      </c>
      <c r="C128" s="361">
        <v>0.27083333333333298</v>
      </c>
      <c r="D128" s="360">
        <f t="shared" si="64"/>
        <v>35137</v>
      </c>
      <c r="E128" s="361">
        <v>0.27083333333333298</v>
      </c>
      <c r="F128" s="455" t="s">
        <v>2179</v>
      </c>
      <c r="G128" s="74" t="s">
        <v>442</v>
      </c>
      <c r="H128" s="53" t="s">
        <v>508</v>
      </c>
      <c r="I128" s="38"/>
      <c r="J128" s="52"/>
      <c r="K128" s="545">
        <f>IF(ISNUMBER(Data!K128),Data!K128,"")</f>
        <v>0.2</v>
      </c>
      <c r="L128" s="546" t="str">
        <f>IF(ISNUMBER(K128),PickLists!$S$2,PickLists!$S$9)</f>
        <v>V0</v>
      </c>
      <c r="M128" s="547">
        <f>IF(ISNUMBER(Data!M128),Data!M128,"")</f>
        <v>28.4</v>
      </c>
      <c r="N128" s="548">
        <f t="shared" si="65"/>
        <v>0.6532</v>
      </c>
      <c r="O128" s="549" t="str">
        <f>IF(ISTEXT($A128),PickLists!$S$2,PickLists!$S$9)</f>
        <v>V0</v>
      </c>
      <c r="P128" s="550">
        <f>IF(ISNUMBER(Data!P128),Data!P128,"")</f>
        <v>4.2300000000000004</v>
      </c>
      <c r="Q128" s="551" t="str">
        <f>IF(ISTEXT($A128),PickLists!$S$2,PickLists!$S$9)</f>
        <v>V0</v>
      </c>
      <c r="R128" s="547">
        <f>IF(ISNUMBER(Data!R128),Data!R128,"")</f>
        <v>42.7</v>
      </c>
      <c r="S128" s="551" t="str">
        <f>IF(ISTEXT($A128),PickLists!$S$2,PickLists!$S$9)</f>
        <v>V0</v>
      </c>
      <c r="T128" s="552">
        <f>IF(ISNUMBER(Data!T128),Data!T128,"")</f>
        <v>2.452</v>
      </c>
      <c r="U128" s="551" t="str">
        <f>IF(ISNUMBER($T128),IF($T128&gt;$T$56,PickLists!$S$2,PickLists!$S$3),PickLists!$S$9)</f>
        <v>V0</v>
      </c>
      <c r="V128" s="553">
        <f>IF(ISNUMBER(Data!V128),Data!V128,"")</f>
        <v>1.1279002193371503</v>
      </c>
      <c r="W128" s="551" t="str">
        <f>IF(ISNUMBER($V128),IF($V128&gt;$V$56,PickLists!$S$2,PickLists!$S$3),PickLists!$S$9)</f>
        <v>V0</v>
      </c>
      <c r="X128" s="552">
        <f>IF(ISNUMBER(Data!X128),Data!X128,"")</f>
        <v>0.36148853865212055</v>
      </c>
      <c r="Y128" s="551" t="str">
        <f>IF(ISNUMBER($X128),IF($X128&gt;$X$56,PickLists!$S$2,PickLists!$S$3),PickLists!$S$9)</f>
        <v>V0</v>
      </c>
      <c r="Z128" s="553">
        <f>IF(ISNUMBER(Data!Z128),Data!Z128,"")</f>
        <v>1.3640000000000001</v>
      </c>
      <c r="AA128" s="551" t="str">
        <f>IF(ISNUMBER($Z128),IF($Z128&gt;$Z$56,PickLists!$S$2,PickLists!$S$3),PickLists!$S$9)</f>
        <v>V0</v>
      </c>
      <c r="AB128" s="552">
        <f>IF(ISNUMBER(Data!AB128),Data!AB128,"")</f>
        <v>0.32068114086146676</v>
      </c>
      <c r="AC128" s="551" t="str">
        <f>IF(ISNUMBER($AB128),IF($AB128&gt;$AB$56,PickLists!$S$2,PickLists!$S$3),PickLists!$S$9)</f>
        <v>V0</v>
      </c>
      <c r="AD128" s="553">
        <f>IF(ISNUMBER(Data!AD128),Data!AD128,"")</f>
        <v>0.11799999999999999</v>
      </c>
      <c r="AE128" s="551" t="str">
        <f>IF(ISNUMBER($AD128),IF($AD128&gt;$AD$56,PickLists!$S$2,PickLists!$S$3),PickLists!$S$9)</f>
        <v>V0</v>
      </c>
      <c r="AF128" s="552">
        <f>IF(ISNUMBER(Data!AF128),Data!AF128,"")</f>
        <v>0.08</v>
      </c>
      <c r="AG128" s="551" t="str">
        <f>IF(ISNUMBER($AF128),IF($AF128&gt;$AF$56,PickLists!$S$2,PickLists!$S$3),PickLists!$S$9)</f>
        <v>V0</v>
      </c>
      <c r="AH128" s="553">
        <f>IF(ISNUMBER(Data!AH128),Data!AH128,"")</f>
        <v>0.45600000000000002</v>
      </c>
      <c r="AI128" s="551" t="str">
        <f>IF(ISNUMBER($AH128),IF($AH128&gt;$AH$56,PickLists!$S$2,PickLists!$S$3),PickLists!$S$9)</f>
        <v>V0</v>
      </c>
      <c r="AJ128" s="554" t="str">
        <f>IF(ISTEXT(Data!AJ128),Data!AJ128,"")</f>
        <v/>
      </c>
      <c r="AK128" s="555"/>
      <c r="AL128" s="555"/>
      <c r="AM128" s="555"/>
      <c r="AN128" s="555"/>
      <c r="AO128" s="556"/>
      <c r="AP128" s="557">
        <f t="shared" si="35"/>
        <v>5.8884365535558765E-2</v>
      </c>
      <c r="AQ128" s="558">
        <f t="shared" si="36"/>
        <v>3.8463267567826982E-2</v>
      </c>
      <c r="AR128" s="559">
        <f t="shared" si="37"/>
        <v>1.6016463999999999</v>
      </c>
      <c r="AS128" s="560">
        <f t="shared" si="38"/>
        <v>0.73674442327102663</v>
      </c>
      <c r="AT128" s="561">
        <f t="shared" si="39"/>
        <v>0.23612431344756515</v>
      </c>
      <c r="AU128" s="562">
        <f t="shared" si="40"/>
        <v>0.89096480000000011</v>
      </c>
      <c r="AV128" s="563">
        <f t="shared" si="41"/>
        <v>0.20946892121071009</v>
      </c>
      <c r="AW128" s="564">
        <f t="shared" si="42"/>
        <v>7.7077599999999996E-2</v>
      </c>
      <c r="AX128" s="565">
        <f t="shared" si="43"/>
        <v>5.2256000000000004E-2</v>
      </c>
      <c r="AY128" s="566">
        <f t="shared" si="44"/>
        <v>0.29785919999999999</v>
      </c>
      <c r="AZ128" s="567">
        <v>362.61</v>
      </c>
      <c r="BA128" s="568">
        <v>5.5229999999999997</v>
      </c>
      <c r="BB128" s="569">
        <f t="shared" si="45"/>
        <v>58.884365535558764</v>
      </c>
      <c r="BC128" s="570">
        <f t="shared" si="46"/>
        <v>9.3793996925462225E-2</v>
      </c>
      <c r="BD128" s="571">
        <f t="shared" si="47"/>
        <v>1.6982436524617451E-4</v>
      </c>
      <c r="BE128" s="572">
        <f t="shared" si="48"/>
        <v>69.163939975177712</v>
      </c>
      <c r="BF128" s="560">
        <f t="shared" si="49"/>
        <v>80.524039361544254</v>
      </c>
      <c r="BG128" s="561">
        <f t="shared" si="50"/>
        <v>22.547234595485456</v>
      </c>
      <c r="BH128" s="562">
        <f t="shared" si="51"/>
        <v>59.3306596838598</v>
      </c>
      <c r="BI128" s="563">
        <f t="shared" si="52"/>
        <v>22.894348601518296</v>
      </c>
      <c r="BJ128" s="564">
        <f t="shared" si="53"/>
        <v>3.0180571896260675</v>
      </c>
      <c r="BK128" s="565">
        <f t="shared" si="54"/>
        <v>6.5830076116025511</v>
      </c>
      <c r="BL128" s="566">
        <f t="shared" si="55"/>
        <v>22.755626528269872</v>
      </c>
      <c r="BM128" s="546" t="str">
        <f t="shared" si="56"/>
        <v>V0</v>
      </c>
      <c r="BN128" s="573">
        <f t="shared" si="66"/>
        <v>42.7</v>
      </c>
      <c r="BO128" s="573">
        <f t="shared" si="67"/>
        <v>40.00567837478782</v>
      </c>
      <c r="BP128" s="574">
        <f t="shared" si="57"/>
        <v>-6.3098867100987892</v>
      </c>
      <c r="BQ128" s="575">
        <f t="shared" si="58"/>
        <v>20</v>
      </c>
      <c r="BR128" s="546" t="str">
        <f t="shared" si="68"/>
        <v>V0</v>
      </c>
      <c r="BS128" s="575">
        <f t="shared" si="59"/>
        <v>173.46606515043533</v>
      </c>
      <c r="BT128" s="575">
        <f t="shared" si="60"/>
        <v>172.32917775349813</v>
      </c>
      <c r="BU128" s="575">
        <f t="shared" si="61"/>
        <v>345.79524290393346</v>
      </c>
      <c r="BV128" s="573">
        <f t="shared" si="62"/>
        <v>0.32877473599399398</v>
      </c>
      <c r="BW128" s="575">
        <f t="shared" si="63"/>
        <v>15</v>
      </c>
      <c r="BX128" s="546" t="str">
        <f t="shared" si="69"/>
        <v>V0</v>
      </c>
    </row>
    <row r="129" spans="1:76" s="457" customFormat="1" x14ac:dyDescent="0.2">
      <c r="A129" s="324"/>
      <c r="B129" s="360">
        <v>35137</v>
      </c>
      <c r="C129" s="361">
        <v>0.27083333333333298</v>
      </c>
      <c r="D129" s="360">
        <f t="shared" si="64"/>
        <v>35138</v>
      </c>
      <c r="E129" s="361">
        <v>0.27083333333333298</v>
      </c>
      <c r="F129" s="455" t="s">
        <v>2179</v>
      </c>
      <c r="G129" s="74" t="s">
        <v>440</v>
      </c>
      <c r="H129" s="53"/>
      <c r="I129" s="38"/>
      <c r="J129" s="52"/>
      <c r="K129" s="545" t="str">
        <f>IF(ISNUMBER(Data!K129),Data!K129,"")</f>
        <v/>
      </c>
      <c r="L129" s="546" t="str">
        <f>IF(ISNUMBER(K129),PickLists!$S$2,PickLists!$S$9)</f>
        <v>M1</v>
      </c>
      <c r="M129" s="547" t="str">
        <f>IF(ISNUMBER(Data!M129),Data!M129,"")</f>
        <v/>
      </c>
      <c r="N129" s="548" t="str">
        <f t="shared" si="65"/>
        <v/>
      </c>
      <c r="O129" s="549" t="str">
        <f>IF(ISTEXT($A129),PickLists!$S$2,PickLists!$S$9)</f>
        <v>M1</v>
      </c>
      <c r="P129" s="550" t="str">
        <f>IF(ISNUMBER(Data!P129),Data!P129,"")</f>
        <v/>
      </c>
      <c r="Q129" s="551" t="str">
        <f>IF(ISTEXT($A129),PickLists!$S$2,PickLists!$S$9)</f>
        <v>M1</v>
      </c>
      <c r="R129" s="547" t="str">
        <f>IF(ISNUMBER(Data!R129),Data!R129,"")</f>
        <v/>
      </c>
      <c r="S129" s="551" t="str">
        <f>IF(ISTEXT($A129),PickLists!$S$2,PickLists!$S$9)</f>
        <v>M1</v>
      </c>
      <c r="T129" s="552" t="str">
        <f>IF(ISNUMBER(Data!T129),Data!T129,"")</f>
        <v/>
      </c>
      <c r="U129" s="551" t="str">
        <f>IF(ISNUMBER($T129),IF($T129&gt;$T$56,PickLists!$S$2,PickLists!$S$3),PickLists!$S$9)</f>
        <v>M1</v>
      </c>
      <c r="V129" s="553" t="str">
        <f>IF(ISNUMBER(Data!V129),Data!V129,"")</f>
        <v/>
      </c>
      <c r="W129" s="551" t="str">
        <f>IF(ISNUMBER($V129),IF($V129&gt;$V$56,PickLists!$S$2,PickLists!$S$3),PickLists!$S$9)</f>
        <v>M1</v>
      </c>
      <c r="X129" s="552" t="str">
        <f>IF(ISNUMBER(Data!X129),Data!X129,"")</f>
        <v/>
      </c>
      <c r="Y129" s="551" t="str">
        <f>IF(ISNUMBER($X129),IF($X129&gt;$X$56,PickLists!$S$2,PickLists!$S$3),PickLists!$S$9)</f>
        <v>M1</v>
      </c>
      <c r="Z129" s="553" t="str">
        <f>IF(ISNUMBER(Data!Z129),Data!Z129,"")</f>
        <v/>
      </c>
      <c r="AA129" s="551" t="str">
        <f>IF(ISNUMBER($Z129),IF($Z129&gt;$Z$56,PickLists!$S$2,PickLists!$S$3),PickLists!$S$9)</f>
        <v>M1</v>
      </c>
      <c r="AB129" s="552" t="str">
        <f>IF(ISNUMBER(Data!AB129),Data!AB129,"")</f>
        <v/>
      </c>
      <c r="AC129" s="551" t="str">
        <f>IF(ISNUMBER($AB129),IF($AB129&gt;$AB$56,PickLists!$S$2,PickLists!$S$3),PickLists!$S$9)</f>
        <v>M1</v>
      </c>
      <c r="AD129" s="553" t="str">
        <f>IF(ISNUMBER(Data!AD129),Data!AD129,"")</f>
        <v/>
      </c>
      <c r="AE129" s="551" t="str">
        <f>IF(ISNUMBER($AD129),IF($AD129&gt;$AD$56,PickLists!$S$2,PickLists!$S$3),PickLists!$S$9)</f>
        <v>M1</v>
      </c>
      <c r="AF129" s="552" t="str">
        <f>IF(ISNUMBER(Data!AF129),Data!AF129,"")</f>
        <v/>
      </c>
      <c r="AG129" s="551" t="str">
        <f>IF(ISNUMBER($AF129),IF($AF129&gt;$AF$56,PickLists!$S$2,PickLists!$S$3),PickLists!$S$9)</f>
        <v>M1</v>
      </c>
      <c r="AH129" s="553" t="str">
        <f>IF(ISNUMBER(Data!AH129),Data!AH129,"")</f>
        <v/>
      </c>
      <c r="AI129" s="551" t="str">
        <f>IF(ISNUMBER($AH129),IF($AH129&gt;$AH$56,PickLists!$S$2,PickLists!$S$3),PickLists!$S$9)</f>
        <v>M1</v>
      </c>
      <c r="AJ129" s="554" t="str">
        <f>IF(ISTEXT(Data!AJ129),Data!AJ129,"")</f>
        <v/>
      </c>
      <c r="AK129" s="555"/>
      <c r="AL129" s="555"/>
      <c r="AM129" s="555"/>
      <c r="AN129" s="555"/>
      <c r="AO129" s="556"/>
      <c r="AP129" s="557" t="str">
        <f t="shared" si="35"/>
        <v/>
      </c>
      <c r="AQ129" s="558" t="str">
        <f t="shared" si="36"/>
        <v/>
      </c>
      <c r="AR129" s="559" t="str">
        <f t="shared" si="37"/>
        <v/>
      </c>
      <c r="AS129" s="560" t="str">
        <f t="shared" si="38"/>
        <v/>
      </c>
      <c r="AT129" s="561" t="str">
        <f t="shared" si="39"/>
        <v/>
      </c>
      <c r="AU129" s="562" t="str">
        <f t="shared" si="40"/>
        <v/>
      </c>
      <c r="AV129" s="563" t="str">
        <f t="shared" si="41"/>
        <v/>
      </c>
      <c r="AW129" s="564" t="str">
        <f t="shared" si="42"/>
        <v/>
      </c>
      <c r="AX129" s="565" t="str">
        <f t="shared" si="43"/>
        <v/>
      </c>
      <c r="AY129" s="566" t="str">
        <f t="shared" si="44"/>
        <v/>
      </c>
      <c r="AZ129" s="567">
        <v>362.61</v>
      </c>
      <c r="BA129" s="568">
        <v>5.5229999999999997</v>
      </c>
      <c r="BB129" s="569" t="str">
        <f t="shared" si="45"/>
        <v/>
      </c>
      <c r="BC129" s="570" t="str">
        <f t="shared" si="46"/>
        <v/>
      </c>
      <c r="BD129" s="571" t="str">
        <f t="shared" si="47"/>
        <v/>
      </c>
      <c r="BE129" s="572" t="str">
        <f t="shared" si="48"/>
        <v/>
      </c>
      <c r="BF129" s="560" t="str">
        <f t="shared" si="49"/>
        <v/>
      </c>
      <c r="BG129" s="561" t="str">
        <f t="shared" si="50"/>
        <v/>
      </c>
      <c r="BH129" s="562" t="str">
        <f t="shared" si="51"/>
        <v/>
      </c>
      <c r="BI129" s="563" t="str">
        <f t="shared" si="52"/>
        <v/>
      </c>
      <c r="BJ129" s="564" t="str">
        <f t="shared" si="53"/>
        <v/>
      </c>
      <c r="BK129" s="565" t="str">
        <f t="shared" si="54"/>
        <v/>
      </c>
      <c r="BL129" s="566" t="str">
        <f t="shared" si="55"/>
        <v/>
      </c>
      <c r="BM129" s="546" t="str">
        <f t="shared" si="56"/>
        <v>M1</v>
      </c>
      <c r="BN129" s="573" t="str">
        <f t="shared" si="66"/>
        <v/>
      </c>
      <c r="BO129" s="573" t="str">
        <f t="shared" si="67"/>
        <v/>
      </c>
      <c r="BP129" s="574" t="str">
        <f t="shared" si="57"/>
        <v/>
      </c>
      <c r="BQ129" s="575" t="str">
        <f t="shared" si="58"/>
        <v/>
      </c>
      <c r="BR129" s="546" t="str">
        <f t="shared" si="68"/>
        <v>M1</v>
      </c>
      <c r="BS129" s="575" t="str">
        <f t="shared" si="59"/>
        <v/>
      </c>
      <c r="BT129" s="575" t="str">
        <f t="shared" si="60"/>
        <v/>
      </c>
      <c r="BU129" s="575" t="str">
        <f t="shared" si="61"/>
        <v/>
      </c>
      <c r="BV129" s="573" t="str">
        <f t="shared" si="62"/>
        <v/>
      </c>
      <c r="BW129" s="575" t="str">
        <f t="shared" si="63"/>
        <v/>
      </c>
      <c r="BX129" s="546" t="str">
        <f t="shared" si="69"/>
        <v>M1</v>
      </c>
    </row>
    <row r="130" spans="1:76" s="457" customFormat="1" x14ac:dyDescent="0.2">
      <c r="A130" s="324"/>
      <c r="B130" s="360">
        <v>35138</v>
      </c>
      <c r="C130" s="361">
        <v>0.27083333333333298</v>
      </c>
      <c r="D130" s="360">
        <f t="shared" si="64"/>
        <v>35139</v>
      </c>
      <c r="E130" s="361">
        <v>0.27083333333333298</v>
      </c>
      <c r="F130" s="455" t="s">
        <v>2179</v>
      </c>
      <c r="G130" s="74" t="s">
        <v>440</v>
      </c>
      <c r="H130" s="53"/>
      <c r="I130" s="38"/>
      <c r="J130" s="52"/>
      <c r="K130" s="545" t="str">
        <f>IF(ISNUMBER(Data!K130),Data!K130,"")</f>
        <v/>
      </c>
      <c r="L130" s="546" t="str">
        <f>IF(ISNUMBER(K130),PickLists!$S$2,PickLists!$S$9)</f>
        <v>M1</v>
      </c>
      <c r="M130" s="547" t="str">
        <f>IF(ISNUMBER(Data!M130),Data!M130,"")</f>
        <v/>
      </c>
      <c r="N130" s="548" t="str">
        <f t="shared" si="65"/>
        <v/>
      </c>
      <c r="O130" s="549" t="str">
        <f>IF(ISTEXT($A130),PickLists!$S$2,PickLists!$S$9)</f>
        <v>M1</v>
      </c>
      <c r="P130" s="550" t="str">
        <f>IF(ISNUMBER(Data!P130),Data!P130,"")</f>
        <v/>
      </c>
      <c r="Q130" s="551" t="str">
        <f>IF(ISTEXT($A130),PickLists!$S$2,PickLists!$S$9)</f>
        <v>M1</v>
      </c>
      <c r="R130" s="547" t="str">
        <f>IF(ISNUMBER(Data!R130),Data!R130,"")</f>
        <v/>
      </c>
      <c r="S130" s="551" t="str">
        <f>IF(ISTEXT($A130),PickLists!$S$2,PickLists!$S$9)</f>
        <v>M1</v>
      </c>
      <c r="T130" s="552" t="str">
        <f>IF(ISNUMBER(Data!T130),Data!T130,"")</f>
        <v/>
      </c>
      <c r="U130" s="551" t="str">
        <f>IF(ISNUMBER($T130),IF($T130&gt;$T$56,PickLists!$S$2,PickLists!$S$3),PickLists!$S$9)</f>
        <v>M1</v>
      </c>
      <c r="V130" s="553" t="str">
        <f>IF(ISNUMBER(Data!V130),Data!V130,"")</f>
        <v/>
      </c>
      <c r="W130" s="551" t="str">
        <f>IF(ISNUMBER($V130),IF($V130&gt;$V$56,PickLists!$S$2,PickLists!$S$3),PickLists!$S$9)</f>
        <v>M1</v>
      </c>
      <c r="X130" s="552" t="str">
        <f>IF(ISNUMBER(Data!X130),Data!X130,"")</f>
        <v/>
      </c>
      <c r="Y130" s="551" t="str">
        <f>IF(ISNUMBER($X130),IF($X130&gt;$X$56,PickLists!$S$2,PickLists!$S$3),PickLists!$S$9)</f>
        <v>M1</v>
      </c>
      <c r="Z130" s="553" t="str">
        <f>IF(ISNUMBER(Data!Z130),Data!Z130,"")</f>
        <v/>
      </c>
      <c r="AA130" s="551" t="str">
        <f>IF(ISNUMBER($Z130),IF($Z130&gt;$Z$56,PickLists!$S$2,PickLists!$S$3),PickLists!$S$9)</f>
        <v>M1</v>
      </c>
      <c r="AB130" s="552" t="str">
        <f>IF(ISNUMBER(Data!AB130),Data!AB130,"")</f>
        <v/>
      </c>
      <c r="AC130" s="551" t="str">
        <f>IF(ISNUMBER($AB130),IF($AB130&gt;$AB$56,PickLists!$S$2,PickLists!$S$3),PickLists!$S$9)</f>
        <v>M1</v>
      </c>
      <c r="AD130" s="553" t="str">
        <f>IF(ISNUMBER(Data!AD130),Data!AD130,"")</f>
        <v/>
      </c>
      <c r="AE130" s="551" t="str">
        <f>IF(ISNUMBER($AD130),IF($AD130&gt;$AD$56,PickLists!$S$2,PickLists!$S$3),PickLists!$S$9)</f>
        <v>M1</v>
      </c>
      <c r="AF130" s="552" t="str">
        <f>IF(ISNUMBER(Data!AF130),Data!AF130,"")</f>
        <v/>
      </c>
      <c r="AG130" s="551" t="str">
        <f>IF(ISNUMBER($AF130),IF($AF130&gt;$AF$56,PickLists!$S$2,PickLists!$S$3),PickLists!$S$9)</f>
        <v>M1</v>
      </c>
      <c r="AH130" s="553" t="str">
        <f>IF(ISNUMBER(Data!AH130),Data!AH130,"")</f>
        <v/>
      </c>
      <c r="AI130" s="551" t="str">
        <f>IF(ISNUMBER($AH130),IF($AH130&gt;$AH$56,PickLists!$S$2,PickLists!$S$3),PickLists!$S$9)</f>
        <v>M1</v>
      </c>
      <c r="AJ130" s="554" t="str">
        <f>IF(ISTEXT(Data!AJ130),Data!AJ130,"")</f>
        <v/>
      </c>
      <c r="AK130" s="555"/>
      <c r="AL130" s="555"/>
      <c r="AM130" s="555"/>
      <c r="AN130" s="555"/>
      <c r="AO130" s="556"/>
      <c r="AP130" s="557" t="str">
        <f t="shared" si="35"/>
        <v/>
      </c>
      <c r="AQ130" s="558" t="str">
        <f t="shared" si="36"/>
        <v/>
      </c>
      <c r="AR130" s="559" t="str">
        <f t="shared" si="37"/>
        <v/>
      </c>
      <c r="AS130" s="560" t="str">
        <f t="shared" si="38"/>
        <v/>
      </c>
      <c r="AT130" s="561" t="str">
        <f t="shared" si="39"/>
        <v/>
      </c>
      <c r="AU130" s="562" t="str">
        <f t="shared" si="40"/>
        <v/>
      </c>
      <c r="AV130" s="563" t="str">
        <f t="shared" si="41"/>
        <v/>
      </c>
      <c r="AW130" s="564" t="str">
        <f t="shared" si="42"/>
        <v/>
      </c>
      <c r="AX130" s="565" t="str">
        <f t="shared" si="43"/>
        <v/>
      </c>
      <c r="AY130" s="566" t="str">
        <f t="shared" si="44"/>
        <v/>
      </c>
      <c r="AZ130" s="567">
        <v>362.61</v>
      </c>
      <c r="BA130" s="568">
        <v>5.5229999999999997</v>
      </c>
      <c r="BB130" s="569" t="str">
        <f t="shared" si="45"/>
        <v/>
      </c>
      <c r="BC130" s="570" t="str">
        <f t="shared" si="46"/>
        <v/>
      </c>
      <c r="BD130" s="571" t="str">
        <f t="shared" si="47"/>
        <v/>
      </c>
      <c r="BE130" s="572" t="str">
        <f t="shared" si="48"/>
        <v/>
      </c>
      <c r="BF130" s="560" t="str">
        <f t="shared" si="49"/>
        <v/>
      </c>
      <c r="BG130" s="561" t="str">
        <f t="shared" si="50"/>
        <v/>
      </c>
      <c r="BH130" s="562" t="str">
        <f t="shared" si="51"/>
        <v/>
      </c>
      <c r="BI130" s="563" t="str">
        <f t="shared" si="52"/>
        <v/>
      </c>
      <c r="BJ130" s="564" t="str">
        <f t="shared" si="53"/>
        <v/>
      </c>
      <c r="BK130" s="565" t="str">
        <f t="shared" si="54"/>
        <v/>
      </c>
      <c r="BL130" s="566" t="str">
        <f t="shared" si="55"/>
        <v/>
      </c>
      <c r="BM130" s="546" t="str">
        <f t="shared" si="56"/>
        <v>M1</v>
      </c>
      <c r="BN130" s="573" t="str">
        <f t="shared" si="66"/>
        <v/>
      </c>
      <c r="BO130" s="573" t="str">
        <f t="shared" si="67"/>
        <v/>
      </c>
      <c r="BP130" s="574" t="str">
        <f t="shared" si="57"/>
        <v/>
      </c>
      <c r="BQ130" s="575" t="str">
        <f t="shared" si="58"/>
        <v/>
      </c>
      <c r="BR130" s="546" t="str">
        <f t="shared" si="68"/>
        <v>M1</v>
      </c>
      <c r="BS130" s="575" t="str">
        <f t="shared" si="59"/>
        <v/>
      </c>
      <c r="BT130" s="575" t="str">
        <f t="shared" si="60"/>
        <v/>
      </c>
      <c r="BU130" s="575" t="str">
        <f t="shared" si="61"/>
        <v/>
      </c>
      <c r="BV130" s="573" t="str">
        <f t="shared" si="62"/>
        <v/>
      </c>
      <c r="BW130" s="575" t="str">
        <f t="shared" si="63"/>
        <v/>
      </c>
      <c r="BX130" s="546" t="str">
        <f t="shared" si="69"/>
        <v>M1</v>
      </c>
    </row>
    <row r="131" spans="1:76" s="457" customFormat="1" x14ac:dyDescent="0.2">
      <c r="A131" s="324"/>
      <c r="B131" s="360">
        <v>35139</v>
      </c>
      <c r="C131" s="361">
        <v>0.27083333333333298</v>
      </c>
      <c r="D131" s="360">
        <f t="shared" si="64"/>
        <v>35140</v>
      </c>
      <c r="E131" s="361">
        <v>0.27083333333333298</v>
      </c>
      <c r="F131" s="455" t="s">
        <v>2179</v>
      </c>
      <c r="G131" s="74" t="s">
        <v>440</v>
      </c>
      <c r="H131" s="53"/>
      <c r="I131" s="38"/>
      <c r="J131" s="52"/>
      <c r="K131" s="545" t="str">
        <f>IF(ISNUMBER(Data!K131),Data!K131,"")</f>
        <v/>
      </c>
      <c r="L131" s="546" t="str">
        <f>IF(ISNUMBER(K131),PickLists!$S$2,PickLists!$S$9)</f>
        <v>M1</v>
      </c>
      <c r="M131" s="547" t="str">
        <f>IF(ISNUMBER(Data!M131),Data!M131,"")</f>
        <v/>
      </c>
      <c r="N131" s="548" t="str">
        <f t="shared" si="65"/>
        <v/>
      </c>
      <c r="O131" s="549" t="str">
        <f>IF(ISTEXT($A131),PickLists!$S$2,PickLists!$S$9)</f>
        <v>M1</v>
      </c>
      <c r="P131" s="550" t="str">
        <f>IF(ISNUMBER(Data!P131),Data!P131,"")</f>
        <v/>
      </c>
      <c r="Q131" s="551" t="str">
        <f>IF(ISTEXT($A131),PickLists!$S$2,PickLists!$S$9)</f>
        <v>M1</v>
      </c>
      <c r="R131" s="547" t="str">
        <f>IF(ISNUMBER(Data!R131),Data!R131,"")</f>
        <v/>
      </c>
      <c r="S131" s="551" t="str">
        <f>IF(ISTEXT($A131),PickLists!$S$2,PickLists!$S$9)</f>
        <v>M1</v>
      </c>
      <c r="T131" s="552" t="str">
        <f>IF(ISNUMBER(Data!T131),Data!T131,"")</f>
        <v/>
      </c>
      <c r="U131" s="551" t="str">
        <f>IF(ISNUMBER($T131),IF($T131&gt;$T$56,PickLists!$S$2,PickLists!$S$3),PickLists!$S$9)</f>
        <v>M1</v>
      </c>
      <c r="V131" s="553" t="str">
        <f>IF(ISNUMBER(Data!V131),Data!V131,"")</f>
        <v/>
      </c>
      <c r="W131" s="551" t="str">
        <f>IF(ISNUMBER($V131),IF($V131&gt;$V$56,PickLists!$S$2,PickLists!$S$3),PickLists!$S$9)</f>
        <v>M1</v>
      </c>
      <c r="X131" s="552" t="str">
        <f>IF(ISNUMBER(Data!X131),Data!X131,"")</f>
        <v/>
      </c>
      <c r="Y131" s="551" t="str">
        <f>IF(ISNUMBER($X131),IF($X131&gt;$X$56,PickLists!$S$2,PickLists!$S$3),PickLists!$S$9)</f>
        <v>M1</v>
      </c>
      <c r="Z131" s="553" t="str">
        <f>IF(ISNUMBER(Data!Z131),Data!Z131,"")</f>
        <v/>
      </c>
      <c r="AA131" s="551" t="str">
        <f>IF(ISNUMBER($Z131),IF($Z131&gt;$Z$56,PickLists!$S$2,PickLists!$S$3),PickLists!$S$9)</f>
        <v>M1</v>
      </c>
      <c r="AB131" s="552" t="str">
        <f>IF(ISNUMBER(Data!AB131),Data!AB131,"")</f>
        <v/>
      </c>
      <c r="AC131" s="551" t="str">
        <f>IF(ISNUMBER($AB131),IF($AB131&gt;$AB$56,PickLists!$S$2,PickLists!$S$3),PickLists!$S$9)</f>
        <v>M1</v>
      </c>
      <c r="AD131" s="553" t="str">
        <f>IF(ISNUMBER(Data!AD131),Data!AD131,"")</f>
        <v/>
      </c>
      <c r="AE131" s="551" t="str">
        <f>IF(ISNUMBER($AD131),IF($AD131&gt;$AD$56,PickLists!$S$2,PickLists!$S$3),PickLists!$S$9)</f>
        <v>M1</v>
      </c>
      <c r="AF131" s="552" t="str">
        <f>IF(ISNUMBER(Data!AF131),Data!AF131,"")</f>
        <v/>
      </c>
      <c r="AG131" s="551" t="str">
        <f>IF(ISNUMBER($AF131),IF($AF131&gt;$AF$56,PickLists!$S$2,PickLists!$S$3),PickLists!$S$9)</f>
        <v>M1</v>
      </c>
      <c r="AH131" s="553" t="str">
        <f>IF(ISNUMBER(Data!AH131),Data!AH131,"")</f>
        <v/>
      </c>
      <c r="AI131" s="551" t="str">
        <f>IF(ISNUMBER($AH131),IF($AH131&gt;$AH$56,PickLists!$S$2,PickLists!$S$3),PickLists!$S$9)</f>
        <v>M1</v>
      </c>
      <c r="AJ131" s="554" t="str">
        <f>IF(ISTEXT(Data!AJ131),Data!AJ131,"")</f>
        <v/>
      </c>
      <c r="AK131" s="555"/>
      <c r="AL131" s="555"/>
      <c r="AM131" s="555"/>
      <c r="AN131" s="555"/>
      <c r="AO131" s="556"/>
      <c r="AP131" s="557" t="str">
        <f t="shared" si="35"/>
        <v/>
      </c>
      <c r="AQ131" s="558" t="str">
        <f t="shared" si="36"/>
        <v/>
      </c>
      <c r="AR131" s="559" t="str">
        <f t="shared" si="37"/>
        <v/>
      </c>
      <c r="AS131" s="560" t="str">
        <f t="shared" si="38"/>
        <v/>
      </c>
      <c r="AT131" s="561" t="str">
        <f t="shared" si="39"/>
        <v/>
      </c>
      <c r="AU131" s="562" t="str">
        <f t="shared" si="40"/>
        <v/>
      </c>
      <c r="AV131" s="563" t="str">
        <f t="shared" si="41"/>
        <v/>
      </c>
      <c r="AW131" s="564" t="str">
        <f t="shared" si="42"/>
        <v/>
      </c>
      <c r="AX131" s="565" t="str">
        <f t="shared" si="43"/>
        <v/>
      </c>
      <c r="AY131" s="566" t="str">
        <f t="shared" si="44"/>
        <v/>
      </c>
      <c r="AZ131" s="567">
        <v>362.61</v>
      </c>
      <c r="BA131" s="568">
        <v>5.5229999999999997</v>
      </c>
      <c r="BB131" s="569" t="str">
        <f t="shared" si="45"/>
        <v/>
      </c>
      <c r="BC131" s="570" t="str">
        <f t="shared" si="46"/>
        <v/>
      </c>
      <c r="BD131" s="571" t="str">
        <f t="shared" si="47"/>
        <v/>
      </c>
      <c r="BE131" s="572" t="str">
        <f t="shared" si="48"/>
        <v/>
      </c>
      <c r="BF131" s="560" t="str">
        <f t="shared" si="49"/>
        <v/>
      </c>
      <c r="BG131" s="561" t="str">
        <f t="shared" si="50"/>
        <v/>
      </c>
      <c r="BH131" s="562" t="str">
        <f t="shared" si="51"/>
        <v/>
      </c>
      <c r="BI131" s="563" t="str">
        <f t="shared" si="52"/>
        <v/>
      </c>
      <c r="BJ131" s="564" t="str">
        <f t="shared" si="53"/>
        <v/>
      </c>
      <c r="BK131" s="565" t="str">
        <f t="shared" si="54"/>
        <v/>
      </c>
      <c r="BL131" s="566" t="str">
        <f t="shared" si="55"/>
        <v/>
      </c>
      <c r="BM131" s="546" t="str">
        <f t="shared" si="56"/>
        <v>M1</v>
      </c>
      <c r="BN131" s="573" t="str">
        <f t="shared" si="66"/>
        <v/>
      </c>
      <c r="BO131" s="573" t="str">
        <f t="shared" si="67"/>
        <v/>
      </c>
      <c r="BP131" s="574" t="str">
        <f t="shared" si="57"/>
        <v/>
      </c>
      <c r="BQ131" s="575" t="str">
        <f t="shared" si="58"/>
        <v/>
      </c>
      <c r="BR131" s="546" t="str">
        <f t="shared" si="68"/>
        <v>M1</v>
      </c>
      <c r="BS131" s="575" t="str">
        <f t="shared" si="59"/>
        <v/>
      </c>
      <c r="BT131" s="575" t="str">
        <f t="shared" si="60"/>
        <v/>
      </c>
      <c r="BU131" s="575" t="str">
        <f t="shared" si="61"/>
        <v/>
      </c>
      <c r="BV131" s="573" t="str">
        <f t="shared" si="62"/>
        <v/>
      </c>
      <c r="BW131" s="575" t="str">
        <f t="shared" si="63"/>
        <v/>
      </c>
      <c r="BX131" s="546" t="str">
        <f t="shared" si="69"/>
        <v>M1</v>
      </c>
    </row>
    <row r="132" spans="1:76" s="457" customFormat="1" x14ac:dyDescent="0.2">
      <c r="A132" s="324"/>
      <c r="B132" s="360">
        <v>35140</v>
      </c>
      <c r="C132" s="361">
        <v>0.27083333333333298</v>
      </c>
      <c r="D132" s="360">
        <f t="shared" si="64"/>
        <v>35141</v>
      </c>
      <c r="E132" s="361">
        <v>0.27083333333333298</v>
      </c>
      <c r="F132" s="455" t="s">
        <v>2179</v>
      </c>
      <c r="G132" s="74" t="s">
        <v>440</v>
      </c>
      <c r="H132" s="53"/>
      <c r="I132" s="38"/>
      <c r="J132" s="52"/>
      <c r="K132" s="545" t="str">
        <f>IF(ISNUMBER(Data!K132),Data!K132,"")</f>
        <v/>
      </c>
      <c r="L132" s="546" t="str">
        <f>IF(ISNUMBER(K132),PickLists!$S$2,PickLists!$S$9)</f>
        <v>M1</v>
      </c>
      <c r="M132" s="547" t="str">
        <f>IF(ISNUMBER(Data!M132),Data!M132,"")</f>
        <v/>
      </c>
      <c r="N132" s="548" t="str">
        <f t="shared" si="65"/>
        <v/>
      </c>
      <c r="O132" s="549" t="str">
        <f>IF(ISTEXT($A132),PickLists!$S$2,PickLists!$S$9)</f>
        <v>M1</v>
      </c>
      <c r="P132" s="550" t="str">
        <f>IF(ISNUMBER(Data!P132),Data!P132,"")</f>
        <v/>
      </c>
      <c r="Q132" s="551" t="str">
        <f>IF(ISTEXT($A132),PickLists!$S$2,PickLists!$S$9)</f>
        <v>M1</v>
      </c>
      <c r="R132" s="547" t="str">
        <f>IF(ISNUMBER(Data!R132),Data!R132,"")</f>
        <v/>
      </c>
      <c r="S132" s="551" t="str">
        <f>IF(ISTEXT($A132),PickLists!$S$2,PickLists!$S$9)</f>
        <v>M1</v>
      </c>
      <c r="T132" s="552" t="str">
        <f>IF(ISNUMBER(Data!T132),Data!T132,"")</f>
        <v/>
      </c>
      <c r="U132" s="551" t="str">
        <f>IF(ISNUMBER($T132),IF($T132&gt;$T$56,PickLists!$S$2,PickLists!$S$3),PickLists!$S$9)</f>
        <v>M1</v>
      </c>
      <c r="V132" s="553" t="str">
        <f>IF(ISNUMBER(Data!V132),Data!V132,"")</f>
        <v/>
      </c>
      <c r="W132" s="551" t="str">
        <f>IF(ISNUMBER($V132),IF($V132&gt;$V$56,PickLists!$S$2,PickLists!$S$3),PickLists!$S$9)</f>
        <v>M1</v>
      </c>
      <c r="X132" s="552" t="str">
        <f>IF(ISNUMBER(Data!X132),Data!X132,"")</f>
        <v/>
      </c>
      <c r="Y132" s="551" t="str">
        <f>IF(ISNUMBER($X132),IF($X132&gt;$X$56,PickLists!$S$2,PickLists!$S$3),PickLists!$S$9)</f>
        <v>M1</v>
      </c>
      <c r="Z132" s="553" t="str">
        <f>IF(ISNUMBER(Data!Z132),Data!Z132,"")</f>
        <v/>
      </c>
      <c r="AA132" s="551" t="str">
        <f>IF(ISNUMBER($Z132),IF($Z132&gt;$Z$56,PickLists!$S$2,PickLists!$S$3),PickLists!$S$9)</f>
        <v>M1</v>
      </c>
      <c r="AB132" s="552" t="str">
        <f>IF(ISNUMBER(Data!AB132),Data!AB132,"")</f>
        <v/>
      </c>
      <c r="AC132" s="551" t="str">
        <f>IF(ISNUMBER($AB132),IF($AB132&gt;$AB$56,PickLists!$S$2,PickLists!$S$3),PickLists!$S$9)</f>
        <v>M1</v>
      </c>
      <c r="AD132" s="553" t="str">
        <f>IF(ISNUMBER(Data!AD132),Data!AD132,"")</f>
        <v/>
      </c>
      <c r="AE132" s="551" t="str">
        <f>IF(ISNUMBER($AD132),IF($AD132&gt;$AD$56,PickLists!$S$2,PickLists!$S$3),PickLists!$S$9)</f>
        <v>M1</v>
      </c>
      <c r="AF132" s="552" t="str">
        <f>IF(ISNUMBER(Data!AF132),Data!AF132,"")</f>
        <v/>
      </c>
      <c r="AG132" s="551" t="str">
        <f>IF(ISNUMBER($AF132),IF($AF132&gt;$AF$56,PickLists!$S$2,PickLists!$S$3),PickLists!$S$9)</f>
        <v>M1</v>
      </c>
      <c r="AH132" s="553" t="str">
        <f>IF(ISNUMBER(Data!AH132),Data!AH132,"")</f>
        <v/>
      </c>
      <c r="AI132" s="551" t="str">
        <f>IF(ISNUMBER($AH132),IF($AH132&gt;$AH$56,PickLists!$S$2,PickLists!$S$3),PickLists!$S$9)</f>
        <v>M1</v>
      </c>
      <c r="AJ132" s="554" t="str">
        <f>IF(ISTEXT(Data!AJ132),Data!AJ132,"")</f>
        <v/>
      </c>
      <c r="AK132" s="555"/>
      <c r="AL132" s="555"/>
      <c r="AM132" s="555"/>
      <c r="AN132" s="555"/>
      <c r="AO132" s="556"/>
      <c r="AP132" s="557" t="str">
        <f t="shared" si="35"/>
        <v/>
      </c>
      <c r="AQ132" s="558" t="str">
        <f t="shared" si="36"/>
        <v/>
      </c>
      <c r="AR132" s="559" t="str">
        <f t="shared" si="37"/>
        <v/>
      </c>
      <c r="AS132" s="560" t="str">
        <f t="shared" si="38"/>
        <v/>
      </c>
      <c r="AT132" s="561" t="str">
        <f t="shared" si="39"/>
        <v/>
      </c>
      <c r="AU132" s="562" t="str">
        <f t="shared" si="40"/>
        <v/>
      </c>
      <c r="AV132" s="563" t="str">
        <f t="shared" si="41"/>
        <v/>
      </c>
      <c r="AW132" s="564" t="str">
        <f t="shared" si="42"/>
        <v/>
      </c>
      <c r="AX132" s="565" t="str">
        <f t="shared" si="43"/>
        <v/>
      </c>
      <c r="AY132" s="566" t="str">
        <f t="shared" si="44"/>
        <v/>
      </c>
      <c r="AZ132" s="567">
        <v>362.61</v>
      </c>
      <c r="BA132" s="568">
        <v>5.5229999999999997</v>
      </c>
      <c r="BB132" s="569" t="str">
        <f t="shared" si="45"/>
        <v/>
      </c>
      <c r="BC132" s="570" t="str">
        <f t="shared" si="46"/>
        <v/>
      </c>
      <c r="BD132" s="571" t="str">
        <f t="shared" si="47"/>
        <v/>
      </c>
      <c r="BE132" s="572" t="str">
        <f t="shared" si="48"/>
        <v/>
      </c>
      <c r="BF132" s="560" t="str">
        <f t="shared" si="49"/>
        <v/>
      </c>
      <c r="BG132" s="561" t="str">
        <f t="shared" si="50"/>
        <v/>
      </c>
      <c r="BH132" s="562" t="str">
        <f t="shared" si="51"/>
        <v/>
      </c>
      <c r="BI132" s="563" t="str">
        <f t="shared" si="52"/>
        <v/>
      </c>
      <c r="BJ132" s="564" t="str">
        <f t="shared" si="53"/>
        <v/>
      </c>
      <c r="BK132" s="565" t="str">
        <f t="shared" si="54"/>
        <v/>
      </c>
      <c r="BL132" s="566" t="str">
        <f t="shared" si="55"/>
        <v/>
      </c>
      <c r="BM132" s="546" t="str">
        <f t="shared" si="56"/>
        <v>M1</v>
      </c>
      <c r="BN132" s="573" t="str">
        <f t="shared" si="66"/>
        <v/>
      </c>
      <c r="BO132" s="573" t="str">
        <f t="shared" si="67"/>
        <v/>
      </c>
      <c r="BP132" s="574" t="str">
        <f t="shared" si="57"/>
        <v/>
      </c>
      <c r="BQ132" s="575" t="str">
        <f t="shared" si="58"/>
        <v/>
      </c>
      <c r="BR132" s="546" t="str">
        <f t="shared" si="68"/>
        <v>M1</v>
      </c>
      <c r="BS132" s="575" t="str">
        <f t="shared" si="59"/>
        <v/>
      </c>
      <c r="BT132" s="575" t="str">
        <f t="shared" si="60"/>
        <v/>
      </c>
      <c r="BU132" s="575" t="str">
        <f t="shared" si="61"/>
        <v/>
      </c>
      <c r="BV132" s="573" t="str">
        <f t="shared" si="62"/>
        <v/>
      </c>
      <c r="BW132" s="575" t="str">
        <f t="shared" si="63"/>
        <v/>
      </c>
      <c r="BX132" s="546" t="str">
        <f t="shared" si="69"/>
        <v>M1</v>
      </c>
    </row>
    <row r="133" spans="1:76" s="457" customFormat="1" x14ac:dyDescent="0.2">
      <c r="A133" s="324"/>
      <c r="B133" s="360">
        <v>35141</v>
      </c>
      <c r="C133" s="361">
        <v>0.27083333333333298</v>
      </c>
      <c r="D133" s="360">
        <f t="shared" si="64"/>
        <v>35142</v>
      </c>
      <c r="E133" s="361">
        <v>0.27083333333333298</v>
      </c>
      <c r="F133" s="455" t="s">
        <v>2179</v>
      </c>
      <c r="G133" s="74" t="s">
        <v>440</v>
      </c>
      <c r="H133" s="53"/>
      <c r="I133" s="38"/>
      <c r="J133" s="52"/>
      <c r="K133" s="545" t="str">
        <f>IF(ISNUMBER(Data!K133),Data!K133,"")</f>
        <v/>
      </c>
      <c r="L133" s="546" t="str">
        <f>IF(ISNUMBER(K133),PickLists!$S$2,PickLists!$S$9)</f>
        <v>M1</v>
      </c>
      <c r="M133" s="547" t="str">
        <f>IF(ISNUMBER(Data!M133),Data!M133,"")</f>
        <v/>
      </c>
      <c r="N133" s="548" t="str">
        <f t="shared" si="65"/>
        <v/>
      </c>
      <c r="O133" s="549" t="str">
        <f>IF(ISTEXT($A133),PickLists!$S$2,PickLists!$S$9)</f>
        <v>M1</v>
      </c>
      <c r="P133" s="550" t="str">
        <f>IF(ISNUMBER(Data!P133),Data!P133,"")</f>
        <v/>
      </c>
      <c r="Q133" s="551" t="str">
        <f>IF(ISTEXT($A133),PickLists!$S$2,PickLists!$S$9)</f>
        <v>M1</v>
      </c>
      <c r="R133" s="547" t="str">
        <f>IF(ISNUMBER(Data!R133),Data!R133,"")</f>
        <v/>
      </c>
      <c r="S133" s="551" t="str">
        <f>IF(ISTEXT($A133),PickLists!$S$2,PickLists!$S$9)</f>
        <v>M1</v>
      </c>
      <c r="T133" s="552" t="str">
        <f>IF(ISNUMBER(Data!T133),Data!T133,"")</f>
        <v/>
      </c>
      <c r="U133" s="551" t="str">
        <f>IF(ISNUMBER($T133),IF($T133&gt;$T$56,PickLists!$S$2,PickLists!$S$3),PickLists!$S$9)</f>
        <v>M1</v>
      </c>
      <c r="V133" s="553" t="str">
        <f>IF(ISNUMBER(Data!V133),Data!V133,"")</f>
        <v/>
      </c>
      <c r="W133" s="551" t="str">
        <f>IF(ISNUMBER($V133),IF($V133&gt;$V$56,PickLists!$S$2,PickLists!$S$3),PickLists!$S$9)</f>
        <v>M1</v>
      </c>
      <c r="X133" s="552" t="str">
        <f>IF(ISNUMBER(Data!X133),Data!X133,"")</f>
        <v/>
      </c>
      <c r="Y133" s="551" t="str">
        <f>IF(ISNUMBER($X133),IF($X133&gt;$X$56,PickLists!$S$2,PickLists!$S$3),PickLists!$S$9)</f>
        <v>M1</v>
      </c>
      <c r="Z133" s="553" t="str">
        <f>IF(ISNUMBER(Data!Z133),Data!Z133,"")</f>
        <v/>
      </c>
      <c r="AA133" s="551" t="str">
        <f>IF(ISNUMBER($Z133),IF($Z133&gt;$Z$56,PickLists!$S$2,PickLists!$S$3),PickLists!$S$9)</f>
        <v>M1</v>
      </c>
      <c r="AB133" s="552" t="str">
        <f>IF(ISNUMBER(Data!AB133),Data!AB133,"")</f>
        <v/>
      </c>
      <c r="AC133" s="551" t="str">
        <f>IF(ISNUMBER($AB133),IF($AB133&gt;$AB$56,PickLists!$S$2,PickLists!$S$3),PickLists!$S$9)</f>
        <v>M1</v>
      </c>
      <c r="AD133" s="553" t="str">
        <f>IF(ISNUMBER(Data!AD133),Data!AD133,"")</f>
        <v/>
      </c>
      <c r="AE133" s="551" t="str">
        <f>IF(ISNUMBER($AD133),IF($AD133&gt;$AD$56,PickLists!$S$2,PickLists!$S$3),PickLists!$S$9)</f>
        <v>M1</v>
      </c>
      <c r="AF133" s="552" t="str">
        <f>IF(ISNUMBER(Data!AF133),Data!AF133,"")</f>
        <v/>
      </c>
      <c r="AG133" s="551" t="str">
        <f>IF(ISNUMBER($AF133),IF($AF133&gt;$AF$56,PickLists!$S$2,PickLists!$S$3),PickLists!$S$9)</f>
        <v>M1</v>
      </c>
      <c r="AH133" s="553" t="str">
        <f>IF(ISNUMBER(Data!AH133),Data!AH133,"")</f>
        <v/>
      </c>
      <c r="AI133" s="551" t="str">
        <f>IF(ISNUMBER($AH133),IF($AH133&gt;$AH$56,PickLists!$S$2,PickLists!$S$3),PickLists!$S$9)</f>
        <v>M1</v>
      </c>
      <c r="AJ133" s="554" t="str">
        <f>IF(ISTEXT(Data!AJ133),Data!AJ133,"")</f>
        <v/>
      </c>
      <c r="AK133" s="555"/>
      <c r="AL133" s="555"/>
      <c r="AM133" s="555"/>
      <c r="AN133" s="555"/>
      <c r="AO133" s="556"/>
      <c r="AP133" s="557" t="str">
        <f t="shared" si="35"/>
        <v/>
      </c>
      <c r="AQ133" s="558" t="str">
        <f t="shared" si="36"/>
        <v/>
      </c>
      <c r="AR133" s="559" t="str">
        <f t="shared" si="37"/>
        <v/>
      </c>
      <c r="AS133" s="560" t="str">
        <f t="shared" si="38"/>
        <v/>
      </c>
      <c r="AT133" s="561" t="str">
        <f t="shared" si="39"/>
        <v/>
      </c>
      <c r="AU133" s="562" t="str">
        <f t="shared" si="40"/>
        <v/>
      </c>
      <c r="AV133" s="563" t="str">
        <f t="shared" si="41"/>
        <v/>
      </c>
      <c r="AW133" s="564" t="str">
        <f t="shared" si="42"/>
        <v/>
      </c>
      <c r="AX133" s="565" t="str">
        <f t="shared" si="43"/>
        <v/>
      </c>
      <c r="AY133" s="566" t="str">
        <f t="shared" si="44"/>
        <v/>
      </c>
      <c r="AZ133" s="567">
        <v>362.61</v>
      </c>
      <c r="BA133" s="568">
        <v>5.5229999999999997</v>
      </c>
      <c r="BB133" s="569" t="str">
        <f t="shared" si="45"/>
        <v/>
      </c>
      <c r="BC133" s="570" t="str">
        <f t="shared" si="46"/>
        <v/>
      </c>
      <c r="BD133" s="571" t="str">
        <f t="shared" si="47"/>
        <v/>
      </c>
      <c r="BE133" s="572" t="str">
        <f t="shared" si="48"/>
        <v/>
      </c>
      <c r="BF133" s="560" t="str">
        <f t="shared" si="49"/>
        <v/>
      </c>
      <c r="BG133" s="561" t="str">
        <f t="shared" si="50"/>
        <v/>
      </c>
      <c r="BH133" s="562" t="str">
        <f t="shared" si="51"/>
        <v/>
      </c>
      <c r="BI133" s="563" t="str">
        <f t="shared" si="52"/>
        <v/>
      </c>
      <c r="BJ133" s="564" t="str">
        <f t="shared" si="53"/>
        <v/>
      </c>
      <c r="BK133" s="565" t="str">
        <f t="shared" si="54"/>
        <v/>
      </c>
      <c r="BL133" s="566" t="str">
        <f t="shared" si="55"/>
        <v/>
      </c>
      <c r="BM133" s="546" t="str">
        <f t="shared" si="56"/>
        <v>M1</v>
      </c>
      <c r="BN133" s="573" t="str">
        <f t="shared" si="66"/>
        <v/>
      </c>
      <c r="BO133" s="573" t="str">
        <f t="shared" si="67"/>
        <v/>
      </c>
      <c r="BP133" s="574" t="str">
        <f t="shared" si="57"/>
        <v/>
      </c>
      <c r="BQ133" s="575" t="str">
        <f t="shared" si="58"/>
        <v/>
      </c>
      <c r="BR133" s="546" t="str">
        <f t="shared" si="68"/>
        <v>M1</v>
      </c>
      <c r="BS133" s="575" t="str">
        <f t="shared" si="59"/>
        <v/>
      </c>
      <c r="BT133" s="575" t="str">
        <f t="shared" si="60"/>
        <v/>
      </c>
      <c r="BU133" s="575" t="str">
        <f t="shared" si="61"/>
        <v/>
      </c>
      <c r="BV133" s="573" t="str">
        <f t="shared" si="62"/>
        <v/>
      </c>
      <c r="BW133" s="575" t="str">
        <f t="shared" si="63"/>
        <v/>
      </c>
      <c r="BX133" s="546" t="str">
        <f t="shared" si="69"/>
        <v>M1</v>
      </c>
    </row>
    <row r="134" spans="1:76" s="457" customFormat="1" x14ac:dyDescent="0.2">
      <c r="A134" s="324"/>
      <c r="B134" s="360">
        <v>35142</v>
      </c>
      <c r="C134" s="361">
        <v>0.27083333333333298</v>
      </c>
      <c r="D134" s="360">
        <f t="shared" si="64"/>
        <v>35143</v>
      </c>
      <c r="E134" s="361">
        <v>0.27083333333333298</v>
      </c>
      <c r="F134" s="455" t="s">
        <v>2179</v>
      </c>
      <c r="G134" s="74" t="s">
        <v>440</v>
      </c>
      <c r="H134" s="53"/>
      <c r="I134" s="38"/>
      <c r="J134" s="52"/>
      <c r="K134" s="545" t="str">
        <f>IF(ISNUMBER(Data!K134),Data!K134,"")</f>
        <v/>
      </c>
      <c r="L134" s="546" t="str">
        <f>IF(ISNUMBER(K134),PickLists!$S$2,PickLists!$S$9)</f>
        <v>M1</v>
      </c>
      <c r="M134" s="547" t="str">
        <f>IF(ISNUMBER(Data!M134),Data!M134,"")</f>
        <v/>
      </c>
      <c r="N134" s="548" t="str">
        <f t="shared" si="65"/>
        <v/>
      </c>
      <c r="O134" s="549" t="str">
        <f>IF(ISTEXT($A134),PickLists!$S$2,PickLists!$S$9)</f>
        <v>M1</v>
      </c>
      <c r="P134" s="550" t="str">
        <f>IF(ISNUMBER(Data!P134),Data!P134,"")</f>
        <v/>
      </c>
      <c r="Q134" s="551" t="str">
        <f>IF(ISTEXT($A134),PickLists!$S$2,PickLists!$S$9)</f>
        <v>M1</v>
      </c>
      <c r="R134" s="547" t="str">
        <f>IF(ISNUMBER(Data!R134),Data!R134,"")</f>
        <v/>
      </c>
      <c r="S134" s="551" t="str">
        <f>IF(ISTEXT($A134),PickLists!$S$2,PickLists!$S$9)</f>
        <v>M1</v>
      </c>
      <c r="T134" s="552" t="str">
        <f>IF(ISNUMBER(Data!T134),Data!T134,"")</f>
        <v/>
      </c>
      <c r="U134" s="551" t="str">
        <f>IF(ISNUMBER($T134),IF($T134&gt;$T$56,PickLists!$S$2,PickLists!$S$3),PickLists!$S$9)</f>
        <v>M1</v>
      </c>
      <c r="V134" s="553" t="str">
        <f>IF(ISNUMBER(Data!V134),Data!V134,"")</f>
        <v/>
      </c>
      <c r="W134" s="551" t="str">
        <f>IF(ISNUMBER($V134),IF($V134&gt;$V$56,PickLists!$S$2,PickLists!$S$3),PickLists!$S$9)</f>
        <v>M1</v>
      </c>
      <c r="X134" s="552" t="str">
        <f>IF(ISNUMBER(Data!X134),Data!X134,"")</f>
        <v/>
      </c>
      <c r="Y134" s="551" t="str">
        <f>IF(ISNUMBER($X134),IF($X134&gt;$X$56,PickLists!$S$2,PickLists!$S$3),PickLists!$S$9)</f>
        <v>M1</v>
      </c>
      <c r="Z134" s="553" t="str">
        <f>IF(ISNUMBER(Data!Z134),Data!Z134,"")</f>
        <v/>
      </c>
      <c r="AA134" s="551" t="str">
        <f>IF(ISNUMBER($Z134),IF($Z134&gt;$Z$56,PickLists!$S$2,PickLists!$S$3),PickLists!$S$9)</f>
        <v>M1</v>
      </c>
      <c r="AB134" s="552" t="str">
        <f>IF(ISNUMBER(Data!AB134),Data!AB134,"")</f>
        <v/>
      </c>
      <c r="AC134" s="551" t="str">
        <f>IF(ISNUMBER($AB134),IF($AB134&gt;$AB$56,PickLists!$S$2,PickLists!$S$3),PickLists!$S$9)</f>
        <v>M1</v>
      </c>
      <c r="AD134" s="553" t="str">
        <f>IF(ISNUMBER(Data!AD134),Data!AD134,"")</f>
        <v/>
      </c>
      <c r="AE134" s="551" t="str">
        <f>IF(ISNUMBER($AD134),IF($AD134&gt;$AD$56,PickLists!$S$2,PickLists!$S$3),PickLists!$S$9)</f>
        <v>M1</v>
      </c>
      <c r="AF134" s="552" t="str">
        <f>IF(ISNUMBER(Data!AF134),Data!AF134,"")</f>
        <v/>
      </c>
      <c r="AG134" s="551" t="str">
        <f>IF(ISNUMBER($AF134),IF($AF134&gt;$AF$56,PickLists!$S$2,PickLists!$S$3),PickLists!$S$9)</f>
        <v>M1</v>
      </c>
      <c r="AH134" s="553" t="str">
        <f>IF(ISNUMBER(Data!AH134),Data!AH134,"")</f>
        <v/>
      </c>
      <c r="AI134" s="551" t="str">
        <f>IF(ISNUMBER($AH134),IF($AH134&gt;$AH$56,PickLists!$S$2,PickLists!$S$3),PickLists!$S$9)</f>
        <v>M1</v>
      </c>
      <c r="AJ134" s="554" t="str">
        <f>IF(ISTEXT(Data!AJ134),Data!AJ134,"")</f>
        <v/>
      </c>
      <c r="AK134" s="555"/>
      <c r="AL134" s="555"/>
      <c r="AM134" s="555"/>
      <c r="AN134" s="555"/>
      <c r="AO134" s="556"/>
      <c r="AP134" s="557" t="str">
        <f t="shared" si="35"/>
        <v/>
      </c>
      <c r="AQ134" s="558" t="str">
        <f t="shared" si="36"/>
        <v/>
      </c>
      <c r="AR134" s="559" t="str">
        <f t="shared" si="37"/>
        <v/>
      </c>
      <c r="AS134" s="560" t="str">
        <f t="shared" si="38"/>
        <v/>
      </c>
      <c r="AT134" s="561" t="str">
        <f t="shared" si="39"/>
        <v/>
      </c>
      <c r="AU134" s="562" t="str">
        <f t="shared" si="40"/>
        <v/>
      </c>
      <c r="AV134" s="563" t="str">
        <f t="shared" si="41"/>
        <v/>
      </c>
      <c r="AW134" s="564" t="str">
        <f t="shared" si="42"/>
        <v/>
      </c>
      <c r="AX134" s="565" t="str">
        <f t="shared" si="43"/>
        <v/>
      </c>
      <c r="AY134" s="566" t="str">
        <f t="shared" si="44"/>
        <v/>
      </c>
      <c r="AZ134" s="567">
        <v>362.61</v>
      </c>
      <c r="BA134" s="568">
        <v>5.5229999999999997</v>
      </c>
      <c r="BB134" s="569" t="str">
        <f t="shared" si="45"/>
        <v/>
      </c>
      <c r="BC134" s="570" t="str">
        <f t="shared" si="46"/>
        <v/>
      </c>
      <c r="BD134" s="571" t="str">
        <f t="shared" si="47"/>
        <v/>
      </c>
      <c r="BE134" s="572" t="str">
        <f t="shared" si="48"/>
        <v/>
      </c>
      <c r="BF134" s="560" t="str">
        <f t="shared" si="49"/>
        <v/>
      </c>
      <c r="BG134" s="561" t="str">
        <f t="shared" si="50"/>
        <v/>
      </c>
      <c r="BH134" s="562" t="str">
        <f t="shared" si="51"/>
        <v/>
      </c>
      <c r="BI134" s="563" t="str">
        <f t="shared" si="52"/>
        <v/>
      </c>
      <c r="BJ134" s="564" t="str">
        <f t="shared" si="53"/>
        <v/>
      </c>
      <c r="BK134" s="565" t="str">
        <f t="shared" si="54"/>
        <v/>
      </c>
      <c r="BL134" s="566" t="str">
        <f t="shared" si="55"/>
        <v/>
      </c>
      <c r="BM134" s="546" t="str">
        <f t="shared" si="56"/>
        <v>M1</v>
      </c>
      <c r="BN134" s="573" t="str">
        <f t="shared" si="66"/>
        <v/>
      </c>
      <c r="BO134" s="573" t="str">
        <f t="shared" si="67"/>
        <v/>
      </c>
      <c r="BP134" s="574" t="str">
        <f t="shared" si="57"/>
        <v/>
      </c>
      <c r="BQ134" s="575" t="str">
        <f t="shared" si="58"/>
        <v/>
      </c>
      <c r="BR134" s="546" t="str">
        <f t="shared" si="68"/>
        <v>M1</v>
      </c>
      <c r="BS134" s="575" t="str">
        <f t="shared" si="59"/>
        <v/>
      </c>
      <c r="BT134" s="575" t="str">
        <f t="shared" si="60"/>
        <v/>
      </c>
      <c r="BU134" s="575" t="str">
        <f t="shared" si="61"/>
        <v/>
      </c>
      <c r="BV134" s="573" t="str">
        <f t="shared" si="62"/>
        <v/>
      </c>
      <c r="BW134" s="575" t="str">
        <f t="shared" si="63"/>
        <v/>
      </c>
      <c r="BX134" s="546" t="str">
        <f t="shared" si="69"/>
        <v>M1</v>
      </c>
    </row>
    <row r="135" spans="1:76" s="457" customFormat="1" x14ac:dyDescent="0.2">
      <c r="A135" s="324"/>
      <c r="B135" s="360">
        <v>35143</v>
      </c>
      <c r="C135" s="361">
        <v>0.27083333333333298</v>
      </c>
      <c r="D135" s="360">
        <f t="shared" si="64"/>
        <v>35144</v>
      </c>
      <c r="E135" s="361">
        <v>0.27083333333333298</v>
      </c>
      <c r="F135" s="455" t="s">
        <v>2179</v>
      </c>
      <c r="G135" s="74" t="s">
        <v>440</v>
      </c>
      <c r="H135" s="53"/>
      <c r="I135" s="38"/>
      <c r="J135" s="52"/>
      <c r="K135" s="545" t="str">
        <f>IF(ISNUMBER(Data!K135),Data!K135,"")</f>
        <v/>
      </c>
      <c r="L135" s="546" t="str">
        <f>IF(ISNUMBER(K135),PickLists!$S$2,PickLists!$S$9)</f>
        <v>M1</v>
      </c>
      <c r="M135" s="547" t="str">
        <f>IF(ISNUMBER(Data!M135),Data!M135,"")</f>
        <v/>
      </c>
      <c r="N135" s="548" t="str">
        <f t="shared" si="65"/>
        <v/>
      </c>
      <c r="O135" s="549" t="str">
        <f>IF(ISTEXT($A135),PickLists!$S$2,PickLists!$S$9)</f>
        <v>M1</v>
      </c>
      <c r="P135" s="550" t="str">
        <f>IF(ISNUMBER(Data!P135),Data!P135,"")</f>
        <v/>
      </c>
      <c r="Q135" s="551" t="str">
        <f>IF(ISTEXT($A135),PickLists!$S$2,PickLists!$S$9)</f>
        <v>M1</v>
      </c>
      <c r="R135" s="547" t="str">
        <f>IF(ISNUMBER(Data!R135),Data!R135,"")</f>
        <v/>
      </c>
      <c r="S135" s="551" t="str">
        <f>IF(ISTEXT($A135),PickLists!$S$2,PickLists!$S$9)</f>
        <v>M1</v>
      </c>
      <c r="T135" s="552" t="str">
        <f>IF(ISNUMBER(Data!T135),Data!T135,"")</f>
        <v/>
      </c>
      <c r="U135" s="551" t="str">
        <f>IF(ISNUMBER($T135),IF($T135&gt;$T$56,PickLists!$S$2,PickLists!$S$3),PickLists!$S$9)</f>
        <v>M1</v>
      </c>
      <c r="V135" s="553" t="str">
        <f>IF(ISNUMBER(Data!V135),Data!V135,"")</f>
        <v/>
      </c>
      <c r="W135" s="551" t="str">
        <f>IF(ISNUMBER($V135),IF($V135&gt;$V$56,PickLists!$S$2,PickLists!$S$3),PickLists!$S$9)</f>
        <v>M1</v>
      </c>
      <c r="X135" s="552" t="str">
        <f>IF(ISNUMBER(Data!X135),Data!X135,"")</f>
        <v/>
      </c>
      <c r="Y135" s="551" t="str">
        <f>IF(ISNUMBER($X135),IF($X135&gt;$X$56,PickLists!$S$2,PickLists!$S$3),PickLists!$S$9)</f>
        <v>M1</v>
      </c>
      <c r="Z135" s="553" t="str">
        <f>IF(ISNUMBER(Data!Z135),Data!Z135,"")</f>
        <v/>
      </c>
      <c r="AA135" s="551" t="str">
        <f>IF(ISNUMBER($Z135),IF($Z135&gt;$Z$56,PickLists!$S$2,PickLists!$S$3),PickLists!$S$9)</f>
        <v>M1</v>
      </c>
      <c r="AB135" s="552" t="str">
        <f>IF(ISNUMBER(Data!AB135),Data!AB135,"")</f>
        <v/>
      </c>
      <c r="AC135" s="551" t="str">
        <f>IF(ISNUMBER($AB135),IF($AB135&gt;$AB$56,PickLists!$S$2,PickLists!$S$3),PickLists!$S$9)</f>
        <v>M1</v>
      </c>
      <c r="AD135" s="553" t="str">
        <f>IF(ISNUMBER(Data!AD135),Data!AD135,"")</f>
        <v/>
      </c>
      <c r="AE135" s="551" t="str">
        <f>IF(ISNUMBER($AD135),IF($AD135&gt;$AD$56,PickLists!$S$2,PickLists!$S$3),PickLists!$S$9)</f>
        <v>M1</v>
      </c>
      <c r="AF135" s="552" t="str">
        <f>IF(ISNUMBER(Data!AF135),Data!AF135,"")</f>
        <v/>
      </c>
      <c r="AG135" s="551" t="str">
        <f>IF(ISNUMBER($AF135),IF($AF135&gt;$AF$56,PickLists!$S$2,PickLists!$S$3),PickLists!$S$9)</f>
        <v>M1</v>
      </c>
      <c r="AH135" s="553" t="str">
        <f>IF(ISNUMBER(Data!AH135),Data!AH135,"")</f>
        <v/>
      </c>
      <c r="AI135" s="551" t="str">
        <f>IF(ISNUMBER($AH135),IF($AH135&gt;$AH$56,PickLists!$S$2,PickLists!$S$3),PickLists!$S$9)</f>
        <v>M1</v>
      </c>
      <c r="AJ135" s="554" t="str">
        <f>IF(ISTEXT(Data!AJ135),Data!AJ135,"")</f>
        <v/>
      </c>
      <c r="AK135" s="555"/>
      <c r="AL135" s="555"/>
      <c r="AM135" s="555"/>
      <c r="AN135" s="555"/>
      <c r="AO135" s="556"/>
      <c r="AP135" s="557" t="str">
        <f t="shared" si="35"/>
        <v/>
      </c>
      <c r="AQ135" s="558" t="str">
        <f t="shared" si="36"/>
        <v/>
      </c>
      <c r="AR135" s="559" t="str">
        <f t="shared" si="37"/>
        <v/>
      </c>
      <c r="AS135" s="560" t="str">
        <f t="shared" si="38"/>
        <v/>
      </c>
      <c r="AT135" s="561" t="str">
        <f t="shared" si="39"/>
        <v/>
      </c>
      <c r="AU135" s="562" t="str">
        <f t="shared" si="40"/>
        <v/>
      </c>
      <c r="AV135" s="563" t="str">
        <f t="shared" si="41"/>
        <v/>
      </c>
      <c r="AW135" s="564" t="str">
        <f t="shared" si="42"/>
        <v/>
      </c>
      <c r="AX135" s="565" t="str">
        <f t="shared" si="43"/>
        <v/>
      </c>
      <c r="AY135" s="566" t="str">
        <f t="shared" si="44"/>
        <v/>
      </c>
      <c r="AZ135" s="567">
        <v>362.61</v>
      </c>
      <c r="BA135" s="568">
        <v>5.5229999999999997</v>
      </c>
      <c r="BB135" s="569" t="str">
        <f t="shared" si="45"/>
        <v/>
      </c>
      <c r="BC135" s="570" t="str">
        <f t="shared" si="46"/>
        <v/>
      </c>
      <c r="BD135" s="571" t="str">
        <f t="shared" si="47"/>
        <v/>
      </c>
      <c r="BE135" s="572" t="str">
        <f t="shared" si="48"/>
        <v/>
      </c>
      <c r="BF135" s="560" t="str">
        <f t="shared" si="49"/>
        <v/>
      </c>
      <c r="BG135" s="561" t="str">
        <f t="shared" si="50"/>
        <v/>
      </c>
      <c r="BH135" s="562" t="str">
        <f t="shared" si="51"/>
        <v/>
      </c>
      <c r="BI135" s="563" t="str">
        <f t="shared" si="52"/>
        <v/>
      </c>
      <c r="BJ135" s="564" t="str">
        <f t="shared" si="53"/>
        <v/>
      </c>
      <c r="BK135" s="565" t="str">
        <f t="shared" si="54"/>
        <v/>
      </c>
      <c r="BL135" s="566" t="str">
        <f t="shared" si="55"/>
        <v/>
      </c>
      <c r="BM135" s="546" t="str">
        <f t="shared" si="56"/>
        <v>M1</v>
      </c>
      <c r="BN135" s="573" t="str">
        <f t="shared" si="66"/>
        <v/>
      </c>
      <c r="BO135" s="573" t="str">
        <f t="shared" si="67"/>
        <v/>
      </c>
      <c r="BP135" s="574" t="str">
        <f t="shared" si="57"/>
        <v/>
      </c>
      <c r="BQ135" s="575" t="str">
        <f t="shared" si="58"/>
        <v/>
      </c>
      <c r="BR135" s="546" t="str">
        <f t="shared" si="68"/>
        <v>M1</v>
      </c>
      <c r="BS135" s="575" t="str">
        <f t="shared" si="59"/>
        <v/>
      </c>
      <c r="BT135" s="575" t="str">
        <f t="shared" si="60"/>
        <v/>
      </c>
      <c r="BU135" s="575" t="str">
        <f t="shared" si="61"/>
        <v/>
      </c>
      <c r="BV135" s="573" t="str">
        <f t="shared" si="62"/>
        <v/>
      </c>
      <c r="BW135" s="575" t="str">
        <f t="shared" si="63"/>
        <v/>
      </c>
      <c r="BX135" s="546" t="str">
        <f t="shared" si="69"/>
        <v>M1</v>
      </c>
    </row>
    <row r="136" spans="1:76" s="457" customFormat="1" x14ac:dyDescent="0.2">
      <c r="A136" s="324"/>
      <c r="B136" s="360">
        <v>35144</v>
      </c>
      <c r="C136" s="361">
        <v>0.27083333333333298</v>
      </c>
      <c r="D136" s="360">
        <f t="shared" si="64"/>
        <v>35145</v>
      </c>
      <c r="E136" s="361">
        <v>0.27083333333333298</v>
      </c>
      <c r="F136" s="455" t="s">
        <v>2179</v>
      </c>
      <c r="G136" s="74" t="s">
        <v>507</v>
      </c>
      <c r="H136" s="53"/>
      <c r="I136" s="38" t="s">
        <v>433</v>
      </c>
      <c r="J136" s="52"/>
      <c r="K136" s="545">
        <f>IF(ISNUMBER(Data!K136),Data!K136,"")</f>
        <v>0.3</v>
      </c>
      <c r="L136" s="546" t="str">
        <f>IF(ISNUMBER(K136),PickLists!$S$2,PickLists!$S$9)</f>
        <v>V0</v>
      </c>
      <c r="M136" s="547" t="str">
        <f>IF(ISNUMBER(Data!M136),Data!M136,"")</f>
        <v/>
      </c>
      <c r="N136" s="548" t="str">
        <f t="shared" si="65"/>
        <v/>
      </c>
      <c r="O136" s="549" t="str">
        <f>IF(ISTEXT($A136),PickLists!$S$2,PickLists!$S$9)</f>
        <v>M1</v>
      </c>
      <c r="P136" s="550" t="str">
        <f>IF(ISNUMBER(Data!P136),Data!P136,"")</f>
        <v/>
      </c>
      <c r="Q136" s="551" t="str">
        <f>IF(ISTEXT($A136),PickLists!$S$2,PickLists!$S$9)</f>
        <v>M1</v>
      </c>
      <c r="R136" s="547" t="str">
        <f>IF(ISNUMBER(Data!R136),Data!R136,"")</f>
        <v/>
      </c>
      <c r="S136" s="551" t="str">
        <f>IF(ISTEXT($A136),PickLists!$S$2,PickLists!$S$9)</f>
        <v>M1</v>
      </c>
      <c r="T136" s="552" t="str">
        <f>IF(ISNUMBER(Data!T136),Data!T136,"")</f>
        <v/>
      </c>
      <c r="U136" s="551" t="str">
        <f>IF(ISNUMBER($T136),IF($T136&gt;$T$56,PickLists!$S$2,PickLists!$S$3),PickLists!$S$9)</f>
        <v>M1</v>
      </c>
      <c r="V136" s="553" t="str">
        <f>IF(ISNUMBER(Data!V136),Data!V136,"")</f>
        <v/>
      </c>
      <c r="W136" s="551" t="str">
        <f>IF(ISNUMBER($V136),IF($V136&gt;$V$56,PickLists!$S$2,PickLists!$S$3),PickLists!$S$9)</f>
        <v>M1</v>
      </c>
      <c r="X136" s="552" t="str">
        <f>IF(ISNUMBER(Data!X136),Data!X136,"")</f>
        <v/>
      </c>
      <c r="Y136" s="551" t="str">
        <f>IF(ISNUMBER($X136),IF($X136&gt;$X$56,PickLists!$S$2,PickLists!$S$3),PickLists!$S$9)</f>
        <v>M1</v>
      </c>
      <c r="Z136" s="553" t="str">
        <f>IF(ISNUMBER(Data!Z136),Data!Z136,"")</f>
        <v/>
      </c>
      <c r="AA136" s="551" t="str">
        <f>IF(ISNUMBER($Z136),IF($Z136&gt;$Z$56,PickLists!$S$2,PickLists!$S$3),PickLists!$S$9)</f>
        <v>M1</v>
      </c>
      <c r="AB136" s="552" t="str">
        <f>IF(ISNUMBER(Data!AB136),Data!AB136,"")</f>
        <v/>
      </c>
      <c r="AC136" s="551" t="str">
        <f>IF(ISNUMBER($AB136),IF($AB136&gt;$AB$56,PickLists!$S$2,PickLists!$S$3),PickLists!$S$9)</f>
        <v>M1</v>
      </c>
      <c r="AD136" s="553" t="str">
        <f>IF(ISNUMBER(Data!AD136),Data!AD136,"")</f>
        <v/>
      </c>
      <c r="AE136" s="551" t="str">
        <f>IF(ISNUMBER($AD136),IF($AD136&gt;$AD$56,PickLists!$S$2,PickLists!$S$3),PickLists!$S$9)</f>
        <v>M1</v>
      </c>
      <c r="AF136" s="552" t="str">
        <f>IF(ISNUMBER(Data!AF136),Data!AF136,"")</f>
        <v/>
      </c>
      <c r="AG136" s="551" t="str">
        <f>IF(ISNUMBER($AF136),IF($AF136&gt;$AF$56,PickLists!$S$2,PickLists!$S$3),PickLists!$S$9)</f>
        <v>M1</v>
      </c>
      <c r="AH136" s="553" t="str">
        <f>IF(ISNUMBER(Data!AH136),Data!AH136,"")</f>
        <v/>
      </c>
      <c r="AI136" s="551" t="str">
        <f>IF(ISNUMBER($AH136),IF($AH136&gt;$AH$56,PickLists!$S$2,PickLists!$S$3),PickLists!$S$9)</f>
        <v>M1</v>
      </c>
      <c r="AJ136" s="554" t="str">
        <f>IF(ISTEXT(Data!AJ136),Data!AJ136,"")</f>
        <v/>
      </c>
      <c r="AK136" s="555"/>
      <c r="AL136" s="555"/>
      <c r="AM136" s="555"/>
      <c r="AN136" s="555"/>
      <c r="AO136" s="556"/>
      <c r="AP136" s="557" t="str">
        <f t="shared" si="35"/>
        <v/>
      </c>
      <c r="AQ136" s="558" t="str">
        <f t="shared" si="36"/>
        <v/>
      </c>
      <c r="AR136" s="559" t="str">
        <f t="shared" si="37"/>
        <v/>
      </c>
      <c r="AS136" s="560" t="str">
        <f t="shared" si="38"/>
        <v/>
      </c>
      <c r="AT136" s="561" t="str">
        <f t="shared" si="39"/>
        <v/>
      </c>
      <c r="AU136" s="562" t="str">
        <f t="shared" si="40"/>
        <v/>
      </c>
      <c r="AV136" s="563" t="str">
        <f t="shared" si="41"/>
        <v/>
      </c>
      <c r="AW136" s="564" t="str">
        <f t="shared" si="42"/>
        <v/>
      </c>
      <c r="AX136" s="565" t="str">
        <f t="shared" si="43"/>
        <v/>
      </c>
      <c r="AY136" s="566" t="str">
        <f t="shared" si="44"/>
        <v/>
      </c>
      <c r="AZ136" s="567">
        <v>362.61</v>
      </c>
      <c r="BA136" s="568">
        <v>5.5229999999999997</v>
      </c>
      <c r="BB136" s="569" t="str">
        <f t="shared" si="45"/>
        <v/>
      </c>
      <c r="BC136" s="570" t="str">
        <f t="shared" si="46"/>
        <v/>
      </c>
      <c r="BD136" s="571" t="str">
        <f t="shared" si="47"/>
        <v/>
      </c>
      <c r="BE136" s="572" t="str">
        <f t="shared" si="48"/>
        <v/>
      </c>
      <c r="BF136" s="560" t="str">
        <f t="shared" si="49"/>
        <v/>
      </c>
      <c r="BG136" s="561" t="str">
        <f t="shared" si="50"/>
        <v/>
      </c>
      <c r="BH136" s="562" t="str">
        <f t="shared" si="51"/>
        <v/>
      </c>
      <c r="BI136" s="563" t="str">
        <f t="shared" si="52"/>
        <v/>
      </c>
      <c r="BJ136" s="564" t="str">
        <f t="shared" si="53"/>
        <v/>
      </c>
      <c r="BK136" s="565" t="str">
        <f t="shared" si="54"/>
        <v/>
      </c>
      <c r="BL136" s="566" t="str">
        <f t="shared" si="55"/>
        <v/>
      </c>
      <c r="BM136" s="546" t="str">
        <f t="shared" si="56"/>
        <v>M1</v>
      </c>
      <c r="BN136" s="573" t="str">
        <f t="shared" si="66"/>
        <v/>
      </c>
      <c r="BO136" s="573" t="str">
        <f t="shared" si="67"/>
        <v/>
      </c>
      <c r="BP136" s="574" t="str">
        <f t="shared" si="57"/>
        <v/>
      </c>
      <c r="BQ136" s="575" t="str">
        <f t="shared" si="58"/>
        <v/>
      </c>
      <c r="BR136" s="546" t="str">
        <f t="shared" si="68"/>
        <v>M1</v>
      </c>
      <c r="BS136" s="575" t="str">
        <f t="shared" si="59"/>
        <v/>
      </c>
      <c r="BT136" s="575" t="str">
        <f t="shared" si="60"/>
        <v/>
      </c>
      <c r="BU136" s="575" t="str">
        <f t="shared" si="61"/>
        <v/>
      </c>
      <c r="BV136" s="573" t="str">
        <f t="shared" si="62"/>
        <v/>
      </c>
      <c r="BW136" s="575" t="str">
        <f t="shared" si="63"/>
        <v/>
      </c>
      <c r="BX136" s="546" t="str">
        <f t="shared" si="69"/>
        <v>M1</v>
      </c>
    </row>
    <row r="137" spans="1:76" s="457" customFormat="1" x14ac:dyDescent="0.2">
      <c r="A137" s="324" t="s">
        <v>760</v>
      </c>
      <c r="B137" s="360">
        <v>35145</v>
      </c>
      <c r="C137" s="361">
        <v>0.27083333333333298</v>
      </c>
      <c r="D137" s="360">
        <f t="shared" si="64"/>
        <v>35146</v>
      </c>
      <c r="E137" s="361">
        <v>0.27083333333333298</v>
      </c>
      <c r="F137" s="455" t="s">
        <v>2179</v>
      </c>
      <c r="G137" s="74" t="s">
        <v>507</v>
      </c>
      <c r="H137" s="53" t="s">
        <v>508</v>
      </c>
      <c r="I137" s="38"/>
      <c r="J137" s="52"/>
      <c r="K137" s="545">
        <f>IF(ISNUMBER(Data!K137),Data!K137,"")</f>
        <v>7.8</v>
      </c>
      <c r="L137" s="546" t="str">
        <f>IF(ISNUMBER(K137),PickLists!$S$2,PickLists!$S$9)</f>
        <v>V0</v>
      </c>
      <c r="M137" s="547">
        <f>IF(ISNUMBER(Data!M137),Data!M137,"")</f>
        <v>312.3</v>
      </c>
      <c r="N137" s="548">
        <f t="shared" si="65"/>
        <v>7.1829000000000001</v>
      </c>
      <c r="O137" s="549" t="str">
        <f>IF(ISTEXT($A137),PickLists!$S$2,PickLists!$S$9)</f>
        <v>V0</v>
      </c>
      <c r="P137" s="550">
        <f>IF(ISNUMBER(Data!P137),Data!P137,"")</f>
        <v>5.58</v>
      </c>
      <c r="Q137" s="551" t="str">
        <f>IF(ISTEXT($A137),PickLists!$S$2,PickLists!$S$9)</f>
        <v>V0</v>
      </c>
      <c r="R137" s="547">
        <f>IF(ISNUMBER(Data!R137),Data!R137,"")</f>
        <v>18.2</v>
      </c>
      <c r="S137" s="551" t="str">
        <f>IF(ISTEXT($A137),PickLists!$S$2,PickLists!$S$9)</f>
        <v>V0</v>
      </c>
      <c r="T137" s="552">
        <f>IF(ISNUMBER(Data!T137),Data!T137,"")</f>
        <v>0.107</v>
      </c>
      <c r="U137" s="551" t="str">
        <f>IF(ISNUMBER($T137),IF($T137&gt;$T$56,PickLists!$S$2,PickLists!$S$3),PickLists!$S$9)</f>
        <v>V0</v>
      </c>
      <c r="V137" s="553">
        <f>IF(ISNUMBER(Data!V137),Data!V137,"")</f>
        <v>0.74093985968873466</v>
      </c>
      <c r="W137" s="551" t="str">
        <f>IF(ISNUMBER($V137),IF($V137&gt;$V$56,PickLists!$S$2,PickLists!$S$3),PickLists!$S$9)</f>
        <v>V0</v>
      </c>
      <c r="X137" s="552">
        <f>IF(ISNUMBER(Data!X137),Data!X137,"")</f>
        <v>0.67257562824009509</v>
      </c>
      <c r="Y137" s="551" t="str">
        <f>IF(ISNUMBER($X137),IF($X137&gt;$X$56,PickLists!$S$2,PickLists!$S$3),PickLists!$S$9)</f>
        <v>V0</v>
      </c>
      <c r="Z137" s="553">
        <f>IF(ISNUMBER(Data!Z137),Data!Z137,"")</f>
        <v>0.20300000000000001</v>
      </c>
      <c r="AA137" s="551" t="str">
        <f>IF(ISNUMBER($Z137),IF($Z137&gt;$Z$56,PickLists!$S$2,PickLists!$S$3),PickLists!$S$9)</f>
        <v>V0</v>
      </c>
      <c r="AB137" s="552">
        <f>IF(ISNUMBER(Data!AB137),Data!AB137,"")</f>
        <v>1.1615956095127224</v>
      </c>
      <c r="AC137" s="551" t="str">
        <f>IF(ISNUMBER($AB137),IF($AB137&gt;$AB$56,PickLists!$S$2,PickLists!$S$3),PickLists!$S$9)</f>
        <v>V0</v>
      </c>
      <c r="AD137" s="553">
        <f>IF(ISNUMBER(Data!AD137),Data!AD137,"")</f>
        <v>0.153</v>
      </c>
      <c r="AE137" s="551" t="str">
        <f>IF(ISNUMBER($AD137),IF($AD137&gt;$AD$56,PickLists!$S$2,PickLists!$S$3),PickLists!$S$9)</f>
        <v>V0</v>
      </c>
      <c r="AF137" s="552">
        <f>IF(ISNUMBER(Data!AF137),Data!AF137,"")</f>
        <v>9.4E-2</v>
      </c>
      <c r="AG137" s="551" t="str">
        <f>IF(ISNUMBER($AF137),IF($AF137&gt;$AF$56,PickLists!$S$2,PickLists!$S$3),PickLists!$S$9)</f>
        <v>V0</v>
      </c>
      <c r="AH137" s="553">
        <f>IF(ISNUMBER(Data!AH137),Data!AH137,"")</f>
        <v>0.497</v>
      </c>
      <c r="AI137" s="551" t="str">
        <f>IF(ISNUMBER($AH137),IF($AH137&gt;$AH$56,PickLists!$S$2,PickLists!$S$3),PickLists!$S$9)</f>
        <v>V0</v>
      </c>
      <c r="AJ137" s="554" t="str">
        <f>IF(ISTEXT(Data!AJ137),Data!AJ137,"")</f>
        <v/>
      </c>
      <c r="AK137" s="555"/>
      <c r="AL137" s="555"/>
      <c r="AM137" s="555"/>
      <c r="AN137" s="555"/>
      <c r="AO137" s="556"/>
      <c r="AP137" s="557">
        <f t="shared" si="35"/>
        <v>2.630267991895377E-3</v>
      </c>
      <c r="AQ137" s="558">
        <f t="shared" si="36"/>
        <v>1.8892951958985302E-2</v>
      </c>
      <c r="AR137" s="559">
        <f t="shared" si="37"/>
        <v>0.76857030000000004</v>
      </c>
      <c r="AS137" s="560">
        <f t="shared" si="38"/>
        <v>5.3220969181582118</v>
      </c>
      <c r="AT137" s="561">
        <f t="shared" si="39"/>
        <v>4.8310434800857793</v>
      </c>
      <c r="AU137" s="562">
        <f t="shared" si="40"/>
        <v>1.4581287000000001</v>
      </c>
      <c r="AV137" s="563">
        <f t="shared" si="41"/>
        <v>8.3436251035689342</v>
      </c>
      <c r="AW137" s="564">
        <f t="shared" si="42"/>
        <v>1.0989837</v>
      </c>
      <c r="AX137" s="565">
        <f t="shared" si="43"/>
        <v>0.67519260000000003</v>
      </c>
      <c r="AY137" s="566">
        <f t="shared" si="44"/>
        <v>3.5699013000000002</v>
      </c>
      <c r="AZ137" s="567">
        <v>362.61</v>
      </c>
      <c r="BA137" s="568">
        <v>5.5229999999999997</v>
      </c>
      <c r="BB137" s="569">
        <f t="shared" si="45"/>
        <v>2.6302679918953769</v>
      </c>
      <c r="BC137" s="570">
        <f t="shared" si="46"/>
        <v>2.0997860358784597</v>
      </c>
      <c r="BD137" s="571">
        <f t="shared" si="47"/>
        <v>3.8018939632056123E-3</v>
      </c>
      <c r="BE137" s="572">
        <f t="shared" si="48"/>
        <v>3.0181654067471513</v>
      </c>
      <c r="BF137" s="560">
        <f t="shared" si="49"/>
        <v>52.897826778663145</v>
      </c>
      <c r="BG137" s="561">
        <f t="shared" si="50"/>
        <v>41.950764275072203</v>
      </c>
      <c r="BH137" s="562">
        <f t="shared" si="51"/>
        <v>8.8300028708383742</v>
      </c>
      <c r="BI137" s="563">
        <f t="shared" si="52"/>
        <v>82.929650140124409</v>
      </c>
      <c r="BJ137" s="564">
        <f t="shared" si="53"/>
        <v>3.9132436441761729</v>
      </c>
      <c r="BK137" s="565">
        <f t="shared" si="54"/>
        <v>7.735033943632998</v>
      </c>
      <c r="BL137" s="566">
        <f t="shared" si="55"/>
        <v>24.801636808223961</v>
      </c>
      <c r="BM137" s="546" t="str">
        <f t="shared" si="56"/>
        <v>V0</v>
      </c>
      <c r="BN137" s="573">
        <f t="shared" si="66"/>
        <v>18.2</v>
      </c>
      <c r="BO137" s="573">
        <f t="shared" si="67"/>
        <v>17.087498223013348</v>
      </c>
      <c r="BP137" s="574">
        <f t="shared" si="57"/>
        <v>-6.1126471263002804</v>
      </c>
      <c r="BQ137" s="575">
        <f t="shared" si="58"/>
        <v>30</v>
      </c>
      <c r="BR137" s="546" t="str">
        <f t="shared" si="68"/>
        <v>V0</v>
      </c>
      <c r="BS137" s="575">
        <f t="shared" si="59"/>
        <v>130.8398353988913</v>
      </c>
      <c r="BT137" s="575">
        <f t="shared" si="60"/>
        <v>99.970344390324158</v>
      </c>
      <c r="BU137" s="575">
        <f t="shared" si="61"/>
        <v>230.81017978921545</v>
      </c>
      <c r="BV137" s="573">
        <f t="shared" si="62"/>
        <v>13.374406205462133</v>
      </c>
      <c r="BW137" s="575">
        <f t="shared" si="63"/>
        <v>15</v>
      </c>
      <c r="BX137" s="546" t="str">
        <f t="shared" si="69"/>
        <v>V0</v>
      </c>
    </row>
    <row r="138" spans="1:76" s="457" customFormat="1" x14ac:dyDescent="0.2">
      <c r="A138" s="324" t="s">
        <v>761</v>
      </c>
      <c r="B138" s="360">
        <v>35146</v>
      </c>
      <c r="C138" s="361">
        <v>0.27083333333333298</v>
      </c>
      <c r="D138" s="360">
        <f t="shared" si="64"/>
        <v>35147</v>
      </c>
      <c r="E138" s="361">
        <v>0.27083333333333298</v>
      </c>
      <c r="F138" s="455" t="s">
        <v>2179</v>
      </c>
      <c r="G138" s="74" t="s">
        <v>507</v>
      </c>
      <c r="H138" s="53" t="s">
        <v>508</v>
      </c>
      <c r="I138" s="38"/>
      <c r="J138" s="52"/>
      <c r="K138" s="545">
        <f>IF(ISNUMBER(Data!K138),Data!K138,"")</f>
        <v>9.1999999999999993</v>
      </c>
      <c r="L138" s="546" t="str">
        <f>IF(ISNUMBER(K138),PickLists!$S$2,PickLists!$S$9)</f>
        <v>V0</v>
      </c>
      <c r="M138" s="547">
        <f>IF(ISNUMBER(Data!M138),Data!M138,"")</f>
        <v>354.1</v>
      </c>
      <c r="N138" s="548">
        <f t="shared" si="65"/>
        <v>8.1443000000000012</v>
      </c>
      <c r="O138" s="549" t="str">
        <f>IF(ISTEXT($A138),PickLists!$S$2,PickLists!$S$9)</f>
        <v>V0</v>
      </c>
      <c r="P138" s="550">
        <f>IF(ISNUMBER(Data!P138),Data!P138,"")</f>
        <v>5.38</v>
      </c>
      <c r="Q138" s="551" t="str">
        <f>IF(ISTEXT($A138),PickLists!$S$2,PickLists!$S$9)</f>
        <v>V0</v>
      </c>
      <c r="R138" s="547">
        <f>IF(ISNUMBER(Data!R138),Data!R138,"")</f>
        <v>5.3</v>
      </c>
      <c r="S138" s="551" t="str">
        <f>IF(ISTEXT($A138),PickLists!$S$2,PickLists!$S$9)</f>
        <v>V0</v>
      </c>
      <c r="T138" s="552">
        <f>IF(ISNUMBER(Data!T138),Data!T138,"")</f>
        <v>0.30199999999999999</v>
      </c>
      <c r="U138" s="551" t="str">
        <f>IF(ISNUMBER($T138),IF($T138&gt;$T$56,PickLists!$S$2,PickLists!$S$3),PickLists!$S$9)</f>
        <v>V0</v>
      </c>
      <c r="V138" s="553">
        <f>IF(ISNUMBER(Data!V138),Data!V138,"")</f>
        <v>0.155868446093057</v>
      </c>
      <c r="W138" s="551" t="str">
        <f>IF(ISNUMBER($V138),IF($V138&gt;$V$56,PickLists!$S$2,PickLists!$S$3),PickLists!$S$9)</f>
        <v>V0</v>
      </c>
      <c r="X138" s="552">
        <f>IF(ISNUMBER(Data!X138),Data!X138,"")</f>
        <v>9.3793425079636089E-2</v>
      </c>
      <c r="Y138" s="551" t="str">
        <f>IF(ISNUMBER($X138),IF($X138&gt;$X$56,PickLists!$S$2,PickLists!$S$3),PickLists!$S$9)</f>
        <v>V0</v>
      </c>
      <c r="Z138" s="553">
        <f>IF(ISNUMBER(Data!Z138),Data!Z138,"")</f>
        <v>9.7000000000000003E-2</v>
      </c>
      <c r="AA138" s="551" t="str">
        <f>IF(ISNUMBER($Z138),IF($Z138&gt;$Z$56,PickLists!$S$2,PickLists!$S$3),PickLists!$S$9)</f>
        <v>V0</v>
      </c>
      <c r="AB138" s="552">
        <f>IF(ISNUMBER(Data!AB138),Data!AB138,"")</f>
        <v>0.14442298353567268</v>
      </c>
      <c r="AC138" s="551" t="str">
        <f>IF(ISNUMBER($AB138),IF($AB138&gt;$AB$56,PickLists!$S$2,PickLists!$S$3),PickLists!$S$9)</f>
        <v>V0</v>
      </c>
      <c r="AD138" s="553">
        <f>IF(ISNUMBER(Data!AD138),Data!AD138,"")</f>
        <v>3.9E-2</v>
      </c>
      <c r="AE138" s="551" t="str">
        <f>IF(ISNUMBER($AD138),IF($AD138&gt;$AD$56,PickLists!$S$2,PickLists!$S$3),PickLists!$S$9)</f>
        <v>V0</v>
      </c>
      <c r="AF138" s="552">
        <f>IF(ISNUMBER(Data!AF138),Data!AF138,"")</f>
        <v>3.1E-2</v>
      </c>
      <c r="AG138" s="551" t="str">
        <f>IF(ISNUMBER($AF138),IF($AF138&gt;$AF$56,PickLists!$S$2,PickLists!$S$3),PickLists!$S$9)</f>
        <v>V0</v>
      </c>
      <c r="AH138" s="553">
        <f>IF(ISNUMBER(Data!AH138),Data!AH138,"")</f>
        <v>0.121</v>
      </c>
      <c r="AI138" s="551" t="str">
        <f>IF(ISNUMBER($AH138),IF($AH138&gt;$AH$56,PickLists!$S$2,PickLists!$S$3),PickLists!$S$9)</f>
        <v>V0</v>
      </c>
      <c r="AJ138" s="554" t="str">
        <f>IF(ISTEXT(Data!AJ138),Data!AJ138,"")</f>
        <v/>
      </c>
      <c r="AK138" s="555"/>
      <c r="AL138" s="555"/>
      <c r="AM138" s="555"/>
      <c r="AN138" s="555"/>
      <c r="AO138" s="556"/>
      <c r="AP138" s="557">
        <f t="shared" si="35"/>
        <v>4.1686938347033544E-3</v>
      </c>
      <c r="AQ138" s="558">
        <f t="shared" si="36"/>
        <v>3.3951093197974534E-2</v>
      </c>
      <c r="AR138" s="559">
        <f t="shared" si="37"/>
        <v>2.4595786000000004</v>
      </c>
      <c r="AS138" s="560">
        <f t="shared" si="38"/>
        <v>1.2694393855156842</v>
      </c>
      <c r="AT138" s="561">
        <f t="shared" si="39"/>
        <v>0.7638817918760803</v>
      </c>
      <c r="AU138" s="562">
        <f t="shared" si="40"/>
        <v>0.78999710000000012</v>
      </c>
      <c r="AV138" s="563">
        <f t="shared" si="41"/>
        <v>1.1762241048095792</v>
      </c>
      <c r="AW138" s="564">
        <f t="shared" si="42"/>
        <v>0.31762770000000007</v>
      </c>
      <c r="AX138" s="565">
        <f t="shared" si="43"/>
        <v>0.25247330000000001</v>
      </c>
      <c r="AY138" s="566">
        <f t="shared" si="44"/>
        <v>0.98546030000000007</v>
      </c>
      <c r="AZ138" s="567">
        <v>362.61</v>
      </c>
      <c r="BA138" s="568">
        <v>5.5229999999999997</v>
      </c>
      <c r="BB138" s="569">
        <f t="shared" si="45"/>
        <v>4.1686938347033538</v>
      </c>
      <c r="BC138" s="570">
        <f t="shared" si="46"/>
        <v>1.324875421174464</v>
      </c>
      <c r="BD138" s="571">
        <f t="shared" si="47"/>
        <v>2.3988329190194886E-3</v>
      </c>
      <c r="BE138" s="572">
        <f t="shared" si="48"/>
        <v>8.5185603068938285</v>
      </c>
      <c r="BF138" s="560">
        <f t="shared" si="49"/>
        <v>11.127896486974871</v>
      </c>
      <c r="BG138" s="561">
        <f t="shared" si="50"/>
        <v>5.850205836871111</v>
      </c>
      <c r="BH138" s="562">
        <f t="shared" si="51"/>
        <v>4.2192624555237543</v>
      </c>
      <c r="BI138" s="563">
        <f t="shared" si="52"/>
        <v>10.310772009400491</v>
      </c>
      <c r="BJ138" s="564">
        <f t="shared" si="53"/>
        <v>0.99749347792725973</v>
      </c>
      <c r="BK138" s="565">
        <f t="shared" si="54"/>
        <v>2.5509154494959887</v>
      </c>
      <c r="BL138" s="566">
        <f t="shared" si="55"/>
        <v>6.0382254603523124</v>
      </c>
      <c r="BM138" s="546" t="str">
        <f t="shared" si="56"/>
        <v>V0</v>
      </c>
      <c r="BN138" s="573">
        <f t="shared" si="66"/>
        <v>5.3</v>
      </c>
      <c r="BO138" s="573">
        <f t="shared" si="67"/>
        <v>4.9665743752822076</v>
      </c>
      <c r="BP138" s="574">
        <f t="shared" si="57"/>
        <v>-6.2910495229772128</v>
      </c>
      <c r="BQ138" s="575">
        <f t="shared" si="58"/>
        <v>30</v>
      </c>
      <c r="BR138" s="546" t="str">
        <f t="shared" si="68"/>
        <v>V0</v>
      </c>
      <c r="BS138" s="575">
        <f t="shared" si="59"/>
        <v>28.285362687403161</v>
      </c>
      <c r="BT138" s="575">
        <f t="shared" si="60"/>
        <v>26.823936884833294</v>
      </c>
      <c r="BU138" s="575">
        <f t="shared" si="61"/>
        <v>55.109299572236452</v>
      </c>
      <c r="BV138" s="573">
        <f t="shared" si="62"/>
        <v>2.6518678588071176</v>
      </c>
      <c r="BW138" s="575">
        <f t="shared" si="63"/>
        <v>30</v>
      </c>
      <c r="BX138" s="546" t="str">
        <f t="shared" si="69"/>
        <v>V0</v>
      </c>
    </row>
    <row r="139" spans="1:76" s="457" customFormat="1" x14ac:dyDescent="0.2">
      <c r="A139" s="324" t="s">
        <v>762</v>
      </c>
      <c r="B139" s="360">
        <v>35147</v>
      </c>
      <c r="C139" s="361">
        <v>0.27083333333333298</v>
      </c>
      <c r="D139" s="360">
        <f t="shared" si="64"/>
        <v>35148</v>
      </c>
      <c r="E139" s="361">
        <v>0.27083333333333298</v>
      </c>
      <c r="F139" s="455" t="s">
        <v>2179</v>
      </c>
      <c r="G139" s="74" t="s">
        <v>507</v>
      </c>
      <c r="H139" s="53" t="s">
        <v>508</v>
      </c>
      <c r="I139" s="38"/>
      <c r="J139" s="52"/>
      <c r="K139" s="545">
        <f>IF(ISNUMBER(Data!K139),Data!K139,"")</f>
        <v>6.3</v>
      </c>
      <c r="L139" s="546" t="str">
        <f>IF(ISNUMBER(K139),PickLists!$S$2,PickLists!$S$9)</f>
        <v>V0</v>
      </c>
      <c r="M139" s="547">
        <f>IF(ISNUMBER(Data!M139),Data!M139,"")</f>
        <v>253.3</v>
      </c>
      <c r="N139" s="548">
        <f t="shared" si="65"/>
        <v>5.8258999999999999</v>
      </c>
      <c r="O139" s="549" t="str">
        <f>IF(ISTEXT($A139),PickLists!$S$2,PickLists!$S$9)</f>
        <v>V0</v>
      </c>
      <c r="P139" s="550">
        <f>IF(ISNUMBER(Data!P139),Data!P139,"")</f>
        <v>5.19</v>
      </c>
      <c r="Q139" s="551" t="str">
        <f>IF(ISTEXT($A139),PickLists!$S$2,PickLists!$S$9)</f>
        <v>V0</v>
      </c>
      <c r="R139" s="547">
        <f>IF(ISNUMBER(Data!R139),Data!R139,"")</f>
        <v>5.0999999999999996</v>
      </c>
      <c r="S139" s="551" t="str">
        <f>IF(ISTEXT($A139),PickLists!$S$2,PickLists!$S$9)</f>
        <v>V0</v>
      </c>
      <c r="T139" s="552">
        <f>IF(ISNUMBER(Data!T139),Data!T139,"")</f>
        <v>3.9E-2</v>
      </c>
      <c r="U139" s="551" t="str">
        <f>IF(ISNUMBER($T139),IF($T139&gt;$T$56,PickLists!$S$2,PickLists!$S$3),PickLists!$S$9)</f>
        <v>V0</v>
      </c>
      <c r="V139" s="553">
        <f>IF(ISNUMBER(Data!V139),Data!V139,"")</f>
        <v>0.11520711232965083</v>
      </c>
      <c r="W139" s="551" t="str">
        <f>IF(ISNUMBER($V139),IF($V139&gt;$V$56,PickLists!$S$2,PickLists!$S$3),PickLists!$S$9)</f>
        <v>V0</v>
      </c>
      <c r="X139" s="552">
        <f>IF(ISNUMBER(Data!X139),Data!X139,"")</f>
        <v>9.846640711207344E-2</v>
      </c>
      <c r="Y139" s="551" t="str">
        <f>IF(ISNUMBER($X139),IF($X139&gt;$X$56,PickLists!$S$2,PickLists!$S$3),PickLists!$S$9)</f>
        <v>V0</v>
      </c>
      <c r="Z139" s="553">
        <f>IF(ISNUMBER(Data!Z139),Data!Z139,"")</f>
        <v>1.9E-2</v>
      </c>
      <c r="AA139" s="551" t="str">
        <f>IF(ISNUMBER($Z139),IF($Z139&gt;$Z$56,PickLists!$S$2,PickLists!$S$3),PickLists!$S$9)</f>
        <v>V0</v>
      </c>
      <c r="AB139" s="552">
        <f>IF(ISNUMBER(Data!AB139),Data!AB139,"")</f>
        <v>0.14519945118909031</v>
      </c>
      <c r="AC139" s="551" t="str">
        <f>IF(ISNUMBER($AB139),IF($AB139&gt;$AB$56,PickLists!$S$2,PickLists!$S$3),PickLists!$S$9)</f>
        <v>V0</v>
      </c>
      <c r="AD139" s="553">
        <f>IF(ISNUMBER(Data!AD139),Data!AD139,"")</f>
        <v>1.4E-2</v>
      </c>
      <c r="AE139" s="551" t="str">
        <f>IF(ISNUMBER($AD139),IF($AD139&gt;$AD$56,PickLists!$S$2,PickLists!$S$3),PickLists!$S$9)</f>
        <v>V0</v>
      </c>
      <c r="AF139" s="552">
        <f>IF(ISNUMBER(Data!AF139),Data!AF139,"")</f>
        <v>1.2E-2</v>
      </c>
      <c r="AG139" s="551" t="str">
        <f>IF(ISNUMBER($AF139),IF($AF139&gt;$AF$56,PickLists!$S$2,PickLists!$S$3),PickLists!$S$9)</f>
        <v>V0</v>
      </c>
      <c r="AH139" s="553">
        <f>IF(ISNUMBER(Data!AH139),Data!AH139,"")</f>
        <v>0.06</v>
      </c>
      <c r="AI139" s="551" t="str">
        <f>IF(ISNUMBER($AH139),IF($AH139&gt;$AH$56,PickLists!$S$2,PickLists!$S$3),PickLists!$S$9)</f>
        <v>V0</v>
      </c>
      <c r="AJ139" s="554" t="str">
        <f>IF(ISTEXT(Data!AJ139),Data!AJ139,"")</f>
        <v/>
      </c>
      <c r="AK139" s="555"/>
      <c r="AL139" s="555"/>
      <c r="AM139" s="555"/>
      <c r="AN139" s="555"/>
      <c r="AO139" s="556"/>
      <c r="AP139" s="557">
        <f t="shared" si="35"/>
        <v>6.4565422903465428E-3</v>
      </c>
      <c r="AQ139" s="558">
        <f t="shared" si="36"/>
        <v>3.761516972932992E-2</v>
      </c>
      <c r="AR139" s="559">
        <f t="shared" si="37"/>
        <v>0.2272101</v>
      </c>
      <c r="AS139" s="560">
        <f t="shared" si="38"/>
        <v>0.67118511572131279</v>
      </c>
      <c r="AT139" s="561">
        <f t="shared" si="39"/>
        <v>0.57365544119422862</v>
      </c>
      <c r="AU139" s="562">
        <f t="shared" si="40"/>
        <v>0.11069209999999999</v>
      </c>
      <c r="AV139" s="563">
        <f t="shared" si="41"/>
        <v>0.8459174826825212</v>
      </c>
      <c r="AW139" s="564">
        <f t="shared" si="42"/>
        <v>8.1562599999999999E-2</v>
      </c>
      <c r="AX139" s="565">
        <f t="shared" si="43"/>
        <v>6.9910799999999995E-2</v>
      </c>
      <c r="AY139" s="566">
        <f t="shared" si="44"/>
        <v>0.34955399999999998</v>
      </c>
      <c r="AZ139" s="567">
        <v>362.61</v>
      </c>
      <c r="BA139" s="568">
        <v>5.5229999999999997</v>
      </c>
      <c r="BB139" s="569">
        <f t="shared" si="45"/>
        <v>6.456542290346543</v>
      </c>
      <c r="BC139" s="570">
        <f t="shared" si="46"/>
        <v>0.85541141862536396</v>
      </c>
      <c r="BD139" s="571">
        <f t="shared" si="47"/>
        <v>1.5488166189124818E-3</v>
      </c>
      <c r="BE139" s="572">
        <f t="shared" si="48"/>
        <v>1.1000789800293354</v>
      </c>
      <c r="BF139" s="560">
        <f t="shared" si="49"/>
        <v>8.2249669686336002</v>
      </c>
      <c r="BG139" s="561">
        <f t="shared" si="50"/>
        <v>6.1416751668219831</v>
      </c>
      <c r="BH139" s="562">
        <f t="shared" si="51"/>
        <v>0.82645347066960129</v>
      </c>
      <c r="BI139" s="563">
        <f t="shared" si="52"/>
        <v>10.366206267515551</v>
      </c>
      <c r="BJ139" s="564">
        <f t="shared" si="53"/>
        <v>0.35807458182004198</v>
      </c>
      <c r="BK139" s="565">
        <f t="shared" si="54"/>
        <v>0.98745114174038273</v>
      </c>
      <c r="BL139" s="566">
        <f t="shared" si="55"/>
        <v>2.9941613852986673</v>
      </c>
      <c r="BM139" s="546" t="str">
        <f t="shared" si="56"/>
        <v>V0</v>
      </c>
      <c r="BN139" s="573">
        <f t="shared" si="66"/>
        <v>5.0999999999999996</v>
      </c>
      <c r="BO139" s="573">
        <f t="shared" si="67"/>
        <v>4.5187965725286325</v>
      </c>
      <c r="BP139" s="574">
        <f t="shared" si="57"/>
        <v>-11.396145636693474</v>
      </c>
      <c r="BQ139" s="575">
        <f t="shared" si="58"/>
        <v>30</v>
      </c>
      <c r="BR139" s="546" t="str">
        <f t="shared" si="68"/>
        <v>V0</v>
      </c>
      <c r="BS139" s="575">
        <f t="shared" si="59"/>
        <v>21.988889137390789</v>
      </c>
      <c r="BT139" s="575">
        <f t="shared" si="60"/>
        <v>16.323681350729196</v>
      </c>
      <c r="BU139" s="575">
        <f t="shared" si="61"/>
        <v>38.312570488119988</v>
      </c>
      <c r="BV139" s="573">
        <f t="shared" si="62"/>
        <v>14.786812042325034</v>
      </c>
      <c r="BW139" s="575">
        <f t="shared" si="63"/>
        <v>60</v>
      </c>
      <c r="BX139" s="546" t="str">
        <f t="shared" si="69"/>
        <v>V0</v>
      </c>
    </row>
    <row r="140" spans="1:76" s="457" customFormat="1" x14ac:dyDescent="0.2">
      <c r="A140" s="324" t="s">
        <v>763</v>
      </c>
      <c r="B140" s="360">
        <v>35148</v>
      </c>
      <c r="C140" s="361">
        <v>0.27083333333333298</v>
      </c>
      <c r="D140" s="360">
        <f t="shared" si="64"/>
        <v>35149</v>
      </c>
      <c r="E140" s="361">
        <v>0.27083333333333298</v>
      </c>
      <c r="F140" s="455" t="s">
        <v>2179</v>
      </c>
      <c r="G140" s="74" t="s">
        <v>507</v>
      </c>
      <c r="H140" s="53" t="s">
        <v>508</v>
      </c>
      <c r="I140" s="38"/>
      <c r="J140" s="52"/>
      <c r="K140" s="545">
        <f>IF(ISNUMBER(Data!K140),Data!K140,"")</f>
        <v>2.2000000000000002</v>
      </c>
      <c r="L140" s="546" t="str">
        <f>IF(ISNUMBER(K140),PickLists!$S$2,PickLists!$S$9)</f>
        <v>V0</v>
      </c>
      <c r="M140" s="547">
        <f>IF(ISNUMBER(Data!M140),Data!M140,"")</f>
        <v>95.4</v>
      </c>
      <c r="N140" s="548">
        <f t="shared" si="65"/>
        <v>2.1941999999999999</v>
      </c>
      <c r="O140" s="549" t="str">
        <f>IF(ISTEXT($A140),PickLists!$S$2,PickLists!$S$9)</f>
        <v>V0</v>
      </c>
      <c r="P140" s="550">
        <f>IF(ISNUMBER(Data!P140),Data!P140,"")</f>
        <v>5.72</v>
      </c>
      <c r="Q140" s="551" t="str">
        <f>IF(ISTEXT($A140),PickLists!$S$2,PickLists!$S$9)</f>
        <v>V0</v>
      </c>
      <c r="R140" s="547">
        <f>IF(ISNUMBER(Data!R140),Data!R140,"")</f>
        <v>18</v>
      </c>
      <c r="S140" s="551" t="str">
        <f>IF(ISTEXT($A140),PickLists!$S$2,PickLists!$S$9)</f>
        <v>V0</v>
      </c>
      <c r="T140" s="552">
        <f>IF(ISNUMBER(Data!T140),Data!T140,"")</f>
        <v>0.11</v>
      </c>
      <c r="U140" s="551" t="str">
        <f>IF(ISNUMBER($T140),IF($T140&gt;$T$56,PickLists!$S$2,PickLists!$S$3),PickLists!$S$9)</f>
        <v>V0</v>
      </c>
      <c r="V140" s="553">
        <f>IF(ISNUMBER(Data!V140),Data!V140,"")</f>
        <v>0.59952877671155547</v>
      </c>
      <c r="W140" s="551" t="str">
        <f>IF(ISNUMBER($V140),IF($V140&gt;$V$56,PickLists!$S$2,PickLists!$S$3),PickLists!$S$9)</f>
        <v>V0</v>
      </c>
      <c r="X140" s="552">
        <f>IF(ISNUMBER(Data!X140),Data!X140,"")</f>
        <v>0.50167799962524207</v>
      </c>
      <c r="Y140" s="551" t="str">
        <f>IF(ISNUMBER($X140),IF($X140&gt;$X$56,PickLists!$S$2,PickLists!$S$3),PickLists!$S$9)</f>
        <v>V0</v>
      </c>
      <c r="Z140" s="553">
        <f>IF(ISNUMBER(Data!Z140),Data!Z140,"")</f>
        <v>5.3999999999999999E-2</v>
      </c>
      <c r="AA140" s="551" t="str">
        <f>IF(ISNUMBER($Z140),IF($Z140&gt;$Z$56,PickLists!$S$2,PickLists!$S$3),PickLists!$S$9)</f>
        <v>V0</v>
      </c>
      <c r="AB140" s="552">
        <f>IF(ISNUMBER(Data!AB140),Data!AB140,"")</f>
        <v>1.7330758024280726</v>
      </c>
      <c r="AC140" s="551" t="str">
        <f>IF(ISNUMBER($AB140),IF($AB140&gt;$AB$56,PickLists!$S$2,PickLists!$S$3),PickLists!$S$9)</f>
        <v>V0</v>
      </c>
      <c r="AD140" s="553">
        <f>IF(ISNUMBER(Data!AD140),Data!AD140,"")</f>
        <v>7.6999999999999999E-2</v>
      </c>
      <c r="AE140" s="551" t="str">
        <f>IF(ISNUMBER($AD140),IF($AD140&gt;$AD$56,PickLists!$S$2,PickLists!$S$3),PickLists!$S$9)</f>
        <v>V0</v>
      </c>
      <c r="AF140" s="552">
        <f>IF(ISNUMBER(Data!AF140),Data!AF140,"")</f>
        <v>3.4000000000000002E-2</v>
      </c>
      <c r="AG140" s="551" t="str">
        <f>IF(ISNUMBER($AF140),IF($AF140&gt;$AF$56,PickLists!$S$2,PickLists!$S$3),PickLists!$S$9)</f>
        <v>V0</v>
      </c>
      <c r="AH140" s="553">
        <f>IF(ISNUMBER(Data!AH140),Data!AH140,"")</f>
        <v>0.13900000000000001</v>
      </c>
      <c r="AI140" s="551" t="str">
        <f>IF(ISNUMBER($AH140),IF($AH140&gt;$AH$56,PickLists!$S$2,PickLists!$S$3),PickLists!$S$9)</f>
        <v>V0</v>
      </c>
      <c r="AJ140" s="554" t="str">
        <f>IF(ISTEXT(Data!AJ140),Data!AJ140,"")</f>
        <v/>
      </c>
      <c r="AK140" s="555"/>
      <c r="AL140" s="555"/>
      <c r="AM140" s="555"/>
      <c r="AN140" s="555"/>
      <c r="AO140" s="556"/>
      <c r="AP140" s="557">
        <f t="shared" si="35"/>
        <v>1.9054607179632462E-3</v>
      </c>
      <c r="AQ140" s="558">
        <f t="shared" si="36"/>
        <v>4.1809619073549546E-3</v>
      </c>
      <c r="AR140" s="559">
        <f t="shared" si="37"/>
        <v>0.24136199999999999</v>
      </c>
      <c r="AS140" s="560">
        <f t="shared" si="38"/>
        <v>1.315486041860495</v>
      </c>
      <c r="AT140" s="561">
        <f t="shared" si="39"/>
        <v>1.1007818667777061</v>
      </c>
      <c r="AU140" s="562">
        <f t="shared" si="40"/>
        <v>0.11848679999999999</v>
      </c>
      <c r="AV140" s="563">
        <f t="shared" si="41"/>
        <v>3.8027149256876767</v>
      </c>
      <c r="AW140" s="564">
        <f t="shared" si="42"/>
        <v>0.1689534</v>
      </c>
      <c r="AX140" s="565">
        <f t="shared" si="43"/>
        <v>7.4602799999999997E-2</v>
      </c>
      <c r="AY140" s="566">
        <f t="shared" si="44"/>
        <v>0.30499380000000004</v>
      </c>
      <c r="AZ140" s="567">
        <v>362.61</v>
      </c>
      <c r="BA140" s="568">
        <v>5.5229999999999997</v>
      </c>
      <c r="BB140" s="569">
        <f t="shared" si="45"/>
        <v>1.9054607179632461</v>
      </c>
      <c r="BC140" s="570">
        <f t="shared" si="46"/>
        <v>2.8985116029594922</v>
      </c>
      <c r="BD140" s="571">
        <f t="shared" si="47"/>
        <v>5.2480746024977185E-3</v>
      </c>
      <c r="BE140" s="572">
        <f t="shared" si="48"/>
        <v>3.1027868667494078</v>
      </c>
      <c r="BF140" s="560">
        <f t="shared" si="49"/>
        <v>42.802083009320732</v>
      </c>
      <c r="BG140" s="561">
        <f t="shared" si="50"/>
        <v>31.291314494011672</v>
      </c>
      <c r="BH140" s="562">
        <f t="shared" si="51"/>
        <v>2.3488677587451825</v>
      </c>
      <c r="BI140" s="563">
        <f t="shared" si="52"/>
        <v>123.72926411280592</v>
      </c>
      <c r="BJ140" s="564">
        <f t="shared" si="53"/>
        <v>1.9694102000102307</v>
      </c>
      <c r="BK140" s="565">
        <f t="shared" si="54"/>
        <v>2.7977782349310845</v>
      </c>
      <c r="BL140" s="566">
        <f t="shared" si="55"/>
        <v>6.9364738759419131</v>
      </c>
      <c r="BM140" s="546" t="str">
        <f t="shared" si="56"/>
        <v>V0</v>
      </c>
      <c r="BN140" s="573">
        <f t="shared" si="66"/>
        <v>18</v>
      </c>
      <c r="BO140" s="573">
        <f t="shared" si="67"/>
        <v>16.509807355897649</v>
      </c>
      <c r="BP140" s="574">
        <f t="shared" si="57"/>
        <v>-8.2788480227908359</v>
      </c>
      <c r="BQ140" s="575">
        <f t="shared" si="58"/>
        <v>30</v>
      </c>
      <c r="BR140" s="546" t="str">
        <f t="shared" si="68"/>
        <v>V0</v>
      </c>
      <c r="BS140" s="575">
        <f t="shared" si="59"/>
        <v>139.68725490039759</v>
      </c>
      <c r="BT140" s="575">
        <f t="shared" si="60"/>
        <v>80.099944047643802</v>
      </c>
      <c r="BU140" s="575">
        <f t="shared" si="61"/>
        <v>219.78719894804141</v>
      </c>
      <c r="BV140" s="573">
        <f t="shared" si="62"/>
        <v>27.111365510800507</v>
      </c>
      <c r="BW140" s="575">
        <f t="shared" si="63"/>
        <v>15</v>
      </c>
      <c r="BX140" s="546" t="str">
        <f t="shared" si="69"/>
        <v>V4</v>
      </c>
    </row>
    <row r="141" spans="1:76" s="457" customFormat="1" x14ac:dyDescent="0.2">
      <c r="A141" s="324"/>
      <c r="B141" s="360">
        <v>35149</v>
      </c>
      <c r="C141" s="361">
        <v>0.27083333333333298</v>
      </c>
      <c r="D141" s="360">
        <f t="shared" si="64"/>
        <v>35150</v>
      </c>
      <c r="E141" s="361">
        <v>0.27083333333333298</v>
      </c>
      <c r="F141" s="455" t="s">
        <v>2179</v>
      </c>
      <c r="G141" s="74" t="s">
        <v>507</v>
      </c>
      <c r="H141" s="53"/>
      <c r="I141" s="38" t="s">
        <v>433</v>
      </c>
      <c r="J141" s="52"/>
      <c r="K141" s="545">
        <f>IF(ISNUMBER(Data!K141),Data!K141,"")</f>
        <v>0.2</v>
      </c>
      <c r="L141" s="546" t="str">
        <f>IF(ISNUMBER(K141),PickLists!$S$2,PickLists!$S$9)</f>
        <v>V0</v>
      </c>
      <c r="M141" s="547" t="str">
        <f>IF(ISNUMBER(Data!M141),Data!M141,"")</f>
        <v/>
      </c>
      <c r="N141" s="548" t="str">
        <f t="shared" si="65"/>
        <v/>
      </c>
      <c r="O141" s="549" t="str">
        <f>IF(ISTEXT($A141),PickLists!$S$2,PickLists!$S$9)</f>
        <v>M1</v>
      </c>
      <c r="P141" s="550" t="str">
        <f>IF(ISNUMBER(Data!P141),Data!P141,"")</f>
        <v/>
      </c>
      <c r="Q141" s="551" t="str">
        <f>IF(ISTEXT($A141),PickLists!$S$2,PickLists!$S$9)</f>
        <v>M1</v>
      </c>
      <c r="R141" s="547" t="str">
        <f>IF(ISNUMBER(Data!R141),Data!R141,"")</f>
        <v/>
      </c>
      <c r="S141" s="551" t="str">
        <f>IF(ISTEXT($A141),PickLists!$S$2,PickLists!$S$9)</f>
        <v>M1</v>
      </c>
      <c r="T141" s="552" t="str">
        <f>IF(ISNUMBER(Data!T141),Data!T141,"")</f>
        <v/>
      </c>
      <c r="U141" s="551" t="str">
        <f>IF(ISNUMBER($T141),IF($T141&gt;$T$56,PickLists!$S$2,PickLists!$S$3),PickLists!$S$9)</f>
        <v>M1</v>
      </c>
      <c r="V141" s="553" t="str">
        <f>IF(ISNUMBER(Data!V141),Data!V141,"")</f>
        <v/>
      </c>
      <c r="W141" s="551" t="str">
        <f>IF(ISNUMBER($V141),IF($V141&gt;$V$56,PickLists!$S$2,PickLists!$S$3),PickLists!$S$9)</f>
        <v>M1</v>
      </c>
      <c r="X141" s="552" t="str">
        <f>IF(ISNUMBER(Data!X141),Data!X141,"")</f>
        <v/>
      </c>
      <c r="Y141" s="551" t="str">
        <f>IF(ISNUMBER($X141),IF($X141&gt;$X$56,PickLists!$S$2,PickLists!$S$3),PickLists!$S$9)</f>
        <v>M1</v>
      </c>
      <c r="Z141" s="553" t="str">
        <f>IF(ISNUMBER(Data!Z141),Data!Z141,"")</f>
        <v/>
      </c>
      <c r="AA141" s="551" t="str">
        <f>IF(ISNUMBER($Z141),IF($Z141&gt;$Z$56,PickLists!$S$2,PickLists!$S$3),PickLists!$S$9)</f>
        <v>M1</v>
      </c>
      <c r="AB141" s="552" t="str">
        <f>IF(ISNUMBER(Data!AB141),Data!AB141,"")</f>
        <v/>
      </c>
      <c r="AC141" s="551" t="str">
        <f>IF(ISNUMBER($AB141),IF($AB141&gt;$AB$56,PickLists!$S$2,PickLists!$S$3),PickLists!$S$9)</f>
        <v>M1</v>
      </c>
      <c r="AD141" s="553" t="str">
        <f>IF(ISNUMBER(Data!AD141),Data!AD141,"")</f>
        <v/>
      </c>
      <c r="AE141" s="551" t="str">
        <f>IF(ISNUMBER($AD141),IF($AD141&gt;$AD$56,PickLists!$S$2,PickLists!$S$3),PickLists!$S$9)</f>
        <v>M1</v>
      </c>
      <c r="AF141" s="552" t="str">
        <f>IF(ISNUMBER(Data!AF141),Data!AF141,"")</f>
        <v/>
      </c>
      <c r="AG141" s="551" t="str">
        <f>IF(ISNUMBER($AF141),IF($AF141&gt;$AF$56,PickLists!$S$2,PickLists!$S$3),PickLists!$S$9)</f>
        <v>M1</v>
      </c>
      <c r="AH141" s="553" t="str">
        <f>IF(ISNUMBER(Data!AH141),Data!AH141,"")</f>
        <v/>
      </c>
      <c r="AI141" s="551" t="str">
        <f>IF(ISNUMBER($AH141),IF($AH141&gt;$AH$56,PickLists!$S$2,PickLists!$S$3),PickLists!$S$9)</f>
        <v>M1</v>
      </c>
      <c r="AJ141" s="554" t="str">
        <f>IF(ISTEXT(Data!AJ141),Data!AJ141,"")</f>
        <v/>
      </c>
      <c r="AK141" s="555"/>
      <c r="AL141" s="555"/>
      <c r="AM141" s="555"/>
      <c r="AN141" s="555"/>
      <c r="AO141" s="556"/>
      <c r="AP141" s="557" t="str">
        <f t="shared" si="35"/>
        <v/>
      </c>
      <c r="AQ141" s="558" t="str">
        <f t="shared" si="36"/>
        <v/>
      </c>
      <c r="AR141" s="559" t="str">
        <f t="shared" si="37"/>
        <v/>
      </c>
      <c r="AS141" s="560" t="str">
        <f t="shared" si="38"/>
        <v/>
      </c>
      <c r="AT141" s="561" t="str">
        <f t="shared" si="39"/>
        <v/>
      </c>
      <c r="AU141" s="562" t="str">
        <f t="shared" si="40"/>
        <v/>
      </c>
      <c r="AV141" s="563" t="str">
        <f t="shared" si="41"/>
        <v/>
      </c>
      <c r="AW141" s="564" t="str">
        <f t="shared" si="42"/>
        <v/>
      </c>
      <c r="AX141" s="565" t="str">
        <f t="shared" si="43"/>
        <v/>
      </c>
      <c r="AY141" s="566" t="str">
        <f t="shared" si="44"/>
        <v/>
      </c>
      <c r="AZ141" s="567">
        <v>362.61</v>
      </c>
      <c r="BA141" s="568">
        <v>5.5229999999999997</v>
      </c>
      <c r="BB141" s="569" t="str">
        <f t="shared" si="45"/>
        <v/>
      </c>
      <c r="BC141" s="570" t="str">
        <f t="shared" si="46"/>
        <v/>
      </c>
      <c r="BD141" s="571" t="str">
        <f t="shared" si="47"/>
        <v/>
      </c>
      <c r="BE141" s="572" t="str">
        <f t="shared" si="48"/>
        <v/>
      </c>
      <c r="BF141" s="560" t="str">
        <f t="shared" si="49"/>
        <v/>
      </c>
      <c r="BG141" s="561" t="str">
        <f t="shared" si="50"/>
        <v/>
      </c>
      <c r="BH141" s="562" t="str">
        <f t="shared" si="51"/>
        <v/>
      </c>
      <c r="BI141" s="563" t="str">
        <f t="shared" si="52"/>
        <v/>
      </c>
      <c r="BJ141" s="564" t="str">
        <f t="shared" si="53"/>
        <v/>
      </c>
      <c r="BK141" s="565" t="str">
        <f t="shared" si="54"/>
        <v/>
      </c>
      <c r="BL141" s="566" t="str">
        <f t="shared" si="55"/>
        <v/>
      </c>
      <c r="BM141" s="546" t="str">
        <f t="shared" si="56"/>
        <v>M1</v>
      </c>
      <c r="BN141" s="573" t="str">
        <f t="shared" si="66"/>
        <v/>
      </c>
      <c r="BO141" s="573" t="str">
        <f t="shared" si="67"/>
        <v/>
      </c>
      <c r="BP141" s="574" t="str">
        <f t="shared" si="57"/>
        <v/>
      </c>
      <c r="BQ141" s="575" t="str">
        <f t="shared" si="58"/>
        <v/>
      </c>
      <c r="BR141" s="546" t="str">
        <f t="shared" si="68"/>
        <v>M1</v>
      </c>
      <c r="BS141" s="575" t="str">
        <f t="shared" si="59"/>
        <v/>
      </c>
      <c r="BT141" s="575" t="str">
        <f t="shared" si="60"/>
        <v/>
      </c>
      <c r="BU141" s="575" t="str">
        <f t="shared" si="61"/>
        <v/>
      </c>
      <c r="BV141" s="573" t="str">
        <f t="shared" si="62"/>
        <v/>
      </c>
      <c r="BW141" s="575" t="str">
        <f t="shared" si="63"/>
        <v/>
      </c>
      <c r="BX141" s="546" t="str">
        <f t="shared" si="69"/>
        <v>M1</v>
      </c>
    </row>
    <row r="142" spans="1:76" s="457" customFormat="1" x14ac:dyDescent="0.2">
      <c r="A142" s="324" t="s">
        <v>764</v>
      </c>
      <c r="B142" s="360">
        <v>35150</v>
      </c>
      <c r="C142" s="361">
        <v>0.27083333333333298</v>
      </c>
      <c r="D142" s="360">
        <f t="shared" si="64"/>
        <v>35151</v>
      </c>
      <c r="E142" s="361">
        <v>0.27083333333333298</v>
      </c>
      <c r="F142" s="455" t="s">
        <v>2179</v>
      </c>
      <c r="G142" s="74" t="s">
        <v>444</v>
      </c>
      <c r="H142" s="53" t="s">
        <v>508</v>
      </c>
      <c r="I142" s="38"/>
      <c r="J142" s="52"/>
      <c r="K142" s="545">
        <f>IF(ISNUMBER(Data!K142),Data!K142,"")</f>
        <v>10.199999999999999</v>
      </c>
      <c r="L142" s="546" t="str">
        <f>IF(ISNUMBER(K142),PickLists!$S$2,PickLists!$S$9)</f>
        <v>V0</v>
      </c>
      <c r="M142" s="547">
        <f>IF(ISNUMBER(Data!M142),Data!M142,"")</f>
        <v>433.5</v>
      </c>
      <c r="N142" s="548">
        <f t="shared" si="65"/>
        <v>9.9704999999999995</v>
      </c>
      <c r="O142" s="549" t="str">
        <f>IF(ISTEXT($A142),PickLists!$S$2,PickLists!$S$9)</f>
        <v>V0</v>
      </c>
      <c r="P142" s="550">
        <f>IF(ISNUMBER(Data!P142),Data!P142,"")</f>
        <v>5.32</v>
      </c>
      <c r="Q142" s="551" t="str">
        <f>IF(ISTEXT($A142),PickLists!$S$2,PickLists!$S$9)</f>
        <v>V0</v>
      </c>
      <c r="R142" s="547">
        <f>IF(ISNUMBER(Data!R142),Data!R142,"")</f>
        <v>18.8</v>
      </c>
      <c r="S142" s="551" t="str">
        <f>IF(ISTEXT($A142),PickLists!$S$2,PickLists!$S$9)</f>
        <v>V0</v>
      </c>
      <c r="T142" s="552">
        <f>IF(ISNUMBER(Data!T142),Data!T142,"")</f>
        <v>0.10299999999999999</v>
      </c>
      <c r="U142" s="551" t="str">
        <f>IF(ISNUMBER($T142),IF($T142&gt;$T$56,PickLists!$S$2,PickLists!$S$3),PickLists!$S$9)</f>
        <v>V0</v>
      </c>
      <c r="V142" s="553">
        <f>IF(ISNUMBER(Data!V142),Data!V142,"")</f>
        <v>0.85795414240787027</v>
      </c>
      <c r="W142" s="551" t="str">
        <f>IF(ISNUMBER($V142),IF($V142&gt;$V$56,PickLists!$S$2,PickLists!$S$3),PickLists!$S$9)</f>
        <v>V0</v>
      </c>
      <c r="X142" s="552">
        <f>IF(ISNUMBER(Data!X142),Data!X142,"")</f>
        <v>0.64420395161458222</v>
      </c>
      <c r="Y142" s="551" t="str">
        <f>IF(ISNUMBER($X142),IF($X142&gt;$X$56,PickLists!$S$2,PickLists!$S$3),PickLists!$S$9)</f>
        <v>V0</v>
      </c>
      <c r="Z142" s="553">
        <f>IF(ISNUMBER(Data!Z142),Data!Z142,"")</f>
        <v>1.4E-2</v>
      </c>
      <c r="AA142" s="551" t="str">
        <f>IF(ISNUMBER($Z142),IF($Z142&gt;$Z$56,PickLists!$S$2,PickLists!$S$3),PickLists!$S$9)</f>
        <v>V0</v>
      </c>
      <c r="AB142" s="552">
        <f>IF(ISNUMBER(Data!AB142),Data!AB142,"")</f>
        <v>1.5482765009146848</v>
      </c>
      <c r="AC142" s="551" t="str">
        <f>IF(ISNUMBER($AB142),IF($AB142&gt;$AB$56,PickLists!$S$2,PickLists!$S$3),PickLists!$S$9)</f>
        <v>V0</v>
      </c>
      <c r="AD142" s="553">
        <f>IF(ISNUMBER(Data!AD142),Data!AD142,"")</f>
        <v>7.9000000000000001E-2</v>
      </c>
      <c r="AE142" s="551" t="str">
        <f>IF(ISNUMBER($AD142),IF($AD142&gt;$AD$56,PickLists!$S$2,PickLists!$S$3),PickLists!$S$9)</f>
        <v>V0</v>
      </c>
      <c r="AF142" s="552">
        <f>IF(ISNUMBER(Data!AF142),Data!AF142,"")</f>
        <v>4.5999999999999999E-2</v>
      </c>
      <c r="AG142" s="551" t="str">
        <f>IF(ISNUMBER($AF142),IF($AF142&gt;$AF$56,PickLists!$S$2,PickLists!$S$3),PickLists!$S$9)</f>
        <v>V0</v>
      </c>
      <c r="AH142" s="553">
        <f>IF(ISNUMBER(Data!AH142),Data!AH142,"")</f>
        <v>0.255</v>
      </c>
      <c r="AI142" s="551" t="str">
        <f>IF(ISNUMBER($AH142),IF($AH142&gt;$AH$56,PickLists!$S$2,PickLists!$S$3),PickLists!$S$9)</f>
        <v>V0</v>
      </c>
      <c r="AJ142" s="554" t="str">
        <f>IF(ISTEXT(Data!AJ142),Data!AJ142,"")</f>
        <v/>
      </c>
      <c r="AK142" s="555"/>
      <c r="AL142" s="555"/>
      <c r="AM142" s="555"/>
      <c r="AN142" s="555"/>
      <c r="AO142" s="556"/>
      <c r="AP142" s="557">
        <f t="shared" si="35"/>
        <v>4.7863009232263715E-3</v>
      </c>
      <c r="AQ142" s="558">
        <f t="shared" si="36"/>
        <v>4.7721813355028536E-2</v>
      </c>
      <c r="AR142" s="559">
        <f t="shared" si="37"/>
        <v>1.0269614999999999</v>
      </c>
      <c r="AS142" s="560">
        <f t="shared" si="38"/>
        <v>8.5542317768776694</v>
      </c>
      <c r="AT142" s="561">
        <f t="shared" si="39"/>
        <v>6.4230354995731913</v>
      </c>
      <c r="AU142" s="562">
        <f t="shared" si="40"/>
        <v>0.13958699999999999</v>
      </c>
      <c r="AV142" s="563">
        <f t="shared" si="41"/>
        <v>15.437090852369865</v>
      </c>
      <c r="AW142" s="564">
        <f t="shared" si="42"/>
        <v>0.78766949999999991</v>
      </c>
      <c r="AX142" s="565">
        <f t="shared" si="43"/>
        <v>0.45864299999999997</v>
      </c>
      <c r="AY142" s="566">
        <f t="shared" si="44"/>
        <v>2.5424774999999999</v>
      </c>
      <c r="AZ142" s="567">
        <v>362.61</v>
      </c>
      <c r="BA142" s="568">
        <v>5.5229999999999997</v>
      </c>
      <c r="BB142" s="569">
        <f t="shared" si="45"/>
        <v>4.7863009232263716</v>
      </c>
      <c r="BC142" s="570">
        <f t="shared" si="46"/>
        <v>1.1539182530706864</v>
      </c>
      <c r="BD142" s="571">
        <f t="shared" si="47"/>
        <v>2.089296130854039E-3</v>
      </c>
      <c r="BE142" s="572">
        <f t="shared" si="48"/>
        <v>2.9053367934108087</v>
      </c>
      <c r="BF142" s="560">
        <f t="shared" si="49"/>
        <v>61.251812837000806</v>
      </c>
      <c r="BG142" s="561">
        <f t="shared" si="50"/>
        <v>40.181129057513317</v>
      </c>
      <c r="BH142" s="562">
        <f t="shared" si="51"/>
        <v>0.60896571523023257</v>
      </c>
      <c r="BI142" s="563">
        <f t="shared" si="52"/>
        <v>110.53591068142249</v>
      </c>
      <c r="BJ142" s="564">
        <f t="shared" si="53"/>
        <v>2.0205637116988084</v>
      </c>
      <c r="BK142" s="565">
        <f t="shared" si="54"/>
        <v>3.7852293766714666</v>
      </c>
      <c r="BL142" s="566">
        <f t="shared" si="55"/>
        <v>12.725185887519336</v>
      </c>
      <c r="BM142" s="546" t="str">
        <f t="shared" si="56"/>
        <v>V0</v>
      </c>
      <c r="BN142" s="573">
        <f t="shared" si="66"/>
        <v>18.8</v>
      </c>
      <c r="BO142" s="573">
        <f t="shared" si="67"/>
        <v>18.795874699747472</v>
      </c>
      <c r="BP142" s="574">
        <f t="shared" si="57"/>
        <v>-2.1943086449621139E-2</v>
      </c>
      <c r="BQ142" s="575">
        <f t="shared" si="58"/>
        <v>30</v>
      </c>
      <c r="BR142" s="546" t="str">
        <f t="shared" si="68"/>
        <v>V0</v>
      </c>
      <c r="BS142" s="575">
        <f t="shared" si="59"/>
        <v>134.46215629576872</v>
      </c>
      <c r="BT142" s="575">
        <f t="shared" si="60"/>
        <v>105.49428623712647</v>
      </c>
      <c r="BU142" s="575">
        <f t="shared" si="61"/>
        <v>239.95644253289521</v>
      </c>
      <c r="BV142" s="573">
        <f t="shared" si="62"/>
        <v>12.07213682319494</v>
      </c>
      <c r="BW142" s="575">
        <f t="shared" si="63"/>
        <v>15</v>
      </c>
      <c r="BX142" s="546" t="str">
        <f t="shared" si="69"/>
        <v>V0</v>
      </c>
    </row>
    <row r="143" spans="1:76" s="457" customFormat="1" x14ac:dyDescent="0.2">
      <c r="A143" s="324" t="s">
        <v>765</v>
      </c>
      <c r="B143" s="360">
        <v>35151</v>
      </c>
      <c r="C143" s="361">
        <v>0.27083333333333298</v>
      </c>
      <c r="D143" s="360">
        <f t="shared" si="64"/>
        <v>35152</v>
      </c>
      <c r="E143" s="361">
        <v>0.27083333333333298</v>
      </c>
      <c r="F143" s="455" t="s">
        <v>2179</v>
      </c>
      <c r="G143" s="74" t="s">
        <v>442</v>
      </c>
      <c r="H143" s="53" t="s">
        <v>508</v>
      </c>
      <c r="I143" s="38"/>
      <c r="J143" s="52"/>
      <c r="K143" s="545">
        <f>IF(ISNUMBER(Data!K143),Data!K143,"")</f>
        <v>3.1</v>
      </c>
      <c r="L143" s="546" t="str">
        <f>IF(ISNUMBER(K143),PickLists!$S$2,PickLists!$S$9)</f>
        <v>V0</v>
      </c>
      <c r="M143" s="547">
        <f>IF(ISNUMBER(Data!M143),Data!M143,"")</f>
        <v>113.5</v>
      </c>
      <c r="N143" s="548">
        <f t="shared" si="65"/>
        <v>2.6105</v>
      </c>
      <c r="O143" s="549" t="str">
        <f>IF(ISTEXT($A143),PickLists!$S$2,PickLists!$S$9)</f>
        <v>V0</v>
      </c>
      <c r="P143" s="550">
        <f>IF(ISNUMBER(Data!P143),Data!P143,"")</f>
        <v>4.09</v>
      </c>
      <c r="Q143" s="551" t="str">
        <f>IF(ISTEXT($A143),PickLists!$S$2,PickLists!$S$9)</f>
        <v>V0</v>
      </c>
      <c r="R143" s="547">
        <f>IF(ISNUMBER(Data!R143),Data!R143,"")</f>
        <v>64.900000000000006</v>
      </c>
      <c r="S143" s="551" t="str">
        <f>IF(ISTEXT($A143),PickLists!$S$2,PickLists!$S$9)</f>
        <v>V0</v>
      </c>
      <c r="T143" s="552">
        <f>IF(ISNUMBER(Data!T143),Data!T143,"")</f>
        <v>0.13600000000000001</v>
      </c>
      <c r="U143" s="551" t="str">
        <f>IF(ISNUMBER($T143),IF($T143&gt;$T$56,PickLists!$S$2,PickLists!$S$3),PickLists!$S$9)</f>
        <v>V0</v>
      </c>
      <c r="V143" s="553">
        <f>IF(ISNUMBER(Data!V143),Data!V143,"")</f>
        <v>1.3002590952342554</v>
      </c>
      <c r="W143" s="551" t="str">
        <f>IF(ISNUMBER($V143),IF($V143&gt;$V$56,PickLists!$S$2,PickLists!$S$3),PickLists!$S$9)</f>
        <v>V0</v>
      </c>
      <c r="X143" s="552">
        <f>IF(ISNUMBER(Data!X143),Data!X143,"")</f>
        <v>2.8688771834856657</v>
      </c>
      <c r="Y143" s="551" t="str">
        <f>IF(ISNUMBER($X143),IF($X143&gt;$X$56,PickLists!$S$2,PickLists!$S$3),PickLists!$S$9)</f>
        <v>V0</v>
      </c>
      <c r="Z143" s="553">
        <f>IF(ISNUMBER(Data!Z143),Data!Z143,"")</f>
        <v>8.1000000000000003E-2</v>
      </c>
      <c r="AA143" s="551" t="str">
        <f>IF(ISNUMBER($Z143),IF($Z143&gt;$Z$56,PickLists!$S$2,PickLists!$S$3),PickLists!$S$9)</f>
        <v>V0</v>
      </c>
      <c r="AB143" s="552">
        <f>IF(ISNUMBER(Data!AB143),Data!AB143,"")</f>
        <v>2.4311202228504905</v>
      </c>
      <c r="AC143" s="551" t="str">
        <f>IF(ISNUMBER($AB143),IF($AB143&gt;$AB$56,PickLists!$S$2,PickLists!$S$3),PickLists!$S$9)</f>
        <v>V0</v>
      </c>
      <c r="AD143" s="553">
        <f>IF(ISNUMBER(Data!AD143),Data!AD143,"")</f>
        <v>0.10299999999999999</v>
      </c>
      <c r="AE143" s="551" t="str">
        <f>IF(ISNUMBER($AD143),IF($AD143&gt;$AD$56,PickLists!$S$2,PickLists!$S$3),PickLists!$S$9)</f>
        <v>V0</v>
      </c>
      <c r="AF143" s="552">
        <f>IF(ISNUMBER(Data!AF143),Data!AF143,"")</f>
        <v>5.1999999999999998E-2</v>
      </c>
      <c r="AG143" s="551" t="str">
        <f>IF(ISNUMBER($AF143),IF($AF143&gt;$AF$56,PickLists!$S$2,PickLists!$S$3),PickLists!$S$9)</f>
        <v>V0</v>
      </c>
      <c r="AH143" s="553">
        <f>IF(ISNUMBER(Data!AH143),Data!AH143,"")</f>
        <v>0.187</v>
      </c>
      <c r="AI143" s="551" t="str">
        <f>IF(ISNUMBER($AH143),IF($AH143&gt;$AH$56,PickLists!$S$2,PickLists!$S$3),PickLists!$S$9)</f>
        <v>V0</v>
      </c>
      <c r="AJ143" s="554" t="str">
        <f>IF(ISTEXT(Data!AJ143),Data!AJ143,"")</f>
        <v/>
      </c>
      <c r="AK143" s="555"/>
      <c r="AL143" s="555"/>
      <c r="AM143" s="555"/>
      <c r="AN143" s="555"/>
      <c r="AO143" s="556"/>
      <c r="AP143" s="557">
        <f t="shared" si="35"/>
        <v>8.1283051616409918E-2</v>
      </c>
      <c r="AQ143" s="558">
        <f t="shared" si="36"/>
        <v>0.21218940624463808</v>
      </c>
      <c r="AR143" s="559">
        <f t="shared" si="37"/>
        <v>0.35502800000000001</v>
      </c>
      <c r="AS143" s="560">
        <f t="shared" si="38"/>
        <v>3.3943263681090237</v>
      </c>
      <c r="AT143" s="561">
        <f t="shared" si="39"/>
        <v>7.4892038874893307</v>
      </c>
      <c r="AU143" s="562">
        <f t="shared" si="40"/>
        <v>0.21145050000000001</v>
      </c>
      <c r="AV143" s="563">
        <f t="shared" si="41"/>
        <v>6.3464393417512053</v>
      </c>
      <c r="AW143" s="564">
        <f t="shared" si="42"/>
        <v>0.2688815</v>
      </c>
      <c r="AX143" s="565">
        <f t="shared" si="43"/>
        <v>0.13574600000000001</v>
      </c>
      <c r="AY143" s="566">
        <f t="shared" si="44"/>
        <v>0.48816350000000003</v>
      </c>
      <c r="AZ143" s="567">
        <v>362.61</v>
      </c>
      <c r="BA143" s="568">
        <v>5.5229999999999997</v>
      </c>
      <c r="BB143" s="569">
        <f t="shared" si="45"/>
        <v>81.283051616409921</v>
      </c>
      <c r="BC143" s="570">
        <f t="shared" si="46"/>
        <v>6.7947744211967795E-2</v>
      </c>
      <c r="BD143" s="571">
        <f t="shared" si="47"/>
        <v>1.2302687708123794E-4</v>
      </c>
      <c r="BE143" s="572">
        <f t="shared" si="48"/>
        <v>3.8361728534356319</v>
      </c>
      <c r="BF143" s="560">
        <f t="shared" si="49"/>
        <v>92.829235042068632</v>
      </c>
      <c r="BG143" s="561">
        <f t="shared" si="50"/>
        <v>178.94134935198292</v>
      </c>
      <c r="BH143" s="562">
        <f t="shared" si="51"/>
        <v>3.5233016381177742</v>
      </c>
      <c r="BI143" s="563">
        <f t="shared" si="52"/>
        <v>173.56466215824162</v>
      </c>
      <c r="BJ143" s="564">
        <f t="shared" si="53"/>
        <v>2.6344058519617373</v>
      </c>
      <c r="BK143" s="565">
        <f t="shared" si="54"/>
        <v>4.2789549475416582</v>
      </c>
      <c r="BL143" s="566">
        <f t="shared" si="55"/>
        <v>9.3318029841808467</v>
      </c>
      <c r="BM143" s="546" t="str">
        <f t="shared" si="56"/>
        <v>V0</v>
      </c>
      <c r="BN143" s="573">
        <f t="shared" si="66"/>
        <v>64.900000000000006</v>
      </c>
      <c r="BO143" s="573">
        <f t="shared" si="67"/>
        <v>63.572642423401824</v>
      </c>
      <c r="BP143" s="574">
        <f t="shared" si="57"/>
        <v>-2.0452350949124525</v>
      </c>
      <c r="BQ143" s="575">
        <f t="shared" si="58"/>
        <v>20</v>
      </c>
      <c r="BR143" s="546" t="str">
        <f t="shared" si="68"/>
        <v>V0</v>
      </c>
      <c r="BS143" s="575">
        <f t="shared" si="59"/>
        <v>274.61617919645357</v>
      </c>
      <c r="BT143" s="575">
        <f t="shared" si="60"/>
        <v>275.67482801857625</v>
      </c>
      <c r="BU143" s="575">
        <f t="shared" si="61"/>
        <v>550.29100721502982</v>
      </c>
      <c r="BV143" s="573">
        <f t="shared" si="62"/>
        <v>-0.19237981508736582</v>
      </c>
      <c r="BW143" s="575">
        <f t="shared" si="63"/>
        <v>10</v>
      </c>
      <c r="BX143" s="546" t="str">
        <f t="shared" si="69"/>
        <v>V0</v>
      </c>
    </row>
    <row r="144" spans="1:76" s="457" customFormat="1" x14ac:dyDescent="0.2">
      <c r="A144" s="324"/>
      <c r="B144" s="360">
        <v>35152</v>
      </c>
      <c r="C144" s="361">
        <v>0.27083333333333298</v>
      </c>
      <c r="D144" s="360">
        <f t="shared" si="64"/>
        <v>35153</v>
      </c>
      <c r="E144" s="361">
        <v>0.27083333333333298</v>
      </c>
      <c r="F144" s="455" t="s">
        <v>2179</v>
      </c>
      <c r="G144" s="74" t="s">
        <v>440</v>
      </c>
      <c r="H144" s="53"/>
      <c r="I144" s="38"/>
      <c r="J144" s="52"/>
      <c r="K144" s="545" t="str">
        <f>IF(ISNUMBER(Data!K144),Data!K144,"")</f>
        <v/>
      </c>
      <c r="L144" s="546" t="str">
        <f>IF(ISNUMBER(K144),PickLists!$S$2,PickLists!$S$9)</f>
        <v>M1</v>
      </c>
      <c r="M144" s="547" t="str">
        <f>IF(ISNUMBER(Data!M144),Data!M144,"")</f>
        <v/>
      </c>
      <c r="N144" s="548" t="str">
        <f t="shared" si="65"/>
        <v/>
      </c>
      <c r="O144" s="549" t="str">
        <f>IF(ISTEXT($A144),PickLists!$S$2,PickLists!$S$9)</f>
        <v>M1</v>
      </c>
      <c r="P144" s="550" t="str">
        <f>IF(ISNUMBER(Data!P144),Data!P144,"")</f>
        <v/>
      </c>
      <c r="Q144" s="551" t="str">
        <f>IF(ISTEXT($A144),PickLists!$S$2,PickLists!$S$9)</f>
        <v>M1</v>
      </c>
      <c r="R144" s="547" t="str">
        <f>IF(ISNUMBER(Data!R144),Data!R144,"")</f>
        <v/>
      </c>
      <c r="S144" s="551" t="str">
        <f>IF(ISTEXT($A144),PickLists!$S$2,PickLists!$S$9)</f>
        <v>M1</v>
      </c>
      <c r="T144" s="552" t="str">
        <f>IF(ISNUMBER(Data!T144),Data!T144,"")</f>
        <v/>
      </c>
      <c r="U144" s="551" t="str">
        <f>IF(ISNUMBER($T144),IF($T144&gt;$T$56,PickLists!$S$2,PickLists!$S$3),PickLists!$S$9)</f>
        <v>M1</v>
      </c>
      <c r="V144" s="553" t="str">
        <f>IF(ISNUMBER(Data!V144),Data!V144,"")</f>
        <v/>
      </c>
      <c r="W144" s="551" t="str">
        <f>IF(ISNUMBER($V144),IF($V144&gt;$V$56,PickLists!$S$2,PickLists!$S$3),PickLists!$S$9)</f>
        <v>M1</v>
      </c>
      <c r="X144" s="552" t="str">
        <f>IF(ISNUMBER(Data!X144),Data!X144,"")</f>
        <v/>
      </c>
      <c r="Y144" s="551" t="str">
        <f>IF(ISNUMBER($X144),IF($X144&gt;$X$56,PickLists!$S$2,PickLists!$S$3),PickLists!$S$9)</f>
        <v>M1</v>
      </c>
      <c r="Z144" s="553" t="str">
        <f>IF(ISNUMBER(Data!Z144),Data!Z144,"")</f>
        <v/>
      </c>
      <c r="AA144" s="551" t="str">
        <f>IF(ISNUMBER($Z144),IF($Z144&gt;$Z$56,PickLists!$S$2,PickLists!$S$3),PickLists!$S$9)</f>
        <v>M1</v>
      </c>
      <c r="AB144" s="552" t="str">
        <f>IF(ISNUMBER(Data!AB144),Data!AB144,"")</f>
        <v/>
      </c>
      <c r="AC144" s="551" t="str">
        <f>IF(ISNUMBER($AB144),IF($AB144&gt;$AB$56,PickLists!$S$2,PickLists!$S$3),PickLists!$S$9)</f>
        <v>M1</v>
      </c>
      <c r="AD144" s="553" t="str">
        <f>IF(ISNUMBER(Data!AD144),Data!AD144,"")</f>
        <v/>
      </c>
      <c r="AE144" s="551" t="str">
        <f>IF(ISNUMBER($AD144),IF($AD144&gt;$AD$56,PickLists!$S$2,PickLists!$S$3),PickLists!$S$9)</f>
        <v>M1</v>
      </c>
      <c r="AF144" s="552" t="str">
        <f>IF(ISNUMBER(Data!AF144),Data!AF144,"")</f>
        <v/>
      </c>
      <c r="AG144" s="551" t="str">
        <f>IF(ISNUMBER($AF144),IF($AF144&gt;$AF$56,PickLists!$S$2,PickLists!$S$3),PickLists!$S$9)</f>
        <v>M1</v>
      </c>
      <c r="AH144" s="553" t="str">
        <f>IF(ISNUMBER(Data!AH144),Data!AH144,"")</f>
        <v/>
      </c>
      <c r="AI144" s="551" t="str">
        <f>IF(ISNUMBER($AH144),IF($AH144&gt;$AH$56,PickLists!$S$2,PickLists!$S$3),PickLists!$S$9)</f>
        <v>M1</v>
      </c>
      <c r="AJ144" s="554" t="str">
        <f>IF(ISTEXT(Data!AJ144),Data!AJ144,"")</f>
        <v/>
      </c>
      <c r="AK144" s="555"/>
      <c r="AL144" s="555"/>
      <c r="AM144" s="555"/>
      <c r="AN144" s="555"/>
      <c r="AO144" s="556"/>
      <c r="AP144" s="557" t="str">
        <f t="shared" si="35"/>
        <v/>
      </c>
      <c r="AQ144" s="558" t="str">
        <f t="shared" si="36"/>
        <v/>
      </c>
      <c r="AR144" s="559" t="str">
        <f t="shared" si="37"/>
        <v/>
      </c>
      <c r="AS144" s="560" t="str">
        <f t="shared" si="38"/>
        <v/>
      </c>
      <c r="AT144" s="561" t="str">
        <f t="shared" si="39"/>
        <v/>
      </c>
      <c r="AU144" s="562" t="str">
        <f t="shared" si="40"/>
        <v/>
      </c>
      <c r="AV144" s="563" t="str">
        <f t="shared" si="41"/>
        <v/>
      </c>
      <c r="AW144" s="564" t="str">
        <f t="shared" si="42"/>
        <v/>
      </c>
      <c r="AX144" s="565" t="str">
        <f t="shared" si="43"/>
        <v/>
      </c>
      <c r="AY144" s="566" t="str">
        <f t="shared" si="44"/>
        <v/>
      </c>
      <c r="AZ144" s="567">
        <v>362.61</v>
      </c>
      <c r="BA144" s="568">
        <v>5.5229999999999997</v>
      </c>
      <c r="BB144" s="569" t="str">
        <f t="shared" si="45"/>
        <v/>
      </c>
      <c r="BC144" s="570" t="str">
        <f t="shared" si="46"/>
        <v/>
      </c>
      <c r="BD144" s="571" t="str">
        <f t="shared" si="47"/>
        <v/>
      </c>
      <c r="BE144" s="572" t="str">
        <f t="shared" si="48"/>
        <v/>
      </c>
      <c r="BF144" s="560" t="str">
        <f t="shared" si="49"/>
        <v/>
      </c>
      <c r="BG144" s="561" t="str">
        <f t="shared" si="50"/>
        <v/>
      </c>
      <c r="BH144" s="562" t="str">
        <f t="shared" si="51"/>
        <v/>
      </c>
      <c r="BI144" s="563" t="str">
        <f t="shared" si="52"/>
        <v/>
      </c>
      <c r="BJ144" s="564" t="str">
        <f t="shared" si="53"/>
        <v/>
      </c>
      <c r="BK144" s="565" t="str">
        <f t="shared" si="54"/>
        <v/>
      </c>
      <c r="BL144" s="566" t="str">
        <f t="shared" si="55"/>
        <v/>
      </c>
      <c r="BM144" s="546" t="str">
        <f t="shared" si="56"/>
        <v>M1</v>
      </c>
      <c r="BN144" s="573" t="str">
        <f t="shared" si="66"/>
        <v/>
      </c>
      <c r="BO144" s="573" t="str">
        <f t="shared" si="67"/>
        <v/>
      </c>
      <c r="BP144" s="574" t="str">
        <f t="shared" si="57"/>
        <v/>
      </c>
      <c r="BQ144" s="575" t="str">
        <f t="shared" si="58"/>
        <v/>
      </c>
      <c r="BR144" s="546" t="str">
        <f t="shared" si="68"/>
        <v>M1</v>
      </c>
      <c r="BS144" s="575" t="str">
        <f t="shared" si="59"/>
        <v/>
      </c>
      <c r="BT144" s="575" t="str">
        <f t="shared" si="60"/>
        <v/>
      </c>
      <c r="BU144" s="575" t="str">
        <f t="shared" si="61"/>
        <v/>
      </c>
      <c r="BV144" s="573" t="str">
        <f t="shared" si="62"/>
        <v/>
      </c>
      <c r="BW144" s="575" t="str">
        <f t="shared" si="63"/>
        <v/>
      </c>
      <c r="BX144" s="546" t="str">
        <f t="shared" si="69"/>
        <v>M1</v>
      </c>
    </row>
    <row r="145" spans="1:76" s="457" customFormat="1" x14ac:dyDescent="0.2">
      <c r="A145" s="324" t="s">
        <v>766</v>
      </c>
      <c r="B145" s="360">
        <v>35153</v>
      </c>
      <c r="C145" s="361">
        <v>0.27083333333333298</v>
      </c>
      <c r="D145" s="360">
        <f t="shared" si="64"/>
        <v>35154</v>
      </c>
      <c r="E145" s="361">
        <v>0.27083333333333298</v>
      </c>
      <c r="F145" s="455" t="s">
        <v>2179</v>
      </c>
      <c r="G145" s="74" t="s">
        <v>442</v>
      </c>
      <c r="H145" s="53" t="s">
        <v>508</v>
      </c>
      <c r="I145" s="38"/>
      <c r="J145" s="52"/>
      <c r="K145" s="545">
        <f>IF(ISNUMBER(Data!K145),Data!K145,"")</f>
        <v>2.6</v>
      </c>
      <c r="L145" s="546" t="str">
        <f>IF(ISNUMBER(K145),PickLists!$S$2,PickLists!$S$9)</f>
        <v>V0</v>
      </c>
      <c r="M145" s="547">
        <f>IF(ISNUMBER(Data!M145),Data!M145,"")</f>
        <v>95.7</v>
      </c>
      <c r="N145" s="548">
        <f t="shared" si="65"/>
        <v>2.2010999999999998</v>
      </c>
      <c r="O145" s="549" t="str">
        <f>IF(ISTEXT($A145),PickLists!$S$2,PickLists!$S$9)</f>
        <v>V0</v>
      </c>
      <c r="P145" s="550">
        <f>IF(ISNUMBER(Data!P145),Data!P145,"")</f>
        <v>5.09</v>
      </c>
      <c r="Q145" s="551" t="str">
        <f>IF(ISTEXT($A145),PickLists!$S$2,PickLists!$S$9)</f>
        <v>V0</v>
      </c>
      <c r="R145" s="547">
        <f>IF(ISNUMBER(Data!R145),Data!R145,"")</f>
        <v>45</v>
      </c>
      <c r="S145" s="551" t="str">
        <f>IF(ISTEXT($A145),PickLists!$S$2,PickLists!$S$9)</f>
        <v>V0</v>
      </c>
      <c r="T145" s="552">
        <f>IF(ISNUMBER(Data!T145),Data!T145,"")</f>
        <v>0.59899999999999998</v>
      </c>
      <c r="U145" s="551" t="str">
        <f>IF(ISNUMBER($T145),IF($T145&gt;$T$56,PickLists!$S$2,PickLists!$S$3),PickLists!$S$9)</f>
        <v>V0</v>
      </c>
      <c r="V145" s="553">
        <f>IF(ISNUMBER(Data!V145),Data!V145,"")</f>
        <v>2.2476681719216187</v>
      </c>
      <c r="W145" s="551" t="str">
        <f>IF(ISNUMBER($V145),IF($V145&gt;$V$56,PickLists!$S$2,PickLists!$S$3),PickLists!$S$9)</f>
        <v>V0</v>
      </c>
      <c r="X145" s="552">
        <f>IF(ISNUMBER(Data!X145),Data!X145,"")</f>
        <v>1.7797385854968666</v>
      </c>
      <c r="Y145" s="551" t="str">
        <f>IF(ISNUMBER($X145),IF($X145&gt;$X$56,PickLists!$S$2,PickLists!$S$3),PickLists!$S$9)</f>
        <v>V0</v>
      </c>
      <c r="Z145" s="553">
        <f>IF(ISNUMBER(Data!Z145),Data!Z145,"")</f>
        <v>0.31900000000000001</v>
      </c>
      <c r="AA145" s="551" t="str">
        <f>IF(ISNUMBER($Z145),IF($Z145&gt;$Z$56,PickLists!$S$2,PickLists!$S$3),PickLists!$S$9)</f>
        <v>V0</v>
      </c>
      <c r="AB145" s="552">
        <f>IF(ISNUMBER(Data!AB145),Data!AB145,"")</f>
        <v>3.5896099617495425</v>
      </c>
      <c r="AC145" s="551" t="str">
        <f>IF(ISNUMBER($AB145),IF($AB145&gt;$AB$56,PickLists!$S$2,PickLists!$S$3),PickLists!$S$9)</f>
        <v>V0</v>
      </c>
      <c r="AD145" s="553">
        <f>IF(ISNUMBER(Data!AD145),Data!AD145,"")</f>
        <v>0.17399999999999999</v>
      </c>
      <c r="AE145" s="551" t="str">
        <f>IF(ISNUMBER($AD145),IF($AD145&gt;$AD$56,PickLists!$S$2,PickLists!$S$3),PickLists!$S$9)</f>
        <v>V0</v>
      </c>
      <c r="AF145" s="552">
        <f>IF(ISNUMBER(Data!AF145),Data!AF145,"")</f>
        <v>0.114</v>
      </c>
      <c r="AG145" s="551" t="str">
        <f>IF(ISNUMBER($AF145),IF($AF145&gt;$AF$56,PickLists!$S$2,PickLists!$S$3),PickLists!$S$9)</f>
        <v>V0</v>
      </c>
      <c r="AH145" s="553">
        <f>IF(ISNUMBER(Data!AH145),Data!AH145,"")</f>
        <v>0.58399999999999996</v>
      </c>
      <c r="AI145" s="551" t="str">
        <f>IF(ISNUMBER($AH145),IF($AH145&gt;$AH$56,PickLists!$S$2,PickLists!$S$3),PickLists!$S$9)</f>
        <v>V0</v>
      </c>
      <c r="AJ145" s="554" t="str">
        <f>IF(ISTEXT(Data!AJ145),Data!AJ145,"")</f>
        <v/>
      </c>
      <c r="AK145" s="555"/>
      <c r="AL145" s="555"/>
      <c r="AM145" s="555"/>
      <c r="AN145" s="555"/>
      <c r="AO145" s="556"/>
      <c r="AP145" s="557">
        <f t="shared" si="35"/>
        <v>8.1283051616409824E-3</v>
      </c>
      <c r="AQ145" s="558">
        <f t="shared" si="36"/>
        <v>1.7891212491287965E-2</v>
      </c>
      <c r="AR145" s="559">
        <f t="shared" si="37"/>
        <v>1.3184588999999998</v>
      </c>
      <c r="AS145" s="560">
        <f t="shared" si="38"/>
        <v>4.947342413216675</v>
      </c>
      <c r="AT145" s="561">
        <f t="shared" si="39"/>
        <v>3.9173826005371528</v>
      </c>
      <c r="AU145" s="562">
        <f t="shared" si="40"/>
        <v>0.70215089999999991</v>
      </c>
      <c r="AV145" s="563">
        <f t="shared" si="41"/>
        <v>7.9010904868069174</v>
      </c>
      <c r="AW145" s="564">
        <f t="shared" si="42"/>
        <v>0.38299139999999993</v>
      </c>
      <c r="AX145" s="565">
        <f t="shared" si="43"/>
        <v>0.25092539999999997</v>
      </c>
      <c r="AY145" s="566">
        <f t="shared" si="44"/>
        <v>1.2854423999999998</v>
      </c>
      <c r="AZ145" s="567">
        <v>362.61</v>
      </c>
      <c r="BA145" s="568">
        <v>5.5229999999999997</v>
      </c>
      <c r="BB145" s="569">
        <f t="shared" si="45"/>
        <v>8.1283051616409825</v>
      </c>
      <c r="BC145" s="570">
        <f t="shared" si="46"/>
        <v>0.67947744211967775</v>
      </c>
      <c r="BD145" s="571">
        <f t="shared" si="47"/>
        <v>1.2302687708123808E-3</v>
      </c>
      <c r="BE145" s="572">
        <f t="shared" si="48"/>
        <v>16.89608484711723</v>
      </c>
      <c r="BF145" s="560">
        <f t="shared" si="49"/>
        <v>160.46749281942022</v>
      </c>
      <c r="BG145" s="561">
        <f t="shared" si="50"/>
        <v>111.00817623557566</v>
      </c>
      <c r="BH145" s="562">
        <f t="shared" si="51"/>
        <v>13.875718797031727</v>
      </c>
      <c r="BI145" s="563">
        <f t="shared" si="52"/>
        <v>256.2725752659058</v>
      </c>
      <c r="BJ145" s="564">
        <f t="shared" si="53"/>
        <v>4.4503555169062352</v>
      </c>
      <c r="BK145" s="565">
        <f t="shared" si="54"/>
        <v>9.3807858465336356</v>
      </c>
      <c r="BL145" s="566">
        <f t="shared" si="55"/>
        <v>29.143170816907027</v>
      </c>
      <c r="BM145" s="546" t="str">
        <f t="shared" si="56"/>
        <v>V0</v>
      </c>
      <c r="BN145" s="573">
        <f t="shared" si="66"/>
        <v>45</v>
      </c>
      <c r="BO145" s="573">
        <f t="shared" si="67"/>
        <v>46.588788695181471</v>
      </c>
      <c r="BP145" s="574">
        <f t="shared" si="57"/>
        <v>3.5306415448477124</v>
      </c>
      <c r="BQ145" s="575">
        <f t="shared" si="58"/>
        <v>20</v>
      </c>
      <c r="BR145" s="546" t="str">
        <f t="shared" si="68"/>
        <v>V0</v>
      </c>
      <c r="BS145" s="575">
        <f t="shared" si="59"/>
        <v>321.25091140492538</v>
      </c>
      <c r="BT145" s="575">
        <f t="shared" si="60"/>
        <v>289.05246161300363</v>
      </c>
      <c r="BU145" s="575">
        <f t="shared" si="61"/>
        <v>610.30337301792906</v>
      </c>
      <c r="BV145" s="573">
        <f t="shared" si="62"/>
        <v>5.2758105583951682</v>
      </c>
      <c r="BW145" s="575">
        <f t="shared" si="63"/>
        <v>10</v>
      </c>
      <c r="BX145" s="546" t="str">
        <f t="shared" si="69"/>
        <v>V0</v>
      </c>
    </row>
    <row r="146" spans="1:76" s="457" customFormat="1" x14ac:dyDescent="0.2">
      <c r="A146" s="324" t="s">
        <v>767</v>
      </c>
      <c r="B146" s="360">
        <v>35154</v>
      </c>
      <c r="C146" s="361">
        <v>0.27083333333333298</v>
      </c>
      <c r="D146" s="360">
        <f t="shared" si="64"/>
        <v>35155</v>
      </c>
      <c r="E146" s="361">
        <v>0.27083333333333298</v>
      </c>
      <c r="F146" s="455" t="s">
        <v>2179</v>
      </c>
      <c r="G146" s="74" t="s">
        <v>442</v>
      </c>
      <c r="H146" s="53" t="s">
        <v>508</v>
      </c>
      <c r="I146" s="38"/>
      <c r="J146" s="52"/>
      <c r="K146" s="545">
        <f>IF(ISNUMBER(Data!K146),Data!K146,"")</f>
        <v>5.2</v>
      </c>
      <c r="L146" s="546" t="str">
        <f>IF(ISNUMBER(K146),PickLists!$S$2,PickLists!$S$9)</f>
        <v>V0</v>
      </c>
      <c r="M146" s="547">
        <f>IF(ISNUMBER(Data!M146),Data!M146,"")</f>
        <v>187.8</v>
      </c>
      <c r="N146" s="548">
        <f t="shared" si="65"/>
        <v>4.3193999999999999</v>
      </c>
      <c r="O146" s="549" t="str">
        <f>IF(ISTEXT($A146),PickLists!$S$2,PickLists!$S$9)</f>
        <v>V0</v>
      </c>
      <c r="P146" s="550">
        <f>IF(ISNUMBER(Data!P146),Data!P146,"")</f>
        <v>4.57</v>
      </c>
      <c r="Q146" s="551" t="str">
        <f>IF(ISTEXT($A146),PickLists!$S$2,PickLists!$S$9)</f>
        <v>V0</v>
      </c>
      <c r="R146" s="547">
        <f>IF(ISNUMBER(Data!R146),Data!R146,"")</f>
        <v>26.6</v>
      </c>
      <c r="S146" s="551" t="str">
        <f>IF(ISTEXT($A146),PickLists!$S$2,PickLists!$S$9)</f>
        <v>V0</v>
      </c>
      <c r="T146" s="552">
        <f>IF(ISNUMBER(Data!T146),Data!T146,"")</f>
        <v>0.216</v>
      </c>
      <c r="U146" s="551" t="str">
        <f>IF(ISNUMBER($T146),IF($T146&gt;$T$56,PickLists!$S$2,PickLists!$S$3),PickLists!$S$9)</f>
        <v>V0</v>
      </c>
      <c r="V146" s="553">
        <f>IF(ISNUMBER(Data!V146),Data!V146,"")</f>
        <v>0.95283058785581809</v>
      </c>
      <c r="W146" s="551" t="str">
        <f>IF(ISNUMBER($V146),IF($V146&gt;$V$56,PickLists!$S$2,PickLists!$S$3),PickLists!$S$9)</f>
        <v>V0</v>
      </c>
      <c r="X146" s="552">
        <f>IF(ISNUMBER(Data!X146),Data!X146,"")</f>
        <v>0.64420395161458222</v>
      </c>
      <c r="Y146" s="551" t="str">
        <f>IF(ISNUMBER($X146),IF($X146&gt;$X$56,PickLists!$S$2,PickLists!$S$3),PickLists!$S$9)</f>
        <v>V0</v>
      </c>
      <c r="Z146" s="553">
        <f>IF(ISNUMBER(Data!Z146),Data!Z146,"")</f>
        <v>8.5000000000000006E-2</v>
      </c>
      <c r="AA146" s="551" t="str">
        <f>IF(ISNUMBER($Z146),IF($Z146&gt;$Z$56,PickLists!$S$2,PickLists!$S$3),PickLists!$S$9)</f>
        <v>V0</v>
      </c>
      <c r="AB146" s="552">
        <f>IF(ISNUMBER(Data!AB146),Data!AB146,"")</f>
        <v>1.0249373025112256</v>
      </c>
      <c r="AC146" s="551" t="str">
        <f>IF(ISNUMBER($AB146),IF($AB146&gt;$AB$56,PickLists!$S$2,PickLists!$S$3),PickLists!$S$9)</f>
        <v>V0</v>
      </c>
      <c r="AD146" s="553">
        <f>IF(ISNUMBER(Data!AD146),Data!AD146,"")</f>
        <v>4.9000000000000002E-2</v>
      </c>
      <c r="AE146" s="551" t="str">
        <f>IF(ISNUMBER($AD146),IF($AD146&gt;$AD$56,PickLists!$S$2,PickLists!$S$3),PickLists!$S$9)</f>
        <v>V0</v>
      </c>
      <c r="AF146" s="552">
        <f>IF(ISNUMBER(Data!AF146),Data!AF146,"")</f>
        <v>4.5999999999999999E-2</v>
      </c>
      <c r="AG146" s="551" t="str">
        <f>IF(ISNUMBER($AF146),IF($AF146&gt;$AF$56,PickLists!$S$2,PickLists!$S$3),PickLists!$S$9)</f>
        <v>V0</v>
      </c>
      <c r="AH146" s="553">
        <f>IF(ISNUMBER(Data!AH146),Data!AH146,"")</f>
        <v>0.189</v>
      </c>
      <c r="AI146" s="551" t="str">
        <f>IF(ISNUMBER($AH146),IF($AH146&gt;$AH$56,PickLists!$S$2,PickLists!$S$3),PickLists!$S$9)</f>
        <v>V0</v>
      </c>
      <c r="AJ146" s="554" t="str">
        <f>IF(ISTEXT(Data!AJ146),Data!AJ146,"")</f>
        <v/>
      </c>
      <c r="AK146" s="555"/>
      <c r="AL146" s="555"/>
      <c r="AM146" s="555"/>
      <c r="AN146" s="555"/>
      <c r="AO146" s="556"/>
      <c r="AP146" s="557">
        <f t="shared" si="35"/>
        <v>2.691534803926909E-2</v>
      </c>
      <c r="AQ146" s="558">
        <f t="shared" si="36"/>
        <v>0.1162581543208189</v>
      </c>
      <c r="AR146" s="559">
        <f t="shared" si="37"/>
        <v>0.9329904</v>
      </c>
      <c r="AS146" s="560">
        <f t="shared" si="38"/>
        <v>4.115656441184421</v>
      </c>
      <c r="AT146" s="561">
        <f t="shared" si="39"/>
        <v>2.7825745486040265</v>
      </c>
      <c r="AU146" s="562">
        <f t="shared" si="40"/>
        <v>0.367149</v>
      </c>
      <c r="AV146" s="563">
        <f t="shared" si="41"/>
        <v>4.4271141844669879</v>
      </c>
      <c r="AW146" s="564">
        <f t="shared" si="42"/>
        <v>0.21165059999999999</v>
      </c>
      <c r="AX146" s="565">
        <f t="shared" si="43"/>
        <v>0.19869239999999999</v>
      </c>
      <c r="AY146" s="566">
        <f t="shared" si="44"/>
        <v>0.81636659999999994</v>
      </c>
      <c r="AZ146" s="567">
        <v>362.61</v>
      </c>
      <c r="BA146" s="568">
        <v>5.5229999999999997</v>
      </c>
      <c r="BB146" s="569">
        <f t="shared" si="45"/>
        <v>26.915348039269087</v>
      </c>
      <c r="BC146" s="570">
        <f t="shared" si="46"/>
        <v>0.20519890703036844</v>
      </c>
      <c r="BD146" s="571">
        <f t="shared" si="47"/>
        <v>3.7153522909717248E-4</v>
      </c>
      <c r="BE146" s="572">
        <f t="shared" si="48"/>
        <v>6.0927451201624736</v>
      </c>
      <c r="BF146" s="560">
        <f t="shared" si="49"/>
        <v>68.025315046463774</v>
      </c>
      <c r="BG146" s="561">
        <f t="shared" si="50"/>
        <v>40.181129057513317</v>
      </c>
      <c r="BH146" s="562">
        <f t="shared" si="51"/>
        <v>3.6972918424692693</v>
      </c>
      <c r="BI146" s="563">
        <f t="shared" si="52"/>
        <v>73.173220711874464</v>
      </c>
      <c r="BJ146" s="564">
        <f t="shared" si="53"/>
        <v>1.2532610363701471</v>
      </c>
      <c r="BK146" s="565">
        <f t="shared" si="54"/>
        <v>3.7852293766714666</v>
      </c>
      <c r="BL146" s="566">
        <f t="shared" si="55"/>
        <v>9.4316083636908026</v>
      </c>
      <c r="BM146" s="546" t="str">
        <f t="shared" si="56"/>
        <v>V0</v>
      </c>
      <c r="BN146" s="573">
        <f t="shared" si="66"/>
        <v>26.6</v>
      </c>
      <c r="BO146" s="573">
        <f t="shared" si="67"/>
        <v>24.374972255334693</v>
      </c>
      <c r="BP146" s="574">
        <f t="shared" si="57"/>
        <v>-8.364765957388375</v>
      </c>
      <c r="BQ146" s="575">
        <f t="shared" si="58"/>
        <v>30</v>
      </c>
      <c r="BR146" s="546" t="str">
        <f t="shared" si="68"/>
        <v>V0</v>
      </c>
      <c r="BS146" s="575">
        <f t="shared" si="59"/>
        <v>118.25595937034524</v>
      </c>
      <c r="BT146" s="575">
        <f t="shared" si="60"/>
        <v>114.50475966639902</v>
      </c>
      <c r="BU146" s="575">
        <f t="shared" si="61"/>
        <v>232.76071903674426</v>
      </c>
      <c r="BV146" s="573">
        <f t="shared" si="62"/>
        <v>1.6116120105961858</v>
      </c>
      <c r="BW146" s="575">
        <f t="shared" si="63"/>
        <v>15</v>
      </c>
      <c r="BX146" s="546" t="str">
        <f t="shared" si="69"/>
        <v>V0</v>
      </c>
    </row>
    <row r="147" spans="1:76" s="457" customFormat="1" x14ac:dyDescent="0.2">
      <c r="A147" s="324"/>
      <c r="B147" s="360">
        <v>35155</v>
      </c>
      <c r="C147" s="361">
        <v>0.27083333333333298</v>
      </c>
      <c r="D147" s="360">
        <f t="shared" si="64"/>
        <v>35156</v>
      </c>
      <c r="E147" s="361">
        <v>0.27083333333333298</v>
      </c>
      <c r="F147" s="455" t="s">
        <v>2179</v>
      </c>
      <c r="G147" s="74" t="s">
        <v>440</v>
      </c>
      <c r="H147" s="53"/>
      <c r="I147" s="38"/>
      <c r="J147" s="52"/>
      <c r="K147" s="545" t="str">
        <f>IF(ISNUMBER(Data!K147),Data!K147,"")</f>
        <v/>
      </c>
      <c r="L147" s="546" t="str">
        <f>IF(ISNUMBER(K147),PickLists!$S$2,PickLists!$S$9)</f>
        <v>M1</v>
      </c>
      <c r="M147" s="547" t="str">
        <f>IF(ISNUMBER(Data!M147),Data!M147,"")</f>
        <v/>
      </c>
      <c r="N147" s="548" t="str">
        <f t="shared" si="65"/>
        <v/>
      </c>
      <c r="O147" s="549" t="str">
        <f>IF(ISTEXT($A147),PickLists!$S$2,PickLists!$S$9)</f>
        <v>M1</v>
      </c>
      <c r="P147" s="550" t="str">
        <f>IF(ISNUMBER(Data!P147),Data!P147,"")</f>
        <v/>
      </c>
      <c r="Q147" s="551" t="str">
        <f>IF(ISTEXT($A147),PickLists!$S$2,PickLists!$S$9)</f>
        <v>M1</v>
      </c>
      <c r="R147" s="547" t="str">
        <f>IF(ISNUMBER(Data!R147),Data!R147,"")</f>
        <v/>
      </c>
      <c r="S147" s="551" t="str">
        <f>IF(ISTEXT($A147),PickLists!$S$2,PickLists!$S$9)</f>
        <v>M1</v>
      </c>
      <c r="T147" s="552" t="str">
        <f>IF(ISNUMBER(Data!T147),Data!T147,"")</f>
        <v/>
      </c>
      <c r="U147" s="551" t="str">
        <f>IF(ISNUMBER($T147),IF($T147&gt;$T$56,PickLists!$S$2,PickLists!$S$3),PickLists!$S$9)</f>
        <v>M1</v>
      </c>
      <c r="V147" s="553" t="str">
        <f>IF(ISNUMBER(Data!V147),Data!V147,"")</f>
        <v/>
      </c>
      <c r="W147" s="551" t="str">
        <f>IF(ISNUMBER($V147),IF($V147&gt;$V$56,PickLists!$S$2,PickLists!$S$3),PickLists!$S$9)</f>
        <v>M1</v>
      </c>
      <c r="X147" s="552" t="str">
        <f>IF(ISNUMBER(Data!X147),Data!X147,"")</f>
        <v/>
      </c>
      <c r="Y147" s="551" t="str">
        <f>IF(ISNUMBER($X147),IF($X147&gt;$X$56,PickLists!$S$2,PickLists!$S$3),PickLists!$S$9)</f>
        <v>M1</v>
      </c>
      <c r="Z147" s="553" t="str">
        <f>IF(ISNUMBER(Data!Z147),Data!Z147,"")</f>
        <v/>
      </c>
      <c r="AA147" s="551" t="str">
        <f>IF(ISNUMBER($Z147),IF($Z147&gt;$Z$56,PickLists!$S$2,PickLists!$S$3),PickLists!$S$9)</f>
        <v>M1</v>
      </c>
      <c r="AB147" s="552" t="str">
        <f>IF(ISNUMBER(Data!AB147),Data!AB147,"")</f>
        <v/>
      </c>
      <c r="AC147" s="551" t="str">
        <f>IF(ISNUMBER($AB147),IF($AB147&gt;$AB$56,PickLists!$S$2,PickLists!$S$3),PickLists!$S$9)</f>
        <v>M1</v>
      </c>
      <c r="AD147" s="553" t="str">
        <f>IF(ISNUMBER(Data!AD147),Data!AD147,"")</f>
        <v/>
      </c>
      <c r="AE147" s="551" t="str">
        <f>IF(ISNUMBER($AD147),IF($AD147&gt;$AD$56,PickLists!$S$2,PickLists!$S$3),PickLists!$S$9)</f>
        <v>M1</v>
      </c>
      <c r="AF147" s="552" t="str">
        <f>IF(ISNUMBER(Data!AF147),Data!AF147,"")</f>
        <v/>
      </c>
      <c r="AG147" s="551" t="str">
        <f>IF(ISNUMBER($AF147),IF($AF147&gt;$AF$56,PickLists!$S$2,PickLists!$S$3),PickLists!$S$9)</f>
        <v>M1</v>
      </c>
      <c r="AH147" s="553" t="str">
        <f>IF(ISNUMBER(Data!AH147),Data!AH147,"")</f>
        <v/>
      </c>
      <c r="AI147" s="551" t="str">
        <f>IF(ISNUMBER($AH147),IF($AH147&gt;$AH$56,PickLists!$S$2,PickLists!$S$3),PickLists!$S$9)</f>
        <v>M1</v>
      </c>
      <c r="AJ147" s="554" t="str">
        <f>IF(ISTEXT(Data!AJ147),Data!AJ147,"")</f>
        <v/>
      </c>
      <c r="AK147" s="555"/>
      <c r="AL147" s="555"/>
      <c r="AM147" s="555"/>
      <c r="AN147" s="555"/>
      <c r="AO147" s="556"/>
      <c r="AP147" s="557" t="str">
        <f t="shared" si="35"/>
        <v/>
      </c>
      <c r="AQ147" s="558" t="str">
        <f t="shared" si="36"/>
        <v/>
      </c>
      <c r="AR147" s="559" t="str">
        <f t="shared" si="37"/>
        <v/>
      </c>
      <c r="AS147" s="560" t="str">
        <f t="shared" si="38"/>
        <v/>
      </c>
      <c r="AT147" s="561" t="str">
        <f t="shared" si="39"/>
        <v/>
      </c>
      <c r="AU147" s="562" t="str">
        <f t="shared" si="40"/>
        <v/>
      </c>
      <c r="AV147" s="563" t="str">
        <f t="shared" si="41"/>
        <v/>
      </c>
      <c r="AW147" s="564" t="str">
        <f t="shared" si="42"/>
        <v/>
      </c>
      <c r="AX147" s="565" t="str">
        <f t="shared" si="43"/>
        <v/>
      </c>
      <c r="AY147" s="566" t="str">
        <f t="shared" si="44"/>
        <v/>
      </c>
      <c r="AZ147" s="567">
        <v>362.61</v>
      </c>
      <c r="BA147" s="568">
        <v>5.5229999999999997</v>
      </c>
      <c r="BB147" s="569" t="str">
        <f t="shared" si="45"/>
        <v/>
      </c>
      <c r="BC147" s="570" t="str">
        <f t="shared" si="46"/>
        <v/>
      </c>
      <c r="BD147" s="571" t="str">
        <f t="shared" si="47"/>
        <v/>
      </c>
      <c r="BE147" s="572" t="str">
        <f t="shared" si="48"/>
        <v/>
      </c>
      <c r="BF147" s="560" t="str">
        <f t="shared" si="49"/>
        <v/>
      </c>
      <c r="BG147" s="561" t="str">
        <f t="shared" si="50"/>
        <v/>
      </c>
      <c r="BH147" s="562" t="str">
        <f t="shared" si="51"/>
        <v/>
      </c>
      <c r="BI147" s="563" t="str">
        <f t="shared" si="52"/>
        <v/>
      </c>
      <c r="BJ147" s="564" t="str">
        <f t="shared" si="53"/>
        <v/>
      </c>
      <c r="BK147" s="565" t="str">
        <f t="shared" si="54"/>
        <v/>
      </c>
      <c r="BL147" s="566" t="str">
        <f t="shared" si="55"/>
        <v/>
      </c>
      <c r="BM147" s="546" t="str">
        <f t="shared" si="56"/>
        <v>M1</v>
      </c>
      <c r="BN147" s="573" t="str">
        <f t="shared" si="66"/>
        <v/>
      </c>
      <c r="BO147" s="573" t="str">
        <f t="shared" si="67"/>
        <v/>
      </c>
      <c r="BP147" s="574" t="str">
        <f t="shared" si="57"/>
        <v/>
      </c>
      <c r="BQ147" s="575" t="str">
        <f t="shared" si="58"/>
        <v/>
      </c>
      <c r="BR147" s="546" t="str">
        <f t="shared" si="68"/>
        <v>M1</v>
      </c>
      <c r="BS147" s="575" t="str">
        <f t="shared" si="59"/>
        <v/>
      </c>
      <c r="BT147" s="575" t="str">
        <f t="shared" si="60"/>
        <v/>
      </c>
      <c r="BU147" s="575" t="str">
        <f t="shared" si="61"/>
        <v/>
      </c>
      <c r="BV147" s="573" t="str">
        <f t="shared" si="62"/>
        <v/>
      </c>
      <c r="BW147" s="575" t="str">
        <f t="shared" si="63"/>
        <v/>
      </c>
      <c r="BX147" s="546" t="str">
        <f t="shared" si="69"/>
        <v>M1</v>
      </c>
    </row>
    <row r="148" spans="1:76" s="457" customFormat="1" x14ac:dyDescent="0.2">
      <c r="A148" s="324" t="s">
        <v>1444</v>
      </c>
      <c r="B148" s="360">
        <v>35156</v>
      </c>
      <c r="C148" s="361">
        <v>0.27083333333333298</v>
      </c>
      <c r="D148" s="360">
        <f t="shared" si="64"/>
        <v>35157</v>
      </c>
      <c r="E148" s="361">
        <v>0.27083333333333298</v>
      </c>
      <c r="F148" s="455" t="s">
        <v>2179</v>
      </c>
      <c r="G148" s="74" t="s">
        <v>442</v>
      </c>
      <c r="H148" s="53" t="s">
        <v>508</v>
      </c>
      <c r="I148" s="38"/>
      <c r="J148" s="52"/>
      <c r="K148" s="545">
        <f>IF(ISNUMBER(Data!K148),Data!K148,"")</f>
        <v>2.6</v>
      </c>
      <c r="L148" s="546" t="str">
        <f>IF(ISNUMBER(K148),PickLists!$S$2,PickLists!$S$9)</f>
        <v>V0</v>
      </c>
      <c r="M148" s="547">
        <f>IF(ISNUMBER(Data!M148),Data!M148,"")</f>
        <v>74.400000000000006</v>
      </c>
      <c r="N148" s="548">
        <f t="shared" si="65"/>
        <v>1.7112000000000001</v>
      </c>
      <c r="O148" s="549" t="str">
        <f>IF(ISTEXT($A148),PickLists!$S$2,PickLists!$S$9)</f>
        <v>V0</v>
      </c>
      <c r="P148" s="550">
        <f>IF(ISNUMBER(Data!P148),Data!P148,"")</f>
        <v>4.66</v>
      </c>
      <c r="Q148" s="551" t="str">
        <f>IF(ISTEXT($A148),PickLists!$S$2,PickLists!$S$9)</f>
        <v>V0</v>
      </c>
      <c r="R148" s="547">
        <f>IF(ISNUMBER(Data!R148),Data!R148,"")</f>
        <v>50.1</v>
      </c>
      <c r="S148" s="551" t="str">
        <f>IF(ISTEXT($A148),PickLists!$S$2,PickLists!$S$9)</f>
        <v>V0</v>
      </c>
      <c r="T148" s="552">
        <f>IF(ISNUMBER(Data!T148),Data!T148,"")</f>
        <v>0.48199999999999998</v>
      </c>
      <c r="U148" s="551" t="str">
        <f>IF(ISNUMBER($T148),IF($T148&gt;$T$56,PickLists!$S$2,PickLists!$S$3),PickLists!$S$9)</f>
        <v>V0</v>
      </c>
      <c r="V148" s="553">
        <f>IF(ISNUMBER(Data!V148),Data!V148,"")</f>
        <v>2.8765634674623013</v>
      </c>
      <c r="W148" s="551" t="str">
        <f>IF(ISNUMBER($V148),IF($V148&gt;$V$56,PickLists!$S$2,PickLists!$S$3),PickLists!$S$9)</f>
        <v>V0</v>
      </c>
      <c r="X148" s="552">
        <f>IF(ISNUMBER(Data!X148),Data!X148,"")</f>
        <v>1.5427516395661134</v>
      </c>
      <c r="Y148" s="551" t="str">
        <f>IF(ISNUMBER($X148),IF($X148&gt;$X$56,PickLists!$S$2,PickLists!$S$3),PickLists!$S$9)</f>
        <v>V0</v>
      </c>
      <c r="Z148" s="553">
        <f>IF(ISNUMBER(Data!Z148),Data!Z148,"")</f>
        <v>0.39900000000000002</v>
      </c>
      <c r="AA148" s="551" t="str">
        <f>IF(ISNUMBER($Z148),IF($Z148&gt;$Z$56,PickLists!$S$2,PickLists!$S$3),PickLists!$S$9)</f>
        <v>V0</v>
      </c>
      <c r="AB148" s="552">
        <f>IF(ISNUMBER(Data!AB148),Data!AB148,"")</f>
        <v>3.3450226509229997</v>
      </c>
      <c r="AC148" s="551" t="str">
        <f>IF(ISNUMBER($AB148),IF($AB148&gt;$AB$56,PickLists!$S$2,PickLists!$S$3),PickLists!$S$9)</f>
        <v>V0</v>
      </c>
      <c r="AD148" s="553">
        <f>IF(ISNUMBER(Data!AD148),Data!AD148,"")</f>
        <v>0.17399999999999999</v>
      </c>
      <c r="AE148" s="551" t="str">
        <f>IF(ISNUMBER($AD148),IF($AD148&gt;$AD$56,PickLists!$S$2,PickLists!$S$3),PickLists!$S$9)</f>
        <v>V0</v>
      </c>
      <c r="AF148" s="552">
        <f>IF(ISNUMBER(Data!AF148),Data!AF148,"")</f>
        <v>0.13400000000000001</v>
      </c>
      <c r="AG148" s="551" t="str">
        <f>IF(ISNUMBER($AF148),IF($AF148&gt;$AF$56,PickLists!$S$2,PickLists!$S$3),PickLists!$S$9)</f>
        <v>V0</v>
      </c>
      <c r="AH148" s="553">
        <f>IF(ISNUMBER(Data!AH148),Data!AH148,"")</f>
        <v>0.628</v>
      </c>
      <c r="AI148" s="551" t="str">
        <f>IF(ISNUMBER($AH148),IF($AH148&gt;$AH$56,PickLists!$S$2,PickLists!$S$3),PickLists!$S$9)</f>
        <v>V0</v>
      </c>
      <c r="AJ148" s="554" t="str">
        <f>IF(ISTEXT(Data!AJ148),Data!AJ148,"")</f>
        <v/>
      </c>
      <c r="AK148" s="555"/>
      <c r="AL148" s="555"/>
      <c r="AM148" s="555"/>
      <c r="AN148" s="555"/>
      <c r="AO148" s="556"/>
      <c r="AP148" s="557">
        <f t="shared" si="35"/>
        <v>2.1877616239495488E-2</v>
      </c>
      <c r="AQ148" s="558">
        <f t="shared" si="36"/>
        <v>3.7436976909024679E-2</v>
      </c>
      <c r="AR148" s="559">
        <f t="shared" si="37"/>
        <v>0.82479840000000004</v>
      </c>
      <c r="AS148" s="560">
        <f t="shared" si="38"/>
        <v>4.9223754055214899</v>
      </c>
      <c r="AT148" s="561">
        <f t="shared" si="39"/>
        <v>2.6399566056255335</v>
      </c>
      <c r="AU148" s="562">
        <f t="shared" si="40"/>
        <v>0.68276880000000006</v>
      </c>
      <c r="AV148" s="563">
        <f t="shared" si="41"/>
        <v>5.7240027602594372</v>
      </c>
      <c r="AW148" s="564">
        <f t="shared" si="42"/>
        <v>0.29774879999999998</v>
      </c>
      <c r="AX148" s="565">
        <f t="shared" si="43"/>
        <v>0.22930080000000003</v>
      </c>
      <c r="AY148" s="566">
        <f t="shared" si="44"/>
        <v>1.0746336000000001</v>
      </c>
      <c r="AZ148" s="567">
        <v>362.61</v>
      </c>
      <c r="BA148" s="568">
        <v>5.5229999999999997</v>
      </c>
      <c r="BB148" s="569">
        <f t="shared" si="45"/>
        <v>21.877616239495488</v>
      </c>
      <c r="BC148" s="570">
        <f t="shared" si="46"/>
        <v>0.25244980712429543</v>
      </c>
      <c r="BD148" s="571">
        <f t="shared" si="47"/>
        <v>4.5708818961487499E-4</v>
      </c>
      <c r="BE148" s="572">
        <f t="shared" si="48"/>
        <v>13.595847907029222</v>
      </c>
      <c r="BF148" s="560">
        <f t="shared" si="49"/>
        <v>205.3661360364319</v>
      </c>
      <c r="BG148" s="561">
        <f t="shared" si="50"/>
        <v>96.226517359495617</v>
      </c>
      <c r="BH148" s="562">
        <f t="shared" si="51"/>
        <v>17.355522884061628</v>
      </c>
      <c r="BI148" s="563">
        <f t="shared" si="52"/>
        <v>238.81078395966301</v>
      </c>
      <c r="BJ148" s="564">
        <f t="shared" si="53"/>
        <v>4.4503555169062352</v>
      </c>
      <c r="BK148" s="565">
        <f t="shared" si="54"/>
        <v>11.026537749434272</v>
      </c>
      <c r="BL148" s="566">
        <f t="shared" si="55"/>
        <v>31.338889166126052</v>
      </c>
      <c r="BM148" s="546" t="str">
        <f t="shared" si="56"/>
        <v>V0</v>
      </c>
      <c r="BN148" s="573">
        <f t="shared" si="66"/>
        <v>50.1</v>
      </c>
      <c r="BO148" s="573">
        <f t="shared" si="67"/>
        <v>52.257889577599137</v>
      </c>
      <c r="BP148" s="574">
        <f t="shared" si="57"/>
        <v>4.3071648255471766</v>
      </c>
      <c r="BQ148" s="575">
        <f t="shared" si="58"/>
        <v>20</v>
      </c>
      <c r="BR148" s="546" t="str">
        <f t="shared" si="68"/>
        <v>V0</v>
      </c>
      <c r="BS148" s="575">
        <f t="shared" si="59"/>
        <v>324.85970551568676</v>
      </c>
      <c r="BT148" s="575">
        <f t="shared" si="60"/>
        <v>315.44140819827066</v>
      </c>
      <c r="BU148" s="575">
        <f t="shared" si="61"/>
        <v>640.30111371395742</v>
      </c>
      <c r="BV148" s="573">
        <f t="shared" si="62"/>
        <v>1.4709169038902437</v>
      </c>
      <c r="BW148" s="575">
        <f t="shared" si="63"/>
        <v>10</v>
      </c>
      <c r="BX148" s="546" t="str">
        <f t="shared" si="69"/>
        <v>V0</v>
      </c>
    </row>
    <row r="149" spans="1:76" x14ac:dyDescent="0.2">
      <c r="A149" s="324" t="s">
        <v>1445</v>
      </c>
      <c r="B149" s="360">
        <v>35157</v>
      </c>
      <c r="C149" s="361">
        <v>0.27083333333333298</v>
      </c>
      <c r="D149" s="360">
        <f t="shared" si="64"/>
        <v>35158</v>
      </c>
      <c r="E149" s="361">
        <v>0.27083333333333298</v>
      </c>
      <c r="F149" s="455" t="s">
        <v>2179</v>
      </c>
      <c r="G149" s="74" t="s">
        <v>442</v>
      </c>
      <c r="H149" s="53" t="s">
        <v>508</v>
      </c>
      <c r="I149" s="38"/>
      <c r="J149" s="52"/>
      <c r="K149" s="545">
        <f>IF(ISNUMBER(Data!K149),Data!K149,"")</f>
        <v>7.3</v>
      </c>
      <c r="L149" s="546" t="str">
        <f>IF(ISNUMBER(K149),PickLists!$S$2,PickLists!$S$9)</f>
        <v>V0</v>
      </c>
      <c r="M149" s="547">
        <f>IF(ISNUMBER(Data!M149),Data!M149,"")</f>
        <v>252.4</v>
      </c>
      <c r="N149" s="548">
        <f t="shared" si="65"/>
        <v>5.8052000000000001</v>
      </c>
      <c r="O149" s="549" t="str">
        <f>IF(ISTEXT($A149),PickLists!$S$2,PickLists!$S$9)</f>
        <v>V0</v>
      </c>
      <c r="P149" s="550">
        <f>IF(ISNUMBER(Data!P149),Data!P149,"")</f>
        <v>4.18</v>
      </c>
      <c r="Q149" s="551" t="str">
        <f>IF(ISTEXT($A149),PickLists!$S$2,PickLists!$S$9)</f>
        <v>V0</v>
      </c>
      <c r="R149" s="547">
        <f>IF(ISNUMBER(Data!R149),Data!R149,"")</f>
        <v>53.6</v>
      </c>
      <c r="S149" s="551" t="str">
        <f>IF(ISTEXT($A149),PickLists!$S$2,PickLists!$S$9)</f>
        <v>V0</v>
      </c>
      <c r="T149" s="552">
        <f>IF(ISNUMBER(Data!T149),Data!T149,"")</f>
        <v>0.19500000000000001</v>
      </c>
      <c r="U149" s="551" t="str">
        <f>IF(ISNUMBER($T149),IF($T149&gt;$T$56,PickLists!$S$2,PickLists!$S$3),PickLists!$S$9)</f>
        <v>V0</v>
      </c>
      <c r="V149" s="553">
        <f>IF(ISNUMBER(Data!V149),Data!V149,"")</f>
        <v>1.8360851157164746</v>
      </c>
      <c r="W149" s="551" t="str">
        <f>IF(ISNUMBER($V149),IF($V149&gt;$V$56,PickLists!$S$2,PickLists!$S$3),PickLists!$S$9)</f>
        <v>V0</v>
      </c>
      <c r="X149" s="552">
        <f>IF(ISNUMBER(Data!X149),Data!X149,"")</f>
        <v>1.4032297474547688</v>
      </c>
      <c r="Y149" s="551" t="str">
        <f>IF(ISNUMBER($X149),IF($X149&gt;$X$56,PickLists!$S$2,PickLists!$S$3),PickLists!$S$9)</f>
        <v>V0</v>
      </c>
      <c r="Z149" s="553">
        <f>IF(ISNUMBER(Data!Z149),Data!Z149,"")</f>
        <v>7.1999999999999995E-2</v>
      </c>
      <c r="AA149" s="551" t="str">
        <f>IF(ISNUMBER($Z149),IF($Z149&gt;$Z$56,PickLists!$S$2,PickLists!$S$3),PickLists!$S$9)</f>
        <v>V0</v>
      </c>
      <c r="AB149" s="552">
        <f>IF(ISNUMBER(Data!AB149),Data!AB149,"")</f>
        <v>2.0444393314485279</v>
      </c>
      <c r="AC149" s="551" t="str">
        <f>IF(ISNUMBER($AB149),IF($AB149&gt;$AB$56,PickLists!$S$2,PickLists!$S$3),PickLists!$S$9)</f>
        <v>V0</v>
      </c>
      <c r="AD149" s="553">
        <f>IF(ISNUMBER(Data!AD149),Data!AD149,"")</f>
        <v>8.5999999999999993E-2</v>
      </c>
      <c r="AE149" s="551" t="str">
        <f>IF(ISNUMBER($AD149),IF($AD149&gt;$AD$56,PickLists!$S$2,PickLists!$S$3),PickLists!$S$9)</f>
        <v>V0</v>
      </c>
      <c r="AF149" s="552">
        <f>IF(ISNUMBER(Data!AF149),Data!AF149,"")</f>
        <v>4.3999999999999997E-2</v>
      </c>
      <c r="AG149" s="551" t="str">
        <f>IF(ISNUMBER($AF149),IF($AF149&gt;$AF$56,PickLists!$S$2,PickLists!$S$3),PickLists!$S$9)</f>
        <v>V0</v>
      </c>
      <c r="AH149" s="553">
        <f>IF(ISNUMBER(Data!AH149),Data!AH149,"")</f>
        <v>0.17399999999999999</v>
      </c>
      <c r="AI149" s="551" t="str">
        <f>IF(ISNUMBER($AH149),IF($AH149&gt;$AH$56,PickLists!$S$2,PickLists!$S$3),PickLists!$S$9)</f>
        <v>V0</v>
      </c>
      <c r="AJ149" s="554" t="str">
        <f>IF(ISTEXT(Data!AJ149),Data!AJ149,"")</f>
        <v/>
      </c>
      <c r="AK149" s="555"/>
      <c r="AL149" s="555"/>
      <c r="AM149" s="555"/>
      <c r="AN149" s="555"/>
      <c r="AO149" s="556"/>
      <c r="AP149" s="557">
        <f t="shared" si="35"/>
        <v>6.6069344800759544E-2</v>
      </c>
      <c r="AQ149" s="558">
        <f t="shared" si="36"/>
        <v>0.38354576043736932</v>
      </c>
      <c r="AR149" s="559">
        <f t="shared" si="37"/>
        <v>1.1320140000000001</v>
      </c>
      <c r="AS149" s="560">
        <f t="shared" si="38"/>
        <v>10.658841313757279</v>
      </c>
      <c r="AT149" s="561">
        <f t="shared" si="39"/>
        <v>8.1460293299244242</v>
      </c>
      <c r="AU149" s="562">
        <f t="shared" si="40"/>
        <v>0.41797439999999997</v>
      </c>
      <c r="AV149" s="563">
        <f t="shared" si="41"/>
        <v>11.868379206924994</v>
      </c>
      <c r="AW149" s="564">
        <f t="shared" si="42"/>
        <v>0.49924719999999995</v>
      </c>
      <c r="AX149" s="565">
        <f t="shared" si="43"/>
        <v>0.25542880000000001</v>
      </c>
      <c r="AY149" s="566">
        <f t="shared" si="44"/>
        <v>1.0101047999999999</v>
      </c>
      <c r="AZ149" s="567">
        <v>362.61</v>
      </c>
      <c r="BA149" s="568">
        <v>5.5229999999999997</v>
      </c>
      <c r="BB149" s="569">
        <f t="shared" si="45"/>
        <v>66.069344800759538</v>
      </c>
      <c r="BC149" s="570">
        <f t="shared" si="46"/>
        <v>8.3593987751131665E-2</v>
      </c>
      <c r="BD149" s="571">
        <f t="shared" si="47"/>
        <v>1.5135612484362069E-4</v>
      </c>
      <c r="BE149" s="572">
        <f t="shared" si="48"/>
        <v>5.5003949001466772</v>
      </c>
      <c r="BF149" s="560">
        <f t="shared" si="49"/>
        <v>131.08339513932137</v>
      </c>
      <c r="BG149" s="561">
        <f t="shared" si="50"/>
        <v>87.524075936676681</v>
      </c>
      <c r="BH149" s="562">
        <f t="shared" si="51"/>
        <v>3.13182367832691</v>
      </c>
      <c r="BI149" s="563">
        <f t="shared" si="52"/>
        <v>145.95840161694352</v>
      </c>
      <c r="BJ149" s="564">
        <f t="shared" si="53"/>
        <v>2.1996010026088286</v>
      </c>
      <c r="BK149" s="565">
        <f t="shared" si="54"/>
        <v>3.6206541863814028</v>
      </c>
      <c r="BL149" s="566">
        <f t="shared" si="55"/>
        <v>8.6830680173661356</v>
      </c>
      <c r="BM149" s="546" t="str">
        <f t="shared" si="56"/>
        <v>V0</v>
      </c>
      <c r="BN149" s="573">
        <f t="shared" si="66"/>
        <v>53.6</v>
      </c>
      <c r="BO149" s="573">
        <f t="shared" si="67"/>
        <v>51.643954773062056</v>
      </c>
      <c r="BP149" s="574">
        <f t="shared" si="57"/>
        <v>-3.6493381099588529</v>
      </c>
      <c r="BQ149" s="575">
        <f t="shared" si="58"/>
        <v>20</v>
      </c>
      <c r="BR149" s="546" t="str">
        <f t="shared" si="68"/>
        <v>V0</v>
      </c>
      <c r="BS149" s="575">
        <f t="shared" si="59"/>
        <v>229.66289330238635</v>
      </c>
      <c r="BT149" s="575">
        <f t="shared" si="60"/>
        <v>224.19161132002068</v>
      </c>
      <c r="BU149" s="575">
        <f t="shared" si="61"/>
        <v>453.85450462240703</v>
      </c>
      <c r="BV149" s="573">
        <f t="shared" si="62"/>
        <v>1.2055145264929352</v>
      </c>
      <c r="BW149" s="575">
        <f t="shared" si="63"/>
        <v>15</v>
      </c>
      <c r="BX149" s="546" t="str">
        <f t="shared" si="69"/>
        <v>V0</v>
      </c>
    </row>
    <row r="150" spans="1:76" x14ac:dyDescent="0.2">
      <c r="A150" s="324" t="s">
        <v>1446</v>
      </c>
      <c r="B150" s="360">
        <v>35158</v>
      </c>
      <c r="C150" s="361">
        <v>0.27083333333333298</v>
      </c>
      <c r="D150" s="360">
        <f t="shared" si="64"/>
        <v>35159</v>
      </c>
      <c r="E150" s="361">
        <v>0.27083333333333298</v>
      </c>
      <c r="F150" s="455" t="s">
        <v>2179</v>
      </c>
      <c r="G150" s="74" t="s">
        <v>442</v>
      </c>
      <c r="H150" s="53" t="s">
        <v>508</v>
      </c>
      <c r="I150" s="38"/>
      <c r="J150" s="52"/>
      <c r="K150" s="545">
        <f>IF(ISNUMBER(Data!K150),Data!K150,"")</f>
        <v>2.1</v>
      </c>
      <c r="L150" s="546" t="str">
        <f>IF(ISNUMBER(K150),PickLists!$S$2,PickLists!$S$9)</f>
        <v>V0</v>
      </c>
      <c r="M150" s="547">
        <f>IF(ISNUMBER(Data!M150),Data!M150,"")</f>
        <v>72.8</v>
      </c>
      <c r="N150" s="548">
        <f t="shared" si="65"/>
        <v>1.6743999999999999</v>
      </c>
      <c r="O150" s="549" t="str">
        <f>IF(ISTEXT($A150),PickLists!$S$2,PickLists!$S$9)</f>
        <v>V0</v>
      </c>
      <c r="P150" s="550">
        <f>IF(ISNUMBER(Data!P150),Data!P150,"")</f>
        <v>3.97</v>
      </c>
      <c r="Q150" s="551" t="str">
        <f>IF(ISTEXT($A150),PickLists!$S$2,PickLists!$S$9)</f>
        <v>V0</v>
      </c>
      <c r="R150" s="547">
        <f>IF(ISNUMBER(Data!R150),Data!R150,"")</f>
        <v>84.8</v>
      </c>
      <c r="S150" s="551" t="str">
        <f>IF(ISTEXT($A150),PickLists!$S$2,PickLists!$S$9)</f>
        <v>V0</v>
      </c>
      <c r="T150" s="552">
        <f>IF(ISNUMBER(Data!T150),Data!T150,"")</f>
        <v>0.47399999999999998</v>
      </c>
      <c r="U150" s="551" t="str">
        <f>IF(ISNUMBER($T150),IF($T150&gt;$T$56,PickLists!$S$2,PickLists!$S$3),PickLists!$S$9)</f>
        <v>V0</v>
      </c>
      <c r="V150" s="553">
        <f>IF(ISNUMBER(Data!V150),Data!V150,"")</f>
        <v>2.3658119361341825</v>
      </c>
      <c r="W150" s="551" t="str">
        <f>IF(ISNUMBER($V150),IF($V150&gt;$V$56,PickLists!$S$2,PickLists!$S$3),PickLists!$S$9)</f>
        <v>V0</v>
      </c>
      <c r="X150" s="552">
        <f>IF(ISNUMBER(Data!X150),Data!X150,"")</f>
        <v>2.6859633153588311</v>
      </c>
      <c r="Y150" s="551" t="str">
        <f>IF(ISNUMBER($X150),IF($X150&gt;$X$56,PickLists!$S$2,PickLists!$S$3),PickLists!$S$9)</f>
        <v>V0</v>
      </c>
      <c r="Z150" s="553">
        <f>IF(ISNUMBER(Data!Z150),Data!Z150,"")</f>
        <v>0.14499999999999999</v>
      </c>
      <c r="AA150" s="551" t="str">
        <f>IF(ISNUMBER($Z150),IF($Z150&gt;$Z$56,PickLists!$S$2,PickLists!$S$3),PickLists!$S$9)</f>
        <v>V0</v>
      </c>
      <c r="AB150" s="552">
        <f>IF(ISNUMBER(Data!AB150),Data!AB150,"")</f>
        <v>3.2075878762680858</v>
      </c>
      <c r="AC150" s="551" t="str">
        <f>IF(ISNUMBER($AB150),IF($AB150&gt;$AB$56,PickLists!$S$2,PickLists!$S$3),PickLists!$S$9)</f>
        <v>V0</v>
      </c>
      <c r="AD150" s="553">
        <f>IF(ISNUMBER(Data!AD150),Data!AD150,"")</f>
        <v>0.13900000000000001</v>
      </c>
      <c r="AE150" s="551" t="str">
        <f>IF(ISNUMBER($AD150),IF($AD150&gt;$AD$56,PickLists!$S$2,PickLists!$S$3),PickLists!$S$9)</f>
        <v>V0</v>
      </c>
      <c r="AF150" s="552">
        <f>IF(ISNUMBER(Data!AF150),Data!AF150,"")</f>
        <v>4.3999999999999997E-2</v>
      </c>
      <c r="AG150" s="551" t="str">
        <f>IF(ISNUMBER($AF150),IF($AF150&gt;$AF$56,PickLists!$S$2,PickLists!$S$3),PickLists!$S$9)</f>
        <v>V0</v>
      </c>
      <c r="AH150" s="553">
        <f>IF(ISNUMBER(Data!AH150),Data!AH150,"")</f>
        <v>0.17199999999999999</v>
      </c>
      <c r="AI150" s="551" t="str">
        <f>IF(ISNUMBER($AH150),IF($AH150&gt;$AH$56,PickLists!$S$2,PickLists!$S$3),PickLists!$S$9)</f>
        <v>V0</v>
      </c>
      <c r="AJ150" s="554" t="str">
        <f>IF(ISTEXT(Data!AJ150),Data!AJ150,"")</f>
        <v/>
      </c>
      <c r="AK150" s="555"/>
      <c r="AL150" s="555"/>
      <c r="AM150" s="555"/>
      <c r="AN150" s="555"/>
      <c r="AO150" s="556"/>
      <c r="AP150" s="557">
        <f t="shared" si="35"/>
        <v>0.10715193052376051</v>
      </c>
      <c r="AQ150" s="558">
        <f t="shared" si="36"/>
        <v>0.1794151924689846</v>
      </c>
      <c r="AR150" s="559">
        <f t="shared" si="37"/>
        <v>0.79366559999999986</v>
      </c>
      <c r="AS150" s="560">
        <f t="shared" si="38"/>
        <v>3.9613155058630749</v>
      </c>
      <c r="AT150" s="561">
        <f t="shared" si="39"/>
        <v>4.4973769752368264</v>
      </c>
      <c r="AU150" s="562">
        <f t="shared" si="40"/>
        <v>0.24278799999999998</v>
      </c>
      <c r="AV150" s="563">
        <f t="shared" si="41"/>
        <v>5.3707851400232824</v>
      </c>
      <c r="AW150" s="564">
        <f t="shared" si="42"/>
        <v>0.23274159999999999</v>
      </c>
      <c r="AX150" s="565">
        <f t="shared" si="43"/>
        <v>7.3673599999999992E-2</v>
      </c>
      <c r="AY150" s="566">
        <f t="shared" si="44"/>
        <v>0.28799679999999994</v>
      </c>
      <c r="AZ150" s="567">
        <v>362.61</v>
      </c>
      <c r="BA150" s="568">
        <v>5.5229999999999997</v>
      </c>
      <c r="BB150" s="569">
        <f t="shared" si="45"/>
        <v>107.15193052376051</v>
      </c>
      <c r="BC150" s="570">
        <f t="shared" si="46"/>
        <v>5.1543635033017808E-2</v>
      </c>
      <c r="BD150" s="571">
        <f t="shared" si="47"/>
        <v>9.3325430079699222E-5</v>
      </c>
      <c r="BE150" s="572">
        <f t="shared" si="48"/>
        <v>13.370190680356538</v>
      </c>
      <c r="BF150" s="560">
        <f t="shared" si="49"/>
        <v>168.90211580882291</v>
      </c>
      <c r="BG150" s="561">
        <f t="shared" si="50"/>
        <v>167.53240700819157</v>
      </c>
      <c r="BH150" s="562">
        <f t="shared" si="51"/>
        <v>6.3071449077416943</v>
      </c>
      <c r="BI150" s="563">
        <f t="shared" si="52"/>
        <v>228.99892027329804</v>
      </c>
      <c r="BJ150" s="564">
        <f t="shared" si="53"/>
        <v>3.5551690623561312</v>
      </c>
      <c r="BK150" s="565">
        <f t="shared" si="54"/>
        <v>3.6206541863814028</v>
      </c>
      <c r="BL150" s="566">
        <f t="shared" si="55"/>
        <v>8.583262637856178</v>
      </c>
      <c r="BM150" s="546" t="str">
        <f t="shared" si="56"/>
        <v>V0</v>
      </c>
      <c r="BN150" s="573">
        <f t="shared" si="66"/>
        <v>84.8</v>
      </c>
      <c r="BO150" s="573">
        <f t="shared" si="67"/>
        <v>82.06674633566486</v>
      </c>
      <c r="BP150" s="574">
        <f t="shared" si="57"/>
        <v>-3.2231764909612473</v>
      </c>
      <c r="BQ150" s="575">
        <f t="shared" si="58"/>
        <v>20</v>
      </c>
      <c r="BR150" s="546" t="str">
        <f t="shared" si="68"/>
        <v>V0</v>
      </c>
      <c r="BS150" s="575">
        <f t="shared" si="59"/>
        <v>358.21708159139399</v>
      </c>
      <c r="BT150" s="575">
        <f t="shared" si="60"/>
        <v>349.85635045783408</v>
      </c>
      <c r="BU150" s="575">
        <f t="shared" si="61"/>
        <v>708.07343204922813</v>
      </c>
      <c r="BV150" s="573">
        <f t="shared" si="62"/>
        <v>1.180771761110031</v>
      </c>
      <c r="BW150" s="575">
        <f t="shared" si="63"/>
        <v>10</v>
      </c>
      <c r="BX150" s="546" t="str">
        <f t="shared" si="69"/>
        <v>V0</v>
      </c>
    </row>
    <row r="151" spans="1:76" x14ac:dyDescent="0.2">
      <c r="A151" s="324" t="s">
        <v>1447</v>
      </c>
      <c r="B151" s="360">
        <v>35159</v>
      </c>
      <c r="C151" s="361">
        <v>0.27083333333333298</v>
      </c>
      <c r="D151" s="360">
        <f t="shared" si="64"/>
        <v>35160</v>
      </c>
      <c r="E151" s="361">
        <v>0.27083333333333298</v>
      </c>
      <c r="F151" s="455" t="s">
        <v>2179</v>
      </c>
      <c r="G151" s="74" t="s">
        <v>442</v>
      </c>
      <c r="H151" s="53" t="s">
        <v>508</v>
      </c>
      <c r="I151" s="38"/>
      <c r="J151" s="52"/>
      <c r="K151" s="545">
        <f>IF(ISNUMBER(Data!K151),Data!K151,"")</f>
        <v>2.5</v>
      </c>
      <c r="L151" s="546" t="str">
        <f>IF(ISNUMBER(K151),PickLists!$S$2,PickLists!$S$9)</f>
        <v>V0</v>
      </c>
      <c r="M151" s="547">
        <f>IF(ISNUMBER(Data!M151),Data!M151,"")</f>
        <v>93.6</v>
      </c>
      <c r="N151" s="548">
        <f t="shared" si="65"/>
        <v>2.1528</v>
      </c>
      <c r="O151" s="549" t="str">
        <f>IF(ISTEXT($A151),PickLists!$S$2,PickLists!$S$9)</f>
        <v>V0</v>
      </c>
      <c r="P151" s="550">
        <f>IF(ISNUMBER(Data!P151),Data!P151,"")</f>
        <v>4.28</v>
      </c>
      <c r="Q151" s="551" t="str">
        <f>IF(ISTEXT($A151),PickLists!$S$2,PickLists!$S$9)</f>
        <v>V0</v>
      </c>
      <c r="R151" s="547">
        <f>IF(ISNUMBER(Data!R151),Data!R151,"")</f>
        <v>34.200000000000003</v>
      </c>
      <c r="S151" s="551" t="str">
        <f>IF(ISTEXT($A151),PickLists!$S$2,PickLists!$S$9)</f>
        <v>V0</v>
      </c>
      <c r="T151" s="552">
        <f>IF(ISNUMBER(Data!T151),Data!T151,"")</f>
        <v>2.1999999999999999E-2</v>
      </c>
      <c r="U151" s="551" t="str">
        <f>IF(ISNUMBER($T151),IF($T151&gt;$T$56,PickLists!$S$2,PickLists!$S$3),PickLists!$S$9)</f>
        <v>V0</v>
      </c>
      <c r="V151" s="553">
        <f>IF(ISNUMBER(Data!V151),Data!V151,"")</f>
        <v>0.82384380130634616</v>
      </c>
      <c r="W151" s="551" t="str">
        <f>IF(ISNUMBER($V151),IF($V151&gt;$V$56,PickLists!$S$2,PickLists!$S$3),PickLists!$S$9)</f>
        <v>V0</v>
      </c>
      <c r="X151" s="552">
        <f>IF(ISNUMBER(Data!X151),Data!X151,"")</f>
        <v>0.89520984364264755</v>
      </c>
      <c r="Y151" s="551" t="str">
        <f>IF(ISNUMBER($X151),IF($X151&gt;$X$56,PickLists!$S$2,PickLists!$S$3),PickLists!$S$9)</f>
        <v>V0</v>
      </c>
      <c r="Z151" s="553">
        <f>IF(ISNUMBER(Data!Z151),Data!Z151,"")</f>
        <v>4.7E-2</v>
      </c>
      <c r="AA151" s="551" t="str">
        <f>IF(ISNUMBER($Z151),IF($Z151&gt;$Z$56,PickLists!$S$2,PickLists!$S$3),PickLists!$S$9)</f>
        <v>V0</v>
      </c>
      <c r="AB151" s="552">
        <f>IF(ISNUMBER(Data!AB151),Data!AB151,"")</f>
        <v>0.72366785298519876</v>
      </c>
      <c r="AC151" s="551" t="str">
        <f>IF(ISNUMBER($AB151),IF($AB151&gt;$AB$56,PickLists!$S$2,PickLists!$S$3),PickLists!$S$9)</f>
        <v>V0</v>
      </c>
      <c r="AD151" s="553">
        <f>IF(ISNUMBER(Data!AD151),Data!AD151,"")</f>
        <v>3.4000000000000002E-2</v>
      </c>
      <c r="AE151" s="551" t="str">
        <f>IF(ISNUMBER($AD151),IF($AD151&gt;$AD$56,PickLists!$S$2,PickLists!$S$3),PickLists!$S$9)</f>
        <v>V0</v>
      </c>
      <c r="AF151" s="552">
        <f>IF(ISNUMBER(Data!AF151),Data!AF151,"")</f>
        <v>2.1999999999999999E-2</v>
      </c>
      <c r="AG151" s="551" t="str">
        <f>IF(ISNUMBER($AF151),IF($AF151&gt;$AF$56,PickLists!$S$2,PickLists!$S$3),PickLists!$S$9)</f>
        <v>V0</v>
      </c>
      <c r="AH151" s="553">
        <f>IF(ISNUMBER(Data!AH151),Data!AH151,"")</f>
        <v>0.12</v>
      </c>
      <c r="AI151" s="551" t="str">
        <f>IF(ISNUMBER($AH151),IF($AH151&gt;$AH$56,PickLists!$S$2,PickLists!$S$3),PickLists!$S$9)</f>
        <v>V0</v>
      </c>
      <c r="AJ151" s="554" t="str">
        <f>IF(ISTEXT(Data!AJ151),Data!AJ151,"")</f>
        <v/>
      </c>
      <c r="AK151" s="555"/>
      <c r="AL151" s="555"/>
      <c r="AM151" s="555"/>
      <c r="AN151" s="555"/>
      <c r="AO151" s="556"/>
      <c r="AP151" s="557">
        <f t="shared" si="35"/>
        <v>5.2480746024977175E-2</v>
      </c>
      <c r="AQ151" s="558">
        <f t="shared" si="36"/>
        <v>0.11298055004257086</v>
      </c>
      <c r="AR151" s="559">
        <f t="shared" si="37"/>
        <v>4.7361599999999997E-2</v>
      </c>
      <c r="AS151" s="560">
        <f t="shared" si="38"/>
        <v>1.7735709354523022</v>
      </c>
      <c r="AT151" s="561">
        <f t="shared" si="39"/>
        <v>1.9272077513938917</v>
      </c>
      <c r="AU151" s="562">
        <f t="shared" si="40"/>
        <v>0.1011816</v>
      </c>
      <c r="AV151" s="563">
        <f t="shared" si="41"/>
        <v>1.5579121539065359</v>
      </c>
      <c r="AW151" s="564">
        <f t="shared" si="42"/>
        <v>7.3195200000000002E-2</v>
      </c>
      <c r="AX151" s="565">
        <f t="shared" si="43"/>
        <v>4.7361599999999997E-2</v>
      </c>
      <c r="AY151" s="566">
        <f t="shared" si="44"/>
        <v>0.25833600000000001</v>
      </c>
      <c r="AZ151" s="567">
        <v>362.61</v>
      </c>
      <c r="BA151" s="568">
        <v>5.5229999999999997</v>
      </c>
      <c r="BB151" s="569">
        <f t="shared" si="45"/>
        <v>52.480746024977172</v>
      </c>
      <c r="BC151" s="570">
        <f t="shared" si="46"/>
        <v>0.10523859545311014</v>
      </c>
      <c r="BD151" s="571">
        <f t="shared" si="47"/>
        <v>1.9054607179632471E-4</v>
      </c>
      <c r="BE151" s="572">
        <f t="shared" si="48"/>
        <v>0.62055737334988148</v>
      </c>
      <c r="BF151" s="560">
        <f t="shared" si="49"/>
        <v>58.816577518836738</v>
      </c>
      <c r="BG151" s="561">
        <f t="shared" si="50"/>
        <v>55.837195923445975</v>
      </c>
      <c r="BH151" s="562">
        <f t="shared" si="51"/>
        <v>2.0443849011300665</v>
      </c>
      <c r="BI151" s="563">
        <f t="shared" si="52"/>
        <v>51.664728563232579</v>
      </c>
      <c r="BJ151" s="564">
        <f t="shared" si="53"/>
        <v>0.86960969870581617</v>
      </c>
      <c r="BK151" s="565">
        <f t="shared" si="54"/>
        <v>1.8103270931907014</v>
      </c>
      <c r="BL151" s="566">
        <f t="shared" si="55"/>
        <v>5.9883227705973345</v>
      </c>
      <c r="BM151" s="546" t="str">
        <f t="shared" si="56"/>
        <v>V0</v>
      </c>
      <c r="BN151" s="573">
        <f t="shared" si="66"/>
        <v>34.200000000000003</v>
      </c>
      <c r="BO151" s="573">
        <f t="shared" si="67"/>
        <v>31.486836118094882</v>
      </c>
      <c r="BP151" s="574">
        <f t="shared" si="57"/>
        <v>-7.9332277248687744</v>
      </c>
      <c r="BQ151" s="575">
        <f t="shared" si="58"/>
        <v>20</v>
      </c>
      <c r="BR151" s="546" t="str">
        <f t="shared" si="68"/>
        <v>V0</v>
      </c>
      <c r="BS151" s="575">
        <f t="shared" si="59"/>
        <v>114.85811905183368</v>
      </c>
      <c r="BT151" s="575">
        <f t="shared" si="60"/>
        <v>115.3797599571575</v>
      </c>
      <c r="BU151" s="575">
        <f t="shared" si="61"/>
        <v>230.23787900899117</v>
      </c>
      <c r="BV151" s="573">
        <f t="shared" si="62"/>
        <v>-0.22656606617864561</v>
      </c>
      <c r="BW151" s="575">
        <f t="shared" si="63"/>
        <v>15</v>
      </c>
      <c r="BX151" s="546" t="str">
        <f t="shared" si="69"/>
        <v>V0</v>
      </c>
    </row>
    <row r="152" spans="1:76" x14ac:dyDescent="0.2">
      <c r="A152" s="324"/>
      <c r="B152" s="360">
        <v>35160</v>
      </c>
      <c r="C152" s="361">
        <v>0.27083333333333298</v>
      </c>
      <c r="D152" s="360">
        <f t="shared" si="64"/>
        <v>35161</v>
      </c>
      <c r="E152" s="361">
        <v>0.27083333333333298</v>
      </c>
      <c r="F152" s="455" t="s">
        <v>2179</v>
      </c>
      <c r="G152" s="74" t="s">
        <v>440</v>
      </c>
      <c r="H152" s="53"/>
      <c r="I152" s="38"/>
      <c r="J152" s="52"/>
      <c r="K152" s="545" t="str">
        <f>IF(ISNUMBER(Data!K152),Data!K152,"")</f>
        <v/>
      </c>
      <c r="L152" s="546" t="str">
        <f>IF(ISNUMBER(K152),PickLists!$S$2,PickLists!$S$9)</f>
        <v>M1</v>
      </c>
      <c r="M152" s="547" t="str">
        <f>IF(ISNUMBER(Data!M152),Data!M152,"")</f>
        <v/>
      </c>
      <c r="N152" s="548" t="str">
        <f t="shared" si="65"/>
        <v/>
      </c>
      <c r="O152" s="549" t="str">
        <f>IF(ISTEXT($A152),PickLists!$S$2,PickLists!$S$9)</f>
        <v>M1</v>
      </c>
      <c r="P152" s="550" t="str">
        <f>IF(ISNUMBER(Data!P152),Data!P152,"")</f>
        <v/>
      </c>
      <c r="Q152" s="551" t="str">
        <f>IF(ISTEXT($A152),PickLists!$S$2,PickLists!$S$9)</f>
        <v>M1</v>
      </c>
      <c r="R152" s="547" t="str">
        <f>IF(ISNUMBER(Data!R152),Data!R152,"")</f>
        <v/>
      </c>
      <c r="S152" s="551" t="str">
        <f>IF(ISTEXT($A152),PickLists!$S$2,PickLists!$S$9)</f>
        <v>M1</v>
      </c>
      <c r="T152" s="552" t="str">
        <f>IF(ISNUMBER(Data!T152),Data!T152,"")</f>
        <v/>
      </c>
      <c r="U152" s="551" t="str">
        <f>IF(ISNUMBER($T152),IF($T152&gt;$T$56,PickLists!$S$2,PickLists!$S$3),PickLists!$S$9)</f>
        <v>M1</v>
      </c>
      <c r="V152" s="553" t="str">
        <f>IF(ISNUMBER(Data!V152),Data!V152,"")</f>
        <v/>
      </c>
      <c r="W152" s="551" t="str">
        <f>IF(ISNUMBER($V152),IF($V152&gt;$V$56,PickLists!$S$2,PickLists!$S$3),PickLists!$S$9)</f>
        <v>M1</v>
      </c>
      <c r="X152" s="552" t="str">
        <f>IF(ISNUMBER(Data!X152),Data!X152,"")</f>
        <v/>
      </c>
      <c r="Y152" s="551" t="str">
        <f>IF(ISNUMBER($X152),IF($X152&gt;$X$56,PickLists!$S$2,PickLists!$S$3),PickLists!$S$9)</f>
        <v>M1</v>
      </c>
      <c r="Z152" s="553" t="str">
        <f>IF(ISNUMBER(Data!Z152),Data!Z152,"")</f>
        <v/>
      </c>
      <c r="AA152" s="551" t="str">
        <f>IF(ISNUMBER($Z152),IF($Z152&gt;$Z$56,PickLists!$S$2,PickLists!$S$3),PickLists!$S$9)</f>
        <v>M1</v>
      </c>
      <c r="AB152" s="552" t="str">
        <f>IF(ISNUMBER(Data!AB152),Data!AB152,"")</f>
        <v/>
      </c>
      <c r="AC152" s="551" t="str">
        <f>IF(ISNUMBER($AB152),IF($AB152&gt;$AB$56,PickLists!$S$2,PickLists!$S$3),PickLists!$S$9)</f>
        <v>M1</v>
      </c>
      <c r="AD152" s="553" t="str">
        <f>IF(ISNUMBER(Data!AD152),Data!AD152,"")</f>
        <v/>
      </c>
      <c r="AE152" s="551" t="str">
        <f>IF(ISNUMBER($AD152),IF($AD152&gt;$AD$56,PickLists!$S$2,PickLists!$S$3),PickLists!$S$9)</f>
        <v>M1</v>
      </c>
      <c r="AF152" s="552" t="str">
        <f>IF(ISNUMBER(Data!AF152),Data!AF152,"")</f>
        <v/>
      </c>
      <c r="AG152" s="551" t="str">
        <f>IF(ISNUMBER($AF152),IF($AF152&gt;$AF$56,PickLists!$S$2,PickLists!$S$3),PickLists!$S$9)</f>
        <v>M1</v>
      </c>
      <c r="AH152" s="553" t="str">
        <f>IF(ISNUMBER(Data!AH152),Data!AH152,"")</f>
        <v/>
      </c>
      <c r="AI152" s="551" t="str">
        <f>IF(ISNUMBER($AH152),IF($AH152&gt;$AH$56,PickLists!$S$2,PickLists!$S$3),PickLists!$S$9)</f>
        <v>M1</v>
      </c>
      <c r="AJ152" s="554" t="str">
        <f>IF(ISTEXT(Data!AJ152),Data!AJ152,"")</f>
        <v/>
      </c>
      <c r="AK152" s="555"/>
      <c r="AL152" s="555"/>
      <c r="AM152" s="555"/>
      <c r="AN152" s="555"/>
      <c r="AO152" s="556"/>
      <c r="AP152" s="557" t="str">
        <f t="shared" si="35"/>
        <v/>
      </c>
      <c r="AQ152" s="558" t="str">
        <f t="shared" si="36"/>
        <v/>
      </c>
      <c r="AR152" s="559" t="str">
        <f t="shared" si="37"/>
        <v/>
      </c>
      <c r="AS152" s="560" t="str">
        <f t="shared" si="38"/>
        <v/>
      </c>
      <c r="AT152" s="561" t="str">
        <f t="shared" si="39"/>
        <v/>
      </c>
      <c r="AU152" s="562" t="str">
        <f t="shared" si="40"/>
        <v/>
      </c>
      <c r="AV152" s="563" t="str">
        <f t="shared" si="41"/>
        <v/>
      </c>
      <c r="AW152" s="564" t="str">
        <f t="shared" si="42"/>
        <v/>
      </c>
      <c r="AX152" s="565" t="str">
        <f t="shared" si="43"/>
        <v/>
      </c>
      <c r="AY152" s="566" t="str">
        <f t="shared" si="44"/>
        <v/>
      </c>
      <c r="AZ152" s="567">
        <v>362.61</v>
      </c>
      <c r="BA152" s="568">
        <v>5.5229999999999997</v>
      </c>
      <c r="BB152" s="569" t="str">
        <f t="shared" si="45"/>
        <v/>
      </c>
      <c r="BC152" s="570" t="str">
        <f t="shared" si="46"/>
        <v/>
      </c>
      <c r="BD152" s="571" t="str">
        <f t="shared" si="47"/>
        <v/>
      </c>
      <c r="BE152" s="572" t="str">
        <f t="shared" si="48"/>
        <v/>
      </c>
      <c r="BF152" s="560" t="str">
        <f t="shared" si="49"/>
        <v/>
      </c>
      <c r="BG152" s="561" t="str">
        <f t="shared" si="50"/>
        <v/>
      </c>
      <c r="BH152" s="562" t="str">
        <f t="shared" si="51"/>
        <v/>
      </c>
      <c r="BI152" s="563" t="str">
        <f t="shared" si="52"/>
        <v/>
      </c>
      <c r="BJ152" s="564" t="str">
        <f t="shared" si="53"/>
        <v/>
      </c>
      <c r="BK152" s="565" t="str">
        <f t="shared" si="54"/>
        <v/>
      </c>
      <c r="BL152" s="566" t="str">
        <f t="shared" si="55"/>
        <v/>
      </c>
      <c r="BM152" s="546" t="str">
        <f t="shared" si="56"/>
        <v>M1</v>
      </c>
      <c r="BN152" s="573" t="str">
        <f t="shared" si="66"/>
        <v/>
      </c>
      <c r="BO152" s="573" t="str">
        <f t="shared" si="67"/>
        <v/>
      </c>
      <c r="BP152" s="574" t="str">
        <f t="shared" si="57"/>
        <v/>
      </c>
      <c r="BQ152" s="575" t="str">
        <f t="shared" si="58"/>
        <v/>
      </c>
      <c r="BR152" s="546" t="str">
        <f t="shared" si="68"/>
        <v>M1</v>
      </c>
      <c r="BS152" s="575" t="str">
        <f t="shared" si="59"/>
        <v/>
      </c>
      <c r="BT152" s="575" t="str">
        <f t="shared" si="60"/>
        <v/>
      </c>
      <c r="BU152" s="575" t="str">
        <f t="shared" si="61"/>
        <v/>
      </c>
      <c r="BV152" s="573" t="str">
        <f t="shared" si="62"/>
        <v/>
      </c>
      <c r="BW152" s="575" t="str">
        <f t="shared" si="63"/>
        <v/>
      </c>
      <c r="BX152" s="546" t="str">
        <f t="shared" si="69"/>
        <v>M1</v>
      </c>
    </row>
    <row r="153" spans="1:76" x14ac:dyDescent="0.2">
      <c r="A153" s="324"/>
      <c r="B153" s="360">
        <v>35161</v>
      </c>
      <c r="C153" s="361">
        <v>0.27083333333333298</v>
      </c>
      <c r="D153" s="360">
        <f t="shared" si="64"/>
        <v>35162</v>
      </c>
      <c r="E153" s="361">
        <v>0.27083333333333298</v>
      </c>
      <c r="F153" s="455" t="s">
        <v>2179</v>
      </c>
      <c r="G153" s="74" t="s">
        <v>440</v>
      </c>
      <c r="H153" s="53"/>
      <c r="I153" s="38"/>
      <c r="J153" s="52"/>
      <c r="K153" s="545" t="str">
        <f>IF(ISNUMBER(Data!K153),Data!K153,"")</f>
        <v/>
      </c>
      <c r="L153" s="546" t="str">
        <f>IF(ISNUMBER(K153),PickLists!$S$2,PickLists!$S$9)</f>
        <v>M1</v>
      </c>
      <c r="M153" s="547" t="str">
        <f>IF(ISNUMBER(Data!M153),Data!M153,"")</f>
        <v/>
      </c>
      <c r="N153" s="548" t="str">
        <f t="shared" si="65"/>
        <v/>
      </c>
      <c r="O153" s="549" t="str">
        <f>IF(ISTEXT($A153),PickLists!$S$2,PickLists!$S$9)</f>
        <v>M1</v>
      </c>
      <c r="P153" s="550" t="str">
        <f>IF(ISNUMBER(Data!P153),Data!P153,"")</f>
        <v/>
      </c>
      <c r="Q153" s="551" t="str">
        <f>IF(ISTEXT($A153),PickLists!$S$2,PickLists!$S$9)</f>
        <v>M1</v>
      </c>
      <c r="R153" s="547" t="str">
        <f>IF(ISNUMBER(Data!R153),Data!R153,"")</f>
        <v/>
      </c>
      <c r="S153" s="551" t="str">
        <f>IF(ISTEXT($A153),PickLists!$S$2,PickLists!$S$9)</f>
        <v>M1</v>
      </c>
      <c r="T153" s="552" t="str">
        <f>IF(ISNUMBER(Data!T153),Data!T153,"")</f>
        <v/>
      </c>
      <c r="U153" s="551" t="str">
        <f>IF(ISNUMBER($T153),IF($T153&gt;$T$56,PickLists!$S$2,PickLists!$S$3),PickLists!$S$9)</f>
        <v>M1</v>
      </c>
      <c r="V153" s="553" t="str">
        <f>IF(ISNUMBER(Data!V153),Data!V153,"")</f>
        <v/>
      </c>
      <c r="W153" s="551" t="str">
        <f>IF(ISNUMBER($V153),IF($V153&gt;$V$56,PickLists!$S$2,PickLists!$S$3),PickLists!$S$9)</f>
        <v>M1</v>
      </c>
      <c r="X153" s="552" t="str">
        <f>IF(ISNUMBER(Data!X153),Data!X153,"")</f>
        <v/>
      </c>
      <c r="Y153" s="551" t="str">
        <f>IF(ISNUMBER($X153),IF($X153&gt;$X$56,PickLists!$S$2,PickLists!$S$3),PickLists!$S$9)</f>
        <v>M1</v>
      </c>
      <c r="Z153" s="553" t="str">
        <f>IF(ISNUMBER(Data!Z153),Data!Z153,"")</f>
        <v/>
      </c>
      <c r="AA153" s="551" t="str">
        <f>IF(ISNUMBER($Z153),IF($Z153&gt;$Z$56,PickLists!$S$2,PickLists!$S$3),PickLists!$S$9)</f>
        <v>M1</v>
      </c>
      <c r="AB153" s="552" t="str">
        <f>IF(ISNUMBER(Data!AB153),Data!AB153,"")</f>
        <v/>
      </c>
      <c r="AC153" s="551" t="str">
        <f>IF(ISNUMBER($AB153),IF($AB153&gt;$AB$56,PickLists!$S$2,PickLists!$S$3),PickLists!$S$9)</f>
        <v>M1</v>
      </c>
      <c r="AD153" s="553" t="str">
        <f>IF(ISNUMBER(Data!AD153),Data!AD153,"")</f>
        <v/>
      </c>
      <c r="AE153" s="551" t="str">
        <f>IF(ISNUMBER($AD153),IF($AD153&gt;$AD$56,PickLists!$S$2,PickLists!$S$3),PickLists!$S$9)</f>
        <v>M1</v>
      </c>
      <c r="AF153" s="552" t="str">
        <f>IF(ISNUMBER(Data!AF153),Data!AF153,"")</f>
        <v/>
      </c>
      <c r="AG153" s="551" t="str">
        <f>IF(ISNUMBER($AF153),IF($AF153&gt;$AF$56,PickLists!$S$2,PickLists!$S$3),PickLists!$S$9)</f>
        <v>M1</v>
      </c>
      <c r="AH153" s="553" t="str">
        <f>IF(ISNUMBER(Data!AH153),Data!AH153,"")</f>
        <v/>
      </c>
      <c r="AI153" s="551" t="str">
        <f>IF(ISNUMBER($AH153),IF($AH153&gt;$AH$56,PickLists!$S$2,PickLists!$S$3),PickLists!$S$9)</f>
        <v>M1</v>
      </c>
      <c r="AJ153" s="554" t="str">
        <f>IF(ISTEXT(Data!AJ153),Data!AJ153,"")</f>
        <v/>
      </c>
      <c r="AK153" s="555"/>
      <c r="AL153" s="555"/>
      <c r="AM153" s="555"/>
      <c r="AN153" s="555"/>
      <c r="AO153" s="556"/>
      <c r="AP153" s="557" t="str">
        <f t="shared" si="35"/>
        <v/>
      </c>
      <c r="AQ153" s="558" t="str">
        <f t="shared" si="36"/>
        <v/>
      </c>
      <c r="AR153" s="559" t="str">
        <f t="shared" si="37"/>
        <v/>
      </c>
      <c r="AS153" s="560" t="str">
        <f t="shared" si="38"/>
        <v/>
      </c>
      <c r="AT153" s="561" t="str">
        <f t="shared" si="39"/>
        <v/>
      </c>
      <c r="AU153" s="562" t="str">
        <f t="shared" si="40"/>
        <v/>
      </c>
      <c r="AV153" s="563" t="str">
        <f t="shared" si="41"/>
        <v/>
      </c>
      <c r="AW153" s="564" t="str">
        <f t="shared" si="42"/>
        <v/>
      </c>
      <c r="AX153" s="565" t="str">
        <f t="shared" si="43"/>
        <v/>
      </c>
      <c r="AY153" s="566" t="str">
        <f t="shared" si="44"/>
        <v/>
      </c>
      <c r="AZ153" s="567">
        <v>362.61</v>
      </c>
      <c r="BA153" s="568">
        <v>5.5229999999999997</v>
      </c>
      <c r="BB153" s="569" t="str">
        <f t="shared" si="45"/>
        <v/>
      </c>
      <c r="BC153" s="570" t="str">
        <f t="shared" si="46"/>
        <v/>
      </c>
      <c r="BD153" s="571" t="str">
        <f t="shared" si="47"/>
        <v/>
      </c>
      <c r="BE153" s="572" t="str">
        <f t="shared" si="48"/>
        <v/>
      </c>
      <c r="BF153" s="560" t="str">
        <f t="shared" si="49"/>
        <v/>
      </c>
      <c r="BG153" s="561" t="str">
        <f t="shared" si="50"/>
        <v/>
      </c>
      <c r="BH153" s="562" t="str">
        <f t="shared" si="51"/>
        <v/>
      </c>
      <c r="BI153" s="563" t="str">
        <f t="shared" si="52"/>
        <v/>
      </c>
      <c r="BJ153" s="564" t="str">
        <f t="shared" si="53"/>
        <v/>
      </c>
      <c r="BK153" s="565" t="str">
        <f t="shared" si="54"/>
        <v/>
      </c>
      <c r="BL153" s="566" t="str">
        <f t="shared" si="55"/>
        <v/>
      </c>
      <c r="BM153" s="546" t="str">
        <f t="shared" si="56"/>
        <v>M1</v>
      </c>
      <c r="BN153" s="573" t="str">
        <f t="shared" si="66"/>
        <v/>
      </c>
      <c r="BO153" s="573" t="str">
        <f t="shared" si="67"/>
        <v/>
      </c>
      <c r="BP153" s="574" t="str">
        <f t="shared" si="57"/>
        <v/>
      </c>
      <c r="BQ153" s="575" t="str">
        <f t="shared" si="58"/>
        <v/>
      </c>
      <c r="BR153" s="546" t="str">
        <f t="shared" si="68"/>
        <v>M1</v>
      </c>
      <c r="BS153" s="575" t="str">
        <f t="shared" si="59"/>
        <v/>
      </c>
      <c r="BT153" s="575" t="str">
        <f t="shared" si="60"/>
        <v/>
      </c>
      <c r="BU153" s="575" t="str">
        <f t="shared" si="61"/>
        <v/>
      </c>
      <c r="BV153" s="573" t="str">
        <f t="shared" si="62"/>
        <v/>
      </c>
      <c r="BW153" s="575" t="str">
        <f t="shared" si="63"/>
        <v/>
      </c>
      <c r="BX153" s="546" t="str">
        <f t="shared" si="69"/>
        <v>M1</v>
      </c>
    </row>
    <row r="154" spans="1:76" x14ac:dyDescent="0.2">
      <c r="A154" s="324"/>
      <c r="B154" s="360">
        <v>35162</v>
      </c>
      <c r="C154" s="361">
        <v>0.27083333333333298</v>
      </c>
      <c r="D154" s="360">
        <f t="shared" si="64"/>
        <v>35163</v>
      </c>
      <c r="E154" s="361">
        <v>0.27083333333333298</v>
      </c>
      <c r="F154" s="455" t="s">
        <v>2179</v>
      </c>
      <c r="G154" s="74" t="s">
        <v>440</v>
      </c>
      <c r="H154" s="53"/>
      <c r="I154" s="38"/>
      <c r="J154" s="52"/>
      <c r="K154" s="545" t="str">
        <f>IF(ISNUMBER(Data!K154),Data!K154,"")</f>
        <v/>
      </c>
      <c r="L154" s="546" t="str">
        <f>IF(ISNUMBER(K154),PickLists!$S$2,PickLists!$S$9)</f>
        <v>M1</v>
      </c>
      <c r="M154" s="547" t="str">
        <f>IF(ISNUMBER(Data!M154),Data!M154,"")</f>
        <v/>
      </c>
      <c r="N154" s="548" t="str">
        <f t="shared" si="65"/>
        <v/>
      </c>
      <c r="O154" s="549" t="str">
        <f>IF(ISTEXT($A154),PickLists!$S$2,PickLists!$S$9)</f>
        <v>M1</v>
      </c>
      <c r="P154" s="550" t="str">
        <f>IF(ISNUMBER(Data!P154),Data!P154,"")</f>
        <v/>
      </c>
      <c r="Q154" s="551" t="str">
        <f>IF(ISTEXT($A154),PickLists!$S$2,PickLists!$S$9)</f>
        <v>M1</v>
      </c>
      <c r="R154" s="547" t="str">
        <f>IF(ISNUMBER(Data!R154),Data!R154,"")</f>
        <v/>
      </c>
      <c r="S154" s="551" t="str">
        <f>IF(ISTEXT($A154),PickLists!$S$2,PickLists!$S$9)</f>
        <v>M1</v>
      </c>
      <c r="T154" s="552" t="str">
        <f>IF(ISNUMBER(Data!T154),Data!T154,"")</f>
        <v/>
      </c>
      <c r="U154" s="551" t="str">
        <f>IF(ISNUMBER($T154),IF($T154&gt;$T$56,PickLists!$S$2,PickLists!$S$3),PickLists!$S$9)</f>
        <v>M1</v>
      </c>
      <c r="V154" s="553" t="str">
        <f>IF(ISNUMBER(Data!V154),Data!V154,"")</f>
        <v/>
      </c>
      <c r="W154" s="551" t="str">
        <f>IF(ISNUMBER($V154),IF($V154&gt;$V$56,PickLists!$S$2,PickLists!$S$3),PickLists!$S$9)</f>
        <v>M1</v>
      </c>
      <c r="X154" s="552" t="str">
        <f>IF(ISNUMBER(Data!X154),Data!X154,"")</f>
        <v/>
      </c>
      <c r="Y154" s="551" t="str">
        <f>IF(ISNUMBER($X154),IF($X154&gt;$X$56,PickLists!$S$2,PickLists!$S$3),PickLists!$S$9)</f>
        <v>M1</v>
      </c>
      <c r="Z154" s="553" t="str">
        <f>IF(ISNUMBER(Data!Z154),Data!Z154,"")</f>
        <v/>
      </c>
      <c r="AA154" s="551" t="str">
        <f>IF(ISNUMBER($Z154),IF($Z154&gt;$Z$56,PickLists!$S$2,PickLists!$S$3),PickLists!$S$9)</f>
        <v>M1</v>
      </c>
      <c r="AB154" s="552" t="str">
        <f>IF(ISNUMBER(Data!AB154),Data!AB154,"")</f>
        <v/>
      </c>
      <c r="AC154" s="551" t="str">
        <f>IF(ISNUMBER($AB154),IF($AB154&gt;$AB$56,PickLists!$S$2,PickLists!$S$3),PickLists!$S$9)</f>
        <v>M1</v>
      </c>
      <c r="AD154" s="553" t="str">
        <f>IF(ISNUMBER(Data!AD154),Data!AD154,"")</f>
        <v/>
      </c>
      <c r="AE154" s="551" t="str">
        <f>IF(ISNUMBER($AD154),IF($AD154&gt;$AD$56,PickLists!$S$2,PickLists!$S$3),PickLists!$S$9)</f>
        <v>M1</v>
      </c>
      <c r="AF154" s="552" t="str">
        <f>IF(ISNUMBER(Data!AF154),Data!AF154,"")</f>
        <v/>
      </c>
      <c r="AG154" s="551" t="str">
        <f>IF(ISNUMBER($AF154),IF($AF154&gt;$AF$56,PickLists!$S$2,PickLists!$S$3),PickLists!$S$9)</f>
        <v>M1</v>
      </c>
      <c r="AH154" s="553" t="str">
        <f>IF(ISNUMBER(Data!AH154),Data!AH154,"")</f>
        <v/>
      </c>
      <c r="AI154" s="551" t="str">
        <f>IF(ISNUMBER($AH154),IF($AH154&gt;$AH$56,PickLists!$S$2,PickLists!$S$3),PickLists!$S$9)</f>
        <v>M1</v>
      </c>
      <c r="AJ154" s="554" t="str">
        <f>IF(ISTEXT(Data!AJ154),Data!AJ154,"")</f>
        <v/>
      </c>
      <c r="AK154" s="555"/>
      <c r="AL154" s="555"/>
      <c r="AM154" s="555"/>
      <c r="AN154" s="555"/>
      <c r="AO154" s="556"/>
      <c r="AP154" s="557" t="str">
        <f t="shared" si="35"/>
        <v/>
      </c>
      <c r="AQ154" s="558" t="str">
        <f t="shared" si="36"/>
        <v/>
      </c>
      <c r="AR154" s="559" t="str">
        <f t="shared" si="37"/>
        <v/>
      </c>
      <c r="AS154" s="560" t="str">
        <f t="shared" si="38"/>
        <v/>
      </c>
      <c r="AT154" s="561" t="str">
        <f t="shared" si="39"/>
        <v/>
      </c>
      <c r="AU154" s="562" t="str">
        <f t="shared" si="40"/>
        <v/>
      </c>
      <c r="AV154" s="563" t="str">
        <f t="shared" si="41"/>
        <v/>
      </c>
      <c r="AW154" s="564" t="str">
        <f t="shared" si="42"/>
        <v/>
      </c>
      <c r="AX154" s="565" t="str">
        <f t="shared" si="43"/>
        <v/>
      </c>
      <c r="AY154" s="566" t="str">
        <f t="shared" si="44"/>
        <v/>
      </c>
      <c r="AZ154" s="567">
        <v>362.61</v>
      </c>
      <c r="BA154" s="568">
        <v>5.5229999999999997</v>
      </c>
      <c r="BB154" s="569" t="str">
        <f t="shared" si="45"/>
        <v/>
      </c>
      <c r="BC154" s="570" t="str">
        <f t="shared" si="46"/>
        <v/>
      </c>
      <c r="BD154" s="571" t="str">
        <f t="shared" si="47"/>
        <v/>
      </c>
      <c r="BE154" s="572" t="str">
        <f t="shared" si="48"/>
        <v/>
      </c>
      <c r="BF154" s="560" t="str">
        <f t="shared" si="49"/>
        <v/>
      </c>
      <c r="BG154" s="561" t="str">
        <f t="shared" si="50"/>
        <v/>
      </c>
      <c r="BH154" s="562" t="str">
        <f t="shared" si="51"/>
        <v/>
      </c>
      <c r="BI154" s="563" t="str">
        <f t="shared" si="52"/>
        <v/>
      </c>
      <c r="BJ154" s="564" t="str">
        <f t="shared" si="53"/>
        <v/>
      </c>
      <c r="BK154" s="565" t="str">
        <f t="shared" si="54"/>
        <v/>
      </c>
      <c r="BL154" s="566" t="str">
        <f t="shared" si="55"/>
        <v/>
      </c>
      <c r="BM154" s="546" t="str">
        <f t="shared" si="56"/>
        <v>M1</v>
      </c>
      <c r="BN154" s="573" t="str">
        <f t="shared" si="66"/>
        <v/>
      </c>
      <c r="BO154" s="573" t="str">
        <f t="shared" si="67"/>
        <v/>
      </c>
      <c r="BP154" s="574" t="str">
        <f t="shared" si="57"/>
        <v/>
      </c>
      <c r="BQ154" s="575" t="str">
        <f t="shared" si="58"/>
        <v/>
      </c>
      <c r="BR154" s="546" t="str">
        <f t="shared" si="68"/>
        <v>M1</v>
      </c>
      <c r="BS154" s="575" t="str">
        <f t="shared" si="59"/>
        <v/>
      </c>
      <c r="BT154" s="575" t="str">
        <f t="shared" si="60"/>
        <v/>
      </c>
      <c r="BU154" s="575" t="str">
        <f t="shared" si="61"/>
        <v/>
      </c>
      <c r="BV154" s="573" t="str">
        <f t="shared" si="62"/>
        <v/>
      </c>
      <c r="BW154" s="575" t="str">
        <f t="shared" si="63"/>
        <v/>
      </c>
      <c r="BX154" s="546" t="str">
        <f t="shared" si="69"/>
        <v>M1</v>
      </c>
    </row>
    <row r="155" spans="1:76" x14ac:dyDescent="0.2">
      <c r="A155" s="324" t="s">
        <v>1448</v>
      </c>
      <c r="B155" s="360">
        <v>35163</v>
      </c>
      <c r="C155" s="361">
        <v>0.27083333333333298</v>
      </c>
      <c r="D155" s="360">
        <f t="shared" si="64"/>
        <v>35164</v>
      </c>
      <c r="E155" s="361">
        <v>0.27083333333333298</v>
      </c>
      <c r="F155" s="455" t="s">
        <v>2179</v>
      </c>
      <c r="G155" s="74" t="s">
        <v>507</v>
      </c>
      <c r="H155" s="53" t="s">
        <v>508</v>
      </c>
      <c r="I155" s="38"/>
      <c r="J155" s="52"/>
      <c r="K155" s="545">
        <f>IF(ISNUMBER(Data!K155),Data!K155,"")</f>
        <v>1</v>
      </c>
      <c r="L155" s="546" t="str">
        <f>IF(ISNUMBER(K155),PickLists!$S$2,PickLists!$S$9)</f>
        <v>V0</v>
      </c>
      <c r="M155" s="547">
        <f>IF(ISNUMBER(Data!M155),Data!M155,"")</f>
        <v>30.4</v>
      </c>
      <c r="N155" s="548">
        <f t="shared" si="65"/>
        <v>0.69919999999999993</v>
      </c>
      <c r="O155" s="549" t="str">
        <f>IF(ISTEXT($A155),PickLists!$S$2,PickLists!$S$9)</f>
        <v>V0</v>
      </c>
      <c r="P155" s="550">
        <f>IF(ISNUMBER(Data!P155),Data!P155,"")</f>
        <v>4.09</v>
      </c>
      <c r="Q155" s="551" t="str">
        <f>IF(ISTEXT($A155),PickLists!$S$2,PickLists!$S$9)</f>
        <v>V0</v>
      </c>
      <c r="R155" s="547">
        <f>IF(ISNUMBER(Data!R155),Data!R155,"")</f>
        <v>114</v>
      </c>
      <c r="S155" s="551" t="str">
        <f>IF(ISTEXT($A155),PickLists!$S$2,PickLists!$S$9)</f>
        <v>V0</v>
      </c>
      <c r="T155" s="552">
        <f>IF(ISNUMBER(Data!T155),Data!T155,"")</f>
        <v>0.40799999999999997</v>
      </c>
      <c r="U155" s="551" t="str">
        <f>IF(ISNUMBER($T155),IF($T155&gt;$T$56,PickLists!$S$2,PickLists!$S$3),PickLists!$S$9)</f>
        <v>V0</v>
      </c>
      <c r="V155" s="553">
        <f>IF(ISNUMBER(Data!V155),Data!V155,"")</f>
        <v>3.1512533666639784</v>
      </c>
      <c r="W155" s="551" t="str">
        <f>IF(ISNUMBER($V155),IF($V155&gt;$V$56,PickLists!$S$2,PickLists!$S$3),PickLists!$S$9)</f>
        <v>V0</v>
      </c>
      <c r="X155" s="552">
        <f>IF(ISNUMBER(Data!X155),Data!X155,"")</f>
        <v>4.5027519726843082</v>
      </c>
      <c r="Y155" s="551" t="str">
        <f>IF(ISNUMBER($X155),IF($X155&gt;$X$56,PickLists!$S$2,PickLists!$S$3),PickLists!$S$9)</f>
        <v>V0</v>
      </c>
      <c r="Z155" s="553">
        <f>IF(ISNUMBER(Data!Z155),Data!Z155,"")</f>
        <v>0.27700000000000002</v>
      </c>
      <c r="AA155" s="551" t="str">
        <f>IF(ISNUMBER($Z155),IF($Z155&gt;$Z$56,PickLists!$S$2,PickLists!$S$3),PickLists!$S$9)</f>
        <v>V0</v>
      </c>
      <c r="AB155" s="552">
        <f>IF(ISNUMBER(Data!AB155),Data!AB155,"")</f>
        <v>6.5665869449526033</v>
      </c>
      <c r="AC155" s="551" t="str">
        <f>IF(ISNUMBER($AB155),IF($AB155&gt;$AB$56,PickLists!$S$2,PickLists!$S$3),PickLists!$S$9)</f>
        <v>V0</v>
      </c>
      <c r="AD155" s="553">
        <f>IF(ISNUMBER(Data!AD155),Data!AD155,"")</f>
        <v>0.31</v>
      </c>
      <c r="AE155" s="551" t="str">
        <f>IF(ISNUMBER($AD155),IF($AD155&gt;$AD$56,PickLists!$S$2,PickLists!$S$3),PickLists!$S$9)</f>
        <v>V0</v>
      </c>
      <c r="AF155" s="552">
        <f>IF(ISNUMBER(Data!AF155),Data!AF155,"")</f>
        <v>0.20300000000000001</v>
      </c>
      <c r="AG155" s="551" t="str">
        <f>IF(ISNUMBER($AF155),IF($AF155&gt;$AF$56,PickLists!$S$2,PickLists!$S$3),PickLists!$S$9)</f>
        <v>V0</v>
      </c>
      <c r="AH155" s="553">
        <f>IF(ISNUMBER(Data!AH155),Data!AH155,"")</f>
        <v>1.167</v>
      </c>
      <c r="AI155" s="551" t="str">
        <f>IF(ISNUMBER($AH155),IF($AH155&gt;$AH$56,PickLists!$S$2,PickLists!$S$3),PickLists!$S$9)</f>
        <v>V0</v>
      </c>
      <c r="AJ155" s="554" t="str">
        <f>IF(ISTEXT(Data!AJ155),Data!AJ155,"")</f>
        <v/>
      </c>
      <c r="AK155" s="555"/>
      <c r="AL155" s="555"/>
      <c r="AM155" s="555"/>
      <c r="AN155" s="555"/>
      <c r="AO155" s="556"/>
      <c r="AP155" s="557">
        <f t="shared" si="35"/>
        <v>8.1283051616409918E-2</v>
      </c>
      <c r="AQ155" s="558">
        <f t="shared" si="36"/>
        <v>5.6833109690193812E-2</v>
      </c>
      <c r="AR155" s="559">
        <f t="shared" si="37"/>
        <v>0.28527359999999996</v>
      </c>
      <c r="AS155" s="560">
        <f t="shared" si="38"/>
        <v>2.2033563539714534</v>
      </c>
      <c r="AT155" s="561">
        <f t="shared" si="39"/>
        <v>3.1483241793008681</v>
      </c>
      <c r="AU155" s="562">
        <f t="shared" si="40"/>
        <v>0.1936784</v>
      </c>
      <c r="AV155" s="563">
        <f t="shared" si="41"/>
        <v>4.5913575919108602</v>
      </c>
      <c r="AW155" s="564">
        <f t="shared" si="42"/>
        <v>0.21675199999999997</v>
      </c>
      <c r="AX155" s="565">
        <f t="shared" si="43"/>
        <v>0.1419376</v>
      </c>
      <c r="AY155" s="566">
        <f t="shared" si="44"/>
        <v>0.81596639999999998</v>
      </c>
      <c r="AZ155" s="567">
        <v>362.61</v>
      </c>
      <c r="BA155" s="568">
        <v>5.5229999999999997</v>
      </c>
      <c r="BB155" s="569">
        <f t="shared" si="45"/>
        <v>81.283051616409921</v>
      </c>
      <c r="BC155" s="570">
        <f t="shared" si="46"/>
        <v>6.7947744211967795E-2</v>
      </c>
      <c r="BD155" s="571">
        <f t="shared" si="47"/>
        <v>1.2302687708123794E-4</v>
      </c>
      <c r="BE155" s="572">
        <f t="shared" si="48"/>
        <v>11.508518560306893</v>
      </c>
      <c r="BF155" s="560">
        <f t="shared" si="49"/>
        <v>224.97703767144844</v>
      </c>
      <c r="BG155" s="561">
        <f t="shared" si="50"/>
        <v>280.85151864552057</v>
      </c>
      <c r="BH155" s="562">
        <f t="shared" si="51"/>
        <v>12.048821651341031</v>
      </c>
      <c r="BI155" s="563">
        <f t="shared" si="52"/>
        <v>468.80752087903215</v>
      </c>
      <c r="BJ155" s="564">
        <f t="shared" si="53"/>
        <v>7.9287943117295008</v>
      </c>
      <c r="BK155" s="565">
        <f t="shared" si="54"/>
        <v>16.704381814441472</v>
      </c>
      <c r="BL155" s="566">
        <f t="shared" si="55"/>
        <v>58.236438944059081</v>
      </c>
      <c r="BM155" s="546" t="str">
        <f t="shared" si="56"/>
        <v>V0</v>
      </c>
      <c r="BN155" s="573">
        <f t="shared" si="66"/>
        <v>114</v>
      </c>
      <c r="BO155" s="573">
        <f t="shared" si="67"/>
        <v>107.82973159697002</v>
      </c>
      <c r="BP155" s="574">
        <f t="shared" si="57"/>
        <v>-5.4125161430087543</v>
      </c>
      <c r="BQ155" s="575">
        <f t="shared" si="58"/>
        <v>20</v>
      </c>
      <c r="BR155" s="546" t="str">
        <f t="shared" si="68"/>
        <v>V0</v>
      </c>
      <c r="BS155" s="575">
        <f t="shared" si="59"/>
        <v>645.00900921701316</v>
      </c>
      <c r="BT155" s="575">
        <f t="shared" si="60"/>
        <v>517.40514564836496</v>
      </c>
      <c r="BU155" s="575">
        <f t="shared" si="61"/>
        <v>1162.4141548653781</v>
      </c>
      <c r="BV155" s="573">
        <f t="shared" si="62"/>
        <v>10.977487071587346</v>
      </c>
      <c r="BW155" s="575">
        <f t="shared" si="63"/>
        <v>10</v>
      </c>
      <c r="BX155" s="546" t="str">
        <f t="shared" si="69"/>
        <v>V4</v>
      </c>
    </row>
    <row r="156" spans="1:76" x14ac:dyDescent="0.2">
      <c r="A156" s="324"/>
      <c r="B156" s="360">
        <v>35164</v>
      </c>
      <c r="C156" s="361">
        <v>0.27083333333333298</v>
      </c>
      <c r="D156" s="360">
        <f t="shared" si="64"/>
        <v>35165</v>
      </c>
      <c r="E156" s="361">
        <v>0.27083333333333298</v>
      </c>
      <c r="F156" s="455" t="s">
        <v>2179</v>
      </c>
      <c r="G156" s="74" t="s">
        <v>507</v>
      </c>
      <c r="H156" s="53"/>
      <c r="I156" s="38" t="s">
        <v>433</v>
      </c>
      <c r="J156" s="52"/>
      <c r="K156" s="545">
        <f>IF(ISNUMBER(Data!K156),Data!K156,"")</f>
        <v>0.3</v>
      </c>
      <c r="L156" s="546" t="str">
        <f>IF(ISNUMBER(K156),PickLists!$S$2,PickLists!$S$9)</f>
        <v>V0</v>
      </c>
      <c r="M156" s="547" t="str">
        <f>IF(ISNUMBER(Data!M156),Data!M156,"")</f>
        <v/>
      </c>
      <c r="N156" s="548" t="str">
        <f t="shared" si="65"/>
        <v/>
      </c>
      <c r="O156" s="549" t="str">
        <f>IF(ISTEXT($A156),PickLists!$S$2,PickLists!$S$9)</f>
        <v>M1</v>
      </c>
      <c r="P156" s="550" t="str">
        <f>IF(ISNUMBER(Data!P156),Data!P156,"")</f>
        <v/>
      </c>
      <c r="Q156" s="551" t="str">
        <f>IF(ISTEXT($A156),PickLists!$S$2,PickLists!$S$9)</f>
        <v>M1</v>
      </c>
      <c r="R156" s="547" t="str">
        <f>IF(ISNUMBER(Data!R156),Data!R156,"")</f>
        <v/>
      </c>
      <c r="S156" s="551" t="str">
        <f>IF(ISTEXT($A156),PickLists!$S$2,PickLists!$S$9)</f>
        <v>M1</v>
      </c>
      <c r="T156" s="552" t="str">
        <f>IF(ISNUMBER(Data!T156),Data!T156,"")</f>
        <v/>
      </c>
      <c r="U156" s="551" t="str">
        <f>IF(ISNUMBER($T156),IF($T156&gt;$T$56,PickLists!$S$2,PickLists!$S$3),PickLists!$S$9)</f>
        <v>M1</v>
      </c>
      <c r="V156" s="553" t="str">
        <f>IF(ISNUMBER(Data!V156),Data!V156,"")</f>
        <v/>
      </c>
      <c r="W156" s="551" t="str">
        <f>IF(ISNUMBER($V156),IF($V156&gt;$V$56,PickLists!$S$2,PickLists!$S$3),PickLists!$S$9)</f>
        <v>M1</v>
      </c>
      <c r="X156" s="552" t="str">
        <f>IF(ISNUMBER(Data!X156),Data!X156,"")</f>
        <v/>
      </c>
      <c r="Y156" s="551" t="str">
        <f>IF(ISNUMBER($X156),IF($X156&gt;$X$56,PickLists!$S$2,PickLists!$S$3),PickLists!$S$9)</f>
        <v>M1</v>
      </c>
      <c r="Z156" s="553" t="str">
        <f>IF(ISNUMBER(Data!Z156),Data!Z156,"")</f>
        <v/>
      </c>
      <c r="AA156" s="551" t="str">
        <f>IF(ISNUMBER($Z156),IF($Z156&gt;$Z$56,PickLists!$S$2,PickLists!$S$3),PickLists!$S$9)</f>
        <v>M1</v>
      </c>
      <c r="AB156" s="552" t="str">
        <f>IF(ISNUMBER(Data!AB156),Data!AB156,"")</f>
        <v/>
      </c>
      <c r="AC156" s="551" t="str">
        <f>IF(ISNUMBER($AB156),IF($AB156&gt;$AB$56,PickLists!$S$2,PickLists!$S$3),PickLists!$S$9)</f>
        <v>M1</v>
      </c>
      <c r="AD156" s="553" t="str">
        <f>IF(ISNUMBER(Data!AD156),Data!AD156,"")</f>
        <v/>
      </c>
      <c r="AE156" s="551" t="str">
        <f>IF(ISNUMBER($AD156),IF($AD156&gt;$AD$56,PickLists!$S$2,PickLists!$S$3),PickLists!$S$9)</f>
        <v>M1</v>
      </c>
      <c r="AF156" s="552" t="str">
        <f>IF(ISNUMBER(Data!AF156),Data!AF156,"")</f>
        <v/>
      </c>
      <c r="AG156" s="551" t="str">
        <f>IF(ISNUMBER($AF156),IF($AF156&gt;$AF$56,PickLists!$S$2,PickLists!$S$3),PickLists!$S$9)</f>
        <v>M1</v>
      </c>
      <c r="AH156" s="553" t="str">
        <f>IF(ISNUMBER(Data!AH156),Data!AH156,"")</f>
        <v/>
      </c>
      <c r="AI156" s="551" t="str">
        <f>IF(ISNUMBER($AH156),IF($AH156&gt;$AH$56,PickLists!$S$2,PickLists!$S$3),PickLists!$S$9)</f>
        <v>M1</v>
      </c>
      <c r="AJ156" s="554" t="str">
        <f>IF(ISTEXT(Data!AJ156),Data!AJ156,"")</f>
        <v/>
      </c>
      <c r="AK156" s="555"/>
      <c r="AL156" s="555"/>
      <c r="AM156" s="555"/>
      <c r="AN156" s="555"/>
      <c r="AO156" s="556"/>
      <c r="AP156" s="557" t="str">
        <f t="shared" si="35"/>
        <v/>
      </c>
      <c r="AQ156" s="558" t="str">
        <f t="shared" si="36"/>
        <v/>
      </c>
      <c r="AR156" s="559" t="str">
        <f t="shared" si="37"/>
        <v/>
      </c>
      <c r="AS156" s="560" t="str">
        <f t="shared" si="38"/>
        <v/>
      </c>
      <c r="AT156" s="561" t="str">
        <f t="shared" si="39"/>
        <v/>
      </c>
      <c r="AU156" s="562" t="str">
        <f t="shared" si="40"/>
        <v/>
      </c>
      <c r="AV156" s="563" t="str">
        <f t="shared" si="41"/>
        <v/>
      </c>
      <c r="AW156" s="564" t="str">
        <f t="shared" si="42"/>
        <v/>
      </c>
      <c r="AX156" s="565" t="str">
        <f t="shared" si="43"/>
        <v/>
      </c>
      <c r="AY156" s="566" t="str">
        <f t="shared" si="44"/>
        <v/>
      </c>
      <c r="AZ156" s="567">
        <v>362.61</v>
      </c>
      <c r="BA156" s="568">
        <v>5.5229999999999997</v>
      </c>
      <c r="BB156" s="569" t="str">
        <f t="shared" si="45"/>
        <v/>
      </c>
      <c r="BC156" s="570" t="str">
        <f t="shared" si="46"/>
        <v/>
      </c>
      <c r="BD156" s="571" t="str">
        <f t="shared" si="47"/>
        <v/>
      </c>
      <c r="BE156" s="572" t="str">
        <f t="shared" si="48"/>
        <v/>
      </c>
      <c r="BF156" s="560" t="str">
        <f t="shared" si="49"/>
        <v/>
      </c>
      <c r="BG156" s="561" t="str">
        <f t="shared" si="50"/>
        <v/>
      </c>
      <c r="BH156" s="562" t="str">
        <f t="shared" si="51"/>
        <v/>
      </c>
      <c r="BI156" s="563" t="str">
        <f t="shared" si="52"/>
        <v/>
      </c>
      <c r="BJ156" s="564" t="str">
        <f t="shared" si="53"/>
        <v/>
      </c>
      <c r="BK156" s="565" t="str">
        <f t="shared" si="54"/>
        <v/>
      </c>
      <c r="BL156" s="566" t="str">
        <f t="shared" si="55"/>
        <v/>
      </c>
      <c r="BM156" s="546" t="str">
        <f t="shared" si="56"/>
        <v>M1</v>
      </c>
      <c r="BN156" s="573" t="str">
        <f t="shared" si="66"/>
        <v/>
      </c>
      <c r="BO156" s="573" t="str">
        <f t="shared" si="67"/>
        <v/>
      </c>
      <c r="BP156" s="574" t="str">
        <f t="shared" si="57"/>
        <v/>
      </c>
      <c r="BQ156" s="575" t="str">
        <f t="shared" si="58"/>
        <v/>
      </c>
      <c r="BR156" s="546" t="str">
        <f t="shared" si="68"/>
        <v>M1</v>
      </c>
      <c r="BS156" s="575" t="str">
        <f t="shared" si="59"/>
        <v/>
      </c>
      <c r="BT156" s="575" t="str">
        <f t="shared" si="60"/>
        <v/>
      </c>
      <c r="BU156" s="575" t="str">
        <f t="shared" si="61"/>
        <v/>
      </c>
      <c r="BV156" s="573" t="str">
        <f t="shared" si="62"/>
        <v/>
      </c>
      <c r="BW156" s="575" t="str">
        <f t="shared" si="63"/>
        <v/>
      </c>
      <c r="BX156" s="546" t="str">
        <f t="shared" si="69"/>
        <v>M1</v>
      </c>
    </row>
    <row r="157" spans="1:76" x14ac:dyDescent="0.2">
      <c r="A157" s="324" t="s">
        <v>1449</v>
      </c>
      <c r="B157" s="360">
        <v>35165</v>
      </c>
      <c r="C157" s="361">
        <v>0.27083333333333298</v>
      </c>
      <c r="D157" s="360">
        <f t="shared" si="64"/>
        <v>35166</v>
      </c>
      <c r="E157" s="361">
        <v>0.27083333333333298</v>
      </c>
      <c r="F157" s="455" t="s">
        <v>2179</v>
      </c>
      <c r="G157" s="74" t="s">
        <v>507</v>
      </c>
      <c r="H157" s="53" t="s">
        <v>508</v>
      </c>
      <c r="I157" s="38"/>
      <c r="J157" s="52"/>
      <c r="K157" s="545">
        <f>IF(ISNUMBER(Data!K157),Data!K157,"")</f>
        <v>0.5</v>
      </c>
      <c r="L157" s="546" t="str">
        <f>IF(ISNUMBER(K157),PickLists!$S$2,PickLists!$S$9)</f>
        <v>V0</v>
      </c>
      <c r="M157" s="547">
        <f>IF(ISNUMBER(Data!M157),Data!M157,"")</f>
        <v>22.5</v>
      </c>
      <c r="N157" s="548">
        <f t="shared" si="65"/>
        <v>0.51749999999999996</v>
      </c>
      <c r="O157" s="549" t="str">
        <f>IF(ISTEXT($A157),PickLists!$S$2,PickLists!$S$9)</f>
        <v>V0</v>
      </c>
      <c r="P157" s="550">
        <f>IF(ISNUMBER(Data!P157),Data!P157,"")</f>
        <v>4.21</v>
      </c>
      <c r="Q157" s="551" t="str">
        <f>IF(ISTEXT($A157),PickLists!$S$2,PickLists!$S$9)</f>
        <v>V0</v>
      </c>
      <c r="R157" s="547">
        <f>IF(ISNUMBER(Data!R157),Data!R157,"")</f>
        <v>164.1</v>
      </c>
      <c r="S157" s="551" t="str">
        <f>IF(ISTEXT($A157),PickLists!$S$2,PickLists!$S$9)</f>
        <v>V0</v>
      </c>
      <c r="T157" s="552">
        <f>IF(ISNUMBER(Data!T157),Data!T157,"")</f>
        <v>0.76400000000000001</v>
      </c>
      <c r="U157" s="551" t="str">
        <f>IF(ISNUMBER($T157),IF($T157&gt;$T$56,PickLists!$S$2,PickLists!$S$3),PickLists!$S$9)</f>
        <v>V0</v>
      </c>
      <c r="V157" s="553">
        <f>IF(ISNUMBER(Data!V157),Data!V157,"")</f>
        <v>7.4105280783807759</v>
      </c>
      <c r="W157" s="551" t="str">
        <f>IF(ISNUMBER($V157),IF($V157&gt;$V$56,PickLists!$S$2,PickLists!$S$3),PickLists!$S$9)</f>
        <v>V0</v>
      </c>
      <c r="X157" s="552">
        <f>IF(ISNUMBER(Data!X157),Data!X157,"")</f>
        <v>7.4383860423476511</v>
      </c>
      <c r="Y157" s="551" t="str">
        <f>IF(ISNUMBER($X157),IF($X157&gt;$X$56,PickLists!$S$2,PickLists!$S$3),PickLists!$S$9)</f>
        <v>V0</v>
      </c>
      <c r="Z157" s="553">
        <f>IF(ISNUMBER(Data!Z157),Data!Z157,"")</f>
        <v>0.32500000000000001</v>
      </c>
      <c r="AA157" s="551" t="str">
        <f>IF(ISNUMBER($Z157),IF($Z157&gt;$Z$56,PickLists!$S$2,PickLists!$S$3),PickLists!$S$9)</f>
        <v>V0</v>
      </c>
      <c r="AB157" s="552">
        <f>IF(ISNUMBER(Data!AB157),Data!AB157,"")</f>
        <v>11.171816597372359</v>
      </c>
      <c r="AC157" s="551" t="str">
        <f>IF(ISNUMBER($AB157),IF($AB157&gt;$AB$56,PickLists!$S$2,PickLists!$S$3),PickLists!$S$9)</f>
        <v>V0</v>
      </c>
      <c r="AD157" s="553">
        <f>IF(ISNUMBER(Data!AD157),Data!AD157,"")</f>
        <v>0.32900000000000001</v>
      </c>
      <c r="AE157" s="551" t="str">
        <f>IF(ISNUMBER($AD157),IF($AD157&gt;$AD$56,PickLists!$S$2,PickLists!$S$3),PickLists!$S$9)</f>
        <v>V0</v>
      </c>
      <c r="AF157" s="552">
        <f>IF(ISNUMBER(Data!AF157),Data!AF157,"")</f>
        <v>0.34599999999999997</v>
      </c>
      <c r="AG157" s="551" t="str">
        <f>IF(ISNUMBER($AF157),IF($AF157&gt;$AF$56,PickLists!$S$2,PickLists!$S$3),PickLists!$S$9)</f>
        <v>V0</v>
      </c>
      <c r="AH157" s="553">
        <f>IF(ISNUMBER(Data!AH157),Data!AH157,"")</f>
        <v>2.5059999999999998</v>
      </c>
      <c r="AI157" s="551" t="str">
        <f>IF(ISNUMBER($AH157),IF($AH157&gt;$AH$56,PickLists!$S$2,PickLists!$S$3),PickLists!$S$9)</f>
        <v>V0</v>
      </c>
      <c r="AJ157" s="554" t="str">
        <f>IF(ISTEXT(Data!AJ157),Data!AJ157,"")</f>
        <v/>
      </c>
      <c r="AK157" s="555"/>
      <c r="AL157" s="555"/>
      <c r="AM157" s="555"/>
      <c r="AN157" s="555"/>
      <c r="AO157" s="556"/>
      <c r="AP157" s="557">
        <f t="shared" si="35"/>
        <v>6.1659500186148186E-2</v>
      </c>
      <c r="AQ157" s="558">
        <f t="shared" si="36"/>
        <v>3.1908791346331684E-2</v>
      </c>
      <c r="AR157" s="559">
        <f t="shared" si="37"/>
        <v>0.39537</v>
      </c>
      <c r="AS157" s="560">
        <f t="shared" si="38"/>
        <v>3.8349482805620512</v>
      </c>
      <c r="AT157" s="561">
        <f t="shared" si="39"/>
        <v>3.8493647769149093</v>
      </c>
      <c r="AU157" s="562">
        <f t="shared" si="40"/>
        <v>0.16818749999999999</v>
      </c>
      <c r="AV157" s="563">
        <f t="shared" si="41"/>
        <v>5.7814150891401956</v>
      </c>
      <c r="AW157" s="564">
        <f t="shared" si="42"/>
        <v>0.17025750000000001</v>
      </c>
      <c r="AX157" s="565">
        <f t="shared" si="43"/>
        <v>0.17905499999999996</v>
      </c>
      <c r="AY157" s="566">
        <f t="shared" si="44"/>
        <v>1.2968549999999999</v>
      </c>
      <c r="AZ157" s="567">
        <v>362.61</v>
      </c>
      <c r="BA157" s="568">
        <v>5.5229999999999997</v>
      </c>
      <c r="BB157" s="569">
        <f t="shared" si="45"/>
        <v>61.659500186148186</v>
      </c>
      <c r="BC157" s="570">
        <f t="shared" si="46"/>
        <v>8.9572571677133644E-2</v>
      </c>
      <c r="BD157" s="571">
        <f t="shared" si="47"/>
        <v>1.6218100973589279E-4</v>
      </c>
      <c r="BE157" s="572">
        <f t="shared" si="48"/>
        <v>21.550265147241344</v>
      </c>
      <c r="BF157" s="560">
        <f t="shared" si="49"/>
        <v>529.05890471769658</v>
      </c>
      <c r="BG157" s="561">
        <f t="shared" si="50"/>
        <v>463.95671556823027</v>
      </c>
      <c r="BH157" s="562">
        <f t="shared" si="51"/>
        <v>14.136704103558971</v>
      </c>
      <c r="BI157" s="563">
        <f t="shared" si="52"/>
        <v>797.58810575943176</v>
      </c>
      <c r="BJ157" s="564">
        <f t="shared" si="53"/>
        <v>8.4147526727709856</v>
      </c>
      <c r="BK157" s="565">
        <f t="shared" si="54"/>
        <v>28.471507920181033</v>
      </c>
      <c r="BL157" s="566">
        <f t="shared" si="55"/>
        <v>125.05614052597433</v>
      </c>
      <c r="BM157" s="546" t="str">
        <f t="shared" si="56"/>
        <v>V0</v>
      </c>
      <c r="BN157" s="573">
        <f t="shared" si="66"/>
        <v>164.1</v>
      </c>
      <c r="BO157" s="573">
        <f t="shared" si="67"/>
        <v>166.99751124392515</v>
      </c>
      <c r="BP157" s="574">
        <f t="shared" si="57"/>
        <v>1.7656985033060038</v>
      </c>
      <c r="BQ157" s="575">
        <f t="shared" si="58"/>
        <v>20</v>
      </c>
      <c r="BR157" s="546" t="str">
        <f t="shared" si="68"/>
        <v>V0</v>
      </c>
      <c r="BS157" s="575">
        <f t="shared" si="59"/>
        <v>1035.3267111680652</v>
      </c>
      <c r="BT157" s="575">
        <f t="shared" si="60"/>
        <v>1014.655620185855</v>
      </c>
      <c r="BU157" s="575">
        <f t="shared" si="61"/>
        <v>2049.98233135392</v>
      </c>
      <c r="BV157" s="573">
        <f t="shared" si="62"/>
        <v>1.0083545924299699</v>
      </c>
      <c r="BW157" s="575">
        <f t="shared" si="63"/>
        <v>10</v>
      </c>
      <c r="BX157" s="546" t="str">
        <f t="shared" si="69"/>
        <v>V0</v>
      </c>
    </row>
    <row r="158" spans="1:76" x14ac:dyDescent="0.2">
      <c r="A158" s="324" t="s">
        <v>1450</v>
      </c>
      <c r="B158" s="360">
        <v>35166</v>
      </c>
      <c r="C158" s="361">
        <v>0.27083333333333298</v>
      </c>
      <c r="D158" s="360">
        <f t="shared" si="64"/>
        <v>35167</v>
      </c>
      <c r="E158" s="361">
        <v>0.27083333333333298</v>
      </c>
      <c r="F158" s="455" t="s">
        <v>2179</v>
      </c>
      <c r="G158" s="74" t="s">
        <v>507</v>
      </c>
      <c r="H158" s="53" t="s">
        <v>508</v>
      </c>
      <c r="I158" s="38"/>
      <c r="J158" s="52"/>
      <c r="K158" s="545">
        <f>IF(ISNUMBER(Data!K158),Data!K158,"")</f>
        <v>14.9</v>
      </c>
      <c r="L158" s="546" t="str">
        <f>IF(ISNUMBER(K158),PickLists!$S$2,PickLists!$S$9)</f>
        <v>V0</v>
      </c>
      <c r="M158" s="547">
        <f>IF(ISNUMBER(Data!M158),Data!M158,"")</f>
        <v>619</v>
      </c>
      <c r="N158" s="548">
        <f t="shared" si="65"/>
        <v>14.237</v>
      </c>
      <c r="O158" s="549" t="str">
        <f>IF(ISTEXT($A158),PickLists!$S$2,PickLists!$S$9)</f>
        <v>V0</v>
      </c>
      <c r="P158" s="550">
        <f>IF(ISNUMBER(Data!P158),Data!P158,"")</f>
        <v>4.71</v>
      </c>
      <c r="Q158" s="551" t="str">
        <f>IF(ISTEXT($A158),PickLists!$S$2,PickLists!$S$9)</f>
        <v>V0</v>
      </c>
      <c r="R158" s="547">
        <f>IF(ISNUMBER(Data!R158),Data!R158,"")</f>
        <v>41.1</v>
      </c>
      <c r="S158" s="551" t="str">
        <f>IF(ISTEXT($A158),PickLists!$S$2,PickLists!$S$9)</f>
        <v>V0</v>
      </c>
      <c r="T158" s="552">
        <f>IF(ISNUMBER(Data!T158),Data!T158,"")</f>
        <v>0.108</v>
      </c>
      <c r="U158" s="551" t="str">
        <f>IF(ISNUMBER($T158),IF($T158&gt;$T$56,PickLists!$S$2,PickLists!$S$3),PickLists!$S$9)</f>
        <v>V0</v>
      </c>
      <c r="V158" s="553">
        <f>IF(ISNUMBER(Data!V158),Data!V158,"")</f>
        <v>1.7145529070236269</v>
      </c>
      <c r="W158" s="551" t="str">
        <f>IF(ISNUMBER($V158),IF($V158&gt;$V$56,PickLists!$S$2,PickLists!$S$3),PickLists!$S$9)</f>
        <v>V0</v>
      </c>
      <c r="X158" s="552">
        <f>IF(ISNUMBER(Data!X158),Data!X158,"")</f>
        <v>1.6195220586704422</v>
      </c>
      <c r="Y158" s="551" t="str">
        <f>IF(ISNUMBER($X158),IF($X158&gt;$X$56,PickLists!$S$2,PickLists!$S$3),PickLists!$S$9)</f>
        <v>V0</v>
      </c>
      <c r="Z158" s="553">
        <f>IF(ISNUMBER(Data!Z158),Data!Z158,"")</f>
        <v>4.3999999999999997E-2</v>
      </c>
      <c r="AA158" s="551" t="str">
        <f>IF(ISNUMBER($Z158),IF($Z158&gt;$Z$56,PickLists!$S$2,PickLists!$S$3),PickLists!$S$9)</f>
        <v>V0</v>
      </c>
      <c r="AB158" s="552">
        <f>IF(ISNUMBER(Data!AB158),Data!AB158,"")</f>
        <v>2.7308367370696822</v>
      </c>
      <c r="AC158" s="551" t="str">
        <f>IF(ISNUMBER($AB158),IF($AB158&gt;$AB$56,PickLists!$S$2,PickLists!$S$3),PickLists!$S$9)</f>
        <v>V0</v>
      </c>
      <c r="AD158" s="553">
        <f>IF(ISNUMBER(Data!AD158),Data!AD158,"")</f>
        <v>8.4000000000000005E-2</v>
      </c>
      <c r="AE158" s="551" t="str">
        <f>IF(ISNUMBER($AD158),IF($AD158&gt;$AD$56,PickLists!$S$2,PickLists!$S$3),PickLists!$S$9)</f>
        <v>V0</v>
      </c>
      <c r="AF158" s="552">
        <f>IF(ISNUMBER(Data!AF158),Data!AF158,"")</f>
        <v>5.1999999999999998E-2</v>
      </c>
      <c r="AG158" s="551" t="str">
        <f>IF(ISNUMBER($AF158),IF($AF158&gt;$AF$56,PickLists!$S$2,PickLists!$S$3),PickLists!$S$9)</f>
        <v>V0</v>
      </c>
      <c r="AH158" s="553">
        <f>IF(ISNUMBER(Data!AH158),Data!AH158,"")</f>
        <v>0.25600000000000001</v>
      </c>
      <c r="AI158" s="551" t="str">
        <f>IF(ISNUMBER($AH158),IF($AH158&gt;$AH$56,PickLists!$S$2,PickLists!$S$3),PickLists!$S$9)</f>
        <v>V0</v>
      </c>
      <c r="AJ158" s="554" t="str">
        <f>IF(ISTEXT(Data!AJ158),Data!AJ158,"")</f>
        <v/>
      </c>
      <c r="AK158" s="555"/>
      <c r="AL158" s="555"/>
      <c r="AM158" s="555"/>
      <c r="AN158" s="555"/>
      <c r="AO158" s="556"/>
      <c r="AP158" s="557">
        <f t="shared" si="35"/>
        <v>1.9498445997580431E-2</v>
      </c>
      <c r="AQ158" s="558">
        <f t="shared" si="36"/>
        <v>0.27759937566755261</v>
      </c>
      <c r="AR158" s="559">
        <f t="shared" si="37"/>
        <v>1.537596</v>
      </c>
      <c r="AS158" s="560">
        <f t="shared" si="38"/>
        <v>24.410089737295376</v>
      </c>
      <c r="AT158" s="561">
        <f t="shared" si="39"/>
        <v>23.057135549291086</v>
      </c>
      <c r="AU158" s="562">
        <f t="shared" si="40"/>
        <v>0.62642799999999998</v>
      </c>
      <c r="AV158" s="563">
        <f t="shared" si="41"/>
        <v>38.878922625661069</v>
      </c>
      <c r="AW158" s="564">
        <f t="shared" si="42"/>
        <v>1.1959080000000002</v>
      </c>
      <c r="AX158" s="565">
        <f t="shared" si="43"/>
        <v>0.74032399999999998</v>
      </c>
      <c r="AY158" s="566">
        <f t="shared" si="44"/>
        <v>3.6446719999999999</v>
      </c>
      <c r="AZ158" s="567">
        <v>362.61</v>
      </c>
      <c r="BA158" s="568">
        <v>5.5229999999999997</v>
      </c>
      <c r="BB158" s="569">
        <f t="shared" si="45"/>
        <v>19.498445997580433</v>
      </c>
      <c r="BC158" s="570">
        <f t="shared" si="46"/>
        <v>0.28325334237843064</v>
      </c>
      <c r="BD158" s="571">
        <f t="shared" si="47"/>
        <v>5.1286138399136462E-4</v>
      </c>
      <c r="BE158" s="572">
        <f t="shared" si="48"/>
        <v>3.0463725600812368</v>
      </c>
      <c r="BF158" s="560">
        <f t="shared" si="49"/>
        <v>122.40686135672355</v>
      </c>
      <c r="BG158" s="561">
        <f t="shared" si="50"/>
        <v>101.01494206583142</v>
      </c>
      <c r="BH158" s="562">
        <f t="shared" si="51"/>
        <v>1.9138922478664453</v>
      </c>
      <c r="BI158" s="563">
        <f t="shared" si="52"/>
        <v>194.96228579065343</v>
      </c>
      <c r="BJ158" s="564">
        <f t="shared" si="53"/>
        <v>2.148447490920252</v>
      </c>
      <c r="BK158" s="565">
        <f t="shared" si="54"/>
        <v>4.2789549475416582</v>
      </c>
      <c r="BL158" s="566">
        <f t="shared" si="55"/>
        <v>12.775088577274314</v>
      </c>
      <c r="BM158" s="546" t="str">
        <f t="shared" si="56"/>
        <v>V0</v>
      </c>
      <c r="BN158" s="573">
        <f t="shared" si="66"/>
        <v>41.1</v>
      </c>
      <c r="BO158" s="573">
        <f t="shared" si="67"/>
        <v>39.454840713555335</v>
      </c>
      <c r="BP158" s="574">
        <f t="shared" si="57"/>
        <v>-4.0028206482838602</v>
      </c>
      <c r="BQ158" s="575">
        <f t="shared" si="58"/>
        <v>20</v>
      </c>
      <c r="BR158" s="546" t="str">
        <f t="shared" si="68"/>
        <v>V0</v>
      </c>
      <c r="BS158" s="575">
        <f t="shared" si="59"/>
        <v>235.57711505183653</v>
      </c>
      <c r="BT158" s="575">
        <f t="shared" si="60"/>
        <v>226.75194218639865</v>
      </c>
      <c r="BU158" s="575">
        <f t="shared" si="61"/>
        <v>462.32905723823518</v>
      </c>
      <c r="BV158" s="573">
        <f t="shared" si="62"/>
        <v>1.9088510071497244</v>
      </c>
      <c r="BW158" s="575">
        <f t="shared" si="63"/>
        <v>15</v>
      </c>
      <c r="BX158" s="546" t="str">
        <f t="shared" si="69"/>
        <v>V0</v>
      </c>
    </row>
    <row r="159" spans="1:76" x14ac:dyDescent="0.2">
      <c r="A159" s="324" t="s">
        <v>1451</v>
      </c>
      <c r="B159" s="360">
        <v>35167</v>
      </c>
      <c r="C159" s="361">
        <v>0.27083333333333298</v>
      </c>
      <c r="D159" s="360">
        <f t="shared" si="64"/>
        <v>35168</v>
      </c>
      <c r="E159" s="361">
        <v>0.27083333333333298</v>
      </c>
      <c r="F159" s="455" t="s">
        <v>2179</v>
      </c>
      <c r="G159" s="74" t="s">
        <v>444</v>
      </c>
      <c r="H159" s="53" t="s">
        <v>508</v>
      </c>
      <c r="I159" s="38"/>
      <c r="J159" s="52"/>
      <c r="K159" s="545">
        <f>IF(ISNUMBER(Data!K159),Data!K159,"")</f>
        <v>7.6</v>
      </c>
      <c r="L159" s="546" t="str">
        <f>IF(ISNUMBER(K159),PickLists!$S$2,PickLists!$S$9)</f>
        <v>V0</v>
      </c>
      <c r="M159" s="547">
        <f>IF(ISNUMBER(Data!M159),Data!M159,"")</f>
        <v>284.5</v>
      </c>
      <c r="N159" s="548">
        <f t="shared" si="65"/>
        <v>6.5434999999999999</v>
      </c>
      <c r="O159" s="549" t="str">
        <f>IF(ISTEXT($A159),PickLists!$S$2,PickLists!$S$9)</f>
        <v>V0</v>
      </c>
      <c r="P159" s="550">
        <f>IF(ISNUMBER(Data!P159),Data!P159,"")</f>
        <v>3.9</v>
      </c>
      <c r="Q159" s="551" t="str">
        <f>IF(ISTEXT($A159),PickLists!$S$2,PickLists!$S$9)</f>
        <v>V0</v>
      </c>
      <c r="R159" s="547">
        <f>IF(ISNUMBER(Data!R159),Data!R159,"")</f>
        <v>81.8</v>
      </c>
      <c r="S159" s="551" t="str">
        <f>IF(ISTEXT($A159),PickLists!$S$2,PickLists!$S$9)</f>
        <v>V0</v>
      </c>
      <c r="T159" s="552">
        <f>IF(ISNUMBER(Data!T159),Data!T159,"")</f>
        <v>0.17199999999999999</v>
      </c>
      <c r="U159" s="551" t="str">
        <f>IF(ISNUMBER($T159),IF($T159&gt;$T$56,PickLists!$S$2,PickLists!$S$3),PickLists!$S$9)</f>
        <v>V0</v>
      </c>
      <c r="V159" s="553">
        <f>IF(ISNUMBER(Data!V159),Data!V159,"")</f>
        <v>2.2885554019837109</v>
      </c>
      <c r="W159" s="551" t="str">
        <f>IF(ISNUMBER($V159),IF($V159&gt;$V$56,PickLists!$S$2,PickLists!$S$3),PickLists!$S$9)</f>
        <v>V0</v>
      </c>
      <c r="X159" s="552">
        <f>IF(ISNUMBER(Data!X159),Data!X159,"")</f>
        <v>2.134217651100331</v>
      </c>
      <c r="Y159" s="551" t="str">
        <f>IF(ISNUMBER($X159),IF($X159&gt;$X$56,PickLists!$S$2,PickLists!$S$3),PickLists!$S$9)</f>
        <v>V0</v>
      </c>
      <c r="Z159" s="553">
        <f>IF(ISNUMBER(Data!Z159),Data!Z159,"")</f>
        <v>2.8000000000000001E-2</v>
      </c>
      <c r="AA159" s="551" t="str">
        <f>IF(ISNUMBER($Z159),IF($Z159&gt;$Z$56,PickLists!$S$2,PickLists!$S$3),PickLists!$S$9)</f>
        <v>V0</v>
      </c>
      <c r="AB159" s="552">
        <f>IF(ISNUMBER(Data!AB159),Data!AB159,"")</f>
        <v>2.2090504739730585</v>
      </c>
      <c r="AC159" s="551" t="str">
        <f>IF(ISNUMBER($AB159),IF($AB159&gt;$AB$56,PickLists!$S$2,PickLists!$S$3),PickLists!$S$9)</f>
        <v>V0</v>
      </c>
      <c r="AD159" s="553">
        <f>IF(ISNUMBER(Data!AD159),Data!AD159,"")</f>
        <v>6.9000000000000006E-2</v>
      </c>
      <c r="AE159" s="551" t="str">
        <f>IF(ISNUMBER($AD159),IF($AD159&gt;$AD$56,PickLists!$S$2,PickLists!$S$3),PickLists!$S$9)</f>
        <v>V0</v>
      </c>
      <c r="AF159" s="552">
        <f>IF(ISNUMBER(Data!AF159),Data!AF159,"")</f>
        <v>3.5000000000000003E-2</v>
      </c>
      <c r="AG159" s="551" t="str">
        <f>IF(ISNUMBER($AF159),IF($AF159&gt;$AF$56,PickLists!$S$2,PickLists!$S$3),PickLists!$S$9)</f>
        <v>V0</v>
      </c>
      <c r="AH159" s="553">
        <f>IF(ISNUMBER(Data!AH159),Data!AH159,"")</f>
        <v>0.151</v>
      </c>
      <c r="AI159" s="551" t="str">
        <f>IF(ISNUMBER($AH159),IF($AH159&gt;$AH$56,PickLists!$S$2,PickLists!$S$3),PickLists!$S$9)</f>
        <v>V0</v>
      </c>
      <c r="AJ159" s="554" t="str">
        <f>IF(ISTEXT(Data!AJ159),Data!AJ159,"")</f>
        <v/>
      </c>
      <c r="AK159" s="555"/>
      <c r="AL159" s="555"/>
      <c r="AM159" s="555"/>
      <c r="AN159" s="555"/>
      <c r="AO159" s="556"/>
      <c r="AP159" s="557">
        <f t="shared" si="35"/>
        <v>0.12589254117941673</v>
      </c>
      <c r="AQ159" s="558">
        <f t="shared" si="36"/>
        <v>0.82377784320751335</v>
      </c>
      <c r="AR159" s="559">
        <f t="shared" si="37"/>
        <v>1.1254819999999999</v>
      </c>
      <c r="AS159" s="560">
        <f t="shared" si="38"/>
        <v>14.975162272880413</v>
      </c>
      <c r="AT159" s="561">
        <f t="shared" si="39"/>
        <v>13.965253199975015</v>
      </c>
      <c r="AU159" s="562">
        <f t="shared" si="40"/>
        <v>0.18321799999999999</v>
      </c>
      <c r="AV159" s="563">
        <f t="shared" si="41"/>
        <v>14.454921776442708</v>
      </c>
      <c r="AW159" s="564">
        <f t="shared" si="42"/>
        <v>0.45150150000000006</v>
      </c>
      <c r="AX159" s="565">
        <f t="shared" si="43"/>
        <v>0.22902250000000002</v>
      </c>
      <c r="AY159" s="566">
        <f t="shared" si="44"/>
        <v>0.98806849999999991</v>
      </c>
      <c r="AZ159" s="567">
        <v>362.61</v>
      </c>
      <c r="BA159" s="568">
        <v>5.5229999999999997</v>
      </c>
      <c r="BB159" s="569">
        <f t="shared" si="45"/>
        <v>125.89254117941671</v>
      </c>
      <c r="BC159" s="570">
        <f t="shared" si="46"/>
        <v>4.3870748403822046E-2</v>
      </c>
      <c r="BD159" s="571">
        <f t="shared" si="47"/>
        <v>7.9432823472428153E-5</v>
      </c>
      <c r="BE159" s="572">
        <f t="shared" si="48"/>
        <v>4.8516303734627106</v>
      </c>
      <c r="BF159" s="560">
        <f t="shared" si="49"/>
        <v>163.38654972397453</v>
      </c>
      <c r="BG159" s="561">
        <f t="shared" si="50"/>
        <v>133.11820683613479</v>
      </c>
      <c r="BH159" s="562">
        <f t="shared" si="51"/>
        <v>1.2179314304604651</v>
      </c>
      <c r="BI159" s="563">
        <f t="shared" si="52"/>
        <v>157.71046433733551</v>
      </c>
      <c r="BJ159" s="564">
        <f t="shared" si="53"/>
        <v>1.7647961532559213</v>
      </c>
      <c r="BK159" s="565">
        <f t="shared" si="54"/>
        <v>2.8800658300761159</v>
      </c>
      <c r="BL159" s="566">
        <f t="shared" si="55"/>
        <v>7.5353061530016463</v>
      </c>
      <c r="BM159" s="546" t="str">
        <f t="shared" si="56"/>
        <v>V0</v>
      </c>
      <c r="BN159" s="573">
        <f t="shared" si="66"/>
        <v>81.8</v>
      </c>
      <c r="BO159" s="573">
        <f t="shared" si="67"/>
        <v>79.09524342542008</v>
      </c>
      <c r="BP159" s="574">
        <f t="shared" si="57"/>
        <v>-3.3065483796820514</v>
      </c>
      <c r="BQ159" s="575">
        <f t="shared" si="58"/>
        <v>20</v>
      </c>
      <c r="BR159" s="546" t="str">
        <f t="shared" si="68"/>
        <v>V0</v>
      </c>
      <c r="BS159" s="575">
        <f t="shared" si="59"/>
        <v>297.00110508354635</v>
      </c>
      <c r="BT159" s="575">
        <f t="shared" si="60"/>
        <v>301.4003371147993</v>
      </c>
      <c r="BU159" s="575">
        <f t="shared" si="61"/>
        <v>598.40144219834565</v>
      </c>
      <c r="BV159" s="573">
        <f t="shared" si="62"/>
        <v>-0.73516400881179433</v>
      </c>
      <c r="BW159" s="575">
        <f t="shared" si="63"/>
        <v>10</v>
      </c>
      <c r="BX159" s="546" t="str">
        <f t="shared" si="69"/>
        <v>V0</v>
      </c>
    </row>
    <row r="160" spans="1:76" x14ac:dyDescent="0.2">
      <c r="A160" s="324" t="s">
        <v>1452</v>
      </c>
      <c r="B160" s="360">
        <v>35168</v>
      </c>
      <c r="C160" s="361">
        <v>0.27083333333333298</v>
      </c>
      <c r="D160" s="360">
        <f t="shared" si="64"/>
        <v>35169</v>
      </c>
      <c r="E160" s="361">
        <v>0.27083333333333298</v>
      </c>
      <c r="F160" s="455" t="s">
        <v>2179</v>
      </c>
      <c r="G160" s="74" t="s">
        <v>442</v>
      </c>
      <c r="H160" s="53" t="s">
        <v>508</v>
      </c>
      <c r="I160" s="38"/>
      <c r="J160" s="52"/>
      <c r="K160" s="545">
        <f>IF(ISNUMBER(Data!K160),Data!K160,"")</f>
        <v>3</v>
      </c>
      <c r="L160" s="546" t="str">
        <f>IF(ISNUMBER(K160),PickLists!$S$2,PickLists!$S$9)</f>
        <v>V0</v>
      </c>
      <c r="M160" s="547">
        <f>IF(ISNUMBER(Data!M160),Data!M160,"")</f>
        <v>112.4</v>
      </c>
      <c r="N160" s="548">
        <f t="shared" si="65"/>
        <v>2.5851999999999999</v>
      </c>
      <c r="O160" s="549" t="str">
        <f>IF(ISTEXT($A160),PickLists!$S$2,PickLists!$S$9)</f>
        <v>V0</v>
      </c>
      <c r="P160" s="550">
        <f>IF(ISNUMBER(Data!P160),Data!P160,"")</f>
        <v>4.45</v>
      </c>
      <c r="Q160" s="551" t="str">
        <f>IF(ISTEXT($A160),PickLists!$S$2,PickLists!$S$9)</f>
        <v>V0</v>
      </c>
      <c r="R160" s="547">
        <f>IF(ISNUMBER(Data!R160),Data!R160,"")</f>
        <v>21.8</v>
      </c>
      <c r="S160" s="551" t="str">
        <f>IF(ISTEXT($A160),PickLists!$S$2,PickLists!$S$9)</f>
        <v>V0</v>
      </c>
      <c r="T160" s="552">
        <f>IF(ISNUMBER(Data!T160),Data!T160,"")</f>
        <v>2.4E-2</v>
      </c>
      <c r="U160" s="551" t="str">
        <f>IF(ISNUMBER($T160),IF($T160&gt;$T$56,PickLists!$S$2,PickLists!$S$3),PickLists!$S$9)</f>
        <v>V0</v>
      </c>
      <c r="V160" s="553">
        <f>IF(ISNUMBER(Data!V160),Data!V160,"")</f>
        <v>0.623473784372228</v>
      </c>
      <c r="W160" s="551" t="str">
        <f>IF(ISNUMBER($V160),IF($V160&gt;$V$56,PickLists!$S$2,PickLists!$S$3),PickLists!$S$9)</f>
        <v>V0</v>
      </c>
      <c r="X160" s="552">
        <f>IF(ISNUMBER(Data!X160),Data!X160,"")</f>
        <v>0.33144793987216592</v>
      </c>
      <c r="Y160" s="551" t="str">
        <f>IF(ISNUMBER($X160),IF($X160&gt;$X$56,PickLists!$S$2,PickLists!$S$3),PickLists!$S$9)</f>
        <v>V0</v>
      </c>
      <c r="Z160" s="553">
        <f>IF(ISNUMBER(Data!Z160),Data!Z160,"")</f>
        <v>0.02</v>
      </c>
      <c r="AA160" s="551" t="str">
        <f>IF(ISNUMBER($Z160),IF($Z160&gt;$Z$56,PickLists!$S$2,PickLists!$S$3),PickLists!$S$9)</f>
        <v>V0</v>
      </c>
      <c r="AB160" s="552">
        <f>IF(ISNUMBER(Data!AB160),Data!AB160,"")</f>
        <v>0.33621049392981872</v>
      </c>
      <c r="AC160" s="551" t="str">
        <f>IF(ISNUMBER($AB160),IF($AB160&gt;$AB$56,PickLists!$S$2,PickLists!$S$3),PickLists!$S$9)</f>
        <v>V0</v>
      </c>
      <c r="AD160" s="553">
        <f>IF(ISNUMBER(Data!AD160),Data!AD160,"")</f>
        <v>1.4999999999999999E-2</v>
      </c>
      <c r="AE160" s="551" t="str">
        <f>IF(ISNUMBER($AD160),IF($AD160&gt;$AD$56,PickLists!$S$2,PickLists!$S$3),PickLists!$S$9)</f>
        <v>V0</v>
      </c>
      <c r="AF160" s="552">
        <f>IF(ISNUMBER(Data!AF160),Data!AF160,"")</f>
        <v>8.9999999999999993E-3</v>
      </c>
      <c r="AG160" s="551" t="str">
        <f>IF(ISNUMBER($AF160),IF($AF160&gt;$AF$56,PickLists!$S$2,PickLists!$S$3),PickLists!$S$9)</f>
        <v>V0</v>
      </c>
      <c r="AH160" s="553">
        <f>IF(ISNUMBER(Data!AH160),Data!AH160,"")</f>
        <v>6.5000000000000002E-2</v>
      </c>
      <c r="AI160" s="551" t="str">
        <f>IF(ISNUMBER($AH160),IF($AH160&gt;$AH$56,PickLists!$S$2,PickLists!$S$3),PickLists!$S$9)</f>
        <v>V0</v>
      </c>
      <c r="AJ160" s="554" t="str">
        <f>IF(ISTEXT(Data!AJ160),Data!AJ160,"")</f>
        <v/>
      </c>
      <c r="AK160" s="555"/>
      <c r="AL160" s="555"/>
      <c r="AM160" s="555"/>
      <c r="AN160" s="555"/>
      <c r="AO160" s="556"/>
      <c r="AP160" s="557">
        <f t="shared" si="35"/>
        <v>3.5481338923357482E-2</v>
      </c>
      <c r="AQ160" s="558">
        <f t="shared" si="36"/>
        <v>9.1726357384663754E-2</v>
      </c>
      <c r="AR160" s="559">
        <f t="shared" si="37"/>
        <v>6.2044799999999997E-2</v>
      </c>
      <c r="AS160" s="560">
        <f t="shared" si="38"/>
        <v>1.6118044273590837</v>
      </c>
      <c r="AT160" s="561">
        <f t="shared" si="39"/>
        <v>0.85685921415752331</v>
      </c>
      <c r="AU160" s="562">
        <f t="shared" si="40"/>
        <v>5.1704E-2</v>
      </c>
      <c r="AV160" s="563">
        <f t="shared" si="41"/>
        <v>0.86917136890736735</v>
      </c>
      <c r="AW160" s="564">
        <f t="shared" si="42"/>
        <v>3.8778E-2</v>
      </c>
      <c r="AX160" s="565">
        <f t="shared" si="43"/>
        <v>2.3266799999999997E-2</v>
      </c>
      <c r="AY160" s="566">
        <f t="shared" si="44"/>
        <v>0.16803799999999999</v>
      </c>
      <c r="AZ160" s="567">
        <v>362.61</v>
      </c>
      <c r="BA160" s="568">
        <v>5.5229999999999997</v>
      </c>
      <c r="BB160" s="569">
        <f t="shared" si="45"/>
        <v>35.481338923357477</v>
      </c>
      <c r="BC160" s="570">
        <f t="shared" si="46"/>
        <v>0.15565928929373579</v>
      </c>
      <c r="BD160" s="571">
        <f t="shared" si="47"/>
        <v>2.8183829312644545E-4</v>
      </c>
      <c r="BE160" s="572">
        <f t="shared" si="48"/>
        <v>0.67697168001805264</v>
      </c>
      <c r="BF160" s="560">
        <f t="shared" si="49"/>
        <v>44.511585947899484</v>
      </c>
      <c r="BG160" s="561">
        <f t="shared" si="50"/>
        <v>20.673503188658408</v>
      </c>
      <c r="BH160" s="562">
        <f t="shared" si="51"/>
        <v>0.86995102175747518</v>
      </c>
      <c r="BI160" s="563">
        <f t="shared" si="52"/>
        <v>24.003033763819428</v>
      </c>
      <c r="BJ160" s="564">
        <f t="shared" si="53"/>
        <v>0.38365133766433068</v>
      </c>
      <c r="BK160" s="565">
        <f t="shared" si="54"/>
        <v>0.74058835630528697</v>
      </c>
      <c r="BL160" s="566">
        <f t="shared" si="55"/>
        <v>3.2436748340735564</v>
      </c>
      <c r="BM160" s="546" t="str">
        <f t="shared" si="56"/>
        <v>V0</v>
      </c>
      <c r="BN160" s="573">
        <f t="shared" si="66"/>
        <v>21.8</v>
      </c>
      <c r="BO160" s="573">
        <f t="shared" si="67"/>
        <v>19.366625890330411</v>
      </c>
      <c r="BP160" s="574">
        <f t="shared" si="57"/>
        <v>-11.162266558117382</v>
      </c>
      <c r="BQ160" s="575">
        <f t="shared" si="58"/>
        <v>30</v>
      </c>
      <c r="BR160" s="546" t="str">
        <f t="shared" si="68"/>
        <v>V0</v>
      </c>
      <c r="BS160" s="575">
        <f t="shared" si="59"/>
        <v>64.722238236977546</v>
      </c>
      <c r="BT160" s="575">
        <f t="shared" si="60"/>
        <v>66.018001944162805</v>
      </c>
      <c r="BU160" s="575">
        <f t="shared" si="61"/>
        <v>130.74024018114034</v>
      </c>
      <c r="BV160" s="573">
        <f t="shared" si="62"/>
        <v>-0.99109784821412361</v>
      </c>
      <c r="BW160" s="575">
        <f t="shared" si="63"/>
        <v>15</v>
      </c>
      <c r="BX160" s="546" t="str">
        <f t="shared" si="69"/>
        <v>V0</v>
      </c>
    </row>
    <row r="161" spans="1:76" x14ac:dyDescent="0.2">
      <c r="A161" s="324"/>
      <c r="B161" s="360">
        <v>35169</v>
      </c>
      <c r="C161" s="361">
        <v>0.27083333333333298</v>
      </c>
      <c r="D161" s="360">
        <f t="shared" si="64"/>
        <v>35170</v>
      </c>
      <c r="E161" s="361">
        <v>0.27083333333333298</v>
      </c>
      <c r="F161" s="455" t="s">
        <v>2179</v>
      </c>
      <c r="G161" s="74" t="s">
        <v>442</v>
      </c>
      <c r="H161" s="53"/>
      <c r="I161" s="38" t="s">
        <v>433</v>
      </c>
      <c r="J161" s="52"/>
      <c r="K161" s="545">
        <f>IF(ISNUMBER(Data!K161),Data!K161,"")</f>
        <v>0.1</v>
      </c>
      <c r="L161" s="546" t="str">
        <f>IF(ISNUMBER(K161),PickLists!$S$2,PickLists!$S$9)</f>
        <v>V0</v>
      </c>
      <c r="M161" s="547" t="str">
        <f>IF(ISNUMBER(Data!M161),Data!M161,"")</f>
        <v/>
      </c>
      <c r="N161" s="548" t="str">
        <f t="shared" si="65"/>
        <v/>
      </c>
      <c r="O161" s="549" t="str">
        <f>IF(ISTEXT($A161),PickLists!$S$2,PickLists!$S$9)</f>
        <v>M1</v>
      </c>
      <c r="P161" s="550" t="str">
        <f>IF(ISNUMBER(Data!P161),Data!P161,"")</f>
        <v/>
      </c>
      <c r="Q161" s="551" t="str">
        <f>IF(ISTEXT($A161),PickLists!$S$2,PickLists!$S$9)</f>
        <v>M1</v>
      </c>
      <c r="R161" s="547" t="str">
        <f>IF(ISNUMBER(Data!R161),Data!R161,"")</f>
        <v/>
      </c>
      <c r="S161" s="551" t="str">
        <f>IF(ISTEXT($A161),PickLists!$S$2,PickLists!$S$9)</f>
        <v>M1</v>
      </c>
      <c r="T161" s="552" t="str">
        <f>IF(ISNUMBER(Data!T161),Data!T161,"")</f>
        <v/>
      </c>
      <c r="U161" s="551" t="str">
        <f>IF(ISNUMBER($T161),IF($T161&gt;$T$56,PickLists!$S$2,PickLists!$S$3),PickLists!$S$9)</f>
        <v>M1</v>
      </c>
      <c r="V161" s="553" t="str">
        <f>IF(ISNUMBER(Data!V161),Data!V161,"")</f>
        <v/>
      </c>
      <c r="W161" s="551" t="str">
        <f>IF(ISNUMBER($V161),IF($V161&gt;$V$56,PickLists!$S$2,PickLists!$S$3),PickLists!$S$9)</f>
        <v>M1</v>
      </c>
      <c r="X161" s="552" t="str">
        <f>IF(ISNUMBER(Data!X161),Data!X161,"")</f>
        <v/>
      </c>
      <c r="Y161" s="551" t="str">
        <f>IF(ISNUMBER($X161),IF($X161&gt;$X$56,PickLists!$S$2,PickLists!$S$3),PickLists!$S$9)</f>
        <v>M1</v>
      </c>
      <c r="Z161" s="553" t="str">
        <f>IF(ISNUMBER(Data!Z161),Data!Z161,"")</f>
        <v/>
      </c>
      <c r="AA161" s="551" t="str">
        <f>IF(ISNUMBER($Z161),IF($Z161&gt;$Z$56,PickLists!$S$2,PickLists!$S$3),PickLists!$S$9)</f>
        <v>M1</v>
      </c>
      <c r="AB161" s="552" t="str">
        <f>IF(ISNUMBER(Data!AB161),Data!AB161,"")</f>
        <v/>
      </c>
      <c r="AC161" s="551" t="str">
        <f>IF(ISNUMBER($AB161),IF($AB161&gt;$AB$56,PickLists!$S$2,PickLists!$S$3),PickLists!$S$9)</f>
        <v>M1</v>
      </c>
      <c r="AD161" s="553" t="str">
        <f>IF(ISNUMBER(Data!AD161),Data!AD161,"")</f>
        <v/>
      </c>
      <c r="AE161" s="551" t="str">
        <f>IF(ISNUMBER($AD161),IF($AD161&gt;$AD$56,PickLists!$S$2,PickLists!$S$3),PickLists!$S$9)</f>
        <v>M1</v>
      </c>
      <c r="AF161" s="552" t="str">
        <f>IF(ISNUMBER(Data!AF161),Data!AF161,"")</f>
        <v/>
      </c>
      <c r="AG161" s="551" t="str">
        <f>IF(ISNUMBER($AF161),IF($AF161&gt;$AF$56,PickLists!$S$2,PickLists!$S$3),PickLists!$S$9)</f>
        <v>M1</v>
      </c>
      <c r="AH161" s="553" t="str">
        <f>IF(ISNUMBER(Data!AH161),Data!AH161,"")</f>
        <v/>
      </c>
      <c r="AI161" s="551" t="str">
        <f>IF(ISNUMBER($AH161),IF($AH161&gt;$AH$56,PickLists!$S$2,PickLists!$S$3),PickLists!$S$9)</f>
        <v>M1</v>
      </c>
      <c r="AJ161" s="554" t="str">
        <f>IF(ISTEXT(Data!AJ161),Data!AJ161,"")</f>
        <v/>
      </c>
      <c r="AK161" s="555"/>
      <c r="AL161" s="555"/>
      <c r="AM161" s="555"/>
      <c r="AN161" s="555"/>
      <c r="AO161" s="556"/>
      <c r="AP161" s="557" t="str">
        <f t="shared" si="35"/>
        <v/>
      </c>
      <c r="AQ161" s="558" t="str">
        <f t="shared" si="36"/>
        <v/>
      </c>
      <c r="AR161" s="559" t="str">
        <f t="shared" si="37"/>
        <v/>
      </c>
      <c r="AS161" s="560" t="str">
        <f t="shared" si="38"/>
        <v/>
      </c>
      <c r="AT161" s="561" t="str">
        <f t="shared" si="39"/>
        <v/>
      </c>
      <c r="AU161" s="562" t="str">
        <f t="shared" si="40"/>
        <v/>
      </c>
      <c r="AV161" s="563" t="str">
        <f t="shared" si="41"/>
        <v/>
      </c>
      <c r="AW161" s="564" t="str">
        <f t="shared" si="42"/>
        <v/>
      </c>
      <c r="AX161" s="565" t="str">
        <f t="shared" si="43"/>
        <v/>
      </c>
      <c r="AY161" s="566" t="str">
        <f t="shared" si="44"/>
        <v/>
      </c>
      <c r="AZ161" s="567">
        <v>362.61</v>
      </c>
      <c r="BA161" s="568">
        <v>5.5229999999999997</v>
      </c>
      <c r="BB161" s="569" t="str">
        <f t="shared" si="45"/>
        <v/>
      </c>
      <c r="BC161" s="570" t="str">
        <f t="shared" si="46"/>
        <v/>
      </c>
      <c r="BD161" s="571" t="str">
        <f t="shared" si="47"/>
        <v/>
      </c>
      <c r="BE161" s="572" t="str">
        <f t="shared" si="48"/>
        <v/>
      </c>
      <c r="BF161" s="560" t="str">
        <f t="shared" si="49"/>
        <v/>
      </c>
      <c r="BG161" s="561" t="str">
        <f t="shared" si="50"/>
        <v/>
      </c>
      <c r="BH161" s="562" t="str">
        <f t="shared" si="51"/>
        <v/>
      </c>
      <c r="BI161" s="563" t="str">
        <f t="shared" si="52"/>
        <v/>
      </c>
      <c r="BJ161" s="564" t="str">
        <f t="shared" si="53"/>
        <v/>
      </c>
      <c r="BK161" s="565" t="str">
        <f t="shared" si="54"/>
        <v/>
      </c>
      <c r="BL161" s="566" t="str">
        <f t="shared" si="55"/>
        <v/>
      </c>
      <c r="BM161" s="546" t="str">
        <f t="shared" si="56"/>
        <v>M1</v>
      </c>
      <c r="BN161" s="573" t="str">
        <f t="shared" si="66"/>
        <v/>
      </c>
      <c r="BO161" s="573" t="str">
        <f t="shared" si="67"/>
        <v/>
      </c>
      <c r="BP161" s="574" t="str">
        <f t="shared" si="57"/>
        <v/>
      </c>
      <c r="BQ161" s="575" t="str">
        <f t="shared" si="58"/>
        <v/>
      </c>
      <c r="BR161" s="546" t="str">
        <f t="shared" si="68"/>
        <v>M1</v>
      </c>
      <c r="BS161" s="575" t="str">
        <f t="shared" si="59"/>
        <v/>
      </c>
      <c r="BT161" s="575" t="str">
        <f t="shared" si="60"/>
        <v/>
      </c>
      <c r="BU161" s="575" t="str">
        <f t="shared" si="61"/>
        <v/>
      </c>
      <c r="BV161" s="573" t="str">
        <f t="shared" si="62"/>
        <v/>
      </c>
      <c r="BW161" s="575" t="str">
        <f t="shared" si="63"/>
        <v/>
      </c>
      <c r="BX161" s="546" t="str">
        <f t="shared" si="69"/>
        <v>M1</v>
      </c>
    </row>
    <row r="162" spans="1:76" x14ac:dyDescent="0.2">
      <c r="A162" s="324"/>
      <c r="B162" s="360">
        <v>35170</v>
      </c>
      <c r="C162" s="361">
        <v>0.27083333333333298</v>
      </c>
      <c r="D162" s="360">
        <f t="shared" si="64"/>
        <v>35171</v>
      </c>
      <c r="E162" s="361">
        <v>0.27083333333333298</v>
      </c>
      <c r="F162" s="455" t="s">
        <v>2179</v>
      </c>
      <c r="G162" s="74" t="s">
        <v>440</v>
      </c>
      <c r="H162" s="53"/>
      <c r="I162" s="38"/>
      <c r="J162" s="52"/>
      <c r="K162" s="545" t="str">
        <f>IF(ISNUMBER(Data!K162),Data!K162,"")</f>
        <v/>
      </c>
      <c r="L162" s="546" t="str">
        <f>IF(ISNUMBER(K162),PickLists!$S$2,PickLists!$S$9)</f>
        <v>M1</v>
      </c>
      <c r="M162" s="547" t="str">
        <f>IF(ISNUMBER(Data!M162),Data!M162,"")</f>
        <v/>
      </c>
      <c r="N162" s="548" t="str">
        <f t="shared" si="65"/>
        <v/>
      </c>
      <c r="O162" s="549" t="str">
        <f>IF(ISTEXT($A162),PickLists!$S$2,PickLists!$S$9)</f>
        <v>M1</v>
      </c>
      <c r="P162" s="550" t="str">
        <f>IF(ISNUMBER(Data!P162),Data!P162,"")</f>
        <v/>
      </c>
      <c r="Q162" s="551" t="str">
        <f>IF(ISTEXT($A162),PickLists!$S$2,PickLists!$S$9)</f>
        <v>M1</v>
      </c>
      <c r="R162" s="547" t="str">
        <f>IF(ISNUMBER(Data!R162),Data!R162,"")</f>
        <v/>
      </c>
      <c r="S162" s="551" t="str">
        <f>IF(ISTEXT($A162),PickLists!$S$2,PickLists!$S$9)</f>
        <v>M1</v>
      </c>
      <c r="T162" s="552" t="str">
        <f>IF(ISNUMBER(Data!T162),Data!T162,"")</f>
        <v/>
      </c>
      <c r="U162" s="551" t="str">
        <f>IF(ISNUMBER($T162),IF($T162&gt;$T$56,PickLists!$S$2,PickLists!$S$3),PickLists!$S$9)</f>
        <v>M1</v>
      </c>
      <c r="V162" s="553" t="str">
        <f>IF(ISNUMBER(Data!V162),Data!V162,"")</f>
        <v/>
      </c>
      <c r="W162" s="551" t="str">
        <f>IF(ISNUMBER($V162),IF($V162&gt;$V$56,PickLists!$S$2,PickLists!$S$3),PickLists!$S$9)</f>
        <v>M1</v>
      </c>
      <c r="X162" s="552" t="str">
        <f>IF(ISNUMBER(Data!X162),Data!X162,"")</f>
        <v/>
      </c>
      <c r="Y162" s="551" t="str">
        <f>IF(ISNUMBER($X162),IF($X162&gt;$X$56,PickLists!$S$2,PickLists!$S$3),PickLists!$S$9)</f>
        <v>M1</v>
      </c>
      <c r="Z162" s="553" t="str">
        <f>IF(ISNUMBER(Data!Z162),Data!Z162,"")</f>
        <v/>
      </c>
      <c r="AA162" s="551" t="str">
        <f>IF(ISNUMBER($Z162),IF($Z162&gt;$Z$56,PickLists!$S$2,PickLists!$S$3),PickLists!$S$9)</f>
        <v>M1</v>
      </c>
      <c r="AB162" s="552" t="str">
        <f>IF(ISNUMBER(Data!AB162),Data!AB162,"")</f>
        <v/>
      </c>
      <c r="AC162" s="551" t="str">
        <f>IF(ISNUMBER($AB162),IF($AB162&gt;$AB$56,PickLists!$S$2,PickLists!$S$3),PickLists!$S$9)</f>
        <v>M1</v>
      </c>
      <c r="AD162" s="553" t="str">
        <f>IF(ISNUMBER(Data!AD162),Data!AD162,"")</f>
        <v/>
      </c>
      <c r="AE162" s="551" t="str">
        <f>IF(ISNUMBER($AD162),IF($AD162&gt;$AD$56,PickLists!$S$2,PickLists!$S$3),PickLists!$S$9)</f>
        <v>M1</v>
      </c>
      <c r="AF162" s="552" t="str">
        <f>IF(ISNUMBER(Data!AF162),Data!AF162,"")</f>
        <v/>
      </c>
      <c r="AG162" s="551" t="str">
        <f>IF(ISNUMBER($AF162),IF($AF162&gt;$AF$56,PickLists!$S$2,PickLists!$S$3),PickLists!$S$9)</f>
        <v>M1</v>
      </c>
      <c r="AH162" s="553" t="str">
        <f>IF(ISNUMBER(Data!AH162),Data!AH162,"")</f>
        <v/>
      </c>
      <c r="AI162" s="551" t="str">
        <f>IF(ISNUMBER($AH162),IF($AH162&gt;$AH$56,PickLists!$S$2,PickLists!$S$3),PickLists!$S$9)</f>
        <v>M1</v>
      </c>
      <c r="AJ162" s="554" t="str">
        <f>IF(ISTEXT(Data!AJ162),Data!AJ162,"")</f>
        <v/>
      </c>
      <c r="AK162" s="555"/>
      <c r="AL162" s="555"/>
      <c r="AM162" s="555"/>
      <c r="AN162" s="555"/>
      <c r="AO162" s="556"/>
      <c r="AP162" s="557" t="str">
        <f t="shared" si="35"/>
        <v/>
      </c>
      <c r="AQ162" s="558" t="str">
        <f t="shared" si="36"/>
        <v/>
      </c>
      <c r="AR162" s="559" t="str">
        <f t="shared" si="37"/>
        <v/>
      </c>
      <c r="AS162" s="560" t="str">
        <f t="shared" si="38"/>
        <v/>
      </c>
      <c r="AT162" s="561" t="str">
        <f t="shared" si="39"/>
        <v/>
      </c>
      <c r="AU162" s="562" t="str">
        <f t="shared" si="40"/>
        <v/>
      </c>
      <c r="AV162" s="563" t="str">
        <f t="shared" si="41"/>
        <v/>
      </c>
      <c r="AW162" s="564" t="str">
        <f t="shared" si="42"/>
        <v/>
      </c>
      <c r="AX162" s="565" t="str">
        <f t="shared" si="43"/>
        <v/>
      </c>
      <c r="AY162" s="566" t="str">
        <f t="shared" si="44"/>
        <v/>
      </c>
      <c r="AZ162" s="567">
        <v>362.61</v>
      </c>
      <c r="BA162" s="568">
        <v>5.5229999999999997</v>
      </c>
      <c r="BB162" s="569" t="str">
        <f t="shared" si="45"/>
        <v/>
      </c>
      <c r="BC162" s="570" t="str">
        <f t="shared" si="46"/>
        <v/>
      </c>
      <c r="BD162" s="571" t="str">
        <f t="shared" si="47"/>
        <v/>
      </c>
      <c r="BE162" s="572" t="str">
        <f t="shared" si="48"/>
        <v/>
      </c>
      <c r="BF162" s="560" t="str">
        <f t="shared" si="49"/>
        <v/>
      </c>
      <c r="BG162" s="561" t="str">
        <f t="shared" si="50"/>
        <v/>
      </c>
      <c r="BH162" s="562" t="str">
        <f t="shared" si="51"/>
        <v/>
      </c>
      <c r="BI162" s="563" t="str">
        <f t="shared" si="52"/>
        <v/>
      </c>
      <c r="BJ162" s="564" t="str">
        <f t="shared" si="53"/>
        <v/>
      </c>
      <c r="BK162" s="565" t="str">
        <f t="shared" si="54"/>
        <v/>
      </c>
      <c r="BL162" s="566" t="str">
        <f t="shared" si="55"/>
        <v/>
      </c>
      <c r="BM162" s="546" t="str">
        <f t="shared" si="56"/>
        <v>M1</v>
      </c>
      <c r="BN162" s="573" t="str">
        <f t="shared" si="66"/>
        <v/>
      </c>
      <c r="BO162" s="573" t="str">
        <f t="shared" si="67"/>
        <v/>
      </c>
      <c r="BP162" s="574" t="str">
        <f t="shared" si="57"/>
        <v/>
      </c>
      <c r="BQ162" s="575" t="str">
        <f t="shared" si="58"/>
        <v/>
      </c>
      <c r="BR162" s="546" t="str">
        <f t="shared" si="68"/>
        <v>M1</v>
      </c>
      <c r="BS162" s="575" t="str">
        <f t="shared" si="59"/>
        <v/>
      </c>
      <c r="BT162" s="575" t="str">
        <f t="shared" si="60"/>
        <v/>
      </c>
      <c r="BU162" s="575" t="str">
        <f t="shared" si="61"/>
        <v/>
      </c>
      <c r="BV162" s="573" t="str">
        <f t="shared" si="62"/>
        <v/>
      </c>
      <c r="BW162" s="575" t="str">
        <f t="shared" si="63"/>
        <v/>
      </c>
      <c r="BX162" s="546" t="str">
        <f t="shared" si="69"/>
        <v>M1</v>
      </c>
    </row>
    <row r="163" spans="1:76" x14ac:dyDescent="0.2">
      <c r="A163" s="324"/>
      <c r="B163" s="360">
        <v>35171</v>
      </c>
      <c r="C163" s="361">
        <v>0.27083333333333298</v>
      </c>
      <c r="D163" s="360">
        <f t="shared" si="64"/>
        <v>35172</v>
      </c>
      <c r="E163" s="361">
        <v>0.27083333333333298</v>
      </c>
      <c r="F163" s="455" t="s">
        <v>2179</v>
      </c>
      <c r="G163" s="74" t="s">
        <v>440</v>
      </c>
      <c r="H163" s="53"/>
      <c r="I163" s="38"/>
      <c r="J163" s="52"/>
      <c r="K163" s="545" t="str">
        <f>IF(ISNUMBER(Data!K163),Data!K163,"")</f>
        <v/>
      </c>
      <c r="L163" s="546" t="str">
        <f>IF(ISNUMBER(K163),PickLists!$S$2,PickLists!$S$9)</f>
        <v>M1</v>
      </c>
      <c r="M163" s="547" t="str">
        <f>IF(ISNUMBER(Data!M163),Data!M163,"")</f>
        <v/>
      </c>
      <c r="N163" s="548" t="str">
        <f t="shared" si="65"/>
        <v/>
      </c>
      <c r="O163" s="549" t="str">
        <f>IF(ISTEXT($A163),PickLists!$S$2,PickLists!$S$9)</f>
        <v>M1</v>
      </c>
      <c r="P163" s="550" t="str">
        <f>IF(ISNUMBER(Data!P163),Data!P163,"")</f>
        <v/>
      </c>
      <c r="Q163" s="551" t="str">
        <f>IF(ISTEXT($A163),PickLists!$S$2,PickLists!$S$9)</f>
        <v>M1</v>
      </c>
      <c r="R163" s="547" t="str">
        <f>IF(ISNUMBER(Data!R163),Data!R163,"")</f>
        <v/>
      </c>
      <c r="S163" s="551" t="str">
        <f>IF(ISTEXT($A163),PickLists!$S$2,PickLists!$S$9)</f>
        <v>M1</v>
      </c>
      <c r="T163" s="552" t="str">
        <f>IF(ISNUMBER(Data!T163),Data!T163,"")</f>
        <v/>
      </c>
      <c r="U163" s="551" t="str">
        <f>IF(ISNUMBER($T163),IF($T163&gt;$T$56,PickLists!$S$2,PickLists!$S$3),PickLists!$S$9)</f>
        <v>M1</v>
      </c>
      <c r="V163" s="553" t="str">
        <f>IF(ISNUMBER(Data!V163),Data!V163,"")</f>
        <v/>
      </c>
      <c r="W163" s="551" t="str">
        <f>IF(ISNUMBER($V163),IF($V163&gt;$V$56,PickLists!$S$2,PickLists!$S$3),PickLists!$S$9)</f>
        <v>M1</v>
      </c>
      <c r="X163" s="552" t="str">
        <f>IF(ISNUMBER(Data!X163),Data!X163,"")</f>
        <v/>
      </c>
      <c r="Y163" s="551" t="str">
        <f>IF(ISNUMBER($X163),IF($X163&gt;$X$56,PickLists!$S$2,PickLists!$S$3),PickLists!$S$9)</f>
        <v>M1</v>
      </c>
      <c r="Z163" s="553" t="str">
        <f>IF(ISNUMBER(Data!Z163),Data!Z163,"")</f>
        <v/>
      </c>
      <c r="AA163" s="551" t="str">
        <f>IF(ISNUMBER($Z163),IF($Z163&gt;$Z$56,PickLists!$S$2,PickLists!$S$3),PickLists!$S$9)</f>
        <v>M1</v>
      </c>
      <c r="AB163" s="552" t="str">
        <f>IF(ISNUMBER(Data!AB163),Data!AB163,"")</f>
        <v/>
      </c>
      <c r="AC163" s="551" t="str">
        <f>IF(ISNUMBER($AB163),IF($AB163&gt;$AB$56,PickLists!$S$2,PickLists!$S$3),PickLists!$S$9)</f>
        <v>M1</v>
      </c>
      <c r="AD163" s="553" t="str">
        <f>IF(ISNUMBER(Data!AD163),Data!AD163,"")</f>
        <v/>
      </c>
      <c r="AE163" s="551" t="str">
        <f>IF(ISNUMBER($AD163),IF($AD163&gt;$AD$56,PickLists!$S$2,PickLists!$S$3),PickLists!$S$9)</f>
        <v>M1</v>
      </c>
      <c r="AF163" s="552" t="str">
        <f>IF(ISNUMBER(Data!AF163),Data!AF163,"")</f>
        <v/>
      </c>
      <c r="AG163" s="551" t="str">
        <f>IF(ISNUMBER($AF163),IF($AF163&gt;$AF$56,PickLists!$S$2,PickLists!$S$3),PickLists!$S$9)</f>
        <v>M1</v>
      </c>
      <c r="AH163" s="553" t="str">
        <f>IF(ISNUMBER(Data!AH163),Data!AH163,"")</f>
        <v/>
      </c>
      <c r="AI163" s="551" t="str">
        <f>IF(ISNUMBER($AH163),IF($AH163&gt;$AH$56,PickLists!$S$2,PickLists!$S$3),PickLists!$S$9)</f>
        <v>M1</v>
      </c>
      <c r="AJ163" s="554" t="str">
        <f>IF(ISTEXT(Data!AJ163),Data!AJ163,"")</f>
        <v/>
      </c>
      <c r="AK163" s="555"/>
      <c r="AL163" s="555"/>
      <c r="AM163" s="555"/>
      <c r="AN163" s="555"/>
      <c r="AO163" s="556"/>
      <c r="AP163" s="557" t="str">
        <f t="shared" si="35"/>
        <v/>
      </c>
      <c r="AQ163" s="558" t="str">
        <f t="shared" si="36"/>
        <v/>
      </c>
      <c r="AR163" s="559" t="str">
        <f t="shared" si="37"/>
        <v/>
      </c>
      <c r="AS163" s="560" t="str">
        <f t="shared" si="38"/>
        <v/>
      </c>
      <c r="AT163" s="561" t="str">
        <f t="shared" si="39"/>
        <v/>
      </c>
      <c r="AU163" s="562" t="str">
        <f t="shared" si="40"/>
        <v/>
      </c>
      <c r="AV163" s="563" t="str">
        <f t="shared" si="41"/>
        <v/>
      </c>
      <c r="AW163" s="564" t="str">
        <f t="shared" si="42"/>
        <v/>
      </c>
      <c r="AX163" s="565" t="str">
        <f t="shared" si="43"/>
        <v/>
      </c>
      <c r="AY163" s="566" t="str">
        <f t="shared" si="44"/>
        <v/>
      </c>
      <c r="AZ163" s="567">
        <v>362.61</v>
      </c>
      <c r="BA163" s="568">
        <v>5.5229999999999997</v>
      </c>
      <c r="BB163" s="569" t="str">
        <f t="shared" si="45"/>
        <v/>
      </c>
      <c r="BC163" s="570" t="str">
        <f t="shared" si="46"/>
        <v/>
      </c>
      <c r="BD163" s="571" t="str">
        <f t="shared" si="47"/>
        <v/>
      </c>
      <c r="BE163" s="572" t="str">
        <f t="shared" si="48"/>
        <v/>
      </c>
      <c r="BF163" s="560" t="str">
        <f t="shared" si="49"/>
        <v/>
      </c>
      <c r="BG163" s="561" t="str">
        <f t="shared" si="50"/>
        <v/>
      </c>
      <c r="BH163" s="562" t="str">
        <f t="shared" si="51"/>
        <v/>
      </c>
      <c r="BI163" s="563" t="str">
        <f t="shared" si="52"/>
        <v/>
      </c>
      <c r="BJ163" s="564" t="str">
        <f t="shared" si="53"/>
        <v/>
      </c>
      <c r="BK163" s="565" t="str">
        <f t="shared" si="54"/>
        <v/>
      </c>
      <c r="BL163" s="566" t="str">
        <f t="shared" si="55"/>
        <v/>
      </c>
      <c r="BM163" s="546" t="str">
        <f t="shared" si="56"/>
        <v>M1</v>
      </c>
      <c r="BN163" s="573" t="str">
        <f t="shared" si="66"/>
        <v/>
      </c>
      <c r="BO163" s="573" t="str">
        <f t="shared" si="67"/>
        <v/>
      </c>
      <c r="BP163" s="574" t="str">
        <f t="shared" si="57"/>
        <v/>
      </c>
      <c r="BQ163" s="575" t="str">
        <f t="shared" si="58"/>
        <v/>
      </c>
      <c r="BR163" s="546" t="str">
        <f t="shared" si="68"/>
        <v>M1</v>
      </c>
      <c r="BS163" s="575" t="str">
        <f t="shared" si="59"/>
        <v/>
      </c>
      <c r="BT163" s="575" t="str">
        <f t="shared" si="60"/>
        <v/>
      </c>
      <c r="BU163" s="575" t="str">
        <f t="shared" si="61"/>
        <v/>
      </c>
      <c r="BV163" s="573" t="str">
        <f t="shared" si="62"/>
        <v/>
      </c>
      <c r="BW163" s="575" t="str">
        <f t="shared" si="63"/>
        <v/>
      </c>
      <c r="BX163" s="546" t="str">
        <f t="shared" si="69"/>
        <v>M1</v>
      </c>
    </row>
    <row r="164" spans="1:76" x14ac:dyDescent="0.2">
      <c r="A164" s="324"/>
      <c r="B164" s="360">
        <v>35172</v>
      </c>
      <c r="C164" s="361">
        <v>0.27083333333333298</v>
      </c>
      <c r="D164" s="360">
        <f t="shared" si="64"/>
        <v>35173</v>
      </c>
      <c r="E164" s="361">
        <v>0.27083333333333298</v>
      </c>
      <c r="F164" s="455" t="s">
        <v>2179</v>
      </c>
      <c r="G164" s="74" t="s">
        <v>440</v>
      </c>
      <c r="H164" s="53"/>
      <c r="I164" s="38"/>
      <c r="J164" s="52"/>
      <c r="K164" s="545" t="str">
        <f>IF(ISNUMBER(Data!K164),Data!K164,"")</f>
        <v/>
      </c>
      <c r="L164" s="546" t="str">
        <f>IF(ISNUMBER(K164),PickLists!$S$2,PickLists!$S$9)</f>
        <v>M1</v>
      </c>
      <c r="M164" s="547" t="str">
        <f>IF(ISNUMBER(Data!M164),Data!M164,"")</f>
        <v/>
      </c>
      <c r="N164" s="548" t="str">
        <f t="shared" si="65"/>
        <v/>
      </c>
      <c r="O164" s="549" t="str">
        <f>IF(ISTEXT($A164),PickLists!$S$2,PickLists!$S$9)</f>
        <v>M1</v>
      </c>
      <c r="P164" s="550" t="str">
        <f>IF(ISNUMBER(Data!P164),Data!P164,"")</f>
        <v/>
      </c>
      <c r="Q164" s="551" t="str">
        <f>IF(ISTEXT($A164),PickLists!$S$2,PickLists!$S$9)</f>
        <v>M1</v>
      </c>
      <c r="R164" s="547" t="str">
        <f>IF(ISNUMBER(Data!R164),Data!R164,"")</f>
        <v/>
      </c>
      <c r="S164" s="551" t="str">
        <f>IF(ISTEXT($A164),PickLists!$S$2,PickLists!$S$9)</f>
        <v>M1</v>
      </c>
      <c r="T164" s="552" t="str">
        <f>IF(ISNUMBER(Data!T164),Data!T164,"")</f>
        <v/>
      </c>
      <c r="U164" s="551" t="str">
        <f>IF(ISNUMBER($T164),IF($T164&gt;$T$56,PickLists!$S$2,PickLists!$S$3),PickLists!$S$9)</f>
        <v>M1</v>
      </c>
      <c r="V164" s="553" t="str">
        <f>IF(ISNUMBER(Data!V164),Data!V164,"")</f>
        <v/>
      </c>
      <c r="W164" s="551" t="str">
        <f>IF(ISNUMBER($V164),IF($V164&gt;$V$56,PickLists!$S$2,PickLists!$S$3),PickLists!$S$9)</f>
        <v>M1</v>
      </c>
      <c r="X164" s="552" t="str">
        <f>IF(ISNUMBER(Data!X164),Data!X164,"")</f>
        <v/>
      </c>
      <c r="Y164" s="551" t="str">
        <f>IF(ISNUMBER($X164),IF($X164&gt;$X$56,PickLists!$S$2,PickLists!$S$3),PickLists!$S$9)</f>
        <v>M1</v>
      </c>
      <c r="Z164" s="553" t="str">
        <f>IF(ISNUMBER(Data!Z164),Data!Z164,"")</f>
        <v/>
      </c>
      <c r="AA164" s="551" t="str">
        <f>IF(ISNUMBER($Z164),IF($Z164&gt;$Z$56,PickLists!$S$2,PickLists!$S$3),PickLists!$S$9)</f>
        <v>M1</v>
      </c>
      <c r="AB164" s="552" t="str">
        <f>IF(ISNUMBER(Data!AB164),Data!AB164,"")</f>
        <v/>
      </c>
      <c r="AC164" s="551" t="str">
        <f>IF(ISNUMBER($AB164),IF($AB164&gt;$AB$56,PickLists!$S$2,PickLists!$S$3),PickLists!$S$9)</f>
        <v>M1</v>
      </c>
      <c r="AD164" s="553" t="str">
        <f>IF(ISNUMBER(Data!AD164),Data!AD164,"")</f>
        <v/>
      </c>
      <c r="AE164" s="551" t="str">
        <f>IF(ISNUMBER($AD164),IF($AD164&gt;$AD$56,PickLists!$S$2,PickLists!$S$3),PickLists!$S$9)</f>
        <v>M1</v>
      </c>
      <c r="AF164" s="552" t="str">
        <f>IF(ISNUMBER(Data!AF164),Data!AF164,"")</f>
        <v/>
      </c>
      <c r="AG164" s="551" t="str">
        <f>IF(ISNUMBER($AF164),IF($AF164&gt;$AF$56,PickLists!$S$2,PickLists!$S$3),PickLists!$S$9)</f>
        <v>M1</v>
      </c>
      <c r="AH164" s="553" t="str">
        <f>IF(ISNUMBER(Data!AH164),Data!AH164,"")</f>
        <v/>
      </c>
      <c r="AI164" s="551" t="str">
        <f>IF(ISNUMBER($AH164),IF($AH164&gt;$AH$56,PickLists!$S$2,PickLists!$S$3),PickLists!$S$9)</f>
        <v>M1</v>
      </c>
      <c r="AJ164" s="554" t="str">
        <f>IF(ISTEXT(Data!AJ164),Data!AJ164,"")</f>
        <v/>
      </c>
      <c r="AK164" s="555"/>
      <c r="AL164" s="555"/>
      <c r="AM164" s="555"/>
      <c r="AN164" s="555"/>
      <c r="AO164" s="556"/>
      <c r="AP164" s="557" t="str">
        <f t="shared" si="35"/>
        <v/>
      </c>
      <c r="AQ164" s="558" t="str">
        <f t="shared" si="36"/>
        <v/>
      </c>
      <c r="AR164" s="559" t="str">
        <f t="shared" si="37"/>
        <v/>
      </c>
      <c r="AS164" s="560" t="str">
        <f t="shared" si="38"/>
        <v/>
      </c>
      <c r="AT164" s="561" t="str">
        <f t="shared" si="39"/>
        <v/>
      </c>
      <c r="AU164" s="562" t="str">
        <f t="shared" si="40"/>
        <v/>
      </c>
      <c r="AV164" s="563" t="str">
        <f t="shared" si="41"/>
        <v/>
      </c>
      <c r="AW164" s="564" t="str">
        <f t="shared" si="42"/>
        <v/>
      </c>
      <c r="AX164" s="565" t="str">
        <f t="shared" si="43"/>
        <v/>
      </c>
      <c r="AY164" s="566" t="str">
        <f t="shared" si="44"/>
        <v/>
      </c>
      <c r="AZ164" s="567">
        <v>362.61</v>
      </c>
      <c r="BA164" s="568">
        <v>5.5229999999999997</v>
      </c>
      <c r="BB164" s="569" t="str">
        <f t="shared" si="45"/>
        <v/>
      </c>
      <c r="BC164" s="570" t="str">
        <f t="shared" si="46"/>
        <v/>
      </c>
      <c r="BD164" s="571" t="str">
        <f t="shared" si="47"/>
        <v/>
      </c>
      <c r="BE164" s="572" t="str">
        <f t="shared" si="48"/>
        <v/>
      </c>
      <c r="BF164" s="560" t="str">
        <f t="shared" si="49"/>
        <v/>
      </c>
      <c r="BG164" s="561" t="str">
        <f t="shared" si="50"/>
        <v/>
      </c>
      <c r="BH164" s="562" t="str">
        <f t="shared" si="51"/>
        <v/>
      </c>
      <c r="BI164" s="563" t="str">
        <f t="shared" si="52"/>
        <v/>
      </c>
      <c r="BJ164" s="564" t="str">
        <f t="shared" si="53"/>
        <v/>
      </c>
      <c r="BK164" s="565" t="str">
        <f t="shared" si="54"/>
        <v/>
      </c>
      <c r="BL164" s="566" t="str">
        <f t="shared" si="55"/>
        <v/>
      </c>
      <c r="BM164" s="546" t="str">
        <f t="shared" si="56"/>
        <v>M1</v>
      </c>
      <c r="BN164" s="573" t="str">
        <f t="shared" si="66"/>
        <v/>
      </c>
      <c r="BO164" s="573" t="str">
        <f t="shared" si="67"/>
        <v/>
      </c>
      <c r="BP164" s="574" t="str">
        <f t="shared" si="57"/>
        <v/>
      </c>
      <c r="BQ164" s="575" t="str">
        <f t="shared" si="58"/>
        <v/>
      </c>
      <c r="BR164" s="546" t="str">
        <f t="shared" si="68"/>
        <v>M1</v>
      </c>
      <c r="BS164" s="575" t="str">
        <f t="shared" si="59"/>
        <v/>
      </c>
      <c r="BT164" s="575" t="str">
        <f t="shared" si="60"/>
        <v/>
      </c>
      <c r="BU164" s="575" t="str">
        <f t="shared" si="61"/>
        <v/>
      </c>
      <c r="BV164" s="573" t="str">
        <f t="shared" si="62"/>
        <v/>
      </c>
      <c r="BW164" s="575" t="str">
        <f t="shared" si="63"/>
        <v/>
      </c>
      <c r="BX164" s="546" t="str">
        <f t="shared" si="69"/>
        <v>M1</v>
      </c>
    </row>
    <row r="165" spans="1:76" x14ac:dyDescent="0.2">
      <c r="A165" s="324"/>
      <c r="B165" s="360">
        <v>35173</v>
      </c>
      <c r="C165" s="361">
        <v>0.27083333333333298</v>
      </c>
      <c r="D165" s="360">
        <f t="shared" si="64"/>
        <v>35174</v>
      </c>
      <c r="E165" s="361">
        <v>0.27083333333333298</v>
      </c>
      <c r="F165" s="455" t="s">
        <v>2179</v>
      </c>
      <c r="G165" s="74" t="s">
        <v>440</v>
      </c>
      <c r="H165" s="53"/>
      <c r="I165" s="38"/>
      <c r="J165" s="52"/>
      <c r="K165" s="545" t="str">
        <f>IF(ISNUMBER(Data!K165),Data!K165,"")</f>
        <v/>
      </c>
      <c r="L165" s="546" t="str">
        <f>IF(ISNUMBER(K165),PickLists!$S$2,PickLists!$S$9)</f>
        <v>M1</v>
      </c>
      <c r="M165" s="547" t="str">
        <f>IF(ISNUMBER(Data!M165),Data!M165,"")</f>
        <v/>
      </c>
      <c r="N165" s="548" t="str">
        <f t="shared" si="65"/>
        <v/>
      </c>
      <c r="O165" s="549" t="str">
        <f>IF(ISTEXT($A165),PickLists!$S$2,PickLists!$S$9)</f>
        <v>M1</v>
      </c>
      <c r="P165" s="550" t="str">
        <f>IF(ISNUMBER(Data!P165),Data!P165,"")</f>
        <v/>
      </c>
      <c r="Q165" s="551" t="str">
        <f>IF(ISTEXT($A165),PickLists!$S$2,PickLists!$S$9)</f>
        <v>M1</v>
      </c>
      <c r="R165" s="547" t="str">
        <f>IF(ISNUMBER(Data!R165),Data!R165,"")</f>
        <v/>
      </c>
      <c r="S165" s="551" t="str">
        <f>IF(ISTEXT($A165),PickLists!$S$2,PickLists!$S$9)</f>
        <v>M1</v>
      </c>
      <c r="T165" s="552" t="str">
        <f>IF(ISNUMBER(Data!T165),Data!T165,"")</f>
        <v/>
      </c>
      <c r="U165" s="551" t="str">
        <f>IF(ISNUMBER($T165),IF($T165&gt;$T$56,PickLists!$S$2,PickLists!$S$3),PickLists!$S$9)</f>
        <v>M1</v>
      </c>
      <c r="V165" s="553" t="str">
        <f>IF(ISNUMBER(Data!V165),Data!V165,"")</f>
        <v/>
      </c>
      <c r="W165" s="551" t="str">
        <f>IF(ISNUMBER($V165),IF($V165&gt;$V$56,PickLists!$S$2,PickLists!$S$3),PickLists!$S$9)</f>
        <v>M1</v>
      </c>
      <c r="X165" s="552" t="str">
        <f>IF(ISNUMBER(Data!X165),Data!X165,"")</f>
        <v/>
      </c>
      <c r="Y165" s="551" t="str">
        <f>IF(ISNUMBER($X165),IF($X165&gt;$X$56,PickLists!$S$2,PickLists!$S$3),PickLists!$S$9)</f>
        <v>M1</v>
      </c>
      <c r="Z165" s="553" t="str">
        <f>IF(ISNUMBER(Data!Z165),Data!Z165,"")</f>
        <v/>
      </c>
      <c r="AA165" s="551" t="str">
        <f>IF(ISNUMBER($Z165),IF($Z165&gt;$Z$56,PickLists!$S$2,PickLists!$S$3),PickLists!$S$9)</f>
        <v>M1</v>
      </c>
      <c r="AB165" s="552" t="str">
        <f>IF(ISNUMBER(Data!AB165),Data!AB165,"")</f>
        <v/>
      </c>
      <c r="AC165" s="551" t="str">
        <f>IF(ISNUMBER($AB165),IF($AB165&gt;$AB$56,PickLists!$S$2,PickLists!$S$3),PickLists!$S$9)</f>
        <v>M1</v>
      </c>
      <c r="AD165" s="553" t="str">
        <f>IF(ISNUMBER(Data!AD165),Data!AD165,"")</f>
        <v/>
      </c>
      <c r="AE165" s="551" t="str">
        <f>IF(ISNUMBER($AD165),IF($AD165&gt;$AD$56,PickLists!$S$2,PickLists!$S$3),PickLists!$S$9)</f>
        <v>M1</v>
      </c>
      <c r="AF165" s="552" t="str">
        <f>IF(ISNUMBER(Data!AF165),Data!AF165,"")</f>
        <v/>
      </c>
      <c r="AG165" s="551" t="str">
        <f>IF(ISNUMBER($AF165),IF($AF165&gt;$AF$56,PickLists!$S$2,PickLists!$S$3),PickLists!$S$9)</f>
        <v>M1</v>
      </c>
      <c r="AH165" s="553" t="str">
        <f>IF(ISNUMBER(Data!AH165),Data!AH165,"")</f>
        <v/>
      </c>
      <c r="AI165" s="551" t="str">
        <f>IF(ISNUMBER($AH165),IF($AH165&gt;$AH$56,PickLists!$S$2,PickLists!$S$3),PickLists!$S$9)</f>
        <v>M1</v>
      </c>
      <c r="AJ165" s="554" t="str">
        <f>IF(ISTEXT(Data!AJ165),Data!AJ165,"")</f>
        <v/>
      </c>
      <c r="AK165" s="555"/>
      <c r="AL165" s="555"/>
      <c r="AM165" s="555"/>
      <c r="AN165" s="555"/>
      <c r="AO165" s="556"/>
      <c r="AP165" s="557" t="str">
        <f t="shared" si="35"/>
        <v/>
      </c>
      <c r="AQ165" s="558" t="str">
        <f t="shared" si="36"/>
        <v/>
      </c>
      <c r="AR165" s="559" t="str">
        <f t="shared" si="37"/>
        <v/>
      </c>
      <c r="AS165" s="560" t="str">
        <f t="shared" si="38"/>
        <v/>
      </c>
      <c r="AT165" s="561" t="str">
        <f t="shared" si="39"/>
        <v/>
      </c>
      <c r="AU165" s="562" t="str">
        <f t="shared" si="40"/>
        <v/>
      </c>
      <c r="AV165" s="563" t="str">
        <f t="shared" si="41"/>
        <v/>
      </c>
      <c r="AW165" s="564" t="str">
        <f t="shared" si="42"/>
        <v/>
      </c>
      <c r="AX165" s="565" t="str">
        <f t="shared" si="43"/>
        <v/>
      </c>
      <c r="AY165" s="566" t="str">
        <f t="shared" si="44"/>
        <v/>
      </c>
      <c r="AZ165" s="567">
        <v>362.61</v>
      </c>
      <c r="BA165" s="568">
        <v>5.5229999999999997</v>
      </c>
      <c r="BB165" s="569" t="str">
        <f t="shared" si="45"/>
        <v/>
      </c>
      <c r="BC165" s="570" t="str">
        <f t="shared" si="46"/>
        <v/>
      </c>
      <c r="BD165" s="571" t="str">
        <f t="shared" si="47"/>
        <v/>
      </c>
      <c r="BE165" s="572" t="str">
        <f t="shared" si="48"/>
        <v/>
      </c>
      <c r="BF165" s="560" t="str">
        <f t="shared" si="49"/>
        <v/>
      </c>
      <c r="BG165" s="561" t="str">
        <f t="shared" si="50"/>
        <v/>
      </c>
      <c r="BH165" s="562" t="str">
        <f t="shared" si="51"/>
        <v/>
      </c>
      <c r="BI165" s="563" t="str">
        <f t="shared" si="52"/>
        <v/>
      </c>
      <c r="BJ165" s="564" t="str">
        <f t="shared" si="53"/>
        <v/>
      </c>
      <c r="BK165" s="565" t="str">
        <f t="shared" si="54"/>
        <v/>
      </c>
      <c r="BL165" s="566" t="str">
        <f t="shared" si="55"/>
        <v/>
      </c>
      <c r="BM165" s="546" t="str">
        <f t="shared" si="56"/>
        <v>M1</v>
      </c>
      <c r="BN165" s="573" t="str">
        <f t="shared" si="66"/>
        <v/>
      </c>
      <c r="BO165" s="573" t="str">
        <f t="shared" si="67"/>
        <v/>
      </c>
      <c r="BP165" s="574" t="str">
        <f t="shared" si="57"/>
        <v/>
      </c>
      <c r="BQ165" s="575" t="str">
        <f t="shared" si="58"/>
        <v/>
      </c>
      <c r="BR165" s="546" t="str">
        <f t="shared" si="68"/>
        <v>M1</v>
      </c>
      <c r="BS165" s="575" t="str">
        <f t="shared" si="59"/>
        <v/>
      </c>
      <c r="BT165" s="575" t="str">
        <f t="shared" si="60"/>
        <v/>
      </c>
      <c r="BU165" s="575" t="str">
        <f t="shared" si="61"/>
        <v/>
      </c>
      <c r="BV165" s="573" t="str">
        <f t="shared" si="62"/>
        <v/>
      </c>
      <c r="BW165" s="575" t="str">
        <f t="shared" si="63"/>
        <v/>
      </c>
      <c r="BX165" s="546" t="str">
        <f t="shared" si="69"/>
        <v>M1</v>
      </c>
    </row>
    <row r="166" spans="1:76" x14ac:dyDescent="0.2">
      <c r="A166" s="324"/>
      <c r="B166" s="360">
        <v>35174</v>
      </c>
      <c r="C166" s="361">
        <v>0.27083333333333298</v>
      </c>
      <c r="D166" s="360">
        <f t="shared" si="64"/>
        <v>35175</v>
      </c>
      <c r="E166" s="361">
        <v>0.27083333333333298</v>
      </c>
      <c r="F166" s="455" t="s">
        <v>2179</v>
      </c>
      <c r="G166" s="74" t="s">
        <v>440</v>
      </c>
      <c r="H166" s="53"/>
      <c r="I166" s="38"/>
      <c r="J166" s="52"/>
      <c r="K166" s="545" t="str">
        <f>IF(ISNUMBER(Data!K166),Data!K166,"")</f>
        <v/>
      </c>
      <c r="L166" s="546" t="str">
        <f>IF(ISNUMBER(K166),PickLists!$S$2,PickLists!$S$9)</f>
        <v>M1</v>
      </c>
      <c r="M166" s="547" t="str">
        <f>IF(ISNUMBER(Data!M166),Data!M166,"")</f>
        <v/>
      </c>
      <c r="N166" s="548" t="str">
        <f t="shared" si="65"/>
        <v/>
      </c>
      <c r="O166" s="549" t="str">
        <f>IF(ISTEXT($A166),PickLists!$S$2,PickLists!$S$9)</f>
        <v>M1</v>
      </c>
      <c r="P166" s="550" t="str">
        <f>IF(ISNUMBER(Data!P166),Data!P166,"")</f>
        <v/>
      </c>
      <c r="Q166" s="551" t="str">
        <f>IF(ISTEXT($A166),PickLists!$S$2,PickLists!$S$9)</f>
        <v>M1</v>
      </c>
      <c r="R166" s="547" t="str">
        <f>IF(ISNUMBER(Data!R166),Data!R166,"")</f>
        <v/>
      </c>
      <c r="S166" s="551" t="str">
        <f>IF(ISTEXT($A166),PickLists!$S$2,PickLists!$S$9)</f>
        <v>M1</v>
      </c>
      <c r="T166" s="552" t="str">
        <f>IF(ISNUMBER(Data!T166),Data!T166,"")</f>
        <v/>
      </c>
      <c r="U166" s="551" t="str">
        <f>IF(ISNUMBER($T166),IF($T166&gt;$T$56,PickLists!$S$2,PickLists!$S$3),PickLists!$S$9)</f>
        <v>M1</v>
      </c>
      <c r="V166" s="553" t="str">
        <f>IF(ISNUMBER(Data!V166),Data!V166,"")</f>
        <v/>
      </c>
      <c r="W166" s="551" t="str">
        <f>IF(ISNUMBER($V166),IF($V166&gt;$V$56,PickLists!$S$2,PickLists!$S$3),PickLists!$S$9)</f>
        <v>M1</v>
      </c>
      <c r="X166" s="552" t="str">
        <f>IF(ISNUMBER(Data!X166),Data!X166,"")</f>
        <v/>
      </c>
      <c r="Y166" s="551" t="str">
        <f>IF(ISNUMBER($X166),IF($X166&gt;$X$56,PickLists!$S$2,PickLists!$S$3),PickLists!$S$9)</f>
        <v>M1</v>
      </c>
      <c r="Z166" s="553" t="str">
        <f>IF(ISNUMBER(Data!Z166),Data!Z166,"")</f>
        <v/>
      </c>
      <c r="AA166" s="551" t="str">
        <f>IF(ISNUMBER($Z166),IF($Z166&gt;$Z$56,PickLists!$S$2,PickLists!$S$3),PickLists!$S$9)</f>
        <v>M1</v>
      </c>
      <c r="AB166" s="552" t="str">
        <f>IF(ISNUMBER(Data!AB166),Data!AB166,"")</f>
        <v/>
      </c>
      <c r="AC166" s="551" t="str">
        <f>IF(ISNUMBER($AB166),IF($AB166&gt;$AB$56,PickLists!$S$2,PickLists!$S$3),PickLists!$S$9)</f>
        <v>M1</v>
      </c>
      <c r="AD166" s="553" t="str">
        <f>IF(ISNUMBER(Data!AD166),Data!AD166,"")</f>
        <v/>
      </c>
      <c r="AE166" s="551" t="str">
        <f>IF(ISNUMBER($AD166),IF($AD166&gt;$AD$56,PickLists!$S$2,PickLists!$S$3),PickLists!$S$9)</f>
        <v>M1</v>
      </c>
      <c r="AF166" s="552" t="str">
        <f>IF(ISNUMBER(Data!AF166),Data!AF166,"")</f>
        <v/>
      </c>
      <c r="AG166" s="551" t="str">
        <f>IF(ISNUMBER($AF166),IF($AF166&gt;$AF$56,PickLists!$S$2,PickLists!$S$3),PickLists!$S$9)</f>
        <v>M1</v>
      </c>
      <c r="AH166" s="553" t="str">
        <f>IF(ISNUMBER(Data!AH166),Data!AH166,"")</f>
        <v/>
      </c>
      <c r="AI166" s="551" t="str">
        <f>IF(ISNUMBER($AH166),IF($AH166&gt;$AH$56,PickLists!$S$2,PickLists!$S$3),PickLists!$S$9)</f>
        <v>M1</v>
      </c>
      <c r="AJ166" s="554" t="str">
        <f>IF(ISTEXT(Data!AJ166),Data!AJ166,"")</f>
        <v/>
      </c>
      <c r="AK166" s="555"/>
      <c r="AL166" s="555"/>
      <c r="AM166" s="555"/>
      <c r="AN166" s="555"/>
      <c r="AO166" s="556"/>
      <c r="AP166" s="557" t="str">
        <f t="shared" si="35"/>
        <v/>
      </c>
      <c r="AQ166" s="558" t="str">
        <f t="shared" si="36"/>
        <v/>
      </c>
      <c r="AR166" s="559" t="str">
        <f t="shared" si="37"/>
        <v/>
      </c>
      <c r="AS166" s="560" t="str">
        <f t="shared" si="38"/>
        <v/>
      </c>
      <c r="AT166" s="561" t="str">
        <f t="shared" si="39"/>
        <v/>
      </c>
      <c r="AU166" s="562" t="str">
        <f t="shared" si="40"/>
        <v/>
      </c>
      <c r="AV166" s="563" t="str">
        <f t="shared" si="41"/>
        <v/>
      </c>
      <c r="AW166" s="564" t="str">
        <f t="shared" si="42"/>
        <v/>
      </c>
      <c r="AX166" s="565" t="str">
        <f t="shared" si="43"/>
        <v/>
      </c>
      <c r="AY166" s="566" t="str">
        <f t="shared" si="44"/>
        <v/>
      </c>
      <c r="AZ166" s="567">
        <v>362.61</v>
      </c>
      <c r="BA166" s="568">
        <v>5.5229999999999997</v>
      </c>
      <c r="BB166" s="569" t="str">
        <f t="shared" si="45"/>
        <v/>
      </c>
      <c r="BC166" s="570" t="str">
        <f t="shared" si="46"/>
        <v/>
      </c>
      <c r="BD166" s="571" t="str">
        <f t="shared" si="47"/>
        <v/>
      </c>
      <c r="BE166" s="572" t="str">
        <f t="shared" si="48"/>
        <v/>
      </c>
      <c r="BF166" s="560" t="str">
        <f t="shared" si="49"/>
        <v/>
      </c>
      <c r="BG166" s="561" t="str">
        <f t="shared" si="50"/>
        <v/>
      </c>
      <c r="BH166" s="562" t="str">
        <f t="shared" si="51"/>
        <v/>
      </c>
      <c r="BI166" s="563" t="str">
        <f t="shared" si="52"/>
        <v/>
      </c>
      <c r="BJ166" s="564" t="str">
        <f t="shared" si="53"/>
        <v/>
      </c>
      <c r="BK166" s="565" t="str">
        <f t="shared" si="54"/>
        <v/>
      </c>
      <c r="BL166" s="566" t="str">
        <f t="shared" si="55"/>
        <v/>
      </c>
      <c r="BM166" s="546" t="str">
        <f t="shared" si="56"/>
        <v>M1</v>
      </c>
      <c r="BN166" s="573" t="str">
        <f t="shared" si="66"/>
        <v/>
      </c>
      <c r="BO166" s="573" t="str">
        <f t="shared" si="67"/>
        <v/>
      </c>
      <c r="BP166" s="574" t="str">
        <f t="shared" si="57"/>
        <v/>
      </c>
      <c r="BQ166" s="575" t="str">
        <f t="shared" si="58"/>
        <v/>
      </c>
      <c r="BR166" s="546" t="str">
        <f t="shared" si="68"/>
        <v>M1</v>
      </c>
      <c r="BS166" s="575" t="str">
        <f t="shared" si="59"/>
        <v/>
      </c>
      <c r="BT166" s="575" t="str">
        <f t="shared" si="60"/>
        <v/>
      </c>
      <c r="BU166" s="575" t="str">
        <f t="shared" si="61"/>
        <v/>
      </c>
      <c r="BV166" s="573" t="str">
        <f t="shared" si="62"/>
        <v/>
      </c>
      <c r="BW166" s="575" t="str">
        <f t="shared" si="63"/>
        <v/>
      </c>
      <c r="BX166" s="546" t="str">
        <f t="shared" si="69"/>
        <v>M1</v>
      </c>
    </row>
    <row r="167" spans="1:76" x14ac:dyDescent="0.2">
      <c r="A167" s="324"/>
      <c r="B167" s="360">
        <v>35175</v>
      </c>
      <c r="C167" s="361">
        <v>0.27083333333333298</v>
      </c>
      <c r="D167" s="360">
        <f t="shared" si="64"/>
        <v>35176</v>
      </c>
      <c r="E167" s="361">
        <v>0.27083333333333298</v>
      </c>
      <c r="F167" s="455" t="s">
        <v>2179</v>
      </c>
      <c r="G167" s="74" t="s">
        <v>440</v>
      </c>
      <c r="H167" s="53"/>
      <c r="I167" s="38"/>
      <c r="J167" s="52"/>
      <c r="K167" s="545" t="str">
        <f>IF(ISNUMBER(Data!K167),Data!K167,"")</f>
        <v/>
      </c>
      <c r="L167" s="546" t="str">
        <f>IF(ISNUMBER(K167),PickLists!$S$2,PickLists!$S$9)</f>
        <v>M1</v>
      </c>
      <c r="M167" s="547" t="str">
        <f>IF(ISNUMBER(Data!M167),Data!M167,"")</f>
        <v/>
      </c>
      <c r="N167" s="548" t="str">
        <f t="shared" si="65"/>
        <v/>
      </c>
      <c r="O167" s="549" t="str">
        <f>IF(ISTEXT($A167),PickLists!$S$2,PickLists!$S$9)</f>
        <v>M1</v>
      </c>
      <c r="P167" s="550" t="str">
        <f>IF(ISNUMBER(Data!P167),Data!P167,"")</f>
        <v/>
      </c>
      <c r="Q167" s="551" t="str">
        <f>IF(ISTEXT($A167),PickLists!$S$2,PickLists!$S$9)</f>
        <v>M1</v>
      </c>
      <c r="R167" s="547" t="str">
        <f>IF(ISNUMBER(Data!R167),Data!R167,"")</f>
        <v/>
      </c>
      <c r="S167" s="551" t="str">
        <f>IF(ISTEXT($A167),PickLists!$S$2,PickLists!$S$9)</f>
        <v>M1</v>
      </c>
      <c r="T167" s="552" t="str">
        <f>IF(ISNUMBER(Data!T167),Data!T167,"")</f>
        <v/>
      </c>
      <c r="U167" s="551" t="str">
        <f>IF(ISNUMBER($T167),IF($T167&gt;$T$56,PickLists!$S$2,PickLists!$S$3),PickLists!$S$9)</f>
        <v>M1</v>
      </c>
      <c r="V167" s="553" t="str">
        <f>IF(ISNUMBER(Data!V167),Data!V167,"")</f>
        <v/>
      </c>
      <c r="W167" s="551" t="str">
        <f>IF(ISNUMBER($V167),IF($V167&gt;$V$56,PickLists!$S$2,PickLists!$S$3),PickLists!$S$9)</f>
        <v>M1</v>
      </c>
      <c r="X167" s="552" t="str">
        <f>IF(ISNUMBER(Data!X167),Data!X167,"")</f>
        <v/>
      </c>
      <c r="Y167" s="551" t="str">
        <f>IF(ISNUMBER($X167),IF($X167&gt;$X$56,PickLists!$S$2,PickLists!$S$3),PickLists!$S$9)</f>
        <v>M1</v>
      </c>
      <c r="Z167" s="553" t="str">
        <f>IF(ISNUMBER(Data!Z167),Data!Z167,"")</f>
        <v/>
      </c>
      <c r="AA167" s="551" t="str">
        <f>IF(ISNUMBER($Z167),IF($Z167&gt;$Z$56,PickLists!$S$2,PickLists!$S$3),PickLists!$S$9)</f>
        <v>M1</v>
      </c>
      <c r="AB167" s="552" t="str">
        <f>IF(ISNUMBER(Data!AB167),Data!AB167,"")</f>
        <v/>
      </c>
      <c r="AC167" s="551" t="str">
        <f>IF(ISNUMBER($AB167),IF($AB167&gt;$AB$56,PickLists!$S$2,PickLists!$S$3),PickLists!$S$9)</f>
        <v>M1</v>
      </c>
      <c r="AD167" s="553" t="str">
        <f>IF(ISNUMBER(Data!AD167),Data!AD167,"")</f>
        <v/>
      </c>
      <c r="AE167" s="551" t="str">
        <f>IF(ISNUMBER($AD167),IF($AD167&gt;$AD$56,PickLists!$S$2,PickLists!$S$3),PickLists!$S$9)</f>
        <v>M1</v>
      </c>
      <c r="AF167" s="552" t="str">
        <f>IF(ISNUMBER(Data!AF167),Data!AF167,"")</f>
        <v/>
      </c>
      <c r="AG167" s="551" t="str">
        <f>IF(ISNUMBER($AF167),IF($AF167&gt;$AF$56,PickLists!$S$2,PickLists!$S$3),PickLists!$S$9)</f>
        <v>M1</v>
      </c>
      <c r="AH167" s="553" t="str">
        <f>IF(ISNUMBER(Data!AH167),Data!AH167,"")</f>
        <v/>
      </c>
      <c r="AI167" s="551" t="str">
        <f>IF(ISNUMBER($AH167),IF($AH167&gt;$AH$56,PickLists!$S$2,PickLists!$S$3),PickLists!$S$9)</f>
        <v>M1</v>
      </c>
      <c r="AJ167" s="554" t="str">
        <f>IF(ISTEXT(Data!AJ167),Data!AJ167,"")</f>
        <v/>
      </c>
      <c r="AK167" s="555"/>
      <c r="AL167" s="555"/>
      <c r="AM167" s="555"/>
      <c r="AN167" s="555"/>
      <c r="AO167" s="556"/>
      <c r="AP167" s="557" t="str">
        <f t="shared" si="35"/>
        <v/>
      </c>
      <c r="AQ167" s="558" t="str">
        <f t="shared" si="36"/>
        <v/>
      </c>
      <c r="AR167" s="559" t="str">
        <f t="shared" si="37"/>
        <v/>
      </c>
      <c r="AS167" s="560" t="str">
        <f t="shared" si="38"/>
        <v/>
      </c>
      <c r="AT167" s="561" t="str">
        <f t="shared" si="39"/>
        <v/>
      </c>
      <c r="AU167" s="562" t="str">
        <f t="shared" si="40"/>
        <v/>
      </c>
      <c r="AV167" s="563" t="str">
        <f t="shared" si="41"/>
        <v/>
      </c>
      <c r="AW167" s="564" t="str">
        <f t="shared" si="42"/>
        <v/>
      </c>
      <c r="AX167" s="565" t="str">
        <f t="shared" si="43"/>
        <v/>
      </c>
      <c r="AY167" s="566" t="str">
        <f t="shared" si="44"/>
        <v/>
      </c>
      <c r="AZ167" s="567">
        <v>362.61</v>
      </c>
      <c r="BA167" s="568">
        <v>5.5229999999999997</v>
      </c>
      <c r="BB167" s="569" t="str">
        <f t="shared" si="45"/>
        <v/>
      </c>
      <c r="BC167" s="570" t="str">
        <f t="shared" si="46"/>
        <v/>
      </c>
      <c r="BD167" s="571" t="str">
        <f t="shared" si="47"/>
        <v/>
      </c>
      <c r="BE167" s="572" t="str">
        <f t="shared" si="48"/>
        <v/>
      </c>
      <c r="BF167" s="560" t="str">
        <f t="shared" si="49"/>
        <v/>
      </c>
      <c r="BG167" s="561" t="str">
        <f t="shared" si="50"/>
        <v/>
      </c>
      <c r="BH167" s="562" t="str">
        <f t="shared" si="51"/>
        <v/>
      </c>
      <c r="BI167" s="563" t="str">
        <f t="shared" si="52"/>
        <v/>
      </c>
      <c r="BJ167" s="564" t="str">
        <f t="shared" si="53"/>
        <v/>
      </c>
      <c r="BK167" s="565" t="str">
        <f t="shared" si="54"/>
        <v/>
      </c>
      <c r="BL167" s="566" t="str">
        <f t="shared" si="55"/>
        <v/>
      </c>
      <c r="BM167" s="546" t="str">
        <f t="shared" si="56"/>
        <v>M1</v>
      </c>
      <c r="BN167" s="573" t="str">
        <f t="shared" si="66"/>
        <v/>
      </c>
      <c r="BO167" s="573" t="str">
        <f t="shared" si="67"/>
        <v/>
      </c>
      <c r="BP167" s="574" t="str">
        <f t="shared" si="57"/>
        <v/>
      </c>
      <c r="BQ167" s="575" t="str">
        <f t="shared" si="58"/>
        <v/>
      </c>
      <c r="BR167" s="546" t="str">
        <f t="shared" si="68"/>
        <v>M1</v>
      </c>
      <c r="BS167" s="575" t="str">
        <f t="shared" si="59"/>
        <v/>
      </c>
      <c r="BT167" s="575" t="str">
        <f t="shared" si="60"/>
        <v/>
      </c>
      <c r="BU167" s="575" t="str">
        <f t="shared" si="61"/>
        <v/>
      </c>
      <c r="BV167" s="573" t="str">
        <f t="shared" si="62"/>
        <v/>
      </c>
      <c r="BW167" s="575" t="str">
        <f t="shared" si="63"/>
        <v/>
      </c>
      <c r="BX167" s="546" t="str">
        <f t="shared" si="69"/>
        <v>M1</v>
      </c>
    </row>
    <row r="168" spans="1:76" x14ac:dyDescent="0.2">
      <c r="A168" s="324"/>
      <c r="B168" s="360">
        <v>35176</v>
      </c>
      <c r="C168" s="361">
        <v>0.27083333333333298</v>
      </c>
      <c r="D168" s="360">
        <f t="shared" si="64"/>
        <v>35177</v>
      </c>
      <c r="E168" s="361">
        <v>0.27083333333333298</v>
      </c>
      <c r="F168" s="455" t="s">
        <v>2179</v>
      </c>
      <c r="G168" s="74" t="s">
        <v>440</v>
      </c>
      <c r="H168" s="53"/>
      <c r="I168" s="38"/>
      <c r="J168" s="52"/>
      <c r="K168" s="545" t="str">
        <f>IF(ISNUMBER(Data!K168),Data!K168,"")</f>
        <v/>
      </c>
      <c r="L168" s="546" t="str">
        <f>IF(ISNUMBER(K168),PickLists!$S$2,PickLists!$S$9)</f>
        <v>M1</v>
      </c>
      <c r="M168" s="547" t="str">
        <f>IF(ISNUMBER(Data!M168),Data!M168,"")</f>
        <v/>
      </c>
      <c r="N168" s="548" t="str">
        <f t="shared" si="65"/>
        <v/>
      </c>
      <c r="O168" s="549" t="str">
        <f>IF(ISTEXT($A168),PickLists!$S$2,PickLists!$S$9)</f>
        <v>M1</v>
      </c>
      <c r="P168" s="550" t="str">
        <f>IF(ISNUMBER(Data!P168),Data!P168,"")</f>
        <v/>
      </c>
      <c r="Q168" s="551" t="str">
        <f>IF(ISTEXT($A168),PickLists!$S$2,PickLists!$S$9)</f>
        <v>M1</v>
      </c>
      <c r="R168" s="547" t="str">
        <f>IF(ISNUMBER(Data!R168),Data!R168,"")</f>
        <v/>
      </c>
      <c r="S168" s="551" t="str">
        <f>IF(ISTEXT($A168),PickLists!$S$2,PickLists!$S$9)</f>
        <v>M1</v>
      </c>
      <c r="T168" s="552" t="str">
        <f>IF(ISNUMBER(Data!T168),Data!T168,"")</f>
        <v/>
      </c>
      <c r="U168" s="551" t="str">
        <f>IF(ISNUMBER($T168),IF($T168&gt;$T$56,PickLists!$S$2,PickLists!$S$3),PickLists!$S$9)</f>
        <v>M1</v>
      </c>
      <c r="V168" s="553" t="str">
        <f>IF(ISNUMBER(Data!V168),Data!V168,"")</f>
        <v/>
      </c>
      <c r="W168" s="551" t="str">
        <f>IF(ISNUMBER($V168),IF($V168&gt;$V$56,PickLists!$S$2,PickLists!$S$3),PickLists!$S$9)</f>
        <v>M1</v>
      </c>
      <c r="X168" s="552" t="str">
        <f>IF(ISNUMBER(Data!X168),Data!X168,"")</f>
        <v/>
      </c>
      <c r="Y168" s="551" t="str">
        <f>IF(ISNUMBER($X168),IF($X168&gt;$X$56,PickLists!$S$2,PickLists!$S$3),PickLists!$S$9)</f>
        <v>M1</v>
      </c>
      <c r="Z168" s="553" t="str">
        <f>IF(ISNUMBER(Data!Z168),Data!Z168,"")</f>
        <v/>
      </c>
      <c r="AA168" s="551" t="str">
        <f>IF(ISNUMBER($Z168),IF($Z168&gt;$Z$56,PickLists!$S$2,PickLists!$S$3),PickLists!$S$9)</f>
        <v>M1</v>
      </c>
      <c r="AB168" s="552" t="str">
        <f>IF(ISNUMBER(Data!AB168),Data!AB168,"")</f>
        <v/>
      </c>
      <c r="AC168" s="551" t="str">
        <f>IF(ISNUMBER($AB168),IF($AB168&gt;$AB$56,PickLists!$S$2,PickLists!$S$3),PickLists!$S$9)</f>
        <v>M1</v>
      </c>
      <c r="AD168" s="553" t="str">
        <f>IF(ISNUMBER(Data!AD168),Data!AD168,"")</f>
        <v/>
      </c>
      <c r="AE168" s="551" t="str">
        <f>IF(ISNUMBER($AD168),IF($AD168&gt;$AD$56,PickLists!$S$2,PickLists!$S$3),PickLists!$S$9)</f>
        <v>M1</v>
      </c>
      <c r="AF168" s="552" t="str">
        <f>IF(ISNUMBER(Data!AF168),Data!AF168,"")</f>
        <v/>
      </c>
      <c r="AG168" s="551" t="str">
        <f>IF(ISNUMBER($AF168),IF($AF168&gt;$AF$56,PickLists!$S$2,PickLists!$S$3),PickLists!$S$9)</f>
        <v>M1</v>
      </c>
      <c r="AH168" s="553" t="str">
        <f>IF(ISNUMBER(Data!AH168),Data!AH168,"")</f>
        <v/>
      </c>
      <c r="AI168" s="551" t="str">
        <f>IF(ISNUMBER($AH168),IF($AH168&gt;$AH$56,PickLists!$S$2,PickLists!$S$3),PickLists!$S$9)</f>
        <v>M1</v>
      </c>
      <c r="AJ168" s="554" t="str">
        <f>IF(ISTEXT(Data!AJ168),Data!AJ168,"")</f>
        <v/>
      </c>
      <c r="AK168" s="555"/>
      <c r="AL168" s="555"/>
      <c r="AM168" s="555"/>
      <c r="AN168" s="555"/>
      <c r="AO168" s="556"/>
      <c r="AP168" s="557" t="str">
        <f t="shared" si="35"/>
        <v/>
      </c>
      <c r="AQ168" s="558" t="str">
        <f t="shared" si="36"/>
        <v/>
      </c>
      <c r="AR168" s="559" t="str">
        <f t="shared" si="37"/>
        <v/>
      </c>
      <c r="AS168" s="560" t="str">
        <f t="shared" si="38"/>
        <v/>
      </c>
      <c r="AT168" s="561" t="str">
        <f t="shared" si="39"/>
        <v/>
      </c>
      <c r="AU168" s="562" t="str">
        <f t="shared" si="40"/>
        <v/>
      </c>
      <c r="AV168" s="563" t="str">
        <f t="shared" si="41"/>
        <v/>
      </c>
      <c r="AW168" s="564" t="str">
        <f t="shared" si="42"/>
        <v/>
      </c>
      <c r="AX168" s="565" t="str">
        <f t="shared" si="43"/>
        <v/>
      </c>
      <c r="AY168" s="566" t="str">
        <f t="shared" si="44"/>
        <v/>
      </c>
      <c r="AZ168" s="567">
        <v>362.61</v>
      </c>
      <c r="BA168" s="568">
        <v>5.5229999999999997</v>
      </c>
      <c r="BB168" s="569" t="str">
        <f t="shared" si="45"/>
        <v/>
      </c>
      <c r="BC168" s="570" t="str">
        <f t="shared" si="46"/>
        <v/>
      </c>
      <c r="BD168" s="571" t="str">
        <f t="shared" si="47"/>
        <v/>
      </c>
      <c r="BE168" s="572" t="str">
        <f t="shared" si="48"/>
        <v/>
      </c>
      <c r="BF168" s="560" t="str">
        <f t="shared" si="49"/>
        <v/>
      </c>
      <c r="BG168" s="561" t="str">
        <f t="shared" si="50"/>
        <v/>
      </c>
      <c r="BH168" s="562" t="str">
        <f t="shared" si="51"/>
        <v/>
      </c>
      <c r="BI168" s="563" t="str">
        <f t="shared" si="52"/>
        <v/>
      </c>
      <c r="BJ168" s="564" t="str">
        <f t="shared" si="53"/>
        <v/>
      </c>
      <c r="BK168" s="565" t="str">
        <f t="shared" si="54"/>
        <v/>
      </c>
      <c r="BL168" s="566" t="str">
        <f t="shared" si="55"/>
        <v/>
      </c>
      <c r="BM168" s="546" t="str">
        <f t="shared" si="56"/>
        <v>M1</v>
      </c>
      <c r="BN168" s="573" t="str">
        <f t="shared" si="66"/>
        <v/>
      </c>
      <c r="BO168" s="573" t="str">
        <f t="shared" si="67"/>
        <v/>
      </c>
      <c r="BP168" s="574" t="str">
        <f t="shared" si="57"/>
        <v/>
      </c>
      <c r="BQ168" s="575" t="str">
        <f t="shared" si="58"/>
        <v/>
      </c>
      <c r="BR168" s="546" t="str">
        <f t="shared" si="68"/>
        <v>M1</v>
      </c>
      <c r="BS168" s="575" t="str">
        <f t="shared" si="59"/>
        <v/>
      </c>
      <c r="BT168" s="575" t="str">
        <f t="shared" si="60"/>
        <v/>
      </c>
      <c r="BU168" s="575" t="str">
        <f t="shared" si="61"/>
        <v/>
      </c>
      <c r="BV168" s="573" t="str">
        <f t="shared" si="62"/>
        <v/>
      </c>
      <c r="BW168" s="575" t="str">
        <f t="shared" si="63"/>
        <v/>
      </c>
      <c r="BX168" s="546" t="str">
        <f t="shared" si="69"/>
        <v>M1</v>
      </c>
    </row>
    <row r="169" spans="1:76" x14ac:dyDescent="0.2">
      <c r="A169" s="324"/>
      <c r="B169" s="360">
        <v>35177</v>
      </c>
      <c r="C169" s="361">
        <v>0.27083333333333298</v>
      </c>
      <c r="D169" s="360">
        <f t="shared" si="64"/>
        <v>35178</v>
      </c>
      <c r="E169" s="361">
        <v>0.27083333333333298</v>
      </c>
      <c r="F169" s="455" t="s">
        <v>2179</v>
      </c>
      <c r="G169" s="74" t="s">
        <v>440</v>
      </c>
      <c r="H169" s="53"/>
      <c r="I169" s="38"/>
      <c r="J169" s="52"/>
      <c r="K169" s="545" t="str">
        <f>IF(ISNUMBER(Data!K169),Data!K169,"")</f>
        <v/>
      </c>
      <c r="L169" s="546" t="str">
        <f>IF(ISNUMBER(K169),PickLists!$S$2,PickLists!$S$9)</f>
        <v>M1</v>
      </c>
      <c r="M169" s="547" t="str">
        <f>IF(ISNUMBER(Data!M169),Data!M169,"")</f>
        <v/>
      </c>
      <c r="N169" s="548" t="str">
        <f t="shared" si="65"/>
        <v/>
      </c>
      <c r="O169" s="549" t="str">
        <f>IF(ISTEXT($A169),PickLists!$S$2,PickLists!$S$9)</f>
        <v>M1</v>
      </c>
      <c r="P169" s="550" t="str">
        <f>IF(ISNUMBER(Data!P169),Data!P169,"")</f>
        <v/>
      </c>
      <c r="Q169" s="551" t="str">
        <f>IF(ISTEXT($A169),PickLists!$S$2,PickLists!$S$9)</f>
        <v>M1</v>
      </c>
      <c r="R169" s="547" t="str">
        <f>IF(ISNUMBER(Data!R169),Data!R169,"")</f>
        <v/>
      </c>
      <c r="S169" s="551" t="str">
        <f>IF(ISTEXT($A169),PickLists!$S$2,PickLists!$S$9)</f>
        <v>M1</v>
      </c>
      <c r="T169" s="552" t="str">
        <f>IF(ISNUMBER(Data!T169),Data!T169,"")</f>
        <v/>
      </c>
      <c r="U169" s="551" t="str">
        <f>IF(ISNUMBER($T169),IF($T169&gt;$T$56,PickLists!$S$2,PickLists!$S$3),PickLists!$S$9)</f>
        <v>M1</v>
      </c>
      <c r="V169" s="553" t="str">
        <f>IF(ISNUMBER(Data!V169),Data!V169,"")</f>
        <v/>
      </c>
      <c r="W169" s="551" t="str">
        <f>IF(ISNUMBER($V169),IF($V169&gt;$V$56,PickLists!$S$2,PickLists!$S$3),PickLists!$S$9)</f>
        <v>M1</v>
      </c>
      <c r="X169" s="552" t="str">
        <f>IF(ISNUMBER(Data!X169),Data!X169,"")</f>
        <v/>
      </c>
      <c r="Y169" s="551" t="str">
        <f>IF(ISNUMBER($X169),IF($X169&gt;$X$56,PickLists!$S$2,PickLists!$S$3),PickLists!$S$9)</f>
        <v>M1</v>
      </c>
      <c r="Z169" s="553" t="str">
        <f>IF(ISNUMBER(Data!Z169),Data!Z169,"")</f>
        <v/>
      </c>
      <c r="AA169" s="551" t="str">
        <f>IF(ISNUMBER($Z169),IF($Z169&gt;$Z$56,PickLists!$S$2,PickLists!$S$3),PickLists!$S$9)</f>
        <v>M1</v>
      </c>
      <c r="AB169" s="552" t="str">
        <f>IF(ISNUMBER(Data!AB169),Data!AB169,"")</f>
        <v/>
      </c>
      <c r="AC169" s="551" t="str">
        <f>IF(ISNUMBER($AB169),IF($AB169&gt;$AB$56,PickLists!$S$2,PickLists!$S$3),PickLists!$S$9)</f>
        <v>M1</v>
      </c>
      <c r="AD169" s="553" t="str">
        <f>IF(ISNUMBER(Data!AD169),Data!AD169,"")</f>
        <v/>
      </c>
      <c r="AE169" s="551" t="str">
        <f>IF(ISNUMBER($AD169),IF($AD169&gt;$AD$56,PickLists!$S$2,PickLists!$S$3),PickLists!$S$9)</f>
        <v>M1</v>
      </c>
      <c r="AF169" s="552" t="str">
        <f>IF(ISNUMBER(Data!AF169),Data!AF169,"")</f>
        <v/>
      </c>
      <c r="AG169" s="551" t="str">
        <f>IF(ISNUMBER($AF169),IF($AF169&gt;$AF$56,PickLists!$S$2,PickLists!$S$3),PickLists!$S$9)</f>
        <v>M1</v>
      </c>
      <c r="AH169" s="553" t="str">
        <f>IF(ISNUMBER(Data!AH169),Data!AH169,"")</f>
        <v/>
      </c>
      <c r="AI169" s="551" t="str">
        <f>IF(ISNUMBER($AH169),IF($AH169&gt;$AH$56,PickLists!$S$2,PickLists!$S$3),PickLists!$S$9)</f>
        <v>M1</v>
      </c>
      <c r="AJ169" s="554" t="str">
        <f>IF(ISTEXT(Data!AJ169),Data!AJ169,"")</f>
        <v/>
      </c>
      <c r="AK169" s="555"/>
      <c r="AL169" s="555"/>
      <c r="AM169" s="555"/>
      <c r="AN169" s="555"/>
      <c r="AO169" s="556"/>
      <c r="AP169" s="557" t="str">
        <f t="shared" si="35"/>
        <v/>
      </c>
      <c r="AQ169" s="558" t="str">
        <f t="shared" si="36"/>
        <v/>
      </c>
      <c r="AR169" s="559" t="str">
        <f t="shared" si="37"/>
        <v/>
      </c>
      <c r="AS169" s="560" t="str">
        <f t="shared" si="38"/>
        <v/>
      </c>
      <c r="AT169" s="561" t="str">
        <f t="shared" si="39"/>
        <v/>
      </c>
      <c r="AU169" s="562" t="str">
        <f t="shared" si="40"/>
        <v/>
      </c>
      <c r="AV169" s="563" t="str">
        <f t="shared" si="41"/>
        <v/>
      </c>
      <c r="AW169" s="564" t="str">
        <f t="shared" si="42"/>
        <v/>
      </c>
      <c r="AX169" s="565" t="str">
        <f t="shared" si="43"/>
        <v/>
      </c>
      <c r="AY169" s="566" t="str">
        <f t="shared" si="44"/>
        <v/>
      </c>
      <c r="AZ169" s="567">
        <v>362.61</v>
      </c>
      <c r="BA169" s="568">
        <v>5.5229999999999997</v>
      </c>
      <c r="BB169" s="569" t="str">
        <f t="shared" si="45"/>
        <v/>
      </c>
      <c r="BC169" s="570" t="str">
        <f t="shared" si="46"/>
        <v/>
      </c>
      <c r="BD169" s="571" t="str">
        <f t="shared" si="47"/>
        <v/>
      </c>
      <c r="BE169" s="572" t="str">
        <f t="shared" si="48"/>
        <v/>
      </c>
      <c r="BF169" s="560" t="str">
        <f t="shared" si="49"/>
        <v/>
      </c>
      <c r="BG169" s="561" t="str">
        <f t="shared" si="50"/>
        <v/>
      </c>
      <c r="BH169" s="562" t="str">
        <f t="shared" si="51"/>
        <v/>
      </c>
      <c r="BI169" s="563" t="str">
        <f t="shared" si="52"/>
        <v/>
      </c>
      <c r="BJ169" s="564" t="str">
        <f t="shared" si="53"/>
        <v/>
      </c>
      <c r="BK169" s="565" t="str">
        <f t="shared" si="54"/>
        <v/>
      </c>
      <c r="BL169" s="566" t="str">
        <f t="shared" si="55"/>
        <v/>
      </c>
      <c r="BM169" s="546" t="str">
        <f t="shared" si="56"/>
        <v>M1</v>
      </c>
      <c r="BN169" s="573" t="str">
        <f t="shared" si="66"/>
        <v/>
      </c>
      <c r="BO169" s="573" t="str">
        <f t="shared" si="67"/>
        <v/>
      </c>
      <c r="BP169" s="574" t="str">
        <f t="shared" si="57"/>
        <v/>
      </c>
      <c r="BQ169" s="575" t="str">
        <f t="shared" si="58"/>
        <v/>
      </c>
      <c r="BR169" s="546" t="str">
        <f t="shared" si="68"/>
        <v>M1</v>
      </c>
      <c r="BS169" s="575" t="str">
        <f t="shared" si="59"/>
        <v/>
      </c>
      <c r="BT169" s="575" t="str">
        <f t="shared" si="60"/>
        <v/>
      </c>
      <c r="BU169" s="575" t="str">
        <f t="shared" si="61"/>
        <v/>
      </c>
      <c r="BV169" s="573" t="str">
        <f t="shared" si="62"/>
        <v/>
      </c>
      <c r="BW169" s="575" t="str">
        <f t="shared" si="63"/>
        <v/>
      </c>
      <c r="BX169" s="546" t="str">
        <f t="shared" si="69"/>
        <v>M1</v>
      </c>
    </row>
    <row r="170" spans="1:76" x14ac:dyDescent="0.2">
      <c r="A170" s="324" t="s">
        <v>1453</v>
      </c>
      <c r="B170" s="360">
        <v>35178</v>
      </c>
      <c r="C170" s="361">
        <v>0.27083333333333298</v>
      </c>
      <c r="D170" s="360">
        <f t="shared" si="64"/>
        <v>35179</v>
      </c>
      <c r="E170" s="361">
        <v>0.27083333333333298</v>
      </c>
      <c r="F170" s="455" t="s">
        <v>2179</v>
      </c>
      <c r="G170" s="74" t="s">
        <v>507</v>
      </c>
      <c r="H170" s="53" t="s">
        <v>508</v>
      </c>
      <c r="I170" s="38"/>
      <c r="J170" s="52"/>
      <c r="K170" s="545">
        <f>IF(ISNUMBER(Data!K170),Data!K170,"")</f>
        <v>2.9</v>
      </c>
      <c r="L170" s="546" t="str">
        <f>IF(ISNUMBER(K170),PickLists!$S$2,PickLists!$S$9)</f>
        <v>V0</v>
      </c>
      <c r="M170" s="547">
        <f>IF(ISNUMBER(Data!M170),Data!M170,"")</f>
        <v>136.4</v>
      </c>
      <c r="N170" s="548">
        <f t="shared" si="65"/>
        <v>3.1372</v>
      </c>
      <c r="O170" s="549" t="str">
        <f>IF(ISTEXT($A170),PickLists!$S$2,PickLists!$S$9)</f>
        <v>V0</v>
      </c>
      <c r="P170" s="550">
        <f>IF(ISNUMBER(Data!P170),Data!P170,"")</f>
        <v>6.52</v>
      </c>
      <c r="Q170" s="551" t="str">
        <f>IF(ISTEXT($A170),PickLists!$S$2,PickLists!$S$9)</f>
        <v>V0</v>
      </c>
      <c r="R170" s="547">
        <f>IF(ISNUMBER(Data!R170),Data!R170,"")</f>
        <v>26.6</v>
      </c>
      <c r="S170" s="551" t="str">
        <f>IF(ISTEXT($A170),PickLists!$S$2,PickLists!$S$9)</f>
        <v>V0</v>
      </c>
      <c r="T170" s="552">
        <f>IF(ISNUMBER(Data!T170),Data!T170,"")</f>
        <v>0.112</v>
      </c>
      <c r="U170" s="551" t="str">
        <f>IF(ISNUMBER($T170),IF($T170&gt;$T$56,PickLists!$S$2,PickLists!$S$3),PickLists!$S$9)</f>
        <v>V0</v>
      </c>
      <c r="V170" s="553">
        <f>IF(ISNUMBER(Data!V170),Data!V170,"")</f>
        <v>1.0836245447947743</v>
      </c>
      <c r="W170" s="551" t="str">
        <f>IF(ISNUMBER($V170),IF($V170&gt;$V$56,PickLists!$S$2,PickLists!$S$3),PickLists!$S$9)</f>
        <v>V0</v>
      </c>
      <c r="X170" s="552">
        <f>IF(ISNUMBER(Data!X170),Data!X170,"")</f>
        <v>0.91623826278861575</v>
      </c>
      <c r="Y170" s="551" t="str">
        <f>IF(ISNUMBER($X170),IF($X170&gt;$X$56,PickLists!$S$2,PickLists!$S$3),PickLists!$S$9)</f>
        <v>V0</v>
      </c>
      <c r="Z170" s="553">
        <f>IF(ISNUMBER(Data!Z170),Data!Z170,"")</f>
        <v>8.8999999999999996E-2</v>
      </c>
      <c r="AA170" s="551" t="str">
        <f>IF(ISNUMBER($Z170),IF($Z170&gt;$Z$56,PickLists!$S$2,PickLists!$S$3),PickLists!$S$9)</f>
        <v>V0</v>
      </c>
      <c r="AB170" s="552">
        <f>IF(ISNUMBER(Data!AB170),Data!AB170,"")</f>
        <v>1.7776656402168061</v>
      </c>
      <c r="AC170" s="551" t="str">
        <f>IF(ISNUMBER($AB170),IF($AB170&gt;$AB$56,PickLists!$S$2,PickLists!$S$3),PickLists!$S$9)</f>
        <v>V0</v>
      </c>
      <c r="AD170" s="553">
        <f>IF(ISNUMBER(Data!AD170),Data!AD170,"")</f>
        <v>0.11799999999999999</v>
      </c>
      <c r="AE170" s="551" t="str">
        <f>IF(ISNUMBER($AD170),IF($AD170&gt;$AD$56,PickLists!$S$2,PickLists!$S$3),PickLists!$S$9)</f>
        <v>V0</v>
      </c>
      <c r="AF170" s="552">
        <f>IF(ISNUMBER(Data!AF170),Data!AF170,"")</f>
        <v>0.18099999999999999</v>
      </c>
      <c r="AG170" s="551" t="str">
        <f>IF(ISNUMBER($AF170),IF($AF170&gt;$AF$56,PickLists!$S$2,PickLists!$S$3),PickLists!$S$9)</f>
        <v>V0</v>
      </c>
      <c r="AH170" s="553">
        <f>IF(ISNUMBER(Data!AH170),Data!AH170,"")</f>
        <v>0.96799999999999997</v>
      </c>
      <c r="AI170" s="551" t="str">
        <f>IF(ISNUMBER($AH170),IF($AH170&gt;$AH$56,PickLists!$S$2,PickLists!$S$3),PickLists!$S$9)</f>
        <v>V0</v>
      </c>
      <c r="AJ170" s="554" t="str">
        <f>IF(ISTEXT(Data!AJ170),Data!AJ170,"")</f>
        <v/>
      </c>
      <c r="AK170" s="555"/>
      <c r="AL170" s="555"/>
      <c r="AM170" s="555"/>
      <c r="AN170" s="555"/>
      <c r="AO170" s="556"/>
      <c r="AP170" s="557">
        <f t="shared" si="35"/>
        <v>3.0199517204020164E-4</v>
      </c>
      <c r="AQ170" s="558">
        <f t="shared" si="36"/>
        <v>9.4741925372452058E-4</v>
      </c>
      <c r="AR170" s="559">
        <f t="shared" si="37"/>
        <v>0.35136640000000002</v>
      </c>
      <c r="AS170" s="560">
        <f t="shared" si="38"/>
        <v>3.3995469219301659</v>
      </c>
      <c r="AT170" s="561">
        <f t="shared" si="39"/>
        <v>2.8744226780204452</v>
      </c>
      <c r="AU170" s="562">
        <f t="shared" si="40"/>
        <v>0.27921079999999998</v>
      </c>
      <c r="AV170" s="563">
        <f t="shared" si="41"/>
        <v>5.5768926464881643</v>
      </c>
      <c r="AW170" s="564">
        <f t="shared" si="42"/>
        <v>0.37018959999999995</v>
      </c>
      <c r="AX170" s="565">
        <f t="shared" si="43"/>
        <v>0.56783319999999993</v>
      </c>
      <c r="AY170" s="566">
        <f t="shared" si="44"/>
        <v>3.0368095999999998</v>
      </c>
      <c r="AZ170" s="567">
        <v>362.61</v>
      </c>
      <c r="BA170" s="568">
        <v>5.5229999999999997</v>
      </c>
      <c r="BB170" s="569">
        <f t="shared" si="45"/>
        <v>0.30199517204020165</v>
      </c>
      <c r="BC170" s="570">
        <f t="shared" si="46"/>
        <v>18.288371839483485</v>
      </c>
      <c r="BD170" s="571">
        <f t="shared" si="47"/>
        <v>3.3113112148259065E-2</v>
      </c>
      <c r="BE170" s="572">
        <f t="shared" si="48"/>
        <v>3.1592011734175789</v>
      </c>
      <c r="BF170" s="560">
        <f t="shared" si="49"/>
        <v>77.363071663794841</v>
      </c>
      <c r="BG170" s="561">
        <f t="shared" si="50"/>
        <v>57.14880790822491</v>
      </c>
      <c r="BH170" s="562">
        <f t="shared" si="51"/>
        <v>3.871282046820764</v>
      </c>
      <c r="BI170" s="563">
        <f t="shared" si="52"/>
        <v>126.91266082792932</v>
      </c>
      <c r="BJ170" s="564">
        <f t="shared" si="53"/>
        <v>3.0180571896260675</v>
      </c>
      <c r="BK170" s="565">
        <f t="shared" si="54"/>
        <v>14.894054721250772</v>
      </c>
      <c r="BL170" s="566">
        <f t="shared" si="55"/>
        <v>48.3058036828185</v>
      </c>
      <c r="BM170" s="546" t="str">
        <f t="shared" si="56"/>
        <v>V0</v>
      </c>
      <c r="BN170" s="573">
        <f t="shared" si="66"/>
        <v>26.6</v>
      </c>
      <c r="BO170" s="573">
        <f t="shared" si="67"/>
        <v>24.668681571656368</v>
      </c>
      <c r="BP170" s="574">
        <f t="shared" si="57"/>
        <v>-7.2605955952768166</v>
      </c>
      <c r="BQ170" s="575">
        <f t="shared" si="58"/>
        <v>30</v>
      </c>
      <c r="BR170" s="546" t="str">
        <f t="shared" si="68"/>
        <v>V0</v>
      </c>
      <c r="BS170" s="575">
        <f t="shared" si="59"/>
        <v>197.30385364048561</v>
      </c>
      <c r="BT170" s="575">
        <f t="shared" si="60"/>
        <v>155.99256569706907</v>
      </c>
      <c r="BU170" s="575">
        <f t="shared" si="61"/>
        <v>353.29641933755465</v>
      </c>
      <c r="BV170" s="573">
        <f t="shared" si="62"/>
        <v>11.693095565722663</v>
      </c>
      <c r="BW170" s="575">
        <f t="shared" si="63"/>
        <v>15</v>
      </c>
      <c r="BX170" s="546" t="str">
        <f t="shared" si="69"/>
        <v>V0</v>
      </c>
    </row>
    <row r="171" spans="1:76" x14ac:dyDescent="0.2">
      <c r="A171" s="324"/>
      <c r="B171" s="360">
        <v>35179</v>
      </c>
      <c r="C171" s="361">
        <v>0.27083333333333298</v>
      </c>
      <c r="D171" s="360">
        <f t="shared" si="64"/>
        <v>35180</v>
      </c>
      <c r="E171" s="361">
        <v>0.27083333333333298</v>
      </c>
      <c r="F171" s="455" t="s">
        <v>2179</v>
      </c>
      <c r="G171" s="74" t="s">
        <v>507</v>
      </c>
      <c r="H171" s="53"/>
      <c r="I171" s="38" t="s">
        <v>433</v>
      </c>
      <c r="J171" s="52"/>
      <c r="K171" s="545">
        <f>IF(ISNUMBER(Data!K171),Data!K171,"")</f>
        <v>0.2</v>
      </c>
      <c r="L171" s="546" t="str">
        <f>IF(ISNUMBER(K171),PickLists!$S$2,PickLists!$S$9)</f>
        <v>V0</v>
      </c>
      <c r="M171" s="547" t="str">
        <f>IF(ISNUMBER(Data!M171),Data!M171,"")</f>
        <v/>
      </c>
      <c r="N171" s="548" t="str">
        <f t="shared" si="65"/>
        <v/>
      </c>
      <c r="O171" s="549" t="str">
        <f>IF(ISTEXT($A171),PickLists!$S$2,PickLists!$S$9)</f>
        <v>M1</v>
      </c>
      <c r="P171" s="550" t="str">
        <f>IF(ISNUMBER(Data!P171),Data!P171,"")</f>
        <v/>
      </c>
      <c r="Q171" s="551" t="str">
        <f>IF(ISTEXT($A171),PickLists!$S$2,PickLists!$S$9)</f>
        <v>M1</v>
      </c>
      <c r="R171" s="547" t="str">
        <f>IF(ISNUMBER(Data!R171),Data!R171,"")</f>
        <v/>
      </c>
      <c r="S171" s="551" t="str">
        <f>IF(ISTEXT($A171),PickLists!$S$2,PickLists!$S$9)</f>
        <v>M1</v>
      </c>
      <c r="T171" s="552" t="str">
        <f>IF(ISNUMBER(Data!T171),Data!T171,"")</f>
        <v/>
      </c>
      <c r="U171" s="551" t="str">
        <f>IF(ISNUMBER($T171),IF($T171&gt;$T$56,PickLists!$S$2,PickLists!$S$3),PickLists!$S$9)</f>
        <v>M1</v>
      </c>
      <c r="V171" s="553" t="str">
        <f>IF(ISNUMBER(Data!V171),Data!V171,"")</f>
        <v/>
      </c>
      <c r="W171" s="551" t="str">
        <f>IF(ISNUMBER($V171),IF($V171&gt;$V$56,PickLists!$S$2,PickLists!$S$3),PickLists!$S$9)</f>
        <v>M1</v>
      </c>
      <c r="X171" s="552" t="str">
        <f>IF(ISNUMBER(Data!X171),Data!X171,"")</f>
        <v/>
      </c>
      <c r="Y171" s="551" t="str">
        <f>IF(ISNUMBER($X171),IF($X171&gt;$X$56,PickLists!$S$2,PickLists!$S$3),PickLists!$S$9)</f>
        <v>M1</v>
      </c>
      <c r="Z171" s="553" t="str">
        <f>IF(ISNUMBER(Data!Z171),Data!Z171,"")</f>
        <v/>
      </c>
      <c r="AA171" s="551" t="str">
        <f>IF(ISNUMBER($Z171),IF($Z171&gt;$Z$56,PickLists!$S$2,PickLists!$S$3),PickLists!$S$9)</f>
        <v>M1</v>
      </c>
      <c r="AB171" s="552" t="str">
        <f>IF(ISNUMBER(Data!AB171),Data!AB171,"")</f>
        <v/>
      </c>
      <c r="AC171" s="551" t="str">
        <f>IF(ISNUMBER($AB171),IF($AB171&gt;$AB$56,PickLists!$S$2,PickLists!$S$3),PickLists!$S$9)</f>
        <v>M1</v>
      </c>
      <c r="AD171" s="553" t="str">
        <f>IF(ISNUMBER(Data!AD171),Data!AD171,"")</f>
        <v/>
      </c>
      <c r="AE171" s="551" t="str">
        <f>IF(ISNUMBER($AD171),IF($AD171&gt;$AD$56,PickLists!$S$2,PickLists!$S$3),PickLists!$S$9)</f>
        <v>M1</v>
      </c>
      <c r="AF171" s="552" t="str">
        <f>IF(ISNUMBER(Data!AF171),Data!AF171,"")</f>
        <v/>
      </c>
      <c r="AG171" s="551" t="str">
        <f>IF(ISNUMBER($AF171),IF($AF171&gt;$AF$56,PickLists!$S$2,PickLists!$S$3),PickLists!$S$9)</f>
        <v>M1</v>
      </c>
      <c r="AH171" s="553" t="str">
        <f>IF(ISNUMBER(Data!AH171),Data!AH171,"")</f>
        <v/>
      </c>
      <c r="AI171" s="551" t="str">
        <f>IF(ISNUMBER($AH171),IF($AH171&gt;$AH$56,PickLists!$S$2,PickLists!$S$3),PickLists!$S$9)</f>
        <v>M1</v>
      </c>
      <c r="AJ171" s="554" t="str">
        <f>IF(ISTEXT(Data!AJ171),Data!AJ171,"")</f>
        <v/>
      </c>
      <c r="AK171" s="555"/>
      <c r="AL171" s="555"/>
      <c r="AM171" s="555"/>
      <c r="AN171" s="555"/>
      <c r="AO171" s="556"/>
      <c r="AP171" s="557" t="str">
        <f t="shared" si="35"/>
        <v/>
      </c>
      <c r="AQ171" s="558" t="str">
        <f t="shared" si="36"/>
        <v/>
      </c>
      <c r="AR171" s="559" t="str">
        <f t="shared" si="37"/>
        <v/>
      </c>
      <c r="AS171" s="560" t="str">
        <f t="shared" si="38"/>
        <v/>
      </c>
      <c r="AT171" s="561" t="str">
        <f t="shared" si="39"/>
        <v/>
      </c>
      <c r="AU171" s="562" t="str">
        <f t="shared" si="40"/>
        <v/>
      </c>
      <c r="AV171" s="563" t="str">
        <f t="shared" si="41"/>
        <v/>
      </c>
      <c r="AW171" s="564" t="str">
        <f t="shared" si="42"/>
        <v/>
      </c>
      <c r="AX171" s="565" t="str">
        <f t="shared" si="43"/>
        <v/>
      </c>
      <c r="AY171" s="566" t="str">
        <f t="shared" si="44"/>
        <v/>
      </c>
      <c r="AZ171" s="567">
        <v>362.61</v>
      </c>
      <c r="BA171" s="568">
        <v>5.5229999999999997</v>
      </c>
      <c r="BB171" s="569" t="str">
        <f t="shared" si="45"/>
        <v/>
      </c>
      <c r="BC171" s="570" t="str">
        <f t="shared" si="46"/>
        <v/>
      </c>
      <c r="BD171" s="571" t="str">
        <f t="shared" si="47"/>
        <v/>
      </c>
      <c r="BE171" s="572" t="str">
        <f t="shared" si="48"/>
        <v/>
      </c>
      <c r="BF171" s="560" t="str">
        <f t="shared" si="49"/>
        <v/>
      </c>
      <c r="BG171" s="561" t="str">
        <f t="shared" si="50"/>
        <v/>
      </c>
      <c r="BH171" s="562" t="str">
        <f t="shared" si="51"/>
        <v/>
      </c>
      <c r="BI171" s="563" t="str">
        <f t="shared" si="52"/>
        <v/>
      </c>
      <c r="BJ171" s="564" t="str">
        <f t="shared" si="53"/>
        <v/>
      </c>
      <c r="BK171" s="565" t="str">
        <f t="shared" si="54"/>
        <v/>
      </c>
      <c r="BL171" s="566" t="str">
        <f t="shared" si="55"/>
        <v/>
      </c>
      <c r="BM171" s="546" t="str">
        <f t="shared" si="56"/>
        <v>M1</v>
      </c>
      <c r="BN171" s="573" t="str">
        <f t="shared" si="66"/>
        <v/>
      </c>
      <c r="BO171" s="573" t="str">
        <f t="shared" si="67"/>
        <v/>
      </c>
      <c r="BP171" s="574" t="str">
        <f t="shared" si="57"/>
        <v/>
      </c>
      <c r="BQ171" s="575" t="str">
        <f t="shared" si="58"/>
        <v/>
      </c>
      <c r="BR171" s="546" t="str">
        <f t="shared" si="68"/>
        <v>M1</v>
      </c>
      <c r="BS171" s="575" t="str">
        <f t="shared" si="59"/>
        <v/>
      </c>
      <c r="BT171" s="575" t="str">
        <f t="shared" si="60"/>
        <v/>
      </c>
      <c r="BU171" s="575" t="str">
        <f t="shared" si="61"/>
        <v/>
      </c>
      <c r="BV171" s="573" t="str">
        <f t="shared" si="62"/>
        <v/>
      </c>
      <c r="BW171" s="575" t="str">
        <f t="shared" si="63"/>
        <v/>
      </c>
      <c r="BX171" s="546" t="str">
        <f t="shared" si="69"/>
        <v>M1</v>
      </c>
    </row>
    <row r="172" spans="1:76" x14ac:dyDescent="0.2">
      <c r="A172" s="324"/>
      <c r="B172" s="360">
        <v>35180</v>
      </c>
      <c r="C172" s="361">
        <v>0.27083333333333298</v>
      </c>
      <c r="D172" s="360">
        <f t="shared" si="64"/>
        <v>35181</v>
      </c>
      <c r="E172" s="361">
        <v>0.27083333333333298</v>
      </c>
      <c r="F172" s="455" t="s">
        <v>2179</v>
      </c>
      <c r="G172" s="74" t="s">
        <v>440</v>
      </c>
      <c r="H172" s="53"/>
      <c r="I172" s="38"/>
      <c r="J172" s="52"/>
      <c r="K172" s="545" t="str">
        <f>IF(ISNUMBER(Data!K172),Data!K172,"")</f>
        <v/>
      </c>
      <c r="L172" s="546" t="str">
        <f>IF(ISNUMBER(K172),PickLists!$S$2,PickLists!$S$9)</f>
        <v>M1</v>
      </c>
      <c r="M172" s="547" t="str">
        <f>IF(ISNUMBER(Data!M172),Data!M172,"")</f>
        <v/>
      </c>
      <c r="N172" s="548" t="str">
        <f t="shared" si="65"/>
        <v/>
      </c>
      <c r="O172" s="549" t="str">
        <f>IF(ISTEXT($A172),PickLists!$S$2,PickLists!$S$9)</f>
        <v>M1</v>
      </c>
      <c r="P172" s="550" t="str">
        <f>IF(ISNUMBER(Data!P172),Data!P172,"")</f>
        <v/>
      </c>
      <c r="Q172" s="551" t="str">
        <f>IF(ISTEXT($A172),PickLists!$S$2,PickLists!$S$9)</f>
        <v>M1</v>
      </c>
      <c r="R172" s="547" t="str">
        <f>IF(ISNUMBER(Data!R172),Data!R172,"")</f>
        <v/>
      </c>
      <c r="S172" s="551" t="str">
        <f>IF(ISTEXT($A172),PickLists!$S$2,PickLists!$S$9)</f>
        <v>M1</v>
      </c>
      <c r="T172" s="552" t="str">
        <f>IF(ISNUMBER(Data!T172),Data!T172,"")</f>
        <v/>
      </c>
      <c r="U172" s="551" t="str">
        <f>IF(ISNUMBER($T172),IF($T172&gt;$T$56,PickLists!$S$2,PickLists!$S$3),PickLists!$S$9)</f>
        <v>M1</v>
      </c>
      <c r="V172" s="553" t="str">
        <f>IF(ISNUMBER(Data!V172),Data!V172,"")</f>
        <v/>
      </c>
      <c r="W172" s="551" t="str">
        <f>IF(ISNUMBER($V172),IF($V172&gt;$V$56,PickLists!$S$2,PickLists!$S$3),PickLists!$S$9)</f>
        <v>M1</v>
      </c>
      <c r="X172" s="552" t="str">
        <f>IF(ISNUMBER(Data!X172),Data!X172,"")</f>
        <v/>
      </c>
      <c r="Y172" s="551" t="str">
        <f>IF(ISNUMBER($X172),IF($X172&gt;$X$56,PickLists!$S$2,PickLists!$S$3),PickLists!$S$9)</f>
        <v>M1</v>
      </c>
      <c r="Z172" s="553" t="str">
        <f>IF(ISNUMBER(Data!Z172),Data!Z172,"")</f>
        <v/>
      </c>
      <c r="AA172" s="551" t="str">
        <f>IF(ISNUMBER($Z172),IF($Z172&gt;$Z$56,PickLists!$S$2,PickLists!$S$3),PickLists!$S$9)</f>
        <v>M1</v>
      </c>
      <c r="AB172" s="552" t="str">
        <f>IF(ISNUMBER(Data!AB172),Data!AB172,"")</f>
        <v/>
      </c>
      <c r="AC172" s="551" t="str">
        <f>IF(ISNUMBER($AB172),IF($AB172&gt;$AB$56,PickLists!$S$2,PickLists!$S$3),PickLists!$S$9)</f>
        <v>M1</v>
      </c>
      <c r="AD172" s="553" t="str">
        <f>IF(ISNUMBER(Data!AD172),Data!AD172,"")</f>
        <v/>
      </c>
      <c r="AE172" s="551" t="str">
        <f>IF(ISNUMBER($AD172),IF($AD172&gt;$AD$56,PickLists!$S$2,PickLists!$S$3),PickLists!$S$9)</f>
        <v>M1</v>
      </c>
      <c r="AF172" s="552" t="str">
        <f>IF(ISNUMBER(Data!AF172),Data!AF172,"")</f>
        <v/>
      </c>
      <c r="AG172" s="551" t="str">
        <f>IF(ISNUMBER($AF172),IF($AF172&gt;$AF$56,PickLists!$S$2,PickLists!$S$3),PickLists!$S$9)</f>
        <v>M1</v>
      </c>
      <c r="AH172" s="553" t="str">
        <f>IF(ISNUMBER(Data!AH172),Data!AH172,"")</f>
        <v/>
      </c>
      <c r="AI172" s="551" t="str">
        <f>IF(ISNUMBER($AH172),IF($AH172&gt;$AH$56,PickLists!$S$2,PickLists!$S$3),PickLists!$S$9)</f>
        <v>M1</v>
      </c>
      <c r="AJ172" s="554" t="str">
        <f>IF(ISTEXT(Data!AJ172),Data!AJ172,"")</f>
        <v/>
      </c>
      <c r="AK172" s="555"/>
      <c r="AL172" s="555"/>
      <c r="AM172" s="555"/>
      <c r="AN172" s="555"/>
      <c r="AO172" s="556"/>
      <c r="AP172" s="557" t="str">
        <f t="shared" si="35"/>
        <v/>
      </c>
      <c r="AQ172" s="558" t="str">
        <f t="shared" si="36"/>
        <v/>
      </c>
      <c r="AR172" s="559" t="str">
        <f t="shared" si="37"/>
        <v/>
      </c>
      <c r="AS172" s="560" t="str">
        <f t="shared" si="38"/>
        <v/>
      </c>
      <c r="AT172" s="561" t="str">
        <f t="shared" si="39"/>
        <v/>
      </c>
      <c r="AU172" s="562" t="str">
        <f t="shared" si="40"/>
        <v/>
      </c>
      <c r="AV172" s="563" t="str">
        <f t="shared" si="41"/>
        <v/>
      </c>
      <c r="AW172" s="564" t="str">
        <f t="shared" si="42"/>
        <v/>
      </c>
      <c r="AX172" s="565" t="str">
        <f t="shared" si="43"/>
        <v/>
      </c>
      <c r="AY172" s="566" t="str">
        <f t="shared" si="44"/>
        <v/>
      </c>
      <c r="AZ172" s="567">
        <v>362.61</v>
      </c>
      <c r="BA172" s="568">
        <v>5.5229999999999997</v>
      </c>
      <c r="BB172" s="569" t="str">
        <f t="shared" si="45"/>
        <v/>
      </c>
      <c r="BC172" s="570" t="str">
        <f t="shared" si="46"/>
        <v/>
      </c>
      <c r="BD172" s="571" t="str">
        <f t="shared" si="47"/>
        <v/>
      </c>
      <c r="BE172" s="572" t="str">
        <f t="shared" si="48"/>
        <v/>
      </c>
      <c r="BF172" s="560" t="str">
        <f t="shared" si="49"/>
        <v/>
      </c>
      <c r="BG172" s="561" t="str">
        <f t="shared" si="50"/>
        <v/>
      </c>
      <c r="BH172" s="562" t="str">
        <f t="shared" si="51"/>
        <v/>
      </c>
      <c r="BI172" s="563" t="str">
        <f t="shared" si="52"/>
        <v/>
      </c>
      <c r="BJ172" s="564" t="str">
        <f t="shared" si="53"/>
        <v/>
      </c>
      <c r="BK172" s="565" t="str">
        <f t="shared" si="54"/>
        <v/>
      </c>
      <c r="BL172" s="566" t="str">
        <f t="shared" si="55"/>
        <v/>
      </c>
      <c r="BM172" s="546" t="str">
        <f t="shared" si="56"/>
        <v>M1</v>
      </c>
      <c r="BN172" s="573" t="str">
        <f t="shared" si="66"/>
        <v/>
      </c>
      <c r="BO172" s="573" t="str">
        <f t="shared" si="67"/>
        <v/>
      </c>
      <c r="BP172" s="574" t="str">
        <f t="shared" si="57"/>
        <v/>
      </c>
      <c r="BQ172" s="575" t="str">
        <f t="shared" si="58"/>
        <v/>
      </c>
      <c r="BR172" s="546" t="str">
        <f t="shared" si="68"/>
        <v>M1</v>
      </c>
      <c r="BS172" s="575" t="str">
        <f t="shared" si="59"/>
        <v/>
      </c>
      <c r="BT172" s="575" t="str">
        <f t="shared" si="60"/>
        <v/>
      </c>
      <c r="BU172" s="575" t="str">
        <f t="shared" si="61"/>
        <v/>
      </c>
      <c r="BV172" s="573" t="str">
        <f t="shared" si="62"/>
        <v/>
      </c>
      <c r="BW172" s="575" t="str">
        <f t="shared" si="63"/>
        <v/>
      </c>
      <c r="BX172" s="546" t="str">
        <f t="shared" si="69"/>
        <v>M1</v>
      </c>
    </row>
    <row r="173" spans="1:76" x14ac:dyDescent="0.2">
      <c r="A173" s="324"/>
      <c r="B173" s="360">
        <v>35181</v>
      </c>
      <c r="C173" s="361">
        <v>0.27083333333333298</v>
      </c>
      <c r="D173" s="360">
        <f t="shared" si="64"/>
        <v>35182</v>
      </c>
      <c r="E173" s="361">
        <v>0.27083333333333298</v>
      </c>
      <c r="F173" s="455" t="s">
        <v>2179</v>
      </c>
      <c r="G173" s="74" t="s">
        <v>440</v>
      </c>
      <c r="H173" s="53"/>
      <c r="I173" s="38"/>
      <c r="J173" s="52"/>
      <c r="K173" s="545" t="str">
        <f>IF(ISNUMBER(Data!K173),Data!K173,"")</f>
        <v/>
      </c>
      <c r="L173" s="546" t="str">
        <f>IF(ISNUMBER(K173),PickLists!$S$2,PickLists!$S$9)</f>
        <v>M1</v>
      </c>
      <c r="M173" s="547" t="str">
        <f>IF(ISNUMBER(Data!M173),Data!M173,"")</f>
        <v/>
      </c>
      <c r="N173" s="548" t="str">
        <f t="shared" si="65"/>
        <v/>
      </c>
      <c r="O173" s="549" t="str">
        <f>IF(ISTEXT($A173),PickLists!$S$2,PickLists!$S$9)</f>
        <v>M1</v>
      </c>
      <c r="P173" s="550" t="str">
        <f>IF(ISNUMBER(Data!P173),Data!P173,"")</f>
        <v/>
      </c>
      <c r="Q173" s="551" t="str">
        <f>IF(ISTEXT($A173),PickLists!$S$2,PickLists!$S$9)</f>
        <v>M1</v>
      </c>
      <c r="R173" s="547" t="str">
        <f>IF(ISNUMBER(Data!R173),Data!R173,"")</f>
        <v/>
      </c>
      <c r="S173" s="551" t="str">
        <f>IF(ISTEXT($A173),PickLists!$S$2,PickLists!$S$9)</f>
        <v>M1</v>
      </c>
      <c r="T173" s="552" t="str">
        <f>IF(ISNUMBER(Data!T173),Data!T173,"")</f>
        <v/>
      </c>
      <c r="U173" s="551" t="str">
        <f>IF(ISNUMBER($T173),IF($T173&gt;$T$56,PickLists!$S$2,PickLists!$S$3),PickLists!$S$9)</f>
        <v>M1</v>
      </c>
      <c r="V173" s="553" t="str">
        <f>IF(ISNUMBER(Data!V173),Data!V173,"")</f>
        <v/>
      </c>
      <c r="W173" s="551" t="str">
        <f>IF(ISNUMBER($V173),IF($V173&gt;$V$56,PickLists!$S$2,PickLists!$S$3),PickLists!$S$9)</f>
        <v>M1</v>
      </c>
      <c r="X173" s="552" t="str">
        <f>IF(ISNUMBER(Data!X173),Data!X173,"")</f>
        <v/>
      </c>
      <c r="Y173" s="551" t="str">
        <f>IF(ISNUMBER($X173),IF($X173&gt;$X$56,PickLists!$S$2,PickLists!$S$3),PickLists!$S$9)</f>
        <v>M1</v>
      </c>
      <c r="Z173" s="553" t="str">
        <f>IF(ISNUMBER(Data!Z173),Data!Z173,"")</f>
        <v/>
      </c>
      <c r="AA173" s="551" t="str">
        <f>IF(ISNUMBER($Z173),IF($Z173&gt;$Z$56,PickLists!$S$2,PickLists!$S$3),PickLists!$S$9)</f>
        <v>M1</v>
      </c>
      <c r="AB173" s="552" t="str">
        <f>IF(ISNUMBER(Data!AB173),Data!AB173,"")</f>
        <v/>
      </c>
      <c r="AC173" s="551" t="str">
        <f>IF(ISNUMBER($AB173),IF($AB173&gt;$AB$56,PickLists!$S$2,PickLists!$S$3),PickLists!$S$9)</f>
        <v>M1</v>
      </c>
      <c r="AD173" s="553" t="str">
        <f>IF(ISNUMBER(Data!AD173),Data!AD173,"")</f>
        <v/>
      </c>
      <c r="AE173" s="551" t="str">
        <f>IF(ISNUMBER($AD173),IF($AD173&gt;$AD$56,PickLists!$S$2,PickLists!$S$3),PickLists!$S$9)</f>
        <v>M1</v>
      </c>
      <c r="AF173" s="552" t="str">
        <f>IF(ISNUMBER(Data!AF173),Data!AF173,"")</f>
        <v/>
      </c>
      <c r="AG173" s="551" t="str">
        <f>IF(ISNUMBER($AF173),IF($AF173&gt;$AF$56,PickLists!$S$2,PickLists!$S$3),PickLists!$S$9)</f>
        <v>M1</v>
      </c>
      <c r="AH173" s="553" t="str">
        <f>IF(ISNUMBER(Data!AH173),Data!AH173,"")</f>
        <v/>
      </c>
      <c r="AI173" s="551" t="str">
        <f>IF(ISNUMBER($AH173),IF($AH173&gt;$AH$56,PickLists!$S$2,PickLists!$S$3),PickLists!$S$9)</f>
        <v>M1</v>
      </c>
      <c r="AJ173" s="554" t="str">
        <f>IF(ISTEXT(Data!AJ173),Data!AJ173,"")</f>
        <v/>
      </c>
      <c r="AK173" s="555"/>
      <c r="AL173" s="555"/>
      <c r="AM173" s="555"/>
      <c r="AN173" s="555"/>
      <c r="AO173" s="556"/>
      <c r="AP173" s="557" t="str">
        <f t="shared" si="35"/>
        <v/>
      </c>
      <c r="AQ173" s="558" t="str">
        <f t="shared" si="36"/>
        <v/>
      </c>
      <c r="AR173" s="559" t="str">
        <f t="shared" si="37"/>
        <v/>
      </c>
      <c r="AS173" s="560" t="str">
        <f t="shared" si="38"/>
        <v/>
      </c>
      <c r="AT173" s="561" t="str">
        <f t="shared" si="39"/>
        <v/>
      </c>
      <c r="AU173" s="562" t="str">
        <f t="shared" si="40"/>
        <v/>
      </c>
      <c r="AV173" s="563" t="str">
        <f t="shared" si="41"/>
        <v/>
      </c>
      <c r="AW173" s="564" t="str">
        <f t="shared" si="42"/>
        <v/>
      </c>
      <c r="AX173" s="565" t="str">
        <f t="shared" si="43"/>
        <v/>
      </c>
      <c r="AY173" s="566" t="str">
        <f t="shared" si="44"/>
        <v/>
      </c>
      <c r="AZ173" s="567">
        <v>362.61</v>
      </c>
      <c r="BA173" s="568">
        <v>5.5229999999999997</v>
      </c>
      <c r="BB173" s="569" t="str">
        <f t="shared" si="45"/>
        <v/>
      </c>
      <c r="BC173" s="570" t="str">
        <f t="shared" si="46"/>
        <v/>
      </c>
      <c r="BD173" s="571" t="str">
        <f t="shared" si="47"/>
        <v/>
      </c>
      <c r="BE173" s="572" t="str">
        <f t="shared" si="48"/>
        <v/>
      </c>
      <c r="BF173" s="560" t="str">
        <f t="shared" si="49"/>
        <v/>
      </c>
      <c r="BG173" s="561" t="str">
        <f t="shared" si="50"/>
        <v/>
      </c>
      <c r="BH173" s="562" t="str">
        <f t="shared" si="51"/>
        <v/>
      </c>
      <c r="BI173" s="563" t="str">
        <f t="shared" si="52"/>
        <v/>
      </c>
      <c r="BJ173" s="564" t="str">
        <f t="shared" si="53"/>
        <v/>
      </c>
      <c r="BK173" s="565" t="str">
        <f t="shared" si="54"/>
        <v/>
      </c>
      <c r="BL173" s="566" t="str">
        <f t="shared" si="55"/>
        <v/>
      </c>
      <c r="BM173" s="546" t="str">
        <f t="shared" si="56"/>
        <v>M1</v>
      </c>
      <c r="BN173" s="573" t="str">
        <f t="shared" si="66"/>
        <v/>
      </c>
      <c r="BO173" s="573" t="str">
        <f t="shared" si="67"/>
        <v/>
      </c>
      <c r="BP173" s="574" t="str">
        <f t="shared" si="57"/>
        <v/>
      </c>
      <c r="BQ173" s="575" t="str">
        <f t="shared" si="58"/>
        <v/>
      </c>
      <c r="BR173" s="546" t="str">
        <f t="shared" si="68"/>
        <v>M1</v>
      </c>
      <c r="BS173" s="575" t="str">
        <f t="shared" si="59"/>
        <v/>
      </c>
      <c r="BT173" s="575" t="str">
        <f t="shared" si="60"/>
        <v/>
      </c>
      <c r="BU173" s="575" t="str">
        <f t="shared" si="61"/>
        <v/>
      </c>
      <c r="BV173" s="573" t="str">
        <f t="shared" si="62"/>
        <v/>
      </c>
      <c r="BW173" s="575" t="str">
        <f t="shared" si="63"/>
        <v/>
      </c>
      <c r="BX173" s="546" t="str">
        <f t="shared" si="69"/>
        <v>M1</v>
      </c>
    </row>
    <row r="174" spans="1:76" x14ac:dyDescent="0.2">
      <c r="A174" s="324"/>
      <c r="B174" s="360">
        <v>35182</v>
      </c>
      <c r="C174" s="361">
        <v>0.27083333333333298</v>
      </c>
      <c r="D174" s="360">
        <f t="shared" si="64"/>
        <v>35183</v>
      </c>
      <c r="E174" s="361">
        <v>0.27083333333333298</v>
      </c>
      <c r="F174" s="455" t="s">
        <v>2179</v>
      </c>
      <c r="G174" s="74" t="s">
        <v>440</v>
      </c>
      <c r="H174" s="53"/>
      <c r="I174" s="38"/>
      <c r="J174" s="52"/>
      <c r="K174" s="545" t="str">
        <f>IF(ISNUMBER(Data!K174),Data!K174,"")</f>
        <v/>
      </c>
      <c r="L174" s="546" t="str">
        <f>IF(ISNUMBER(K174),PickLists!$S$2,PickLists!$S$9)</f>
        <v>M1</v>
      </c>
      <c r="M174" s="547" t="str">
        <f>IF(ISNUMBER(Data!M174),Data!M174,"")</f>
        <v/>
      </c>
      <c r="N174" s="548" t="str">
        <f t="shared" si="65"/>
        <v/>
      </c>
      <c r="O174" s="549" t="str">
        <f>IF(ISTEXT($A174),PickLists!$S$2,PickLists!$S$9)</f>
        <v>M1</v>
      </c>
      <c r="P174" s="550" t="str">
        <f>IF(ISNUMBER(Data!P174),Data!P174,"")</f>
        <v/>
      </c>
      <c r="Q174" s="551" t="str">
        <f>IF(ISTEXT($A174),PickLists!$S$2,PickLists!$S$9)</f>
        <v>M1</v>
      </c>
      <c r="R174" s="547" t="str">
        <f>IF(ISNUMBER(Data!R174),Data!R174,"")</f>
        <v/>
      </c>
      <c r="S174" s="551" t="str">
        <f>IF(ISTEXT($A174),PickLists!$S$2,PickLists!$S$9)</f>
        <v>M1</v>
      </c>
      <c r="T174" s="552" t="str">
        <f>IF(ISNUMBER(Data!T174),Data!T174,"")</f>
        <v/>
      </c>
      <c r="U174" s="551" t="str">
        <f>IF(ISNUMBER($T174),IF($T174&gt;$T$56,PickLists!$S$2,PickLists!$S$3),PickLists!$S$9)</f>
        <v>M1</v>
      </c>
      <c r="V174" s="553" t="str">
        <f>IF(ISNUMBER(Data!V174),Data!V174,"")</f>
        <v/>
      </c>
      <c r="W174" s="551" t="str">
        <f>IF(ISNUMBER($V174),IF($V174&gt;$V$56,PickLists!$S$2,PickLists!$S$3),PickLists!$S$9)</f>
        <v>M1</v>
      </c>
      <c r="X174" s="552" t="str">
        <f>IF(ISNUMBER(Data!X174),Data!X174,"")</f>
        <v/>
      </c>
      <c r="Y174" s="551" t="str">
        <f>IF(ISNUMBER($X174),IF($X174&gt;$X$56,PickLists!$S$2,PickLists!$S$3),PickLists!$S$9)</f>
        <v>M1</v>
      </c>
      <c r="Z174" s="553" t="str">
        <f>IF(ISNUMBER(Data!Z174),Data!Z174,"")</f>
        <v/>
      </c>
      <c r="AA174" s="551" t="str">
        <f>IF(ISNUMBER($Z174),IF($Z174&gt;$Z$56,PickLists!$S$2,PickLists!$S$3),PickLists!$S$9)</f>
        <v>M1</v>
      </c>
      <c r="AB174" s="552" t="str">
        <f>IF(ISNUMBER(Data!AB174),Data!AB174,"")</f>
        <v/>
      </c>
      <c r="AC174" s="551" t="str">
        <f>IF(ISNUMBER($AB174),IF($AB174&gt;$AB$56,PickLists!$S$2,PickLists!$S$3),PickLists!$S$9)</f>
        <v>M1</v>
      </c>
      <c r="AD174" s="553" t="str">
        <f>IF(ISNUMBER(Data!AD174),Data!AD174,"")</f>
        <v/>
      </c>
      <c r="AE174" s="551" t="str">
        <f>IF(ISNUMBER($AD174),IF($AD174&gt;$AD$56,PickLists!$S$2,PickLists!$S$3),PickLists!$S$9)</f>
        <v>M1</v>
      </c>
      <c r="AF174" s="552" t="str">
        <f>IF(ISNUMBER(Data!AF174),Data!AF174,"")</f>
        <v/>
      </c>
      <c r="AG174" s="551" t="str">
        <f>IF(ISNUMBER($AF174),IF($AF174&gt;$AF$56,PickLists!$S$2,PickLists!$S$3),PickLists!$S$9)</f>
        <v>M1</v>
      </c>
      <c r="AH174" s="553" t="str">
        <f>IF(ISNUMBER(Data!AH174),Data!AH174,"")</f>
        <v/>
      </c>
      <c r="AI174" s="551" t="str">
        <f>IF(ISNUMBER($AH174),IF($AH174&gt;$AH$56,PickLists!$S$2,PickLists!$S$3),PickLists!$S$9)</f>
        <v>M1</v>
      </c>
      <c r="AJ174" s="554" t="str">
        <f>IF(ISTEXT(Data!AJ174),Data!AJ174,"")</f>
        <v/>
      </c>
      <c r="AK174" s="555"/>
      <c r="AL174" s="555"/>
      <c r="AM174" s="555"/>
      <c r="AN174" s="555"/>
      <c r="AO174" s="556"/>
      <c r="AP174" s="557" t="str">
        <f t="shared" si="35"/>
        <v/>
      </c>
      <c r="AQ174" s="558" t="str">
        <f t="shared" si="36"/>
        <v/>
      </c>
      <c r="AR174" s="559" t="str">
        <f t="shared" si="37"/>
        <v/>
      </c>
      <c r="AS174" s="560" t="str">
        <f t="shared" si="38"/>
        <v/>
      </c>
      <c r="AT174" s="561" t="str">
        <f t="shared" si="39"/>
        <v/>
      </c>
      <c r="AU174" s="562" t="str">
        <f t="shared" si="40"/>
        <v/>
      </c>
      <c r="AV174" s="563" t="str">
        <f t="shared" si="41"/>
        <v/>
      </c>
      <c r="AW174" s="564" t="str">
        <f t="shared" si="42"/>
        <v/>
      </c>
      <c r="AX174" s="565" t="str">
        <f t="shared" si="43"/>
        <v/>
      </c>
      <c r="AY174" s="566" t="str">
        <f t="shared" si="44"/>
        <v/>
      </c>
      <c r="AZ174" s="567">
        <v>362.61</v>
      </c>
      <c r="BA174" s="568">
        <v>5.5229999999999997</v>
      </c>
      <c r="BB174" s="569" t="str">
        <f t="shared" si="45"/>
        <v/>
      </c>
      <c r="BC174" s="570" t="str">
        <f t="shared" si="46"/>
        <v/>
      </c>
      <c r="BD174" s="571" t="str">
        <f t="shared" si="47"/>
        <v/>
      </c>
      <c r="BE174" s="572" t="str">
        <f t="shared" si="48"/>
        <v/>
      </c>
      <c r="BF174" s="560" t="str">
        <f t="shared" si="49"/>
        <v/>
      </c>
      <c r="BG174" s="561" t="str">
        <f t="shared" si="50"/>
        <v/>
      </c>
      <c r="BH174" s="562" t="str">
        <f t="shared" si="51"/>
        <v/>
      </c>
      <c r="BI174" s="563" t="str">
        <f t="shared" si="52"/>
        <v/>
      </c>
      <c r="BJ174" s="564" t="str">
        <f t="shared" si="53"/>
        <v/>
      </c>
      <c r="BK174" s="565" t="str">
        <f t="shared" si="54"/>
        <v/>
      </c>
      <c r="BL174" s="566" t="str">
        <f t="shared" si="55"/>
        <v/>
      </c>
      <c r="BM174" s="546" t="str">
        <f t="shared" si="56"/>
        <v>M1</v>
      </c>
      <c r="BN174" s="573" t="str">
        <f t="shared" si="66"/>
        <v/>
      </c>
      <c r="BO174" s="573" t="str">
        <f t="shared" si="67"/>
        <v/>
      </c>
      <c r="BP174" s="574" t="str">
        <f t="shared" si="57"/>
        <v/>
      </c>
      <c r="BQ174" s="575" t="str">
        <f t="shared" si="58"/>
        <v/>
      </c>
      <c r="BR174" s="546" t="str">
        <f t="shared" si="68"/>
        <v>M1</v>
      </c>
      <c r="BS174" s="575" t="str">
        <f t="shared" si="59"/>
        <v/>
      </c>
      <c r="BT174" s="575" t="str">
        <f t="shared" si="60"/>
        <v/>
      </c>
      <c r="BU174" s="575" t="str">
        <f t="shared" si="61"/>
        <v/>
      </c>
      <c r="BV174" s="573" t="str">
        <f t="shared" si="62"/>
        <v/>
      </c>
      <c r="BW174" s="575" t="str">
        <f t="shared" si="63"/>
        <v/>
      </c>
      <c r="BX174" s="546" t="str">
        <f t="shared" si="69"/>
        <v>M1</v>
      </c>
    </row>
    <row r="175" spans="1:76" x14ac:dyDescent="0.2">
      <c r="A175" s="324" t="s">
        <v>1454</v>
      </c>
      <c r="B175" s="360">
        <v>35183</v>
      </c>
      <c r="C175" s="361">
        <v>0.27083333333333298</v>
      </c>
      <c r="D175" s="360">
        <f t="shared" si="64"/>
        <v>35184</v>
      </c>
      <c r="E175" s="361">
        <v>0.27083333333333298</v>
      </c>
      <c r="F175" s="455" t="s">
        <v>2179</v>
      </c>
      <c r="G175" s="74" t="s">
        <v>507</v>
      </c>
      <c r="H175" s="53" t="s">
        <v>508</v>
      </c>
      <c r="I175" s="38"/>
      <c r="J175" s="52"/>
      <c r="K175" s="545">
        <f>IF(ISNUMBER(Data!K175),Data!K175,"")</f>
        <v>5.5</v>
      </c>
      <c r="L175" s="546" t="str">
        <f>IF(ISNUMBER(K175),PickLists!$S$2,PickLists!$S$9)</f>
        <v>V0</v>
      </c>
      <c r="M175" s="547">
        <f>IF(ISNUMBER(Data!M175),Data!M175,"")</f>
        <v>256.7</v>
      </c>
      <c r="N175" s="548">
        <f t="shared" si="65"/>
        <v>5.9040999999999997</v>
      </c>
      <c r="O175" s="549" t="str">
        <f>IF(ISTEXT($A175),PickLists!$S$2,PickLists!$S$9)</f>
        <v>V0</v>
      </c>
      <c r="P175" s="550">
        <f>IF(ISNUMBER(Data!P175),Data!P175,"")</f>
        <v>6.18</v>
      </c>
      <c r="Q175" s="551" t="str">
        <f>IF(ISTEXT($A175),PickLists!$S$2,PickLists!$S$9)</f>
        <v>V0</v>
      </c>
      <c r="R175" s="547">
        <f>IF(ISNUMBER(Data!R175),Data!R175,"")</f>
        <v>13.5</v>
      </c>
      <c r="S175" s="551" t="str">
        <f>IF(ISTEXT($A175),PickLists!$S$2,PickLists!$S$9)</f>
        <v>V0</v>
      </c>
      <c r="T175" s="552">
        <f>IF(ISNUMBER(Data!T175),Data!T175,"")</f>
        <v>0.16200000000000001</v>
      </c>
      <c r="U175" s="551" t="str">
        <f>IF(ISNUMBER($T175),IF($T175&gt;$T$56,PickLists!$S$2,PickLists!$S$3),PickLists!$S$9)</f>
        <v>V0</v>
      </c>
      <c r="V175" s="553">
        <f>IF(ISNUMBER(Data!V175),Data!V175,"")</f>
        <v>0.44140136763164256</v>
      </c>
      <c r="W175" s="551" t="str">
        <f>IF(ISNUMBER($V175),IF($V175&gt;$V$56,PickLists!$S$2,PickLists!$S$3),PickLists!$S$9)</f>
        <v>V0</v>
      </c>
      <c r="X175" s="552">
        <f>IF(ISNUMBER(Data!X175),Data!X175,"")</f>
        <v>0.43091570027690451</v>
      </c>
      <c r="Y175" s="551" t="str">
        <f>IF(ISNUMBER($X175),IF($X175&gt;$X$56,PickLists!$S$2,PickLists!$S$3),PickLists!$S$9)</f>
        <v>V0</v>
      </c>
      <c r="Z175" s="553">
        <f>IF(ISNUMBER(Data!Z175),Data!Z175,"")</f>
        <v>0.13100000000000001</v>
      </c>
      <c r="AA175" s="551" t="str">
        <f>IF(ISNUMBER($Z175),IF($Z175&gt;$Z$56,PickLists!$S$2,PickLists!$S$3),PickLists!$S$9)</f>
        <v>V0</v>
      </c>
      <c r="AB175" s="552">
        <f>IF(ISNUMBER(Data!AB175),Data!AB175,"")</f>
        <v>0.61574719827470581</v>
      </c>
      <c r="AC175" s="551" t="str">
        <f>IF(ISNUMBER($AB175),IF($AB175&gt;$AB$56,PickLists!$S$2,PickLists!$S$3),PickLists!$S$9)</f>
        <v>V0</v>
      </c>
      <c r="AD175" s="553">
        <f>IF(ISNUMBER(Data!AD175),Data!AD175,"")</f>
        <v>5.8999999999999997E-2</v>
      </c>
      <c r="AE175" s="551" t="str">
        <f>IF(ISNUMBER($AD175),IF($AD175&gt;$AD$56,PickLists!$S$2,PickLists!$S$3),PickLists!$S$9)</f>
        <v>V0</v>
      </c>
      <c r="AF175" s="552">
        <f>IF(ISNUMBER(Data!AF175),Data!AF175,"")</f>
        <v>0.11899999999999999</v>
      </c>
      <c r="AG175" s="551" t="str">
        <f>IF(ISNUMBER($AF175),IF($AF175&gt;$AF$56,PickLists!$S$2,PickLists!$S$3),PickLists!$S$9)</f>
        <v>V0</v>
      </c>
      <c r="AH175" s="553">
        <f>IF(ISNUMBER(Data!AH175),Data!AH175,"")</f>
        <v>0.80400000000000005</v>
      </c>
      <c r="AI175" s="551" t="str">
        <f>IF(ISNUMBER($AH175),IF($AH175&gt;$AH$56,PickLists!$S$2,PickLists!$S$3),PickLists!$S$9)</f>
        <v>V0</v>
      </c>
      <c r="AJ175" s="554" t="str">
        <f>IF(ISTEXT(Data!AJ175),Data!AJ175,"")</f>
        <v/>
      </c>
      <c r="AK175" s="555"/>
      <c r="AL175" s="555"/>
      <c r="AM175" s="555"/>
      <c r="AN175" s="555"/>
      <c r="AO175" s="556"/>
      <c r="AP175" s="557">
        <f t="shared" si="35"/>
        <v>6.6069344800759506E-4</v>
      </c>
      <c r="AQ175" s="558">
        <f t="shared" si="36"/>
        <v>3.9008001863816417E-3</v>
      </c>
      <c r="AR175" s="559">
        <f t="shared" si="37"/>
        <v>0.95646419999999999</v>
      </c>
      <c r="AS175" s="560">
        <f t="shared" si="38"/>
        <v>2.6060778146339807</v>
      </c>
      <c r="AT175" s="561">
        <f t="shared" si="39"/>
        <v>2.5441693860048717</v>
      </c>
      <c r="AU175" s="562">
        <f t="shared" si="40"/>
        <v>0.77343709999999999</v>
      </c>
      <c r="AV175" s="563">
        <f t="shared" si="41"/>
        <v>3.6354330333336904</v>
      </c>
      <c r="AW175" s="564">
        <f t="shared" si="42"/>
        <v>0.34834189999999998</v>
      </c>
      <c r="AX175" s="565">
        <f t="shared" si="43"/>
        <v>0.70258789999999993</v>
      </c>
      <c r="AY175" s="566">
        <f t="shared" si="44"/>
        <v>4.7468963999999998</v>
      </c>
      <c r="AZ175" s="567">
        <v>362.61</v>
      </c>
      <c r="BA175" s="568">
        <v>5.5229999999999997</v>
      </c>
      <c r="BB175" s="569">
        <f t="shared" si="45"/>
        <v>0.66069344800759511</v>
      </c>
      <c r="BC175" s="570">
        <f t="shared" si="46"/>
        <v>8.3593987751131724</v>
      </c>
      <c r="BD175" s="571">
        <f t="shared" si="47"/>
        <v>1.5135612484362064E-2</v>
      </c>
      <c r="BE175" s="572">
        <f t="shared" si="48"/>
        <v>4.5695588401218554</v>
      </c>
      <c r="BF175" s="560">
        <f t="shared" si="49"/>
        <v>31.51291266021579</v>
      </c>
      <c r="BG175" s="561">
        <f t="shared" si="50"/>
        <v>26.877636069041294</v>
      </c>
      <c r="BH175" s="562">
        <f t="shared" si="51"/>
        <v>5.6981791925114615</v>
      </c>
      <c r="BI175" s="563">
        <f t="shared" si="52"/>
        <v>43.95996275253129</v>
      </c>
      <c r="BJ175" s="564">
        <f t="shared" si="53"/>
        <v>1.5090285948130338</v>
      </c>
      <c r="BK175" s="565">
        <f t="shared" si="54"/>
        <v>9.7922238222587943</v>
      </c>
      <c r="BL175" s="566">
        <f t="shared" si="55"/>
        <v>40.121762563002143</v>
      </c>
      <c r="BM175" s="546" t="str">
        <f t="shared" si="56"/>
        <v>V0</v>
      </c>
      <c r="BN175" s="573">
        <f t="shared" si="66"/>
        <v>13.5</v>
      </c>
      <c r="BO175" s="573">
        <f t="shared" si="67"/>
        <v>11.887412589640281</v>
      </c>
      <c r="BP175" s="574">
        <f t="shared" si="57"/>
        <v>-11.945091928590513</v>
      </c>
      <c r="BQ175" s="575">
        <f t="shared" si="58"/>
        <v>30</v>
      </c>
      <c r="BR175" s="546" t="str">
        <f t="shared" si="68"/>
        <v>V0</v>
      </c>
      <c r="BS175" s="575">
        <f t="shared" si="59"/>
        <v>101.74185037312432</v>
      </c>
      <c r="BT175" s="575">
        <f t="shared" si="60"/>
        <v>71.334641956976469</v>
      </c>
      <c r="BU175" s="575">
        <f t="shared" si="61"/>
        <v>173.07649233010079</v>
      </c>
      <c r="BV175" s="573">
        <f t="shared" si="62"/>
        <v>17.568653031258336</v>
      </c>
      <c r="BW175" s="575">
        <f t="shared" si="63"/>
        <v>15</v>
      </c>
      <c r="BX175" s="546" t="str">
        <f t="shared" si="69"/>
        <v>V4</v>
      </c>
    </row>
    <row r="176" spans="1:76" x14ac:dyDescent="0.2">
      <c r="A176" s="324" t="s">
        <v>1455</v>
      </c>
      <c r="B176" s="360">
        <v>35184</v>
      </c>
      <c r="C176" s="361">
        <v>0.27083333333333298</v>
      </c>
      <c r="D176" s="360">
        <f t="shared" si="64"/>
        <v>35185</v>
      </c>
      <c r="E176" s="361">
        <v>0.27083333333333298</v>
      </c>
      <c r="F176" s="455" t="s">
        <v>2179</v>
      </c>
      <c r="G176" s="74" t="s">
        <v>507</v>
      </c>
      <c r="H176" s="53" t="s">
        <v>508</v>
      </c>
      <c r="I176" s="38"/>
      <c r="J176" s="52"/>
      <c r="K176" s="545">
        <f>IF(ISNUMBER(Data!K176),Data!K176,"")</f>
        <v>3</v>
      </c>
      <c r="L176" s="546" t="str">
        <f>IF(ISNUMBER(K176),PickLists!$S$2,PickLists!$S$9)</f>
        <v>V0</v>
      </c>
      <c r="M176" s="547">
        <f>IF(ISNUMBER(Data!M176),Data!M176,"")</f>
        <v>134.5</v>
      </c>
      <c r="N176" s="548">
        <f t="shared" si="65"/>
        <v>3.0935000000000001</v>
      </c>
      <c r="O176" s="549" t="str">
        <f>IF(ISTEXT($A176),PickLists!$S$2,PickLists!$S$9)</f>
        <v>V0</v>
      </c>
      <c r="P176" s="550">
        <f>IF(ISNUMBER(Data!P176),Data!P176,"")</f>
        <v>5.76</v>
      </c>
      <c r="Q176" s="551" t="str">
        <f>IF(ISTEXT($A176),PickLists!$S$2,PickLists!$S$9)</f>
        <v>V0</v>
      </c>
      <c r="R176" s="547">
        <f>IF(ISNUMBER(Data!R176),Data!R176,"")</f>
        <v>23.4</v>
      </c>
      <c r="S176" s="551" t="str">
        <f>IF(ISTEXT($A176),PickLists!$S$2,PickLists!$S$9)</f>
        <v>V0</v>
      </c>
      <c r="T176" s="552">
        <f>IF(ISNUMBER(Data!T176),Data!T176,"")</f>
        <v>0.16800000000000001</v>
      </c>
      <c r="U176" s="551" t="str">
        <f>IF(ISNUMBER($T176),IF($T176&gt;$T$56,PickLists!$S$2,PickLists!$S$3),PickLists!$S$9)</f>
        <v>V0</v>
      </c>
      <c r="V176" s="553">
        <f>IF(ISNUMBER(Data!V176),Data!V176,"")</f>
        <v>1.1091508265462462</v>
      </c>
      <c r="W176" s="551" t="str">
        <f>IF(ISNUMBER($V176),IF($V176&gt;$V$56,PickLists!$S$2,PickLists!$S$3),PickLists!$S$9)</f>
        <v>V0</v>
      </c>
      <c r="X176" s="552">
        <f>IF(ISNUMBER(Data!X176),Data!X176,"")</f>
        <v>1.2480199870916699</v>
      </c>
      <c r="Y176" s="551" t="str">
        <f>IF(ISNUMBER($X176),IF($X176&gt;$X$56,PickLists!$S$2,PickLists!$S$3),PickLists!$S$9)</f>
        <v>V0</v>
      </c>
      <c r="Z176" s="553">
        <f>IF(ISNUMBER(Data!Z176),Data!Z176,"")</f>
        <v>0.11700000000000001</v>
      </c>
      <c r="AA176" s="551" t="str">
        <f>IF(ISNUMBER($Z176),IF($Z176&gt;$Z$56,PickLists!$S$2,PickLists!$S$3),PickLists!$S$9)</f>
        <v>V0</v>
      </c>
      <c r="AB176" s="552">
        <f>IF(ISNUMBER(Data!AB176),Data!AB176,"")</f>
        <v>1.3650802293954494</v>
      </c>
      <c r="AC176" s="551" t="str">
        <f>IF(ISNUMBER($AB176),IF($AB176&gt;$AB$56,PickLists!$S$2,PickLists!$S$3),PickLists!$S$9)</f>
        <v>V0</v>
      </c>
      <c r="AD176" s="553">
        <f>IF(ISNUMBER(Data!AD176),Data!AD176,"")</f>
        <v>8.4000000000000005E-2</v>
      </c>
      <c r="AE176" s="551" t="str">
        <f>IF(ISNUMBER($AD176),IF($AD176&gt;$AD$56,PickLists!$S$2,PickLists!$S$3),PickLists!$S$9)</f>
        <v>V0</v>
      </c>
      <c r="AF176" s="552">
        <f>IF(ISNUMBER(Data!AF176),Data!AF176,"")</f>
        <v>0.159</v>
      </c>
      <c r="AG176" s="551" t="str">
        <f>IF(ISNUMBER($AF176),IF($AF176&gt;$AF$56,PickLists!$S$2,PickLists!$S$3),PickLists!$S$9)</f>
        <v>V0</v>
      </c>
      <c r="AH176" s="553">
        <f>IF(ISNUMBER(Data!AH176),Data!AH176,"")</f>
        <v>0.92900000000000005</v>
      </c>
      <c r="AI176" s="551" t="str">
        <f>IF(ISNUMBER($AH176),IF($AH176&gt;$AH$56,PickLists!$S$2,PickLists!$S$3),PickLists!$S$9)</f>
        <v>V0</v>
      </c>
      <c r="AJ176" s="554" t="str">
        <f>IF(ISTEXT(Data!AJ176),Data!AJ176,"")</f>
        <v/>
      </c>
      <c r="AK176" s="555"/>
      <c r="AL176" s="555"/>
      <c r="AM176" s="555"/>
      <c r="AN176" s="555"/>
      <c r="AO176" s="556"/>
      <c r="AP176" s="557">
        <f t="shared" si="35"/>
        <v>1.7378008287493752E-3</v>
      </c>
      <c r="AQ176" s="558">
        <f t="shared" si="36"/>
        <v>5.3758868637361927E-3</v>
      </c>
      <c r="AR176" s="559">
        <f t="shared" si="37"/>
        <v>0.51970800000000006</v>
      </c>
      <c r="AS176" s="560">
        <f t="shared" si="38"/>
        <v>3.4311580819208127</v>
      </c>
      <c r="AT176" s="561">
        <f t="shared" si="39"/>
        <v>3.8607498300680811</v>
      </c>
      <c r="AU176" s="562">
        <f t="shared" si="40"/>
        <v>0.36193950000000003</v>
      </c>
      <c r="AV176" s="563">
        <f t="shared" si="41"/>
        <v>4.2228756896348232</v>
      </c>
      <c r="AW176" s="564">
        <f t="shared" si="42"/>
        <v>0.25985400000000003</v>
      </c>
      <c r="AX176" s="565">
        <f t="shared" si="43"/>
        <v>0.49186650000000004</v>
      </c>
      <c r="AY176" s="566">
        <f t="shared" si="44"/>
        <v>2.8738615000000003</v>
      </c>
      <c r="AZ176" s="567">
        <v>362.61</v>
      </c>
      <c r="BA176" s="568">
        <v>5.5229999999999997</v>
      </c>
      <c r="BB176" s="569">
        <f t="shared" si="45"/>
        <v>1.7378008287493754</v>
      </c>
      <c r="BC176" s="570">
        <f t="shared" si="46"/>
        <v>3.1781547739131155</v>
      </c>
      <c r="BD176" s="571">
        <f t="shared" si="47"/>
        <v>5.7543993733715649E-3</v>
      </c>
      <c r="BE176" s="572">
        <f t="shared" si="48"/>
        <v>4.7388017601263686</v>
      </c>
      <c r="BF176" s="560">
        <f t="shared" si="49"/>
        <v>79.185466305864651</v>
      </c>
      <c r="BG176" s="561">
        <f t="shared" si="50"/>
        <v>77.843130334736941</v>
      </c>
      <c r="BH176" s="562">
        <f t="shared" si="51"/>
        <v>5.0892134772812296</v>
      </c>
      <c r="BI176" s="563">
        <f t="shared" si="52"/>
        <v>97.457002170018512</v>
      </c>
      <c r="BJ176" s="564">
        <f t="shared" si="53"/>
        <v>2.148447490920252</v>
      </c>
      <c r="BK176" s="565">
        <f t="shared" si="54"/>
        <v>13.083727628060071</v>
      </c>
      <c r="BL176" s="566">
        <f t="shared" si="55"/>
        <v>46.35959878237437</v>
      </c>
      <c r="BM176" s="546" t="str">
        <f t="shared" si="56"/>
        <v>V0</v>
      </c>
      <c r="BN176" s="573">
        <f t="shared" si="66"/>
        <v>23.4</v>
      </c>
      <c r="BO176" s="573">
        <f t="shared" si="67"/>
        <v>24.019556005449452</v>
      </c>
      <c r="BP176" s="574">
        <f t="shared" si="57"/>
        <v>2.6476752369634768</v>
      </c>
      <c r="BQ176" s="575">
        <f t="shared" si="58"/>
        <v>30</v>
      </c>
      <c r="BR176" s="546" t="str">
        <f t="shared" si="68"/>
        <v>V0</v>
      </c>
      <c r="BS176" s="575">
        <f t="shared" si="59"/>
        <v>165.8757903774038</v>
      </c>
      <c r="BT176" s="575">
        <f t="shared" si="60"/>
        <v>164.95130757401444</v>
      </c>
      <c r="BU176" s="575">
        <f t="shared" si="61"/>
        <v>330.82709795141824</v>
      </c>
      <c r="BV176" s="573">
        <f t="shared" si="62"/>
        <v>0.27944591271816754</v>
      </c>
      <c r="BW176" s="575">
        <f t="shared" si="63"/>
        <v>15</v>
      </c>
      <c r="BX176" s="546" t="str">
        <f t="shared" si="69"/>
        <v>V0</v>
      </c>
    </row>
    <row r="177" spans="1:76" x14ac:dyDescent="0.2">
      <c r="A177" s="324" t="s">
        <v>1456</v>
      </c>
      <c r="B177" s="360">
        <v>35185</v>
      </c>
      <c r="C177" s="361">
        <v>0.27083333333333298</v>
      </c>
      <c r="D177" s="360">
        <f t="shared" si="64"/>
        <v>35186</v>
      </c>
      <c r="E177" s="361">
        <v>0.27083333333333298</v>
      </c>
      <c r="F177" s="455" t="s">
        <v>2179</v>
      </c>
      <c r="G177" s="394" t="s">
        <v>507</v>
      </c>
      <c r="H177" s="53" t="s">
        <v>508</v>
      </c>
      <c r="I177" s="38"/>
      <c r="J177" s="52"/>
      <c r="K177" s="545">
        <f>IF(ISNUMBER(Data!K177),Data!K177,"")</f>
        <v>6.1</v>
      </c>
      <c r="L177" s="546" t="str">
        <f>IF(ISNUMBER(K177),PickLists!$S$2,PickLists!$S$9)</f>
        <v>V0</v>
      </c>
      <c r="M177" s="547">
        <f>IF(ISNUMBER(Data!M177),Data!M177,"")</f>
        <v>278.3</v>
      </c>
      <c r="N177" s="548">
        <f t="shared" si="65"/>
        <v>6.4009</v>
      </c>
      <c r="O177" s="549" t="str">
        <f>IF(ISTEXT($A177),PickLists!$S$2,PickLists!$S$9)</f>
        <v>V0</v>
      </c>
      <c r="P177" s="550">
        <f>IF(ISNUMBER(Data!P177),Data!P177,"")</f>
        <v>5.3</v>
      </c>
      <c r="Q177" s="551" t="str">
        <f>IF(ISTEXT($A177),PickLists!$S$2,PickLists!$S$9)</f>
        <v>V0</v>
      </c>
      <c r="R177" s="547">
        <f>IF(ISNUMBER(Data!R177),Data!R177,"")</f>
        <v>18.100000000000001</v>
      </c>
      <c r="S177" s="551" t="str">
        <f>IF(ISTEXT($A177),PickLists!$S$2,PickLists!$S$9)</f>
        <v>V0</v>
      </c>
      <c r="T177" s="552">
        <f>IF(ISNUMBER(Data!T177),Data!T177,"")</f>
        <v>6.8000000000000005E-2</v>
      </c>
      <c r="U177" s="551" t="str">
        <f>IF(ISNUMBER($T177),IF($T177&gt;$T$56,PickLists!$S$2,PickLists!$S$3),PickLists!$S$9)</f>
        <v>V0</v>
      </c>
      <c r="V177" s="553">
        <f>IF(ISNUMBER(Data!V177),Data!V177,"")</f>
        <v>0.95463775824530273</v>
      </c>
      <c r="W177" s="551" t="str">
        <f>IF(ISNUMBER($V177),IF($V177&gt;$V$56,PickLists!$S$2,PickLists!$S$3),PickLists!$S$9)</f>
        <v>V0</v>
      </c>
      <c r="X177" s="552">
        <f>IF(ISNUMBER(Data!X177),Data!X177,"")</f>
        <v>0.64153367616747514</v>
      </c>
      <c r="Y177" s="551" t="str">
        <f>IF(ISNUMBER($X177),IF($X177&gt;$X$56,PickLists!$S$2,PickLists!$S$3),PickLists!$S$9)</f>
        <v>V0</v>
      </c>
      <c r="Z177" s="553">
        <f>IF(ISNUMBER(Data!Z177),Data!Z177,"")</f>
        <v>3.4000000000000002E-2</v>
      </c>
      <c r="AA177" s="551" t="str">
        <f>IF(ISNUMBER($Z177),IF($Z177&gt;$Z$56,PickLists!$S$2,PickLists!$S$3),PickLists!$S$9)</f>
        <v>V0</v>
      </c>
      <c r="AB177" s="552">
        <f>IF(ISNUMBER(Data!AB177),Data!AB177,"")</f>
        <v>1.1340880600991756</v>
      </c>
      <c r="AC177" s="551" t="str">
        <f>IF(ISNUMBER($AB177),IF($AB177&gt;$AB$56,PickLists!$S$2,PickLists!$S$3),PickLists!$S$9)</f>
        <v>V0</v>
      </c>
      <c r="AD177" s="553">
        <f>IF(ISNUMBER(Data!AD177),Data!AD177,"")</f>
        <v>6.0999999999999999E-2</v>
      </c>
      <c r="AE177" s="551" t="str">
        <f>IF(ISNUMBER($AD177),IF($AD177&gt;$AD$56,PickLists!$S$2,PickLists!$S$3),PickLists!$S$9)</f>
        <v>V0</v>
      </c>
      <c r="AF177" s="552">
        <f>IF(ISNUMBER(Data!AF177),Data!AF177,"")</f>
        <v>7.4999999999999997E-2</v>
      </c>
      <c r="AG177" s="551" t="str">
        <f>IF(ISNUMBER($AF177),IF($AF177&gt;$AF$56,PickLists!$S$2,PickLists!$S$3),PickLists!$S$9)</f>
        <v>V0</v>
      </c>
      <c r="AH177" s="553">
        <f>IF(ISNUMBER(Data!AH177),Data!AH177,"")</f>
        <v>0.36099999999999999</v>
      </c>
      <c r="AI177" s="551" t="str">
        <f>IF(ISNUMBER($AH177),IF($AH177&gt;$AH$56,PickLists!$S$2,PickLists!$S$3),PickLists!$S$9)</f>
        <v>V0</v>
      </c>
      <c r="AJ177" s="554" t="str">
        <f>IF(ISTEXT(Data!AJ177),Data!AJ177,"")</f>
        <v/>
      </c>
      <c r="AK177" s="555"/>
      <c r="AL177" s="555"/>
      <c r="AM177" s="555"/>
      <c r="AN177" s="555"/>
      <c r="AO177" s="556"/>
      <c r="AP177" s="557">
        <f t="shared" si="35"/>
        <v>5.0118723362727194E-3</v>
      </c>
      <c r="AQ177" s="558">
        <f t="shared" si="36"/>
        <v>3.2080493637248048E-2</v>
      </c>
      <c r="AR177" s="559">
        <f t="shared" si="37"/>
        <v>0.43526120000000001</v>
      </c>
      <c r="AS177" s="560">
        <f t="shared" si="38"/>
        <v>6.1105408267523584</v>
      </c>
      <c r="AT177" s="561">
        <f t="shared" si="39"/>
        <v>4.1063929077803918</v>
      </c>
      <c r="AU177" s="562">
        <f t="shared" si="40"/>
        <v>0.21763060000000001</v>
      </c>
      <c r="AV177" s="563">
        <f t="shared" si="41"/>
        <v>7.2591842638888133</v>
      </c>
      <c r="AW177" s="564">
        <f t="shared" si="42"/>
        <v>0.39045489999999999</v>
      </c>
      <c r="AX177" s="565">
        <f t="shared" si="43"/>
        <v>0.48006749999999998</v>
      </c>
      <c r="AY177" s="566">
        <f t="shared" si="44"/>
        <v>2.3107248999999999</v>
      </c>
      <c r="AZ177" s="567">
        <v>362.61</v>
      </c>
      <c r="BA177" s="568">
        <v>5.5229999999999997</v>
      </c>
      <c r="BB177" s="569">
        <f t="shared" si="45"/>
        <v>5.0118723362727193</v>
      </c>
      <c r="BC177" s="570">
        <f t="shared" si="46"/>
        <v>1.1019833765573113</v>
      </c>
      <c r="BD177" s="571">
        <f t="shared" si="47"/>
        <v>1.9952623149688781E-3</v>
      </c>
      <c r="BE177" s="572">
        <f t="shared" si="48"/>
        <v>1.9180864267178159</v>
      </c>
      <c r="BF177" s="560">
        <f t="shared" si="49"/>
        <v>68.154334136167819</v>
      </c>
      <c r="BG177" s="561">
        <f t="shared" si="50"/>
        <v>40.014575154684245</v>
      </c>
      <c r="BH177" s="562">
        <f t="shared" si="51"/>
        <v>1.4789167369877076</v>
      </c>
      <c r="BI177" s="563">
        <f t="shared" si="52"/>
        <v>80.965807103532214</v>
      </c>
      <c r="BJ177" s="564">
        <f t="shared" si="53"/>
        <v>1.5601821065016113</v>
      </c>
      <c r="BK177" s="565">
        <f t="shared" si="54"/>
        <v>6.1715696358773915</v>
      </c>
      <c r="BL177" s="566">
        <f t="shared" si="55"/>
        <v>18.014871001546982</v>
      </c>
      <c r="BM177" s="546" t="str">
        <f t="shared" si="56"/>
        <v>V0</v>
      </c>
      <c r="BN177" s="573">
        <f t="shared" si="66"/>
        <v>18.100000000000001</v>
      </c>
      <c r="BO177" s="573">
        <f t="shared" si="67"/>
        <v>17.554013244026887</v>
      </c>
      <c r="BP177" s="574">
        <f t="shared" si="57"/>
        <v>-3.0165014142161017</v>
      </c>
      <c r="BQ177" s="575">
        <f t="shared" si="58"/>
        <v>30</v>
      </c>
      <c r="BR177" s="546" t="str">
        <f t="shared" si="68"/>
        <v>V0</v>
      </c>
      <c r="BS177" s="575">
        <f t="shared" si="59"/>
        <v>113.20321892071863</v>
      </c>
      <c r="BT177" s="575">
        <f t="shared" si="60"/>
        <v>111.19097435644215</v>
      </c>
      <c r="BU177" s="575">
        <f t="shared" si="61"/>
        <v>224.39419327716078</v>
      </c>
      <c r="BV177" s="573">
        <f t="shared" si="62"/>
        <v>0.8967453813704731</v>
      </c>
      <c r="BW177" s="575">
        <f t="shared" si="63"/>
        <v>15</v>
      </c>
      <c r="BX177" s="546" t="str">
        <f t="shared" si="69"/>
        <v>V0</v>
      </c>
    </row>
    <row r="178" spans="1:76" x14ac:dyDescent="0.2">
      <c r="A178" s="324"/>
      <c r="B178" s="360">
        <v>35186</v>
      </c>
      <c r="C178" s="361">
        <v>0.27083333333333298</v>
      </c>
      <c r="D178" s="360">
        <f t="shared" si="64"/>
        <v>35187</v>
      </c>
      <c r="E178" s="361">
        <v>0.27083333333333298</v>
      </c>
      <c r="F178" s="455" t="s">
        <v>2179</v>
      </c>
      <c r="G178" s="74" t="s">
        <v>507</v>
      </c>
      <c r="H178" s="53"/>
      <c r="I178" s="38" t="s">
        <v>433</v>
      </c>
      <c r="J178" s="52"/>
      <c r="K178" s="545">
        <f>IF(ISNUMBER(Data!K178),Data!K178,"")</f>
        <v>0.3</v>
      </c>
      <c r="L178" s="546" t="str">
        <f>IF(ISNUMBER(K178),PickLists!$S$2,PickLists!$S$9)</f>
        <v>V0</v>
      </c>
      <c r="M178" s="547" t="str">
        <f>IF(ISNUMBER(Data!M178),Data!M178,"")</f>
        <v/>
      </c>
      <c r="N178" s="548" t="str">
        <f t="shared" si="65"/>
        <v/>
      </c>
      <c r="O178" s="549" t="str">
        <f>IF(ISTEXT($A178),PickLists!$S$2,PickLists!$S$9)</f>
        <v>M1</v>
      </c>
      <c r="P178" s="550" t="str">
        <f>IF(ISNUMBER(Data!P178),Data!P178,"")</f>
        <v/>
      </c>
      <c r="Q178" s="551" t="str">
        <f>IF(ISTEXT($A178),PickLists!$S$2,PickLists!$S$9)</f>
        <v>M1</v>
      </c>
      <c r="R178" s="547" t="str">
        <f>IF(ISNUMBER(Data!R178),Data!R178,"")</f>
        <v/>
      </c>
      <c r="S178" s="551" t="str">
        <f>IF(ISTEXT($A178),PickLists!$S$2,PickLists!$S$9)</f>
        <v>M1</v>
      </c>
      <c r="T178" s="552" t="str">
        <f>IF(ISNUMBER(Data!T178),Data!T178,"")</f>
        <v/>
      </c>
      <c r="U178" s="551" t="str">
        <f>IF(ISNUMBER($T178),IF($T178&gt;$T$56,PickLists!$S$2,PickLists!$S$3),PickLists!$S$9)</f>
        <v>M1</v>
      </c>
      <c r="V178" s="553" t="str">
        <f>IF(ISNUMBER(Data!V178),Data!V178,"")</f>
        <v/>
      </c>
      <c r="W178" s="551" t="str">
        <f>IF(ISNUMBER($V178),IF($V178&gt;$V$56,PickLists!$S$2,PickLists!$S$3),PickLists!$S$9)</f>
        <v>M1</v>
      </c>
      <c r="X178" s="552" t="str">
        <f>IF(ISNUMBER(Data!X178),Data!X178,"")</f>
        <v/>
      </c>
      <c r="Y178" s="551" t="str">
        <f>IF(ISNUMBER($X178),IF($X178&gt;$X$56,PickLists!$S$2,PickLists!$S$3),PickLists!$S$9)</f>
        <v>M1</v>
      </c>
      <c r="Z178" s="553" t="str">
        <f>IF(ISNUMBER(Data!Z178),Data!Z178,"")</f>
        <v/>
      </c>
      <c r="AA178" s="551" t="str">
        <f>IF(ISNUMBER($Z178),IF($Z178&gt;$Z$56,PickLists!$S$2,PickLists!$S$3),PickLists!$S$9)</f>
        <v>M1</v>
      </c>
      <c r="AB178" s="552" t="str">
        <f>IF(ISNUMBER(Data!AB178),Data!AB178,"")</f>
        <v/>
      </c>
      <c r="AC178" s="551" t="str">
        <f>IF(ISNUMBER($AB178),IF($AB178&gt;$AB$56,PickLists!$S$2,PickLists!$S$3),PickLists!$S$9)</f>
        <v>M1</v>
      </c>
      <c r="AD178" s="553" t="str">
        <f>IF(ISNUMBER(Data!AD178),Data!AD178,"")</f>
        <v/>
      </c>
      <c r="AE178" s="551" t="str">
        <f>IF(ISNUMBER($AD178),IF($AD178&gt;$AD$56,PickLists!$S$2,PickLists!$S$3),PickLists!$S$9)</f>
        <v>M1</v>
      </c>
      <c r="AF178" s="552" t="str">
        <f>IF(ISNUMBER(Data!AF178),Data!AF178,"")</f>
        <v/>
      </c>
      <c r="AG178" s="551" t="str">
        <f>IF(ISNUMBER($AF178),IF($AF178&gt;$AF$56,PickLists!$S$2,PickLists!$S$3),PickLists!$S$9)</f>
        <v>M1</v>
      </c>
      <c r="AH178" s="553" t="str">
        <f>IF(ISNUMBER(Data!AH178),Data!AH178,"")</f>
        <v/>
      </c>
      <c r="AI178" s="551" t="str">
        <f>IF(ISNUMBER($AH178),IF($AH178&gt;$AH$56,PickLists!$S$2,PickLists!$S$3),PickLists!$S$9)</f>
        <v>M1</v>
      </c>
      <c r="AJ178" s="554" t="str">
        <f>IF(ISTEXT(Data!AJ178),Data!AJ178,"")</f>
        <v/>
      </c>
      <c r="AK178" s="555"/>
      <c r="AL178" s="555"/>
      <c r="AM178" s="555"/>
      <c r="AN178" s="555"/>
      <c r="AO178" s="556"/>
      <c r="AP178" s="557" t="str">
        <f t="shared" si="35"/>
        <v/>
      </c>
      <c r="AQ178" s="558" t="str">
        <f t="shared" si="36"/>
        <v/>
      </c>
      <c r="AR178" s="559" t="str">
        <f t="shared" si="37"/>
        <v/>
      </c>
      <c r="AS178" s="560" t="str">
        <f t="shared" si="38"/>
        <v/>
      </c>
      <c r="AT178" s="561" t="str">
        <f t="shared" si="39"/>
        <v/>
      </c>
      <c r="AU178" s="562" t="str">
        <f t="shared" si="40"/>
        <v/>
      </c>
      <c r="AV178" s="563" t="str">
        <f t="shared" si="41"/>
        <v/>
      </c>
      <c r="AW178" s="564" t="str">
        <f t="shared" si="42"/>
        <v/>
      </c>
      <c r="AX178" s="565" t="str">
        <f t="shared" si="43"/>
        <v/>
      </c>
      <c r="AY178" s="566" t="str">
        <f t="shared" si="44"/>
        <v/>
      </c>
      <c r="AZ178" s="567">
        <v>362.61</v>
      </c>
      <c r="BA178" s="568">
        <v>5.5229999999999997</v>
      </c>
      <c r="BB178" s="569" t="str">
        <f t="shared" si="45"/>
        <v/>
      </c>
      <c r="BC178" s="570" t="str">
        <f t="shared" si="46"/>
        <v/>
      </c>
      <c r="BD178" s="571" t="str">
        <f t="shared" si="47"/>
        <v/>
      </c>
      <c r="BE178" s="572" t="str">
        <f t="shared" si="48"/>
        <v/>
      </c>
      <c r="BF178" s="560" t="str">
        <f t="shared" si="49"/>
        <v/>
      </c>
      <c r="BG178" s="561" t="str">
        <f t="shared" si="50"/>
        <v/>
      </c>
      <c r="BH178" s="562" t="str">
        <f t="shared" si="51"/>
        <v/>
      </c>
      <c r="BI178" s="563" t="str">
        <f t="shared" si="52"/>
        <v/>
      </c>
      <c r="BJ178" s="564" t="str">
        <f t="shared" si="53"/>
        <v/>
      </c>
      <c r="BK178" s="565" t="str">
        <f t="shared" si="54"/>
        <v/>
      </c>
      <c r="BL178" s="566" t="str">
        <f t="shared" si="55"/>
        <v/>
      </c>
      <c r="BM178" s="546" t="str">
        <f t="shared" si="56"/>
        <v>M1</v>
      </c>
      <c r="BN178" s="573" t="str">
        <f t="shared" si="66"/>
        <v/>
      </c>
      <c r="BO178" s="573" t="str">
        <f t="shared" si="67"/>
        <v/>
      </c>
      <c r="BP178" s="574" t="str">
        <f t="shared" si="57"/>
        <v/>
      </c>
      <c r="BQ178" s="575" t="str">
        <f t="shared" si="58"/>
        <v/>
      </c>
      <c r="BR178" s="546" t="str">
        <f t="shared" si="68"/>
        <v>M1</v>
      </c>
      <c r="BS178" s="575" t="str">
        <f t="shared" si="59"/>
        <v/>
      </c>
      <c r="BT178" s="575" t="str">
        <f t="shared" si="60"/>
        <v/>
      </c>
      <c r="BU178" s="575" t="str">
        <f t="shared" si="61"/>
        <v/>
      </c>
      <c r="BV178" s="573" t="str">
        <f t="shared" si="62"/>
        <v/>
      </c>
      <c r="BW178" s="575" t="str">
        <f t="shared" si="63"/>
        <v/>
      </c>
      <c r="BX178" s="546" t="str">
        <f t="shared" si="69"/>
        <v>M1</v>
      </c>
    </row>
    <row r="179" spans="1:76" x14ac:dyDescent="0.2">
      <c r="A179" s="324"/>
      <c r="B179" s="360">
        <v>35187</v>
      </c>
      <c r="C179" s="361">
        <v>0.27083333333333298</v>
      </c>
      <c r="D179" s="360">
        <f t="shared" si="64"/>
        <v>35188</v>
      </c>
      <c r="E179" s="361">
        <v>0.27083333333333298</v>
      </c>
      <c r="F179" s="455" t="s">
        <v>2179</v>
      </c>
      <c r="G179" s="74" t="s">
        <v>440</v>
      </c>
      <c r="H179" s="53"/>
      <c r="I179" s="38"/>
      <c r="J179" s="52"/>
      <c r="K179" s="545" t="str">
        <f>IF(ISNUMBER(Data!K179),Data!K179,"")</f>
        <v/>
      </c>
      <c r="L179" s="546" t="str">
        <f>IF(ISNUMBER(K179),PickLists!$S$2,PickLists!$S$9)</f>
        <v>M1</v>
      </c>
      <c r="M179" s="547" t="str">
        <f>IF(ISNUMBER(Data!M179),Data!M179,"")</f>
        <v/>
      </c>
      <c r="N179" s="548" t="str">
        <f t="shared" si="65"/>
        <v/>
      </c>
      <c r="O179" s="549" t="str">
        <f>IF(ISTEXT($A179),PickLists!$S$2,PickLists!$S$9)</f>
        <v>M1</v>
      </c>
      <c r="P179" s="550" t="str">
        <f>IF(ISNUMBER(Data!P179),Data!P179,"")</f>
        <v/>
      </c>
      <c r="Q179" s="551" t="str">
        <f>IF(ISTEXT($A179),PickLists!$S$2,PickLists!$S$9)</f>
        <v>M1</v>
      </c>
      <c r="R179" s="547" t="str">
        <f>IF(ISNUMBER(Data!R179),Data!R179,"")</f>
        <v/>
      </c>
      <c r="S179" s="551" t="str">
        <f>IF(ISTEXT($A179),PickLists!$S$2,PickLists!$S$9)</f>
        <v>M1</v>
      </c>
      <c r="T179" s="552" t="str">
        <f>IF(ISNUMBER(Data!T179),Data!T179,"")</f>
        <v/>
      </c>
      <c r="U179" s="551" t="str">
        <f>IF(ISNUMBER($T179),IF($T179&gt;$T$56,PickLists!$S$2,PickLists!$S$3),PickLists!$S$9)</f>
        <v>M1</v>
      </c>
      <c r="V179" s="553" t="str">
        <f>IF(ISNUMBER(Data!V179),Data!V179,"")</f>
        <v/>
      </c>
      <c r="W179" s="551" t="str">
        <f>IF(ISNUMBER($V179),IF($V179&gt;$V$56,PickLists!$S$2,PickLists!$S$3),PickLists!$S$9)</f>
        <v>M1</v>
      </c>
      <c r="X179" s="552" t="str">
        <f>IF(ISNUMBER(Data!X179),Data!X179,"")</f>
        <v/>
      </c>
      <c r="Y179" s="551" t="str">
        <f>IF(ISNUMBER($X179),IF($X179&gt;$X$56,PickLists!$S$2,PickLists!$S$3),PickLists!$S$9)</f>
        <v>M1</v>
      </c>
      <c r="Z179" s="553" t="str">
        <f>IF(ISNUMBER(Data!Z179),Data!Z179,"")</f>
        <v/>
      </c>
      <c r="AA179" s="551" t="str">
        <f>IF(ISNUMBER($Z179),IF($Z179&gt;$Z$56,PickLists!$S$2,PickLists!$S$3),PickLists!$S$9)</f>
        <v>M1</v>
      </c>
      <c r="AB179" s="552" t="str">
        <f>IF(ISNUMBER(Data!AB179),Data!AB179,"")</f>
        <v/>
      </c>
      <c r="AC179" s="551" t="str">
        <f>IF(ISNUMBER($AB179),IF($AB179&gt;$AB$56,PickLists!$S$2,PickLists!$S$3),PickLists!$S$9)</f>
        <v>M1</v>
      </c>
      <c r="AD179" s="553" t="str">
        <f>IF(ISNUMBER(Data!AD179),Data!AD179,"")</f>
        <v/>
      </c>
      <c r="AE179" s="551" t="str">
        <f>IF(ISNUMBER($AD179),IF($AD179&gt;$AD$56,PickLists!$S$2,PickLists!$S$3),PickLists!$S$9)</f>
        <v>M1</v>
      </c>
      <c r="AF179" s="552" t="str">
        <f>IF(ISNUMBER(Data!AF179),Data!AF179,"")</f>
        <v/>
      </c>
      <c r="AG179" s="551" t="str">
        <f>IF(ISNUMBER($AF179),IF($AF179&gt;$AF$56,PickLists!$S$2,PickLists!$S$3),PickLists!$S$9)</f>
        <v>M1</v>
      </c>
      <c r="AH179" s="553" t="str">
        <f>IF(ISNUMBER(Data!AH179),Data!AH179,"")</f>
        <v/>
      </c>
      <c r="AI179" s="551" t="str">
        <f>IF(ISNUMBER($AH179),IF($AH179&gt;$AH$56,PickLists!$S$2,PickLists!$S$3),PickLists!$S$9)</f>
        <v>M1</v>
      </c>
      <c r="AJ179" s="554" t="str">
        <f>IF(ISTEXT(Data!AJ179),Data!AJ179,"")</f>
        <v/>
      </c>
      <c r="AK179" s="555"/>
      <c r="AL179" s="555"/>
      <c r="AM179" s="555"/>
      <c r="AN179" s="555"/>
      <c r="AO179" s="556"/>
      <c r="AP179" s="557" t="str">
        <f t="shared" si="35"/>
        <v/>
      </c>
      <c r="AQ179" s="558" t="str">
        <f t="shared" si="36"/>
        <v/>
      </c>
      <c r="AR179" s="559" t="str">
        <f t="shared" si="37"/>
        <v/>
      </c>
      <c r="AS179" s="560" t="str">
        <f t="shared" si="38"/>
        <v/>
      </c>
      <c r="AT179" s="561" t="str">
        <f t="shared" si="39"/>
        <v/>
      </c>
      <c r="AU179" s="562" t="str">
        <f t="shared" si="40"/>
        <v/>
      </c>
      <c r="AV179" s="563" t="str">
        <f t="shared" si="41"/>
        <v/>
      </c>
      <c r="AW179" s="564" t="str">
        <f t="shared" si="42"/>
        <v/>
      </c>
      <c r="AX179" s="565" t="str">
        <f t="shared" si="43"/>
        <v/>
      </c>
      <c r="AY179" s="566" t="str">
        <f t="shared" si="44"/>
        <v/>
      </c>
      <c r="AZ179" s="567">
        <v>362.61</v>
      </c>
      <c r="BA179" s="568">
        <v>5.5229999999999997</v>
      </c>
      <c r="BB179" s="569" t="str">
        <f t="shared" si="45"/>
        <v/>
      </c>
      <c r="BC179" s="570" t="str">
        <f t="shared" si="46"/>
        <v/>
      </c>
      <c r="BD179" s="571" t="str">
        <f t="shared" si="47"/>
        <v/>
      </c>
      <c r="BE179" s="572" t="str">
        <f t="shared" si="48"/>
        <v/>
      </c>
      <c r="BF179" s="560" t="str">
        <f t="shared" si="49"/>
        <v/>
      </c>
      <c r="BG179" s="561" t="str">
        <f t="shared" si="50"/>
        <v/>
      </c>
      <c r="BH179" s="562" t="str">
        <f t="shared" si="51"/>
        <v/>
      </c>
      <c r="BI179" s="563" t="str">
        <f t="shared" si="52"/>
        <v/>
      </c>
      <c r="BJ179" s="564" t="str">
        <f t="shared" si="53"/>
        <v/>
      </c>
      <c r="BK179" s="565" t="str">
        <f t="shared" si="54"/>
        <v/>
      </c>
      <c r="BL179" s="566" t="str">
        <f t="shared" si="55"/>
        <v/>
      </c>
      <c r="BM179" s="546" t="str">
        <f t="shared" si="56"/>
        <v>M1</v>
      </c>
      <c r="BN179" s="573" t="str">
        <f t="shared" si="66"/>
        <v/>
      </c>
      <c r="BO179" s="573" t="str">
        <f t="shared" si="67"/>
        <v/>
      </c>
      <c r="BP179" s="574" t="str">
        <f t="shared" si="57"/>
        <v/>
      </c>
      <c r="BQ179" s="575" t="str">
        <f t="shared" si="58"/>
        <v/>
      </c>
      <c r="BR179" s="546" t="str">
        <f t="shared" si="68"/>
        <v>M1</v>
      </c>
      <c r="BS179" s="575" t="str">
        <f t="shared" si="59"/>
        <v/>
      </c>
      <c r="BT179" s="575" t="str">
        <f t="shared" si="60"/>
        <v/>
      </c>
      <c r="BU179" s="575" t="str">
        <f t="shared" si="61"/>
        <v/>
      </c>
      <c r="BV179" s="573" t="str">
        <f t="shared" si="62"/>
        <v/>
      </c>
      <c r="BW179" s="575" t="str">
        <f t="shared" si="63"/>
        <v/>
      </c>
      <c r="BX179" s="546" t="str">
        <f t="shared" si="69"/>
        <v>M1</v>
      </c>
    </row>
    <row r="180" spans="1:76" x14ac:dyDescent="0.2">
      <c r="A180" s="324" t="s">
        <v>1457</v>
      </c>
      <c r="B180" s="360">
        <v>35188</v>
      </c>
      <c r="C180" s="361">
        <v>0.27083333333333298</v>
      </c>
      <c r="D180" s="360">
        <f t="shared" si="64"/>
        <v>35189</v>
      </c>
      <c r="E180" s="361">
        <v>0.27083333333333298</v>
      </c>
      <c r="F180" s="455" t="s">
        <v>2179</v>
      </c>
      <c r="G180" s="74" t="s">
        <v>507</v>
      </c>
      <c r="H180" s="53" t="s">
        <v>508</v>
      </c>
      <c r="I180" s="38"/>
      <c r="J180" s="52"/>
      <c r="K180" s="545">
        <f>IF(ISNUMBER(Data!K180),Data!K180,"")</f>
        <v>2.2999999999999998</v>
      </c>
      <c r="L180" s="546" t="str">
        <f>IF(ISNUMBER(K180),PickLists!$S$2,PickLists!$S$9)</f>
        <v>V0</v>
      </c>
      <c r="M180" s="547">
        <f>IF(ISNUMBER(Data!M180),Data!M180,"")</f>
        <v>109</v>
      </c>
      <c r="N180" s="548">
        <f t="shared" si="65"/>
        <v>2.5070000000000001</v>
      </c>
      <c r="O180" s="549" t="str">
        <f>IF(ISTEXT($A180),PickLists!$S$2,PickLists!$S$9)</f>
        <v>V0</v>
      </c>
      <c r="P180" s="550">
        <f>IF(ISNUMBER(Data!P180),Data!P180,"")</f>
        <v>6.21</v>
      </c>
      <c r="Q180" s="551" t="str">
        <f>IF(ISTEXT($A180),PickLists!$S$2,PickLists!$S$9)</f>
        <v>V0</v>
      </c>
      <c r="R180" s="547">
        <f>IF(ISNUMBER(Data!R180),Data!R180,"")</f>
        <v>10.3</v>
      </c>
      <c r="S180" s="551" t="str">
        <f>IF(ISTEXT($A180),PickLists!$S$2,PickLists!$S$9)</f>
        <v>V0</v>
      </c>
      <c r="T180" s="552">
        <f>IF(ISNUMBER(Data!T180),Data!T180,"")</f>
        <v>0.106</v>
      </c>
      <c r="U180" s="551" t="str">
        <f>IF(ISNUMBER($T180),IF($T180&gt;$T$56,PickLists!$S$2,PickLists!$S$3),PickLists!$S$9)</f>
        <v>V0</v>
      </c>
      <c r="V180" s="553">
        <f>IF(ISNUMBER(Data!V180),Data!V180,"")</f>
        <v>0.42152249334731073</v>
      </c>
      <c r="W180" s="551" t="str">
        <f>IF(ISNUMBER($V180),IF($V180&gt;$V$56,PickLists!$S$2,PickLists!$S$3),PickLists!$S$9)</f>
        <v>V0</v>
      </c>
      <c r="X180" s="552">
        <f>IF(ISNUMBER(Data!X180),Data!X180,"")</f>
        <v>0.31742899377485373</v>
      </c>
      <c r="Y180" s="551" t="str">
        <f>IF(ISNUMBER($X180),IF($X180&gt;$X$56,PickLists!$S$2,PickLists!$S$3),PickLists!$S$9)</f>
        <v>V0</v>
      </c>
      <c r="Z180" s="553">
        <f>IF(ISNUMBER(Data!Z180),Data!Z180,"")</f>
        <v>6.4000000000000001E-2</v>
      </c>
      <c r="AA180" s="551" t="str">
        <f>IF(ISNUMBER($Z180),IF($Z180&gt;$Z$56,PickLists!$S$2,PickLists!$S$3),PickLists!$S$9)</f>
        <v>V0</v>
      </c>
      <c r="AB180" s="552">
        <f>IF(ISNUMBER(Data!AB180),Data!AB180,"")</f>
        <v>0.53921364820666329</v>
      </c>
      <c r="AC180" s="551" t="str">
        <f>IF(ISNUMBER($AB180),IF($AB180&gt;$AB$56,PickLists!$S$2,PickLists!$S$3),PickLists!$S$9)</f>
        <v>V0</v>
      </c>
      <c r="AD180" s="553">
        <f>IF(ISNUMBER(Data!AD180),Data!AD180,"")</f>
        <v>1.9E-2</v>
      </c>
      <c r="AE180" s="551" t="str">
        <f>IF(ISNUMBER($AD180),IF($AD180&gt;$AD$56,PickLists!$S$2,PickLists!$S$3),PickLists!$S$9)</f>
        <v>V0</v>
      </c>
      <c r="AF180" s="552">
        <f>IF(ISNUMBER(Data!AF180),Data!AF180,"")</f>
        <v>0.108</v>
      </c>
      <c r="AG180" s="551" t="str">
        <f>IF(ISNUMBER($AF180),IF($AF180&gt;$AF$56,PickLists!$S$2,PickLists!$S$3),PickLists!$S$9)</f>
        <v>V0</v>
      </c>
      <c r="AH180" s="553">
        <f>IF(ISNUMBER(Data!AH180),Data!AH180,"")</f>
        <v>0.50700000000000001</v>
      </c>
      <c r="AI180" s="551" t="str">
        <f>IF(ISNUMBER($AH180),IF($AH180&gt;$AH$56,PickLists!$S$2,PickLists!$S$3),PickLists!$S$9)</f>
        <v>V0</v>
      </c>
      <c r="AJ180" s="554" t="str">
        <f>IF(ISTEXT(Data!AJ180),Data!AJ180,"")</f>
        <v/>
      </c>
      <c r="AK180" s="555"/>
      <c r="AL180" s="555"/>
      <c r="AM180" s="555"/>
      <c r="AN180" s="555"/>
      <c r="AO180" s="556"/>
      <c r="AP180" s="557">
        <f t="shared" si="35"/>
        <v>6.165950018614814E-4</v>
      </c>
      <c r="AQ180" s="558">
        <f t="shared" si="36"/>
        <v>1.5458036696667338E-3</v>
      </c>
      <c r="AR180" s="559">
        <f t="shared" si="37"/>
        <v>0.26574199999999998</v>
      </c>
      <c r="AS180" s="560">
        <f t="shared" si="38"/>
        <v>1.056756890821708</v>
      </c>
      <c r="AT180" s="561">
        <f t="shared" si="39"/>
        <v>0.79579448739355829</v>
      </c>
      <c r="AU180" s="562">
        <f t="shared" si="40"/>
        <v>0.16044800000000001</v>
      </c>
      <c r="AV180" s="563">
        <f t="shared" si="41"/>
        <v>1.351808616054105</v>
      </c>
      <c r="AW180" s="564">
        <f t="shared" si="42"/>
        <v>4.7633000000000002E-2</v>
      </c>
      <c r="AX180" s="565">
        <f t="shared" si="43"/>
        <v>0.270756</v>
      </c>
      <c r="AY180" s="566">
        <f t="shared" si="44"/>
        <v>1.2710490000000001</v>
      </c>
      <c r="AZ180" s="567">
        <v>362.61</v>
      </c>
      <c r="BA180" s="568">
        <v>5.5229999999999997</v>
      </c>
      <c r="BB180" s="569">
        <f t="shared" si="45"/>
        <v>0.61659500186148142</v>
      </c>
      <c r="BC180" s="570">
        <f t="shared" si="46"/>
        <v>8.9572571677133688</v>
      </c>
      <c r="BD180" s="571">
        <f t="shared" si="47"/>
        <v>1.6218100973589288E-2</v>
      </c>
      <c r="BE180" s="572">
        <f t="shared" si="48"/>
        <v>2.9899582534130658</v>
      </c>
      <c r="BF180" s="560">
        <f t="shared" si="49"/>
        <v>30.093702673471174</v>
      </c>
      <c r="BG180" s="561">
        <f t="shared" si="50"/>
        <v>19.799095198805784</v>
      </c>
      <c r="BH180" s="562">
        <f t="shared" si="51"/>
        <v>2.7838432696239201</v>
      </c>
      <c r="BI180" s="563">
        <f t="shared" si="52"/>
        <v>38.496012579900281</v>
      </c>
      <c r="BJ180" s="564">
        <f t="shared" si="53"/>
        <v>0.48595836104148549</v>
      </c>
      <c r="BK180" s="565">
        <f t="shared" si="54"/>
        <v>8.887060275663444</v>
      </c>
      <c r="BL180" s="566">
        <f t="shared" si="55"/>
        <v>25.30066370577374</v>
      </c>
      <c r="BM180" s="546" t="str">
        <f t="shared" si="56"/>
        <v>V0</v>
      </c>
      <c r="BN180" s="573">
        <f t="shared" si="66"/>
        <v>10.3</v>
      </c>
      <c r="BO180" s="573">
        <f t="shared" si="67"/>
        <v>9.5584840096531885</v>
      </c>
      <c r="BP180" s="574">
        <f t="shared" si="57"/>
        <v>-7.1991843722991469</v>
      </c>
      <c r="BQ180" s="575">
        <f t="shared" si="58"/>
        <v>30</v>
      </c>
      <c r="BR180" s="546" t="str">
        <f t="shared" si="68"/>
        <v>V0</v>
      </c>
      <c r="BS180" s="575">
        <f t="shared" si="59"/>
        <v>76.570133193864351</v>
      </c>
      <c r="BT180" s="575">
        <f t="shared" si="60"/>
        <v>61.856231394376977</v>
      </c>
      <c r="BU180" s="575">
        <f t="shared" si="61"/>
        <v>138.42636458824131</v>
      </c>
      <c r="BV180" s="573">
        <f t="shared" si="62"/>
        <v>10.629407080981199</v>
      </c>
      <c r="BW180" s="575">
        <f t="shared" si="63"/>
        <v>15</v>
      </c>
      <c r="BX180" s="546" t="str">
        <f t="shared" si="69"/>
        <v>V0</v>
      </c>
    </row>
    <row r="181" spans="1:76" x14ac:dyDescent="0.2">
      <c r="A181" s="324" t="s">
        <v>1458</v>
      </c>
      <c r="B181" s="360">
        <v>35189</v>
      </c>
      <c r="C181" s="361">
        <v>0.27083333333333298</v>
      </c>
      <c r="D181" s="360">
        <f t="shared" si="64"/>
        <v>35190</v>
      </c>
      <c r="E181" s="361">
        <v>0.27083333333333298</v>
      </c>
      <c r="F181" s="455" t="s">
        <v>2179</v>
      </c>
      <c r="G181" s="74" t="s">
        <v>507</v>
      </c>
      <c r="H181" s="53" t="s">
        <v>508</v>
      </c>
      <c r="I181" s="38"/>
      <c r="J181" s="52"/>
      <c r="K181" s="545">
        <f>IF(ISNUMBER(Data!K181),Data!K181,"")</f>
        <v>3.4</v>
      </c>
      <c r="L181" s="546" t="str">
        <f>IF(ISNUMBER(K181),PickLists!$S$2,PickLists!$S$9)</f>
        <v>V0</v>
      </c>
      <c r="M181" s="547">
        <f>IF(ISNUMBER(Data!M181),Data!M181,"")</f>
        <v>136.4</v>
      </c>
      <c r="N181" s="548">
        <f t="shared" si="65"/>
        <v>3.1372</v>
      </c>
      <c r="O181" s="549" t="str">
        <f>IF(ISTEXT($A181),PickLists!$S$2,PickLists!$S$9)</f>
        <v>V0</v>
      </c>
      <c r="P181" s="550">
        <f>IF(ISNUMBER(Data!P181),Data!P181,"")</f>
        <v>5.6</v>
      </c>
      <c r="Q181" s="551" t="str">
        <f>IF(ISTEXT($A181),PickLists!$S$2,PickLists!$S$9)</f>
        <v>V0</v>
      </c>
      <c r="R181" s="547">
        <f>IF(ISNUMBER(Data!R181),Data!R181,"")</f>
        <v>12.8</v>
      </c>
      <c r="S181" s="551" t="str">
        <f>IF(ISTEXT($A181),PickLists!$S$2,PickLists!$S$9)</f>
        <v>V0</v>
      </c>
      <c r="T181" s="552">
        <f>IF(ISNUMBER(Data!T181),Data!T181,"")</f>
        <v>0.08</v>
      </c>
      <c r="U181" s="551" t="str">
        <f>IF(ISNUMBER($T181),IF($T181&gt;$T$56,PickLists!$S$2,PickLists!$S$3),PickLists!$S$9)</f>
        <v>V0</v>
      </c>
      <c r="V181" s="553">
        <f>IF(ISNUMBER(Data!V181),Data!V181,"")</f>
        <v>0.56202999112974761</v>
      </c>
      <c r="W181" s="551" t="str">
        <f>IF(ISNUMBER($V181),IF($V181&gt;$V$56,PickLists!$S$2,PickLists!$S$3),PickLists!$S$9)</f>
        <v>V0</v>
      </c>
      <c r="X181" s="552">
        <f>IF(ISNUMBER(Data!X181),Data!X181,"")</f>
        <v>0.43425354458578835</v>
      </c>
      <c r="Y181" s="551" t="str">
        <f>IF(ISNUMBER($X181),IF($X181&gt;$X$56,PickLists!$S$2,PickLists!$S$3),PickLists!$S$9)</f>
        <v>V0</v>
      </c>
      <c r="Z181" s="553">
        <f>IF(ISNUMBER(Data!Z181),Data!Z181,"")</f>
        <v>3.1E-2</v>
      </c>
      <c r="AA181" s="551" t="str">
        <f>IF(ISNUMBER($Z181),IF($Z181&gt;$Z$56,PickLists!$S$2,PickLists!$S$3),PickLists!$S$9)</f>
        <v>V0</v>
      </c>
      <c r="AB181" s="552">
        <f>IF(ISNUMBER(Data!AB181),Data!AB181,"")</f>
        <v>0.86900367304531934</v>
      </c>
      <c r="AC181" s="551" t="str">
        <f>IF(ISNUMBER($AB181),IF($AB181&gt;$AB$56,PickLists!$S$2,PickLists!$S$3),PickLists!$S$9)</f>
        <v>V0</v>
      </c>
      <c r="AD181" s="553">
        <f>IF(ISNUMBER(Data!AD181),Data!AD181,"")</f>
        <v>3.6999999999999998E-2</v>
      </c>
      <c r="AE181" s="551" t="str">
        <f>IF(ISNUMBER($AD181),IF($AD181&gt;$AD$56,PickLists!$S$2,PickLists!$S$3),PickLists!$S$9)</f>
        <v>V0</v>
      </c>
      <c r="AF181" s="552">
        <f>IF(ISNUMBER(Data!AF181),Data!AF181,"")</f>
        <v>6.0999999999999999E-2</v>
      </c>
      <c r="AG181" s="551" t="str">
        <f>IF(ISNUMBER($AF181),IF($AF181&gt;$AF$56,PickLists!$S$2,PickLists!$S$3),PickLists!$S$9)</f>
        <v>V0</v>
      </c>
      <c r="AH181" s="553">
        <f>IF(ISNUMBER(Data!AH181),Data!AH181,"")</f>
        <v>0.25700000000000001</v>
      </c>
      <c r="AI181" s="551" t="str">
        <f>IF(ISNUMBER($AH181),IF($AH181&gt;$AH$56,PickLists!$S$2,PickLists!$S$3),PickLists!$S$9)</f>
        <v>V0</v>
      </c>
      <c r="AJ181" s="554" t="str">
        <f>IF(ISTEXT(Data!AJ181),Data!AJ181,"")</f>
        <v/>
      </c>
      <c r="AK181" s="555"/>
      <c r="AL181" s="555"/>
      <c r="AM181" s="555"/>
      <c r="AN181" s="555"/>
      <c r="AO181" s="556"/>
      <c r="AP181" s="557">
        <f t="shared" si="35"/>
        <v>2.5118864315095807E-3</v>
      </c>
      <c r="AQ181" s="558">
        <f t="shared" si="36"/>
        <v>7.8802901129318564E-3</v>
      </c>
      <c r="AR181" s="559">
        <f t="shared" si="37"/>
        <v>0.25097599999999998</v>
      </c>
      <c r="AS181" s="560">
        <f t="shared" si="38"/>
        <v>1.7632004881722443</v>
      </c>
      <c r="AT181" s="561">
        <f t="shared" si="39"/>
        <v>1.3623402200745351</v>
      </c>
      <c r="AU181" s="562">
        <f t="shared" si="40"/>
        <v>9.7253199999999998E-2</v>
      </c>
      <c r="AV181" s="563">
        <f t="shared" si="41"/>
        <v>2.726238323077776</v>
      </c>
      <c r="AW181" s="564">
        <f t="shared" si="42"/>
        <v>0.1160764</v>
      </c>
      <c r="AX181" s="565">
        <f t="shared" si="43"/>
        <v>0.19136919999999999</v>
      </c>
      <c r="AY181" s="566">
        <f t="shared" si="44"/>
        <v>0.80626039999999999</v>
      </c>
      <c r="AZ181" s="567">
        <v>362.61</v>
      </c>
      <c r="BA181" s="568">
        <v>5.5229999999999997</v>
      </c>
      <c r="BB181" s="569">
        <f t="shared" si="45"/>
        <v>2.5118864315095806</v>
      </c>
      <c r="BC181" s="570">
        <f t="shared" si="46"/>
        <v>2.1987459029669632</v>
      </c>
      <c r="BD181" s="571">
        <f t="shared" si="47"/>
        <v>3.9810717055349682E-3</v>
      </c>
      <c r="BE181" s="572">
        <f t="shared" si="48"/>
        <v>2.2565722667268422</v>
      </c>
      <c r="BF181" s="560">
        <f t="shared" si="49"/>
        <v>40.124936897961568</v>
      </c>
      <c r="BG181" s="561">
        <f t="shared" si="50"/>
        <v>27.085828447577629</v>
      </c>
      <c r="BH181" s="562">
        <f t="shared" si="51"/>
        <v>1.3484240837240864</v>
      </c>
      <c r="BI181" s="563">
        <f t="shared" si="52"/>
        <v>62.040670596510267</v>
      </c>
      <c r="BJ181" s="564">
        <f t="shared" si="53"/>
        <v>0.94633996623868233</v>
      </c>
      <c r="BK181" s="565">
        <f t="shared" si="54"/>
        <v>5.0195433038469455</v>
      </c>
      <c r="BL181" s="566">
        <f t="shared" si="55"/>
        <v>12.824991267029292</v>
      </c>
      <c r="BM181" s="546" t="str">
        <f t="shared" si="56"/>
        <v>V0</v>
      </c>
      <c r="BN181" s="573">
        <f t="shared" si="66"/>
        <v>12.8</v>
      </c>
      <c r="BO181" s="573">
        <f t="shared" si="67"/>
        <v>11.906844101604316</v>
      </c>
      <c r="BP181" s="574">
        <f t="shared" si="57"/>
        <v>-6.9777804562162897</v>
      </c>
      <c r="BQ181" s="575">
        <f t="shared" si="58"/>
        <v>30</v>
      </c>
      <c r="BR181" s="546" t="str">
        <f t="shared" si="68"/>
        <v>V0</v>
      </c>
      <c r="BS181" s="575">
        <f t="shared" si="59"/>
        <v>84.691855648858848</v>
      </c>
      <c r="BT181" s="575">
        <f t="shared" si="60"/>
        <v>71.670064586938537</v>
      </c>
      <c r="BU181" s="575">
        <f t="shared" si="61"/>
        <v>156.36192023579738</v>
      </c>
      <c r="BV181" s="573">
        <f t="shared" si="62"/>
        <v>8.3279810341822031</v>
      </c>
      <c r="BW181" s="575">
        <f t="shared" si="63"/>
        <v>15</v>
      </c>
      <c r="BX181" s="546" t="str">
        <f t="shared" si="69"/>
        <v>V0</v>
      </c>
    </row>
    <row r="182" spans="1:76" x14ac:dyDescent="0.2">
      <c r="A182" s="324"/>
      <c r="B182" s="360">
        <v>35190</v>
      </c>
      <c r="C182" s="361">
        <v>0.27083333333333298</v>
      </c>
      <c r="D182" s="360">
        <f t="shared" si="64"/>
        <v>35191</v>
      </c>
      <c r="E182" s="361">
        <v>0.27083333333333298</v>
      </c>
      <c r="F182" s="455" t="s">
        <v>2179</v>
      </c>
      <c r="G182" s="74" t="s">
        <v>440</v>
      </c>
      <c r="H182" s="53"/>
      <c r="I182" s="38"/>
      <c r="J182" s="52"/>
      <c r="K182" s="545" t="str">
        <f>IF(ISNUMBER(Data!K182),Data!K182,"")</f>
        <v/>
      </c>
      <c r="L182" s="546" t="str">
        <f>IF(ISNUMBER(K182),PickLists!$S$2,PickLists!$S$9)</f>
        <v>M1</v>
      </c>
      <c r="M182" s="547" t="str">
        <f>IF(ISNUMBER(Data!M182),Data!M182,"")</f>
        <v/>
      </c>
      <c r="N182" s="548" t="str">
        <f t="shared" si="65"/>
        <v/>
      </c>
      <c r="O182" s="549" t="str">
        <f>IF(ISTEXT($A182),PickLists!$S$2,PickLists!$S$9)</f>
        <v>M1</v>
      </c>
      <c r="P182" s="550" t="str">
        <f>IF(ISNUMBER(Data!P182),Data!P182,"")</f>
        <v/>
      </c>
      <c r="Q182" s="551" t="str">
        <f>IF(ISTEXT($A182),PickLists!$S$2,PickLists!$S$9)</f>
        <v>M1</v>
      </c>
      <c r="R182" s="547" t="str">
        <f>IF(ISNUMBER(Data!R182),Data!R182,"")</f>
        <v/>
      </c>
      <c r="S182" s="551" t="str">
        <f>IF(ISTEXT($A182),PickLists!$S$2,PickLists!$S$9)</f>
        <v>M1</v>
      </c>
      <c r="T182" s="552" t="str">
        <f>IF(ISNUMBER(Data!T182),Data!T182,"")</f>
        <v/>
      </c>
      <c r="U182" s="551" t="str">
        <f>IF(ISNUMBER($T182),IF($T182&gt;$T$56,PickLists!$S$2,PickLists!$S$3),PickLists!$S$9)</f>
        <v>M1</v>
      </c>
      <c r="V182" s="553" t="str">
        <f>IF(ISNUMBER(Data!V182),Data!V182,"")</f>
        <v/>
      </c>
      <c r="W182" s="551" t="str">
        <f>IF(ISNUMBER($V182),IF($V182&gt;$V$56,PickLists!$S$2,PickLists!$S$3),PickLists!$S$9)</f>
        <v>M1</v>
      </c>
      <c r="X182" s="552" t="str">
        <f>IF(ISNUMBER(Data!X182),Data!X182,"")</f>
        <v/>
      </c>
      <c r="Y182" s="551" t="str">
        <f>IF(ISNUMBER($X182),IF($X182&gt;$X$56,PickLists!$S$2,PickLists!$S$3),PickLists!$S$9)</f>
        <v>M1</v>
      </c>
      <c r="Z182" s="553" t="str">
        <f>IF(ISNUMBER(Data!Z182),Data!Z182,"")</f>
        <v/>
      </c>
      <c r="AA182" s="551" t="str">
        <f>IF(ISNUMBER($Z182),IF($Z182&gt;$Z$56,PickLists!$S$2,PickLists!$S$3),PickLists!$S$9)</f>
        <v>M1</v>
      </c>
      <c r="AB182" s="552" t="str">
        <f>IF(ISNUMBER(Data!AB182),Data!AB182,"")</f>
        <v/>
      </c>
      <c r="AC182" s="551" t="str">
        <f>IF(ISNUMBER($AB182),IF($AB182&gt;$AB$56,PickLists!$S$2,PickLists!$S$3),PickLists!$S$9)</f>
        <v>M1</v>
      </c>
      <c r="AD182" s="553" t="str">
        <f>IF(ISNUMBER(Data!AD182),Data!AD182,"")</f>
        <v/>
      </c>
      <c r="AE182" s="551" t="str">
        <f>IF(ISNUMBER($AD182),IF($AD182&gt;$AD$56,PickLists!$S$2,PickLists!$S$3),PickLists!$S$9)</f>
        <v>M1</v>
      </c>
      <c r="AF182" s="552" t="str">
        <f>IF(ISNUMBER(Data!AF182),Data!AF182,"")</f>
        <v/>
      </c>
      <c r="AG182" s="551" t="str">
        <f>IF(ISNUMBER($AF182),IF($AF182&gt;$AF$56,PickLists!$S$2,PickLists!$S$3),PickLists!$S$9)</f>
        <v>M1</v>
      </c>
      <c r="AH182" s="553" t="str">
        <f>IF(ISNUMBER(Data!AH182),Data!AH182,"")</f>
        <v/>
      </c>
      <c r="AI182" s="551" t="str">
        <f>IF(ISNUMBER($AH182),IF($AH182&gt;$AH$56,PickLists!$S$2,PickLists!$S$3),PickLists!$S$9)</f>
        <v>M1</v>
      </c>
      <c r="AJ182" s="554" t="str">
        <f>IF(ISTEXT(Data!AJ182),Data!AJ182,"")</f>
        <v/>
      </c>
      <c r="AK182" s="555"/>
      <c r="AL182" s="555"/>
      <c r="AM182" s="555"/>
      <c r="AN182" s="555"/>
      <c r="AO182" s="556"/>
      <c r="AP182" s="557" t="str">
        <f t="shared" si="35"/>
        <v/>
      </c>
      <c r="AQ182" s="558" t="str">
        <f t="shared" si="36"/>
        <v/>
      </c>
      <c r="AR182" s="559" t="str">
        <f t="shared" si="37"/>
        <v/>
      </c>
      <c r="AS182" s="560" t="str">
        <f t="shared" si="38"/>
        <v/>
      </c>
      <c r="AT182" s="561" t="str">
        <f t="shared" si="39"/>
        <v/>
      </c>
      <c r="AU182" s="562" t="str">
        <f t="shared" si="40"/>
        <v/>
      </c>
      <c r="AV182" s="563" t="str">
        <f t="shared" si="41"/>
        <v/>
      </c>
      <c r="AW182" s="564" t="str">
        <f t="shared" si="42"/>
        <v/>
      </c>
      <c r="AX182" s="565" t="str">
        <f t="shared" si="43"/>
        <v/>
      </c>
      <c r="AY182" s="566" t="str">
        <f t="shared" si="44"/>
        <v/>
      </c>
      <c r="AZ182" s="567">
        <v>362.61</v>
      </c>
      <c r="BA182" s="568">
        <v>5.5229999999999997</v>
      </c>
      <c r="BB182" s="569" t="str">
        <f t="shared" si="45"/>
        <v/>
      </c>
      <c r="BC182" s="570" t="str">
        <f t="shared" si="46"/>
        <v/>
      </c>
      <c r="BD182" s="571" t="str">
        <f t="shared" si="47"/>
        <v/>
      </c>
      <c r="BE182" s="572" t="str">
        <f t="shared" si="48"/>
        <v/>
      </c>
      <c r="BF182" s="560" t="str">
        <f t="shared" si="49"/>
        <v/>
      </c>
      <c r="BG182" s="561" t="str">
        <f t="shared" si="50"/>
        <v/>
      </c>
      <c r="BH182" s="562" t="str">
        <f t="shared" si="51"/>
        <v/>
      </c>
      <c r="BI182" s="563" t="str">
        <f t="shared" si="52"/>
        <v/>
      </c>
      <c r="BJ182" s="564" t="str">
        <f t="shared" si="53"/>
        <v/>
      </c>
      <c r="BK182" s="565" t="str">
        <f t="shared" si="54"/>
        <v/>
      </c>
      <c r="BL182" s="566" t="str">
        <f t="shared" si="55"/>
        <v/>
      </c>
      <c r="BM182" s="546" t="str">
        <f t="shared" si="56"/>
        <v>M1</v>
      </c>
      <c r="BN182" s="573" t="str">
        <f t="shared" si="66"/>
        <v/>
      </c>
      <c r="BO182" s="573" t="str">
        <f t="shared" si="67"/>
        <v/>
      </c>
      <c r="BP182" s="574" t="str">
        <f t="shared" si="57"/>
        <v/>
      </c>
      <c r="BQ182" s="575" t="str">
        <f t="shared" si="58"/>
        <v/>
      </c>
      <c r="BR182" s="546" t="str">
        <f t="shared" si="68"/>
        <v>M1</v>
      </c>
      <c r="BS182" s="575" t="str">
        <f t="shared" si="59"/>
        <v/>
      </c>
      <c r="BT182" s="575" t="str">
        <f t="shared" si="60"/>
        <v/>
      </c>
      <c r="BU182" s="575" t="str">
        <f t="shared" si="61"/>
        <v/>
      </c>
      <c r="BV182" s="573" t="str">
        <f t="shared" si="62"/>
        <v/>
      </c>
      <c r="BW182" s="575" t="str">
        <f t="shared" si="63"/>
        <v/>
      </c>
      <c r="BX182" s="546" t="str">
        <f t="shared" si="69"/>
        <v>M1</v>
      </c>
    </row>
    <row r="183" spans="1:76" x14ac:dyDescent="0.2">
      <c r="A183" s="324"/>
      <c r="B183" s="360">
        <v>35191</v>
      </c>
      <c r="C183" s="361">
        <v>0.27083333333333298</v>
      </c>
      <c r="D183" s="360">
        <f t="shared" si="64"/>
        <v>35192</v>
      </c>
      <c r="E183" s="361">
        <v>0.27083333333333298</v>
      </c>
      <c r="F183" s="455" t="s">
        <v>2179</v>
      </c>
      <c r="G183" s="74" t="s">
        <v>440</v>
      </c>
      <c r="H183" s="53"/>
      <c r="I183" s="38"/>
      <c r="J183" s="52"/>
      <c r="K183" s="545" t="str">
        <f>IF(ISNUMBER(Data!K183),Data!K183,"")</f>
        <v/>
      </c>
      <c r="L183" s="546" t="str">
        <f>IF(ISNUMBER(K183),PickLists!$S$2,PickLists!$S$9)</f>
        <v>M1</v>
      </c>
      <c r="M183" s="547" t="str">
        <f>IF(ISNUMBER(Data!M183),Data!M183,"")</f>
        <v/>
      </c>
      <c r="N183" s="548" t="str">
        <f t="shared" si="65"/>
        <v/>
      </c>
      <c r="O183" s="549" t="str">
        <f>IF(ISTEXT($A183),PickLists!$S$2,PickLists!$S$9)</f>
        <v>M1</v>
      </c>
      <c r="P183" s="550" t="str">
        <f>IF(ISNUMBER(Data!P183),Data!P183,"")</f>
        <v/>
      </c>
      <c r="Q183" s="551" t="str">
        <f>IF(ISTEXT($A183),PickLists!$S$2,PickLists!$S$9)</f>
        <v>M1</v>
      </c>
      <c r="R183" s="547" t="str">
        <f>IF(ISNUMBER(Data!R183),Data!R183,"")</f>
        <v/>
      </c>
      <c r="S183" s="551" t="str">
        <f>IF(ISTEXT($A183),PickLists!$S$2,PickLists!$S$9)</f>
        <v>M1</v>
      </c>
      <c r="T183" s="552" t="str">
        <f>IF(ISNUMBER(Data!T183),Data!T183,"")</f>
        <v/>
      </c>
      <c r="U183" s="551" t="str">
        <f>IF(ISNUMBER($T183),IF($T183&gt;$T$56,PickLists!$S$2,PickLists!$S$3),PickLists!$S$9)</f>
        <v>M1</v>
      </c>
      <c r="V183" s="553" t="str">
        <f>IF(ISNUMBER(Data!V183),Data!V183,"")</f>
        <v/>
      </c>
      <c r="W183" s="551" t="str">
        <f>IF(ISNUMBER($V183),IF($V183&gt;$V$56,PickLists!$S$2,PickLists!$S$3),PickLists!$S$9)</f>
        <v>M1</v>
      </c>
      <c r="X183" s="552" t="str">
        <f>IF(ISNUMBER(Data!X183),Data!X183,"")</f>
        <v/>
      </c>
      <c r="Y183" s="551" t="str">
        <f>IF(ISNUMBER($X183),IF($X183&gt;$X$56,PickLists!$S$2,PickLists!$S$3),PickLists!$S$9)</f>
        <v>M1</v>
      </c>
      <c r="Z183" s="553" t="str">
        <f>IF(ISNUMBER(Data!Z183),Data!Z183,"")</f>
        <v/>
      </c>
      <c r="AA183" s="551" t="str">
        <f>IF(ISNUMBER($Z183),IF($Z183&gt;$Z$56,PickLists!$S$2,PickLists!$S$3),PickLists!$S$9)</f>
        <v>M1</v>
      </c>
      <c r="AB183" s="552" t="str">
        <f>IF(ISNUMBER(Data!AB183),Data!AB183,"")</f>
        <v/>
      </c>
      <c r="AC183" s="551" t="str">
        <f>IF(ISNUMBER($AB183),IF($AB183&gt;$AB$56,PickLists!$S$2,PickLists!$S$3),PickLists!$S$9)</f>
        <v>M1</v>
      </c>
      <c r="AD183" s="553" t="str">
        <f>IF(ISNUMBER(Data!AD183),Data!AD183,"")</f>
        <v/>
      </c>
      <c r="AE183" s="551" t="str">
        <f>IF(ISNUMBER($AD183),IF($AD183&gt;$AD$56,PickLists!$S$2,PickLists!$S$3),PickLists!$S$9)</f>
        <v>M1</v>
      </c>
      <c r="AF183" s="552" t="str">
        <f>IF(ISNUMBER(Data!AF183),Data!AF183,"")</f>
        <v/>
      </c>
      <c r="AG183" s="551" t="str">
        <f>IF(ISNUMBER($AF183),IF($AF183&gt;$AF$56,PickLists!$S$2,PickLists!$S$3),PickLists!$S$9)</f>
        <v>M1</v>
      </c>
      <c r="AH183" s="553" t="str">
        <f>IF(ISNUMBER(Data!AH183),Data!AH183,"")</f>
        <v/>
      </c>
      <c r="AI183" s="551" t="str">
        <f>IF(ISNUMBER($AH183),IF($AH183&gt;$AH$56,PickLists!$S$2,PickLists!$S$3),PickLists!$S$9)</f>
        <v>M1</v>
      </c>
      <c r="AJ183" s="554" t="str">
        <f>IF(ISTEXT(Data!AJ183),Data!AJ183,"")</f>
        <v/>
      </c>
      <c r="AK183" s="555"/>
      <c r="AL183" s="555"/>
      <c r="AM183" s="555"/>
      <c r="AN183" s="555"/>
      <c r="AO183" s="556"/>
      <c r="AP183" s="557" t="str">
        <f t="shared" si="35"/>
        <v/>
      </c>
      <c r="AQ183" s="558" t="str">
        <f t="shared" si="36"/>
        <v/>
      </c>
      <c r="AR183" s="559" t="str">
        <f t="shared" si="37"/>
        <v/>
      </c>
      <c r="AS183" s="560" t="str">
        <f t="shared" si="38"/>
        <v/>
      </c>
      <c r="AT183" s="561" t="str">
        <f t="shared" si="39"/>
        <v/>
      </c>
      <c r="AU183" s="562" t="str">
        <f t="shared" si="40"/>
        <v/>
      </c>
      <c r="AV183" s="563" t="str">
        <f t="shared" si="41"/>
        <v/>
      </c>
      <c r="AW183" s="564" t="str">
        <f t="shared" si="42"/>
        <v/>
      </c>
      <c r="AX183" s="565" t="str">
        <f t="shared" si="43"/>
        <v/>
      </c>
      <c r="AY183" s="566" t="str">
        <f t="shared" si="44"/>
        <v/>
      </c>
      <c r="AZ183" s="567">
        <v>362.61</v>
      </c>
      <c r="BA183" s="568">
        <v>5.5229999999999997</v>
      </c>
      <c r="BB183" s="569" t="str">
        <f t="shared" si="45"/>
        <v/>
      </c>
      <c r="BC183" s="570" t="str">
        <f t="shared" si="46"/>
        <v/>
      </c>
      <c r="BD183" s="571" t="str">
        <f t="shared" si="47"/>
        <v/>
      </c>
      <c r="BE183" s="572" t="str">
        <f t="shared" si="48"/>
        <v/>
      </c>
      <c r="BF183" s="560" t="str">
        <f t="shared" si="49"/>
        <v/>
      </c>
      <c r="BG183" s="561" t="str">
        <f t="shared" si="50"/>
        <v/>
      </c>
      <c r="BH183" s="562" t="str">
        <f t="shared" si="51"/>
        <v/>
      </c>
      <c r="BI183" s="563" t="str">
        <f t="shared" si="52"/>
        <v/>
      </c>
      <c r="BJ183" s="564" t="str">
        <f t="shared" si="53"/>
        <v/>
      </c>
      <c r="BK183" s="565" t="str">
        <f t="shared" si="54"/>
        <v/>
      </c>
      <c r="BL183" s="566" t="str">
        <f t="shared" si="55"/>
        <v/>
      </c>
      <c r="BM183" s="546" t="str">
        <f t="shared" si="56"/>
        <v>M1</v>
      </c>
      <c r="BN183" s="573" t="str">
        <f t="shared" si="66"/>
        <v/>
      </c>
      <c r="BO183" s="573" t="str">
        <f t="shared" si="67"/>
        <v/>
      </c>
      <c r="BP183" s="574" t="str">
        <f t="shared" si="57"/>
        <v/>
      </c>
      <c r="BQ183" s="575" t="str">
        <f t="shared" si="58"/>
        <v/>
      </c>
      <c r="BR183" s="546" t="str">
        <f t="shared" si="68"/>
        <v>M1</v>
      </c>
      <c r="BS183" s="575" t="str">
        <f t="shared" si="59"/>
        <v/>
      </c>
      <c r="BT183" s="575" t="str">
        <f t="shared" si="60"/>
        <v/>
      </c>
      <c r="BU183" s="575" t="str">
        <f t="shared" si="61"/>
        <v/>
      </c>
      <c r="BV183" s="573" t="str">
        <f t="shared" si="62"/>
        <v/>
      </c>
      <c r="BW183" s="575" t="str">
        <f t="shared" si="63"/>
        <v/>
      </c>
      <c r="BX183" s="546" t="str">
        <f t="shared" si="69"/>
        <v>M1</v>
      </c>
    </row>
    <row r="184" spans="1:76" x14ac:dyDescent="0.2">
      <c r="A184" s="324"/>
      <c r="B184" s="360">
        <v>35192</v>
      </c>
      <c r="C184" s="361">
        <v>0.27083333333333298</v>
      </c>
      <c r="D184" s="360">
        <f t="shared" si="64"/>
        <v>35193</v>
      </c>
      <c r="E184" s="361">
        <v>0.27083333333333298</v>
      </c>
      <c r="F184" s="455" t="s">
        <v>2179</v>
      </c>
      <c r="G184" s="74" t="s">
        <v>440</v>
      </c>
      <c r="H184" s="53"/>
      <c r="I184" s="38"/>
      <c r="J184" s="52"/>
      <c r="K184" s="545" t="str">
        <f>IF(ISNUMBER(Data!K184),Data!K184,"")</f>
        <v/>
      </c>
      <c r="L184" s="546" t="str">
        <f>IF(ISNUMBER(K184),PickLists!$S$2,PickLists!$S$9)</f>
        <v>M1</v>
      </c>
      <c r="M184" s="547" t="str">
        <f>IF(ISNUMBER(Data!M184),Data!M184,"")</f>
        <v/>
      </c>
      <c r="N184" s="548" t="str">
        <f t="shared" si="65"/>
        <v/>
      </c>
      <c r="O184" s="549" t="str">
        <f>IF(ISTEXT($A184),PickLists!$S$2,PickLists!$S$9)</f>
        <v>M1</v>
      </c>
      <c r="P184" s="550" t="str">
        <f>IF(ISNUMBER(Data!P184),Data!P184,"")</f>
        <v/>
      </c>
      <c r="Q184" s="551" t="str">
        <f>IF(ISTEXT($A184),PickLists!$S$2,PickLists!$S$9)</f>
        <v>M1</v>
      </c>
      <c r="R184" s="547" t="str">
        <f>IF(ISNUMBER(Data!R184),Data!R184,"")</f>
        <v/>
      </c>
      <c r="S184" s="551" t="str">
        <f>IF(ISTEXT($A184),PickLists!$S$2,PickLists!$S$9)</f>
        <v>M1</v>
      </c>
      <c r="T184" s="552" t="str">
        <f>IF(ISNUMBER(Data!T184),Data!T184,"")</f>
        <v/>
      </c>
      <c r="U184" s="551" t="str">
        <f>IF(ISNUMBER($T184),IF($T184&gt;$T$56,PickLists!$S$2,PickLists!$S$3),PickLists!$S$9)</f>
        <v>M1</v>
      </c>
      <c r="V184" s="553" t="str">
        <f>IF(ISNUMBER(Data!V184),Data!V184,"")</f>
        <v/>
      </c>
      <c r="W184" s="551" t="str">
        <f>IF(ISNUMBER($V184),IF($V184&gt;$V$56,PickLists!$S$2,PickLists!$S$3),PickLists!$S$9)</f>
        <v>M1</v>
      </c>
      <c r="X184" s="552" t="str">
        <f>IF(ISNUMBER(Data!X184),Data!X184,"")</f>
        <v/>
      </c>
      <c r="Y184" s="551" t="str">
        <f>IF(ISNUMBER($X184),IF($X184&gt;$X$56,PickLists!$S$2,PickLists!$S$3),PickLists!$S$9)</f>
        <v>M1</v>
      </c>
      <c r="Z184" s="553" t="str">
        <f>IF(ISNUMBER(Data!Z184),Data!Z184,"")</f>
        <v/>
      </c>
      <c r="AA184" s="551" t="str">
        <f>IF(ISNUMBER($Z184),IF($Z184&gt;$Z$56,PickLists!$S$2,PickLists!$S$3),PickLists!$S$9)</f>
        <v>M1</v>
      </c>
      <c r="AB184" s="552" t="str">
        <f>IF(ISNUMBER(Data!AB184),Data!AB184,"")</f>
        <v/>
      </c>
      <c r="AC184" s="551" t="str">
        <f>IF(ISNUMBER($AB184),IF($AB184&gt;$AB$56,PickLists!$S$2,PickLists!$S$3),PickLists!$S$9)</f>
        <v>M1</v>
      </c>
      <c r="AD184" s="553" t="str">
        <f>IF(ISNUMBER(Data!AD184),Data!AD184,"")</f>
        <v/>
      </c>
      <c r="AE184" s="551" t="str">
        <f>IF(ISNUMBER($AD184),IF($AD184&gt;$AD$56,PickLists!$S$2,PickLists!$S$3),PickLists!$S$9)</f>
        <v>M1</v>
      </c>
      <c r="AF184" s="552" t="str">
        <f>IF(ISNUMBER(Data!AF184),Data!AF184,"")</f>
        <v/>
      </c>
      <c r="AG184" s="551" t="str">
        <f>IF(ISNUMBER($AF184),IF($AF184&gt;$AF$56,PickLists!$S$2,PickLists!$S$3),PickLists!$S$9)</f>
        <v>M1</v>
      </c>
      <c r="AH184" s="553" t="str">
        <f>IF(ISNUMBER(Data!AH184),Data!AH184,"")</f>
        <v/>
      </c>
      <c r="AI184" s="551" t="str">
        <f>IF(ISNUMBER($AH184),IF($AH184&gt;$AH$56,PickLists!$S$2,PickLists!$S$3),PickLists!$S$9)</f>
        <v>M1</v>
      </c>
      <c r="AJ184" s="554" t="str">
        <f>IF(ISTEXT(Data!AJ184),Data!AJ184,"")</f>
        <v/>
      </c>
      <c r="AK184" s="555"/>
      <c r="AL184" s="555"/>
      <c r="AM184" s="555"/>
      <c r="AN184" s="555"/>
      <c r="AO184" s="556"/>
      <c r="AP184" s="557" t="str">
        <f t="shared" si="35"/>
        <v/>
      </c>
      <c r="AQ184" s="558" t="str">
        <f t="shared" si="36"/>
        <v/>
      </c>
      <c r="AR184" s="559" t="str">
        <f t="shared" si="37"/>
        <v/>
      </c>
      <c r="AS184" s="560" t="str">
        <f t="shared" si="38"/>
        <v/>
      </c>
      <c r="AT184" s="561" t="str">
        <f t="shared" si="39"/>
        <v/>
      </c>
      <c r="AU184" s="562" t="str">
        <f t="shared" si="40"/>
        <v/>
      </c>
      <c r="AV184" s="563" t="str">
        <f t="shared" si="41"/>
        <v/>
      </c>
      <c r="AW184" s="564" t="str">
        <f t="shared" si="42"/>
        <v/>
      </c>
      <c r="AX184" s="565" t="str">
        <f t="shared" si="43"/>
        <v/>
      </c>
      <c r="AY184" s="566" t="str">
        <f t="shared" si="44"/>
        <v/>
      </c>
      <c r="AZ184" s="567">
        <v>362.61</v>
      </c>
      <c r="BA184" s="568">
        <v>5.5229999999999997</v>
      </c>
      <c r="BB184" s="569" t="str">
        <f t="shared" si="45"/>
        <v/>
      </c>
      <c r="BC184" s="570" t="str">
        <f t="shared" si="46"/>
        <v/>
      </c>
      <c r="BD184" s="571" t="str">
        <f t="shared" si="47"/>
        <v/>
      </c>
      <c r="BE184" s="572" t="str">
        <f t="shared" si="48"/>
        <v/>
      </c>
      <c r="BF184" s="560" t="str">
        <f t="shared" si="49"/>
        <v/>
      </c>
      <c r="BG184" s="561" t="str">
        <f t="shared" si="50"/>
        <v/>
      </c>
      <c r="BH184" s="562" t="str">
        <f t="shared" si="51"/>
        <v/>
      </c>
      <c r="BI184" s="563" t="str">
        <f t="shared" si="52"/>
        <v/>
      </c>
      <c r="BJ184" s="564" t="str">
        <f t="shared" si="53"/>
        <v/>
      </c>
      <c r="BK184" s="565" t="str">
        <f t="shared" si="54"/>
        <v/>
      </c>
      <c r="BL184" s="566" t="str">
        <f t="shared" si="55"/>
        <v/>
      </c>
      <c r="BM184" s="546" t="str">
        <f t="shared" si="56"/>
        <v>M1</v>
      </c>
      <c r="BN184" s="573" t="str">
        <f t="shared" si="66"/>
        <v/>
      </c>
      <c r="BO184" s="573" t="str">
        <f t="shared" si="67"/>
        <v/>
      </c>
      <c r="BP184" s="574" t="str">
        <f t="shared" si="57"/>
        <v/>
      </c>
      <c r="BQ184" s="575" t="str">
        <f t="shared" si="58"/>
        <v/>
      </c>
      <c r="BR184" s="546" t="str">
        <f t="shared" si="68"/>
        <v>M1</v>
      </c>
      <c r="BS184" s="575" t="str">
        <f t="shared" si="59"/>
        <v/>
      </c>
      <c r="BT184" s="575" t="str">
        <f t="shared" si="60"/>
        <v/>
      </c>
      <c r="BU184" s="575" t="str">
        <f t="shared" si="61"/>
        <v/>
      </c>
      <c r="BV184" s="573" t="str">
        <f t="shared" si="62"/>
        <v/>
      </c>
      <c r="BW184" s="575" t="str">
        <f t="shared" si="63"/>
        <v/>
      </c>
      <c r="BX184" s="546" t="str">
        <f t="shared" si="69"/>
        <v>M1</v>
      </c>
    </row>
    <row r="185" spans="1:76" x14ac:dyDescent="0.2">
      <c r="A185" s="324" t="s">
        <v>1459</v>
      </c>
      <c r="B185" s="360">
        <v>35193</v>
      </c>
      <c r="C185" s="361">
        <v>0.27083333333333298</v>
      </c>
      <c r="D185" s="360">
        <f t="shared" si="64"/>
        <v>35194</v>
      </c>
      <c r="E185" s="361">
        <v>0.27083333333333298</v>
      </c>
      <c r="F185" s="455" t="s">
        <v>2179</v>
      </c>
      <c r="G185" s="74" t="s">
        <v>507</v>
      </c>
      <c r="H185" s="53" t="s">
        <v>508</v>
      </c>
      <c r="I185" s="38"/>
      <c r="J185" s="52"/>
      <c r="K185" s="545">
        <f>IF(ISNUMBER(Data!K185),Data!K185,"")</f>
        <v>4.7</v>
      </c>
      <c r="L185" s="546" t="str">
        <f>IF(ISNUMBER(K185),PickLists!$S$2,PickLists!$S$9)</f>
        <v>V0</v>
      </c>
      <c r="M185" s="547">
        <f>IF(ISNUMBER(Data!M185),Data!M185,"")</f>
        <v>165.7</v>
      </c>
      <c r="N185" s="548">
        <f t="shared" si="65"/>
        <v>3.8110999999999997</v>
      </c>
      <c r="O185" s="549" t="str">
        <f>IF(ISTEXT($A185),PickLists!$S$2,PickLists!$S$9)</f>
        <v>V0</v>
      </c>
      <c r="P185" s="550">
        <f>IF(ISNUMBER(Data!P185),Data!P185,"")</f>
        <v>4.7</v>
      </c>
      <c r="Q185" s="551" t="str">
        <f>IF(ISTEXT($A185),PickLists!$S$2,PickLists!$S$9)</f>
        <v>V0</v>
      </c>
      <c r="R185" s="547">
        <f>IF(ISNUMBER(Data!R185),Data!R185,"")</f>
        <v>49.9</v>
      </c>
      <c r="S185" s="551" t="str">
        <f>IF(ISTEXT($A185),PickLists!$S$2,PickLists!$S$9)</f>
        <v>V0</v>
      </c>
      <c r="T185" s="552">
        <f>IF(ISNUMBER(Data!T185),Data!T185,"")</f>
        <v>0.127</v>
      </c>
      <c r="U185" s="551" t="str">
        <f>IF(ISNUMBER($T185),IF($T185&gt;$T$56,PickLists!$S$2,PickLists!$S$3),PickLists!$S$9)</f>
        <v>V0</v>
      </c>
      <c r="V185" s="553">
        <f>IF(ISNUMBER(Data!V185),Data!V185,"")</f>
        <v>2.0059591323280381</v>
      </c>
      <c r="W185" s="551" t="str">
        <f>IF(ISNUMBER($V185),IF($V185&gt;$V$56,PickLists!$S$2,PickLists!$S$3),PickLists!$S$9)</f>
        <v>V0</v>
      </c>
      <c r="X185" s="552">
        <f>IF(ISNUMBER(Data!X185),Data!X185,"")</f>
        <v>2.4099235910141368</v>
      </c>
      <c r="Y185" s="551" t="str">
        <f>IF(ISNUMBER($X185),IF($X185&gt;$X$56,PickLists!$S$2,PickLists!$S$3),PickLists!$S$9)</f>
        <v>V0</v>
      </c>
      <c r="Z185" s="553">
        <f>IF(ISNUMBER(Data!Z185),Data!Z185,"")</f>
        <v>9.4E-2</v>
      </c>
      <c r="AA185" s="551" t="str">
        <f>IF(ISNUMBER($Z185),IF($Z185&gt;$Z$56,PickLists!$S$2,PickLists!$S$3),PickLists!$S$9)</f>
        <v>V0</v>
      </c>
      <c r="AB185" s="552">
        <f>IF(ISNUMBER(Data!AB185),Data!AB185,"")</f>
        <v>2.517953797238599</v>
      </c>
      <c r="AC185" s="551" t="str">
        <f>IF(ISNUMBER($AB185),IF($AB185&gt;$AB$56,PickLists!$S$2,PickLists!$S$3),PickLists!$S$9)</f>
        <v>V0</v>
      </c>
      <c r="AD185" s="553">
        <f>IF(ISNUMBER(Data!AD185),Data!AD185,"")</f>
        <v>0.1</v>
      </c>
      <c r="AE185" s="551" t="str">
        <f>IF(ISNUMBER($AD185),IF($AD185&gt;$AD$56,PickLists!$S$2,PickLists!$S$3),PickLists!$S$9)</f>
        <v>V0</v>
      </c>
      <c r="AF185" s="552">
        <f>IF(ISNUMBER(Data!AF185),Data!AF185,"")</f>
        <v>0.16900000000000001</v>
      </c>
      <c r="AG185" s="551" t="str">
        <f>IF(ISNUMBER($AF185),IF($AF185&gt;$AF$56,PickLists!$S$2,PickLists!$S$3),PickLists!$S$9)</f>
        <v>V0</v>
      </c>
      <c r="AH185" s="553">
        <f>IF(ISNUMBER(Data!AH185),Data!AH185,"")</f>
        <v>1.012</v>
      </c>
      <c r="AI185" s="551" t="str">
        <f>IF(ISNUMBER($AH185),IF($AH185&gt;$AH$56,PickLists!$S$2,PickLists!$S$3),PickLists!$S$9)</f>
        <v>V0</v>
      </c>
      <c r="AJ185" s="554" t="str">
        <f>IF(ISTEXT(Data!AJ185),Data!AJ185,"")</f>
        <v/>
      </c>
      <c r="AK185" s="555"/>
      <c r="AL185" s="555"/>
      <c r="AM185" s="555"/>
      <c r="AN185" s="555"/>
      <c r="AO185" s="556"/>
      <c r="AP185" s="557">
        <f t="shared" ref="AP185:AP248" si="70">IF(ISNUMBER(P185),10^(-P185)*10^3,"")</f>
        <v>1.9952623149688771E-2</v>
      </c>
      <c r="AQ185" s="558">
        <f t="shared" ref="AQ185:AQ248" si="71">IF(ISNUMBER(AP185),AP185*$N185,"")</f>
        <v>7.6041442085778871E-2</v>
      </c>
      <c r="AR185" s="559">
        <f t="shared" ref="AR185:AR248" si="72">IF(ISNUMBER(T185),T185*$N185,"")</f>
        <v>0.48400969999999999</v>
      </c>
      <c r="AS185" s="560">
        <f t="shared" ref="AS185:AS248" si="73">IF(ISNUMBER(V185),V185*$N185,"")</f>
        <v>7.6449108492153854</v>
      </c>
      <c r="AT185" s="561">
        <f t="shared" ref="AT185:AT248" si="74">IF(ISNUMBER(X185),X185*$N185,"")</f>
        <v>9.1844597977139752</v>
      </c>
      <c r="AU185" s="562">
        <f t="shared" ref="AU185:AU248" si="75">IF(ISNUMBER(Z185),Z185*$N185,"")</f>
        <v>0.35824339999999999</v>
      </c>
      <c r="AV185" s="563">
        <f t="shared" ref="AV185:AV248" si="76">IF(ISNUMBER(AB185),AB185*$N185,"")</f>
        <v>9.5961737166560237</v>
      </c>
      <c r="AW185" s="564">
        <f t="shared" ref="AW185:AW248" si="77">IF(ISNUMBER(AD185),AD185*$N185,"")</f>
        <v>0.38111</v>
      </c>
      <c r="AX185" s="565">
        <f t="shared" ref="AX185:AX248" si="78">IF(ISNUMBER(AF185),AF185*$N185,"")</f>
        <v>0.64407590000000003</v>
      </c>
      <c r="AY185" s="566">
        <f t="shared" ref="AY185:AY248" si="79">IF(ISNUMBER(AH185),AH185*$N185,"")</f>
        <v>3.8568331999999996</v>
      </c>
      <c r="AZ185" s="567">
        <v>362.61</v>
      </c>
      <c r="BA185" s="568">
        <v>5.5229999999999997</v>
      </c>
      <c r="BB185" s="569">
        <f t="shared" ref="BB185:BB248" si="80">IF(ISNUMBER(P185),10^(-P185)*10^6,"")</f>
        <v>19.952623149688769</v>
      </c>
      <c r="BC185" s="570">
        <f t="shared" ref="BC185:BC248" si="81">IF(ISNUMBER(P185),BA185/(10^(6-P185)),"")</f>
        <v>0.27680570913234243</v>
      </c>
      <c r="BD185" s="571">
        <f t="shared" ref="BD185:BD248" si="82">IF(ISNUMBER(P185),10^(P185-8),"")</f>
        <v>5.0118723362727209E-4</v>
      </c>
      <c r="BE185" s="572">
        <f t="shared" ref="BE185:BE248" si="83">IF(ISNUMBER(T185),T185/$BF$48*1000,"")</f>
        <v>3.5823084734288617</v>
      </c>
      <c r="BF185" s="560">
        <f t="shared" ref="BF185:BF248" si="84">IF(ISNUMBER(V185),V185/$AZ$49*1000,"")</f>
        <v>143.2111895715027</v>
      </c>
      <c r="BG185" s="561">
        <f t="shared" ref="BG185:BG248" si="85">IF(ISNUMBER(X185),X185*$BL$50/$AZ$51*1000,"")</f>
        <v>150.31489730323636</v>
      </c>
      <c r="BH185" s="562">
        <f t="shared" ref="BH185:BH248" si="86">IF(ISNUMBER(Z185),Z185/$BC$51*1000,"")</f>
        <v>4.0887698022601331</v>
      </c>
      <c r="BI185" s="563">
        <f t="shared" ref="BI185:BI248" si="87">IF(ISNUMBER(AB185),AB185/$AZ$49*1000,"")</f>
        <v>179.76396067956017</v>
      </c>
      <c r="BJ185" s="564">
        <f t="shared" ref="BJ185:BJ248" si="88">IF(ISNUMBER(AD185),AD185/$BF$51*1000,"")</f>
        <v>2.5576755844288712</v>
      </c>
      <c r="BK185" s="565">
        <f t="shared" ref="BK185:BK248" si="89">IF(ISNUMBER(AF185),AF185*$BL$50/$BF$49*1000,"")</f>
        <v>13.906603579510389</v>
      </c>
      <c r="BL185" s="566">
        <f t="shared" ref="BL185:BL248" si="90">IF(ISNUMBER(AH185),AH185*$BL$50/$BF$50*1000,"")</f>
        <v>50.501522032037528</v>
      </c>
      <c r="BM185" s="546" t="str">
        <f t="shared" ref="BM185:BM248" si="91">IF(OR(COUNTIF(U185:AI185,"=V1")&gt;0,COUNTIF(U185:AI185,"=V0")=8),"V0",IF(COUNTIF(U185:AI185,"=M1")=8,"M1",IF(COUNTIF(U185:AI185,"=V6")=8,"V6",IF(COUNTIF(U185:AI185,"=V2")=8,"V2","V4"))))</f>
        <v>V0</v>
      </c>
      <c r="BN185" s="573">
        <f t="shared" si="66"/>
        <v>49.9</v>
      </c>
      <c r="BO185" s="573">
        <f t="shared" si="67"/>
        <v>46.859513698929717</v>
      </c>
      <c r="BP185" s="574">
        <f t="shared" ref="BP185:BP248" si="92">IF(AND(ISNUMBER(R185),ISNUMBER(BO185)),(BO185-R185)/R185*100,"")</f>
        <v>-6.0931589199805236</v>
      </c>
      <c r="BQ185" s="575">
        <f t="shared" ref="BQ185:BQ248" si="93">IF(OR(BM185="V0",BM185="V6"),SUMPRODUCT(($BP$48:$BP$50&lt;=R185)*($BQ$48:$BQ$50&gt;=R185)*$BR$48:$BR$50),IF(BM185="V2",SUMPRODUCT(($BP$48:$BP$50&lt;=R185)*($BQ$48:$BQ$50&gt;=R185)*$BR$48:$BR$50),""))</f>
        <v>20</v>
      </c>
      <c r="BR185" s="546" t="str">
        <f t="shared" si="68"/>
        <v>V0</v>
      </c>
      <c r="BS185" s="575">
        <f t="shared" ref="BS185:BS248" si="94">IF(OR(BM185="V0",BM185="V6"),SUM(BB185,BH185:BL185),IF(BM185="V2",SUM(BB185,BH185:BL185),""))</f>
        <v>270.77115482748587</v>
      </c>
      <c r="BT185" s="575">
        <f t="shared" ref="BT185:BT248" si="95">IF(OR(BM185="V0",BM185="V6"),SUM(BC185:BG185),IF(BM185="V2",SUM(BC185:BG185),""))</f>
        <v>297.38570224453389</v>
      </c>
      <c r="BU185" s="575">
        <f t="shared" ref="BU185:BU248" si="96">IF(OR(BM185="V0",BM185="V6"),SUM(BS185+BT185),IF(BM185="V2",SUM(BS185+BT185),""))</f>
        <v>568.15685707201976</v>
      </c>
      <c r="BV185" s="573">
        <f t="shared" ref="BV185:BV248" si="97">IF(OR(BM185="V0",BM185="V6"),(BS185-BT185)/(BS185+BT185)*100,IF(BM185="V2",(BS185-BT185)/(BS185+BT185)*100,""))</f>
        <v>-4.6843661368808132</v>
      </c>
      <c r="BW185" s="575">
        <f t="shared" ref="BW185:BW248" si="98">IF(OR(BM185="V0",BM185="V6"),SUMPRODUCT(($BV$48:$BV$51&lt;=ABS(BU185))*($BW$48:$BW$51&gt;=ABS(BU185))*$BX$48:$BX$51),IF(BM185="V2",SUMPRODUCT(($BV$48:$BV$51&lt;=ABS(BU185))*($BW$48:$BW$51&gt;=ABS(BU185))*$BX$48:$BX$51),""))</f>
        <v>10</v>
      </c>
      <c r="BX185" s="546" t="str">
        <f t="shared" si="69"/>
        <v>V0</v>
      </c>
    </row>
    <row r="186" spans="1:76" x14ac:dyDescent="0.2">
      <c r="A186" s="324" t="s">
        <v>1460</v>
      </c>
      <c r="B186" s="360">
        <v>35194</v>
      </c>
      <c r="C186" s="361">
        <v>0.27083333333333298</v>
      </c>
      <c r="D186" s="360">
        <f t="shared" ref="D186:D249" si="99" xml:space="preserve"> B186+1</f>
        <v>35195</v>
      </c>
      <c r="E186" s="361">
        <v>0.27083333333333298</v>
      </c>
      <c r="F186" s="455" t="s">
        <v>2179</v>
      </c>
      <c r="G186" s="74" t="s">
        <v>444</v>
      </c>
      <c r="H186" s="53" t="s">
        <v>508</v>
      </c>
      <c r="I186" s="38"/>
      <c r="J186" s="52"/>
      <c r="K186" s="545">
        <f>IF(ISNUMBER(Data!K186),Data!K186,"")</f>
        <v>10</v>
      </c>
      <c r="L186" s="546" t="str">
        <f>IF(ISNUMBER(K186),PickLists!$S$2,PickLists!$S$9)</f>
        <v>V0</v>
      </c>
      <c r="M186" s="547">
        <f>IF(ISNUMBER(Data!M186),Data!M186,"")</f>
        <v>446.9</v>
      </c>
      <c r="N186" s="548">
        <f t="shared" ref="N186:N249" si="100">IF(ISNUMBER(M186),IF(M186&gt;0,M186*0.023),"")</f>
        <v>10.278699999999999</v>
      </c>
      <c r="O186" s="549" t="str">
        <f>IF(ISTEXT($A186),PickLists!$S$2,PickLists!$S$9)</f>
        <v>V0</v>
      </c>
      <c r="P186" s="550">
        <f>IF(ISNUMBER(Data!P186),Data!P186,"")</f>
        <v>4.2699999999999996</v>
      </c>
      <c r="Q186" s="551" t="str">
        <f>IF(ISTEXT($A186),PickLists!$S$2,PickLists!$S$9)</f>
        <v>V0</v>
      </c>
      <c r="R186" s="547">
        <f>IF(ISNUMBER(Data!R186),Data!R186,"")</f>
        <v>38.299999999999997</v>
      </c>
      <c r="S186" s="551" t="str">
        <f>IF(ISTEXT($A186),PickLists!$S$2,PickLists!$S$9)</f>
        <v>V0</v>
      </c>
      <c r="T186" s="552">
        <f>IF(ISNUMBER(Data!T186),Data!T186,"")</f>
        <v>6.3E-2</v>
      </c>
      <c r="U186" s="551" t="str">
        <f>IF(ISNUMBER($T186),IF($T186&gt;$T$56,PickLists!$S$2,PickLists!$S$3),PickLists!$S$9)</f>
        <v>V0</v>
      </c>
      <c r="V186" s="553">
        <f>IF(ISNUMBER(Data!V186),Data!V186,"")</f>
        <v>0.77572788968631567</v>
      </c>
      <c r="W186" s="551" t="str">
        <f>IF(ISNUMBER($V186),IF($V186&gt;$V$56,PickLists!$S$2,PickLists!$S$3),PickLists!$S$9)</f>
        <v>V0</v>
      </c>
      <c r="X186" s="552">
        <f>IF(ISNUMBER(Data!X186),Data!X186,"")</f>
        <v>1.2834011367658389</v>
      </c>
      <c r="Y186" s="551" t="str">
        <f>IF(ISNUMBER($X186),IF($X186&gt;$X$56,PickLists!$S$2,PickLists!$S$3),PickLists!$S$9)</f>
        <v>V0</v>
      </c>
      <c r="Z186" s="553">
        <f>IF(ISNUMBER(Data!Z186),Data!Z186,"")</f>
        <v>2.9000000000000001E-2</v>
      </c>
      <c r="AA186" s="551" t="str">
        <f>IF(ISNUMBER($Z186),IF($Z186&gt;$Z$56,PickLists!$S$2,PickLists!$S$3),PickLists!$S$9)</f>
        <v>V0</v>
      </c>
      <c r="AB186" s="552">
        <f>IF(ISNUMBER(Data!AB186),Data!AB186,"")</f>
        <v>0.95666937585053169</v>
      </c>
      <c r="AC186" s="551" t="str">
        <f>IF(ISNUMBER($AB186),IF($AB186&gt;$AB$56,PickLists!$S$2,PickLists!$S$3),PickLists!$S$9)</f>
        <v>V0</v>
      </c>
      <c r="AD186" s="553">
        <f>IF(ISNUMBER(Data!AD186),Data!AD186,"")</f>
        <v>3.3000000000000002E-2</v>
      </c>
      <c r="AE186" s="551" t="str">
        <f>IF(ISNUMBER($AD186),IF($AD186&gt;$AD$56,PickLists!$S$2,PickLists!$S$3),PickLists!$S$9)</f>
        <v>V0</v>
      </c>
      <c r="AF186" s="552">
        <f>IF(ISNUMBER(Data!AF186),Data!AF186,"")</f>
        <v>0.04</v>
      </c>
      <c r="AG186" s="551" t="str">
        <f>IF(ISNUMBER($AF186),IF($AF186&gt;$AF$56,PickLists!$S$2,PickLists!$S$3),PickLists!$S$9)</f>
        <v>V0</v>
      </c>
      <c r="AH186" s="553">
        <f>IF(ISNUMBER(Data!AH186),Data!AH186,"")</f>
        <v>0.16700000000000001</v>
      </c>
      <c r="AI186" s="551" t="str">
        <f>IF(ISNUMBER($AH186),IF($AH186&gt;$AH$56,PickLists!$S$2,PickLists!$S$3),PickLists!$S$9)</f>
        <v>V0</v>
      </c>
      <c r="AJ186" s="554" t="str">
        <f>IF(ISTEXT(Data!AJ186),Data!AJ186,"")</f>
        <v/>
      </c>
      <c r="AK186" s="555"/>
      <c r="AL186" s="555"/>
      <c r="AM186" s="555"/>
      <c r="AN186" s="555"/>
      <c r="AO186" s="556"/>
      <c r="AP186" s="557">
        <f t="shared" si="70"/>
        <v>5.370317963702527E-2</v>
      </c>
      <c r="AQ186" s="558">
        <f t="shared" si="71"/>
        <v>0.55199887253509161</v>
      </c>
      <c r="AR186" s="559">
        <f t="shared" si="72"/>
        <v>0.64755809999999991</v>
      </c>
      <c r="AS186" s="560">
        <f t="shared" si="73"/>
        <v>7.9734742597187322</v>
      </c>
      <c r="AT186" s="561">
        <f t="shared" si="74"/>
        <v>13.191695264475026</v>
      </c>
      <c r="AU186" s="562">
        <f t="shared" si="75"/>
        <v>0.29808229999999997</v>
      </c>
      <c r="AV186" s="563">
        <f t="shared" si="76"/>
        <v>9.8333175135548583</v>
      </c>
      <c r="AW186" s="564">
        <f t="shared" si="77"/>
        <v>0.33919709999999997</v>
      </c>
      <c r="AX186" s="565">
        <f t="shared" si="78"/>
        <v>0.41114799999999996</v>
      </c>
      <c r="AY186" s="566">
        <f t="shared" si="79"/>
        <v>1.7165428999999999</v>
      </c>
      <c r="AZ186" s="567">
        <v>362.61</v>
      </c>
      <c r="BA186" s="568">
        <v>5.5229999999999997</v>
      </c>
      <c r="BB186" s="569">
        <f t="shared" si="80"/>
        <v>53.703179637025272</v>
      </c>
      <c r="BC186" s="570">
        <f t="shared" si="81"/>
        <v>0.10284307255789005</v>
      </c>
      <c r="BD186" s="571">
        <f t="shared" si="82"/>
        <v>1.8620871366628646E-4</v>
      </c>
      <c r="BE186" s="572">
        <f t="shared" si="83"/>
        <v>1.7770506600473881</v>
      </c>
      <c r="BF186" s="560">
        <f t="shared" si="84"/>
        <v>55.381444255466249</v>
      </c>
      <c r="BG186" s="561">
        <f t="shared" si="85"/>
        <v>80.049969547222148</v>
      </c>
      <c r="BH186" s="562">
        <f t="shared" si="86"/>
        <v>1.2614289815483388</v>
      </c>
      <c r="BI186" s="563">
        <f t="shared" si="87"/>
        <v>68.299377157887605</v>
      </c>
      <c r="BJ186" s="564">
        <f t="shared" si="88"/>
        <v>0.84403294286152752</v>
      </c>
      <c r="BK186" s="565">
        <f t="shared" si="89"/>
        <v>3.2915038058012756</v>
      </c>
      <c r="BL186" s="566">
        <f t="shared" si="90"/>
        <v>8.333749189081292</v>
      </c>
      <c r="BM186" s="546" t="str">
        <f t="shared" si="91"/>
        <v>V0</v>
      </c>
      <c r="BN186" s="573">
        <f t="shared" ref="BN186:BN249" si="101">R186</f>
        <v>38.299999999999997</v>
      </c>
      <c r="BO186" s="573">
        <f t="shared" ref="BO186:BO249" si="102">IF(OR(BM186="V0",BM186="V6"),(BB186*$BB$55+BC186*$BC$55+BD186*$BD$55+BE186*$BE$55+BF186*$BF$55+BG186*$BG$55+BH186*$BH$55+BI186*$BI$55+BJ186*$BJ$55+BK186*$BK$55+BL186*$BL$55)/1000,IF(BM186="V2",(BB186*$BB$55+BC186*$BC$55+BD186*$BD$55+BE186*$BE$55+BF186*$BF$55+BG186*$BG$55+BH186*$BH$55+BI186*$BI$55+BJ186*$BJ$55+BK186*$BK$55+BL186*$BL$55)/1000,""))</f>
        <v>35.093733066189536</v>
      </c>
      <c r="BP186" s="574">
        <f t="shared" si="92"/>
        <v>-8.3714541352753571</v>
      </c>
      <c r="BQ186" s="575">
        <f t="shared" si="93"/>
        <v>20</v>
      </c>
      <c r="BR186" s="546" t="str">
        <f t="shared" ref="BR186:BR249" si="103">IF(OR(BM186="V0",BM186="V6"),IF(ABS(BP186)&gt;BQ186,"V4","V0"),IF(BM186="V2","V0","M1"))</f>
        <v>V0</v>
      </c>
      <c r="BS186" s="575">
        <f t="shared" si="94"/>
        <v>135.73327171420533</v>
      </c>
      <c r="BT186" s="575">
        <f t="shared" si="95"/>
        <v>137.31149374400735</v>
      </c>
      <c r="BU186" s="575">
        <f t="shared" si="96"/>
        <v>273.04476545821268</v>
      </c>
      <c r="BV186" s="573">
        <f t="shared" si="97"/>
        <v>-0.57800852807176595</v>
      </c>
      <c r="BW186" s="575">
        <f t="shared" si="98"/>
        <v>15</v>
      </c>
      <c r="BX186" s="546" t="str">
        <f t="shared" ref="BX186:BX249" si="104">IF(OR(BM186="V0",BM186="V6"),IF(ABS(BV186)&gt;BW186,"V4","V0"),IF(BM186="V2","V0","M1"))</f>
        <v>V0</v>
      </c>
    </row>
    <row r="187" spans="1:76" x14ac:dyDescent="0.2">
      <c r="A187" s="324"/>
      <c r="B187" s="360">
        <v>35195</v>
      </c>
      <c r="C187" s="361">
        <v>0.27083333333333298</v>
      </c>
      <c r="D187" s="360">
        <f t="shared" si="99"/>
        <v>35196</v>
      </c>
      <c r="E187" s="361">
        <v>0.27083333333333298</v>
      </c>
      <c r="F187" s="455" t="s">
        <v>2179</v>
      </c>
      <c r="G187" s="74" t="s">
        <v>507</v>
      </c>
      <c r="H187" s="53"/>
      <c r="I187" s="38" t="s">
        <v>433</v>
      </c>
      <c r="J187" s="52"/>
      <c r="K187" s="545">
        <f>IF(ISNUMBER(Data!K187),Data!K187,"")</f>
        <v>0.4</v>
      </c>
      <c r="L187" s="546" t="str">
        <f>IF(ISNUMBER(K187),PickLists!$S$2,PickLists!$S$9)</f>
        <v>V0</v>
      </c>
      <c r="M187" s="547" t="str">
        <f>IF(ISNUMBER(Data!M187),Data!M187,"")</f>
        <v/>
      </c>
      <c r="N187" s="548" t="str">
        <f t="shared" si="100"/>
        <v/>
      </c>
      <c r="O187" s="549" t="str">
        <f>IF(ISTEXT($A187),PickLists!$S$2,PickLists!$S$9)</f>
        <v>M1</v>
      </c>
      <c r="P187" s="550" t="str">
        <f>IF(ISNUMBER(Data!P187),Data!P187,"")</f>
        <v/>
      </c>
      <c r="Q187" s="551" t="str">
        <f>IF(ISTEXT($A187),PickLists!$S$2,PickLists!$S$9)</f>
        <v>M1</v>
      </c>
      <c r="R187" s="547" t="str">
        <f>IF(ISNUMBER(Data!R187),Data!R187,"")</f>
        <v/>
      </c>
      <c r="S187" s="551" t="str">
        <f>IF(ISTEXT($A187),PickLists!$S$2,PickLists!$S$9)</f>
        <v>M1</v>
      </c>
      <c r="T187" s="552" t="str">
        <f>IF(ISNUMBER(Data!T187),Data!T187,"")</f>
        <v/>
      </c>
      <c r="U187" s="551" t="str">
        <f>IF(ISNUMBER($T187),IF($T187&gt;$T$56,PickLists!$S$2,PickLists!$S$3),PickLists!$S$9)</f>
        <v>M1</v>
      </c>
      <c r="V187" s="553" t="str">
        <f>IF(ISNUMBER(Data!V187),Data!V187,"")</f>
        <v/>
      </c>
      <c r="W187" s="551" t="str">
        <f>IF(ISNUMBER($V187),IF($V187&gt;$V$56,PickLists!$S$2,PickLists!$S$3),PickLists!$S$9)</f>
        <v>M1</v>
      </c>
      <c r="X187" s="552" t="str">
        <f>IF(ISNUMBER(Data!X187),Data!X187,"")</f>
        <v/>
      </c>
      <c r="Y187" s="551" t="str">
        <f>IF(ISNUMBER($X187),IF($X187&gt;$X$56,PickLists!$S$2,PickLists!$S$3),PickLists!$S$9)</f>
        <v>M1</v>
      </c>
      <c r="Z187" s="553" t="str">
        <f>IF(ISNUMBER(Data!Z187),Data!Z187,"")</f>
        <v/>
      </c>
      <c r="AA187" s="551" t="str">
        <f>IF(ISNUMBER($Z187),IF($Z187&gt;$Z$56,PickLists!$S$2,PickLists!$S$3),PickLists!$S$9)</f>
        <v>M1</v>
      </c>
      <c r="AB187" s="552" t="str">
        <f>IF(ISNUMBER(Data!AB187),Data!AB187,"")</f>
        <v/>
      </c>
      <c r="AC187" s="551" t="str">
        <f>IF(ISNUMBER($AB187),IF($AB187&gt;$AB$56,PickLists!$S$2,PickLists!$S$3),PickLists!$S$9)</f>
        <v>M1</v>
      </c>
      <c r="AD187" s="553" t="str">
        <f>IF(ISNUMBER(Data!AD187),Data!AD187,"")</f>
        <v/>
      </c>
      <c r="AE187" s="551" t="str">
        <f>IF(ISNUMBER($AD187),IF($AD187&gt;$AD$56,PickLists!$S$2,PickLists!$S$3),PickLists!$S$9)</f>
        <v>M1</v>
      </c>
      <c r="AF187" s="552" t="str">
        <f>IF(ISNUMBER(Data!AF187),Data!AF187,"")</f>
        <v/>
      </c>
      <c r="AG187" s="551" t="str">
        <f>IF(ISNUMBER($AF187),IF($AF187&gt;$AF$56,PickLists!$S$2,PickLists!$S$3),PickLists!$S$9)</f>
        <v>M1</v>
      </c>
      <c r="AH187" s="553" t="str">
        <f>IF(ISNUMBER(Data!AH187),Data!AH187,"")</f>
        <v/>
      </c>
      <c r="AI187" s="551" t="str">
        <f>IF(ISNUMBER($AH187),IF($AH187&gt;$AH$56,PickLists!$S$2,PickLists!$S$3),PickLists!$S$9)</f>
        <v>M1</v>
      </c>
      <c r="AJ187" s="554" t="str">
        <f>IF(ISTEXT(Data!AJ187),Data!AJ187,"")</f>
        <v/>
      </c>
      <c r="AK187" s="555"/>
      <c r="AL187" s="555"/>
      <c r="AM187" s="555"/>
      <c r="AN187" s="555"/>
      <c r="AO187" s="556"/>
      <c r="AP187" s="557" t="str">
        <f t="shared" si="70"/>
        <v/>
      </c>
      <c r="AQ187" s="558" t="str">
        <f t="shared" si="71"/>
        <v/>
      </c>
      <c r="AR187" s="559" t="str">
        <f t="shared" si="72"/>
        <v/>
      </c>
      <c r="AS187" s="560" t="str">
        <f t="shared" si="73"/>
        <v/>
      </c>
      <c r="AT187" s="561" t="str">
        <f t="shared" si="74"/>
        <v/>
      </c>
      <c r="AU187" s="562" t="str">
        <f t="shared" si="75"/>
        <v/>
      </c>
      <c r="AV187" s="563" t="str">
        <f t="shared" si="76"/>
        <v/>
      </c>
      <c r="AW187" s="564" t="str">
        <f t="shared" si="77"/>
        <v/>
      </c>
      <c r="AX187" s="565" t="str">
        <f t="shared" si="78"/>
        <v/>
      </c>
      <c r="AY187" s="566" t="str">
        <f t="shared" si="79"/>
        <v/>
      </c>
      <c r="AZ187" s="567">
        <v>362.61</v>
      </c>
      <c r="BA187" s="568">
        <v>5.5229999999999997</v>
      </c>
      <c r="BB187" s="569" t="str">
        <f t="shared" si="80"/>
        <v/>
      </c>
      <c r="BC187" s="570" t="str">
        <f t="shared" si="81"/>
        <v/>
      </c>
      <c r="BD187" s="571" t="str">
        <f t="shared" si="82"/>
        <v/>
      </c>
      <c r="BE187" s="572" t="str">
        <f t="shared" si="83"/>
        <v/>
      </c>
      <c r="BF187" s="560" t="str">
        <f t="shared" si="84"/>
        <v/>
      </c>
      <c r="BG187" s="561" t="str">
        <f t="shared" si="85"/>
        <v/>
      </c>
      <c r="BH187" s="562" t="str">
        <f t="shared" si="86"/>
        <v/>
      </c>
      <c r="BI187" s="563" t="str">
        <f t="shared" si="87"/>
        <v/>
      </c>
      <c r="BJ187" s="564" t="str">
        <f t="shared" si="88"/>
        <v/>
      </c>
      <c r="BK187" s="565" t="str">
        <f t="shared" si="89"/>
        <v/>
      </c>
      <c r="BL187" s="566" t="str">
        <f t="shared" si="90"/>
        <v/>
      </c>
      <c r="BM187" s="546" t="str">
        <f t="shared" si="91"/>
        <v>M1</v>
      </c>
      <c r="BN187" s="573" t="str">
        <f t="shared" si="101"/>
        <v/>
      </c>
      <c r="BO187" s="573" t="str">
        <f t="shared" si="102"/>
        <v/>
      </c>
      <c r="BP187" s="574" t="str">
        <f t="shared" si="92"/>
        <v/>
      </c>
      <c r="BQ187" s="575" t="str">
        <f t="shared" si="93"/>
        <v/>
      </c>
      <c r="BR187" s="546" t="str">
        <f t="shared" si="103"/>
        <v>M1</v>
      </c>
      <c r="BS187" s="575" t="str">
        <f t="shared" si="94"/>
        <v/>
      </c>
      <c r="BT187" s="575" t="str">
        <f t="shared" si="95"/>
        <v/>
      </c>
      <c r="BU187" s="575" t="str">
        <f t="shared" si="96"/>
        <v/>
      </c>
      <c r="BV187" s="573" t="str">
        <f t="shared" si="97"/>
        <v/>
      </c>
      <c r="BW187" s="575" t="str">
        <f t="shared" si="98"/>
        <v/>
      </c>
      <c r="BX187" s="546" t="str">
        <f t="shared" si="104"/>
        <v>M1</v>
      </c>
    </row>
    <row r="188" spans="1:76" x14ac:dyDescent="0.2">
      <c r="A188" s="324" t="s">
        <v>1461</v>
      </c>
      <c r="B188" s="360">
        <v>35196</v>
      </c>
      <c r="C188" s="361">
        <v>0.27083333333333298</v>
      </c>
      <c r="D188" s="360">
        <f t="shared" si="99"/>
        <v>35197</v>
      </c>
      <c r="E188" s="361">
        <v>0.27083333333333298</v>
      </c>
      <c r="F188" s="455" t="s">
        <v>2179</v>
      </c>
      <c r="G188" s="74" t="s">
        <v>507</v>
      </c>
      <c r="H188" s="53" t="s">
        <v>508</v>
      </c>
      <c r="I188" s="38"/>
      <c r="J188" s="52"/>
      <c r="K188" s="545">
        <f>IF(ISNUMBER(Data!K188),Data!K188,"")</f>
        <v>1.2</v>
      </c>
      <c r="L188" s="546" t="str">
        <f>IF(ISNUMBER(K188),PickLists!$S$2,PickLists!$S$9)</f>
        <v>V0</v>
      </c>
      <c r="M188" s="547">
        <f>IF(ISNUMBER(Data!M188),Data!M188,"")</f>
        <v>32.1</v>
      </c>
      <c r="N188" s="548">
        <f t="shared" si="100"/>
        <v>0.73830000000000007</v>
      </c>
      <c r="O188" s="549" t="str">
        <f>IF(ISTEXT($A188),PickLists!$S$2,PickLists!$S$9)</f>
        <v>V0</v>
      </c>
      <c r="P188" s="550">
        <f>IF(ISNUMBER(Data!P188),Data!P188,"")</f>
        <v>3.99</v>
      </c>
      <c r="Q188" s="551" t="str">
        <f>IF(ISTEXT($A188),PickLists!$S$2,PickLists!$S$9)</f>
        <v>V0</v>
      </c>
      <c r="R188" s="547">
        <f>IF(ISNUMBER(Data!R188),Data!R188,"")</f>
        <v>116.8</v>
      </c>
      <c r="S188" s="551" t="str">
        <f>IF(ISTEXT($A188),PickLists!$S$2,PickLists!$S$9)</f>
        <v>V0</v>
      </c>
      <c r="T188" s="552">
        <f>IF(ISNUMBER(Data!T188),Data!T188,"")</f>
        <v>0.17199999999999999</v>
      </c>
      <c r="U188" s="551" t="str">
        <f>IF(ISNUMBER($T188),IF($T188&gt;$T$56,PickLists!$S$2,PickLists!$S$3),PickLists!$S$9)</f>
        <v>V0</v>
      </c>
      <c r="V188" s="553">
        <f>IF(ISNUMBER(Data!V188),Data!V188,"")</f>
        <v>3.8481434481090235</v>
      </c>
      <c r="W188" s="551" t="str">
        <f>IF(ISNUMBER($V188),IF($V188&gt;$V$56,PickLists!$S$2,PickLists!$S$3),PickLists!$S$9)</f>
        <v>V0</v>
      </c>
      <c r="X188" s="552">
        <f>IF(ISNUMBER(Data!X188),Data!X188,"")</f>
        <v>5.0404786908454957</v>
      </c>
      <c r="Y188" s="551" t="str">
        <f>IF(ISNUMBER($X188),IF($X188&gt;$X$56,PickLists!$S$2,PickLists!$S$3),PickLists!$S$9)</f>
        <v>V0</v>
      </c>
      <c r="Z188" s="553">
        <f>IF(ISNUMBER(Data!Z188),Data!Z188,"")</f>
        <v>5.3999999999999999E-2</v>
      </c>
      <c r="AA188" s="551" t="str">
        <f>IF(ISNUMBER($Z188),IF($Z188&gt;$Z$56,PickLists!$S$2,PickLists!$S$3),PickLists!$S$9)</f>
        <v>V0</v>
      </c>
      <c r="AB188" s="552">
        <f>IF(ISNUMBER(Data!AB188),Data!AB188,"")</f>
        <v>5.9842278557748534</v>
      </c>
      <c r="AC188" s="551" t="str">
        <f>IF(ISNUMBER($AB188),IF($AB188&gt;$AB$56,PickLists!$S$2,PickLists!$S$3),PickLists!$S$9)</f>
        <v>V0</v>
      </c>
      <c r="AD188" s="553">
        <f>IF(ISNUMBER(Data!AD188),Data!AD188,"")</f>
        <v>0.14699999999999999</v>
      </c>
      <c r="AE188" s="551" t="str">
        <f>IF(ISNUMBER($AD188),IF($AD188&gt;$AD$56,PickLists!$S$2,PickLists!$S$3),PickLists!$S$9)</f>
        <v>V0</v>
      </c>
      <c r="AF188" s="552">
        <f>IF(ISNUMBER(Data!AF188),Data!AF188,"")</f>
        <v>0.16800000000000001</v>
      </c>
      <c r="AG188" s="551" t="str">
        <f>IF(ISNUMBER($AF188),IF($AF188&gt;$AF$56,PickLists!$S$2,PickLists!$S$3),PickLists!$S$9)</f>
        <v>V0</v>
      </c>
      <c r="AH188" s="553">
        <f>IF(ISNUMBER(Data!AH188),Data!AH188,"")</f>
        <v>0.75900000000000001</v>
      </c>
      <c r="AI188" s="551" t="str">
        <f>IF(ISNUMBER($AH188),IF($AH188&gt;$AH$56,PickLists!$S$2,PickLists!$S$3),PickLists!$S$9)</f>
        <v>V0</v>
      </c>
      <c r="AJ188" s="554" t="str">
        <f>IF(ISTEXT(Data!AJ188),Data!AJ188,"")</f>
        <v/>
      </c>
      <c r="AK188" s="555"/>
      <c r="AL188" s="555"/>
      <c r="AM188" s="555"/>
      <c r="AN188" s="555"/>
      <c r="AO188" s="556"/>
      <c r="AP188" s="557">
        <f t="shared" si="70"/>
        <v>0.10232929922807532</v>
      </c>
      <c r="AQ188" s="558">
        <f t="shared" si="71"/>
        <v>7.5549721620088023E-2</v>
      </c>
      <c r="AR188" s="559">
        <f t="shared" si="72"/>
        <v>0.12698760000000001</v>
      </c>
      <c r="AS188" s="560">
        <f t="shared" si="73"/>
        <v>2.8410843077388925</v>
      </c>
      <c r="AT188" s="561">
        <f t="shared" si="74"/>
        <v>3.7213854174512297</v>
      </c>
      <c r="AU188" s="562">
        <f t="shared" si="75"/>
        <v>3.9868200000000006E-2</v>
      </c>
      <c r="AV188" s="563">
        <f t="shared" si="76"/>
        <v>4.4181554259185747</v>
      </c>
      <c r="AW188" s="564">
        <f t="shared" si="77"/>
        <v>0.1085301</v>
      </c>
      <c r="AX188" s="565">
        <f t="shared" si="78"/>
        <v>0.12403440000000002</v>
      </c>
      <c r="AY188" s="566">
        <f t="shared" si="79"/>
        <v>0.56036970000000008</v>
      </c>
      <c r="AZ188" s="567">
        <v>362.61</v>
      </c>
      <c r="BA188" s="568">
        <v>5.5229999999999997</v>
      </c>
      <c r="BB188" s="569">
        <f t="shared" si="80"/>
        <v>102.32929922807531</v>
      </c>
      <c r="BC188" s="570">
        <f t="shared" si="81"/>
        <v>5.3972811713389406E-2</v>
      </c>
      <c r="BD188" s="571">
        <f t="shared" si="82"/>
        <v>9.7723722095581001E-5</v>
      </c>
      <c r="BE188" s="572">
        <f t="shared" si="83"/>
        <v>4.8516303734627106</v>
      </c>
      <c r="BF188" s="560">
        <f t="shared" si="84"/>
        <v>274.73002413857529</v>
      </c>
      <c r="BG188" s="561">
        <f t="shared" si="85"/>
        <v>314.39131082772468</v>
      </c>
      <c r="BH188" s="562">
        <f t="shared" si="86"/>
        <v>2.3488677587451825</v>
      </c>
      <c r="BI188" s="563">
        <f t="shared" si="87"/>
        <v>427.23123122544825</v>
      </c>
      <c r="BJ188" s="564">
        <f t="shared" si="88"/>
        <v>3.7597831091104403</v>
      </c>
      <c r="BK188" s="565">
        <f t="shared" si="89"/>
        <v>13.824315984365359</v>
      </c>
      <c r="BL188" s="566">
        <f t="shared" si="90"/>
        <v>37.876141524028142</v>
      </c>
      <c r="BM188" s="546" t="str">
        <f t="shared" si="91"/>
        <v>V0</v>
      </c>
      <c r="BN188" s="573">
        <f t="shared" si="101"/>
        <v>116.8</v>
      </c>
      <c r="BO188" s="573">
        <f t="shared" si="102"/>
        <v>115.70488583722637</v>
      </c>
      <c r="BP188" s="574">
        <f t="shared" si="92"/>
        <v>-0.93759774210070757</v>
      </c>
      <c r="BQ188" s="575">
        <f t="shared" si="93"/>
        <v>20</v>
      </c>
      <c r="BR188" s="546" t="str">
        <f t="shared" si="103"/>
        <v>V0</v>
      </c>
      <c r="BS188" s="575">
        <f t="shared" si="94"/>
        <v>587.36963882977284</v>
      </c>
      <c r="BT188" s="575">
        <f t="shared" si="95"/>
        <v>594.02703587519818</v>
      </c>
      <c r="BU188" s="575">
        <f t="shared" si="96"/>
        <v>1181.396674704971</v>
      </c>
      <c r="BV188" s="573">
        <f t="shared" si="97"/>
        <v>-0.56351919621645163</v>
      </c>
      <c r="BW188" s="575">
        <f t="shared" si="98"/>
        <v>10</v>
      </c>
      <c r="BX188" s="546" t="str">
        <f t="shared" si="104"/>
        <v>V0</v>
      </c>
    </row>
    <row r="189" spans="1:76" x14ac:dyDescent="0.2">
      <c r="A189" s="324" t="s">
        <v>1462</v>
      </c>
      <c r="B189" s="360">
        <v>35197</v>
      </c>
      <c r="C189" s="361">
        <v>0.27083333333333298</v>
      </c>
      <c r="D189" s="360">
        <f t="shared" si="99"/>
        <v>35198</v>
      </c>
      <c r="E189" s="361">
        <v>0.27083333333333298</v>
      </c>
      <c r="F189" s="455" t="s">
        <v>2179</v>
      </c>
      <c r="G189" s="74" t="s">
        <v>507</v>
      </c>
      <c r="H189" s="53" t="s">
        <v>508</v>
      </c>
      <c r="I189" s="38"/>
      <c r="J189" s="52"/>
      <c r="K189" s="545">
        <f>IF(ISNUMBER(Data!K189),Data!K189,"")</f>
        <v>21.6</v>
      </c>
      <c r="L189" s="546" t="str">
        <f>IF(ISNUMBER(K189),PickLists!$S$2,PickLists!$S$9)</f>
        <v>V0</v>
      </c>
      <c r="M189" s="547">
        <f>IF(ISNUMBER(Data!M189),Data!M189,"")</f>
        <v>904.3</v>
      </c>
      <c r="N189" s="548">
        <f t="shared" si="100"/>
        <v>20.7989</v>
      </c>
      <c r="O189" s="549" t="str">
        <f>IF(ISTEXT($A189),PickLists!$S$2,PickLists!$S$9)</f>
        <v>V0</v>
      </c>
      <c r="P189" s="550">
        <f>IF(ISNUMBER(Data!P189),Data!P189,"")</f>
        <v>4.18</v>
      </c>
      <c r="Q189" s="551" t="str">
        <f>IF(ISTEXT($A189),PickLists!$S$2,PickLists!$S$9)</f>
        <v>V0</v>
      </c>
      <c r="R189" s="547">
        <f>IF(ISNUMBER(Data!R189),Data!R189,"")</f>
        <v>44.5</v>
      </c>
      <c r="S189" s="551" t="str">
        <f>IF(ISTEXT($A189),PickLists!$S$2,PickLists!$S$9)</f>
        <v>V0</v>
      </c>
      <c r="T189" s="552">
        <f>IF(ISNUMBER(Data!T189),Data!T189,"")</f>
        <v>4.7E-2</v>
      </c>
      <c r="U189" s="551" t="str">
        <f>IF(ISNUMBER($T189),IF($T189&gt;$T$56,PickLists!$S$2,PickLists!$S$3),PickLists!$S$9)</f>
        <v>V0</v>
      </c>
      <c r="V189" s="553">
        <f>IF(ISNUMBER(Data!V189),Data!V189,"")</f>
        <v>0.5064595016530925</v>
      </c>
      <c r="W189" s="551" t="str">
        <f>IF(ISNUMBER($V189),IF($V189&gt;$V$56,PickLists!$S$2,PickLists!$S$3),PickLists!$S$9)</f>
        <v>V0</v>
      </c>
      <c r="X189" s="552">
        <f>IF(ISNUMBER(Data!X189),Data!X189,"")</f>
        <v>1.7797385854968666</v>
      </c>
      <c r="Y189" s="551" t="str">
        <f>IF(ISNUMBER($X189),IF($X189&gt;$X$56,PickLists!$S$2,PickLists!$S$3),PickLists!$S$9)</f>
        <v>V0</v>
      </c>
      <c r="Z189" s="553">
        <f>IF(ISNUMBER(Data!Z189),Data!Z189,"")</f>
        <v>2.9000000000000001E-2</v>
      </c>
      <c r="AA189" s="551" t="str">
        <f>IF(ISNUMBER($Z189),IF($Z189&gt;$Z$56,PickLists!$S$2,PickLists!$S$3),PickLists!$S$9)</f>
        <v>V0</v>
      </c>
      <c r="AB189" s="552">
        <f>IF(ISNUMBER(Data!AB189),Data!AB189,"")</f>
        <v>1.0575545100311332</v>
      </c>
      <c r="AC189" s="551" t="str">
        <f>IF(ISNUMBER($AB189),IF($AB189&gt;$AB$56,PickLists!$S$2,PickLists!$S$3),PickLists!$S$9)</f>
        <v>V0</v>
      </c>
      <c r="AD189" s="553">
        <f>IF(ISNUMBER(Data!AD189),Data!AD189,"")</f>
        <v>2.8000000000000001E-2</v>
      </c>
      <c r="AE189" s="551" t="str">
        <f>IF(ISNUMBER($AD189),IF($AD189&gt;$AD$56,PickLists!$S$2,PickLists!$S$3),PickLists!$S$9)</f>
        <v>V0</v>
      </c>
      <c r="AF189" s="552">
        <f>IF(ISNUMBER(Data!AF189),Data!AF189,"")</f>
        <v>2.5999999999999999E-2</v>
      </c>
      <c r="AG189" s="551" t="str">
        <f>IF(ISNUMBER($AF189),IF($AF189&gt;$AF$56,PickLists!$S$2,PickLists!$S$3),PickLists!$S$9)</f>
        <v>V0</v>
      </c>
      <c r="AH189" s="553">
        <f>IF(ISNUMBER(Data!AH189),Data!AH189,"")</f>
        <v>0.16500000000000001</v>
      </c>
      <c r="AI189" s="551" t="str">
        <f>IF(ISNUMBER($AH189),IF($AH189&gt;$AH$56,PickLists!$S$2,PickLists!$S$3),PickLists!$S$9)</f>
        <v>V0</v>
      </c>
      <c r="AJ189" s="554" t="str">
        <f>IF(ISTEXT(Data!AJ189),Data!AJ189,"")</f>
        <v/>
      </c>
      <c r="AK189" s="555"/>
      <c r="AL189" s="555"/>
      <c r="AM189" s="555"/>
      <c r="AN189" s="555"/>
      <c r="AO189" s="556"/>
      <c r="AP189" s="557">
        <f t="shared" si="70"/>
        <v>6.6069344800759544E-2</v>
      </c>
      <c r="AQ189" s="558">
        <f t="shared" si="71"/>
        <v>1.3741696955765177</v>
      </c>
      <c r="AR189" s="559">
        <f t="shared" si="72"/>
        <v>0.97754830000000004</v>
      </c>
      <c r="AS189" s="560">
        <f t="shared" si="73"/>
        <v>10.533800528932506</v>
      </c>
      <c r="AT189" s="561">
        <f t="shared" si="74"/>
        <v>37.016604865890777</v>
      </c>
      <c r="AU189" s="562">
        <f t="shared" si="75"/>
        <v>0.60316809999999998</v>
      </c>
      <c r="AV189" s="563">
        <f t="shared" si="76"/>
        <v>21.995970498686535</v>
      </c>
      <c r="AW189" s="564">
        <f t="shared" si="77"/>
        <v>0.58236920000000003</v>
      </c>
      <c r="AX189" s="565">
        <f t="shared" si="78"/>
        <v>0.54077140000000001</v>
      </c>
      <c r="AY189" s="566">
        <f t="shared" si="79"/>
        <v>3.4318185000000003</v>
      </c>
      <c r="AZ189" s="567">
        <v>362.61</v>
      </c>
      <c r="BA189" s="568">
        <v>5.5229999999999997</v>
      </c>
      <c r="BB189" s="569">
        <f t="shared" si="80"/>
        <v>66.069344800759538</v>
      </c>
      <c r="BC189" s="570">
        <f t="shared" si="81"/>
        <v>8.3593987751131665E-2</v>
      </c>
      <c r="BD189" s="571">
        <f t="shared" si="82"/>
        <v>1.5135612484362069E-4</v>
      </c>
      <c r="BE189" s="572">
        <f t="shared" si="83"/>
        <v>1.3257362067020197</v>
      </c>
      <c r="BF189" s="560">
        <f t="shared" si="84"/>
        <v>36.157599889561823</v>
      </c>
      <c r="BG189" s="561">
        <f t="shared" si="85"/>
        <v>111.00817623557566</v>
      </c>
      <c r="BH189" s="562">
        <f t="shared" si="86"/>
        <v>1.2614289815483388</v>
      </c>
      <c r="BI189" s="563">
        <f t="shared" si="87"/>
        <v>75.501856930901212</v>
      </c>
      <c r="BJ189" s="564">
        <f t="shared" si="88"/>
        <v>0.71614916364008396</v>
      </c>
      <c r="BK189" s="565">
        <f t="shared" si="89"/>
        <v>2.1394774737708291</v>
      </c>
      <c r="BL189" s="566">
        <f t="shared" si="90"/>
        <v>8.2339438095713362</v>
      </c>
      <c r="BM189" s="546" t="str">
        <f t="shared" si="91"/>
        <v>V0</v>
      </c>
      <c r="BN189" s="573">
        <f t="shared" si="101"/>
        <v>44.5</v>
      </c>
      <c r="BO189" s="573">
        <f t="shared" si="102"/>
        <v>40.939946256528479</v>
      </c>
      <c r="BP189" s="574">
        <f t="shared" si="92"/>
        <v>-8.0001207718461149</v>
      </c>
      <c r="BQ189" s="575">
        <f t="shared" si="93"/>
        <v>20</v>
      </c>
      <c r="BR189" s="546" t="str">
        <f t="shared" si="103"/>
        <v>V0</v>
      </c>
      <c r="BS189" s="575">
        <f t="shared" si="94"/>
        <v>153.92220116019135</v>
      </c>
      <c r="BT189" s="575">
        <f t="shared" si="95"/>
        <v>148.57525767571548</v>
      </c>
      <c r="BU189" s="575">
        <f t="shared" si="96"/>
        <v>302.49745883590685</v>
      </c>
      <c r="BV189" s="573">
        <f t="shared" si="97"/>
        <v>1.7675994717616395</v>
      </c>
      <c r="BW189" s="575">
        <f t="shared" si="98"/>
        <v>15</v>
      </c>
      <c r="BX189" s="546" t="str">
        <f t="shared" si="104"/>
        <v>V0</v>
      </c>
    </row>
    <row r="190" spans="1:76" x14ac:dyDescent="0.2">
      <c r="A190" s="324" t="s">
        <v>1463</v>
      </c>
      <c r="B190" s="360">
        <v>35198</v>
      </c>
      <c r="C190" s="361">
        <v>0.27083333333333298</v>
      </c>
      <c r="D190" s="360">
        <f t="shared" si="99"/>
        <v>35199</v>
      </c>
      <c r="E190" s="361">
        <v>0.27083333333333298</v>
      </c>
      <c r="F190" s="455" t="s">
        <v>2179</v>
      </c>
      <c r="G190" s="74" t="s">
        <v>507</v>
      </c>
      <c r="H190" s="53" t="s">
        <v>508</v>
      </c>
      <c r="I190" s="38"/>
      <c r="J190" s="52"/>
      <c r="K190" s="545">
        <f>IF(ISNUMBER(Data!K190),Data!K190,"")</f>
        <v>11.9</v>
      </c>
      <c r="L190" s="546" t="str">
        <f>IF(ISNUMBER(K190),PickLists!$S$2,PickLists!$S$9)</f>
        <v>V0</v>
      </c>
      <c r="M190" s="547">
        <f>IF(ISNUMBER(Data!M190),Data!M190,"")</f>
        <v>517.9</v>
      </c>
      <c r="N190" s="548">
        <f t="shared" si="100"/>
        <v>11.9117</v>
      </c>
      <c r="O190" s="549" t="str">
        <f>IF(ISTEXT($A190),PickLists!$S$2,PickLists!$S$9)</f>
        <v>V0</v>
      </c>
      <c r="P190" s="550">
        <f>IF(ISNUMBER(Data!P190),Data!P190,"")</f>
        <v>4.66</v>
      </c>
      <c r="Q190" s="551" t="str">
        <f>IF(ISTEXT($A190),PickLists!$S$2,PickLists!$S$9)</f>
        <v>V0</v>
      </c>
      <c r="R190" s="547">
        <f>IF(ISNUMBER(Data!R190),Data!R190,"")</f>
        <v>12.7</v>
      </c>
      <c r="S190" s="551" t="str">
        <f>IF(ISTEXT($A190),PickLists!$S$2,PickLists!$S$9)</f>
        <v>V0</v>
      </c>
      <c r="T190" s="552">
        <f>IF(ISNUMBER(Data!T190),Data!T190,"")</f>
        <v>3.2000000000000001E-2</v>
      </c>
      <c r="U190" s="551" t="str">
        <f>IF(ISNUMBER($T190),IF($T190&gt;$T$56,PickLists!$S$2,PickLists!$S$3),PickLists!$S$9)</f>
        <v>V0</v>
      </c>
      <c r="V190" s="553">
        <f>IF(ISNUMBER(Data!V190),Data!V190,"")</f>
        <v>0.22273375050399161</v>
      </c>
      <c r="W190" s="551" t="str">
        <f>IF(ISNUMBER($V190),IF($V190&gt;$V$56,PickLists!$S$2,PickLists!$S$3),PickLists!$S$9)</f>
        <v>V0</v>
      </c>
      <c r="X190" s="552">
        <f>IF(ISNUMBER(Data!X190),Data!X190,"")</f>
        <v>0.33678849076638007</v>
      </c>
      <c r="Y190" s="551" t="str">
        <f>IF(ISNUMBER($X190),IF($X190&gt;$X$56,PickLists!$S$2,PickLists!$S$3),PickLists!$S$9)</f>
        <v>V0</v>
      </c>
      <c r="Z190" s="553">
        <f>IF(ISNUMBER(Data!Z190),Data!Z190,"")</f>
        <v>2.1000000000000001E-2</v>
      </c>
      <c r="AA190" s="551" t="str">
        <f>IF(ISNUMBER($Z190),IF($Z190&gt;$Z$56,PickLists!$S$2,PickLists!$S$3),PickLists!$S$9)</f>
        <v>V0</v>
      </c>
      <c r="AB190" s="552">
        <f>IF(ISNUMBER(Data!AB190),Data!AB190,"")</f>
        <v>0.11132152737169823</v>
      </c>
      <c r="AC190" s="551" t="str">
        <f>IF(ISNUMBER($AB190),IF($AB190&gt;$AB$56,PickLists!$S$2,PickLists!$S$3),PickLists!$S$9)</f>
        <v>V0</v>
      </c>
      <c r="AD190" s="553">
        <f>IF(ISNUMBER(Data!AD190),Data!AD190,"")</f>
        <v>0.02</v>
      </c>
      <c r="AE190" s="551" t="str">
        <f>IF(ISNUMBER($AD190),IF($AD190&gt;$AD$56,PickLists!$S$2,PickLists!$S$3),PickLists!$S$9)</f>
        <v>V0</v>
      </c>
      <c r="AF190" s="552">
        <f>IF(ISNUMBER(Data!AF190),Data!AF190,"")</f>
        <v>1.6E-2</v>
      </c>
      <c r="AG190" s="551" t="str">
        <f>IF(ISNUMBER($AF190),IF($AF190&gt;$AF$56,PickLists!$S$2,PickLists!$S$3),PickLists!$S$9)</f>
        <v>V0</v>
      </c>
      <c r="AH190" s="553">
        <f>IF(ISNUMBER(Data!AH190),Data!AH190,"")</f>
        <v>8.1000000000000003E-2</v>
      </c>
      <c r="AI190" s="551" t="str">
        <f>IF(ISNUMBER($AH190),IF($AH190&gt;$AH$56,PickLists!$S$2,PickLists!$S$3),PickLists!$S$9)</f>
        <v>V0</v>
      </c>
      <c r="AJ190" s="554" t="str">
        <f>IF(ISTEXT(Data!AJ190),Data!AJ190,"")</f>
        <v/>
      </c>
      <c r="AK190" s="555"/>
      <c r="AL190" s="555"/>
      <c r="AM190" s="555"/>
      <c r="AN190" s="555"/>
      <c r="AO190" s="556"/>
      <c r="AP190" s="557">
        <f t="shared" si="70"/>
        <v>2.1877616239495488E-2</v>
      </c>
      <c r="AQ190" s="558">
        <f t="shared" si="71"/>
        <v>0.26059960135999838</v>
      </c>
      <c r="AR190" s="559">
        <f t="shared" si="72"/>
        <v>0.38117440000000002</v>
      </c>
      <c r="AS190" s="560">
        <f t="shared" si="73"/>
        <v>2.6531376158783968</v>
      </c>
      <c r="AT190" s="561">
        <f t="shared" si="74"/>
        <v>4.0117234654618894</v>
      </c>
      <c r="AU190" s="562">
        <f t="shared" si="75"/>
        <v>0.25014570000000003</v>
      </c>
      <c r="AV190" s="563">
        <f t="shared" si="76"/>
        <v>1.3260286375934578</v>
      </c>
      <c r="AW190" s="564">
        <f t="shared" si="77"/>
        <v>0.238234</v>
      </c>
      <c r="AX190" s="565">
        <f t="shared" si="78"/>
        <v>0.19058720000000001</v>
      </c>
      <c r="AY190" s="566">
        <f t="shared" si="79"/>
        <v>0.96484769999999997</v>
      </c>
      <c r="AZ190" s="567">
        <v>362.61</v>
      </c>
      <c r="BA190" s="568">
        <v>5.5229999999999997</v>
      </c>
      <c r="BB190" s="569">
        <f t="shared" si="80"/>
        <v>21.877616239495488</v>
      </c>
      <c r="BC190" s="570">
        <f t="shared" si="81"/>
        <v>0.25244980712429543</v>
      </c>
      <c r="BD190" s="571">
        <f t="shared" si="82"/>
        <v>4.5708818961487499E-4</v>
      </c>
      <c r="BE190" s="572">
        <f t="shared" si="83"/>
        <v>0.90262890669073681</v>
      </c>
      <c r="BF190" s="560">
        <f t="shared" si="84"/>
        <v>15.901602806024959</v>
      </c>
      <c r="BG190" s="561">
        <f t="shared" si="85"/>
        <v>21.006610994316553</v>
      </c>
      <c r="BH190" s="562">
        <f t="shared" si="86"/>
        <v>0.91344857284534897</v>
      </c>
      <c r="BI190" s="563">
        <f t="shared" si="87"/>
        <v>7.9475638874632848</v>
      </c>
      <c r="BJ190" s="564">
        <f t="shared" si="88"/>
        <v>0.51153511688577424</v>
      </c>
      <c r="BK190" s="565">
        <f t="shared" si="89"/>
        <v>1.3166015223205101</v>
      </c>
      <c r="BL190" s="566">
        <f t="shared" si="90"/>
        <v>4.0421178701532012</v>
      </c>
      <c r="BM190" s="546" t="str">
        <f t="shared" si="91"/>
        <v>V0</v>
      </c>
      <c r="BN190" s="573">
        <f t="shared" si="101"/>
        <v>12.7</v>
      </c>
      <c r="BO190" s="573">
        <f t="shared" si="102"/>
        <v>11.524373279299272</v>
      </c>
      <c r="BP190" s="574">
        <f t="shared" si="92"/>
        <v>-9.25690331260415</v>
      </c>
      <c r="BQ190" s="575">
        <f t="shared" si="93"/>
        <v>30</v>
      </c>
      <c r="BR190" s="546" t="str">
        <f t="shared" si="103"/>
        <v>V0</v>
      </c>
      <c r="BS190" s="575">
        <f t="shared" si="94"/>
        <v>36.608883209163608</v>
      </c>
      <c r="BT190" s="575">
        <f t="shared" si="95"/>
        <v>38.063749602346164</v>
      </c>
      <c r="BU190" s="575">
        <f t="shared" si="96"/>
        <v>74.672632811509771</v>
      </c>
      <c r="BV190" s="573">
        <f t="shared" si="97"/>
        <v>-1.9483260980699049</v>
      </c>
      <c r="BW190" s="575">
        <f t="shared" si="98"/>
        <v>30</v>
      </c>
      <c r="BX190" s="546" t="str">
        <f t="shared" si="104"/>
        <v>V0</v>
      </c>
    </row>
    <row r="191" spans="1:76" x14ac:dyDescent="0.2">
      <c r="A191" s="324" t="s">
        <v>1464</v>
      </c>
      <c r="B191" s="360">
        <v>35199</v>
      </c>
      <c r="C191" s="361">
        <v>0.27083333333333298</v>
      </c>
      <c r="D191" s="360">
        <f t="shared" si="99"/>
        <v>35200</v>
      </c>
      <c r="E191" s="361">
        <v>0.27083333333333298</v>
      </c>
      <c r="F191" s="455" t="s">
        <v>2179</v>
      </c>
      <c r="G191" s="74" t="s">
        <v>507</v>
      </c>
      <c r="H191" s="53" t="s">
        <v>508</v>
      </c>
      <c r="I191" s="38"/>
      <c r="J191" s="52"/>
      <c r="K191" s="545">
        <f>IF(ISNUMBER(Data!K191),Data!K191,"")</f>
        <v>1.8</v>
      </c>
      <c r="L191" s="546" t="str">
        <f>IF(ISNUMBER(K191),PickLists!$S$2,PickLists!$S$9)</f>
        <v>V0</v>
      </c>
      <c r="M191" s="547">
        <f>IF(ISNUMBER(Data!M191),Data!M191,"")</f>
        <v>64.599999999999994</v>
      </c>
      <c r="N191" s="548">
        <f t="shared" si="100"/>
        <v>1.4857999999999998</v>
      </c>
      <c r="O191" s="549" t="str">
        <f>IF(ISTEXT($A191),PickLists!$S$2,PickLists!$S$9)</f>
        <v>V0</v>
      </c>
      <c r="P191" s="550">
        <f>IF(ISNUMBER(Data!P191),Data!P191,"")</f>
        <v>4.1500000000000004</v>
      </c>
      <c r="Q191" s="551" t="str">
        <f>IF(ISTEXT($A191),PickLists!$S$2,PickLists!$S$9)</f>
        <v>V0</v>
      </c>
      <c r="R191" s="547">
        <f>IF(ISNUMBER(Data!R191),Data!R191,"")</f>
        <v>45.9</v>
      </c>
      <c r="S191" s="551" t="str">
        <f>IF(ISTEXT($A191),PickLists!$S$2,PickLists!$S$9)</f>
        <v>V0</v>
      </c>
      <c r="T191" s="552">
        <f>IF(ISNUMBER(Data!T191),Data!T191,"")</f>
        <v>0.12</v>
      </c>
      <c r="U191" s="551" t="str">
        <f>IF(ISNUMBER($T191),IF($T191&gt;$T$56,PickLists!$S$2,PickLists!$S$3),PickLists!$S$9)</f>
        <v>V0</v>
      </c>
      <c r="V191" s="553">
        <f>IF(ISNUMBER(Data!V191),Data!V191,"")</f>
        <v>0.88348042415934203</v>
      </c>
      <c r="W191" s="551" t="str">
        <f>IF(ISNUMBER($V191),IF($V191&gt;$V$56,PickLists!$S$2,PickLists!$S$3),PickLists!$S$9)</f>
        <v>V0</v>
      </c>
      <c r="X191" s="552">
        <f>IF(ISNUMBER(Data!X191),Data!X191,"")</f>
        <v>1.3952189211134474</v>
      </c>
      <c r="Y191" s="551" t="str">
        <f>IF(ISNUMBER($X191),IF($X191&gt;$X$56,PickLists!$S$2,PickLists!$S$3),PickLists!$S$9)</f>
        <v>V0</v>
      </c>
      <c r="Z191" s="553">
        <f>IF(ISNUMBER(Data!Z191),Data!Z191,"")</f>
        <v>6.9000000000000006E-2</v>
      </c>
      <c r="AA191" s="551" t="str">
        <f>IF(ISNUMBER($Z191),IF($Z191&gt;$Z$56,PickLists!$S$2,PickLists!$S$3),PickLists!$S$9)</f>
        <v>V0</v>
      </c>
      <c r="AB191" s="552">
        <f>IF(ISNUMBER(Data!AB191),Data!AB191,"")</f>
        <v>0.83560721483380973</v>
      </c>
      <c r="AC191" s="551" t="str">
        <f>IF(ISNUMBER($AB191),IF($AB191&gt;$AB$56,PickLists!$S$2,PickLists!$S$3),PickLists!$S$9)</f>
        <v>V0</v>
      </c>
      <c r="AD191" s="553">
        <f>IF(ISNUMBER(Data!AD191),Data!AD191,"")</f>
        <v>3.7999999999999999E-2</v>
      </c>
      <c r="AE191" s="551" t="str">
        <f>IF(ISNUMBER($AD191),IF($AD191&gt;$AD$56,PickLists!$S$2,PickLists!$S$3),PickLists!$S$9)</f>
        <v>V0</v>
      </c>
      <c r="AF191" s="552">
        <f>IF(ISNUMBER(Data!AF191),Data!AF191,"")</f>
        <v>5.1999999999999998E-2</v>
      </c>
      <c r="AG191" s="551" t="str">
        <f>IF(ISNUMBER($AF191),IF($AF191&gt;$AF$56,PickLists!$S$2,PickLists!$S$3),PickLists!$S$9)</f>
        <v>V0</v>
      </c>
      <c r="AH191" s="553">
        <f>IF(ISNUMBER(Data!AH191),Data!AH191,"")</f>
        <v>0.45600000000000002</v>
      </c>
      <c r="AI191" s="551" t="str">
        <f>IF(ISNUMBER($AH191),IF($AH191&gt;$AH$56,PickLists!$S$2,PickLists!$S$3),PickLists!$S$9)</f>
        <v>V0</v>
      </c>
      <c r="AJ191" s="554" t="str">
        <f>IF(ISTEXT(Data!AJ191),Data!AJ191,"")</f>
        <v/>
      </c>
      <c r="AK191" s="555"/>
      <c r="AL191" s="555"/>
      <c r="AM191" s="555"/>
      <c r="AN191" s="555"/>
      <c r="AO191" s="556"/>
      <c r="AP191" s="557">
        <f t="shared" si="70"/>
        <v>7.0794578438413705E-2</v>
      </c>
      <c r="AQ191" s="558">
        <f t="shared" si="71"/>
        <v>0.10518658464379507</v>
      </c>
      <c r="AR191" s="559">
        <f t="shared" si="72"/>
        <v>0.17829599999999995</v>
      </c>
      <c r="AS191" s="560">
        <f t="shared" si="73"/>
        <v>1.3126752142159501</v>
      </c>
      <c r="AT191" s="561">
        <f t="shared" si="74"/>
        <v>2.0730162729903596</v>
      </c>
      <c r="AU191" s="562">
        <f t="shared" si="75"/>
        <v>0.10252019999999999</v>
      </c>
      <c r="AV191" s="563">
        <f t="shared" si="76"/>
        <v>1.2415451998000744</v>
      </c>
      <c r="AW191" s="564">
        <f t="shared" si="77"/>
        <v>5.6460399999999994E-2</v>
      </c>
      <c r="AX191" s="565">
        <f t="shared" si="78"/>
        <v>7.7261599999999986E-2</v>
      </c>
      <c r="AY191" s="566">
        <f t="shared" si="79"/>
        <v>0.67752479999999993</v>
      </c>
      <c r="AZ191" s="567">
        <v>362.61</v>
      </c>
      <c r="BA191" s="568">
        <v>5.5229999999999997</v>
      </c>
      <c r="BB191" s="569">
        <f t="shared" si="80"/>
        <v>70.794578438413708</v>
      </c>
      <c r="BC191" s="570">
        <f t="shared" si="81"/>
        <v>7.801444858951477E-2</v>
      </c>
      <c r="BD191" s="571">
        <f t="shared" si="82"/>
        <v>1.4125375446227535E-4</v>
      </c>
      <c r="BE191" s="572">
        <f t="shared" si="83"/>
        <v>3.3848584000902631</v>
      </c>
      <c r="BF191" s="560">
        <f t="shared" si="84"/>
        <v>63.074207479070608</v>
      </c>
      <c r="BG191" s="561">
        <f t="shared" si="85"/>
        <v>87.024414228189457</v>
      </c>
      <c r="BH191" s="562">
        <f t="shared" si="86"/>
        <v>3.0013310250632896</v>
      </c>
      <c r="BI191" s="563">
        <f t="shared" si="87"/>
        <v>59.656401430271274</v>
      </c>
      <c r="BJ191" s="564">
        <f t="shared" si="88"/>
        <v>0.97191672208297097</v>
      </c>
      <c r="BK191" s="565">
        <f t="shared" si="89"/>
        <v>4.2789549475416582</v>
      </c>
      <c r="BL191" s="566">
        <f t="shared" si="90"/>
        <v>22.755626528269872</v>
      </c>
      <c r="BM191" s="546" t="str">
        <f t="shared" si="91"/>
        <v>V0</v>
      </c>
      <c r="BN191" s="573">
        <f t="shared" si="101"/>
        <v>45.9</v>
      </c>
      <c r="BO191" s="573">
        <f t="shared" si="102"/>
        <v>42.67068981446846</v>
      </c>
      <c r="BP191" s="574">
        <f t="shared" si="92"/>
        <v>-7.0355341732713255</v>
      </c>
      <c r="BQ191" s="575">
        <f t="shared" si="93"/>
        <v>20</v>
      </c>
      <c r="BR191" s="546" t="str">
        <f t="shared" si="103"/>
        <v>V0</v>
      </c>
      <c r="BS191" s="575">
        <f t="shared" si="94"/>
        <v>161.45880909164276</v>
      </c>
      <c r="BT191" s="575">
        <f t="shared" si="95"/>
        <v>153.56163580969431</v>
      </c>
      <c r="BU191" s="575">
        <f t="shared" si="96"/>
        <v>315.0204449013371</v>
      </c>
      <c r="BV191" s="573">
        <f t="shared" si="97"/>
        <v>2.5068764296938921</v>
      </c>
      <c r="BW191" s="575">
        <f t="shared" si="98"/>
        <v>15</v>
      </c>
      <c r="BX191" s="546" t="str">
        <f t="shared" si="104"/>
        <v>V0</v>
      </c>
    </row>
    <row r="192" spans="1:76" x14ac:dyDescent="0.2">
      <c r="A192" s="324"/>
      <c r="B192" s="360">
        <v>35200</v>
      </c>
      <c r="C192" s="361">
        <v>0.27083333333333298</v>
      </c>
      <c r="D192" s="360">
        <f t="shared" si="99"/>
        <v>35201</v>
      </c>
      <c r="E192" s="361">
        <v>0.27083333333333298</v>
      </c>
      <c r="F192" s="455" t="s">
        <v>2179</v>
      </c>
      <c r="G192" s="74" t="s">
        <v>507</v>
      </c>
      <c r="H192" s="53"/>
      <c r="I192" s="38" t="s">
        <v>433</v>
      </c>
      <c r="J192" s="52"/>
      <c r="K192" s="545">
        <f>IF(ISNUMBER(Data!K192),Data!K192,"")</f>
        <v>0.1</v>
      </c>
      <c r="L192" s="546" t="str">
        <f>IF(ISNUMBER(K192),PickLists!$S$2,PickLists!$S$9)</f>
        <v>V0</v>
      </c>
      <c r="M192" s="547" t="str">
        <f>IF(ISNUMBER(Data!M192),Data!M192,"")</f>
        <v/>
      </c>
      <c r="N192" s="548" t="str">
        <f t="shared" si="100"/>
        <v/>
      </c>
      <c r="O192" s="549" t="str">
        <f>IF(ISTEXT($A192),PickLists!$S$2,PickLists!$S$9)</f>
        <v>M1</v>
      </c>
      <c r="P192" s="550" t="str">
        <f>IF(ISNUMBER(Data!P192),Data!P192,"")</f>
        <v/>
      </c>
      <c r="Q192" s="551" t="str">
        <f>IF(ISTEXT($A192),PickLists!$S$2,PickLists!$S$9)</f>
        <v>M1</v>
      </c>
      <c r="R192" s="547" t="str">
        <f>IF(ISNUMBER(Data!R192),Data!R192,"")</f>
        <v/>
      </c>
      <c r="S192" s="551" t="str">
        <f>IF(ISTEXT($A192),PickLists!$S$2,PickLists!$S$9)</f>
        <v>M1</v>
      </c>
      <c r="T192" s="552" t="str">
        <f>IF(ISNUMBER(Data!T192),Data!T192,"")</f>
        <v/>
      </c>
      <c r="U192" s="551" t="str">
        <f>IF(ISNUMBER($T192),IF($T192&gt;$T$56,PickLists!$S$2,PickLists!$S$3),PickLists!$S$9)</f>
        <v>M1</v>
      </c>
      <c r="V192" s="553" t="str">
        <f>IF(ISNUMBER(Data!V192),Data!V192,"")</f>
        <v/>
      </c>
      <c r="W192" s="551" t="str">
        <f>IF(ISNUMBER($V192),IF($V192&gt;$V$56,PickLists!$S$2,PickLists!$S$3),PickLists!$S$9)</f>
        <v>M1</v>
      </c>
      <c r="X192" s="552" t="str">
        <f>IF(ISNUMBER(Data!X192),Data!X192,"")</f>
        <v/>
      </c>
      <c r="Y192" s="551" t="str">
        <f>IF(ISNUMBER($X192),IF($X192&gt;$X$56,PickLists!$S$2,PickLists!$S$3),PickLists!$S$9)</f>
        <v>M1</v>
      </c>
      <c r="Z192" s="553" t="str">
        <f>IF(ISNUMBER(Data!Z192),Data!Z192,"")</f>
        <v/>
      </c>
      <c r="AA192" s="551" t="str">
        <f>IF(ISNUMBER($Z192),IF($Z192&gt;$Z$56,PickLists!$S$2,PickLists!$S$3),PickLists!$S$9)</f>
        <v>M1</v>
      </c>
      <c r="AB192" s="552" t="str">
        <f>IF(ISNUMBER(Data!AB192),Data!AB192,"")</f>
        <v/>
      </c>
      <c r="AC192" s="551" t="str">
        <f>IF(ISNUMBER($AB192),IF($AB192&gt;$AB$56,PickLists!$S$2,PickLists!$S$3),PickLists!$S$9)</f>
        <v>M1</v>
      </c>
      <c r="AD192" s="553" t="str">
        <f>IF(ISNUMBER(Data!AD192),Data!AD192,"")</f>
        <v/>
      </c>
      <c r="AE192" s="551" t="str">
        <f>IF(ISNUMBER($AD192),IF($AD192&gt;$AD$56,PickLists!$S$2,PickLists!$S$3),PickLists!$S$9)</f>
        <v>M1</v>
      </c>
      <c r="AF192" s="552" t="str">
        <f>IF(ISNUMBER(Data!AF192),Data!AF192,"")</f>
        <v/>
      </c>
      <c r="AG192" s="551" t="str">
        <f>IF(ISNUMBER($AF192),IF($AF192&gt;$AF$56,PickLists!$S$2,PickLists!$S$3),PickLists!$S$9)</f>
        <v>M1</v>
      </c>
      <c r="AH192" s="553" t="str">
        <f>IF(ISNUMBER(Data!AH192),Data!AH192,"")</f>
        <v/>
      </c>
      <c r="AI192" s="551" t="str">
        <f>IF(ISNUMBER($AH192),IF($AH192&gt;$AH$56,PickLists!$S$2,PickLists!$S$3),PickLists!$S$9)</f>
        <v>M1</v>
      </c>
      <c r="AJ192" s="554" t="str">
        <f>IF(ISTEXT(Data!AJ192),Data!AJ192,"")</f>
        <v/>
      </c>
      <c r="AK192" s="555"/>
      <c r="AL192" s="555"/>
      <c r="AM192" s="555"/>
      <c r="AN192" s="555"/>
      <c r="AO192" s="556"/>
      <c r="AP192" s="557" t="str">
        <f t="shared" si="70"/>
        <v/>
      </c>
      <c r="AQ192" s="558" t="str">
        <f t="shared" si="71"/>
        <v/>
      </c>
      <c r="AR192" s="559" t="str">
        <f t="shared" si="72"/>
        <v/>
      </c>
      <c r="AS192" s="560" t="str">
        <f t="shared" si="73"/>
        <v/>
      </c>
      <c r="AT192" s="561" t="str">
        <f t="shared" si="74"/>
        <v/>
      </c>
      <c r="AU192" s="562" t="str">
        <f t="shared" si="75"/>
        <v/>
      </c>
      <c r="AV192" s="563" t="str">
        <f t="shared" si="76"/>
        <v/>
      </c>
      <c r="AW192" s="564" t="str">
        <f t="shared" si="77"/>
        <v/>
      </c>
      <c r="AX192" s="565" t="str">
        <f t="shared" si="78"/>
        <v/>
      </c>
      <c r="AY192" s="566" t="str">
        <f t="shared" si="79"/>
        <v/>
      </c>
      <c r="AZ192" s="567">
        <v>362.61</v>
      </c>
      <c r="BA192" s="568">
        <v>5.5229999999999997</v>
      </c>
      <c r="BB192" s="569" t="str">
        <f t="shared" si="80"/>
        <v/>
      </c>
      <c r="BC192" s="570" t="str">
        <f t="shared" si="81"/>
        <v/>
      </c>
      <c r="BD192" s="571" t="str">
        <f t="shared" si="82"/>
        <v/>
      </c>
      <c r="BE192" s="572" t="str">
        <f t="shared" si="83"/>
        <v/>
      </c>
      <c r="BF192" s="560" t="str">
        <f t="shared" si="84"/>
        <v/>
      </c>
      <c r="BG192" s="561" t="str">
        <f t="shared" si="85"/>
        <v/>
      </c>
      <c r="BH192" s="562" t="str">
        <f t="shared" si="86"/>
        <v/>
      </c>
      <c r="BI192" s="563" t="str">
        <f t="shared" si="87"/>
        <v/>
      </c>
      <c r="BJ192" s="564" t="str">
        <f t="shared" si="88"/>
        <v/>
      </c>
      <c r="BK192" s="565" t="str">
        <f t="shared" si="89"/>
        <v/>
      </c>
      <c r="BL192" s="566" t="str">
        <f t="shared" si="90"/>
        <v/>
      </c>
      <c r="BM192" s="546" t="str">
        <f t="shared" si="91"/>
        <v>M1</v>
      </c>
      <c r="BN192" s="573" t="str">
        <f t="shared" si="101"/>
        <v/>
      </c>
      <c r="BO192" s="573" t="str">
        <f t="shared" si="102"/>
        <v/>
      </c>
      <c r="BP192" s="574" t="str">
        <f t="shared" si="92"/>
        <v/>
      </c>
      <c r="BQ192" s="575" t="str">
        <f t="shared" si="93"/>
        <v/>
      </c>
      <c r="BR192" s="546" t="str">
        <f t="shared" si="103"/>
        <v>M1</v>
      </c>
      <c r="BS192" s="575" t="str">
        <f t="shared" si="94"/>
        <v/>
      </c>
      <c r="BT192" s="575" t="str">
        <f t="shared" si="95"/>
        <v/>
      </c>
      <c r="BU192" s="575" t="str">
        <f t="shared" si="96"/>
        <v/>
      </c>
      <c r="BV192" s="573" t="str">
        <f t="shared" si="97"/>
        <v/>
      </c>
      <c r="BW192" s="575" t="str">
        <f t="shared" si="98"/>
        <v/>
      </c>
      <c r="BX192" s="546" t="str">
        <f t="shared" si="104"/>
        <v>M1</v>
      </c>
    </row>
    <row r="193" spans="1:76" x14ac:dyDescent="0.2">
      <c r="A193" s="324"/>
      <c r="B193" s="360">
        <v>35201</v>
      </c>
      <c r="C193" s="361">
        <v>0.27083333333333298</v>
      </c>
      <c r="D193" s="360">
        <f t="shared" si="99"/>
        <v>35202</v>
      </c>
      <c r="E193" s="361">
        <v>0.27083333333333298</v>
      </c>
      <c r="F193" s="455" t="s">
        <v>2179</v>
      </c>
      <c r="G193" s="74" t="s">
        <v>440</v>
      </c>
      <c r="H193" s="53"/>
      <c r="I193" s="38"/>
      <c r="J193" s="52"/>
      <c r="K193" s="545" t="str">
        <f>IF(ISNUMBER(Data!K193),Data!K193,"")</f>
        <v/>
      </c>
      <c r="L193" s="546" t="str">
        <f>IF(ISNUMBER(K193),PickLists!$S$2,PickLists!$S$9)</f>
        <v>M1</v>
      </c>
      <c r="M193" s="547" t="str">
        <f>IF(ISNUMBER(Data!M193),Data!M193,"")</f>
        <v/>
      </c>
      <c r="N193" s="548" t="str">
        <f t="shared" si="100"/>
        <v/>
      </c>
      <c r="O193" s="549" t="str">
        <f>IF(ISTEXT($A193),PickLists!$S$2,PickLists!$S$9)</f>
        <v>M1</v>
      </c>
      <c r="P193" s="550" t="str">
        <f>IF(ISNUMBER(Data!P193),Data!P193,"")</f>
        <v/>
      </c>
      <c r="Q193" s="551" t="str">
        <f>IF(ISTEXT($A193),PickLists!$S$2,PickLists!$S$9)</f>
        <v>M1</v>
      </c>
      <c r="R193" s="547" t="str">
        <f>IF(ISNUMBER(Data!R193),Data!R193,"")</f>
        <v/>
      </c>
      <c r="S193" s="551" t="str">
        <f>IF(ISTEXT($A193),PickLists!$S$2,PickLists!$S$9)</f>
        <v>M1</v>
      </c>
      <c r="T193" s="552" t="str">
        <f>IF(ISNUMBER(Data!T193),Data!T193,"")</f>
        <v/>
      </c>
      <c r="U193" s="551" t="str">
        <f>IF(ISNUMBER($T193),IF($T193&gt;$T$56,PickLists!$S$2,PickLists!$S$3),PickLists!$S$9)</f>
        <v>M1</v>
      </c>
      <c r="V193" s="553" t="str">
        <f>IF(ISNUMBER(Data!V193),Data!V193,"")</f>
        <v/>
      </c>
      <c r="W193" s="551" t="str">
        <f>IF(ISNUMBER($V193),IF($V193&gt;$V$56,PickLists!$S$2,PickLists!$S$3),PickLists!$S$9)</f>
        <v>M1</v>
      </c>
      <c r="X193" s="552" t="str">
        <f>IF(ISNUMBER(Data!X193),Data!X193,"")</f>
        <v/>
      </c>
      <c r="Y193" s="551" t="str">
        <f>IF(ISNUMBER($X193),IF($X193&gt;$X$56,PickLists!$S$2,PickLists!$S$3),PickLists!$S$9)</f>
        <v>M1</v>
      </c>
      <c r="Z193" s="553" t="str">
        <f>IF(ISNUMBER(Data!Z193),Data!Z193,"")</f>
        <v/>
      </c>
      <c r="AA193" s="551" t="str">
        <f>IF(ISNUMBER($Z193),IF($Z193&gt;$Z$56,PickLists!$S$2,PickLists!$S$3),PickLists!$S$9)</f>
        <v>M1</v>
      </c>
      <c r="AB193" s="552" t="str">
        <f>IF(ISNUMBER(Data!AB193),Data!AB193,"")</f>
        <v/>
      </c>
      <c r="AC193" s="551" t="str">
        <f>IF(ISNUMBER($AB193),IF($AB193&gt;$AB$56,PickLists!$S$2,PickLists!$S$3),PickLists!$S$9)</f>
        <v>M1</v>
      </c>
      <c r="AD193" s="553" t="str">
        <f>IF(ISNUMBER(Data!AD193),Data!AD193,"")</f>
        <v/>
      </c>
      <c r="AE193" s="551" t="str">
        <f>IF(ISNUMBER($AD193),IF($AD193&gt;$AD$56,PickLists!$S$2,PickLists!$S$3),PickLists!$S$9)</f>
        <v>M1</v>
      </c>
      <c r="AF193" s="552" t="str">
        <f>IF(ISNUMBER(Data!AF193),Data!AF193,"")</f>
        <v/>
      </c>
      <c r="AG193" s="551" t="str">
        <f>IF(ISNUMBER($AF193),IF($AF193&gt;$AF$56,PickLists!$S$2,PickLists!$S$3),PickLists!$S$9)</f>
        <v>M1</v>
      </c>
      <c r="AH193" s="553" t="str">
        <f>IF(ISNUMBER(Data!AH193),Data!AH193,"")</f>
        <v/>
      </c>
      <c r="AI193" s="551" t="str">
        <f>IF(ISNUMBER($AH193),IF($AH193&gt;$AH$56,PickLists!$S$2,PickLists!$S$3),PickLists!$S$9)</f>
        <v>M1</v>
      </c>
      <c r="AJ193" s="554" t="str">
        <f>IF(ISTEXT(Data!AJ193),Data!AJ193,"")</f>
        <v/>
      </c>
      <c r="AK193" s="555"/>
      <c r="AL193" s="555"/>
      <c r="AM193" s="555"/>
      <c r="AN193" s="555"/>
      <c r="AO193" s="556"/>
      <c r="AP193" s="557" t="str">
        <f t="shared" si="70"/>
        <v/>
      </c>
      <c r="AQ193" s="558" t="str">
        <f t="shared" si="71"/>
        <v/>
      </c>
      <c r="AR193" s="559" t="str">
        <f t="shared" si="72"/>
        <v/>
      </c>
      <c r="AS193" s="560" t="str">
        <f t="shared" si="73"/>
        <v/>
      </c>
      <c r="AT193" s="561" t="str">
        <f t="shared" si="74"/>
        <v/>
      </c>
      <c r="AU193" s="562" t="str">
        <f t="shared" si="75"/>
        <v/>
      </c>
      <c r="AV193" s="563" t="str">
        <f t="shared" si="76"/>
        <v/>
      </c>
      <c r="AW193" s="564" t="str">
        <f t="shared" si="77"/>
        <v/>
      </c>
      <c r="AX193" s="565" t="str">
        <f t="shared" si="78"/>
        <v/>
      </c>
      <c r="AY193" s="566" t="str">
        <f t="shared" si="79"/>
        <v/>
      </c>
      <c r="AZ193" s="567">
        <v>362.61</v>
      </c>
      <c r="BA193" s="568">
        <v>5.5229999999999997</v>
      </c>
      <c r="BB193" s="569" t="str">
        <f t="shared" si="80"/>
        <v/>
      </c>
      <c r="BC193" s="570" t="str">
        <f t="shared" si="81"/>
        <v/>
      </c>
      <c r="BD193" s="571" t="str">
        <f t="shared" si="82"/>
        <v/>
      </c>
      <c r="BE193" s="572" t="str">
        <f t="shared" si="83"/>
        <v/>
      </c>
      <c r="BF193" s="560" t="str">
        <f t="shared" si="84"/>
        <v/>
      </c>
      <c r="BG193" s="561" t="str">
        <f t="shared" si="85"/>
        <v/>
      </c>
      <c r="BH193" s="562" t="str">
        <f t="shared" si="86"/>
        <v/>
      </c>
      <c r="BI193" s="563" t="str">
        <f t="shared" si="87"/>
        <v/>
      </c>
      <c r="BJ193" s="564" t="str">
        <f t="shared" si="88"/>
        <v/>
      </c>
      <c r="BK193" s="565" t="str">
        <f t="shared" si="89"/>
        <v/>
      </c>
      <c r="BL193" s="566" t="str">
        <f t="shared" si="90"/>
        <v/>
      </c>
      <c r="BM193" s="546" t="str">
        <f t="shared" si="91"/>
        <v>M1</v>
      </c>
      <c r="BN193" s="573" t="str">
        <f t="shared" si="101"/>
        <v/>
      </c>
      <c r="BO193" s="573" t="str">
        <f t="shared" si="102"/>
        <v/>
      </c>
      <c r="BP193" s="574" t="str">
        <f t="shared" si="92"/>
        <v/>
      </c>
      <c r="BQ193" s="575" t="str">
        <f t="shared" si="93"/>
        <v/>
      </c>
      <c r="BR193" s="546" t="str">
        <f t="shared" si="103"/>
        <v>M1</v>
      </c>
      <c r="BS193" s="575" t="str">
        <f t="shared" si="94"/>
        <v/>
      </c>
      <c r="BT193" s="575" t="str">
        <f t="shared" si="95"/>
        <v/>
      </c>
      <c r="BU193" s="575" t="str">
        <f t="shared" si="96"/>
        <v/>
      </c>
      <c r="BV193" s="573" t="str">
        <f t="shared" si="97"/>
        <v/>
      </c>
      <c r="BW193" s="575" t="str">
        <f t="shared" si="98"/>
        <v/>
      </c>
      <c r="BX193" s="546" t="str">
        <f t="shared" si="104"/>
        <v>M1</v>
      </c>
    </row>
    <row r="194" spans="1:76" x14ac:dyDescent="0.2">
      <c r="A194" s="324"/>
      <c r="B194" s="360">
        <v>35202</v>
      </c>
      <c r="C194" s="361">
        <v>0.27083333333333298</v>
      </c>
      <c r="D194" s="360">
        <f t="shared" si="99"/>
        <v>35203</v>
      </c>
      <c r="E194" s="361">
        <v>0.27083333333333298</v>
      </c>
      <c r="F194" s="455" t="s">
        <v>2179</v>
      </c>
      <c r="G194" s="74" t="s">
        <v>440</v>
      </c>
      <c r="H194" s="53"/>
      <c r="I194" s="38"/>
      <c r="J194" s="52"/>
      <c r="K194" s="545" t="str">
        <f>IF(ISNUMBER(Data!K194),Data!K194,"")</f>
        <v/>
      </c>
      <c r="L194" s="546" t="str">
        <f>IF(ISNUMBER(K194),PickLists!$S$2,PickLists!$S$9)</f>
        <v>M1</v>
      </c>
      <c r="M194" s="547" t="str">
        <f>IF(ISNUMBER(Data!M194),Data!M194,"")</f>
        <v/>
      </c>
      <c r="N194" s="548" t="str">
        <f t="shared" si="100"/>
        <v/>
      </c>
      <c r="O194" s="549" t="str">
        <f>IF(ISTEXT($A194),PickLists!$S$2,PickLists!$S$9)</f>
        <v>M1</v>
      </c>
      <c r="P194" s="550" t="str">
        <f>IF(ISNUMBER(Data!P194),Data!P194,"")</f>
        <v/>
      </c>
      <c r="Q194" s="551" t="str">
        <f>IF(ISTEXT($A194),PickLists!$S$2,PickLists!$S$9)</f>
        <v>M1</v>
      </c>
      <c r="R194" s="547" t="str">
        <f>IF(ISNUMBER(Data!R194),Data!R194,"")</f>
        <v/>
      </c>
      <c r="S194" s="551" t="str">
        <f>IF(ISTEXT($A194),PickLists!$S$2,PickLists!$S$9)</f>
        <v>M1</v>
      </c>
      <c r="T194" s="552" t="str">
        <f>IF(ISNUMBER(Data!T194),Data!T194,"")</f>
        <v/>
      </c>
      <c r="U194" s="551" t="str">
        <f>IF(ISNUMBER($T194),IF($T194&gt;$T$56,PickLists!$S$2,PickLists!$S$3),PickLists!$S$9)</f>
        <v>M1</v>
      </c>
      <c r="V194" s="553" t="str">
        <f>IF(ISNUMBER(Data!V194),Data!V194,"")</f>
        <v/>
      </c>
      <c r="W194" s="551" t="str">
        <f>IF(ISNUMBER($V194),IF($V194&gt;$V$56,PickLists!$S$2,PickLists!$S$3),PickLists!$S$9)</f>
        <v>M1</v>
      </c>
      <c r="X194" s="552" t="str">
        <f>IF(ISNUMBER(Data!X194),Data!X194,"")</f>
        <v/>
      </c>
      <c r="Y194" s="551" t="str">
        <f>IF(ISNUMBER($X194),IF($X194&gt;$X$56,PickLists!$S$2,PickLists!$S$3),PickLists!$S$9)</f>
        <v>M1</v>
      </c>
      <c r="Z194" s="553" t="str">
        <f>IF(ISNUMBER(Data!Z194),Data!Z194,"")</f>
        <v/>
      </c>
      <c r="AA194" s="551" t="str">
        <f>IF(ISNUMBER($Z194),IF($Z194&gt;$Z$56,PickLists!$S$2,PickLists!$S$3),PickLists!$S$9)</f>
        <v>M1</v>
      </c>
      <c r="AB194" s="552" t="str">
        <f>IF(ISNUMBER(Data!AB194),Data!AB194,"")</f>
        <v/>
      </c>
      <c r="AC194" s="551" t="str">
        <f>IF(ISNUMBER($AB194),IF($AB194&gt;$AB$56,PickLists!$S$2,PickLists!$S$3),PickLists!$S$9)</f>
        <v>M1</v>
      </c>
      <c r="AD194" s="553" t="str">
        <f>IF(ISNUMBER(Data!AD194),Data!AD194,"")</f>
        <v/>
      </c>
      <c r="AE194" s="551" t="str">
        <f>IF(ISNUMBER($AD194),IF($AD194&gt;$AD$56,PickLists!$S$2,PickLists!$S$3),PickLists!$S$9)</f>
        <v>M1</v>
      </c>
      <c r="AF194" s="552" t="str">
        <f>IF(ISNUMBER(Data!AF194),Data!AF194,"")</f>
        <v/>
      </c>
      <c r="AG194" s="551" t="str">
        <f>IF(ISNUMBER($AF194),IF($AF194&gt;$AF$56,PickLists!$S$2,PickLists!$S$3),PickLists!$S$9)</f>
        <v>M1</v>
      </c>
      <c r="AH194" s="553" t="str">
        <f>IF(ISNUMBER(Data!AH194),Data!AH194,"")</f>
        <v/>
      </c>
      <c r="AI194" s="551" t="str">
        <f>IF(ISNUMBER($AH194),IF($AH194&gt;$AH$56,PickLists!$S$2,PickLists!$S$3),PickLists!$S$9)</f>
        <v>M1</v>
      </c>
      <c r="AJ194" s="554" t="str">
        <f>IF(ISTEXT(Data!AJ194),Data!AJ194,"")</f>
        <v/>
      </c>
      <c r="AK194" s="555"/>
      <c r="AL194" s="555"/>
      <c r="AM194" s="555"/>
      <c r="AN194" s="555"/>
      <c r="AO194" s="556"/>
      <c r="AP194" s="557" t="str">
        <f t="shared" si="70"/>
        <v/>
      </c>
      <c r="AQ194" s="558" t="str">
        <f t="shared" si="71"/>
        <v/>
      </c>
      <c r="AR194" s="559" t="str">
        <f t="shared" si="72"/>
        <v/>
      </c>
      <c r="AS194" s="560" t="str">
        <f t="shared" si="73"/>
        <v/>
      </c>
      <c r="AT194" s="561" t="str">
        <f t="shared" si="74"/>
        <v/>
      </c>
      <c r="AU194" s="562" t="str">
        <f t="shared" si="75"/>
        <v/>
      </c>
      <c r="AV194" s="563" t="str">
        <f t="shared" si="76"/>
        <v/>
      </c>
      <c r="AW194" s="564" t="str">
        <f t="shared" si="77"/>
        <v/>
      </c>
      <c r="AX194" s="565" t="str">
        <f t="shared" si="78"/>
        <v/>
      </c>
      <c r="AY194" s="566" t="str">
        <f t="shared" si="79"/>
        <v/>
      </c>
      <c r="AZ194" s="567">
        <v>362.61</v>
      </c>
      <c r="BA194" s="568">
        <v>5.5229999999999997</v>
      </c>
      <c r="BB194" s="569" t="str">
        <f t="shared" si="80"/>
        <v/>
      </c>
      <c r="BC194" s="570" t="str">
        <f t="shared" si="81"/>
        <v/>
      </c>
      <c r="BD194" s="571" t="str">
        <f t="shared" si="82"/>
        <v/>
      </c>
      <c r="BE194" s="572" t="str">
        <f t="shared" si="83"/>
        <v/>
      </c>
      <c r="BF194" s="560" t="str">
        <f t="shared" si="84"/>
        <v/>
      </c>
      <c r="BG194" s="561" t="str">
        <f t="shared" si="85"/>
        <v/>
      </c>
      <c r="BH194" s="562" t="str">
        <f t="shared" si="86"/>
        <v/>
      </c>
      <c r="BI194" s="563" t="str">
        <f t="shared" si="87"/>
        <v/>
      </c>
      <c r="BJ194" s="564" t="str">
        <f t="shared" si="88"/>
        <v/>
      </c>
      <c r="BK194" s="565" t="str">
        <f t="shared" si="89"/>
        <v/>
      </c>
      <c r="BL194" s="566" t="str">
        <f t="shared" si="90"/>
        <v/>
      </c>
      <c r="BM194" s="546" t="str">
        <f t="shared" si="91"/>
        <v>M1</v>
      </c>
      <c r="BN194" s="573" t="str">
        <f t="shared" si="101"/>
        <v/>
      </c>
      <c r="BO194" s="573" t="str">
        <f t="shared" si="102"/>
        <v/>
      </c>
      <c r="BP194" s="574" t="str">
        <f t="shared" si="92"/>
        <v/>
      </c>
      <c r="BQ194" s="575" t="str">
        <f t="shared" si="93"/>
        <v/>
      </c>
      <c r="BR194" s="546" t="str">
        <f t="shared" si="103"/>
        <v>M1</v>
      </c>
      <c r="BS194" s="575" t="str">
        <f t="shared" si="94"/>
        <v/>
      </c>
      <c r="BT194" s="575" t="str">
        <f t="shared" si="95"/>
        <v/>
      </c>
      <c r="BU194" s="575" t="str">
        <f t="shared" si="96"/>
        <v/>
      </c>
      <c r="BV194" s="573" t="str">
        <f t="shared" si="97"/>
        <v/>
      </c>
      <c r="BW194" s="575" t="str">
        <f t="shared" si="98"/>
        <v/>
      </c>
      <c r="BX194" s="546" t="str">
        <f t="shared" si="104"/>
        <v>M1</v>
      </c>
    </row>
    <row r="195" spans="1:76" x14ac:dyDescent="0.2">
      <c r="A195" s="324"/>
      <c r="B195" s="360">
        <v>35203</v>
      </c>
      <c r="C195" s="361">
        <v>0.27083333333333298</v>
      </c>
      <c r="D195" s="360">
        <f t="shared" si="99"/>
        <v>35204</v>
      </c>
      <c r="E195" s="361">
        <v>0.27083333333333298</v>
      </c>
      <c r="F195" s="455" t="s">
        <v>2179</v>
      </c>
      <c r="G195" s="74" t="s">
        <v>440</v>
      </c>
      <c r="H195" s="53"/>
      <c r="I195" s="38"/>
      <c r="J195" s="52"/>
      <c r="K195" s="545" t="str">
        <f>IF(ISNUMBER(Data!K195),Data!K195,"")</f>
        <v/>
      </c>
      <c r="L195" s="546" t="str">
        <f>IF(ISNUMBER(K195),PickLists!$S$2,PickLists!$S$9)</f>
        <v>M1</v>
      </c>
      <c r="M195" s="547" t="str">
        <f>IF(ISNUMBER(Data!M195),Data!M195,"")</f>
        <v/>
      </c>
      <c r="N195" s="548" t="str">
        <f t="shared" si="100"/>
        <v/>
      </c>
      <c r="O195" s="549" t="str">
        <f>IF(ISTEXT($A195),PickLists!$S$2,PickLists!$S$9)</f>
        <v>M1</v>
      </c>
      <c r="P195" s="550" t="str">
        <f>IF(ISNUMBER(Data!P195),Data!P195,"")</f>
        <v/>
      </c>
      <c r="Q195" s="551" t="str">
        <f>IF(ISTEXT($A195),PickLists!$S$2,PickLists!$S$9)</f>
        <v>M1</v>
      </c>
      <c r="R195" s="547" t="str">
        <f>IF(ISNUMBER(Data!R195),Data!R195,"")</f>
        <v/>
      </c>
      <c r="S195" s="551" t="str">
        <f>IF(ISTEXT($A195),PickLists!$S$2,PickLists!$S$9)</f>
        <v>M1</v>
      </c>
      <c r="T195" s="552" t="str">
        <f>IF(ISNUMBER(Data!T195),Data!T195,"")</f>
        <v/>
      </c>
      <c r="U195" s="551" t="str">
        <f>IF(ISNUMBER($T195),IF($T195&gt;$T$56,PickLists!$S$2,PickLists!$S$3),PickLists!$S$9)</f>
        <v>M1</v>
      </c>
      <c r="V195" s="553" t="str">
        <f>IF(ISNUMBER(Data!V195),Data!V195,"")</f>
        <v/>
      </c>
      <c r="W195" s="551" t="str">
        <f>IF(ISNUMBER($V195),IF($V195&gt;$V$56,PickLists!$S$2,PickLists!$S$3),PickLists!$S$9)</f>
        <v>M1</v>
      </c>
      <c r="X195" s="552" t="str">
        <f>IF(ISNUMBER(Data!X195),Data!X195,"")</f>
        <v/>
      </c>
      <c r="Y195" s="551" t="str">
        <f>IF(ISNUMBER($X195),IF($X195&gt;$X$56,PickLists!$S$2,PickLists!$S$3),PickLists!$S$9)</f>
        <v>M1</v>
      </c>
      <c r="Z195" s="553" t="str">
        <f>IF(ISNUMBER(Data!Z195),Data!Z195,"")</f>
        <v/>
      </c>
      <c r="AA195" s="551" t="str">
        <f>IF(ISNUMBER($Z195),IF($Z195&gt;$Z$56,PickLists!$S$2,PickLists!$S$3),PickLists!$S$9)</f>
        <v>M1</v>
      </c>
      <c r="AB195" s="552" t="str">
        <f>IF(ISNUMBER(Data!AB195),Data!AB195,"")</f>
        <v/>
      </c>
      <c r="AC195" s="551" t="str">
        <f>IF(ISNUMBER($AB195),IF($AB195&gt;$AB$56,PickLists!$S$2,PickLists!$S$3),PickLists!$S$9)</f>
        <v>M1</v>
      </c>
      <c r="AD195" s="553" t="str">
        <f>IF(ISNUMBER(Data!AD195),Data!AD195,"")</f>
        <v/>
      </c>
      <c r="AE195" s="551" t="str">
        <f>IF(ISNUMBER($AD195),IF($AD195&gt;$AD$56,PickLists!$S$2,PickLists!$S$3),PickLists!$S$9)</f>
        <v>M1</v>
      </c>
      <c r="AF195" s="552" t="str">
        <f>IF(ISNUMBER(Data!AF195),Data!AF195,"")</f>
        <v/>
      </c>
      <c r="AG195" s="551" t="str">
        <f>IF(ISNUMBER($AF195),IF($AF195&gt;$AF$56,PickLists!$S$2,PickLists!$S$3),PickLists!$S$9)</f>
        <v>M1</v>
      </c>
      <c r="AH195" s="553" t="str">
        <f>IF(ISNUMBER(Data!AH195),Data!AH195,"")</f>
        <v/>
      </c>
      <c r="AI195" s="551" t="str">
        <f>IF(ISNUMBER($AH195),IF($AH195&gt;$AH$56,PickLists!$S$2,PickLists!$S$3),PickLists!$S$9)</f>
        <v>M1</v>
      </c>
      <c r="AJ195" s="554" t="str">
        <f>IF(ISTEXT(Data!AJ195),Data!AJ195,"")</f>
        <v/>
      </c>
      <c r="AK195" s="555"/>
      <c r="AL195" s="555"/>
      <c r="AM195" s="555"/>
      <c r="AN195" s="555"/>
      <c r="AO195" s="556"/>
      <c r="AP195" s="557" t="str">
        <f t="shared" si="70"/>
        <v/>
      </c>
      <c r="AQ195" s="558" t="str">
        <f t="shared" si="71"/>
        <v/>
      </c>
      <c r="AR195" s="559" t="str">
        <f t="shared" si="72"/>
        <v/>
      </c>
      <c r="AS195" s="560" t="str">
        <f t="shared" si="73"/>
        <v/>
      </c>
      <c r="AT195" s="561" t="str">
        <f t="shared" si="74"/>
        <v/>
      </c>
      <c r="AU195" s="562" t="str">
        <f t="shared" si="75"/>
        <v/>
      </c>
      <c r="AV195" s="563" t="str">
        <f t="shared" si="76"/>
        <v/>
      </c>
      <c r="AW195" s="564" t="str">
        <f t="shared" si="77"/>
        <v/>
      </c>
      <c r="AX195" s="565" t="str">
        <f t="shared" si="78"/>
        <v/>
      </c>
      <c r="AY195" s="566" t="str">
        <f t="shared" si="79"/>
        <v/>
      </c>
      <c r="AZ195" s="567">
        <v>362.61</v>
      </c>
      <c r="BA195" s="568">
        <v>5.5229999999999997</v>
      </c>
      <c r="BB195" s="569" t="str">
        <f t="shared" si="80"/>
        <v/>
      </c>
      <c r="BC195" s="570" t="str">
        <f t="shared" si="81"/>
        <v/>
      </c>
      <c r="BD195" s="571" t="str">
        <f t="shared" si="82"/>
        <v/>
      </c>
      <c r="BE195" s="572" t="str">
        <f t="shared" si="83"/>
        <v/>
      </c>
      <c r="BF195" s="560" t="str">
        <f t="shared" si="84"/>
        <v/>
      </c>
      <c r="BG195" s="561" t="str">
        <f t="shared" si="85"/>
        <v/>
      </c>
      <c r="BH195" s="562" t="str">
        <f t="shared" si="86"/>
        <v/>
      </c>
      <c r="BI195" s="563" t="str">
        <f t="shared" si="87"/>
        <v/>
      </c>
      <c r="BJ195" s="564" t="str">
        <f t="shared" si="88"/>
        <v/>
      </c>
      <c r="BK195" s="565" t="str">
        <f t="shared" si="89"/>
        <v/>
      </c>
      <c r="BL195" s="566" t="str">
        <f t="shared" si="90"/>
        <v/>
      </c>
      <c r="BM195" s="546" t="str">
        <f t="shared" si="91"/>
        <v>M1</v>
      </c>
      <c r="BN195" s="573" t="str">
        <f t="shared" si="101"/>
        <v/>
      </c>
      <c r="BO195" s="573" t="str">
        <f t="shared" si="102"/>
        <v/>
      </c>
      <c r="BP195" s="574" t="str">
        <f t="shared" si="92"/>
        <v/>
      </c>
      <c r="BQ195" s="575" t="str">
        <f t="shared" si="93"/>
        <v/>
      </c>
      <c r="BR195" s="546" t="str">
        <f t="shared" si="103"/>
        <v>M1</v>
      </c>
      <c r="BS195" s="575" t="str">
        <f t="shared" si="94"/>
        <v/>
      </c>
      <c r="BT195" s="575" t="str">
        <f t="shared" si="95"/>
        <v/>
      </c>
      <c r="BU195" s="575" t="str">
        <f t="shared" si="96"/>
        <v/>
      </c>
      <c r="BV195" s="573" t="str">
        <f t="shared" si="97"/>
        <v/>
      </c>
      <c r="BW195" s="575" t="str">
        <f t="shared" si="98"/>
        <v/>
      </c>
      <c r="BX195" s="546" t="str">
        <f t="shared" si="104"/>
        <v>M1</v>
      </c>
    </row>
    <row r="196" spans="1:76" x14ac:dyDescent="0.2">
      <c r="A196" s="324" t="s">
        <v>1465</v>
      </c>
      <c r="B196" s="360">
        <v>35204</v>
      </c>
      <c r="C196" s="361">
        <v>0.27083333333333298</v>
      </c>
      <c r="D196" s="360">
        <f t="shared" si="99"/>
        <v>35205</v>
      </c>
      <c r="E196" s="361">
        <v>0.27083333333333298</v>
      </c>
      <c r="F196" s="455" t="s">
        <v>2179</v>
      </c>
      <c r="G196" s="74" t="s">
        <v>507</v>
      </c>
      <c r="H196" s="53" t="s">
        <v>508</v>
      </c>
      <c r="I196" s="38"/>
      <c r="J196" s="52"/>
      <c r="K196" s="545">
        <f>IF(ISNUMBER(Data!K196),Data!K196,"")</f>
        <v>7.7</v>
      </c>
      <c r="L196" s="546" t="str">
        <f>IF(ISNUMBER(K196),PickLists!$S$2,PickLists!$S$9)</f>
        <v>V0</v>
      </c>
      <c r="M196" s="547">
        <f>IF(ISNUMBER(Data!M196),Data!M196,"")</f>
        <v>328.9</v>
      </c>
      <c r="N196" s="548">
        <f t="shared" si="100"/>
        <v>7.5646999999999993</v>
      </c>
      <c r="O196" s="549" t="str">
        <f>IF(ISTEXT($A196),PickLists!$S$2,PickLists!$S$9)</f>
        <v>V0</v>
      </c>
      <c r="P196" s="550">
        <f>IF(ISNUMBER(Data!P196),Data!P196,"")</f>
        <v>5.69</v>
      </c>
      <c r="Q196" s="551" t="str">
        <f>IF(ISTEXT($A196),PickLists!$S$2,PickLists!$S$9)</f>
        <v>V0</v>
      </c>
      <c r="R196" s="547">
        <f>IF(ISNUMBER(Data!R196),Data!R196,"")</f>
        <v>8.1</v>
      </c>
      <c r="S196" s="551" t="str">
        <f>IF(ISTEXT($A196),PickLists!$S$2,PickLists!$S$9)</f>
        <v>V0</v>
      </c>
      <c r="T196" s="552">
        <f>IF(ISNUMBER(Data!T196),Data!T196,"")</f>
        <v>6.8000000000000005E-2</v>
      </c>
      <c r="U196" s="551" t="str">
        <f>IF(ISNUMBER($T196),IF($T196&gt;$T$56,PickLists!$S$2,PickLists!$S$3),PickLists!$S$9)</f>
        <v>V0</v>
      </c>
      <c r="V196" s="553">
        <f>IF(ISNUMBER(Data!V196),Data!V196,"")</f>
        <v>0.22228195790662042</v>
      </c>
      <c r="W196" s="551" t="str">
        <f>IF(ISNUMBER($V196),IF($V196&gt;$V$56,PickLists!$S$2,PickLists!$S$3),PickLists!$S$9)</f>
        <v>V0</v>
      </c>
      <c r="X196" s="552">
        <f>IF(ISNUMBER(Data!X196),Data!X196,"")</f>
        <v>0.24599912556473943</v>
      </c>
      <c r="Y196" s="551" t="str">
        <f>IF(ISNUMBER($X196),IF($X196&gt;$X$56,PickLists!$S$2,PickLists!$S$3),PickLists!$S$9)</f>
        <v>V0</v>
      </c>
      <c r="Z196" s="553">
        <f>IF(ISNUMBER(Data!Z196),Data!Z196,"")</f>
        <v>4.8000000000000001E-2</v>
      </c>
      <c r="AA196" s="551" t="str">
        <f>IF(ISNUMBER($Z196),IF($Z196&gt;$Z$56,PickLists!$S$2,PickLists!$S$3),PickLists!$S$9)</f>
        <v>V0</v>
      </c>
      <c r="AB196" s="552">
        <f>IF(ISNUMBER(Data!AB196),Data!AB196,"")</f>
        <v>0.28804445207426915</v>
      </c>
      <c r="AC196" s="551" t="str">
        <f>IF(ISNUMBER($AB196),IF($AB196&gt;$AB$56,PickLists!$S$2,PickLists!$S$3),PickLists!$S$9)</f>
        <v>V0</v>
      </c>
      <c r="AD196" s="553">
        <f>IF(ISNUMBER(Data!AD196),Data!AD196,"")</f>
        <v>0.371</v>
      </c>
      <c r="AE196" s="551" t="str">
        <f>IF(ISNUMBER($AD196),IF($AD196&gt;$AD$56,PickLists!$S$2,PickLists!$S$3),PickLists!$S$9)</f>
        <v>V0</v>
      </c>
      <c r="AF196" s="552">
        <f>IF(ISNUMBER(Data!AF196),Data!AF196,"")</f>
        <v>6.2E-2</v>
      </c>
      <c r="AG196" s="551" t="str">
        <f>IF(ISNUMBER($AF196),IF($AF196&gt;$AF$56,PickLists!$S$2,PickLists!$S$3),PickLists!$S$9)</f>
        <v>V0</v>
      </c>
      <c r="AH196" s="553">
        <f>IF(ISNUMBER(Data!AH196),Data!AH196,"")</f>
        <v>0.34100000000000003</v>
      </c>
      <c r="AI196" s="551" t="str">
        <f>IF(ISNUMBER($AH196),IF($AH196&gt;$AH$56,PickLists!$S$2,PickLists!$S$3),PickLists!$S$9)</f>
        <v>V0</v>
      </c>
      <c r="AJ196" s="554" t="str">
        <f>IF(ISTEXT(Data!AJ196),Data!AJ196,"")</f>
        <v/>
      </c>
      <c r="AK196" s="555"/>
      <c r="AL196" s="555"/>
      <c r="AM196" s="555"/>
      <c r="AN196" s="555"/>
      <c r="AO196" s="556"/>
      <c r="AP196" s="557">
        <f t="shared" si="70"/>
        <v>2.0417379446695245E-3</v>
      </c>
      <c r="AQ196" s="558">
        <f t="shared" si="71"/>
        <v>1.5445135030041551E-2</v>
      </c>
      <c r="AR196" s="559">
        <f t="shared" si="72"/>
        <v>0.51439959999999996</v>
      </c>
      <c r="AS196" s="560">
        <f t="shared" si="73"/>
        <v>1.6814963269762113</v>
      </c>
      <c r="AT196" s="561">
        <f t="shared" si="74"/>
        <v>1.8609095851595843</v>
      </c>
      <c r="AU196" s="562">
        <f t="shared" si="75"/>
        <v>0.36310559999999997</v>
      </c>
      <c r="AV196" s="563">
        <f t="shared" si="76"/>
        <v>2.1789698666062236</v>
      </c>
      <c r="AW196" s="564">
        <f t="shared" si="77"/>
        <v>2.8065036999999999</v>
      </c>
      <c r="AX196" s="565">
        <f t="shared" si="78"/>
        <v>0.46901139999999997</v>
      </c>
      <c r="AY196" s="566">
        <f t="shared" si="79"/>
        <v>2.5795626999999999</v>
      </c>
      <c r="AZ196" s="567">
        <v>362.61</v>
      </c>
      <c r="BA196" s="568">
        <v>5.5229999999999997</v>
      </c>
      <c r="BB196" s="569">
        <f t="shared" si="80"/>
        <v>2.0417379446695243</v>
      </c>
      <c r="BC196" s="570">
        <f t="shared" si="81"/>
        <v>2.7050484193719306</v>
      </c>
      <c r="BD196" s="571">
        <f t="shared" si="82"/>
        <v>4.8977881936844653E-3</v>
      </c>
      <c r="BE196" s="572">
        <f t="shared" si="83"/>
        <v>1.9180864267178159</v>
      </c>
      <c r="BF196" s="560">
        <f t="shared" si="84"/>
        <v>15.869348033598945</v>
      </c>
      <c r="BG196" s="561">
        <f t="shared" si="85"/>
        <v>15.343778298128143</v>
      </c>
      <c r="BH196" s="562">
        <f t="shared" si="86"/>
        <v>2.0878824522179404</v>
      </c>
      <c r="BI196" s="563">
        <f t="shared" si="87"/>
        <v>20.564321558811248</v>
      </c>
      <c r="BJ196" s="564">
        <f t="shared" si="88"/>
        <v>9.4889764182311112</v>
      </c>
      <c r="BK196" s="565">
        <f t="shared" si="89"/>
        <v>5.1018308989919774</v>
      </c>
      <c r="BL196" s="566">
        <f t="shared" si="90"/>
        <v>17.016817206447428</v>
      </c>
      <c r="BM196" s="546" t="str">
        <f t="shared" si="91"/>
        <v>V0</v>
      </c>
      <c r="BN196" s="573">
        <f t="shared" si="101"/>
        <v>8.1</v>
      </c>
      <c r="BO196" s="573">
        <f t="shared" si="102"/>
        <v>6.9381742915387701</v>
      </c>
      <c r="BP196" s="574">
        <f t="shared" si="92"/>
        <v>-14.343527264953451</v>
      </c>
      <c r="BQ196" s="575">
        <f t="shared" si="93"/>
        <v>30</v>
      </c>
      <c r="BR196" s="546" t="str">
        <f t="shared" si="103"/>
        <v>V0</v>
      </c>
      <c r="BS196" s="575">
        <f t="shared" si="94"/>
        <v>56.301566479369228</v>
      </c>
      <c r="BT196" s="575">
        <f t="shared" si="95"/>
        <v>35.841158966010518</v>
      </c>
      <c r="BU196" s="575">
        <f t="shared" si="96"/>
        <v>92.142725445379739</v>
      </c>
      <c r="BV196" s="573">
        <f t="shared" si="97"/>
        <v>22.205125162579662</v>
      </c>
      <c r="BW196" s="575">
        <f t="shared" si="98"/>
        <v>30</v>
      </c>
      <c r="BX196" s="546" t="str">
        <f t="shared" si="104"/>
        <v>V0</v>
      </c>
    </row>
    <row r="197" spans="1:76" x14ac:dyDescent="0.2">
      <c r="A197" s="324" t="s">
        <v>1466</v>
      </c>
      <c r="B197" s="360">
        <v>35205</v>
      </c>
      <c r="C197" s="361">
        <v>0.27083333333333298</v>
      </c>
      <c r="D197" s="360">
        <f t="shared" si="99"/>
        <v>35206</v>
      </c>
      <c r="E197" s="361">
        <v>0.27083333333333298</v>
      </c>
      <c r="F197" s="455" t="s">
        <v>2179</v>
      </c>
      <c r="G197" s="74" t="s">
        <v>507</v>
      </c>
      <c r="H197" s="53"/>
      <c r="I197" s="38"/>
      <c r="J197" s="52"/>
      <c r="K197" s="545">
        <f>IF(ISNUMBER(Data!K197),Data!K197,"")</f>
        <v>12.1</v>
      </c>
      <c r="L197" s="546" t="str">
        <f>IF(ISNUMBER(K197),PickLists!$S$2,PickLists!$S$9)</f>
        <v>V0</v>
      </c>
      <c r="M197" s="547">
        <f>IF(ISNUMBER(Data!M197),Data!M197,"")</f>
        <v>527.29999999999995</v>
      </c>
      <c r="N197" s="548">
        <f t="shared" si="100"/>
        <v>12.127899999999999</v>
      </c>
      <c r="O197" s="549" t="str">
        <f>IF(ISTEXT($A197),PickLists!$S$2,PickLists!$S$9)</f>
        <v>V0</v>
      </c>
      <c r="P197" s="550">
        <f>IF(ISNUMBER(Data!P197),Data!P197,"")</f>
        <v>5.31</v>
      </c>
      <c r="Q197" s="551" t="str">
        <f>IF(ISTEXT($A197),PickLists!$S$2,PickLists!$S$9)</f>
        <v>V0</v>
      </c>
      <c r="R197" s="547">
        <f>IF(ISNUMBER(Data!R197),Data!R197,"")</f>
        <v>5.9</v>
      </c>
      <c r="S197" s="551" t="str">
        <f>IF(ISTEXT($A197),PickLists!$S$2,PickLists!$S$9)</f>
        <v>V0</v>
      </c>
      <c r="T197" s="552">
        <f>IF(ISNUMBER(Data!T197),Data!T197,"")</f>
        <v>3.5000000000000003E-2</v>
      </c>
      <c r="U197" s="551" t="str">
        <f>IF(ISNUMBER($T197),IF($T197&gt;$T$56,PickLists!$S$2,PickLists!$S$3),PickLists!$S$9)</f>
        <v>V0</v>
      </c>
      <c r="V197" s="553">
        <f>IF(ISNUMBER(Data!V197),Data!V197,"")</f>
        <v>0.18184652044189986</v>
      </c>
      <c r="W197" s="551" t="str">
        <f>IF(ISNUMBER($V197),IF($V197&gt;$V$56,PickLists!$S$2,PickLists!$S$3),PickLists!$S$9)</f>
        <v>V0</v>
      </c>
      <c r="X197" s="552">
        <f>IF(ISNUMBER(Data!X197),Data!X197,"")</f>
        <v>0.13785296995690283</v>
      </c>
      <c r="Y197" s="551" t="str">
        <f>IF(ISNUMBER($X197),IF($X197&gt;$X$56,PickLists!$S$2,PickLists!$S$3),PickLists!$S$9)</f>
        <v>V0</v>
      </c>
      <c r="Z197" s="553">
        <f>IF(ISNUMBER(Data!Z197),Data!Z197,"")</f>
        <v>2.5999999999999999E-2</v>
      </c>
      <c r="AA197" s="551" t="str">
        <f>IF(ISNUMBER($Z197),IF($Z197&gt;$Z$56,PickLists!$S$2,PickLists!$S$3),PickLists!$S$9)</f>
        <v>V0</v>
      </c>
      <c r="AB197" s="552">
        <f>IF(ISNUMBER(Data!AB197),Data!AB197,"")</f>
        <v>0.25743103204705214</v>
      </c>
      <c r="AC197" s="551" t="str">
        <f>IF(ISNUMBER($AB197),IF($AB197&gt;$AB$56,PickLists!$S$2,PickLists!$S$3),PickLists!$S$9)</f>
        <v>V0</v>
      </c>
      <c r="AD197" s="553">
        <f>IF(ISNUMBER(Data!AD197),Data!AD197,"")</f>
        <v>2.5999999999999999E-2</v>
      </c>
      <c r="AE197" s="551" t="str">
        <f>IF(ISNUMBER($AD197),IF($AD197&gt;$AD$56,PickLists!$S$2,PickLists!$S$3),PickLists!$S$9)</f>
        <v>V0</v>
      </c>
      <c r="AF197" s="552">
        <f>IF(ISNUMBER(Data!AF197),Data!AF197,"")</f>
        <v>2.9000000000000001E-2</v>
      </c>
      <c r="AG197" s="551" t="str">
        <f>IF(ISNUMBER($AF197),IF($AF197&gt;$AF$56,PickLists!$S$2,PickLists!$S$3),PickLists!$S$9)</f>
        <v>V0</v>
      </c>
      <c r="AH197" s="553">
        <f>IF(ISNUMBER(Data!AH197),Data!AH197,"")</f>
        <v>0.115</v>
      </c>
      <c r="AI197" s="551" t="str">
        <f>IF(ISNUMBER($AH197),IF($AH197&gt;$AH$56,PickLists!$S$2,PickLists!$S$3),PickLists!$S$9)</f>
        <v>V0</v>
      </c>
      <c r="AJ197" s="554" t="str">
        <f>IF(ISTEXT(Data!AJ197),Data!AJ197,"")</f>
        <v>little twigs</v>
      </c>
      <c r="AK197" s="555"/>
      <c r="AL197" s="555"/>
      <c r="AM197" s="555"/>
      <c r="AN197" s="555"/>
      <c r="AO197" s="556"/>
      <c r="AP197" s="557">
        <f t="shared" si="70"/>
        <v>4.8977881936844584E-3</v>
      </c>
      <c r="AQ197" s="558">
        <f t="shared" si="71"/>
        <v>5.9399885434185735E-2</v>
      </c>
      <c r="AR197" s="559">
        <f t="shared" si="72"/>
        <v>0.42447649999999998</v>
      </c>
      <c r="AS197" s="560">
        <f t="shared" si="73"/>
        <v>2.205416415267317</v>
      </c>
      <c r="AT197" s="561">
        <f t="shared" si="74"/>
        <v>1.6718670343403217</v>
      </c>
      <c r="AU197" s="562">
        <f t="shared" si="75"/>
        <v>0.31532539999999992</v>
      </c>
      <c r="AV197" s="563">
        <f t="shared" si="76"/>
        <v>3.1220978135634434</v>
      </c>
      <c r="AW197" s="564">
        <f t="shared" si="77"/>
        <v>0.31532539999999992</v>
      </c>
      <c r="AX197" s="565">
        <f t="shared" si="78"/>
        <v>0.3517091</v>
      </c>
      <c r="AY197" s="566">
        <f t="shared" si="79"/>
        <v>1.3947084999999999</v>
      </c>
      <c r="AZ197" s="567">
        <v>362.61</v>
      </c>
      <c r="BA197" s="568">
        <v>5.5229999999999997</v>
      </c>
      <c r="BB197" s="569">
        <f t="shared" si="80"/>
        <v>4.8977881936844581</v>
      </c>
      <c r="BC197" s="570">
        <f t="shared" si="81"/>
        <v>1.1276518668409798</v>
      </c>
      <c r="BD197" s="571">
        <f t="shared" si="82"/>
        <v>2.0417379446695254E-3</v>
      </c>
      <c r="BE197" s="572">
        <f t="shared" si="83"/>
        <v>0.98725036669299349</v>
      </c>
      <c r="BF197" s="560">
        <f t="shared" si="84"/>
        <v>12.982545901470685</v>
      </c>
      <c r="BG197" s="561">
        <f t="shared" si="85"/>
        <v>8.5983452335507788</v>
      </c>
      <c r="BH197" s="562">
        <f t="shared" si="86"/>
        <v>1.1309363282847176</v>
      </c>
      <c r="BI197" s="563">
        <f t="shared" si="87"/>
        <v>18.378741489758845</v>
      </c>
      <c r="BJ197" s="564">
        <f t="shared" si="88"/>
        <v>0.66499565195150645</v>
      </c>
      <c r="BK197" s="565">
        <f t="shared" si="89"/>
        <v>2.3863402592059249</v>
      </c>
      <c r="BL197" s="566">
        <f t="shared" si="90"/>
        <v>5.7388093218224467</v>
      </c>
      <c r="BM197" s="546" t="str">
        <f t="shared" si="91"/>
        <v>V0</v>
      </c>
      <c r="BN197" s="573">
        <f t="shared" si="101"/>
        <v>5.9</v>
      </c>
      <c r="BO197" s="573">
        <f t="shared" si="102"/>
        <v>5.3776287416589037</v>
      </c>
      <c r="BP197" s="574">
        <f t="shared" si="92"/>
        <v>-8.853750141374519</v>
      </c>
      <c r="BQ197" s="575">
        <f t="shared" si="93"/>
        <v>30</v>
      </c>
      <c r="BR197" s="546" t="str">
        <f t="shared" si="103"/>
        <v>V0</v>
      </c>
      <c r="BS197" s="575">
        <f t="shared" si="94"/>
        <v>33.197611244707893</v>
      </c>
      <c r="BT197" s="575">
        <f t="shared" si="95"/>
        <v>23.697835106500108</v>
      </c>
      <c r="BU197" s="575">
        <f t="shared" si="96"/>
        <v>56.895446351208001</v>
      </c>
      <c r="BV197" s="573">
        <f t="shared" si="97"/>
        <v>16.696900626399756</v>
      </c>
      <c r="BW197" s="575">
        <f t="shared" si="98"/>
        <v>30</v>
      </c>
      <c r="BX197" s="546" t="str">
        <f t="shared" si="104"/>
        <v>V0</v>
      </c>
    </row>
    <row r="198" spans="1:76" x14ac:dyDescent="0.2">
      <c r="A198" s="324" t="s">
        <v>1467</v>
      </c>
      <c r="B198" s="360">
        <v>35206</v>
      </c>
      <c r="C198" s="361">
        <v>0.27083333333333298</v>
      </c>
      <c r="D198" s="360">
        <f t="shared" si="99"/>
        <v>35207</v>
      </c>
      <c r="E198" s="361">
        <v>0.27083333333333298</v>
      </c>
      <c r="F198" s="455" t="s">
        <v>2179</v>
      </c>
      <c r="G198" s="74" t="s">
        <v>507</v>
      </c>
      <c r="H198" s="53"/>
      <c r="I198" s="38"/>
      <c r="J198" s="52"/>
      <c r="K198" s="545">
        <f>IF(ISNUMBER(Data!K198),Data!K198,"")</f>
        <v>12.8</v>
      </c>
      <c r="L198" s="546" t="str">
        <f>IF(ISNUMBER(K198),PickLists!$S$2,PickLists!$S$9)</f>
        <v>V0</v>
      </c>
      <c r="M198" s="547">
        <f>IF(ISNUMBER(Data!M198),Data!M198,"")</f>
        <v>552.5</v>
      </c>
      <c r="N198" s="548">
        <f t="shared" si="100"/>
        <v>12.7075</v>
      </c>
      <c r="O198" s="549" t="str">
        <f>IF(ISTEXT($A198),PickLists!$S$2,PickLists!$S$9)</f>
        <v>V0</v>
      </c>
      <c r="P198" s="550">
        <f>IF(ISNUMBER(Data!P198),Data!P198,"")</f>
        <v>5.85</v>
      </c>
      <c r="Q198" s="551" t="str">
        <f>IF(ISTEXT($A198),PickLists!$S$2,PickLists!$S$9)</f>
        <v>V0</v>
      </c>
      <c r="R198" s="547">
        <f>IF(ISNUMBER(Data!R198),Data!R198,"")</f>
        <v>11.2</v>
      </c>
      <c r="S198" s="551" t="str">
        <f>IF(ISTEXT($A198),PickLists!$S$2,PickLists!$S$9)</f>
        <v>V0</v>
      </c>
      <c r="T198" s="552">
        <f>IF(ISNUMBER(Data!T198),Data!T198,"")</f>
        <v>7.9000000000000001E-2</v>
      </c>
      <c r="U198" s="551" t="str">
        <f>IF(ISNUMBER($T198),IF($T198&gt;$T$56,PickLists!$S$2,PickLists!$S$3),PickLists!$S$9)</f>
        <v>V0</v>
      </c>
      <c r="V198" s="553">
        <f>IF(ISNUMBER(Data!V198),Data!V198,"")</f>
        <v>0.40458027094589144</v>
      </c>
      <c r="W198" s="551" t="str">
        <f>IF(ISNUMBER($V198),IF($V198&gt;$V$56,PickLists!$S$2,PickLists!$S$3),PickLists!$S$9)</f>
        <v>V0</v>
      </c>
      <c r="X198" s="552">
        <f>IF(ISNUMBER(Data!X198),Data!X198,"")</f>
        <v>0.32176819137640272</v>
      </c>
      <c r="Y198" s="551" t="str">
        <f>IF(ISNUMBER($X198),IF($X198&gt;$X$56,PickLists!$S$2,PickLists!$S$3),PickLists!$S$9)</f>
        <v>V0</v>
      </c>
      <c r="Z198" s="553">
        <f>IF(ISNUMBER(Data!Z198),Data!Z198,"")</f>
        <v>5.5E-2</v>
      </c>
      <c r="AA198" s="551" t="str">
        <f>IF(ISNUMBER($Z198),IF($Z198&gt;$Z$56,PickLists!$S$2,PickLists!$S$3),PickLists!$S$9)</f>
        <v>V0</v>
      </c>
      <c r="AB198" s="552">
        <f>IF(ISNUMBER(Data!AB198),Data!AB198,"")</f>
        <v>0.80221075662230024</v>
      </c>
      <c r="AC198" s="551" t="str">
        <f>IF(ISNUMBER($AB198),IF($AB198&gt;$AB$56,PickLists!$S$2,PickLists!$S$3),PickLists!$S$9)</f>
        <v>V0</v>
      </c>
      <c r="AD198" s="553">
        <f>IF(ISNUMBER(Data!AD198),Data!AD198,"")</f>
        <v>6.4000000000000001E-2</v>
      </c>
      <c r="AE198" s="551" t="str">
        <f>IF(ISNUMBER($AD198),IF($AD198&gt;$AD$56,PickLists!$S$2,PickLists!$S$3),PickLists!$S$9)</f>
        <v>V0</v>
      </c>
      <c r="AF198" s="552">
        <f>IF(ISNUMBER(Data!AF198),Data!AF198,"")</f>
        <v>4.2000000000000003E-2</v>
      </c>
      <c r="AG198" s="551" t="str">
        <f>IF(ISNUMBER($AF198),IF($AF198&gt;$AF$56,PickLists!$S$2,PickLists!$S$3),PickLists!$S$9)</f>
        <v>V0</v>
      </c>
      <c r="AH198" s="553">
        <f>IF(ISNUMBER(Data!AH198),Data!AH198,"")</f>
        <v>0.252</v>
      </c>
      <c r="AI198" s="551" t="str">
        <f>IF(ISNUMBER($AH198),IF($AH198&gt;$AH$56,PickLists!$S$2,PickLists!$S$3),PickLists!$S$9)</f>
        <v>V0</v>
      </c>
      <c r="AJ198" s="554" t="str">
        <f>IF(ISTEXT(Data!AJ198),Data!AJ198,"")</f>
        <v>little twigs</v>
      </c>
      <c r="AK198" s="555"/>
      <c r="AL198" s="555"/>
      <c r="AM198" s="555"/>
      <c r="AN198" s="555"/>
      <c r="AO198" s="556"/>
      <c r="AP198" s="557">
        <f t="shared" si="70"/>
        <v>1.4125375446227531E-3</v>
      </c>
      <c r="AQ198" s="558">
        <f t="shared" si="71"/>
        <v>1.7949820848293635E-2</v>
      </c>
      <c r="AR198" s="559">
        <f t="shared" si="72"/>
        <v>1.0038925000000001</v>
      </c>
      <c r="AS198" s="560">
        <f t="shared" si="73"/>
        <v>5.141203793044915</v>
      </c>
      <c r="AT198" s="561">
        <f t="shared" si="74"/>
        <v>4.0888692919156373</v>
      </c>
      <c r="AU198" s="562">
        <f t="shared" si="75"/>
        <v>0.69891249999999994</v>
      </c>
      <c r="AV198" s="563">
        <f t="shared" si="76"/>
        <v>10.194093189777879</v>
      </c>
      <c r="AW198" s="564">
        <f t="shared" si="77"/>
        <v>0.81328</v>
      </c>
      <c r="AX198" s="565">
        <f t="shared" si="78"/>
        <v>0.53371500000000005</v>
      </c>
      <c r="AY198" s="566">
        <f t="shared" si="79"/>
        <v>3.2022900000000001</v>
      </c>
      <c r="AZ198" s="567">
        <v>362.61</v>
      </c>
      <c r="BA198" s="568">
        <v>5.5229999999999997</v>
      </c>
      <c r="BB198" s="569">
        <f t="shared" si="80"/>
        <v>1.412537544622753</v>
      </c>
      <c r="BC198" s="570">
        <f t="shared" si="81"/>
        <v>3.90998456715359</v>
      </c>
      <c r="BD198" s="571">
        <f t="shared" si="82"/>
        <v>7.0794578438413682E-3</v>
      </c>
      <c r="BE198" s="572">
        <f t="shared" si="83"/>
        <v>2.2283651133927567</v>
      </c>
      <c r="BF198" s="560">
        <f t="shared" si="84"/>
        <v>28.88414870749564</v>
      </c>
      <c r="BG198" s="561">
        <f t="shared" si="85"/>
        <v>20.069745290903025</v>
      </c>
      <c r="BH198" s="562">
        <f t="shared" si="86"/>
        <v>2.3923653098330564</v>
      </c>
      <c r="BI198" s="563">
        <f t="shared" si="87"/>
        <v>57.272132264032287</v>
      </c>
      <c r="BJ198" s="564">
        <f t="shared" si="88"/>
        <v>1.6369123740344775</v>
      </c>
      <c r="BK198" s="565">
        <f t="shared" si="89"/>
        <v>3.4560789960913398</v>
      </c>
      <c r="BL198" s="566">
        <f t="shared" si="90"/>
        <v>12.575477818254404</v>
      </c>
      <c r="BM198" s="546" t="str">
        <f t="shared" si="91"/>
        <v>V0</v>
      </c>
      <c r="BN198" s="573">
        <f t="shared" si="101"/>
        <v>11.2</v>
      </c>
      <c r="BO198" s="573">
        <f t="shared" si="102"/>
        <v>9.888004907624973</v>
      </c>
      <c r="BP198" s="574">
        <f t="shared" si="92"/>
        <v>-11.714241896205593</v>
      </c>
      <c r="BQ198" s="575">
        <f t="shared" si="93"/>
        <v>30</v>
      </c>
      <c r="BR198" s="546" t="str">
        <f t="shared" si="103"/>
        <v>V0</v>
      </c>
      <c r="BS198" s="575">
        <f t="shared" si="94"/>
        <v>78.745504306868312</v>
      </c>
      <c r="BT198" s="575">
        <f t="shared" si="95"/>
        <v>55.099323136788854</v>
      </c>
      <c r="BU198" s="575">
        <f t="shared" si="96"/>
        <v>133.84482744365715</v>
      </c>
      <c r="BV198" s="573">
        <f t="shared" si="97"/>
        <v>17.666862157996707</v>
      </c>
      <c r="BW198" s="575">
        <f t="shared" si="98"/>
        <v>15</v>
      </c>
      <c r="BX198" s="546" t="str">
        <f t="shared" si="104"/>
        <v>V4</v>
      </c>
    </row>
    <row r="199" spans="1:76" x14ac:dyDescent="0.2">
      <c r="A199" s="324"/>
      <c r="B199" s="360">
        <v>35207</v>
      </c>
      <c r="C199" s="361">
        <v>0.27083333333333298</v>
      </c>
      <c r="D199" s="360">
        <f t="shared" si="99"/>
        <v>35208</v>
      </c>
      <c r="E199" s="361">
        <v>0.27083333333333298</v>
      </c>
      <c r="F199" s="455" t="s">
        <v>2179</v>
      </c>
      <c r="G199" s="74" t="s">
        <v>507</v>
      </c>
      <c r="H199" s="53"/>
      <c r="I199" s="38" t="s">
        <v>433</v>
      </c>
      <c r="J199" s="52"/>
      <c r="K199" s="545">
        <f>IF(ISNUMBER(Data!K199),Data!K199,"")</f>
        <v>0.3</v>
      </c>
      <c r="L199" s="546" t="str">
        <f>IF(ISNUMBER(K199),PickLists!$S$2,PickLists!$S$9)</f>
        <v>V0</v>
      </c>
      <c r="M199" s="547" t="str">
        <f>IF(ISNUMBER(Data!M199),Data!M199,"")</f>
        <v/>
      </c>
      <c r="N199" s="548" t="str">
        <f t="shared" si="100"/>
        <v/>
      </c>
      <c r="O199" s="549" t="str">
        <f>IF(ISTEXT($A199),PickLists!$S$2,PickLists!$S$9)</f>
        <v>M1</v>
      </c>
      <c r="P199" s="550" t="str">
        <f>IF(ISNUMBER(Data!P199),Data!P199,"")</f>
        <v/>
      </c>
      <c r="Q199" s="551" t="str">
        <f>IF(ISTEXT($A199),PickLists!$S$2,PickLists!$S$9)</f>
        <v>M1</v>
      </c>
      <c r="R199" s="547" t="str">
        <f>IF(ISNUMBER(Data!R199),Data!R199,"")</f>
        <v/>
      </c>
      <c r="S199" s="551" t="str">
        <f>IF(ISTEXT($A199),PickLists!$S$2,PickLists!$S$9)</f>
        <v>M1</v>
      </c>
      <c r="T199" s="552" t="str">
        <f>IF(ISNUMBER(Data!T199),Data!T199,"")</f>
        <v/>
      </c>
      <c r="U199" s="551" t="str">
        <f>IF(ISNUMBER($T199),IF($T199&gt;$T$56,PickLists!$S$2,PickLists!$S$3),PickLists!$S$9)</f>
        <v>M1</v>
      </c>
      <c r="V199" s="553" t="str">
        <f>IF(ISNUMBER(Data!V199),Data!V199,"")</f>
        <v/>
      </c>
      <c r="W199" s="551" t="str">
        <f>IF(ISNUMBER($V199),IF($V199&gt;$V$56,PickLists!$S$2,PickLists!$S$3),PickLists!$S$9)</f>
        <v>M1</v>
      </c>
      <c r="X199" s="552" t="str">
        <f>IF(ISNUMBER(Data!X199),Data!X199,"")</f>
        <v/>
      </c>
      <c r="Y199" s="551" t="str">
        <f>IF(ISNUMBER($X199),IF($X199&gt;$X$56,PickLists!$S$2,PickLists!$S$3),PickLists!$S$9)</f>
        <v>M1</v>
      </c>
      <c r="Z199" s="553" t="str">
        <f>IF(ISNUMBER(Data!Z199),Data!Z199,"")</f>
        <v/>
      </c>
      <c r="AA199" s="551" t="str">
        <f>IF(ISNUMBER($Z199),IF($Z199&gt;$Z$56,PickLists!$S$2,PickLists!$S$3),PickLists!$S$9)</f>
        <v>M1</v>
      </c>
      <c r="AB199" s="552" t="str">
        <f>IF(ISNUMBER(Data!AB199),Data!AB199,"")</f>
        <v/>
      </c>
      <c r="AC199" s="551" t="str">
        <f>IF(ISNUMBER($AB199),IF($AB199&gt;$AB$56,PickLists!$S$2,PickLists!$S$3),PickLists!$S$9)</f>
        <v>M1</v>
      </c>
      <c r="AD199" s="553" t="str">
        <f>IF(ISNUMBER(Data!AD199),Data!AD199,"")</f>
        <v/>
      </c>
      <c r="AE199" s="551" t="str">
        <f>IF(ISNUMBER($AD199),IF($AD199&gt;$AD$56,PickLists!$S$2,PickLists!$S$3),PickLists!$S$9)</f>
        <v>M1</v>
      </c>
      <c r="AF199" s="552" t="str">
        <f>IF(ISNUMBER(Data!AF199),Data!AF199,"")</f>
        <v/>
      </c>
      <c r="AG199" s="551" t="str">
        <f>IF(ISNUMBER($AF199),IF($AF199&gt;$AF$56,PickLists!$S$2,PickLists!$S$3),PickLists!$S$9)</f>
        <v>M1</v>
      </c>
      <c r="AH199" s="553" t="str">
        <f>IF(ISNUMBER(Data!AH199),Data!AH199,"")</f>
        <v/>
      </c>
      <c r="AI199" s="551" t="str">
        <f>IF(ISNUMBER($AH199),IF($AH199&gt;$AH$56,PickLists!$S$2,PickLists!$S$3),PickLists!$S$9)</f>
        <v>M1</v>
      </c>
      <c r="AJ199" s="554" t="str">
        <f>IF(ISTEXT(Data!AJ199),Data!AJ199,"")</f>
        <v/>
      </c>
      <c r="AK199" s="555"/>
      <c r="AL199" s="555"/>
      <c r="AM199" s="555"/>
      <c r="AN199" s="555"/>
      <c r="AO199" s="556"/>
      <c r="AP199" s="557" t="str">
        <f t="shared" si="70"/>
        <v/>
      </c>
      <c r="AQ199" s="558" t="str">
        <f t="shared" si="71"/>
        <v/>
      </c>
      <c r="AR199" s="559" t="str">
        <f t="shared" si="72"/>
        <v/>
      </c>
      <c r="AS199" s="560" t="str">
        <f t="shared" si="73"/>
        <v/>
      </c>
      <c r="AT199" s="561" t="str">
        <f t="shared" si="74"/>
        <v/>
      </c>
      <c r="AU199" s="562" t="str">
        <f t="shared" si="75"/>
        <v/>
      </c>
      <c r="AV199" s="563" t="str">
        <f t="shared" si="76"/>
        <v/>
      </c>
      <c r="AW199" s="564" t="str">
        <f t="shared" si="77"/>
        <v/>
      </c>
      <c r="AX199" s="565" t="str">
        <f t="shared" si="78"/>
        <v/>
      </c>
      <c r="AY199" s="566" t="str">
        <f t="shared" si="79"/>
        <v/>
      </c>
      <c r="AZ199" s="567">
        <v>362.61</v>
      </c>
      <c r="BA199" s="568">
        <v>5.5229999999999997</v>
      </c>
      <c r="BB199" s="569" t="str">
        <f t="shared" si="80"/>
        <v/>
      </c>
      <c r="BC199" s="570" t="str">
        <f t="shared" si="81"/>
        <v/>
      </c>
      <c r="BD199" s="571" t="str">
        <f t="shared" si="82"/>
        <v/>
      </c>
      <c r="BE199" s="572" t="str">
        <f t="shared" si="83"/>
        <v/>
      </c>
      <c r="BF199" s="560" t="str">
        <f t="shared" si="84"/>
        <v/>
      </c>
      <c r="BG199" s="561" t="str">
        <f t="shared" si="85"/>
        <v/>
      </c>
      <c r="BH199" s="562" t="str">
        <f t="shared" si="86"/>
        <v/>
      </c>
      <c r="BI199" s="563" t="str">
        <f t="shared" si="87"/>
        <v/>
      </c>
      <c r="BJ199" s="564" t="str">
        <f t="shared" si="88"/>
        <v/>
      </c>
      <c r="BK199" s="565" t="str">
        <f t="shared" si="89"/>
        <v/>
      </c>
      <c r="BL199" s="566" t="str">
        <f t="shared" si="90"/>
        <v/>
      </c>
      <c r="BM199" s="546" t="str">
        <f t="shared" si="91"/>
        <v>M1</v>
      </c>
      <c r="BN199" s="573" t="str">
        <f t="shared" si="101"/>
        <v/>
      </c>
      <c r="BO199" s="573" t="str">
        <f t="shared" si="102"/>
        <v/>
      </c>
      <c r="BP199" s="574" t="str">
        <f t="shared" si="92"/>
        <v/>
      </c>
      <c r="BQ199" s="575" t="str">
        <f t="shared" si="93"/>
        <v/>
      </c>
      <c r="BR199" s="546" t="str">
        <f t="shared" si="103"/>
        <v>M1</v>
      </c>
      <c r="BS199" s="575" t="str">
        <f t="shared" si="94"/>
        <v/>
      </c>
      <c r="BT199" s="575" t="str">
        <f t="shared" si="95"/>
        <v/>
      </c>
      <c r="BU199" s="575" t="str">
        <f t="shared" si="96"/>
        <v/>
      </c>
      <c r="BV199" s="573" t="str">
        <f t="shared" si="97"/>
        <v/>
      </c>
      <c r="BW199" s="575" t="str">
        <f t="shared" si="98"/>
        <v/>
      </c>
      <c r="BX199" s="546" t="str">
        <f t="shared" si="104"/>
        <v>M1</v>
      </c>
    </row>
    <row r="200" spans="1:76" x14ac:dyDescent="0.2">
      <c r="A200" s="324" t="s">
        <v>1468</v>
      </c>
      <c r="B200" s="360">
        <v>35208</v>
      </c>
      <c r="C200" s="361">
        <v>0.27083333333333298</v>
      </c>
      <c r="D200" s="360">
        <f t="shared" si="99"/>
        <v>35209</v>
      </c>
      <c r="E200" s="361">
        <v>0.27083333333333298</v>
      </c>
      <c r="F200" s="455" t="s">
        <v>2179</v>
      </c>
      <c r="G200" s="74" t="s">
        <v>507</v>
      </c>
      <c r="H200" s="53" t="s">
        <v>508</v>
      </c>
      <c r="I200" s="38"/>
      <c r="J200" s="52"/>
      <c r="K200" s="545">
        <f>IF(ISNUMBER(Data!K200),Data!K200,"")</f>
        <v>0.8</v>
      </c>
      <c r="L200" s="546" t="str">
        <f>IF(ISNUMBER(K200),PickLists!$S$2,PickLists!$S$9)</f>
        <v>V0</v>
      </c>
      <c r="M200" s="547">
        <f>IF(ISNUMBER(Data!M200),Data!M200,"")</f>
        <v>46.4</v>
      </c>
      <c r="N200" s="548">
        <f t="shared" si="100"/>
        <v>1.0671999999999999</v>
      </c>
      <c r="O200" s="549" t="str">
        <f>IF(ISTEXT($A200),PickLists!$S$2,PickLists!$S$9)</f>
        <v>V0</v>
      </c>
      <c r="P200" s="550">
        <f>IF(ISNUMBER(Data!P200),Data!P200,"")</f>
        <v>5.53</v>
      </c>
      <c r="Q200" s="551" t="str">
        <f>IF(ISTEXT($A200),PickLists!$S$2,PickLists!$S$9)</f>
        <v>V0</v>
      </c>
      <c r="R200" s="547">
        <f>IF(ISNUMBER(Data!R200),Data!R200,"")</f>
        <v>8.4</v>
      </c>
      <c r="S200" s="551" t="str">
        <f>IF(ISTEXT($A200),PickLists!$S$2,PickLists!$S$9)</f>
        <v>V0</v>
      </c>
      <c r="T200" s="552">
        <f>IF(ISNUMBER(Data!T200),Data!T200,"")</f>
        <v>0.126</v>
      </c>
      <c r="U200" s="551" t="str">
        <f>IF(ISNUMBER($T200),IF($T200&gt;$T$56,PickLists!$S$2,PickLists!$S$3),PickLists!$S$9)</f>
        <v>V0</v>
      </c>
      <c r="V200" s="553">
        <f>IF(ISNUMBER(Data!V200),Data!V200,"")</f>
        <v>0.33771496653495686</v>
      </c>
      <c r="W200" s="551" t="str">
        <f>IF(ISNUMBER($V200),IF($V200&gt;$V$56,PickLists!$S$2,PickLists!$S$3),PickLists!$S$9)</f>
        <v>V0</v>
      </c>
      <c r="X200" s="552">
        <f>IF(ISNUMBER(Data!X200),Data!X200,"")</f>
        <v>0.24065857467052529</v>
      </c>
      <c r="Y200" s="551" t="str">
        <f>IF(ISNUMBER($X200),IF($X200&gt;$X$56,PickLists!$S$2,PickLists!$S$3),PickLists!$S$9)</f>
        <v>V0</v>
      </c>
      <c r="Z200" s="553">
        <f>IF(ISNUMBER(Data!Z200),Data!Z200,"")</f>
        <v>5.3999999999999999E-2</v>
      </c>
      <c r="AA200" s="551" t="str">
        <f>IF(ISNUMBER($Z200),IF($Z200&gt;$Z$56,PickLists!$S$2,PickLists!$S$3),PickLists!$S$9)</f>
        <v>V0</v>
      </c>
      <c r="AB200" s="552">
        <f>IF(ISNUMBER(Data!AB200),Data!AB200,"")</f>
        <v>0.39519142216952863</v>
      </c>
      <c r="AC200" s="551" t="str">
        <f>IF(ISNUMBER($AB200),IF($AB200&gt;$AB$56,PickLists!$S$2,PickLists!$S$3),PickLists!$S$9)</f>
        <v>V0</v>
      </c>
      <c r="AD200" s="553">
        <f>IF(ISNUMBER(Data!AD200),Data!AD200,"")</f>
        <v>0.16400000000000001</v>
      </c>
      <c r="AE200" s="551" t="str">
        <f>IF(ISNUMBER($AD200),IF($AD200&gt;$AD$56,PickLists!$S$2,PickLists!$S$3),PickLists!$S$9)</f>
        <v>V0</v>
      </c>
      <c r="AF200" s="552">
        <f>IF(ISNUMBER(Data!AF200),Data!AF200,"")</f>
        <v>5.1999999999999998E-2</v>
      </c>
      <c r="AG200" s="551" t="str">
        <f>IF(ISNUMBER($AF200),IF($AF200&gt;$AF$56,PickLists!$S$2,PickLists!$S$3),PickLists!$S$9)</f>
        <v>V0</v>
      </c>
      <c r="AH200" s="553">
        <f>IF(ISNUMBER(Data!AH200),Data!AH200,"")</f>
        <v>0.21299999999999999</v>
      </c>
      <c r="AI200" s="551" t="str">
        <f>IF(ISNUMBER($AH200),IF($AH200&gt;$AH$56,PickLists!$S$2,PickLists!$S$3),PickLists!$S$9)</f>
        <v>V0</v>
      </c>
      <c r="AJ200" s="554" t="str">
        <f>IF(ISTEXT(Data!AJ200),Data!AJ200,"")</f>
        <v/>
      </c>
      <c r="AK200" s="555"/>
      <c r="AL200" s="555"/>
      <c r="AM200" s="555"/>
      <c r="AN200" s="555"/>
      <c r="AO200" s="556"/>
      <c r="AP200" s="557">
        <f t="shared" si="70"/>
        <v>2.951209226666379E-3</v>
      </c>
      <c r="AQ200" s="558">
        <f t="shared" si="71"/>
        <v>3.1495304866983593E-3</v>
      </c>
      <c r="AR200" s="559">
        <f t="shared" si="72"/>
        <v>0.13446719999999998</v>
      </c>
      <c r="AS200" s="560">
        <f t="shared" si="73"/>
        <v>0.36040941228610596</v>
      </c>
      <c r="AT200" s="561">
        <f t="shared" si="74"/>
        <v>0.25683083088838454</v>
      </c>
      <c r="AU200" s="562">
        <f t="shared" si="75"/>
        <v>5.7628799999999994E-2</v>
      </c>
      <c r="AV200" s="563">
        <f t="shared" si="76"/>
        <v>0.42174828573932094</v>
      </c>
      <c r="AW200" s="564">
        <f t="shared" si="77"/>
        <v>0.1750208</v>
      </c>
      <c r="AX200" s="565">
        <f t="shared" si="78"/>
        <v>5.5494399999999992E-2</v>
      </c>
      <c r="AY200" s="566">
        <f t="shared" si="79"/>
        <v>0.22731359999999998</v>
      </c>
      <c r="AZ200" s="567">
        <v>362.61</v>
      </c>
      <c r="BA200" s="568">
        <v>5.5229999999999997</v>
      </c>
      <c r="BB200" s="569">
        <f t="shared" si="80"/>
        <v>2.951209226666379</v>
      </c>
      <c r="BC200" s="570">
        <f t="shared" si="81"/>
        <v>1.8714362743568165</v>
      </c>
      <c r="BD200" s="571">
        <f t="shared" si="82"/>
        <v>3.3884415613920239E-3</v>
      </c>
      <c r="BE200" s="572">
        <f t="shared" si="83"/>
        <v>3.5541013200947762</v>
      </c>
      <c r="BF200" s="560">
        <f t="shared" si="84"/>
        <v>24.110442388445552</v>
      </c>
      <c r="BG200" s="561">
        <f t="shared" si="85"/>
        <v>15.010670492470002</v>
      </c>
      <c r="BH200" s="562">
        <f t="shared" si="86"/>
        <v>2.3488677587451825</v>
      </c>
      <c r="BI200" s="563">
        <f t="shared" si="87"/>
        <v>28.213851800494655</v>
      </c>
      <c r="BJ200" s="564">
        <f t="shared" si="88"/>
        <v>4.194587958463349</v>
      </c>
      <c r="BK200" s="565">
        <f t="shared" si="89"/>
        <v>4.2789549475416582</v>
      </c>
      <c r="BL200" s="566">
        <f t="shared" si="90"/>
        <v>10.629272917810269</v>
      </c>
      <c r="BM200" s="546" t="str">
        <f t="shared" si="91"/>
        <v>V0</v>
      </c>
      <c r="BN200" s="573">
        <f t="shared" si="101"/>
        <v>8.4</v>
      </c>
      <c r="BO200" s="573">
        <f t="shared" si="102"/>
        <v>7.6681129515624802</v>
      </c>
      <c r="BP200" s="574">
        <f t="shared" si="92"/>
        <v>-8.7129410528276203</v>
      </c>
      <c r="BQ200" s="575">
        <f t="shared" si="93"/>
        <v>30</v>
      </c>
      <c r="BR200" s="546" t="str">
        <f t="shared" si="103"/>
        <v>V0</v>
      </c>
      <c r="BS200" s="575">
        <f t="shared" si="94"/>
        <v>52.616744609721493</v>
      </c>
      <c r="BT200" s="575">
        <f t="shared" si="95"/>
        <v>44.550038916928543</v>
      </c>
      <c r="BU200" s="575">
        <f t="shared" si="96"/>
        <v>97.166783526650036</v>
      </c>
      <c r="BV200" s="573">
        <f t="shared" si="97"/>
        <v>8.3019169720488755</v>
      </c>
      <c r="BW200" s="575">
        <f t="shared" si="98"/>
        <v>30</v>
      </c>
      <c r="BX200" s="546" t="str">
        <f t="shared" si="104"/>
        <v>V0</v>
      </c>
    </row>
    <row r="201" spans="1:76" x14ac:dyDescent="0.2">
      <c r="A201" s="324" t="s">
        <v>1469</v>
      </c>
      <c r="B201" s="360">
        <v>35209</v>
      </c>
      <c r="C201" s="361">
        <v>0.27083333333333298</v>
      </c>
      <c r="D201" s="360">
        <f t="shared" si="99"/>
        <v>35210</v>
      </c>
      <c r="E201" s="361">
        <v>0.27083333333333298</v>
      </c>
      <c r="F201" s="455" t="s">
        <v>2179</v>
      </c>
      <c r="G201" s="74" t="s">
        <v>507</v>
      </c>
      <c r="H201" s="53" t="s">
        <v>508</v>
      </c>
      <c r="I201" s="38"/>
      <c r="J201" s="52"/>
      <c r="K201" s="545">
        <f>IF(ISNUMBER(Data!K201),Data!K201,"")</f>
        <v>2.6</v>
      </c>
      <c r="L201" s="546" t="str">
        <f>IF(ISNUMBER(K201),PickLists!$S$2,PickLists!$S$9)</f>
        <v>V0</v>
      </c>
      <c r="M201" s="547">
        <f>IF(ISNUMBER(Data!M201),Data!M201,"")</f>
        <v>113.4</v>
      </c>
      <c r="N201" s="548">
        <f t="shared" si="100"/>
        <v>2.6082000000000001</v>
      </c>
      <c r="O201" s="549" t="str">
        <f>IF(ISTEXT($A201),PickLists!$S$2,PickLists!$S$9)</f>
        <v>V0</v>
      </c>
      <c r="P201" s="550">
        <f>IF(ISNUMBER(Data!P201),Data!P201,"")</f>
        <v>5.29</v>
      </c>
      <c r="Q201" s="551" t="str">
        <f>IF(ISTEXT($A201),PickLists!$S$2,PickLists!$S$9)</f>
        <v>V0</v>
      </c>
      <c r="R201" s="547">
        <f>IF(ISNUMBER(Data!R201),Data!R201,"")</f>
        <v>8.5</v>
      </c>
      <c r="S201" s="551" t="str">
        <f>IF(ISTEXT($A201),PickLists!$S$2,PickLists!$S$9)</f>
        <v>V0</v>
      </c>
      <c r="T201" s="552">
        <f>IF(ISNUMBER(Data!T201),Data!T201,"")</f>
        <v>7.6999999999999999E-2</v>
      </c>
      <c r="U201" s="551" t="str">
        <f>IF(ISNUMBER($T201),IF($T201&gt;$T$56,PickLists!$S$2,PickLists!$S$3),PickLists!$S$9)</f>
        <v>V0</v>
      </c>
      <c r="V201" s="553">
        <f>IF(ISNUMBER(Data!V201),Data!V201,"")</f>
        <v>0.39260776711555517</v>
      </c>
      <c r="W201" s="551" t="str">
        <f>IF(ISNUMBER($V201),IF($V201&gt;$V$56,PickLists!$S$2,PickLists!$S$3),PickLists!$S$9)</f>
        <v>V0</v>
      </c>
      <c r="X201" s="552">
        <f>IF(ISNUMBER(Data!X201),Data!X201,"")</f>
        <v>0.17657196393995547</v>
      </c>
      <c r="Y201" s="551" t="str">
        <f>IF(ISNUMBER($X201),IF($X201&gt;$X$56,PickLists!$S$2,PickLists!$S$3),PickLists!$S$9)</f>
        <v>V0</v>
      </c>
      <c r="Z201" s="553">
        <f>IF(ISNUMBER(Data!Z201),Data!Z201,"")</f>
        <v>3.5999999999999997E-2</v>
      </c>
      <c r="AA201" s="551" t="str">
        <f>IF(ISNUMBER($Z201),IF($Z201&gt;$Z$56,PickLists!$S$2,PickLists!$S$3),PickLists!$S$9)</f>
        <v>V0</v>
      </c>
      <c r="AB201" s="552">
        <f>IF(ISNUMBER(Data!AB201),Data!AB201,"")</f>
        <v>0.21846849746695779</v>
      </c>
      <c r="AC201" s="551" t="str">
        <f>IF(ISNUMBER($AB201),IF($AB201&gt;$AB$56,PickLists!$S$2,PickLists!$S$3),PickLists!$S$9)</f>
        <v>V0</v>
      </c>
      <c r="AD201" s="553">
        <f>IF(ISNUMBER(Data!AD201),Data!AD201,"")</f>
        <v>0.20100000000000001</v>
      </c>
      <c r="AE201" s="551" t="str">
        <f>IF(ISNUMBER($AD201),IF($AD201&gt;$AD$56,PickLists!$S$2,PickLists!$S$3),PickLists!$S$9)</f>
        <v>V0</v>
      </c>
      <c r="AF201" s="552">
        <f>IF(ISNUMBER(Data!AF201),Data!AF201,"")</f>
        <v>6.7000000000000004E-2</v>
      </c>
      <c r="AG201" s="551" t="str">
        <f>IF(ISNUMBER($AF201),IF($AF201&gt;$AF$56,PickLists!$S$2,PickLists!$S$3),PickLists!$S$9)</f>
        <v>V0</v>
      </c>
      <c r="AH201" s="553">
        <f>IF(ISNUMBER(Data!AH201),Data!AH201,"")</f>
        <v>0.33300000000000002</v>
      </c>
      <c r="AI201" s="551" t="str">
        <f>IF(ISNUMBER($AH201),IF($AH201&gt;$AH$56,PickLists!$S$2,PickLists!$S$3),PickLists!$S$9)</f>
        <v>V0</v>
      </c>
      <c r="AJ201" s="554" t="str">
        <f>IF(ISTEXT(Data!AJ201),Data!AJ201,"")</f>
        <v/>
      </c>
      <c r="AK201" s="555"/>
      <c r="AL201" s="555"/>
      <c r="AM201" s="555"/>
      <c r="AN201" s="555"/>
      <c r="AO201" s="556"/>
      <c r="AP201" s="557">
        <f t="shared" si="70"/>
        <v>5.1286138399136436E-3</v>
      </c>
      <c r="AQ201" s="558">
        <f t="shared" si="71"/>
        <v>1.3376450617262765E-2</v>
      </c>
      <c r="AR201" s="559">
        <f t="shared" si="72"/>
        <v>0.20083139999999999</v>
      </c>
      <c r="AS201" s="560">
        <f t="shared" si="73"/>
        <v>1.0239995781907911</v>
      </c>
      <c r="AT201" s="561">
        <f t="shared" si="74"/>
        <v>0.46053499634819189</v>
      </c>
      <c r="AU201" s="562">
        <f t="shared" si="75"/>
        <v>9.3895199999999998E-2</v>
      </c>
      <c r="AV201" s="563">
        <f t="shared" si="76"/>
        <v>0.56980953509331933</v>
      </c>
      <c r="AW201" s="564">
        <f t="shared" si="77"/>
        <v>0.52424820000000005</v>
      </c>
      <c r="AX201" s="565">
        <f t="shared" si="78"/>
        <v>0.17474940000000003</v>
      </c>
      <c r="AY201" s="566">
        <f t="shared" si="79"/>
        <v>0.86853060000000004</v>
      </c>
      <c r="AZ201" s="567">
        <v>362.61</v>
      </c>
      <c r="BA201" s="568">
        <v>5.5229999999999997</v>
      </c>
      <c r="BB201" s="569">
        <f t="shared" si="80"/>
        <v>5.1286138399136441</v>
      </c>
      <c r="BC201" s="570">
        <f t="shared" si="81"/>
        <v>1.0768991724463681</v>
      </c>
      <c r="BD201" s="571">
        <f t="shared" si="82"/>
        <v>1.9498445997580441E-3</v>
      </c>
      <c r="BE201" s="572">
        <f t="shared" si="83"/>
        <v>2.1719508067245852</v>
      </c>
      <c r="BF201" s="560">
        <f t="shared" si="84"/>
        <v>28.029397238206268</v>
      </c>
      <c r="BG201" s="561">
        <f t="shared" si="85"/>
        <v>11.013376824572305</v>
      </c>
      <c r="BH201" s="562">
        <f t="shared" si="86"/>
        <v>1.565911839163455</v>
      </c>
      <c r="BI201" s="563">
        <f t="shared" si="87"/>
        <v>15.597094129146697</v>
      </c>
      <c r="BJ201" s="564">
        <f t="shared" si="88"/>
        <v>5.140927924702031</v>
      </c>
      <c r="BK201" s="565">
        <f t="shared" si="89"/>
        <v>5.5132688747171361</v>
      </c>
      <c r="BL201" s="566">
        <f t="shared" si="90"/>
        <v>16.617595688407604</v>
      </c>
      <c r="BM201" s="546" t="str">
        <f t="shared" si="91"/>
        <v>V0</v>
      </c>
      <c r="BN201" s="573">
        <f t="shared" si="101"/>
        <v>8.5</v>
      </c>
      <c r="BO201" s="573">
        <f t="shared" si="102"/>
        <v>7.7730229375055533</v>
      </c>
      <c r="BP201" s="574">
        <f t="shared" si="92"/>
        <v>-8.5526713234640788</v>
      </c>
      <c r="BQ201" s="575">
        <f t="shared" si="93"/>
        <v>30</v>
      </c>
      <c r="BR201" s="546" t="str">
        <f t="shared" si="103"/>
        <v>V0</v>
      </c>
      <c r="BS201" s="575">
        <f t="shared" si="94"/>
        <v>49.563412296050565</v>
      </c>
      <c r="BT201" s="575">
        <f t="shared" si="95"/>
        <v>42.293573886549282</v>
      </c>
      <c r="BU201" s="575">
        <f t="shared" si="96"/>
        <v>91.856986182599854</v>
      </c>
      <c r="BV201" s="573">
        <f t="shared" si="97"/>
        <v>7.9143010364500537</v>
      </c>
      <c r="BW201" s="575">
        <f t="shared" si="98"/>
        <v>30</v>
      </c>
      <c r="BX201" s="546" t="str">
        <f t="shared" si="104"/>
        <v>V0</v>
      </c>
    </row>
    <row r="202" spans="1:76" x14ac:dyDescent="0.2">
      <c r="A202" s="324" t="s">
        <v>1470</v>
      </c>
      <c r="B202" s="360">
        <v>35210</v>
      </c>
      <c r="C202" s="361">
        <v>0.27083333333333298</v>
      </c>
      <c r="D202" s="360">
        <f t="shared" si="99"/>
        <v>35211</v>
      </c>
      <c r="E202" s="361">
        <v>0.27083333333333298</v>
      </c>
      <c r="F202" s="455" t="s">
        <v>2179</v>
      </c>
      <c r="G202" s="74" t="s">
        <v>507</v>
      </c>
      <c r="H202" s="53" t="s">
        <v>508</v>
      </c>
      <c r="I202" s="38"/>
      <c r="J202" s="52"/>
      <c r="K202" s="545">
        <f>IF(ISNUMBER(Data!K202),Data!K202,"")</f>
        <v>12.4</v>
      </c>
      <c r="L202" s="546" t="str">
        <f>IF(ISNUMBER(K202),PickLists!$S$2,PickLists!$S$9)</f>
        <v>V0</v>
      </c>
      <c r="M202" s="547">
        <f>IF(ISNUMBER(Data!M202),Data!M202,"")</f>
        <v>532.20000000000005</v>
      </c>
      <c r="N202" s="548">
        <f t="shared" si="100"/>
        <v>12.240600000000001</v>
      </c>
      <c r="O202" s="549" t="str">
        <f>IF(ISTEXT($A202),PickLists!$S$2,PickLists!$S$9)</f>
        <v>V0</v>
      </c>
      <c r="P202" s="550">
        <f>IF(ISNUMBER(Data!P202),Data!P202,"")</f>
        <v>6.18</v>
      </c>
      <c r="Q202" s="551" t="str">
        <f>IF(ISTEXT($A202),PickLists!$S$2,PickLists!$S$9)</f>
        <v>V0</v>
      </c>
      <c r="R202" s="547">
        <f>IF(ISNUMBER(Data!R202),Data!R202,"")</f>
        <v>8.4</v>
      </c>
      <c r="S202" s="551" t="str">
        <f>IF(ISTEXT($A202),PickLists!$S$2,PickLists!$S$9)</f>
        <v>V0</v>
      </c>
      <c r="T202" s="552">
        <f>IF(ISNUMBER(Data!T202),Data!T202,"")</f>
        <v>4.3999999999999997E-2</v>
      </c>
      <c r="U202" s="551" t="str">
        <f>IF(ISNUMBER($T202),IF($T202&gt;$T$56,PickLists!$S$2,PickLists!$S$3),PickLists!$S$9)</f>
        <v>V0</v>
      </c>
      <c r="V202" s="553">
        <f>IF(ISNUMBER(Data!V202),Data!V202,"")</f>
        <v>0.17890986855898719</v>
      </c>
      <c r="W202" s="551" t="str">
        <f>IF(ISNUMBER($V202),IF($V202&gt;$V$56,PickLists!$S$2,PickLists!$S$3),PickLists!$S$9)</f>
        <v>V0</v>
      </c>
      <c r="X202" s="552">
        <f>IF(ISNUMBER(Data!X202),Data!X202,"")</f>
        <v>0.29573300576710876</v>
      </c>
      <c r="Y202" s="551" t="str">
        <f>IF(ISNUMBER($X202),IF($X202&gt;$X$56,PickLists!$S$2,PickLists!$S$3),PickLists!$S$9)</f>
        <v>V0</v>
      </c>
      <c r="Z202" s="553">
        <f>IF(ISNUMBER(Data!Z202),Data!Z202,"")</f>
        <v>2.9000000000000001E-2</v>
      </c>
      <c r="AA202" s="551" t="str">
        <f>IF(ISNUMBER($Z202),IF($Z202&gt;$Z$56,PickLists!$S$2,PickLists!$S$3),PickLists!$S$9)</f>
        <v>V0</v>
      </c>
      <c r="AB202" s="552">
        <f>IF(ISNUMBER(Data!AB202),Data!AB202,"")</f>
        <v>0.66862492377626248</v>
      </c>
      <c r="AC202" s="551" t="str">
        <f>IF(ISNUMBER($AB202),IF($AB202&gt;$AB$56,PickLists!$S$2,PickLists!$S$3),PickLists!$S$9)</f>
        <v>V0</v>
      </c>
      <c r="AD202" s="553">
        <f>IF(ISNUMBER(Data!AD202),Data!AD202,"")</f>
        <v>0.11899999999999999</v>
      </c>
      <c r="AE202" s="551" t="str">
        <f>IF(ISNUMBER($AD202),IF($AD202&gt;$AD$56,PickLists!$S$2,PickLists!$S$3),PickLists!$S$9)</f>
        <v>V0</v>
      </c>
      <c r="AF202" s="552">
        <f>IF(ISNUMBER(Data!AF202),Data!AF202,"")</f>
        <v>3.1E-2</v>
      </c>
      <c r="AG202" s="551" t="str">
        <f>IF(ISNUMBER($AF202),IF($AF202&gt;$AF$56,PickLists!$S$2,PickLists!$S$3),PickLists!$S$9)</f>
        <v>V0</v>
      </c>
      <c r="AH202" s="553">
        <f>IF(ISNUMBER(Data!AH202),Data!AH202,"")</f>
        <v>0.129</v>
      </c>
      <c r="AI202" s="551" t="str">
        <f>IF(ISNUMBER($AH202),IF($AH202&gt;$AH$56,PickLists!$S$2,PickLists!$S$3),PickLists!$S$9)</f>
        <v>V0</v>
      </c>
      <c r="AJ202" s="554" t="str">
        <f>IF(ISTEXT(Data!AJ202),Data!AJ202,"")</f>
        <v/>
      </c>
      <c r="AK202" s="555"/>
      <c r="AL202" s="555"/>
      <c r="AM202" s="555"/>
      <c r="AN202" s="555"/>
      <c r="AO202" s="556"/>
      <c r="AP202" s="557">
        <f t="shared" si="70"/>
        <v>6.6069344800759506E-4</v>
      </c>
      <c r="AQ202" s="558">
        <f t="shared" si="71"/>
        <v>8.0872842196817677E-3</v>
      </c>
      <c r="AR202" s="559">
        <f t="shared" si="72"/>
        <v>0.53858640000000002</v>
      </c>
      <c r="AS202" s="560">
        <f t="shared" si="73"/>
        <v>2.1899641370831389</v>
      </c>
      <c r="AT202" s="561">
        <f t="shared" si="74"/>
        <v>3.6199494303928716</v>
      </c>
      <c r="AU202" s="562">
        <f t="shared" si="75"/>
        <v>0.35497740000000005</v>
      </c>
      <c r="AV202" s="563">
        <f t="shared" si="76"/>
        <v>8.1843702419757189</v>
      </c>
      <c r="AW202" s="564">
        <f t="shared" si="77"/>
        <v>1.4566314</v>
      </c>
      <c r="AX202" s="565">
        <f t="shared" si="78"/>
        <v>0.37945860000000003</v>
      </c>
      <c r="AY202" s="566">
        <f t="shared" si="79"/>
        <v>1.5790374</v>
      </c>
      <c r="AZ202" s="567">
        <v>362.61</v>
      </c>
      <c r="BA202" s="568">
        <v>5.5229999999999997</v>
      </c>
      <c r="BB202" s="569">
        <f t="shared" si="80"/>
        <v>0.66069344800759511</v>
      </c>
      <c r="BC202" s="570">
        <f t="shared" si="81"/>
        <v>8.3593987751131724</v>
      </c>
      <c r="BD202" s="571">
        <f t="shared" si="82"/>
        <v>1.5135612484362064E-2</v>
      </c>
      <c r="BE202" s="572">
        <f t="shared" si="83"/>
        <v>1.241114746699763</v>
      </c>
      <c r="BF202" s="560">
        <f t="shared" si="84"/>
        <v>12.772889880701593</v>
      </c>
      <c r="BG202" s="561">
        <f t="shared" si="85"/>
        <v>18.445844738319586</v>
      </c>
      <c r="BH202" s="562">
        <f t="shared" si="86"/>
        <v>1.2614289815483388</v>
      </c>
      <c r="BI202" s="563">
        <f t="shared" si="87"/>
        <v>47.735055599076354</v>
      </c>
      <c r="BJ202" s="564">
        <f t="shared" si="88"/>
        <v>3.0436339454703565</v>
      </c>
      <c r="BK202" s="565">
        <f t="shared" si="89"/>
        <v>2.5509154494959887</v>
      </c>
      <c r="BL202" s="566">
        <f t="shared" si="90"/>
        <v>6.4374469783921349</v>
      </c>
      <c r="BM202" s="546" t="str">
        <f t="shared" si="91"/>
        <v>V0</v>
      </c>
      <c r="BN202" s="573">
        <f t="shared" si="101"/>
        <v>8.4</v>
      </c>
      <c r="BO202" s="573">
        <f t="shared" si="102"/>
        <v>7.4018574127490613</v>
      </c>
      <c r="BP202" s="574">
        <f t="shared" si="92"/>
        <v>-11.882649848225464</v>
      </c>
      <c r="BQ202" s="575">
        <f t="shared" si="93"/>
        <v>30</v>
      </c>
      <c r="BR202" s="546" t="str">
        <f t="shared" si="103"/>
        <v>V0</v>
      </c>
      <c r="BS202" s="575">
        <f t="shared" si="94"/>
        <v>61.689174401990769</v>
      </c>
      <c r="BT202" s="575">
        <f t="shared" si="95"/>
        <v>40.834383753318477</v>
      </c>
      <c r="BU202" s="575">
        <f t="shared" si="96"/>
        <v>102.52355815530925</v>
      </c>
      <c r="BV202" s="573">
        <f t="shared" si="97"/>
        <v>20.341462024835426</v>
      </c>
      <c r="BW202" s="575">
        <f t="shared" si="98"/>
        <v>15</v>
      </c>
      <c r="BX202" s="546" t="str">
        <f t="shared" si="104"/>
        <v>V4</v>
      </c>
    </row>
    <row r="203" spans="1:76" x14ac:dyDescent="0.2">
      <c r="A203" s="324" t="s">
        <v>1471</v>
      </c>
      <c r="B203" s="360">
        <v>35211</v>
      </c>
      <c r="C203" s="361">
        <v>0.27083333333333298</v>
      </c>
      <c r="D203" s="360">
        <f t="shared" si="99"/>
        <v>35212</v>
      </c>
      <c r="E203" s="361">
        <v>0.27083333333333298</v>
      </c>
      <c r="F203" s="455" t="s">
        <v>2179</v>
      </c>
      <c r="G203" s="74" t="s">
        <v>507</v>
      </c>
      <c r="H203" s="53" t="s">
        <v>508</v>
      </c>
      <c r="I203" s="38"/>
      <c r="J203" s="52"/>
      <c r="K203" s="545">
        <f>IF(ISNUMBER(Data!K203),Data!K203,"")</f>
        <v>11.3</v>
      </c>
      <c r="L203" s="546" t="str">
        <f>IF(ISNUMBER(K203),PickLists!$S$2,PickLists!$S$9)</f>
        <v>V0</v>
      </c>
      <c r="M203" s="547">
        <f>IF(ISNUMBER(Data!M203),Data!M203,"")</f>
        <v>481.8</v>
      </c>
      <c r="N203" s="548">
        <f t="shared" si="100"/>
        <v>11.0814</v>
      </c>
      <c r="O203" s="549" t="str">
        <f>IF(ISTEXT($A203),PickLists!$S$2,PickLists!$S$9)</f>
        <v>V0</v>
      </c>
      <c r="P203" s="550">
        <f>IF(ISNUMBER(Data!P203),Data!P203,"")</f>
        <v>5.35</v>
      </c>
      <c r="Q203" s="551" t="str">
        <f>IF(ISTEXT($A203),PickLists!$S$2,PickLists!$S$9)</f>
        <v>V0</v>
      </c>
      <c r="R203" s="547">
        <f>IF(ISNUMBER(Data!R203),Data!R203,"")</f>
        <v>3.4</v>
      </c>
      <c r="S203" s="551" t="str">
        <f>IF(ISTEXT($A203),PickLists!$S$2,PickLists!$S$9)</f>
        <v>V0</v>
      </c>
      <c r="T203" s="552">
        <f>IF(ISNUMBER(Data!T203),Data!T203,"")</f>
        <v>2.7E-2</v>
      </c>
      <c r="U203" s="551" t="str">
        <f>IF(ISNUMBER($T203),IF($T203&gt;$T$56,PickLists!$S$2,PickLists!$S$3),PickLists!$S$9)</f>
        <v>V0</v>
      </c>
      <c r="V203" s="553">
        <f>IF(ISNUMBER(Data!V203),Data!V203,"")</f>
        <v>5.8055348762196597E-2</v>
      </c>
      <c r="W203" s="551" t="str">
        <f>IF(ISNUMBER($V203),IF($V203&gt;$V$56,PickLists!$S$2,PickLists!$S$3),PickLists!$S$9)</f>
        <v>V0</v>
      </c>
      <c r="X203" s="552">
        <f>IF(ISNUMBER(Data!X203),Data!X203,"")</f>
        <v>4.1389269430159692E-2</v>
      </c>
      <c r="Y203" s="551" t="str">
        <f>IF(ISNUMBER($X203),IF($X203&gt;$X$56,PickLists!$S$2,PickLists!$S$3),PickLists!$S$9)</f>
        <v>V0</v>
      </c>
      <c r="Z203" s="553">
        <f>IF(ISNUMBER(Data!Z203),Data!Z203,"")</f>
        <v>1.4999999999999999E-2</v>
      </c>
      <c r="AA203" s="551" t="str">
        <f>IF(ISNUMBER($Z203),IF($Z203&gt;$Z$56,PickLists!$S$2,PickLists!$S$3),PickLists!$S$9)</f>
        <v>V0</v>
      </c>
      <c r="AB203" s="552">
        <f>IF(ISNUMBER(Data!AB203),Data!AB203,"")</f>
        <v>9.7406336450235938E-3</v>
      </c>
      <c r="AC203" s="551" t="str">
        <f>IF(ISNUMBER($AB203),IF($AB203&gt;$AB$56,PickLists!$S$2,PickLists!$S$3),PickLists!$S$9)</f>
        <v>V0</v>
      </c>
      <c r="AD203" s="553">
        <f>IF(ISNUMBER(Data!AD203),Data!AD203,"")</f>
        <v>0.14399999999999999</v>
      </c>
      <c r="AE203" s="551" t="str">
        <f>IF(ISNUMBER($AD203),IF($AD203&gt;$AD$56,PickLists!$S$2,PickLists!$S$3),PickLists!$S$9)</f>
        <v>V0</v>
      </c>
      <c r="AF203" s="552">
        <f>IF(ISNUMBER(Data!AF203),Data!AF203,"")</f>
        <v>0.02</v>
      </c>
      <c r="AG203" s="551" t="str">
        <f>IF(ISNUMBER($AF203),IF($AF203&gt;$AF$56,PickLists!$S$2,PickLists!$S$3),PickLists!$S$9)</f>
        <v>V0</v>
      </c>
      <c r="AH203" s="553">
        <f>IF(ISNUMBER(Data!AH203),Data!AH203,"")</f>
        <v>8.5999999999999993E-2</v>
      </c>
      <c r="AI203" s="551" t="str">
        <f>IF(ISNUMBER($AH203),IF($AH203&gt;$AH$56,PickLists!$S$2,PickLists!$S$3),PickLists!$S$9)</f>
        <v>V0</v>
      </c>
      <c r="AJ203" s="554" t="str">
        <f>IF(ISTEXT(Data!AJ203),Data!AJ203,"")</f>
        <v/>
      </c>
      <c r="AK203" s="555"/>
      <c r="AL203" s="555"/>
      <c r="AM203" s="555"/>
      <c r="AN203" s="555"/>
      <c r="AO203" s="556"/>
      <c r="AP203" s="557">
        <f t="shared" si="70"/>
        <v>4.4668359215096296E-3</v>
      </c>
      <c r="AQ203" s="558">
        <f t="shared" si="71"/>
        <v>4.949879558061681E-2</v>
      </c>
      <c r="AR203" s="559">
        <f t="shared" si="72"/>
        <v>0.29919780000000001</v>
      </c>
      <c r="AS203" s="560">
        <f t="shared" si="73"/>
        <v>0.64333454177340543</v>
      </c>
      <c r="AT203" s="561">
        <f t="shared" si="74"/>
        <v>0.45865105026337161</v>
      </c>
      <c r="AU203" s="562">
        <f t="shared" si="75"/>
        <v>0.16622100000000001</v>
      </c>
      <c r="AV203" s="563">
        <f t="shared" si="76"/>
        <v>0.10793985767396445</v>
      </c>
      <c r="AW203" s="564">
        <f t="shared" si="77"/>
        <v>1.5957215999999999</v>
      </c>
      <c r="AX203" s="565">
        <f t="shared" si="78"/>
        <v>0.22162800000000002</v>
      </c>
      <c r="AY203" s="566">
        <f t="shared" si="79"/>
        <v>0.95300039999999997</v>
      </c>
      <c r="AZ203" s="567">
        <v>362.61</v>
      </c>
      <c r="BA203" s="568">
        <v>5.5229999999999997</v>
      </c>
      <c r="BB203" s="569">
        <f t="shared" si="80"/>
        <v>4.4668359215096292</v>
      </c>
      <c r="BC203" s="570">
        <f t="shared" si="81"/>
        <v>1.2364456848312928</v>
      </c>
      <c r="BD203" s="571">
        <f t="shared" si="82"/>
        <v>2.2387211385683369E-3</v>
      </c>
      <c r="BE203" s="572">
        <f t="shared" si="83"/>
        <v>0.7615931400203092</v>
      </c>
      <c r="BF203" s="560">
        <f t="shared" si="84"/>
        <v>4.1447382567428139</v>
      </c>
      <c r="BG203" s="561">
        <f t="shared" si="85"/>
        <v>2.5815854938505969</v>
      </c>
      <c r="BH203" s="562">
        <f t="shared" si="86"/>
        <v>0.65246326631810625</v>
      </c>
      <c r="BI203" s="563">
        <f t="shared" si="87"/>
        <v>0.69541184015303736</v>
      </c>
      <c r="BJ203" s="564">
        <f t="shared" si="88"/>
        <v>3.6830528415775743</v>
      </c>
      <c r="BK203" s="565">
        <f t="shared" si="89"/>
        <v>1.6457519029006378</v>
      </c>
      <c r="BL203" s="566">
        <f t="shared" si="90"/>
        <v>4.291631318928089</v>
      </c>
      <c r="BM203" s="546" t="str">
        <f t="shared" si="91"/>
        <v>V0</v>
      </c>
      <c r="BN203" s="573">
        <f t="shared" si="101"/>
        <v>3.4</v>
      </c>
      <c r="BO203" s="573">
        <f t="shared" si="102"/>
        <v>2.8750434015081878</v>
      </c>
      <c r="BP203" s="574">
        <f t="shared" si="92"/>
        <v>-15.439899955641531</v>
      </c>
      <c r="BQ203" s="575">
        <f t="shared" si="93"/>
        <v>50</v>
      </c>
      <c r="BR203" s="546" t="str">
        <f t="shared" si="103"/>
        <v>V0</v>
      </c>
      <c r="BS203" s="575">
        <f t="shared" si="94"/>
        <v>15.435147091387073</v>
      </c>
      <c r="BT203" s="575">
        <f t="shared" si="95"/>
        <v>8.7266012965835813</v>
      </c>
      <c r="BU203" s="575">
        <f t="shared" si="96"/>
        <v>24.161748387970654</v>
      </c>
      <c r="BV203" s="573">
        <f t="shared" si="97"/>
        <v>27.765150464622245</v>
      </c>
      <c r="BW203" s="575">
        <f t="shared" si="98"/>
        <v>60</v>
      </c>
      <c r="BX203" s="546" t="str">
        <f t="shared" si="104"/>
        <v>V0</v>
      </c>
    </row>
    <row r="204" spans="1:76" x14ac:dyDescent="0.2">
      <c r="A204" s="324" t="s">
        <v>1472</v>
      </c>
      <c r="B204" s="360">
        <v>35212</v>
      </c>
      <c r="C204" s="361">
        <v>0.27083333333333298</v>
      </c>
      <c r="D204" s="360">
        <f t="shared" si="99"/>
        <v>35213</v>
      </c>
      <c r="E204" s="361">
        <v>0.27083333333333298</v>
      </c>
      <c r="F204" s="455" t="s">
        <v>2179</v>
      </c>
      <c r="G204" s="74" t="s">
        <v>507</v>
      </c>
      <c r="H204" s="53"/>
      <c r="I204" s="38"/>
      <c r="J204" s="52"/>
      <c r="K204" s="545">
        <f>IF(ISNUMBER(Data!K204),Data!K204,"")</f>
        <v>17.5</v>
      </c>
      <c r="L204" s="546" t="str">
        <f>IF(ISNUMBER(K204),PickLists!$S$2,PickLists!$S$9)</f>
        <v>V0</v>
      </c>
      <c r="M204" s="547">
        <f>IF(ISNUMBER(Data!M204),Data!M204,"")</f>
        <v>751.4</v>
      </c>
      <c r="N204" s="548">
        <f t="shared" si="100"/>
        <v>17.2822</v>
      </c>
      <c r="O204" s="549" t="str">
        <f>IF(ISTEXT($A204),PickLists!$S$2,PickLists!$S$9)</f>
        <v>V0</v>
      </c>
      <c r="P204" s="550">
        <f>IF(ISNUMBER(Data!P204),Data!P204,"")</f>
        <v>5.35</v>
      </c>
      <c r="Q204" s="551" t="str">
        <f>IF(ISTEXT($A204),PickLists!$S$2,PickLists!$S$9)</f>
        <v>V0</v>
      </c>
      <c r="R204" s="547">
        <f>IF(ISNUMBER(Data!R204),Data!R204,"")</f>
        <v>5.5</v>
      </c>
      <c r="S204" s="551" t="str">
        <f>IF(ISTEXT($A204),PickLists!$S$2,PickLists!$S$9)</f>
        <v>V0</v>
      </c>
      <c r="T204" s="552">
        <f>IF(ISNUMBER(Data!T204),Data!T204,"")</f>
        <v>4.9000000000000002E-2</v>
      </c>
      <c r="U204" s="551" t="str">
        <f>IF(ISNUMBER($T204),IF($T204&gt;$T$56,PickLists!$S$2,PickLists!$S$3),PickLists!$S$9)</f>
        <v>V0</v>
      </c>
      <c r="V204" s="553">
        <f>IF(ISNUMBER(Data!V204),Data!V204,"")</f>
        <v>0.14299235706797839</v>
      </c>
      <c r="W204" s="551" t="str">
        <f>IF(ISNUMBER($V204),IF($V204&gt;$V$56,PickLists!$S$2,PickLists!$S$3),PickLists!$S$9)</f>
        <v>V0</v>
      </c>
      <c r="X204" s="552">
        <f>IF(ISNUMBER(Data!X204),Data!X204,"")</f>
        <v>0.16355437113530844</v>
      </c>
      <c r="Y204" s="551" t="str">
        <f>IF(ISNUMBER($X204),IF($X204&gt;$X$56,PickLists!$S$2,PickLists!$S$3),PickLists!$S$9)</f>
        <v>V0</v>
      </c>
      <c r="Z204" s="553">
        <f>IF(ISNUMBER(Data!Z204),Data!Z204,"")</f>
        <v>2.8000000000000001E-2</v>
      </c>
      <c r="AA204" s="551" t="str">
        <f>IF(ISNUMBER($Z204),IF($Z204&gt;$Z$56,PickLists!$S$2,PickLists!$S$3),PickLists!$S$9)</f>
        <v>V0</v>
      </c>
      <c r="AB204" s="552">
        <f>IF(ISNUMBER(Data!AB204),Data!AB204,"")</f>
        <v>0.2205557761051771</v>
      </c>
      <c r="AC204" s="551" t="str">
        <f>IF(ISNUMBER($AB204),IF($AB204&gt;$AB$56,PickLists!$S$2,PickLists!$S$3),PickLists!$S$9)</f>
        <v>V0</v>
      </c>
      <c r="AD204" s="553">
        <f>IF(ISNUMBER(Data!AD204),Data!AD204,"")</f>
        <v>8.5000000000000006E-2</v>
      </c>
      <c r="AE204" s="551" t="str">
        <f>IF(ISNUMBER($AD204),IF($AD204&gt;$AD$56,PickLists!$S$2,PickLists!$S$3),PickLists!$S$9)</f>
        <v>V0</v>
      </c>
      <c r="AF204" s="552">
        <f>IF(ISNUMBER(Data!AF204),Data!AF204,"")</f>
        <v>1.7000000000000001E-2</v>
      </c>
      <c r="AG204" s="551" t="str">
        <f>IF(ISNUMBER($AF204),IF($AF204&gt;$AF$56,PickLists!$S$2,PickLists!$S$3),PickLists!$S$9)</f>
        <v>V0</v>
      </c>
      <c r="AH204" s="553">
        <f>IF(ISNUMBER(Data!AH204),Data!AH204,"")</f>
        <v>7.4999999999999997E-2</v>
      </c>
      <c r="AI204" s="551" t="str">
        <f>IF(ISNUMBER($AH204),IF($AH204&gt;$AH$56,PickLists!$S$2,PickLists!$S$3),PickLists!$S$9)</f>
        <v>V0</v>
      </c>
      <c r="AJ204" s="554" t="str">
        <f>IF(ISTEXT(Data!AJ204),Data!AJ204,"")</f>
        <v>little twigs</v>
      </c>
      <c r="AK204" s="555"/>
      <c r="AL204" s="555"/>
      <c r="AM204" s="555"/>
      <c r="AN204" s="555"/>
      <c r="AO204" s="556"/>
      <c r="AP204" s="557">
        <f t="shared" si="70"/>
        <v>4.4668359215096296E-3</v>
      </c>
      <c r="AQ204" s="558">
        <f t="shared" si="71"/>
        <v>7.719675176271372E-2</v>
      </c>
      <c r="AR204" s="559">
        <f t="shared" si="72"/>
        <v>0.84682780000000002</v>
      </c>
      <c r="AS204" s="560">
        <f t="shared" si="73"/>
        <v>2.4712225133202161</v>
      </c>
      <c r="AT204" s="561">
        <f t="shared" si="74"/>
        <v>2.8265793528346275</v>
      </c>
      <c r="AU204" s="562">
        <f t="shared" si="75"/>
        <v>0.48390159999999999</v>
      </c>
      <c r="AV204" s="563">
        <f t="shared" si="76"/>
        <v>3.8116890338048917</v>
      </c>
      <c r="AW204" s="564">
        <f t="shared" si="77"/>
        <v>1.468987</v>
      </c>
      <c r="AX204" s="565">
        <f t="shared" si="78"/>
        <v>0.29379739999999999</v>
      </c>
      <c r="AY204" s="566">
        <f t="shared" si="79"/>
        <v>1.296165</v>
      </c>
      <c r="AZ204" s="567">
        <v>362.61</v>
      </c>
      <c r="BA204" s="568">
        <v>5.5229999999999997</v>
      </c>
      <c r="BB204" s="569">
        <f t="shared" si="80"/>
        <v>4.4668359215096292</v>
      </c>
      <c r="BC204" s="570">
        <f t="shared" si="81"/>
        <v>1.2364456848312928</v>
      </c>
      <c r="BD204" s="571">
        <f t="shared" si="82"/>
        <v>2.2387211385683369E-3</v>
      </c>
      <c r="BE204" s="572">
        <f t="shared" si="83"/>
        <v>1.3821505133701908</v>
      </c>
      <c r="BF204" s="560">
        <f t="shared" si="84"/>
        <v>10.208635472833468</v>
      </c>
      <c r="BG204" s="561">
        <f t="shared" si="85"/>
        <v>10.201426548280583</v>
      </c>
      <c r="BH204" s="562">
        <f t="shared" si="86"/>
        <v>1.2179314304604651</v>
      </c>
      <c r="BI204" s="563">
        <f t="shared" si="87"/>
        <v>15.746110952036631</v>
      </c>
      <c r="BJ204" s="564">
        <f t="shared" si="88"/>
        <v>2.1740242467645405</v>
      </c>
      <c r="BK204" s="565">
        <f t="shared" si="89"/>
        <v>1.3988891174655422</v>
      </c>
      <c r="BL204" s="566">
        <f t="shared" si="90"/>
        <v>3.7427017316233342</v>
      </c>
      <c r="BM204" s="546" t="str">
        <f t="shared" si="91"/>
        <v>V0</v>
      </c>
      <c r="BN204" s="573">
        <f t="shared" si="101"/>
        <v>5.5</v>
      </c>
      <c r="BO204" s="573">
        <f t="shared" si="102"/>
        <v>4.9428556425212005</v>
      </c>
      <c r="BP204" s="574">
        <f t="shared" si="92"/>
        <v>-10.129897408705446</v>
      </c>
      <c r="BQ204" s="575">
        <f t="shared" si="93"/>
        <v>30</v>
      </c>
      <c r="BR204" s="546" t="str">
        <f t="shared" si="103"/>
        <v>V0</v>
      </c>
      <c r="BS204" s="575">
        <f t="shared" si="94"/>
        <v>28.746493399860142</v>
      </c>
      <c r="BT204" s="575">
        <f t="shared" si="95"/>
        <v>23.030896940454102</v>
      </c>
      <c r="BU204" s="575">
        <f t="shared" si="96"/>
        <v>51.777390340314241</v>
      </c>
      <c r="BV204" s="573">
        <f t="shared" si="97"/>
        <v>11.038788208211097</v>
      </c>
      <c r="BW204" s="575">
        <f t="shared" si="98"/>
        <v>30</v>
      </c>
      <c r="BX204" s="546" t="str">
        <f t="shared" si="104"/>
        <v>V0</v>
      </c>
    </row>
    <row r="205" spans="1:76" x14ac:dyDescent="0.2">
      <c r="A205" s="324" t="s">
        <v>1473</v>
      </c>
      <c r="B205" s="360">
        <v>35213</v>
      </c>
      <c r="C205" s="361">
        <v>0.27083333333333298</v>
      </c>
      <c r="D205" s="360">
        <f t="shared" si="99"/>
        <v>35214</v>
      </c>
      <c r="E205" s="361">
        <v>0.27083333333333298</v>
      </c>
      <c r="F205" s="455" t="s">
        <v>2179</v>
      </c>
      <c r="G205" s="74" t="s">
        <v>507</v>
      </c>
      <c r="H205" s="53" t="s">
        <v>508</v>
      </c>
      <c r="I205" s="38"/>
      <c r="J205" s="52"/>
      <c r="K205" s="545">
        <f>IF(ISNUMBER(Data!K205),Data!K205,"")</f>
        <v>0.3</v>
      </c>
      <c r="L205" s="546" t="str">
        <f>IF(ISNUMBER(K205),PickLists!$S$2,PickLists!$S$9)</f>
        <v>V0</v>
      </c>
      <c r="M205" s="547">
        <f>IF(ISNUMBER(Data!M205),Data!M205,"")</f>
        <v>12.1</v>
      </c>
      <c r="N205" s="548">
        <f t="shared" si="100"/>
        <v>0.27829999999999999</v>
      </c>
      <c r="O205" s="549" t="str">
        <f>IF(ISTEXT($A205),PickLists!$S$2,PickLists!$S$9)</f>
        <v>V0</v>
      </c>
      <c r="P205" s="550">
        <f>IF(ISNUMBER(Data!P205),Data!P205,"")</f>
        <v>4.9400000000000004</v>
      </c>
      <c r="Q205" s="551" t="str">
        <f>IF(ISTEXT($A205),PickLists!$S$2,PickLists!$S$9)</f>
        <v>V0</v>
      </c>
      <c r="R205" s="547">
        <f>IF(ISNUMBER(Data!R205),Data!R205,"")</f>
        <v>13</v>
      </c>
      <c r="S205" s="551" t="str">
        <f>IF(ISTEXT($A205),PickLists!$S$2,PickLists!$S$9)</f>
        <v>V0</v>
      </c>
      <c r="T205" s="552">
        <f>IF(ISNUMBER(Data!T205),Data!T205,"")</f>
        <v>0.17299999999999999</v>
      </c>
      <c r="U205" s="551" t="str">
        <f>IF(ISNUMBER($T205),IF($T205&gt;$T$56,PickLists!$S$2,PickLists!$S$3),PickLists!$S$9)</f>
        <v>V0</v>
      </c>
      <c r="V205" s="553">
        <f>IF(ISNUMBER(Data!V205),Data!V205,"")</f>
        <v>0.34810619627449396</v>
      </c>
      <c r="W205" s="551" t="str">
        <f>IF(ISNUMBER($V205),IF($V205&gt;$V$56,PickLists!$S$2,PickLists!$S$3),PickLists!$S$9)</f>
        <v>V0</v>
      </c>
      <c r="X205" s="552">
        <f>IF(ISNUMBER(Data!X205),Data!X205,"")</f>
        <v>0.39987374820428473</v>
      </c>
      <c r="Y205" s="551" t="str">
        <f>IF(ISNUMBER($X205),IF($X205&gt;$X$56,PickLists!$S$2,PickLists!$S$3),PickLists!$S$9)</f>
        <v>V0</v>
      </c>
      <c r="Z205" s="553">
        <f>IF(ISNUMBER(Data!Z205),Data!Z205,"")</f>
        <v>6.6000000000000003E-2</v>
      </c>
      <c r="AA205" s="551" t="str">
        <f>IF(ISNUMBER($Z205),IF($Z205&gt;$Z$56,PickLists!$S$2,PickLists!$S$3),PickLists!$S$9)</f>
        <v>V0</v>
      </c>
      <c r="AB205" s="552">
        <f>IF(ISNUMBER(Data!AB205),Data!AB205,"")</f>
        <v>0.49816383498834954</v>
      </c>
      <c r="AC205" s="551" t="str">
        <f>IF(ISNUMBER($AB205),IF($AB205&gt;$AB$56,PickLists!$S$2,PickLists!$S$3),PickLists!$S$9)</f>
        <v>V0</v>
      </c>
      <c r="AD205" s="553">
        <f>IF(ISNUMBER(Data!AD205),Data!AD205,"")</f>
        <v>0.124</v>
      </c>
      <c r="AE205" s="551" t="str">
        <f>IF(ISNUMBER($AD205),IF($AD205&gt;$AD$56,PickLists!$S$2,PickLists!$S$3),PickLists!$S$9)</f>
        <v>V0</v>
      </c>
      <c r="AF205" s="552">
        <f>IF(ISNUMBER(Data!AF205),Data!AF205,"")</f>
        <v>0.03</v>
      </c>
      <c r="AG205" s="551" t="str">
        <f>IF(ISNUMBER($AF205),IF($AF205&gt;$AF$56,PickLists!$S$2,PickLists!$S$3),PickLists!$S$9)</f>
        <v>V0</v>
      </c>
      <c r="AH205" s="553">
        <f>IF(ISNUMBER(Data!AH205),Data!AH205,"")</f>
        <v>0.13700000000000001</v>
      </c>
      <c r="AI205" s="551" t="str">
        <f>IF(ISNUMBER($AH205),IF($AH205&gt;$AH$56,PickLists!$S$2,PickLists!$S$3),PickLists!$S$9)</f>
        <v>V0</v>
      </c>
      <c r="AJ205" s="554" t="str">
        <f>IF(ISTEXT(Data!AJ205),Data!AJ205,"")</f>
        <v/>
      </c>
      <c r="AK205" s="555"/>
      <c r="AL205" s="555"/>
      <c r="AM205" s="555"/>
      <c r="AN205" s="555"/>
      <c r="AO205" s="556"/>
      <c r="AP205" s="557">
        <f t="shared" si="70"/>
        <v>1.1481536214968798E-2</v>
      </c>
      <c r="AQ205" s="558">
        <f t="shared" si="71"/>
        <v>3.1953115286258165E-3</v>
      </c>
      <c r="AR205" s="559">
        <f t="shared" si="72"/>
        <v>4.8145899999999998E-2</v>
      </c>
      <c r="AS205" s="560">
        <f t="shared" si="73"/>
        <v>9.6877954423191665E-2</v>
      </c>
      <c r="AT205" s="561">
        <f t="shared" si="74"/>
        <v>0.11128486412525243</v>
      </c>
      <c r="AU205" s="562">
        <f t="shared" si="75"/>
        <v>1.83678E-2</v>
      </c>
      <c r="AV205" s="563">
        <f t="shared" si="76"/>
        <v>0.13863899527725768</v>
      </c>
      <c r="AW205" s="564">
        <f t="shared" si="77"/>
        <v>3.4509199999999997E-2</v>
      </c>
      <c r="AX205" s="565">
        <f t="shared" si="78"/>
        <v>8.3489999999999988E-3</v>
      </c>
      <c r="AY205" s="566">
        <f t="shared" si="79"/>
        <v>3.8127100000000004E-2</v>
      </c>
      <c r="AZ205" s="567">
        <v>362.61</v>
      </c>
      <c r="BA205" s="568">
        <v>5.5229999999999997</v>
      </c>
      <c r="BB205" s="569">
        <f t="shared" si="80"/>
        <v>11.481536214968799</v>
      </c>
      <c r="BC205" s="570">
        <f t="shared" si="81"/>
        <v>0.4810331907327437</v>
      </c>
      <c r="BD205" s="571">
        <f t="shared" si="82"/>
        <v>8.7096358995608061E-4</v>
      </c>
      <c r="BE205" s="572">
        <f t="shared" si="83"/>
        <v>4.8798375267967948</v>
      </c>
      <c r="BF205" s="560">
        <f t="shared" si="84"/>
        <v>24.852302154243873</v>
      </c>
      <c r="BG205" s="561">
        <f t="shared" si="85"/>
        <v>24.941446948653347</v>
      </c>
      <c r="BH205" s="562">
        <f t="shared" si="86"/>
        <v>2.8708383717996679</v>
      </c>
      <c r="BI205" s="563">
        <f t="shared" si="87"/>
        <v>35.565348396398193</v>
      </c>
      <c r="BJ205" s="564">
        <f t="shared" si="88"/>
        <v>3.1715177246918</v>
      </c>
      <c r="BK205" s="565">
        <f t="shared" si="89"/>
        <v>2.4686278543509563</v>
      </c>
      <c r="BL205" s="566">
        <f t="shared" si="90"/>
        <v>6.8366684964319582</v>
      </c>
      <c r="BM205" s="546" t="str">
        <f t="shared" si="91"/>
        <v>V0</v>
      </c>
      <c r="BN205" s="573">
        <f t="shared" si="101"/>
        <v>13</v>
      </c>
      <c r="BO205" s="573">
        <f t="shared" si="102"/>
        <v>11.707176511821725</v>
      </c>
      <c r="BP205" s="574">
        <f t="shared" si="92"/>
        <v>-9.9447960629098073</v>
      </c>
      <c r="BQ205" s="575">
        <f t="shared" si="93"/>
        <v>30</v>
      </c>
      <c r="BR205" s="546" t="str">
        <f t="shared" si="103"/>
        <v>V0</v>
      </c>
      <c r="BS205" s="575">
        <f t="shared" si="94"/>
        <v>62.394537058641376</v>
      </c>
      <c r="BT205" s="575">
        <f t="shared" si="95"/>
        <v>55.155490784016713</v>
      </c>
      <c r="BU205" s="575">
        <f t="shared" si="96"/>
        <v>117.5500278426581</v>
      </c>
      <c r="BV205" s="573">
        <f t="shared" si="97"/>
        <v>6.1582684474683402</v>
      </c>
      <c r="BW205" s="575">
        <f t="shared" si="98"/>
        <v>15</v>
      </c>
      <c r="BX205" s="546" t="str">
        <f t="shared" si="104"/>
        <v>V0</v>
      </c>
    </row>
    <row r="206" spans="1:76" x14ac:dyDescent="0.2">
      <c r="A206" s="324"/>
      <c r="B206" s="360">
        <v>35214</v>
      </c>
      <c r="C206" s="361">
        <v>0.27083333333333298</v>
      </c>
      <c r="D206" s="360">
        <f t="shared" si="99"/>
        <v>35215</v>
      </c>
      <c r="E206" s="361">
        <v>0.27083333333333298</v>
      </c>
      <c r="F206" s="455" t="s">
        <v>2179</v>
      </c>
      <c r="G206" s="74" t="s">
        <v>440</v>
      </c>
      <c r="H206" s="53"/>
      <c r="I206" s="38"/>
      <c r="J206" s="52"/>
      <c r="K206" s="545" t="str">
        <f>IF(ISNUMBER(Data!K206),Data!K206,"")</f>
        <v/>
      </c>
      <c r="L206" s="546" t="str">
        <f>IF(ISNUMBER(K206),PickLists!$S$2,PickLists!$S$9)</f>
        <v>M1</v>
      </c>
      <c r="M206" s="547" t="str">
        <f>IF(ISNUMBER(Data!M206),Data!M206,"")</f>
        <v/>
      </c>
      <c r="N206" s="548" t="str">
        <f t="shared" si="100"/>
        <v/>
      </c>
      <c r="O206" s="549" t="str">
        <f>IF(ISTEXT($A206),PickLists!$S$2,PickLists!$S$9)</f>
        <v>M1</v>
      </c>
      <c r="P206" s="550" t="str">
        <f>IF(ISNUMBER(Data!P206),Data!P206,"")</f>
        <v/>
      </c>
      <c r="Q206" s="551" t="str">
        <f>IF(ISTEXT($A206),PickLists!$S$2,PickLists!$S$9)</f>
        <v>M1</v>
      </c>
      <c r="R206" s="547" t="str">
        <f>IF(ISNUMBER(Data!R206),Data!R206,"")</f>
        <v/>
      </c>
      <c r="S206" s="551" t="str">
        <f>IF(ISTEXT($A206),PickLists!$S$2,PickLists!$S$9)</f>
        <v>M1</v>
      </c>
      <c r="T206" s="552" t="str">
        <f>IF(ISNUMBER(Data!T206),Data!T206,"")</f>
        <v/>
      </c>
      <c r="U206" s="551" t="str">
        <f>IF(ISNUMBER($T206),IF($T206&gt;$T$56,PickLists!$S$2,PickLists!$S$3),PickLists!$S$9)</f>
        <v>M1</v>
      </c>
      <c r="V206" s="553" t="str">
        <f>IF(ISNUMBER(Data!V206),Data!V206,"")</f>
        <v/>
      </c>
      <c r="W206" s="551" t="str">
        <f>IF(ISNUMBER($V206),IF($V206&gt;$V$56,PickLists!$S$2,PickLists!$S$3),PickLists!$S$9)</f>
        <v>M1</v>
      </c>
      <c r="X206" s="552" t="str">
        <f>IF(ISNUMBER(Data!X206),Data!X206,"")</f>
        <v/>
      </c>
      <c r="Y206" s="551" t="str">
        <f>IF(ISNUMBER($X206),IF($X206&gt;$X$56,PickLists!$S$2,PickLists!$S$3),PickLists!$S$9)</f>
        <v>M1</v>
      </c>
      <c r="Z206" s="553" t="str">
        <f>IF(ISNUMBER(Data!Z206),Data!Z206,"")</f>
        <v/>
      </c>
      <c r="AA206" s="551" t="str">
        <f>IF(ISNUMBER($Z206),IF($Z206&gt;$Z$56,PickLists!$S$2,PickLists!$S$3),PickLists!$S$9)</f>
        <v>M1</v>
      </c>
      <c r="AB206" s="552" t="str">
        <f>IF(ISNUMBER(Data!AB206),Data!AB206,"")</f>
        <v/>
      </c>
      <c r="AC206" s="551" t="str">
        <f>IF(ISNUMBER($AB206),IF($AB206&gt;$AB$56,PickLists!$S$2,PickLists!$S$3),PickLists!$S$9)</f>
        <v>M1</v>
      </c>
      <c r="AD206" s="553" t="str">
        <f>IF(ISNUMBER(Data!AD206),Data!AD206,"")</f>
        <v/>
      </c>
      <c r="AE206" s="551" t="str">
        <f>IF(ISNUMBER($AD206),IF($AD206&gt;$AD$56,PickLists!$S$2,PickLists!$S$3),PickLists!$S$9)</f>
        <v>M1</v>
      </c>
      <c r="AF206" s="552" t="str">
        <f>IF(ISNUMBER(Data!AF206),Data!AF206,"")</f>
        <v/>
      </c>
      <c r="AG206" s="551" t="str">
        <f>IF(ISNUMBER($AF206),IF($AF206&gt;$AF$56,PickLists!$S$2,PickLists!$S$3),PickLists!$S$9)</f>
        <v>M1</v>
      </c>
      <c r="AH206" s="553" t="str">
        <f>IF(ISNUMBER(Data!AH206),Data!AH206,"")</f>
        <v/>
      </c>
      <c r="AI206" s="551" t="str">
        <f>IF(ISNUMBER($AH206),IF($AH206&gt;$AH$56,PickLists!$S$2,PickLists!$S$3),PickLists!$S$9)</f>
        <v>M1</v>
      </c>
      <c r="AJ206" s="554" t="str">
        <f>IF(ISTEXT(Data!AJ206),Data!AJ206,"")</f>
        <v/>
      </c>
      <c r="AK206" s="555"/>
      <c r="AL206" s="555"/>
      <c r="AM206" s="555"/>
      <c r="AN206" s="555"/>
      <c r="AO206" s="556"/>
      <c r="AP206" s="557" t="str">
        <f t="shared" si="70"/>
        <v/>
      </c>
      <c r="AQ206" s="558" t="str">
        <f t="shared" si="71"/>
        <v/>
      </c>
      <c r="AR206" s="559" t="str">
        <f t="shared" si="72"/>
        <v/>
      </c>
      <c r="AS206" s="560" t="str">
        <f t="shared" si="73"/>
        <v/>
      </c>
      <c r="AT206" s="561" t="str">
        <f t="shared" si="74"/>
        <v/>
      </c>
      <c r="AU206" s="562" t="str">
        <f t="shared" si="75"/>
        <v/>
      </c>
      <c r="AV206" s="563" t="str">
        <f t="shared" si="76"/>
        <v/>
      </c>
      <c r="AW206" s="564" t="str">
        <f t="shared" si="77"/>
        <v/>
      </c>
      <c r="AX206" s="565" t="str">
        <f t="shared" si="78"/>
        <v/>
      </c>
      <c r="AY206" s="566" t="str">
        <f t="shared" si="79"/>
        <v/>
      </c>
      <c r="AZ206" s="567">
        <v>362.61</v>
      </c>
      <c r="BA206" s="568">
        <v>5.5229999999999997</v>
      </c>
      <c r="BB206" s="569" t="str">
        <f t="shared" si="80"/>
        <v/>
      </c>
      <c r="BC206" s="570" t="str">
        <f t="shared" si="81"/>
        <v/>
      </c>
      <c r="BD206" s="571" t="str">
        <f t="shared" si="82"/>
        <v/>
      </c>
      <c r="BE206" s="572" t="str">
        <f t="shared" si="83"/>
        <v/>
      </c>
      <c r="BF206" s="560" t="str">
        <f t="shared" si="84"/>
        <v/>
      </c>
      <c r="BG206" s="561" t="str">
        <f t="shared" si="85"/>
        <v/>
      </c>
      <c r="BH206" s="562" t="str">
        <f t="shared" si="86"/>
        <v/>
      </c>
      <c r="BI206" s="563" t="str">
        <f t="shared" si="87"/>
        <v/>
      </c>
      <c r="BJ206" s="564" t="str">
        <f t="shared" si="88"/>
        <v/>
      </c>
      <c r="BK206" s="565" t="str">
        <f t="shared" si="89"/>
        <v/>
      </c>
      <c r="BL206" s="566" t="str">
        <f t="shared" si="90"/>
        <v/>
      </c>
      <c r="BM206" s="546" t="str">
        <f t="shared" si="91"/>
        <v>M1</v>
      </c>
      <c r="BN206" s="573" t="str">
        <f t="shared" si="101"/>
        <v/>
      </c>
      <c r="BO206" s="573" t="str">
        <f t="shared" si="102"/>
        <v/>
      </c>
      <c r="BP206" s="574" t="str">
        <f t="shared" si="92"/>
        <v/>
      </c>
      <c r="BQ206" s="575" t="str">
        <f t="shared" si="93"/>
        <v/>
      </c>
      <c r="BR206" s="546" t="str">
        <f t="shared" si="103"/>
        <v>M1</v>
      </c>
      <c r="BS206" s="575" t="str">
        <f t="shared" si="94"/>
        <v/>
      </c>
      <c r="BT206" s="575" t="str">
        <f t="shared" si="95"/>
        <v/>
      </c>
      <c r="BU206" s="575" t="str">
        <f t="shared" si="96"/>
        <v/>
      </c>
      <c r="BV206" s="573" t="str">
        <f t="shared" si="97"/>
        <v/>
      </c>
      <c r="BW206" s="575" t="str">
        <f t="shared" si="98"/>
        <v/>
      </c>
      <c r="BX206" s="546" t="str">
        <f t="shared" si="104"/>
        <v>M1</v>
      </c>
    </row>
    <row r="207" spans="1:76" x14ac:dyDescent="0.2">
      <c r="A207" s="324"/>
      <c r="B207" s="360">
        <v>35215</v>
      </c>
      <c r="C207" s="361">
        <v>0.27083333333333298</v>
      </c>
      <c r="D207" s="360">
        <f t="shared" si="99"/>
        <v>35216</v>
      </c>
      <c r="E207" s="361">
        <v>0.27083333333333298</v>
      </c>
      <c r="F207" s="455" t="s">
        <v>2179</v>
      </c>
      <c r="G207" s="74" t="s">
        <v>440</v>
      </c>
      <c r="H207" s="53"/>
      <c r="I207" s="38"/>
      <c r="J207" s="52"/>
      <c r="K207" s="545" t="str">
        <f>IF(ISNUMBER(Data!K207),Data!K207,"")</f>
        <v/>
      </c>
      <c r="L207" s="546" t="str">
        <f>IF(ISNUMBER(K207),PickLists!$S$2,PickLists!$S$9)</f>
        <v>M1</v>
      </c>
      <c r="M207" s="547" t="str">
        <f>IF(ISNUMBER(Data!M207),Data!M207,"")</f>
        <v/>
      </c>
      <c r="N207" s="548" t="str">
        <f t="shared" si="100"/>
        <v/>
      </c>
      <c r="O207" s="549" t="str">
        <f>IF(ISTEXT($A207),PickLists!$S$2,PickLists!$S$9)</f>
        <v>M1</v>
      </c>
      <c r="P207" s="550" t="str">
        <f>IF(ISNUMBER(Data!P207),Data!P207,"")</f>
        <v/>
      </c>
      <c r="Q207" s="551" t="str">
        <f>IF(ISTEXT($A207),PickLists!$S$2,PickLists!$S$9)</f>
        <v>M1</v>
      </c>
      <c r="R207" s="547" t="str">
        <f>IF(ISNUMBER(Data!R207),Data!R207,"")</f>
        <v/>
      </c>
      <c r="S207" s="551" t="str">
        <f>IF(ISTEXT($A207),PickLists!$S$2,PickLists!$S$9)</f>
        <v>M1</v>
      </c>
      <c r="T207" s="552" t="str">
        <f>IF(ISNUMBER(Data!T207),Data!T207,"")</f>
        <v/>
      </c>
      <c r="U207" s="551" t="str">
        <f>IF(ISNUMBER($T207),IF($T207&gt;$T$56,PickLists!$S$2,PickLists!$S$3),PickLists!$S$9)</f>
        <v>M1</v>
      </c>
      <c r="V207" s="553" t="str">
        <f>IF(ISNUMBER(Data!V207),Data!V207,"")</f>
        <v/>
      </c>
      <c r="W207" s="551" t="str">
        <f>IF(ISNUMBER($V207),IF($V207&gt;$V$56,PickLists!$S$2,PickLists!$S$3),PickLists!$S$9)</f>
        <v>M1</v>
      </c>
      <c r="X207" s="552" t="str">
        <f>IF(ISNUMBER(Data!X207),Data!X207,"")</f>
        <v/>
      </c>
      <c r="Y207" s="551" t="str">
        <f>IF(ISNUMBER($X207),IF($X207&gt;$X$56,PickLists!$S$2,PickLists!$S$3),PickLists!$S$9)</f>
        <v>M1</v>
      </c>
      <c r="Z207" s="553" t="str">
        <f>IF(ISNUMBER(Data!Z207),Data!Z207,"")</f>
        <v/>
      </c>
      <c r="AA207" s="551" t="str">
        <f>IF(ISNUMBER($Z207),IF($Z207&gt;$Z$56,PickLists!$S$2,PickLists!$S$3),PickLists!$S$9)</f>
        <v>M1</v>
      </c>
      <c r="AB207" s="552" t="str">
        <f>IF(ISNUMBER(Data!AB207),Data!AB207,"")</f>
        <v/>
      </c>
      <c r="AC207" s="551" t="str">
        <f>IF(ISNUMBER($AB207),IF($AB207&gt;$AB$56,PickLists!$S$2,PickLists!$S$3),PickLists!$S$9)</f>
        <v>M1</v>
      </c>
      <c r="AD207" s="553" t="str">
        <f>IF(ISNUMBER(Data!AD207),Data!AD207,"")</f>
        <v/>
      </c>
      <c r="AE207" s="551" t="str">
        <f>IF(ISNUMBER($AD207),IF($AD207&gt;$AD$56,PickLists!$S$2,PickLists!$S$3),PickLists!$S$9)</f>
        <v>M1</v>
      </c>
      <c r="AF207" s="552" t="str">
        <f>IF(ISNUMBER(Data!AF207),Data!AF207,"")</f>
        <v/>
      </c>
      <c r="AG207" s="551" t="str">
        <f>IF(ISNUMBER($AF207),IF($AF207&gt;$AF$56,PickLists!$S$2,PickLists!$S$3),PickLists!$S$9)</f>
        <v>M1</v>
      </c>
      <c r="AH207" s="553" t="str">
        <f>IF(ISNUMBER(Data!AH207),Data!AH207,"")</f>
        <v/>
      </c>
      <c r="AI207" s="551" t="str">
        <f>IF(ISNUMBER($AH207),IF($AH207&gt;$AH$56,PickLists!$S$2,PickLists!$S$3),PickLists!$S$9)</f>
        <v>M1</v>
      </c>
      <c r="AJ207" s="554" t="str">
        <f>IF(ISTEXT(Data!AJ207),Data!AJ207,"")</f>
        <v/>
      </c>
      <c r="AK207" s="555"/>
      <c r="AL207" s="555"/>
      <c r="AM207" s="555"/>
      <c r="AN207" s="555"/>
      <c r="AO207" s="556"/>
      <c r="AP207" s="557" t="str">
        <f t="shared" si="70"/>
        <v/>
      </c>
      <c r="AQ207" s="558" t="str">
        <f t="shared" si="71"/>
        <v/>
      </c>
      <c r="AR207" s="559" t="str">
        <f t="shared" si="72"/>
        <v/>
      </c>
      <c r="AS207" s="560" t="str">
        <f t="shared" si="73"/>
        <v/>
      </c>
      <c r="AT207" s="561" t="str">
        <f t="shared" si="74"/>
        <v/>
      </c>
      <c r="AU207" s="562" t="str">
        <f t="shared" si="75"/>
        <v/>
      </c>
      <c r="AV207" s="563" t="str">
        <f t="shared" si="76"/>
        <v/>
      </c>
      <c r="AW207" s="564" t="str">
        <f t="shared" si="77"/>
        <v/>
      </c>
      <c r="AX207" s="565" t="str">
        <f t="shared" si="78"/>
        <v/>
      </c>
      <c r="AY207" s="566" t="str">
        <f t="shared" si="79"/>
        <v/>
      </c>
      <c r="AZ207" s="567">
        <v>362.61</v>
      </c>
      <c r="BA207" s="568">
        <v>5.5229999999999997</v>
      </c>
      <c r="BB207" s="569" t="str">
        <f t="shared" si="80"/>
        <v/>
      </c>
      <c r="BC207" s="570" t="str">
        <f t="shared" si="81"/>
        <v/>
      </c>
      <c r="BD207" s="571" t="str">
        <f t="shared" si="82"/>
        <v/>
      </c>
      <c r="BE207" s="572" t="str">
        <f t="shared" si="83"/>
        <v/>
      </c>
      <c r="BF207" s="560" t="str">
        <f t="shared" si="84"/>
        <v/>
      </c>
      <c r="BG207" s="561" t="str">
        <f t="shared" si="85"/>
        <v/>
      </c>
      <c r="BH207" s="562" t="str">
        <f t="shared" si="86"/>
        <v/>
      </c>
      <c r="BI207" s="563" t="str">
        <f t="shared" si="87"/>
        <v/>
      </c>
      <c r="BJ207" s="564" t="str">
        <f t="shared" si="88"/>
        <v/>
      </c>
      <c r="BK207" s="565" t="str">
        <f t="shared" si="89"/>
        <v/>
      </c>
      <c r="BL207" s="566" t="str">
        <f t="shared" si="90"/>
        <v/>
      </c>
      <c r="BM207" s="546" t="str">
        <f t="shared" si="91"/>
        <v>M1</v>
      </c>
      <c r="BN207" s="573" t="str">
        <f t="shared" si="101"/>
        <v/>
      </c>
      <c r="BO207" s="573" t="str">
        <f t="shared" si="102"/>
        <v/>
      </c>
      <c r="BP207" s="574" t="str">
        <f t="shared" si="92"/>
        <v/>
      </c>
      <c r="BQ207" s="575" t="str">
        <f t="shared" si="93"/>
        <v/>
      </c>
      <c r="BR207" s="546" t="str">
        <f t="shared" si="103"/>
        <v>M1</v>
      </c>
      <c r="BS207" s="575" t="str">
        <f t="shared" si="94"/>
        <v/>
      </c>
      <c r="BT207" s="575" t="str">
        <f t="shared" si="95"/>
        <v/>
      </c>
      <c r="BU207" s="575" t="str">
        <f t="shared" si="96"/>
        <v/>
      </c>
      <c r="BV207" s="573" t="str">
        <f t="shared" si="97"/>
        <v/>
      </c>
      <c r="BW207" s="575" t="str">
        <f t="shared" si="98"/>
        <v/>
      </c>
      <c r="BX207" s="546" t="str">
        <f t="shared" si="104"/>
        <v>M1</v>
      </c>
    </row>
    <row r="208" spans="1:76" x14ac:dyDescent="0.2">
      <c r="A208" s="324"/>
      <c r="B208" s="360">
        <v>35216</v>
      </c>
      <c r="C208" s="361">
        <v>0.27083333333333298</v>
      </c>
      <c r="D208" s="360">
        <f t="shared" si="99"/>
        <v>35217</v>
      </c>
      <c r="E208" s="361">
        <v>0.27083333333333298</v>
      </c>
      <c r="F208" s="455" t="s">
        <v>2179</v>
      </c>
      <c r="G208" s="74" t="s">
        <v>440</v>
      </c>
      <c r="H208" s="53"/>
      <c r="I208" s="38"/>
      <c r="J208" s="52"/>
      <c r="K208" s="545" t="str">
        <f>IF(ISNUMBER(Data!K208),Data!K208,"")</f>
        <v/>
      </c>
      <c r="L208" s="546" t="str">
        <f>IF(ISNUMBER(K208),PickLists!$S$2,PickLists!$S$9)</f>
        <v>M1</v>
      </c>
      <c r="M208" s="547" t="str">
        <f>IF(ISNUMBER(Data!M208),Data!M208,"")</f>
        <v/>
      </c>
      <c r="N208" s="548" t="str">
        <f t="shared" si="100"/>
        <v/>
      </c>
      <c r="O208" s="549" t="str">
        <f>IF(ISTEXT($A208),PickLists!$S$2,PickLists!$S$9)</f>
        <v>M1</v>
      </c>
      <c r="P208" s="550" t="str">
        <f>IF(ISNUMBER(Data!P208),Data!P208,"")</f>
        <v/>
      </c>
      <c r="Q208" s="551" t="str">
        <f>IF(ISTEXT($A208),PickLists!$S$2,PickLists!$S$9)</f>
        <v>M1</v>
      </c>
      <c r="R208" s="547" t="str">
        <f>IF(ISNUMBER(Data!R208),Data!R208,"")</f>
        <v/>
      </c>
      <c r="S208" s="551" t="str">
        <f>IF(ISTEXT($A208),PickLists!$S$2,PickLists!$S$9)</f>
        <v>M1</v>
      </c>
      <c r="T208" s="552" t="str">
        <f>IF(ISNUMBER(Data!T208),Data!T208,"")</f>
        <v/>
      </c>
      <c r="U208" s="551" t="str">
        <f>IF(ISNUMBER($T208),IF($T208&gt;$T$56,PickLists!$S$2,PickLists!$S$3),PickLists!$S$9)</f>
        <v>M1</v>
      </c>
      <c r="V208" s="553" t="str">
        <f>IF(ISNUMBER(Data!V208),Data!V208,"")</f>
        <v/>
      </c>
      <c r="W208" s="551" t="str">
        <f>IF(ISNUMBER($V208),IF($V208&gt;$V$56,PickLists!$S$2,PickLists!$S$3),PickLists!$S$9)</f>
        <v>M1</v>
      </c>
      <c r="X208" s="552" t="str">
        <f>IF(ISNUMBER(Data!X208),Data!X208,"")</f>
        <v/>
      </c>
      <c r="Y208" s="551" t="str">
        <f>IF(ISNUMBER($X208),IF($X208&gt;$X$56,PickLists!$S$2,PickLists!$S$3),PickLists!$S$9)</f>
        <v>M1</v>
      </c>
      <c r="Z208" s="553" t="str">
        <f>IF(ISNUMBER(Data!Z208),Data!Z208,"")</f>
        <v/>
      </c>
      <c r="AA208" s="551" t="str">
        <f>IF(ISNUMBER($Z208),IF($Z208&gt;$Z$56,PickLists!$S$2,PickLists!$S$3),PickLists!$S$9)</f>
        <v>M1</v>
      </c>
      <c r="AB208" s="552" t="str">
        <f>IF(ISNUMBER(Data!AB208),Data!AB208,"")</f>
        <v/>
      </c>
      <c r="AC208" s="551" t="str">
        <f>IF(ISNUMBER($AB208),IF($AB208&gt;$AB$56,PickLists!$S$2,PickLists!$S$3),PickLists!$S$9)</f>
        <v>M1</v>
      </c>
      <c r="AD208" s="553" t="str">
        <f>IF(ISNUMBER(Data!AD208),Data!AD208,"")</f>
        <v/>
      </c>
      <c r="AE208" s="551" t="str">
        <f>IF(ISNUMBER($AD208),IF($AD208&gt;$AD$56,PickLists!$S$2,PickLists!$S$3),PickLists!$S$9)</f>
        <v>M1</v>
      </c>
      <c r="AF208" s="552" t="str">
        <f>IF(ISNUMBER(Data!AF208),Data!AF208,"")</f>
        <v/>
      </c>
      <c r="AG208" s="551" t="str">
        <f>IF(ISNUMBER($AF208),IF($AF208&gt;$AF$56,PickLists!$S$2,PickLists!$S$3),PickLists!$S$9)</f>
        <v>M1</v>
      </c>
      <c r="AH208" s="553" t="str">
        <f>IF(ISNUMBER(Data!AH208),Data!AH208,"")</f>
        <v/>
      </c>
      <c r="AI208" s="551" t="str">
        <f>IF(ISNUMBER($AH208),IF($AH208&gt;$AH$56,PickLists!$S$2,PickLists!$S$3),PickLists!$S$9)</f>
        <v>M1</v>
      </c>
      <c r="AJ208" s="554" t="str">
        <f>IF(ISTEXT(Data!AJ208),Data!AJ208,"")</f>
        <v/>
      </c>
      <c r="AK208" s="555"/>
      <c r="AL208" s="555"/>
      <c r="AM208" s="555"/>
      <c r="AN208" s="555"/>
      <c r="AO208" s="556"/>
      <c r="AP208" s="557" t="str">
        <f t="shared" si="70"/>
        <v/>
      </c>
      <c r="AQ208" s="558" t="str">
        <f t="shared" si="71"/>
        <v/>
      </c>
      <c r="AR208" s="559" t="str">
        <f t="shared" si="72"/>
        <v/>
      </c>
      <c r="AS208" s="560" t="str">
        <f t="shared" si="73"/>
        <v/>
      </c>
      <c r="AT208" s="561" t="str">
        <f t="shared" si="74"/>
        <v/>
      </c>
      <c r="AU208" s="562" t="str">
        <f t="shared" si="75"/>
        <v/>
      </c>
      <c r="AV208" s="563" t="str">
        <f t="shared" si="76"/>
        <v/>
      </c>
      <c r="AW208" s="564" t="str">
        <f t="shared" si="77"/>
        <v/>
      </c>
      <c r="AX208" s="565" t="str">
        <f t="shared" si="78"/>
        <v/>
      </c>
      <c r="AY208" s="566" t="str">
        <f t="shared" si="79"/>
        <v/>
      </c>
      <c r="AZ208" s="567">
        <v>362.61</v>
      </c>
      <c r="BA208" s="568">
        <v>5.5229999999999997</v>
      </c>
      <c r="BB208" s="569" t="str">
        <f t="shared" si="80"/>
        <v/>
      </c>
      <c r="BC208" s="570" t="str">
        <f t="shared" si="81"/>
        <v/>
      </c>
      <c r="BD208" s="571" t="str">
        <f t="shared" si="82"/>
        <v/>
      </c>
      <c r="BE208" s="572" t="str">
        <f t="shared" si="83"/>
        <v/>
      </c>
      <c r="BF208" s="560" t="str">
        <f t="shared" si="84"/>
        <v/>
      </c>
      <c r="BG208" s="561" t="str">
        <f t="shared" si="85"/>
        <v/>
      </c>
      <c r="BH208" s="562" t="str">
        <f t="shared" si="86"/>
        <v/>
      </c>
      <c r="BI208" s="563" t="str">
        <f t="shared" si="87"/>
        <v/>
      </c>
      <c r="BJ208" s="564" t="str">
        <f t="shared" si="88"/>
        <v/>
      </c>
      <c r="BK208" s="565" t="str">
        <f t="shared" si="89"/>
        <v/>
      </c>
      <c r="BL208" s="566" t="str">
        <f t="shared" si="90"/>
        <v/>
      </c>
      <c r="BM208" s="546" t="str">
        <f t="shared" si="91"/>
        <v>M1</v>
      </c>
      <c r="BN208" s="573" t="str">
        <f t="shared" si="101"/>
        <v/>
      </c>
      <c r="BO208" s="573" t="str">
        <f t="shared" si="102"/>
        <v/>
      </c>
      <c r="BP208" s="574" t="str">
        <f t="shared" si="92"/>
        <v/>
      </c>
      <c r="BQ208" s="575" t="str">
        <f t="shared" si="93"/>
        <v/>
      </c>
      <c r="BR208" s="546" t="str">
        <f t="shared" si="103"/>
        <v>M1</v>
      </c>
      <c r="BS208" s="575" t="str">
        <f t="shared" si="94"/>
        <v/>
      </c>
      <c r="BT208" s="575" t="str">
        <f t="shared" si="95"/>
        <v/>
      </c>
      <c r="BU208" s="575" t="str">
        <f t="shared" si="96"/>
        <v/>
      </c>
      <c r="BV208" s="573" t="str">
        <f t="shared" si="97"/>
        <v/>
      </c>
      <c r="BW208" s="575" t="str">
        <f t="shared" si="98"/>
        <v/>
      </c>
      <c r="BX208" s="546" t="str">
        <f t="shared" si="104"/>
        <v>M1</v>
      </c>
    </row>
    <row r="209" spans="1:76" x14ac:dyDescent="0.2">
      <c r="A209" s="324"/>
      <c r="B209" s="360">
        <v>35217</v>
      </c>
      <c r="C209" s="361">
        <v>0.27083333333333298</v>
      </c>
      <c r="D209" s="360">
        <f t="shared" si="99"/>
        <v>35218</v>
      </c>
      <c r="E209" s="361">
        <v>0.27083333333333298</v>
      </c>
      <c r="F209" s="455" t="s">
        <v>2179</v>
      </c>
      <c r="G209" s="74" t="s">
        <v>440</v>
      </c>
      <c r="H209" s="53"/>
      <c r="I209" s="38"/>
      <c r="J209" s="52"/>
      <c r="K209" s="545" t="str">
        <f>IF(ISNUMBER(Data!K209),Data!K209,"")</f>
        <v/>
      </c>
      <c r="L209" s="546" t="str">
        <f>IF(ISNUMBER(K209),PickLists!$S$2,PickLists!$S$9)</f>
        <v>M1</v>
      </c>
      <c r="M209" s="547" t="str">
        <f>IF(ISNUMBER(Data!M209),Data!M209,"")</f>
        <v/>
      </c>
      <c r="N209" s="548" t="str">
        <f t="shared" si="100"/>
        <v/>
      </c>
      <c r="O209" s="549" t="str">
        <f>IF(ISTEXT($A209),PickLists!$S$2,PickLists!$S$9)</f>
        <v>M1</v>
      </c>
      <c r="P209" s="550" t="str">
        <f>IF(ISNUMBER(Data!P209),Data!P209,"")</f>
        <v/>
      </c>
      <c r="Q209" s="551" t="str">
        <f>IF(ISTEXT($A209),PickLists!$S$2,PickLists!$S$9)</f>
        <v>M1</v>
      </c>
      <c r="R209" s="547" t="str">
        <f>IF(ISNUMBER(Data!R209),Data!R209,"")</f>
        <v/>
      </c>
      <c r="S209" s="551" t="str">
        <f>IF(ISTEXT($A209),PickLists!$S$2,PickLists!$S$9)</f>
        <v>M1</v>
      </c>
      <c r="T209" s="552" t="str">
        <f>IF(ISNUMBER(Data!T209),Data!T209,"")</f>
        <v/>
      </c>
      <c r="U209" s="551" t="str">
        <f>IF(ISNUMBER($T209),IF($T209&gt;$T$56,PickLists!$S$2,PickLists!$S$3),PickLists!$S$9)</f>
        <v>M1</v>
      </c>
      <c r="V209" s="553" t="str">
        <f>IF(ISNUMBER(Data!V209),Data!V209,"")</f>
        <v/>
      </c>
      <c r="W209" s="551" t="str">
        <f>IF(ISNUMBER($V209),IF($V209&gt;$V$56,PickLists!$S$2,PickLists!$S$3),PickLists!$S$9)</f>
        <v>M1</v>
      </c>
      <c r="X209" s="552" t="str">
        <f>IF(ISNUMBER(Data!X209),Data!X209,"")</f>
        <v/>
      </c>
      <c r="Y209" s="551" t="str">
        <f>IF(ISNUMBER($X209),IF($X209&gt;$X$56,PickLists!$S$2,PickLists!$S$3),PickLists!$S$9)</f>
        <v>M1</v>
      </c>
      <c r="Z209" s="553" t="str">
        <f>IF(ISNUMBER(Data!Z209),Data!Z209,"")</f>
        <v/>
      </c>
      <c r="AA209" s="551" t="str">
        <f>IF(ISNUMBER($Z209),IF($Z209&gt;$Z$56,PickLists!$S$2,PickLists!$S$3),PickLists!$S$9)</f>
        <v>M1</v>
      </c>
      <c r="AB209" s="552" t="str">
        <f>IF(ISNUMBER(Data!AB209),Data!AB209,"")</f>
        <v/>
      </c>
      <c r="AC209" s="551" t="str">
        <f>IF(ISNUMBER($AB209),IF($AB209&gt;$AB$56,PickLists!$S$2,PickLists!$S$3),PickLists!$S$9)</f>
        <v>M1</v>
      </c>
      <c r="AD209" s="553" t="str">
        <f>IF(ISNUMBER(Data!AD209),Data!AD209,"")</f>
        <v/>
      </c>
      <c r="AE209" s="551" t="str">
        <f>IF(ISNUMBER($AD209),IF($AD209&gt;$AD$56,PickLists!$S$2,PickLists!$S$3),PickLists!$S$9)</f>
        <v>M1</v>
      </c>
      <c r="AF209" s="552" t="str">
        <f>IF(ISNUMBER(Data!AF209),Data!AF209,"")</f>
        <v/>
      </c>
      <c r="AG209" s="551" t="str">
        <f>IF(ISNUMBER($AF209),IF($AF209&gt;$AF$56,PickLists!$S$2,PickLists!$S$3),PickLists!$S$9)</f>
        <v>M1</v>
      </c>
      <c r="AH209" s="553" t="str">
        <f>IF(ISNUMBER(Data!AH209),Data!AH209,"")</f>
        <v/>
      </c>
      <c r="AI209" s="551" t="str">
        <f>IF(ISNUMBER($AH209),IF($AH209&gt;$AH$56,PickLists!$S$2,PickLists!$S$3),PickLists!$S$9)</f>
        <v>M1</v>
      </c>
      <c r="AJ209" s="554" t="str">
        <f>IF(ISTEXT(Data!AJ209),Data!AJ209,"")</f>
        <v/>
      </c>
      <c r="AK209" s="555"/>
      <c r="AL209" s="555"/>
      <c r="AM209" s="555"/>
      <c r="AN209" s="555"/>
      <c r="AO209" s="556"/>
      <c r="AP209" s="557" t="str">
        <f t="shared" si="70"/>
        <v/>
      </c>
      <c r="AQ209" s="558" t="str">
        <f t="shared" si="71"/>
        <v/>
      </c>
      <c r="AR209" s="559" t="str">
        <f t="shared" si="72"/>
        <v/>
      </c>
      <c r="AS209" s="560" t="str">
        <f t="shared" si="73"/>
        <v/>
      </c>
      <c r="AT209" s="561" t="str">
        <f t="shared" si="74"/>
        <v/>
      </c>
      <c r="AU209" s="562" t="str">
        <f t="shared" si="75"/>
        <v/>
      </c>
      <c r="AV209" s="563" t="str">
        <f t="shared" si="76"/>
        <v/>
      </c>
      <c r="AW209" s="564" t="str">
        <f t="shared" si="77"/>
        <v/>
      </c>
      <c r="AX209" s="565" t="str">
        <f t="shared" si="78"/>
        <v/>
      </c>
      <c r="AY209" s="566" t="str">
        <f t="shared" si="79"/>
        <v/>
      </c>
      <c r="AZ209" s="567">
        <v>362.61</v>
      </c>
      <c r="BA209" s="568">
        <v>5.5229999999999997</v>
      </c>
      <c r="BB209" s="569" t="str">
        <f t="shared" si="80"/>
        <v/>
      </c>
      <c r="BC209" s="570" t="str">
        <f t="shared" si="81"/>
        <v/>
      </c>
      <c r="BD209" s="571" t="str">
        <f t="shared" si="82"/>
        <v/>
      </c>
      <c r="BE209" s="572" t="str">
        <f t="shared" si="83"/>
        <v/>
      </c>
      <c r="BF209" s="560" t="str">
        <f t="shared" si="84"/>
        <v/>
      </c>
      <c r="BG209" s="561" t="str">
        <f t="shared" si="85"/>
        <v/>
      </c>
      <c r="BH209" s="562" t="str">
        <f t="shared" si="86"/>
        <v/>
      </c>
      <c r="BI209" s="563" t="str">
        <f t="shared" si="87"/>
        <v/>
      </c>
      <c r="BJ209" s="564" t="str">
        <f t="shared" si="88"/>
        <v/>
      </c>
      <c r="BK209" s="565" t="str">
        <f t="shared" si="89"/>
        <v/>
      </c>
      <c r="BL209" s="566" t="str">
        <f t="shared" si="90"/>
        <v/>
      </c>
      <c r="BM209" s="546" t="str">
        <f t="shared" si="91"/>
        <v>M1</v>
      </c>
      <c r="BN209" s="573" t="str">
        <f t="shared" si="101"/>
        <v/>
      </c>
      <c r="BO209" s="573" t="str">
        <f t="shared" si="102"/>
        <v/>
      </c>
      <c r="BP209" s="574" t="str">
        <f t="shared" si="92"/>
        <v/>
      </c>
      <c r="BQ209" s="575" t="str">
        <f t="shared" si="93"/>
        <v/>
      </c>
      <c r="BR209" s="546" t="str">
        <f t="shared" si="103"/>
        <v>M1</v>
      </c>
      <c r="BS209" s="575" t="str">
        <f t="shared" si="94"/>
        <v/>
      </c>
      <c r="BT209" s="575" t="str">
        <f t="shared" si="95"/>
        <v/>
      </c>
      <c r="BU209" s="575" t="str">
        <f t="shared" si="96"/>
        <v/>
      </c>
      <c r="BV209" s="573" t="str">
        <f t="shared" si="97"/>
        <v/>
      </c>
      <c r="BW209" s="575" t="str">
        <f t="shared" si="98"/>
        <v/>
      </c>
      <c r="BX209" s="546" t="str">
        <f t="shared" si="104"/>
        <v>M1</v>
      </c>
    </row>
    <row r="210" spans="1:76" x14ac:dyDescent="0.2">
      <c r="A210" s="324"/>
      <c r="B210" s="360">
        <v>35218</v>
      </c>
      <c r="C210" s="361">
        <v>0.27083333333333298</v>
      </c>
      <c r="D210" s="360">
        <f t="shared" si="99"/>
        <v>35219</v>
      </c>
      <c r="E210" s="361">
        <v>0.27083333333333298</v>
      </c>
      <c r="F210" s="455" t="s">
        <v>2179</v>
      </c>
      <c r="G210" s="74" t="s">
        <v>507</v>
      </c>
      <c r="H210" s="53"/>
      <c r="I210" s="38" t="s">
        <v>433</v>
      </c>
      <c r="J210" s="52"/>
      <c r="K210" s="545">
        <f>IF(ISNUMBER(Data!K210),Data!K210,"")</f>
        <v>0.4</v>
      </c>
      <c r="L210" s="546" t="str">
        <f>IF(ISNUMBER(K210),PickLists!$S$2,PickLists!$S$9)</f>
        <v>V0</v>
      </c>
      <c r="M210" s="547" t="str">
        <f>IF(ISNUMBER(Data!M210),Data!M210,"")</f>
        <v/>
      </c>
      <c r="N210" s="548" t="str">
        <f t="shared" si="100"/>
        <v/>
      </c>
      <c r="O210" s="549" t="str">
        <f>IF(ISTEXT($A210),PickLists!$S$2,PickLists!$S$9)</f>
        <v>M1</v>
      </c>
      <c r="P210" s="550" t="str">
        <f>IF(ISNUMBER(Data!P210),Data!P210,"")</f>
        <v/>
      </c>
      <c r="Q210" s="551" t="str">
        <f>IF(ISTEXT($A210),PickLists!$S$2,PickLists!$S$9)</f>
        <v>M1</v>
      </c>
      <c r="R210" s="547" t="str">
        <f>IF(ISNUMBER(Data!R210),Data!R210,"")</f>
        <v/>
      </c>
      <c r="S210" s="551" t="str">
        <f>IF(ISTEXT($A210),PickLists!$S$2,PickLists!$S$9)</f>
        <v>M1</v>
      </c>
      <c r="T210" s="552" t="str">
        <f>IF(ISNUMBER(Data!T210),Data!T210,"")</f>
        <v/>
      </c>
      <c r="U210" s="551" t="str">
        <f>IF(ISNUMBER($T210),IF($T210&gt;$T$56,PickLists!$S$2,PickLists!$S$3),PickLists!$S$9)</f>
        <v>M1</v>
      </c>
      <c r="V210" s="553" t="str">
        <f>IF(ISNUMBER(Data!V210),Data!V210,"")</f>
        <v/>
      </c>
      <c r="W210" s="551" t="str">
        <f>IF(ISNUMBER($V210),IF($V210&gt;$V$56,PickLists!$S$2,PickLists!$S$3),PickLists!$S$9)</f>
        <v>M1</v>
      </c>
      <c r="X210" s="552" t="str">
        <f>IF(ISNUMBER(Data!X210),Data!X210,"")</f>
        <v/>
      </c>
      <c r="Y210" s="551" t="str">
        <f>IF(ISNUMBER($X210),IF($X210&gt;$X$56,PickLists!$S$2,PickLists!$S$3),PickLists!$S$9)</f>
        <v>M1</v>
      </c>
      <c r="Z210" s="553" t="str">
        <f>IF(ISNUMBER(Data!Z210),Data!Z210,"")</f>
        <v/>
      </c>
      <c r="AA210" s="551" t="str">
        <f>IF(ISNUMBER($Z210),IF($Z210&gt;$Z$56,PickLists!$S$2,PickLists!$S$3),PickLists!$S$9)</f>
        <v>M1</v>
      </c>
      <c r="AB210" s="552" t="str">
        <f>IF(ISNUMBER(Data!AB210),Data!AB210,"")</f>
        <v/>
      </c>
      <c r="AC210" s="551" t="str">
        <f>IF(ISNUMBER($AB210),IF($AB210&gt;$AB$56,PickLists!$S$2,PickLists!$S$3),PickLists!$S$9)</f>
        <v>M1</v>
      </c>
      <c r="AD210" s="553" t="str">
        <f>IF(ISNUMBER(Data!AD210),Data!AD210,"")</f>
        <v/>
      </c>
      <c r="AE210" s="551" t="str">
        <f>IF(ISNUMBER($AD210),IF($AD210&gt;$AD$56,PickLists!$S$2,PickLists!$S$3),PickLists!$S$9)</f>
        <v>M1</v>
      </c>
      <c r="AF210" s="552" t="str">
        <f>IF(ISNUMBER(Data!AF210),Data!AF210,"")</f>
        <v/>
      </c>
      <c r="AG210" s="551" t="str">
        <f>IF(ISNUMBER($AF210),IF($AF210&gt;$AF$56,PickLists!$S$2,PickLists!$S$3),PickLists!$S$9)</f>
        <v>M1</v>
      </c>
      <c r="AH210" s="553" t="str">
        <f>IF(ISNUMBER(Data!AH210),Data!AH210,"")</f>
        <v/>
      </c>
      <c r="AI210" s="551" t="str">
        <f>IF(ISNUMBER($AH210),IF($AH210&gt;$AH$56,PickLists!$S$2,PickLists!$S$3),PickLists!$S$9)</f>
        <v>M1</v>
      </c>
      <c r="AJ210" s="554" t="str">
        <f>IF(ISTEXT(Data!AJ210),Data!AJ210,"")</f>
        <v/>
      </c>
      <c r="AK210" s="555"/>
      <c r="AL210" s="555"/>
      <c r="AM210" s="555"/>
      <c r="AN210" s="555"/>
      <c r="AO210" s="556"/>
      <c r="AP210" s="557" t="str">
        <f t="shared" si="70"/>
        <v/>
      </c>
      <c r="AQ210" s="558" t="str">
        <f t="shared" si="71"/>
        <v/>
      </c>
      <c r="AR210" s="559" t="str">
        <f t="shared" si="72"/>
        <v/>
      </c>
      <c r="AS210" s="560" t="str">
        <f t="shared" si="73"/>
        <v/>
      </c>
      <c r="AT210" s="561" t="str">
        <f t="shared" si="74"/>
        <v/>
      </c>
      <c r="AU210" s="562" t="str">
        <f t="shared" si="75"/>
        <v/>
      </c>
      <c r="AV210" s="563" t="str">
        <f t="shared" si="76"/>
        <v/>
      </c>
      <c r="AW210" s="564" t="str">
        <f t="shared" si="77"/>
        <v/>
      </c>
      <c r="AX210" s="565" t="str">
        <f t="shared" si="78"/>
        <v/>
      </c>
      <c r="AY210" s="566" t="str">
        <f t="shared" si="79"/>
        <v/>
      </c>
      <c r="AZ210" s="567">
        <v>362.61</v>
      </c>
      <c r="BA210" s="568">
        <v>5.5229999999999997</v>
      </c>
      <c r="BB210" s="569" t="str">
        <f t="shared" si="80"/>
        <v/>
      </c>
      <c r="BC210" s="570" t="str">
        <f t="shared" si="81"/>
        <v/>
      </c>
      <c r="BD210" s="571" t="str">
        <f t="shared" si="82"/>
        <v/>
      </c>
      <c r="BE210" s="572" t="str">
        <f t="shared" si="83"/>
        <v/>
      </c>
      <c r="BF210" s="560" t="str">
        <f t="shared" si="84"/>
        <v/>
      </c>
      <c r="BG210" s="561" t="str">
        <f t="shared" si="85"/>
        <v/>
      </c>
      <c r="BH210" s="562" t="str">
        <f t="shared" si="86"/>
        <v/>
      </c>
      <c r="BI210" s="563" t="str">
        <f t="shared" si="87"/>
        <v/>
      </c>
      <c r="BJ210" s="564" t="str">
        <f t="shared" si="88"/>
        <v/>
      </c>
      <c r="BK210" s="565" t="str">
        <f t="shared" si="89"/>
        <v/>
      </c>
      <c r="BL210" s="566" t="str">
        <f t="shared" si="90"/>
        <v/>
      </c>
      <c r="BM210" s="546" t="str">
        <f t="shared" si="91"/>
        <v>M1</v>
      </c>
      <c r="BN210" s="573" t="str">
        <f t="shared" si="101"/>
        <v/>
      </c>
      <c r="BO210" s="573" t="str">
        <f t="shared" si="102"/>
        <v/>
      </c>
      <c r="BP210" s="574" t="str">
        <f t="shared" si="92"/>
        <v/>
      </c>
      <c r="BQ210" s="575" t="str">
        <f t="shared" si="93"/>
        <v/>
      </c>
      <c r="BR210" s="546" t="str">
        <f t="shared" si="103"/>
        <v>M1</v>
      </c>
      <c r="BS210" s="575" t="str">
        <f t="shared" si="94"/>
        <v/>
      </c>
      <c r="BT210" s="575" t="str">
        <f t="shared" si="95"/>
        <v/>
      </c>
      <c r="BU210" s="575" t="str">
        <f t="shared" si="96"/>
        <v/>
      </c>
      <c r="BV210" s="573" t="str">
        <f t="shared" si="97"/>
        <v/>
      </c>
      <c r="BW210" s="575" t="str">
        <f t="shared" si="98"/>
        <v/>
      </c>
      <c r="BX210" s="546" t="str">
        <f t="shared" si="104"/>
        <v>M1</v>
      </c>
    </row>
    <row r="211" spans="1:76" x14ac:dyDescent="0.2">
      <c r="A211" s="324" t="s">
        <v>1474</v>
      </c>
      <c r="B211" s="360">
        <v>35219</v>
      </c>
      <c r="C211" s="361">
        <v>0.27083333333333298</v>
      </c>
      <c r="D211" s="360">
        <f t="shared" si="99"/>
        <v>35220</v>
      </c>
      <c r="E211" s="361">
        <v>0.27083333333333298</v>
      </c>
      <c r="F211" s="455" t="s">
        <v>2179</v>
      </c>
      <c r="G211" s="74" t="s">
        <v>507</v>
      </c>
      <c r="H211" s="53" t="s">
        <v>508</v>
      </c>
      <c r="I211" s="38"/>
      <c r="J211" s="52"/>
      <c r="K211" s="545">
        <f>IF(ISNUMBER(Data!K211),Data!K211,"")</f>
        <v>2.1</v>
      </c>
      <c r="L211" s="546" t="str">
        <f>IF(ISNUMBER(K211),PickLists!$S$2,PickLists!$S$9)</f>
        <v>V0</v>
      </c>
      <c r="M211" s="547">
        <f>IF(ISNUMBER(Data!M211),Data!M211,"")</f>
        <v>79.099999999999994</v>
      </c>
      <c r="N211" s="548">
        <f t="shared" si="100"/>
        <v>1.8192999999999999</v>
      </c>
      <c r="O211" s="549" t="str">
        <f>IF(ISTEXT($A211),PickLists!$S$2,PickLists!$S$9)</f>
        <v>V0</v>
      </c>
      <c r="P211" s="550">
        <f>IF(ISNUMBER(Data!P211),Data!P211,"")</f>
        <v>6.5</v>
      </c>
      <c r="Q211" s="551" t="str">
        <f>IF(ISTEXT($A211),PickLists!$S$2,PickLists!$S$9)</f>
        <v>V0</v>
      </c>
      <c r="R211" s="547">
        <f>IF(ISNUMBER(Data!R211),Data!R211,"")</f>
        <v>69</v>
      </c>
      <c r="S211" s="551" t="str">
        <f>IF(ISTEXT($A211),PickLists!$S$2,PickLists!$S$9)</f>
        <v>V0</v>
      </c>
      <c r="T211" s="552">
        <f>IF(ISNUMBER(Data!T211),Data!T211,"")</f>
        <v>0.35099999999999998</v>
      </c>
      <c r="U211" s="551" t="str">
        <f>IF(ISNUMBER($T211),IF($T211&gt;$T$56,PickLists!$S$2,PickLists!$S$3),PickLists!$S$9)</f>
        <v>V0</v>
      </c>
      <c r="V211" s="553">
        <f>IF(ISNUMBER(Data!V211),Data!V211,"")</f>
        <v>2.8991530973308599</v>
      </c>
      <c r="W211" s="551" t="str">
        <f>IF(ISNUMBER($V211),IF($V211&gt;$V$56,PickLists!$S$2,PickLists!$S$3),PickLists!$S$9)</f>
        <v>V0</v>
      </c>
      <c r="X211" s="552">
        <f>IF(ISNUMBER(Data!X211),Data!X211,"")</f>
        <v>2.564799566946347</v>
      </c>
      <c r="Y211" s="551" t="str">
        <f>IF(ISNUMBER($X211),IF($X211&gt;$X$56,PickLists!$S$2,PickLists!$S$3),PickLists!$S$9)</f>
        <v>V0</v>
      </c>
      <c r="Z211" s="553">
        <f>IF(ISNUMBER(Data!Z211),Data!Z211,"")</f>
        <v>0.192</v>
      </c>
      <c r="AA211" s="551" t="str">
        <f>IF(ISNUMBER($Z211),IF($Z211&gt;$Z$56,PickLists!$S$2,PickLists!$S$3),PickLists!$S$9)</f>
        <v>V0</v>
      </c>
      <c r="AB211" s="552">
        <f>IF(ISNUMBER(Data!AB211),Data!AB211,"")</f>
        <v>5.4505802839367741</v>
      </c>
      <c r="AC211" s="551" t="str">
        <f>IF(ISNUMBER($AB211),IF($AB211&gt;$AB$56,PickLists!$S$2,PickLists!$S$3),PickLists!$S$9)</f>
        <v>V0</v>
      </c>
      <c r="AD211" s="553">
        <f>IF(ISNUMBER(Data!AD211),Data!AD211,"")</f>
        <v>0.53900000000000003</v>
      </c>
      <c r="AE211" s="551" t="str">
        <f>IF(ISNUMBER($AD211),IF($AD211&gt;$AD$56,PickLists!$S$2,PickLists!$S$3),PickLists!$S$9)</f>
        <v>V0</v>
      </c>
      <c r="AF211" s="552">
        <f>IF(ISNUMBER(Data!AF211),Data!AF211,"")</f>
        <v>0.108</v>
      </c>
      <c r="AG211" s="551" t="str">
        <f>IF(ISNUMBER($AF211),IF($AF211&gt;$AF$56,PickLists!$S$2,PickLists!$S$3),PickLists!$S$9)</f>
        <v>V0</v>
      </c>
      <c r="AH211" s="553">
        <f>IF(ISNUMBER(Data!AH211),Data!AH211,"")</f>
        <v>0.78400000000000003</v>
      </c>
      <c r="AI211" s="551" t="str">
        <f>IF(ISNUMBER($AH211),IF($AH211&gt;$AH$56,PickLists!$S$2,PickLists!$S$3),PickLists!$S$9)</f>
        <v>V0</v>
      </c>
      <c r="AJ211" s="554" t="str">
        <f>IF(ISTEXT(Data!AJ211),Data!AJ211,"")</f>
        <v/>
      </c>
      <c r="AK211" s="555"/>
      <c r="AL211" s="555"/>
      <c r="AM211" s="555"/>
      <c r="AN211" s="555"/>
      <c r="AO211" s="556"/>
      <c r="AP211" s="557">
        <f t="shared" si="70"/>
        <v>3.1622776601683734E-4</v>
      </c>
      <c r="AQ211" s="558">
        <f t="shared" si="71"/>
        <v>5.753131747144322E-4</v>
      </c>
      <c r="AR211" s="559">
        <f t="shared" si="72"/>
        <v>0.63857429999999993</v>
      </c>
      <c r="AS211" s="560">
        <f t="shared" si="73"/>
        <v>5.2744292299740332</v>
      </c>
      <c r="AT211" s="561">
        <f t="shared" si="74"/>
        <v>4.6661398521454887</v>
      </c>
      <c r="AU211" s="562">
        <f t="shared" si="75"/>
        <v>0.34930559999999999</v>
      </c>
      <c r="AV211" s="563">
        <f t="shared" si="76"/>
        <v>9.9162407105661732</v>
      </c>
      <c r="AW211" s="564">
        <f t="shared" si="77"/>
        <v>0.98060270000000005</v>
      </c>
      <c r="AX211" s="565">
        <f t="shared" si="78"/>
        <v>0.19648439999999998</v>
      </c>
      <c r="AY211" s="566">
        <f t="shared" si="79"/>
        <v>1.4263311999999999</v>
      </c>
      <c r="AZ211" s="567">
        <v>362.61</v>
      </c>
      <c r="BA211" s="568">
        <v>5.5229999999999997</v>
      </c>
      <c r="BB211" s="569">
        <f t="shared" si="80"/>
        <v>0.31622776601683733</v>
      </c>
      <c r="BC211" s="570">
        <f t="shared" si="81"/>
        <v>17.465259517109956</v>
      </c>
      <c r="BD211" s="571">
        <f t="shared" si="82"/>
        <v>3.1622776601683784E-2</v>
      </c>
      <c r="BE211" s="572">
        <f t="shared" si="83"/>
        <v>9.9007108202640186</v>
      </c>
      <c r="BF211" s="560">
        <f t="shared" si="84"/>
        <v>206.97887465773258</v>
      </c>
      <c r="BG211" s="561">
        <f t="shared" si="85"/>
        <v>159.97502366732243</v>
      </c>
      <c r="BH211" s="562">
        <f t="shared" si="86"/>
        <v>8.3515298088717618</v>
      </c>
      <c r="BI211" s="563">
        <f t="shared" si="87"/>
        <v>389.13259683992106</v>
      </c>
      <c r="BJ211" s="564">
        <f t="shared" si="88"/>
        <v>13.785871400071617</v>
      </c>
      <c r="BK211" s="565">
        <f t="shared" si="89"/>
        <v>8.887060275663444</v>
      </c>
      <c r="BL211" s="566">
        <f t="shared" si="90"/>
        <v>39.123708767902592</v>
      </c>
      <c r="BM211" s="546" t="str">
        <f t="shared" si="91"/>
        <v>V0</v>
      </c>
      <c r="BN211" s="573">
        <f t="shared" si="101"/>
        <v>69</v>
      </c>
      <c r="BO211" s="573">
        <f t="shared" si="102"/>
        <v>62.056407175355879</v>
      </c>
      <c r="BP211" s="574">
        <f t="shared" si="92"/>
        <v>-10.06317800673061</v>
      </c>
      <c r="BQ211" s="575">
        <f t="shared" si="93"/>
        <v>20</v>
      </c>
      <c r="BR211" s="546" t="str">
        <f t="shared" si="103"/>
        <v>V0</v>
      </c>
      <c r="BS211" s="575">
        <f t="shared" si="94"/>
        <v>459.59699485844732</v>
      </c>
      <c r="BT211" s="575">
        <f t="shared" si="95"/>
        <v>394.35149143903067</v>
      </c>
      <c r="BU211" s="575">
        <f t="shared" si="96"/>
        <v>853.94848629747798</v>
      </c>
      <c r="BV211" s="573">
        <f t="shared" si="97"/>
        <v>7.6404495664962155</v>
      </c>
      <c r="BW211" s="575">
        <f t="shared" si="98"/>
        <v>10</v>
      </c>
      <c r="BX211" s="546" t="str">
        <f t="shared" si="104"/>
        <v>V0</v>
      </c>
    </row>
    <row r="212" spans="1:76" x14ac:dyDescent="0.2">
      <c r="A212" s="324"/>
      <c r="B212" s="360">
        <v>35220</v>
      </c>
      <c r="C212" s="361">
        <v>0.27083333333333298</v>
      </c>
      <c r="D212" s="360">
        <f t="shared" si="99"/>
        <v>35221</v>
      </c>
      <c r="E212" s="361">
        <v>0.27083333333333298</v>
      </c>
      <c r="F212" s="455" t="s">
        <v>2179</v>
      </c>
      <c r="G212" s="74" t="s">
        <v>440</v>
      </c>
      <c r="H212" s="53"/>
      <c r="I212" s="38"/>
      <c r="J212" s="52"/>
      <c r="K212" s="545" t="str">
        <f>IF(ISNUMBER(Data!K212),Data!K212,"")</f>
        <v/>
      </c>
      <c r="L212" s="546" t="str">
        <f>IF(ISNUMBER(K212),PickLists!$S$2,PickLists!$S$9)</f>
        <v>M1</v>
      </c>
      <c r="M212" s="547" t="str">
        <f>IF(ISNUMBER(Data!M212),Data!M212,"")</f>
        <v/>
      </c>
      <c r="N212" s="548" t="str">
        <f t="shared" si="100"/>
        <v/>
      </c>
      <c r="O212" s="549" t="str">
        <f>IF(ISTEXT($A212),PickLists!$S$2,PickLists!$S$9)</f>
        <v>M1</v>
      </c>
      <c r="P212" s="550" t="str">
        <f>IF(ISNUMBER(Data!P212),Data!P212,"")</f>
        <v/>
      </c>
      <c r="Q212" s="551" t="str">
        <f>IF(ISTEXT($A212),PickLists!$S$2,PickLists!$S$9)</f>
        <v>M1</v>
      </c>
      <c r="R212" s="547" t="str">
        <f>IF(ISNUMBER(Data!R212),Data!R212,"")</f>
        <v/>
      </c>
      <c r="S212" s="551" t="str">
        <f>IF(ISTEXT($A212),PickLists!$S$2,PickLists!$S$9)</f>
        <v>M1</v>
      </c>
      <c r="T212" s="552" t="str">
        <f>IF(ISNUMBER(Data!T212),Data!T212,"")</f>
        <v/>
      </c>
      <c r="U212" s="551" t="str">
        <f>IF(ISNUMBER($T212),IF($T212&gt;$T$56,PickLists!$S$2,PickLists!$S$3),PickLists!$S$9)</f>
        <v>M1</v>
      </c>
      <c r="V212" s="553" t="str">
        <f>IF(ISNUMBER(Data!V212),Data!V212,"")</f>
        <v/>
      </c>
      <c r="W212" s="551" t="str">
        <f>IF(ISNUMBER($V212),IF($V212&gt;$V$56,PickLists!$S$2,PickLists!$S$3),PickLists!$S$9)</f>
        <v>M1</v>
      </c>
      <c r="X212" s="552" t="str">
        <f>IF(ISNUMBER(Data!X212),Data!X212,"")</f>
        <v/>
      </c>
      <c r="Y212" s="551" t="str">
        <f>IF(ISNUMBER($X212),IF($X212&gt;$X$56,PickLists!$S$2,PickLists!$S$3),PickLists!$S$9)</f>
        <v>M1</v>
      </c>
      <c r="Z212" s="553" t="str">
        <f>IF(ISNUMBER(Data!Z212),Data!Z212,"")</f>
        <v/>
      </c>
      <c r="AA212" s="551" t="str">
        <f>IF(ISNUMBER($Z212),IF($Z212&gt;$Z$56,PickLists!$S$2,PickLists!$S$3),PickLists!$S$9)</f>
        <v>M1</v>
      </c>
      <c r="AB212" s="552" t="str">
        <f>IF(ISNUMBER(Data!AB212),Data!AB212,"")</f>
        <v/>
      </c>
      <c r="AC212" s="551" t="str">
        <f>IF(ISNUMBER($AB212),IF($AB212&gt;$AB$56,PickLists!$S$2,PickLists!$S$3),PickLists!$S$9)</f>
        <v>M1</v>
      </c>
      <c r="AD212" s="553" t="str">
        <f>IF(ISNUMBER(Data!AD212),Data!AD212,"")</f>
        <v/>
      </c>
      <c r="AE212" s="551" t="str">
        <f>IF(ISNUMBER($AD212),IF($AD212&gt;$AD$56,PickLists!$S$2,PickLists!$S$3),PickLists!$S$9)</f>
        <v>M1</v>
      </c>
      <c r="AF212" s="552" t="str">
        <f>IF(ISNUMBER(Data!AF212),Data!AF212,"")</f>
        <v/>
      </c>
      <c r="AG212" s="551" t="str">
        <f>IF(ISNUMBER($AF212),IF($AF212&gt;$AF$56,PickLists!$S$2,PickLists!$S$3),PickLists!$S$9)</f>
        <v>M1</v>
      </c>
      <c r="AH212" s="553" t="str">
        <f>IF(ISNUMBER(Data!AH212),Data!AH212,"")</f>
        <v/>
      </c>
      <c r="AI212" s="551" t="str">
        <f>IF(ISNUMBER($AH212),IF($AH212&gt;$AH$56,PickLists!$S$2,PickLists!$S$3),PickLists!$S$9)</f>
        <v>M1</v>
      </c>
      <c r="AJ212" s="554" t="str">
        <f>IF(ISTEXT(Data!AJ212),Data!AJ212,"")</f>
        <v/>
      </c>
      <c r="AK212" s="555"/>
      <c r="AL212" s="555"/>
      <c r="AM212" s="555"/>
      <c r="AN212" s="555"/>
      <c r="AO212" s="556"/>
      <c r="AP212" s="557" t="str">
        <f t="shared" si="70"/>
        <v/>
      </c>
      <c r="AQ212" s="558" t="str">
        <f t="shared" si="71"/>
        <v/>
      </c>
      <c r="AR212" s="559" t="str">
        <f t="shared" si="72"/>
        <v/>
      </c>
      <c r="AS212" s="560" t="str">
        <f t="shared" si="73"/>
        <v/>
      </c>
      <c r="AT212" s="561" t="str">
        <f t="shared" si="74"/>
        <v/>
      </c>
      <c r="AU212" s="562" t="str">
        <f t="shared" si="75"/>
        <v/>
      </c>
      <c r="AV212" s="563" t="str">
        <f t="shared" si="76"/>
        <v/>
      </c>
      <c r="AW212" s="564" t="str">
        <f t="shared" si="77"/>
        <v/>
      </c>
      <c r="AX212" s="565" t="str">
        <f t="shared" si="78"/>
        <v/>
      </c>
      <c r="AY212" s="566" t="str">
        <f t="shared" si="79"/>
        <v/>
      </c>
      <c r="AZ212" s="567">
        <v>362.61</v>
      </c>
      <c r="BA212" s="568">
        <v>5.5229999999999997</v>
      </c>
      <c r="BB212" s="569" t="str">
        <f t="shared" si="80"/>
        <v/>
      </c>
      <c r="BC212" s="570" t="str">
        <f t="shared" si="81"/>
        <v/>
      </c>
      <c r="BD212" s="571" t="str">
        <f t="shared" si="82"/>
        <v/>
      </c>
      <c r="BE212" s="572" t="str">
        <f t="shared" si="83"/>
        <v/>
      </c>
      <c r="BF212" s="560" t="str">
        <f t="shared" si="84"/>
        <v/>
      </c>
      <c r="BG212" s="561" t="str">
        <f t="shared" si="85"/>
        <v/>
      </c>
      <c r="BH212" s="562" t="str">
        <f t="shared" si="86"/>
        <v/>
      </c>
      <c r="BI212" s="563" t="str">
        <f t="shared" si="87"/>
        <v/>
      </c>
      <c r="BJ212" s="564" t="str">
        <f t="shared" si="88"/>
        <v/>
      </c>
      <c r="BK212" s="565" t="str">
        <f t="shared" si="89"/>
        <v/>
      </c>
      <c r="BL212" s="566" t="str">
        <f t="shared" si="90"/>
        <v/>
      </c>
      <c r="BM212" s="546" t="str">
        <f t="shared" si="91"/>
        <v>M1</v>
      </c>
      <c r="BN212" s="573" t="str">
        <f t="shared" si="101"/>
        <v/>
      </c>
      <c r="BO212" s="573" t="str">
        <f t="shared" si="102"/>
        <v/>
      </c>
      <c r="BP212" s="574" t="str">
        <f t="shared" si="92"/>
        <v/>
      </c>
      <c r="BQ212" s="575" t="str">
        <f t="shared" si="93"/>
        <v/>
      </c>
      <c r="BR212" s="546" t="str">
        <f t="shared" si="103"/>
        <v>M1</v>
      </c>
      <c r="BS212" s="575" t="str">
        <f t="shared" si="94"/>
        <v/>
      </c>
      <c r="BT212" s="575" t="str">
        <f t="shared" si="95"/>
        <v/>
      </c>
      <c r="BU212" s="575" t="str">
        <f t="shared" si="96"/>
        <v/>
      </c>
      <c r="BV212" s="573" t="str">
        <f t="shared" si="97"/>
        <v/>
      </c>
      <c r="BW212" s="575" t="str">
        <f t="shared" si="98"/>
        <v/>
      </c>
      <c r="BX212" s="546" t="str">
        <f t="shared" si="104"/>
        <v>M1</v>
      </c>
    </row>
    <row r="213" spans="1:76" x14ac:dyDescent="0.2">
      <c r="A213" s="324"/>
      <c r="B213" s="360">
        <v>35221</v>
      </c>
      <c r="C213" s="361">
        <v>0.27083333333333298</v>
      </c>
      <c r="D213" s="360">
        <f t="shared" si="99"/>
        <v>35222</v>
      </c>
      <c r="E213" s="361">
        <v>0.27083333333333298</v>
      </c>
      <c r="F213" s="455" t="s">
        <v>2179</v>
      </c>
      <c r="G213" s="74" t="s">
        <v>440</v>
      </c>
      <c r="H213" s="53"/>
      <c r="I213" s="38"/>
      <c r="J213" s="52"/>
      <c r="K213" s="545" t="str">
        <f>IF(ISNUMBER(Data!K213),Data!K213,"")</f>
        <v/>
      </c>
      <c r="L213" s="546" t="str">
        <f>IF(ISNUMBER(K213),PickLists!$S$2,PickLists!$S$9)</f>
        <v>M1</v>
      </c>
      <c r="M213" s="547" t="str">
        <f>IF(ISNUMBER(Data!M213),Data!M213,"")</f>
        <v/>
      </c>
      <c r="N213" s="548" t="str">
        <f t="shared" si="100"/>
        <v/>
      </c>
      <c r="O213" s="549" t="str">
        <f>IF(ISTEXT($A213),PickLists!$S$2,PickLists!$S$9)</f>
        <v>M1</v>
      </c>
      <c r="P213" s="550" t="str">
        <f>IF(ISNUMBER(Data!P213),Data!P213,"")</f>
        <v/>
      </c>
      <c r="Q213" s="551" t="str">
        <f>IF(ISTEXT($A213),PickLists!$S$2,PickLists!$S$9)</f>
        <v>M1</v>
      </c>
      <c r="R213" s="547" t="str">
        <f>IF(ISNUMBER(Data!R213),Data!R213,"")</f>
        <v/>
      </c>
      <c r="S213" s="551" t="str">
        <f>IF(ISTEXT($A213),PickLists!$S$2,PickLists!$S$9)</f>
        <v>M1</v>
      </c>
      <c r="T213" s="552" t="str">
        <f>IF(ISNUMBER(Data!T213),Data!T213,"")</f>
        <v/>
      </c>
      <c r="U213" s="551" t="str">
        <f>IF(ISNUMBER($T213),IF($T213&gt;$T$56,PickLists!$S$2,PickLists!$S$3),PickLists!$S$9)</f>
        <v>M1</v>
      </c>
      <c r="V213" s="553" t="str">
        <f>IF(ISNUMBER(Data!V213),Data!V213,"")</f>
        <v/>
      </c>
      <c r="W213" s="551" t="str">
        <f>IF(ISNUMBER($V213),IF($V213&gt;$V$56,PickLists!$S$2,PickLists!$S$3),PickLists!$S$9)</f>
        <v>M1</v>
      </c>
      <c r="X213" s="552" t="str">
        <f>IF(ISNUMBER(Data!X213),Data!X213,"")</f>
        <v/>
      </c>
      <c r="Y213" s="551" t="str">
        <f>IF(ISNUMBER($X213),IF($X213&gt;$X$56,PickLists!$S$2,PickLists!$S$3),PickLists!$S$9)</f>
        <v>M1</v>
      </c>
      <c r="Z213" s="553" t="str">
        <f>IF(ISNUMBER(Data!Z213),Data!Z213,"")</f>
        <v/>
      </c>
      <c r="AA213" s="551" t="str">
        <f>IF(ISNUMBER($Z213),IF($Z213&gt;$Z$56,PickLists!$S$2,PickLists!$S$3),PickLists!$S$9)</f>
        <v>M1</v>
      </c>
      <c r="AB213" s="552" t="str">
        <f>IF(ISNUMBER(Data!AB213),Data!AB213,"")</f>
        <v/>
      </c>
      <c r="AC213" s="551" t="str">
        <f>IF(ISNUMBER($AB213),IF($AB213&gt;$AB$56,PickLists!$S$2,PickLists!$S$3),PickLists!$S$9)</f>
        <v>M1</v>
      </c>
      <c r="AD213" s="553" t="str">
        <f>IF(ISNUMBER(Data!AD213),Data!AD213,"")</f>
        <v/>
      </c>
      <c r="AE213" s="551" t="str">
        <f>IF(ISNUMBER($AD213),IF($AD213&gt;$AD$56,PickLists!$S$2,PickLists!$S$3),PickLists!$S$9)</f>
        <v>M1</v>
      </c>
      <c r="AF213" s="552" t="str">
        <f>IF(ISNUMBER(Data!AF213),Data!AF213,"")</f>
        <v/>
      </c>
      <c r="AG213" s="551" t="str">
        <f>IF(ISNUMBER($AF213),IF($AF213&gt;$AF$56,PickLists!$S$2,PickLists!$S$3),PickLists!$S$9)</f>
        <v>M1</v>
      </c>
      <c r="AH213" s="553" t="str">
        <f>IF(ISNUMBER(Data!AH213),Data!AH213,"")</f>
        <v/>
      </c>
      <c r="AI213" s="551" t="str">
        <f>IF(ISNUMBER($AH213),IF($AH213&gt;$AH$56,PickLists!$S$2,PickLists!$S$3),PickLists!$S$9)</f>
        <v>M1</v>
      </c>
      <c r="AJ213" s="554" t="str">
        <f>IF(ISTEXT(Data!AJ213),Data!AJ213,"")</f>
        <v/>
      </c>
      <c r="AK213" s="555"/>
      <c r="AL213" s="555"/>
      <c r="AM213" s="555"/>
      <c r="AN213" s="555"/>
      <c r="AO213" s="556"/>
      <c r="AP213" s="557" t="str">
        <f t="shared" si="70"/>
        <v/>
      </c>
      <c r="AQ213" s="558" t="str">
        <f t="shared" si="71"/>
        <v/>
      </c>
      <c r="AR213" s="559" t="str">
        <f t="shared" si="72"/>
        <v/>
      </c>
      <c r="AS213" s="560" t="str">
        <f t="shared" si="73"/>
        <v/>
      </c>
      <c r="AT213" s="561" t="str">
        <f t="shared" si="74"/>
        <v/>
      </c>
      <c r="AU213" s="562" t="str">
        <f t="shared" si="75"/>
        <v/>
      </c>
      <c r="AV213" s="563" t="str">
        <f t="shared" si="76"/>
        <v/>
      </c>
      <c r="AW213" s="564" t="str">
        <f t="shared" si="77"/>
        <v/>
      </c>
      <c r="AX213" s="565" t="str">
        <f t="shared" si="78"/>
        <v/>
      </c>
      <c r="AY213" s="566" t="str">
        <f t="shared" si="79"/>
        <v/>
      </c>
      <c r="AZ213" s="567">
        <v>362.61</v>
      </c>
      <c r="BA213" s="568">
        <v>5.5229999999999997</v>
      </c>
      <c r="BB213" s="569" t="str">
        <f t="shared" si="80"/>
        <v/>
      </c>
      <c r="BC213" s="570" t="str">
        <f t="shared" si="81"/>
        <v/>
      </c>
      <c r="BD213" s="571" t="str">
        <f t="shared" si="82"/>
        <v/>
      </c>
      <c r="BE213" s="572" t="str">
        <f t="shared" si="83"/>
        <v/>
      </c>
      <c r="BF213" s="560" t="str">
        <f t="shared" si="84"/>
        <v/>
      </c>
      <c r="BG213" s="561" t="str">
        <f t="shared" si="85"/>
        <v/>
      </c>
      <c r="BH213" s="562" t="str">
        <f t="shared" si="86"/>
        <v/>
      </c>
      <c r="BI213" s="563" t="str">
        <f t="shared" si="87"/>
        <v/>
      </c>
      <c r="BJ213" s="564" t="str">
        <f t="shared" si="88"/>
        <v/>
      </c>
      <c r="BK213" s="565" t="str">
        <f t="shared" si="89"/>
        <v/>
      </c>
      <c r="BL213" s="566" t="str">
        <f t="shared" si="90"/>
        <v/>
      </c>
      <c r="BM213" s="546" t="str">
        <f t="shared" si="91"/>
        <v>M1</v>
      </c>
      <c r="BN213" s="573" t="str">
        <f t="shared" si="101"/>
        <v/>
      </c>
      <c r="BO213" s="573" t="str">
        <f t="shared" si="102"/>
        <v/>
      </c>
      <c r="BP213" s="574" t="str">
        <f t="shared" si="92"/>
        <v/>
      </c>
      <c r="BQ213" s="575" t="str">
        <f t="shared" si="93"/>
        <v/>
      </c>
      <c r="BR213" s="546" t="str">
        <f t="shared" si="103"/>
        <v>M1</v>
      </c>
      <c r="BS213" s="575" t="str">
        <f t="shared" si="94"/>
        <v/>
      </c>
      <c r="BT213" s="575" t="str">
        <f t="shared" si="95"/>
        <v/>
      </c>
      <c r="BU213" s="575" t="str">
        <f t="shared" si="96"/>
        <v/>
      </c>
      <c r="BV213" s="573" t="str">
        <f t="shared" si="97"/>
        <v/>
      </c>
      <c r="BW213" s="575" t="str">
        <f t="shared" si="98"/>
        <v/>
      </c>
      <c r="BX213" s="546" t="str">
        <f t="shared" si="104"/>
        <v>M1</v>
      </c>
    </row>
    <row r="214" spans="1:76" x14ac:dyDescent="0.2">
      <c r="A214" s="324"/>
      <c r="B214" s="360">
        <v>35222</v>
      </c>
      <c r="C214" s="361">
        <v>0.27083333333333298</v>
      </c>
      <c r="D214" s="360">
        <f t="shared" si="99"/>
        <v>35223</v>
      </c>
      <c r="E214" s="361">
        <v>0.27083333333333298</v>
      </c>
      <c r="F214" s="455" t="s">
        <v>2179</v>
      </c>
      <c r="G214" s="74" t="s">
        <v>440</v>
      </c>
      <c r="H214" s="53"/>
      <c r="I214" s="38"/>
      <c r="J214" s="52"/>
      <c r="K214" s="545" t="str">
        <f>IF(ISNUMBER(Data!K214),Data!K214,"")</f>
        <v/>
      </c>
      <c r="L214" s="546" t="str">
        <f>IF(ISNUMBER(K214),PickLists!$S$2,PickLists!$S$9)</f>
        <v>M1</v>
      </c>
      <c r="M214" s="547" t="str">
        <f>IF(ISNUMBER(Data!M214),Data!M214,"")</f>
        <v/>
      </c>
      <c r="N214" s="548" t="str">
        <f t="shared" si="100"/>
        <v/>
      </c>
      <c r="O214" s="549" t="str">
        <f>IF(ISTEXT($A214),PickLists!$S$2,PickLists!$S$9)</f>
        <v>M1</v>
      </c>
      <c r="P214" s="550" t="str">
        <f>IF(ISNUMBER(Data!P214),Data!P214,"")</f>
        <v/>
      </c>
      <c r="Q214" s="551" t="str">
        <f>IF(ISTEXT($A214),PickLists!$S$2,PickLists!$S$9)</f>
        <v>M1</v>
      </c>
      <c r="R214" s="547" t="str">
        <f>IF(ISNUMBER(Data!R214),Data!R214,"")</f>
        <v/>
      </c>
      <c r="S214" s="551" t="str">
        <f>IF(ISTEXT($A214),PickLists!$S$2,PickLists!$S$9)</f>
        <v>M1</v>
      </c>
      <c r="T214" s="552" t="str">
        <f>IF(ISNUMBER(Data!T214),Data!T214,"")</f>
        <v/>
      </c>
      <c r="U214" s="551" t="str">
        <f>IF(ISNUMBER($T214),IF($T214&gt;$T$56,PickLists!$S$2,PickLists!$S$3),PickLists!$S$9)</f>
        <v>M1</v>
      </c>
      <c r="V214" s="553" t="str">
        <f>IF(ISNUMBER(Data!V214),Data!V214,"")</f>
        <v/>
      </c>
      <c r="W214" s="551" t="str">
        <f>IF(ISNUMBER($V214),IF($V214&gt;$V$56,PickLists!$S$2,PickLists!$S$3),PickLists!$S$9)</f>
        <v>M1</v>
      </c>
      <c r="X214" s="552" t="str">
        <f>IF(ISNUMBER(Data!X214),Data!X214,"")</f>
        <v/>
      </c>
      <c r="Y214" s="551" t="str">
        <f>IF(ISNUMBER($X214),IF($X214&gt;$X$56,PickLists!$S$2,PickLists!$S$3),PickLists!$S$9)</f>
        <v>M1</v>
      </c>
      <c r="Z214" s="553" t="str">
        <f>IF(ISNUMBER(Data!Z214),Data!Z214,"")</f>
        <v/>
      </c>
      <c r="AA214" s="551" t="str">
        <f>IF(ISNUMBER($Z214),IF($Z214&gt;$Z$56,PickLists!$S$2,PickLists!$S$3),PickLists!$S$9)</f>
        <v>M1</v>
      </c>
      <c r="AB214" s="552" t="str">
        <f>IF(ISNUMBER(Data!AB214),Data!AB214,"")</f>
        <v/>
      </c>
      <c r="AC214" s="551" t="str">
        <f>IF(ISNUMBER($AB214),IF($AB214&gt;$AB$56,PickLists!$S$2,PickLists!$S$3),PickLists!$S$9)</f>
        <v>M1</v>
      </c>
      <c r="AD214" s="553" t="str">
        <f>IF(ISNUMBER(Data!AD214),Data!AD214,"")</f>
        <v/>
      </c>
      <c r="AE214" s="551" t="str">
        <f>IF(ISNUMBER($AD214),IF($AD214&gt;$AD$56,PickLists!$S$2,PickLists!$S$3),PickLists!$S$9)</f>
        <v>M1</v>
      </c>
      <c r="AF214" s="552" t="str">
        <f>IF(ISNUMBER(Data!AF214),Data!AF214,"")</f>
        <v/>
      </c>
      <c r="AG214" s="551" t="str">
        <f>IF(ISNUMBER($AF214),IF($AF214&gt;$AF$56,PickLists!$S$2,PickLists!$S$3),PickLists!$S$9)</f>
        <v>M1</v>
      </c>
      <c r="AH214" s="553" t="str">
        <f>IF(ISNUMBER(Data!AH214),Data!AH214,"")</f>
        <v/>
      </c>
      <c r="AI214" s="551" t="str">
        <f>IF(ISNUMBER($AH214),IF($AH214&gt;$AH$56,PickLists!$S$2,PickLists!$S$3),PickLists!$S$9)</f>
        <v>M1</v>
      </c>
      <c r="AJ214" s="554" t="str">
        <f>IF(ISTEXT(Data!AJ214),Data!AJ214,"")</f>
        <v/>
      </c>
      <c r="AK214" s="555"/>
      <c r="AL214" s="555"/>
      <c r="AM214" s="555"/>
      <c r="AN214" s="555"/>
      <c r="AO214" s="556"/>
      <c r="AP214" s="557" t="str">
        <f t="shared" si="70"/>
        <v/>
      </c>
      <c r="AQ214" s="558" t="str">
        <f t="shared" si="71"/>
        <v/>
      </c>
      <c r="AR214" s="559" t="str">
        <f t="shared" si="72"/>
        <v/>
      </c>
      <c r="AS214" s="560" t="str">
        <f t="shared" si="73"/>
        <v/>
      </c>
      <c r="AT214" s="561" t="str">
        <f t="shared" si="74"/>
        <v/>
      </c>
      <c r="AU214" s="562" t="str">
        <f t="shared" si="75"/>
        <v/>
      </c>
      <c r="AV214" s="563" t="str">
        <f t="shared" si="76"/>
        <v/>
      </c>
      <c r="AW214" s="564" t="str">
        <f t="shared" si="77"/>
        <v/>
      </c>
      <c r="AX214" s="565" t="str">
        <f t="shared" si="78"/>
        <v/>
      </c>
      <c r="AY214" s="566" t="str">
        <f t="shared" si="79"/>
        <v/>
      </c>
      <c r="AZ214" s="567">
        <v>362.61</v>
      </c>
      <c r="BA214" s="568">
        <v>5.5229999999999997</v>
      </c>
      <c r="BB214" s="569" t="str">
        <f t="shared" si="80"/>
        <v/>
      </c>
      <c r="BC214" s="570" t="str">
        <f t="shared" si="81"/>
        <v/>
      </c>
      <c r="BD214" s="571" t="str">
        <f t="shared" si="82"/>
        <v/>
      </c>
      <c r="BE214" s="572" t="str">
        <f t="shared" si="83"/>
        <v/>
      </c>
      <c r="BF214" s="560" t="str">
        <f t="shared" si="84"/>
        <v/>
      </c>
      <c r="BG214" s="561" t="str">
        <f t="shared" si="85"/>
        <v/>
      </c>
      <c r="BH214" s="562" t="str">
        <f t="shared" si="86"/>
        <v/>
      </c>
      <c r="BI214" s="563" t="str">
        <f t="shared" si="87"/>
        <v/>
      </c>
      <c r="BJ214" s="564" t="str">
        <f t="shared" si="88"/>
        <v/>
      </c>
      <c r="BK214" s="565" t="str">
        <f t="shared" si="89"/>
        <v/>
      </c>
      <c r="BL214" s="566" t="str">
        <f t="shared" si="90"/>
        <v/>
      </c>
      <c r="BM214" s="546" t="str">
        <f t="shared" si="91"/>
        <v>M1</v>
      </c>
      <c r="BN214" s="573" t="str">
        <f t="shared" si="101"/>
        <v/>
      </c>
      <c r="BO214" s="573" t="str">
        <f t="shared" si="102"/>
        <v/>
      </c>
      <c r="BP214" s="574" t="str">
        <f t="shared" si="92"/>
        <v/>
      </c>
      <c r="BQ214" s="575" t="str">
        <f t="shared" si="93"/>
        <v/>
      </c>
      <c r="BR214" s="546" t="str">
        <f t="shared" si="103"/>
        <v>M1</v>
      </c>
      <c r="BS214" s="575" t="str">
        <f t="shared" si="94"/>
        <v/>
      </c>
      <c r="BT214" s="575" t="str">
        <f t="shared" si="95"/>
        <v/>
      </c>
      <c r="BU214" s="575" t="str">
        <f t="shared" si="96"/>
        <v/>
      </c>
      <c r="BV214" s="573" t="str">
        <f t="shared" si="97"/>
        <v/>
      </c>
      <c r="BW214" s="575" t="str">
        <f t="shared" si="98"/>
        <v/>
      </c>
      <c r="BX214" s="546" t="str">
        <f t="shared" si="104"/>
        <v>M1</v>
      </c>
    </row>
    <row r="215" spans="1:76" x14ac:dyDescent="0.2">
      <c r="A215" s="324"/>
      <c r="B215" s="360">
        <v>35223</v>
      </c>
      <c r="C215" s="361">
        <v>0.27083333333333298</v>
      </c>
      <c r="D215" s="360">
        <f t="shared" si="99"/>
        <v>35224</v>
      </c>
      <c r="E215" s="361">
        <v>0.27083333333333298</v>
      </c>
      <c r="F215" s="455" t="s">
        <v>2179</v>
      </c>
      <c r="G215" s="74" t="s">
        <v>440</v>
      </c>
      <c r="H215" s="53"/>
      <c r="I215" s="38"/>
      <c r="J215" s="52"/>
      <c r="K215" s="545" t="str">
        <f>IF(ISNUMBER(Data!K215),Data!K215,"")</f>
        <v/>
      </c>
      <c r="L215" s="546" t="str">
        <f>IF(ISNUMBER(K215),PickLists!$S$2,PickLists!$S$9)</f>
        <v>M1</v>
      </c>
      <c r="M215" s="547" t="str">
        <f>IF(ISNUMBER(Data!M215),Data!M215,"")</f>
        <v/>
      </c>
      <c r="N215" s="548" t="str">
        <f t="shared" si="100"/>
        <v/>
      </c>
      <c r="O215" s="549" t="str">
        <f>IF(ISTEXT($A215),PickLists!$S$2,PickLists!$S$9)</f>
        <v>M1</v>
      </c>
      <c r="P215" s="550" t="str">
        <f>IF(ISNUMBER(Data!P215),Data!P215,"")</f>
        <v/>
      </c>
      <c r="Q215" s="551" t="str">
        <f>IF(ISTEXT($A215),PickLists!$S$2,PickLists!$S$9)</f>
        <v>M1</v>
      </c>
      <c r="R215" s="547" t="str">
        <f>IF(ISNUMBER(Data!R215),Data!R215,"")</f>
        <v/>
      </c>
      <c r="S215" s="551" t="str">
        <f>IF(ISTEXT($A215),PickLists!$S$2,PickLists!$S$9)</f>
        <v>M1</v>
      </c>
      <c r="T215" s="552" t="str">
        <f>IF(ISNUMBER(Data!T215),Data!T215,"")</f>
        <v/>
      </c>
      <c r="U215" s="551" t="str">
        <f>IF(ISNUMBER($T215),IF($T215&gt;$T$56,PickLists!$S$2,PickLists!$S$3),PickLists!$S$9)</f>
        <v>M1</v>
      </c>
      <c r="V215" s="553" t="str">
        <f>IF(ISNUMBER(Data!V215),Data!V215,"")</f>
        <v/>
      </c>
      <c r="W215" s="551" t="str">
        <f>IF(ISNUMBER($V215),IF($V215&gt;$V$56,PickLists!$S$2,PickLists!$S$3),PickLists!$S$9)</f>
        <v>M1</v>
      </c>
      <c r="X215" s="552" t="str">
        <f>IF(ISNUMBER(Data!X215),Data!X215,"")</f>
        <v/>
      </c>
      <c r="Y215" s="551" t="str">
        <f>IF(ISNUMBER($X215),IF($X215&gt;$X$56,PickLists!$S$2,PickLists!$S$3),PickLists!$S$9)</f>
        <v>M1</v>
      </c>
      <c r="Z215" s="553" t="str">
        <f>IF(ISNUMBER(Data!Z215),Data!Z215,"")</f>
        <v/>
      </c>
      <c r="AA215" s="551" t="str">
        <f>IF(ISNUMBER($Z215),IF($Z215&gt;$Z$56,PickLists!$S$2,PickLists!$S$3),PickLists!$S$9)</f>
        <v>M1</v>
      </c>
      <c r="AB215" s="552" t="str">
        <f>IF(ISNUMBER(Data!AB215),Data!AB215,"")</f>
        <v/>
      </c>
      <c r="AC215" s="551" t="str">
        <f>IF(ISNUMBER($AB215),IF($AB215&gt;$AB$56,PickLists!$S$2,PickLists!$S$3),PickLists!$S$9)</f>
        <v>M1</v>
      </c>
      <c r="AD215" s="553" t="str">
        <f>IF(ISNUMBER(Data!AD215),Data!AD215,"")</f>
        <v/>
      </c>
      <c r="AE215" s="551" t="str">
        <f>IF(ISNUMBER($AD215),IF($AD215&gt;$AD$56,PickLists!$S$2,PickLists!$S$3),PickLists!$S$9)</f>
        <v>M1</v>
      </c>
      <c r="AF215" s="552" t="str">
        <f>IF(ISNUMBER(Data!AF215),Data!AF215,"")</f>
        <v/>
      </c>
      <c r="AG215" s="551" t="str">
        <f>IF(ISNUMBER($AF215),IF($AF215&gt;$AF$56,PickLists!$S$2,PickLists!$S$3),PickLists!$S$9)</f>
        <v>M1</v>
      </c>
      <c r="AH215" s="553" t="str">
        <f>IF(ISNUMBER(Data!AH215),Data!AH215,"")</f>
        <v/>
      </c>
      <c r="AI215" s="551" t="str">
        <f>IF(ISNUMBER($AH215),IF($AH215&gt;$AH$56,PickLists!$S$2,PickLists!$S$3),PickLists!$S$9)</f>
        <v>M1</v>
      </c>
      <c r="AJ215" s="554" t="str">
        <f>IF(ISTEXT(Data!AJ215),Data!AJ215,"")</f>
        <v/>
      </c>
      <c r="AK215" s="555"/>
      <c r="AL215" s="555"/>
      <c r="AM215" s="555"/>
      <c r="AN215" s="555"/>
      <c r="AO215" s="556"/>
      <c r="AP215" s="557" t="str">
        <f t="shared" si="70"/>
        <v/>
      </c>
      <c r="AQ215" s="558" t="str">
        <f t="shared" si="71"/>
        <v/>
      </c>
      <c r="AR215" s="559" t="str">
        <f t="shared" si="72"/>
        <v/>
      </c>
      <c r="AS215" s="560" t="str">
        <f t="shared" si="73"/>
        <v/>
      </c>
      <c r="AT215" s="561" t="str">
        <f t="shared" si="74"/>
        <v/>
      </c>
      <c r="AU215" s="562" t="str">
        <f t="shared" si="75"/>
        <v/>
      </c>
      <c r="AV215" s="563" t="str">
        <f t="shared" si="76"/>
        <v/>
      </c>
      <c r="AW215" s="564" t="str">
        <f t="shared" si="77"/>
        <v/>
      </c>
      <c r="AX215" s="565" t="str">
        <f t="shared" si="78"/>
        <v/>
      </c>
      <c r="AY215" s="566" t="str">
        <f t="shared" si="79"/>
        <v/>
      </c>
      <c r="AZ215" s="567">
        <v>362.61</v>
      </c>
      <c r="BA215" s="568">
        <v>5.5229999999999997</v>
      </c>
      <c r="BB215" s="569" t="str">
        <f t="shared" si="80"/>
        <v/>
      </c>
      <c r="BC215" s="570" t="str">
        <f t="shared" si="81"/>
        <v/>
      </c>
      <c r="BD215" s="571" t="str">
        <f t="shared" si="82"/>
        <v/>
      </c>
      <c r="BE215" s="572" t="str">
        <f t="shared" si="83"/>
        <v/>
      </c>
      <c r="BF215" s="560" t="str">
        <f t="shared" si="84"/>
        <v/>
      </c>
      <c r="BG215" s="561" t="str">
        <f t="shared" si="85"/>
        <v/>
      </c>
      <c r="BH215" s="562" t="str">
        <f t="shared" si="86"/>
        <v/>
      </c>
      <c r="BI215" s="563" t="str">
        <f t="shared" si="87"/>
        <v/>
      </c>
      <c r="BJ215" s="564" t="str">
        <f t="shared" si="88"/>
        <v/>
      </c>
      <c r="BK215" s="565" t="str">
        <f t="shared" si="89"/>
        <v/>
      </c>
      <c r="BL215" s="566" t="str">
        <f t="shared" si="90"/>
        <v/>
      </c>
      <c r="BM215" s="546" t="str">
        <f t="shared" si="91"/>
        <v>M1</v>
      </c>
      <c r="BN215" s="573" t="str">
        <f t="shared" si="101"/>
        <v/>
      </c>
      <c r="BO215" s="573" t="str">
        <f t="shared" si="102"/>
        <v/>
      </c>
      <c r="BP215" s="574" t="str">
        <f t="shared" si="92"/>
        <v/>
      </c>
      <c r="BQ215" s="575" t="str">
        <f t="shared" si="93"/>
        <v/>
      </c>
      <c r="BR215" s="546" t="str">
        <f t="shared" si="103"/>
        <v>M1</v>
      </c>
      <c r="BS215" s="575" t="str">
        <f t="shared" si="94"/>
        <v/>
      </c>
      <c r="BT215" s="575" t="str">
        <f t="shared" si="95"/>
        <v/>
      </c>
      <c r="BU215" s="575" t="str">
        <f t="shared" si="96"/>
        <v/>
      </c>
      <c r="BV215" s="573" t="str">
        <f t="shared" si="97"/>
        <v/>
      </c>
      <c r="BW215" s="575" t="str">
        <f t="shared" si="98"/>
        <v/>
      </c>
      <c r="BX215" s="546" t="str">
        <f t="shared" si="104"/>
        <v>M1</v>
      </c>
    </row>
    <row r="216" spans="1:76" x14ac:dyDescent="0.2">
      <c r="A216" s="324"/>
      <c r="B216" s="360">
        <v>35224</v>
      </c>
      <c r="C216" s="361">
        <v>0.27083333333333298</v>
      </c>
      <c r="D216" s="360">
        <f t="shared" si="99"/>
        <v>35225</v>
      </c>
      <c r="E216" s="361">
        <v>0.27083333333333298</v>
      </c>
      <c r="F216" s="455" t="s">
        <v>2179</v>
      </c>
      <c r="G216" s="74" t="s">
        <v>440</v>
      </c>
      <c r="H216" s="53"/>
      <c r="I216" s="38"/>
      <c r="J216" s="52"/>
      <c r="K216" s="545" t="str">
        <f>IF(ISNUMBER(Data!K216),Data!K216,"")</f>
        <v/>
      </c>
      <c r="L216" s="546" t="str">
        <f>IF(ISNUMBER(K216),PickLists!$S$2,PickLists!$S$9)</f>
        <v>M1</v>
      </c>
      <c r="M216" s="547" t="str">
        <f>IF(ISNUMBER(Data!M216),Data!M216,"")</f>
        <v/>
      </c>
      <c r="N216" s="548" t="str">
        <f t="shared" si="100"/>
        <v/>
      </c>
      <c r="O216" s="549" t="str">
        <f>IF(ISTEXT($A216),PickLists!$S$2,PickLists!$S$9)</f>
        <v>M1</v>
      </c>
      <c r="P216" s="550" t="str">
        <f>IF(ISNUMBER(Data!P216),Data!P216,"")</f>
        <v/>
      </c>
      <c r="Q216" s="551" t="str">
        <f>IF(ISTEXT($A216),PickLists!$S$2,PickLists!$S$9)</f>
        <v>M1</v>
      </c>
      <c r="R216" s="547" t="str">
        <f>IF(ISNUMBER(Data!R216),Data!R216,"")</f>
        <v/>
      </c>
      <c r="S216" s="551" t="str">
        <f>IF(ISTEXT($A216),PickLists!$S$2,PickLists!$S$9)</f>
        <v>M1</v>
      </c>
      <c r="T216" s="552" t="str">
        <f>IF(ISNUMBER(Data!T216),Data!T216,"")</f>
        <v/>
      </c>
      <c r="U216" s="551" t="str">
        <f>IF(ISNUMBER($T216),IF($T216&gt;$T$56,PickLists!$S$2,PickLists!$S$3),PickLists!$S$9)</f>
        <v>M1</v>
      </c>
      <c r="V216" s="553" t="str">
        <f>IF(ISNUMBER(Data!V216),Data!V216,"")</f>
        <v/>
      </c>
      <c r="W216" s="551" t="str">
        <f>IF(ISNUMBER($V216),IF($V216&gt;$V$56,PickLists!$S$2,PickLists!$S$3),PickLists!$S$9)</f>
        <v>M1</v>
      </c>
      <c r="X216" s="552" t="str">
        <f>IF(ISNUMBER(Data!X216),Data!X216,"")</f>
        <v/>
      </c>
      <c r="Y216" s="551" t="str">
        <f>IF(ISNUMBER($X216),IF($X216&gt;$X$56,PickLists!$S$2,PickLists!$S$3),PickLists!$S$9)</f>
        <v>M1</v>
      </c>
      <c r="Z216" s="553" t="str">
        <f>IF(ISNUMBER(Data!Z216),Data!Z216,"")</f>
        <v/>
      </c>
      <c r="AA216" s="551" t="str">
        <f>IF(ISNUMBER($Z216),IF($Z216&gt;$Z$56,PickLists!$S$2,PickLists!$S$3),PickLists!$S$9)</f>
        <v>M1</v>
      </c>
      <c r="AB216" s="552" t="str">
        <f>IF(ISNUMBER(Data!AB216),Data!AB216,"")</f>
        <v/>
      </c>
      <c r="AC216" s="551" t="str">
        <f>IF(ISNUMBER($AB216),IF($AB216&gt;$AB$56,PickLists!$S$2,PickLists!$S$3),PickLists!$S$9)</f>
        <v>M1</v>
      </c>
      <c r="AD216" s="553" t="str">
        <f>IF(ISNUMBER(Data!AD216),Data!AD216,"")</f>
        <v/>
      </c>
      <c r="AE216" s="551" t="str">
        <f>IF(ISNUMBER($AD216),IF($AD216&gt;$AD$56,PickLists!$S$2,PickLists!$S$3),PickLists!$S$9)</f>
        <v>M1</v>
      </c>
      <c r="AF216" s="552" t="str">
        <f>IF(ISNUMBER(Data!AF216),Data!AF216,"")</f>
        <v/>
      </c>
      <c r="AG216" s="551" t="str">
        <f>IF(ISNUMBER($AF216),IF($AF216&gt;$AF$56,PickLists!$S$2,PickLists!$S$3),PickLists!$S$9)</f>
        <v>M1</v>
      </c>
      <c r="AH216" s="553" t="str">
        <f>IF(ISNUMBER(Data!AH216),Data!AH216,"")</f>
        <v/>
      </c>
      <c r="AI216" s="551" t="str">
        <f>IF(ISNUMBER($AH216),IF($AH216&gt;$AH$56,PickLists!$S$2,PickLists!$S$3),PickLists!$S$9)</f>
        <v>M1</v>
      </c>
      <c r="AJ216" s="554" t="str">
        <f>IF(ISTEXT(Data!AJ216),Data!AJ216,"")</f>
        <v/>
      </c>
      <c r="AK216" s="555"/>
      <c r="AL216" s="555"/>
      <c r="AM216" s="555"/>
      <c r="AN216" s="555"/>
      <c r="AO216" s="556"/>
      <c r="AP216" s="557" t="str">
        <f t="shared" si="70"/>
        <v/>
      </c>
      <c r="AQ216" s="558" t="str">
        <f t="shared" si="71"/>
        <v/>
      </c>
      <c r="AR216" s="559" t="str">
        <f t="shared" si="72"/>
        <v/>
      </c>
      <c r="AS216" s="560" t="str">
        <f t="shared" si="73"/>
        <v/>
      </c>
      <c r="AT216" s="561" t="str">
        <f t="shared" si="74"/>
        <v/>
      </c>
      <c r="AU216" s="562" t="str">
        <f t="shared" si="75"/>
        <v/>
      </c>
      <c r="AV216" s="563" t="str">
        <f t="shared" si="76"/>
        <v/>
      </c>
      <c r="AW216" s="564" t="str">
        <f t="shared" si="77"/>
        <v/>
      </c>
      <c r="AX216" s="565" t="str">
        <f t="shared" si="78"/>
        <v/>
      </c>
      <c r="AY216" s="566" t="str">
        <f t="shared" si="79"/>
        <v/>
      </c>
      <c r="AZ216" s="567">
        <v>362.61</v>
      </c>
      <c r="BA216" s="568">
        <v>5.5229999999999997</v>
      </c>
      <c r="BB216" s="569" t="str">
        <f t="shared" si="80"/>
        <v/>
      </c>
      <c r="BC216" s="570" t="str">
        <f t="shared" si="81"/>
        <v/>
      </c>
      <c r="BD216" s="571" t="str">
        <f t="shared" si="82"/>
        <v/>
      </c>
      <c r="BE216" s="572" t="str">
        <f t="shared" si="83"/>
        <v/>
      </c>
      <c r="BF216" s="560" t="str">
        <f t="shared" si="84"/>
        <v/>
      </c>
      <c r="BG216" s="561" t="str">
        <f t="shared" si="85"/>
        <v/>
      </c>
      <c r="BH216" s="562" t="str">
        <f t="shared" si="86"/>
        <v/>
      </c>
      <c r="BI216" s="563" t="str">
        <f t="shared" si="87"/>
        <v/>
      </c>
      <c r="BJ216" s="564" t="str">
        <f t="shared" si="88"/>
        <v/>
      </c>
      <c r="BK216" s="565" t="str">
        <f t="shared" si="89"/>
        <v/>
      </c>
      <c r="BL216" s="566" t="str">
        <f t="shared" si="90"/>
        <v/>
      </c>
      <c r="BM216" s="546" t="str">
        <f t="shared" si="91"/>
        <v>M1</v>
      </c>
      <c r="BN216" s="573" t="str">
        <f t="shared" si="101"/>
        <v/>
      </c>
      <c r="BO216" s="573" t="str">
        <f t="shared" si="102"/>
        <v/>
      </c>
      <c r="BP216" s="574" t="str">
        <f t="shared" si="92"/>
        <v/>
      </c>
      <c r="BQ216" s="575" t="str">
        <f t="shared" si="93"/>
        <v/>
      </c>
      <c r="BR216" s="546" t="str">
        <f t="shared" si="103"/>
        <v>M1</v>
      </c>
      <c r="BS216" s="575" t="str">
        <f t="shared" si="94"/>
        <v/>
      </c>
      <c r="BT216" s="575" t="str">
        <f t="shared" si="95"/>
        <v/>
      </c>
      <c r="BU216" s="575" t="str">
        <f t="shared" si="96"/>
        <v/>
      </c>
      <c r="BV216" s="573" t="str">
        <f t="shared" si="97"/>
        <v/>
      </c>
      <c r="BW216" s="575" t="str">
        <f t="shared" si="98"/>
        <v/>
      </c>
      <c r="BX216" s="546" t="str">
        <f t="shared" si="104"/>
        <v>M1</v>
      </c>
    </row>
    <row r="217" spans="1:76" x14ac:dyDescent="0.2">
      <c r="A217" s="324"/>
      <c r="B217" s="360">
        <v>35225</v>
      </c>
      <c r="C217" s="361">
        <v>0.27083333333333298</v>
      </c>
      <c r="D217" s="360">
        <f t="shared" si="99"/>
        <v>35226</v>
      </c>
      <c r="E217" s="361">
        <v>0.27083333333333298</v>
      </c>
      <c r="F217" s="455" t="s">
        <v>2179</v>
      </c>
      <c r="G217" s="74" t="s">
        <v>440</v>
      </c>
      <c r="H217" s="53"/>
      <c r="I217" s="38"/>
      <c r="J217" s="52"/>
      <c r="K217" s="545" t="str">
        <f>IF(ISNUMBER(Data!K217),Data!K217,"")</f>
        <v/>
      </c>
      <c r="L217" s="546" t="str">
        <f>IF(ISNUMBER(K217),PickLists!$S$2,PickLists!$S$9)</f>
        <v>M1</v>
      </c>
      <c r="M217" s="547" t="str">
        <f>IF(ISNUMBER(Data!M217),Data!M217,"")</f>
        <v/>
      </c>
      <c r="N217" s="548" t="str">
        <f t="shared" si="100"/>
        <v/>
      </c>
      <c r="O217" s="549" t="str">
        <f>IF(ISTEXT($A217),PickLists!$S$2,PickLists!$S$9)</f>
        <v>M1</v>
      </c>
      <c r="P217" s="550" t="str">
        <f>IF(ISNUMBER(Data!P217),Data!P217,"")</f>
        <v/>
      </c>
      <c r="Q217" s="551" t="str">
        <f>IF(ISTEXT($A217),PickLists!$S$2,PickLists!$S$9)</f>
        <v>M1</v>
      </c>
      <c r="R217" s="547" t="str">
        <f>IF(ISNUMBER(Data!R217),Data!R217,"")</f>
        <v/>
      </c>
      <c r="S217" s="551" t="str">
        <f>IF(ISTEXT($A217),PickLists!$S$2,PickLists!$S$9)</f>
        <v>M1</v>
      </c>
      <c r="T217" s="552" t="str">
        <f>IF(ISNUMBER(Data!T217),Data!T217,"")</f>
        <v/>
      </c>
      <c r="U217" s="551" t="str">
        <f>IF(ISNUMBER($T217),IF($T217&gt;$T$56,PickLists!$S$2,PickLists!$S$3),PickLists!$S$9)</f>
        <v>M1</v>
      </c>
      <c r="V217" s="553" t="str">
        <f>IF(ISNUMBER(Data!V217),Data!V217,"")</f>
        <v/>
      </c>
      <c r="W217" s="551" t="str">
        <f>IF(ISNUMBER($V217),IF($V217&gt;$V$56,PickLists!$S$2,PickLists!$S$3),PickLists!$S$9)</f>
        <v>M1</v>
      </c>
      <c r="X217" s="552" t="str">
        <f>IF(ISNUMBER(Data!X217),Data!X217,"")</f>
        <v/>
      </c>
      <c r="Y217" s="551" t="str">
        <f>IF(ISNUMBER($X217),IF($X217&gt;$X$56,PickLists!$S$2,PickLists!$S$3),PickLists!$S$9)</f>
        <v>M1</v>
      </c>
      <c r="Z217" s="553" t="str">
        <f>IF(ISNUMBER(Data!Z217),Data!Z217,"")</f>
        <v/>
      </c>
      <c r="AA217" s="551" t="str">
        <f>IF(ISNUMBER($Z217),IF($Z217&gt;$Z$56,PickLists!$S$2,PickLists!$S$3),PickLists!$S$9)</f>
        <v>M1</v>
      </c>
      <c r="AB217" s="552" t="str">
        <f>IF(ISNUMBER(Data!AB217),Data!AB217,"")</f>
        <v/>
      </c>
      <c r="AC217" s="551" t="str">
        <f>IF(ISNUMBER($AB217),IF($AB217&gt;$AB$56,PickLists!$S$2,PickLists!$S$3),PickLists!$S$9)</f>
        <v>M1</v>
      </c>
      <c r="AD217" s="553" t="str">
        <f>IF(ISNUMBER(Data!AD217),Data!AD217,"")</f>
        <v/>
      </c>
      <c r="AE217" s="551" t="str">
        <f>IF(ISNUMBER($AD217),IF($AD217&gt;$AD$56,PickLists!$S$2,PickLists!$S$3),PickLists!$S$9)</f>
        <v>M1</v>
      </c>
      <c r="AF217" s="552" t="str">
        <f>IF(ISNUMBER(Data!AF217),Data!AF217,"")</f>
        <v/>
      </c>
      <c r="AG217" s="551" t="str">
        <f>IF(ISNUMBER($AF217),IF($AF217&gt;$AF$56,PickLists!$S$2,PickLists!$S$3),PickLists!$S$9)</f>
        <v>M1</v>
      </c>
      <c r="AH217" s="553" t="str">
        <f>IF(ISNUMBER(Data!AH217),Data!AH217,"")</f>
        <v/>
      </c>
      <c r="AI217" s="551" t="str">
        <f>IF(ISNUMBER($AH217),IF($AH217&gt;$AH$56,PickLists!$S$2,PickLists!$S$3),PickLists!$S$9)</f>
        <v>M1</v>
      </c>
      <c r="AJ217" s="554" t="str">
        <f>IF(ISTEXT(Data!AJ217),Data!AJ217,"")</f>
        <v/>
      </c>
      <c r="AK217" s="555"/>
      <c r="AL217" s="555"/>
      <c r="AM217" s="555"/>
      <c r="AN217" s="555"/>
      <c r="AO217" s="556"/>
      <c r="AP217" s="557" t="str">
        <f t="shared" si="70"/>
        <v/>
      </c>
      <c r="AQ217" s="558" t="str">
        <f t="shared" si="71"/>
        <v/>
      </c>
      <c r="AR217" s="559" t="str">
        <f t="shared" si="72"/>
        <v/>
      </c>
      <c r="AS217" s="560" t="str">
        <f t="shared" si="73"/>
        <v/>
      </c>
      <c r="AT217" s="561" t="str">
        <f t="shared" si="74"/>
        <v/>
      </c>
      <c r="AU217" s="562" t="str">
        <f t="shared" si="75"/>
        <v/>
      </c>
      <c r="AV217" s="563" t="str">
        <f t="shared" si="76"/>
        <v/>
      </c>
      <c r="AW217" s="564" t="str">
        <f t="shared" si="77"/>
        <v/>
      </c>
      <c r="AX217" s="565" t="str">
        <f t="shared" si="78"/>
        <v/>
      </c>
      <c r="AY217" s="566" t="str">
        <f t="shared" si="79"/>
        <v/>
      </c>
      <c r="AZ217" s="567">
        <v>362.61</v>
      </c>
      <c r="BA217" s="568">
        <v>5.5229999999999997</v>
      </c>
      <c r="BB217" s="569" t="str">
        <f t="shared" si="80"/>
        <v/>
      </c>
      <c r="BC217" s="570" t="str">
        <f t="shared" si="81"/>
        <v/>
      </c>
      <c r="BD217" s="571" t="str">
        <f t="shared" si="82"/>
        <v/>
      </c>
      <c r="BE217" s="572" t="str">
        <f t="shared" si="83"/>
        <v/>
      </c>
      <c r="BF217" s="560" t="str">
        <f t="shared" si="84"/>
        <v/>
      </c>
      <c r="BG217" s="561" t="str">
        <f t="shared" si="85"/>
        <v/>
      </c>
      <c r="BH217" s="562" t="str">
        <f t="shared" si="86"/>
        <v/>
      </c>
      <c r="BI217" s="563" t="str">
        <f t="shared" si="87"/>
        <v/>
      </c>
      <c r="BJ217" s="564" t="str">
        <f t="shared" si="88"/>
        <v/>
      </c>
      <c r="BK217" s="565" t="str">
        <f t="shared" si="89"/>
        <v/>
      </c>
      <c r="BL217" s="566" t="str">
        <f t="shared" si="90"/>
        <v/>
      </c>
      <c r="BM217" s="546" t="str">
        <f t="shared" si="91"/>
        <v>M1</v>
      </c>
      <c r="BN217" s="573" t="str">
        <f t="shared" si="101"/>
        <v/>
      </c>
      <c r="BO217" s="573" t="str">
        <f t="shared" si="102"/>
        <v/>
      </c>
      <c r="BP217" s="574" t="str">
        <f t="shared" si="92"/>
        <v/>
      </c>
      <c r="BQ217" s="575" t="str">
        <f t="shared" si="93"/>
        <v/>
      </c>
      <c r="BR217" s="546" t="str">
        <f t="shared" si="103"/>
        <v>M1</v>
      </c>
      <c r="BS217" s="575" t="str">
        <f t="shared" si="94"/>
        <v/>
      </c>
      <c r="BT217" s="575" t="str">
        <f t="shared" si="95"/>
        <v/>
      </c>
      <c r="BU217" s="575" t="str">
        <f t="shared" si="96"/>
        <v/>
      </c>
      <c r="BV217" s="573" t="str">
        <f t="shared" si="97"/>
        <v/>
      </c>
      <c r="BW217" s="575" t="str">
        <f t="shared" si="98"/>
        <v/>
      </c>
      <c r="BX217" s="546" t="str">
        <f t="shared" si="104"/>
        <v>M1</v>
      </c>
    </row>
    <row r="218" spans="1:76" x14ac:dyDescent="0.2">
      <c r="A218" s="324" t="s">
        <v>1475</v>
      </c>
      <c r="B218" s="360">
        <v>35226</v>
      </c>
      <c r="C218" s="361">
        <v>0.27083333333333298</v>
      </c>
      <c r="D218" s="360">
        <f t="shared" si="99"/>
        <v>35227</v>
      </c>
      <c r="E218" s="361">
        <v>0.27083333333333298</v>
      </c>
      <c r="F218" s="455" t="s">
        <v>2179</v>
      </c>
      <c r="G218" s="74" t="s">
        <v>507</v>
      </c>
      <c r="H218" s="53" t="s">
        <v>508</v>
      </c>
      <c r="I218" s="38"/>
      <c r="J218" s="52"/>
      <c r="K218" s="545">
        <f>IF(ISNUMBER(Data!K218),Data!K218,"")</f>
        <v>7.6</v>
      </c>
      <c r="L218" s="546" t="str">
        <f>IF(ISNUMBER(K218),PickLists!$S$2,PickLists!$S$9)</f>
        <v>V0</v>
      </c>
      <c r="M218" s="547">
        <f>IF(ISNUMBER(Data!M218),Data!M218,"")</f>
        <v>340</v>
      </c>
      <c r="N218" s="548">
        <f t="shared" si="100"/>
        <v>7.82</v>
      </c>
      <c r="O218" s="549" t="str">
        <f>IF(ISTEXT($A218),PickLists!$S$2,PickLists!$S$9)</f>
        <v>V0</v>
      </c>
      <c r="P218" s="550">
        <f>IF(ISNUMBER(Data!P218),Data!P218,"")</f>
        <v>5.58</v>
      </c>
      <c r="Q218" s="551" t="str">
        <f>IF(ISTEXT($A218),PickLists!$S$2,PickLists!$S$9)</f>
        <v>V0</v>
      </c>
      <c r="R218" s="547">
        <f>IF(ISNUMBER(Data!R218),Data!R218,"")</f>
        <v>17.7</v>
      </c>
      <c r="S218" s="551" t="str">
        <f>IF(ISTEXT($A218),PickLists!$S$2,PickLists!$S$9)</f>
        <v>V0</v>
      </c>
      <c r="T218" s="552">
        <f>IF(ISNUMBER(Data!T218),Data!T218,"")</f>
        <v>0.10299999999999999</v>
      </c>
      <c r="U218" s="551" t="str">
        <f>IF(ISNUMBER($T218),IF($T218&gt;$T$56,PickLists!$S$2,PickLists!$S$3),PickLists!$S$9)</f>
        <v>V0</v>
      </c>
      <c r="V218" s="553">
        <f>IF(ISNUMBER(Data!V218),Data!V218,"")</f>
        <v>0.67046021449883075</v>
      </c>
      <c r="W218" s="551" t="str">
        <f>IF(ISNUMBER($V218),IF($V218&gt;$V$56,PickLists!$S$2,PickLists!$S$3),PickLists!$S$9)</f>
        <v>V0</v>
      </c>
      <c r="X218" s="552">
        <f>IF(ISNUMBER(Data!X218),Data!X218,"")</f>
        <v>0.69927838271116571</v>
      </c>
      <c r="Y218" s="551" t="str">
        <f>IF(ISNUMBER($X218),IF($X218&gt;$X$56,PickLists!$S$2,PickLists!$S$3),PickLists!$S$9)</f>
        <v>V0</v>
      </c>
      <c r="Z218" s="553">
        <f>IF(ISNUMBER(Data!Z218),Data!Z218,"")</f>
        <v>8.3000000000000004E-2</v>
      </c>
      <c r="AA218" s="551" t="str">
        <f>IF(ISNUMBER($Z218),IF($Z218&gt;$Z$56,PickLists!$S$2,PickLists!$S$3),PickLists!$S$9)</f>
        <v>V0</v>
      </c>
      <c r="AB218" s="552">
        <f>IF(ISNUMBER(Data!AB218),Data!AB218,"")</f>
        <v>1.0213750136353312</v>
      </c>
      <c r="AC218" s="551" t="str">
        <f>IF(ISNUMBER($AB218),IF($AB218&gt;$AB$56,PickLists!$S$2,PickLists!$S$3),PickLists!$S$9)</f>
        <v>V0</v>
      </c>
      <c r="AD218" s="553">
        <f>IF(ISNUMBER(Data!AD218),Data!AD218,"")</f>
        <v>0.192</v>
      </c>
      <c r="AE218" s="551" t="str">
        <f>IF(ISNUMBER($AD218),IF($AD218&gt;$AD$56,PickLists!$S$2,PickLists!$S$3),PickLists!$S$9)</f>
        <v>V0</v>
      </c>
      <c r="AF218" s="552">
        <f>IF(ISNUMBER(Data!AF218),Data!AF218,"")</f>
        <v>0.13800000000000001</v>
      </c>
      <c r="AG218" s="551" t="str">
        <f>IF(ISNUMBER($AF218),IF($AF218&gt;$AF$56,PickLists!$S$2,PickLists!$S$3),PickLists!$S$9)</f>
        <v>V0</v>
      </c>
      <c r="AH218" s="553">
        <f>IF(ISNUMBER(Data!AH218),Data!AH218,"")</f>
        <v>0.61699999999999999</v>
      </c>
      <c r="AI218" s="551" t="str">
        <f>IF(ISNUMBER($AH218),IF($AH218&gt;$AH$56,PickLists!$S$2,PickLists!$S$3),PickLists!$S$9)</f>
        <v>V0</v>
      </c>
      <c r="AJ218" s="554" t="str">
        <f>IF(ISTEXT(Data!AJ218),Data!AJ218,"")</f>
        <v/>
      </c>
      <c r="AK218" s="555"/>
      <c r="AL218" s="555"/>
      <c r="AM218" s="555"/>
      <c r="AN218" s="555"/>
      <c r="AO218" s="556"/>
      <c r="AP218" s="557">
        <f t="shared" si="70"/>
        <v>2.630267991895377E-3</v>
      </c>
      <c r="AQ218" s="558">
        <f t="shared" si="71"/>
        <v>2.0568695696621848E-2</v>
      </c>
      <c r="AR218" s="559">
        <f t="shared" si="72"/>
        <v>0.80545999999999995</v>
      </c>
      <c r="AS218" s="560">
        <f t="shared" si="73"/>
        <v>5.2429988773808569</v>
      </c>
      <c r="AT218" s="561">
        <f t="shared" si="74"/>
        <v>5.4683569528013161</v>
      </c>
      <c r="AU218" s="562">
        <f t="shared" si="75"/>
        <v>0.64906000000000008</v>
      </c>
      <c r="AV218" s="563">
        <f t="shared" si="76"/>
        <v>7.9871526066282907</v>
      </c>
      <c r="AW218" s="564">
        <f t="shared" si="77"/>
        <v>1.5014400000000001</v>
      </c>
      <c r="AX218" s="565">
        <f t="shared" si="78"/>
        <v>1.0791600000000001</v>
      </c>
      <c r="AY218" s="566">
        <f t="shared" si="79"/>
        <v>4.8249399999999998</v>
      </c>
      <c r="AZ218" s="567">
        <v>362.61</v>
      </c>
      <c r="BA218" s="568">
        <v>5.5229999999999997</v>
      </c>
      <c r="BB218" s="569">
        <f t="shared" si="80"/>
        <v>2.6302679918953769</v>
      </c>
      <c r="BC218" s="570">
        <f t="shared" si="81"/>
        <v>2.0997860358784597</v>
      </c>
      <c r="BD218" s="571">
        <f t="shared" si="82"/>
        <v>3.8018939632056123E-3</v>
      </c>
      <c r="BE218" s="572">
        <f t="shared" si="83"/>
        <v>2.9053367934108087</v>
      </c>
      <c r="BF218" s="560">
        <f t="shared" si="84"/>
        <v>47.866082280204957</v>
      </c>
      <c r="BG218" s="561">
        <f t="shared" si="85"/>
        <v>43.616303303362905</v>
      </c>
      <c r="BH218" s="562">
        <f t="shared" si="86"/>
        <v>3.610296740293522</v>
      </c>
      <c r="BI218" s="563">
        <f t="shared" si="87"/>
        <v>72.918898667475645</v>
      </c>
      <c r="BJ218" s="564">
        <f t="shared" si="88"/>
        <v>4.9107371221034324</v>
      </c>
      <c r="BK218" s="565">
        <f t="shared" si="89"/>
        <v>11.355688130014402</v>
      </c>
      <c r="BL218" s="566">
        <f t="shared" si="90"/>
        <v>30.789959578821296</v>
      </c>
      <c r="BM218" s="546" t="str">
        <f t="shared" si="91"/>
        <v>V0</v>
      </c>
      <c r="BN218" s="573">
        <f t="shared" si="101"/>
        <v>17.7</v>
      </c>
      <c r="BO218" s="573">
        <f t="shared" si="102"/>
        <v>16.476904452182442</v>
      </c>
      <c r="BP218" s="574">
        <f t="shared" si="92"/>
        <v>-6.9101443379523024</v>
      </c>
      <c r="BQ218" s="575">
        <f t="shared" si="93"/>
        <v>30</v>
      </c>
      <c r="BR218" s="546" t="str">
        <f t="shared" si="103"/>
        <v>V0</v>
      </c>
      <c r="BS218" s="575">
        <f t="shared" si="94"/>
        <v>126.21584823060367</v>
      </c>
      <c r="BT218" s="575">
        <f t="shared" si="95"/>
        <v>96.491310306820338</v>
      </c>
      <c r="BU218" s="575">
        <f t="shared" si="96"/>
        <v>222.70715853742399</v>
      </c>
      <c r="BV218" s="573">
        <f t="shared" si="97"/>
        <v>13.346916245976162</v>
      </c>
      <c r="BW218" s="575">
        <f t="shared" si="98"/>
        <v>15</v>
      </c>
      <c r="BX218" s="546" t="str">
        <f t="shared" si="104"/>
        <v>V0</v>
      </c>
    </row>
    <row r="219" spans="1:76" x14ac:dyDescent="0.2">
      <c r="A219" s="324"/>
      <c r="B219" s="360">
        <v>35227</v>
      </c>
      <c r="C219" s="361">
        <v>0.27083333333333298</v>
      </c>
      <c r="D219" s="360">
        <f t="shared" si="99"/>
        <v>35228</v>
      </c>
      <c r="E219" s="361">
        <v>0.27083333333333298</v>
      </c>
      <c r="F219" s="455" t="s">
        <v>2179</v>
      </c>
      <c r="G219" s="74" t="s">
        <v>440</v>
      </c>
      <c r="H219" s="53"/>
      <c r="I219" s="38"/>
      <c r="J219" s="52"/>
      <c r="K219" s="545" t="str">
        <f>IF(ISNUMBER(Data!K219),Data!K219,"")</f>
        <v/>
      </c>
      <c r="L219" s="546" t="str">
        <f>IF(ISNUMBER(K219),PickLists!$S$2,PickLists!$S$9)</f>
        <v>M1</v>
      </c>
      <c r="M219" s="547" t="str">
        <f>IF(ISNUMBER(Data!M219),Data!M219,"")</f>
        <v/>
      </c>
      <c r="N219" s="548" t="str">
        <f t="shared" si="100"/>
        <v/>
      </c>
      <c r="O219" s="549" t="str">
        <f>IF(ISTEXT($A219),PickLists!$S$2,PickLists!$S$9)</f>
        <v>M1</v>
      </c>
      <c r="P219" s="550" t="str">
        <f>IF(ISNUMBER(Data!P219),Data!P219,"")</f>
        <v/>
      </c>
      <c r="Q219" s="551" t="str">
        <f>IF(ISTEXT($A219),PickLists!$S$2,PickLists!$S$9)</f>
        <v>M1</v>
      </c>
      <c r="R219" s="547" t="str">
        <f>IF(ISNUMBER(Data!R219),Data!R219,"")</f>
        <v/>
      </c>
      <c r="S219" s="551" t="str">
        <f>IF(ISTEXT($A219),PickLists!$S$2,PickLists!$S$9)</f>
        <v>M1</v>
      </c>
      <c r="T219" s="552" t="str">
        <f>IF(ISNUMBER(Data!T219),Data!T219,"")</f>
        <v/>
      </c>
      <c r="U219" s="551" t="str">
        <f>IF(ISNUMBER($T219),IF($T219&gt;$T$56,PickLists!$S$2,PickLists!$S$3),PickLists!$S$9)</f>
        <v>M1</v>
      </c>
      <c r="V219" s="553" t="str">
        <f>IF(ISNUMBER(Data!V219),Data!V219,"")</f>
        <v/>
      </c>
      <c r="W219" s="551" t="str">
        <f>IF(ISNUMBER($V219),IF($V219&gt;$V$56,PickLists!$S$2,PickLists!$S$3),PickLists!$S$9)</f>
        <v>M1</v>
      </c>
      <c r="X219" s="552" t="str">
        <f>IF(ISNUMBER(Data!X219),Data!X219,"")</f>
        <v/>
      </c>
      <c r="Y219" s="551" t="str">
        <f>IF(ISNUMBER($X219),IF($X219&gt;$X$56,PickLists!$S$2,PickLists!$S$3),PickLists!$S$9)</f>
        <v>M1</v>
      </c>
      <c r="Z219" s="553" t="str">
        <f>IF(ISNUMBER(Data!Z219),Data!Z219,"")</f>
        <v/>
      </c>
      <c r="AA219" s="551" t="str">
        <f>IF(ISNUMBER($Z219),IF($Z219&gt;$Z$56,PickLists!$S$2,PickLists!$S$3),PickLists!$S$9)</f>
        <v>M1</v>
      </c>
      <c r="AB219" s="552" t="str">
        <f>IF(ISNUMBER(Data!AB219),Data!AB219,"")</f>
        <v/>
      </c>
      <c r="AC219" s="551" t="str">
        <f>IF(ISNUMBER($AB219),IF($AB219&gt;$AB$56,PickLists!$S$2,PickLists!$S$3),PickLists!$S$9)</f>
        <v>M1</v>
      </c>
      <c r="AD219" s="553" t="str">
        <f>IF(ISNUMBER(Data!AD219),Data!AD219,"")</f>
        <v/>
      </c>
      <c r="AE219" s="551" t="str">
        <f>IF(ISNUMBER($AD219),IF($AD219&gt;$AD$56,PickLists!$S$2,PickLists!$S$3),PickLists!$S$9)</f>
        <v>M1</v>
      </c>
      <c r="AF219" s="552" t="str">
        <f>IF(ISNUMBER(Data!AF219),Data!AF219,"")</f>
        <v/>
      </c>
      <c r="AG219" s="551" t="str">
        <f>IF(ISNUMBER($AF219),IF($AF219&gt;$AF$56,PickLists!$S$2,PickLists!$S$3),PickLists!$S$9)</f>
        <v>M1</v>
      </c>
      <c r="AH219" s="553" t="str">
        <f>IF(ISNUMBER(Data!AH219),Data!AH219,"")</f>
        <v/>
      </c>
      <c r="AI219" s="551" t="str">
        <f>IF(ISNUMBER($AH219),IF($AH219&gt;$AH$56,PickLists!$S$2,PickLists!$S$3),PickLists!$S$9)</f>
        <v>M1</v>
      </c>
      <c r="AJ219" s="554" t="str">
        <f>IF(ISTEXT(Data!AJ219),Data!AJ219,"")</f>
        <v/>
      </c>
      <c r="AK219" s="555"/>
      <c r="AL219" s="555"/>
      <c r="AM219" s="555"/>
      <c r="AN219" s="555"/>
      <c r="AO219" s="556"/>
      <c r="AP219" s="557" t="str">
        <f t="shared" si="70"/>
        <v/>
      </c>
      <c r="AQ219" s="558" t="str">
        <f t="shared" si="71"/>
        <v/>
      </c>
      <c r="AR219" s="559" t="str">
        <f t="shared" si="72"/>
        <v/>
      </c>
      <c r="AS219" s="560" t="str">
        <f t="shared" si="73"/>
        <v/>
      </c>
      <c r="AT219" s="561" t="str">
        <f t="shared" si="74"/>
        <v/>
      </c>
      <c r="AU219" s="562" t="str">
        <f t="shared" si="75"/>
        <v/>
      </c>
      <c r="AV219" s="563" t="str">
        <f t="shared" si="76"/>
        <v/>
      </c>
      <c r="AW219" s="564" t="str">
        <f t="shared" si="77"/>
        <v/>
      </c>
      <c r="AX219" s="565" t="str">
        <f t="shared" si="78"/>
        <v/>
      </c>
      <c r="AY219" s="566" t="str">
        <f t="shared" si="79"/>
        <v/>
      </c>
      <c r="AZ219" s="567">
        <v>362.61</v>
      </c>
      <c r="BA219" s="568">
        <v>5.5229999999999997</v>
      </c>
      <c r="BB219" s="569" t="str">
        <f t="shared" si="80"/>
        <v/>
      </c>
      <c r="BC219" s="570" t="str">
        <f t="shared" si="81"/>
        <v/>
      </c>
      <c r="BD219" s="571" t="str">
        <f t="shared" si="82"/>
        <v/>
      </c>
      <c r="BE219" s="572" t="str">
        <f t="shared" si="83"/>
        <v/>
      </c>
      <c r="BF219" s="560" t="str">
        <f t="shared" si="84"/>
        <v/>
      </c>
      <c r="BG219" s="561" t="str">
        <f t="shared" si="85"/>
        <v/>
      </c>
      <c r="BH219" s="562" t="str">
        <f t="shared" si="86"/>
        <v/>
      </c>
      <c r="BI219" s="563" t="str">
        <f t="shared" si="87"/>
        <v/>
      </c>
      <c r="BJ219" s="564" t="str">
        <f t="shared" si="88"/>
        <v/>
      </c>
      <c r="BK219" s="565" t="str">
        <f t="shared" si="89"/>
        <v/>
      </c>
      <c r="BL219" s="566" t="str">
        <f t="shared" si="90"/>
        <v/>
      </c>
      <c r="BM219" s="546" t="str">
        <f t="shared" si="91"/>
        <v>M1</v>
      </c>
      <c r="BN219" s="573" t="str">
        <f t="shared" si="101"/>
        <v/>
      </c>
      <c r="BO219" s="573" t="str">
        <f t="shared" si="102"/>
        <v/>
      </c>
      <c r="BP219" s="574" t="str">
        <f t="shared" si="92"/>
        <v/>
      </c>
      <c r="BQ219" s="575" t="str">
        <f t="shared" si="93"/>
        <v/>
      </c>
      <c r="BR219" s="546" t="str">
        <f t="shared" si="103"/>
        <v>M1</v>
      </c>
      <c r="BS219" s="575" t="str">
        <f t="shared" si="94"/>
        <v/>
      </c>
      <c r="BT219" s="575" t="str">
        <f t="shared" si="95"/>
        <v/>
      </c>
      <c r="BU219" s="575" t="str">
        <f t="shared" si="96"/>
        <v/>
      </c>
      <c r="BV219" s="573" t="str">
        <f t="shared" si="97"/>
        <v/>
      </c>
      <c r="BW219" s="575" t="str">
        <f t="shared" si="98"/>
        <v/>
      </c>
      <c r="BX219" s="546" t="str">
        <f t="shared" si="104"/>
        <v>M1</v>
      </c>
    </row>
    <row r="220" spans="1:76" x14ac:dyDescent="0.2">
      <c r="A220" s="324" t="s">
        <v>1476</v>
      </c>
      <c r="B220" s="360">
        <v>35228</v>
      </c>
      <c r="C220" s="361">
        <v>0.27083333333333298</v>
      </c>
      <c r="D220" s="360">
        <f t="shared" si="99"/>
        <v>35229</v>
      </c>
      <c r="E220" s="361">
        <v>0.27083333333333298</v>
      </c>
      <c r="F220" s="455" t="s">
        <v>2179</v>
      </c>
      <c r="G220" s="74" t="s">
        <v>507</v>
      </c>
      <c r="H220" s="53" t="s">
        <v>508</v>
      </c>
      <c r="I220" s="38"/>
      <c r="J220" s="52"/>
      <c r="K220" s="545">
        <f>IF(ISNUMBER(Data!K220),Data!K220,"")</f>
        <v>4.7</v>
      </c>
      <c r="L220" s="546" t="str">
        <f>IF(ISNUMBER(K220),PickLists!$S$2,PickLists!$S$9)</f>
        <v>V0</v>
      </c>
      <c r="M220" s="547">
        <f>IF(ISNUMBER(Data!M220),Data!M220,"")</f>
        <v>216.8</v>
      </c>
      <c r="N220" s="548">
        <f t="shared" si="100"/>
        <v>4.9864000000000006</v>
      </c>
      <c r="O220" s="549" t="str">
        <f>IF(ISTEXT($A220),PickLists!$S$2,PickLists!$S$9)</f>
        <v>V0</v>
      </c>
      <c r="P220" s="550">
        <f>IF(ISNUMBER(Data!P220),Data!P220,"")</f>
        <v>4.4000000000000004</v>
      </c>
      <c r="Q220" s="551" t="str">
        <f>IF(ISTEXT($A220),PickLists!$S$2,PickLists!$S$9)</f>
        <v>V0</v>
      </c>
      <c r="R220" s="547">
        <f>IF(ISNUMBER(Data!R220),Data!R220,"")</f>
        <v>35.4</v>
      </c>
      <c r="S220" s="551" t="str">
        <f>IF(ISTEXT($A220),PickLists!$S$2,PickLists!$S$9)</f>
        <v>V0</v>
      </c>
      <c r="T220" s="552">
        <f>IF(ISNUMBER(Data!T220),Data!T220,"")</f>
        <v>0.11600000000000001</v>
      </c>
      <c r="U220" s="551" t="str">
        <f>IF(ISNUMBER($T220),IF($T220&gt;$T$56,PickLists!$S$2,PickLists!$S$3),PickLists!$S$9)</f>
        <v>V0</v>
      </c>
      <c r="V220" s="553">
        <f>IF(ISNUMBER(Data!V220),Data!V220,"")</f>
        <v>0.9151059059753246</v>
      </c>
      <c r="W220" s="551" t="str">
        <f>IF(ISNUMBER($V220),IF($V220&gt;$V$56,PickLists!$S$2,PickLists!$S$3),PickLists!$S$9)</f>
        <v>V0</v>
      </c>
      <c r="X220" s="552">
        <f>IF(ISNUMBER(Data!X220),Data!X220,"")</f>
        <v>1.0911413045741292</v>
      </c>
      <c r="Y220" s="551" t="str">
        <f>IF(ISNUMBER($X220),IF($X220&gt;$X$56,PickLists!$S$2,PickLists!$S$3),PickLists!$S$9)</f>
        <v>V0</v>
      </c>
      <c r="Z220" s="553">
        <f>IF(ISNUMBER(Data!Z220),Data!Z220,"")</f>
        <v>0.10199999999999999</v>
      </c>
      <c r="AA220" s="551" t="str">
        <f>IF(ISNUMBER($Z220),IF($Z220&gt;$Z$56,PickLists!$S$2,PickLists!$S$3),PickLists!$S$9)</f>
        <v>V0</v>
      </c>
      <c r="AB220" s="552">
        <f>IF(ISNUMBER(Data!AB220),Data!AB220,"")</f>
        <v>1.0923424873347889</v>
      </c>
      <c r="AC220" s="551" t="str">
        <f>IF(ISNUMBER($AB220),IF($AB220&gt;$AB$56,PickLists!$S$2,PickLists!$S$3),PickLists!$S$9)</f>
        <v>V0</v>
      </c>
      <c r="AD220" s="553">
        <f>IF(ISNUMBER(Data!AD220),Data!AD220,"")</f>
        <v>0.13600000000000001</v>
      </c>
      <c r="AE220" s="551" t="str">
        <f>IF(ISNUMBER($AD220),IF($AD220&gt;$AD$56,PickLists!$S$2,PickLists!$S$3),PickLists!$S$9)</f>
        <v>V0</v>
      </c>
      <c r="AF220" s="552">
        <f>IF(ISNUMBER(Data!AF220),Data!AF220,"")</f>
        <v>7.2999999999999995E-2</v>
      </c>
      <c r="AG220" s="551" t="str">
        <f>IF(ISNUMBER($AF220),IF($AF220&gt;$AF$56,PickLists!$S$2,PickLists!$S$3),PickLists!$S$9)</f>
        <v>V0</v>
      </c>
      <c r="AH220" s="553">
        <f>IF(ISNUMBER(Data!AH220),Data!AH220,"")</f>
        <v>0.44500000000000001</v>
      </c>
      <c r="AI220" s="551" t="str">
        <f>IF(ISNUMBER($AH220),IF($AH220&gt;$AH$56,PickLists!$S$2,PickLists!$S$3),PickLists!$S$9)</f>
        <v>V0</v>
      </c>
      <c r="AJ220" s="554" t="str">
        <f>IF(ISTEXT(Data!AJ220),Data!AJ220,"")</f>
        <v/>
      </c>
      <c r="AK220" s="555"/>
      <c r="AL220" s="555"/>
      <c r="AM220" s="555"/>
      <c r="AN220" s="555"/>
      <c r="AO220" s="556"/>
      <c r="AP220" s="557">
        <f t="shared" si="70"/>
        <v>3.9810717055349637E-2</v>
      </c>
      <c r="AQ220" s="558">
        <f t="shared" si="71"/>
        <v>0.19851215952479545</v>
      </c>
      <c r="AR220" s="559">
        <f t="shared" si="72"/>
        <v>0.57842240000000011</v>
      </c>
      <c r="AS220" s="560">
        <f t="shared" si="73"/>
        <v>4.5630840895553595</v>
      </c>
      <c r="AT220" s="561">
        <f t="shared" si="74"/>
        <v>5.4408670011284386</v>
      </c>
      <c r="AU220" s="562">
        <f t="shared" si="75"/>
        <v>0.50861279999999998</v>
      </c>
      <c r="AV220" s="563">
        <f t="shared" si="76"/>
        <v>5.4468565788461918</v>
      </c>
      <c r="AW220" s="564">
        <f t="shared" si="77"/>
        <v>0.67815040000000015</v>
      </c>
      <c r="AX220" s="565">
        <f t="shared" si="78"/>
        <v>0.36400720000000003</v>
      </c>
      <c r="AY220" s="566">
        <f t="shared" si="79"/>
        <v>2.2189480000000001</v>
      </c>
      <c r="AZ220" s="567">
        <v>362.61</v>
      </c>
      <c r="BA220" s="568">
        <v>5.5229999999999997</v>
      </c>
      <c r="BB220" s="569">
        <f t="shared" si="80"/>
        <v>39.810717055349635</v>
      </c>
      <c r="BC220" s="570">
        <f t="shared" si="81"/>
        <v>0.13873148761227419</v>
      </c>
      <c r="BD220" s="571">
        <f t="shared" si="82"/>
        <v>2.5118864315095817E-4</v>
      </c>
      <c r="BE220" s="572">
        <f t="shared" si="83"/>
        <v>3.2720297867539214</v>
      </c>
      <c r="BF220" s="560">
        <f t="shared" si="84"/>
        <v>65.332041548891596</v>
      </c>
      <c r="BG220" s="561">
        <f t="shared" si="85"/>
        <v>68.058088543529024</v>
      </c>
      <c r="BH220" s="562">
        <f t="shared" si="86"/>
        <v>4.4367502109631225</v>
      </c>
      <c r="BI220" s="563">
        <f t="shared" si="87"/>
        <v>77.985470645733486</v>
      </c>
      <c r="BJ220" s="564">
        <f t="shared" si="88"/>
        <v>3.4784387948232647</v>
      </c>
      <c r="BK220" s="565">
        <f t="shared" si="89"/>
        <v>6.0069944455873276</v>
      </c>
      <c r="BL220" s="566">
        <f t="shared" si="90"/>
        <v>22.206696940965116</v>
      </c>
      <c r="BM220" s="546" t="str">
        <f t="shared" si="91"/>
        <v>V0</v>
      </c>
      <c r="BN220" s="573">
        <f t="shared" si="101"/>
        <v>35.4</v>
      </c>
      <c r="BO220" s="573">
        <f t="shared" si="102"/>
        <v>32.135923416467051</v>
      </c>
      <c r="BP220" s="574">
        <f t="shared" si="92"/>
        <v>-9.2205553207145403</v>
      </c>
      <c r="BQ220" s="575">
        <f t="shared" si="93"/>
        <v>20</v>
      </c>
      <c r="BR220" s="546" t="str">
        <f t="shared" si="103"/>
        <v>V0</v>
      </c>
      <c r="BS220" s="575">
        <f t="shared" si="94"/>
        <v>153.92506809342194</v>
      </c>
      <c r="BT220" s="575">
        <f t="shared" si="95"/>
        <v>136.80114255542998</v>
      </c>
      <c r="BU220" s="575">
        <f t="shared" si="96"/>
        <v>290.72621064885192</v>
      </c>
      <c r="BV220" s="573">
        <f t="shared" si="97"/>
        <v>5.8900521902632201</v>
      </c>
      <c r="BW220" s="575">
        <f t="shared" si="98"/>
        <v>15</v>
      </c>
      <c r="BX220" s="546" t="str">
        <f t="shared" si="104"/>
        <v>V0</v>
      </c>
    </row>
    <row r="221" spans="1:76" x14ac:dyDescent="0.2">
      <c r="A221" s="324"/>
      <c r="B221" s="360">
        <v>35229</v>
      </c>
      <c r="C221" s="361">
        <v>0.27083333333333298</v>
      </c>
      <c r="D221" s="360">
        <f t="shared" si="99"/>
        <v>35230</v>
      </c>
      <c r="E221" s="361">
        <v>0.27083333333333298</v>
      </c>
      <c r="F221" s="455" t="s">
        <v>2179</v>
      </c>
      <c r="G221" s="74" t="s">
        <v>440</v>
      </c>
      <c r="H221" s="53"/>
      <c r="I221" s="38"/>
      <c r="J221" s="52"/>
      <c r="K221" s="545" t="str">
        <f>IF(ISNUMBER(Data!K221),Data!K221,"")</f>
        <v/>
      </c>
      <c r="L221" s="546" t="str">
        <f>IF(ISNUMBER(K221),PickLists!$S$2,PickLists!$S$9)</f>
        <v>M1</v>
      </c>
      <c r="M221" s="547" t="str">
        <f>IF(ISNUMBER(Data!M221),Data!M221,"")</f>
        <v/>
      </c>
      <c r="N221" s="548" t="str">
        <f t="shared" si="100"/>
        <v/>
      </c>
      <c r="O221" s="549" t="str">
        <f>IF(ISTEXT($A221),PickLists!$S$2,PickLists!$S$9)</f>
        <v>M1</v>
      </c>
      <c r="P221" s="550" t="str">
        <f>IF(ISNUMBER(Data!P221),Data!P221,"")</f>
        <v/>
      </c>
      <c r="Q221" s="551" t="str">
        <f>IF(ISTEXT($A221),PickLists!$S$2,PickLists!$S$9)</f>
        <v>M1</v>
      </c>
      <c r="R221" s="547" t="str">
        <f>IF(ISNUMBER(Data!R221),Data!R221,"")</f>
        <v/>
      </c>
      <c r="S221" s="551" t="str">
        <f>IF(ISTEXT($A221),PickLists!$S$2,PickLists!$S$9)</f>
        <v>M1</v>
      </c>
      <c r="T221" s="552" t="str">
        <f>IF(ISNUMBER(Data!T221),Data!T221,"")</f>
        <v/>
      </c>
      <c r="U221" s="551" t="str">
        <f>IF(ISNUMBER($T221),IF($T221&gt;$T$56,PickLists!$S$2,PickLists!$S$3),PickLists!$S$9)</f>
        <v>M1</v>
      </c>
      <c r="V221" s="553" t="str">
        <f>IF(ISNUMBER(Data!V221),Data!V221,"")</f>
        <v/>
      </c>
      <c r="W221" s="551" t="str">
        <f>IF(ISNUMBER($V221),IF($V221&gt;$V$56,PickLists!$S$2,PickLists!$S$3),PickLists!$S$9)</f>
        <v>M1</v>
      </c>
      <c r="X221" s="552" t="str">
        <f>IF(ISNUMBER(Data!X221),Data!X221,"")</f>
        <v/>
      </c>
      <c r="Y221" s="551" t="str">
        <f>IF(ISNUMBER($X221),IF($X221&gt;$X$56,PickLists!$S$2,PickLists!$S$3),PickLists!$S$9)</f>
        <v>M1</v>
      </c>
      <c r="Z221" s="553" t="str">
        <f>IF(ISNUMBER(Data!Z221),Data!Z221,"")</f>
        <v/>
      </c>
      <c r="AA221" s="551" t="str">
        <f>IF(ISNUMBER($Z221),IF($Z221&gt;$Z$56,PickLists!$S$2,PickLists!$S$3),PickLists!$S$9)</f>
        <v>M1</v>
      </c>
      <c r="AB221" s="552" t="str">
        <f>IF(ISNUMBER(Data!AB221),Data!AB221,"")</f>
        <v/>
      </c>
      <c r="AC221" s="551" t="str">
        <f>IF(ISNUMBER($AB221),IF($AB221&gt;$AB$56,PickLists!$S$2,PickLists!$S$3),PickLists!$S$9)</f>
        <v>M1</v>
      </c>
      <c r="AD221" s="553" t="str">
        <f>IF(ISNUMBER(Data!AD221),Data!AD221,"")</f>
        <v/>
      </c>
      <c r="AE221" s="551" t="str">
        <f>IF(ISNUMBER($AD221),IF($AD221&gt;$AD$56,PickLists!$S$2,PickLists!$S$3),PickLists!$S$9)</f>
        <v>M1</v>
      </c>
      <c r="AF221" s="552" t="str">
        <f>IF(ISNUMBER(Data!AF221),Data!AF221,"")</f>
        <v/>
      </c>
      <c r="AG221" s="551" t="str">
        <f>IF(ISNUMBER($AF221),IF($AF221&gt;$AF$56,PickLists!$S$2,PickLists!$S$3),PickLists!$S$9)</f>
        <v>M1</v>
      </c>
      <c r="AH221" s="553" t="str">
        <f>IF(ISNUMBER(Data!AH221),Data!AH221,"")</f>
        <v/>
      </c>
      <c r="AI221" s="551" t="str">
        <f>IF(ISNUMBER($AH221),IF($AH221&gt;$AH$56,PickLists!$S$2,PickLists!$S$3),PickLists!$S$9)</f>
        <v>M1</v>
      </c>
      <c r="AJ221" s="554" t="str">
        <f>IF(ISTEXT(Data!AJ221),Data!AJ221,"")</f>
        <v/>
      </c>
      <c r="AK221" s="555"/>
      <c r="AL221" s="555"/>
      <c r="AM221" s="555"/>
      <c r="AN221" s="555"/>
      <c r="AO221" s="556"/>
      <c r="AP221" s="557" t="str">
        <f t="shared" si="70"/>
        <v/>
      </c>
      <c r="AQ221" s="558" t="str">
        <f t="shared" si="71"/>
        <v/>
      </c>
      <c r="AR221" s="559" t="str">
        <f t="shared" si="72"/>
        <v/>
      </c>
      <c r="AS221" s="560" t="str">
        <f t="shared" si="73"/>
        <v/>
      </c>
      <c r="AT221" s="561" t="str">
        <f t="shared" si="74"/>
        <v/>
      </c>
      <c r="AU221" s="562" t="str">
        <f t="shared" si="75"/>
        <v/>
      </c>
      <c r="AV221" s="563" t="str">
        <f t="shared" si="76"/>
        <v/>
      </c>
      <c r="AW221" s="564" t="str">
        <f t="shared" si="77"/>
        <v/>
      </c>
      <c r="AX221" s="565" t="str">
        <f t="shared" si="78"/>
        <v/>
      </c>
      <c r="AY221" s="566" t="str">
        <f t="shared" si="79"/>
        <v/>
      </c>
      <c r="AZ221" s="567">
        <v>362.61</v>
      </c>
      <c r="BA221" s="568">
        <v>5.5229999999999997</v>
      </c>
      <c r="BB221" s="569" t="str">
        <f t="shared" si="80"/>
        <v/>
      </c>
      <c r="BC221" s="570" t="str">
        <f t="shared" si="81"/>
        <v/>
      </c>
      <c r="BD221" s="571" t="str">
        <f t="shared" si="82"/>
        <v/>
      </c>
      <c r="BE221" s="572" t="str">
        <f t="shared" si="83"/>
        <v/>
      </c>
      <c r="BF221" s="560" t="str">
        <f t="shared" si="84"/>
        <v/>
      </c>
      <c r="BG221" s="561" t="str">
        <f t="shared" si="85"/>
        <v/>
      </c>
      <c r="BH221" s="562" t="str">
        <f t="shared" si="86"/>
        <v/>
      </c>
      <c r="BI221" s="563" t="str">
        <f t="shared" si="87"/>
        <v/>
      </c>
      <c r="BJ221" s="564" t="str">
        <f t="shared" si="88"/>
        <v/>
      </c>
      <c r="BK221" s="565" t="str">
        <f t="shared" si="89"/>
        <v/>
      </c>
      <c r="BL221" s="566" t="str">
        <f t="shared" si="90"/>
        <v/>
      </c>
      <c r="BM221" s="546" t="str">
        <f t="shared" si="91"/>
        <v>M1</v>
      </c>
      <c r="BN221" s="573" t="str">
        <f t="shared" si="101"/>
        <v/>
      </c>
      <c r="BO221" s="573" t="str">
        <f t="shared" si="102"/>
        <v/>
      </c>
      <c r="BP221" s="574" t="str">
        <f t="shared" si="92"/>
        <v/>
      </c>
      <c r="BQ221" s="575" t="str">
        <f t="shared" si="93"/>
        <v/>
      </c>
      <c r="BR221" s="546" t="str">
        <f t="shared" si="103"/>
        <v>M1</v>
      </c>
      <c r="BS221" s="575" t="str">
        <f t="shared" si="94"/>
        <v/>
      </c>
      <c r="BT221" s="575" t="str">
        <f t="shared" si="95"/>
        <v/>
      </c>
      <c r="BU221" s="575" t="str">
        <f t="shared" si="96"/>
        <v/>
      </c>
      <c r="BV221" s="573" t="str">
        <f t="shared" si="97"/>
        <v/>
      </c>
      <c r="BW221" s="575" t="str">
        <f t="shared" si="98"/>
        <v/>
      </c>
      <c r="BX221" s="546" t="str">
        <f t="shared" si="104"/>
        <v>M1</v>
      </c>
    </row>
    <row r="222" spans="1:76" x14ac:dyDescent="0.2">
      <c r="A222" s="324"/>
      <c r="B222" s="360">
        <v>35230</v>
      </c>
      <c r="C222" s="361">
        <v>0.27083333333333298</v>
      </c>
      <c r="D222" s="360">
        <f t="shared" si="99"/>
        <v>35231</v>
      </c>
      <c r="E222" s="361">
        <v>0.27083333333333298</v>
      </c>
      <c r="F222" s="455" t="s">
        <v>2179</v>
      </c>
      <c r="G222" s="74" t="s">
        <v>440</v>
      </c>
      <c r="H222" s="53"/>
      <c r="I222" s="38"/>
      <c r="J222" s="52"/>
      <c r="K222" s="545" t="str">
        <f>IF(ISNUMBER(Data!K222),Data!K222,"")</f>
        <v/>
      </c>
      <c r="L222" s="546" t="str">
        <f>IF(ISNUMBER(K222),PickLists!$S$2,PickLists!$S$9)</f>
        <v>M1</v>
      </c>
      <c r="M222" s="547" t="str">
        <f>IF(ISNUMBER(Data!M222),Data!M222,"")</f>
        <v/>
      </c>
      <c r="N222" s="548" t="str">
        <f t="shared" si="100"/>
        <v/>
      </c>
      <c r="O222" s="549" t="str">
        <f>IF(ISTEXT($A222),PickLists!$S$2,PickLists!$S$9)</f>
        <v>M1</v>
      </c>
      <c r="P222" s="550" t="str">
        <f>IF(ISNUMBER(Data!P222),Data!P222,"")</f>
        <v/>
      </c>
      <c r="Q222" s="551" t="str">
        <f>IF(ISTEXT($A222),PickLists!$S$2,PickLists!$S$9)</f>
        <v>M1</v>
      </c>
      <c r="R222" s="547" t="str">
        <f>IF(ISNUMBER(Data!R222),Data!R222,"")</f>
        <v/>
      </c>
      <c r="S222" s="551" t="str">
        <f>IF(ISTEXT($A222),PickLists!$S$2,PickLists!$S$9)</f>
        <v>M1</v>
      </c>
      <c r="T222" s="552" t="str">
        <f>IF(ISNUMBER(Data!T222),Data!T222,"")</f>
        <v/>
      </c>
      <c r="U222" s="551" t="str">
        <f>IF(ISNUMBER($T222),IF($T222&gt;$T$56,PickLists!$S$2,PickLists!$S$3),PickLists!$S$9)</f>
        <v>M1</v>
      </c>
      <c r="V222" s="553" t="str">
        <f>IF(ISNUMBER(Data!V222),Data!V222,"")</f>
        <v/>
      </c>
      <c r="W222" s="551" t="str">
        <f>IF(ISNUMBER($V222),IF($V222&gt;$V$56,PickLists!$S$2,PickLists!$S$3),PickLists!$S$9)</f>
        <v>M1</v>
      </c>
      <c r="X222" s="552" t="str">
        <f>IF(ISNUMBER(Data!X222),Data!X222,"")</f>
        <v/>
      </c>
      <c r="Y222" s="551" t="str">
        <f>IF(ISNUMBER($X222),IF($X222&gt;$X$56,PickLists!$S$2,PickLists!$S$3),PickLists!$S$9)</f>
        <v>M1</v>
      </c>
      <c r="Z222" s="553" t="str">
        <f>IF(ISNUMBER(Data!Z222),Data!Z222,"")</f>
        <v/>
      </c>
      <c r="AA222" s="551" t="str">
        <f>IF(ISNUMBER($Z222),IF($Z222&gt;$Z$56,PickLists!$S$2,PickLists!$S$3),PickLists!$S$9)</f>
        <v>M1</v>
      </c>
      <c r="AB222" s="552" t="str">
        <f>IF(ISNUMBER(Data!AB222),Data!AB222,"")</f>
        <v/>
      </c>
      <c r="AC222" s="551" t="str">
        <f>IF(ISNUMBER($AB222),IF($AB222&gt;$AB$56,PickLists!$S$2,PickLists!$S$3),PickLists!$S$9)</f>
        <v>M1</v>
      </c>
      <c r="AD222" s="553" t="str">
        <f>IF(ISNUMBER(Data!AD222),Data!AD222,"")</f>
        <v/>
      </c>
      <c r="AE222" s="551" t="str">
        <f>IF(ISNUMBER($AD222),IF($AD222&gt;$AD$56,PickLists!$S$2,PickLists!$S$3),PickLists!$S$9)</f>
        <v>M1</v>
      </c>
      <c r="AF222" s="552" t="str">
        <f>IF(ISNUMBER(Data!AF222),Data!AF222,"")</f>
        <v/>
      </c>
      <c r="AG222" s="551" t="str">
        <f>IF(ISNUMBER($AF222),IF($AF222&gt;$AF$56,PickLists!$S$2,PickLists!$S$3),PickLists!$S$9)</f>
        <v>M1</v>
      </c>
      <c r="AH222" s="553" t="str">
        <f>IF(ISNUMBER(Data!AH222),Data!AH222,"")</f>
        <v/>
      </c>
      <c r="AI222" s="551" t="str">
        <f>IF(ISNUMBER($AH222),IF($AH222&gt;$AH$56,PickLists!$S$2,PickLists!$S$3),PickLists!$S$9)</f>
        <v>M1</v>
      </c>
      <c r="AJ222" s="554" t="str">
        <f>IF(ISTEXT(Data!AJ222),Data!AJ222,"")</f>
        <v/>
      </c>
      <c r="AK222" s="555"/>
      <c r="AL222" s="555"/>
      <c r="AM222" s="555"/>
      <c r="AN222" s="555"/>
      <c r="AO222" s="556"/>
      <c r="AP222" s="557" t="str">
        <f t="shared" si="70"/>
        <v/>
      </c>
      <c r="AQ222" s="558" t="str">
        <f t="shared" si="71"/>
        <v/>
      </c>
      <c r="AR222" s="559" t="str">
        <f t="shared" si="72"/>
        <v/>
      </c>
      <c r="AS222" s="560" t="str">
        <f t="shared" si="73"/>
        <v/>
      </c>
      <c r="AT222" s="561" t="str">
        <f t="shared" si="74"/>
        <v/>
      </c>
      <c r="AU222" s="562" t="str">
        <f t="shared" si="75"/>
        <v/>
      </c>
      <c r="AV222" s="563" t="str">
        <f t="shared" si="76"/>
        <v/>
      </c>
      <c r="AW222" s="564" t="str">
        <f t="shared" si="77"/>
        <v/>
      </c>
      <c r="AX222" s="565" t="str">
        <f t="shared" si="78"/>
        <v/>
      </c>
      <c r="AY222" s="566" t="str">
        <f t="shared" si="79"/>
        <v/>
      </c>
      <c r="AZ222" s="567">
        <v>362.61</v>
      </c>
      <c r="BA222" s="568">
        <v>5.5229999999999997</v>
      </c>
      <c r="BB222" s="569" t="str">
        <f t="shared" si="80"/>
        <v/>
      </c>
      <c r="BC222" s="570" t="str">
        <f t="shared" si="81"/>
        <v/>
      </c>
      <c r="BD222" s="571" t="str">
        <f t="shared" si="82"/>
        <v/>
      </c>
      <c r="BE222" s="572" t="str">
        <f t="shared" si="83"/>
        <v/>
      </c>
      <c r="BF222" s="560" t="str">
        <f t="shared" si="84"/>
        <v/>
      </c>
      <c r="BG222" s="561" t="str">
        <f t="shared" si="85"/>
        <v/>
      </c>
      <c r="BH222" s="562" t="str">
        <f t="shared" si="86"/>
        <v/>
      </c>
      <c r="BI222" s="563" t="str">
        <f t="shared" si="87"/>
        <v/>
      </c>
      <c r="BJ222" s="564" t="str">
        <f t="shared" si="88"/>
        <v/>
      </c>
      <c r="BK222" s="565" t="str">
        <f t="shared" si="89"/>
        <v/>
      </c>
      <c r="BL222" s="566" t="str">
        <f t="shared" si="90"/>
        <v/>
      </c>
      <c r="BM222" s="546" t="str">
        <f t="shared" si="91"/>
        <v>M1</v>
      </c>
      <c r="BN222" s="573" t="str">
        <f t="shared" si="101"/>
        <v/>
      </c>
      <c r="BO222" s="573" t="str">
        <f t="shared" si="102"/>
        <v/>
      </c>
      <c r="BP222" s="574" t="str">
        <f t="shared" si="92"/>
        <v/>
      </c>
      <c r="BQ222" s="575" t="str">
        <f t="shared" si="93"/>
        <v/>
      </c>
      <c r="BR222" s="546" t="str">
        <f t="shared" si="103"/>
        <v>M1</v>
      </c>
      <c r="BS222" s="575" t="str">
        <f t="shared" si="94"/>
        <v/>
      </c>
      <c r="BT222" s="575" t="str">
        <f t="shared" si="95"/>
        <v/>
      </c>
      <c r="BU222" s="575" t="str">
        <f t="shared" si="96"/>
        <v/>
      </c>
      <c r="BV222" s="573" t="str">
        <f t="shared" si="97"/>
        <v/>
      </c>
      <c r="BW222" s="575" t="str">
        <f t="shared" si="98"/>
        <v/>
      </c>
      <c r="BX222" s="546" t="str">
        <f t="shared" si="104"/>
        <v>M1</v>
      </c>
    </row>
    <row r="223" spans="1:76" x14ac:dyDescent="0.2">
      <c r="A223" s="324"/>
      <c r="B223" s="360">
        <v>35231</v>
      </c>
      <c r="C223" s="361">
        <v>0.27083333333333298</v>
      </c>
      <c r="D223" s="360">
        <f t="shared" si="99"/>
        <v>35232</v>
      </c>
      <c r="E223" s="361">
        <v>0.27083333333333298</v>
      </c>
      <c r="F223" s="455" t="s">
        <v>2179</v>
      </c>
      <c r="G223" s="74" t="s">
        <v>440</v>
      </c>
      <c r="H223" s="53"/>
      <c r="I223" s="38"/>
      <c r="J223" s="52"/>
      <c r="K223" s="545" t="str">
        <f>IF(ISNUMBER(Data!K223),Data!K223,"")</f>
        <v/>
      </c>
      <c r="L223" s="546" t="str">
        <f>IF(ISNUMBER(K223),PickLists!$S$2,PickLists!$S$9)</f>
        <v>M1</v>
      </c>
      <c r="M223" s="547" t="str">
        <f>IF(ISNUMBER(Data!M223),Data!M223,"")</f>
        <v/>
      </c>
      <c r="N223" s="548" t="str">
        <f t="shared" si="100"/>
        <v/>
      </c>
      <c r="O223" s="549" t="str">
        <f>IF(ISTEXT($A223),PickLists!$S$2,PickLists!$S$9)</f>
        <v>M1</v>
      </c>
      <c r="P223" s="550" t="str">
        <f>IF(ISNUMBER(Data!P223),Data!P223,"")</f>
        <v/>
      </c>
      <c r="Q223" s="551" t="str">
        <f>IF(ISTEXT($A223),PickLists!$S$2,PickLists!$S$9)</f>
        <v>M1</v>
      </c>
      <c r="R223" s="547" t="str">
        <f>IF(ISNUMBER(Data!R223),Data!R223,"")</f>
        <v/>
      </c>
      <c r="S223" s="551" t="str">
        <f>IF(ISTEXT($A223),PickLists!$S$2,PickLists!$S$9)</f>
        <v>M1</v>
      </c>
      <c r="T223" s="552" t="str">
        <f>IF(ISNUMBER(Data!T223),Data!T223,"")</f>
        <v/>
      </c>
      <c r="U223" s="551" t="str">
        <f>IF(ISNUMBER($T223),IF($T223&gt;$T$56,PickLists!$S$2,PickLists!$S$3),PickLists!$S$9)</f>
        <v>M1</v>
      </c>
      <c r="V223" s="553" t="str">
        <f>IF(ISNUMBER(Data!V223),Data!V223,"")</f>
        <v/>
      </c>
      <c r="W223" s="551" t="str">
        <f>IF(ISNUMBER($V223),IF($V223&gt;$V$56,PickLists!$S$2,PickLists!$S$3),PickLists!$S$9)</f>
        <v>M1</v>
      </c>
      <c r="X223" s="552" t="str">
        <f>IF(ISNUMBER(Data!X223),Data!X223,"")</f>
        <v/>
      </c>
      <c r="Y223" s="551" t="str">
        <f>IF(ISNUMBER($X223),IF($X223&gt;$X$56,PickLists!$S$2,PickLists!$S$3),PickLists!$S$9)</f>
        <v>M1</v>
      </c>
      <c r="Z223" s="553" t="str">
        <f>IF(ISNUMBER(Data!Z223),Data!Z223,"")</f>
        <v/>
      </c>
      <c r="AA223" s="551" t="str">
        <f>IF(ISNUMBER($Z223),IF($Z223&gt;$Z$56,PickLists!$S$2,PickLists!$S$3),PickLists!$S$9)</f>
        <v>M1</v>
      </c>
      <c r="AB223" s="552" t="str">
        <f>IF(ISNUMBER(Data!AB223),Data!AB223,"")</f>
        <v/>
      </c>
      <c r="AC223" s="551" t="str">
        <f>IF(ISNUMBER($AB223),IF($AB223&gt;$AB$56,PickLists!$S$2,PickLists!$S$3),PickLists!$S$9)</f>
        <v>M1</v>
      </c>
      <c r="AD223" s="553" t="str">
        <f>IF(ISNUMBER(Data!AD223),Data!AD223,"")</f>
        <v/>
      </c>
      <c r="AE223" s="551" t="str">
        <f>IF(ISNUMBER($AD223),IF($AD223&gt;$AD$56,PickLists!$S$2,PickLists!$S$3),PickLists!$S$9)</f>
        <v>M1</v>
      </c>
      <c r="AF223" s="552" t="str">
        <f>IF(ISNUMBER(Data!AF223),Data!AF223,"")</f>
        <v/>
      </c>
      <c r="AG223" s="551" t="str">
        <f>IF(ISNUMBER($AF223),IF($AF223&gt;$AF$56,PickLists!$S$2,PickLists!$S$3),PickLists!$S$9)</f>
        <v>M1</v>
      </c>
      <c r="AH223" s="553" t="str">
        <f>IF(ISNUMBER(Data!AH223),Data!AH223,"")</f>
        <v/>
      </c>
      <c r="AI223" s="551" t="str">
        <f>IF(ISNUMBER($AH223),IF($AH223&gt;$AH$56,PickLists!$S$2,PickLists!$S$3),PickLists!$S$9)</f>
        <v>M1</v>
      </c>
      <c r="AJ223" s="554" t="str">
        <f>IF(ISTEXT(Data!AJ223),Data!AJ223,"")</f>
        <v/>
      </c>
      <c r="AK223" s="555"/>
      <c r="AL223" s="555"/>
      <c r="AM223" s="555"/>
      <c r="AN223" s="555"/>
      <c r="AO223" s="556"/>
      <c r="AP223" s="557" t="str">
        <f t="shared" si="70"/>
        <v/>
      </c>
      <c r="AQ223" s="558" t="str">
        <f t="shared" si="71"/>
        <v/>
      </c>
      <c r="AR223" s="559" t="str">
        <f t="shared" si="72"/>
        <v/>
      </c>
      <c r="AS223" s="560" t="str">
        <f t="shared" si="73"/>
        <v/>
      </c>
      <c r="AT223" s="561" t="str">
        <f t="shared" si="74"/>
        <v/>
      </c>
      <c r="AU223" s="562" t="str">
        <f t="shared" si="75"/>
        <v/>
      </c>
      <c r="AV223" s="563" t="str">
        <f t="shared" si="76"/>
        <v/>
      </c>
      <c r="AW223" s="564" t="str">
        <f t="shared" si="77"/>
        <v/>
      </c>
      <c r="AX223" s="565" t="str">
        <f t="shared" si="78"/>
        <v/>
      </c>
      <c r="AY223" s="566" t="str">
        <f t="shared" si="79"/>
        <v/>
      </c>
      <c r="AZ223" s="567">
        <v>362.61</v>
      </c>
      <c r="BA223" s="568">
        <v>5.5229999999999997</v>
      </c>
      <c r="BB223" s="569" t="str">
        <f t="shared" si="80"/>
        <v/>
      </c>
      <c r="BC223" s="570" t="str">
        <f t="shared" si="81"/>
        <v/>
      </c>
      <c r="BD223" s="571" t="str">
        <f t="shared" si="82"/>
        <v/>
      </c>
      <c r="BE223" s="572" t="str">
        <f t="shared" si="83"/>
        <v/>
      </c>
      <c r="BF223" s="560" t="str">
        <f t="shared" si="84"/>
        <v/>
      </c>
      <c r="BG223" s="561" t="str">
        <f t="shared" si="85"/>
        <v/>
      </c>
      <c r="BH223" s="562" t="str">
        <f t="shared" si="86"/>
        <v/>
      </c>
      <c r="BI223" s="563" t="str">
        <f t="shared" si="87"/>
        <v/>
      </c>
      <c r="BJ223" s="564" t="str">
        <f t="shared" si="88"/>
        <v/>
      </c>
      <c r="BK223" s="565" t="str">
        <f t="shared" si="89"/>
        <v/>
      </c>
      <c r="BL223" s="566" t="str">
        <f t="shared" si="90"/>
        <v/>
      </c>
      <c r="BM223" s="546" t="str">
        <f t="shared" si="91"/>
        <v>M1</v>
      </c>
      <c r="BN223" s="573" t="str">
        <f t="shared" si="101"/>
        <v/>
      </c>
      <c r="BO223" s="573" t="str">
        <f t="shared" si="102"/>
        <v/>
      </c>
      <c r="BP223" s="574" t="str">
        <f t="shared" si="92"/>
        <v/>
      </c>
      <c r="BQ223" s="575" t="str">
        <f t="shared" si="93"/>
        <v/>
      </c>
      <c r="BR223" s="546" t="str">
        <f t="shared" si="103"/>
        <v>M1</v>
      </c>
      <c r="BS223" s="575" t="str">
        <f t="shared" si="94"/>
        <v/>
      </c>
      <c r="BT223" s="575" t="str">
        <f t="shared" si="95"/>
        <v/>
      </c>
      <c r="BU223" s="575" t="str">
        <f t="shared" si="96"/>
        <v/>
      </c>
      <c r="BV223" s="573" t="str">
        <f t="shared" si="97"/>
        <v/>
      </c>
      <c r="BW223" s="575" t="str">
        <f t="shared" si="98"/>
        <v/>
      </c>
      <c r="BX223" s="546" t="str">
        <f t="shared" si="104"/>
        <v>M1</v>
      </c>
    </row>
    <row r="224" spans="1:76" x14ac:dyDescent="0.2">
      <c r="A224" s="324"/>
      <c r="B224" s="360">
        <v>35232</v>
      </c>
      <c r="C224" s="361">
        <v>0.27083333333333298</v>
      </c>
      <c r="D224" s="360">
        <f t="shared" si="99"/>
        <v>35233</v>
      </c>
      <c r="E224" s="361">
        <v>0.27083333333333298</v>
      </c>
      <c r="F224" s="455" t="s">
        <v>2179</v>
      </c>
      <c r="G224" s="74" t="s">
        <v>440</v>
      </c>
      <c r="H224" s="53"/>
      <c r="I224" s="38"/>
      <c r="J224" s="52"/>
      <c r="K224" s="545" t="str">
        <f>IF(ISNUMBER(Data!K224),Data!K224,"")</f>
        <v/>
      </c>
      <c r="L224" s="546" t="str">
        <f>IF(ISNUMBER(K224),PickLists!$S$2,PickLists!$S$9)</f>
        <v>M1</v>
      </c>
      <c r="M224" s="547" t="str">
        <f>IF(ISNUMBER(Data!M224),Data!M224,"")</f>
        <v/>
      </c>
      <c r="N224" s="548" t="str">
        <f t="shared" si="100"/>
        <v/>
      </c>
      <c r="O224" s="549" t="str">
        <f>IF(ISTEXT($A224),PickLists!$S$2,PickLists!$S$9)</f>
        <v>M1</v>
      </c>
      <c r="P224" s="550" t="str">
        <f>IF(ISNUMBER(Data!P224),Data!P224,"")</f>
        <v/>
      </c>
      <c r="Q224" s="551" t="str">
        <f>IF(ISTEXT($A224),PickLists!$S$2,PickLists!$S$9)</f>
        <v>M1</v>
      </c>
      <c r="R224" s="547" t="str">
        <f>IF(ISNUMBER(Data!R224),Data!R224,"")</f>
        <v/>
      </c>
      <c r="S224" s="551" t="str">
        <f>IF(ISTEXT($A224),PickLists!$S$2,PickLists!$S$9)</f>
        <v>M1</v>
      </c>
      <c r="T224" s="552" t="str">
        <f>IF(ISNUMBER(Data!T224),Data!T224,"")</f>
        <v/>
      </c>
      <c r="U224" s="551" t="str">
        <f>IF(ISNUMBER($T224),IF($T224&gt;$T$56,PickLists!$S$2,PickLists!$S$3),PickLists!$S$9)</f>
        <v>M1</v>
      </c>
      <c r="V224" s="553" t="str">
        <f>IF(ISNUMBER(Data!V224),Data!V224,"")</f>
        <v/>
      </c>
      <c r="W224" s="551" t="str">
        <f>IF(ISNUMBER($V224),IF($V224&gt;$V$56,PickLists!$S$2,PickLists!$S$3),PickLists!$S$9)</f>
        <v>M1</v>
      </c>
      <c r="X224" s="552" t="str">
        <f>IF(ISNUMBER(Data!X224),Data!X224,"")</f>
        <v/>
      </c>
      <c r="Y224" s="551" t="str">
        <f>IF(ISNUMBER($X224),IF($X224&gt;$X$56,PickLists!$S$2,PickLists!$S$3),PickLists!$S$9)</f>
        <v>M1</v>
      </c>
      <c r="Z224" s="553" t="str">
        <f>IF(ISNUMBER(Data!Z224),Data!Z224,"")</f>
        <v/>
      </c>
      <c r="AA224" s="551" t="str">
        <f>IF(ISNUMBER($Z224),IF($Z224&gt;$Z$56,PickLists!$S$2,PickLists!$S$3),PickLists!$S$9)</f>
        <v>M1</v>
      </c>
      <c r="AB224" s="552" t="str">
        <f>IF(ISNUMBER(Data!AB224),Data!AB224,"")</f>
        <v/>
      </c>
      <c r="AC224" s="551" t="str">
        <f>IF(ISNUMBER($AB224),IF($AB224&gt;$AB$56,PickLists!$S$2,PickLists!$S$3),PickLists!$S$9)</f>
        <v>M1</v>
      </c>
      <c r="AD224" s="553" t="str">
        <f>IF(ISNUMBER(Data!AD224),Data!AD224,"")</f>
        <v/>
      </c>
      <c r="AE224" s="551" t="str">
        <f>IF(ISNUMBER($AD224),IF($AD224&gt;$AD$56,PickLists!$S$2,PickLists!$S$3),PickLists!$S$9)</f>
        <v>M1</v>
      </c>
      <c r="AF224" s="552" t="str">
        <f>IF(ISNUMBER(Data!AF224),Data!AF224,"")</f>
        <v/>
      </c>
      <c r="AG224" s="551" t="str">
        <f>IF(ISNUMBER($AF224),IF($AF224&gt;$AF$56,PickLists!$S$2,PickLists!$S$3),PickLists!$S$9)</f>
        <v>M1</v>
      </c>
      <c r="AH224" s="553" t="str">
        <f>IF(ISNUMBER(Data!AH224),Data!AH224,"")</f>
        <v/>
      </c>
      <c r="AI224" s="551" t="str">
        <f>IF(ISNUMBER($AH224),IF($AH224&gt;$AH$56,PickLists!$S$2,PickLists!$S$3),PickLists!$S$9)</f>
        <v>M1</v>
      </c>
      <c r="AJ224" s="554" t="str">
        <f>IF(ISTEXT(Data!AJ224),Data!AJ224,"")</f>
        <v/>
      </c>
      <c r="AK224" s="555"/>
      <c r="AL224" s="555"/>
      <c r="AM224" s="555"/>
      <c r="AN224" s="555"/>
      <c r="AO224" s="556"/>
      <c r="AP224" s="557" t="str">
        <f t="shared" si="70"/>
        <v/>
      </c>
      <c r="AQ224" s="558" t="str">
        <f t="shared" si="71"/>
        <v/>
      </c>
      <c r="AR224" s="559" t="str">
        <f t="shared" si="72"/>
        <v/>
      </c>
      <c r="AS224" s="560" t="str">
        <f t="shared" si="73"/>
        <v/>
      </c>
      <c r="AT224" s="561" t="str">
        <f t="shared" si="74"/>
        <v/>
      </c>
      <c r="AU224" s="562" t="str">
        <f t="shared" si="75"/>
        <v/>
      </c>
      <c r="AV224" s="563" t="str">
        <f t="shared" si="76"/>
        <v/>
      </c>
      <c r="AW224" s="564" t="str">
        <f t="shared" si="77"/>
        <v/>
      </c>
      <c r="AX224" s="565" t="str">
        <f t="shared" si="78"/>
        <v/>
      </c>
      <c r="AY224" s="566" t="str">
        <f t="shared" si="79"/>
        <v/>
      </c>
      <c r="AZ224" s="567">
        <v>362.61</v>
      </c>
      <c r="BA224" s="568">
        <v>5.5229999999999997</v>
      </c>
      <c r="BB224" s="569" t="str">
        <f t="shared" si="80"/>
        <v/>
      </c>
      <c r="BC224" s="570" t="str">
        <f t="shared" si="81"/>
        <v/>
      </c>
      <c r="BD224" s="571" t="str">
        <f t="shared" si="82"/>
        <v/>
      </c>
      <c r="BE224" s="572" t="str">
        <f t="shared" si="83"/>
        <v/>
      </c>
      <c r="BF224" s="560" t="str">
        <f t="shared" si="84"/>
        <v/>
      </c>
      <c r="BG224" s="561" t="str">
        <f t="shared" si="85"/>
        <v/>
      </c>
      <c r="BH224" s="562" t="str">
        <f t="shared" si="86"/>
        <v/>
      </c>
      <c r="BI224" s="563" t="str">
        <f t="shared" si="87"/>
        <v/>
      </c>
      <c r="BJ224" s="564" t="str">
        <f t="shared" si="88"/>
        <v/>
      </c>
      <c r="BK224" s="565" t="str">
        <f t="shared" si="89"/>
        <v/>
      </c>
      <c r="BL224" s="566" t="str">
        <f t="shared" si="90"/>
        <v/>
      </c>
      <c r="BM224" s="546" t="str">
        <f t="shared" si="91"/>
        <v>M1</v>
      </c>
      <c r="BN224" s="573" t="str">
        <f t="shared" si="101"/>
        <v/>
      </c>
      <c r="BO224" s="573" t="str">
        <f t="shared" si="102"/>
        <v/>
      </c>
      <c r="BP224" s="574" t="str">
        <f t="shared" si="92"/>
        <v/>
      </c>
      <c r="BQ224" s="575" t="str">
        <f t="shared" si="93"/>
        <v/>
      </c>
      <c r="BR224" s="546" t="str">
        <f t="shared" si="103"/>
        <v>M1</v>
      </c>
      <c r="BS224" s="575" t="str">
        <f t="shared" si="94"/>
        <v/>
      </c>
      <c r="BT224" s="575" t="str">
        <f t="shared" si="95"/>
        <v/>
      </c>
      <c r="BU224" s="575" t="str">
        <f t="shared" si="96"/>
        <v/>
      </c>
      <c r="BV224" s="573" t="str">
        <f t="shared" si="97"/>
        <v/>
      </c>
      <c r="BW224" s="575" t="str">
        <f t="shared" si="98"/>
        <v/>
      </c>
      <c r="BX224" s="546" t="str">
        <f t="shared" si="104"/>
        <v>M1</v>
      </c>
    </row>
    <row r="225" spans="1:76" x14ac:dyDescent="0.2">
      <c r="A225" s="324"/>
      <c r="B225" s="360">
        <v>35233</v>
      </c>
      <c r="C225" s="361">
        <v>0.27083333333333298</v>
      </c>
      <c r="D225" s="360">
        <f t="shared" si="99"/>
        <v>35234</v>
      </c>
      <c r="E225" s="361">
        <v>0.27083333333333298</v>
      </c>
      <c r="F225" s="455" t="s">
        <v>2179</v>
      </c>
      <c r="G225" s="74" t="s">
        <v>440</v>
      </c>
      <c r="H225" s="53"/>
      <c r="I225" s="38"/>
      <c r="J225" s="52"/>
      <c r="K225" s="545" t="str">
        <f>IF(ISNUMBER(Data!K225),Data!K225,"")</f>
        <v/>
      </c>
      <c r="L225" s="546" t="str">
        <f>IF(ISNUMBER(K225),PickLists!$S$2,PickLists!$S$9)</f>
        <v>M1</v>
      </c>
      <c r="M225" s="547" t="str">
        <f>IF(ISNUMBER(Data!M225),Data!M225,"")</f>
        <v/>
      </c>
      <c r="N225" s="548" t="str">
        <f t="shared" si="100"/>
        <v/>
      </c>
      <c r="O225" s="549" t="str">
        <f>IF(ISTEXT($A225),PickLists!$S$2,PickLists!$S$9)</f>
        <v>M1</v>
      </c>
      <c r="P225" s="550" t="str">
        <f>IF(ISNUMBER(Data!P225),Data!P225,"")</f>
        <v/>
      </c>
      <c r="Q225" s="551" t="str">
        <f>IF(ISTEXT($A225),PickLists!$S$2,PickLists!$S$9)</f>
        <v>M1</v>
      </c>
      <c r="R225" s="547" t="str">
        <f>IF(ISNUMBER(Data!R225),Data!R225,"")</f>
        <v/>
      </c>
      <c r="S225" s="551" t="str">
        <f>IF(ISTEXT($A225),PickLists!$S$2,PickLists!$S$9)</f>
        <v>M1</v>
      </c>
      <c r="T225" s="552" t="str">
        <f>IF(ISNUMBER(Data!T225),Data!T225,"")</f>
        <v/>
      </c>
      <c r="U225" s="551" t="str">
        <f>IF(ISNUMBER($T225),IF($T225&gt;$T$56,PickLists!$S$2,PickLists!$S$3),PickLists!$S$9)</f>
        <v>M1</v>
      </c>
      <c r="V225" s="553" t="str">
        <f>IF(ISNUMBER(Data!V225),Data!V225,"")</f>
        <v/>
      </c>
      <c r="W225" s="551" t="str">
        <f>IF(ISNUMBER($V225),IF($V225&gt;$V$56,PickLists!$S$2,PickLists!$S$3),PickLists!$S$9)</f>
        <v>M1</v>
      </c>
      <c r="X225" s="552" t="str">
        <f>IF(ISNUMBER(Data!X225),Data!X225,"")</f>
        <v/>
      </c>
      <c r="Y225" s="551" t="str">
        <f>IF(ISNUMBER($X225),IF($X225&gt;$X$56,PickLists!$S$2,PickLists!$S$3),PickLists!$S$9)</f>
        <v>M1</v>
      </c>
      <c r="Z225" s="553" t="str">
        <f>IF(ISNUMBER(Data!Z225),Data!Z225,"")</f>
        <v/>
      </c>
      <c r="AA225" s="551" t="str">
        <f>IF(ISNUMBER($Z225),IF($Z225&gt;$Z$56,PickLists!$S$2,PickLists!$S$3),PickLists!$S$9)</f>
        <v>M1</v>
      </c>
      <c r="AB225" s="552" t="str">
        <f>IF(ISNUMBER(Data!AB225),Data!AB225,"")</f>
        <v/>
      </c>
      <c r="AC225" s="551" t="str">
        <f>IF(ISNUMBER($AB225),IF($AB225&gt;$AB$56,PickLists!$S$2,PickLists!$S$3),PickLists!$S$9)</f>
        <v>M1</v>
      </c>
      <c r="AD225" s="553" t="str">
        <f>IF(ISNUMBER(Data!AD225),Data!AD225,"")</f>
        <v/>
      </c>
      <c r="AE225" s="551" t="str">
        <f>IF(ISNUMBER($AD225),IF($AD225&gt;$AD$56,PickLists!$S$2,PickLists!$S$3),PickLists!$S$9)</f>
        <v>M1</v>
      </c>
      <c r="AF225" s="552" t="str">
        <f>IF(ISNUMBER(Data!AF225),Data!AF225,"")</f>
        <v/>
      </c>
      <c r="AG225" s="551" t="str">
        <f>IF(ISNUMBER($AF225),IF($AF225&gt;$AF$56,PickLists!$S$2,PickLists!$S$3),PickLists!$S$9)</f>
        <v>M1</v>
      </c>
      <c r="AH225" s="553" t="str">
        <f>IF(ISNUMBER(Data!AH225),Data!AH225,"")</f>
        <v/>
      </c>
      <c r="AI225" s="551" t="str">
        <f>IF(ISNUMBER($AH225),IF($AH225&gt;$AH$56,PickLists!$S$2,PickLists!$S$3),PickLists!$S$9)</f>
        <v>M1</v>
      </c>
      <c r="AJ225" s="554" t="str">
        <f>IF(ISTEXT(Data!AJ225),Data!AJ225,"")</f>
        <v/>
      </c>
      <c r="AK225" s="555"/>
      <c r="AL225" s="555"/>
      <c r="AM225" s="555"/>
      <c r="AN225" s="555"/>
      <c r="AO225" s="556"/>
      <c r="AP225" s="557" t="str">
        <f t="shared" si="70"/>
        <v/>
      </c>
      <c r="AQ225" s="558" t="str">
        <f t="shared" si="71"/>
        <v/>
      </c>
      <c r="AR225" s="559" t="str">
        <f t="shared" si="72"/>
        <v/>
      </c>
      <c r="AS225" s="560" t="str">
        <f t="shared" si="73"/>
        <v/>
      </c>
      <c r="AT225" s="561" t="str">
        <f t="shared" si="74"/>
        <v/>
      </c>
      <c r="AU225" s="562" t="str">
        <f t="shared" si="75"/>
        <v/>
      </c>
      <c r="AV225" s="563" t="str">
        <f t="shared" si="76"/>
        <v/>
      </c>
      <c r="AW225" s="564" t="str">
        <f t="shared" si="77"/>
        <v/>
      </c>
      <c r="AX225" s="565" t="str">
        <f t="shared" si="78"/>
        <v/>
      </c>
      <c r="AY225" s="566" t="str">
        <f t="shared" si="79"/>
        <v/>
      </c>
      <c r="AZ225" s="567">
        <v>362.61</v>
      </c>
      <c r="BA225" s="568">
        <v>5.5229999999999997</v>
      </c>
      <c r="BB225" s="569" t="str">
        <f t="shared" si="80"/>
        <v/>
      </c>
      <c r="BC225" s="570" t="str">
        <f t="shared" si="81"/>
        <v/>
      </c>
      <c r="BD225" s="571" t="str">
        <f t="shared" si="82"/>
        <v/>
      </c>
      <c r="BE225" s="572" t="str">
        <f t="shared" si="83"/>
        <v/>
      </c>
      <c r="BF225" s="560" t="str">
        <f t="shared" si="84"/>
        <v/>
      </c>
      <c r="BG225" s="561" t="str">
        <f t="shared" si="85"/>
        <v/>
      </c>
      <c r="BH225" s="562" t="str">
        <f t="shared" si="86"/>
        <v/>
      </c>
      <c r="BI225" s="563" t="str">
        <f t="shared" si="87"/>
        <v/>
      </c>
      <c r="BJ225" s="564" t="str">
        <f t="shared" si="88"/>
        <v/>
      </c>
      <c r="BK225" s="565" t="str">
        <f t="shared" si="89"/>
        <v/>
      </c>
      <c r="BL225" s="566" t="str">
        <f t="shared" si="90"/>
        <v/>
      </c>
      <c r="BM225" s="546" t="str">
        <f t="shared" si="91"/>
        <v>M1</v>
      </c>
      <c r="BN225" s="573" t="str">
        <f t="shared" si="101"/>
        <v/>
      </c>
      <c r="BO225" s="573" t="str">
        <f t="shared" si="102"/>
        <v/>
      </c>
      <c r="BP225" s="574" t="str">
        <f t="shared" si="92"/>
        <v/>
      </c>
      <c r="BQ225" s="575" t="str">
        <f t="shared" si="93"/>
        <v/>
      </c>
      <c r="BR225" s="546" t="str">
        <f t="shared" si="103"/>
        <v>M1</v>
      </c>
      <c r="BS225" s="575" t="str">
        <f t="shared" si="94"/>
        <v/>
      </c>
      <c r="BT225" s="575" t="str">
        <f t="shared" si="95"/>
        <v/>
      </c>
      <c r="BU225" s="575" t="str">
        <f t="shared" si="96"/>
        <v/>
      </c>
      <c r="BV225" s="573" t="str">
        <f t="shared" si="97"/>
        <v/>
      </c>
      <c r="BW225" s="575" t="str">
        <f t="shared" si="98"/>
        <v/>
      </c>
      <c r="BX225" s="546" t="str">
        <f t="shared" si="104"/>
        <v>M1</v>
      </c>
    </row>
    <row r="226" spans="1:76" x14ac:dyDescent="0.2">
      <c r="A226" s="324" t="s">
        <v>1477</v>
      </c>
      <c r="B226" s="360">
        <v>35234</v>
      </c>
      <c r="C226" s="361">
        <v>0.27083333333333298</v>
      </c>
      <c r="D226" s="360">
        <f t="shared" si="99"/>
        <v>35235</v>
      </c>
      <c r="E226" s="361">
        <v>0.27083333333333298</v>
      </c>
      <c r="F226" s="455" t="s">
        <v>2179</v>
      </c>
      <c r="G226" s="74" t="s">
        <v>507</v>
      </c>
      <c r="H226" s="53" t="s">
        <v>508</v>
      </c>
      <c r="I226" s="38"/>
      <c r="J226" s="52"/>
      <c r="K226" s="545">
        <f>IF(ISNUMBER(Data!K226),Data!K226,"")</f>
        <v>3.1</v>
      </c>
      <c r="L226" s="546" t="str">
        <f>IF(ISNUMBER(K226),PickLists!$S$2,PickLists!$S$9)</f>
        <v>V0</v>
      </c>
      <c r="M226" s="547">
        <f>IF(ISNUMBER(Data!M226),Data!M226,"")</f>
        <v>135.19999999999999</v>
      </c>
      <c r="N226" s="548">
        <f t="shared" si="100"/>
        <v>3.1095999999999995</v>
      </c>
      <c r="O226" s="549" t="str">
        <f>IF(ISTEXT($A226),PickLists!$S$2,PickLists!$S$9)</f>
        <v>V0</v>
      </c>
      <c r="P226" s="550">
        <f>IF(ISNUMBER(Data!P226),Data!P226,"")</f>
        <v>4.74</v>
      </c>
      <c r="Q226" s="551" t="str">
        <f>IF(ISTEXT($A226),PickLists!$S$2,PickLists!$S$9)</f>
        <v>V0</v>
      </c>
      <c r="R226" s="547">
        <f>IF(ISNUMBER(Data!R226),Data!R226,"")</f>
        <v>24.6</v>
      </c>
      <c r="S226" s="551" t="str">
        <f>IF(ISTEXT($A226),PickLists!$S$2,PickLists!$S$9)</f>
        <v>V0</v>
      </c>
      <c r="T226" s="552">
        <f>IF(ISNUMBER(Data!T226),Data!T226,"")</f>
        <v>0.16400000000000001</v>
      </c>
      <c r="U226" s="551" t="str">
        <f>IF(ISNUMBER($T226),IF($T226&gt;$T$56,PickLists!$S$2,PickLists!$S$3),PickLists!$S$9)</f>
        <v>V0</v>
      </c>
      <c r="V226" s="553">
        <f>IF(ISNUMBER(Data!V226),Data!V226,"")</f>
        <v>0.70524824449641155</v>
      </c>
      <c r="W226" s="551" t="str">
        <f>IF(ISNUMBER($V226),IF($V226&gt;$V$56,PickLists!$S$2,PickLists!$S$3),PickLists!$S$9)</f>
        <v>V0</v>
      </c>
      <c r="X226" s="552">
        <f>IF(ISNUMBER(Data!X226),Data!X226,"")</f>
        <v>0.67357698153276013</v>
      </c>
      <c r="Y226" s="551" t="str">
        <f>IF(ISNUMBER($X226),IF($X226&gt;$X$56,PickLists!$S$2,PickLists!$S$3),PickLists!$S$9)</f>
        <v>V0</v>
      </c>
      <c r="Z226" s="553">
        <f>IF(ISNUMBER(Data!Z226),Data!Z226,"")</f>
        <v>0.14899999999999999</v>
      </c>
      <c r="AA226" s="551" t="str">
        <f>IF(ISNUMBER($Z226),IF($Z226&gt;$Z$56,PickLists!$S$2,PickLists!$S$3),PickLists!$S$9)</f>
        <v>V0</v>
      </c>
      <c r="AB226" s="552">
        <f>IF(ISNUMBER(Data!AB226),Data!AB226,"")</f>
        <v>0.77646765341759516</v>
      </c>
      <c r="AC226" s="551" t="str">
        <f>IF(ISNUMBER($AB226),IF($AB226&gt;$AB$56,PickLists!$S$2,PickLists!$S$3),PickLists!$S$9)</f>
        <v>V0</v>
      </c>
      <c r="AD226" s="553">
        <f>IF(ISNUMBER(Data!AD226),Data!AD226,"")</f>
        <v>0.16</v>
      </c>
      <c r="AE226" s="551" t="str">
        <f>IF(ISNUMBER($AD226),IF($AD226&gt;$AD$56,PickLists!$S$2,PickLists!$S$3),PickLists!$S$9)</f>
        <v>V0</v>
      </c>
      <c r="AF226" s="552">
        <f>IF(ISNUMBER(Data!AF226),Data!AF226,"")</f>
        <v>9.2999999999999999E-2</v>
      </c>
      <c r="AG226" s="551" t="str">
        <f>IF(ISNUMBER($AF226),IF($AF226&gt;$AF$56,PickLists!$S$2,PickLists!$S$3),PickLists!$S$9)</f>
        <v>V0</v>
      </c>
      <c r="AH226" s="553">
        <f>IF(ISNUMBER(Data!AH226),Data!AH226,"")</f>
        <v>0.745</v>
      </c>
      <c r="AI226" s="551" t="str">
        <f>IF(ISNUMBER($AH226),IF($AH226&gt;$AH$56,PickLists!$S$2,PickLists!$S$3),PickLists!$S$9)</f>
        <v>V0</v>
      </c>
      <c r="AJ226" s="554" t="str">
        <f>IF(ISTEXT(Data!AJ226),Data!AJ226,"")</f>
        <v/>
      </c>
      <c r="AK226" s="555"/>
      <c r="AL226" s="555"/>
      <c r="AM226" s="555"/>
      <c r="AN226" s="555"/>
      <c r="AO226" s="556"/>
      <c r="AP226" s="557">
        <f t="shared" si="70"/>
        <v>1.8197008586099819E-2</v>
      </c>
      <c r="AQ226" s="558">
        <f t="shared" si="71"/>
        <v>5.6585417899335987E-2</v>
      </c>
      <c r="AR226" s="559">
        <f t="shared" si="72"/>
        <v>0.50997439999999994</v>
      </c>
      <c r="AS226" s="560">
        <f t="shared" si="73"/>
        <v>2.1930399410860408</v>
      </c>
      <c r="AT226" s="561">
        <f t="shared" si="74"/>
        <v>2.0945549817742704</v>
      </c>
      <c r="AU226" s="562">
        <f t="shared" si="75"/>
        <v>0.46333039999999992</v>
      </c>
      <c r="AV226" s="563">
        <f t="shared" si="76"/>
        <v>2.4145038150673535</v>
      </c>
      <c r="AW226" s="564">
        <f t="shared" si="77"/>
        <v>0.49753599999999992</v>
      </c>
      <c r="AX226" s="565">
        <f t="shared" si="78"/>
        <v>0.28919279999999997</v>
      </c>
      <c r="AY226" s="566">
        <f t="shared" si="79"/>
        <v>2.3166519999999995</v>
      </c>
      <c r="AZ226" s="567">
        <v>362.61</v>
      </c>
      <c r="BA226" s="568">
        <v>5.5229999999999997</v>
      </c>
      <c r="BB226" s="569">
        <f t="shared" si="80"/>
        <v>18.197008586099816</v>
      </c>
      <c r="BC226" s="570">
        <f t="shared" si="81"/>
        <v>0.30351142463156605</v>
      </c>
      <c r="BD226" s="571">
        <f t="shared" si="82"/>
        <v>5.4954087385762466E-4</v>
      </c>
      <c r="BE226" s="572">
        <f t="shared" si="83"/>
        <v>4.6259731467900265</v>
      </c>
      <c r="BF226" s="560">
        <f t="shared" si="84"/>
        <v>50.34969975700804</v>
      </c>
      <c r="BG226" s="561">
        <f t="shared" si="85"/>
        <v>42.013221988633106</v>
      </c>
      <c r="BH226" s="562">
        <f t="shared" si="86"/>
        <v>6.4811351120931899</v>
      </c>
      <c r="BI226" s="563">
        <f t="shared" si="87"/>
        <v>55.434258115056416</v>
      </c>
      <c r="BJ226" s="564">
        <f t="shared" si="88"/>
        <v>4.0922809350861939</v>
      </c>
      <c r="BK226" s="565">
        <f t="shared" si="89"/>
        <v>7.6527463484879652</v>
      </c>
      <c r="BL226" s="566">
        <f t="shared" si="90"/>
        <v>37.177503867458455</v>
      </c>
      <c r="BM226" s="546" t="str">
        <f t="shared" si="91"/>
        <v>V0</v>
      </c>
      <c r="BN226" s="573">
        <f t="shared" si="101"/>
        <v>24.6</v>
      </c>
      <c r="BO226" s="573">
        <f t="shared" si="102"/>
        <v>21.002544573382828</v>
      </c>
      <c r="BP226" s="574">
        <f t="shared" si="92"/>
        <v>-14.623802547224281</v>
      </c>
      <c r="BQ226" s="575">
        <f t="shared" si="93"/>
        <v>30</v>
      </c>
      <c r="BR226" s="546" t="str">
        <f t="shared" si="103"/>
        <v>V0</v>
      </c>
      <c r="BS226" s="575">
        <f t="shared" si="94"/>
        <v>129.03493296428204</v>
      </c>
      <c r="BT226" s="575">
        <f t="shared" si="95"/>
        <v>97.29295585793659</v>
      </c>
      <c r="BU226" s="575">
        <f t="shared" si="96"/>
        <v>226.32788882221863</v>
      </c>
      <c r="BV226" s="573">
        <f t="shared" si="97"/>
        <v>14.024774972066693</v>
      </c>
      <c r="BW226" s="575">
        <f t="shared" si="98"/>
        <v>15</v>
      </c>
      <c r="BX226" s="546" t="str">
        <f t="shared" si="104"/>
        <v>V0</v>
      </c>
    </row>
    <row r="227" spans="1:76" x14ac:dyDescent="0.2">
      <c r="A227" s="324"/>
      <c r="B227" s="360">
        <v>35235</v>
      </c>
      <c r="C227" s="361">
        <v>0.27083333333333298</v>
      </c>
      <c r="D227" s="360">
        <f t="shared" si="99"/>
        <v>35236</v>
      </c>
      <c r="E227" s="361">
        <v>0.27083333333333298</v>
      </c>
      <c r="F227" s="455" t="s">
        <v>2179</v>
      </c>
      <c r="G227" s="74" t="s">
        <v>440</v>
      </c>
      <c r="H227" s="53"/>
      <c r="I227" s="38"/>
      <c r="J227" s="52"/>
      <c r="K227" s="545" t="str">
        <f>IF(ISNUMBER(Data!K227),Data!K227,"")</f>
        <v/>
      </c>
      <c r="L227" s="546" t="str">
        <f>IF(ISNUMBER(K227),PickLists!$S$2,PickLists!$S$9)</f>
        <v>M1</v>
      </c>
      <c r="M227" s="547" t="str">
        <f>IF(ISNUMBER(Data!M227),Data!M227,"")</f>
        <v/>
      </c>
      <c r="N227" s="548" t="str">
        <f t="shared" si="100"/>
        <v/>
      </c>
      <c r="O227" s="549" t="str">
        <f>IF(ISTEXT($A227),PickLists!$S$2,PickLists!$S$9)</f>
        <v>M1</v>
      </c>
      <c r="P227" s="550" t="str">
        <f>IF(ISNUMBER(Data!P227),Data!P227,"")</f>
        <v/>
      </c>
      <c r="Q227" s="551" t="str">
        <f>IF(ISTEXT($A227),PickLists!$S$2,PickLists!$S$9)</f>
        <v>M1</v>
      </c>
      <c r="R227" s="547" t="str">
        <f>IF(ISNUMBER(Data!R227),Data!R227,"")</f>
        <v/>
      </c>
      <c r="S227" s="551" t="str">
        <f>IF(ISTEXT($A227),PickLists!$S$2,PickLists!$S$9)</f>
        <v>M1</v>
      </c>
      <c r="T227" s="552" t="str">
        <f>IF(ISNUMBER(Data!T227),Data!T227,"")</f>
        <v/>
      </c>
      <c r="U227" s="551" t="str">
        <f>IF(ISNUMBER($T227),IF($T227&gt;$T$56,PickLists!$S$2,PickLists!$S$3),PickLists!$S$9)</f>
        <v>M1</v>
      </c>
      <c r="V227" s="553" t="str">
        <f>IF(ISNUMBER(Data!V227),Data!V227,"")</f>
        <v/>
      </c>
      <c r="W227" s="551" t="str">
        <f>IF(ISNUMBER($V227),IF($V227&gt;$V$56,PickLists!$S$2,PickLists!$S$3),PickLists!$S$9)</f>
        <v>M1</v>
      </c>
      <c r="X227" s="552" t="str">
        <f>IF(ISNUMBER(Data!X227),Data!X227,"")</f>
        <v/>
      </c>
      <c r="Y227" s="551" t="str">
        <f>IF(ISNUMBER($X227),IF($X227&gt;$X$56,PickLists!$S$2,PickLists!$S$3),PickLists!$S$9)</f>
        <v>M1</v>
      </c>
      <c r="Z227" s="553" t="str">
        <f>IF(ISNUMBER(Data!Z227),Data!Z227,"")</f>
        <v/>
      </c>
      <c r="AA227" s="551" t="str">
        <f>IF(ISNUMBER($Z227),IF($Z227&gt;$Z$56,PickLists!$S$2,PickLists!$S$3),PickLists!$S$9)</f>
        <v>M1</v>
      </c>
      <c r="AB227" s="552" t="str">
        <f>IF(ISNUMBER(Data!AB227),Data!AB227,"")</f>
        <v/>
      </c>
      <c r="AC227" s="551" t="str">
        <f>IF(ISNUMBER($AB227),IF($AB227&gt;$AB$56,PickLists!$S$2,PickLists!$S$3),PickLists!$S$9)</f>
        <v>M1</v>
      </c>
      <c r="AD227" s="553" t="str">
        <f>IF(ISNUMBER(Data!AD227),Data!AD227,"")</f>
        <v/>
      </c>
      <c r="AE227" s="551" t="str">
        <f>IF(ISNUMBER($AD227),IF($AD227&gt;$AD$56,PickLists!$S$2,PickLists!$S$3),PickLists!$S$9)</f>
        <v>M1</v>
      </c>
      <c r="AF227" s="552" t="str">
        <f>IF(ISNUMBER(Data!AF227),Data!AF227,"")</f>
        <v/>
      </c>
      <c r="AG227" s="551" t="str">
        <f>IF(ISNUMBER($AF227),IF($AF227&gt;$AF$56,PickLists!$S$2,PickLists!$S$3),PickLists!$S$9)</f>
        <v>M1</v>
      </c>
      <c r="AH227" s="553" t="str">
        <f>IF(ISNUMBER(Data!AH227),Data!AH227,"")</f>
        <v/>
      </c>
      <c r="AI227" s="551" t="str">
        <f>IF(ISNUMBER($AH227),IF($AH227&gt;$AH$56,PickLists!$S$2,PickLists!$S$3),PickLists!$S$9)</f>
        <v>M1</v>
      </c>
      <c r="AJ227" s="554" t="str">
        <f>IF(ISTEXT(Data!AJ227),Data!AJ227,"")</f>
        <v/>
      </c>
      <c r="AK227" s="555"/>
      <c r="AL227" s="555"/>
      <c r="AM227" s="555"/>
      <c r="AN227" s="555"/>
      <c r="AO227" s="556"/>
      <c r="AP227" s="557" t="str">
        <f t="shared" si="70"/>
        <v/>
      </c>
      <c r="AQ227" s="558" t="str">
        <f t="shared" si="71"/>
        <v/>
      </c>
      <c r="AR227" s="559" t="str">
        <f t="shared" si="72"/>
        <v/>
      </c>
      <c r="AS227" s="560" t="str">
        <f t="shared" si="73"/>
        <v/>
      </c>
      <c r="AT227" s="561" t="str">
        <f t="shared" si="74"/>
        <v/>
      </c>
      <c r="AU227" s="562" t="str">
        <f t="shared" si="75"/>
        <v/>
      </c>
      <c r="AV227" s="563" t="str">
        <f t="shared" si="76"/>
        <v/>
      </c>
      <c r="AW227" s="564" t="str">
        <f t="shared" si="77"/>
        <v/>
      </c>
      <c r="AX227" s="565" t="str">
        <f t="shared" si="78"/>
        <v/>
      </c>
      <c r="AY227" s="566" t="str">
        <f t="shared" si="79"/>
        <v/>
      </c>
      <c r="AZ227" s="567">
        <v>362.61</v>
      </c>
      <c r="BA227" s="568">
        <v>5.5229999999999997</v>
      </c>
      <c r="BB227" s="569" t="str">
        <f t="shared" si="80"/>
        <v/>
      </c>
      <c r="BC227" s="570" t="str">
        <f t="shared" si="81"/>
        <v/>
      </c>
      <c r="BD227" s="571" t="str">
        <f t="shared" si="82"/>
        <v/>
      </c>
      <c r="BE227" s="572" t="str">
        <f t="shared" si="83"/>
        <v/>
      </c>
      <c r="BF227" s="560" t="str">
        <f t="shared" si="84"/>
        <v/>
      </c>
      <c r="BG227" s="561" t="str">
        <f t="shared" si="85"/>
        <v/>
      </c>
      <c r="BH227" s="562" t="str">
        <f t="shared" si="86"/>
        <v/>
      </c>
      <c r="BI227" s="563" t="str">
        <f t="shared" si="87"/>
        <v/>
      </c>
      <c r="BJ227" s="564" t="str">
        <f t="shared" si="88"/>
        <v/>
      </c>
      <c r="BK227" s="565" t="str">
        <f t="shared" si="89"/>
        <v/>
      </c>
      <c r="BL227" s="566" t="str">
        <f t="shared" si="90"/>
        <v/>
      </c>
      <c r="BM227" s="546" t="str">
        <f t="shared" si="91"/>
        <v>M1</v>
      </c>
      <c r="BN227" s="573" t="str">
        <f t="shared" si="101"/>
        <v/>
      </c>
      <c r="BO227" s="573" t="str">
        <f t="shared" si="102"/>
        <v/>
      </c>
      <c r="BP227" s="574" t="str">
        <f t="shared" si="92"/>
        <v/>
      </c>
      <c r="BQ227" s="575" t="str">
        <f t="shared" si="93"/>
        <v/>
      </c>
      <c r="BR227" s="546" t="str">
        <f t="shared" si="103"/>
        <v>M1</v>
      </c>
      <c r="BS227" s="575" t="str">
        <f t="shared" si="94"/>
        <v/>
      </c>
      <c r="BT227" s="575" t="str">
        <f t="shared" si="95"/>
        <v/>
      </c>
      <c r="BU227" s="575" t="str">
        <f t="shared" si="96"/>
        <v/>
      </c>
      <c r="BV227" s="573" t="str">
        <f t="shared" si="97"/>
        <v/>
      </c>
      <c r="BW227" s="575" t="str">
        <f t="shared" si="98"/>
        <v/>
      </c>
      <c r="BX227" s="546" t="str">
        <f t="shared" si="104"/>
        <v>M1</v>
      </c>
    </row>
    <row r="228" spans="1:76" x14ac:dyDescent="0.2">
      <c r="A228" s="324" t="s">
        <v>1478</v>
      </c>
      <c r="B228" s="360">
        <v>35236</v>
      </c>
      <c r="C228" s="361">
        <v>0.27083333333333298</v>
      </c>
      <c r="D228" s="360">
        <f t="shared" si="99"/>
        <v>35237</v>
      </c>
      <c r="E228" s="361">
        <v>0.27083333333333298</v>
      </c>
      <c r="F228" s="455" t="s">
        <v>2179</v>
      </c>
      <c r="G228" s="74" t="s">
        <v>507</v>
      </c>
      <c r="H228" s="53" t="s">
        <v>508</v>
      </c>
      <c r="I228" s="38"/>
      <c r="J228" s="52"/>
      <c r="K228" s="545">
        <f>IF(ISNUMBER(Data!K228),Data!K228,"")</f>
        <v>10.8</v>
      </c>
      <c r="L228" s="546" t="str">
        <f>IF(ISNUMBER(K228),PickLists!$S$2,PickLists!$S$9)</f>
        <v>V0</v>
      </c>
      <c r="M228" s="547">
        <f>IF(ISNUMBER(Data!M228),Data!M228,"")</f>
        <v>485.3</v>
      </c>
      <c r="N228" s="548">
        <f t="shared" si="100"/>
        <v>11.161899999999999</v>
      </c>
      <c r="O228" s="549" t="str">
        <f>IF(ISTEXT($A228),PickLists!$S$2,PickLists!$S$9)</f>
        <v>V0</v>
      </c>
      <c r="P228" s="550">
        <f>IF(ISNUMBER(Data!P228),Data!P228,"")</f>
        <v>4.7699999999999996</v>
      </c>
      <c r="Q228" s="551" t="str">
        <f>IF(ISTEXT($A228),PickLists!$S$2,PickLists!$S$9)</f>
        <v>V0</v>
      </c>
      <c r="R228" s="547">
        <f>IF(ISNUMBER(Data!R228),Data!R228,"")</f>
        <v>20.100000000000001</v>
      </c>
      <c r="S228" s="551" t="str">
        <f>IF(ISTEXT($A228),PickLists!$S$2,PickLists!$S$9)</f>
        <v>V0</v>
      </c>
      <c r="T228" s="552">
        <f>IF(ISNUMBER(Data!T228),Data!T228,"")</f>
        <v>0.114</v>
      </c>
      <c r="U228" s="551" t="str">
        <f>IF(ISNUMBER($T228),IF($T228&gt;$T$56,PickLists!$S$2,PickLists!$S$3),PickLists!$S$9)</f>
        <v>V0</v>
      </c>
      <c r="V228" s="553">
        <f>IF(ISNUMBER(Data!V228),Data!V228,"")</f>
        <v>0.54712083541649881</v>
      </c>
      <c r="W228" s="551" t="str">
        <f>IF(ISNUMBER($V228),IF($V228&gt;$V$56,PickLists!$S$2,PickLists!$S$3),PickLists!$S$9)</f>
        <v>V0</v>
      </c>
      <c r="X228" s="552">
        <f>IF(ISNUMBER(Data!X228),Data!X228,"")</f>
        <v>0.65488505340301062</v>
      </c>
      <c r="Y228" s="551" t="str">
        <f>IF(ISNUMBER($X228),IF($X228&gt;$X$56,PickLists!$S$2,PickLists!$S$3),PickLists!$S$9)</f>
        <v>V0</v>
      </c>
      <c r="Z228" s="553">
        <f>IF(ISNUMBER(Data!Z228),Data!Z228,"")</f>
        <v>6.9000000000000006E-2</v>
      </c>
      <c r="AA228" s="551" t="str">
        <f>IF(ISNUMBER($Z228),IF($Z228&gt;$Z$56,PickLists!$S$2,PickLists!$S$3),PickLists!$S$9)</f>
        <v>V0</v>
      </c>
      <c r="AB228" s="552">
        <f>IF(ISNUMBER(Data!AB228),Data!AB228,"")</f>
        <v>0.87874430669034287</v>
      </c>
      <c r="AC228" s="551" t="str">
        <f>IF(ISNUMBER($AB228),IF($AB228&gt;$AB$56,PickLists!$S$2,PickLists!$S$3),PickLists!$S$9)</f>
        <v>V0</v>
      </c>
      <c r="AD228" s="553">
        <f>IF(ISNUMBER(Data!AD228),Data!AD228,"")</f>
        <v>0.10100000000000001</v>
      </c>
      <c r="AE228" s="551" t="str">
        <f>IF(ISNUMBER($AD228),IF($AD228&gt;$AD$56,PickLists!$S$2,PickLists!$S$3),PickLists!$S$9)</f>
        <v>V0</v>
      </c>
      <c r="AF228" s="552">
        <f>IF(ISNUMBER(Data!AF228),Data!AF228,"")</f>
        <v>6.6000000000000003E-2</v>
      </c>
      <c r="AG228" s="551" t="str">
        <f>IF(ISNUMBER($AF228),IF($AF228&gt;$AF$56,PickLists!$S$2,PickLists!$S$3),PickLists!$S$9)</f>
        <v>V0</v>
      </c>
      <c r="AH228" s="553">
        <f>IF(ISNUMBER(Data!AH228),Data!AH228,"")</f>
        <v>0.40100000000000002</v>
      </c>
      <c r="AI228" s="551" t="str">
        <f>IF(ISNUMBER($AH228),IF($AH228&gt;$AH$56,PickLists!$S$2,PickLists!$S$3),PickLists!$S$9)</f>
        <v>V0</v>
      </c>
      <c r="AJ228" s="554" t="str">
        <f>IF(ISTEXT(Data!AJ228),Data!AJ228,"")</f>
        <v/>
      </c>
      <c r="AK228" s="555"/>
      <c r="AL228" s="555"/>
      <c r="AM228" s="555"/>
      <c r="AN228" s="555"/>
      <c r="AO228" s="556"/>
      <c r="AP228" s="557">
        <f t="shared" si="70"/>
        <v>1.6982436524617433E-2</v>
      </c>
      <c r="AQ228" s="558">
        <f t="shared" si="71"/>
        <v>0.18955625824412731</v>
      </c>
      <c r="AR228" s="559">
        <f t="shared" si="72"/>
        <v>1.2724565999999999</v>
      </c>
      <c r="AS228" s="560">
        <f t="shared" si="73"/>
        <v>6.1069080528354176</v>
      </c>
      <c r="AT228" s="561">
        <f t="shared" si="74"/>
        <v>7.3097614775790634</v>
      </c>
      <c r="AU228" s="562">
        <f t="shared" si="75"/>
        <v>0.7701711</v>
      </c>
      <c r="AV228" s="563">
        <f t="shared" si="76"/>
        <v>9.8084560768469373</v>
      </c>
      <c r="AW228" s="564">
        <f t="shared" si="77"/>
        <v>1.1273519000000001</v>
      </c>
      <c r="AX228" s="565">
        <f t="shared" si="78"/>
        <v>0.73668539999999993</v>
      </c>
      <c r="AY228" s="566">
        <f t="shared" si="79"/>
        <v>4.4759219000000003</v>
      </c>
      <c r="AZ228" s="567">
        <v>362.61</v>
      </c>
      <c r="BA228" s="568">
        <v>5.5229999999999997</v>
      </c>
      <c r="BB228" s="569">
        <f t="shared" si="80"/>
        <v>16.982436524617434</v>
      </c>
      <c r="BC228" s="570">
        <f t="shared" si="81"/>
        <v>0.32521835085289141</v>
      </c>
      <c r="BD228" s="571">
        <f t="shared" si="82"/>
        <v>5.8884365535558775E-4</v>
      </c>
      <c r="BE228" s="572">
        <f t="shared" si="83"/>
        <v>3.2156154800857499</v>
      </c>
      <c r="BF228" s="560">
        <f t="shared" si="84"/>
        <v>39.060529407903104</v>
      </c>
      <c r="BG228" s="561">
        <f t="shared" si="85"/>
        <v>40.847344668829606</v>
      </c>
      <c r="BH228" s="562">
        <f t="shared" si="86"/>
        <v>3.0013310250632896</v>
      </c>
      <c r="BI228" s="563">
        <f t="shared" si="87"/>
        <v>62.736082436663303</v>
      </c>
      <c r="BJ228" s="564">
        <f t="shared" si="88"/>
        <v>2.5832523402731602</v>
      </c>
      <c r="BK228" s="565">
        <f t="shared" si="89"/>
        <v>5.4309812795721051</v>
      </c>
      <c r="BL228" s="566">
        <f t="shared" si="90"/>
        <v>20.010978591746095</v>
      </c>
      <c r="BM228" s="546" t="str">
        <f t="shared" si="91"/>
        <v>V0</v>
      </c>
      <c r="BN228" s="573">
        <f t="shared" si="101"/>
        <v>20.100000000000001</v>
      </c>
      <c r="BO228" s="573">
        <f t="shared" si="102"/>
        <v>18.684640743111782</v>
      </c>
      <c r="BP228" s="574">
        <f t="shared" si="92"/>
        <v>-7.0415883427274606</v>
      </c>
      <c r="BQ228" s="575">
        <f t="shared" si="93"/>
        <v>30</v>
      </c>
      <c r="BR228" s="546" t="str">
        <f t="shared" si="103"/>
        <v>V0</v>
      </c>
      <c r="BS228" s="575">
        <f t="shared" si="94"/>
        <v>110.7450621979354</v>
      </c>
      <c r="BT228" s="575">
        <f t="shared" si="95"/>
        <v>83.449296751326699</v>
      </c>
      <c r="BU228" s="575">
        <f t="shared" si="96"/>
        <v>194.1943589492621</v>
      </c>
      <c r="BV228" s="573">
        <f t="shared" si="97"/>
        <v>14.055900281707137</v>
      </c>
      <c r="BW228" s="575">
        <f t="shared" si="98"/>
        <v>15</v>
      </c>
      <c r="BX228" s="546" t="str">
        <f t="shared" si="104"/>
        <v>V0</v>
      </c>
    </row>
    <row r="229" spans="1:76" x14ac:dyDescent="0.2">
      <c r="A229" s="324" t="s">
        <v>1479</v>
      </c>
      <c r="B229" s="360">
        <v>35237</v>
      </c>
      <c r="C229" s="361">
        <v>0.27083333333333298</v>
      </c>
      <c r="D229" s="360">
        <f t="shared" si="99"/>
        <v>35238</v>
      </c>
      <c r="E229" s="361">
        <v>0.27083333333333298</v>
      </c>
      <c r="F229" s="455" t="s">
        <v>2179</v>
      </c>
      <c r="G229" s="74" t="s">
        <v>507</v>
      </c>
      <c r="H229" s="53" t="s">
        <v>508</v>
      </c>
      <c r="I229" s="38"/>
      <c r="J229" s="52"/>
      <c r="K229" s="545">
        <f>IF(ISNUMBER(Data!K229),Data!K229,"")</f>
        <v>17.7</v>
      </c>
      <c r="L229" s="546" t="str">
        <f>IF(ISNUMBER(K229),PickLists!$S$2,PickLists!$S$9)</f>
        <v>V0</v>
      </c>
      <c r="M229" s="547">
        <f>IF(ISNUMBER(Data!M229),Data!M229,"")</f>
        <v>780.9</v>
      </c>
      <c r="N229" s="548">
        <f t="shared" si="100"/>
        <v>17.960699999999999</v>
      </c>
      <c r="O229" s="549" t="str">
        <f>IF(ISTEXT($A229),PickLists!$S$2,PickLists!$S$9)</f>
        <v>V0</v>
      </c>
      <c r="P229" s="550">
        <f>IF(ISNUMBER(Data!P229),Data!P229,"")</f>
        <v>5.59</v>
      </c>
      <c r="Q229" s="551" t="str">
        <f>IF(ISTEXT($A229),PickLists!$S$2,PickLists!$S$9)</f>
        <v>V0</v>
      </c>
      <c r="R229" s="547">
        <f>IF(ISNUMBER(Data!R229),Data!R229,"")</f>
        <v>4.4000000000000004</v>
      </c>
      <c r="S229" s="551" t="str">
        <f>IF(ISTEXT($A229),PickLists!$S$2,PickLists!$S$9)</f>
        <v>V0</v>
      </c>
      <c r="T229" s="552">
        <f>IF(ISNUMBER(Data!T229),Data!T229,"")</f>
        <v>4.2000000000000003E-2</v>
      </c>
      <c r="U229" s="551" t="str">
        <f>IF(ISNUMBER($T229),IF($T229&gt;$T$56,PickLists!$S$2,PickLists!$S$3),PickLists!$S$9)</f>
        <v>V0</v>
      </c>
      <c r="V229" s="553">
        <f>IF(ISNUMBER(Data!V229),Data!V229,"")</f>
        <v>0.14276646076929281</v>
      </c>
      <c r="W229" s="551" t="str">
        <f>IF(ISNUMBER($V229),IF($V229&gt;$V$56,PickLists!$S$2,PickLists!$S$3),PickLists!$S$9)</f>
        <v>V0</v>
      </c>
      <c r="X229" s="552">
        <f>IF(ISNUMBER(Data!X229),Data!X229,"")</f>
        <v>0.1188272573962649</v>
      </c>
      <c r="Y229" s="551" t="str">
        <f>IF(ISNUMBER($X229),IF($X229&gt;$X$56,PickLists!$S$2,PickLists!$S$3),PickLists!$S$9)</f>
        <v>V0</v>
      </c>
      <c r="Z229" s="553">
        <f>IF(ISNUMBER(Data!Z229),Data!Z229,"")</f>
        <v>5.6000000000000001E-2</v>
      </c>
      <c r="AA229" s="551" t="str">
        <f>IF(ISNUMBER($Z229),IF($Z229&gt;$Z$56,PickLists!$S$2,PickLists!$S$3),PickLists!$S$9)</f>
        <v>V0</v>
      </c>
      <c r="AB229" s="552">
        <f>IF(ISNUMBER(Data!AB229),Data!AB229,"")</f>
        <v>0.27412926115280689</v>
      </c>
      <c r="AC229" s="551" t="str">
        <f>IF(ISNUMBER($AB229),IF($AB229&gt;$AB$56,PickLists!$S$2,PickLists!$S$3),PickLists!$S$9)</f>
        <v>V0</v>
      </c>
      <c r="AD229" s="553">
        <f>IF(ISNUMBER(Data!AD229),Data!AD229,"")</f>
        <v>2.8000000000000001E-2</v>
      </c>
      <c r="AE229" s="551" t="str">
        <f>IF(ISNUMBER($AD229),IF($AD229&gt;$AD$56,PickLists!$S$2,PickLists!$S$3),PickLists!$S$9)</f>
        <v>V0</v>
      </c>
      <c r="AF229" s="552">
        <f>IF(ISNUMBER(Data!AF229),Data!AF229,"")</f>
        <v>2.1000000000000001E-2</v>
      </c>
      <c r="AG229" s="551" t="str">
        <f>IF(ISNUMBER($AF229),IF($AF229&gt;$AF$56,PickLists!$S$2,PickLists!$S$3),PickLists!$S$9)</f>
        <v>V0</v>
      </c>
      <c r="AH229" s="553">
        <f>IF(ISNUMBER(Data!AH229),Data!AH229,"")</f>
        <v>0.104</v>
      </c>
      <c r="AI229" s="551" t="str">
        <f>IF(ISNUMBER($AH229),IF($AH229&gt;$AH$56,PickLists!$S$2,PickLists!$S$3),PickLists!$S$9)</f>
        <v>V0</v>
      </c>
      <c r="AJ229" s="554" t="str">
        <f>IF(ISTEXT(Data!AJ229),Data!AJ229,"")</f>
        <v>leaf in funnel</v>
      </c>
      <c r="AK229" s="555"/>
      <c r="AL229" s="555"/>
      <c r="AM229" s="555"/>
      <c r="AN229" s="555"/>
      <c r="AO229" s="556"/>
      <c r="AP229" s="557">
        <f t="shared" si="70"/>
        <v>2.5703957827688598E-3</v>
      </c>
      <c r="AQ229" s="558">
        <f t="shared" si="71"/>
        <v>4.6166107535576657E-2</v>
      </c>
      <c r="AR229" s="559">
        <f t="shared" si="72"/>
        <v>0.75434940000000006</v>
      </c>
      <c r="AS229" s="560">
        <f t="shared" si="73"/>
        <v>2.5641855719390372</v>
      </c>
      <c r="AT229" s="561">
        <f t="shared" si="74"/>
        <v>2.134220721917095</v>
      </c>
      <c r="AU229" s="562">
        <f t="shared" si="75"/>
        <v>1.0057992</v>
      </c>
      <c r="AV229" s="563">
        <f t="shared" si="76"/>
        <v>4.9235534207872185</v>
      </c>
      <c r="AW229" s="564">
        <f t="shared" si="77"/>
        <v>0.5028996</v>
      </c>
      <c r="AX229" s="565">
        <f t="shared" si="78"/>
        <v>0.37717470000000003</v>
      </c>
      <c r="AY229" s="566">
        <f t="shared" si="79"/>
        <v>1.8679127999999998</v>
      </c>
      <c r="AZ229" s="567">
        <v>362.61</v>
      </c>
      <c r="BA229" s="568">
        <v>5.5229999999999997</v>
      </c>
      <c r="BB229" s="569">
        <f t="shared" si="80"/>
        <v>2.5703957827688595</v>
      </c>
      <c r="BC229" s="570">
        <f t="shared" si="81"/>
        <v>2.1486963358034106</v>
      </c>
      <c r="BD229" s="571">
        <f t="shared" si="82"/>
        <v>3.8904514499428023E-3</v>
      </c>
      <c r="BE229" s="572">
        <f t="shared" si="83"/>
        <v>1.1847004400315921</v>
      </c>
      <c r="BF229" s="560">
        <f t="shared" si="84"/>
        <v>10.192508086620462</v>
      </c>
      <c r="BG229" s="561">
        <f t="shared" si="85"/>
        <v>7.4116486758936482</v>
      </c>
      <c r="BH229" s="562">
        <f t="shared" si="86"/>
        <v>2.4358628609209303</v>
      </c>
      <c r="BI229" s="563">
        <f t="shared" si="87"/>
        <v>19.570876072878338</v>
      </c>
      <c r="BJ229" s="564">
        <f t="shared" si="88"/>
        <v>0.71614916364008396</v>
      </c>
      <c r="BK229" s="565">
        <f t="shared" si="89"/>
        <v>1.7280394980456699</v>
      </c>
      <c r="BL229" s="566">
        <f t="shared" si="90"/>
        <v>5.1898797345176906</v>
      </c>
      <c r="BM229" s="546" t="str">
        <f t="shared" si="91"/>
        <v>V0</v>
      </c>
      <c r="BN229" s="573">
        <f t="shared" si="101"/>
        <v>4.4000000000000004</v>
      </c>
      <c r="BO229" s="573">
        <f t="shared" si="102"/>
        <v>4.4196879762905139</v>
      </c>
      <c r="BP229" s="574">
        <f t="shared" si="92"/>
        <v>0.44745400660258072</v>
      </c>
      <c r="BQ229" s="575">
        <f t="shared" si="93"/>
        <v>50</v>
      </c>
      <c r="BR229" s="546" t="str">
        <f t="shared" si="103"/>
        <v>V0</v>
      </c>
      <c r="BS229" s="575">
        <f t="shared" si="94"/>
        <v>32.211203112771571</v>
      </c>
      <c r="BT229" s="575">
        <f t="shared" si="95"/>
        <v>20.941443989799055</v>
      </c>
      <c r="BU229" s="575">
        <f t="shared" si="96"/>
        <v>53.152647102570626</v>
      </c>
      <c r="BV229" s="573">
        <f t="shared" si="97"/>
        <v>21.202630042535503</v>
      </c>
      <c r="BW229" s="575">
        <f t="shared" si="98"/>
        <v>30</v>
      </c>
      <c r="BX229" s="546" t="str">
        <f t="shared" si="104"/>
        <v>V0</v>
      </c>
    </row>
    <row r="230" spans="1:76" x14ac:dyDescent="0.2">
      <c r="A230" s="324" t="s">
        <v>1480</v>
      </c>
      <c r="B230" s="360">
        <v>35238</v>
      </c>
      <c r="C230" s="361">
        <v>0.27083333333333298</v>
      </c>
      <c r="D230" s="360">
        <f t="shared" si="99"/>
        <v>35239</v>
      </c>
      <c r="E230" s="361">
        <v>0.27083333333333298</v>
      </c>
      <c r="F230" s="455" t="s">
        <v>2179</v>
      </c>
      <c r="G230" s="74" t="s">
        <v>507</v>
      </c>
      <c r="H230" s="53" t="s">
        <v>508</v>
      </c>
      <c r="I230" s="38"/>
      <c r="J230" s="52"/>
      <c r="K230" s="545">
        <f>IF(ISNUMBER(Data!K230),Data!K230,"")</f>
        <v>24.5</v>
      </c>
      <c r="L230" s="546" t="str">
        <f>IF(ISNUMBER(K230),PickLists!$S$2,PickLists!$S$9)</f>
        <v>V0</v>
      </c>
      <c r="M230" s="547">
        <f>IF(ISNUMBER(Data!M230),Data!M230,"")</f>
        <v>1071.7</v>
      </c>
      <c r="N230" s="548">
        <f t="shared" si="100"/>
        <v>24.649100000000001</v>
      </c>
      <c r="O230" s="549" t="str">
        <f>IF(ISTEXT($A230),PickLists!$S$2,PickLists!$S$9)</f>
        <v>V0</v>
      </c>
      <c r="P230" s="550">
        <f>IF(ISNUMBER(Data!P230),Data!P230,"")</f>
        <v>4.8</v>
      </c>
      <c r="Q230" s="551" t="str">
        <f>IF(ISTEXT($A230),PickLists!$S$2,PickLists!$S$9)</f>
        <v>V0</v>
      </c>
      <c r="R230" s="547">
        <f>IF(ISNUMBER(Data!R230),Data!R230,"")</f>
        <v>13.5</v>
      </c>
      <c r="S230" s="551" t="str">
        <f>IF(ISTEXT($A230),PickLists!$S$2,PickLists!$S$9)</f>
        <v>V0</v>
      </c>
      <c r="T230" s="552">
        <f>IF(ISNUMBER(Data!T230),Data!T230,"")</f>
        <v>9.5000000000000001E-2</v>
      </c>
      <c r="U230" s="551" t="str">
        <f>IF(ISNUMBER($T230),IF($T230&gt;$T$56,PickLists!$S$2,PickLists!$S$3),PickLists!$S$9)</f>
        <v>V0</v>
      </c>
      <c r="V230" s="553">
        <f>IF(ISNUMBER(Data!V230),Data!V230,"")</f>
        <v>0.47076788646076934</v>
      </c>
      <c r="W230" s="551" t="str">
        <f>IF(ISNUMBER($V230),IF($V230&gt;$V$56,PickLists!$S$2,PickLists!$S$3),PickLists!$S$9)</f>
        <v>V0</v>
      </c>
      <c r="X230" s="552">
        <f>IF(ISNUMBER(Data!X230),Data!X230,"")</f>
        <v>0.39219670629385195</v>
      </c>
      <c r="Y230" s="551" t="str">
        <f>IF(ISNUMBER($X230),IF($X230&gt;$X$56,PickLists!$S$2,PickLists!$S$3),PickLists!$S$9)</f>
        <v>V0</v>
      </c>
      <c r="Z230" s="553">
        <f>IF(ISNUMBER(Data!Z230),Data!Z230,"")</f>
        <v>8.7999999999999995E-2</v>
      </c>
      <c r="AA230" s="551" t="str">
        <f>IF(ISNUMBER($Z230),IF($Z230&gt;$Z$56,PickLists!$S$2,PickLists!$S$3),PickLists!$S$9)</f>
        <v>V0</v>
      </c>
      <c r="AB230" s="552">
        <f>IF(ISNUMBER(Data!AB230),Data!AB230,"")</f>
        <v>0.53990940775273644</v>
      </c>
      <c r="AC230" s="551" t="str">
        <f>IF(ISNUMBER($AB230),IF($AB230&gt;$AB$56,PickLists!$S$2,PickLists!$S$3),PickLists!$S$9)</f>
        <v>V0</v>
      </c>
      <c r="AD230" s="553">
        <f>IF(ISNUMBER(Data!AD230),Data!AD230,"")</f>
        <v>2.8000000000000001E-2</v>
      </c>
      <c r="AE230" s="551" t="str">
        <f>IF(ISNUMBER($AD230),IF($AD230&gt;$AD$56,PickLists!$S$2,PickLists!$S$3),PickLists!$S$9)</f>
        <v>V0</v>
      </c>
      <c r="AF230" s="552">
        <f>IF(ISNUMBER(Data!AF230),Data!AF230,"")</f>
        <v>3.1E-2</v>
      </c>
      <c r="AG230" s="551" t="str">
        <f>IF(ISNUMBER($AF230),IF($AF230&gt;$AF$56,PickLists!$S$2,PickLists!$S$3),PickLists!$S$9)</f>
        <v>V0</v>
      </c>
      <c r="AH230" s="553">
        <f>IF(ISNUMBER(Data!AH230),Data!AH230,"")</f>
        <v>9.8000000000000004E-2</v>
      </c>
      <c r="AI230" s="551" t="str">
        <f>IF(ISNUMBER($AH230),IF($AH230&gt;$AH$56,PickLists!$S$2,PickLists!$S$3),PickLists!$S$9)</f>
        <v>V0</v>
      </c>
      <c r="AJ230" s="554" t="str">
        <f>IF(ISTEXT(Data!AJ230),Data!AJ230,"")</f>
        <v/>
      </c>
      <c r="AK230" s="555"/>
      <c r="AL230" s="555"/>
      <c r="AM230" s="555"/>
      <c r="AN230" s="555"/>
      <c r="AO230" s="556"/>
      <c r="AP230" s="557">
        <f t="shared" si="70"/>
        <v>1.5848931924611131E-2</v>
      </c>
      <c r="AQ230" s="558">
        <f t="shared" si="71"/>
        <v>0.39066190790293226</v>
      </c>
      <c r="AR230" s="559">
        <f t="shared" si="72"/>
        <v>2.3416645000000003</v>
      </c>
      <c r="AS230" s="560">
        <f t="shared" si="73"/>
        <v>11.604004710160149</v>
      </c>
      <c r="AT230" s="561">
        <f t="shared" si="74"/>
        <v>9.6672958331077865</v>
      </c>
      <c r="AU230" s="562">
        <f t="shared" si="75"/>
        <v>2.1691208</v>
      </c>
      <c r="AV230" s="563">
        <f t="shared" si="76"/>
        <v>13.308280982637976</v>
      </c>
      <c r="AW230" s="564">
        <f t="shared" si="77"/>
        <v>0.69017480000000009</v>
      </c>
      <c r="AX230" s="565">
        <f t="shared" si="78"/>
        <v>0.76412210000000003</v>
      </c>
      <c r="AY230" s="566">
        <f t="shared" si="79"/>
        <v>2.4156118000000002</v>
      </c>
      <c r="AZ230" s="567">
        <v>362.61</v>
      </c>
      <c r="BA230" s="568">
        <v>5.5229999999999997</v>
      </c>
      <c r="BB230" s="569">
        <f t="shared" si="80"/>
        <v>15.848931924611131</v>
      </c>
      <c r="BC230" s="570">
        <f t="shared" si="81"/>
        <v>0.34847774135641052</v>
      </c>
      <c r="BD230" s="571">
        <f t="shared" si="82"/>
        <v>6.3095734448019244E-4</v>
      </c>
      <c r="BE230" s="572">
        <f t="shared" si="83"/>
        <v>2.679679566738125</v>
      </c>
      <c r="BF230" s="560">
        <f t="shared" si="84"/>
        <v>33.60947286790671</v>
      </c>
      <c r="BG230" s="561">
        <f t="shared" si="85"/>
        <v>24.46260447801977</v>
      </c>
      <c r="BH230" s="562">
        <f t="shared" si="86"/>
        <v>3.8277844957328906</v>
      </c>
      <c r="BI230" s="563">
        <f t="shared" si="87"/>
        <v>38.545684854196935</v>
      </c>
      <c r="BJ230" s="564">
        <f t="shared" si="88"/>
        <v>0.71614916364008396</v>
      </c>
      <c r="BK230" s="565">
        <f t="shared" si="89"/>
        <v>2.5509154494959887</v>
      </c>
      <c r="BL230" s="566">
        <f t="shared" si="90"/>
        <v>4.890463595987824</v>
      </c>
      <c r="BM230" s="546" t="str">
        <f t="shared" si="91"/>
        <v>V0</v>
      </c>
      <c r="BN230" s="573">
        <f t="shared" si="101"/>
        <v>13.5</v>
      </c>
      <c r="BO230" s="573">
        <f t="shared" si="102"/>
        <v>13.622739526031646</v>
      </c>
      <c r="BP230" s="574">
        <f t="shared" si="92"/>
        <v>0.90918167430848862</v>
      </c>
      <c r="BQ230" s="575">
        <f t="shared" si="93"/>
        <v>30</v>
      </c>
      <c r="BR230" s="546" t="str">
        <f t="shared" si="103"/>
        <v>V0</v>
      </c>
      <c r="BS230" s="575">
        <f t="shared" si="94"/>
        <v>66.379929483664853</v>
      </c>
      <c r="BT230" s="575">
        <f t="shared" si="95"/>
        <v>61.100865611365499</v>
      </c>
      <c r="BU230" s="575">
        <f t="shared" si="96"/>
        <v>127.48079509503035</v>
      </c>
      <c r="BV230" s="573">
        <f t="shared" si="97"/>
        <v>4.1410660079144348</v>
      </c>
      <c r="BW230" s="575">
        <f t="shared" si="98"/>
        <v>15</v>
      </c>
      <c r="BX230" s="546" t="str">
        <f t="shared" si="104"/>
        <v>V0</v>
      </c>
    </row>
    <row r="231" spans="1:76" x14ac:dyDescent="0.2">
      <c r="A231" s="324" t="s">
        <v>1481</v>
      </c>
      <c r="B231" s="360">
        <v>35239</v>
      </c>
      <c r="C231" s="361">
        <v>0.27083333333333298</v>
      </c>
      <c r="D231" s="360">
        <f t="shared" si="99"/>
        <v>35240</v>
      </c>
      <c r="E231" s="361">
        <v>0.27083333333333298</v>
      </c>
      <c r="F231" s="455" t="s">
        <v>2179</v>
      </c>
      <c r="G231" s="74" t="s">
        <v>507</v>
      </c>
      <c r="H231" s="53" t="s">
        <v>508</v>
      </c>
      <c r="I231" s="38"/>
      <c r="J231" s="52"/>
      <c r="K231" s="545">
        <f>IF(ISNUMBER(Data!K231),Data!K231,"")</f>
        <v>12.9</v>
      </c>
      <c r="L231" s="546" t="str">
        <f>IF(ISNUMBER(K231),PickLists!$S$2,PickLists!$S$9)</f>
        <v>V0</v>
      </c>
      <c r="M231" s="547">
        <f>IF(ISNUMBER(Data!M231),Data!M231,"")</f>
        <v>554.9</v>
      </c>
      <c r="N231" s="548">
        <f t="shared" si="100"/>
        <v>12.762699999999999</v>
      </c>
      <c r="O231" s="549" t="str">
        <f>IF(ISTEXT($A231),PickLists!$S$2,PickLists!$S$9)</f>
        <v>V0</v>
      </c>
      <c r="P231" s="550">
        <f>IF(ISNUMBER(Data!P231),Data!P231,"")</f>
        <v>5.29</v>
      </c>
      <c r="Q231" s="551" t="str">
        <f>IF(ISTEXT($A231),PickLists!$S$2,PickLists!$S$9)</f>
        <v>V0</v>
      </c>
      <c r="R231" s="547">
        <f>IF(ISNUMBER(Data!R231),Data!R231,"")</f>
        <v>10.1</v>
      </c>
      <c r="S231" s="551" t="str">
        <f>IF(ISTEXT($A231),PickLists!$S$2,PickLists!$S$9)</f>
        <v>V0</v>
      </c>
      <c r="T231" s="552">
        <f>IF(ISNUMBER(Data!T231),Data!T231,"")</f>
        <v>8.7999999999999995E-2</v>
      </c>
      <c r="U231" s="551" t="str">
        <f>IF(ISNUMBER($T231),IF($T231&gt;$T$56,PickLists!$S$2,PickLists!$S$3),PickLists!$S$9)</f>
        <v>V0</v>
      </c>
      <c r="V231" s="553">
        <f>IF(ISNUMBER(Data!V231),Data!V231,"")</f>
        <v>0.44041645976937344</v>
      </c>
      <c r="W231" s="551" t="str">
        <f>IF(ISNUMBER($V231),IF($V231&gt;$V$56,PickLists!$S$2,PickLists!$S$3),PickLists!$S$9)</f>
        <v>V0</v>
      </c>
      <c r="X231" s="552">
        <f>IF(ISNUMBER(Data!X231),Data!X231,"")</f>
        <v>0.23231396389831566</v>
      </c>
      <c r="Y231" s="551" t="str">
        <f>IF(ISNUMBER($X231),IF($X231&gt;$X$56,PickLists!$S$2,PickLists!$S$3),PickLists!$S$9)</f>
        <v>V0</v>
      </c>
      <c r="Z231" s="553">
        <f>IF(ISNUMBER(Data!Z231),Data!Z231,"")</f>
        <v>0.1</v>
      </c>
      <c r="AA231" s="551" t="str">
        <f>IF(ISNUMBER($Z231),IF($Z231&gt;$Z$56,PickLists!$S$2,PickLists!$S$3),PickLists!$S$9)</f>
        <v>V0</v>
      </c>
      <c r="AB231" s="552">
        <f>IF(ISNUMBER(Data!AB231),Data!AB231,"")</f>
        <v>0.63522846556475299</v>
      </c>
      <c r="AC231" s="551" t="str">
        <f>IF(ISNUMBER($AB231),IF($AB231&gt;$AB$56,PickLists!$S$2,PickLists!$S$3),PickLists!$S$9)</f>
        <v>V0</v>
      </c>
      <c r="AD231" s="553">
        <f>IF(ISNUMBER(Data!AD231),Data!AD231,"")</f>
        <v>4.8000000000000001E-2</v>
      </c>
      <c r="AE231" s="551" t="str">
        <f>IF(ISNUMBER($AD231),IF($AD231&gt;$AD$56,PickLists!$S$2,PickLists!$S$3),PickLists!$S$9)</f>
        <v>V0</v>
      </c>
      <c r="AF231" s="552">
        <f>IF(ISNUMBER(Data!AF231),Data!AF231,"")</f>
        <v>2.5000000000000001E-2</v>
      </c>
      <c r="AG231" s="551" t="str">
        <f>IF(ISNUMBER($AF231),IF($AF231&gt;$AF$56,PickLists!$S$2,PickLists!$S$3),PickLists!$S$9)</f>
        <v>V0</v>
      </c>
      <c r="AH231" s="553">
        <f>IF(ISNUMBER(Data!AH231),Data!AH231,"")</f>
        <v>8.8999999999999996E-2</v>
      </c>
      <c r="AI231" s="551" t="str">
        <f>IF(ISNUMBER($AH231),IF($AH231&gt;$AH$56,PickLists!$S$2,PickLists!$S$3),PickLists!$S$9)</f>
        <v>V0</v>
      </c>
      <c r="AJ231" s="554" t="str">
        <f>IF(ISTEXT(Data!AJ231),Data!AJ231,"")</f>
        <v/>
      </c>
      <c r="AK231" s="555"/>
      <c r="AL231" s="555"/>
      <c r="AM231" s="555"/>
      <c r="AN231" s="555"/>
      <c r="AO231" s="556"/>
      <c r="AP231" s="557">
        <f t="shared" si="70"/>
        <v>5.1286138399136436E-3</v>
      </c>
      <c r="AQ231" s="558">
        <f t="shared" si="71"/>
        <v>6.5454959854665859E-2</v>
      </c>
      <c r="AR231" s="559">
        <f t="shared" si="72"/>
        <v>1.1231175999999998</v>
      </c>
      <c r="AS231" s="560">
        <f t="shared" si="73"/>
        <v>5.6209031510985819</v>
      </c>
      <c r="AT231" s="561">
        <f t="shared" si="74"/>
        <v>2.9649534270450331</v>
      </c>
      <c r="AU231" s="562">
        <f t="shared" si="75"/>
        <v>1.27627</v>
      </c>
      <c r="AV231" s="563">
        <f t="shared" si="76"/>
        <v>8.1072303374632728</v>
      </c>
      <c r="AW231" s="564">
        <f t="shared" si="77"/>
        <v>0.61260959999999998</v>
      </c>
      <c r="AX231" s="565">
        <f t="shared" si="78"/>
        <v>0.3190675</v>
      </c>
      <c r="AY231" s="566">
        <f t="shared" si="79"/>
        <v>1.1358802999999997</v>
      </c>
      <c r="AZ231" s="567">
        <v>362.61</v>
      </c>
      <c r="BA231" s="568">
        <v>5.5229999999999997</v>
      </c>
      <c r="BB231" s="569">
        <f t="shared" si="80"/>
        <v>5.1286138399136441</v>
      </c>
      <c r="BC231" s="570">
        <f t="shared" si="81"/>
        <v>1.0768991724463681</v>
      </c>
      <c r="BD231" s="571">
        <f t="shared" si="82"/>
        <v>1.9498445997580441E-3</v>
      </c>
      <c r="BE231" s="572">
        <f t="shared" si="83"/>
        <v>2.4822294933995259</v>
      </c>
      <c r="BF231" s="560">
        <f t="shared" si="84"/>
        <v>31.44259725632708</v>
      </c>
      <c r="BG231" s="561">
        <f t="shared" si="85"/>
        <v>14.490189546129155</v>
      </c>
      <c r="BH231" s="562">
        <f t="shared" si="86"/>
        <v>4.3497551087873765</v>
      </c>
      <c r="BI231" s="563">
        <f t="shared" si="87"/>
        <v>45.350786432837367</v>
      </c>
      <c r="BJ231" s="564">
        <f t="shared" si="88"/>
        <v>1.2276842805258581</v>
      </c>
      <c r="BK231" s="565">
        <f t="shared" si="89"/>
        <v>2.0571898786257972</v>
      </c>
      <c r="BL231" s="566">
        <f t="shared" si="90"/>
        <v>4.4413393881930228</v>
      </c>
      <c r="BM231" s="546" t="str">
        <f t="shared" si="91"/>
        <v>V0</v>
      </c>
      <c r="BN231" s="573">
        <f t="shared" si="101"/>
        <v>10.1</v>
      </c>
      <c r="BO231" s="573">
        <f t="shared" si="102"/>
        <v>9.4499940756330982</v>
      </c>
      <c r="BP231" s="574">
        <f t="shared" si="92"/>
        <v>-6.4357022214544699</v>
      </c>
      <c r="BQ231" s="575">
        <f t="shared" si="93"/>
        <v>30</v>
      </c>
      <c r="BR231" s="546" t="str">
        <f t="shared" si="103"/>
        <v>V0</v>
      </c>
      <c r="BS231" s="575">
        <f t="shared" si="94"/>
        <v>62.555368928883063</v>
      </c>
      <c r="BT231" s="575">
        <f t="shared" si="95"/>
        <v>49.493865312901889</v>
      </c>
      <c r="BU231" s="575">
        <f t="shared" si="96"/>
        <v>112.04923424178494</v>
      </c>
      <c r="BV231" s="573">
        <f t="shared" si="97"/>
        <v>11.656932512181625</v>
      </c>
      <c r="BW231" s="575">
        <f t="shared" si="98"/>
        <v>15</v>
      </c>
      <c r="BX231" s="546" t="str">
        <f t="shared" si="104"/>
        <v>V0</v>
      </c>
    </row>
    <row r="232" spans="1:76" x14ac:dyDescent="0.2">
      <c r="A232" s="324" t="s">
        <v>1482</v>
      </c>
      <c r="B232" s="360">
        <v>35240</v>
      </c>
      <c r="C232" s="361">
        <v>0.27083333333333298</v>
      </c>
      <c r="D232" s="360">
        <f t="shared" si="99"/>
        <v>35241</v>
      </c>
      <c r="E232" s="361">
        <v>0.27083333333333298</v>
      </c>
      <c r="F232" s="455" t="s">
        <v>2179</v>
      </c>
      <c r="G232" s="74" t="s">
        <v>507</v>
      </c>
      <c r="H232" s="53" t="s">
        <v>508</v>
      </c>
      <c r="I232" s="38"/>
      <c r="J232" s="52"/>
      <c r="K232" s="545">
        <f>IF(ISNUMBER(Data!K232),Data!K232,"")</f>
        <v>0.6</v>
      </c>
      <c r="L232" s="546" t="str">
        <f>IF(ISNUMBER(K232),PickLists!$S$2,PickLists!$S$9)</f>
        <v>V0</v>
      </c>
      <c r="M232" s="547">
        <f>IF(ISNUMBER(Data!M232),Data!M232,"")</f>
        <v>23.5</v>
      </c>
      <c r="N232" s="548">
        <f t="shared" si="100"/>
        <v>0.54049999999999998</v>
      </c>
      <c r="O232" s="549" t="str">
        <f>IF(ISTEXT($A232),PickLists!$S$2,PickLists!$S$9)</f>
        <v>V0</v>
      </c>
      <c r="P232" s="550">
        <f>IF(ISNUMBER(Data!P232),Data!P232,"")</f>
        <v>5.18</v>
      </c>
      <c r="Q232" s="551" t="str">
        <f>IF(ISTEXT($A232),PickLists!$S$2,PickLists!$S$9)</f>
        <v>V0</v>
      </c>
      <c r="R232" s="547">
        <f>IF(ISNUMBER(Data!R232),Data!R232,"")</f>
        <v>38</v>
      </c>
      <c r="S232" s="551" t="str">
        <f>IF(ISTEXT($A232),PickLists!$S$2,PickLists!$S$9)</f>
        <v>V0</v>
      </c>
      <c r="T232" s="552">
        <f>IF(ISNUMBER(Data!T232),Data!T232,"")</f>
        <v>0.26200000000000001</v>
      </c>
      <c r="U232" s="551" t="str">
        <f>IF(ISNUMBER($T232),IF($T232&gt;$T$56,PickLists!$S$2,PickLists!$S$3),PickLists!$S$9)</f>
        <v>V0</v>
      </c>
      <c r="V232" s="553">
        <f>IF(ISNUMBER(Data!V232),Data!V232,"")</f>
        <v>2.0003117248608984</v>
      </c>
      <c r="W232" s="551" t="str">
        <f>IF(ISNUMBER($V232),IF($V232&gt;$V$56,PickLists!$S$2,PickLists!$S$3),PickLists!$S$9)</f>
        <v>V0</v>
      </c>
      <c r="X232" s="552">
        <f>IF(ISNUMBER(Data!X232),Data!X232,"")</f>
        <v>1.178592825466886</v>
      </c>
      <c r="Y232" s="551" t="str">
        <f>IF(ISNUMBER($X232),IF($X232&gt;$X$56,PickLists!$S$2,PickLists!$S$3),PickLists!$S$9)</f>
        <v>V0</v>
      </c>
      <c r="Z232" s="553">
        <f>IF(ISNUMBER(Data!Z232),Data!Z232,"")</f>
        <v>0.17399999999999999</v>
      </c>
      <c r="AA232" s="551" t="str">
        <f>IF(ISNUMBER($Z232),IF($Z232&gt;$Z$56,PickLists!$S$2,PickLists!$S$3),PickLists!$S$9)</f>
        <v>V0</v>
      </c>
      <c r="AB232" s="552">
        <f>IF(ISNUMBER(Data!AB232),Data!AB232,"")</f>
        <v>2.8790530016505453</v>
      </c>
      <c r="AC232" s="551" t="str">
        <f>IF(ISNUMBER($AB232),IF($AB232&gt;$AB$56,PickLists!$S$2,PickLists!$S$3),PickLists!$S$9)</f>
        <v>V0</v>
      </c>
      <c r="AD232" s="553">
        <f>IF(ISNUMBER(Data!AD232),Data!AD232,"")</f>
        <v>0.14899999999999999</v>
      </c>
      <c r="AE232" s="551" t="str">
        <f>IF(ISNUMBER($AD232),IF($AD232&gt;$AD$56,PickLists!$S$2,PickLists!$S$3),PickLists!$S$9)</f>
        <v>V0</v>
      </c>
      <c r="AF232" s="552">
        <f>IF(ISNUMBER(Data!AF232),Data!AF232,"")</f>
        <v>7.3999999999999996E-2</v>
      </c>
      <c r="AG232" s="551" t="str">
        <f>IF(ISNUMBER($AF232),IF($AF232&gt;$AF$56,PickLists!$S$2,PickLists!$S$3),PickLists!$S$9)</f>
        <v>V0</v>
      </c>
      <c r="AH232" s="553">
        <f>IF(ISNUMBER(Data!AH232),Data!AH232,"")</f>
        <v>0.38600000000000001</v>
      </c>
      <c r="AI232" s="551" t="str">
        <f>IF(ISNUMBER($AH232),IF($AH232&gt;$AH$56,PickLists!$S$2,PickLists!$S$3),PickLists!$S$9)</f>
        <v>V0</v>
      </c>
      <c r="AJ232" s="554" t="str">
        <f>IF(ISTEXT(Data!AJ232),Data!AJ232,"")</f>
        <v/>
      </c>
      <c r="AK232" s="555"/>
      <c r="AL232" s="555"/>
      <c r="AM232" s="555"/>
      <c r="AN232" s="555"/>
      <c r="AO232" s="556"/>
      <c r="AP232" s="557">
        <f t="shared" si="70"/>
        <v>6.6069344800759591E-3</v>
      </c>
      <c r="AQ232" s="558">
        <f t="shared" si="71"/>
        <v>3.5710480864810557E-3</v>
      </c>
      <c r="AR232" s="559">
        <f t="shared" si="72"/>
        <v>0.14161099999999999</v>
      </c>
      <c r="AS232" s="560">
        <f t="shared" si="73"/>
        <v>1.0811684872873155</v>
      </c>
      <c r="AT232" s="561">
        <f t="shared" si="74"/>
        <v>0.63702942216485192</v>
      </c>
      <c r="AU232" s="562">
        <f t="shared" si="75"/>
        <v>9.4046999999999992E-2</v>
      </c>
      <c r="AV232" s="563">
        <f t="shared" si="76"/>
        <v>1.5561281473921198</v>
      </c>
      <c r="AW232" s="564">
        <f t="shared" si="77"/>
        <v>8.0534499999999995E-2</v>
      </c>
      <c r="AX232" s="565">
        <f t="shared" si="78"/>
        <v>3.9996999999999998E-2</v>
      </c>
      <c r="AY232" s="566">
        <f t="shared" si="79"/>
        <v>0.20863299999999999</v>
      </c>
      <c r="AZ232" s="567">
        <v>362.61</v>
      </c>
      <c r="BA232" s="568">
        <v>5.5229999999999997</v>
      </c>
      <c r="BB232" s="569">
        <f t="shared" si="80"/>
        <v>6.6069344800759593</v>
      </c>
      <c r="BC232" s="570">
        <f t="shared" si="81"/>
        <v>0.83593987751131704</v>
      </c>
      <c r="BD232" s="571">
        <f t="shared" si="82"/>
        <v>1.5135612484362059E-3</v>
      </c>
      <c r="BE232" s="572">
        <f t="shared" si="83"/>
        <v>7.3902741735304085</v>
      </c>
      <c r="BF232" s="560">
        <f t="shared" si="84"/>
        <v>142.80800491617751</v>
      </c>
      <c r="BG232" s="561">
        <f t="shared" si="85"/>
        <v>73.512728861181117</v>
      </c>
      <c r="BH232" s="562">
        <f t="shared" si="86"/>
        <v>7.5685738892900325</v>
      </c>
      <c r="BI232" s="563">
        <f t="shared" si="87"/>
        <v>205.54387103951922</v>
      </c>
      <c r="BJ232" s="564">
        <f t="shared" si="88"/>
        <v>3.8109366207990178</v>
      </c>
      <c r="BK232" s="565">
        <f t="shared" si="89"/>
        <v>6.0892820407323587</v>
      </c>
      <c r="BL232" s="566">
        <f t="shared" si="90"/>
        <v>19.262438245421425</v>
      </c>
      <c r="BM232" s="546" t="str">
        <f t="shared" si="91"/>
        <v>V0</v>
      </c>
      <c r="BN232" s="573">
        <f t="shared" si="101"/>
        <v>38</v>
      </c>
      <c r="BO232" s="573">
        <f t="shared" si="102"/>
        <v>36.224365750346536</v>
      </c>
      <c r="BP232" s="574">
        <f t="shared" si="92"/>
        <v>-4.6727217096143798</v>
      </c>
      <c r="BQ232" s="575">
        <f t="shared" si="93"/>
        <v>20</v>
      </c>
      <c r="BR232" s="546" t="str">
        <f t="shared" si="103"/>
        <v>V0</v>
      </c>
      <c r="BS232" s="575">
        <f t="shared" si="94"/>
        <v>248.88203631583804</v>
      </c>
      <c r="BT232" s="575">
        <f t="shared" si="95"/>
        <v>224.54846138964876</v>
      </c>
      <c r="BU232" s="575">
        <f t="shared" si="96"/>
        <v>473.4304977054868</v>
      </c>
      <c r="BV232" s="573">
        <f t="shared" si="97"/>
        <v>5.13984102083064</v>
      </c>
      <c r="BW232" s="575">
        <f t="shared" si="98"/>
        <v>15</v>
      </c>
      <c r="BX232" s="546" t="str">
        <f t="shared" si="104"/>
        <v>V0</v>
      </c>
    </row>
    <row r="233" spans="1:76" x14ac:dyDescent="0.2">
      <c r="A233" s="324" t="s">
        <v>1483</v>
      </c>
      <c r="B233" s="360">
        <v>35241</v>
      </c>
      <c r="C233" s="361">
        <v>0.27083333333333298</v>
      </c>
      <c r="D233" s="360">
        <f t="shared" si="99"/>
        <v>35242</v>
      </c>
      <c r="E233" s="361">
        <v>0.27083333333333298</v>
      </c>
      <c r="F233" s="455" t="s">
        <v>2179</v>
      </c>
      <c r="G233" s="74" t="s">
        <v>507</v>
      </c>
      <c r="H233" s="53" t="s">
        <v>508</v>
      </c>
      <c r="I233" s="38"/>
      <c r="J233" s="52"/>
      <c r="K233" s="545">
        <f>IF(ISNUMBER(Data!K233),Data!K233,"")</f>
        <v>4</v>
      </c>
      <c r="L233" s="546" t="str">
        <f>IF(ISNUMBER(K233),PickLists!$S$2,PickLists!$S$9)</f>
        <v>V0</v>
      </c>
      <c r="M233" s="547">
        <f>IF(ISNUMBER(Data!M233),Data!M233,"")</f>
        <v>176.5</v>
      </c>
      <c r="N233" s="548">
        <f t="shared" si="100"/>
        <v>4.0594999999999999</v>
      </c>
      <c r="O233" s="549" t="str">
        <f>IF(ISTEXT($A233),PickLists!$S$2,PickLists!$S$9)</f>
        <v>V0</v>
      </c>
      <c r="P233" s="550">
        <f>IF(ISNUMBER(Data!P233),Data!P233,"")</f>
        <v>4.6100000000000003</v>
      </c>
      <c r="Q233" s="551" t="str">
        <f>IF(ISTEXT($A233),PickLists!$S$2,PickLists!$S$9)</f>
        <v>V0</v>
      </c>
      <c r="R233" s="547">
        <f>IF(ISNUMBER(Data!R233),Data!R233,"")</f>
        <v>34.9</v>
      </c>
      <c r="S233" s="551" t="str">
        <f>IF(ISTEXT($A233),PickLists!$S$2,PickLists!$S$9)</f>
        <v>V0</v>
      </c>
      <c r="T233" s="552">
        <f>IF(ISNUMBER(Data!T233),Data!T233,"")</f>
        <v>0.105</v>
      </c>
      <c r="U233" s="551" t="str">
        <f>IF(ISNUMBER($T233),IF($T233&gt;$T$56,PickLists!$S$2,PickLists!$S$3),PickLists!$S$9)</f>
        <v>V0</v>
      </c>
      <c r="V233" s="553">
        <f>IF(ISNUMBER(Data!V233),Data!V233,"")</f>
        <v>1.8629667752600596</v>
      </c>
      <c r="W233" s="551" t="str">
        <f>IF(ISNUMBER($V233),IF($V233&gt;$V$56,PickLists!$S$2,PickLists!$S$3),PickLists!$S$9)</f>
        <v>V0</v>
      </c>
      <c r="X233" s="552">
        <f>IF(ISNUMBER(Data!X233),Data!X233,"")</f>
        <v>0.83679756823718021</v>
      </c>
      <c r="Y233" s="551" t="str">
        <f>IF(ISNUMBER($X233),IF($X233&gt;$X$56,PickLists!$S$2,PickLists!$S$3),PickLists!$S$9)</f>
        <v>V0</v>
      </c>
      <c r="Z233" s="553">
        <f>IF(ISNUMBER(Data!Z233),Data!Z233,"")</f>
        <v>0.08</v>
      </c>
      <c r="AA233" s="551" t="str">
        <f>IF(ISNUMBER($Z233),IF($Z233&gt;$Z$56,PickLists!$S$2,PickLists!$S$3),PickLists!$S$9)</f>
        <v>V0</v>
      </c>
      <c r="AB233" s="552">
        <f>IF(ISNUMBER(Data!AB233),Data!AB233,"")</f>
        <v>1.7011320901487632</v>
      </c>
      <c r="AC233" s="551" t="str">
        <f>IF(ISNUMBER($AB233),IF($AB233&gt;$AB$56,PickLists!$S$2,PickLists!$S$3),PickLists!$S$9)</f>
        <v>V0</v>
      </c>
      <c r="AD233" s="553">
        <f>IF(ISNUMBER(Data!AD233),Data!AD233,"")</f>
        <v>9.2999999999999999E-2</v>
      </c>
      <c r="AE233" s="551" t="str">
        <f>IF(ISNUMBER($AD233),IF($AD233&gt;$AD$56,PickLists!$S$2,PickLists!$S$3),PickLists!$S$9)</f>
        <v>V0</v>
      </c>
      <c r="AF233" s="552">
        <f>IF(ISNUMBER(Data!AF233),Data!AF233,"")</f>
        <v>0.11899999999999999</v>
      </c>
      <c r="AG233" s="551" t="str">
        <f>IF(ISNUMBER($AF233),IF($AF233&gt;$AF$56,PickLists!$S$2,PickLists!$S$3),PickLists!$S$9)</f>
        <v>V0</v>
      </c>
      <c r="AH233" s="553">
        <f>IF(ISNUMBER(Data!AH233),Data!AH233,"")</f>
        <v>0.67</v>
      </c>
      <c r="AI233" s="551" t="str">
        <f>IF(ISNUMBER($AH233),IF($AH233&gt;$AH$56,PickLists!$S$2,PickLists!$S$3),PickLists!$S$9)</f>
        <v>V0</v>
      </c>
      <c r="AJ233" s="554" t="str">
        <f>IF(ISTEXT(Data!AJ233),Data!AJ233,"")</f>
        <v/>
      </c>
      <c r="AK233" s="555"/>
      <c r="AL233" s="555"/>
      <c r="AM233" s="555"/>
      <c r="AN233" s="555"/>
      <c r="AO233" s="556"/>
      <c r="AP233" s="557">
        <f t="shared" si="70"/>
        <v>2.4547089156850253E-2</v>
      </c>
      <c r="AQ233" s="558">
        <f t="shared" si="71"/>
        <v>9.9648908432233604E-2</v>
      </c>
      <c r="AR233" s="559">
        <f t="shared" si="72"/>
        <v>0.42624749999999995</v>
      </c>
      <c r="AS233" s="560">
        <f t="shared" si="73"/>
        <v>7.5627136241682118</v>
      </c>
      <c r="AT233" s="561">
        <f t="shared" si="74"/>
        <v>3.3969797282588328</v>
      </c>
      <c r="AU233" s="562">
        <f t="shared" si="75"/>
        <v>0.32475999999999999</v>
      </c>
      <c r="AV233" s="563">
        <f t="shared" si="76"/>
        <v>6.9057457199589036</v>
      </c>
      <c r="AW233" s="564">
        <f t="shared" si="77"/>
        <v>0.37753349999999997</v>
      </c>
      <c r="AX233" s="565">
        <f t="shared" si="78"/>
        <v>0.48308049999999997</v>
      </c>
      <c r="AY233" s="566">
        <f t="shared" si="79"/>
        <v>2.719865</v>
      </c>
      <c r="AZ233" s="567">
        <v>362.61</v>
      </c>
      <c r="BA233" s="568">
        <v>5.5229999999999997</v>
      </c>
      <c r="BB233" s="569">
        <f t="shared" si="80"/>
        <v>24.547089156850252</v>
      </c>
      <c r="BC233" s="570">
        <f t="shared" si="81"/>
        <v>0.22499612743121153</v>
      </c>
      <c r="BD233" s="571">
        <f t="shared" si="82"/>
        <v>4.0738027780411293E-4</v>
      </c>
      <c r="BE233" s="572">
        <f t="shared" si="83"/>
        <v>2.9617511000789802</v>
      </c>
      <c r="BF233" s="560">
        <f t="shared" si="84"/>
        <v>133.00255409866921</v>
      </c>
      <c r="BG233" s="561">
        <f t="shared" si="85"/>
        <v>52.193829299060049</v>
      </c>
      <c r="BH233" s="562">
        <f t="shared" si="86"/>
        <v>3.4798040870299007</v>
      </c>
      <c r="BI233" s="563">
        <f t="shared" si="87"/>
        <v>121.4487106552983</v>
      </c>
      <c r="BJ233" s="564">
        <f t="shared" si="88"/>
        <v>2.3786382935188501</v>
      </c>
      <c r="BK233" s="565">
        <f t="shared" si="89"/>
        <v>9.7922238222587943</v>
      </c>
      <c r="BL233" s="566">
        <f t="shared" si="90"/>
        <v>33.43480213583512</v>
      </c>
      <c r="BM233" s="546" t="str">
        <f t="shared" si="91"/>
        <v>V0</v>
      </c>
      <c r="BN233" s="573">
        <f t="shared" si="101"/>
        <v>34.9</v>
      </c>
      <c r="BO233" s="573">
        <f t="shared" si="102"/>
        <v>34.275084505146296</v>
      </c>
      <c r="BP233" s="574">
        <f t="shared" si="92"/>
        <v>-1.7905888104690619</v>
      </c>
      <c r="BQ233" s="575">
        <f t="shared" si="93"/>
        <v>20</v>
      </c>
      <c r="BR233" s="546" t="str">
        <f t="shared" si="103"/>
        <v>V0</v>
      </c>
      <c r="BS233" s="575">
        <f t="shared" si="94"/>
        <v>195.08126815079123</v>
      </c>
      <c r="BT233" s="575">
        <f t="shared" si="95"/>
        <v>188.38353800551724</v>
      </c>
      <c r="BU233" s="575">
        <f t="shared" si="96"/>
        <v>383.46480615630844</v>
      </c>
      <c r="BV233" s="573">
        <f t="shared" si="97"/>
        <v>1.7466349030590973</v>
      </c>
      <c r="BW233" s="575">
        <f t="shared" si="98"/>
        <v>15</v>
      </c>
      <c r="BX233" s="546" t="str">
        <f t="shared" si="104"/>
        <v>V0</v>
      </c>
    </row>
    <row r="234" spans="1:76" x14ac:dyDescent="0.2">
      <c r="A234" s="324"/>
      <c r="B234" s="360">
        <v>35242</v>
      </c>
      <c r="C234" s="361">
        <v>0.27083333333333298</v>
      </c>
      <c r="D234" s="360">
        <f t="shared" si="99"/>
        <v>35243</v>
      </c>
      <c r="E234" s="361">
        <v>0.27083333333333298</v>
      </c>
      <c r="F234" s="455" t="s">
        <v>2179</v>
      </c>
      <c r="G234" s="74" t="s">
        <v>440</v>
      </c>
      <c r="H234" s="53"/>
      <c r="I234" s="38"/>
      <c r="J234" s="52"/>
      <c r="K234" s="545" t="str">
        <f>IF(ISNUMBER(Data!K234),Data!K234,"")</f>
        <v/>
      </c>
      <c r="L234" s="546" t="str">
        <f>IF(ISNUMBER(K234),PickLists!$S$2,PickLists!$S$9)</f>
        <v>M1</v>
      </c>
      <c r="M234" s="547" t="str">
        <f>IF(ISNUMBER(Data!M234),Data!M234,"")</f>
        <v/>
      </c>
      <c r="N234" s="548" t="str">
        <f t="shared" si="100"/>
        <v/>
      </c>
      <c r="O234" s="549" t="str">
        <f>IF(ISTEXT($A234),PickLists!$S$2,PickLists!$S$9)</f>
        <v>M1</v>
      </c>
      <c r="P234" s="550" t="str">
        <f>IF(ISNUMBER(Data!P234),Data!P234,"")</f>
        <v/>
      </c>
      <c r="Q234" s="551" t="str">
        <f>IF(ISTEXT($A234),PickLists!$S$2,PickLists!$S$9)</f>
        <v>M1</v>
      </c>
      <c r="R234" s="547" t="str">
        <f>IF(ISNUMBER(Data!R234),Data!R234,"")</f>
        <v/>
      </c>
      <c r="S234" s="551" t="str">
        <f>IF(ISTEXT($A234),PickLists!$S$2,PickLists!$S$9)</f>
        <v>M1</v>
      </c>
      <c r="T234" s="552" t="str">
        <f>IF(ISNUMBER(Data!T234),Data!T234,"")</f>
        <v/>
      </c>
      <c r="U234" s="551" t="str">
        <f>IF(ISNUMBER($T234),IF($T234&gt;$T$56,PickLists!$S$2,PickLists!$S$3),PickLists!$S$9)</f>
        <v>M1</v>
      </c>
      <c r="V234" s="553" t="str">
        <f>IF(ISNUMBER(Data!V234),Data!V234,"")</f>
        <v/>
      </c>
      <c r="W234" s="551" t="str">
        <f>IF(ISNUMBER($V234),IF($V234&gt;$V$56,PickLists!$S$2,PickLists!$S$3),PickLists!$S$9)</f>
        <v>M1</v>
      </c>
      <c r="X234" s="552" t="str">
        <f>IF(ISNUMBER(Data!X234),Data!X234,"")</f>
        <v/>
      </c>
      <c r="Y234" s="551" t="str">
        <f>IF(ISNUMBER($X234),IF($X234&gt;$X$56,PickLists!$S$2,PickLists!$S$3),PickLists!$S$9)</f>
        <v>M1</v>
      </c>
      <c r="Z234" s="553" t="str">
        <f>IF(ISNUMBER(Data!Z234),Data!Z234,"")</f>
        <v/>
      </c>
      <c r="AA234" s="551" t="str">
        <f>IF(ISNUMBER($Z234),IF($Z234&gt;$Z$56,PickLists!$S$2,PickLists!$S$3),PickLists!$S$9)</f>
        <v>M1</v>
      </c>
      <c r="AB234" s="552" t="str">
        <f>IF(ISNUMBER(Data!AB234),Data!AB234,"")</f>
        <v/>
      </c>
      <c r="AC234" s="551" t="str">
        <f>IF(ISNUMBER($AB234),IF($AB234&gt;$AB$56,PickLists!$S$2,PickLists!$S$3),PickLists!$S$9)</f>
        <v>M1</v>
      </c>
      <c r="AD234" s="553" t="str">
        <f>IF(ISNUMBER(Data!AD234),Data!AD234,"")</f>
        <v/>
      </c>
      <c r="AE234" s="551" t="str">
        <f>IF(ISNUMBER($AD234),IF($AD234&gt;$AD$56,PickLists!$S$2,PickLists!$S$3),PickLists!$S$9)</f>
        <v>M1</v>
      </c>
      <c r="AF234" s="552" t="str">
        <f>IF(ISNUMBER(Data!AF234),Data!AF234,"")</f>
        <v/>
      </c>
      <c r="AG234" s="551" t="str">
        <f>IF(ISNUMBER($AF234),IF($AF234&gt;$AF$56,PickLists!$S$2,PickLists!$S$3),PickLists!$S$9)</f>
        <v>M1</v>
      </c>
      <c r="AH234" s="553" t="str">
        <f>IF(ISNUMBER(Data!AH234),Data!AH234,"")</f>
        <v/>
      </c>
      <c r="AI234" s="551" t="str">
        <f>IF(ISNUMBER($AH234),IF($AH234&gt;$AH$56,PickLists!$S$2,PickLists!$S$3),PickLists!$S$9)</f>
        <v>M1</v>
      </c>
      <c r="AJ234" s="554" t="str">
        <f>IF(ISTEXT(Data!AJ234),Data!AJ234,"")</f>
        <v/>
      </c>
      <c r="AK234" s="555"/>
      <c r="AL234" s="555"/>
      <c r="AM234" s="555"/>
      <c r="AN234" s="555"/>
      <c r="AO234" s="556"/>
      <c r="AP234" s="557" t="str">
        <f t="shared" si="70"/>
        <v/>
      </c>
      <c r="AQ234" s="558" t="str">
        <f t="shared" si="71"/>
        <v/>
      </c>
      <c r="AR234" s="559" t="str">
        <f t="shared" si="72"/>
        <v/>
      </c>
      <c r="AS234" s="560" t="str">
        <f t="shared" si="73"/>
        <v/>
      </c>
      <c r="AT234" s="561" t="str">
        <f t="shared" si="74"/>
        <v/>
      </c>
      <c r="AU234" s="562" t="str">
        <f t="shared" si="75"/>
        <v/>
      </c>
      <c r="AV234" s="563" t="str">
        <f t="shared" si="76"/>
        <v/>
      </c>
      <c r="AW234" s="564" t="str">
        <f t="shared" si="77"/>
        <v/>
      </c>
      <c r="AX234" s="565" t="str">
        <f t="shared" si="78"/>
        <v/>
      </c>
      <c r="AY234" s="566" t="str">
        <f t="shared" si="79"/>
        <v/>
      </c>
      <c r="AZ234" s="567">
        <v>362.61</v>
      </c>
      <c r="BA234" s="568">
        <v>5.5229999999999997</v>
      </c>
      <c r="BB234" s="569" t="str">
        <f t="shared" si="80"/>
        <v/>
      </c>
      <c r="BC234" s="570" t="str">
        <f t="shared" si="81"/>
        <v/>
      </c>
      <c r="BD234" s="571" t="str">
        <f t="shared" si="82"/>
        <v/>
      </c>
      <c r="BE234" s="572" t="str">
        <f t="shared" si="83"/>
        <v/>
      </c>
      <c r="BF234" s="560" t="str">
        <f t="shared" si="84"/>
        <v/>
      </c>
      <c r="BG234" s="561" t="str">
        <f t="shared" si="85"/>
        <v/>
      </c>
      <c r="BH234" s="562" t="str">
        <f t="shared" si="86"/>
        <v/>
      </c>
      <c r="BI234" s="563" t="str">
        <f t="shared" si="87"/>
        <v/>
      </c>
      <c r="BJ234" s="564" t="str">
        <f t="shared" si="88"/>
        <v/>
      </c>
      <c r="BK234" s="565" t="str">
        <f t="shared" si="89"/>
        <v/>
      </c>
      <c r="BL234" s="566" t="str">
        <f t="shared" si="90"/>
        <v/>
      </c>
      <c r="BM234" s="546" t="str">
        <f t="shared" si="91"/>
        <v>M1</v>
      </c>
      <c r="BN234" s="573" t="str">
        <f t="shared" si="101"/>
        <v/>
      </c>
      <c r="BO234" s="573" t="str">
        <f t="shared" si="102"/>
        <v/>
      </c>
      <c r="BP234" s="574" t="str">
        <f t="shared" si="92"/>
        <v/>
      </c>
      <c r="BQ234" s="575" t="str">
        <f t="shared" si="93"/>
        <v/>
      </c>
      <c r="BR234" s="546" t="str">
        <f t="shared" si="103"/>
        <v>M1</v>
      </c>
      <c r="BS234" s="575" t="str">
        <f t="shared" si="94"/>
        <v/>
      </c>
      <c r="BT234" s="575" t="str">
        <f t="shared" si="95"/>
        <v/>
      </c>
      <c r="BU234" s="575" t="str">
        <f t="shared" si="96"/>
        <v/>
      </c>
      <c r="BV234" s="573" t="str">
        <f t="shared" si="97"/>
        <v/>
      </c>
      <c r="BW234" s="575" t="str">
        <f t="shared" si="98"/>
        <v/>
      </c>
      <c r="BX234" s="546" t="str">
        <f t="shared" si="104"/>
        <v>M1</v>
      </c>
    </row>
    <row r="235" spans="1:76" x14ac:dyDescent="0.2">
      <c r="A235" s="324" t="s">
        <v>1484</v>
      </c>
      <c r="B235" s="360">
        <v>35243</v>
      </c>
      <c r="C235" s="361">
        <v>0.27083333333333298</v>
      </c>
      <c r="D235" s="360">
        <f t="shared" si="99"/>
        <v>35244</v>
      </c>
      <c r="E235" s="361">
        <v>0.27083333333333298</v>
      </c>
      <c r="F235" s="455" t="s">
        <v>2179</v>
      </c>
      <c r="G235" s="74" t="s">
        <v>507</v>
      </c>
      <c r="H235" s="53" t="s">
        <v>508</v>
      </c>
      <c r="I235" s="38"/>
      <c r="J235" s="52"/>
      <c r="K235" s="545">
        <f>IF(ISNUMBER(Data!K235),Data!K235,"")</f>
        <v>0.7</v>
      </c>
      <c r="L235" s="546" t="str">
        <f>IF(ISNUMBER(K235),PickLists!$S$2,PickLists!$S$9)</f>
        <v>V0</v>
      </c>
      <c r="M235" s="547">
        <f>IF(ISNUMBER(Data!M235),Data!M235,"")</f>
        <v>26.9</v>
      </c>
      <c r="N235" s="548">
        <f t="shared" si="100"/>
        <v>0.61869999999999992</v>
      </c>
      <c r="O235" s="549" t="str">
        <f>IF(ISTEXT($A235),PickLists!$S$2,PickLists!$S$9)</f>
        <v>V0</v>
      </c>
      <c r="P235" s="550">
        <f>IF(ISNUMBER(Data!P235),Data!P235,"")</f>
        <v>4.12</v>
      </c>
      <c r="Q235" s="551" t="str">
        <f>IF(ISTEXT($A235),PickLists!$S$2,PickLists!$S$9)</f>
        <v>V0</v>
      </c>
      <c r="R235" s="547">
        <f>IF(ISNUMBER(Data!R235),Data!R235,"")</f>
        <v>57.7</v>
      </c>
      <c r="S235" s="551" t="str">
        <f>IF(ISTEXT($A235),PickLists!$S$2,PickLists!$S$9)</f>
        <v>V0</v>
      </c>
      <c r="T235" s="552">
        <f>IF(ISNUMBER(Data!T235),Data!T235,"")</f>
        <v>0.39300000000000002</v>
      </c>
      <c r="U235" s="551" t="str">
        <f>IF(ISNUMBER($T235),IF($T235&gt;$T$56,PickLists!$S$2,PickLists!$S$3),PickLists!$S$9)</f>
        <v>V0</v>
      </c>
      <c r="V235" s="553">
        <f>IF(ISNUMBER(Data!V235),Data!V235,"")</f>
        <v>2.160246304330296</v>
      </c>
      <c r="W235" s="551" t="str">
        <f>IF(ISNUMBER($V235),IF($V235&gt;$V$56,PickLists!$S$2,PickLists!$S$3),PickLists!$S$9)</f>
        <v>V0</v>
      </c>
      <c r="X235" s="552">
        <f>IF(ISNUMBER(Data!X235),Data!X235,"")</f>
        <v>2.303446357560742</v>
      </c>
      <c r="Y235" s="551" t="str">
        <f>IF(ISNUMBER($X235),IF($X235&gt;$X$56,PickLists!$S$2,PickLists!$S$3),PickLists!$S$9)</f>
        <v>V0</v>
      </c>
      <c r="Z235" s="553">
        <f>IF(ISNUMBER(Data!Z235),Data!Z235,"")</f>
        <v>0.19800000000000001</v>
      </c>
      <c r="AA235" s="551" t="str">
        <f>IF(ISNUMBER($Z235),IF($Z235&gt;$Z$56,PickLists!$S$2,PickLists!$S$3),PickLists!$S$9)</f>
        <v>V0</v>
      </c>
      <c r="AB235" s="552">
        <f>IF(ISNUMBER(Data!AB235),Data!AB235,"")</f>
        <v>1.4736187185828551</v>
      </c>
      <c r="AC235" s="551" t="str">
        <f>IF(ISNUMBER($AB235),IF($AB235&gt;$AB$56,PickLists!$S$2,PickLists!$S$3),PickLists!$S$9)</f>
        <v>V0</v>
      </c>
      <c r="AD235" s="553">
        <f>IF(ISNUMBER(Data!AD235),Data!AD235,"")</f>
        <v>0.23200000000000001</v>
      </c>
      <c r="AE235" s="551" t="str">
        <f>IF(ISNUMBER($AD235),IF($AD235&gt;$AD$56,PickLists!$S$2,PickLists!$S$3),PickLists!$S$9)</f>
        <v>V0</v>
      </c>
      <c r="AF235" s="552">
        <f>IF(ISNUMBER(Data!AF235),Data!AF235,"")</f>
        <v>0.192</v>
      </c>
      <c r="AG235" s="551" t="str">
        <f>IF(ISNUMBER($AF235),IF($AF235&gt;$AF$56,PickLists!$S$2,PickLists!$S$3),PickLists!$S$9)</f>
        <v>V0</v>
      </c>
      <c r="AH235" s="553">
        <f>IF(ISNUMBER(Data!AH235),Data!AH235,"")</f>
        <v>0.999</v>
      </c>
      <c r="AI235" s="551" t="str">
        <f>IF(ISNUMBER($AH235),IF($AH235&gt;$AH$56,PickLists!$S$2,PickLists!$S$3),PickLists!$S$9)</f>
        <v>V0</v>
      </c>
      <c r="AJ235" s="554" t="str">
        <f>IF(ISTEXT(Data!AJ235),Data!AJ235,"")</f>
        <v/>
      </c>
      <c r="AK235" s="555"/>
      <c r="AL235" s="555"/>
      <c r="AM235" s="555"/>
      <c r="AN235" s="555"/>
      <c r="AO235" s="556"/>
      <c r="AP235" s="557">
        <f t="shared" si="70"/>
        <v>7.585775750291826E-2</v>
      </c>
      <c r="AQ235" s="558">
        <f t="shared" si="71"/>
        <v>4.6933194567055518E-2</v>
      </c>
      <c r="AR235" s="559">
        <f t="shared" si="72"/>
        <v>0.24314909999999998</v>
      </c>
      <c r="AS235" s="560">
        <f t="shared" si="73"/>
        <v>1.3365443884891539</v>
      </c>
      <c r="AT235" s="561">
        <f t="shared" si="74"/>
        <v>1.4251422614228308</v>
      </c>
      <c r="AU235" s="562">
        <f t="shared" si="75"/>
        <v>0.12250259999999999</v>
      </c>
      <c r="AV235" s="563">
        <f t="shared" si="76"/>
        <v>0.91172790118721236</v>
      </c>
      <c r="AW235" s="564">
        <f t="shared" si="77"/>
        <v>0.14353839999999998</v>
      </c>
      <c r="AX235" s="565">
        <f t="shared" si="78"/>
        <v>0.11879039999999999</v>
      </c>
      <c r="AY235" s="566">
        <f t="shared" si="79"/>
        <v>0.61808129999999994</v>
      </c>
      <c r="AZ235" s="567">
        <v>362.61</v>
      </c>
      <c r="BA235" s="568">
        <v>5.5229999999999997</v>
      </c>
      <c r="BB235" s="569">
        <f t="shared" si="80"/>
        <v>75.857757502918261</v>
      </c>
      <c r="BC235" s="570">
        <f t="shared" si="81"/>
        <v>7.2807319670470369E-2</v>
      </c>
      <c r="BD235" s="571">
        <f t="shared" si="82"/>
        <v>1.3182567385564069E-4</v>
      </c>
      <c r="BE235" s="572">
        <f t="shared" si="83"/>
        <v>11.085411260295611</v>
      </c>
      <c r="BF235" s="560">
        <f t="shared" si="84"/>
        <v>154.22619435498649</v>
      </c>
      <c r="BG235" s="561">
        <f t="shared" si="85"/>
        <v>143.67356042792719</v>
      </c>
      <c r="BH235" s="562">
        <f t="shared" si="86"/>
        <v>8.6125151153990043</v>
      </c>
      <c r="BI235" s="563">
        <f t="shared" si="87"/>
        <v>105.20587696029523</v>
      </c>
      <c r="BJ235" s="564">
        <f t="shared" si="88"/>
        <v>5.9338073558749818</v>
      </c>
      <c r="BK235" s="565">
        <f t="shared" si="89"/>
        <v>15.799218267846124</v>
      </c>
      <c r="BL235" s="566">
        <f t="shared" si="90"/>
        <v>49.852787065222806</v>
      </c>
      <c r="BM235" s="546" t="str">
        <f t="shared" si="91"/>
        <v>V0</v>
      </c>
      <c r="BN235" s="573">
        <f t="shared" si="101"/>
        <v>57.7</v>
      </c>
      <c r="BO235" s="573">
        <f t="shared" si="102"/>
        <v>62.284533514900083</v>
      </c>
      <c r="BP235" s="574">
        <f t="shared" si="92"/>
        <v>7.9454653637783021</v>
      </c>
      <c r="BQ235" s="575">
        <f t="shared" si="93"/>
        <v>20</v>
      </c>
      <c r="BR235" s="546" t="str">
        <f t="shared" si="103"/>
        <v>V0</v>
      </c>
      <c r="BS235" s="575">
        <f t="shared" si="94"/>
        <v>261.26196226755644</v>
      </c>
      <c r="BT235" s="575">
        <f t="shared" si="95"/>
        <v>309.05810518855361</v>
      </c>
      <c r="BU235" s="575">
        <f t="shared" si="96"/>
        <v>570.32006745611011</v>
      </c>
      <c r="BV235" s="573">
        <f t="shared" si="97"/>
        <v>-8.3805823516240547</v>
      </c>
      <c r="BW235" s="575">
        <f t="shared" si="98"/>
        <v>10</v>
      </c>
      <c r="BX235" s="546" t="str">
        <f t="shared" si="104"/>
        <v>V0</v>
      </c>
    </row>
    <row r="236" spans="1:76" x14ac:dyDescent="0.2">
      <c r="A236" s="324"/>
      <c r="B236" s="360">
        <v>35244</v>
      </c>
      <c r="C236" s="361">
        <v>0.27083333333333298</v>
      </c>
      <c r="D236" s="360">
        <f t="shared" si="99"/>
        <v>35245</v>
      </c>
      <c r="E236" s="361">
        <v>0.27083333333333298</v>
      </c>
      <c r="F236" s="455" t="s">
        <v>2179</v>
      </c>
      <c r="G236" s="74" t="s">
        <v>440</v>
      </c>
      <c r="H236" s="53"/>
      <c r="I236" s="38"/>
      <c r="J236" s="52"/>
      <c r="K236" s="545" t="str">
        <f>IF(ISNUMBER(Data!K236),Data!K236,"")</f>
        <v/>
      </c>
      <c r="L236" s="546" t="str">
        <f>IF(ISNUMBER(K236),PickLists!$S$2,PickLists!$S$9)</f>
        <v>M1</v>
      </c>
      <c r="M236" s="547" t="str">
        <f>IF(ISNUMBER(Data!M236),Data!M236,"")</f>
        <v/>
      </c>
      <c r="N236" s="548" t="str">
        <f t="shared" si="100"/>
        <v/>
      </c>
      <c r="O236" s="549" t="str">
        <f>IF(ISTEXT($A236),PickLists!$S$2,PickLists!$S$9)</f>
        <v>M1</v>
      </c>
      <c r="P236" s="550" t="str">
        <f>IF(ISNUMBER(Data!P236),Data!P236,"")</f>
        <v/>
      </c>
      <c r="Q236" s="551" t="str">
        <f>IF(ISTEXT($A236),PickLists!$S$2,PickLists!$S$9)</f>
        <v>M1</v>
      </c>
      <c r="R236" s="547" t="str">
        <f>IF(ISNUMBER(Data!R236),Data!R236,"")</f>
        <v/>
      </c>
      <c r="S236" s="551" t="str">
        <f>IF(ISTEXT($A236),PickLists!$S$2,PickLists!$S$9)</f>
        <v>M1</v>
      </c>
      <c r="T236" s="552" t="str">
        <f>IF(ISNUMBER(Data!T236),Data!T236,"")</f>
        <v/>
      </c>
      <c r="U236" s="551" t="str">
        <f>IF(ISNUMBER($T236),IF($T236&gt;$T$56,PickLists!$S$2,PickLists!$S$3),PickLists!$S$9)</f>
        <v>M1</v>
      </c>
      <c r="V236" s="553" t="str">
        <f>IF(ISNUMBER(Data!V236),Data!V236,"")</f>
        <v/>
      </c>
      <c r="W236" s="551" t="str">
        <f>IF(ISNUMBER($V236),IF($V236&gt;$V$56,PickLists!$S$2,PickLists!$S$3),PickLists!$S$9)</f>
        <v>M1</v>
      </c>
      <c r="X236" s="552" t="str">
        <f>IF(ISNUMBER(Data!X236),Data!X236,"")</f>
        <v/>
      </c>
      <c r="Y236" s="551" t="str">
        <f>IF(ISNUMBER($X236),IF($X236&gt;$X$56,PickLists!$S$2,PickLists!$S$3),PickLists!$S$9)</f>
        <v>M1</v>
      </c>
      <c r="Z236" s="553" t="str">
        <f>IF(ISNUMBER(Data!Z236),Data!Z236,"")</f>
        <v/>
      </c>
      <c r="AA236" s="551" t="str">
        <f>IF(ISNUMBER($Z236),IF($Z236&gt;$Z$56,PickLists!$S$2,PickLists!$S$3),PickLists!$S$9)</f>
        <v>M1</v>
      </c>
      <c r="AB236" s="552" t="str">
        <f>IF(ISNUMBER(Data!AB236),Data!AB236,"")</f>
        <v/>
      </c>
      <c r="AC236" s="551" t="str">
        <f>IF(ISNUMBER($AB236),IF($AB236&gt;$AB$56,PickLists!$S$2,PickLists!$S$3),PickLists!$S$9)</f>
        <v>M1</v>
      </c>
      <c r="AD236" s="553" t="str">
        <f>IF(ISNUMBER(Data!AD236),Data!AD236,"")</f>
        <v/>
      </c>
      <c r="AE236" s="551" t="str">
        <f>IF(ISNUMBER($AD236),IF($AD236&gt;$AD$56,PickLists!$S$2,PickLists!$S$3),PickLists!$S$9)</f>
        <v>M1</v>
      </c>
      <c r="AF236" s="552" t="str">
        <f>IF(ISNUMBER(Data!AF236),Data!AF236,"")</f>
        <v/>
      </c>
      <c r="AG236" s="551" t="str">
        <f>IF(ISNUMBER($AF236),IF($AF236&gt;$AF$56,PickLists!$S$2,PickLists!$S$3),PickLists!$S$9)</f>
        <v>M1</v>
      </c>
      <c r="AH236" s="553" t="str">
        <f>IF(ISNUMBER(Data!AH236),Data!AH236,"")</f>
        <v/>
      </c>
      <c r="AI236" s="551" t="str">
        <f>IF(ISNUMBER($AH236),IF($AH236&gt;$AH$56,PickLists!$S$2,PickLists!$S$3),PickLists!$S$9)</f>
        <v>M1</v>
      </c>
      <c r="AJ236" s="554" t="str">
        <f>IF(ISTEXT(Data!AJ236),Data!AJ236,"")</f>
        <v/>
      </c>
      <c r="AK236" s="555"/>
      <c r="AL236" s="555"/>
      <c r="AM236" s="555"/>
      <c r="AN236" s="555"/>
      <c r="AO236" s="556"/>
      <c r="AP236" s="557" t="str">
        <f t="shared" si="70"/>
        <v/>
      </c>
      <c r="AQ236" s="558" t="str">
        <f t="shared" si="71"/>
        <v/>
      </c>
      <c r="AR236" s="559" t="str">
        <f t="shared" si="72"/>
        <v/>
      </c>
      <c r="AS236" s="560" t="str">
        <f t="shared" si="73"/>
        <v/>
      </c>
      <c r="AT236" s="561" t="str">
        <f t="shared" si="74"/>
        <v/>
      </c>
      <c r="AU236" s="562" t="str">
        <f t="shared" si="75"/>
        <v/>
      </c>
      <c r="AV236" s="563" t="str">
        <f t="shared" si="76"/>
        <v/>
      </c>
      <c r="AW236" s="564" t="str">
        <f t="shared" si="77"/>
        <v/>
      </c>
      <c r="AX236" s="565" t="str">
        <f t="shared" si="78"/>
        <v/>
      </c>
      <c r="AY236" s="566" t="str">
        <f t="shared" si="79"/>
        <v/>
      </c>
      <c r="AZ236" s="567">
        <v>362.61</v>
      </c>
      <c r="BA236" s="568">
        <v>5.5229999999999997</v>
      </c>
      <c r="BB236" s="569" t="str">
        <f t="shared" si="80"/>
        <v/>
      </c>
      <c r="BC236" s="570" t="str">
        <f t="shared" si="81"/>
        <v/>
      </c>
      <c r="BD236" s="571" t="str">
        <f t="shared" si="82"/>
        <v/>
      </c>
      <c r="BE236" s="572" t="str">
        <f t="shared" si="83"/>
        <v/>
      </c>
      <c r="BF236" s="560" t="str">
        <f t="shared" si="84"/>
        <v/>
      </c>
      <c r="BG236" s="561" t="str">
        <f t="shared" si="85"/>
        <v/>
      </c>
      <c r="BH236" s="562" t="str">
        <f t="shared" si="86"/>
        <v/>
      </c>
      <c r="BI236" s="563" t="str">
        <f t="shared" si="87"/>
        <v/>
      </c>
      <c r="BJ236" s="564" t="str">
        <f t="shared" si="88"/>
        <v/>
      </c>
      <c r="BK236" s="565" t="str">
        <f t="shared" si="89"/>
        <v/>
      </c>
      <c r="BL236" s="566" t="str">
        <f t="shared" si="90"/>
        <v/>
      </c>
      <c r="BM236" s="546" t="str">
        <f t="shared" si="91"/>
        <v>M1</v>
      </c>
      <c r="BN236" s="573" t="str">
        <f t="shared" si="101"/>
        <v/>
      </c>
      <c r="BO236" s="573" t="str">
        <f t="shared" si="102"/>
        <v/>
      </c>
      <c r="BP236" s="574" t="str">
        <f t="shared" si="92"/>
        <v/>
      </c>
      <c r="BQ236" s="575" t="str">
        <f t="shared" si="93"/>
        <v/>
      </c>
      <c r="BR236" s="546" t="str">
        <f t="shared" si="103"/>
        <v>M1</v>
      </c>
      <c r="BS236" s="575" t="str">
        <f t="shared" si="94"/>
        <v/>
      </c>
      <c r="BT236" s="575" t="str">
        <f t="shared" si="95"/>
        <v/>
      </c>
      <c r="BU236" s="575" t="str">
        <f t="shared" si="96"/>
        <v/>
      </c>
      <c r="BV236" s="573" t="str">
        <f t="shared" si="97"/>
        <v/>
      </c>
      <c r="BW236" s="575" t="str">
        <f t="shared" si="98"/>
        <v/>
      </c>
      <c r="BX236" s="546" t="str">
        <f t="shared" si="104"/>
        <v>M1</v>
      </c>
    </row>
    <row r="237" spans="1:76" x14ac:dyDescent="0.2">
      <c r="A237" s="324" t="s">
        <v>1485</v>
      </c>
      <c r="B237" s="360">
        <v>35245</v>
      </c>
      <c r="C237" s="361">
        <v>0.27083333333333298</v>
      </c>
      <c r="D237" s="360">
        <f t="shared" si="99"/>
        <v>35246</v>
      </c>
      <c r="E237" s="361">
        <v>0.27083333333333298</v>
      </c>
      <c r="F237" s="455" t="s">
        <v>2179</v>
      </c>
      <c r="G237" s="74" t="s">
        <v>507</v>
      </c>
      <c r="H237" s="53" t="s">
        <v>508</v>
      </c>
      <c r="I237" s="38"/>
      <c r="J237" s="52"/>
      <c r="K237" s="545">
        <f>IF(ISNUMBER(Data!K237),Data!K237,"")</f>
        <v>6.5</v>
      </c>
      <c r="L237" s="546" t="str">
        <f>IF(ISNUMBER(K237),PickLists!$S$2,PickLists!$S$9)</f>
        <v>V0</v>
      </c>
      <c r="M237" s="547">
        <f>IF(ISNUMBER(Data!M237),Data!M237,"")</f>
        <v>284.8</v>
      </c>
      <c r="N237" s="548">
        <f t="shared" si="100"/>
        <v>6.5503999999999998</v>
      </c>
      <c r="O237" s="549" t="str">
        <f>IF(ISTEXT($A237),PickLists!$S$2,PickLists!$S$9)</f>
        <v>V0</v>
      </c>
      <c r="P237" s="550">
        <f>IF(ISNUMBER(Data!P237),Data!P237,"")</f>
        <v>5.89</v>
      </c>
      <c r="Q237" s="551" t="str">
        <f>IF(ISTEXT($A237),PickLists!$S$2,PickLists!$S$9)</f>
        <v>V0</v>
      </c>
      <c r="R237" s="547">
        <f>IF(ISNUMBER(Data!R237),Data!R237,"")</f>
        <v>13.2</v>
      </c>
      <c r="S237" s="551" t="str">
        <f>IF(ISTEXT($A237),PickLists!$S$2,PickLists!$S$9)</f>
        <v>V0</v>
      </c>
      <c r="T237" s="552">
        <f>IF(ISNUMBER(Data!T237),Data!T237,"")</f>
        <v>0.17699999999999999</v>
      </c>
      <c r="U237" s="551" t="str">
        <f>IF(ISNUMBER($T237),IF($T237&gt;$T$56,PickLists!$S$2,PickLists!$S$3),PickLists!$S$9)</f>
        <v>V0</v>
      </c>
      <c r="V237" s="553">
        <f>IF(ISNUMBER(Data!V237),Data!V237,"")</f>
        <v>0.47664119022659462</v>
      </c>
      <c r="W237" s="551" t="str">
        <f>IF(ISNUMBER($V237),IF($V237&gt;$V$56,PickLists!$S$2,PickLists!$S$3),PickLists!$S$9)</f>
        <v>V0</v>
      </c>
      <c r="X237" s="552">
        <f>IF(ISNUMBER(Data!X237),Data!X237,"")</f>
        <v>0.59146601153421752</v>
      </c>
      <c r="Y237" s="551" t="str">
        <f>IF(ISNUMBER($X237),IF($X237&gt;$X$56,PickLists!$S$2,PickLists!$S$3),PickLists!$S$9)</f>
        <v>V0</v>
      </c>
      <c r="Z237" s="553">
        <f>IF(ISNUMBER(Data!Z237),Data!Z237,"")</f>
        <v>0.14699999999999999</v>
      </c>
      <c r="AA237" s="551" t="str">
        <f>IF(ISNUMBER($Z237),IF($Z237&gt;$Z$56,PickLists!$S$2,PickLists!$S$3),PickLists!$S$9)</f>
        <v>V0</v>
      </c>
      <c r="AB237" s="552">
        <f>IF(ISNUMBER(Data!AB237),Data!AB237,"")</f>
        <v>0.94205842538299622</v>
      </c>
      <c r="AC237" s="551" t="str">
        <f>IF(ISNUMBER($AB237),IF($AB237&gt;$AB$56,PickLists!$S$2,PickLists!$S$3),PickLists!$S$9)</f>
        <v>V0</v>
      </c>
      <c r="AD237" s="553">
        <f>IF(ISNUMBER(Data!AD237),Data!AD237,"")</f>
        <v>0.108</v>
      </c>
      <c r="AE237" s="551" t="str">
        <f>IF(ISNUMBER($AD237),IF($AD237&gt;$AD$56,PickLists!$S$2,PickLists!$S$3),PickLists!$S$9)</f>
        <v>V0</v>
      </c>
      <c r="AF237" s="552">
        <f>IF(ISNUMBER(Data!AF237),Data!AF237,"")</f>
        <v>7.1999999999999995E-2</v>
      </c>
      <c r="AG237" s="551" t="str">
        <f>IF(ISNUMBER($AF237),IF($AF237&gt;$AF$56,PickLists!$S$2,PickLists!$S$3),PickLists!$S$9)</f>
        <v>V0</v>
      </c>
      <c r="AH237" s="553">
        <f>IF(ISNUMBER(Data!AH237),Data!AH237,"")</f>
        <v>0.45</v>
      </c>
      <c r="AI237" s="551" t="str">
        <f>IF(ISNUMBER($AH237),IF($AH237&gt;$AH$56,PickLists!$S$2,PickLists!$S$3),PickLists!$S$9)</f>
        <v>V0</v>
      </c>
      <c r="AJ237" s="554" t="str">
        <f>IF(ISTEXT(Data!AJ237),Data!AJ237,"")</f>
        <v/>
      </c>
      <c r="AK237" s="555"/>
      <c r="AL237" s="555"/>
      <c r="AM237" s="555"/>
      <c r="AN237" s="555"/>
      <c r="AO237" s="556"/>
      <c r="AP237" s="557">
        <f t="shared" si="70"/>
        <v>1.2882495516931332E-3</v>
      </c>
      <c r="AQ237" s="558">
        <f t="shared" si="71"/>
        <v>8.4385498634106989E-3</v>
      </c>
      <c r="AR237" s="559">
        <f t="shared" si="72"/>
        <v>1.1594207999999999</v>
      </c>
      <c r="AS237" s="560">
        <f t="shared" si="73"/>
        <v>3.1221904524602855</v>
      </c>
      <c r="AT237" s="561">
        <f t="shared" si="74"/>
        <v>3.8743389619537383</v>
      </c>
      <c r="AU237" s="562">
        <f t="shared" si="75"/>
        <v>0.9629087999999999</v>
      </c>
      <c r="AV237" s="563">
        <f t="shared" si="76"/>
        <v>6.1708595096287784</v>
      </c>
      <c r="AW237" s="564">
        <f t="shared" si="77"/>
        <v>0.70744319999999994</v>
      </c>
      <c r="AX237" s="565">
        <f t="shared" si="78"/>
        <v>0.47162879999999996</v>
      </c>
      <c r="AY237" s="566">
        <f t="shared" si="79"/>
        <v>2.9476800000000001</v>
      </c>
      <c r="AZ237" s="567">
        <v>362.61</v>
      </c>
      <c r="BA237" s="568">
        <v>5.5229999999999997</v>
      </c>
      <c r="BB237" s="569">
        <f t="shared" si="80"/>
        <v>1.2882495516931334</v>
      </c>
      <c r="BC237" s="570">
        <f t="shared" si="81"/>
        <v>4.2872128251402613</v>
      </c>
      <c r="BD237" s="571">
        <f t="shared" si="82"/>
        <v>7.7624711662869087E-3</v>
      </c>
      <c r="BE237" s="572">
        <f t="shared" si="83"/>
        <v>4.9926661401331378</v>
      </c>
      <c r="BF237" s="560">
        <f t="shared" si="84"/>
        <v>34.028784909444894</v>
      </c>
      <c r="BG237" s="561">
        <f t="shared" si="85"/>
        <v>36.891689476639172</v>
      </c>
      <c r="BH237" s="562">
        <f t="shared" si="86"/>
        <v>6.3941400099174412</v>
      </c>
      <c r="BI237" s="563">
        <f t="shared" si="87"/>
        <v>67.256259397658042</v>
      </c>
      <c r="BJ237" s="564">
        <f t="shared" si="88"/>
        <v>2.7622896311831808</v>
      </c>
      <c r="BK237" s="565">
        <f t="shared" si="89"/>
        <v>5.9247068504422957</v>
      </c>
      <c r="BL237" s="566">
        <f t="shared" si="90"/>
        <v>22.456210389740004</v>
      </c>
      <c r="BM237" s="546" t="str">
        <f t="shared" si="91"/>
        <v>V0</v>
      </c>
      <c r="BN237" s="573">
        <f t="shared" si="101"/>
        <v>13.2</v>
      </c>
      <c r="BO237" s="573">
        <f t="shared" si="102"/>
        <v>13.520944355945087</v>
      </c>
      <c r="BP237" s="574">
        <f t="shared" si="92"/>
        <v>2.4313966359476331</v>
      </c>
      <c r="BQ237" s="575">
        <f t="shared" si="93"/>
        <v>30</v>
      </c>
      <c r="BR237" s="546" t="str">
        <f t="shared" si="103"/>
        <v>V0</v>
      </c>
      <c r="BS237" s="575">
        <f t="shared" si="94"/>
        <v>106.0818558306341</v>
      </c>
      <c r="BT237" s="575">
        <f t="shared" si="95"/>
        <v>80.208115822523752</v>
      </c>
      <c r="BU237" s="575">
        <f t="shared" si="96"/>
        <v>186.28997165315786</v>
      </c>
      <c r="BV237" s="573">
        <f t="shared" si="97"/>
        <v>13.888960193886932</v>
      </c>
      <c r="BW237" s="575">
        <f t="shared" si="98"/>
        <v>15</v>
      </c>
      <c r="BX237" s="546" t="str">
        <f t="shared" si="104"/>
        <v>V0</v>
      </c>
    </row>
    <row r="238" spans="1:76" x14ac:dyDescent="0.2">
      <c r="A238" s="324" t="s">
        <v>1486</v>
      </c>
      <c r="B238" s="360">
        <v>35246</v>
      </c>
      <c r="C238" s="361">
        <v>0.27083333333333298</v>
      </c>
      <c r="D238" s="360">
        <f t="shared" si="99"/>
        <v>35247</v>
      </c>
      <c r="E238" s="361">
        <v>0.27083333333333298</v>
      </c>
      <c r="F238" s="455" t="s">
        <v>2179</v>
      </c>
      <c r="G238" s="74" t="s">
        <v>507</v>
      </c>
      <c r="H238" s="53" t="s">
        <v>508</v>
      </c>
      <c r="I238" s="38"/>
      <c r="J238" s="52"/>
      <c r="K238" s="545">
        <f>IF(ISNUMBER(Data!K238),Data!K238,"")</f>
        <v>6.2</v>
      </c>
      <c r="L238" s="546" t="str">
        <f>IF(ISNUMBER(K238),PickLists!$S$2,PickLists!$S$9)</f>
        <v>V0</v>
      </c>
      <c r="M238" s="547">
        <f>IF(ISNUMBER(Data!M238),Data!M238,"")</f>
        <v>267</v>
      </c>
      <c r="N238" s="548">
        <f t="shared" si="100"/>
        <v>6.141</v>
      </c>
      <c r="O238" s="549" t="str">
        <f>IF(ISTEXT($A238),PickLists!$S$2,PickLists!$S$9)</f>
        <v>V0</v>
      </c>
      <c r="P238" s="550">
        <f>IF(ISNUMBER(Data!P238),Data!P238,"")</f>
        <v>5.45</v>
      </c>
      <c r="Q238" s="551" t="str">
        <f>IF(ISTEXT($A238),PickLists!$S$2,PickLists!$S$9)</f>
        <v>V0</v>
      </c>
      <c r="R238" s="547">
        <f>IF(ISNUMBER(Data!R238),Data!R238,"")</f>
        <v>6.6</v>
      </c>
      <c r="S238" s="551" t="str">
        <f>IF(ISTEXT($A238),PickLists!$S$2,PickLists!$S$9)</f>
        <v>V0</v>
      </c>
      <c r="T238" s="552">
        <f>IF(ISNUMBER(Data!T238),Data!T238,"")</f>
        <v>0.20399999999999999</v>
      </c>
      <c r="U238" s="551" t="str">
        <f>IF(ISNUMBER($T238),IF($T238&gt;$T$56,PickLists!$S$2,PickLists!$S$3),PickLists!$S$9)</f>
        <v>V0</v>
      </c>
      <c r="V238" s="553">
        <f>IF(ISNUMBER(Data!V238),Data!V238,"")</f>
        <v>0.21392379485525359</v>
      </c>
      <c r="W238" s="551" t="str">
        <f>IF(ISNUMBER($V238),IF($V238&gt;$V$56,PickLists!$S$2,PickLists!$S$3),PickLists!$S$9)</f>
        <v>V0</v>
      </c>
      <c r="X238" s="552">
        <f>IF(ISNUMBER(Data!X238),Data!X238,"")</f>
        <v>0.13785296995690283</v>
      </c>
      <c r="Y238" s="551" t="str">
        <f>IF(ISNUMBER($X238),IF($X238&gt;$X$56,PickLists!$S$2,PickLists!$S$3),PickLists!$S$9)</f>
        <v>V0</v>
      </c>
      <c r="Z238" s="553">
        <f>IF(ISNUMBER(Data!Z238),Data!Z238,"")</f>
        <v>0.20799999999999999</v>
      </c>
      <c r="AA238" s="551" t="str">
        <f>IF(ISNUMBER($Z238),IF($Z238&gt;$Z$56,PickLists!$S$2,PickLists!$S$3),PickLists!$S$9)</f>
        <v>V0</v>
      </c>
      <c r="AB238" s="552">
        <f>IF(ISNUMBER(Data!AB238),Data!AB238,"")</f>
        <v>0.24351584112558985</v>
      </c>
      <c r="AC238" s="551" t="str">
        <f>IF(ISNUMBER($AB238),IF($AB238&gt;$AB$56,PickLists!$S$2,PickLists!$S$3),PickLists!$S$9)</f>
        <v>V0</v>
      </c>
      <c r="AD238" s="553">
        <f>IF(ISNUMBER(Data!AD238),Data!AD238,"")</f>
        <v>0.06</v>
      </c>
      <c r="AE238" s="551" t="str">
        <f>IF(ISNUMBER($AD238),IF($AD238&gt;$AD$56,PickLists!$S$2,PickLists!$S$3),PickLists!$S$9)</f>
        <v>V0</v>
      </c>
      <c r="AF238" s="552">
        <f>IF(ISNUMBER(Data!AF238),Data!AF238,"")</f>
        <v>4.4999999999999998E-2</v>
      </c>
      <c r="AG238" s="551" t="str">
        <f>IF(ISNUMBER($AF238),IF($AF238&gt;$AF$56,PickLists!$S$2,PickLists!$S$3),PickLists!$S$9)</f>
        <v>V0</v>
      </c>
      <c r="AH238" s="553">
        <f>IF(ISNUMBER(Data!AH238),Data!AH238,"")</f>
        <v>0.17799999999999999</v>
      </c>
      <c r="AI238" s="551" t="str">
        <f>IF(ISNUMBER($AH238),IF($AH238&gt;$AH$56,PickLists!$S$2,PickLists!$S$3),PickLists!$S$9)</f>
        <v>V0</v>
      </c>
      <c r="AJ238" s="554" t="str">
        <f>IF(ISTEXT(Data!AJ238),Data!AJ238,"")</f>
        <v/>
      </c>
      <c r="AK238" s="555"/>
      <c r="AL238" s="555"/>
      <c r="AM238" s="555"/>
      <c r="AN238" s="555"/>
      <c r="AO238" s="556"/>
      <c r="AP238" s="557">
        <f t="shared" si="70"/>
        <v>3.5481338923357502E-3</v>
      </c>
      <c r="AQ238" s="558">
        <f t="shared" si="71"/>
        <v>2.1789090232833843E-2</v>
      </c>
      <c r="AR238" s="559">
        <f t="shared" si="72"/>
        <v>1.252764</v>
      </c>
      <c r="AS238" s="560">
        <f t="shared" si="73"/>
        <v>1.3137060242061123</v>
      </c>
      <c r="AT238" s="561">
        <f t="shared" si="74"/>
        <v>0.84655508850534023</v>
      </c>
      <c r="AU238" s="562">
        <f t="shared" si="75"/>
        <v>1.277328</v>
      </c>
      <c r="AV238" s="563">
        <f t="shared" si="76"/>
        <v>1.4954307803522473</v>
      </c>
      <c r="AW238" s="564">
        <f t="shared" si="77"/>
        <v>0.36846000000000001</v>
      </c>
      <c r="AX238" s="565">
        <f t="shared" si="78"/>
        <v>0.27634500000000001</v>
      </c>
      <c r="AY238" s="566">
        <f t="shared" si="79"/>
        <v>1.0930979999999999</v>
      </c>
      <c r="AZ238" s="567">
        <v>362.61</v>
      </c>
      <c r="BA238" s="568">
        <v>5.5229999999999997</v>
      </c>
      <c r="BB238" s="569">
        <f t="shared" si="80"/>
        <v>3.5481338923357506</v>
      </c>
      <c r="BC238" s="570">
        <f t="shared" si="81"/>
        <v>1.5565928929373583</v>
      </c>
      <c r="BD238" s="571">
        <f t="shared" si="82"/>
        <v>2.8183829312644522E-3</v>
      </c>
      <c r="BE238" s="572">
        <f t="shared" si="83"/>
        <v>5.7542592801534465</v>
      </c>
      <c r="BF238" s="560">
        <f t="shared" si="84"/>
        <v>15.272634743717683</v>
      </c>
      <c r="BG238" s="561">
        <f t="shared" si="85"/>
        <v>8.5983452335507788</v>
      </c>
      <c r="BH238" s="562">
        <f t="shared" si="86"/>
        <v>9.0474906262777406</v>
      </c>
      <c r="BI238" s="563">
        <f t="shared" si="87"/>
        <v>17.385296003825935</v>
      </c>
      <c r="BJ238" s="564">
        <f t="shared" si="88"/>
        <v>1.5346053506573227</v>
      </c>
      <c r="BK238" s="565">
        <f t="shared" si="89"/>
        <v>3.7029417815264347</v>
      </c>
      <c r="BL238" s="566">
        <f t="shared" si="90"/>
        <v>8.8826787763860455</v>
      </c>
      <c r="BM238" s="546" t="str">
        <f t="shared" si="91"/>
        <v>V0</v>
      </c>
      <c r="BN238" s="573">
        <f t="shared" si="101"/>
        <v>6.6</v>
      </c>
      <c r="BO238" s="573">
        <f t="shared" si="102"/>
        <v>6.0963951103804996</v>
      </c>
      <c r="BP238" s="574">
        <f t="shared" si="92"/>
        <v>-7.6303771154469704</v>
      </c>
      <c r="BQ238" s="575">
        <f t="shared" si="93"/>
        <v>30</v>
      </c>
      <c r="BR238" s="546" t="str">
        <f t="shared" si="103"/>
        <v>V0</v>
      </c>
      <c r="BS238" s="575">
        <f t="shared" si="94"/>
        <v>44.101146431009226</v>
      </c>
      <c r="BT238" s="575">
        <f t="shared" si="95"/>
        <v>31.184650533290529</v>
      </c>
      <c r="BU238" s="575">
        <f t="shared" si="96"/>
        <v>75.285796964299749</v>
      </c>
      <c r="BV238" s="573">
        <f t="shared" si="97"/>
        <v>17.156617075918916</v>
      </c>
      <c r="BW238" s="575">
        <f t="shared" si="98"/>
        <v>30</v>
      </c>
      <c r="BX238" s="546" t="str">
        <f t="shared" si="104"/>
        <v>V0</v>
      </c>
    </row>
    <row r="239" spans="1:76" x14ac:dyDescent="0.2">
      <c r="A239" s="324" t="s">
        <v>1488</v>
      </c>
      <c r="B239" s="360">
        <v>35247</v>
      </c>
      <c r="C239" s="361">
        <v>0.27083333333333298</v>
      </c>
      <c r="D239" s="360">
        <f t="shared" si="99"/>
        <v>35248</v>
      </c>
      <c r="E239" s="361">
        <v>0.27083333333333298</v>
      </c>
      <c r="F239" s="455" t="s">
        <v>2179</v>
      </c>
      <c r="G239" s="74" t="s">
        <v>507</v>
      </c>
      <c r="H239" s="53" t="s">
        <v>508</v>
      </c>
      <c r="I239" s="38"/>
      <c r="J239" s="52"/>
      <c r="K239" s="545">
        <f>IF(ISNUMBER(Data!K239),Data!K239,"")</f>
        <v>2.8</v>
      </c>
      <c r="L239" s="546" t="str">
        <f>IF(ISNUMBER(K239),PickLists!$S$2,PickLists!$S$9)</f>
        <v>V0</v>
      </c>
      <c r="M239" s="547">
        <f>IF(ISNUMBER(Data!M239),Data!M239,"")</f>
        <v>120.6</v>
      </c>
      <c r="N239" s="548">
        <f t="shared" si="100"/>
        <v>2.7738</v>
      </c>
      <c r="O239" s="549" t="str">
        <f>IF(ISTEXT($A239),PickLists!$S$2,PickLists!$S$9)</f>
        <v>V0</v>
      </c>
      <c r="P239" s="550">
        <f>IF(ISNUMBER(Data!P239),Data!P239,"")</f>
        <v>5.45</v>
      </c>
      <c r="Q239" s="551" t="str">
        <f>IF(ISTEXT($A239),PickLists!$S$2,PickLists!$S$9)</f>
        <v>V0</v>
      </c>
      <c r="R239" s="547">
        <f>IF(ISNUMBER(Data!R239),Data!R239,"")</f>
        <v>6.7</v>
      </c>
      <c r="S239" s="551" t="str">
        <f>IF(ISTEXT($A239),PickLists!$S$2,PickLists!$S$9)</f>
        <v>V0</v>
      </c>
      <c r="T239" s="552">
        <f>IF(ISNUMBER(Data!T239),Data!T239,"")</f>
        <v>0.13900000000000001</v>
      </c>
      <c r="U239" s="551" t="str">
        <f>IF(ISNUMBER($T239),IF($T239&gt;$T$56,PickLists!$S$2,PickLists!$S$3),PickLists!$S$9)</f>
        <v>V0</v>
      </c>
      <c r="V239" s="553">
        <f>IF(ISNUMBER(Data!V239),Data!V239,"")</f>
        <v>0.2654281509555681</v>
      </c>
      <c r="W239" s="551" t="str">
        <f>IF(ISNUMBER($V239),IF($V239&gt;$V$56,PickLists!$S$2,PickLists!$S$3),PickLists!$S$9)</f>
        <v>V0</v>
      </c>
      <c r="X239" s="552">
        <f>IF(ISNUMBER(Data!X239),Data!X239,"")</f>
        <v>0.11916104182715329</v>
      </c>
      <c r="Y239" s="551" t="str">
        <f>IF(ISNUMBER($X239),IF($X239&gt;$X$56,PickLists!$S$2,PickLists!$S$3),PickLists!$S$9)</f>
        <v>V0</v>
      </c>
      <c r="Z239" s="553">
        <f>IF(ISNUMBER(Data!Z239),Data!Z239,"")</f>
        <v>0.108</v>
      </c>
      <c r="AA239" s="551" t="str">
        <f>IF(ISNUMBER($Z239),IF($Z239&gt;$Z$56,PickLists!$S$2,PickLists!$S$3),PickLists!$S$9)</f>
        <v>V0</v>
      </c>
      <c r="AB239" s="552">
        <f>IF(ISNUMBER(Data!AB239),Data!AB239,"")</f>
        <v>0.35762040668158052</v>
      </c>
      <c r="AC239" s="551" t="str">
        <f>IF(ISNUMBER($AB239),IF($AB239&gt;$AB$56,PickLists!$S$2,PickLists!$S$3),PickLists!$S$9)</f>
        <v>V0</v>
      </c>
      <c r="AD239" s="553">
        <f>IF(ISNUMBER(Data!AD239),Data!AD239,"")</f>
        <v>6.2E-2</v>
      </c>
      <c r="AE239" s="551" t="str">
        <f>IF(ISNUMBER($AD239),IF($AD239&gt;$AD$56,PickLists!$S$2,PickLists!$S$3),PickLists!$S$9)</f>
        <v>V0</v>
      </c>
      <c r="AF239" s="552">
        <f>IF(ISNUMBER(Data!AF239),Data!AF239,"")</f>
        <v>3.3000000000000002E-2</v>
      </c>
      <c r="AG239" s="551" t="str">
        <f>IF(ISNUMBER($AF239),IF($AF239&gt;$AF$56,PickLists!$S$2,PickLists!$S$3),PickLists!$S$9)</f>
        <v>V0</v>
      </c>
      <c r="AH239" s="553">
        <f>IF(ISNUMBER(Data!AH239),Data!AH239,"")</f>
        <v>0.161</v>
      </c>
      <c r="AI239" s="551" t="str">
        <f>IF(ISNUMBER($AH239),IF($AH239&gt;$AH$56,PickLists!$S$2,PickLists!$S$3),PickLists!$S$9)</f>
        <v>V0</v>
      </c>
      <c r="AJ239" s="554" t="str">
        <f>IF(ISTEXT(Data!AJ239),Data!AJ239,"")</f>
        <v/>
      </c>
      <c r="AK239" s="555"/>
      <c r="AL239" s="555"/>
      <c r="AM239" s="555"/>
      <c r="AN239" s="555"/>
      <c r="AO239" s="556"/>
      <c r="AP239" s="557">
        <f t="shared" si="70"/>
        <v>3.5481338923357502E-3</v>
      </c>
      <c r="AQ239" s="558">
        <f t="shared" si="71"/>
        <v>9.8418137905609045E-3</v>
      </c>
      <c r="AR239" s="559">
        <f t="shared" si="72"/>
        <v>0.38555820000000002</v>
      </c>
      <c r="AS239" s="560">
        <f t="shared" si="73"/>
        <v>0.73624460512055478</v>
      </c>
      <c r="AT239" s="561">
        <f t="shared" si="74"/>
        <v>0.33052889782015776</v>
      </c>
      <c r="AU239" s="562">
        <f t="shared" si="75"/>
        <v>0.29957040000000001</v>
      </c>
      <c r="AV239" s="563">
        <f t="shared" si="76"/>
        <v>0.9919674840533681</v>
      </c>
      <c r="AW239" s="564">
        <f t="shared" si="77"/>
        <v>0.17197560000000001</v>
      </c>
      <c r="AX239" s="565">
        <f t="shared" si="78"/>
        <v>9.1535400000000003E-2</v>
      </c>
      <c r="AY239" s="566">
        <f t="shared" si="79"/>
        <v>0.44658180000000003</v>
      </c>
      <c r="AZ239" s="567">
        <v>362.61</v>
      </c>
      <c r="BA239" s="568">
        <v>5.5229999999999997</v>
      </c>
      <c r="BB239" s="569">
        <f t="shared" si="80"/>
        <v>3.5481338923357506</v>
      </c>
      <c r="BC239" s="570">
        <f t="shared" si="81"/>
        <v>1.5565928929373583</v>
      </c>
      <c r="BD239" s="571">
        <f t="shared" si="82"/>
        <v>2.8183829312644522E-3</v>
      </c>
      <c r="BE239" s="572">
        <f t="shared" si="83"/>
        <v>3.9207943134378884</v>
      </c>
      <c r="BF239" s="560">
        <f t="shared" si="84"/>
        <v>18.949678800283294</v>
      </c>
      <c r="BG239" s="561">
        <f t="shared" si="85"/>
        <v>7.4324679137472813</v>
      </c>
      <c r="BH239" s="562">
        <f t="shared" si="86"/>
        <v>4.697735517490365</v>
      </c>
      <c r="BI239" s="563">
        <f t="shared" si="87"/>
        <v>25.531548988475798</v>
      </c>
      <c r="BJ239" s="564">
        <f t="shared" si="88"/>
        <v>1.5857588623459</v>
      </c>
      <c r="BK239" s="565">
        <f t="shared" si="89"/>
        <v>2.7154906397860525</v>
      </c>
      <c r="BL239" s="566">
        <f t="shared" si="90"/>
        <v>8.0343330505514228</v>
      </c>
      <c r="BM239" s="546" t="str">
        <f t="shared" si="91"/>
        <v>V0</v>
      </c>
      <c r="BN239" s="573">
        <f t="shared" si="101"/>
        <v>6.7</v>
      </c>
      <c r="BO239" s="573">
        <f t="shared" si="102"/>
        <v>6.4075731091776102</v>
      </c>
      <c r="BP239" s="574">
        <f t="shared" si="92"/>
        <v>-4.3645804600356701</v>
      </c>
      <c r="BQ239" s="575">
        <f t="shared" si="93"/>
        <v>30</v>
      </c>
      <c r="BR239" s="546" t="str">
        <f t="shared" si="103"/>
        <v>V0</v>
      </c>
      <c r="BS239" s="575">
        <f t="shared" si="94"/>
        <v>46.113000950985288</v>
      </c>
      <c r="BT239" s="575">
        <f t="shared" si="95"/>
        <v>31.862352303337087</v>
      </c>
      <c r="BU239" s="575">
        <f t="shared" si="96"/>
        <v>77.975353254322371</v>
      </c>
      <c r="BV239" s="573">
        <f t="shared" si="97"/>
        <v>18.275837239452649</v>
      </c>
      <c r="BW239" s="575">
        <f t="shared" si="98"/>
        <v>30</v>
      </c>
      <c r="BX239" s="546" t="str">
        <f t="shared" si="104"/>
        <v>V0</v>
      </c>
    </row>
    <row r="240" spans="1:76" x14ac:dyDescent="0.2">
      <c r="A240" s="324" t="s">
        <v>1489</v>
      </c>
      <c r="B240" s="360">
        <v>35248</v>
      </c>
      <c r="C240" s="361">
        <v>0.27083333333333298</v>
      </c>
      <c r="D240" s="360">
        <f t="shared" si="99"/>
        <v>35249</v>
      </c>
      <c r="E240" s="361">
        <v>0.27083333333333298</v>
      </c>
      <c r="F240" s="455" t="s">
        <v>2179</v>
      </c>
      <c r="G240" s="74" t="s">
        <v>507</v>
      </c>
      <c r="H240" s="53" t="s">
        <v>508</v>
      </c>
      <c r="I240" s="38"/>
      <c r="J240" s="52"/>
      <c r="K240" s="545">
        <f>IF(ISNUMBER(Data!K240),Data!K240,"")</f>
        <v>16</v>
      </c>
      <c r="L240" s="546" t="str">
        <f>IF(ISNUMBER(K240),PickLists!$S$2,PickLists!$S$9)</f>
        <v>V0</v>
      </c>
      <c r="M240" s="547">
        <f>IF(ISNUMBER(Data!M240),Data!M240,"")</f>
        <v>715.6</v>
      </c>
      <c r="N240" s="548">
        <f t="shared" si="100"/>
        <v>16.4588</v>
      </c>
      <c r="O240" s="549" t="str">
        <f>IF(ISTEXT($A240),PickLists!$S$2,PickLists!$S$9)</f>
        <v>V0</v>
      </c>
      <c r="P240" s="550">
        <f>IF(ISNUMBER(Data!P240),Data!P240,"")</f>
        <v>5.66</v>
      </c>
      <c r="Q240" s="551" t="str">
        <f>IF(ISTEXT($A240),PickLists!$S$2,PickLists!$S$9)</f>
        <v>V0</v>
      </c>
      <c r="R240" s="547">
        <f>IF(ISNUMBER(Data!R240),Data!R240,"")</f>
        <v>9.3000000000000007</v>
      </c>
      <c r="S240" s="551" t="str">
        <f>IF(ISTEXT($A240),PickLists!$S$2,PickLists!$S$9)</f>
        <v>V0</v>
      </c>
      <c r="T240" s="552">
        <f>IF(ISNUMBER(Data!T240),Data!T240,"")</f>
        <v>0.16400000000000001</v>
      </c>
      <c r="U240" s="551" t="str">
        <f>IF(ISNUMBER($T240),IF($T240&gt;$T$56,PickLists!$S$2,PickLists!$S$3),PickLists!$S$9)</f>
        <v>V0</v>
      </c>
      <c r="V240" s="553">
        <f>IF(ISNUMBER(Data!V240),Data!V240,"")</f>
        <v>0.33003449237964683</v>
      </c>
      <c r="W240" s="551" t="str">
        <f>IF(ISNUMBER($V240),IF($V240&gt;$V$56,PickLists!$S$2,PickLists!$S$3),PickLists!$S$9)</f>
        <v>V0</v>
      </c>
      <c r="X240" s="552">
        <f>IF(ISNUMBER(Data!X240),Data!X240,"")</f>
        <v>0.20995040702879392</v>
      </c>
      <c r="Y240" s="551" t="str">
        <f>IF(ISNUMBER($X240),IF($X240&gt;$X$56,PickLists!$S$2,PickLists!$S$3),PickLists!$S$9)</f>
        <v>V0</v>
      </c>
      <c r="Z240" s="553">
        <f>IF(ISNUMBER(Data!Z240),Data!Z240,"")</f>
        <v>0.14299999999999999</v>
      </c>
      <c r="AA240" s="551" t="str">
        <f>IF(ISNUMBER($Z240),IF($Z240&gt;$Z$56,PickLists!$S$2,PickLists!$S$3),PickLists!$S$9)</f>
        <v>V0</v>
      </c>
      <c r="AB240" s="552">
        <f>IF(ISNUMBER(Data!AB240),Data!AB240,"")</f>
        <v>0.6004404882610973</v>
      </c>
      <c r="AC240" s="551" t="str">
        <f>IF(ISNUMBER($AB240),IF($AB240&gt;$AB$56,PickLists!$S$2,PickLists!$S$3),PickLists!$S$9)</f>
        <v>V0</v>
      </c>
      <c r="AD240" s="553">
        <f>IF(ISNUMBER(Data!AD240),Data!AD240,"")</f>
        <v>5.5E-2</v>
      </c>
      <c r="AE240" s="551" t="str">
        <f>IF(ISNUMBER($AD240),IF($AD240&gt;$AD$56,PickLists!$S$2,PickLists!$S$3),PickLists!$S$9)</f>
        <v>V0</v>
      </c>
      <c r="AF240" s="552">
        <f>IF(ISNUMBER(Data!AF240),Data!AF240,"")</f>
        <v>4.2999999999999997E-2</v>
      </c>
      <c r="AG240" s="551" t="str">
        <f>IF(ISNUMBER($AF240),IF($AF240&gt;$AF$56,PickLists!$S$2,PickLists!$S$3),PickLists!$S$9)</f>
        <v>V0</v>
      </c>
      <c r="AH240" s="553">
        <f>IF(ISNUMBER(Data!AH240),Data!AH240,"")</f>
        <v>0.17899999999999999</v>
      </c>
      <c r="AI240" s="551" t="str">
        <f>IF(ISNUMBER($AH240),IF($AH240&gt;$AH$56,PickLists!$S$2,PickLists!$S$3),PickLists!$S$9)</f>
        <v>V0</v>
      </c>
      <c r="AJ240" s="554" t="str">
        <f>IF(ISTEXT(Data!AJ240),Data!AJ240,"")</f>
        <v/>
      </c>
      <c r="AK240" s="555"/>
      <c r="AL240" s="555"/>
      <c r="AM240" s="555"/>
      <c r="AN240" s="555"/>
      <c r="AO240" s="556"/>
      <c r="AP240" s="557">
        <f t="shared" si="70"/>
        <v>2.1877616239495503E-3</v>
      </c>
      <c r="AQ240" s="558">
        <f t="shared" si="71"/>
        <v>3.6007931016260861E-2</v>
      </c>
      <c r="AR240" s="559">
        <f t="shared" si="72"/>
        <v>2.6992432000000002</v>
      </c>
      <c r="AS240" s="560">
        <f t="shared" si="73"/>
        <v>5.4319717031781316</v>
      </c>
      <c r="AT240" s="561">
        <f t="shared" si="74"/>
        <v>3.4555317592055133</v>
      </c>
      <c r="AU240" s="562">
        <f t="shared" si="75"/>
        <v>2.3536083999999997</v>
      </c>
      <c r="AV240" s="563">
        <f t="shared" si="76"/>
        <v>9.8825299081917493</v>
      </c>
      <c r="AW240" s="564">
        <f t="shared" si="77"/>
        <v>0.90523399999999998</v>
      </c>
      <c r="AX240" s="565">
        <f t="shared" si="78"/>
        <v>0.70772839999999992</v>
      </c>
      <c r="AY240" s="566">
        <f t="shared" si="79"/>
        <v>2.9461252</v>
      </c>
      <c r="AZ240" s="567">
        <v>362.61</v>
      </c>
      <c r="BA240" s="568">
        <v>5.5229999999999997</v>
      </c>
      <c r="BB240" s="569">
        <f t="shared" si="80"/>
        <v>2.1877616239495503</v>
      </c>
      <c r="BC240" s="570">
        <f t="shared" si="81"/>
        <v>2.524498071242955</v>
      </c>
      <c r="BD240" s="571">
        <f t="shared" si="82"/>
        <v>4.5708818961487504E-3</v>
      </c>
      <c r="BE240" s="572">
        <f t="shared" si="83"/>
        <v>4.6259731467900265</v>
      </c>
      <c r="BF240" s="560">
        <f t="shared" si="84"/>
        <v>23.562111257203313</v>
      </c>
      <c r="BG240" s="561">
        <f t="shared" si="85"/>
        <v>13.095300609935689</v>
      </c>
      <c r="BH240" s="562">
        <f t="shared" si="86"/>
        <v>6.2201498055659465</v>
      </c>
      <c r="BI240" s="563">
        <f t="shared" si="87"/>
        <v>42.867172718005094</v>
      </c>
      <c r="BJ240" s="564">
        <f t="shared" si="88"/>
        <v>1.4067215714358792</v>
      </c>
      <c r="BK240" s="565">
        <f t="shared" si="89"/>
        <v>3.5383665912363709</v>
      </c>
      <c r="BL240" s="566">
        <f t="shared" si="90"/>
        <v>8.9325814661410234</v>
      </c>
      <c r="BM240" s="546" t="str">
        <f t="shared" si="91"/>
        <v>V0</v>
      </c>
      <c r="BN240" s="573">
        <f t="shared" si="101"/>
        <v>9.3000000000000007</v>
      </c>
      <c r="BO240" s="573">
        <f t="shared" si="102"/>
        <v>8.2457435095289942</v>
      </c>
      <c r="BP240" s="574">
        <f t="shared" si="92"/>
        <v>-11.336091295387167</v>
      </c>
      <c r="BQ240" s="575">
        <f t="shared" si="93"/>
        <v>30</v>
      </c>
      <c r="BR240" s="546" t="str">
        <f t="shared" si="103"/>
        <v>V0</v>
      </c>
      <c r="BS240" s="575">
        <f t="shared" si="94"/>
        <v>65.152753776333867</v>
      </c>
      <c r="BT240" s="575">
        <f t="shared" si="95"/>
        <v>43.81245396706813</v>
      </c>
      <c r="BU240" s="575">
        <f t="shared" si="96"/>
        <v>108.965207743402</v>
      </c>
      <c r="BV240" s="573">
        <f t="shared" si="97"/>
        <v>19.584507983061155</v>
      </c>
      <c r="BW240" s="575">
        <f t="shared" si="98"/>
        <v>15</v>
      </c>
      <c r="BX240" s="546" t="str">
        <f t="shared" si="104"/>
        <v>V4</v>
      </c>
    </row>
    <row r="241" spans="1:76" x14ac:dyDescent="0.2">
      <c r="A241" s="324"/>
      <c r="B241" s="360">
        <v>35249</v>
      </c>
      <c r="C241" s="361">
        <v>0.27083333333333298</v>
      </c>
      <c r="D241" s="360">
        <f t="shared" si="99"/>
        <v>35250</v>
      </c>
      <c r="E241" s="361">
        <v>0.27083333333333298</v>
      </c>
      <c r="F241" s="455" t="s">
        <v>2179</v>
      </c>
      <c r="G241" s="74" t="s">
        <v>440</v>
      </c>
      <c r="H241" s="53"/>
      <c r="I241" s="38"/>
      <c r="J241" s="52"/>
      <c r="K241" s="545" t="str">
        <f>IF(ISNUMBER(Data!K241),Data!K241,"")</f>
        <v/>
      </c>
      <c r="L241" s="546" t="str">
        <f>IF(ISNUMBER(K241),PickLists!$S$2,PickLists!$S$9)</f>
        <v>M1</v>
      </c>
      <c r="M241" s="547" t="str">
        <f>IF(ISNUMBER(Data!M241),Data!M241,"")</f>
        <v/>
      </c>
      <c r="N241" s="548" t="str">
        <f t="shared" si="100"/>
        <v/>
      </c>
      <c r="O241" s="549" t="str">
        <f>IF(ISTEXT($A241),PickLists!$S$2,PickLists!$S$9)</f>
        <v>M1</v>
      </c>
      <c r="P241" s="550" t="str">
        <f>IF(ISNUMBER(Data!P241),Data!P241,"")</f>
        <v/>
      </c>
      <c r="Q241" s="551" t="str">
        <f>IF(ISTEXT($A241),PickLists!$S$2,PickLists!$S$9)</f>
        <v>M1</v>
      </c>
      <c r="R241" s="547" t="str">
        <f>IF(ISNUMBER(Data!R241),Data!R241,"")</f>
        <v/>
      </c>
      <c r="S241" s="551" t="str">
        <f>IF(ISTEXT($A241),PickLists!$S$2,PickLists!$S$9)</f>
        <v>M1</v>
      </c>
      <c r="T241" s="552" t="str">
        <f>IF(ISNUMBER(Data!T241),Data!T241,"")</f>
        <v/>
      </c>
      <c r="U241" s="551" t="str">
        <f>IF(ISNUMBER($T241),IF($T241&gt;$T$56,PickLists!$S$2,PickLists!$S$3),PickLists!$S$9)</f>
        <v>M1</v>
      </c>
      <c r="V241" s="553" t="str">
        <f>IF(ISNUMBER(Data!V241),Data!V241,"")</f>
        <v/>
      </c>
      <c r="W241" s="551" t="str">
        <f>IF(ISNUMBER($V241),IF($V241&gt;$V$56,PickLists!$S$2,PickLists!$S$3),PickLists!$S$9)</f>
        <v>M1</v>
      </c>
      <c r="X241" s="552" t="str">
        <f>IF(ISNUMBER(Data!X241),Data!X241,"")</f>
        <v/>
      </c>
      <c r="Y241" s="551" t="str">
        <f>IF(ISNUMBER($X241),IF($X241&gt;$X$56,PickLists!$S$2,PickLists!$S$3),PickLists!$S$9)</f>
        <v>M1</v>
      </c>
      <c r="Z241" s="553" t="str">
        <f>IF(ISNUMBER(Data!Z241),Data!Z241,"")</f>
        <v/>
      </c>
      <c r="AA241" s="551" t="str">
        <f>IF(ISNUMBER($Z241),IF($Z241&gt;$Z$56,PickLists!$S$2,PickLists!$S$3),PickLists!$S$9)</f>
        <v>M1</v>
      </c>
      <c r="AB241" s="552" t="str">
        <f>IF(ISNUMBER(Data!AB241),Data!AB241,"")</f>
        <v/>
      </c>
      <c r="AC241" s="551" t="str">
        <f>IF(ISNUMBER($AB241),IF($AB241&gt;$AB$56,PickLists!$S$2,PickLists!$S$3),PickLists!$S$9)</f>
        <v>M1</v>
      </c>
      <c r="AD241" s="553" t="str">
        <f>IF(ISNUMBER(Data!AD241),Data!AD241,"")</f>
        <v/>
      </c>
      <c r="AE241" s="551" t="str">
        <f>IF(ISNUMBER($AD241),IF($AD241&gt;$AD$56,PickLists!$S$2,PickLists!$S$3),PickLists!$S$9)</f>
        <v>M1</v>
      </c>
      <c r="AF241" s="552" t="str">
        <f>IF(ISNUMBER(Data!AF241),Data!AF241,"")</f>
        <v/>
      </c>
      <c r="AG241" s="551" t="str">
        <f>IF(ISNUMBER($AF241),IF($AF241&gt;$AF$56,PickLists!$S$2,PickLists!$S$3),PickLists!$S$9)</f>
        <v>M1</v>
      </c>
      <c r="AH241" s="553" t="str">
        <f>IF(ISNUMBER(Data!AH241),Data!AH241,"")</f>
        <v/>
      </c>
      <c r="AI241" s="551" t="str">
        <f>IF(ISNUMBER($AH241),IF($AH241&gt;$AH$56,PickLists!$S$2,PickLists!$S$3),PickLists!$S$9)</f>
        <v>M1</v>
      </c>
      <c r="AJ241" s="554" t="str">
        <f>IF(ISTEXT(Data!AJ241),Data!AJ241,"")</f>
        <v/>
      </c>
      <c r="AK241" s="555"/>
      <c r="AL241" s="555"/>
      <c r="AM241" s="555"/>
      <c r="AN241" s="555"/>
      <c r="AO241" s="556"/>
      <c r="AP241" s="557" t="str">
        <f t="shared" si="70"/>
        <v/>
      </c>
      <c r="AQ241" s="558" t="str">
        <f t="shared" si="71"/>
        <v/>
      </c>
      <c r="AR241" s="559" t="str">
        <f t="shared" si="72"/>
        <v/>
      </c>
      <c r="AS241" s="560" t="str">
        <f t="shared" si="73"/>
        <v/>
      </c>
      <c r="AT241" s="561" t="str">
        <f t="shared" si="74"/>
        <v/>
      </c>
      <c r="AU241" s="562" t="str">
        <f t="shared" si="75"/>
        <v/>
      </c>
      <c r="AV241" s="563" t="str">
        <f t="shared" si="76"/>
        <v/>
      </c>
      <c r="AW241" s="564" t="str">
        <f t="shared" si="77"/>
        <v/>
      </c>
      <c r="AX241" s="565" t="str">
        <f t="shared" si="78"/>
        <v/>
      </c>
      <c r="AY241" s="566" t="str">
        <f t="shared" si="79"/>
        <v/>
      </c>
      <c r="AZ241" s="567">
        <v>362.61</v>
      </c>
      <c r="BA241" s="568">
        <v>5.5229999999999997</v>
      </c>
      <c r="BB241" s="569" t="str">
        <f t="shared" si="80"/>
        <v/>
      </c>
      <c r="BC241" s="570" t="str">
        <f t="shared" si="81"/>
        <v/>
      </c>
      <c r="BD241" s="571" t="str">
        <f t="shared" si="82"/>
        <v/>
      </c>
      <c r="BE241" s="572" t="str">
        <f t="shared" si="83"/>
        <v/>
      </c>
      <c r="BF241" s="560" t="str">
        <f t="shared" si="84"/>
        <v/>
      </c>
      <c r="BG241" s="561" t="str">
        <f t="shared" si="85"/>
        <v/>
      </c>
      <c r="BH241" s="562" t="str">
        <f t="shared" si="86"/>
        <v/>
      </c>
      <c r="BI241" s="563" t="str">
        <f t="shared" si="87"/>
        <v/>
      </c>
      <c r="BJ241" s="564" t="str">
        <f t="shared" si="88"/>
        <v/>
      </c>
      <c r="BK241" s="565" t="str">
        <f t="shared" si="89"/>
        <v/>
      </c>
      <c r="BL241" s="566" t="str">
        <f t="shared" si="90"/>
        <v/>
      </c>
      <c r="BM241" s="546" t="str">
        <f t="shared" si="91"/>
        <v>M1</v>
      </c>
      <c r="BN241" s="573" t="str">
        <f t="shared" si="101"/>
        <v/>
      </c>
      <c r="BO241" s="573" t="str">
        <f t="shared" si="102"/>
        <v/>
      </c>
      <c r="BP241" s="574" t="str">
        <f t="shared" si="92"/>
        <v/>
      </c>
      <c r="BQ241" s="575" t="str">
        <f t="shared" si="93"/>
        <v/>
      </c>
      <c r="BR241" s="546" t="str">
        <f t="shared" si="103"/>
        <v>M1</v>
      </c>
      <c r="BS241" s="575" t="str">
        <f t="shared" si="94"/>
        <v/>
      </c>
      <c r="BT241" s="575" t="str">
        <f t="shared" si="95"/>
        <v/>
      </c>
      <c r="BU241" s="575" t="str">
        <f t="shared" si="96"/>
        <v/>
      </c>
      <c r="BV241" s="573" t="str">
        <f t="shared" si="97"/>
        <v/>
      </c>
      <c r="BW241" s="575" t="str">
        <f t="shared" si="98"/>
        <v/>
      </c>
      <c r="BX241" s="546" t="str">
        <f t="shared" si="104"/>
        <v>M1</v>
      </c>
    </row>
    <row r="242" spans="1:76" x14ac:dyDescent="0.2">
      <c r="A242" s="324" t="s">
        <v>1490</v>
      </c>
      <c r="B242" s="360">
        <v>35250</v>
      </c>
      <c r="C242" s="361">
        <v>0.27083333333333298</v>
      </c>
      <c r="D242" s="360">
        <f t="shared" si="99"/>
        <v>35251</v>
      </c>
      <c r="E242" s="361">
        <v>0.27083333333333298</v>
      </c>
      <c r="F242" s="455" t="s">
        <v>2179</v>
      </c>
      <c r="G242" s="74" t="s">
        <v>507</v>
      </c>
      <c r="H242" s="53" t="s">
        <v>508</v>
      </c>
      <c r="I242" s="38"/>
      <c r="J242" s="52"/>
      <c r="K242" s="545">
        <f>IF(ISNUMBER(Data!K242),Data!K242,"")</f>
        <v>9.8000000000000007</v>
      </c>
      <c r="L242" s="546" t="str">
        <f>IF(ISNUMBER(K242),PickLists!$S$2,PickLists!$S$9)</f>
        <v>V0</v>
      </c>
      <c r="M242" s="547">
        <f>IF(ISNUMBER(Data!M242),Data!M242,"")</f>
        <v>444.2</v>
      </c>
      <c r="N242" s="548">
        <f t="shared" si="100"/>
        <v>10.2166</v>
      </c>
      <c r="O242" s="549" t="str">
        <f>IF(ISTEXT($A242),PickLists!$S$2,PickLists!$S$9)</f>
        <v>V0</v>
      </c>
      <c r="P242" s="550">
        <f>IF(ISNUMBER(Data!P242),Data!P242,"")</f>
        <v>4.71</v>
      </c>
      <c r="Q242" s="551" t="str">
        <f>IF(ISTEXT($A242),PickLists!$S$2,PickLists!$S$9)</f>
        <v>V0</v>
      </c>
      <c r="R242" s="547">
        <f>IF(ISNUMBER(Data!R242),Data!R242,"")</f>
        <v>16.600000000000001</v>
      </c>
      <c r="S242" s="551" t="str">
        <f>IF(ISTEXT($A242),PickLists!$S$2,PickLists!$S$9)</f>
        <v>V0</v>
      </c>
      <c r="T242" s="552">
        <f>IF(ISNUMBER(Data!T242),Data!T242,"")</f>
        <v>6.8000000000000005E-2</v>
      </c>
      <c r="U242" s="551" t="str">
        <f>IF(ISNUMBER($T242),IF($T242&gt;$T$56,PickLists!$S$2,PickLists!$S$3),PickLists!$S$9)</f>
        <v>V0</v>
      </c>
      <c r="V242" s="553">
        <f>IF(ISNUMBER(Data!V242),Data!V242,"")</f>
        <v>0.48048142730424964</v>
      </c>
      <c r="W242" s="551" t="str">
        <f>IF(ISNUMBER($V242),IF($V242&gt;$V$56,PickLists!$S$2,PickLists!$S$3),PickLists!$S$9)</f>
        <v>V0</v>
      </c>
      <c r="X242" s="552">
        <f>IF(ISNUMBER(Data!X242),Data!X242,"")</f>
        <v>0.53438887385230371</v>
      </c>
      <c r="Y242" s="551" t="str">
        <f>IF(ISNUMBER($X242),IF($X242&gt;$X$56,PickLists!$S$2,PickLists!$S$3),PickLists!$S$9)</f>
        <v>V0</v>
      </c>
      <c r="Z242" s="553">
        <f>IF(ISNUMBER(Data!Z242),Data!Z242,"")</f>
        <v>5.3999999999999999E-2</v>
      </c>
      <c r="AA242" s="551" t="str">
        <f>IF(ISNUMBER($Z242),IF($Z242&gt;$Z$56,PickLists!$S$2,PickLists!$S$3),PickLists!$S$9)</f>
        <v>V0</v>
      </c>
      <c r="AB242" s="552">
        <f>IF(ISNUMBER(Data!AB242),Data!AB242,"")</f>
        <v>0.58157427240977877</v>
      </c>
      <c r="AC242" s="551" t="str">
        <f>IF(ISNUMBER($AB242),IF($AB242&gt;$AB$56,PickLists!$S$2,PickLists!$S$3),PickLists!$S$9)</f>
        <v>V0</v>
      </c>
      <c r="AD242" s="553">
        <f>IF(ISNUMBER(Data!AD242),Data!AD242,"")</f>
        <v>3.7999999999999999E-2</v>
      </c>
      <c r="AE242" s="551" t="str">
        <f>IF(ISNUMBER($AD242),IF($AD242&gt;$AD$56,PickLists!$S$2,PickLists!$S$3),PickLists!$S$9)</f>
        <v>V0</v>
      </c>
      <c r="AF242" s="552">
        <f>IF(ISNUMBER(Data!AF242),Data!AF242,"")</f>
        <v>3.7999999999999999E-2</v>
      </c>
      <c r="AG242" s="551" t="str">
        <f>IF(ISNUMBER($AF242),IF($AF242&gt;$AF$56,PickLists!$S$2,PickLists!$S$3),PickLists!$S$9)</f>
        <v>V0</v>
      </c>
      <c r="AH242" s="553">
        <f>IF(ISNUMBER(Data!AH242),Data!AH242,"")</f>
        <v>0.23599999999999999</v>
      </c>
      <c r="AI242" s="551" t="str">
        <f>IF(ISNUMBER($AH242),IF($AH242&gt;$AH$56,PickLists!$S$2,PickLists!$S$3),PickLists!$S$9)</f>
        <v>V0</v>
      </c>
      <c r="AJ242" s="554" t="str">
        <f>IF(ISTEXT(Data!AJ242),Data!AJ242,"")</f>
        <v/>
      </c>
      <c r="AK242" s="555"/>
      <c r="AL242" s="555"/>
      <c r="AM242" s="555"/>
      <c r="AN242" s="555"/>
      <c r="AO242" s="556"/>
      <c r="AP242" s="557">
        <f t="shared" si="70"/>
        <v>1.9498445997580431E-2</v>
      </c>
      <c r="AQ242" s="558">
        <f t="shared" si="71"/>
        <v>0.19920782337888024</v>
      </c>
      <c r="AR242" s="559">
        <f t="shared" si="72"/>
        <v>0.69472880000000004</v>
      </c>
      <c r="AS242" s="560">
        <f t="shared" si="73"/>
        <v>4.9088865501965966</v>
      </c>
      <c r="AT242" s="561">
        <f t="shared" si="74"/>
        <v>5.4596373685994459</v>
      </c>
      <c r="AU242" s="562">
        <f t="shared" si="75"/>
        <v>0.55169639999999998</v>
      </c>
      <c r="AV242" s="563">
        <f t="shared" si="76"/>
        <v>5.9417117115017453</v>
      </c>
      <c r="AW242" s="564">
        <f t="shared" si="77"/>
        <v>0.38823079999999999</v>
      </c>
      <c r="AX242" s="565">
        <f t="shared" si="78"/>
        <v>0.38823079999999999</v>
      </c>
      <c r="AY242" s="566">
        <f t="shared" si="79"/>
        <v>2.4111175999999999</v>
      </c>
      <c r="AZ242" s="567">
        <v>362.61</v>
      </c>
      <c r="BA242" s="568">
        <v>5.5229999999999997</v>
      </c>
      <c r="BB242" s="569">
        <f t="shared" si="80"/>
        <v>19.498445997580433</v>
      </c>
      <c r="BC242" s="570">
        <f t="shared" si="81"/>
        <v>0.28325334237843064</v>
      </c>
      <c r="BD242" s="571">
        <f t="shared" si="82"/>
        <v>5.1286138399136462E-4</v>
      </c>
      <c r="BE242" s="572">
        <f t="shared" si="83"/>
        <v>1.9180864267178159</v>
      </c>
      <c r="BF242" s="560">
        <f t="shared" si="84"/>
        <v>34.302950475066012</v>
      </c>
      <c r="BG242" s="561">
        <f t="shared" si="85"/>
        <v>33.331599803667778</v>
      </c>
      <c r="BH242" s="562">
        <f t="shared" si="86"/>
        <v>2.3488677587451825</v>
      </c>
      <c r="BI242" s="563">
        <f t="shared" si="87"/>
        <v>41.520259328177254</v>
      </c>
      <c r="BJ242" s="564">
        <f t="shared" si="88"/>
        <v>0.97191672208297097</v>
      </c>
      <c r="BK242" s="565">
        <f t="shared" si="89"/>
        <v>3.1269286155112117</v>
      </c>
      <c r="BL242" s="566">
        <f t="shared" si="90"/>
        <v>11.777034782174757</v>
      </c>
      <c r="BM242" s="546" t="str">
        <f t="shared" si="91"/>
        <v>V0</v>
      </c>
      <c r="BN242" s="573">
        <f t="shared" si="101"/>
        <v>16.600000000000001</v>
      </c>
      <c r="BO242" s="573">
        <f t="shared" si="102"/>
        <v>16.20038252545757</v>
      </c>
      <c r="BP242" s="574">
        <f t="shared" si="92"/>
        <v>-2.4073341839905495</v>
      </c>
      <c r="BQ242" s="575">
        <f t="shared" si="93"/>
        <v>30</v>
      </c>
      <c r="BR242" s="546" t="str">
        <f t="shared" si="103"/>
        <v>V0</v>
      </c>
      <c r="BS242" s="575">
        <f t="shared" si="94"/>
        <v>79.243453204271802</v>
      </c>
      <c r="BT242" s="575">
        <f t="shared" si="95"/>
        <v>69.83640290921403</v>
      </c>
      <c r="BU242" s="575">
        <f t="shared" si="96"/>
        <v>149.07985611348585</v>
      </c>
      <c r="BV242" s="573">
        <f t="shared" si="97"/>
        <v>6.3100747078107799</v>
      </c>
      <c r="BW242" s="575">
        <f t="shared" si="98"/>
        <v>15</v>
      </c>
      <c r="BX242" s="546" t="str">
        <f t="shared" si="104"/>
        <v>V0</v>
      </c>
    </row>
    <row r="243" spans="1:76" x14ac:dyDescent="0.2">
      <c r="A243" s="324" t="s">
        <v>1491</v>
      </c>
      <c r="B243" s="360">
        <v>35251</v>
      </c>
      <c r="C243" s="361">
        <v>0.27083333333333298</v>
      </c>
      <c r="D243" s="360">
        <f t="shared" si="99"/>
        <v>35252</v>
      </c>
      <c r="E243" s="361">
        <v>0.27083333333333298</v>
      </c>
      <c r="F243" s="455" t="s">
        <v>2179</v>
      </c>
      <c r="G243" s="74" t="s">
        <v>507</v>
      </c>
      <c r="H243" s="53"/>
      <c r="I243" s="38"/>
      <c r="J243" s="52"/>
      <c r="K243" s="545">
        <f>IF(ISNUMBER(Data!K243),Data!K243,"")</f>
        <v>27.6</v>
      </c>
      <c r="L243" s="546" t="str">
        <f>IF(ISNUMBER(K243),PickLists!$S$2,PickLists!$S$9)</f>
        <v>V0</v>
      </c>
      <c r="M243" s="547">
        <f>IF(ISNUMBER(Data!M243),Data!M243,"")</f>
        <v>1255</v>
      </c>
      <c r="N243" s="548">
        <f t="shared" si="100"/>
        <v>28.864999999999998</v>
      </c>
      <c r="O243" s="549" t="str">
        <f>IF(ISTEXT($A243),PickLists!$S$2,PickLists!$S$9)</f>
        <v>V0</v>
      </c>
      <c r="P243" s="550">
        <f>IF(ISNUMBER(Data!P243),Data!P243,"")</f>
        <v>5.7</v>
      </c>
      <c r="Q243" s="551" t="str">
        <f>IF(ISTEXT($A243),PickLists!$S$2,PickLists!$S$9)</f>
        <v>V0</v>
      </c>
      <c r="R243" s="547">
        <f>IF(ISNUMBER(Data!R243),Data!R243,"")</f>
        <v>6.6</v>
      </c>
      <c r="S243" s="551" t="str">
        <f>IF(ISTEXT($A243),PickLists!$S$2,PickLists!$S$9)</f>
        <v>V0</v>
      </c>
      <c r="T243" s="552">
        <f>IF(ISNUMBER(Data!T243),Data!T243,"")</f>
        <v>4.2999999999999997E-2</v>
      </c>
      <c r="U243" s="551" t="str">
        <f>IF(ISNUMBER($T243),IF($T243&gt;$T$56,PickLists!$S$2,PickLists!$S$3),PickLists!$S$9)</f>
        <v>V0</v>
      </c>
      <c r="V243" s="553">
        <f>IF(ISNUMBER(Data!V243),Data!V243,"")</f>
        <v>0.17371425368921861</v>
      </c>
      <c r="W243" s="551" t="str">
        <f>IF(ISNUMBER($V243),IF($V243&gt;$V$56,PickLists!$S$2,PickLists!$S$3),PickLists!$S$9)</f>
        <v>V0</v>
      </c>
      <c r="X243" s="552">
        <f>IF(ISNUMBER(Data!X243),Data!X243,"")</f>
        <v>0.23898965251608337</v>
      </c>
      <c r="Y243" s="551" t="str">
        <f>IF(ISNUMBER($X243),IF($X243&gt;$X$56,PickLists!$S$2,PickLists!$S$3),PickLists!$S$9)</f>
        <v>V0</v>
      </c>
      <c r="Z243" s="553">
        <f>IF(ISNUMBER(Data!Z243),Data!Z243,"")</f>
        <v>3.6999999999999998E-2</v>
      </c>
      <c r="AA243" s="551" t="str">
        <f>IF(ISNUMBER($Z243),IF($Z243&gt;$Z$56,PickLists!$S$2,PickLists!$S$3),PickLists!$S$9)</f>
        <v>V0</v>
      </c>
      <c r="AB243" s="552">
        <f>IF(ISNUMBER(Data!AB243),Data!AB243,"")</f>
        <v>0.39832790620322633</v>
      </c>
      <c r="AC243" s="551" t="str">
        <f>IF(ISNUMBER($AB243),IF($AB243&gt;$AB$56,PickLists!$S$2,PickLists!$S$3),PickLists!$S$9)</f>
        <v>V0</v>
      </c>
      <c r="AD243" s="553">
        <f>IF(ISNUMBER(Data!AD243),Data!AD243,"")</f>
        <v>0.16</v>
      </c>
      <c r="AE243" s="551" t="str">
        <f>IF(ISNUMBER($AD243),IF($AD243&gt;$AD$56,PickLists!$S$2,PickLists!$S$3),PickLists!$S$9)</f>
        <v>V0</v>
      </c>
      <c r="AF243" s="552">
        <f>IF(ISNUMBER(Data!AF243),Data!AF243,"")</f>
        <v>4.1000000000000002E-2</v>
      </c>
      <c r="AG243" s="551" t="str">
        <f>IF(ISNUMBER($AF243),IF($AF243&gt;$AF$56,PickLists!$S$2,PickLists!$S$3),PickLists!$S$9)</f>
        <v>V0</v>
      </c>
      <c r="AH243" s="553">
        <f>IF(ISNUMBER(Data!AH243),Data!AH243,"")</f>
        <v>0.193</v>
      </c>
      <c r="AI243" s="551" t="str">
        <f>IF(ISNUMBER($AH243),IF($AH243&gt;$AH$56,PickLists!$S$2,PickLists!$S$3),PickLists!$S$9)</f>
        <v>V0</v>
      </c>
      <c r="AJ243" s="554" t="str">
        <f>IF(ISTEXT(Data!AJ243),Data!AJ243,"")</f>
        <v>leaves</v>
      </c>
      <c r="AK243" s="555"/>
      <c r="AL243" s="555"/>
      <c r="AM243" s="555"/>
      <c r="AN243" s="555"/>
      <c r="AO243" s="556"/>
      <c r="AP243" s="557">
        <f t="shared" si="70"/>
        <v>1.995262314968875E-3</v>
      </c>
      <c r="AQ243" s="558">
        <f t="shared" si="71"/>
        <v>5.7593246721576577E-2</v>
      </c>
      <c r="AR243" s="559">
        <f t="shared" si="72"/>
        <v>1.2411949999999998</v>
      </c>
      <c r="AS243" s="560">
        <f t="shared" si="73"/>
        <v>5.014261932739295</v>
      </c>
      <c r="AT243" s="561">
        <f t="shared" si="74"/>
        <v>6.8984363198767458</v>
      </c>
      <c r="AU243" s="562">
        <f t="shared" si="75"/>
        <v>1.0680049999999999</v>
      </c>
      <c r="AV243" s="563">
        <f t="shared" si="76"/>
        <v>11.497735012556127</v>
      </c>
      <c r="AW243" s="564">
        <f t="shared" si="77"/>
        <v>4.6184000000000003</v>
      </c>
      <c r="AX243" s="565">
        <f t="shared" si="78"/>
        <v>1.183465</v>
      </c>
      <c r="AY243" s="566">
        <f t="shared" si="79"/>
        <v>5.570945</v>
      </c>
      <c r="AZ243" s="567">
        <v>362.61</v>
      </c>
      <c r="BA243" s="568">
        <v>5.5229999999999997</v>
      </c>
      <c r="BB243" s="569">
        <f t="shared" si="80"/>
        <v>1.9952623149688749</v>
      </c>
      <c r="BC243" s="570">
        <f t="shared" si="81"/>
        <v>2.7680570913234255</v>
      </c>
      <c r="BD243" s="571">
        <f t="shared" si="82"/>
        <v>5.0118723362727212E-3</v>
      </c>
      <c r="BE243" s="572">
        <f t="shared" si="83"/>
        <v>1.2129075933656777</v>
      </c>
      <c r="BF243" s="560">
        <f t="shared" si="84"/>
        <v>12.401959997802429</v>
      </c>
      <c r="BG243" s="561">
        <f t="shared" si="85"/>
        <v>14.906574303201833</v>
      </c>
      <c r="BH243" s="562">
        <f t="shared" si="86"/>
        <v>1.6094093902513289</v>
      </c>
      <c r="BI243" s="563">
        <f t="shared" si="87"/>
        <v>28.437774413023941</v>
      </c>
      <c r="BJ243" s="564">
        <f t="shared" si="88"/>
        <v>4.0922809350861939</v>
      </c>
      <c r="BK243" s="565">
        <f t="shared" si="89"/>
        <v>3.3737914009463075</v>
      </c>
      <c r="BL243" s="566">
        <f t="shared" si="90"/>
        <v>9.6312191227107125</v>
      </c>
      <c r="BM243" s="546" t="str">
        <f t="shared" si="91"/>
        <v>V0</v>
      </c>
      <c r="BN243" s="573">
        <f t="shared" si="101"/>
        <v>6.6</v>
      </c>
      <c r="BO243" s="573">
        <f t="shared" si="102"/>
        <v>6.2156578914429801</v>
      </c>
      <c r="BP243" s="574">
        <f t="shared" si="92"/>
        <v>-5.8233652811669634</v>
      </c>
      <c r="BQ243" s="575">
        <f t="shared" si="93"/>
        <v>30</v>
      </c>
      <c r="BR243" s="546" t="str">
        <f t="shared" si="103"/>
        <v>V0</v>
      </c>
      <c r="BS243" s="575">
        <f t="shared" si="94"/>
        <v>49.139737576987358</v>
      </c>
      <c r="BT243" s="575">
        <f t="shared" si="95"/>
        <v>31.294510858029636</v>
      </c>
      <c r="BU243" s="575">
        <f t="shared" si="96"/>
        <v>80.434248435016997</v>
      </c>
      <c r="BV243" s="573">
        <f t="shared" si="97"/>
        <v>22.186104882144726</v>
      </c>
      <c r="BW243" s="575">
        <f t="shared" si="98"/>
        <v>30</v>
      </c>
      <c r="BX243" s="546" t="str">
        <f t="shared" si="104"/>
        <v>V0</v>
      </c>
    </row>
    <row r="244" spans="1:76" x14ac:dyDescent="0.2">
      <c r="A244" s="324" t="s">
        <v>1492</v>
      </c>
      <c r="B244" s="360">
        <v>35252</v>
      </c>
      <c r="C244" s="361">
        <v>0.27083333333333298</v>
      </c>
      <c r="D244" s="360">
        <f t="shared" si="99"/>
        <v>35253</v>
      </c>
      <c r="E244" s="361">
        <v>0.27083333333333298</v>
      </c>
      <c r="F244" s="455" t="s">
        <v>2179</v>
      </c>
      <c r="G244" s="74" t="s">
        <v>507</v>
      </c>
      <c r="H244" s="53" t="s">
        <v>508</v>
      </c>
      <c r="I244" s="38"/>
      <c r="J244" s="52"/>
      <c r="K244" s="545">
        <f>IF(ISNUMBER(Data!K244),Data!K244,"")</f>
        <v>2.7</v>
      </c>
      <c r="L244" s="546" t="str">
        <f>IF(ISNUMBER(K244),PickLists!$S$2,PickLists!$S$9)</f>
        <v>V0</v>
      </c>
      <c r="M244" s="547">
        <f>IF(ISNUMBER(Data!M244),Data!M244,"")</f>
        <v>112.3</v>
      </c>
      <c r="N244" s="548">
        <f t="shared" si="100"/>
        <v>2.5829</v>
      </c>
      <c r="O244" s="549" t="str">
        <f>IF(ISTEXT($A244),PickLists!$S$2,PickLists!$S$9)</f>
        <v>V0</v>
      </c>
      <c r="P244" s="550">
        <f>IF(ISNUMBER(Data!P244),Data!P244,"")</f>
        <v>5.1100000000000003</v>
      </c>
      <c r="Q244" s="551" t="str">
        <f>IF(ISTEXT($A244),PickLists!$S$2,PickLists!$S$9)</f>
        <v>V0</v>
      </c>
      <c r="R244" s="547">
        <f>IF(ISNUMBER(Data!R244),Data!R244,"")</f>
        <v>10.6</v>
      </c>
      <c r="S244" s="551" t="str">
        <f>IF(ISTEXT($A244),PickLists!$S$2,PickLists!$S$9)</f>
        <v>V0</v>
      </c>
      <c r="T244" s="552">
        <f>IF(ISNUMBER(Data!T244),Data!T244,"")</f>
        <v>7.4999999999999997E-2</v>
      </c>
      <c r="U244" s="551" t="str">
        <f>IF(ISNUMBER($T244),IF($T244&gt;$T$56,PickLists!$S$2,PickLists!$S$3),PickLists!$S$9)</f>
        <v>V0</v>
      </c>
      <c r="V244" s="553">
        <f>IF(ISNUMBER(Data!V244),Data!V244,"")</f>
        <v>0.37679502620756389</v>
      </c>
      <c r="W244" s="551" t="str">
        <f>IF(ISNUMBER($V244),IF($V244&gt;$V$56,PickLists!$S$2,PickLists!$S$3),PickLists!$S$9)</f>
        <v>V0</v>
      </c>
      <c r="X244" s="552">
        <f>IF(ISNUMBER(Data!X244),Data!X244,"")</f>
        <v>0.33979255064437552</v>
      </c>
      <c r="Y244" s="551" t="str">
        <f>IF(ISNUMBER($X244),IF($X244&gt;$X$56,PickLists!$S$2,PickLists!$S$3),PickLists!$S$9)</f>
        <v>V0</v>
      </c>
      <c r="Z244" s="553">
        <f>IF(ISNUMBER(Data!Z244),Data!Z244,"")</f>
        <v>4.2000000000000003E-2</v>
      </c>
      <c r="AA244" s="551" t="str">
        <f>IF(ISNUMBER($Z244),IF($Z244&gt;$Z$56,PickLists!$S$2,PickLists!$S$3),PickLists!$S$9)</f>
        <v>V0</v>
      </c>
      <c r="AB244" s="552">
        <f>IF(ISNUMBER(Data!AB244),Data!AB244,"")</f>
        <v>0.50004516880093131</v>
      </c>
      <c r="AC244" s="551" t="str">
        <f>IF(ISNUMBER($AB244),IF($AB244&gt;$AB$56,PickLists!$S$2,PickLists!$S$3),PickLists!$S$9)</f>
        <v>V0</v>
      </c>
      <c r="AD244" s="553">
        <f>IF(ISNUMBER(Data!AD244),Data!AD244,"")</f>
        <v>6.7000000000000004E-2</v>
      </c>
      <c r="AE244" s="551" t="str">
        <f>IF(ISNUMBER($AD244),IF($AD244&gt;$AD$56,PickLists!$S$2,PickLists!$S$3),PickLists!$S$9)</f>
        <v>V0</v>
      </c>
      <c r="AF244" s="552">
        <f>IF(ISNUMBER(Data!AF244),Data!AF244,"")</f>
        <v>0.03</v>
      </c>
      <c r="AG244" s="551" t="str">
        <f>IF(ISNUMBER($AF244),IF($AF244&gt;$AF$56,PickLists!$S$2,PickLists!$S$3),PickLists!$S$9)</f>
        <v>V0</v>
      </c>
      <c r="AH244" s="553">
        <f>IF(ISNUMBER(Data!AH244),Data!AH244,"")</f>
        <v>0.14799999999999999</v>
      </c>
      <c r="AI244" s="551" t="str">
        <f>IF(ISNUMBER($AH244),IF($AH244&gt;$AH$56,PickLists!$S$2,PickLists!$S$3),PickLists!$S$9)</f>
        <v>V0</v>
      </c>
      <c r="AJ244" s="554" t="str">
        <f>IF(ISTEXT(Data!AJ244),Data!AJ244,"")</f>
        <v/>
      </c>
      <c r="AK244" s="555"/>
      <c r="AL244" s="555"/>
      <c r="AM244" s="555"/>
      <c r="AN244" s="555"/>
      <c r="AO244" s="556"/>
      <c r="AP244" s="557">
        <f t="shared" si="70"/>
        <v>7.7624711662868957E-3</v>
      </c>
      <c r="AQ244" s="558">
        <f t="shared" si="71"/>
        <v>2.0049686775402423E-2</v>
      </c>
      <c r="AR244" s="559">
        <f t="shared" si="72"/>
        <v>0.19371749999999999</v>
      </c>
      <c r="AS244" s="560">
        <f t="shared" si="73"/>
        <v>0.97322387319151671</v>
      </c>
      <c r="AT244" s="561">
        <f t="shared" si="74"/>
        <v>0.87765017905935749</v>
      </c>
      <c r="AU244" s="562">
        <f t="shared" si="75"/>
        <v>0.1084818</v>
      </c>
      <c r="AV244" s="563">
        <f t="shared" si="76"/>
        <v>1.2915666664959256</v>
      </c>
      <c r="AW244" s="564">
        <f t="shared" si="77"/>
        <v>0.17305430000000002</v>
      </c>
      <c r="AX244" s="565">
        <f t="shared" si="78"/>
        <v>7.7487E-2</v>
      </c>
      <c r="AY244" s="566">
        <f t="shared" si="79"/>
        <v>0.38226919999999998</v>
      </c>
      <c r="AZ244" s="567">
        <v>362.61</v>
      </c>
      <c r="BA244" s="568">
        <v>5.5229999999999997</v>
      </c>
      <c r="BB244" s="569">
        <f t="shared" si="80"/>
        <v>7.7624711662868959</v>
      </c>
      <c r="BC244" s="570">
        <f t="shared" si="81"/>
        <v>0.7115002274001182</v>
      </c>
      <c r="BD244" s="571">
        <f t="shared" si="82"/>
        <v>1.2882495516931341E-3</v>
      </c>
      <c r="BE244" s="572">
        <f t="shared" si="83"/>
        <v>2.1155365000564141</v>
      </c>
      <c r="BF244" s="560">
        <f t="shared" si="84"/>
        <v>26.900480203295775</v>
      </c>
      <c r="BG244" s="561">
        <f t="shared" si="85"/>
        <v>21.193984134999255</v>
      </c>
      <c r="BH244" s="562">
        <f t="shared" si="86"/>
        <v>1.8268971456906979</v>
      </c>
      <c r="BI244" s="563">
        <f t="shared" si="87"/>
        <v>35.699662226096329</v>
      </c>
      <c r="BJ244" s="564">
        <f t="shared" si="88"/>
        <v>1.7136426415673438</v>
      </c>
      <c r="BK244" s="565">
        <f t="shared" si="89"/>
        <v>2.4686278543509563</v>
      </c>
      <c r="BL244" s="566">
        <f t="shared" si="90"/>
        <v>7.3855980837367126</v>
      </c>
      <c r="BM244" s="546" t="str">
        <f t="shared" si="91"/>
        <v>V0</v>
      </c>
      <c r="BN244" s="573">
        <f t="shared" si="101"/>
        <v>10.6</v>
      </c>
      <c r="BO244" s="573">
        <f t="shared" si="102"/>
        <v>9.9355464746931705</v>
      </c>
      <c r="BP244" s="574">
        <f t="shared" si="92"/>
        <v>-6.2684294840266901</v>
      </c>
      <c r="BQ244" s="575">
        <f t="shared" si="93"/>
        <v>30</v>
      </c>
      <c r="BR244" s="546" t="str">
        <f t="shared" si="103"/>
        <v>V0</v>
      </c>
      <c r="BS244" s="575">
        <f t="shared" si="94"/>
        <v>56.856899117728936</v>
      </c>
      <c r="BT244" s="575">
        <f t="shared" si="95"/>
        <v>50.922789315303255</v>
      </c>
      <c r="BU244" s="575">
        <f t="shared" si="96"/>
        <v>107.77968843303219</v>
      </c>
      <c r="BV244" s="573">
        <f t="shared" si="97"/>
        <v>5.5057774694837605</v>
      </c>
      <c r="BW244" s="575">
        <f t="shared" si="98"/>
        <v>15</v>
      </c>
      <c r="BX244" s="546" t="str">
        <f t="shared" si="104"/>
        <v>V0</v>
      </c>
    </row>
    <row r="245" spans="1:76" x14ac:dyDescent="0.2">
      <c r="A245" s="324" t="s">
        <v>1493</v>
      </c>
      <c r="B245" s="360">
        <v>35253</v>
      </c>
      <c r="C245" s="361">
        <v>0.27083333333333298</v>
      </c>
      <c r="D245" s="360">
        <f t="shared" si="99"/>
        <v>35254</v>
      </c>
      <c r="E245" s="361">
        <v>0.27083333333333298</v>
      </c>
      <c r="F245" s="455" t="s">
        <v>2179</v>
      </c>
      <c r="G245" s="74" t="s">
        <v>507</v>
      </c>
      <c r="H245" s="53" t="s">
        <v>508</v>
      </c>
      <c r="I245" s="38"/>
      <c r="J245" s="52"/>
      <c r="K245" s="545">
        <f>IF(ISNUMBER(Data!K245),Data!K245,"")</f>
        <v>5.6</v>
      </c>
      <c r="L245" s="546" t="str">
        <f>IF(ISNUMBER(K245),PickLists!$S$2,PickLists!$S$9)</f>
        <v>V0</v>
      </c>
      <c r="M245" s="547">
        <f>IF(ISNUMBER(Data!M245),Data!M245,"")</f>
        <v>254.8</v>
      </c>
      <c r="N245" s="548">
        <f t="shared" si="100"/>
        <v>5.8604000000000003</v>
      </c>
      <c r="O245" s="549" t="str">
        <f>IF(ISTEXT($A245),PickLists!$S$2,PickLists!$S$9)</f>
        <v>V0</v>
      </c>
      <c r="P245" s="550">
        <f>IF(ISNUMBER(Data!P245),Data!P245,"")</f>
        <v>5.18</v>
      </c>
      <c r="Q245" s="551" t="str">
        <f>IF(ISTEXT($A245),PickLists!$S$2,PickLists!$S$9)</f>
        <v>V0</v>
      </c>
      <c r="R245" s="547">
        <f>IF(ISNUMBER(Data!R245),Data!R245,"")</f>
        <v>7.9</v>
      </c>
      <c r="S245" s="551" t="str">
        <f>IF(ISTEXT($A245),PickLists!$S$2,PickLists!$S$9)</f>
        <v>V0</v>
      </c>
      <c r="T245" s="552">
        <f>IF(ISNUMBER(Data!T245),Data!T245,"")</f>
        <v>5.1999999999999998E-2</v>
      </c>
      <c r="U245" s="551" t="str">
        <f>IF(ISNUMBER($T245),IF($T245&gt;$T$56,PickLists!$S$2,PickLists!$S$3),PickLists!$S$9)</f>
        <v>V0</v>
      </c>
      <c r="V245" s="553">
        <f>IF(ISNUMBER(Data!V245),Data!V245,"")</f>
        <v>0.25481102491734536</v>
      </c>
      <c r="W245" s="551" t="str">
        <f>IF(ISNUMBER($V245),IF($V245&gt;$V$56,PickLists!$S$2,PickLists!$S$3),PickLists!$S$9)</f>
        <v>V0</v>
      </c>
      <c r="X245" s="552">
        <f>IF(ISNUMBER(Data!X245),Data!X245,"")</f>
        <v>0.26869646686514964</v>
      </c>
      <c r="Y245" s="551" t="str">
        <f>IF(ISNUMBER($X245),IF($X245&gt;$X$56,PickLists!$S$2,PickLists!$S$3),PickLists!$S$9)</f>
        <v>V0</v>
      </c>
      <c r="Z245" s="553">
        <f>IF(ISNUMBER(Data!Z245),Data!Z245,"")</f>
        <v>4.2999999999999997E-2</v>
      </c>
      <c r="AA245" s="551" t="str">
        <f>IF(ISNUMBER($Z245),IF($Z245&gt;$Z$56,PickLists!$S$2,PickLists!$S$3),PickLists!$S$9)</f>
        <v>V0</v>
      </c>
      <c r="AB245" s="552">
        <f>IF(ISNUMBER(Data!AB245),Data!AB245,"")</f>
        <v>0.36959860302677527</v>
      </c>
      <c r="AC245" s="551" t="str">
        <f>IF(ISNUMBER($AB245),IF($AB245&gt;$AB$56,PickLists!$S$2,PickLists!$S$3),PickLists!$S$9)</f>
        <v>V0</v>
      </c>
      <c r="AD245" s="553">
        <f>IF(ISNUMBER(Data!AD245),Data!AD245,"")</f>
        <v>0.05</v>
      </c>
      <c r="AE245" s="551" t="str">
        <f>IF(ISNUMBER($AD245),IF($AD245&gt;$AD$56,PickLists!$S$2,PickLists!$S$3),PickLists!$S$9)</f>
        <v>V0</v>
      </c>
      <c r="AF245" s="552">
        <f>IF(ISNUMBER(Data!AF245),Data!AF245,"")</f>
        <v>2.4E-2</v>
      </c>
      <c r="AG245" s="551" t="str">
        <f>IF(ISNUMBER($AF245),IF($AF245&gt;$AF$56,PickLists!$S$2,PickLists!$S$3),PickLists!$S$9)</f>
        <v>V0</v>
      </c>
      <c r="AH245" s="553">
        <f>IF(ISNUMBER(Data!AH245),Data!AH245,"")</f>
        <v>0.121</v>
      </c>
      <c r="AI245" s="551" t="str">
        <f>IF(ISNUMBER($AH245),IF($AH245&gt;$AH$56,PickLists!$S$2,PickLists!$S$3),PickLists!$S$9)</f>
        <v>V0</v>
      </c>
      <c r="AJ245" s="554" t="str">
        <f>IF(ISTEXT(Data!AJ245),Data!AJ245,"")</f>
        <v/>
      </c>
      <c r="AK245" s="555"/>
      <c r="AL245" s="555"/>
      <c r="AM245" s="555"/>
      <c r="AN245" s="555"/>
      <c r="AO245" s="556"/>
      <c r="AP245" s="557">
        <f t="shared" si="70"/>
        <v>6.6069344800759591E-3</v>
      </c>
      <c r="AQ245" s="558">
        <f t="shared" si="71"/>
        <v>3.871927882703715E-2</v>
      </c>
      <c r="AR245" s="559">
        <f t="shared" si="72"/>
        <v>0.30474079999999998</v>
      </c>
      <c r="AS245" s="560">
        <f t="shared" si="73"/>
        <v>1.4932945304256109</v>
      </c>
      <c r="AT245" s="561">
        <f t="shared" si="74"/>
        <v>1.5746687744165231</v>
      </c>
      <c r="AU245" s="562">
        <f t="shared" si="75"/>
        <v>0.25199719999999998</v>
      </c>
      <c r="AV245" s="563">
        <f t="shared" si="76"/>
        <v>2.1659956531781139</v>
      </c>
      <c r="AW245" s="564">
        <f t="shared" si="77"/>
        <v>0.29302</v>
      </c>
      <c r="AX245" s="565">
        <f t="shared" si="78"/>
        <v>0.14064960000000001</v>
      </c>
      <c r="AY245" s="566">
        <f t="shared" si="79"/>
        <v>0.70910839999999997</v>
      </c>
      <c r="AZ245" s="567">
        <v>362.61</v>
      </c>
      <c r="BA245" s="568">
        <v>5.5229999999999997</v>
      </c>
      <c r="BB245" s="569">
        <f t="shared" si="80"/>
        <v>6.6069344800759593</v>
      </c>
      <c r="BC245" s="570">
        <f t="shared" si="81"/>
        <v>0.83593987751131704</v>
      </c>
      <c r="BD245" s="571">
        <f t="shared" si="82"/>
        <v>1.5135612484362059E-3</v>
      </c>
      <c r="BE245" s="572">
        <f t="shared" si="83"/>
        <v>1.4667719733724474</v>
      </c>
      <c r="BF245" s="560">
        <f t="shared" si="84"/>
        <v>18.191691648271963</v>
      </c>
      <c r="BG245" s="561">
        <f t="shared" si="85"/>
        <v>16.759486472175247</v>
      </c>
      <c r="BH245" s="562">
        <f t="shared" si="86"/>
        <v>1.8703946967785714</v>
      </c>
      <c r="BI245" s="563">
        <f t="shared" si="87"/>
        <v>26.38670686276685</v>
      </c>
      <c r="BJ245" s="564">
        <f t="shared" si="88"/>
        <v>1.2788377922144356</v>
      </c>
      <c r="BK245" s="565">
        <f t="shared" si="89"/>
        <v>1.9749022834807655</v>
      </c>
      <c r="BL245" s="566">
        <f t="shared" si="90"/>
        <v>6.0382254603523124</v>
      </c>
      <c r="BM245" s="546" t="str">
        <f t="shared" si="91"/>
        <v>V0</v>
      </c>
      <c r="BN245" s="573">
        <f t="shared" si="101"/>
        <v>7.9</v>
      </c>
      <c r="BO245" s="573">
        <f t="shared" si="102"/>
        <v>7.690392704126074</v>
      </c>
      <c r="BP245" s="574">
        <f t="shared" si="92"/>
        <v>-2.6532569097965362</v>
      </c>
      <c r="BQ245" s="575">
        <f t="shared" si="93"/>
        <v>30</v>
      </c>
      <c r="BR245" s="546" t="str">
        <f t="shared" si="103"/>
        <v>V0</v>
      </c>
      <c r="BS245" s="575">
        <f t="shared" si="94"/>
        <v>44.156001575668895</v>
      </c>
      <c r="BT245" s="575">
        <f t="shared" si="95"/>
        <v>37.255403532579408</v>
      </c>
      <c r="BU245" s="575">
        <f t="shared" si="96"/>
        <v>81.411405108248303</v>
      </c>
      <c r="BV245" s="573">
        <f t="shared" si="97"/>
        <v>8.4762055561062226</v>
      </c>
      <c r="BW245" s="575">
        <f t="shared" si="98"/>
        <v>30</v>
      </c>
      <c r="BX245" s="546" t="str">
        <f t="shared" si="104"/>
        <v>V0</v>
      </c>
    </row>
    <row r="246" spans="1:76" x14ac:dyDescent="0.2">
      <c r="A246" s="324" t="s">
        <v>1494</v>
      </c>
      <c r="B246" s="360">
        <v>35254</v>
      </c>
      <c r="C246" s="361">
        <v>0.27083333333333298</v>
      </c>
      <c r="D246" s="360">
        <f t="shared" si="99"/>
        <v>35255</v>
      </c>
      <c r="E246" s="361">
        <v>0.27083333333333298</v>
      </c>
      <c r="F246" s="455" t="s">
        <v>2179</v>
      </c>
      <c r="G246" s="74" t="s">
        <v>507</v>
      </c>
      <c r="H246" s="53" t="s">
        <v>508</v>
      </c>
      <c r="I246" s="38"/>
      <c r="J246" s="52"/>
      <c r="K246" s="545">
        <f>IF(ISNUMBER(Data!K246),Data!K246,"")</f>
        <v>31.9</v>
      </c>
      <c r="L246" s="546" t="str">
        <f>IF(ISNUMBER(K246),PickLists!$S$2,PickLists!$S$9)</f>
        <v>V0</v>
      </c>
      <c r="M246" s="547">
        <f>IF(ISNUMBER(Data!M246),Data!M246,"")</f>
        <v>1409.1</v>
      </c>
      <c r="N246" s="548">
        <f t="shared" si="100"/>
        <v>32.409299999999995</v>
      </c>
      <c r="O246" s="549" t="str">
        <f>IF(ISTEXT($A246),PickLists!$S$2,PickLists!$S$9)</f>
        <v>V0</v>
      </c>
      <c r="P246" s="550">
        <f>IF(ISNUMBER(Data!P246),Data!P246,"")</f>
        <v>4.84</v>
      </c>
      <c r="Q246" s="551" t="str">
        <f>IF(ISTEXT($A246),PickLists!$S$2,PickLists!$S$9)</f>
        <v>V0</v>
      </c>
      <c r="R246" s="547">
        <f>IF(ISNUMBER(Data!R246),Data!R246,"")</f>
        <v>9.1999999999999993</v>
      </c>
      <c r="S246" s="551" t="str">
        <f>IF(ISTEXT($A246),PickLists!$S$2,PickLists!$S$9)</f>
        <v>V0</v>
      </c>
      <c r="T246" s="552">
        <f>IF(ISNUMBER(Data!T246),Data!T246,"")</f>
        <v>4.7E-2</v>
      </c>
      <c r="U246" s="551" t="str">
        <f>IF(ISNUMBER($T246),IF($T246&gt;$T$56,PickLists!$S$2,PickLists!$S$3),PickLists!$S$9)</f>
        <v>V0</v>
      </c>
      <c r="V246" s="553">
        <f>IF(ISNUMBER(Data!V246),Data!V246,"")</f>
        <v>0.20601742440125798</v>
      </c>
      <c r="W246" s="551" t="str">
        <f>IF(ISNUMBER($V246),IF($V246&gt;$V$56,PickLists!$S$2,PickLists!$S$3),PickLists!$S$9)</f>
        <v>V0</v>
      </c>
      <c r="X246" s="552">
        <f>IF(ISNUMBER(Data!X246),Data!X246,"")</f>
        <v>0.26135320938560513</v>
      </c>
      <c r="Y246" s="551" t="str">
        <f>IF(ISNUMBER($X246),IF($X246&gt;$X$56,PickLists!$S$2,PickLists!$S$3),PickLists!$S$9)</f>
        <v>V0</v>
      </c>
      <c r="Z246" s="553">
        <f>IF(ISNUMBER(Data!Z246),Data!Z246,"")</f>
        <v>0.05</v>
      </c>
      <c r="AA246" s="551" t="str">
        <f>IF(ISNUMBER($Z246),IF($Z246&gt;$Z$56,PickLists!$S$2,PickLists!$S$3),PickLists!$S$9)</f>
        <v>V0</v>
      </c>
      <c r="AB246" s="552">
        <f>IF(ISNUMBER(Data!AB246),Data!AB246,"")</f>
        <v>0.18324636620655244</v>
      </c>
      <c r="AC246" s="551" t="str">
        <f>IF(ISNUMBER($AB246),IF($AB246&gt;$AB$56,PickLists!$S$2,PickLists!$S$3),PickLists!$S$9)</f>
        <v>V0</v>
      </c>
      <c r="AD246" s="553">
        <f>IF(ISNUMBER(Data!AD246),Data!AD246,"")</f>
        <v>0.02</v>
      </c>
      <c r="AE246" s="551" t="str">
        <f>IF(ISNUMBER($AD246),IF($AD246&gt;$AD$56,PickLists!$S$2,PickLists!$S$3),PickLists!$S$9)</f>
        <v>V0</v>
      </c>
      <c r="AF246" s="552">
        <f>IF(ISNUMBER(Data!AF246),Data!AF246,"")</f>
        <v>1.6E-2</v>
      </c>
      <c r="AG246" s="551" t="str">
        <f>IF(ISNUMBER($AF246),IF($AF246&gt;$AF$56,PickLists!$S$2,PickLists!$S$3),PickLists!$S$9)</f>
        <v>V0</v>
      </c>
      <c r="AH246" s="553">
        <f>IF(ISNUMBER(Data!AH246),Data!AH246,"")</f>
        <v>7.0000000000000007E-2</v>
      </c>
      <c r="AI246" s="551" t="str">
        <f>IF(ISNUMBER($AH246),IF($AH246&gt;$AH$56,PickLists!$S$2,PickLists!$S$3),PickLists!$S$9)</f>
        <v>V0</v>
      </c>
      <c r="AJ246" s="554" t="str">
        <f>IF(ISTEXT(Data!AJ246),Data!AJ246,"")</f>
        <v/>
      </c>
      <c r="AK246" s="555"/>
      <c r="AL246" s="555"/>
      <c r="AM246" s="555"/>
      <c r="AN246" s="555"/>
      <c r="AO246" s="556"/>
      <c r="AP246" s="557">
        <f t="shared" si="70"/>
        <v>1.4454397707459276E-2</v>
      </c>
      <c r="AQ246" s="558">
        <f t="shared" si="71"/>
        <v>0.46845691162035985</v>
      </c>
      <c r="AR246" s="559">
        <f t="shared" si="72"/>
        <v>1.5232370999999998</v>
      </c>
      <c r="AS246" s="560">
        <f t="shared" si="73"/>
        <v>6.6768805126476893</v>
      </c>
      <c r="AT246" s="561">
        <f t="shared" si="74"/>
        <v>8.4702745689408907</v>
      </c>
      <c r="AU246" s="562">
        <f t="shared" si="75"/>
        <v>1.6204649999999998</v>
      </c>
      <c r="AV246" s="563">
        <f t="shared" si="76"/>
        <v>5.938886456298019</v>
      </c>
      <c r="AW246" s="564">
        <f t="shared" si="77"/>
        <v>0.64818599999999993</v>
      </c>
      <c r="AX246" s="565">
        <f t="shared" si="78"/>
        <v>0.51854879999999992</v>
      </c>
      <c r="AY246" s="566">
        <f t="shared" si="79"/>
        <v>2.2686509999999998</v>
      </c>
      <c r="AZ246" s="567">
        <v>362.61</v>
      </c>
      <c r="BA246" s="568">
        <v>5.5229999999999997</v>
      </c>
      <c r="BB246" s="569">
        <f t="shared" si="80"/>
        <v>14.454397707459275</v>
      </c>
      <c r="BC246" s="570">
        <f t="shared" si="81"/>
        <v>0.38209824523852842</v>
      </c>
      <c r="BD246" s="571">
        <f t="shared" si="82"/>
        <v>6.9183097091893579E-4</v>
      </c>
      <c r="BE246" s="572">
        <f t="shared" si="83"/>
        <v>1.3257362067020197</v>
      </c>
      <c r="BF246" s="560">
        <f t="shared" si="84"/>
        <v>14.70817622626244</v>
      </c>
      <c r="BG246" s="561">
        <f t="shared" si="85"/>
        <v>16.3014632393953</v>
      </c>
      <c r="BH246" s="562">
        <f t="shared" si="86"/>
        <v>2.1748775543936882</v>
      </c>
      <c r="BI246" s="563">
        <f t="shared" si="87"/>
        <v>13.082484915153312</v>
      </c>
      <c r="BJ246" s="564">
        <f t="shared" si="88"/>
        <v>0.51153511688577424</v>
      </c>
      <c r="BK246" s="565">
        <f t="shared" si="89"/>
        <v>1.3166015223205101</v>
      </c>
      <c r="BL246" s="566">
        <f t="shared" si="90"/>
        <v>3.4931882828484455</v>
      </c>
      <c r="BM246" s="546" t="str">
        <f t="shared" si="91"/>
        <v>V0</v>
      </c>
      <c r="BN246" s="573">
        <f t="shared" si="101"/>
        <v>9.1999999999999993</v>
      </c>
      <c r="BO246" s="573">
        <f t="shared" si="102"/>
        <v>8.9129197878145536</v>
      </c>
      <c r="BP246" s="574">
        <f t="shared" si="92"/>
        <v>-3.1204370889722357</v>
      </c>
      <c r="BQ246" s="575">
        <f t="shared" si="93"/>
        <v>30</v>
      </c>
      <c r="BR246" s="546" t="str">
        <f t="shared" si="103"/>
        <v>V0</v>
      </c>
      <c r="BS246" s="575">
        <f t="shared" si="94"/>
        <v>35.033085099061005</v>
      </c>
      <c r="BT246" s="575">
        <f t="shared" si="95"/>
        <v>32.718165748569206</v>
      </c>
      <c r="BU246" s="575">
        <f t="shared" si="96"/>
        <v>67.751250847630217</v>
      </c>
      <c r="BV246" s="573">
        <f t="shared" si="97"/>
        <v>3.4167920466855399</v>
      </c>
      <c r="BW246" s="575">
        <f t="shared" si="98"/>
        <v>30</v>
      </c>
      <c r="BX246" s="546" t="str">
        <f t="shared" si="104"/>
        <v>V0</v>
      </c>
    </row>
    <row r="247" spans="1:76" x14ac:dyDescent="0.2">
      <c r="A247" s="324" t="s">
        <v>1495</v>
      </c>
      <c r="B247" s="360">
        <v>35255</v>
      </c>
      <c r="C247" s="361">
        <v>0.27083333333333298</v>
      </c>
      <c r="D247" s="360">
        <f t="shared" si="99"/>
        <v>35256</v>
      </c>
      <c r="E247" s="361">
        <v>0.27083333333333298</v>
      </c>
      <c r="F247" s="455" t="s">
        <v>2179</v>
      </c>
      <c r="G247" s="74" t="s">
        <v>507</v>
      </c>
      <c r="H247" s="53" t="s">
        <v>508</v>
      </c>
      <c r="I247" s="38"/>
      <c r="J247" s="52"/>
      <c r="K247" s="545">
        <f>IF(ISNUMBER(Data!K247),Data!K247,"")</f>
        <v>5.3</v>
      </c>
      <c r="L247" s="546" t="str">
        <f>IF(ISNUMBER(K247),PickLists!$S$2,PickLists!$S$9)</f>
        <v>V0</v>
      </c>
      <c r="M247" s="547">
        <f>IF(ISNUMBER(Data!M247),Data!M247,"")</f>
        <v>201.9</v>
      </c>
      <c r="N247" s="548">
        <f t="shared" si="100"/>
        <v>4.6436999999999999</v>
      </c>
      <c r="O247" s="549" t="str">
        <f>IF(ISTEXT($A247),PickLists!$S$2,PickLists!$S$9)</f>
        <v>V0</v>
      </c>
      <c r="P247" s="550">
        <f>IF(ISNUMBER(Data!P247),Data!P247,"")</f>
        <v>4.38</v>
      </c>
      <c r="Q247" s="551" t="str">
        <f>IF(ISTEXT($A247),PickLists!$S$2,PickLists!$S$9)</f>
        <v>V0</v>
      </c>
      <c r="R247" s="547">
        <f>IF(ISNUMBER(Data!R247),Data!R247,"")</f>
        <v>26.6</v>
      </c>
      <c r="S247" s="551" t="str">
        <f>IF(ISTEXT($A247),PickLists!$S$2,PickLists!$S$9)</f>
        <v>V0</v>
      </c>
      <c r="T247" s="552">
        <f>IF(ISNUMBER(Data!T247),Data!T247,"")</f>
        <v>0.192</v>
      </c>
      <c r="U247" s="551" t="str">
        <f>IF(ISNUMBER($T247),IF($T247&gt;$T$56,PickLists!$S$2,PickLists!$S$3),PickLists!$S$9)</f>
        <v>V0</v>
      </c>
      <c r="V247" s="553">
        <f>IF(ISNUMBER(Data!V247),Data!V247,"")</f>
        <v>0.58778216917990478</v>
      </c>
      <c r="W247" s="551" t="str">
        <f>IF(ISNUMBER($V247),IF($V247&gt;$V$56,PickLists!$S$2,PickLists!$S$3),PickLists!$S$9)</f>
        <v>V0</v>
      </c>
      <c r="X247" s="552">
        <f>IF(ISNUMBER(Data!X247),Data!X247,"")</f>
        <v>0.77471366409194076</v>
      </c>
      <c r="Y247" s="551" t="str">
        <f>IF(ISNUMBER($X247),IF($X247&gt;$X$56,PickLists!$S$2,PickLists!$S$3),PickLists!$S$9)</f>
        <v>V0</v>
      </c>
      <c r="Z247" s="553">
        <f>IF(ISNUMBER(Data!Z247),Data!Z247,"")</f>
        <v>0.13300000000000001</v>
      </c>
      <c r="AA247" s="551" t="str">
        <f>IF(ISNUMBER($Z247),IF($Z247&gt;$Z$56,PickLists!$S$2,PickLists!$S$3),PickLists!$S$9)</f>
        <v>V0</v>
      </c>
      <c r="AB247" s="552">
        <f>IF(ISNUMBER(Data!AB247),Data!AB247,"")</f>
        <v>0.45733944786296349</v>
      </c>
      <c r="AC247" s="551" t="str">
        <f>IF(ISNUMBER($AB247),IF($AB247&gt;$AB$56,PickLists!$S$2,PickLists!$S$3),PickLists!$S$9)</f>
        <v>V0</v>
      </c>
      <c r="AD247" s="553">
        <f>IF(ISNUMBER(Data!AD247),Data!AD247,"")</f>
        <v>7.5999999999999998E-2</v>
      </c>
      <c r="AE247" s="551" t="str">
        <f>IF(ISNUMBER($AD247),IF($AD247&gt;$AD$56,PickLists!$S$2,PickLists!$S$3),PickLists!$S$9)</f>
        <v>V0</v>
      </c>
      <c r="AF247" s="552">
        <f>IF(ISNUMBER(Data!AF247),Data!AF247,"")</f>
        <v>5.0999999999999997E-2</v>
      </c>
      <c r="AG247" s="551" t="str">
        <f>IF(ISNUMBER($AF247),IF($AF247&gt;$AF$56,PickLists!$S$2,PickLists!$S$3),PickLists!$S$9)</f>
        <v>V0</v>
      </c>
      <c r="AH247" s="553">
        <f>IF(ISNUMBER(Data!AH247),Data!AH247,"")</f>
        <v>0.25700000000000001</v>
      </c>
      <c r="AI247" s="551" t="str">
        <f>IF(ISNUMBER($AH247),IF($AH247&gt;$AH$56,PickLists!$S$2,PickLists!$S$3),PickLists!$S$9)</f>
        <v>V0</v>
      </c>
      <c r="AJ247" s="554" t="str">
        <f>IF(ISTEXT(Data!AJ247),Data!AJ247,"")</f>
        <v/>
      </c>
      <c r="AK247" s="555"/>
      <c r="AL247" s="555"/>
      <c r="AM247" s="555"/>
      <c r="AN247" s="555"/>
      <c r="AO247" s="556"/>
      <c r="AP247" s="557">
        <f t="shared" si="70"/>
        <v>4.1686938347033506E-2</v>
      </c>
      <c r="AQ247" s="558">
        <f t="shared" si="71"/>
        <v>0.1935816356021195</v>
      </c>
      <c r="AR247" s="559">
        <f t="shared" si="72"/>
        <v>0.89159040000000001</v>
      </c>
      <c r="AS247" s="560">
        <f t="shared" si="73"/>
        <v>2.7294840590207237</v>
      </c>
      <c r="AT247" s="561">
        <f t="shared" si="74"/>
        <v>3.5975378419437454</v>
      </c>
      <c r="AU247" s="562">
        <f t="shared" si="75"/>
        <v>0.6176121</v>
      </c>
      <c r="AV247" s="563">
        <f t="shared" si="76"/>
        <v>2.1237471940412433</v>
      </c>
      <c r="AW247" s="564">
        <f t="shared" si="77"/>
        <v>0.35292119999999999</v>
      </c>
      <c r="AX247" s="565">
        <f t="shared" si="78"/>
        <v>0.23682869999999998</v>
      </c>
      <c r="AY247" s="566">
        <f t="shared" si="79"/>
        <v>1.1934309000000001</v>
      </c>
      <c r="AZ247" s="567">
        <v>362.61</v>
      </c>
      <c r="BA247" s="568">
        <v>5.5229999999999997</v>
      </c>
      <c r="BB247" s="569">
        <f t="shared" si="80"/>
        <v>41.686938347033504</v>
      </c>
      <c r="BC247" s="570">
        <f t="shared" si="81"/>
        <v>0.1324875421174464</v>
      </c>
      <c r="BD247" s="571">
        <f t="shared" si="82"/>
        <v>2.398832919019488E-4</v>
      </c>
      <c r="BE247" s="572">
        <f t="shared" si="83"/>
        <v>5.4157734401444211</v>
      </c>
      <c r="BF247" s="560">
        <f t="shared" si="84"/>
        <v>41.963458926244364</v>
      </c>
      <c r="BG247" s="561">
        <f t="shared" si="85"/>
        <v>48.321451058284161</v>
      </c>
      <c r="BH247" s="562">
        <f t="shared" si="86"/>
        <v>5.7851742946872102</v>
      </c>
      <c r="BI247" s="563">
        <f t="shared" si="87"/>
        <v>32.650778029768219</v>
      </c>
      <c r="BJ247" s="564">
        <f t="shared" si="88"/>
        <v>1.9438334441659419</v>
      </c>
      <c r="BK247" s="565">
        <f t="shared" si="89"/>
        <v>4.1966673523966262</v>
      </c>
      <c r="BL247" s="566">
        <f t="shared" si="90"/>
        <v>12.824991267029292</v>
      </c>
      <c r="BM247" s="546" t="str">
        <f t="shared" si="91"/>
        <v>V0</v>
      </c>
      <c r="BN247" s="573">
        <f t="shared" si="101"/>
        <v>26.6</v>
      </c>
      <c r="BO247" s="573">
        <f t="shared" si="102"/>
        <v>25.676663017708456</v>
      </c>
      <c r="BP247" s="574">
        <f t="shared" si="92"/>
        <v>-3.4711916627501687</v>
      </c>
      <c r="BQ247" s="575">
        <f t="shared" si="93"/>
        <v>30</v>
      </c>
      <c r="BR247" s="546" t="str">
        <f t="shared" si="103"/>
        <v>V0</v>
      </c>
      <c r="BS247" s="575">
        <f t="shared" si="94"/>
        <v>99.088382735080799</v>
      </c>
      <c r="BT247" s="575">
        <f t="shared" si="95"/>
        <v>95.833410850082288</v>
      </c>
      <c r="BU247" s="575">
        <f t="shared" si="96"/>
        <v>194.92179358516307</v>
      </c>
      <c r="BV247" s="573">
        <f t="shared" si="97"/>
        <v>1.6698860733478655</v>
      </c>
      <c r="BW247" s="575">
        <f t="shared" si="98"/>
        <v>15</v>
      </c>
      <c r="BX247" s="546" t="str">
        <f t="shared" si="104"/>
        <v>V0</v>
      </c>
    </row>
    <row r="248" spans="1:76" x14ac:dyDescent="0.2">
      <c r="A248" s="324" t="s">
        <v>1496</v>
      </c>
      <c r="B248" s="360">
        <v>35256</v>
      </c>
      <c r="C248" s="361">
        <v>0.27083333333333298</v>
      </c>
      <c r="D248" s="360">
        <f t="shared" si="99"/>
        <v>35257</v>
      </c>
      <c r="E248" s="361">
        <v>0.27083333333333298</v>
      </c>
      <c r="F248" s="455" t="s">
        <v>2179</v>
      </c>
      <c r="G248" s="74" t="s">
        <v>507</v>
      </c>
      <c r="H248" s="53" t="s">
        <v>508</v>
      </c>
      <c r="I248" s="38"/>
      <c r="J248" s="52"/>
      <c r="K248" s="545">
        <f>IF(ISNUMBER(Data!K248),Data!K248,"")</f>
        <v>12.3</v>
      </c>
      <c r="L248" s="546" t="str">
        <f>IF(ISNUMBER(K248),PickLists!$S$2,PickLists!$S$9)</f>
        <v>V0</v>
      </c>
      <c r="M248" s="547">
        <f>IF(ISNUMBER(Data!M248),Data!M248,"")</f>
        <v>536.79999999999995</v>
      </c>
      <c r="N248" s="548">
        <f t="shared" si="100"/>
        <v>12.346399999999999</v>
      </c>
      <c r="O248" s="549" t="str">
        <f>IF(ISTEXT($A248),PickLists!$S$2,PickLists!$S$9)</f>
        <v>V0</v>
      </c>
      <c r="P248" s="550">
        <f>IF(ISNUMBER(Data!P248),Data!P248,"")</f>
        <v>4.7</v>
      </c>
      <c r="Q248" s="551" t="str">
        <f>IF(ISTEXT($A248),PickLists!$S$2,PickLists!$S$9)</f>
        <v>V0</v>
      </c>
      <c r="R248" s="547">
        <f>IF(ISNUMBER(Data!R248),Data!R248,"")</f>
        <v>12.8</v>
      </c>
      <c r="S248" s="551" t="str">
        <f>IF(ISTEXT($A248),PickLists!$S$2,PickLists!$S$9)</f>
        <v>V0</v>
      </c>
      <c r="T248" s="552">
        <f>IF(ISNUMBER(Data!T248),Data!T248,"")</f>
        <v>4.7E-2</v>
      </c>
      <c r="U248" s="551" t="str">
        <f>IF(ISNUMBER($T248),IF($T248&gt;$T$56,PickLists!$S$2,PickLists!$S$3),PickLists!$S$9)</f>
        <v>V0</v>
      </c>
      <c r="V248" s="553">
        <f>IF(ISNUMBER(Data!V248),Data!V248,"")</f>
        <v>0.31309226997822753</v>
      </c>
      <c r="W248" s="551" t="str">
        <f>IF(ISNUMBER($V248),IF($V248&gt;$V$56,PickLists!$S$2,PickLists!$S$3),PickLists!$S$9)</f>
        <v>V0</v>
      </c>
      <c r="X248" s="552">
        <f>IF(ISNUMBER(Data!X248),Data!X248,"")</f>
        <v>0.2747045866211405</v>
      </c>
      <c r="Y248" s="551" t="str">
        <f>IF(ISNUMBER($X248),IF($X248&gt;$X$56,PickLists!$S$2,PickLists!$S$3),PickLists!$S$9)</f>
        <v>V0</v>
      </c>
      <c r="Z248" s="553">
        <f>IF(ISNUMBER(Data!Z248),Data!Z248,"")</f>
        <v>4.1000000000000002E-2</v>
      </c>
      <c r="AA248" s="551" t="str">
        <f>IF(ISNUMBER($Z248),IF($Z248&gt;$Z$56,PickLists!$S$2,PickLists!$S$3),PickLists!$S$9)</f>
        <v>V0</v>
      </c>
      <c r="AB248" s="552">
        <f>IF(ISNUMBER(Data!AB248),Data!AB248,"")</f>
        <v>0.13821124230833193</v>
      </c>
      <c r="AC248" s="551" t="str">
        <f>IF(ISNUMBER($AB248),IF($AB248&gt;$AB$56,PickLists!$S$2,PickLists!$S$3),PickLists!$S$9)</f>
        <v>V0</v>
      </c>
      <c r="AD248" s="553">
        <f>IF(ISNUMBER(Data!AD248),Data!AD248,"")</f>
        <v>0.05</v>
      </c>
      <c r="AE248" s="551" t="str">
        <f>IF(ISNUMBER($AD248),IF($AD248&gt;$AD$56,PickLists!$S$2,PickLists!$S$3),PickLists!$S$9)</f>
        <v>V0</v>
      </c>
      <c r="AF248" s="552">
        <f>IF(ISNUMBER(Data!AF248),Data!AF248,"")</f>
        <v>2.1000000000000001E-2</v>
      </c>
      <c r="AG248" s="551" t="str">
        <f>IF(ISNUMBER($AF248),IF($AF248&gt;$AF$56,PickLists!$S$2,PickLists!$S$3),PickLists!$S$9)</f>
        <v>V0</v>
      </c>
      <c r="AH248" s="553">
        <f>IF(ISNUMBER(Data!AH248),Data!AH248,"")</f>
        <v>9.6000000000000002E-2</v>
      </c>
      <c r="AI248" s="551" t="str">
        <f>IF(ISNUMBER($AH248),IF($AH248&gt;$AH$56,PickLists!$S$2,PickLists!$S$3),PickLists!$S$9)</f>
        <v>V0</v>
      </c>
      <c r="AJ248" s="554" t="str">
        <f>IF(ISTEXT(Data!AJ248),Data!AJ248,"")</f>
        <v/>
      </c>
      <c r="AK248" s="555"/>
      <c r="AL248" s="555"/>
      <c r="AM248" s="555"/>
      <c r="AN248" s="555"/>
      <c r="AO248" s="556"/>
      <c r="AP248" s="557">
        <f t="shared" si="70"/>
        <v>1.9952623149688771E-2</v>
      </c>
      <c r="AQ248" s="558">
        <f t="shared" si="71"/>
        <v>0.24634306645531742</v>
      </c>
      <c r="AR248" s="559">
        <f t="shared" si="72"/>
        <v>0.58028079999999993</v>
      </c>
      <c r="AS248" s="560">
        <f t="shared" si="73"/>
        <v>3.8655624020591883</v>
      </c>
      <c r="AT248" s="561">
        <f t="shared" si="74"/>
        <v>3.3916127082592489</v>
      </c>
      <c r="AU248" s="562">
        <f t="shared" si="75"/>
        <v>0.50620239999999994</v>
      </c>
      <c r="AV248" s="563">
        <f t="shared" si="76"/>
        <v>1.7064112820355892</v>
      </c>
      <c r="AW248" s="564">
        <f t="shared" si="77"/>
        <v>0.61731999999999998</v>
      </c>
      <c r="AX248" s="565">
        <f t="shared" si="78"/>
        <v>0.25927440000000002</v>
      </c>
      <c r="AY248" s="566">
        <f t="shared" si="79"/>
        <v>1.1852544</v>
      </c>
      <c r="AZ248" s="567">
        <v>362.61</v>
      </c>
      <c r="BA248" s="568">
        <v>5.5229999999999997</v>
      </c>
      <c r="BB248" s="569">
        <f t="shared" si="80"/>
        <v>19.952623149688769</v>
      </c>
      <c r="BC248" s="570">
        <f t="shared" si="81"/>
        <v>0.27680570913234243</v>
      </c>
      <c r="BD248" s="571">
        <f t="shared" si="82"/>
        <v>5.0118723362727209E-4</v>
      </c>
      <c r="BE248" s="572">
        <f t="shared" si="83"/>
        <v>1.3257362067020197</v>
      </c>
      <c r="BF248" s="560">
        <f t="shared" si="84"/>
        <v>22.352557291227782</v>
      </c>
      <c r="BG248" s="561">
        <f t="shared" si="85"/>
        <v>17.134232753540651</v>
      </c>
      <c r="BH248" s="562">
        <f t="shared" si="86"/>
        <v>1.783399594602824</v>
      </c>
      <c r="BI248" s="563">
        <f t="shared" si="87"/>
        <v>9.8672979444800397</v>
      </c>
      <c r="BJ248" s="564">
        <f t="shared" si="88"/>
        <v>1.2788377922144356</v>
      </c>
      <c r="BK248" s="565">
        <f t="shared" si="89"/>
        <v>1.7280394980456699</v>
      </c>
      <c r="BL248" s="566">
        <f t="shared" si="90"/>
        <v>4.7906582164778673</v>
      </c>
      <c r="BM248" s="546" t="str">
        <f t="shared" si="91"/>
        <v>V0</v>
      </c>
      <c r="BN248" s="573">
        <f t="shared" si="101"/>
        <v>12.8</v>
      </c>
      <c r="BO248" s="573">
        <f t="shared" si="102"/>
        <v>11.342790422602437</v>
      </c>
      <c r="BP248" s="574">
        <f t="shared" si="92"/>
        <v>-11.384449823418464</v>
      </c>
      <c r="BQ248" s="575">
        <f t="shared" si="93"/>
        <v>30</v>
      </c>
      <c r="BR248" s="546" t="str">
        <f t="shared" si="103"/>
        <v>V0</v>
      </c>
      <c r="BS248" s="575">
        <f t="shared" si="94"/>
        <v>39.400856195509597</v>
      </c>
      <c r="BT248" s="575">
        <f t="shared" si="95"/>
        <v>41.089833147836423</v>
      </c>
      <c r="BU248" s="575">
        <f t="shared" si="96"/>
        <v>80.49068934334602</v>
      </c>
      <c r="BV248" s="573">
        <f t="shared" si="97"/>
        <v>-2.0983507112508653</v>
      </c>
      <c r="BW248" s="575">
        <f t="shared" si="98"/>
        <v>30</v>
      </c>
      <c r="BX248" s="546" t="str">
        <f t="shared" si="104"/>
        <v>V0</v>
      </c>
    </row>
    <row r="249" spans="1:76" x14ac:dyDescent="0.2">
      <c r="A249" s="324"/>
      <c r="B249" s="360">
        <v>35257</v>
      </c>
      <c r="C249" s="361">
        <v>0.27083333333333298</v>
      </c>
      <c r="D249" s="360">
        <f t="shared" si="99"/>
        <v>35258</v>
      </c>
      <c r="E249" s="361">
        <v>0.27083333333333298</v>
      </c>
      <c r="F249" s="455" t="s">
        <v>2179</v>
      </c>
      <c r="G249" s="74" t="s">
        <v>507</v>
      </c>
      <c r="H249" s="53"/>
      <c r="I249" s="38" t="s">
        <v>433</v>
      </c>
      <c r="J249" s="52"/>
      <c r="K249" s="545">
        <f>IF(ISNUMBER(Data!K249),Data!K249,"")</f>
        <v>0.2</v>
      </c>
      <c r="L249" s="546" t="str">
        <f>IF(ISNUMBER(K249),PickLists!$S$2,PickLists!$S$9)</f>
        <v>V0</v>
      </c>
      <c r="M249" s="547" t="str">
        <f>IF(ISNUMBER(Data!M249),Data!M249,"")</f>
        <v/>
      </c>
      <c r="N249" s="548" t="str">
        <f t="shared" si="100"/>
        <v/>
      </c>
      <c r="O249" s="549" t="str">
        <f>IF(ISTEXT($A249),PickLists!$S$2,PickLists!$S$9)</f>
        <v>M1</v>
      </c>
      <c r="P249" s="550" t="str">
        <f>IF(ISNUMBER(Data!P249),Data!P249,"")</f>
        <v/>
      </c>
      <c r="Q249" s="551" t="str">
        <f>IF(ISTEXT($A249),PickLists!$S$2,PickLists!$S$9)</f>
        <v>M1</v>
      </c>
      <c r="R249" s="547" t="str">
        <f>IF(ISNUMBER(Data!R249),Data!R249,"")</f>
        <v/>
      </c>
      <c r="S249" s="551" t="str">
        <f>IF(ISTEXT($A249),PickLists!$S$2,PickLists!$S$9)</f>
        <v>M1</v>
      </c>
      <c r="T249" s="552" t="str">
        <f>IF(ISNUMBER(Data!T249),Data!T249,"")</f>
        <v/>
      </c>
      <c r="U249" s="551" t="str">
        <f>IF(ISNUMBER($T249),IF($T249&gt;$T$56,PickLists!$S$2,PickLists!$S$3),PickLists!$S$9)</f>
        <v>M1</v>
      </c>
      <c r="V249" s="553" t="str">
        <f>IF(ISNUMBER(Data!V249),Data!V249,"")</f>
        <v/>
      </c>
      <c r="W249" s="551" t="str">
        <f>IF(ISNUMBER($V249),IF($V249&gt;$V$56,PickLists!$S$2,PickLists!$S$3),PickLists!$S$9)</f>
        <v>M1</v>
      </c>
      <c r="X249" s="552" t="str">
        <f>IF(ISNUMBER(Data!X249),Data!X249,"")</f>
        <v/>
      </c>
      <c r="Y249" s="551" t="str">
        <f>IF(ISNUMBER($X249),IF($X249&gt;$X$56,PickLists!$S$2,PickLists!$S$3),PickLists!$S$9)</f>
        <v>M1</v>
      </c>
      <c r="Z249" s="553" t="str">
        <f>IF(ISNUMBER(Data!Z249),Data!Z249,"")</f>
        <v/>
      </c>
      <c r="AA249" s="551" t="str">
        <f>IF(ISNUMBER($Z249),IF($Z249&gt;$Z$56,PickLists!$S$2,PickLists!$S$3),PickLists!$S$9)</f>
        <v>M1</v>
      </c>
      <c r="AB249" s="552" t="str">
        <f>IF(ISNUMBER(Data!AB249),Data!AB249,"")</f>
        <v/>
      </c>
      <c r="AC249" s="551" t="str">
        <f>IF(ISNUMBER($AB249),IF($AB249&gt;$AB$56,PickLists!$S$2,PickLists!$S$3),PickLists!$S$9)</f>
        <v>M1</v>
      </c>
      <c r="AD249" s="553" t="str">
        <f>IF(ISNUMBER(Data!AD249),Data!AD249,"")</f>
        <v/>
      </c>
      <c r="AE249" s="551" t="str">
        <f>IF(ISNUMBER($AD249),IF($AD249&gt;$AD$56,PickLists!$S$2,PickLists!$S$3),PickLists!$S$9)</f>
        <v>M1</v>
      </c>
      <c r="AF249" s="552" t="str">
        <f>IF(ISNUMBER(Data!AF249),Data!AF249,"")</f>
        <v/>
      </c>
      <c r="AG249" s="551" t="str">
        <f>IF(ISNUMBER($AF249),IF($AF249&gt;$AF$56,PickLists!$S$2,PickLists!$S$3),PickLists!$S$9)</f>
        <v>M1</v>
      </c>
      <c r="AH249" s="553" t="str">
        <f>IF(ISNUMBER(Data!AH249),Data!AH249,"")</f>
        <v/>
      </c>
      <c r="AI249" s="551" t="str">
        <f>IF(ISNUMBER($AH249),IF($AH249&gt;$AH$56,PickLists!$S$2,PickLists!$S$3),PickLists!$S$9)</f>
        <v>M1</v>
      </c>
      <c r="AJ249" s="554" t="str">
        <f>IF(ISTEXT(Data!AJ249),Data!AJ249,"")</f>
        <v/>
      </c>
      <c r="AK249" s="555"/>
      <c r="AL249" s="555"/>
      <c r="AM249" s="555"/>
      <c r="AN249" s="555"/>
      <c r="AO249" s="556"/>
      <c r="AP249" s="557" t="str">
        <f t="shared" ref="AP249:AP312" si="105">IF(ISNUMBER(P249),10^(-P249)*10^3,"")</f>
        <v/>
      </c>
      <c r="AQ249" s="558" t="str">
        <f t="shared" ref="AQ249:AQ312" si="106">IF(ISNUMBER(AP249),AP249*$N249,"")</f>
        <v/>
      </c>
      <c r="AR249" s="559" t="str">
        <f t="shared" ref="AR249:AR312" si="107">IF(ISNUMBER(T249),T249*$N249,"")</f>
        <v/>
      </c>
      <c r="AS249" s="560" t="str">
        <f t="shared" ref="AS249:AS312" si="108">IF(ISNUMBER(V249),V249*$N249,"")</f>
        <v/>
      </c>
      <c r="AT249" s="561" t="str">
        <f t="shared" ref="AT249:AT312" si="109">IF(ISNUMBER(X249),X249*$N249,"")</f>
        <v/>
      </c>
      <c r="AU249" s="562" t="str">
        <f t="shared" ref="AU249:AU312" si="110">IF(ISNUMBER(Z249),Z249*$N249,"")</f>
        <v/>
      </c>
      <c r="AV249" s="563" t="str">
        <f t="shared" ref="AV249:AV312" si="111">IF(ISNUMBER(AB249),AB249*$N249,"")</f>
        <v/>
      </c>
      <c r="AW249" s="564" t="str">
        <f t="shared" ref="AW249:AW312" si="112">IF(ISNUMBER(AD249),AD249*$N249,"")</f>
        <v/>
      </c>
      <c r="AX249" s="565" t="str">
        <f t="shared" ref="AX249:AX312" si="113">IF(ISNUMBER(AF249),AF249*$N249,"")</f>
        <v/>
      </c>
      <c r="AY249" s="566" t="str">
        <f t="shared" ref="AY249:AY312" si="114">IF(ISNUMBER(AH249),AH249*$N249,"")</f>
        <v/>
      </c>
      <c r="AZ249" s="567">
        <v>362.61</v>
      </c>
      <c r="BA249" s="568">
        <v>5.5229999999999997</v>
      </c>
      <c r="BB249" s="569" t="str">
        <f t="shared" ref="BB249:BB312" si="115">IF(ISNUMBER(P249),10^(-P249)*10^6,"")</f>
        <v/>
      </c>
      <c r="BC249" s="570" t="str">
        <f t="shared" ref="BC249:BC312" si="116">IF(ISNUMBER(P249),BA249/(10^(6-P249)),"")</f>
        <v/>
      </c>
      <c r="BD249" s="571" t="str">
        <f t="shared" ref="BD249:BD312" si="117">IF(ISNUMBER(P249),10^(P249-8),"")</f>
        <v/>
      </c>
      <c r="BE249" s="572" t="str">
        <f t="shared" ref="BE249:BE312" si="118">IF(ISNUMBER(T249),T249/$BF$48*1000,"")</f>
        <v/>
      </c>
      <c r="BF249" s="560" t="str">
        <f t="shared" ref="BF249:BF312" si="119">IF(ISNUMBER(V249),V249/$AZ$49*1000,"")</f>
        <v/>
      </c>
      <c r="BG249" s="561" t="str">
        <f t="shared" ref="BG249:BG312" si="120">IF(ISNUMBER(X249),X249*$BL$50/$AZ$51*1000,"")</f>
        <v/>
      </c>
      <c r="BH249" s="562" t="str">
        <f t="shared" ref="BH249:BH312" si="121">IF(ISNUMBER(Z249),Z249/$BC$51*1000,"")</f>
        <v/>
      </c>
      <c r="BI249" s="563" t="str">
        <f t="shared" ref="BI249:BI312" si="122">IF(ISNUMBER(AB249),AB249/$AZ$49*1000,"")</f>
        <v/>
      </c>
      <c r="BJ249" s="564" t="str">
        <f t="shared" ref="BJ249:BJ312" si="123">IF(ISNUMBER(AD249),AD249/$BF$51*1000,"")</f>
        <v/>
      </c>
      <c r="BK249" s="565" t="str">
        <f t="shared" ref="BK249:BK312" si="124">IF(ISNUMBER(AF249),AF249*$BL$50/$BF$49*1000,"")</f>
        <v/>
      </c>
      <c r="BL249" s="566" t="str">
        <f t="shared" ref="BL249:BL312" si="125">IF(ISNUMBER(AH249),AH249*$BL$50/$BF$50*1000,"")</f>
        <v/>
      </c>
      <c r="BM249" s="546" t="str">
        <f t="shared" ref="BM249:BM312" si="126">IF(OR(COUNTIF(U249:AI249,"=V1")&gt;0,COUNTIF(U249:AI249,"=V0")=8),"V0",IF(COUNTIF(U249:AI249,"=M1")=8,"M1",IF(COUNTIF(U249:AI249,"=V6")=8,"V6",IF(COUNTIF(U249:AI249,"=V2")=8,"V2","V4"))))</f>
        <v>M1</v>
      </c>
      <c r="BN249" s="573" t="str">
        <f t="shared" si="101"/>
        <v/>
      </c>
      <c r="BO249" s="573" t="str">
        <f t="shared" si="102"/>
        <v/>
      </c>
      <c r="BP249" s="574" t="str">
        <f t="shared" ref="BP249:BP312" si="127">IF(AND(ISNUMBER(R249),ISNUMBER(BO249)),(BO249-R249)/R249*100,"")</f>
        <v/>
      </c>
      <c r="BQ249" s="575" t="str">
        <f t="shared" ref="BQ249:BQ312" si="128">IF(OR(BM249="V0",BM249="V6"),SUMPRODUCT(($BP$48:$BP$50&lt;=R249)*($BQ$48:$BQ$50&gt;=R249)*$BR$48:$BR$50),IF(BM249="V2",SUMPRODUCT(($BP$48:$BP$50&lt;=R249)*($BQ$48:$BQ$50&gt;=R249)*$BR$48:$BR$50),""))</f>
        <v/>
      </c>
      <c r="BR249" s="546" t="str">
        <f t="shared" si="103"/>
        <v>M1</v>
      </c>
      <c r="BS249" s="575" t="str">
        <f t="shared" ref="BS249:BS312" si="129">IF(OR(BM249="V0",BM249="V6"),SUM(BB249,BH249:BL249),IF(BM249="V2",SUM(BB249,BH249:BL249),""))</f>
        <v/>
      </c>
      <c r="BT249" s="575" t="str">
        <f t="shared" ref="BT249:BT312" si="130">IF(OR(BM249="V0",BM249="V6"),SUM(BC249:BG249),IF(BM249="V2",SUM(BC249:BG249),""))</f>
        <v/>
      </c>
      <c r="BU249" s="575" t="str">
        <f t="shared" ref="BU249:BU312" si="131">IF(OR(BM249="V0",BM249="V6"),SUM(BS249+BT249),IF(BM249="V2",SUM(BS249+BT249),""))</f>
        <v/>
      </c>
      <c r="BV249" s="573" t="str">
        <f t="shared" ref="BV249:BV312" si="132">IF(OR(BM249="V0",BM249="V6"),(BS249-BT249)/(BS249+BT249)*100,IF(BM249="V2",(BS249-BT249)/(BS249+BT249)*100,""))</f>
        <v/>
      </c>
      <c r="BW249" s="575" t="str">
        <f t="shared" ref="BW249:BW312" si="133">IF(OR(BM249="V0",BM249="V6"),SUMPRODUCT(($BV$48:$BV$51&lt;=ABS(BU249))*($BW$48:$BW$51&gt;=ABS(BU249))*$BX$48:$BX$51),IF(BM249="V2",SUMPRODUCT(($BV$48:$BV$51&lt;=ABS(BU249))*($BW$48:$BW$51&gt;=ABS(BU249))*$BX$48:$BX$51),""))</f>
        <v/>
      </c>
      <c r="BX249" s="546" t="str">
        <f t="shared" si="104"/>
        <v>M1</v>
      </c>
    </row>
    <row r="250" spans="1:76" x14ac:dyDescent="0.2">
      <c r="A250" s="324"/>
      <c r="B250" s="360">
        <v>35258</v>
      </c>
      <c r="C250" s="361">
        <v>0.27083333333333298</v>
      </c>
      <c r="D250" s="360">
        <f t="shared" ref="D250:D313" si="134" xml:space="preserve"> B250+1</f>
        <v>35259</v>
      </c>
      <c r="E250" s="361">
        <v>0.27083333333333298</v>
      </c>
      <c r="F250" s="455" t="s">
        <v>2179</v>
      </c>
      <c r="G250" s="74" t="s">
        <v>440</v>
      </c>
      <c r="H250" s="53"/>
      <c r="I250" s="38"/>
      <c r="J250" s="52"/>
      <c r="K250" s="545" t="str">
        <f>IF(ISNUMBER(Data!K250),Data!K250,"")</f>
        <v/>
      </c>
      <c r="L250" s="546" t="str">
        <f>IF(ISNUMBER(K250),PickLists!$S$2,PickLists!$S$9)</f>
        <v>M1</v>
      </c>
      <c r="M250" s="547" t="str">
        <f>IF(ISNUMBER(Data!M250),Data!M250,"")</f>
        <v/>
      </c>
      <c r="N250" s="548" t="str">
        <f t="shared" ref="N250:N313" si="135">IF(ISNUMBER(M250),IF(M250&gt;0,M250*0.023),"")</f>
        <v/>
      </c>
      <c r="O250" s="549" t="str">
        <f>IF(ISTEXT($A250),PickLists!$S$2,PickLists!$S$9)</f>
        <v>M1</v>
      </c>
      <c r="P250" s="550" t="str">
        <f>IF(ISNUMBER(Data!P250),Data!P250,"")</f>
        <v/>
      </c>
      <c r="Q250" s="551" t="str">
        <f>IF(ISTEXT($A250),PickLists!$S$2,PickLists!$S$9)</f>
        <v>M1</v>
      </c>
      <c r="R250" s="547" t="str">
        <f>IF(ISNUMBER(Data!R250),Data!R250,"")</f>
        <v/>
      </c>
      <c r="S250" s="551" t="str">
        <f>IF(ISTEXT($A250),PickLists!$S$2,PickLists!$S$9)</f>
        <v>M1</v>
      </c>
      <c r="T250" s="552" t="str">
        <f>IF(ISNUMBER(Data!T250),Data!T250,"")</f>
        <v/>
      </c>
      <c r="U250" s="551" t="str">
        <f>IF(ISNUMBER($T250),IF($T250&gt;$T$56,PickLists!$S$2,PickLists!$S$3),PickLists!$S$9)</f>
        <v>M1</v>
      </c>
      <c r="V250" s="553" t="str">
        <f>IF(ISNUMBER(Data!V250),Data!V250,"")</f>
        <v/>
      </c>
      <c r="W250" s="551" t="str">
        <f>IF(ISNUMBER($V250),IF($V250&gt;$V$56,PickLists!$S$2,PickLists!$S$3),PickLists!$S$9)</f>
        <v>M1</v>
      </c>
      <c r="X250" s="552" t="str">
        <f>IF(ISNUMBER(Data!X250),Data!X250,"")</f>
        <v/>
      </c>
      <c r="Y250" s="551" t="str">
        <f>IF(ISNUMBER($X250),IF($X250&gt;$X$56,PickLists!$S$2,PickLists!$S$3),PickLists!$S$9)</f>
        <v>M1</v>
      </c>
      <c r="Z250" s="553" t="str">
        <f>IF(ISNUMBER(Data!Z250),Data!Z250,"")</f>
        <v/>
      </c>
      <c r="AA250" s="551" t="str">
        <f>IF(ISNUMBER($Z250),IF($Z250&gt;$Z$56,PickLists!$S$2,PickLists!$S$3),PickLists!$S$9)</f>
        <v>M1</v>
      </c>
      <c r="AB250" s="552" t="str">
        <f>IF(ISNUMBER(Data!AB250),Data!AB250,"")</f>
        <v/>
      </c>
      <c r="AC250" s="551" t="str">
        <f>IF(ISNUMBER($AB250),IF($AB250&gt;$AB$56,PickLists!$S$2,PickLists!$S$3),PickLists!$S$9)</f>
        <v>M1</v>
      </c>
      <c r="AD250" s="553" t="str">
        <f>IF(ISNUMBER(Data!AD250),Data!AD250,"")</f>
        <v/>
      </c>
      <c r="AE250" s="551" t="str">
        <f>IF(ISNUMBER($AD250),IF($AD250&gt;$AD$56,PickLists!$S$2,PickLists!$S$3),PickLists!$S$9)</f>
        <v>M1</v>
      </c>
      <c r="AF250" s="552" t="str">
        <f>IF(ISNUMBER(Data!AF250),Data!AF250,"")</f>
        <v/>
      </c>
      <c r="AG250" s="551" t="str">
        <f>IF(ISNUMBER($AF250),IF($AF250&gt;$AF$56,PickLists!$S$2,PickLists!$S$3),PickLists!$S$9)</f>
        <v>M1</v>
      </c>
      <c r="AH250" s="553" t="str">
        <f>IF(ISNUMBER(Data!AH250),Data!AH250,"")</f>
        <v/>
      </c>
      <c r="AI250" s="551" t="str">
        <f>IF(ISNUMBER($AH250),IF($AH250&gt;$AH$56,PickLists!$S$2,PickLists!$S$3),PickLists!$S$9)</f>
        <v>M1</v>
      </c>
      <c r="AJ250" s="554" t="str">
        <f>IF(ISTEXT(Data!AJ250),Data!AJ250,"")</f>
        <v/>
      </c>
      <c r="AK250" s="555"/>
      <c r="AL250" s="555"/>
      <c r="AM250" s="555"/>
      <c r="AN250" s="555"/>
      <c r="AO250" s="556"/>
      <c r="AP250" s="557" t="str">
        <f t="shared" si="105"/>
        <v/>
      </c>
      <c r="AQ250" s="558" t="str">
        <f t="shared" si="106"/>
        <v/>
      </c>
      <c r="AR250" s="559" t="str">
        <f t="shared" si="107"/>
        <v/>
      </c>
      <c r="AS250" s="560" t="str">
        <f t="shared" si="108"/>
        <v/>
      </c>
      <c r="AT250" s="561" t="str">
        <f t="shared" si="109"/>
        <v/>
      </c>
      <c r="AU250" s="562" t="str">
        <f t="shared" si="110"/>
        <v/>
      </c>
      <c r="AV250" s="563" t="str">
        <f t="shared" si="111"/>
        <v/>
      </c>
      <c r="AW250" s="564" t="str">
        <f t="shared" si="112"/>
        <v/>
      </c>
      <c r="AX250" s="565" t="str">
        <f t="shared" si="113"/>
        <v/>
      </c>
      <c r="AY250" s="566" t="str">
        <f t="shared" si="114"/>
        <v/>
      </c>
      <c r="AZ250" s="567">
        <v>362.61</v>
      </c>
      <c r="BA250" s="568">
        <v>5.5229999999999997</v>
      </c>
      <c r="BB250" s="569" t="str">
        <f t="shared" si="115"/>
        <v/>
      </c>
      <c r="BC250" s="570" t="str">
        <f t="shared" si="116"/>
        <v/>
      </c>
      <c r="BD250" s="571" t="str">
        <f t="shared" si="117"/>
        <v/>
      </c>
      <c r="BE250" s="572" t="str">
        <f t="shared" si="118"/>
        <v/>
      </c>
      <c r="BF250" s="560" t="str">
        <f t="shared" si="119"/>
        <v/>
      </c>
      <c r="BG250" s="561" t="str">
        <f t="shared" si="120"/>
        <v/>
      </c>
      <c r="BH250" s="562" t="str">
        <f t="shared" si="121"/>
        <v/>
      </c>
      <c r="BI250" s="563" t="str">
        <f t="shared" si="122"/>
        <v/>
      </c>
      <c r="BJ250" s="564" t="str">
        <f t="shared" si="123"/>
        <v/>
      </c>
      <c r="BK250" s="565" t="str">
        <f t="shared" si="124"/>
        <v/>
      </c>
      <c r="BL250" s="566" t="str">
        <f t="shared" si="125"/>
        <v/>
      </c>
      <c r="BM250" s="546" t="str">
        <f t="shared" si="126"/>
        <v>M1</v>
      </c>
      <c r="BN250" s="573" t="str">
        <f t="shared" ref="BN250:BN313" si="136">R250</f>
        <v/>
      </c>
      <c r="BO250" s="573" t="str">
        <f t="shared" ref="BO250:BO313" si="137">IF(OR(BM250="V0",BM250="V6"),(BB250*$BB$55+BC250*$BC$55+BD250*$BD$55+BE250*$BE$55+BF250*$BF$55+BG250*$BG$55+BH250*$BH$55+BI250*$BI$55+BJ250*$BJ$55+BK250*$BK$55+BL250*$BL$55)/1000,IF(BM250="V2",(BB250*$BB$55+BC250*$BC$55+BD250*$BD$55+BE250*$BE$55+BF250*$BF$55+BG250*$BG$55+BH250*$BH$55+BI250*$BI$55+BJ250*$BJ$55+BK250*$BK$55+BL250*$BL$55)/1000,""))</f>
        <v/>
      </c>
      <c r="BP250" s="574" t="str">
        <f t="shared" si="127"/>
        <v/>
      </c>
      <c r="BQ250" s="575" t="str">
        <f t="shared" si="128"/>
        <v/>
      </c>
      <c r="BR250" s="546" t="str">
        <f t="shared" ref="BR250:BR313" si="138">IF(OR(BM250="V0",BM250="V6"),IF(ABS(BP250)&gt;BQ250,"V4","V0"),IF(BM250="V2","V0","M1"))</f>
        <v>M1</v>
      </c>
      <c r="BS250" s="575" t="str">
        <f t="shared" si="129"/>
        <v/>
      </c>
      <c r="BT250" s="575" t="str">
        <f t="shared" si="130"/>
        <v/>
      </c>
      <c r="BU250" s="575" t="str">
        <f t="shared" si="131"/>
        <v/>
      </c>
      <c r="BV250" s="573" t="str">
        <f t="shared" si="132"/>
        <v/>
      </c>
      <c r="BW250" s="575" t="str">
        <f t="shared" si="133"/>
        <v/>
      </c>
      <c r="BX250" s="546" t="str">
        <f t="shared" ref="BX250:BX313" si="139">IF(OR(BM250="V0",BM250="V6"),IF(ABS(BV250)&gt;BW250,"V4","V0"),IF(BM250="V2","V0","M1"))</f>
        <v>M1</v>
      </c>
    </row>
    <row r="251" spans="1:76" x14ac:dyDescent="0.2">
      <c r="A251" s="324"/>
      <c r="B251" s="360">
        <v>35259</v>
      </c>
      <c r="C251" s="361">
        <v>0.27083333333333298</v>
      </c>
      <c r="D251" s="360">
        <f t="shared" si="134"/>
        <v>35260</v>
      </c>
      <c r="E251" s="361">
        <v>0.27083333333333298</v>
      </c>
      <c r="F251" s="455" t="s">
        <v>2179</v>
      </c>
      <c r="G251" s="74" t="s">
        <v>440</v>
      </c>
      <c r="H251" s="53"/>
      <c r="I251" s="38"/>
      <c r="J251" s="52"/>
      <c r="K251" s="545" t="str">
        <f>IF(ISNUMBER(Data!K251),Data!K251,"")</f>
        <v/>
      </c>
      <c r="L251" s="546" t="str">
        <f>IF(ISNUMBER(K251),PickLists!$S$2,PickLists!$S$9)</f>
        <v>M1</v>
      </c>
      <c r="M251" s="547" t="str">
        <f>IF(ISNUMBER(Data!M251),Data!M251,"")</f>
        <v/>
      </c>
      <c r="N251" s="548" t="str">
        <f t="shared" si="135"/>
        <v/>
      </c>
      <c r="O251" s="549" t="str">
        <f>IF(ISTEXT($A251),PickLists!$S$2,PickLists!$S$9)</f>
        <v>M1</v>
      </c>
      <c r="P251" s="550" t="str">
        <f>IF(ISNUMBER(Data!P251),Data!P251,"")</f>
        <v/>
      </c>
      <c r="Q251" s="551" t="str">
        <f>IF(ISTEXT($A251),PickLists!$S$2,PickLists!$S$9)</f>
        <v>M1</v>
      </c>
      <c r="R251" s="547" t="str">
        <f>IF(ISNUMBER(Data!R251),Data!R251,"")</f>
        <v/>
      </c>
      <c r="S251" s="551" t="str">
        <f>IF(ISTEXT($A251),PickLists!$S$2,PickLists!$S$9)</f>
        <v>M1</v>
      </c>
      <c r="T251" s="552" t="str">
        <f>IF(ISNUMBER(Data!T251),Data!T251,"")</f>
        <v/>
      </c>
      <c r="U251" s="551" t="str">
        <f>IF(ISNUMBER($T251),IF($T251&gt;$T$56,PickLists!$S$2,PickLists!$S$3),PickLists!$S$9)</f>
        <v>M1</v>
      </c>
      <c r="V251" s="553" t="str">
        <f>IF(ISNUMBER(Data!V251),Data!V251,"")</f>
        <v/>
      </c>
      <c r="W251" s="551" t="str">
        <f>IF(ISNUMBER($V251),IF($V251&gt;$V$56,PickLists!$S$2,PickLists!$S$3),PickLists!$S$9)</f>
        <v>M1</v>
      </c>
      <c r="X251" s="552" t="str">
        <f>IF(ISNUMBER(Data!X251),Data!X251,"")</f>
        <v/>
      </c>
      <c r="Y251" s="551" t="str">
        <f>IF(ISNUMBER($X251),IF($X251&gt;$X$56,PickLists!$S$2,PickLists!$S$3),PickLists!$S$9)</f>
        <v>M1</v>
      </c>
      <c r="Z251" s="553" t="str">
        <f>IF(ISNUMBER(Data!Z251),Data!Z251,"")</f>
        <v/>
      </c>
      <c r="AA251" s="551" t="str">
        <f>IF(ISNUMBER($Z251),IF($Z251&gt;$Z$56,PickLists!$S$2,PickLists!$S$3),PickLists!$S$9)</f>
        <v>M1</v>
      </c>
      <c r="AB251" s="552" t="str">
        <f>IF(ISNUMBER(Data!AB251),Data!AB251,"")</f>
        <v/>
      </c>
      <c r="AC251" s="551" t="str">
        <f>IF(ISNUMBER($AB251),IF($AB251&gt;$AB$56,PickLists!$S$2,PickLists!$S$3),PickLists!$S$9)</f>
        <v>M1</v>
      </c>
      <c r="AD251" s="553" t="str">
        <f>IF(ISNUMBER(Data!AD251),Data!AD251,"")</f>
        <v/>
      </c>
      <c r="AE251" s="551" t="str">
        <f>IF(ISNUMBER($AD251),IF($AD251&gt;$AD$56,PickLists!$S$2,PickLists!$S$3),PickLists!$S$9)</f>
        <v>M1</v>
      </c>
      <c r="AF251" s="552" t="str">
        <f>IF(ISNUMBER(Data!AF251),Data!AF251,"")</f>
        <v/>
      </c>
      <c r="AG251" s="551" t="str">
        <f>IF(ISNUMBER($AF251),IF($AF251&gt;$AF$56,PickLists!$S$2,PickLists!$S$3),PickLists!$S$9)</f>
        <v>M1</v>
      </c>
      <c r="AH251" s="553" t="str">
        <f>IF(ISNUMBER(Data!AH251),Data!AH251,"")</f>
        <v/>
      </c>
      <c r="AI251" s="551" t="str">
        <f>IF(ISNUMBER($AH251),IF($AH251&gt;$AH$56,PickLists!$S$2,PickLists!$S$3),PickLists!$S$9)</f>
        <v>M1</v>
      </c>
      <c r="AJ251" s="554" t="str">
        <f>IF(ISTEXT(Data!AJ251),Data!AJ251,"")</f>
        <v/>
      </c>
      <c r="AK251" s="555"/>
      <c r="AL251" s="555"/>
      <c r="AM251" s="555"/>
      <c r="AN251" s="555"/>
      <c r="AO251" s="556"/>
      <c r="AP251" s="557" t="str">
        <f t="shared" si="105"/>
        <v/>
      </c>
      <c r="AQ251" s="558" t="str">
        <f t="shared" si="106"/>
        <v/>
      </c>
      <c r="AR251" s="559" t="str">
        <f t="shared" si="107"/>
        <v/>
      </c>
      <c r="AS251" s="560" t="str">
        <f t="shared" si="108"/>
        <v/>
      </c>
      <c r="AT251" s="561" t="str">
        <f t="shared" si="109"/>
        <v/>
      </c>
      <c r="AU251" s="562" t="str">
        <f t="shared" si="110"/>
        <v/>
      </c>
      <c r="AV251" s="563" t="str">
        <f t="shared" si="111"/>
        <v/>
      </c>
      <c r="AW251" s="564" t="str">
        <f t="shared" si="112"/>
        <v/>
      </c>
      <c r="AX251" s="565" t="str">
        <f t="shared" si="113"/>
        <v/>
      </c>
      <c r="AY251" s="566" t="str">
        <f t="shared" si="114"/>
        <v/>
      </c>
      <c r="AZ251" s="567">
        <v>362.61</v>
      </c>
      <c r="BA251" s="568">
        <v>5.5229999999999997</v>
      </c>
      <c r="BB251" s="569" t="str">
        <f t="shared" si="115"/>
        <v/>
      </c>
      <c r="BC251" s="570" t="str">
        <f t="shared" si="116"/>
        <v/>
      </c>
      <c r="BD251" s="571" t="str">
        <f t="shared" si="117"/>
        <v/>
      </c>
      <c r="BE251" s="572" t="str">
        <f t="shared" si="118"/>
        <v/>
      </c>
      <c r="BF251" s="560" t="str">
        <f t="shared" si="119"/>
        <v/>
      </c>
      <c r="BG251" s="561" t="str">
        <f t="shared" si="120"/>
        <v/>
      </c>
      <c r="BH251" s="562" t="str">
        <f t="shared" si="121"/>
        <v/>
      </c>
      <c r="BI251" s="563" t="str">
        <f t="shared" si="122"/>
        <v/>
      </c>
      <c r="BJ251" s="564" t="str">
        <f t="shared" si="123"/>
        <v/>
      </c>
      <c r="BK251" s="565" t="str">
        <f t="shared" si="124"/>
        <v/>
      </c>
      <c r="BL251" s="566" t="str">
        <f t="shared" si="125"/>
        <v/>
      </c>
      <c r="BM251" s="546" t="str">
        <f t="shared" si="126"/>
        <v>M1</v>
      </c>
      <c r="BN251" s="573" t="str">
        <f t="shared" si="136"/>
        <v/>
      </c>
      <c r="BO251" s="573" t="str">
        <f t="shared" si="137"/>
        <v/>
      </c>
      <c r="BP251" s="574" t="str">
        <f t="shared" si="127"/>
        <v/>
      </c>
      <c r="BQ251" s="575" t="str">
        <f t="shared" si="128"/>
        <v/>
      </c>
      <c r="BR251" s="546" t="str">
        <f t="shared" si="138"/>
        <v>M1</v>
      </c>
      <c r="BS251" s="575" t="str">
        <f t="shared" si="129"/>
        <v/>
      </c>
      <c r="BT251" s="575" t="str">
        <f t="shared" si="130"/>
        <v/>
      </c>
      <c r="BU251" s="575" t="str">
        <f t="shared" si="131"/>
        <v/>
      </c>
      <c r="BV251" s="573" t="str">
        <f t="shared" si="132"/>
        <v/>
      </c>
      <c r="BW251" s="575" t="str">
        <f t="shared" si="133"/>
        <v/>
      </c>
      <c r="BX251" s="546" t="str">
        <f t="shared" si="139"/>
        <v>M1</v>
      </c>
    </row>
    <row r="252" spans="1:76" x14ac:dyDescent="0.2">
      <c r="A252" s="324"/>
      <c r="B252" s="360">
        <v>35260</v>
      </c>
      <c r="C252" s="361">
        <v>0.27083333333333298</v>
      </c>
      <c r="D252" s="360">
        <f t="shared" si="134"/>
        <v>35261</v>
      </c>
      <c r="E252" s="361">
        <v>0.27083333333333298</v>
      </c>
      <c r="F252" s="455" t="s">
        <v>2179</v>
      </c>
      <c r="G252" s="74" t="s">
        <v>440</v>
      </c>
      <c r="H252" s="53"/>
      <c r="I252" s="38"/>
      <c r="J252" s="52"/>
      <c r="K252" s="545" t="str">
        <f>IF(ISNUMBER(Data!K252),Data!K252,"")</f>
        <v/>
      </c>
      <c r="L252" s="546" t="str">
        <f>IF(ISNUMBER(K252),PickLists!$S$2,PickLists!$S$9)</f>
        <v>M1</v>
      </c>
      <c r="M252" s="547" t="str">
        <f>IF(ISNUMBER(Data!M252),Data!M252,"")</f>
        <v/>
      </c>
      <c r="N252" s="548" t="str">
        <f t="shared" si="135"/>
        <v/>
      </c>
      <c r="O252" s="549" t="str">
        <f>IF(ISTEXT($A252),PickLists!$S$2,PickLists!$S$9)</f>
        <v>M1</v>
      </c>
      <c r="P252" s="550" t="str">
        <f>IF(ISNUMBER(Data!P252),Data!P252,"")</f>
        <v/>
      </c>
      <c r="Q252" s="551" t="str">
        <f>IF(ISTEXT($A252),PickLists!$S$2,PickLists!$S$9)</f>
        <v>M1</v>
      </c>
      <c r="R252" s="547" t="str">
        <f>IF(ISNUMBER(Data!R252),Data!R252,"")</f>
        <v/>
      </c>
      <c r="S252" s="551" t="str">
        <f>IF(ISTEXT($A252),PickLists!$S$2,PickLists!$S$9)</f>
        <v>M1</v>
      </c>
      <c r="T252" s="552" t="str">
        <f>IF(ISNUMBER(Data!T252),Data!T252,"")</f>
        <v/>
      </c>
      <c r="U252" s="551" t="str">
        <f>IF(ISNUMBER($T252),IF($T252&gt;$T$56,PickLists!$S$2,PickLists!$S$3),PickLists!$S$9)</f>
        <v>M1</v>
      </c>
      <c r="V252" s="553" t="str">
        <f>IF(ISNUMBER(Data!V252),Data!V252,"")</f>
        <v/>
      </c>
      <c r="W252" s="551" t="str">
        <f>IF(ISNUMBER($V252),IF($V252&gt;$V$56,PickLists!$S$2,PickLists!$S$3),PickLists!$S$9)</f>
        <v>M1</v>
      </c>
      <c r="X252" s="552" t="str">
        <f>IF(ISNUMBER(Data!X252),Data!X252,"")</f>
        <v/>
      </c>
      <c r="Y252" s="551" t="str">
        <f>IF(ISNUMBER($X252),IF($X252&gt;$X$56,PickLists!$S$2,PickLists!$S$3),PickLists!$S$9)</f>
        <v>M1</v>
      </c>
      <c r="Z252" s="553" t="str">
        <f>IF(ISNUMBER(Data!Z252),Data!Z252,"")</f>
        <v/>
      </c>
      <c r="AA252" s="551" t="str">
        <f>IF(ISNUMBER($Z252),IF($Z252&gt;$Z$56,PickLists!$S$2,PickLists!$S$3),PickLists!$S$9)</f>
        <v>M1</v>
      </c>
      <c r="AB252" s="552" t="str">
        <f>IF(ISNUMBER(Data!AB252),Data!AB252,"")</f>
        <v/>
      </c>
      <c r="AC252" s="551" t="str">
        <f>IF(ISNUMBER($AB252),IF($AB252&gt;$AB$56,PickLists!$S$2,PickLists!$S$3),PickLists!$S$9)</f>
        <v>M1</v>
      </c>
      <c r="AD252" s="553" t="str">
        <f>IF(ISNUMBER(Data!AD252),Data!AD252,"")</f>
        <v/>
      </c>
      <c r="AE252" s="551" t="str">
        <f>IF(ISNUMBER($AD252),IF($AD252&gt;$AD$56,PickLists!$S$2,PickLists!$S$3),PickLists!$S$9)</f>
        <v>M1</v>
      </c>
      <c r="AF252" s="552" t="str">
        <f>IF(ISNUMBER(Data!AF252),Data!AF252,"")</f>
        <v/>
      </c>
      <c r="AG252" s="551" t="str">
        <f>IF(ISNUMBER($AF252),IF($AF252&gt;$AF$56,PickLists!$S$2,PickLists!$S$3),PickLists!$S$9)</f>
        <v>M1</v>
      </c>
      <c r="AH252" s="553" t="str">
        <f>IF(ISNUMBER(Data!AH252),Data!AH252,"")</f>
        <v/>
      </c>
      <c r="AI252" s="551" t="str">
        <f>IF(ISNUMBER($AH252),IF($AH252&gt;$AH$56,PickLists!$S$2,PickLists!$S$3),PickLists!$S$9)</f>
        <v>M1</v>
      </c>
      <c r="AJ252" s="554" t="str">
        <f>IF(ISTEXT(Data!AJ252),Data!AJ252,"")</f>
        <v/>
      </c>
      <c r="AK252" s="555"/>
      <c r="AL252" s="555"/>
      <c r="AM252" s="555"/>
      <c r="AN252" s="555"/>
      <c r="AO252" s="556"/>
      <c r="AP252" s="557" t="str">
        <f t="shared" si="105"/>
        <v/>
      </c>
      <c r="AQ252" s="558" t="str">
        <f t="shared" si="106"/>
        <v/>
      </c>
      <c r="AR252" s="559" t="str">
        <f t="shared" si="107"/>
        <v/>
      </c>
      <c r="AS252" s="560" t="str">
        <f t="shared" si="108"/>
        <v/>
      </c>
      <c r="AT252" s="561" t="str">
        <f t="shared" si="109"/>
        <v/>
      </c>
      <c r="AU252" s="562" t="str">
        <f t="shared" si="110"/>
        <v/>
      </c>
      <c r="AV252" s="563" t="str">
        <f t="shared" si="111"/>
        <v/>
      </c>
      <c r="AW252" s="564" t="str">
        <f t="shared" si="112"/>
        <v/>
      </c>
      <c r="AX252" s="565" t="str">
        <f t="shared" si="113"/>
        <v/>
      </c>
      <c r="AY252" s="566" t="str">
        <f t="shared" si="114"/>
        <v/>
      </c>
      <c r="AZ252" s="567">
        <v>362.61</v>
      </c>
      <c r="BA252" s="568">
        <v>5.5229999999999997</v>
      </c>
      <c r="BB252" s="569" t="str">
        <f t="shared" si="115"/>
        <v/>
      </c>
      <c r="BC252" s="570" t="str">
        <f t="shared" si="116"/>
        <v/>
      </c>
      <c r="BD252" s="571" t="str">
        <f t="shared" si="117"/>
        <v/>
      </c>
      <c r="BE252" s="572" t="str">
        <f t="shared" si="118"/>
        <v/>
      </c>
      <c r="BF252" s="560" t="str">
        <f t="shared" si="119"/>
        <v/>
      </c>
      <c r="BG252" s="561" t="str">
        <f t="shared" si="120"/>
        <v/>
      </c>
      <c r="BH252" s="562" t="str">
        <f t="shared" si="121"/>
        <v/>
      </c>
      <c r="BI252" s="563" t="str">
        <f t="shared" si="122"/>
        <v/>
      </c>
      <c r="BJ252" s="564" t="str">
        <f t="shared" si="123"/>
        <v/>
      </c>
      <c r="BK252" s="565" t="str">
        <f t="shared" si="124"/>
        <v/>
      </c>
      <c r="BL252" s="566" t="str">
        <f t="shared" si="125"/>
        <v/>
      </c>
      <c r="BM252" s="546" t="str">
        <f t="shared" si="126"/>
        <v>M1</v>
      </c>
      <c r="BN252" s="573" t="str">
        <f t="shared" si="136"/>
        <v/>
      </c>
      <c r="BO252" s="573" t="str">
        <f t="shared" si="137"/>
        <v/>
      </c>
      <c r="BP252" s="574" t="str">
        <f t="shared" si="127"/>
        <v/>
      </c>
      <c r="BQ252" s="575" t="str">
        <f t="shared" si="128"/>
        <v/>
      </c>
      <c r="BR252" s="546" t="str">
        <f t="shared" si="138"/>
        <v>M1</v>
      </c>
      <c r="BS252" s="575" t="str">
        <f t="shared" si="129"/>
        <v/>
      </c>
      <c r="BT252" s="575" t="str">
        <f t="shared" si="130"/>
        <v/>
      </c>
      <c r="BU252" s="575" t="str">
        <f t="shared" si="131"/>
        <v/>
      </c>
      <c r="BV252" s="573" t="str">
        <f t="shared" si="132"/>
        <v/>
      </c>
      <c r="BW252" s="575" t="str">
        <f t="shared" si="133"/>
        <v/>
      </c>
      <c r="BX252" s="546" t="str">
        <f t="shared" si="139"/>
        <v>M1</v>
      </c>
    </row>
    <row r="253" spans="1:76" x14ac:dyDescent="0.2">
      <c r="A253" s="324"/>
      <c r="B253" s="360">
        <v>35261</v>
      </c>
      <c r="C253" s="361">
        <v>0.27083333333333298</v>
      </c>
      <c r="D253" s="360">
        <f t="shared" si="134"/>
        <v>35262</v>
      </c>
      <c r="E253" s="361">
        <v>0.27083333333333298</v>
      </c>
      <c r="F253" s="455" t="s">
        <v>2179</v>
      </c>
      <c r="G253" s="74" t="s">
        <v>440</v>
      </c>
      <c r="H253" s="53"/>
      <c r="I253" s="38"/>
      <c r="J253" s="52"/>
      <c r="K253" s="545" t="str">
        <f>IF(ISNUMBER(Data!K253),Data!K253,"")</f>
        <v/>
      </c>
      <c r="L253" s="546" t="str">
        <f>IF(ISNUMBER(K253),PickLists!$S$2,PickLists!$S$9)</f>
        <v>M1</v>
      </c>
      <c r="M253" s="547" t="str">
        <f>IF(ISNUMBER(Data!M253),Data!M253,"")</f>
        <v/>
      </c>
      <c r="N253" s="548" t="str">
        <f t="shared" si="135"/>
        <v/>
      </c>
      <c r="O253" s="549" t="str">
        <f>IF(ISTEXT($A253),PickLists!$S$2,PickLists!$S$9)</f>
        <v>M1</v>
      </c>
      <c r="P253" s="550" t="str">
        <f>IF(ISNUMBER(Data!P253),Data!P253,"")</f>
        <v/>
      </c>
      <c r="Q253" s="551" t="str">
        <f>IF(ISTEXT($A253),PickLists!$S$2,PickLists!$S$9)</f>
        <v>M1</v>
      </c>
      <c r="R253" s="547" t="str">
        <f>IF(ISNUMBER(Data!R253),Data!R253,"")</f>
        <v/>
      </c>
      <c r="S253" s="551" t="str">
        <f>IF(ISTEXT($A253),PickLists!$S$2,PickLists!$S$9)</f>
        <v>M1</v>
      </c>
      <c r="T253" s="552" t="str">
        <f>IF(ISNUMBER(Data!T253),Data!T253,"")</f>
        <v/>
      </c>
      <c r="U253" s="551" t="str">
        <f>IF(ISNUMBER($T253),IF($T253&gt;$T$56,PickLists!$S$2,PickLists!$S$3),PickLists!$S$9)</f>
        <v>M1</v>
      </c>
      <c r="V253" s="553" t="str">
        <f>IF(ISNUMBER(Data!V253),Data!V253,"")</f>
        <v/>
      </c>
      <c r="W253" s="551" t="str">
        <f>IF(ISNUMBER($V253),IF($V253&gt;$V$56,PickLists!$S$2,PickLists!$S$3),PickLists!$S$9)</f>
        <v>M1</v>
      </c>
      <c r="X253" s="552" t="str">
        <f>IF(ISNUMBER(Data!X253),Data!X253,"")</f>
        <v/>
      </c>
      <c r="Y253" s="551" t="str">
        <f>IF(ISNUMBER($X253),IF($X253&gt;$X$56,PickLists!$S$2,PickLists!$S$3),PickLists!$S$9)</f>
        <v>M1</v>
      </c>
      <c r="Z253" s="553" t="str">
        <f>IF(ISNUMBER(Data!Z253),Data!Z253,"")</f>
        <v/>
      </c>
      <c r="AA253" s="551" t="str">
        <f>IF(ISNUMBER($Z253),IF($Z253&gt;$Z$56,PickLists!$S$2,PickLists!$S$3),PickLists!$S$9)</f>
        <v>M1</v>
      </c>
      <c r="AB253" s="552" t="str">
        <f>IF(ISNUMBER(Data!AB253),Data!AB253,"")</f>
        <v/>
      </c>
      <c r="AC253" s="551" t="str">
        <f>IF(ISNUMBER($AB253),IF($AB253&gt;$AB$56,PickLists!$S$2,PickLists!$S$3),PickLists!$S$9)</f>
        <v>M1</v>
      </c>
      <c r="AD253" s="553" t="str">
        <f>IF(ISNUMBER(Data!AD253),Data!AD253,"")</f>
        <v/>
      </c>
      <c r="AE253" s="551" t="str">
        <f>IF(ISNUMBER($AD253),IF($AD253&gt;$AD$56,PickLists!$S$2,PickLists!$S$3),PickLists!$S$9)</f>
        <v>M1</v>
      </c>
      <c r="AF253" s="552" t="str">
        <f>IF(ISNUMBER(Data!AF253),Data!AF253,"")</f>
        <v/>
      </c>
      <c r="AG253" s="551" t="str">
        <f>IF(ISNUMBER($AF253),IF($AF253&gt;$AF$56,PickLists!$S$2,PickLists!$S$3),PickLists!$S$9)</f>
        <v>M1</v>
      </c>
      <c r="AH253" s="553" t="str">
        <f>IF(ISNUMBER(Data!AH253),Data!AH253,"")</f>
        <v/>
      </c>
      <c r="AI253" s="551" t="str">
        <f>IF(ISNUMBER($AH253),IF($AH253&gt;$AH$56,PickLists!$S$2,PickLists!$S$3),PickLists!$S$9)</f>
        <v>M1</v>
      </c>
      <c r="AJ253" s="554" t="str">
        <f>IF(ISTEXT(Data!AJ253),Data!AJ253,"")</f>
        <v/>
      </c>
      <c r="AK253" s="555"/>
      <c r="AL253" s="555"/>
      <c r="AM253" s="555"/>
      <c r="AN253" s="555"/>
      <c r="AO253" s="556"/>
      <c r="AP253" s="557" t="str">
        <f t="shared" si="105"/>
        <v/>
      </c>
      <c r="AQ253" s="558" t="str">
        <f t="shared" si="106"/>
        <v/>
      </c>
      <c r="AR253" s="559" t="str">
        <f t="shared" si="107"/>
        <v/>
      </c>
      <c r="AS253" s="560" t="str">
        <f t="shared" si="108"/>
        <v/>
      </c>
      <c r="AT253" s="561" t="str">
        <f t="shared" si="109"/>
        <v/>
      </c>
      <c r="AU253" s="562" t="str">
        <f t="shared" si="110"/>
        <v/>
      </c>
      <c r="AV253" s="563" t="str">
        <f t="shared" si="111"/>
        <v/>
      </c>
      <c r="AW253" s="564" t="str">
        <f t="shared" si="112"/>
        <v/>
      </c>
      <c r="AX253" s="565" t="str">
        <f t="shared" si="113"/>
        <v/>
      </c>
      <c r="AY253" s="566" t="str">
        <f t="shared" si="114"/>
        <v/>
      </c>
      <c r="AZ253" s="567">
        <v>362.61</v>
      </c>
      <c r="BA253" s="568">
        <v>5.5229999999999997</v>
      </c>
      <c r="BB253" s="569" t="str">
        <f t="shared" si="115"/>
        <v/>
      </c>
      <c r="BC253" s="570" t="str">
        <f t="shared" si="116"/>
        <v/>
      </c>
      <c r="BD253" s="571" t="str">
        <f t="shared" si="117"/>
        <v/>
      </c>
      <c r="BE253" s="572" t="str">
        <f t="shared" si="118"/>
        <v/>
      </c>
      <c r="BF253" s="560" t="str">
        <f t="shared" si="119"/>
        <v/>
      </c>
      <c r="BG253" s="561" t="str">
        <f t="shared" si="120"/>
        <v/>
      </c>
      <c r="BH253" s="562" t="str">
        <f t="shared" si="121"/>
        <v/>
      </c>
      <c r="BI253" s="563" t="str">
        <f t="shared" si="122"/>
        <v/>
      </c>
      <c r="BJ253" s="564" t="str">
        <f t="shared" si="123"/>
        <v/>
      </c>
      <c r="BK253" s="565" t="str">
        <f t="shared" si="124"/>
        <v/>
      </c>
      <c r="BL253" s="566" t="str">
        <f t="shared" si="125"/>
        <v/>
      </c>
      <c r="BM253" s="546" t="str">
        <f t="shared" si="126"/>
        <v>M1</v>
      </c>
      <c r="BN253" s="573" t="str">
        <f t="shared" si="136"/>
        <v/>
      </c>
      <c r="BO253" s="573" t="str">
        <f t="shared" si="137"/>
        <v/>
      </c>
      <c r="BP253" s="574" t="str">
        <f t="shared" si="127"/>
        <v/>
      </c>
      <c r="BQ253" s="575" t="str">
        <f t="shared" si="128"/>
        <v/>
      </c>
      <c r="BR253" s="546" t="str">
        <f t="shared" si="138"/>
        <v>M1</v>
      </c>
      <c r="BS253" s="575" t="str">
        <f t="shared" si="129"/>
        <v/>
      </c>
      <c r="BT253" s="575" t="str">
        <f t="shared" si="130"/>
        <v/>
      </c>
      <c r="BU253" s="575" t="str">
        <f t="shared" si="131"/>
        <v/>
      </c>
      <c r="BV253" s="573" t="str">
        <f t="shared" si="132"/>
        <v/>
      </c>
      <c r="BW253" s="575" t="str">
        <f t="shared" si="133"/>
        <v/>
      </c>
      <c r="BX253" s="546" t="str">
        <f t="shared" si="139"/>
        <v>M1</v>
      </c>
    </row>
    <row r="254" spans="1:76" x14ac:dyDescent="0.2">
      <c r="A254" s="324"/>
      <c r="B254" s="360">
        <v>35262</v>
      </c>
      <c r="C254" s="361">
        <v>0.27083333333333298</v>
      </c>
      <c r="D254" s="360">
        <f t="shared" si="134"/>
        <v>35263</v>
      </c>
      <c r="E254" s="361">
        <v>0.27083333333333298</v>
      </c>
      <c r="F254" s="455" t="s">
        <v>2179</v>
      </c>
      <c r="G254" s="74" t="s">
        <v>440</v>
      </c>
      <c r="H254" s="53"/>
      <c r="I254" s="38"/>
      <c r="J254" s="52"/>
      <c r="K254" s="545" t="str">
        <f>IF(ISNUMBER(Data!K254),Data!K254,"")</f>
        <v/>
      </c>
      <c r="L254" s="546" t="str">
        <f>IF(ISNUMBER(K254),PickLists!$S$2,PickLists!$S$9)</f>
        <v>M1</v>
      </c>
      <c r="M254" s="547" t="str">
        <f>IF(ISNUMBER(Data!M254),Data!M254,"")</f>
        <v/>
      </c>
      <c r="N254" s="548" t="str">
        <f t="shared" si="135"/>
        <v/>
      </c>
      <c r="O254" s="549" t="str">
        <f>IF(ISTEXT($A254),PickLists!$S$2,PickLists!$S$9)</f>
        <v>M1</v>
      </c>
      <c r="P254" s="550" t="str">
        <f>IF(ISNUMBER(Data!P254),Data!P254,"")</f>
        <v/>
      </c>
      <c r="Q254" s="551" t="str">
        <f>IF(ISTEXT($A254),PickLists!$S$2,PickLists!$S$9)</f>
        <v>M1</v>
      </c>
      <c r="R254" s="547" t="str">
        <f>IF(ISNUMBER(Data!R254),Data!R254,"")</f>
        <v/>
      </c>
      <c r="S254" s="551" t="str">
        <f>IF(ISTEXT($A254),PickLists!$S$2,PickLists!$S$9)</f>
        <v>M1</v>
      </c>
      <c r="T254" s="552" t="str">
        <f>IF(ISNUMBER(Data!T254),Data!T254,"")</f>
        <v/>
      </c>
      <c r="U254" s="551" t="str">
        <f>IF(ISNUMBER($T254),IF($T254&gt;$T$56,PickLists!$S$2,PickLists!$S$3),PickLists!$S$9)</f>
        <v>M1</v>
      </c>
      <c r="V254" s="553" t="str">
        <f>IF(ISNUMBER(Data!V254),Data!V254,"")</f>
        <v/>
      </c>
      <c r="W254" s="551" t="str">
        <f>IF(ISNUMBER($V254),IF($V254&gt;$V$56,PickLists!$S$2,PickLists!$S$3),PickLists!$S$9)</f>
        <v>M1</v>
      </c>
      <c r="X254" s="552" t="str">
        <f>IF(ISNUMBER(Data!X254),Data!X254,"")</f>
        <v/>
      </c>
      <c r="Y254" s="551" t="str">
        <f>IF(ISNUMBER($X254),IF($X254&gt;$X$56,PickLists!$S$2,PickLists!$S$3),PickLists!$S$9)</f>
        <v>M1</v>
      </c>
      <c r="Z254" s="553" t="str">
        <f>IF(ISNUMBER(Data!Z254),Data!Z254,"")</f>
        <v/>
      </c>
      <c r="AA254" s="551" t="str">
        <f>IF(ISNUMBER($Z254),IF($Z254&gt;$Z$56,PickLists!$S$2,PickLists!$S$3),PickLists!$S$9)</f>
        <v>M1</v>
      </c>
      <c r="AB254" s="552" t="str">
        <f>IF(ISNUMBER(Data!AB254),Data!AB254,"")</f>
        <v/>
      </c>
      <c r="AC254" s="551" t="str">
        <f>IF(ISNUMBER($AB254),IF($AB254&gt;$AB$56,PickLists!$S$2,PickLists!$S$3),PickLists!$S$9)</f>
        <v>M1</v>
      </c>
      <c r="AD254" s="553" t="str">
        <f>IF(ISNUMBER(Data!AD254),Data!AD254,"")</f>
        <v/>
      </c>
      <c r="AE254" s="551" t="str">
        <f>IF(ISNUMBER($AD254),IF($AD254&gt;$AD$56,PickLists!$S$2,PickLists!$S$3),PickLists!$S$9)</f>
        <v>M1</v>
      </c>
      <c r="AF254" s="552" t="str">
        <f>IF(ISNUMBER(Data!AF254),Data!AF254,"")</f>
        <v/>
      </c>
      <c r="AG254" s="551" t="str">
        <f>IF(ISNUMBER($AF254),IF($AF254&gt;$AF$56,PickLists!$S$2,PickLists!$S$3),PickLists!$S$9)</f>
        <v>M1</v>
      </c>
      <c r="AH254" s="553" t="str">
        <f>IF(ISNUMBER(Data!AH254),Data!AH254,"")</f>
        <v/>
      </c>
      <c r="AI254" s="551" t="str">
        <f>IF(ISNUMBER($AH254),IF($AH254&gt;$AH$56,PickLists!$S$2,PickLists!$S$3),PickLists!$S$9)</f>
        <v>M1</v>
      </c>
      <c r="AJ254" s="554" t="str">
        <f>IF(ISTEXT(Data!AJ254),Data!AJ254,"")</f>
        <v/>
      </c>
      <c r="AK254" s="555"/>
      <c r="AL254" s="555"/>
      <c r="AM254" s="555"/>
      <c r="AN254" s="555"/>
      <c r="AO254" s="556"/>
      <c r="AP254" s="557" t="str">
        <f t="shared" si="105"/>
        <v/>
      </c>
      <c r="AQ254" s="558" t="str">
        <f t="shared" si="106"/>
        <v/>
      </c>
      <c r="AR254" s="559" t="str">
        <f t="shared" si="107"/>
        <v/>
      </c>
      <c r="AS254" s="560" t="str">
        <f t="shared" si="108"/>
        <v/>
      </c>
      <c r="AT254" s="561" t="str">
        <f t="shared" si="109"/>
        <v/>
      </c>
      <c r="AU254" s="562" t="str">
        <f t="shared" si="110"/>
        <v/>
      </c>
      <c r="AV254" s="563" t="str">
        <f t="shared" si="111"/>
        <v/>
      </c>
      <c r="AW254" s="564" t="str">
        <f t="shared" si="112"/>
        <v/>
      </c>
      <c r="AX254" s="565" t="str">
        <f t="shared" si="113"/>
        <v/>
      </c>
      <c r="AY254" s="566" t="str">
        <f t="shared" si="114"/>
        <v/>
      </c>
      <c r="AZ254" s="567">
        <v>362.61</v>
      </c>
      <c r="BA254" s="568">
        <v>5.5229999999999997</v>
      </c>
      <c r="BB254" s="569" t="str">
        <f t="shared" si="115"/>
        <v/>
      </c>
      <c r="BC254" s="570" t="str">
        <f t="shared" si="116"/>
        <v/>
      </c>
      <c r="BD254" s="571" t="str">
        <f t="shared" si="117"/>
        <v/>
      </c>
      <c r="BE254" s="572" t="str">
        <f t="shared" si="118"/>
        <v/>
      </c>
      <c r="BF254" s="560" t="str">
        <f t="shared" si="119"/>
        <v/>
      </c>
      <c r="BG254" s="561" t="str">
        <f t="shared" si="120"/>
        <v/>
      </c>
      <c r="BH254" s="562" t="str">
        <f t="shared" si="121"/>
        <v/>
      </c>
      <c r="BI254" s="563" t="str">
        <f t="shared" si="122"/>
        <v/>
      </c>
      <c r="BJ254" s="564" t="str">
        <f t="shared" si="123"/>
        <v/>
      </c>
      <c r="BK254" s="565" t="str">
        <f t="shared" si="124"/>
        <v/>
      </c>
      <c r="BL254" s="566" t="str">
        <f t="shared" si="125"/>
        <v/>
      </c>
      <c r="BM254" s="546" t="str">
        <f t="shared" si="126"/>
        <v>M1</v>
      </c>
      <c r="BN254" s="573" t="str">
        <f t="shared" si="136"/>
        <v/>
      </c>
      <c r="BO254" s="573" t="str">
        <f t="shared" si="137"/>
        <v/>
      </c>
      <c r="BP254" s="574" t="str">
        <f t="shared" si="127"/>
        <v/>
      </c>
      <c r="BQ254" s="575" t="str">
        <f t="shared" si="128"/>
        <v/>
      </c>
      <c r="BR254" s="546" t="str">
        <f t="shared" si="138"/>
        <v>M1</v>
      </c>
      <c r="BS254" s="575" t="str">
        <f t="shared" si="129"/>
        <v/>
      </c>
      <c r="BT254" s="575" t="str">
        <f t="shared" si="130"/>
        <v/>
      </c>
      <c r="BU254" s="575" t="str">
        <f t="shared" si="131"/>
        <v/>
      </c>
      <c r="BV254" s="573" t="str">
        <f t="shared" si="132"/>
        <v/>
      </c>
      <c r="BW254" s="575" t="str">
        <f t="shared" si="133"/>
        <v/>
      </c>
      <c r="BX254" s="546" t="str">
        <f t="shared" si="139"/>
        <v>M1</v>
      </c>
    </row>
    <row r="255" spans="1:76" x14ac:dyDescent="0.2">
      <c r="A255" s="324"/>
      <c r="B255" s="360">
        <v>35263</v>
      </c>
      <c r="C255" s="361">
        <v>0.27083333333333298</v>
      </c>
      <c r="D255" s="360">
        <f t="shared" si="134"/>
        <v>35264</v>
      </c>
      <c r="E255" s="361">
        <v>0.27083333333333298</v>
      </c>
      <c r="F255" s="455" t="s">
        <v>2179</v>
      </c>
      <c r="G255" s="74" t="s">
        <v>440</v>
      </c>
      <c r="H255" s="53"/>
      <c r="I255" s="38"/>
      <c r="J255" s="52"/>
      <c r="K255" s="545" t="str">
        <f>IF(ISNUMBER(Data!K255),Data!K255,"")</f>
        <v/>
      </c>
      <c r="L255" s="546" t="str">
        <f>IF(ISNUMBER(K255),PickLists!$S$2,PickLists!$S$9)</f>
        <v>M1</v>
      </c>
      <c r="M255" s="547" t="str">
        <f>IF(ISNUMBER(Data!M255),Data!M255,"")</f>
        <v/>
      </c>
      <c r="N255" s="548" t="str">
        <f t="shared" si="135"/>
        <v/>
      </c>
      <c r="O255" s="549" t="str">
        <f>IF(ISTEXT($A255),PickLists!$S$2,PickLists!$S$9)</f>
        <v>M1</v>
      </c>
      <c r="P255" s="550" t="str">
        <f>IF(ISNUMBER(Data!P255),Data!P255,"")</f>
        <v/>
      </c>
      <c r="Q255" s="551" t="str">
        <f>IF(ISTEXT($A255),PickLists!$S$2,PickLists!$S$9)</f>
        <v>M1</v>
      </c>
      <c r="R255" s="547" t="str">
        <f>IF(ISNUMBER(Data!R255),Data!R255,"")</f>
        <v/>
      </c>
      <c r="S255" s="551" t="str">
        <f>IF(ISTEXT($A255),PickLists!$S$2,PickLists!$S$9)</f>
        <v>M1</v>
      </c>
      <c r="T255" s="552" t="str">
        <f>IF(ISNUMBER(Data!T255),Data!T255,"")</f>
        <v/>
      </c>
      <c r="U255" s="551" t="str">
        <f>IF(ISNUMBER($T255),IF($T255&gt;$T$56,PickLists!$S$2,PickLists!$S$3),PickLists!$S$9)</f>
        <v>M1</v>
      </c>
      <c r="V255" s="553" t="str">
        <f>IF(ISNUMBER(Data!V255),Data!V255,"")</f>
        <v/>
      </c>
      <c r="W255" s="551" t="str">
        <f>IF(ISNUMBER($V255),IF($V255&gt;$V$56,PickLists!$S$2,PickLists!$S$3),PickLists!$S$9)</f>
        <v>M1</v>
      </c>
      <c r="X255" s="552" t="str">
        <f>IF(ISNUMBER(Data!X255),Data!X255,"")</f>
        <v/>
      </c>
      <c r="Y255" s="551" t="str">
        <f>IF(ISNUMBER($X255),IF($X255&gt;$X$56,PickLists!$S$2,PickLists!$S$3),PickLists!$S$9)</f>
        <v>M1</v>
      </c>
      <c r="Z255" s="553" t="str">
        <f>IF(ISNUMBER(Data!Z255),Data!Z255,"")</f>
        <v/>
      </c>
      <c r="AA255" s="551" t="str">
        <f>IF(ISNUMBER($Z255),IF($Z255&gt;$Z$56,PickLists!$S$2,PickLists!$S$3),PickLists!$S$9)</f>
        <v>M1</v>
      </c>
      <c r="AB255" s="552" t="str">
        <f>IF(ISNUMBER(Data!AB255),Data!AB255,"")</f>
        <v/>
      </c>
      <c r="AC255" s="551" t="str">
        <f>IF(ISNUMBER($AB255),IF($AB255&gt;$AB$56,PickLists!$S$2,PickLists!$S$3),PickLists!$S$9)</f>
        <v>M1</v>
      </c>
      <c r="AD255" s="553" t="str">
        <f>IF(ISNUMBER(Data!AD255),Data!AD255,"")</f>
        <v/>
      </c>
      <c r="AE255" s="551" t="str">
        <f>IF(ISNUMBER($AD255),IF($AD255&gt;$AD$56,PickLists!$S$2,PickLists!$S$3),PickLists!$S$9)</f>
        <v>M1</v>
      </c>
      <c r="AF255" s="552" t="str">
        <f>IF(ISNUMBER(Data!AF255),Data!AF255,"")</f>
        <v/>
      </c>
      <c r="AG255" s="551" t="str">
        <f>IF(ISNUMBER($AF255),IF($AF255&gt;$AF$56,PickLists!$S$2,PickLists!$S$3),PickLists!$S$9)</f>
        <v>M1</v>
      </c>
      <c r="AH255" s="553" t="str">
        <f>IF(ISNUMBER(Data!AH255),Data!AH255,"")</f>
        <v/>
      </c>
      <c r="AI255" s="551" t="str">
        <f>IF(ISNUMBER($AH255),IF($AH255&gt;$AH$56,PickLists!$S$2,PickLists!$S$3),PickLists!$S$9)</f>
        <v>M1</v>
      </c>
      <c r="AJ255" s="554" t="str">
        <f>IF(ISTEXT(Data!AJ255),Data!AJ255,"")</f>
        <v/>
      </c>
      <c r="AK255" s="555"/>
      <c r="AL255" s="555"/>
      <c r="AM255" s="555"/>
      <c r="AN255" s="555"/>
      <c r="AO255" s="556"/>
      <c r="AP255" s="557" t="str">
        <f t="shared" si="105"/>
        <v/>
      </c>
      <c r="AQ255" s="558" t="str">
        <f t="shared" si="106"/>
        <v/>
      </c>
      <c r="AR255" s="559" t="str">
        <f t="shared" si="107"/>
        <v/>
      </c>
      <c r="AS255" s="560" t="str">
        <f t="shared" si="108"/>
        <v/>
      </c>
      <c r="AT255" s="561" t="str">
        <f t="shared" si="109"/>
        <v/>
      </c>
      <c r="AU255" s="562" t="str">
        <f t="shared" si="110"/>
        <v/>
      </c>
      <c r="AV255" s="563" t="str">
        <f t="shared" si="111"/>
        <v/>
      </c>
      <c r="AW255" s="564" t="str">
        <f t="shared" si="112"/>
        <v/>
      </c>
      <c r="AX255" s="565" t="str">
        <f t="shared" si="113"/>
        <v/>
      </c>
      <c r="AY255" s="566" t="str">
        <f t="shared" si="114"/>
        <v/>
      </c>
      <c r="AZ255" s="567">
        <v>362.61</v>
      </c>
      <c r="BA255" s="568">
        <v>5.5229999999999997</v>
      </c>
      <c r="BB255" s="569" t="str">
        <f t="shared" si="115"/>
        <v/>
      </c>
      <c r="BC255" s="570" t="str">
        <f t="shared" si="116"/>
        <v/>
      </c>
      <c r="BD255" s="571" t="str">
        <f t="shared" si="117"/>
        <v/>
      </c>
      <c r="BE255" s="572" t="str">
        <f t="shared" si="118"/>
        <v/>
      </c>
      <c r="BF255" s="560" t="str">
        <f t="shared" si="119"/>
        <v/>
      </c>
      <c r="BG255" s="561" t="str">
        <f t="shared" si="120"/>
        <v/>
      </c>
      <c r="BH255" s="562" t="str">
        <f t="shared" si="121"/>
        <v/>
      </c>
      <c r="BI255" s="563" t="str">
        <f t="shared" si="122"/>
        <v/>
      </c>
      <c r="BJ255" s="564" t="str">
        <f t="shared" si="123"/>
        <v/>
      </c>
      <c r="BK255" s="565" t="str">
        <f t="shared" si="124"/>
        <v/>
      </c>
      <c r="BL255" s="566" t="str">
        <f t="shared" si="125"/>
        <v/>
      </c>
      <c r="BM255" s="546" t="str">
        <f t="shared" si="126"/>
        <v>M1</v>
      </c>
      <c r="BN255" s="573" t="str">
        <f t="shared" si="136"/>
        <v/>
      </c>
      <c r="BO255" s="573" t="str">
        <f t="shared" si="137"/>
        <v/>
      </c>
      <c r="BP255" s="574" t="str">
        <f t="shared" si="127"/>
        <v/>
      </c>
      <c r="BQ255" s="575" t="str">
        <f t="shared" si="128"/>
        <v/>
      </c>
      <c r="BR255" s="546" t="str">
        <f t="shared" si="138"/>
        <v>M1</v>
      </c>
      <c r="BS255" s="575" t="str">
        <f t="shared" si="129"/>
        <v/>
      </c>
      <c r="BT255" s="575" t="str">
        <f t="shared" si="130"/>
        <v/>
      </c>
      <c r="BU255" s="575" t="str">
        <f t="shared" si="131"/>
        <v/>
      </c>
      <c r="BV255" s="573" t="str">
        <f t="shared" si="132"/>
        <v/>
      </c>
      <c r="BW255" s="575" t="str">
        <f t="shared" si="133"/>
        <v/>
      </c>
      <c r="BX255" s="546" t="str">
        <f t="shared" si="139"/>
        <v>M1</v>
      </c>
    </row>
    <row r="256" spans="1:76" x14ac:dyDescent="0.2">
      <c r="A256" s="324"/>
      <c r="B256" s="360">
        <v>35264</v>
      </c>
      <c r="C256" s="361">
        <v>0.27083333333333298</v>
      </c>
      <c r="D256" s="360">
        <f t="shared" si="134"/>
        <v>35265</v>
      </c>
      <c r="E256" s="361">
        <v>0.27083333333333298</v>
      </c>
      <c r="F256" s="455" t="s">
        <v>2179</v>
      </c>
      <c r="G256" s="74" t="s">
        <v>440</v>
      </c>
      <c r="H256" s="53"/>
      <c r="I256" s="38"/>
      <c r="J256" s="52"/>
      <c r="K256" s="545" t="str">
        <f>IF(ISNUMBER(Data!K256),Data!K256,"")</f>
        <v/>
      </c>
      <c r="L256" s="546" t="str">
        <f>IF(ISNUMBER(K256),PickLists!$S$2,PickLists!$S$9)</f>
        <v>M1</v>
      </c>
      <c r="M256" s="547" t="str">
        <f>IF(ISNUMBER(Data!M256),Data!M256,"")</f>
        <v/>
      </c>
      <c r="N256" s="548" t="str">
        <f t="shared" si="135"/>
        <v/>
      </c>
      <c r="O256" s="549" t="str">
        <f>IF(ISTEXT($A256),PickLists!$S$2,PickLists!$S$9)</f>
        <v>M1</v>
      </c>
      <c r="P256" s="550" t="str">
        <f>IF(ISNUMBER(Data!P256),Data!P256,"")</f>
        <v/>
      </c>
      <c r="Q256" s="551" t="str">
        <f>IF(ISTEXT($A256),PickLists!$S$2,PickLists!$S$9)</f>
        <v>M1</v>
      </c>
      <c r="R256" s="547" t="str">
        <f>IF(ISNUMBER(Data!R256),Data!R256,"")</f>
        <v/>
      </c>
      <c r="S256" s="551" t="str">
        <f>IF(ISTEXT($A256),PickLists!$S$2,PickLists!$S$9)</f>
        <v>M1</v>
      </c>
      <c r="T256" s="552" t="str">
        <f>IF(ISNUMBER(Data!T256),Data!T256,"")</f>
        <v/>
      </c>
      <c r="U256" s="551" t="str">
        <f>IF(ISNUMBER($T256),IF($T256&gt;$T$56,PickLists!$S$2,PickLists!$S$3),PickLists!$S$9)</f>
        <v>M1</v>
      </c>
      <c r="V256" s="553" t="str">
        <f>IF(ISNUMBER(Data!V256),Data!V256,"")</f>
        <v/>
      </c>
      <c r="W256" s="551" t="str">
        <f>IF(ISNUMBER($V256),IF($V256&gt;$V$56,PickLists!$S$2,PickLists!$S$3),PickLists!$S$9)</f>
        <v>M1</v>
      </c>
      <c r="X256" s="552" t="str">
        <f>IF(ISNUMBER(Data!X256),Data!X256,"")</f>
        <v/>
      </c>
      <c r="Y256" s="551" t="str">
        <f>IF(ISNUMBER($X256),IF($X256&gt;$X$56,PickLists!$S$2,PickLists!$S$3),PickLists!$S$9)</f>
        <v>M1</v>
      </c>
      <c r="Z256" s="553" t="str">
        <f>IF(ISNUMBER(Data!Z256),Data!Z256,"")</f>
        <v/>
      </c>
      <c r="AA256" s="551" t="str">
        <f>IF(ISNUMBER($Z256),IF($Z256&gt;$Z$56,PickLists!$S$2,PickLists!$S$3),PickLists!$S$9)</f>
        <v>M1</v>
      </c>
      <c r="AB256" s="552" t="str">
        <f>IF(ISNUMBER(Data!AB256),Data!AB256,"")</f>
        <v/>
      </c>
      <c r="AC256" s="551" t="str">
        <f>IF(ISNUMBER($AB256),IF($AB256&gt;$AB$56,PickLists!$S$2,PickLists!$S$3),PickLists!$S$9)</f>
        <v>M1</v>
      </c>
      <c r="AD256" s="553" t="str">
        <f>IF(ISNUMBER(Data!AD256),Data!AD256,"")</f>
        <v/>
      </c>
      <c r="AE256" s="551" t="str">
        <f>IF(ISNUMBER($AD256),IF($AD256&gt;$AD$56,PickLists!$S$2,PickLists!$S$3),PickLists!$S$9)</f>
        <v>M1</v>
      </c>
      <c r="AF256" s="552" t="str">
        <f>IF(ISNUMBER(Data!AF256),Data!AF256,"")</f>
        <v/>
      </c>
      <c r="AG256" s="551" t="str">
        <f>IF(ISNUMBER($AF256),IF($AF256&gt;$AF$56,PickLists!$S$2,PickLists!$S$3),PickLists!$S$9)</f>
        <v>M1</v>
      </c>
      <c r="AH256" s="553" t="str">
        <f>IF(ISNUMBER(Data!AH256),Data!AH256,"")</f>
        <v/>
      </c>
      <c r="AI256" s="551" t="str">
        <f>IF(ISNUMBER($AH256),IF($AH256&gt;$AH$56,PickLists!$S$2,PickLists!$S$3),PickLists!$S$9)</f>
        <v>M1</v>
      </c>
      <c r="AJ256" s="554" t="str">
        <f>IF(ISTEXT(Data!AJ256),Data!AJ256,"")</f>
        <v/>
      </c>
      <c r="AK256" s="555"/>
      <c r="AL256" s="555"/>
      <c r="AM256" s="555"/>
      <c r="AN256" s="555"/>
      <c r="AO256" s="556"/>
      <c r="AP256" s="557" t="str">
        <f t="shared" si="105"/>
        <v/>
      </c>
      <c r="AQ256" s="558" t="str">
        <f t="shared" si="106"/>
        <v/>
      </c>
      <c r="AR256" s="559" t="str">
        <f t="shared" si="107"/>
        <v/>
      </c>
      <c r="AS256" s="560" t="str">
        <f t="shared" si="108"/>
        <v/>
      </c>
      <c r="AT256" s="561" t="str">
        <f t="shared" si="109"/>
        <v/>
      </c>
      <c r="AU256" s="562" t="str">
        <f t="shared" si="110"/>
        <v/>
      </c>
      <c r="AV256" s="563" t="str">
        <f t="shared" si="111"/>
        <v/>
      </c>
      <c r="AW256" s="564" t="str">
        <f t="shared" si="112"/>
        <v/>
      </c>
      <c r="AX256" s="565" t="str">
        <f t="shared" si="113"/>
        <v/>
      </c>
      <c r="AY256" s="566" t="str">
        <f t="shared" si="114"/>
        <v/>
      </c>
      <c r="AZ256" s="567">
        <v>362.61</v>
      </c>
      <c r="BA256" s="568">
        <v>5.5229999999999997</v>
      </c>
      <c r="BB256" s="569" t="str">
        <f t="shared" si="115"/>
        <v/>
      </c>
      <c r="BC256" s="570" t="str">
        <f t="shared" si="116"/>
        <v/>
      </c>
      <c r="BD256" s="571" t="str">
        <f t="shared" si="117"/>
        <v/>
      </c>
      <c r="BE256" s="572" t="str">
        <f t="shared" si="118"/>
        <v/>
      </c>
      <c r="BF256" s="560" t="str">
        <f t="shared" si="119"/>
        <v/>
      </c>
      <c r="BG256" s="561" t="str">
        <f t="shared" si="120"/>
        <v/>
      </c>
      <c r="BH256" s="562" t="str">
        <f t="shared" si="121"/>
        <v/>
      </c>
      <c r="BI256" s="563" t="str">
        <f t="shared" si="122"/>
        <v/>
      </c>
      <c r="BJ256" s="564" t="str">
        <f t="shared" si="123"/>
        <v/>
      </c>
      <c r="BK256" s="565" t="str">
        <f t="shared" si="124"/>
        <v/>
      </c>
      <c r="BL256" s="566" t="str">
        <f t="shared" si="125"/>
        <v/>
      </c>
      <c r="BM256" s="546" t="str">
        <f t="shared" si="126"/>
        <v>M1</v>
      </c>
      <c r="BN256" s="573" t="str">
        <f t="shared" si="136"/>
        <v/>
      </c>
      <c r="BO256" s="573" t="str">
        <f t="shared" si="137"/>
        <v/>
      </c>
      <c r="BP256" s="574" t="str">
        <f t="shared" si="127"/>
        <v/>
      </c>
      <c r="BQ256" s="575" t="str">
        <f t="shared" si="128"/>
        <v/>
      </c>
      <c r="BR256" s="546" t="str">
        <f t="shared" si="138"/>
        <v>M1</v>
      </c>
      <c r="BS256" s="575" t="str">
        <f t="shared" si="129"/>
        <v/>
      </c>
      <c r="BT256" s="575" t="str">
        <f t="shared" si="130"/>
        <v/>
      </c>
      <c r="BU256" s="575" t="str">
        <f t="shared" si="131"/>
        <v/>
      </c>
      <c r="BV256" s="573" t="str">
        <f t="shared" si="132"/>
        <v/>
      </c>
      <c r="BW256" s="575" t="str">
        <f t="shared" si="133"/>
        <v/>
      </c>
      <c r="BX256" s="546" t="str">
        <f t="shared" si="139"/>
        <v>M1</v>
      </c>
    </row>
    <row r="257" spans="1:76" x14ac:dyDescent="0.2">
      <c r="A257" s="324"/>
      <c r="B257" s="360">
        <v>35265</v>
      </c>
      <c r="C257" s="361">
        <v>0.27083333333333298</v>
      </c>
      <c r="D257" s="360">
        <f t="shared" si="134"/>
        <v>35266</v>
      </c>
      <c r="E257" s="361">
        <v>0.27083333333333298</v>
      </c>
      <c r="F257" s="455" t="s">
        <v>2179</v>
      </c>
      <c r="G257" s="74" t="s">
        <v>440</v>
      </c>
      <c r="H257" s="53"/>
      <c r="I257" s="38"/>
      <c r="J257" s="52"/>
      <c r="K257" s="545" t="str">
        <f>IF(ISNUMBER(Data!K257),Data!K257,"")</f>
        <v/>
      </c>
      <c r="L257" s="546" t="str">
        <f>IF(ISNUMBER(K257),PickLists!$S$2,PickLists!$S$9)</f>
        <v>M1</v>
      </c>
      <c r="M257" s="547" t="str">
        <f>IF(ISNUMBER(Data!M257),Data!M257,"")</f>
        <v/>
      </c>
      <c r="N257" s="548" t="str">
        <f t="shared" si="135"/>
        <v/>
      </c>
      <c r="O257" s="549" t="str">
        <f>IF(ISTEXT($A257),PickLists!$S$2,PickLists!$S$9)</f>
        <v>M1</v>
      </c>
      <c r="P257" s="550" t="str">
        <f>IF(ISNUMBER(Data!P257),Data!P257,"")</f>
        <v/>
      </c>
      <c r="Q257" s="551" t="str">
        <f>IF(ISTEXT($A257),PickLists!$S$2,PickLists!$S$9)</f>
        <v>M1</v>
      </c>
      <c r="R257" s="547" t="str">
        <f>IF(ISNUMBER(Data!R257),Data!R257,"")</f>
        <v/>
      </c>
      <c r="S257" s="551" t="str">
        <f>IF(ISTEXT($A257),PickLists!$S$2,PickLists!$S$9)</f>
        <v>M1</v>
      </c>
      <c r="T257" s="552" t="str">
        <f>IF(ISNUMBER(Data!T257),Data!T257,"")</f>
        <v/>
      </c>
      <c r="U257" s="551" t="str">
        <f>IF(ISNUMBER($T257),IF($T257&gt;$T$56,PickLists!$S$2,PickLists!$S$3),PickLists!$S$9)</f>
        <v>M1</v>
      </c>
      <c r="V257" s="553" t="str">
        <f>IF(ISNUMBER(Data!V257),Data!V257,"")</f>
        <v/>
      </c>
      <c r="W257" s="551" t="str">
        <f>IF(ISNUMBER($V257),IF($V257&gt;$V$56,PickLists!$S$2,PickLists!$S$3),PickLists!$S$9)</f>
        <v>M1</v>
      </c>
      <c r="X257" s="552" t="str">
        <f>IF(ISNUMBER(Data!X257),Data!X257,"")</f>
        <v/>
      </c>
      <c r="Y257" s="551" t="str">
        <f>IF(ISNUMBER($X257),IF($X257&gt;$X$56,PickLists!$S$2,PickLists!$S$3),PickLists!$S$9)</f>
        <v>M1</v>
      </c>
      <c r="Z257" s="553" t="str">
        <f>IF(ISNUMBER(Data!Z257),Data!Z257,"")</f>
        <v/>
      </c>
      <c r="AA257" s="551" t="str">
        <f>IF(ISNUMBER($Z257),IF($Z257&gt;$Z$56,PickLists!$S$2,PickLists!$S$3),PickLists!$S$9)</f>
        <v>M1</v>
      </c>
      <c r="AB257" s="552" t="str">
        <f>IF(ISNUMBER(Data!AB257),Data!AB257,"")</f>
        <v/>
      </c>
      <c r="AC257" s="551" t="str">
        <f>IF(ISNUMBER($AB257),IF($AB257&gt;$AB$56,PickLists!$S$2,PickLists!$S$3),PickLists!$S$9)</f>
        <v>M1</v>
      </c>
      <c r="AD257" s="553" t="str">
        <f>IF(ISNUMBER(Data!AD257),Data!AD257,"")</f>
        <v/>
      </c>
      <c r="AE257" s="551" t="str">
        <f>IF(ISNUMBER($AD257),IF($AD257&gt;$AD$56,PickLists!$S$2,PickLists!$S$3),PickLists!$S$9)</f>
        <v>M1</v>
      </c>
      <c r="AF257" s="552" t="str">
        <f>IF(ISNUMBER(Data!AF257),Data!AF257,"")</f>
        <v/>
      </c>
      <c r="AG257" s="551" t="str">
        <f>IF(ISNUMBER($AF257),IF($AF257&gt;$AF$56,PickLists!$S$2,PickLists!$S$3),PickLists!$S$9)</f>
        <v>M1</v>
      </c>
      <c r="AH257" s="553" t="str">
        <f>IF(ISNUMBER(Data!AH257),Data!AH257,"")</f>
        <v/>
      </c>
      <c r="AI257" s="551" t="str">
        <f>IF(ISNUMBER($AH257),IF($AH257&gt;$AH$56,PickLists!$S$2,PickLists!$S$3),PickLists!$S$9)</f>
        <v>M1</v>
      </c>
      <c r="AJ257" s="554" t="str">
        <f>IF(ISTEXT(Data!AJ257),Data!AJ257,"")</f>
        <v/>
      </c>
      <c r="AK257" s="555"/>
      <c r="AL257" s="555"/>
      <c r="AM257" s="555"/>
      <c r="AN257" s="555"/>
      <c r="AO257" s="556"/>
      <c r="AP257" s="557" t="str">
        <f t="shared" si="105"/>
        <v/>
      </c>
      <c r="AQ257" s="558" t="str">
        <f t="shared" si="106"/>
        <v/>
      </c>
      <c r="AR257" s="559" t="str">
        <f t="shared" si="107"/>
        <v/>
      </c>
      <c r="AS257" s="560" t="str">
        <f t="shared" si="108"/>
        <v/>
      </c>
      <c r="AT257" s="561" t="str">
        <f t="shared" si="109"/>
        <v/>
      </c>
      <c r="AU257" s="562" t="str">
        <f t="shared" si="110"/>
        <v/>
      </c>
      <c r="AV257" s="563" t="str">
        <f t="shared" si="111"/>
        <v/>
      </c>
      <c r="AW257" s="564" t="str">
        <f t="shared" si="112"/>
        <v/>
      </c>
      <c r="AX257" s="565" t="str">
        <f t="shared" si="113"/>
        <v/>
      </c>
      <c r="AY257" s="566" t="str">
        <f t="shared" si="114"/>
        <v/>
      </c>
      <c r="AZ257" s="567">
        <v>362.61</v>
      </c>
      <c r="BA257" s="568">
        <v>5.5229999999999997</v>
      </c>
      <c r="BB257" s="569" t="str">
        <f t="shared" si="115"/>
        <v/>
      </c>
      <c r="BC257" s="570" t="str">
        <f t="shared" si="116"/>
        <v/>
      </c>
      <c r="BD257" s="571" t="str">
        <f t="shared" si="117"/>
        <v/>
      </c>
      <c r="BE257" s="572" t="str">
        <f t="shared" si="118"/>
        <v/>
      </c>
      <c r="BF257" s="560" t="str">
        <f t="shared" si="119"/>
        <v/>
      </c>
      <c r="BG257" s="561" t="str">
        <f t="shared" si="120"/>
        <v/>
      </c>
      <c r="BH257" s="562" t="str">
        <f t="shared" si="121"/>
        <v/>
      </c>
      <c r="BI257" s="563" t="str">
        <f t="shared" si="122"/>
        <v/>
      </c>
      <c r="BJ257" s="564" t="str">
        <f t="shared" si="123"/>
        <v/>
      </c>
      <c r="BK257" s="565" t="str">
        <f t="shared" si="124"/>
        <v/>
      </c>
      <c r="BL257" s="566" t="str">
        <f t="shared" si="125"/>
        <v/>
      </c>
      <c r="BM257" s="546" t="str">
        <f t="shared" si="126"/>
        <v>M1</v>
      </c>
      <c r="BN257" s="573" t="str">
        <f t="shared" si="136"/>
        <v/>
      </c>
      <c r="BO257" s="573" t="str">
        <f t="shared" si="137"/>
        <v/>
      </c>
      <c r="BP257" s="574" t="str">
        <f t="shared" si="127"/>
        <v/>
      </c>
      <c r="BQ257" s="575" t="str">
        <f t="shared" si="128"/>
        <v/>
      </c>
      <c r="BR257" s="546" t="str">
        <f t="shared" si="138"/>
        <v>M1</v>
      </c>
      <c r="BS257" s="575" t="str">
        <f t="shared" si="129"/>
        <v/>
      </c>
      <c r="BT257" s="575" t="str">
        <f t="shared" si="130"/>
        <v/>
      </c>
      <c r="BU257" s="575" t="str">
        <f t="shared" si="131"/>
        <v/>
      </c>
      <c r="BV257" s="573" t="str">
        <f t="shared" si="132"/>
        <v/>
      </c>
      <c r="BW257" s="575" t="str">
        <f t="shared" si="133"/>
        <v/>
      </c>
      <c r="BX257" s="546" t="str">
        <f t="shared" si="139"/>
        <v>M1</v>
      </c>
    </row>
    <row r="258" spans="1:76" x14ac:dyDescent="0.2">
      <c r="A258" s="324"/>
      <c r="B258" s="360">
        <v>35266</v>
      </c>
      <c r="C258" s="361">
        <v>0.27083333333333298</v>
      </c>
      <c r="D258" s="360">
        <f t="shared" si="134"/>
        <v>35267</v>
      </c>
      <c r="E258" s="361">
        <v>0.27083333333333298</v>
      </c>
      <c r="F258" s="455" t="s">
        <v>2179</v>
      </c>
      <c r="G258" s="74" t="s">
        <v>440</v>
      </c>
      <c r="H258" s="53"/>
      <c r="I258" s="38"/>
      <c r="J258" s="52"/>
      <c r="K258" s="545" t="str">
        <f>IF(ISNUMBER(Data!K258),Data!K258,"")</f>
        <v/>
      </c>
      <c r="L258" s="546" t="str">
        <f>IF(ISNUMBER(K258),PickLists!$S$2,PickLists!$S$9)</f>
        <v>M1</v>
      </c>
      <c r="M258" s="547" t="str">
        <f>IF(ISNUMBER(Data!M258),Data!M258,"")</f>
        <v/>
      </c>
      <c r="N258" s="548" t="str">
        <f t="shared" si="135"/>
        <v/>
      </c>
      <c r="O258" s="549" t="str">
        <f>IF(ISTEXT($A258),PickLists!$S$2,PickLists!$S$9)</f>
        <v>M1</v>
      </c>
      <c r="P258" s="550" t="str">
        <f>IF(ISNUMBER(Data!P258),Data!P258,"")</f>
        <v/>
      </c>
      <c r="Q258" s="551" t="str">
        <f>IF(ISTEXT($A258),PickLists!$S$2,PickLists!$S$9)</f>
        <v>M1</v>
      </c>
      <c r="R258" s="547" t="str">
        <f>IF(ISNUMBER(Data!R258),Data!R258,"")</f>
        <v/>
      </c>
      <c r="S258" s="551" t="str">
        <f>IF(ISTEXT($A258),PickLists!$S$2,PickLists!$S$9)</f>
        <v>M1</v>
      </c>
      <c r="T258" s="552" t="str">
        <f>IF(ISNUMBER(Data!T258),Data!T258,"")</f>
        <v/>
      </c>
      <c r="U258" s="551" t="str">
        <f>IF(ISNUMBER($T258),IF($T258&gt;$T$56,PickLists!$S$2,PickLists!$S$3),PickLists!$S$9)</f>
        <v>M1</v>
      </c>
      <c r="V258" s="553" t="str">
        <f>IF(ISNUMBER(Data!V258),Data!V258,"")</f>
        <v/>
      </c>
      <c r="W258" s="551" t="str">
        <f>IF(ISNUMBER($V258),IF($V258&gt;$V$56,PickLists!$S$2,PickLists!$S$3),PickLists!$S$9)</f>
        <v>M1</v>
      </c>
      <c r="X258" s="552" t="str">
        <f>IF(ISNUMBER(Data!X258),Data!X258,"")</f>
        <v/>
      </c>
      <c r="Y258" s="551" t="str">
        <f>IF(ISNUMBER($X258),IF($X258&gt;$X$56,PickLists!$S$2,PickLists!$S$3),PickLists!$S$9)</f>
        <v>M1</v>
      </c>
      <c r="Z258" s="553" t="str">
        <f>IF(ISNUMBER(Data!Z258),Data!Z258,"")</f>
        <v/>
      </c>
      <c r="AA258" s="551" t="str">
        <f>IF(ISNUMBER($Z258),IF($Z258&gt;$Z$56,PickLists!$S$2,PickLists!$S$3),PickLists!$S$9)</f>
        <v>M1</v>
      </c>
      <c r="AB258" s="552" t="str">
        <f>IF(ISNUMBER(Data!AB258),Data!AB258,"")</f>
        <v/>
      </c>
      <c r="AC258" s="551" t="str">
        <f>IF(ISNUMBER($AB258),IF($AB258&gt;$AB$56,PickLists!$S$2,PickLists!$S$3),PickLists!$S$9)</f>
        <v>M1</v>
      </c>
      <c r="AD258" s="553" t="str">
        <f>IF(ISNUMBER(Data!AD258),Data!AD258,"")</f>
        <v/>
      </c>
      <c r="AE258" s="551" t="str">
        <f>IF(ISNUMBER($AD258),IF($AD258&gt;$AD$56,PickLists!$S$2,PickLists!$S$3),PickLists!$S$9)</f>
        <v>M1</v>
      </c>
      <c r="AF258" s="552" t="str">
        <f>IF(ISNUMBER(Data!AF258),Data!AF258,"")</f>
        <v/>
      </c>
      <c r="AG258" s="551" t="str">
        <f>IF(ISNUMBER($AF258),IF($AF258&gt;$AF$56,PickLists!$S$2,PickLists!$S$3),PickLists!$S$9)</f>
        <v>M1</v>
      </c>
      <c r="AH258" s="553" t="str">
        <f>IF(ISNUMBER(Data!AH258),Data!AH258,"")</f>
        <v/>
      </c>
      <c r="AI258" s="551" t="str">
        <f>IF(ISNUMBER($AH258),IF($AH258&gt;$AH$56,PickLists!$S$2,PickLists!$S$3),PickLists!$S$9)</f>
        <v>M1</v>
      </c>
      <c r="AJ258" s="554" t="str">
        <f>IF(ISTEXT(Data!AJ258),Data!AJ258,"")</f>
        <v/>
      </c>
      <c r="AK258" s="555"/>
      <c r="AL258" s="555"/>
      <c r="AM258" s="555"/>
      <c r="AN258" s="555"/>
      <c r="AO258" s="556"/>
      <c r="AP258" s="557" t="str">
        <f t="shared" si="105"/>
        <v/>
      </c>
      <c r="AQ258" s="558" t="str">
        <f t="shared" si="106"/>
        <v/>
      </c>
      <c r="AR258" s="559" t="str">
        <f t="shared" si="107"/>
        <v/>
      </c>
      <c r="AS258" s="560" t="str">
        <f t="shared" si="108"/>
        <v/>
      </c>
      <c r="AT258" s="561" t="str">
        <f t="shared" si="109"/>
        <v/>
      </c>
      <c r="AU258" s="562" t="str">
        <f t="shared" si="110"/>
        <v/>
      </c>
      <c r="AV258" s="563" t="str">
        <f t="shared" si="111"/>
        <v/>
      </c>
      <c r="AW258" s="564" t="str">
        <f t="shared" si="112"/>
        <v/>
      </c>
      <c r="AX258" s="565" t="str">
        <f t="shared" si="113"/>
        <v/>
      </c>
      <c r="AY258" s="566" t="str">
        <f t="shared" si="114"/>
        <v/>
      </c>
      <c r="AZ258" s="567">
        <v>362.61</v>
      </c>
      <c r="BA258" s="568">
        <v>5.5229999999999997</v>
      </c>
      <c r="BB258" s="569" t="str">
        <f t="shared" si="115"/>
        <v/>
      </c>
      <c r="BC258" s="570" t="str">
        <f t="shared" si="116"/>
        <v/>
      </c>
      <c r="BD258" s="571" t="str">
        <f t="shared" si="117"/>
        <v/>
      </c>
      <c r="BE258" s="572" t="str">
        <f t="shared" si="118"/>
        <v/>
      </c>
      <c r="BF258" s="560" t="str">
        <f t="shared" si="119"/>
        <v/>
      </c>
      <c r="BG258" s="561" t="str">
        <f t="shared" si="120"/>
        <v/>
      </c>
      <c r="BH258" s="562" t="str">
        <f t="shared" si="121"/>
        <v/>
      </c>
      <c r="BI258" s="563" t="str">
        <f t="shared" si="122"/>
        <v/>
      </c>
      <c r="BJ258" s="564" t="str">
        <f t="shared" si="123"/>
        <v/>
      </c>
      <c r="BK258" s="565" t="str">
        <f t="shared" si="124"/>
        <v/>
      </c>
      <c r="BL258" s="566" t="str">
        <f t="shared" si="125"/>
        <v/>
      </c>
      <c r="BM258" s="546" t="str">
        <f t="shared" si="126"/>
        <v>M1</v>
      </c>
      <c r="BN258" s="573" t="str">
        <f t="shared" si="136"/>
        <v/>
      </c>
      <c r="BO258" s="573" t="str">
        <f t="shared" si="137"/>
        <v/>
      </c>
      <c r="BP258" s="574" t="str">
        <f t="shared" si="127"/>
        <v/>
      </c>
      <c r="BQ258" s="575" t="str">
        <f t="shared" si="128"/>
        <v/>
      </c>
      <c r="BR258" s="546" t="str">
        <f t="shared" si="138"/>
        <v>M1</v>
      </c>
      <c r="BS258" s="575" t="str">
        <f t="shared" si="129"/>
        <v/>
      </c>
      <c r="BT258" s="575" t="str">
        <f t="shared" si="130"/>
        <v/>
      </c>
      <c r="BU258" s="575" t="str">
        <f t="shared" si="131"/>
        <v/>
      </c>
      <c r="BV258" s="573" t="str">
        <f t="shared" si="132"/>
        <v/>
      </c>
      <c r="BW258" s="575" t="str">
        <f t="shared" si="133"/>
        <v/>
      </c>
      <c r="BX258" s="546" t="str">
        <f t="shared" si="139"/>
        <v>M1</v>
      </c>
    </row>
    <row r="259" spans="1:76" x14ac:dyDescent="0.2">
      <c r="A259" s="324"/>
      <c r="B259" s="360">
        <v>35267</v>
      </c>
      <c r="C259" s="361">
        <v>0.27083333333333298</v>
      </c>
      <c r="D259" s="360">
        <f t="shared" si="134"/>
        <v>35268</v>
      </c>
      <c r="E259" s="361">
        <v>0.27083333333333298</v>
      </c>
      <c r="F259" s="455" t="s">
        <v>2179</v>
      </c>
      <c r="G259" s="74" t="s">
        <v>440</v>
      </c>
      <c r="H259" s="53"/>
      <c r="I259" s="38"/>
      <c r="J259" s="52"/>
      <c r="K259" s="545" t="str">
        <f>IF(ISNUMBER(Data!K259),Data!K259,"")</f>
        <v/>
      </c>
      <c r="L259" s="546" t="str">
        <f>IF(ISNUMBER(K259),PickLists!$S$2,PickLists!$S$9)</f>
        <v>M1</v>
      </c>
      <c r="M259" s="547" t="str">
        <f>IF(ISNUMBER(Data!M259),Data!M259,"")</f>
        <v/>
      </c>
      <c r="N259" s="548" t="str">
        <f t="shared" si="135"/>
        <v/>
      </c>
      <c r="O259" s="549" t="str">
        <f>IF(ISTEXT($A259),PickLists!$S$2,PickLists!$S$9)</f>
        <v>M1</v>
      </c>
      <c r="P259" s="550" t="str">
        <f>IF(ISNUMBER(Data!P259),Data!P259,"")</f>
        <v/>
      </c>
      <c r="Q259" s="551" t="str">
        <f>IF(ISTEXT($A259),PickLists!$S$2,PickLists!$S$9)</f>
        <v>M1</v>
      </c>
      <c r="R259" s="547" t="str">
        <f>IF(ISNUMBER(Data!R259),Data!R259,"")</f>
        <v/>
      </c>
      <c r="S259" s="551" t="str">
        <f>IF(ISTEXT($A259),PickLists!$S$2,PickLists!$S$9)</f>
        <v>M1</v>
      </c>
      <c r="T259" s="552" t="str">
        <f>IF(ISNUMBER(Data!T259),Data!T259,"")</f>
        <v/>
      </c>
      <c r="U259" s="551" t="str">
        <f>IF(ISNUMBER($T259),IF($T259&gt;$T$56,PickLists!$S$2,PickLists!$S$3),PickLists!$S$9)</f>
        <v>M1</v>
      </c>
      <c r="V259" s="553" t="str">
        <f>IF(ISNUMBER(Data!V259),Data!V259,"")</f>
        <v/>
      </c>
      <c r="W259" s="551" t="str">
        <f>IF(ISNUMBER($V259),IF($V259&gt;$V$56,PickLists!$S$2,PickLists!$S$3),PickLists!$S$9)</f>
        <v>M1</v>
      </c>
      <c r="X259" s="552" t="str">
        <f>IF(ISNUMBER(Data!X259),Data!X259,"")</f>
        <v/>
      </c>
      <c r="Y259" s="551" t="str">
        <f>IF(ISNUMBER($X259),IF($X259&gt;$X$56,PickLists!$S$2,PickLists!$S$3),PickLists!$S$9)</f>
        <v>M1</v>
      </c>
      <c r="Z259" s="553" t="str">
        <f>IF(ISNUMBER(Data!Z259),Data!Z259,"")</f>
        <v/>
      </c>
      <c r="AA259" s="551" t="str">
        <f>IF(ISNUMBER($Z259),IF($Z259&gt;$Z$56,PickLists!$S$2,PickLists!$S$3),PickLists!$S$9)</f>
        <v>M1</v>
      </c>
      <c r="AB259" s="552" t="str">
        <f>IF(ISNUMBER(Data!AB259),Data!AB259,"")</f>
        <v/>
      </c>
      <c r="AC259" s="551" t="str">
        <f>IF(ISNUMBER($AB259),IF($AB259&gt;$AB$56,PickLists!$S$2,PickLists!$S$3),PickLists!$S$9)</f>
        <v>M1</v>
      </c>
      <c r="AD259" s="553" t="str">
        <f>IF(ISNUMBER(Data!AD259),Data!AD259,"")</f>
        <v/>
      </c>
      <c r="AE259" s="551" t="str">
        <f>IF(ISNUMBER($AD259),IF($AD259&gt;$AD$56,PickLists!$S$2,PickLists!$S$3),PickLists!$S$9)</f>
        <v>M1</v>
      </c>
      <c r="AF259" s="552" t="str">
        <f>IF(ISNUMBER(Data!AF259),Data!AF259,"")</f>
        <v/>
      </c>
      <c r="AG259" s="551" t="str">
        <f>IF(ISNUMBER($AF259),IF($AF259&gt;$AF$56,PickLists!$S$2,PickLists!$S$3),PickLists!$S$9)</f>
        <v>M1</v>
      </c>
      <c r="AH259" s="553" t="str">
        <f>IF(ISNUMBER(Data!AH259),Data!AH259,"")</f>
        <v/>
      </c>
      <c r="AI259" s="551" t="str">
        <f>IF(ISNUMBER($AH259),IF($AH259&gt;$AH$56,PickLists!$S$2,PickLists!$S$3),PickLists!$S$9)</f>
        <v>M1</v>
      </c>
      <c r="AJ259" s="554" t="str">
        <f>IF(ISTEXT(Data!AJ259),Data!AJ259,"")</f>
        <v/>
      </c>
      <c r="AK259" s="555"/>
      <c r="AL259" s="555"/>
      <c r="AM259" s="555"/>
      <c r="AN259" s="555"/>
      <c r="AO259" s="556"/>
      <c r="AP259" s="557" t="str">
        <f t="shared" si="105"/>
        <v/>
      </c>
      <c r="AQ259" s="558" t="str">
        <f t="shared" si="106"/>
        <v/>
      </c>
      <c r="AR259" s="559" t="str">
        <f t="shared" si="107"/>
        <v/>
      </c>
      <c r="AS259" s="560" t="str">
        <f t="shared" si="108"/>
        <v/>
      </c>
      <c r="AT259" s="561" t="str">
        <f t="shared" si="109"/>
        <v/>
      </c>
      <c r="AU259" s="562" t="str">
        <f t="shared" si="110"/>
        <v/>
      </c>
      <c r="AV259" s="563" t="str">
        <f t="shared" si="111"/>
        <v/>
      </c>
      <c r="AW259" s="564" t="str">
        <f t="shared" si="112"/>
        <v/>
      </c>
      <c r="AX259" s="565" t="str">
        <f t="shared" si="113"/>
        <v/>
      </c>
      <c r="AY259" s="566" t="str">
        <f t="shared" si="114"/>
        <v/>
      </c>
      <c r="AZ259" s="567">
        <v>362.61</v>
      </c>
      <c r="BA259" s="568">
        <v>5.5229999999999997</v>
      </c>
      <c r="BB259" s="569" t="str">
        <f t="shared" si="115"/>
        <v/>
      </c>
      <c r="BC259" s="570" t="str">
        <f t="shared" si="116"/>
        <v/>
      </c>
      <c r="BD259" s="571" t="str">
        <f t="shared" si="117"/>
        <v/>
      </c>
      <c r="BE259" s="572" t="str">
        <f t="shared" si="118"/>
        <v/>
      </c>
      <c r="BF259" s="560" t="str">
        <f t="shared" si="119"/>
        <v/>
      </c>
      <c r="BG259" s="561" t="str">
        <f t="shared" si="120"/>
        <v/>
      </c>
      <c r="BH259" s="562" t="str">
        <f t="shared" si="121"/>
        <v/>
      </c>
      <c r="BI259" s="563" t="str">
        <f t="shared" si="122"/>
        <v/>
      </c>
      <c r="BJ259" s="564" t="str">
        <f t="shared" si="123"/>
        <v/>
      </c>
      <c r="BK259" s="565" t="str">
        <f t="shared" si="124"/>
        <v/>
      </c>
      <c r="BL259" s="566" t="str">
        <f t="shared" si="125"/>
        <v/>
      </c>
      <c r="BM259" s="546" t="str">
        <f t="shared" si="126"/>
        <v>M1</v>
      </c>
      <c r="BN259" s="573" t="str">
        <f t="shared" si="136"/>
        <v/>
      </c>
      <c r="BO259" s="573" t="str">
        <f t="shared" si="137"/>
        <v/>
      </c>
      <c r="BP259" s="574" t="str">
        <f t="shared" si="127"/>
        <v/>
      </c>
      <c r="BQ259" s="575" t="str">
        <f t="shared" si="128"/>
        <v/>
      </c>
      <c r="BR259" s="546" t="str">
        <f t="shared" si="138"/>
        <v>M1</v>
      </c>
      <c r="BS259" s="575" t="str">
        <f t="shared" si="129"/>
        <v/>
      </c>
      <c r="BT259" s="575" t="str">
        <f t="shared" si="130"/>
        <v/>
      </c>
      <c r="BU259" s="575" t="str">
        <f t="shared" si="131"/>
        <v/>
      </c>
      <c r="BV259" s="573" t="str">
        <f t="shared" si="132"/>
        <v/>
      </c>
      <c r="BW259" s="575" t="str">
        <f t="shared" si="133"/>
        <v/>
      </c>
      <c r="BX259" s="546" t="str">
        <f t="shared" si="139"/>
        <v>M1</v>
      </c>
    </row>
    <row r="260" spans="1:76" x14ac:dyDescent="0.2">
      <c r="A260" s="324"/>
      <c r="B260" s="360">
        <v>35268</v>
      </c>
      <c r="C260" s="361">
        <v>0.27083333333333298</v>
      </c>
      <c r="D260" s="360">
        <f t="shared" si="134"/>
        <v>35269</v>
      </c>
      <c r="E260" s="361">
        <v>0.27083333333333298</v>
      </c>
      <c r="F260" s="455" t="s">
        <v>2179</v>
      </c>
      <c r="G260" s="74" t="s">
        <v>440</v>
      </c>
      <c r="H260" s="53"/>
      <c r="I260" s="38"/>
      <c r="J260" s="52"/>
      <c r="K260" s="545" t="str">
        <f>IF(ISNUMBER(Data!K260),Data!K260,"")</f>
        <v/>
      </c>
      <c r="L260" s="546" t="str">
        <f>IF(ISNUMBER(K260),PickLists!$S$2,PickLists!$S$9)</f>
        <v>M1</v>
      </c>
      <c r="M260" s="547" t="str">
        <f>IF(ISNUMBER(Data!M260),Data!M260,"")</f>
        <v/>
      </c>
      <c r="N260" s="548" t="str">
        <f t="shared" si="135"/>
        <v/>
      </c>
      <c r="O260" s="549" t="str">
        <f>IF(ISTEXT($A260),PickLists!$S$2,PickLists!$S$9)</f>
        <v>M1</v>
      </c>
      <c r="P260" s="550" t="str">
        <f>IF(ISNUMBER(Data!P260),Data!P260,"")</f>
        <v/>
      </c>
      <c r="Q260" s="551" t="str">
        <f>IF(ISTEXT($A260),PickLists!$S$2,PickLists!$S$9)</f>
        <v>M1</v>
      </c>
      <c r="R260" s="547" t="str">
        <f>IF(ISNUMBER(Data!R260),Data!R260,"")</f>
        <v/>
      </c>
      <c r="S260" s="551" t="str">
        <f>IF(ISTEXT($A260),PickLists!$S$2,PickLists!$S$9)</f>
        <v>M1</v>
      </c>
      <c r="T260" s="552" t="str">
        <f>IF(ISNUMBER(Data!T260),Data!T260,"")</f>
        <v/>
      </c>
      <c r="U260" s="551" t="str">
        <f>IF(ISNUMBER($T260),IF($T260&gt;$T$56,PickLists!$S$2,PickLists!$S$3),PickLists!$S$9)</f>
        <v>M1</v>
      </c>
      <c r="V260" s="553" t="str">
        <f>IF(ISNUMBER(Data!V260),Data!V260,"")</f>
        <v/>
      </c>
      <c r="W260" s="551" t="str">
        <f>IF(ISNUMBER($V260),IF($V260&gt;$V$56,PickLists!$S$2,PickLists!$S$3),PickLists!$S$9)</f>
        <v>M1</v>
      </c>
      <c r="X260" s="552" t="str">
        <f>IF(ISNUMBER(Data!X260),Data!X260,"")</f>
        <v/>
      </c>
      <c r="Y260" s="551" t="str">
        <f>IF(ISNUMBER($X260),IF($X260&gt;$X$56,PickLists!$S$2,PickLists!$S$3),PickLists!$S$9)</f>
        <v>M1</v>
      </c>
      <c r="Z260" s="553" t="str">
        <f>IF(ISNUMBER(Data!Z260),Data!Z260,"")</f>
        <v/>
      </c>
      <c r="AA260" s="551" t="str">
        <f>IF(ISNUMBER($Z260),IF($Z260&gt;$Z$56,PickLists!$S$2,PickLists!$S$3),PickLists!$S$9)</f>
        <v>M1</v>
      </c>
      <c r="AB260" s="552" t="str">
        <f>IF(ISNUMBER(Data!AB260),Data!AB260,"")</f>
        <v/>
      </c>
      <c r="AC260" s="551" t="str">
        <f>IF(ISNUMBER($AB260),IF($AB260&gt;$AB$56,PickLists!$S$2,PickLists!$S$3),PickLists!$S$9)</f>
        <v>M1</v>
      </c>
      <c r="AD260" s="553" t="str">
        <f>IF(ISNUMBER(Data!AD260),Data!AD260,"")</f>
        <v/>
      </c>
      <c r="AE260" s="551" t="str">
        <f>IF(ISNUMBER($AD260),IF($AD260&gt;$AD$56,PickLists!$S$2,PickLists!$S$3),PickLists!$S$9)</f>
        <v>M1</v>
      </c>
      <c r="AF260" s="552" t="str">
        <f>IF(ISNUMBER(Data!AF260),Data!AF260,"")</f>
        <v/>
      </c>
      <c r="AG260" s="551" t="str">
        <f>IF(ISNUMBER($AF260),IF($AF260&gt;$AF$56,PickLists!$S$2,PickLists!$S$3),PickLists!$S$9)</f>
        <v>M1</v>
      </c>
      <c r="AH260" s="553" t="str">
        <f>IF(ISNUMBER(Data!AH260),Data!AH260,"")</f>
        <v/>
      </c>
      <c r="AI260" s="551" t="str">
        <f>IF(ISNUMBER($AH260),IF($AH260&gt;$AH$56,PickLists!$S$2,PickLists!$S$3),PickLists!$S$9)</f>
        <v>M1</v>
      </c>
      <c r="AJ260" s="554" t="str">
        <f>IF(ISTEXT(Data!AJ260),Data!AJ260,"")</f>
        <v/>
      </c>
      <c r="AK260" s="555"/>
      <c r="AL260" s="555"/>
      <c r="AM260" s="555"/>
      <c r="AN260" s="555"/>
      <c r="AO260" s="556"/>
      <c r="AP260" s="557" t="str">
        <f t="shared" si="105"/>
        <v/>
      </c>
      <c r="AQ260" s="558" t="str">
        <f t="shared" si="106"/>
        <v/>
      </c>
      <c r="AR260" s="559" t="str">
        <f t="shared" si="107"/>
        <v/>
      </c>
      <c r="AS260" s="560" t="str">
        <f t="shared" si="108"/>
        <v/>
      </c>
      <c r="AT260" s="561" t="str">
        <f t="shared" si="109"/>
        <v/>
      </c>
      <c r="AU260" s="562" t="str">
        <f t="shared" si="110"/>
        <v/>
      </c>
      <c r="AV260" s="563" t="str">
        <f t="shared" si="111"/>
        <v/>
      </c>
      <c r="AW260" s="564" t="str">
        <f t="shared" si="112"/>
        <v/>
      </c>
      <c r="AX260" s="565" t="str">
        <f t="shared" si="113"/>
        <v/>
      </c>
      <c r="AY260" s="566" t="str">
        <f t="shared" si="114"/>
        <v/>
      </c>
      <c r="AZ260" s="567">
        <v>362.61</v>
      </c>
      <c r="BA260" s="568">
        <v>5.5229999999999997</v>
      </c>
      <c r="BB260" s="569" t="str">
        <f t="shared" si="115"/>
        <v/>
      </c>
      <c r="BC260" s="570" t="str">
        <f t="shared" si="116"/>
        <v/>
      </c>
      <c r="BD260" s="571" t="str">
        <f t="shared" si="117"/>
        <v/>
      </c>
      <c r="BE260" s="572" t="str">
        <f t="shared" si="118"/>
        <v/>
      </c>
      <c r="BF260" s="560" t="str">
        <f t="shared" si="119"/>
        <v/>
      </c>
      <c r="BG260" s="561" t="str">
        <f t="shared" si="120"/>
        <v/>
      </c>
      <c r="BH260" s="562" t="str">
        <f t="shared" si="121"/>
        <v/>
      </c>
      <c r="BI260" s="563" t="str">
        <f t="shared" si="122"/>
        <v/>
      </c>
      <c r="BJ260" s="564" t="str">
        <f t="shared" si="123"/>
        <v/>
      </c>
      <c r="BK260" s="565" t="str">
        <f t="shared" si="124"/>
        <v/>
      </c>
      <c r="BL260" s="566" t="str">
        <f t="shared" si="125"/>
        <v/>
      </c>
      <c r="BM260" s="546" t="str">
        <f t="shared" si="126"/>
        <v>M1</v>
      </c>
      <c r="BN260" s="573" t="str">
        <f t="shared" si="136"/>
        <v/>
      </c>
      <c r="BO260" s="573" t="str">
        <f t="shared" si="137"/>
        <v/>
      </c>
      <c r="BP260" s="574" t="str">
        <f t="shared" si="127"/>
        <v/>
      </c>
      <c r="BQ260" s="575" t="str">
        <f t="shared" si="128"/>
        <v/>
      </c>
      <c r="BR260" s="546" t="str">
        <f t="shared" si="138"/>
        <v>M1</v>
      </c>
      <c r="BS260" s="575" t="str">
        <f t="shared" si="129"/>
        <v/>
      </c>
      <c r="BT260" s="575" t="str">
        <f t="shared" si="130"/>
        <v/>
      </c>
      <c r="BU260" s="575" t="str">
        <f t="shared" si="131"/>
        <v/>
      </c>
      <c r="BV260" s="573" t="str">
        <f t="shared" si="132"/>
        <v/>
      </c>
      <c r="BW260" s="575" t="str">
        <f t="shared" si="133"/>
        <v/>
      </c>
      <c r="BX260" s="546" t="str">
        <f t="shared" si="139"/>
        <v>M1</v>
      </c>
    </row>
    <row r="261" spans="1:76" x14ac:dyDescent="0.2">
      <c r="A261" s="324" t="s">
        <v>1497</v>
      </c>
      <c r="B261" s="360">
        <v>35269</v>
      </c>
      <c r="C261" s="361">
        <v>0.27083333333333298</v>
      </c>
      <c r="D261" s="360">
        <f t="shared" si="134"/>
        <v>35270</v>
      </c>
      <c r="E261" s="361">
        <v>0.27083333333333298</v>
      </c>
      <c r="F261" s="455" t="s">
        <v>2179</v>
      </c>
      <c r="G261" s="74" t="s">
        <v>507</v>
      </c>
      <c r="H261" s="53" t="s">
        <v>508</v>
      </c>
      <c r="I261" s="38"/>
      <c r="J261" s="52"/>
      <c r="K261" s="545">
        <f>IF(ISNUMBER(Data!K261),Data!K261,"")</f>
        <v>3.9</v>
      </c>
      <c r="L261" s="546" t="str">
        <f>IF(ISNUMBER(K261),PickLists!$S$2,PickLists!$S$9)</f>
        <v>V0</v>
      </c>
      <c r="M261" s="547">
        <f>IF(ISNUMBER(Data!M261),Data!M261,"")</f>
        <v>171.7</v>
      </c>
      <c r="N261" s="548">
        <f t="shared" si="135"/>
        <v>3.9490999999999996</v>
      </c>
      <c r="O261" s="549" t="str">
        <f>IF(ISTEXT($A261),PickLists!$S$2,PickLists!$S$9)</f>
        <v>V0</v>
      </c>
      <c r="P261" s="550">
        <f>IF(ISNUMBER(Data!P261),Data!P261,"")</f>
        <v>4.87</v>
      </c>
      <c r="Q261" s="551" t="str">
        <f>IF(ISTEXT($A261),PickLists!$S$2,PickLists!$S$9)</f>
        <v>V0</v>
      </c>
      <c r="R261" s="547">
        <f>IF(ISNUMBER(Data!R261),Data!R261,"")</f>
        <v>34.299999999999997</v>
      </c>
      <c r="S261" s="551" t="str">
        <f>IF(ISTEXT($A261),PickLists!$S$2,PickLists!$S$9)</f>
        <v>V0</v>
      </c>
      <c r="T261" s="552">
        <f>IF(ISNUMBER(Data!T261),Data!T261,"")</f>
        <v>0.39500000000000002</v>
      </c>
      <c r="U261" s="551" t="str">
        <f>IF(ISNUMBER($T261),IF($T261&gt;$T$56,PickLists!$S$2,PickLists!$S$3),PickLists!$S$9)</f>
        <v>V0</v>
      </c>
      <c r="V261" s="553">
        <f>IF(ISNUMBER(Data!V261),Data!V261,"")</f>
        <v>0.98739272155471336</v>
      </c>
      <c r="W261" s="551" t="str">
        <f>IF(ISNUMBER($V261),IF($V261&gt;$V$56,PickLists!$S$2,PickLists!$S$3),PickLists!$S$9)</f>
        <v>V0</v>
      </c>
      <c r="X261" s="552">
        <f>IF(ISNUMBER(Data!X261),Data!X261,"")</f>
        <v>1.3885432324956801</v>
      </c>
      <c r="Y261" s="551" t="str">
        <f>IF(ISNUMBER($X261),IF($X261&gt;$X$56,PickLists!$S$2,PickLists!$S$3),PickLists!$S$9)</f>
        <v>V0</v>
      </c>
      <c r="Z261" s="553">
        <f>IF(ISNUMBER(Data!Z261),Data!Z261,"")</f>
        <v>0.23899999999999999</v>
      </c>
      <c r="AA261" s="551" t="str">
        <f>IF(ISNUMBER($Z261),IF($Z261&gt;$Z$56,PickLists!$S$2,PickLists!$S$3),PickLists!$S$9)</f>
        <v>V0</v>
      </c>
      <c r="AB261" s="552">
        <f>IF(ISNUMBER(Data!AB261),Data!AB261,"")</f>
        <v>1.1429603858307</v>
      </c>
      <c r="AC261" s="551" t="str">
        <f>IF(ISNUMBER($AB261),IF($AB261&gt;$AB$56,PickLists!$S$2,PickLists!$S$3),PickLists!$S$9)</f>
        <v>V0</v>
      </c>
      <c r="AD261" s="553">
        <f>IF(ISNUMBER(Data!AD261),Data!AD261,"")</f>
        <v>0.66200000000000003</v>
      </c>
      <c r="AE261" s="551" t="str">
        <f>IF(ISNUMBER($AD261),IF($AD261&gt;$AD$56,PickLists!$S$2,PickLists!$S$3),PickLists!$S$9)</f>
        <v>V0</v>
      </c>
      <c r="AF261" s="552">
        <f>IF(ISNUMBER(Data!AF261),Data!AF261,"")</f>
        <v>0.18</v>
      </c>
      <c r="AG261" s="551" t="str">
        <f>IF(ISNUMBER($AF261),IF($AF261&gt;$AF$56,PickLists!$S$2,PickLists!$S$3),PickLists!$S$9)</f>
        <v>V0</v>
      </c>
      <c r="AH261" s="553">
        <f>IF(ISNUMBER(Data!AH261),Data!AH261,"")</f>
        <v>1.458</v>
      </c>
      <c r="AI261" s="551" t="str">
        <f>IF(ISNUMBER($AH261),IF($AH261&gt;$AH$56,PickLists!$S$2,PickLists!$S$3),PickLists!$S$9)</f>
        <v>V0</v>
      </c>
      <c r="AJ261" s="554" t="str">
        <f>IF(ISTEXT(Data!AJ261),Data!AJ261,"")</f>
        <v/>
      </c>
      <c r="AK261" s="555"/>
      <c r="AL261" s="555"/>
      <c r="AM261" s="555"/>
      <c r="AN261" s="555"/>
      <c r="AO261" s="556"/>
      <c r="AP261" s="557">
        <f t="shared" si="105"/>
        <v>1.3489628825916516E-2</v>
      </c>
      <c r="AQ261" s="558">
        <f t="shared" si="106"/>
        <v>5.327189319642691E-2</v>
      </c>
      <c r="AR261" s="559">
        <f t="shared" si="107"/>
        <v>1.5598945</v>
      </c>
      <c r="AS261" s="560">
        <f t="shared" si="108"/>
        <v>3.8993125966917179</v>
      </c>
      <c r="AT261" s="561">
        <f t="shared" si="109"/>
        <v>5.48349607944869</v>
      </c>
      <c r="AU261" s="562">
        <f t="shared" si="110"/>
        <v>0.94383489999999992</v>
      </c>
      <c r="AV261" s="563">
        <f t="shared" si="111"/>
        <v>4.5136648596840168</v>
      </c>
      <c r="AW261" s="564">
        <f t="shared" si="112"/>
        <v>2.6143041999999999</v>
      </c>
      <c r="AX261" s="565">
        <f t="shared" si="113"/>
        <v>0.71083799999999986</v>
      </c>
      <c r="AY261" s="566">
        <f t="shared" si="114"/>
        <v>5.7577877999999991</v>
      </c>
      <c r="AZ261" s="567">
        <v>362.61</v>
      </c>
      <c r="BA261" s="568">
        <v>5.5229999999999997</v>
      </c>
      <c r="BB261" s="569">
        <f t="shared" si="115"/>
        <v>13.489628825916515</v>
      </c>
      <c r="BC261" s="570">
        <f t="shared" si="116"/>
        <v>0.40942564627049677</v>
      </c>
      <c r="BD261" s="571">
        <f t="shared" si="117"/>
        <v>7.4131024130091731E-4</v>
      </c>
      <c r="BE261" s="572">
        <f t="shared" si="118"/>
        <v>11.141825566963783</v>
      </c>
      <c r="BF261" s="560">
        <f t="shared" si="119"/>
        <v>70.492805137053864</v>
      </c>
      <c r="BG261" s="561">
        <f t="shared" si="120"/>
        <v>86.608029471116808</v>
      </c>
      <c r="BH261" s="562">
        <f t="shared" si="121"/>
        <v>10.395914710001827</v>
      </c>
      <c r="BI261" s="563">
        <f t="shared" si="122"/>
        <v>81.59922794536304</v>
      </c>
      <c r="BJ261" s="564">
        <f t="shared" si="123"/>
        <v>16.931812368919129</v>
      </c>
      <c r="BK261" s="565">
        <f t="shared" si="124"/>
        <v>14.811767126105739</v>
      </c>
      <c r="BL261" s="566">
        <f t="shared" si="125"/>
        <v>72.758121662757617</v>
      </c>
      <c r="BM261" s="546" t="str">
        <f t="shared" si="126"/>
        <v>V0</v>
      </c>
      <c r="BN261" s="573">
        <f t="shared" si="136"/>
        <v>34.299999999999997</v>
      </c>
      <c r="BO261" s="573">
        <f t="shared" si="137"/>
        <v>30.422455744168921</v>
      </c>
      <c r="BP261" s="574">
        <f t="shared" si="127"/>
        <v>-11.304793748778648</v>
      </c>
      <c r="BQ261" s="575">
        <f t="shared" si="128"/>
        <v>20</v>
      </c>
      <c r="BR261" s="546" t="str">
        <f t="shared" si="138"/>
        <v>V0</v>
      </c>
      <c r="BS261" s="575">
        <f t="shared" si="129"/>
        <v>209.98647263906386</v>
      </c>
      <c r="BT261" s="575">
        <f t="shared" si="130"/>
        <v>168.65282713164623</v>
      </c>
      <c r="BU261" s="575">
        <f t="shared" si="131"/>
        <v>378.63929977071007</v>
      </c>
      <c r="BV261" s="573">
        <f t="shared" si="132"/>
        <v>10.916364342646881</v>
      </c>
      <c r="BW261" s="575">
        <f t="shared" si="133"/>
        <v>15</v>
      </c>
      <c r="BX261" s="546" t="str">
        <f t="shared" si="139"/>
        <v>V0</v>
      </c>
    </row>
    <row r="262" spans="1:76" x14ac:dyDescent="0.2">
      <c r="A262" s="324" t="s">
        <v>1498</v>
      </c>
      <c r="B262" s="360">
        <v>35270</v>
      </c>
      <c r="C262" s="361">
        <v>0.27083333333333298</v>
      </c>
      <c r="D262" s="360">
        <f t="shared" si="134"/>
        <v>35271</v>
      </c>
      <c r="E262" s="361">
        <v>0.27083333333333298</v>
      </c>
      <c r="F262" s="455" t="s">
        <v>2179</v>
      </c>
      <c r="G262" s="74" t="s">
        <v>507</v>
      </c>
      <c r="H262" s="53" t="s">
        <v>508</v>
      </c>
      <c r="I262" s="38"/>
      <c r="J262" s="52"/>
      <c r="K262" s="545">
        <f>IF(ISNUMBER(Data!K262),Data!K262,"")</f>
        <v>2.2000000000000002</v>
      </c>
      <c r="L262" s="546" t="str">
        <f>IF(ISNUMBER(K262),PickLists!$S$2,PickLists!$S$9)</f>
        <v>V0</v>
      </c>
      <c r="M262" s="547">
        <f>IF(ISNUMBER(Data!M262),Data!M262,"")</f>
        <v>97.6</v>
      </c>
      <c r="N262" s="548">
        <f t="shared" si="135"/>
        <v>2.2447999999999997</v>
      </c>
      <c r="O262" s="549" t="str">
        <f>IF(ISTEXT($A262),PickLists!$S$2,PickLists!$S$9)</f>
        <v>V0</v>
      </c>
      <c r="P262" s="550">
        <f>IF(ISNUMBER(Data!P262),Data!P262,"")</f>
        <v>6.12</v>
      </c>
      <c r="Q262" s="551" t="str">
        <f>IF(ISTEXT($A262),PickLists!$S$2,PickLists!$S$9)</f>
        <v>V0</v>
      </c>
      <c r="R262" s="547">
        <f>IF(ISNUMBER(Data!R262),Data!R262,"")</f>
        <v>34.5</v>
      </c>
      <c r="S262" s="551" t="str">
        <f>IF(ISTEXT($A262),PickLists!$S$2,PickLists!$S$9)</f>
        <v>V0</v>
      </c>
      <c r="T262" s="552">
        <f>IF(ISNUMBER(Data!T262),Data!T262,"")</f>
        <v>0.43</v>
      </c>
      <c r="U262" s="551" t="str">
        <f>IF(ISNUMBER($T262),IF($T262&gt;$T$56,PickLists!$S$2,PickLists!$S$3),PickLists!$S$9)</f>
        <v>V0</v>
      </c>
      <c r="V262" s="553">
        <f>IF(ISNUMBER(Data!V262),Data!V262,"")</f>
        <v>0.98535965486654309</v>
      </c>
      <c r="W262" s="551" t="str">
        <f>IF(ISNUMBER($V262),IF($V262&gt;$V$56,PickLists!$S$2,PickLists!$S$3),PickLists!$S$9)</f>
        <v>V0</v>
      </c>
      <c r="X262" s="552">
        <f>IF(ISNUMBER(Data!X262),Data!X262,"")</f>
        <v>1.2767254481480712</v>
      </c>
      <c r="Y262" s="551" t="str">
        <f>IF(ISNUMBER($X262),IF($X262&gt;$X$56,PickLists!$S$2,PickLists!$S$3),PickLists!$S$9)</f>
        <v>V0</v>
      </c>
      <c r="Z262" s="553">
        <f>IF(ISNUMBER(Data!Z262),Data!Z262,"")</f>
        <v>0.215</v>
      </c>
      <c r="AA262" s="551" t="str">
        <f>IF(ISNUMBER($Z262),IF($Z262&gt;$Z$56,PickLists!$S$2,PickLists!$S$3),PickLists!$S$9)</f>
        <v>V0</v>
      </c>
      <c r="AB262" s="552">
        <f>IF(ISNUMBER(Data!AB262),Data!AB262,"")</f>
        <v>2.4124849991684685</v>
      </c>
      <c r="AC262" s="551" t="str">
        <f>IF(ISNUMBER($AB262),IF($AB262&gt;$AB$56,PickLists!$S$2,PickLists!$S$3),PickLists!$S$9)</f>
        <v>V0</v>
      </c>
      <c r="AD262" s="553">
        <f>IF(ISNUMBER(Data!AD262),Data!AD262,"")</f>
        <v>0.72399999999999998</v>
      </c>
      <c r="AE262" s="551" t="str">
        <f>IF(ISNUMBER($AD262),IF($AD262&gt;$AD$56,PickLists!$S$2,PickLists!$S$3),PickLists!$S$9)</f>
        <v>V0</v>
      </c>
      <c r="AF262" s="552">
        <f>IF(ISNUMBER(Data!AF262),Data!AF262,"")</f>
        <v>0.09</v>
      </c>
      <c r="AG262" s="551" t="str">
        <f>IF(ISNUMBER($AF262),IF($AF262&gt;$AF$56,PickLists!$S$2,PickLists!$S$3),PickLists!$S$9)</f>
        <v>V0</v>
      </c>
      <c r="AH262" s="553">
        <f>IF(ISNUMBER(Data!AH262),Data!AH262,"")</f>
        <v>1.218</v>
      </c>
      <c r="AI262" s="551" t="str">
        <f>IF(ISNUMBER($AH262),IF($AH262&gt;$AH$56,PickLists!$S$2,PickLists!$S$3),PickLists!$S$9)</f>
        <v>V0</v>
      </c>
      <c r="AJ262" s="554" t="str">
        <f>IF(ISTEXT(Data!AJ262),Data!AJ262,"")</f>
        <v/>
      </c>
      <c r="AK262" s="555"/>
      <c r="AL262" s="555"/>
      <c r="AM262" s="555"/>
      <c r="AN262" s="555"/>
      <c r="AO262" s="556"/>
      <c r="AP262" s="557">
        <f t="shared" si="105"/>
        <v>7.5857757502918234E-4</v>
      </c>
      <c r="AQ262" s="558">
        <f t="shared" si="106"/>
        <v>1.7028549404255083E-3</v>
      </c>
      <c r="AR262" s="559">
        <f t="shared" si="107"/>
        <v>0.9652639999999999</v>
      </c>
      <c r="AS262" s="560">
        <f t="shared" si="108"/>
        <v>2.2119353532444155</v>
      </c>
      <c r="AT262" s="561">
        <f t="shared" si="109"/>
        <v>2.8659932860027899</v>
      </c>
      <c r="AU262" s="562">
        <f t="shared" si="110"/>
        <v>0.48263199999999995</v>
      </c>
      <c r="AV262" s="563">
        <f t="shared" si="111"/>
        <v>5.4155463261333772</v>
      </c>
      <c r="AW262" s="564">
        <f t="shared" si="112"/>
        <v>1.6252351999999997</v>
      </c>
      <c r="AX262" s="565">
        <f t="shared" si="113"/>
        <v>0.20203199999999996</v>
      </c>
      <c r="AY262" s="566">
        <f t="shared" si="114"/>
        <v>2.7341663999999994</v>
      </c>
      <c r="AZ262" s="567">
        <v>362.61</v>
      </c>
      <c r="BA262" s="568">
        <v>5.5229999999999997</v>
      </c>
      <c r="BB262" s="569">
        <f t="shared" si="115"/>
        <v>0.75857757502918233</v>
      </c>
      <c r="BC262" s="570">
        <f t="shared" si="116"/>
        <v>7.2807319670470383</v>
      </c>
      <c r="BD262" s="571">
        <f t="shared" si="117"/>
        <v>1.3182567385564075E-2</v>
      </c>
      <c r="BE262" s="572">
        <f t="shared" si="118"/>
        <v>12.129075933656777</v>
      </c>
      <c r="BF262" s="560">
        <f t="shared" si="119"/>
        <v>70.347658661136791</v>
      </c>
      <c r="BG262" s="561">
        <f t="shared" si="120"/>
        <v>79.63358479014947</v>
      </c>
      <c r="BH262" s="562">
        <f t="shared" si="121"/>
        <v>9.3519734838928574</v>
      </c>
      <c r="BI262" s="563">
        <f t="shared" si="122"/>
        <v>172.23423996348032</v>
      </c>
      <c r="BJ262" s="564">
        <f t="shared" si="123"/>
        <v>18.517571231265023</v>
      </c>
      <c r="BK262" s="565">
        <f t="shared" si="124"/>
        <v>7.4058835630528694</v>
      </c>
      <c r="BL262" s="566">
        <f t="shared" si="125"/>
        <v>60.781476121562946</v>
      </c>
      <c r="BM262" s="546" t="str">
        <f t="shared" si="126"/>
        <v>V0</v>
      </c>
      <c r="BN262" s="573">
        <f t="shared" si="136"/>
        <v>34.5</v>
      </c>
      <c r="BO262" s="573">
        <f t="shared" si="137"/>
        <v>31.406821521907172</v>
      </c>
      <c r="BP262" s="574">
        <f t="shared" si="127"/>
        <v>-8.9657347191096459</v>
      </c>
      <c r="BQ262" s="575">
        <f t="shared" si="128"/>
        <v>20</v>
      </c>
      <c r="BR262" s="546" t="str">
        <f t="shared" si="138"/>
        <v>V0</v>
      </c>
      <c r="BS262" s="575">
        <f t="shared" si="129"/>
        <v>269.04972193828314</v>
      </c>
      <c r="BT262" s="575">
        <f t="shared" si="130"/>
        <v>169.40423391937566</v>
      </c>
      <c r="BU262" s="575">
        <f t="shared" si="131"/>
        <v>438.4539558576588</v>
      </c>
      <c r="BV262" s="573">
        <f t="shared" si="132"/>
        <v>22.726556959439716</v>
      </c>
      <c r="BW262" s="575">
        <f t="shared" si="133"/>
        <v>15</v>
      </c>
      <c r="BX262" s="546" t="str">
        <f t="shared" si="139"/>
        <v>V4</v>
      </c>
    </row>
    <row r="263" spans="1:76" x14ac:dyDescent="0.2">
      <c r="A263" s="324"/>
      <c r="B263" s="360">
        <v>35271</v>
      </c>
      <c r="C263" s="361">
        <v>0.27083333333333298</v>
      </c>
      <c r="D263" s="360">
        <f t="shared" si="134"/>
        <v>35272</v>
      </c>
      <c r="E263" s="361">
        <v>0.27083333333333298</v>
      </c>
      <c r="F263" s="455" t="s">
        <v>2179</v>
      </c>
      <c r="G263" s="74" t="s">
        <v>440</v>
      </c>
      <c r="H263" s="53"/>
      <c r="I263" s="38"/>
      <c r="J263" s="52"/>
      <c r="K263" s="545" t="str">
        <f>IF(ISNUMBER(Data!K263),Data!K263,"")</f>
        <v/>
      </c>
      <c r="L263" s="546" t="str">
        <f>IF(ISNUMBER(K263),PickLists!$S$2,PickLists!$S$9)</f>
        <v>M1</v>
      </c>
      <c r="M263" s="547" t="str">
        <f>IF(ISNUMBER(Data!M263),Data!M263,"")</f>
        <v/>
      </c>
      <c r="N263" s="548" t="str">
        <f t="shared" si="135"/>
        <v/>
      </c>
      <c r="O263" s="549" t="str">
        <f>IF(ISTEXT($A263),PickLists!$S$2,PickLists!$S$9)</f>
        <v>M1</v>
      </c>
      <c r="P263" s="550" t="str">
        <f>IF(ISNUMBER(Data!P263),Data!P263,"")</f>
        <v/>
      </c>
      <c r="Q263" s="551" t="str">
        <f>IF(ISTEXT($A263),PickLists!$S$2,PickLists!$S$9)</f>
        <v>M1</v>
      </c>
      <c r="R263" s="547" t="str">
        <f>IF(ISNUMBER(Data!R263),Data!R263,"")</f>
        <v/>
      </c>
      <c r="S263" s="551" t="str">
        <f>IF(ISTEXT($A263),PickLists!$S$2,PickLists!$S$9)</f>
        <v>M1</v>
      </c>
      <c r="T263" s="552" t="str">
        <f>IF(ISNUMBER(Data!T263),Data!T263,"")</f>
        <v/>
      </c>
      <c r="U263" s="551" t="str">
        <f>IF(ISNUMBER($T263),IF($T263&gt;$T$56,PickLists!$S$2,PickLists!$S$3),PickLists!$S$9)</f>
        <v>M1</v>
      </c>
      <c r="V263" s="553" t="str">
        <f>IF(ISNUMBER(Data!V263),Data!V263,"")</f>
        <v/>
      </c>
      <c r="W263" s="551" t="str">
        <f>IF(ISNUMBER($V263),IF($V263&gt;$V$56,PickLists!$S$2,PickLists!$S$3),PickLists!$S$9)</f>
        <v>M1</v>
      </c>
      <c r="X263" s="552" t="str">
        <f>IF(ISNUMBER(Data!X263),Data!X263,"")</f>
        <v/>
      </c>
      <c r="Y263" s="551" t="str">
        <f>IF(ISNUMBER($X263),IF($X263&gt;$X$56,PickLists!$S$2,PickLists!$S$3),PickLists!$S$9)</f>
        <v>M1</v>
      </c>
      <c r="Z263" s="553" t="str">
        <f>IF(ISNUMBER(Data!Z263),Data!Z263,"")</f>
        <v/>
      </c>
      <c r="AA263" s="551" t="str">
        <f>IF(ISNUMBER($Z263),IF($Z263&gt;$Z$56,PickLists!$S$2,PickLists!$S$3),PickLists!$S$9)</f>
        <v>M1</v>
      </c>
      <c r="AB263" s="552" t="str">
        <f>IF(ISNUMBER(Data!AB263),Data!AB263,"")</f>
        <v/>
      </c>
      <c r="AC263" s="551" t="str">
        <f>IF(ISNUMBER($AB263),IF($AB263&gt;$AB$56,PickLists!$S$2,PickLists!$S$3),PickLists!$S$9)</f>
        <v>M1</v>
      </c>
      <c r="AD263" s="553" t="str">
        <f>IF(ISNUMBER(Data!AD263),Data!AD263,"")</f>
        <v/>
      </c>
      <c r="AE263" s="551" t="str">
        <f>IF(ISNUMBER($AD263),IF($AD263&gt;$AD$56,PickLists!$S$2,PickLists!$S$3),PickLists!$S$9)</f>
        <v>M1</v>
      </c>
      <c r="AF263" s="552" t="str">
        <f>IF(ISNUMBER(Data!AF263),Data!AF263,"")</f>
        <v/>
      </c>
      <c r="AG263" s="551" t="str">
        <f>IF(ISNUMBER($AF263),IF($AF263&gt;$AF$56,PickLists!$S$2,PickLists!$S$3),PickLists!$S$9)</f>
        <v>M1</v>
      </c>
      <c r="AH263" s="553" t="str">
        <f>IF(ISNUMBER(Data!AH263),Data!AH263,"")</f>
        <v/>
      </c>
      <c r="AI263" s="551" t="str">
        <f>IF(ISNUMBER($AH263),IF($AH263&gt;$AH$56,PickLists!$S$2,PickLists!$S$3),PickLists!$S$9)</f>
        <v>M1</v>
      </c>
      <c r="AJ263" s="554" t="str">
        <f>IF(ISTEXT(Data!AJ263),Data!AJ263,"")</f>
        <v/>
      </c>
      <c r="AK263" s="555"/>
      <c r="AL263" s="555"/>
      <c r="AM263" s="555"/>
      <c r="AN263" s="555"/>
      <c r="AO263" s="556"/>
      <c r="AP263" s="557" t="str">
        <f t="shared" si="105"/>
        <v/>
      </c>
      <c r="AQ263" s="558" t="str">
        <f t="shared" si="106"/>
        <v/>
      </c>
      <c r="AR263" s="559" t="str">
        <f t="shared" si="107"/>
        <v/>
      </c>
      <c r="AS263" s="560" t="str">
        <f t="shared" si="108"/>
        <v/>
      </c>
      <c r="AT263" s="561" t="str">
        <f t="shared" si="109"/>
        <v/>
      </c>
      <c r="AU263" s="562" t="str">
        <f t="shared" si="110"/>
        <v/>
      </c>
      <c r="AV263" s="563" t="str">
        <f t="shared" si="111"/>
        <v/>
      </c>
      <c r="AW263" s="564" t="str">
        <f t="shared" si="112"/>
        <v/>
      </c>
      <c r="AX263" s="565" t="str">
        <f t="shared" si="113"/>
        <v/>
      </c>
      <c r="AY263" s="566" t="str">
        <f t="shared" si="114"/>
        <v/>
      </c>
      <c r="AZ263" s="567">
        <v>362.61</v>
      </c>
      <c r="BA263" s="568">
        <v>5.5229999999999997</v>
      </c>
      <c r="BB263" s="569" t="str">
        <f t="shared" si="115"/>
        <v/>
      </c>
      <c r="BC263" s="570" t="str">
        <f t="shared" si="116"/>
        <v/>
      </c>
      <c r="BD263" s="571" t="str">
        <f t="shared" si="117"/>
        <v/>
      </c>
      <c r="BE263" s="572" t="str">
        <f t="shared" si="118"/>
        <v/>
      </c>
      <c r="BF263" s="560" t="str">
        <f t="shared" si="119"/>
        <v/>
      </c>
      <c r="BG263" s="561" t="str">
        <f t="shared" si="120"/>
        <v/>
      </c>
      <c r="BH263" s="562" t="str">
        <f t="shared" si="121"/>
        <v/>
      </c>
      <c r="BI263" s="563" t="str">
        <f t="shared" si="122"/>
        <v/>
      </c>
      <c r="BJ263" s="564" t="str">
        <f t="shared" si="123"/>
        <v/>
      </c>
      <c r="BK263" s="565" t="str">
        <f t="shared" si="124"/>
        <v/>
      </c>
      <c r="BL263" s="566" t="str">
        <f t="shared" si="125"/>
        <v/>
      </c>
      <c r="BM263" s="546" t="str">
        <f t="shared" si="126"/>
        <v>M1</v>
      </c>
      <c r="BN263" s="573" t="str">
        <f t="shared" si="136"/>
        <v/>
      </c>
      <c r="BO263" s="573" t="str">
        <f t="shared" si="137"/>
        <v/>
      </c>
      <c r="BP263" s="574" t="str">
        <f t="shared" si="127"/>
        <v/>
      </c>
      <c r="BQ263" s="575" t="str">
        <f t="shared" si="128"/>
        <v/>
      </c>
      <c r="BR263" s="546" t="str">
        <f t="shared" si="138"/>
        <v>M1</v>
      </c>
      <c r="BS263" s="575" t="str">
        <f t="shared" si="129"/>
        <v/>
      </c>
      <c r="BT263" s="575" t="str">
        <f t="shared" si="130"/>
        <v/>
      </c>
      <c r="BU263" s="575" t="str">
        <f t="shared" si="131"/>
        <v/>
      </c>
      <c r="BV263" s="573" t="str">
        <f t="shared" si="132"/>
        <v/>
      </c>
      <c r="BW263" s="575" t="str">
        <f t="shared" si="133"/>
        <v/>
      </c>
      <c r="BX263" s="546" t="str">
        <f t="shared" si="139"/>
        <v>M1</v>
      </c>
    </row>
    <row r="264" spans="1:76" x14ac:dyDescent="0.2">
      <c r="A264" s="324"/>
      <c r="B264" s="360">
        <v>35272</v>
      </c>
      <c r="C264" s="361">
        <v>0.27083333333333298</v>
      </c>
      <c r="D264" s="360">
        <f t="shared" si="134"/>
        <v>35273</v>
      </c>
      <c r="E264" s="361">
        <v>0.27083333333333298</v>
      </c>
      <c r="F264" s="455" t="s">
        <v>2179</v>
      </c>
      <c r="G264" s="74" t="s">
        <v>440</v>
      </c>
      <c r="H264" s="53"/>
      <c r="I264" s="38"/>
      <c r="J264" s="52"/>
      <c r="K264" s="545" t="str">
        <f>IF(ISNUMBER(Data!K264),Data!K264,"")</f>
        <v/>
      </c>
      <c r="L264" s="546" t="str">
        <f>IF(ISNUMBER(K264),PickLists!$S$2,PickLists!$S$9)</f>
        <v>M1</v>
      </c>
      <c r="M264" s="547" t="str">
        <f>IF(ISNUMBER(Data!M264),Data!M264,"")</f>
        <v/>
      </c>
      <c r="N264" s="548" t="str">
        <f t="shared" si="135"/>
        <v/>
      </c>
      <c r="O264" s="549" t="str">
        <f>IF(ISTEXT($A264),PickLists!$S$2,PickLists!$S$9)</f>
        <v>M1</v>
      </c>
      <c r="P264" s="550" t="str">
        <f>IF(ISNUMBER(Data!P264),Data!P264,"")</f>
        <v/>
      </c>
      <c r="Q264" s="551" t="str">
        <f>IF(ISTEXT($A264),PickLists!$S$2,PickLists!$S$9)</f>
        <v>M1</v>
      </c>
      <c r="R264" s="547" t="str">
        <f>IF(ISNUMBER(Data!R264),Data!R264,"")</f>
        <v/>
      </c>
      <c r="S264" s="551" t="str">
        <f>IF(ISTEXT($A264),PickLists!$S$2,PickLists!$S$9)</f>
        <v>M1</v>
      </c>
      <c r="T264" s="552" t="str">
        <f>IF(ISNUMBER(Data!T264),Data!T264,"")</f>
        <v/>
      </c>
      <c r="U264" s="551" t="str">
        <f>IF(ISNUMBER($T264),IF($T264&gt;$T$56,PickLists!$S$2,PickLists!$S$3),PickLists!$S$9)</f>
        <v>M1</v>
      </c>
      <c r="V264" s="553" t="str">
        <f>IF(ISNUMBER(Data!V264),Data!V264,"")</f>
        <v/>
      </c>
      <c r="W264" s="551" t="str">
        <f>IF(ISNUMBER($V264),IF($V264&gt;$V$56,PickLists!$S$2,PickLists!$S$3),PickLists!$S$9)</f>
        <v>M1</v>
      </c>
      <c r="X264" s="552" t="str">
        <f>IF(ISNUMBER(Data!X264),Data!X264,"")</f>
        <v/>
      </c>
      <c r="Y264" s="551" t="str">
        <f>IF(ISNUMBER($X264),IF($X264&gt;$X$56,PickLists!$S$2,PickLists!$S$3),PickLists!$S$9)</f>
        <v>M1</v>
      </c>
      <c r="Z264" s="553" t="str">
        <f>IF(ISNUMBER(Data!Z264),Data!Z264,"")</f>
        <v/>
      </c>
      <c r="AA264" s="551" t="str">
        <f>IF(ISNUMBER($Z264),IF($Z264&gt;$Z$56,PickLists!$S$2,PickLists!$S$3),PickLists!$S$9)</f>
        <v>M1</v>
      </c>
      <c r="AB264" s="552" t="str">
        <f>IF(ISNUMBER(Data!AB264),Data!AB264,"")</f>
        <v/>
      </c>
      <c r="AC264" s="551" t="str">
        <f>IF(ISNUMBER($AB264),IF($AB264&gt;$AB$56,PickLists!$S$2,PickLists!$S$3),PickLists!$S$9)</f>
        <v>M1</v>
      </c>
      <c r="AD264" s="553" t="str">
        <f>IF(ISNUMBER(Data!AD264),Data!AD264,"")</f>
        <v/>
      </c>
      <c r="AE264" s="551" t="str">
        <f>IF(ISNUMBER($AD264),IF($AD264&gt;$AD$56,PickLists!$S$2,PickLists!$S$3),PickLists!$S$9)</f>
        <v>M1</v>
      </c>
      <c r="AF264" s="552" t="str">
        <f>IF(ISNUMBER(Data!AF264),Data!AF264,"")</f>
        <v/>
      </c>
      <c r="AG264" s="551" t="str">
        <f>IF(ISNUMBER($AF264),IF($AF264&gt;$AF$56,PickLists!$S$2,PickLists!$S$3),PickLists!$S$9)</f>
        <v>M1</v>
      </c>
      <c r="AH264" s="553" t="str">
        <f>IF(ISNUMBER(Data!AH264),Data!AH264,"")</f>
        <v/>
      </c>
      <c r="AI264" s="551" t="str">
        <f>IF(ISNUMBER($AH264),IF($AH264&gt;$AH$56,PickLists!$S$2,PickLists!$S$3),PickLists!$S$9)</f>
        <v>M1</v>
      </c>
      <c r="AJ264" s="554" t="str">
        <f>IF(ISTEXT(Data!AJ264),Data!AJ264,"")</f>
        <v/>
      </c>
      <c r="AK264" s="555"/>
      <c r="AL264" s="555"/>
      <c r="AM264" s="555"/>
      <c r="AN264" s="555"/>
      <c r="AO264" s="556"/>
      <c r="AP264" s="557" t="str">
        <f t="shared" si="105"/>
        <v/>
      </c>
      <c r="AQ264" s="558" t="str">
        <f t="shared" si="106"/>
        <v/>
      </c>
      <c r="AR264" s="559" t="str">
        <f t="shared" si="107"/>
        <v/>
      </c>
      <c r="AS264" s="560" t="str">
        <f t="shared" si="108"/>
        <v/>
      </c>
      <c r="AT264" s="561" t="str">
        <f t="shared" si="109"/>
        <v/>
      </c>
      <c r="AU264" s="562" t="str">
        <f t="shared" si="110"/>
        <v/>
      </c>
      <c r="AV264" s="563" t="str">
        <f t="shared" si="111"/>
        <v/>
      </c>
      <c r="AW264" s="564" t="str">
        <f t="shared" si="112"/>
        <v/>
      </c>
      <c r="AX264" s="565" t="str">
        <f t="shared" si="113"/>
        <v/>
      </c>
      <c r="AY264" s="566" t="str">
        <f t="shared" si="114"/>
        <v/>
      </c>
      <c r="AZ264" s="567">
        <v>362.61</v>
      </c>
      <c r="BA264" s="568">
        <v>5.5229999999999997</v>
      </c>
      <c r="BB264" s="569" t="str">
        <f t="shared" si="115"/>
        <v/>
      </c>
      <c r="BC264" s="570" t="str">
        <f t="shared" si="116"/>
        <v/>
      </c>
      <c r="BD264" s="571" t="str">
        <f t="shared" si="117"/>
        <v/>
      </c>
      <c r="BE264" s="572" t="str">
        <f t="shared" si="118"/>
        <v/>
      </c>
      <c r="BF264" s="560" t="str">
        <f t="shared" si="119"/>
        <v/>
      </c>
      <c r="BG264" s="561" t="str">
        <f t="shared" si="120"/>
        <v/>
      </c>
      <c r="BH264" s="562" t="str">
        <f t="shared" si="121"/>
        <v/>
      </c>
      <c r="BI264" s="563" t="str">
        <f t="shared" si="122"/>
        <v/>
      </c>
      <c r="BJ264" s="564" t="str">
        <f t="shared" si="123"/>
        <v/>
      </c>
      <c r="BK264" s="565" t="str">
        <f t="shared" si="124"/>
        <v/>
      </c>
      <c r="BL264" s="566" t="str">
        <f t="shared" si="125"/>
        <v/>
      </c>
      <c r="BM264" s="546" t="str">
        <f t="shared" si="126"/>
        <v>M1</v>
      </c>
      <c r="BN264" s="573" t="str">
        <f t="shared" si="136"/>
        <v/>
      </c>
      <c r="BO264" s="573" t="str">
        <f t="shared" si="137"/>
        <v/>
      </c>
      <c r="BP264" s="574" t="str">
        <f t="shared" si="127"/>
        <v/>
      </c>
      <c r="BQ264" s="575" t="str">
        <f t="shared" si="128"/>
        <v/>
      </c>
      <c r="BR264" s="546" t="str">
        <f t="shared" si="138"/>
        <v>M1</v>
      </c>
      <c r="BS264" s="575" t="str">
        <f t="shared" si="129"/>
        <v/>
      </c>
      <c r="BT264" s="575" t="str">
        <f t="shared" si="130"/>
        <v/>
      </c>
      <c r="BU264" s="575" t="str">
        <f t="shared" si="131"/>
        <v/>
      </c>
      <c r="BV264" s="573" t="str">
        <f t="shared" si="132"/>
        <v/>
      </c>
      <c r="BW264" s="575" t="str">
        <f t="shared" si="133"/>
        <v/>
      </c>
      <c r="BX264" s="546" t="str">
        <f t="shared" si="139"/>
        <v>M1</v>
      </c>
    </row>
    <row r="265" spans="1:76" x14ac:dyDescent="0.2">
      <c r="A265" s="324" t="s">
        <v>1499</v>
      </c>
      <c r="B265" s="360">
        <v>35273</v>
      </c>
      <c r="C265" s="361">
        <v>0.27083333333333298</v>
      </c>
      <c r="D265" s="360">
        <f t="shared" si="134"/>
        <v>35274</v>
      </c>
      <c r="E265" s="361">
        <v>0.27083333333333298</v>
      </c>
      <c r="F265" s="455" t="s">
        <v>2179</v>
      </c>
      <c r="G265" s="74" t="s">
        <v>507</v>
      </c>
      <c r="H265" s="53" t="s">
        <v>508</v>
      </c>
      <c r="I265" s="38"/>
      <c r="J265" s="52"/>
      <c r="K265" s="545">
        <f>IF(ISNUMBER(Data!K265),Data!K265,"")</f>
        <v>2.2999999999999998</v>
      </c>
      <c r="L265" s="546" t="str">
        <f>IF(ISNUMBER(K265),PickLists!$S$2,PickLists!$S$9)</f>
        <v>V0</v>
      </c>
      <c r="M265" s="547">
        <f>IF(ISNUMBER(Data!M265),Data!M265,"")</f>
        <v>104.4</v>
      </c>
      <c r="N265" s="548">
        <f t="shared" si="135"/>
        <v>2.4012000000000002</v>
      </c>
      <c r="O265" s="549" t="str">
        <f>IF(ISTEXT($A265),PickLists!$S$2,PickLists!$S$9)</f>
        <v>V0</v>
      </c>
      <c r="P265" s="550">
        <f>IF(ISNUMBER(Data!P265),Data!P265,"")</f>
        <v>6.32</v>
      </c>
      <c r="Q265" s="551" t="str">
        <f>IF(ISTEXT($A265),PickLists!$S$2,PickLists!$S$9)</f>
        <v>V0</v>
      </c>
      <c r="R265" s="547">
        <f>IF(ISNUMBER(Data!R265),Data!R265,"")</f>
        <v>19</v>
      </c>
      <c r="S265" s="551" t="str">
        <f>IF(ISTEXT($A265),PickLists!$S$2,PickLists!$S$9)</f>
        <v>V0</v>
      </c>
      <c r="T265" s="552">
        <f>IF(ISNUMBER(Data!T265),Data!T265,"")</f>
        <v>0.41799999999999998</v>
      </c>
      <c r="U265" s="551" t="str">
        <f>IF(ISNUMBER($T265),IF($T265&gt;$T$56,PickLists!$S$2,PickLists!$S$3),PickLists!$S$9)</f>
        <v>V0</v>
      </c>
      <c r="V265" s="553">
        <f>IF(ISNUMBER(Data!V265),Data!V265,"")</f>
        <v>0.56451485041528915</v>
      </c>
      <c r="W265" s="551" t="str">
        <f>IF(ISNUMBER($V265),IF($V265&gt;$V$56,PickLists!$S$2,PickLists!$S$3),PickLists!$S$9)</f>
        <v>V0</v>
      </c>
      <c r="X265" s="552">
        <f>IF(ISNUMBER(Data!X265),Data!X265,"")</f>
        <v>1.1328643584351772</v>
      </c>
      <c r="Y265" s="551" t="str">
        <f>IF(ISNUMBER($X265),IF($X265&gt;$X$56,PickLists!$S$2,PickLists!$S$3),PickLists!$S$9)</f>
        <v>V0</v>
      </c>
      <c r="Z265" s="553">
        <f>IF(ISNUMBER(Data!Z265),Data!Z265,"")</f>
        <v>0.17899999999999999</v>
      </c>
      <c r="AA265" s="551" t="str">
        <f>IF(ISNUMBER($Z265),IF($Z265&gt;$Z$56,PickLists!$S$2,PickLists!$S$3),PickLists!$S$9)</f>
        <v>V0</v>
      </c>
      <c r="AB265" s="552">
        <f>IF(ISNUMBER(Data!AB265),Data!AB265,"")</f>
        <v>0.87119670713454178</v>
      </c>
      <c r="AC265" s="551" t="str">
        <f>IF(ISNUMBER($AB265),IF($AB265&gt;$AB$56,PickLists!$S$2,PickLists!$S$3),PickLists!$S$9)</f>
        <v>V0</v>
      </c>
      <c r="AD265" s="553">
        <f>IF(ISNUMBER(Data!AD265),Data!AD265,"")</f>
        <v>0.65400000000000003</v>
      </c>
      <c r="AE265" s="551" t="str">
        <f>IF(ISNUMBER($AD265),IF($AD265&gt;$AD$56,PickLists!$S$2,PickLists!$S$3),PickLists!$S$9)</f>
        <v>V0</v>
      </c>
      <c r="AF265" s="552">
        <f>IF(ISNUMBER(Data!AF265),Data!AF265,"")</f>
        <v>0.11899999999999999</v>
      </c>
      <c r="AG265" s="551" t="str">
        <f>IF(ISNUMBER($AF265),IF($AF265&gt;$AF$56,PickLists!$S$2,PickLists!$S$3),PickLists!$S$9)</f>
        <v>V0</v>
      </c>
      <c r="AH265" s="553">
        <f>IF(ISNUMBER(Data!AH265),Data!AH265,"")</f>
        <v>1.0429999999999999</v>
      </c>
      <c r="AI265" s="551" t="str">
        <f>IF(ISNUMBER($AH265),IF($AH265&gt;$AH$56,PickLists!$S$2,PickLists!$S$3),PickLists!$S$9)</f>
        <v>V0</v>
      </c>
      <c r="AJ265" s="554" t="str">
        <f>IF(ISTEXT(Data!AJ265),Data!AJ265,"")</f>
        <v/>
      </c>
      <c r="AK265" s="555"/>
      <c r="AL265" s="555"/>
      <c r="AM265" s="555"/>
      <c r="AN265" s="555"/>
      <c r="AO265" s="556"/>
      <c r="AP265" s="557">
        <f t="shared" si="105"/>
        <v>4.7863009232263745E-4</v>
      </c>
      <c r="AQ265" s="558">
        <f t="shared" si="106"/>
        <v>1.1492865776851172E-3</v>
      </c>
      <c r="AR265" s="559">
        <f t="shared" si="107"/>
        <v>1.0037016000000001</v>
      </c>
      <c r="AS265" s="560">
        <f t="shared" si="108"/>
        <v>1.3555130588171924</v>
      </c>
      <c r="AT265" s="561">
        <f t="shared" si="109"/>
        <v>2.7202338974745479</v>
      </c>
      <c r="AU265" s="562">
        <f t="shared" si="110"/>
        <v>0.4298148</v>
      </c>
      <c r="AV265" s="563">
        <f t="shared" si="111"/>
        <v>2.0919175331714621</v>
      </c>
      <c r="AW265" s="564">
        <f t="shared" si="112"/>
        <v>1.5703848000000002</v>
      </c>
      <c r="AX265" s="565">
        <f t="shared" si="113"/>
        <v>0.28574280000000002</v>
      </c>
      <c r="AY265" s="566">
        <f t="shared" si="114"/>
        <v>2.5044515999999999</v>
      </c>
      <c r="AZ265" s="567">
        <v>362.61</v>
      </c>
      <c r="BA265" s="568">
        <v>5.5229999999999997</v>
      </c>
      <c r="BB265" s="569">
        <f t="shared" si="115"/>
        <v>0.47863009232263748</v>
      </c>
      <c r="BC265" s="570">
        <f t="shared" si="116"/>
        <v>11.539182530706869</v>
      </c>
      <c r="BD265" s="571">
        <f t="shared" si="117"/>
        <v>2.0892961308540403E-2</v>
      </c>
      <c r="BE265" s="572">
        <f t="shared" si="118"/>
        <v>11.790590093647749</v>
      </c>
      <c r="BF265" s="560">
        <f t="shared" si="119"/>
        <v>40.302338146304642</v>
      </c>
      <c r="BG265" s="561">
        <f t="shared" si="120"/>
        <v>70.660493275233264</v>
      </c>
      <c r="BH265" s="562">
        <f t="shared" si="121"/>
        <v>7.7860616447294024</v>
      </c>
      <c r="BI265" s="563">
        <f t="shared" si="122"/>
        <v>62.197237605093299</v>
      </c>
      <c r="BJ265" s="564">
        <f t="shared" si="123"/>
        <v>16.727198322164817</v>
      </c>
      <c r="BK265" s="565">
        <f t="shared" si="124"/>
        <v>9.7922238222587943</v>
      </c>
      <c r="BL265" s="566">
        <f t="shared" si="125"/>
        <v>52.048505414441827</v>
      </c>
      <c r="BM265" s="546" t="str">
        <f t="shared" si="126"/>
        <v>V0</v>
      </c>
      <c r="BN265" s="573">
        <f t="shared" si="136"/>
        <v>19</v>
      </c>
      <c r="BO265" s="573">
        <f t="shared" si="137"/>
        <v>19.920408546458681</v>
      </c>
      <c r="BP265" s="574">
        <f t="shared" si="127"/>
        <v>4.8442555076772686</v>
      </c>
      <c r="BQ265" s="575">
        <f t="shared" si="128"/>
        <v>30</v>
      </c>
      <c r="BR265" s="546" t="str">
        <f t="shared" si="138"/>
        <v>V0</v>
      </c>
      <c r="BS265" s="575">
        <f t="shared" si="129"/>
        <v>149.02985690101076</v>
      </c>
      <c r="BT265" s="575">
        <f t="shared" si="130"/>
        <v>134.31349700720108</v>
      </c>
      <c r="BU265" s="575">
        <f t="shared" si="131"/>
        <v>283.34335390821184</v>
      </c>
      <c r="BV265" s="573">
        <f t="shared" si="132"/>
        <v>5.1938256856298093</v>
      </c>
      <c r="BW265" s="575">
        <f t="shared" si="133"/>
        <v>15</v>
      </c>
      <c r="BX265" s="546" t="str">
        <f t="shared" si="139"/>
        <v>V0</v>
      </c>
    </row>
    <row r="266" spans="1:76" x14ac:dyDescent="0.2">
      <c r="A266" s="324" t="s">
        <v>1500</v>
      </c>
      <c r="B266" s="360">
        <v>35274</v>
      </c>
      <c r="C266" s="361">
        <v>0.27083333333333298</v>
      </c>
      <c r="D266" s="360">
        <f t="shared" si="134"/>
        <v>35275</v>
      </c>
      <c r="E266" s="361">
        <v>0.27083333333333298</v>
      </c>
      <c r="F266" s="455" t="s">
        <v>2179</v>
      </c>
      <c r="G266" s="74" t="s">
        <v>507</v>
      </c>
      <c r="H266" s="53"/>
      <c r="I266" s="38"/>
      <c r="J266" s="52"/>
      <c r="K266" s="545">
        <f>IF(ISNUMBER(Data!K266),Data!K266,"")</f>
        <v>20.3</v>
      </c>
      <c r="L266" s="546" t="str">
        <f>IF(ISNUMBER(K266),PickLists!$S$2,PickLists!$S$9)</f>
        <v>V0</v>
      </c>
      <c r="M266" s="547">
        <f>IF(ISNUMBER(Data!M266),Data!M266,"")</f>
        <v>893.3</v>
      </c>
      <c r="N266" s="548">
        <f t="shared" si="135"/>
        <v>20.5459</v>
      </c>
      <c r="O266" s="549" t="str">
        <f>IF(ISTEXT($A266),PickLists!$S$2,PickLists!$S$9)</f>
        <v>V0</v>
      </c>
      <c r="P266" s="550">
        <f>IF(ISNUMBER(Data!P266),Data!P266,"")</f>
        <v>6.05</v>
      </c>
      <c r="Q266" s="551" t="str">
        <f>IF(ISTEXT($A266),PickLists!$S$2,PickLists!$S$9)</f>
        <v>V0</v>
      </c>
      <c r="R266" s="547">
        <f>IF(ISNUMBER(Data!R266),Data!R266,"")</f>
        <v>8</v>
      </c>
      <c r="S266" s="551" t="str">
        <f>IF(ISTEXT($A266),PickLists!$S$2,PickLists!$S$9)</f>
        <v>V0</v>
      </c>
      <c r="T266" s="552">
        <f>IF(ISNUMBER(Data!T266),Data!T266,"")</f>
        <v>6.9000000000000006E-2</v>
      </c>
      <c r="U266" s="551" t="str">
        <f>IF(ISNUMBER($T266),IF($T266&gt;$T$56,PickLists!$S$2,PickLists!$S$3),PickLists!$S$9)</f>
        <v>V0</v>
      </c>
      <c r="V266" s="553">
        <f>IF(ISNUMBER(Data!V266),Data!V266,"")</f>
        <v>0.1341824014192404</v>
      </c>
      <c r="W266" s="551" t="str">
        <f>IF(ISNUMBER($V266),IF($V266&gt;$V$56,PickLists!$S$2,PickLists!$S$3),PickLists!$S$9)</f>
        <v>V0</v>
      </c>
      <c r="X266" s="552">
        <f>IF(ISNUMBER(Data!X266),Data!X266,"")</f>
        <v>0.21695988007744998</v>
      </c>
      <c r="Y266" s="551" t="str">
        <f>IF(ISNUMBER($X266),IF($X266&gt;$X$56,PickLists!$S$2,PickLists!$S$3),PickLists!$S$9)</f>
        <v>V0</v>
      </c>
      <c r="Z266" s="553">
        <f>IF(ISNUMBER(Data!Z266),Data!Z266,"")</f>
        <v>5.5E-2</v>
      </c>
      <c r="AA266" s="551" t="str">
        <f>IF(ISNUMBER($Z266),IF($Z266&gt;$Z$56,PickLists!$S$2,PickLists!$S$3),PickLists!$S$9)</f>
        <v>V0</v>
      </c>
      <c r="AB266" s="552">
        <f>IF(ISNUMBER(Data!AB266),Data!AB266,"")</f>
        <v>0.52799800432396471</v>
      </c>
      <c r="AC266" s="551" t="str">
        <f>IF(ISNUMBER($AB266),IF($AB266&gt;$AB$56,PickLists!$S$2,PickLists!$S$3),PickLists!$S$9)</f>
        <v>V0</v>
      </c>
      <c r="AD266" s="553">
        <f>IF(ISNUMBER(Data!AD266),Data!AD266,"")</f>
        <v>7.9000000000000001E-2</v>
      </c>
      <c r="AE266" s="551" t="str">
        <f>IF(ISNUMBER($AD266),IF($AD266&gt;$AD$56,PickLists!$S$2,PickLists!$S$3),PickLists!$S$9)</f>
        <v>V0</v>
      </c>
      <c r="AF266" s="552">
        <f>IF(ISNUMBER(Data!AF266),Data!AF266,"")</f>
        <v>2.4E-2</v>
      </c>
      <c r="AG266" s="551" t="str">
        <f>IF(ISNUMBER($AF266),IF($AF266&gt;$AF$56,PickLists!$S$2,PickLists!$S$3),PickLists!$S$9)</f>
        <v>V0</v>
      </c>
      <c r="AH266" s="553">
        <f>IF(ISNUMBER(Data!AH266),Data!AH266,"")</f>
        <v>0.17399999999999999</v>
      </c>
      <c r="AI266" s="551" t="str">
        <f>IF(ISNUMBER($AH266),IF($AH266&gt;$AH$56,PickLists!$S$2,PickLists!$S$3),PickLists!$S$9)</f>
        <v>V0</v>
      </c>
      <c r="AJ266" s="554" t="str">
        <f>IF(ISTEXT(Data!AJ266),Data!AJ266,"")</f>
        <v>coniferous needles</v>
      </c>
      <c r="AK266" s="555"/>
      <c r="AL266" s="555"/>
      <c r="AM266" s="555"/>
      <c r="AN266" s="555"/>
      <c r="AO266" s="556"/>
      <c r="AP266" s="557">
        <f t="shared" si="105"/>
        <v>8.9125093813374485E-4</v>
      </c>
      <c r="AQ266" s="558">
        <f t="shared" si="106"/>
        <v>1.8311552649802106E-2</v>
      </c>
      <c r="AR266" s="559">
        <f t="shared" si="107"/>
        <v>1.4176671000000001</v>
      </c>
      <c r="AS266" s="560">
        <f t="shared" si="108"/>
        <v>2.7568982013195713</v>
      </c>
      <c r="AT266" s="561">
        <f t="shared" si="109"/>
        <v>4.45763600008328</v>
      </c>
      <c r="AU266" s="562">
        <f t="shared" si="110"/>
        <v>1.1300245</v>
      </c>
      <c r="AV266" s="563">
        <f t="shared" si="111"/>
        <v>10.848194197039746</v>
      </c>
      <c r="AW266" s="564">
        <f t="shared" si="112"/>
        <v>1.6231260999999999</v>
      </c>
      <c r="AX266" s="565">
        <f t="shared" si="113"/>
        <v>0.49310159999999997</v>
      </c>
      <c r="AY266" s="566">
        <f t="shared" si="114"/>
        <v>3.5749865999999999</v>
      </c>
      <c r="AZ266" s="567">
        <v>362.61</v>
      </c>
      <c r="BA266" s="568">
        <v>5.5229999999999997</v>
      </c>
      <c r="BB266" s="569">
        <f t="shared" si="115"/>
        <v>0.8912509381337449</v>
      </c>
      <c r="BC266" s="570">
        <f t="shared" si="116"/>
        <v>6.1969079231097401</v>
      </c>
      <c r="BD266" s="571">
        <f t="shared" si="117"/>
        <v>1.1220184543019623E-2</v>
      </c>
      <c r="BE266" s="572">
        <f t="shared" si="118"/>
        <v>1.9462935800519015</v>
      </c>
      <c r="BF266" s="560">
        <f t="shared" si="119"/>
        <v>9.579667410526195</v>
      </c>
      <c r="BG266" s="561">
        <f t="shared" si="120"/>
        <v>13.532504604862</v>
      </c>
      <c r="BH266" s="562">
        <f t="shared" si="121"/>
        <v>2.3923653098330564</v>
      </c>
      <c r="BI266" s="563">
        <f t="shared" si="122"/>
        <v>37.69529551823836</v>
      </c>
      <c r="BJ266" s="564">
        <f t="shared" si="123"/>
        <v>2.0205637116988084</v>
      </c>
      <c r="BK266" s="565">
        <f t="shared" si="124"/>
        <v>1.9749022834807655</v>
      </c>
      <c r="BL266" s="566">
        <f t="shared" si="125"/>
        <v>8.6830680173661356</v>
      </c>
      <c r="BM266" s="546" t="str">
        <f t="shared" si="126"/>
        <v>V0</v>
      </c>
      <c r="BN266" s="573">
        <f t="shared" si="136"/>
        <v>8</v>
      </c>
      <c r="BO266" s="573">
        <f t="shared" si="137"/>
        <v>6.1647770373927511</v>
      </c>
      <c r="BP266" s="574">
        <f t="shared" si="127"/>
        <v>-22.940287032590611</v>
      </c>
      <c r="BQ266" s="575">
        <f t="shared" si="128"/>
        <v>30</v>
      </c>
      <c r="BR266" s="546" t="str">
        <f t="shared" si="138"/>
        <v>V0</v>
      </c>
      <c r="BS266" s="575">
        <f t="shared" si="129"/>
        <v>53.657445778750869</v>
      </c>
      <c r="BT266" s="575">
        <f t="shared" si="130"/>
        <v>31.266593703092859</v>
      </c>
      <c r="BU266" s="575">
        <f t="shared" si="131"/>
        <v>84.924039481843721</v>
      </c>
      <c r="BV266" s="573">
        <f t="shared" si="132"/>
        <v>26.365740739929176</v>
      </c>
      <c r="BW266" s="575">
        <f t="shared" si="133"/>
        <v>30</v>
      </c>
      <c r="BX266" s="546" t="str">
        <f t="shared" si="139"/>
        <v>V0</v>
      </c>
    </row>
    <row r="267" spans="1:76" x14ac:dyDescent="0.2">
      <c r="A267" s="324" t="s">
        <v>1501</v>
      </c>
      <c r="B267" s="360">
        <v>35275</v>
      </c>
      <c r="C267" s="361">
        <v>0.27083333333333298</v>
      </c>
      <c r="D267" s="360">
        <f t="shared" si="134"/>
        <v>35276</v>
      </c>
      <c r="E267" s="361">
        <v>0.27083333333333298</v>
      </c>
      <c r="F267" s="455" t="s">
        <v>2179</v>
      </c>
      <c r="G267" s="74" t="s">
        <v>507</v>
      </c>
      <c r="H267" s="53" t="s">
        <v>508</v>
      </c>
      <c r="I267" s="38"/>
      <c r="J267" s="52"/>
      <c r="K267" s="545">
        <f>IF(ISNUMBER(Data!K267),Data!K267,"")</f>
        <v>3.7</v>
      </c>
      <c r="L267" s="546" t="str">
        <f>IF(ISNUMBER(K267),PickLists!$S$2,PickLists!$S$9)</f>
        <v>V0</v>
      </c>
      <c r="M267" s="547">
        <f>IF(ISNUMBER(Data!M267),Data!M267,"")</f>
        <v>232.4</v>
      </c>
      <c r="N267" s="548">
        <f t="shared" si="135"/>
        <v>5.3452000000000002</v>
      </c>
      <c r="O267" s="549" t="str">
        <f>IF(ISTEXT($A267),PickLists!$S$2,PickLists!$S$9)</f>
        <v>V0</v>
      </c>
      <c r="P267" s="550">
        <f>IF(ISNUMBER(Data!P267),Data!P267,"")</f>
        <v>4.82</v>
      </c>
      <c r="Q267" s="551" t="str">
        <f>IF(ISTEXT($A267),PickLists!$S$2,PickLists!$S$9)</f>
        <v>V0</v>
      </c>
      <c r="R267" s="547">
        <f>IF(ISNUMBER(Data!R267),Data!R267,"")</f>
        <v>19.899999999999999</v>
      </c>
      <c r="S267" s="551" t="str">
        <f>IF(ISTEXT($A267),PickLists!$S$2,PickLists!$S$9)</f>
        <v>V0</v>
      </c>
      <c r="T267" s="552">
        <f>IF(ISNUMBER(Data!T267),Data!T267,"")</f>
        <v>0.121</v>
      </c>
      <c r="U267" s="551" t="str">
        <f>IF(ISNUMBER($T267),IF($T267&gt;$T$56,PickLists!$S$2,PickLists!$S$3),PickLists!$S$9)</f>
        <v>V0</v>
      </c>
      <c r="V267" s="553">
        <f>IF(ISNUMBER(Data!V267),Data!V267,"")</f>
        <v>0.56632202080477378</v>
      </c>
      <c r="W267" s="551" t="str">
        <f>IF(ISNUMBER($V267),IF($V267&gt;$V$56,PickLists!$S$2,PickLists!$S$3),PickLists!$S$9)</f>
        <v>V0</v>
      </c>
      <c r="X267" s="552">
        <f>IF(ISNUMBER(Data!X267),Data!X267,"")</f>
        <v>0.58078490974578911</v>
      </c>
      <c r="Y267" s="551" t="str">
        <f>IF(ISNUMBER($X267),IF($X267&gt;$X$56,PickLists!$S$2,PickLists!$S$3),PickLists!$S$9)</f>
        <v>V0</v>
      </c>
      <c r="Z267" s="553">
        <f>IF(ISNUMBER(Data!Z267),Data!Z267,"")</f>
        <v>4.8000000000000001E-2</v>
      </c>
      <c r="AA267" s="551" t="str">
        <f>IF(ISNUMBER($Z267),IF($Z267&gt;$Z$56,PickLists!$S$2,PickLists!$S$3),PickLists!$S$9)</f>
        <v>V0</v>
      </c>
      <c r="AB267" s="552">
        <f>IF(ISNUMBER(Data!AB267),Data!AB267,"")</f>
        <v>0.94185526359554306</v>
      </c>
      <c r="AC267" s="551" t="str">
        <f>IF(ISNUMBER($AB267),IF($AB267&gt;$AB$56,PickLists!$S$2,PickLists!$S$3),PickLists!$S$9)</f>
        <v>V0</v>
      </c>
      <c r="AD267" s="553">
        <f>IF(ISNUMBER(Data!AD267),Data!AD267,"")</f>
        <v>0.14299999999999999</v>
      </c>
      <c r="AE267" s="551" t="str">
        <f>IF(ISNUMBER($AD267),IF($AD267&gt;$AD$56,PickLists!$S$2,PickLists!$S$3),PickLists!$S$9)</f>
        <v>V0</v>
      </c>
      <c r="AF267" s="552">
        <f>IF(ISNUMBER(Data!AF267),Data!AF267,"")</f>
        <v>2.8000000000000001E-2</v>
      </c>
      <c r="AG267" s="551" t="str">
        <f>IF(ISNUMBER($AF267),IF($AF267&gt;$AF$56,PickLists!$S$2,PickLists!$S$3),PickLists!$S$9)</f>
        <v>V0</v>
      </c>
      <c r="AH267" s="553">
        <f>IF(ISNUMBER(Data!AH267),Data!AH267,"")</f>
        <v>0.26800000000000002</v>
      </c>
      <c r="AI267" s="551" t="str">
        <f>IF(ISNUMBER($AH267),IF($AH267&gt;$AH$56,PickLists!$S$2,PickLists!$S$3),PickLists!$S$9)</f>
        <v>V0</v>
      </c>
      <c r="AJ267" s="554" t="str">
        <f>IF(ISTEXT(Data!AJ267),Data!AJ267,"")</f>
        <v/>
      </c>
      <c r="AK267" s="555"/>
      <c r="AL267" s="555"/>
      <c r="AM267" s="555"/>
      <c r="AN267" s="555"/>
      <c r="AO267" s="556"/>
      <c r="AP267" s="557">
        <f t="shared" si="105"/>
        <v>1.5135612484362052E-2</v>
      </c>
      <c r="AQ267" s="558">
        <f t="shared" si="106"/>
        <v>8.0902875851412037E-2</v>
      </c>
      <c r="AR267" s="559">
        <f t="shared" si="107"/>
        <v>0.64676920000000004</v>
      </c>
      <c r="AS267" s="560">
        <f t="shared" si="108"/>
        <v>3.0271044656056771</v>
      </c>
      <c r="AT267" s="561">
        <f t="shared" si="109"/>
        <v>3.104411499573192</v>
      </c>
      <c r="AU267" s="562">
        <f t="shared" si="110"/>
        <v>0.25656960000000001</v>
      </c>
      <c r="AV267" s="563">
        <f t="shared" si="111"/>
        <v>5.0344047549708968</v>
      </c>
      <c r="AW267" s="564">
        <f t="shared" si="112"/>
        <v>0.76436359999999992</v>
      </c>
      <c r="AX267" s="565">
        <f t="shared" si="113"/>
        <v>0.14966560000000001</v>
      </c>
      <c r="AY267" s="566">
        <f t="shared" si="114"/>
        <v>1.4325136000000001</v>
      </c>
      <c r="AZ267" s="567">
        <v>362.61</v>
      </c>
      <c r="BA267" s="568">
        <v>5.5229999999999997</v>
      </c>
      <c r="BB267" s="569">
        <f t="shared" si="115"/>
        <v>15.135612484362051</v>
      </c>
      <c r="BC267" s="570">
        <f t="shared" si="116"/>
        <v>0.36490099133459547</v>
      </c>
      <c r="BD267" s="571">
        <f t="shared" si="117"/>
        <v>6.6069344800759615E-4</v>
      </c>
      <c r="BE267" s="572">
        <f t="shared" si="118"/>
        <v>3.4130655534243481</v>
      </c>
      <c r="BF267" s="560">
        <f t="shared" si="119"/>
        <v>40.431357236008694</v>
      </c>
      <c r="BG267" s="561">
        <f t="shared" si="120"/>
        <v>36.225473865322883</v>
      </c>
      <c r="BH267" s="562">
        <f t="shared" si="121"/>
        <v>2.0878824522179404</v>
      </c>
      <c r="BI267" s="563">
        <f t="shared" si="122"/>
        <v>67.241755093563441</v>
      </c>
      <c r="BJ267" s="564">
        <f t="shared" si="123"/>
        <v>3.6574760857332853</v>
      </c>
      <c r="BK267" s="565">
        <f t="shared" si="124"/>
        <v>2.3040526640608929</v>
      </c>
      <c r="BL267" s="566">
        <f t="shared" si="125"/>
        <v>13.373920854334049</v>
      </c>
      <c r="BM267" s="546" t="str">
        <f t="shared" si="126"/>
        <v>V0</v>
      </c>
      <c r="BN267" s="573">
        <f t="shared" si="136"/>
        <v>19.899999999999999</v>
      </c>
      <c r="BO267" s="573">
        <f t="shared" si="137"/>
        <v>17.587704978154605</v>
      </c>
      <c r="BP267" s="574">
        <f t="shared" si="127"/>
        <v>-11.619572974097457</v>
      </c>
      <c r="BQ267" s="575">
        <f t="shared" si="128"/>
        <v>30</v>
      </c>
      <c r="BR267" s="546" t="str">
        <f t="shared" si="138"/>
        <v>V0</v>
      </c>
      <c r="BS267" s="575">
        <f t="shared" si="129"/>
        <v>103.80069963427165</v>
      </c>
      <c r="BT267" s="575">
        <f t="shared" si="130"/>
        <v>80.435458339538528</v>
      </c>
      <c r="BU267" s="575">
        <f t="shared" si="131"/>
        <v>184.23615797381018</v>
      </c>
      <c r="BV267" s="573">
        <f t="shared" si="132"/>
        <v>12.682223485171992</v>
      </c>
      <c r="BW267" s="575">
        <f t="shared" si="133"/>
        <v>15</v>
      </c>
      <c r="BX267" s="546" t="str">
        <f t="shared" si="139"/>
        <v>V0</v>
      </c>
    </row>
    <row r="268" spans="1:76" x14ac:dyDescent="0.2">
      <c r="A268" s="324" t="s">
        <v>1502</v>
      </c>
      <c r="B268" s="360">
        <v>35276</v>
      </c>
      <c r="C268" s="361">
        <v>0.27083333333333298</v>
      </c>
      <c r="D268" s="360">
        <f t="shared" si="134"/>
        <v>35277</v>
      </c>
      <c r="E268" s="361">
        <v>0.27083333333333298</v>
      </c>
      <c r="F268" s="455" t="s">
        <v>2179</v>
      </c>
      <c r="G268" s="74" t="s">
        <v>507</v>
      </c>
      <c r="H268" s="53" t="s">
        <v>508</v>
      </c>
      <c r="I268" s="38"/>
      <c r="J268" s="52"/>
      <c r="K268" s="545">
        <f>IF(ISNUMBER(Data!K268),Data!K268,"")</f>
        <v>6.6</v>
      </c>
      <c r="L268" s="546" t="str">
        <f>IF(ISNUMBER(K268),PickLists!$S$2,PickLists!$S$9)</f>
        <v>V0</v>
      </c>
      <c r="M268" s="547">
        <f>IF(ISNUMBER(Data!M268),Data!M268,"")</f>
        <v>224.7</v>
      </c>
      <c r="N268" s="548">
        <f t="shared" si="135"/>
        <v>5.1680999999999999</v>
      </c>
      <c r="O268" s="549" t="str">
        <f>IF(ISTEXT($A268),PickLists!$S$2,PickLists!$S$9)</f>
        <v>V0</v>
      </c>
      <c r="P268" s="550">
        <f>IF(ISNUMBER(Data!P268),Data!P268,"")</f>
        <v>5.14</v>
      </c>
      <c r="Q268" s="551" t="str">
        <f>IF(ISTEXT($A268),PickLists!$S$2,PickLists!$S$9)</f>
        <v>V0</v>
      </c>
      <c r="R268" s="547">
        <f>IF(ISNUMBER(Data!R268),Data!R268,"")</f>
        <v>10.4</v>
      </c>
      <c r="S268" s="551" t="str">
        <f>IF(ISTEXT($A268),PickLists!$S$2,PickLists!$S$9)</f>
        <v>V0</v>
      </c>
      <c r="T268" s="552">
        <f>IF(ISNUMBER(Data!T268),Data!T268,"")</f>
        <v>6.3E-2</v>
      </c>
      <c r="U268" s="551" t="str">
        <f>IF(ISNUMBER($T268),IF($T268&gt;$T$56,PickLists!$S$2,PickLists!$S$3),PickLists!$S$9)</f>
        <v>V0</v>
      </c>
      <c r="V268" s="553">
        <f>IF(ISNUMBER(Data!V268),Data!V268,"")</f>
        <v>0.30699306991371667</v>
      </c>
      <c r="W268" s="551" t="str">
        <f>IF(ISNUMBER($V268),IF($V268&gt;$V$56,PickLists!$S$2,PickLists!$S$3),PickLists!$S$9)</f>
        <v>V0</v>
      </c>
      <c r="X268" s="552">
        <f>IF(ISNUMBER(Data!X268),Data!X268,"")</f>
        <v>0.27136674231225666</v>
      </c>
      <c r="Y268" s="551" t="str">
        <f>IF(ISNUMBER($X268),IF($X268&gt;$X$56,PickLists!$S$2,PickLists!$S$3),PickLists!$S$9)</f>
        <v>V0</v>
      </c>
      <c r="Z268" s="553">
        <f>IF(ISNUMBER(Data!Z268),Data!Z268,"")</f>
        <v>5.0999999999999997E-2</v>
      </c>
      <c r="AA268" s="551" t="str">
        <f>IF(ISNUMBER($Z268),IF($Z268&gt;$Z$56,PickLists!$S$2,PickLists!$S$3),PickLists!$S$9)</f>
        <v>V0</v>
      </c>
      <c r="AB268" s="552">
        <f>IF(ISNUMBER(Data!AB268),Data!AB268,"")</f>
        <v>0.53653914851155826</v>
      </c>
      <c r="AC268" s="551" t="str">
        <f>IF(ISNUMBER($AB268),IF($AB268&gt;$AB$56,PickLists!$S$2,PickLists!$S$3),PickLists!$S$9)</f>
        <v>V0</v>
      </c>
      <c r="AD268" s="553">
        <f>IF(ISNUMBER(Data!AD268),Data!AD268,"")</f>
        <v>8.5000000000000006E-2</v>
      </c>
      <c r="AE268" s="551" t="str">
        <f>IF(ISNUMBER($AD268),IF($AD268&gt;$AD$56,PickLists!$S$2,PickLists!$S$3),PickLists!$S$9)</f>
        <v>V0</v>
      </c>
      <c r="AF268" s="552">
        <f>IF(ISNUMBER(Data!AF268),Data!AF268,"")</f>
        <v>2.3E-2</v>
      </c>
      <c r="AG268" s="551" t="str">
        <f>IF(ISNUMBER($AF268),IF($AF268&gt;$AF$56,PickLists!$S$2,PickLists!$S$3),PickLists!$S$9)</f>
        <v>V0</v>
      </c>
      <c r="AH268" s="553">
        <f>IF(ISNUMBER(Data!AH268),Data!AH268,"")</f>
        <v>0.17699999999999999</v>
      </c>
      <c r="AI268" s="551" t="str">
        <f>IF(ISNUMBER($AH268),IF($AH268&gt;$AH$56,PickLists!$S$2,PickLists!$S$3),PickLists!$S$9)</f>
        <v>V0</v>
      </c>
      <c r="AJ268" s="554" t="str">
        <f>IF(ISTEXT(Data!AJ268),Data!AJ268,"")</f>
        <v/>
      </c>
      <c r="AK268" s="555"/>
      <c r="AL268" s="555"/>
      <c r="AM268" s="555"/>
      <c r="AN268" s="555"/>
      <c r="AO268" s="556"/>
      <c r="AP268" s="557">
        <f t="shared" si="105"/>
        <v>7.2443596007498957E-3</v>
      </c>
      <c r="AQ268" s="558">
        <f t="shared" si="106"/>
        <v>3.7439574852635535E-2</v>
      </c>
      <c r="AR268" s="559">
        <f t="shared" si="107"/>
        <v>0.3255903</v>
      </c>
      <c r="AS268" s="560">
        <f t="shared" si="108"/>
        <v>1.5865708846210791</v>
      </c>
      <c r="AT268" s="561">
        <f t="shared" si="109"/>
        <v>1.4024504609439736</v>
      </c>
      <c r="AU268" s="562">
        <f t="shared" si="110"/>
        <v>0.2635731</v>
      </c>
      <c r="AV268" s="563">
        <f t="shared" si="111"/>
        <v>2.7728879734225842</v>
      </c>
      <c r="AW268" s="564">
        <f t="shared" si="112"/>
        <v>0.43928850000000003</v>
      </c>
      <c r="AX268" s="565">
        <f t="shared" si="113"/>
        <v>0.11886629999999999</v>
      </c>
      <c r="AY268" s="566">
        <f t="shared" si="114"/>
        <v>0.91475369999999989</v>
      </c>
      <c r="AZ268" s="567">
        <v>362.61</v>
      </c>
      <c r="BA268" s="568">
        <v>5.5229999999999997</v>
      </c>
      <c r="BB268" s="569">
        <f t="shared" si="115"/>
        <v>7.2443596007498954</v>
      </c>
      <c r="BC268" s="570">
        <f t="shared" si="116"/>
        <v>0.76238622934017264</v>
      </c>
      <c r="BD268" s="571">
        <f t="shared" si="117"/>
        <v>1.3803842646028833E-3</v>
      </c>
      <c r="BE268" s="572">
        <f t="shared" si="118"/>
        <v>1.7770506600473881</v>
      </c>
      <c r="BF268" s="560">
        <f t="shared" si="119"/>
        <v>21.917117863476594</v>
      </c>
      <c r="BG268" s="561">
        <f t="shared" si="120"/>
        <v>16.926040375004316</v>
      </c>
      <c r="BH268" s="562">
        <f t="shared" si="121"/>
        <v>2.2183751054815612</v>
      </c>
      <c r="BI268" s="563">
        <f t="shared" si="122"/>
        <v>38.305072357503981</v>
      </c>
      <c r="BJ268" s="564">
        <f t="shared" si="123"/>
        <v>2.1740242467645405</v>
      </c>
      <c r="BK268" s="565">
        <f t="shared" si="124"/>
        <v>1.8926146883357333</v>
      </c>
      <c r="BL268" s="566">
        <f t="shared" si="125"/>
        <v>8.8327760866310694</v>
      </c>
      <c r="BM268" s="546" t="str">
        <f t="shared" si="126"/>
        <v>V0</v>
      </c>
      <c r="BN268" s="573">
        <f t="shared" si="136"/>
        <v>10.4</v>
      </c>
      <c r="BO268" s="573">
        <f t="shared" si="137"/>
        <v>9.3340552602691247</v>
      </c>
      <c r="BP268" s="574">
        <f t="shared" si="127"/>
        <v>-10.24946865125842</v>
      </c>
      <c r="BQ268" s="575">
        <f t="shared" si="128"/>
        <v>30</v>
      </c>
      <c r="BR268" s="546" t="str">
        <f t="shared" si="138"/>
        <v>V0</v>
      </c>
      <c r="BS268" s="575">
        <f t="shared" si="129"/>
        <v>60.667222085466783</v>
      </c>
      <c r="BT268" s="575">
        <f t="shared" si="130"/>
        <v>41.383975512133077</v>
      </c>
      <c r="BU268" s="575">
        <f t="shared" si="131"/>
        <v>102.05119759759987</v>
      </c>
      <c r="BV268" s="573">
        <f t="shared" si="132"/>
        <v>18.895659264450636</v>
      </c>
      <c r="BW268" s="575">
        <f t="shared" si="133"/>
        <v>15</v>
      </c>
      <c r="BX268" s="546" t="str">
        <f t="shared" si="139"/>
        <v>V4</v>
      </c>
    </row>
    <row r="269" spans="1:76" x14ac:dyDescent="0.2">
      <c r="A269" s="324"/>
      <c r="B269" s="360">
        <v>35277</v>
      </c>
      <c r="C269" s="361">
        <v>0.27083333333333298</v>
      </c>
      <c r="D269" s="360">
        <f t="shared" si="134"/>
        <v>35278</v>
      </c>
      <c r="E269" s="361">
        <v>0.27083333333333298</v>
      </c>
      <c r="F269" s="455" t="s">
        <v>2179</v>
      </c>
      <c r="G269" s="74" t="s">
        <v>440</v>
      </c>
      <c r="H269" s="53"/>
      <c r="I269" s="38"/>
      <c r="J269" s="52"/>
      <c r="K269" s="545" t="str">
        <f>IF(ISNUMBER(Data!K269),Data!K269,"")</f>
        <v/>
      </c>
      <c r="L269" s="546" t="str">
        <f>IF(ISNUMBER(K269),PickLists!$S$2,PickLists!$S$9)</f>
        <v>M1</v>
      </c>
      <c r="M269" s="547" t="str">
        <f>IF(ISNUMBER(Data!M269),Data!M269,"")</f>
        <v/>
      </c>
      <c r="N269" s="548" t="str">
        <f t="shared" si="135"/>
        <v/>
      </c>
      <c r="O269" s="549" t="str">
        <f>IF(ISTEXT($A269),PickLists!$S$2,PickLists!$S$9)</f>
        <v>M1</v>
      </c>
      <c r="P269" s="550" t="str">
        <f>IF(ISNUMBER(Data!P269),Data!P269,"")</f>
        <v/>
      </c>
      <c r="Q269" s="551" t="str">
        <f>IF(ISTEXT($A269),PickLists!$S$2,PickLists!$S$9)</f>
        <v>M1</v>
      </c>
      <c r="R269" s="547" t="str">
        <f>IF(ISNUMBER(Data!R269),Data!R269,"")</f>
        <v/>
      </c>
      <c r="S269" s="551" t="str">
        <f>IF(ISTEXT($A269),PickLists!$S$2,PickLists!$S$9)</f>
        <v>M1</v>
      </c>
      <c r="T269" s="552" t="str">
        <f>IF(ISNUMBER(Data!T269),Data!T269,"")</f>
        <v/>
      </c>
      <c r="U269" s="551" t="str">
        <f>IF(ISNUMBER($T269),IF($T269&gt;$T$56,PickLists!$S$2,PickLists!$S$3),PickLists!$S$9)</f>
        <v>M1</v>
      </c>
      <c r="V269" s="553" t="str">
        <f>IF(ISNUMBER(Data!V269),Data!V269,"")</f>
        <v/>
      </c>
      <c r="W269" s="551" t="str">
        <f>IF(ISNUMBER($V269),IF($V269&gt;$V$56,PickLists!$S$2,PickLists!$S$3),PickLists!$S$9)</f>
        <v>M1</v>
      </c>
      <c r="X269" s="552" t="str">
        <f>IF(ISNUMBER(Data!X269),Data!X269,"")</f>
        <v/>
      </c>
      <c r="Y269" s="551" t="str">
        <f>IF(ISNUMBER($X269),IF($X269&gt;$X$56,PickLists!$S$2,PickLists!$S$3),PickLists!$S$9)</f>
        <v>M1</v>
      </c>
      <c r="Z269" s="553" t="str">
        <f>IF(ISNUMBER(Data!Z269),Data!Z269,"")</f>
        <v/>
      </c>
      <c r="AA269" s="551" t="str">
        <f>IF(ISNUMBER($Z269),IF($Z269&gt;$Z$56,PickLists!$S$2,PickLists!$S$3),PickLists!$S$9)</f>
        <v>M1</v>
      </c>
      <c r="AB269" s="552" t="str">
        <f>IF(ISNUMBER(Data!AB269),Data!AB269,"")</f>
        <v/>
      </c>
      <c r="AC269" s="551" t="str">
        <f>IF(ISNUMBER($AB269),IF($AB269&gt;$AB$56,PickLists!$S$2,PickLists!$S$3),PickLists!$S$9)</f>
        <v>M1</v>
      </c>
      <c r="AD269" s="553" t="str">
        <f>IF(ISNUMBER(Data!AD269),Data!AD269,"")</f>
        <v/>
      </c>
      <c r="AE269" s="551" t="str">
        <f>IF(ISNUMBER($AD269),IF($AD269&gt;$AD$56,PickLists!$S$2,PickLists!$S$3),PickLists!$S$9)</f>
        <v>M1</v>
      </c>
      <c r="AF269" s="552" t="str">
        <f>IF(ISNUMBER(Data!AF269),Data!AF269,"")</f>
        <v/>
      </c>
      <c r="AG269" s="551" t="str">
        <f>IF(ISNUMBER($AF269),IF($AF269&gt;$AF$56,PickLists!$S$2,PickLists!$S$3),PickLists!$S$9)</f>
        <v>M1</v>
      </c>
      <c r="AH269" s="553" t="str">
        <f>IF(ISNUMBER(Data!AH269),Data!AH269,"")</f>
        <v/>
      </c>
      <c r="AI269" s="551" t="str">
        <f>IF(ISNUMBER($AH269),IF($AH269&gt;$AH$56,PickLists!$S$2,PickLists!$S$3),PickLists!$S$9)</f>
        <v>M1</v>
      </c>
      <c r="AJ269" s="554" t="str">
        <f>IF(ISTEXT(Data!AJ269),Data!AJ269,"")</f>
        <v/>
      </c>
      <c r="AK269" s="555"/>
      <c r="AL269" s="555"/>
      <c r="AM269" s="555"/>
      <c r="AN269" s="555"/>
      <c r="AO269" s="556"/>
      <c r="AP269" s="557" t="str">
        <f t="shared" si="105"/>
        <v/>
      </c>
      <c r="AQ269" s="558" t="str">
        <f t="shared" si="106"/>
        <v/>
      </c>
      <c r="AR269" s="559" t="str">
        <f t="shared" si="107"/>
        <v/>
      </c>
      <c r="AS269" s="560" t="str">
        <f t="shared" si="108"/>
        <v/>
      </c>
      <c r="AT269" s="561" t="str">
        <f t="shared" si="109"/>
        <v/>
      </c>
      <c r="AU269" s="562" t="str">
        <f t="shared" si="110"/>
        <v/>
      </c>
      <c r="AV269" s="563" t="str">
        <f t="shared" si="111"/>
        <v/>
      </c>
      <c r="AW269" s="564" t="str">
        <f t="shared" si="112"/>
        <v/>
      </c>
      <c r="AX269" s="565" t="str">
        <f t="shared" si="113"/>
        <v/>
      </c>
      <c r="AY269" s="566" t="str">
        <f t="shared" si="114"/>
        <v/>
      </c>
      <c r="AZ269" s="567">
        <v>362.61</v>
      </c>
      <c r="BA269" s="568">
        <v>5.5229999999999997</v>
      </c>
      <c r="BB269" s="569" t="str">
        <f t="shared" si="115"/>
        <v/>
      </c>
      <c r="BC269" s="570" t="str">
        <f t="shared" si="116"/>
        <v/>
      </c>
      <c r="BD269" s="571" t="str">
        <f t="shared" si="117"/>
        <v/>
      </c>
      <c r="BE269" s="572" t="str">
        <f t="shared" si="118"/>
        <v/>
      </c>
      <c r="BF269" s="560" t="str">
        <f t="shared" si="119"/>
        <v/>
      </c>
      <c r="BG269" s="561" t="str">
        <f t="shared" si="120"/>
        <v/>
      </c>
      <c r="BH269" s="562" t="str">
        <f t="shared" si="121"/>
        <v/>
      </c>
      <c r="BI269" s="563" t="str">
        <f t="shared" si="122"/>
        <v/>
      </c>
      <c r="BJ269" s="564" t="str">
        <f t="shared" si="123"/>
        <v/>
      </c>
      <c r="BK269" s="565" t="str">
        <f t="shared" si="124"/>
        <v/>
      </c>
      <c r="BL269" s="566" t="str">
        <f t="shared" si="125"/>
        <v/>
      </c>
      <c r="BM269" s="546" t="str">
        <f t="shared" si="126"/>
        <v>M1</v>
      </c>
      <c r="BN269" s="573" t="str">
        <f t="shared" si="136"/>
        <v/>
      </c>
      <c r="BO269" s="573" t="str">
        <f t="shared" si="137"/>
        <v/>
      </c>
      <c r="BP269" s="574" t="str">
        <f t="shared" si="127"/>
        <v/>
      </c>
      <c r="BQ269" s="575" t="str">
        <f t="shared" si="128"/>
        <v/>
      </c>
      <c r="BR269" s="546" t="str">
        <f t="shared" si="138"/>
        <v>M1</v>
      </c>
      <c r="BS269" s="575" t="str">
        <f t="shared" si="129"/>
        <v/>
      </c>
      <c r="BT269" s="575" t="str">
        <f t="shared" si="130"/>
        <v/>
      </c>
      <c r="BU269" s="575" t="str">
        <f t="shared" si="131"/>
        <v/>
      </c>
      <c r="BV269" s="573" t="str">
        <f t="shared" si="132"/>
        <v/>
      </c>
      <c r="BW269" s="575" t="str">
        <f t="shared" si="133"/>
        <v/>
      </c>
      <c r="BX269" s="546" t="str">
        <f t="shared" si="139"/>
        <v>M1</v>
      </c>
    </row>
    <row r="270" spans="1:76" x14ac:dyDescent="0.2">
      <c r="A270" s="324" t="s">
        <v>1503</v>
      </c>
      <c r="B270" s="360">
        <v>35278</v>
      </c>
      <c r="C270" s="361">
        <v>0.27083333333333298</v>
      </c>
      <c r="D270" s="360">
        <f t="shared" si="134"/>
        <v>35279</v>
      </c>
      <c r="E270" s="361">
        <v>0.27083333333333298</v>
      </c>
      <c r="F270" s="455" t="s">
        <v>2179</v>
      </c>
      <c r="G270" s="74" t="s">
        <v>507</v>
      </c>
      <c r="H270" s="53" t="s">
        <v>508</v>
      </c>
      <c r="I270" s="38"/>
      <c r="J270" s="52"/>
      <c r="K270" s="545">
        <f>IF(ISNUMBER(Data!K270),Data!K270,"")</f>
        <v>4.0999999999999996</v>
      </c>
      <c r="L270" s="546" t="str">
        <f>IF(ISNUMBER(K270),PickLists!$S$2,PickLists!$S$9)</f>
        <v>V0</v>
      </c>
      <c r="M270" s="547">
        <f>IF(ISNUMBER(Data!M270),Data!M270,"")</f>
        <v>185.8</v>
      </c>
      <c r="N270" s="548">
        <f t="shared" si="135"/>
        <v>4.2734000000000005</v>
      </c>
      <c r="O270" s="549" t="str">
        <f>IF(ISTEXT($A270),PickLists!$S$2,PickLists!$S$9)</f>
        <v>V0</v>
      </c>
      <c r="P270" s="550">
        <f>IF(ISNUMBER(Data!P270),Data!P270,"")</f>
        <v>5.26</v>
      </c>
      <c r="Q270" s="551" t="str">
        <f>IF(ISTEXT($A270),PickLists!$S$2,PickLists!$S$9)</f>
        <v>V0</v>
      </c>
      <c r="R270" s="547">
        <f>IF(ISNUMBER(Data!R270),Data!R270,"")</f>
        <v>15.6</v>
      </c>
      <c r="S270" s="551" t="str">
        <f>IF(ISTEXT($A270),PickLists!$S$2,PickLists!$S$9)</f>
        <v>V0</v>
      </c>
      <c r="T270" s="552">
        <f>IF(ISNUMBER(Data!T270),Data!T270,"")</f>
        <v>0.128</v>
      </c>
      <c r="U270" s="551" t="str">
        <f>IF(ISNUMBER($T270),IF($T270&gt;$T$56,PickLists!$S$2,PickLists!$S$3),PickLists!$S$9)</f>
        <v>V0</v>
      </c>
      <c r="V270" s="553">
        <f>IF(ISNUMBER(Data!V270),Data!V270,"")</f>
        <v>0.58823396177727605</v>
      </c>
      <c r="W270" s="551" t="str">
        <f>IF(ISNUMBER($V270),IF($V270&gt;$V$56,PickLists!$S$2,PickLists!$S$3),PickLists!$S$9)</f>
        <v>V0</v>
      </c>
      <c r="X270" s="552">
        <f>IF(ISNUMBER(Data!X270),Data!X270,"")</f>
        <v>0.36649530511544637</v>
      </c>
      <c r="Y270" s="551" t="str">
        <f>IF(ISNUMBER($X270),IF($X270&gt;$X$56,PickLists!$S$2,PickLists!$S$3),PickLists!$S$9)</f>
        <v>V0</v>
      </c>
      <c r="Z270" s="553">
        <f>IF(ISNUMBER(Data!Z270),Data!Z270,"")</f>
        <v>5.7000000000000002E-2</v>
      </c>
      <c r="AA270" s="551" t="str">
        <f>IF(ISNUMBER($Z270),IF($Z270&gt;$Z$56,PickLists!$S$2,PickLists!$S$3),PickLists!$S$9)</f>
        <v>V0</v>
      </c>
      <c r="AB270" s="552">
        <f>IF(ISNUMBER(Data!AB270),Data!AB270,"")</f>
        <v>0.89604367204390489</v>
      </c>
      <c r="AC270" s="551" t="str">
        <f>IF(ISNUMBER($AB270),IF($AB270&gt;$AB$56,PickLists!$S$2,PickLists!$S$3),PickLists!$S$9)</f>
        <v>V0</v>
      </c>
      <c r="AD270" s="553">
        <f>IF(ISNUMBER(Data!AD270),Data!AD270,"")</f>
        <v>0.20100000000000001</v>
      </c>
      <c r="AE270" s="551" t="str">
        <f>IF(ISNUMBER($AD270),IF($AD270&gt;$AD$56,PickLists!$S$2,PickLists!$S$3),PickLists!$S$9)</f>
        <v>V0</v>
      </c>
      <c r="AF270" s="552">
        <f>IF(ISNUMBER(Data!AF270),Data!AF270,"")</f>
        <v>5.2999999999999999E-2</v>
      </c>
      <c r="AG270" s="551" t="str">
        <f>IF(ISNUMBER($AF270),IF($AF270&gt;$AF$56,PickLists!$S$2,PickLists!$S$3),PickLists!$S$9)</f>
        <v>V0</v>
      </c>
      <c r="AH270" s="553">
        <f>IF(ISNUMBER(Data!AH270),Data!AH270,"")</f>
        <v>0.43</v>
      </c>
      <c r="AI270" s="551" t="str">
        <f>IF(ISNUMBER($AH270),IF($AH270&gt;$AH$56,PickLists!$S$2,PickLists!$S$3),PickLists!$S$9)</f>
        <v>V0</v>
      </c>
      <c r="AJ270" s="554" t="str">
        <f>IF(ISTEXT(Data!AJ270),Data!AJ270,"")</f>
        <v/>
      </c>
      <c r="AK270" s="555"/>
      <c r="AL270" s="555"/>
      <c r="AM270" s="555"/>
      <c r="AN270" s="555"/>
      <c r="AO270" s="556"/>
      <c r="AP270" s="557">
        <f t="shared" si="105"/>
        <v>5.4954087385762386E-3</v>
      </c>
      <c r="AQ270" s="558">
        <f t="shared" si="106"/>
        <v>2.34840797034317E-2</v>
      </c>
      <c r="AR270" s="559">
        <f t="shared" si="107"/>
        <v>0.54699520000000013</v>
      </c>
      <c r="AS270" s="560">
        <f t="shared" si="108"/>
        <v>2.5137590122590119</v>
      </c>
      <c r="AT270" s="561">
        <f t="shared" si="109"/>
        <v>1.5661810368803486</v>
      </c>
      <c r="AU270" s="562">
        <f t="shared" si="110"/>
        <v>0.24358380000000004</v>
      </c>
      <c r="AV270" s="563">
        <f t="shared" si="111"/>
        <v>3.8291530281124238</v>
      </c>
      <c r="AW270" s="564">
        <f t="shared" si="112"/>
        <v>0.8589534000000002</v>
      </c>
      <c r="AX270" s="565">
        <f t="shared" si="113"/>
        <v>0.22649020000000003</v>
      </c>
      <c r="AY270" s="566">
        <f t="shared" si="114"/>
        <v>1.8375620000000001</v>
      </c>
      <c r="AZ270" s="567">
        <v>362.61</v>
      </c>
      <c r="BA270" s="568">
        <v>5.5229999999999997</v>
      </c>
      <c r="BB270" s="569">
        <f t="shared" si="115"/>
        <v>5.4954087385762387</v>
      </c>
      <c r="BC270" s="570">
        <f t="shared" si="116"/>
        <v>1.0050207842102932</v>
      </c>
      <c r="BD270" s="571">
        <f t="shared" si="117"/>
        <v>1.8197008586099809E-3</v>
      </c>
      <c r="BE270" s="572">
        <f t="shared" si="118"/>
        <v>3.6105156267629472</v>
      </c>
      <c r="BF270" s="560">
        <f t="shared" si="119"/>
        <v>41.995713698670386</v>
      </c>
      <c r="BG270" s="561">
        <f t="shared" si="120"/>
        <v>22.859523163289968</v>
      </c>
      <c r="BH270" s="562">
        <f t="shared" si="121"/>
        <v>2.4793604120088042</v>
      </c>
      <c r="BI270" s="563">
        <f t="shared" si="122"/>
        <v>63.971133864775112</v>
      </c>
      <c r="BJ270" s="564">
        <f t="shared" si="123"/>
        <v>5.140927924702031</v>
      </c>
      <c r="BK270" s="565">
        <f t="shared" si="124"/>
        <v>4.3612425426866901</v>
      </c>
      <c r="BL270" s="566">
        <f t="shared" si="125"/>
        <v>21.45815659464045</v>
      </c>
      <c r="BM270" s="546" t="str">
        <f t="shared" si="126"/>
        <v>V0</v>
      </c>
      <c r="BN270" s="573">
        <f t="shared" si="136"/>
        <v>15.6</v>
      </c>
      <c r="BO270" s="573">
        <f t="shared" si="137"/>
        <v>13.780782332452139</v>
      </c>
      <c r="BP270" s="574">
        <f t="shared" si="127"/>
        <v>-11.66165171505039</v>
      </c>
      <c r="BQ270" s="575">
        <f t="shared" si="128"/>
        <v>30</v>
      </c>
      <c r="BR270" s="546" t="str">
        <f t="shared" si="138"/>
        <v>V0</v>
      </c>
      <c r="BS270" s="575">
        <f t="shared" si="129"/>
        <v>102.90623007738932</v>
      </c>
      <c r="BT270" s="575">
        <f t="shared" si="130"/>
        <v>69.472592973792203</v>
      </c>
      <c r="BU270" s="575">
        <f t="shared" si="131"/>
        <v>172.37882305118154</v>
      </c>
      <c r="BV270" s="573">
        <f t="shared" si="132"/>
        <v>19.395443426174356</v>
      </c>
      <c r="BW270" s="575">
        <f t="shared" si="133"/>
        <v>15</v>
      </c>
      <c r="BX270" s="546" t="str">
        <f t="shared" si="139"/>
        <v>V4</v>
      </c>
    </row>
    <row r="271" spans="1:76" x14ac:dyDescent="0.2">
      <c r="A271" s="324" t="s">
        <v>1504</v>
      </c>
      <c r="B271" s="360">
        <v>35279</v>
      </c>
      <c r="C271" s="361">
        <v>0.27083333333333298</v>
      </c>
      <c r="D271" s="360">
        <f t="shared" si="134"/>
        <v>35280</v>
      </c>
      <c r="E271" s="361">
        <v>0.27083333333333298</v>
      </c>
      <c r="F271" s="455" t="s">
        <v>2179</v>
      </c>
      <c r="G271" s="74" t="s">
        <v>507</v>
      </c>
      <c r="H271" s="53" t="s">
        <v>508</v>
      </c>
      <c r="I271" s="38"/>
      <c r="J271" s="52"/>
      <c r="K271" s="545">
        <f>IF(ISNUMBER(Data!K271),Data!K271,"")</f>
        <v>15.1</v>
      </c>
      <c r="L271" s="546" t="str">
        <f>IF(ISNUMBER(K271),PickLists!$S$2,PickLists!$S$9)</f>
        <v>V0</v>
      </c>
      <c r="M271" s="547">
        <f>IF(ISNUMBER(Data!M271),Data!M271,"")</f>
        <v>679.8</v>
      </c>
      <c r="N271" s="548">
        <f t="shared" si="135"/>
        <v>15.635399999999999</v>
      </c>
      <c r="O271" s="549" t="str">
        <f>IF(ISTEXT($A271),PickLists!$S$2,PickLists!$S$9)</f>
        <v>V0</v>
      </c>
      <c r="P271" s="550">
        <f>IF(ISNUMBER(Data!P271),Data!P271,"")</f>
        <v>4.84</v>
      </c>
      <c r="Q271" s="551" t="str">
        <f>IF(ISTEXT($A271),PickLists!$S$2,PickLists!$S$9)</f>
        <v>V0</v>
      </c>
      <c r="R271" s="547">
        <f>IF(ISNUMBER(Data!R271),Data!R271,"")</f>
        <v>14.6</v>
      </c>
      <c r="S271" s="551" t="str">
        <f>IF(ISTEXT($A271),PickLists!$S$2,PickLists!$S$9)</f>
        <v>V0</v>
      </c>
      <c r="T271" s="552">
        <f>IF(ISNUMBER(Data!T271),Data!T271,"")</f>
        <v>6.7000000000000004E-2</v>
      </c>
      <c r="U271" s="551" t="str">
        <f>IF(ISNUMBER($T271),IF($T271&gt;$T$56,PickLists!$S$2,PickLists!$S$3),PickLists!$S$9)</f>
        <v>V0</v>
      </c>
      <c r="V271" s="553">
        <f>IF(ISNUMBER(Data!V271),Data!V271,"")</f>
        <v>0.48477345697927582</v>
      </c>
      <c r="W271" s="551" t="str">
        <f>IF(ISNUMBER($V271),IF($V271&gt;$V$56,PickLists!$S$2,PickLists!$S$3),PickLists!$S$9)</f>
        <v>V0</v>
      </c>
      <c r="X271" s="552">
        <f>IF(ISNUMBER(Data!X271),Data!X271,"")</f>
        <v>0.45962116133330555</v>
      </c>
      <c r="Y271" s="551" t="str">
        <f>IF(ISNUMBER($X271),IF($X271&gt;$X$56,PickLists!$S$2,PickLists!$S$3),PickLists!$S$9)</f>
        <v>V0</v>
      </c>
      <c r="Z271" s="553">
        <f>IF(ISNUMBER(Data!Z271),Data!Z271,"")</f>
        <v>5.7000000000000002E-2</v>
      </c>
      <c r="AA271" s="551" t="str">
        <f>IF(ISNUMBER($Z271),IF($Z271&gt;$Z$56,PickLists!$S$2,PickLists!$S$3),PickLists!$S$9)</f>
        <v>V0</v>
      </c>
      <c r="AB271" s="552">
        <f>IF(ISNUMBER(Data!AB271),Data!AB271,"")</f>
        <v>0.55983317811408617</v>
      </c>
      <c r="AC271" s="551" t="str">
        <f>IF(ISNUMBER($AB271),IF($AB271&gt;$AB$56,PickLists!$S$2,PickLists!$S$3),PickLists!$S$9)</f>
        <v>V0</v>
      </c>
      <c r="AD271" s="553">
        <f>IF(ISNUMBER(Data!AD271),Data!AD271,"")</f>
        <v>7.0999999999999994E-2</v>
      </c>
      <c r="AE271" s="551" t="str">
        <f>IF(ISNUMBER($AD271),IF($AD271&gt;$AD$56,PickLists!$S$2,PickLists!$S$3),PickLists!$S$9)</f>
        <v>V0</v>
      </c>
      <c r="AF271" s="552">
        <f>IF(ISNUMBER(Data!AF271),Data!AF271,"")</f>
        <v>2.9000000000000001E-2</v>
      </c>
      <c r="AG271" s="551" t="str">
        <f>IF(ISNUMBER($AF271),IF($AF271&gt;$AF$56,PickLists!$S$2,PickLists!$S$3),PickLists!$S$9)</f>
        <v>V0</v>
      </c>
      <c r="AH271" s="553">
        <f>IF(ISNUMBER(Data!AH271),Data!AH271,"")</f>
        <v>0.161</v>
      </c>
      <c r="AI271" s="551" t="str">
        <f>IF(ISNUMBER($AH271),IF($AH271&gt;$AH$56,PickLists!$S$2,PickLists!$S$3),PickLists!$S$9)</f>
        <v>V0</v>
      </c>
      <c r="AJ271" s="554" t="str">
        <f>IF(ISTEXT(Data!AJ271),Data!AJ271,"")</f>
        <v/>
      </c>
      <c r="AK271" s="555"/>
      <c r="AL271" s="555"/>
      <c r="AM271" s="555"/>
      <c r="AN271" s="555"/>
      <c r="AO271" s="556"/>
      <c r="AP271" s="557">
        <f t="shared" si="105"/>
        <v>1.4454397707459276E-2</v>
      </c>
      <c r="AQ271" s="558">
        <f t="shared" si="106"/>
        <v>0.22600028991520874</v>
      </c>
      <c r="AR271" s="559">
        <f t="shared" si="107"/>
        <v>1.0475718000000001</v>
      </c>
      <c r="AS271" s="560">
        <f t="shared" si="108"/>
        <v>7.5796269092537685</v>
      </c>
      <c r="AT271" s="561">
        <f t="shared" si="109"/>
        <v>7.186360705910765</v>
      </c>
      <c r="AU271" s="562">
        <f t="shared" si="110"/>
        <v>0.89121779999999995</v>
      </c>
      <c r="AV271" s="563">
        <f t="shared" si="111"/>
        <v>8.7532156730849824</v>
      </c>
      <c r="AW271" s="564">
        <f t="shared" si="112"/>
        <v>1.1101133999999999</v>
      </c>
      <c r="AX271" s="565">
        <f t="shared" si="113"/>
        <v>0.45342660000000001</v>
      </c>
      <c r="AY271" s="566">
        <f t="shared" si="114"/>
        <v>2.5172993999999997</v>
      </c>
      <c r="AZ271" s="567">
        <v>362.61</v>
      </c>
      <c r="BA271" s="568">
        <v>5.5229999999999997</v>
      </c>
      <c r="BB271" s="569">
        <f t="shared" si="115"/>
        <v>14.454397707459275</v>
      </c>
      <c r="BC271" s="570">
        <f t="shared" si="116"/>
        <v>0.38209824523852842</v>
      </c>
      <c r="BD271" s="571">
        <f t="shared" si="117"/>
        <v>6.9183097091893579E-4</v>
      </c>
      <c r="BE271" s="572">
        <f t="shared" si="118"/>
        <v>1.8898792733837302</v>
      </c>
      <c r="BF271" s="560">
        <f t="shared" si="119"/>
        <v>34.609370813113145</v>
      </c>
      <c r="BG271" s="561">
        <f t="shared" si="120"/>
        <v>28.668090524453802</v>
      </c>
      <c r="BH271" s="562">
        <f t="shared" si="121"/>
        <v>2.4793604120088042</v>
      </c>
      <c r="BI271" s="563">
        <f t="shared" si="122"/>
        <v>39.968100100955681</v>
      </c>
      <c r="BJ271" s="564">
        <f t="shared" si="123"/>
        <v>1.8159496649444984</v>
      </c>
      <c r="BK271" s="565">
        <f t="shared" si="124"/>
        <v>2.3863402592059249</v>
      </c>
      <c r="BL271" s="566">
        <f t="shared" si="125"/>
        <v>8.0343330505514228</v>
      </c>
      <c r="BM271" s="546" t="str">
        <f t="shared" si="126"/>
        <v>V0</v>
      </c>
      <c r="BN271" s="573">
        <f t="shared" si="136"/>
        <v>14.6</v>
      </c>
      <c r="BO271" s="573">
        <f t="shared" si="137"/>
        <v>13.780219189103718</v>
      </c>
      <c r="BP271" s="574">
        <f t="shared" si="127"/>
        <v>-5.6149370609334346</v>
      </c>
      <c r="BQ271" s="575">
        <f t="shared" si="128"/>
        <v>30</v>
      </c>
      <c r="BR271" s="546" t="str">
        <f t="shared" si="138"/>
        <v>V0</v>
      </c>
      <c r="BS271" s="575">
        <f t="shared" si="129"/>
        <v>69.138481195125607</v>
      </c>
      <c r="BT271" s="575">
        <f t="shared" si="130"/>
        <v>65.550130687160134</v>
      </c>
      <c r="BU271" s="575">
        <f t="shared" si="131"/>
        <v>134.68861188228573</v>
      </c>
      <c r="BV271" s="573">
        <f t="shared" si="132"/>
        <v>2.6641825599194648</v>
      </c>
      <c r="BW271" s="575">
        <f t="shared" si="133"/>
        <v>15</v>
      </c>
      <c r="BX271" s="546" t="str">
        <f t="shared" si="139"/>
        <v>V0</v>
      </c>
    </row>
    <row r="272" spans="1:76" x14ac:dyDescent="0.2">
      <c r="A272" s="324" t="s">
        <v>1505</v>
      </c>
      <c r="B272" s="360">
        <v>35280</v>
      </c>
      <c r="C272" s="361">
        <v>0.27083333333333298</v>
      </c>
      <c r="D272" s="360">
        <f t="shared" si="134"/>
        <v>35281</v>
      </c>
      <c r="E272" s="361">
        <v>0.27083333333333298</v>
      </c>
      <c r="F272" s="455" t="s">
        <v>2179</v>
      </c>
      <c r="G272" s="74" t="s">
        <v>507</v>
      </c>
      <c r="H272" s="53" t="s">
        <v>508</v>
      </c>
      <c r="I272" s="38"/>
      <c r="J272" s="52"/>
      <c r="K272" s="545">
        <f>IF(ISNUMBER(Data!K272),Data!K272,"")</f>
        <v>5</v>
      </c>
      <c r="L272" s="546" t="str">
        <f>IF(ISNUMBER(K272),PickLists!$S$2,PickLists!$S$9)</f>
        <v>V0</v>
      </c>
      <c r="M272" s="547">
        <f>IF(ISNUMBER(Data!M272),Data!M272,"")</f>
        <v>197.4</v>
      </c>
      <c r="N272" s="548">
        <f t="shared" si="135"/>
        <v>4.5402000000000005</v>
      </c>
      <c r="O272" s="549" t="str">
        <f>IF(ISTEXT($A272),PickLists!$S$2,PickLists!$S$9)</f>
        <v>V0</v>
      </c>
      <c r="P272" s="550">
        <f>IF(ISNUMBER(Data!P272),Data!P272,"")</f>
        <v>4.46</v>
      </c>
      <c r="Q272" s="551" t="str">
        <f>IF(ISTEXT($A272),PickLists!$S$2,PickLists!$S$9)</f>
        <v>V0</v>
      </c>
      <c r="R272" s="547">
        <f>IF(ISNUMBER(Data!R272),Data!R272,"")</f>
        <v>30.2</v>
      </c>
      <c r="S272" s="551" t="str">
        <f>IF(ISTEXT($A272),PickLists!$S$2,PickLists!$S$9)</f>
        <v>V0</v>
      </c>
      <c r="T272" s="552">
        <f>IF(ISNUMBER(Data!T272),Data!T272,"")</f>
        <v>0.10100000000000001</v>
      </c>
      <c r="U272" s="551" t="str">
        <f>IF(ISNUMBER($T272),IF($T272&gt;$T$56,PickLists!$S$2,PickLists!$S$3),PickLists!$S$9)</f>
        <v>V0</v>
      </c>
      <c r="V272" s="553">
        <f>IF(ISNUMBER(Data!V272),Data!V272,"")</f>
        <v>0.83762347552616723</v>
      </c>
      <c r="W272" s="551" t="str">
        <f>IF(ISNUMBER($V272),IF($V272&gt;$V$56,PickLists!$S$2,PickLists!$S$3),PickLists!$S$9)</f>
        <v>V0</v>
      </c>
      <c r="X272" s="552">
        <f>IF(ISNUMBER(Data!X272),Data!X272,"")</f>
        <v>1.0557601548999604</v>
      </c>
      <c r="Y272" s="551" t="str">
        <f>IF(ISNUMBER($X272),IF($X272&gt;$X$56,PickLists!$S$2,PickLists!$S$3),PickLists!$S$9)</f>
        <v>V0</v>
      </c>
      <c r="Z272" s="553">
        <f>IF(ISNUMBER(Data!Z272),Data!Z272,"")</f>
        <v>7.8E-2</v>
      </c>
      <c r="AA272" s="551" t="str">
        <f>IF(ISNUMBER($Z272),IF($Z272&gt;$Z$56,PickLists!$S$2,PickLists!$S$3),PickLists!$S$9)</f>
        <v>V0</v>
      </c>
      <c r="AB272" s="552">
        <f>IF(ISNUMBER(Data!AB272),Data!AB272,"")</f>
        <v>1.0024197405621154</v>
      </c>
      <c r="AC272" s="551" t="str">
        <f>IF(ISNUMBER($AB272),IF($AB272&gt;$AB$56,PickLists!$S$2,PickLists!$S$3),PickLists!$S$9)</f>
        <v>V0</v>
      </c>
      <c r="AD272" s="553">
        <f>IF(ISNUMBER(Data!AD272),Data!AD272,"")</f>
        <v>8.4000000000000005E-2</v>
      </c>
      <c r="AE272" s="551" t="str">
        <f>IF(ISNUMBER($AD272),IF($AD272&gt;$AD$56,PickLists!$S$2,PickLists!$S$3),PickLists!$S$9)</f>
        <v>V0</v>
      </c>
      <c r="AF272" s="552">
        <f>IF(ISNUMBER(Data!AF272),Data!AF272,"")</f>
        <v>3.2000000000000001E-2</v>
      </c>
      <c r="AG272" s="551" t="str">
        <f>IF(ISNUMBER($AF272),IF($AF272&gt;$AF$56,PickLists!$S$2,PickLists!$S$3),PickLists!$S$9)</f>
        <v>V0</v>
      </c>
      <c r="AH272" s="553">
        <f>IF(ISNUMBER(Data!AH272),Data!AH272,"")</f>
        <v>0.183</v>
      </c>
      <c r="AI272" s="551" t="str">
        <f>IF(ISNUMBER($AH272),IF($AH272&gt;$AH$56,PickLists!$S$2,PickLists!$S$3),PickLists!$S$9)</f>
        <v>V0</v>
      </c>
      <c r="AJ272" s="554" t="str">
        <f>IF(ISTEXT(Data!AJ272),Data!AJ272,"")</f>
        <v/>
      </c>
      <c r="AK272" s="555"/>
      <c r="AL272" s="555"/>
      <c r="AM272" s="555"/>
      <c r="AN272" s="555"/>
      <c r="AO272" s="556"/>
      <c r="AP272" s="557">
        <f t="shared" si="105"/>
        <v>3.4673685045253158E-2</v>
      </c>
      <c r="AQ272" s="558">
        <f t="shared" si="106"/>
        <v>0.1574254648424584</v>
      </c>
      <c r="AR272" s="559">
        <f t="shared" si="107"/>
        <v>0.45856020000000008</v>
      </c>
      <c r="AS272" s="560">
        <f t="shared" si="108"/>
        <v>3.802978103583905</v>
      </c>
      <c r="AT272" s="561">
        <f t="shared" si="109"/>
        <v>4.7933622552768007</v>
      </c>
      <c r="AU272" s="562">
        <f t="shared" si="110"/>
        <v>0.35413560000000005</v>
      </c>
      <c r="AV272" s="563">
        <f t="shared" si="111"/>
        <v>4.5511861061001166</v>
      </c>
      <c r="AW272" s="564">
        <f t="shared" si="112"/>
        <v>0.38137680000000007</v>
      </c>
      <c r="AX272" s="565">
        <f t="shared" si="113"/>
        <v>0.14528640000000001</v>
      </c>
      <c r="AY272" s="566">
        <f t="shared" si="114"/>
        <v>0.83085660000000006</v>
      </c>
      <c r="AZ272" s="567">
        <v>362.61</v>
      </c>
      <c r="BA272" s="568">
        <v>5.5229999999999997</v>
      </c>
      <c r="BB272" s="569">
        <f t="shared" si="115"/>
        <v>34.673685045253158</v>
      </c>
      <c r="BC272" s="570">
        <f t="shared" si="116"/>
        <v>0.15928505991768235</v>
      </c>
      <c r="BD272" s="571">
        <f t="shared" si="117"/>
        <v>2.8840315031266012E-4</v>
      </c>
      <c r="BE272" s="572">
        <f t="shared" si="118"/>
        <v>2.8489224867426381</v>
      </c>
      <c r="BF272" s="560">
        <f t="shared" si="119"/>
        <v>59.800348077830179</v>
      </c>
      <c r="BG272" s="561">
        <f t="shared" si="120"/>
        <v>65.851249331043846</v>
      </c>
      <c r="BH272" s="562">
        <f t="shared" si="121"/>
        <v>3.3928089848541529</v>
      </c>
      <c r="BI272" s="563">
        <f t="shared" si="122"/>
        <v>71.565627226537828</v>
      </c>
      <c r="BJ272" s="564">
        <f t="shared" si="123"/>
        <v>2.148447490920252</v>
      </c>
      <c r="BK272" s="565">
        <f t="shared" si="124"/>
        <v>2.6332030446410202</v>
      </c>
      <c r="BL272" s="566">
        <f t="shared" si="125"/>
        <v>9.1321922251609351</v>
      </c>
      <c r="BM272" s="546" t="str">
        <f t="shared" si="126"/>
        <v>V0</v>
      </c>
      <c r="BN272" s="573">
        <f t="shared" si="136"/>
        <v>30.2</v>
      </c>
      <c r="BO272" s="573">
        <f t="shared" si="137"/>
        <v>28.158366162206718</v>
      </c>
      <c r="BP272" s="574">
        <f t="shared" si="127"/>
        <v>-6.7603769463353682</v>
      </c>
      <c r="BQ272" s="575">
        <f t="shared" si="128"/>
        <v>20</v>
      </c>
      <c r="BR272" s="546" t="str">
        <f t="shared" si="138"/>
        <v>V0</v>
      </c>
      <c r="BS272" s="575">
        <f t="shared" si="129"/>
        <v>123.54596401736735</v>
      </c>
      <c r="BT272" s="575">
        <f t="shared" si="130"/>
        <v>128.66009335868466</v>
      </c>
      <c r="BU272" s="575">
        <f t="shared" si="131"/>
        <v>252.206057376052</v>
      </c>
      <c r="BV272" s="573">
        <f t="shared" si="132"/>
        <v>-2.0277583316295544</v>
      </c>
      <c r="BW272" s="575">
        <f t="shared" si="133"/>
        <v>15</v>
      </c>
      <c r="BX272" s="546" t="str">
        <f t="shared" si="139"/>
        <v>V0</v>
      </c>
    </row>
    <row r="273" spans="1:76" x14ac:dyDescent="0.2">
      <c r="A273" s="324"/>
      <c r="B273" s="360">
        <v>35281</v>
      </c>
      <c r="C273" s="361">
        <v>0.27083333333333298</v>
      </c>
      <c r="D273" s="360">
        <f t="shared" si="134"/>
        <v>35282</v>
      </c>
      <c r="E273" s="361">
        <v>0.27083333333333298</v>
      </c>
      <c r="F273" s="455" t="s">
        <v>2179</v>
      </c>
      <c r="G273" s="74" t="s">
        <v>440</v>
      </c>
      <c r="H273" s="53"/>
      <c r="I273" s="38"/>
      <c r="J273" s="52"/>
      <c r="K273" s="545" t="str">
        <f>IF(ISNUMBER(Data!K273),Data!K273,"")</f>
        <v/>
      </c>
      <c r="L273" s="546" t="str">
        <f>IF(ISNUMBER(K273),PickLists!$S$2,PickLists!$S$9)</f>
        <v>M1</v>
      </c>
      <c r="M273" s="547" t="str">
        <f>IF(ISNUMBER(Data!M273),Data!M273,"")</f>
        <v/>
      </c>
      <c r="N273" s="548" t="str">
        <f t="shared" si="135"/>
        <v/>
      </c>
      <c r="O273" s="549" t="str">
        <f>IF(ISTEXT($A273),PickLists!$S$2,PickLists!$S$9)</f>
        <v>M1</v>
      </c>
      <c r="P273" s="550" t="str">
        <f>IF(ISNUMBER(Data!P273),Data!P273,"")</f>
        <v/>
      </c>
      <c r="Q273" s="551" t="str">
        <f>IF(ISTEXT($A273),PickLists!$S$2,PickLists!$S$9)</f>
        <v>M1</v>
      </c>
      <c r="R273" s="547" t="str">
        <f>IF(ISNUMBER(Data!R273),Data!R273,"")</f>
        <v/>
      </c>
      <c r="S273" s="551" t="str">
        <f>IF(ISTEXT($A273),PickLists!$S$2,PickLists!$S$9)</f>
        <v>M1</v>
      </c>
      <c r="T273" s="552" t="str">
        <f>IF(ISNUMBER(Data!T273),Data!T273,"")</f>
        <v/>
      </c>
      <c r="U273" s="551" t="str">
        <f>IF(ISNUMBER($T273),IF($T273&gt;$T$56,PickLists!$S$2,PickLists!$S$3),PickLists!$S$9)</f>
        <v>M1</v>
      </c>
      <c r="V273" s="553" t="str">
        <f>IF(ISNUMBER(Data!V273),Data!V273,"")</f>
        <v/>
      </c>
      <c r="W273" s="551" t="str">
        <f>IF(ISNUMBER($V273),IF($V273&gt;$V$56,PickLists!$S$2,PickLists!$S$3),PickLists!$S$9)</f>
        <v>M1</v>
      </c>
      <c r="X273" s="552" t="str">
        <f>IF(ISNUMBER(Data!X273),Data!X273,"")</f>
        <v/>
      </c>
      <c r="Y273" s="551" t="str">
        <f>IF(ISNUMBER($X273),IF($X273&gt;$X$56,PickLists!$S$2,PickLists!$S$3),PickLists!$S$9)</f>
        <v>M1</v>
      </c>
      <c r="Z273" s="553" t="str">
        <f>IF(ISNUMBER(Data!Z273),Data!Z273,"")</f>
        <v/>
      </c>
      <c r="AA273" s="551" t="str">
        <f>IF(ISNUMBER($Z273),IF($Z273&gt;$Z$56,PickLists!$S$2,PickLists!$S$3),PickLists!$S$9)</f>
        <v>M1</v>
      </c>
      <c r="AB273" s="552" t="str">
        <f>IF(ISNUMBER(Data!AB273),Data!AB273,"")</f>
        <v/>
      </c>
      <c r="AC273" s="551" t="str">
        <f>IF(ISNUMBER($AB273),IF($AB273&gt;$AB$56,PickLists!$S$2,PickLists!$S$3),PickLists!$S$9)</f>
        <v>M1</v>
      </c>
      <c r="AD273" s="553" t="str">
        <f>IF(ISNUMBER(Data!AD273),Data!AD273,"")</f>
        <v/>
      </c>
      <c r="AE273" s="551" t="str">
        <f>IF(ISNUMBER($AD273),IF($AD273&gt;$AD$56,PickLists!$S$2,PickLists!$S$3),PickLists!$S$9)</f>
        <v>M1</v>
      </c>
      <c r="AF273" s="552" t="str">
        <f>IF(ISNUMBER(Data!AF273),Data!AF273,"")</f>
        <v/>
      </c>
      <c r="AG273" s="551" t="str">
        <f>IF(ISNUMBER($AF273),IF($AF273&gt;$AF$56,PickLists!$S$2,PickLists!$S$3),PickLists!$S$9)</f>
        <v>M1</v>
      </c>
      <c r="AH273" s="553" t="str">
        <f>IF(ISNUMBER(Data!AH273),Data!AH273,"")</f>
        <v/>
      </c>
      <c r="AI273" s="551" t="str">
        <f>IF(ISNUMBER($AH273),IF($AH273&gt;$AH$56,PickLists!$S$2,PickLists!$S$3),PickLists!$S$9)</f>
        <v>M1</v>
      </c>
      <c r="AJ273" s="554" t="str">
        <f>IF(ISTEXT(Data!AJ273),Data!AJ273,"")</f>
        <v/>
      </c>
      <c r="AK273" s="555"/>
      <c r="AL273" s="555"/>
      <c r="AM273" s="555"/>
      <c r="AN273" s="555"/>
      <c r="AO273" s="556"/>
      <c r="AP273" s="557" t="str">
        <f t="shared" si="105"/>
        <v/>
      </c>
      <c r="AQ273" s="558" t="str">
        <f t="shared" si="106"/>
        <v/>
      </c>
      <c r="AR273" s="559" t="str">
        <f t="shared" si="107"/>
        <v/>
      </c>
      <c r="AS273" s="560" t="str">
        <f t="shared" si="108"/>
        <v/>
      </c>
      <c r="AT273" s="561" t="str">
        <f t="shared" si="109"/>
        <v/>
      </c>
      <c r="AU273" s="562" t="str">
        <f t="shared" si="110"/>
        <v/>
      </c>
      <c r="AV273" s="563" t="str">
        <f t="shared" si="111"/>
        <v/>
      </c>
      <c r="AW273" s="564" t="str">
        <f t="shared" si="112"/>
        <v/>
      </c>
      <c r="AX273" s="565" t="str">
        <f t="shared" si="113"/>
        <v/>
      </c>
      <c r="AY273" s="566" t="str">
        <f t="shared" si="114"/>
        <v/>
      </c>
      <c r="AZ273" s="567">
        <v>362.61</v>
      </c>
      <c r="BA273" s="568">
        <v>5.5229999999999997</v>
      </c>
      <c r="BB273" s="569" t="str">
        <f t="shared" si="115"/>
        <v/>
      </c>
      <c r="BC273" s="570" t="str">
        <f t="shared" si="116"/>
        <v/>
      </c>
      <c r="BD273" s="571" t="str">
        <f t="shared" si="117"/>
        <v/>
      </c>
      <c r="BE273" s="572" t="str">
        <f t="shared" si="118"/>
        <v/>
      </c>
      <c r="BF273" s="560" t="str">
        <f t="shared" si="119"/>
        <v/>
      </c>
      <c r="BG273" s="561" t="str">
        <f t="shared" si="120"/>
        <v/>
      </c>
      <c r="BH273" s="562" t="str">
        <f t="shared" si="121"/>
        <v/>
      </c>
      <c r="BI273" s="563" t="str">
        <f t="shared" si="122"/>
        <v/>
      </c>
      <c r="BJ273" s="564" t="str">
        <f t="shared" si="123"/>
        <v/>
      </c>
      <c r="BK273" s="565" t="str">
        <f t="shared" si="124"/>
        <v/>
      </c>
      <c r="BL273" s="566" t="str">
        <f t="shared" si="125"/>
        <v/>
      </c>
      <c r="BM273" s="546" t="str">
        <f t="shared" si="126"/>
        <v>M1</v>
      </c>
      <c r="BN273" s="573" t="str">
        <f t="shared" si="136"/>
        <v/>
      </c>
      <c r="BO273" s="573" t="str">
        <f t="shared" si="137"/>
        <v/>
      </c>
      <c r="BP273" s="574" t="str">
        <f t="shared" si="127"/>
        <v/>
      </c>
      <c r="BQ273" s="575" t="str">
        <f t="shared" si="128"/>
        <v/>
      </c>
      <c r="BR273" s="546" t="str">
        <f t="shared" si="138"/>
        <v>M1</v>
      </c>
      <c r="BS273" s="575" t="str">
        <f t="shared" si="129"/>
        <v/>
      </c>
      <c r="BT273" s="575" t="str">
        <f t="shared" si="130"/>
        <v/>
      </c>
      <c r="BU273" s="575" t="str">
        <f t="shared" si="131"/>
        <v/>
      </c>
      <c r="BV273" s="573" t="str">
        <f t="shared" si="132"/>
        <v/>
      </c>
      <c r="BW273" s="575" t="str">
        <f t="shared" si="133"/>
        <v/>
      </c>
      <c r="BX273" s="546" t="str">
        <f t="shared" si="139"/>
        <v>M1</v>
      </c>
    </row>
    <row r="274" spans="1:76" x14ac:dyDescent="0.2">
      <c r="A274" s="324"/>
      <c r="B274" s="360">
        <v>35282</v>
      </c>
      <c r="C274" s="361">
        <v>0.27083333333333298</v>
      </c>
      <c r="D274" s="360">
        <f t="shared" si="134"/>
        <v>35283</v>
      </c>
      <c r="E274" s="361">
        <v>0.27083333333333298</v>
      </c>
      <c r="F274" s="455" t="s">
        <v>2179</v>
      </c>
      <c r="G274" s="74" t="s">
        <v>440</v>
      </c>
      <c r="H274" s="53"/>
      <c r="I274" s="38"/>
      <c r="J274" s="52"/>
      <c r="K274" s="545" t="str">
        <f>IF(ISNUMBER(Data!K274),Data!K274,"")</f>
        <v/>
      </c>
      <c r="L274" s="546" t="str">
        <f>IF(ISNUMBER(K274),PickLists!$S$2,PickLists!$S$9)</f>
        <v>M1</v>
      </c>
      <c r="M274" s="547" t="str">
        <f>IF(ISNUMBER(Data!M274),Data!M274,"")</f>
        <v/>
      </c>
      <c r="N274" s="548" t="str">
        <f t="shared" si="135"/>
        <v/>
      </c>
      <c r="O274" s="549" t="str">
        <f>IF(ISTEXT($A274),PickLists!$S$2,PickLists!$S$9)</f>
        <v>M1</v>
      </c>
      <c r="P274" s="550" t="str">
        <f>IF(ISNUMBER(Data!P274),Data!P274,"")</f>
        <v/>
      </c>
      <c r="Q274" s="551" t="str">
        <f>IF(ISTEXT($A274),PickLists!$S$2,PickLists!$S$9)</f>
        <v>M1</v>
      </c>
      <c r="R274" s="547" t="str">
        <f>IF(ISNUMBER(Data!R274),Data!R274,"")</f>
        <v/>
      </c>
      <c r="S274" s="551" t="str">
        <f>IF(ISTEXT($A274),PickLists!$S$2,PickLists!$S$9)</f>
        <v>M1</v>
      </c>
      <c r="T274" s="552" t="str">
        <f>IF(ISNUMBER(Data!T274),Data!T274,"")</f>
        <v/>
      </c>
      <c r="U274" s="551" t="str">
        <f>IF(ISNUMBER($T274),IF($T274&gt;$T$56,PickLists!$S$2,PickLists!$S$3),PickLists!$S$9)</f>
        <v>M1</v>
      </c>
      <c r="V274" s="553" t="str">
        <f>IF(ISNUMBER(Data!V274),Data!V274,"")</f>
        <v/>
      </c>
      <c r="W274" s="551" t="str">
        <f>IF(ISNUMBER($V274),IF($V274&gt;$V$56,PickLists!$S$2,PickLists!$S$3),PickLists!$S$9)</f>
        <v>M1</v>
      </c>
      <c r="X274" s="552" t="str">
        <f>IF(ISNUMBER(Data!X274),Data!X274,"")</f>
        <v/>
      </c>
      <c r="Y274" s="551" t="str">
        <f>IF(ISNUMBER($X274),IF($X274&gt;$X$56,PickLists!$S$2,PickLists!$S$3),PickLists!$S$9)</f>
        <v>M1</v>
      </c>
      <c r="Z274" s="553" t="str">
        <f>IF(ISNUMBER(Data!Z274),Data!Z274,"")</f>
        <v/>
      </c>
      <c r="AA274" s="551" t="str">
        <f>IF(ISNUMBER($Z274),IF($Z274&gt;$Z$56,PickLists!$S$2,PickLists!$S$3),PickLists!$S$9)</f>
        <v>M1</v>
      </c>
      <c r="AB274" s="552" t="str">
        <f>IF(ISNUMBER(Data!AB274),Data!AB274,"")</f>
        <v/>
      </c>
      <c r="AC274" s="551" t="str">
        <f>IF(ISNUMBER($AB274),IF($AB274&gt;$AB$56,PickLists!$S$2,PickLists!$S$3),PickLists!$S$9)</f>
        <v>M1</v>
      </c>
      <c r="AD274" s="553" t="str">
        <f>IF(ISNUMBER(Data!AD274),Data!AD274,"")</f>
        <v/>
      </c>
      <c r="AE274" s="551" t="str">
        <f>IF(ISNUMBER($AD274),IF($AD274&gt;$AD$56,PickLists!$S$2,PickLists!$S$3),PickLists!$S$9)</f>
        <v>M1</v>
      </c>
      <c r="AF274" s="552" t="str">
        <f>IF(ISNUMBER(Data!AF274),Data!AF274,"")</f>
        <v/>
      </c>
      <c r="AG274" s="551" t="str">
        <f>IF(ISNUMBER($AF274),IF($AF274&gt;$AF$56,PickLists!$S$2,PickLists!$S$3),PickLists!$S$9)</f>
        <v>M1</v>
      </c>
      <c r="AH274" s="553" t="str">
        <f>IF(ISNUMBER(Data!AH274),Data!AH274,"")</f>
        <v/>
      </c>
      <c r="AI274" s="551" t="str">
        <f>IF(ISNUMBER($AH274),IF($AH274&gt;$AH$56,PickLists!$S$2,PickLists!$S$3),PickLists!$S$9)</f>
        <v>M1</v>
      </c>
      <c r="AJ274" s="554" t="str">
        <f>IF(ISTEXT(Data!AJ274),Data!AJ274,"")</f>
        <v/>
      </c>
      <c r="AK274" s="555"/>
      <c r="AL274" s="555"/>
      <c r="AM274" s="555"/>
      <c r="AN274" s="555"/>
      <c r="AO274" s="556"/>
      <c r="AP274" s="557" t="str">
        <f t="shared" si="105"/>
        <v/>
      </c>
      <c r="AQ274" s="558" t="str">
        <f t="shared" si="106"/>
        <v/>
      </c>
      <c r="AR274" s="559" t="str">
        <f t="shared" si="107"/>
        <v/>
      </c>
      <c r="AS274" s="560" t="str">
        <f t="shared" si="108"/>
        <v/>
      </c>
      <c r="AT274" s="561" t="str">
        <f t="shared" si="109"/>
        <v/>
      </c>
      <c r="AU274" s="562" t="str">
        <f t="shared" si="110"/>
        <v/>
      </c>
      <c r="AV274" s="563" t="str">
        <f t="shared" si="111"/>
        <v/>
      </c>
      <c r="AW274" s="564" t="str">
        <f t="shared" si="112"/>
        <v/>
      </c>
      <c r="AX274" s="565" t="str">
        <f t="shared" si="113"/>
        <v/>
      </c>
      <c r="AY274" s="566" t="str">
        <f t="shared" si="114"/>
        <v/>
      </c>
      <c r="AZ274" s="567">
        <v>362.61</v>
      </c>
      <c r="BA274" s="568">
        <v>5.5229999999999997</v>
      </c>
      <c r="BB274" s="569" t="str">
        <f t="shared" si="115"/>
        <v/>
      </c>
      <c r="BC274" s="570" t="str">
        <f t="shared" si="116"/>
        <v/>
      </c>
      <c r="BD274" s="571" t="str">
        <f t="shared" si="117"/>
        <v/>
      </c>
      <c r="BE274" s="572" t="str">
        <f t="shared" si="118"/>
        <v/>
      </c>
      <c r="BF274" s="560" t="str">
        <f t="shared" si="119"/>
        <v/>
      </c>
      <c r="BG274" s="561" t="str">
        <f t="shared" si="120"/>
        <v/>
      </c>
      <c r="BH274" s="562" t="str">
        <f t="shared" si="121"/>
        <v/>
      </c>
      <c r="BI274" s="563" t="str">
        <f t="shared" si="122"/>
        <v/>
      </c>
      <c r="BJ274" s="564" t="str">
        <f t="shared" si="123"/>
        <v/>
      </c>
      <c r="BK274" s="565" t="str">
        <f t="shared" si="124"/>
        <v/>
      </c>
      <c r="BL274" s="566" t="str">
        <f t="shared" si="125"/>
        <v/>
      </c>
      <c r="BM274" s="546" t="str">
        <f t="shared" si="126"/>
        <v>M1</v>
      </c>
      <c r="BN274" s="573" t="str">
        <f t="shared" si="136"/>
        <v/>
      </c>
      <c r="BO274" s="573" t="str">
        <f t="shared" si="137"/>
        <v/>
      </c>
      <c r="BP274" s="574" t="str">
        <f t="shared" si="127"/>
        <v/>
      </c>
      <c r="BQ274" s="575" t="str">
        <f t="shared" si="128"/>
        <v/>
      </c>
      <c r="BR274" s="546" t="str">
        <f t="shared" si="138"/>
        <v>M1</v>
      </c>
      <c r="BS274" s="575" t="str">
        <f t="shared" si="129"/>
        <v/>
      </c>
      <c r="BT274" s="575" t="str">
        <f t="shared" si="130"/>
        <v/>
      </c>
      <c r="BU274" s="575" t="str">
        <f t="shared" si="131"/>
        <v/>
      </c>
      <c r="BV274" s="573" t="str">
        <f t="shared" si="132"/>
        <v/>
      </c>
      <c r="BW274" s="575" t="str">
        <f t="shared" si="133"/>
        <v/>
      </c>
      <c r="BX274" s="546" t="str">
        <f t="shared" si="139"/>
        <v>M1</v>
      </c>
    </row>
    <row r="275" spans="1:76" x14ac:dyDescent="0.2">
      <c r="A275" s="324"/>
      <c r="B275" s="360">
        <v>35283</v>
      </c>
      <c r="C275" s="361">
        <v>0.27083333333333298</v>
      </c>
      <c r="D275" s="360">
        <f t="shared" si="134"/>
        <v>35284</v>
      </c>
      <c r="E275" s="361">
        <v>0.27083333333333298</v>
      </c>
      <c r="F275" s="455" t="s">
        <v>2179</v>
      </c>
      <c r="G275" s="74" t="s">
        <v>507</v>
      </c>
      <c r="H275" s="53"/>
      <c r="I275" s="38" t="s">
        <v>433</v>
      </c>
      <c r="J275" s="52"/>
      <c r="K275" s="545">
        <f>IF(ISNUMBER(Data!K275),Data!K275,"")</f>
        <v>0.2</v>
      </c>
      <c r="L275" s="546" t="str">
        <f>IF(ISNUMBER(K275),PickLists!$S$2,PickLists!$S$9)</f>
        <v>V0</v>
      </c>
      <c r="M275" s="547" t="str">
        <f>IF(ISNUMBER(Data!M275),Data!M275,"")</f>
        <v/>
      </c>
      <c r="N275" s="548" t="str">
        <f t="shared" si="135"/>
        <v/>
      </c>
      <c r="O275" s="549" t="str">
        <f>IF(ISTEXT($A275),PickLists!$S$2,PickLists!$S$9)</f>
        <v>M1</v>
      </c>
      <c r="P275" s="550" t="str">
        <f>IF(ISNUMBER(Data!P275),Data!P275,"")</f>
        <v/>
      </c>
      <c r="Q275" s="551" t="str">
        <f>IF(ISTEXT($A275),PickLists!$S$2,PickLists!$S$9)</f>
        <v>M1</v>
      </c>
      <c r="R275" s="547" t="str">
        <f>IF(ISNUMBER(Data!R275),Data!R275,"")</f>
        <v/>
      </c>
      <c r="S275" s="551" t="str">
        <f>IF(ISTEXT($A275),PickLists!$S$2,PickLists!$S$9)</f>
        <v>M1</v>
      </c>
      <c r="T275" s="552" t="str">
        <f>IF(ISNUMBER(Data!T275),Data!T275,"")</f>
        <v/>
      </c>
      <c r="U275" s="551" t="str">
        <f>IF(ISNUMBER($T275),IF($T275&gt;$T$56,PickLists!$S$2,PickLists!$S$3),PickLists!$S$9)</f>
        <v>M1</v>
      </c>
      <c r="V275" s="553" t="str">
        <f>IF(ISNUMBER(Data!V275),Data!V275,"")</f>
        <v/>
      </c>
      <c r="W275" s="551" t="str">
        <f>IF(ISNUMBER($V275),IF($V275&gt;$V$56,PickLists!$S$2,PickLists!$S$3),PickLists!$S$9)</f>
        <v>M1</v>
      </c>
      <c r="X275" s="552" t="str">
        <f>IF(ISNUMBER(Data!X275),Data!X275,"")</f>
        <v/>
      </c>
      <c r="Y275" s="551" t="str">
        <f>IF(ISNUMBER($X275),IF($X275&gt;$X$56,PickLists!$S$2,PickLists!$S$3),PickLists!$S$9)</f>
        <v>M1</v>
      </c>
      <c r="Z275" s="553" t="str">
        <f>IF(ISNUMBER(Data!Z275),Data!Z275,"")</f>
        <v/>
      </c>
      <c r="AA275" s="551" t="str">
        <f>IF(ISNUMBER($Z275),IF($Z275&gt;$Z$56,PickLists!$S$2,PickLists!$S$3),PickLists!$S$9)</f>
        <v>M1</v>
      </c>
      <c r="AB275" s="552" t="str">
        <f>IF(ISNUMBER(Data!AB275),Data!AB275,"")</f>
        <v/>
      </c>
      <c r="AC275" s="551" t="str">
        <f>IF(ISNUMBER($AB275),IF($AB275&gt;$AB$56,PickLists!$S$2,PickLists!$S$3),PickLists!$S$9)</f>
        <v>M1</v>
      </c>
      <c r="AD275" s="553" t="str">
        <f>IF(ISNUMBER(Data!AD275),Data!AD275,"")</f>
        <v/>
      </c>
      <c r="AE275" s="551" t="str">
        <f>IF(ISNUMBER($AD275),IF($AD275&gt;$AD$56,PickLists!$S$2,PickLists!$S$3),PickLists!$S$9)</f>
        <v>M1</v>
      </c>
      <c r="AF275" s="552" t="str">
        <f>IF(ISNUMBER(Data!AF275),Data!AF275,"")</f>
        <v/>
      </c>
      <c r="AG275" s="551" t="str">
        <f>IF(ISNUMBER($AF275),IF($AF275&gt;$AF$56,PickLists!$S$2,PickLists!$S$3),PickLists!$S$9)</f>
        <v>M1</v>
      </c>
      <c r="AH275" s="553" t="str">
        <f>IF(ISNUMBER(Data!AH275),Data!AH275,"")</f>
        <v/>
      </c>
      <c r="AI275" s="551" t="str">
        <f>IF(ISNUMBER($AH275),IF($AH275&gt;$AH$56,PickLists!$S$2,PickLists!$S$3),PickLists!$S$9)</f>
        <v>M1</v>
      </c>
      <c r="AJ275" s="554" t="str">
        <f>IF(ISTEXT(Data!AJ275),Data!AJ275,"")</f>
        <v/>
      </c>
      <c r="AK275" s="555"/>
      <c r="AL275" s="555"/>
      <c r="AM275" s="555"/>
      <c r="AN275" s="555"/>
      <c r="AO275" s="556"/>
      <c r="AP275" s="557" t="str">
        <f t="shared" si="105"/>
        <v/>
      </c>
      <c r="AQ275" s="558" t="str">
        <f t="shared" si="106"/>
        <v/>
      </c>
      <c r="AR275" s="559" t="str">
        <f t="shared" si="107"/>
        <v/>
      </c>
      <c r="AS275" s="560" t="str">
        <f t="shared" si="108"/>
        <v/>
      </c>
      <c r="AT275" s="561" t="str">
        <f t="shared" si="109"/>
        <v/>
      </c>
      <c r="AU275" s="562" t="str">
        <f t="shared" si="110"/>
        <v/>
      </c>
      <c r="AV275" s="563" t="str">
        <f t="shared" si="111"/>
        <v/>
      </c>
      <c r="AW275" s="564" t="str">
        <f t="shared" si="112"/>
        <v/>
      </c>
      <c r="AX275" s="565" t="str">
        <f t="shared" si="113"/>
        <v/>
      </c>
      <c r="AY275" s="566" t="str">
        <f t="shared" si="114"/>
        <v/>
      </c>
      <c r="AZ275" s="567">
        <v>362.61</v>
      </c>
      <c r="BA275" s="568">
        <v>5.5229999999999997</v>
      </c>
      <c r="BB275" s="569" t="str">
        <f t="shared" si="115"/>
        <v/>
      </c>
      <c r="BC275" s="570" t="str">
        <f t="shared" si="116"/>
        <v/>
      </c>
      <c r="BD275" s="571" t="str">
        <f t="shared" si="117"/>
        <v/>
      </c>
      <c r="BE275" s="572" t="str">
        <f t="shared" si="118"/>
        <v/>
      </c>
      <c r="BF275" s="560" t="str">
        <f t="shared" si="119"/>
        <v/>
      </c>
      <c r="BG275" s="561" t="str">
        <f t="shared" si="120"/>
        <v/>
      </c>
      <c r="BH275" s="562" t="str">
        <f t="shared" si="121"/>
        <v/>
      </c>
      <c r="BI275" s="563" t="str">
        <f t="shared" si="122"/>
        <v/>
      </c>
      <c r="BJ275" s="564" t="str">
        <f t="shared" si="123"/>
        <v/>
      </c>
      <c r="BK275" s="565" t="str">
        <f t="shared" si="124"/>
        <v/>
      </c>
      <c r="BL275" s="566" t="str">
        <f t="shared" si="125"/>
        <v/>
      </c>
      <c r="BM275" s="546" t="str">
        <f t="shared" si="126"/>
        <v>M1</v>
      </c>
      <c r="BN275" s="573" t="str">
        <f t="shared" si="136"/>
        <v/>
      </c>
      <c r="BO275" s="573" t="str">
        <f t="shared" si="137"/>
        <v/>
      </c>
      <c r="BP275" s="574" t="str">
        <f t="shared" si="127"/>
        <v/>
      </c>
      <c r="BQ275" s="575" t="str">
        <f t="shared" si="128"/>
        <v/>
      </c>
      <c r="BR275" s="546" t="str">
        <f t="shared" si="138"/>
        <v>M1</v>
      </c>
      <c r="BS275" s="575" t="str">
        <f t="shared" si="129"/>
        <v/>
      </c>
      <c r="BT275" s="575" t="str">
        <f t="shared" si="130"/>
        <v/>
      </c>
      <c r="BU275" s="575" t="str">
        <f t="shared" si="131"/>
        <v/>
      </c>
      <c r="BV275" s="573" t="str">
        <f t="shared" si="132"/>
        <v/>
      </c>
      <c r="BW275" s="575" t="str">
        <f t="shared" si="133"/>
        <v/>
      </c>
      <c r="BX275" s="546" t="str">
        <f t="shared" si="139"/>
        <v>M1</v>
      </c>
    </row>
    <row r="276" spans="1:76" x14ac:dyDescent="0.2">
      <c r="A276" s="324" t="s">
        <v>1506</v>
      </c>
      <c r="B276" s="360">
        <v>35284</v>
      </c>
      <c r="C276" s="361">
        <v>0.27083333333333298</v>
      </c>
      <c r="D276" s="360">
        <f t="shared" si="134"/>
        <v>35285</v>
      </c>
      <c r="E276" s="361">
        <v>0.27083333333333298</v>
      </c>
      <c r="F276" s="455" t="s">
        <v>2179</v>
      </c>
      <c r="G276" s="74" t="s">
        <v>507</v>
      </c>
      <c r="H276" s="53" t="s">
        <v>508</v>
      </c>
      <c r="I276" s="38"/>
      <c r="J276" s="52"/>
      <c r="K276" s="545">
        <f>IF(ISNUMBER(Data!K276),Data!K276,"")</f>
        <v>9.1999999999999993</v>
      </c>
      <c r="L276" s="546" t="str">
        <f>IF(ISNUMBER(K276),PickLists!$S$2,PickLists!$S$9)</f>
        <v>V0</v>
      </c>
      <c r="M276" s="547">
        <f>IF(ISNUMBER(Data!M276),Data!M276,"")</f>
        <v>413.6</v>
      </c>
      <c r="N276" s="548">
        <f t="shared" si="135"/>
        <v>9.5128000000000004</v>
      </c>
      <c r="O276" s="549" t="str">
        <f>IF(ISTEXT($A276),PickLists!$S$2,PickLists!$S$9)</f>
        <v>V0</v>
      </c>
      <c r="P276" s="550">
        <f>IF(ISNUMBER(Data!P276),Data!P276,"")</f>
        <v>6.05</v>
      </c>
      <c r="Q276" s="551" t="str">
        <f>IF(ISTEXT($A276),PickLists!$S$2,PickLists!$S$9)</f>
        <v>V0</v>
      </c>
      <c r="R276" s="547">
        <f>IF(ISNUMBER(Data!R276),Data!R276,"")</f>
        <v>7.2</v>
      </c>
      <c r="S276" s="551" t="str">
        <f>IF(ISTEXT($A276),PickLists!$S$2,PickLists!$S$9)</f>
        <v>V0</v>
      </c>
      <c r="T276" s="552">
        <f>IF(ISNUMBER(Data!T276),Data!T276,"")</f>
        <v>3.2000000000000001E-2</v>
      </c>
      <c r="U276" s="551" t="str">
        <f>IF(ISNUMBER($T276),IF($T276&gt;$T$56,PickLists!$S$2,PickLists!$S$3),PickLists!$S$9)</f>
        <v>V0</v>
      </c>
      <c r="V276" s="553">
        <f>IF(ISNUMBER(Data!V276),Data!V276,"")</f>
        <v>0.2457751729699218</v>
      </c>
      <c r="W276" s="551" t="str">
        <f>IF(ISNUMBER($V276),IF($V276&gt;$V$56,PickLists!$S$2,PickLists!$S$3),PickLists!$S$9)</f>
        <v>V0</v>
      </c>
      <c r="X276" s="552">
        <f>IF(ISNUMBER(Data!X276),Data!X276,"")</f>
        <v>0.26235456267827029</v>
      </c>
      <c r="Y276" s="551" t="str">
        <f>IF(ISNUMBER($X276),IF($X276&gt;$X$56,PickLists!$S$2,PickLists!$S$3),PickLists!$S$9)</f>
        <v>V0</v>
      </c>
      <c r="Z276" s="553">
        <f>IF(ISNUMBER(Data!Z276),Data!Z276,"")</f>
        <v>3.6999999999999998E-2</v>
      </c>
      <c r="AA276" s="551" t="str">
        <f>IF(ISNUMBER($Z276),IF($Z276&gt;$Z$56,PickLists!$S$2,PickLists!$S$3),PickLists!$S$9)</f>
        <v>V0</v>
      </c>
      <c r="AB276" s="552">
        <f>IF(ISNUMBER(Data!AB276),Data!AB276,"")</f>
        <v>0.56682138699484441</v>
      </c>
      <c r="AC276" s="551" t="str">
        <f>IF(ISNUMBER($AB276),IF($AB276&gt;$AB$56,PickLists!$S$2,PickLists!$S$3),PickLists!$S$9)</f>
        <v>V0</v>
      </c>
      <c r="AD276" s="553">
        <f>IF(ISNUMBER(Data!AD276),Data!AD276,"")</f>
        <v>0.06</v>
      </c>
      <c r="AE276" s="551" t="str">
        <f>IF(ISNUMBER($AD276),IF($AD276&gt;$AD$56,PickLists!$S$2,PickLists!$S$3),PickLists!$S$9)</f>
        <v>V0</v>
      </c>
      <c r="AF276" s="552">
        <f>IF(ISNUMBER(Data!AF276),Data!AF276,"")</f>
        <v>0.02</v>
      </c>
      <c r="AG276" s="551" t="str">
        <f>IF(ISNUMBER($AF276),IF($AF276&gt;$AF$56,PickLists!$S$2,PickLists!$S$3),PickLists!$S$9)</f>
        <v>V0</v>
      </c>
      <c r="AH276" s="553">
        <f>IF(ISNUMBER(Data!AH276),Data!AH276,"")</f>
        <v>9.0999999999999998E-2</v>
      </c>
      <c r="AI276" s="551" t="str">
        <f>IF(ISNUMBER($AH276),IF($AH276&gt;$AH$56,PickLists!$S$2,PickLists!$S$3),PickLists!$S$9)</f>
        <v>V0</v>
      </c>
      <c r="AJ276" s="554" t="str">
        <f>IF(ISTEXT(Data!AJ276),Data!AJ276,"")</f>
        <v/>
      </c>
      <c r="AK276" s="555"/>
      <c r="AL276" s="555"/>
      <c r="AM276" s="555"/>
      <c r="AN276" s="555"/>
      <c r="AO276" s="556"/>
      <c r="AP276" s="557">
        <f t="shared" si="105"/>
        <v>8.9125093813374485E-4</v>
      </c>
      <c r="AQ276" s="558">
        <f t="shared" si="106"/>
        <v>8.478291924278689E-3</v>
      </c>
      <c r="AR276" s="559">
        <f t="shared" si="107"/>
        <v>0.3044096</v>
      </c>
      <c r="AS276" s="560">
        <f t="shared" si="108"/>
        <v>2.3380100654282723</v>
      </c>
      <c r="AT276" s="561">
        <f t="shared" si="109"/>
        <v>2.4957264838458495</v>
      </c>
      <c r="AU276" s="562">
        <f t="shared" si="110"/>
        <v>0.3519736</v>
      </c>
      <c r="AV276" s="563">
        <f t="shared" si="111"/>
        <v>5.3920584902045565</v>
      </c>
      <c r="AW276" s="564">
        <f t="shared" si="112"/>
        <v>0.57076800000000005</v>
      </c>
      <c r="AX276" s="565">
        <f t="shared" si="113"/>
        <v>0.19025600000000001</v>
      </c>
      <c r="AY276" s="566">
        <f t="shared" si="114"/>
        <v>0.86566480000000001</v>
      </c>
      <c r="AZ276" s="567">
        <v>362.61</v>
      </c>
      <c r="BA276" s="568">
        <v>5.5229999999999997</v>
      </c>
      <c r="BB276" s="569">
        <f t="shared" si="115"/>
        <v>0.8912509381337449</v>
      </c>
      <c r="BC276" s="570">
        <f t="shared" si="116"/>
        <v>6.1969079231097401</v>
      </c>
      <c r="BD276" s="571">
        <f t="shared" si="117"/>
        <v>1.1220184543019623E-2</v>
      </c>
      <c r="BE276" s="572">
        <f t="shared" si="118"/>
        <v>0.90262890669073681</v>
      </c>
      <c r="BF276" s="560">
        <f t="shared" si="119"/>
        <v>17.546596199751683</v>
      </c>
      <c r="BG276" s="561">
        <f t="shared" si="120"/>
        <v>16.3639209529562</v>
      </c>
      <c r="BH276" s="562">
        <f t="shared" si="121"/>
        <v>1.6094093902513289</v>
      </c>
      <c r="BI276" s="563">
        <f t="shared" si="122"/>
        <v>40.467008423991174</v>
      </c>
      <c r="BJ276" s="564">
        <f t="shared" si="123"/>
        <v>1.5346053506573227</v>
      </c>
      <c r="BK276" s="565">
        <f t="shared" si="124"/>
        <v>1.6457519029006378</v>
      </c>
      <c r="BL276" s="566">
        <f t="shared" si="125"/>
        <v>4.5411447677029786</v>
      </c>
      <c r="BM276" s="546" t="str">
        <f t="shared" si="126"/>
        <v>V0</v>
      </c>
      <c r="BN276" s="573">
        <f t="shared" si="136"/>
        <v>7.2</v>
      </c>
      <c r="BO276" s="573">
        <f t="shared" si="137"/>
        <v>6.7455091678505532</v>
      </c>
      <c r="BP276" s="574">
        <f t="shared" si="127"/>
        <v>-6.3123726687423192</v>
      </c>
      <c r="BQ276" s="575">
        <f t="shared" si="128"/>
        <v>30</v>
      </c>
      <c r="BR276" s="546" t="str">
        <f t="shared" si="138"/>
        <v>V0</v>
      </c>
      <c r="BS276" s="575">
        <f t="shared" si="129"/>
        <v>50.689170773637187</v>
      </c>
      <c r="BT276" s="575">
        <f t="shared" si="130"/>
        <v>41.021274167051381</v>
      </c>
      <c r="BU276" s="575">
        <f t="shared" si="131"/>
        <v>91.710444940688575</v>
      </c>
      <c r="BV276" s="573">
        <f t="shared" si="132"/>
        <v>10.541761751170519</v>
      </c>
      <c r="BW276" s="575">
        <f t="shared" si="133"/>
        <v>30</v>
      </c>
      <c r="BX276" s="546" t="str">
        <f t="shared" si="139"/>
        <v>V0</v>
      </c>
    </row>
    <row r="277" spans="1:76" x14ac:dyDescent="0.2">
      <c r="A277" s="324"/>
      <c r="B277" s="360">
        <v>35285</v>
      </c>
      <c r="C277" s="361">
        <v>0.27083333333333298</v>
      </c>
      <c r="D277" s="360">
        <f t="shared" si="134"/>
        <v>35286</v>
      </c>
      <c r="E277" s="361">
        <v>0.27083333333333298</v>
      </c>
      <c r="F277" s="455" t="s">
        <v>2179</v>
      </c>
      <c r="G277" s="74" t="s">
        <v>507</v>
      </c>
      <c r="H277" s="53"/>
      <c r="I277" s="38" t="s">
        <v>433</v>
      </c>
      <c r="J277" s="52"/>
      <c r="K277" s="545">
        <f>IF(ISNUMBER(Data!K277),Data!K277,"")</f>
        <v>0.1</v>
      </c>
      <c r="L277" s="546" t="str">
        <f>IF(ISNUMBER(K277),PickLists!$S$2,PickLists!$S$9)</f>
        <v>V0</v>
      </c>
      <c r="M277" s="547" t="str">
        <f>IF(ISNUMBER(Data!M277),Data!M277,"")</f>
        <v/>
      </c>
      <c r="N277" s="548" t="str">
        <f t="shared" si="135"/>
        <v/>
      </c>
      <c r="O277" s="549" t="str">
        <f>IF(ISTEXT($A277),PickLists!$S$2,PickLists!$S$9)</f>
        <v>M1</v>
      </c>
      <c r="P277" s="550" t="str">
        <f>IF(ISNUMBER(Data!P277),Data!P277,"")</f>
        <v/>
      </c>
      <c r="Q277" s="551" t="str">
        <f>IF(ISTEXT($A277),PickLists!$S$2,PickLists!$S$9)</f>
        <v>M1</v>
      </c>
      <c r="R277" s="547" t="str">
        <f>IF(ISNUMBER(Data!R277),Data!R277,"")</f>
        <v/>
      </c>
      <c r="S277" s="551" t="str">
        <f>IF(ISTEXT($A277),PickLists!$S$2,PickLists!$S$9)</f>
        <v>M1</v>
      </c>
      <c r="T277" s="552" t="str">
        <f>IF(ISNUMBER(Data!T277),Data!T277,"")</f>
        <v/>
      </c>
      <c r="U277" s="551" t="str">
        <f>IF(ISNUMBER($T277),IF($T277&gt;$T$56,PickLists!$S$2,PickLists!$S$3),PickLists!$S$9)</f>
        <v>M1</v>
      </c>
      <c r="V277" s="553" t="str">
        <f>IF(ISNUMBER(Data!V277),Data!V277,"")</f>
        <v/>
      </c>
      <c r="W277" s="551" t="str">
        <f>IF(ISNUMBER($V277),IF($V277&gt;$V$56,PickLists!$S$2,PickLists!$S$3),PickLists!$S$9)</f>
        <v>M1</v>
      </c>
      <c r="X277" s="552" t="str">
        <f>IF(ISNUMBER(Data!X277),Data!X277,"")</f>
        <v/>
      </c>
      <c r="Y277" s="551" t="str">
        <f>IF(ISNUMBER($X277),IF($X277&gt;$X$56,PickLists!$S$2,PickLists!$S$3),PickLists!$S$9)</f>
        <v>M1</v>
      </c>
      <c r="Z277" s="553" t="str">
        <f>IF(ISNUMBER(Data!Z277),Data!Z277,"")</f>
        <v/>
      </c>
      <c r="AA277" s="551" t="str">
        <f>IF(ISNUMBER($Z277),IF($Z277&gt;$Z$56,PickLists!$S$2,PickLists!$S$3),PickLists!$S$9)</f>
        <v>M1</v>
      </c>
      <c r="AB277" s="552" t="str">
        <f>IF(ISNUMBER(Data!AB277),Data!AB277,"")</f>
        <v/>
      </c>
      <c r="AC277" s="551" t="str">
        <f>IF(ISNUMBER($AB277),IF($AB277&gt;$AB$56,PickLists!$S$2,PickLists!$S$3),PickLists!$S$9)</f>
        <v>M1</v>
      </c>
      <c r="AD277" s="553" t="str">
        <f>IF(ISNUMBER(Data!AD277),Data!AD277,"")</f>
        <v/>
      </c>
      <c r="AE277" s="551" t="str">
        <f>IF(ISNUMBER($AD277),IF($AD277&gt;$AD$56,PickLists!$S$2,PickLists!$S$3),PickLists!$S$9)</f>
        <v>M1</v>
      </c>
      <c r="AF277" s="552" t="str">
        <f>IF(ISNUMBER(Data!AF277),Data!AF277,"")</f>
        <v/>
      </c>
      <c r="AG277" s="551" t="str">
        <f>IF(ISNUMBER($AF277),IF($AF277&gt;$AF$56,PickLists!$S$2,PickLists!$S$3),PickLists!$S$9)</f>
        <v>M1</v>
      </c>
      <c r="AH277" s="553" t="str">
        <f>IF(ISNUMBER(Data!AH277),Data!AH277,"")</f>
        <v/>
      </c>
      <c r="AI277" s="551" t="str">
        <f>IF(ISNUMBER($AH277),IF($AH277&gt;$AH$56,PickLists!$S$2,PickLists!$S$3),PickLists!$S$9)</f>
        <v>M1</v>
      </c>
      <c r="AJ277" s="554" t="str">
        <f>IF(ISTEXT(Data!AJ277),Data!AJ277,"")</f>
        <v/>
      </c>
      <c r="AK277" s="555"/>
      <c r="AL277" s="555"/>
      <c r="AM277" s="555"/>
      <c r="AN277" s="555"/>
      <c r="AO277" s="556"/>
      <c r="AP277" s="557" t="str">
        <f t="shared" si="105"/>
        <v/>
      </c>
      <c r="AQ277" s="558" t="str">
        <f t="shared" si="106"/>
        <v/>
      </c>
      <c r="AR277" s="559" t="str">
        <f t="shared" si="107"/>
        <v/>
      </c>
      <c r="AS277" s="560" t="str">
        <f t="shared" si="108"/>
        <v/>
      </c>
      <c r="AT277" s="561" t="str">
        <f t="shared" si="109"/>
        <v/>
      </c>
      <c r="AU277" s="562" t="str">
        <f t="shared" si="110"/>
        <v/>
      </c>
      <c r="AV277" s="563" t="str">
        <f t="shared" si="111"/>
        <v/>
      </c>
      <c r="AW277" s="564" t="str">
        <f t="shared" si="112"/>
        <v/>
      </c>
      <c r="AX277" s="565" t="str">
        <f t="shared" si="113"/>
        <v/>
      </c>
      <c r="AY277" s="566" t="str">
        <f t="shared" si="114"/>
        <v/>
      </c>
      <c r="AZ277" s="567">
        <v>362.61</v>
      </c>
      <c r="BA277" s="568">
        <v>5.5229999999999997</v>
      </c>
      <c r="BB277" s="569" t="str">
        <f t="shared" si="115"/>
        <v/>
      </c>
      <c r="BC277" s="570" t="str">
        <f t="shared" si="116"/>
        <v/>
      </c>
      <c r="BD277" s="571" t="str">
        <f t="shared" si="117"/>
        <v/>
      </c>
      <c r="BE277" s="572" t="str">
        <f t="shared" si="118"/>
        <v/>
      </c>
      <c r="BF277" s="560" t="str">
        <f t="shared" si="119"/>
        <v/>
      </c>
      <c r="BG277" s="561" t="str">
        <f t="shared" si="120"/>
        <v/>
      </c>
      <c r="BH277" s="562" t="str">
        <f t="shared" si="121"/>
        <v/>
      </c>
      <c r="BI277" s="563" t="str">
        <f t="shared" si="122"/>
        <v/>
      </c>
      <c r="BJ277" s="564" t="str">
        <f t="shared" si="123"/>
        <v/>
      </c>
      <c r="BK277" s="565" t="str">
        <f t="shared" si="124"/>
        <v/>
      </c>
      <c r="BL277" s="566" t="str">
        <f t="shared" si="125"/>
        <v/>
      </c>
      <c r="BM277" s="546" t="str">
        <f t="shared" si="126"/>
        <v>M1</v>
      </c>
      <c r="BN277" s="573" t="str">
        <f t="shared" si="136"/>
        <v/>
      </c>
      <c r="BO277" s="573" t="str">
        <f t="shared" si="137"/>
        <v/>
      </c>
      <c r="BP277" s="574" t="str">
        <f t="shared" si="127"/>
        <v/>
      </c>
      <c r="BQ277" s="575" t="str">
        <f t="shared" si="128"/>
        <v/>
      </c>
      <c r="BR277" s="546" t="str">
        <f t="shared" si="138"/>
        <v>M1</v>
      </c>
      <c r="BS277" s="575" t="str">
        <f t="shared" si="129"/>
        <v/>
      </c>
      <c r="BT277" s="575" t="str">
        <f t="shared" si="130"/>
        <v/>
      </c>
      <c r="BU277" s="575" t="str">
        <f t="shared" si="131"/>
        <v/>
      </c>
      <c r="BV277" s="573" t="str">
        <f t="shared" si="132"/>
        <v/>
      </c>
      <c r="BW277" s="575" t="str">
        <f t="shared" si="133"/>
        <v/>
      </c>
      <c r="BX277" s="546" t="str">
        <f t="shared" si="139"/>
        <v>M1</v>
      </c>
    </row>
    <row r="278" spans="1:76" x14ac:dyDescent="0.2">
      <c r="A278" s="324"/>
      <c r="B278" s="360">
        <v>35286</v>
      </c>
      <c r="C278" s="361">
        <v>0.27083333333333298</v>
      </c>
      <c r="D278" s="360">
        <f t="shared" si="134"/>
        <v>35287</v>
      </c>
      <c r="E278" s="361">
        <v>0.27083333333333298</v>
      </c>
      <c r="F278" s="455" t="s">
        <v>2179</v>
      </c>
      <c r="G278" s="74" t="s">
        <v>440</v>
      </c>
      <c r="H278" s="53"/>
      <c r="I278" s="38"/>
      <c r="J278" s="52"/>
      <c r="K278" s="545" t="str">
        <f>IF(ISNUMBER(Data!K278),Data!K278,"")</f>
        <v/>
      </c>
      <c r="L278" s="546" t="str">
        <f>IF(ISNUMBER(K278),PickLists!$S$2,PickLists!$S$9)</f>
        <v>M1</v>
      </c>
      <c r="M278" s="547" t="str">
        <f>IF(ISNUMBER(Data!M278),Data!M278,"")</f>
        <v/>
      </c>
      <c r="N278" s="548" t="str">
        <f t="shared" si="135"/>
        <v/>
      </c>
      <c r="O278" s="549" t="str">
        <f>IF(ISTEXT($A278),PickLists!$S$2,PickLists!$S$9)</f>
        <v>M1</v>
      </c>
      <c r="P278" s="550" t="str">
        <f>IF(ISNUMBER(Data!P278),Data!P278,"")</f>
        <v/>
      </c>
      <c r="Q278" s="551" t="str">
        <f>IF(ISTEXT($A278),PickLists!$S$2,PickLists!$S$9)</f>
        <v>M1</v>
      </c>
      <c r="R278" s="547" t="str">
        <f>IF(ISNUMBER(Data!R278),Data!R278,"")</f>
        <v/>
      </c>
      <c r="S278" s="551" t="str">
        <f>IF(ISTEXT($A278),PickLists!$S$2,PickLists!$S$9)</f>
        <v>M1</v>
      </c>
      <c r="T278" s="552" t="str">
        <f>IF(ISNUMBER(Data!T278),Data!T278,"")</f>
        <v/>
      </c>
      <c r="U278" s="551" t="str">
        <f>IF(ISNUMBER($T278),IF($T278&gt;$T$56,PickLists!$S$2,PickLists!$S$3),PickLists!$S$9)</f>
        <v>M1</v>
      </c>
      <c r="V278" s="553" t="str">
        <f>IF(ISNUMBER(Data!V278),Data!V278,"")</f>
        <v/>
      </c>
      <c r="W278" s="551" t="str">
        <f>IF(ISNUMBER($V278),IF($V278&gt;$V$56,PickLists!$S$2,PickLists!$S$3),PickLists!$S$9)</f>
        <v>M1</v>
      </c>
      <c r="X278" s="552" t="str">
        <f>IF(ISNUMBER(Data!X278),Data!X278,"")</f>
        <v/>
      </c>
      <c r="Y278" s="551" t="str">
        <f>IF(ISNUMBER($X278),IF($X278&gt;$X$56,PickLists!$S$2,PickLists!$S$3),PickLists!$S$9)</f>
        <v>M1</v>
      </c>
      <c r="Z278" s="553" t="str">
        <f>IF(ISNUMBER(Data!Z278),Data!Z278,"")</f>
        <v/>
      </c>
      <c r="AA278" s="551" t="str">
        <f>IF(ISNUMBER($Z278),IF($Z278&gt;$Z$56,PickLists!$S$2,PickLists!$S$3),PickLists!$S$9)</f>
        <v>M1</v>
      </c>
      <c r="AB278" s="552" t="str">
        <f>IF(ISNUMBER(Data!AB278),Data!AB278,"")</f>
        <v/>
      </c>
      <c r="AC278" s="551" t="str">
        <f>IF(ISNUMBER($AB278),IF($AB278&gt;$AB$56,PickLists!$S$2,PickLists!$S$3),PickLists!$S$9)</f>
        <v>M1</v>
      </c>
      <c r="AD278" s="553" t="str">
        <f>IF(ISNUMBER(Data!AD278),Data!AD278,"")</f>
        <v/>
      </c>
      <c r="AE278" s="551" t="str">
        <f>IF(ISNUMBER($AD278),IF($AD278&gt;$AD$56,PickLists!$S$2,PickLists!$S$3),PickLists!$S$9)</f>
        <v>M1</v>
      </c>
      <c r="AF278" s="552" t="str">
        <f>IF(ISNUMBER(Data!AF278),Data!AF278,"")</f>
        <v/>
      </c>
      <c r="AG278" s="551" t="str">
        <f>IF(ISNUMBER($AF278),IF($AF278&gt;$AF$56,PickLists!$S$2,PickLists!$S$3),PickLists!$S$9)</f>
        <v>M1</v>
      </c>
      <c r="AH278" s="553" t="str">
        <f>IF(ISNUMBER(Data!AH278),Data!AH278,"")</f>
        <v/>
      </c>
      <c r="AI278" s="551" t="str">
        <f>IF(ISNUMBER($AH278),IF($AH278&gt;$AH$56,PickLists!$S$2,PickLists!$S$3),PickLists!$S$9)</f>
        <v>M1</v>
      </c>
      <c r="AJ278" s="554" t="str">
        <f>IF(ISTEXT(Data!AJ278),Data!AJ278,"")</f>
        <v/>
      </c>
      <c r="AK278" s="555"/>
      <c r="AL278" s="555"/>
      <c r="AM278" s="555"/>
      <c r="AN278" s="555"/>
      <c r="AO278" s="556"/>
      <c r="AP278" s="557" t="str">
        <f t="shared" si="105"/>
        <v/>
      </c>
      <c r="AQ278" s="558" t="str">
        <f t="shared" si="106"/>
        <v/>
      </c>
      <c r="AR278" s="559" t="str">
        <f t="shared" si="107"/>
        <v/>
      </c>
      <c r="AS278" s="560" t="str">
        <f t="shared" si="108"/>
        <v/>
      </c>
      <c r="AT278" s="561" t="str">
        <f t="shared" si="109"/>
        <v/>
      </c>
      <c r="AU278" s="562" t="str">
        <f t="shared" si="110"/>
        <v/>
      </c>
      <c r="AV278" s="563" t="str">
        <f t="shared" si="111"/>
        <v/>
      </c>
      <c r="AW278" s="564" t="str">
        <f t="shared" si="112"/>
        <v/>
      </c>
      <c r="AX278" s="565" t="str">
        <f t="shared" si="113"/>
        <v/>
      </c>
      <c r="AY278" s="566" t="str">
        <f t="shared" si="114"/>
        <v/>
      </c>
      <c r="AZ278" s="567">
        <v>362.61</v>
      </c>
      <c r="BA278" s="568">
        <v>5.5229999999999997</v>
      </c>
      <c r="BB278" s="569" t="str">
        <f t="shared" si="115"/>
        <v/>
      </c>
      <c r="BC278" s="570" t="str">
        <f t="shared" si="116"/>
        <v/>
      </c>
      <c r="BD278" s="571" t="str">
        <f t="shared" si="117"/>
        <v/>
      </c>
      <c r="BE278" s="572" t="str">
        <f t="shared" si="118"/>
        <v/>
      </c>
      <c r="BF278" s="560" t="str">
        <f t="shared" si="119"/>
        <v/>
      </c>
      <c r="BG278" s="561" t="str">
        <f t="shared" si="120"/>
        <v/>
      </c>
      <c r="BH278" s="562" t="str">
        <f t="shared" si="121"/>
        <v/>
      </c>
      <c r="BI278" s="563" t="str">
        <f t="shared" si="122"/>
        <v/>
      </c>
      <c r="BJ278" s="564" t="str">
        <f t="shared" si="123"/>
        <v/>
      </c>
      <c r="BK278" s="565" t="str">
        <f t="shared" si="124"/>
        <v/>
      </c>
      <c r="BL278" s="566" t="str">
        <f t="shared" si="125"/>
        <v/>
      </c>
      <c r="BM278" s="546" t="str">
        <f t="shared" si="126"/>
        <v>M1</v>
      </c>
      <c r="BN278" s="573" t="str">
        <f t="shared" si="136"/>
        <v/>
      </c>
      <c r="BO278" s="573" t="str">
        <f t="shared" si="137"/>
        <v/>
      </c>
      <c r="BP278" s="574" t="str">
        <f t="shared" si="127"/>
        <v/>
      </c>
      <c r="BQ278" s="575" t="str">
        <f t="shared" si="128"/>
        <v/>
      </c>
      <c r="BR278" s="546" t="str">
        <f t="shared" si="138"/>
        <v>M1</v>
      </c>
      <c r="BS278" s="575" t="str">
        <f t="shared" si="129"/>
        <v/>
      </c>
      <c r="BT278" s="575" t="str">
        <f t="shared" si="130"/>
        <v/>
      </c>
      <c r="BU278" s="575" t="str">
        <f t="shared" si="131"/>
        <v/>
      </c>
      <c r="BV278" s="573" t="str">
        <f t="shared" si="132"/>
        <v/>
      </c>
      <c r="BW278" s="575" t="str">
        <f t="shared" si="133"/>
        <v/>
      </c>
      <c r="BX278" s="546" t="str">
        <f t="shared" si="139"/>
        <v>M1</v>
      </c>
    </row>
    <row r="279" spans="1:76" x14ac:dyDescent="0.2">
      <c r="A279" s="324" t="s">
        <v>1507</v>
      </c>
      <c r="B279" s="360">
        <v>35287</v>
      </c>
      <c r="C279" s="361">
        <v>0.27083333333333298</v>
      </c>
      <c r="D279" s="360">
        <f t="shared" si="134"/>
        <v>35288</v>
      </c>
      <c r="E279" s="361">
        <v>0.27083333333333298</v>
      </c>
      <c r="F279" s="455" t="s">
        <v>2179</v>
      </c>
      <c r="G279" s="74" t="s">
        <v>507</v>
      </c>
      <c r="H279" s="53" t="s">
        <v>508</v>
      </c>
      <c r="I279" s="38"/>
      <c r="J279" s="52"/>
      <c r="K279" s="545">
        <f>IF(ISNUMBER(Data!K279),Data!K279,"")</f>
        <v>1.2</v>
      </c>
      <c r="L279" s="546" t="str">
        <f>IF(ISNUMBER(K279),PickLists!$S$2,PickLists!$S$9)</f>
        <v>V0</v>
      </c>
      <c r="M279" s="547">
        <f>IF(ISNUMBER(Data!M279),Data!M279,"")</f>
        <v>55.4</v>
      </c>
      <c r="N279" s="548">
        <f t="shared" si="135"/>
        <v>1.2742</v>
      </c>
      <c r="O279" s="549" t="str">
        <f>IF(ISTEXT($A279),PickLists!$S$2,PickLists!$S$9)</f>
        <v>V0</v>
      </c>
      <c r="P279" s="550">
        <f>IF(ISNUMBER(Data!P279),Data!P279,"")</f>
        <v>5.26</v>
      </c>
      <c r="Q279" s="551" t="str">
        <f>IF(ISTEXT($A279),PickLists!$S$2,PickLists!$S$9)</f>
        <v>V0</v>
      </c>
      <c r="R279" s="547">
        <f>IF(ISNUMBER(Data!R279),Data!R279,"")</f>
        <v>13.7</v>
      </c>
      <c r="S279" s="551" t="str">
        <f>IF(ISTEXT($A279),PickLists!$S$2,PickLists!$S$9)</f>
        <v>V0</v>
      </c>
      <c r="T279" s="552">
        <f>IF(ISNUMBER(Data!T279),Data!T279,"")</f>
        <v>0.13200000000000001</v>
      </c>
      <c r="U279" s="551" t="str">
        <f>IF(ISNUMBER($T279),IF($T279&gt;$T$56,PickLists!$S$2,PickLists!$S$3),PickLists!$S$9)</f>
        <v>V0</v>
      </c>
      <c r="V279" s="553">
        <f>IF(ISNUMBER(Data!V279),Data!V279,"")</f>
        <v>0.52791965002822361</v>
      </c>
      <c r="W279" s="551" t="str">
        <f>IF(ISNUMBER($V279),IF($V279&gt;$V$56,PickLists!$S$2,PickLists!$S$3),PickLists!$S$9)</f>
        <v>V0</v>
      </c>
      <c r="X279" s="552">
        <f>IF(ISNUMBER(Data!X279),Data!X279,"")</f>
        <v>0.48131714934105058</v>
      </c>
      <c r="Y279" s="551" t="str">
        <f>IF(ISNUMBER($X279),IF($X279&gt;$X$56,PickLists!$S$2,PickLists!$S$3),PickLists!$S$9)</f>
        <v>V0</v>
      </c>
      <c r="Z279" s="553">
        <f>IF(ISNUMBER(Data!Z279),Data!Z279,"")</f>
        <v>7.0999999999999994E-2</v>
      </c>
      <c r="AA279" s="551" t="str">
        <f>IF(ISNUMBER($Z279),IF($Z279&gt;$Z$56,PickLists!$S$2,PickLists!$S$3),PickLists!$S$9)</f>
        <v>V0</v>
      </c>
      <c r="AB279" s="552">
        <f>IF(ISNUMBER(Data!AB279),Data!AB279,"")</f>
        <v>0.78889113587227677</v>
      </c>
      <c r="AC279" s="551" t="str">
        <f>IF(ISNUMBER($AB279),IF($AB279&gt;$AB$56,PickLists!$S$2,PickLists!$S$3),PickLists!$S$9)</f>
        <v>V0</v>
      </c>
      <c r="AD279" s="553">
        <f>IF(ISNUMBER(Data!AD279),Data!AD279,"")</f>
        <v>0.23400000000000001</v>
      </c>
      <c r="AE279" s="551" t="str">
        <f>IF(ISNUMBER($AD279),IF($AD279&gt;$AD$56,PickLists!$S$2,PickLists!$S$3),PickLists!$S$9)</f>
        <v>V0</v>
      </c>
      <c r="AF279" s="552">
        <f>IF(ISNUMBER(Data!AF279),Data!AF279,"")</f>
        <v>6.6000000000000003E-2</v>
      </c>
      <c r="AG279" s="551" t="str">
        <f>IF(ISNUMBER($AF279),IF($AF279&gt;$AF$56,PickLists!$S$2,PickLists!$S$3),PickLists!$S$9)</f>
        <v>V0</v>
      </c>
      <c r="AH279" s="553">
        <f>IF(ISNUMBER(Data!AH279),Data!AH279,"")</f>
        <v>0.33100000000000002</v>
      </c>
      <c r="AI279" s="551" t="str">
        <f>IF(ISNUMBER($AH279),IF($AH279&gt;$AH$56,PickLists!$S$2,PickLists!$S$3),PickLists!$S$9)</f>
        <v>V0</v>
      </c>
      <c r="AJ279" s="554" t="str">
        <f>IF(ISTEXT(Data!AJ279),Data!AJ279,"")</f>
        <v/>
      </c>
      <c r="AK279" s="555"/>
      <c r="AL279" s="555"/>
      <c r="AM279" s="555"/>
      <c r="AN279" s="555"/>
      <c r="AO279" s="556"/>
      <c r="AP279" s="557">
        <f t="shared" si="105"/>
        <v>5.4954087385762386E-3</v>
      </c>
      <c r="AQ279" s="558">
        <f t="shared" si="106"/>
        <v>7.0022498146938431E-3</v>
      </c>
      <c r="AR279" s="559">
        <f t="shared" si="107"/>
        <v>0.16819440000000002</v>
      </c>
      <c r="AS279" s="560">
        <f t="shared" si="108"/>
        <v>0.67267521806596253</v>
      </c>
      <c r="AT279" s="561">
        <f t="shared" si="109"/>
        <v>0.61329431169036663</v>
      </c>
      <c r="AU279" s="562">
        <f t="shared" si="110"/>
        <v>9.0468199999999999E-2</v>
      </c>
      <c r="AV279" s="563">
        <f t="shared" si="111"/>
        <v>1.0052050853284551</v>
      </c>
      <c r="AW279" s="564">
        <f t="shared" si="112"/>
        <v>0.29816280000000001</v>
      </c>
      <c r="AX279" s="565">
        <f t="shared" si="113"/>
        <v>8.4097200000000011E-2</v>
      </c>
      <c r="AY279" s="566">
        <f t="shared" si="114"/>
        <v>0.42176020000000003</v>
      </c>
      <c r="AZ279" s="567">
        <v>362.61</v>
      </c>
      <c r="BA279" s="568">
        <v>5.5229999999999997</v>
      </c>
      <c r="BB279" s="569">
        <f t="shared" si="115"/>
        <v>5.4954087385762387</v>
      </c>
      <c r="BC279" s="570">
        <f t="shared" si="116"/>
        <v>1.0050207842102932</v>
      </c>
      <c r="BD279" s="571">
        <f t="shared" si="117"/>
        <v>1.8197008586099809E-3</v>
      </c>
      <c r="BE279" s="572">
        <f t="shared" si="118"/>
        <v>3.7233442400992893</v>
      </c>
      <c r="BF279" s="560">
        <f t="shared" si="119"/>
        <v>37.6897015797975</v>
      </c>
      <c r="BG279" s="561">
        <f t="shared" si="120"/>
        <v>30.021340984940004</v>
      </c>
      <c r="BH279" s="562">
        <f t="shared" si="121"/>
        <v>3.0883261272390365</v>
      </c>
      <c r="BI279" s="563">
        <f t="shared" si="122"/>
        <v>56.321206244897326</v>
      </c>
      <c r="BJ279" s="564">
        <f t="shared" si="123"/>
        <v>5.9849608675635588</v>
      </c>
      <c r="BK279" s="565">
        <f t="shared" si="124"/>
        <v>5.4309812795721051</v>
      </c>
      <c r="BL279" s="566">
        <f t="shared" si="125"/>
        <v>16.517790308897649</v>
      </c>
      <c r="BM279" s="546" t="str">
        <f t="shared" si="126"/>
        <v>V0</v>
      </c>
      <c r="BN279" s="573">
        <f t="shared" si="136"/>
        <v>13.7</v>
      </c>
      <c r="BO279" s="573">
        <f t="shared" si="137"/>
        <v>13.348055809708324</v>
      </c>
      <c r="BP279" s="574">
        <f t="shared" si="127"/>
        <v>-2.568935695559674</v>
      </c>
      <c r="BQ279" s="575">
        <f t="shared" si="128"/>
        <v>30</v>
      </c>
      <c r="BR279" s="546" t="str">
        <f t="shared" si="138"/>
        <v>V0</v>
      </c>
      <c r="BS279" s="575">
        <f t="shared" si="129"/>
        <v>92.838673566745911</v>
      </c>
      <c r="BT279" s="575">
        <f t="shared" si="130"/>
        <v>72.441227289905697</v>
      </c>
      <c r="BU279" s="575">
        <f t="shared" si="131"/>
        <v>165.27990085665161</v>
      </c>
      <c r="BV279" s="573">
        <f t="shared" si="132"/>
        <v>12.341153504521435</v>
      </c>
      <c r="BW279" s="575">
        <f t="shared" si="133"/>
        <v>15</v>
      </c>
      <c r="BX279" s="546" t="str">
        <f t="shared" si="139"/>
        <v>V0</v>
      </c>
    </row>
    <row r="280" spans="1:76" x14ac:dyDescent="0.2">
      <c r="A280" s="324" t="s">
        <v>1508</v>
      </c>
      <c r="B280" s="360">
        <v>35288</v>
      </c>
      <c r="C280" s="361">
        <v>0.27083333333333298</v>
      </c>
      <c r="D280" s="360">
        <f t="shared" si="134"/>
        <v>35289</v>
      </c>
      <c r="E280" s="361">
        <v>0.27083333333333298</v>
      </c>
      <c r="F280" s="455" t="s">
        <v>2179</v>
      </c>
      <c r="G280" s="74" t="s">
        <v>507</v>
      </c>
      <c r="H280" s="53" t="s">
        <v>508</v>
      </c>
      <c r="I280" s="38"/>
      <c r="J280" s="52"/>
      <c r="K280" s="545">
        <f>IF(ISNUMBER(Data!K280),Data!K280,"")</f>
        <v>18.399999999999999</v>
      </c>
      <c r="L280" s="546" t="str">
        <f>IF(ISNUMBER(K280),PickLists!$S$2,PickLists!$S$9)</f>
        <v>V0</v>
      </c>
      <c r="M280" s="547">
        <f>IF(ISNUMBER(Data!M280),Data!M280,"")</f>
        <v>806.9</v>
      </c>
      <c r="N280" s="548">
        <f t="shared" si="135"/>
        <v>18.558699999999998</v>
      </c>
      <c r="O280" s="549" t="str">
        <f>IF(ISTEXT($A280),PickLists!$S$2,PickLists!$S$9)</f>
        <v>V0</v>
      </c>
      <c r="P280" s="550">
        <f>IF(ISNUMBER(Data!P280),Data!P280,"")</f>
        <v>5.19</v>
      </c>
      <c r="Q280" s="551" t="str">
        <f>IF(ISTEXT($A280),PickLists!$S$2,PickLists!$S$9)</f>
        <v>V0</v>
      </c>
      <c r="R280" s="547">
        <f>IF(ISNUMBER(Data!R280),Data!R280,"")</f>
        <v>4.8</v>
      </c>
      <c r="S280" s="551" t="str">
        <f>IF(ISTEXT($A280),PickLists!$S$2,PickLists!$S$9)</f>
        <v>V0</v>
      </c>
      <c r="T280" s="552">
        <f>IF(ISNUMBER(Data!T280),Data!T280,"")</f>
        <v>2.3E-2</v>
      </c>
      <c r="U280" s="551" t="str">
        <f>IF(ISNUMBER($T280),IF($T280&gt;$T$56,PickLists!$S$2,PickLists!$S$3),PickLists!$S$9)</f>
        <v>V0</v>
      </c>
      <c r="V280" s="553">
        <f>IF(ISNUMBER(Data!V280),Data!V280,"")</f>
        <v>9.3295171357148612E-2</v>
      </c>
      <c r="W280" s="551" t="str">
        <f>IF(ISNUMBER($V280),IF($V280&gt;$V$56,PickLists!$S$2,PickLists!$S$3),PickLists!$S$9)</f>
        <v>V0</v>
      </c>
      <c r="X280" s="552">
        <f>IF(ISNUMBER(Data!X280),Data!X280,"")</f>
        <v>0.10681101788428306</v>
      </c>
      <c r="Y280" s="551" t="str">
        <f>IF(ISNUMBER($X280),IF($X280&gt;$X$56,PickLists!$S$2,PickLists!$S$3),PickLists!$S$9)</f>
        <v>V0</v>
      </c>
      <c r="Z280" s="553">
        <f>IF(ISNUMBER(Data!Z280),Data!Z280,"")</f>
        <v>2.9000000000000001E-2</v>
      </c>
      <c r="AA280" s="551" t="str">
        <f>IF(ISNUMBER($Z280),IF($Z280&gt;$Z$56,PickLists!$S$2,PickLists!$S$3),PickLists!$S$9)</f>
        <v>V0</v>
      </c>
      <c r="AB280" s="552">
        <f>IF(ISNUMBER(Data!AB280),Data!AB280,"")</f>
        <v>0.11181134209213368</v>
      </c>
      <c r="AC280" s="551" t="str">
        <f>IF(ISNUMBER($AB280),IF($AB280&gt;$AB$56,PickLists!$S$2,PickLists!$S$3),PickLists!$S$9)</f>
        <v>V0</v>
      </c>
      <c r="AD280" s="553">
        <f>IF(ISNUMBER(Data!AD280),Data!AD280,"")</f>
        <v>0.02</v>
      </c>
      <c r="AE280" s="551" t="str">
        <f>IF(ISNUMBER($AD280),IF($AD280&gt;$AD$56,PickLists!$S$2,PickLists!$S$3),PickLists!$S$9)</f>
        <v>V0</v>
      </c>
      <c r="AF280" s="552">
        <f>IF(ISNUMBER(Data!AF280),Data!AF280,"")</f>
        <v>1.4E-2</v>
      </c>
      <c r="AG280" s="551" t="str">
        <f>IF(ISNUMBER($AF280),IF($AF280&gt;$AF$56,PickLists!$S$2,PickLists!$S$3),PickLists!$S$9)</f>
        <v>V0</v>
      </c>
      <c r="AH280" s="553">
        <f>IF(ISNUMBER(Data!AH280),Data!AH280,"")</f>
        <v>6.4000000000000001E-2</v>
      </c>
      <c r="AI280" s="551" t="str">
        <f>IF(ISNUMBER($AH280),IF($AH280&gt;$AH$56,PickLists!$S$2,PickLists!$S$3),PickLists!$S$9)</f>
        <v>V0</v>
      </c>
      <c r="AJ280" s="554" t="str">
        <f>IF(ISTEXT(Data!AJ280),Data!AJ280,"")</f>
        <v/>
      </c>
      <c r="AK280" s="555"/>
      <c r="AL280" s="555"/>
      <c r="AM280" s="555"/>
      <c r="AN280" s="555"/>
      <c r="AO280" s="556"/>
      <c r="AP280" s="557">
        <f t="shared" si="105"/>
        <v>6.4565422903465428E-3</v>
      </c>
      <c r="AQ280" s="558">
        <f t="shared" si="106"/>
        <v>0.11982503140385438</v>
      </c>
      <c r="AR280" s="559">
        <f t="shared" si="107"/>
        <v>0.42685009999999995</v>
      </c>
      <c r="AS280" s="560">
        <f t="shared" si="108"/>
        <v>1.7314370966659138</v>
      </c>
      <c r="AT280" s="561">
        <f t="shared" si="109"/>
        <v>1.9822736376090437</v>
      </c>
      <c r="AU280" s="562">
        <f t="shared" si="110"/>
        <v>0.53820230000000002</v>
      </c>
      <c r="AV280" s="563">
        <f t="shared" si="111"/>
        <v>2.0750731544852812</v>
      </c>
      <c r="AW280" s="564">
        <f t="shared" si="112"/>
        <v>0.37117399999999995</v>
      </c>
      <c r="AX280" s="565">
        <f t="shared" si="113"/>
        <v>0.25982179999999999</v>
      </c>
      <c r="AY280" s="566">
        <f t="shared" si="114"/>
        <v>1.1877567999999998</v>
      </c>
      <c r="AZ280" s="567">
        <v>362.61</v>
      </c>
      <c r="BA280" s="568">
        <v>5.5229999999999997</v>
      </c>
      <c r="BB280" s="569">
        <f t="shared" si="115"/>
        <v>6.456542290346543</v>
      </c>
      <c r="BC280" s="570">
        <f t="shared" si="116"/>
        <v>0.85541141862536396</v>
      </c>
      <c r="BD280" s="571">
        <f t="shared" si="117"/>
        <v>1.5488166189124818E-3</v>
      </c>
      <c r="BE280" s="572">
        <f t="shared" si="118"/>
        <v>0.64876452668396711</v>
      </c>
      <c r="BF280" s="560">
        <f t="shared" si="119"/>
        <v>6.6606105059719152</v>
      </c>
      <c r="BG280" s="561">
        <f t="shared" si="120"/>
        <v>6.6621561131628297</v>
      </c>
      <c r="BH280" s="562">
        <f t="shared" si="121"/>
        <v>1.2614289815483388</v>
      </c>
      <c r="BI280" s="563">
        <f t="shared" si="122"/>
        <v>7.9825331685681213</v>
      </c>
      <c r="BJ280" s="564">
        <f t="shared" si="123"/>
        <v>0.51153511688577424</v>
      </c>
      <c r="BK280" s="565">
        <f t="shared" si="124"/>
        <v>1.1520263320304465</v>
      </c>
      <c r="BL280" s="566">
        <f t="shared" si="125"/>
        <v>3.1937721443185785</v>
      </c>
      <c r="BM280" s="546" t="str">
        <f t="shared" si="126"/>
        <v>V0</v>
      </c>
      <c r="BN280" s="573">
        <f t="shared" si="136"/>
        <v>4.8</v>
      </c>
      <c r="BO280" s="573">
        <f t="shared" si="137"/>
        <v>4.2927696905856116</v>
      </c>
      <c r="BP280" s="574">
        <f t="shared" si="127"/>
        <v>-10.567298112799755</v>
      </c>
      <c r="BQ280" s="575">
        <f t="shared" si="128"/>
        <v>50</v>
      </c>
      <c r="BR280" s="546" t="str">
        <f t="shared" si="138"/>
        <v>V0</v>
      </c>
      <c r="BS280" s="575">
        <f t="shared" si="129"/>
        <v>20.557838033697802</v>
      </c>
      <c r="BT280" s="575">
        <f t="shared" si="130"/>
        <v>14.828491381062989</v>
      </c>
      <c r="BU280" s="575">
        <f t="shared" si="131"/>
        <v>35.386329414760795</v>
      </c>
      <c r="BV280" s="573">
        <f t="shared" si="132"/>
        <v>16.190847560032363</v>
      </c>
      <c r="BW280" s="575">
        <f t="shared" si="133"/>
        <v>60</v>
      </c>
      <c r="BX280" s="546" t="str">
        <f t="shared" si="139"/>
        <v>V0</v>
      </c>
    </row>
    <row r="281" spans="1:76" x14ac:dyDescent="0.2">
      <c r="A281" s="324" t="s">
        <v>1509</v>
      </c>
      <c r="B281" s="360">
        <v>35289</v>
      </c>
      <c r="C281" s="361">
        <v>0.27083333333333298</v>
      </c>
      <c r="D281" s="360">
        <f t="shared" si="134"/>
        <v>35290</v>
      </c>
      <c r="E281" s="361">
        <v>0.27083333333333298</v>
      </c>
      <c r="F281" s="455" t="s">
        <v>2179</v>
      </c>
      <c r="G281" s="74" t="s">
        <v>507</v>
      </c>
      <c r="H281" s="53" t="s">
        <v>508</v>
      </c>
      <c r="I281" s="38"/>
      <c r="J281" s="52"/>
      <c r="K281" s="545">
        <f>IF(ISNUMBER(Data!K281),Data!K281,"")</f>
        <v>8.3000000000000007</v>
      </c>
      <c r="L281" s="546" t="str">
        <f>IF(ISNUMBER(K281),PickLists!$S$2,PickLists!$S$9)</f>
        <v>V0</v>
      </c>
      <c r="M281" s="547">
        <f>IF(ISNUMBER(Data!M281),Data!M281,"")</f>
        <v>367.2</v>
      </c>
      <c r="N281" s="548">
        <f t="shared" si="135"/>
        <v>8.4455999999999989</v>
      </c>
      <c r="O281" s="549" t="str">
        <f>IF(ISTEXT($A281),PickLists!$S$2,PickLists!$S$9)</f>
        <v>V0</v>
      </c>
      <c r="P281" s="550">
        <f>IF(ISNUMBER(Data!P281),Data!P281,"")</f>
        <v>5.5</v>
      </c>
      <c r="Q281" s="551" t="str">
        <f>IF(ISTEXT($A281),PickLists!$S$2,PickLists!$S$9)</f>
        <v>V0</v>
      </c>
      <c r="R281" s="547">
        <f>IF(ISNUMBER(Data!R281),Data!R281,"")</f>
        <v>2.4</v>
      </c>
      <c r="S281" s="551" t="str">
        <f>IF(ISTEXT($A281),PickLists!$S$2,PickLists!$S$9)</f>
        <v>V0</v>
      </c>
      <c r="T281" s="552">
        <f>IF(ISNUMBER(Data!T281),Data!T281,"")</f>
        <v>2.1999999999999999E-2</v>
      </c>
      <c r="U281" s="551" t="str">
        <f>IF(ISNUMBER($T281),IF($T281&gt;$T$56,PickLists!$S$2,PickLists!$S$3),PickLists!$S$9)</f>
        <v>V0</v>
      </c>
      <c r="V281" s="553">
        <f>IF(ISNUMBER(Data!V281),Data!V281,"")</f>
        <v>3.0270104023869041E-2</v>
      </c>
      <c r="W281" s="551" t="str">
        <f>IF(ISNUMBER($V281),IF($V281&gt;$V$56,PickLists!$S$2,PickLists!$S$3),PickLists!$S$9)</f>
        <v>V0</v>
      </c>
      <c r="X281" s="552">
        <f>IF(ISNUMBER(Data!X281),Data!X281,"")</f>
        <v>2.0360850284191458E-2</v>
      </c>
      <c r="Y281" s="551" t="str">
        <f>IF(ISNUMBER($X281),IF($X281&gt;$X$56,PickLists!$S$2,PickLists!$S$3),PickLists!$S$9)</f>
        <v>V0</v>
      </c>
      <c r="Z281" s="553">
        <f>IF(ISNUMBER(Data!Z281),Data!Z281,"")</f>
        <v>3.9E-2</v>
      </c>
      <c r="AA281" s="551" t="str">
        <f>IF(ISNUMBER($Z281),IF($Z281&gt;$Z$56,PickLists!$S$2,PickLists!$S$3),PickLists!$S$9)</f>
        <v>V0</v>
      </c>
      <c r="AB281" s="552">
        <f>IF(ISNUMBER(Data!AB281),Data!AB281,"")</f>
        <v>4.2705720937967734E-2</v>
      </c>
      <c r="AC281" s="551" t="str">
        <f>IF(ISNUMBER($AB281),IF($AB281&gt;$AB$56,PickLists!$S$2,PickLists!$S$3),PickLists!$S$9)</f>
        <v>V0</v>
      </c>
      <c r="AD281" s="553">
        <f>IF(ISNUMBER(Data!AD281),Data!AD281,"")</f>
        <v>1.6E-2</v>
      </c>
      <c r="AE281" s="551" t="str">
        <f>IF(ISNUMBER($AD281),IF($AD281&gt;$AD$56,PickLists!$S$2,PickLists!$S$3),PickLists!$S$9)</f>
        <v>V0</v>
      </c>
      <c r="AF281" s="552">
        <f>IF(ISNUMBER(Data!AF281),Data!AF281,"")</f>
        <v>1.2999999999999999E-2</v>
      </c>
      <c r="AG281" s="551" t="str">
        <f>IF(ISNUMBER($AF281),IF($AF281&gt;$AF$56,PickLists!$S$2,PickLists!$S$3),PickLists!$S$9)</f>
        <v>V0</v>
      </c>
      <c r="AH281" s="553">
        <f>IF(ISNUMBER(Data!AH281),Data!AH281,"")</f>
        <v>5.1999999999999998E-2</v>
      </c>
      <c r="AI281" s="551" t="str">
        <f>IF(ISNUMBER($AH281),IF($AH281&gt;$AH$56,PickLists!$S$2,PickLists!$S$3),PickLists!$S$9)</f>
        <v>V0</v>
      </c>
      <c r="AJ281" s="554" t="str">
        <f>IF(ISTEXT(Data!AJ281),Data!AJ281,"")</f>
        <v/>
      </c>
      <c r="AK281" s="555"/>
      <c r="AL281" s="555"/>
      <c r="AM281" s="555"/>
      <c r="AN281" s="555"/>
      <c r="AO281" s="556"/>
      <c r="AP281" s="557">
        <f t="shared" si="105"/>
        <v>3.1622776601683768E-3</v>
      </c>
      <c r="AQ281" s="558">
        <f t="shared" si="106"/>
        <v>2.6707332206718039E-2</v>
      </c>
      <c r="AR281" s="559">
        <f t="shared" si="107"/>
        <v>0.18580319999999997</v>
      </c>
      <c r="AS281" s="560">
        <f t="shared" si="108"/>
        <v>0.25564919054398832</v>
      </c>
      <c r="AT281" s="561">
        <f t="shared" si="109"/>
        <v>0.17195959716016737</v>
      </c>
      <c r="AU281" s="562">
        <f t="shared" si="110"/>
        <v>0.32937839999999996</v>
      </c>
      <c r="AV281" s="563">
        <f t="shared" si="111"/>
        <v>0.36067543675370023</v>
      </c>
      <c r="AW281" s="564">
        <f t="shared" si="112"/>
        <v>0.13512959999999999</v>
      </c>
      <c r="AX281" s="565">
        <f t="shared" si="113"/>
        <v>0.10979279999999998</v>
      </c>
      <c r="AY281" s="566">
        <f t="shared" si="114"/>
        <v>0.43917119999999993</v>
      </c>
      <c r="AZ281" s="567">
        <v>362.61</v>
      </c>
      <c r="BA281" s="568">
        <v>5.5229999999999997</v>
      </c>
      <c r="BB281" s="569">
        <f t="shared" si="115"/>
        <v>3.1622776601683769</v>
      </c>
      <c r="BC281" s="570">
        <f t="shared" si="116"/>
        <v>1.7465259517109957</v>
      </c>
      <c r="BD281" s="571">
        <f t="shared" si="117"/>
        <v>3.1622776601683764E-3</v>
      </c>
      <c r="BE281" s="572">
        <f t="shared" si="118"/>
        <v>0.62055737334988148</v>
      </c>
      <c r="BF281" s="560">
        <f t="shared" si="119"/>
        <v>2.1610697525429456</v>
      </c>
      <c r="BG281" s="561">
        <f t="shared" si="120"/>
        <v>1.2699735090716644</v>
      </c>
      <c r="BH281" s="562">
        <f t="shared" si="121"/>
        <v>1.6964044924270765</v>
      </c>
      <c r="BI281" s="563">
        <f t="shared" si="122"/>
        <v>3.0488841963281028</v>
      </c>
      <c r="BJ281" s="564">
        <f t="shared" si="123"/>
        <v>0.40922809350861938</v>
      </c>
      <c r="BK281" s="565">
        <f t="shared" si="124"/>
        <v>1.0697387368854145</v>
      </c>
      <c r="BL281" s="566">
        <f t="shared" si="125"/>
        <v>2.5949398672588453</v>
      </c>
      <c r="BM281" s="546" t="str">
        <f t="shared" si="126"/>
        <v>V0</v>
      </c>
      <c r="BN281" s="573">
        <f t="shared" si="136"/>
        <v>2.4</v>
      </c>
      <c r="BO281" s="573">
        <f t="shared" si="137"/>
        <v>2.0376220649336321</v>
      </c>
      <c r="BP281" s="574">
        <f t="shared" si="127"/>
        <v>-15.099080627765327</v>
      </c>
      <c r="BQ281" s="575">
        <f t="shared" si="128"/>
        <v>50</v>
      </c>
      <c r="BR281" s="546" t="str">
        <f t="shared" si="138"/>
        <v>V0</v>
      </c>
      <c r="BS281" s="575">
        <f t="shared" si="129"/>
        <v>11.981473046576436</v>
      </c>
      <c r="BT281" s="575">
        <f t="shared" si="130"/>
        <v>5.801288864335655</v>
      </c>
      <c r="BU281" s="575">
        <f t="shared" si="131"/>
        <v>17.782761910912093</v>
      </c>
      <c r="BV281" s="573">
        <f t="shared" si="132"/>
        <v>34.753792539101674</v>
      </c>
      <c r="BW281" s="575">
        <f t="shared" si="133"/>
        <v>60</v>
      </c>
      <c r="BX281" s="546" t="str">
        <f t="shared" si="139"/>
        <v>V0</v>
      </c>
    </row>
    <row r="282" spans="1:76" x14ac:dyDescent="0.2">
      <c r="A282" s="324" t="s">
        <v>1510</v>
      </c>
      <c r="B282" s="360">
        <v>35290</v>
      </c>
      <c r="C282" s="361">
        <v>0.27083333333333298</v>
      </c>
      <c r="D282" s="360">
        <f t="shared" si="134"/>
        <v>35291</v>
      </c>
      <c r="E282" s="361">
        <v>0.27083333333333298</v>
      </c>
      <c r="F282" s="455" t="s">
        <v>2179</v>
      </c>
      <c r="G282" s="74" t="s">
        <v>507</v>
      </c>
      <c r="H282" s="53" t="s">
        <v>508</v>
      </c>
      <c r="I282" s="38"/>
      <c r="J282" s="52"/>
      <c r="K282" s="545">
        <f>IF(ISNUMBER(Data!K282),Data!K282,"")</f>
        <v>5.9</v>
      </c>
      <c r="L282" s="546" t="str">
        <f>IF(ISNUMBER(K282),PickLists!$S$2,PickLists!$S$9)</f>
        <v>V0</v>
      </c>
      <c r="M282" s="547">
        <f>IF(ISNUMBER(Data!M282),Data!M282,"")</f>
        <v>251.8</v>
      </c>
      <c r="N282" s="548">
        <f t="shared" si="135"/>
        <v>5.7914000000000003</v>
      </c>
      <c r="O282" s="549" t="str">
        <f>IF(ISTEXT($A282),PickLists!$S$2,PickLists!$S$9)</f>
        <v>V0</v>
      </c>
      <c r="P282" s="550">
        <f>IF(ISNUMBER(Data!P282),Data!P282,"")</f>
        <v>5.56</v>
      </c>
      <c r="Q282" s="551" t="str">
        <f>IF(ISTEXT($A282),PickLists!$S$2,PickLists!$S$9)</f>
        <v>V0</v>
      </c>
      <c r="R282" s="547">
        <f>IF(ISNUMBER(Data!R282),Data!R282,"")</f>
        <v>8.1</v>
      </c>
      <c r="S282" s="551" t="str">
        <f>IF(ISTEXT($A282),PickLists!$S$2,PickLists!$S$9)</f>
        <v>V0</v>
      </c>
      <c r="T282" s="552">
        <f>IF(ISNUMBER(Data!T282),Data!T282,"")</f>
        <v>4.7E-2</v>
      </c>
      <c r="U282" s="551" t="str">
        <f>IF(ISNUMBER($T282),IF($T282&gt;$T$56,PickLists!$S$2,PickLists!$S$3),PickLists!$S$9)</f>
        <v>V0</v>
      </c>
      <c r="V282" s="553">
        <f>IF(ISNUMBER(Data!V282),Data!V282,"")</f>
        <v>0.3280014256914765</v>
      </c>
      <c r="W282" s="551" t="str">
        <f>IF(ISNUMBER($V282),IF($V282&gt;$V$56,PickLists!$S$2,PickLists!$S$3),PickLists!$S$9)</f>
        <v>V0</v>
      </c>
      <c r="X282" s="552">
        <f>IF(ISNUMBER(Data!X282),Data!X282,"")</f>
        <v>0.20728013158168682</v>
      </c>
      <c r="Y282" s="551" t="str">
        <f>IF(ISNUMBER($X282),IF($X282&gt;$X$56,PickLists!$S$2,PickLists!$S$3),PickLists!$S$9)</f>
        <v>V0</v>
      </c>
      <c r="Z282" s="553">
        <f>IF(ISNUMBER(Data!Z282),Data!Z282,"")</f>
        <v>4.3999999999999997E-2</v>
      </c>
      <c r="AA282" s="551" t="str">
        <f>IF(ISNUMBER($Z282),IF($Z282&gt;$Z$56,PickLists!$S$2,PickLists!$S$3),PickLists!$S$9)</f>
        <v>V0</v>
      </c>
      <c r="AB282" s="552">
        <f>IF(ISNUMBER(Data!AB282),Data!AB282,"")</f>
        <v>0.50780984533510731</v>
      </c>
      <c r="AC282" s="551" t="str">
        <f>IF(ISNUMBER($AB282),IF($AB282&gt;$AB$56,PickLists!$S$2,PickLists!$S$3),PickLists!$S$9)</f>
        <v>V0</v>
      </c>
      <c r="AD282" s="553">
        <f>IF(ISNUMBER(Data!AD282),Data!AD282,"")</f>
        <v>2.8000000000000001E-2</v>
      </c>
      <c r="AE282" s="551" t="str">
        <f>IF(ISNUMBER($AD282),IF($AD282&gt;$AD$56,PickLists!$S$2,PickLists!$S$3),PickLists!$S$9)</f>
        <v>V0</v>
      </c>
      <c r="AF282" s="552">
        <f>IF(ISNUMBER(Data!AF282),Data!AF282,"")</f>
        <v>2.8000000000000001E-2</v>
      </c>
      <c r="AG282" s="551" t="str">
        <f>IF(ISNUMBER($AF282),IF($AF282&gt;$AF$56,PickLists!$S$2,PickLists!$S$3),PickLists!$S$9)</f>
        <v>V0</v>
      </c>
      <c r="AH282" s="553">
        <f>IF(ISNUMBER(Data!AH282),Data!AH282,"")</f>
        <v>0.14299999999999999</v>
      </c>
      <c r="AI282" s="551" t="str">
        <f>IF(ISNUMBER($AH282),IF($AH282&gt;$AH$56,PickLists!$S$2,PickLists!$S$3),PickLists!$S$9)</f>
        <v>V0</v>
      </c>
      <c r="AJ282" s="554" t="str">
        <f>IF(ISTEXT(Data!AJ282),Data!AJ282,"")</f>
        <v/>
      </c>
      <c r="AK282" s="555"/>
      <c r="AL282" s="555"/>
      <c r="AM282" s="555"/>
      <c r="AN282" s="555"/>
      <c r="AO282" s="556"/>
      <c r="AP282" s="557">
        <f t="shared" si="105"/>
        <v>2.7542287033381664E-3</v>
      </c>
      <c r="AQ282" s="558">
        <f t="shared" si="106"/>
        <v>1.5950840112512656E-2</v>
      </c>
      <c r="AR282" s="559">
        <f t="shared" si="107"/>
        <v>0.27219580000000004</v>
      </c>
      <c r="AS282" s="560">
        <f t="shared" si="108"/>
        <v>1.8995874567496172</v>
      </c>
      <c r="AT282" s="561">
        <f t="shared" si="109"/>
        <v>1.200442154042181</v>
      </c>
      <c r="AU282" s="562">
        <f t="shared" si="110"/>
        <v>0.25482159999999998</v>
      </c>
      <c r="AV282" s="563">
        <f t="shared" si="111"/>
        <v>2.9409299382737406</v>
      </c>
      <c r="AW282" s="564">
        <f t="shared" si="112"/>
        <v>0.1621592</v>
      </c>
      <c r="AX282" s="565">
        <f t="shared" si="113"/>
        <v>0.1621592</v>
      </c>
      <c r="AY282" s="566">
        <f t="shared" si="114"/>
        <v>0.82817019999999997</v>
      </c>
      <c r="AZ282" s="567">
        <v>362.61</v>
      </c>
      <c r="BA282" s="568">
        <v>5.5229999999999997</v>
      </c>
      <c r="BB282" s="569">
        <f t="shared" si="115"/>
        <v>2.7542287033381663</v>
      </c>
      <c r="BC282" s="570">
        <f t="shared" si="116"/>
        <v>2.0052800964952677</v>
      </c>
      <c r="BD282" s="571">
        <f t="shared" si="117"/>
        <v>3.6307805477010079E-3</v>
      </c>
      <c r="BE282" s="572">
        <f t="shared" si="118"/>
        <v>1.3257362067020197</v>
      </c>
      <c r="BF282" s="560">
        <f t="shared" si="119"/>
        <v>23.41696478128625</v>
      </c>
      <c r="BG282" s="561">
        <f t="shared" si="120"/>
        <v>12.928746707106615</v>
      </c>
      <c r="BH282" s="562">
        <f t="shared" si="121"/>
        <v>1.9138922478664453</v>
      </c>
      <c r="BI282" s="563">
        <f t="shared" si="122"/>
        <v>36.254004807246901</v>
      </c>
      <c r="BJ282" s="564">
        <f t="shared" si="123"/>
        <v>0.71614916364008396</v>
      </c>
      <c r="BK282" s="565">
        <f t="shared" si="124"/>
        <v>2.3040526640608929</v>
      </c>
      <c r="BL282" s="566">
        <f t="shared" si="125"/>
        <v>7.1360846349618239</v>
      </c>
      <c r="BM282" s="546" t="str">
        <f t="shared" si="126"/>
        <v>V0</v>
      </c>
      <c r="BN282" s="573">
        <f t="shared" si="136"/>
        <v>8.1</v>
      </c>
      <c r="BO282" s="573">
        <f t="shared" si="137"/>
        <v>7.220224572306611</v>
      </c>
      <c r="BP282" s="574">
        <f t="shared" si="127"/>
        <v>-10.861425033251711</v>
      </c>
      <c r="BQ282" s="575">
        <f t="shared" si="128"/>
        <v>30</v>
      </c>
      <c r="BR282" s="546" t="str">
        <f t="shared" si="138"/>
        <v>V0</v>
      </c>
      <c r="BS282" s="575">
        <f t="shared" si="129"/>
        <v>51.078412221114313</v>
      </c>
      <c r="BT282" s="575">
        <f t="shared" si="130"/>
        <v>39.680358572137848</v>
      </c>
      <c r="BU282" s="575">
        <f t="shared" si="131"/>
        <v>90.758770793252154</v>
      </c>
      <c r="BV282" s="573">
        <f t="shared" si="132"/>
        <v>12.558624967432792</v>
      </c>
      <c r="BW282" s="575">
        <f t="shared" si="133"/>
        <v>30</v>
      </c>
      <c r="BX282" s="546" t="str">
        <f t="shared" si="139"/>
        <v>V0</v>
      </c>
    </row>
    <row r="283" spans="1:76" x14ac:dyDescent="0.2">
      <c r="A283" s="324" t="s">
        <v>1511</v>
      </c>
      <c r="B283" s="360">
        <v>35291</v>
      </c>
      <c r="C283" s="361">
        <v>0.27083333333333298</v>
      </c>
      <c r="D283" s="360">
        <f t="shared" si="134"/>
        <v>35292</v>
      </c>
      <c r="E283" s="361">
        <v>0.27083333333333298</v>
      </c>
      <c r="F283" s="455" t="s">
        <v>2179</v>
      </c>
      <c r="G283" s="74" t="s">
        <v>507</v>
      </c>
      <c r="H283" s="53" t="s">
        <v>508</v>
      </c>
      <c r="I283" s="38"/>
      <c r="J283" s="52"/>
      <c r="K283" s="545">
        <f>IF(ISNUMBER(Data!K283),Data!K283,"")</f>
        <v>4.3</v>
      </c>
      <c r="L283" s="546" t="str">
        <f>IF(ISNUMBER(K283),PickLists!$S$2,PickLists!$S$9)</f>
        <v>V0</v>
      </c>
      <c r="M283" s="547" t="str">
        <f>IF(ISNUMBER(Data!M283),Data!M283,"")</f>
        <v/>
      </c>
      <c r="N283" s="548" t="str">
        <f t="shared" si="135"/>
        <v/>
      </c>
      <c r="O283" s="578" t="s">
        <v>116</v>
      </c>
      <c r="P283" s="550" t="str">
        <f>IF(ISNUMBER(Data!P283),Data!P283,"")</f>
        <v/>
      </c>
      <c r="Q283" s="578" t="s">
        <v>116</v>
      </c>
      <c r="R283" s="547" t="str">
        <f>IF(ISNUMBER(Data!R283),Data!R283,"")</f>
        <v/>
      </c>
      <c r="S283" s="578" t="s">
        <v>116</v>
      </c>
      <c r="T283" s="552" t="str">
        <f>IF(ISNUMBER(Data!T283),Data!T283,"")</f>
        <v/>
      </c>
      <c r="U283" s="551" t="str">
        <f>IF(ISNUMBER($T283),IF($T283&gt;$T$56,PickLists!$S$2,PickLists!$S$3),PickLists!$S$9)</f>
        <v>M1</v>
      </c>
      <c r="V283" s="553" t="str">
        <f>IF(ISNUMBER(Data!V283),Data!V283,"")</f>
        <v/>
      </c>
      <c r="W283" s="551" t="str">
        <f>IF(ISNUMBER($V283),IF($V283&gt;$V$56,PickLists!$S$2,PickLists!$S$3),PickLists!$S$9)</f>
        <v>M1</v>
      </c>
      <c r="X283" s="552" t="str">
        <f>IF(ISNUMBER(Data!X283),Data!X283,"")</f>
        <v/>
      </c>
      <c r="Y283" s="551" t="str">
        <f>IF(ISNUMBER($X283),IF($X283&gt;$X$56,PickLists!$S$2,PickLists!$S$3),PickLists!$S$9)</f>
        <v>M1</v>
      </c>
      <c r="Z283" s="553" t="str">
        <f>IF(ISNUMBER(Data!Z283),Data!Z283,"")</f>
        <v/>
      </c>
      <c r="AA283" s="551" t="str">
        <f>IF(ISNUMBER($Z283),IF($Z283&gt;$Z$56,PickLists!$S$2,PickLists!$S$3),PickLists!$S$9)</f>
        <v>M1</v>
      </c>
      <c r="AB283" s="552" t="str">
        <f>IF(ISNUMBER(Data!AB283),Data!AB283,"")</f>
        <v/>
      </c>
      <c r="AC283" s="551" t="str">
        <f>IF(ISNUMBER($AB283),IF($AB283&gt;$AB$56,PickLists!$S$2,PickLists!$S$3),PickLists!$S$9)</f>
        <v>M1</v>
      </c>
      <c r="AD283" s="553" t="str">
        <f>IF(ISNUMBER(Data!AD283),Data!AD283,"")</f>
        <v/>
      </c>
      <c r="AE283" s="551" t="str">
        <f>IF(ISNUMBER($AD283),IF($AD283&gt;$AD$56,PickLists!$S$2,PickLists!$S$3),PickLists!$S$9)</f>
        <v>M1</v>
      </c>
      <c r="AF283" s="552" t="str">
        <f>IF(ISNUMBER(Data!AF283),Data!AF283,"")</f>
        <v/>
      </c>
      <c r="AG283" s="551" t="str">
        <f>IF(ISNUMBER($AF283),IF($AF283&gt;$AF$56,PickLists!$S$2,PickLists!$S$3),PickLists!$S$9)</f>
        <v>M1</v>
      </c>
      <c r="AH283" s="553" t="str">
        <f>IF(ISNUMBER(Data!AH283),Data!AH283,"")</f>
        <v/>
      </c>
      <c r="AI283" s="551" t="str">
        <f>IF(ISNUMBER($AH283),IF($AH283&gt;$AH$56,PickLists!$S$2,PickLists!$S$3),PickLists!$S$9)</f>
        <v>M1</v>
      </c>
      <c r="AJ283" s="554" t="str">
        <f>IF(ISTEXT(Data!AJ283),Data!AJ283,"")</f>
        <v>missing bottle no change</v>
      </c>
      <c r="AK283" s="555"/>
      <c r="AL283" s="555"/>
      <c r="AM283" s="555"/>
      <c r="AN283" s="555"/>
      <c r="AO283" s="556"/>
      <c r="AP283" s="557" t="str">
        <f t="shared" si="105"/>
        <v/>
      </c>
      <c r="AQ283" s="558" t="str">
        <f t="shared" si="106"/>
        <v/>
      </c>
      <c r="AR283" s="559" t="str">
        <f t="shared" si="107"/>
        <v/>
      </c>
      <c r="AS283" s="560" t="str">
        <f t="shared" si="108"/>
        <v/>
      </c>
      <c r="AT283" s="561" t="str">
        <f t="shared" si="109"/>
        <v/>
      </c>
      <c r="AU283" s="562" t="str">
        <f t="shared" si="110"/>
        <v/>
      </c>
      <c r="AV283" s="563" t="str">
        <f t="shared" si="111"/>
        <v/>
      </c>
      <c r="AW283" s="564" t="str">
        <f t="shared" si="112"/>
        <v/>
      </c>
      <c r="AX283" s="565" t="str">
        <f t="shared" si="113"/>
        <v/>
      </c>
      <c r="AY283" s="566" t="str">
        <f t="shared" si="114"/>
        <v/>
      </c>
      <c r="AZ283" s="567">
        <v>362.61</v>
      </c>
      <c r="BA283" s="568">
        <v>5.5229999999999997</v>
      </c>
      <c r="BB283" s="569" t="str">
        <f t="shared" si="115"/>
        <v/>
      </c>
      <c r="BC283" s="570" t="str">
        <f t="shared" si="116"/>
        <v/>
      </c>
      <c r="BD283" s="571" t="str">
        <f t="shared" si="117"/>
        <v/>
      </c>
      <c r="BE283" s="572" t="str">
        <f t="shared" si="118"/>
        <v/>
      </c>
      <c r="BF283" s="560" t="str">
        <f t="shared" si="119"/>
        <v/>
      </c>
      <c r="BG283" s="561" t="str">
        <f t="shared" si="120"/>
        <v/>
      </c>
      <c r="BH283" s="562" t="str">
        <f t="shared" si="121"/>
        <v/>
      </c>
      <c r="BI283" s="563" t="str">
        <f t="shared" si="122"/>
        <v/>
      </c>
      <c r="BJ283" s="564" t="str">
        <f t="shared" si="123"/>
        <v/>
      </c>
      <c r="BK283" s="565" t="str">
        <f t="shared" si="124"/>
        <v/>
      </c>
      <c r="BL283" s="566" t="str">
        <f t="shared" si="125"/>
        <v/>
      </c>
      <c r="BM283" s="546" t="str">
        <f t="shared" si="126"/>
        <v>M1</v>
      </c>
      <c r="BN283" s="573" t="str">
        <f t="shared" si="136"/>
        <v/>
      </c>
      <c r="BO283" s="573" t="str">
        <f t="shared" si="137"/>
        <v/>
      </c>
      <c r="BP283" s="574" t="str">
        <f t="shared" si="127"/>
        <v/>
      </c>
      <c r="BQ283" s="575" t="str">
        <f t="shared" si="128"/>
        <v/>
      </c>
      <c r="BR283" s="546" t="str">
        <f t="shared" si="138"/>
        <v>M1</v>
      </c>
      <c r="BS283" s="575" t="str">
        <f t="shared" si="129"/>
        <v/>
      </c>
      <c r="BT283" s="575" t="str">
        <f t="shared" si="130"/>
        <v/>
      </c>
      <c r="BU283" s="575" t="str">
        <f t="shared" si="131"/>
        <v/>
      </c>
      <c r="BV283" s="573" t="str">
        <f t="shared" si="132"/>
        <v/>
      </c>
      <c r="BW283" s="575" t="str">
        <f t="shared" si="133"/>
        <v/>
      </c>
      <c r="BX283" s="546" t="str">
        <f t="shared" si="139"/>
        <v>M1</v>
      </c>
    </row>
    <row r="284" spans="1:76" x14ac:dyDescent="0.2">
      <c r="A284" s="324" t="s">
        <v>1511</v>
      </c>
      <c r="B284" s="360">
        <v>35292</v>
      </c>
      <c r="C284" s="361">
        <v>0.27083333333333298</v>
      </c>
      <c r="D284" s="360">
        <f t="shared" si="134"/>
        <v>35293</v>
      </c>
      <c r="E284" s="361">
        <v>0.27083333333333298</v>
      </c>
      <c r="F284" s="455" t="s">
        <v>2179</v>
      </c>
      <c r="G284" s="74" t="s">
        <v>507</v>
      </c>
      <c r="H284" s="53" t="s">
        <v>508</v>
      </c>
      <c r="I284" s="38"/>
      <c r="J284" s="52"/>
      <c r="K284" s="545">
        <f>IF(ISNUMBER(Data!K284),Data!K284,"")</f>
        <v>5.3</v>
      </c>
      <c r="L284" s="546" t="str">
        <f>IF(ISNUMBER(K284),PickLists!$S$2,PickLists!$S$9)</f>
        <v>V0</v>
      </c>
      <c r="M284" s="547">
        <f>IF(ISNUMBER(Data!M284),Data!M284,"")</f>
        <v>435.4</v>
      </c>
      <c r="N284" s="548">
        <f t="shared" si="135"/>
        <v>10.014199999999999</v>
      </c>
      <c r="O284" s="578" t="s">
        <v>116</v>
      </c>
      <c r="P284" s="550">
        <f>IF(ISNUMBER(Data!P284),Data!P284,"")</f>
        <v>4.4400000000000004</v>
      </c>
      <c r="Q284" s="578" t="s">
        <v>116</v>
      </c>
      <c r="R284" s="547">
        <f>IF(ISNUMBER(Data!R284),Data!R284,"")</f>
        <v>27.3</v>
      </c>
      <c r="S284" s="578" t="s">
        <v>116</v>
      </c>
      <c r="T284" s="552">
        <f>IF(ISNUMBER(Data!T284),Data!T284,"")</f>
        <v>7.6999999999999999E-2</v>
      </c>
      <c r="U284" s="578" t="s">
        <v>116</v>
      </c>
      <c r="V284" s="553">
        <f>IF(ISNUMBER(Data!V284),Data!V284,"")</f>
        <v>0.75562311910329816</v>
      </c>
      <c r="W284" s="578" t="s">
        <v>116</v>
      </c>
      <c r="X284" s="552">
        <f>IF(ISNUMBER(Data!X284),Data!X284,"")</f>
        <v>0.75568795153130264</v>
      </c>
      <c r="Y284" s="578" t="s">
        <v>116</v>
      </c>
      <c r="Z284" s="553">
        <f>IF(ISNUMBER(Data!Z284),Data!Z284,"")</f>
        <v>0.04</v>
      </c>
      <c r="AA284" s="578" t="s">
        <v>116</v>
      </c>
      <c r="AB284" s="552">
        <f>IF(ISNUMBER(Data!AB284),Data!AB284,"")</f>
        <v>0.87274964244137709</v>
      </c>
      <c r="AC284" s="578" t="s">
        <v>116</v>
      </c>
      <c r="AD284" s="553">
        <f>IF(ISNUMBER(Data!AD284),Data!AD284,"")</f>
        <v>5.0999999999999997E-2</v>
      </c>
      <c r="AE284" s="578" t="s">
        <v>116</v>
      </c>
      <c r="AF284" s="552">
        <f>IF(ISNUMBER(Data!AF284),Data!AF284,"")</f>
        <v>2.1999999999999999E-2</v>
      </c>
      <c r="AG284" s="578" t="s">
        <v>116</v>
      </c>
      <c r="AH284" s="553">
        <f>IF(ISNUMBER(Data!AH284),Data!AH284,"")</f>
        <v>0.121</v>
      </c>
      <c r="AI284" s="578" t="s">
        <v>116</v>
      </c>
      <c r="AJ284" s="554" t="str">
        <f>IF(ISTEXT(Data!AJ284),Data!AJ284,"")</f>
        <v>48 hour sample</v>
      </c>
      <c r="AK284" s="555"/>
      <c r="AL284" s="555"/>
      <c r="AM284" s="555"/>
      <c r="AN284" s="555"/>
      <c r="AO284" s="556"/>
      <c r="AP284" s="557">
        <f t="shared" si="105"/>
        <v>3.6307805477010069E-2</v>
      </c>
      <c r="AQ284" s="558">
        <f t="shared" si="106"/>
        <v>0.36359362560787417</v>
      </c>
      <c r="AR284" s="559">
        <f t="shared" si="107"/>
        <v>0.77109339999999993</v>
      </c>
      <c r="AS284" s="560">
        <f t="shared" si="108"/>
        <v>7.5669610393242479</v>
      </c>
      <c r="AT284" s="561">
        <f t="shared" si="109"/>
        <v>7.5676102842247701</v>
      </c>
      <c r="AU284" s="562">
        <f t="shared" si="110"/>
        <v>0.40056799999999998</v>
      </c>
      <c r="AV284" s="563">
        <f t="shared" si="111"/>
        <v>8.739889469336438</v>
      </c>
      <c r="AW284" s="564">
        <f t="shared" si="112"/>
        <v>0.51072419999999996</v>
      </c>
      <c r="AX284" s="565">
        <f t="shared" si="113"/>
        <v>0.22031239999999996</v>
      </c>
      <c r="AY284" s="566">
        <f t="shared" si="114"/>
        <v>1.2117181999999997</v>
      </c>
      <c r="AZ284" s="567">
        <v>362.61</v>
      </c>
      <c r="BA284" s="568">
        <v>5.5229999999999997</v>
      </c>
      <c r="BB284" s="569">
        <f t="shared" si="115"/>
        <v>36.307805477010064</v>
      </c>
      <c r="BC284" s="570">
        <f t="shared" si="116"/>
        <v>0.15211605128536704</v>
      </c>
      <c r="BD284" s="571">
        <f t="shared" si="117"/>
        <v>2.7542287033381673E-4</v>
      </c>
      <c r="BE284" s="572">
        <f t="shared" si="118"/>
        <v>2.1719508067245852</v>
      </c>
      <c r="BF284" s="560">
        <f t="shared" si="119"/>
        <v>53.946106882508616</v>
      </c>
      <c r="BG284" s="561">
        <f t="shared" si="120"/>
        <v>47.134754500627018</v>
      </c>
      <c r="BH284" s="562">
        <f t="shared" si="121"/>
        <v>1.7399020435149504</v>
      </c>
      <c r="BI284" s="563">
        <f t="shared" si="122"/>
        <v>62.308106121323419</v>
      </c>
      <c r="BJ284" s="564">
        <f t="shared" si="123"/>
        <v>1.3044145480587241</v>
      </c>
      <c r="BK284" s="565">
        <f t="shared" si="124"/>
        <v>1.8103270931907014</v>
      </c>
      <c r="BL284" s="566">
        <f t="shared" si="125"/>
        <v>6.0382254603523124</v>
      </c>
      <c r="BM284" s="546" t="str">
        <f t="shared" si="126"/>
        <v>V6</v>
      </c>
      <c r="BN284" s="573">
        <f t="shared" si="136"/>
        <v>27.3</v>
      </c>
      <c r="BO284" s="573">
        <f t="shared" si="137"/>
        <v>25.709645642234978</v>
      </c>
      <c r="BP284" s="574">
        <f t="shared" si="127"/>
        <v>-5.8254738379671158</v>
      </c>
      <c r="BQ284" s="575">
        <f t="shared" si="128"/>
        <v>30</v>
      </c>
      <c r="BR284" s="546" t="str">
        <f t="shared" si="138"/>
        <v>V0</v>
      </c>
      <c r="BS284" s="575">
        <f t="shared" si="129"/>
        <v>109.50878074345019</v>
      </c>
      <c r="BT284" s="575">
        <f t="shared" si="130"/>
        <v>103.40520366401591</v>
      </c>
      <c r="BU284" s="575">
        <f t="shared" si="131"/>
        <v>212.9139844074661</v>
      </c>
      <c r="BV284" s="573">
        <f t="shared" si="132"/>
        <v>2.8666867967458152</v>
      </c>
      <c r="BW284" s="575">
        <f t="shared" si="133"/>
        <v>15</v>
      </c>
      <c r="BX284" s="546" t="str">
        <f t="shared" si="139"/>
        <v>V0</v>
      </c>
    </row>
    <row r="285" spans="1:76" x14ac:dyDescent="0.2">
      <c r="A285" s="324"/>
      <c r="B285" s="360">
        <v>35293</v>
      </c>
      <c r="C285" s="361">
        <v>0.27083333333333298</v>
      </c>
      <c r="D285" s="360">
        <f t="shared" si="134"/>
        <v>35294</v>
      </c>
      <c r="E285" s="361">
        <v>0.27083333333333298</v>
      </c>
      <c r="F285" s="455" t="s">
        <v>2179</v>
      </c>
      <c r="G285" s="74" t="s">
        <v>440</v>
      </c>
      <c r="H285" s="53"/>
      <c r="I285" s="38"/>
      <c r="J285" s="52"/>
      <c r="K285" s="545" t="str">
        <f>IF(ISNUMBER(Data!K285),Data!K285,"")</f>
        <v/>
      </c>
      <c r="L285" s="546" t="str">
        <f>IF(ISNUMBER(K285),PickLists!$S$2,PickLists!$S$9)</f>
        <v>M1</v>
      </c>
      <c r="M285" s="547" t="str">
        <f>IF(ISNUMBER(Data!M285),Data!M285,"")</f>
        <v/>
      </c>
      <c r="N285" s="548" t="str">
        <f t="shared" si="135"/>
        <v/>
      </c>
      <c r="O285" s="549" t="str">
        <f>IF(ISTEXT($A285),PickLists!$S$2,PickLists!$S$9)</f>
        <v>M1</v>
      </c>
      <c r="P285" s="550" t="str">
        <f>IF(ISNUMBER(Data!P285),Data!P285,"")</f>
        <v/>
      </c>
      <c r="Q285" s="551" t="str">
        <f>IF(ISTEXT($A285),PickLists!$S$2,PickLists!$S$9)</f>
        <v>M1</v>
      </c>
      <c r="R285" s="547" t="str">
        <f>IF(ISNUMBER(Data!R285),Data!R285,"")</f>
        <v/>
      </c>
      <c r="S285" s="551" t="str">
        <f>IF(ISTEXT($A285),PickLists!$S$2,PickLists!$S$9)</f>
        <v>M1</v>
      </c>
      <c r="T285" s="552" t="str">
        <f>IF(ISNUMBER(Data!T285),Data!T285,"")</f>
        <v/>
      </c>
      <c r="U285" s="551" t="str">
        <f>IF(ISNUMBER($T285),IF($T285&gt;$T$56,PickLists!$S$2,PickLists!$S$3),PickLists!$S$9)</f>
        <v>M1</v>
      </c>
      <c r="V285" s="553" t="str">
        <f>IF(ISNUMBER(Data!V285),Data!V285,"")</f>
        <v/>
      </c>
      <c r="W285" s="551" t="str">
        <f>IF(ISNUMBER($V285),IF($V285&gt;$V$56,PickLists!$S$2,PickLists!$S$3),PickLists!$S$9)</f>
        <v>M1</v>
      </c>
      <c r="X285" s="552" t="str">
        <f>IF(ISNUMBER(Data!X285),Data!X285,"")</f>
        <v/>
      </c>
      <c r="Y285" s="551" t="str">
        <f>IF(ISNUMBER($X285),IF($X285&gt;$X$56,PickLists!$S$2,PickLists!$S$3),PickLists!$S$9)</f>
        <v>M1</v>
      </c>
      <c r="Z285" s="553" t="str">
        <f>IF(ISNUMBER(Data!Z285),Data!Z285,"")</f>
        <v/>
      </c>
      <c r="AA285" s="551" t="str">
        <f>IF(ISNUMBER($Z285),IF($Z285&gt;$Z$56,PickLists!$S$2,PickLists!$S$3),PickLists!$S$9)</f>
        <v>M1</v>
      </c>
      <c r="AB285" s="552" t="str">
        <f>IF(ISNUMBER(Data!AB285),Data!AB285,"")</f>
        <v/>
      </c>
      <c r="AC285" s="551" t="str">
        <f>IF(ISNUMBER($AB285),IF($AB285&gt;$AB$56,PickLists!$S$2,PickLists!$S$3),PickLists!$S$9)</f>
        <v>M1</v>
      </c>
      <c r="AD285" s="553" t="str">
        <f>IF(ISNUMBER(Data!AD285),Data!AD285,"")</f>
        <v/>
      </c>
      <c r="AE285" s="551" t="str">
        <f>IF(ISNUMBER($AD285),IF($AD285&gt;$AD$56,PickLists!$S$2,PickLists!$S$3),PickLists!$S$9)</f>
        <v>M1</v>
      </c>
      <c r="AF285" s="552" t="str">
        <f>IF(ISNUMBER(Data!AF285),Data!AF285,"")</f>
        <v/>
      </c>
      <c r="AG285" s="551" t="str">
        <f>IF(ISNUMBER($AF285),IF($AF285&gt;$AF$56,PickLists!$S$2,PickLists!$S$3),PickLists!$S$9)</f>
        <v>M1</v>
      </c>
      <c r="AH285" s="553" t="str">
        <f>IF(ISNUMBER(Data!AH285),Data!AH285,"")</f>
        <v/>
      </c>
      <c r="AI285" s="551" t="str">
        <f>IF(ISNUMBER($AH285),IF($AH285&gt;$AH$56,PickLists!$S$2,PickLists!$S$3),PickLists!$S$9)</f>
        <v>M1</v>
      </c>
      <c r="AJ285" s="554" t="str">
        <f>IF(ISTEXT(Data!AJ285),Data!AJ285,"")</f>
        <v/>
      </c>
      <c r="AK285" s="555"/>
      <c r="AL285" s="555"/>
      <c r="AM285" s="555"/>
      <c r="AN285" s="555"/>
      <c r="AO285" s="556"/>
      <c r="AP285" s="557" t="str">
        <f t="shared" si="105"/>
        <v/>
      </c>
      <c r="AQ285" s="558" t="str">
        <f t="shared" si="106"/>
        <v/>
      </c>
      <c r="AR285" s="559" t="str">
        <f t="shared" si="107"/>
        <v/>
      </c>
      <c r="AS285" s="560" t="str">
        <f t="shared" si="108"/>
        <v/>
      </c>
      <c r="AT285" s="561" t="str">
        <f t="shared" si="109"/>
        <v/>
      </c>
      <c r="AU285" s="562" t="str">
        <f t="shared" si="110"/>
        <v/>
      </c>
      <c r="AV285" s="563" t="str">
        <f t="shared" si="111"/>
        <v/>
      </c>
      <c r="AW285" s="564" t="str">
        <f t="shared" si="112"/>
        <v/>
      </c>
      <c r="AX285" s="565" t="str">
        <f t="shared" si="113"/>
        <v/>
      </c>
      <c r="AY285" s="566" t="str">
        <f t="shared" si="114"/>
        <v/>
      </c>
      <c r="AZ285" s="567">
        <v>362.61</v>
      </c>
      <c r="BA285" s="568">
        <v>5.5229999999999997</v>
      </c>
      <c r="BB285" s="569" t="str">
        <f t="shared" si="115"/>
        <v/>
      </c>
      <c r="BC285" s="570" t="str">
        <f t="shared" si="116"/>
        <v/>
      </c>
      <c r="BD285" s="571" t="str">
        <f t="shared" si="117"/>
        <v/>
      </c>
      <c r="BE285" s="572" t="str">
        <f t="shared" si="118"/>
        <v/>
      </c>
      <c r="BF285" s="560" t="str">
        <f t="shared" si="119"/>
        <v/>
      </c>
      <c r="BG285" s="561" t="str">
        <f t="shared" si="120"/>
        <v/>
      </c>
      <c r="BH285" s="562" t="str">
        <f t="shared" si="121"/>
        <v/>
      </c>
      <c r="BI285" s="563" t="str">
        <f t="shared" si="122"/>
        <v/>
      </c>
      <c r="BJ285" s="564" t="str">
        <f t="shared" si="123"/>
        <v/>
      </c>
      <c r="BK285" s="565" t="str">
        <f t="shared" si="124"/>
        <v/>
      </c>
      <c r="BL285" s="566" t="str">
        <f t="shared" si="125"/>
        <v/>
      </c>
      <c r="BM285" s="546" t="str">
        <f t="shared" si="126"/>
        <v>M1</v>
      </c>
      <c r="BN285" s="573" t="str">
        <f t="shared" si="136"/>
        <v/>
      </c>
      <c r="BO285" s="573" t="str">
        <f t="shared" si="137"/>
        <v/>
      </c>
      <c r="BP285" s="574" t="str">
        <f t="shared" si="127"/>
        <v/>
      </c>
      <c r="BQ285" s="575" t="str">
        <f t="shared" si="128"/>
        <v/>
      </c>
      <c r="BR285" s="546" t="str">
        <f t="shared" si="138"/>
        <v>M1</v>
      </c>
      <c r="BS285" s="575" t="str">
        <f t="shared" si="129"/>
        <v/>
      </c>
      <c r="BT285" s="575" t="str">
        <f t="shared" si="130"/>
        <v/>
      </c>
      <c r="BU285" s="575" t="str">
        <f t="shared" si="131"/>
        <v/>
      </c>
      <c r="BV285" s="573" t="str">
        <f t="shared" si="132"/>
        <v/>
      </c>
      <c r="BW285" s="575" t="str">
        <f t="shared" si="133"/>
        <v/>
      </c>
      <c r="BX285" s="546" t="str">
        <f t="shared" si="139"/>
        <v>M1</v>
      </c>
    </row>
    <row r="286" spans="1:76" x14ac:dyDescent="0.2">
      <c r="A286" s="324"/>
      <c r="B286" s="360">
        <v>35294</v>
      </c>
      <c r="C286" s="361">
        <v>0.27083333333333298</v>
      </c>
      <c r="D286" s="360">
        <f t="shared" si="134"/>
        <v>35295</v>
      </c>
      <c r="E286" s="361">
        <v>0.27083333333333298</v>
      </c>
      <c r="F286" s="455" t="s">
        <v>2179</v>
      </c>
      <c r="G286" s="74" t="s">
        <v>440</v>
      </c>
      <c r="H286" s="53"/>
      <c r="I286" s="38"/>
      <c r="J286" s="52"/>
      <c r="K286" s="545" t="str">
        <f>IF(ISNUMBER(Data!K286),Data!K286,"")</f>
        <v/>
      </c>
      <c r="L286" s="546" t="str">
        <f>IF(ISNUMBER(K286),PickLists!$S$2,PickLists!$S$9)</f>
        <v>M1</v>
      </c>
      <c r="M286" s="547" t="str">
        <f>IF(ISNUMBER(Data!M286),Data!M286,"")</f>
        <v/>
      </c>
      <c r="N286" s="548" t="str">
        <f t="shared" si="135"/>
        <v/>
      </c>
      <c r="O286" s="549" t="str">
        <f>IF(ISTEXT($A286),PickLists!$S$2,PickLists!$S$9)</f>
        <v>M1</v>
      </c>
      <c r="P286" s="550" t="str">
        <f>IF(ISNUMBER(Data!P286),Data!P286,"")</f>
        <v/>
      </c>
      <c r="Q286" s="551" t="str">
        <f>IF(ISTEXT($A286),PickLists!$S$2,PickLists!$S$9)</f>
        <v>M1</v>
      </c>
      <c r="R286" s="547" t="str">
        <f>IF(ISNUMBER(Data!R286),Data!R286,"")</f>
        <v/>
      </c>
      <c r="S286" s="551" t="str">
        <f>IF(ISTEXT($A286),PickLists!$S$2,PickLists!$S$9)</f>
        <v>M1</v>
      </c>
      <c r="T286" s="552" t="str">
        <f>IF(ISNUMBER(Data!T286),Data!T286,"")</f>
        <v/>
      </c>
      <c r="U286" s="551" t="str">
        <f>IF(ISNUMBER($T286),IF($T286&gt;$T$56,PickLists!$S$2,PickLists!$S$3),PickLists!$S$9)</f>
        <v>M1</v>
      </c>
      <c r="V286" s="553" t="str">
        <f>IF(ISNUMBER(Data!V286),Data!V286,"")</f>
        <v/>
      </c>
      <c r="W286" s="551" t="str">
        <f>IF(ISNUMBER($V286),IF($V286&gt;$V$56,PickLists!$S$2,PickLists!$S$3),PickLists!$S$9)</f>
        <v>M1</v>
      </c>
      <c r="X286" s="552" t="str">
        <f>IF(ISNUMBER(Data!X286),Data!X286,"")</f>
        <v/>
      </c>
      <c r="Y286" s="551" t="str">
        <f>IF(ISNUMBER($X286),IF($X286&gt;$X$56,PickLists!$S$2,PickLists!$S$3),PickLists!$S$9)</f>
        <v>M1</v>
      </c>
      <c r="Z286" s="553" t="str">
        <f>IF(ISNUMBER(Data!Z286),Data!Z286,"")</f>
        <v/>
      </c>
      <c r="AA286" s="551" t="str">
        <f>IF(ISNUMBER($Z286),IF($Z286&gt;$Z$56,PickLists!$S$2,PickLists!$S$3),PickLists!$S$9)</f>
        <v>M1</v>
      </c>
      <c r="AB286" s="552" t="str">
        <f>IF(ISNUMBER(Data!AB286),Data!AB286,"")</f>
        <v/>
      </c>
      <c r="AC286" s="551" t="str">
        <f>IF(ISNUMBER($AB286),IF($AB286&gt;$AB$56,PickLists!$S$2,PickLists!$S$3),PickLists!$S$9)</f>
        <v>M1</v>
      </c>
      <c r="AD286" s="553" t="str">
        <f>IF(ISNUMBER(Data!AD286),Data!AD286,"")</f>
        <v/>
      </c>
      <c r="AE286" s="551" t="str">
        <f>IF(ISNUMBER($AD286),IF($AD286&gt;$AD$56,PickLists!$S$2,PickLists!$S$3),PickLists!$S$9)</f>
        <v>M1</v>
      </c>
      <c r="AF286" s="552" t="str">
        <f>IF(ISNUMBER(Data!AF286),Data!AF286,"")</f>
        <v/>
      </c>
      <c r="AG286" s="551" t="str">
        <f>IF(ISNUMBER($AF286),IF($AF286&gt;$AF$56,PickLists!$S$2,PickLists!$S$3),PickLists!$S$9)</f>
        <v>M1</v>
      </c>
      <c r="AH286" s="553" t="str">
        <f>IF(ISNUMBER(Data!AH286),Data!AH286,"")</f>
        <v/>
      </c>
      <c r="AI286" s="551" t="str">
        <f>IF(ISNUMBER($AH286),IF($AH286&gt;$AH$56,PickLists!$S$2,PickLists!$S$3),PickLists!$S$9)</f>
        <v>M1</v>
      </c>
      <c r="AJ286" s="554" t="str">
        <f>IF(ISTEXT(Data!AJ286),Data!AJ286,"")</f>
        <v/>
      </c>
      <c r="AK286" s="555"/>
      <c r="AL286" s="555"/>
      <c r="AM286" s="555"/>
      <c r="AN286" s="555"/>
      <c r="AO286" s="556"/>
      <c r="AP286" s="557" t="str">
        <f t="shared" si="105"/>
        <v/>
      </c>
      <c r="AQ286" s="558" t="str">
        <f t="shared" si="106"/>
        <v/>
      </c>
      <c r="AR286" s="559" t="str">
        <f t="shared" si="107"/>
        <v/>
      </c>
      <c r="AS286" s="560" t="str">
        <f t="shared" si="108"/>
        <v/>
      </c>
      <c r="AT286" s="561" t="str">
        <f t="shared" si="109"/>
        <v/>
      </c>
      <c r="AU286" s="562" t="str">
        <f t="shared" si="110"/>
        <v/>
      </c>
      <c r="AV286" s="563" t="str">
        <f t="shared" si="111"/>
        <v/>
      </c>
      <c r="AW286" s="564" t="str">
        <f t="shared" si="112"/>
        <v/>
      </c>
      <c r="AX286" s="565" t="str">
        <f t="shared" si="113"/>
        <v/>
      </c>
      <c r="AY286" s="566" t="str">
        <f t="shared" si="114"/>
        <v/>
      </c>
      <c r="AZ286" s="567">
        <v>362.61</v>
      </c>
      <c r="BA286" s="568">
        <v>5.5229999999999997</v>
      </c>
      <c r="BB286" s="569" t="str">
        <f t="shared" si="115"/>
        <v/>
      </c>
      <c r="BC286" s="570" t="str">
        <f t="shared" si="116"/>
        <v/>
      </c>
      <c r="BD286" s="571" t="str">
        <f t="shared" si="117"/>
        <v/>
      </c>
      <c r="BE286" s="572" t="str">
        <f t="shared" si="118"/>
        <v/>
      </c>
      <c r="BF286" s="560" t="str">
        <f t="shared" si="119"/>
        <v/>
      </c>
      <c r="BG286" s="561" t="str">
        <f t="shared" si="120"/>
        <v/>
      </c>
      <c r="BH286" s="562" t="str">
        <f t="shared" si="121"/>
        <v/>
      </c>
      <c r="BI286" s="563" t="str">
        <f t="shared" si="122"/>
        <v/>
      </c>
      <c r="BJ286" s="564" t="str">
        <f t="shared" si="123"/>
        <v/>
      </c>
      <c r="BK286" s="565" t="str">
        <f t="shared" si="124"/>
        <v/>
      </c>
      <c r="BL286" s="566" t="str">
        <f t="shared" si="125"/>
        <v/>
      </c>
      <c r="BM286" s="546" t="str">
        <f t="shared" si="126"/>
        <v>M1</v>
      </c>
      <c r="BN286" s="573" t="str">
        <f t="shared" si="136"/>
        <v/>
      </c>
      <c r="BO286" s="573" t="str">
        <f t="shared" si="137"/>
        <v/>
      </c>
      <c r="BP286" s="574" t="str">
        <f t="shared" si="127"/>
        <v/>
      </c>
      <c r="BQ286" s="575" t="str">
        <f t="shared" si="128"/>
        <v/>
      </c>
      <c r="BR286" s="546" t="str">
        <f t="shared" si="138"/>
        <v>M1</v>
      </c>
      <c r="BS286" s="575" t="str">
        <f t="shared" si="129"/>
        <v/>
      </c>
      <c r="BT286" s="575" t="str">
        <f t="shared" si="130"/>
        <v/>
      </c>
      <c r="BU286" s="575" t="str">
        <f t="shared" si="131"/>
        <v/>
      </c>
      <c r="BV286" s="573" t="str">
        <f t="shared" si="132"/>
        <v/>
      </c>
      <c r="BW286" s="575" t="str">
        <f t="shared" si="133"/>
        <v/>
      </c>
      <c r="BX286" s="546" t="str">
        <f t="shared" si="139"/>
        <v>M1</v>
      </c>
    </row>
    <row r="287" spans="1:76" x14ac:dyDescent="0.2">
      <c r="A287" s="324"/>
      <c r="B287" s="360">
        <v>35295</v>
      </c>
      <c r="C287" s="361">
        <v>0.27083333333333298</v>
      </c>
      <c r="D287" s="360">
        <f t="shared" si="134"/>
        <v>35296</v>
      </c>
      <c r="E287" s="361">
        <v>0.27083333333333298</v>
      </c>
      <c r="F287" s="455" t="s">
        <v>2179</v>
      </c>
      <c r="G287" s="74" t="s">
        <v>440</v>
      </c>
      <c r="H287" s="53"/>
      <c r="I287" s="38"/>
      <c r="J287" s="52"/>
      <c r="K287" s="545" t="str">
        <f>IF(ISNUMBER(Data!K287),Data!K287,"")</f>
        <v/>
      </c>
      <c r="L287" s="546" t="str">
        <f>IF(ISNUMBER(K287),PickLists!$S$2,PickLists!$S$9)</f>
        <v>M1</v>
      </c>
      <c r="M287" s="547" t="str">
        <f>IF(ISNUMBER(Data!M287),Data!M287,"")</f>
        <v/>
      </c>
      <c r="N287" s="548" t="str">
        <f t="shared" si="135"/>
        <v/>
      </c>
      <c r="O287" s="549" t="str">
        <f>IF(ISTEXT($A287),PickLists!$S$2,PickLists!$S$9)</f>
        <v>M1</v>
      </c>
      <c r="P287" s="550" t="str">
        <f>IF(ISNUMBER(Data!P287),Data!P287,"")</f>
        <v/>
      </c>
      <c r="Q287" s="551" t="str">
        <f>IF(ISTEXT($A287),PickLists!$S$2,PickLists!$S$9)</f>
        <v>M1</v>
      </c>
      <c r="R287" s="547" t="str">
        <f>IF(ISNUMBER(Data!R287),Data!R287,"")</f>
        <v/>
      </c>
      <c r="S287" s="551" t="str">
        <f>IF(ISTEXT($A287),PickLists!$S$2,PickLists!$S$9)</f>
        <v>M1</v>
      </c>
      <c r="T287" s="552" t="str">
        <f>IF(ISNUMBER(Data!T287),Data!T287,"")</f>
        <v/>
      </c>
      <c r="U287" s="551" t="str">
        <f>IF(ISNUMBER($T287),IF($T287&gt;$T$56,PickLists!$S$2,PickLists!$S$3),PickLists!$S$9)</f>
        <v>M1</v>
      </c>
      <c r="V287" s="553" t="str">
        <f>IF(ISNUMBER(Data!V287),Data!V287,"")</f>
        <v/>
      </c>
      <c r="W287" s="551" t="str">
        <f>IF(ISNUMBER($V287),IF($V287&gt;$V$56,PickLists!$S$2,PickLists!$S$3),PickLists!$S$9)</f>
        <v>M1</v>
      </c>
      <c r="X287" s="552" t="str">
        <f>IF(ISNUMBER(Data!X287),Data!X287,"")</f>
        <v/>
      </c>
      <c r="Y287" s="551" t="str">
        <f>IF(ISNUMBER($X287),IF($X287&gt;$X$56,PickLists!$S$2,PickLists!$S$3),PickLists!$S$9)</f>
        <v>M1</v>
      </c>
      <c r="Z287" s="553" t="str">
        <f>IF(ISNUMBER(Data!Z287),Data!Z287,"")</f>
        <v/>
      </c>
      <c r="AA287" s="551" t="str">
        <f>IF(ISNUMBER($Z287),IF($Z287&gt;$Z$56,PickLists!$S$2,PickLists!$S$3),PickLists!$S$9)</f>
        <v>M1</v>
      </c>
      <c r="AB287" s="552" t="str">
        <f>IF(ISNUMBER(Data!AB287),Data!AB287,"")</f>
        <v/>
      </c>
      <c r="AC287" s="551" t="str">
        <f>IF(ISNUMBER($AB287),IF($AB287&gt;$AB$56,PickLists!$S$2,PickLists!$S$3),PickLists!$S$9)</f>
        <v>M1</v>
      </c>
      <c r="AD287" s="553" t="str">
        <f>IF(ISNUMBER(Data!AD287),Data!AD287,"")</f>
        <v/>
      </c>
      <c r="AE287" s="551" t="str">
        <f>IF(ISNUMBER($AD287),IF($AD287&gt;$AD$56,PickLists!$S$2,PickLists!$S$3),PickLists!$S$9)</f>
        <v>M1</v>
      </c>
      <c r="AF287" s="552" t="str">
        <f>IF(ISNUMBER(Data!AF287),Data!AF287,"")</f>
        <v/>
      </c>
      <c r="AG287" s="551" t="str">
        <f>IF(ISNUMBER($AF287),IF($AF287&gt;$AF$56,PickLists!$S$2,PickLists!$S$3),PickLists!$S$9)</f>
        <v>M1</v>
      </c>
      <c r="AH287" s="553" t="str">
        <f>IF(ISNUMBER(Data!AH287),Data!AH287,"")</f>
        <v/>
      </c>
      <c r="AI287" s="551" t="str">
        <f>IF(ISNUMBER($AH287),IF($AH287&gt;$AH$56,PickLists!$S$2,PickLists!$S$3),PickLists!$S$9)</f>
        <v>M1</v>
      </c>
      <c r="AJ287" s="554" t="str">
        <f>IF(ISTEXT(Data!AJ287),Data!AJ287,"")</f>
        <v/>
      </c>
      <c r="AK287" s="555"/>
      <c r="AL287" s="555"/>
      <c r="AM287" s="555"/>
      <c r="AN287" s="555"/>
      <c r="AO287" s="556"/>
      <c r="AP287" s="557" t="str">
        <f t="shared" si="105"/>
        <v/>
      </c>
      <c r="AQ287" s="558" t="str">
        <f t="shared" si="106"/>
        <v/>
      </c>
      <c r="AR287" s="559" t="str">
        <f t="shared" si="107"/>
        <v/>
      </c>
      <c r="AS287" s="560" t="str">
        <f t="shared" si="108"/>
        <v/>
      </c>
      <c r="AT287" s="561" t="str">
        <f t="shared" si="109"/>
        <v/>
      </c>
      <c r="AU287" s="562" t="str">
        <f t="shared" si="110"/>
        <v/>
      </c>
      <c r="AV287" s="563" t="str">
        <f t="shared" si="111"/>
        <v/>
      </c>
      <c r="AW287" s="564" t="str">
        <f t="shared" si="112"/>
        <v/>
      </c>
      <c r="AX287" s="565" t="str">
        <f t="shared" si="113"/>
        <v/>
      </c>
      <c r="AY287" s="566" t="str">
        <f t="shared" si="114"/>
        <v/>
      </c>
      <c r="AZ287" s="567">
        <v>362.61</v>
      </c>
      <c r="BA287" s="568">
        <v>5.5229999999999997</v>
      </c>
      <c r="BB287" s="569" t="str">
        <f t="shared" si="115"/>
        <v/>
      </c>
      <c r="BC287" s="570" t="str">
        <f t="shared" si="116"/>
        <v/>
      </c>
      <c r="BD287" s="571" t="str">
        <f t="shared" si="117"/>
        <v/>
      </c>
      <c r="BE287" s="572" t="str">
        <f t="shared" si="118"/>
        <v/>
      </c>
      <c r="BF287" s="560" t="str">
        <f t="shared" si="119"/>
        <v/>
      </c>
      <c r="BG287" s="561" t="str">
        <f t="shared" si="120"/>
        <v/>
      </c>
      <c r="BH287" s="562" t="str">
        <f t="shared" si="121"/>
        <v/>
      </c>
      <c r="BI287" s="563" t="str">
        <f t="shared" si="122"/>
        <v/>
      </c>
      <c r="BJ287" s="564" t="str">
        <f t="shared" si="123"/>
        <v/>
      </c>
      <c r="BK287" s="565" t="str">
        <f t="shared" si="124"/>
        <v/>
      </c>
      <c r="BL287" s="566" t="str">
        <f t="shared" si="125"/>
        <v/>
      </c>
      <c r="BM287" s="546" t="str">
        <f t="shared" si="126"/>
        <v>M1</v>
      </c>
      <c r="BN287" s="573" t="str">
        <f t="shared" si="136"/>
        <v/>
      </c>
      <c r="BO287" s="573" t="str">
        <f t="shared" si="137"/>
        <v/>
      </c>
      <c r="BP287" s="574" t="str">
        <f t="shared" si="127"/>
        <v/>
      </c>
      <c r="BQ287" s="575" t="str">
        <f t="shared" si="128"/>
        <v/>
      </c>
      <c r="BR287" s="546" t="str">
        <f t="shared" si="138"/>
        <v>M1</v>
      </c>
      <c r="BS287" s="575" t="str">
        <f t="shared" si="129"/>
        <v/>
      </c>
      <c r="BT287" s="575" t="str">
        <f t="shared" si="130"/>
        <v/>
      </c>
      <c r="BU287" s="575" t="str">
        <f t="shared" si="131"/>
        <v/>
      </c>
      <c r="BV287" s="573" t="str">
        <f t="shared" si="132"/>
        <v/>
      </c>
      <c r="BW287" s="575" t="str">
        <f t="shared" si="133"/>
        <v/>
      </c>
      <c r="BX287" s="546" t="str">
        <f t="shared" si="139"/>
        <v>M1</v>
      </c>
    </row>
    <row r="288" spans="1:76" x14ac:dyDescent="0.2">
      <c r="A288" s="324"/>
      <c r="B288" s="360">
        <v>35296</v>
      </c>
      <c r="C288" s="361">
        <v>0.27083333333333298</v>
      </c>
      <c r="D288" s="360">
        <f t="shared" si="134"/>
        <v>35297</v>
      </c>
      <c r="E288" s="361">
        <v>0.27083333333333298</v>
      </c>
      <c r="F288" s="455" t="s">
        <v>2179</v>
      </c>
      <c r="G288" s="74" t="s">
        <v>440</v>
      </c>
      <c r="H288" s="53"/>
      <c r="I288" s="38"/>
      <c r="J288" s="52"/>
      <c r="K288" s="545" t="str">
        <f>IF(ISNUMBER(Data!K288),Data!K288,"")</f>
        <v/>
      </c>
      <c r="L288" s="546" t="str">
        <f>IF(ISNUMBER(K288),PickLists!$S$2,PickLists!$S$9)</f>
        <v>M1</v>
      </c>
      <c r="M288" s="547" t="str">
        <f>IF(ISNUMBER(Data!M288),Data!M288,"")</f>
        <v/>
      </c>
      <c r="N288" s="548" t="str">
        <f t="shared" si="135"/>
        <v/>
      </c>
      <c r="O288" s="549" t="str">
        <f>IF(ISTEXT($A288),PickLists!$S$2,PickLists!$S$9)</f>
        <v>M1</v>
      </c>
      <c r="P288" s="550" t="str">
        <f>IF(ISNUMBER(Data!P288),Data!P288,"")</f>
        <v/>
      </c>
      <c r="Q288" s="551" t="str">
        <f>IF(ISTEXT($A288),PickLists!$S$2,PickLists!$S$9)</f>
        <v>M1</v>
      </c>
      <c r="R288" s="547" t="str">
        <f>IF(ISNUMBER(Data!R288),Data!R288,"")</f>
        <v/>
      </c>
      <c r="S288" s="551" t="str">
        <f>IF(ISTEXT($A288),PickLists!$S$2,PickLists!$S$9)</f>
        <v>M1</v>
      </c>
      <c r="T288" s="552" t="str">
        <f>IF(ISNUMBER(Data!T288),Data!T288,"")</f>
        <v/>
      </c>
      <c r="U288" s="551" t="str">
        <f>IF(ISNUMBER($T288),IF($T288&gt;$T$56,PickLists!$S$2,PickLists!$S$3),PickLists!$S$9)</f>
        <v>M1</v>
      </c>
      <c r="V288" s="553" t="str">
        <f>IF(ISNUMBER(Data!V288),Data!V288,"")</f>
        <v/>
      </c>
      <c r="W288" s="551" t="str">
        <f>IF(ISNUMBER($V288),IF($V288&gt;$V$56,PickLists!$S$2,PickLists!$S$3),PickLists!$S$9)</f>
        <v>M1</v>
      </c>
      <c r="X288" s="552" t="str">
        <f>IF(ISNUMBER(Data!X288),Data!X288,"")</f>
        <v/>
      </c>
      <c r="Y288" s="551" t="str">
        <f>IF(ISNUMBER($X288),IF($X288&gt;$X$56,PickLists!$S$2,PickLists!$S$3),PickLists!$S$9)</f>
        <v>M1</v>
      </c>
      <c r="Z288" s="553" t="str">
        <f>IF(ISNUMBER(Data!Z288),Data!Z288,"")</f>
        <v/>
      </c>
      <c r="AA288" s="551" t="str">
        <f>IF(ISNUMBER($Z288),IF($Z288&gt;$Z$56,PickLists!$S$2,PickLists!$S$3),PickLists!$S$9)</f>
        <v>M1</v>
      </c>
      <c r="AB288" s="552" t="str">
        <f>IF(ISNUMBER(Data!AB288),Data!AB288,"")</f>
        <v/>
      </c>
      <c r="AC288" s="551" t="str">
        <f>IF(ISNUMBER($AB288),IF($AB288&gt;$AB$56,PickLists!$S$2,PickLists!$S$3),PickLists!$S$9)</f>
        <v>M1</v>
      </c>
      <c r="AD288" s="553" t="str">
        <f>IF(ISNUMBER(Data!AD288),Data!AD288,"")</f>
        <v/>
      </c>
      <c r="AE288" s="551" t="str">
        <f>IF(ISNUMBER($AD288),IF($AD288&gt;$AD$56,PickLists!$S$2,PickLists!$S$3),PickLists!$S$9)</f>
        <v>M1</v>
      </c>
      <c r="AF288" s="552" t="str">
        <f>IF(ISNUMBER(Data!AF288),Data!AF288,"")</f>
        <v/>
      </c>
      <c r="AG288" s="551" t="str">
        <f>IF(ISNUMBER($AF288),IF($AF288&gt;$AF$56,PickLists!$S$2,PickLists!$S$3),PickLists!$S$9)</f>
        <v>M1</v>
      </c>
      <c r="AH288" s="553" t="str">
        <f>IF(ISNUMBER(Data!AH288),Data!AH288,"")</f>
        <v/>
      </c>
      <c r="AI288" s="551" t="str">
        <f>IF(ISNUMBER($AH288),IF($AH288&gt;$AH$56,PickLists!$S$2,PickLists!$S$3),PickLists!$S$9)</f>
        <v>M1</v>
      </c>
      <c r="AJ288" s="554" t="str">
        <f>IF(ISTEXT(Data!AJ288),Data!AJ288,"")</f>
        <v/>
      </c>
      <c r="AK288" s="555"/>
      <c r="AL288" s="555"/>
      <c r="AM288" s="555"/>
      <c r="AN288" s="555"/>
      <c r="AO288" s="556"/>
      <c r="AP288" s="557" t="str">
        <f t="shared" si="105"/>
        <v/>
      </c>
      <c r="AQ288" s="558" t="str">
        <f t="shared" si="106"/>
        <v/>
      </c>
      <c r="AR288" s="559" t="str">
        <f t="shared" si="107"/>
        <v/>
      </c>
      <c r="AS288" s="560" t="str">
        <f t="shared" si="108"/>
        <v/>
      </c>
      <c r="AT288" s="561" t="str">
        <f t="shared" si="109"/>
        <v/>
      </c>
      <c r="AU288" s="562" t="str">
        <f t="shared" si="110"/>
        <v/>
      </c>
      <c r="AV288" s="563" t="str">
        <f t="shared" si="111"/>
        <v/>
      </c>
      <c r="AW288" s="564" t="str">
        <f t="shared" si="112"/>
        <v/>
      </c>
      <c r="AX288" s="565" t="str">
        <f t="shared" si="113"/>
        <v/>
      </c>
      <c r="AY288" s="566" t="str">
        <f t="shared" si="114"/>
        <v/>
      </c>
      <c r="AZ288" s="567">
        <v>362.61</v>
      </c>
      <c r="BA288" s="568">
        <v>5.5229999999999997</v>
      </c>
      <c r="BB288" s="569" t="str">
        <f t="shared" si="115"/>
        <v/>
      </c>
      <c r="BC288" s="570" t="str">
        <f t="shared" si="116"/>
        <v/>
      </c>
      <c r="BD288" s="571" t="str">
        <f t="shared" si="117"/>
        <v/>
      </c>
      <c r="BE288" s="572" t="str">
        <f t="shared" si="118"/>
        <v/>
      </c>
      <c r="BF288" s="560" t="str">
        <f t="shared" si="119"/>
        <v/>
      </c>
      <c r="BG288" s="561" t="str">
        <f t="shared" si="120"/>
        <v/>
      </c>
      <c r="BH288" s="562" t="str">
        <f t="shared" si="121"/>
        <v/>
      </c>
      <c r="BI288" s="563" t="str">
        <f t="shared" si="122"/>
        <v/>
      </c>
      <c r="BJ288" s="564" t="str">
        <f t="shared" si="123"/>
        <v/>
      </c>
      <c r="BK288" s="565" t="str">
        <f t="shared" si="124"/>
        <v/>
      </c>
      <c r="BL288" s="566" t="str">
        <f t="shared" si="125"/>
        <v/>
      </c>
      <c r="BM288" s="546" t="str">
        <f t="shared" si="126"/>
        <v>M1</v>
      </c>
      <c r="BN288" s="573" t="str">
        <f t="shared" si="136"/>
        <v/>
      </c>
      <c r="BO288" s="573" t="str">
        <f t="shared" si="137"/>
        <v/>
      </c>
      <c r="BP288" s="574" t="str">
        <f t="shared" si="127"/>
        <v/>
      </c>
      <c r="BQ288" s="575" t="str">
        <f t="shared" si="128"/>
        <v/>
      </c>
      <c r="BR288" s="546" t="str">
        <f t="shared" si="138"/>
        <v>M1</v>
      </c>
      <c r="BS288" s="575" t="str">
        <f t="shared" si="129"/>
        <v/>
      </c>
      <c r="BT288" s="575" t="str">
        <f t="shared" si="130"/>
        <v/>
      </c>
      <c r="BU288" s="575" t="str">
        <f t="shared" si="131"/>
        <v/>
      </c>
      <c r="BV288" s="573" t="str">
        <f t="shared" si="132"/>
        <v/>
      </c>
      <c r="BW288" s="575" t="str">
        <f t="shared" si="133"/>
        <v/>
      </c>
      <c r="BX288" s="546" t="str">
        <f t="shared" si="139"/>
        <v>M1</v>
      </c>
    </row>
    <row r="289" spans="1:76" x14ac:dyDescent="0.2">
      <c r="A289" s="324" t="s">
        <v>1512</v>
      </c>
      <c r="B289" s="360">
        <v>35297</v>
      </c>
      <c r="C289" s="361">
        <v>0.27083333333333298</v>
      </c>
      <c r="D289" s="360">
        <f t="shared" si="134"/>
        <v>35298</v>
      </c>
      <c r="E289" s="361">
        <v>0.27083333333333298</v>
      </c>
      <c r="F289" s="455" t="s">
        <v>2179</v>
      </c>
      <c r="G289" s="74" t="s">
        <v>507</v>
      </c>
      <c r="H289" s="53" t="s">
        <v>508</v>
      </c>
      <c r="I289" s="38"/>
      <c r="J289" s="52"/>
      <c r="K289" s="545">
        <f>IF(ISNUMBER(Data!K289),Data!K289,"")</f>
        <v>1.4</v>
      </c>
      <c r="L289" s="546" t="str">
        <f>IF(ISNUMBER(K289),PickLists!$S$2,PickLists!$S$9)</f>
        <v>V0</v>
      </c>
      <c r="M289" s="547">
        <f>IF(ISNUMBER(Data!M289),Data!M289,"")</f>
        <v>60.1</v>
      </c>
      <c r="N289" s="548">
        <f t="shared" si="135"/>
        <v>1.3823000000000001</v>
      </c>
      <c r="O289" s="549" t="str">
        <f>IF(ISTEXT($A289),PickLists!$S$2,PickLists!$S$9)</f>
        <v>V0</v>
      </c>
      <c r="P289" s="550">
        <f>IF(ISNUMBER(Data!P289),Data!P289,"")</f>
        <v>4.54</v>
      </c>
      <c r="Q289" s="551" t="str">
        <f>IF(ISTEXT($A289),PickLists!$S$2,PickLists!$S$9)</f>
        <v>V0</v>
      </c>
      <c r="R289" s="547">
        <f>IF(ISNUMBER(Data!R289),Data!R289,"")</f>
        <v>29.3</v>
      </c>
      <c r="S289" s="551" t="str">
        <f>IF(ISTEXT($A289),PickLists!$S$2,PickLists!$S$9)</f>
        <v>V0</v>
      </c>
      <c r="T289" s="552">
        <f>IF(ISNUMBER(Data!T289),Data!T289,"")</f>
        <v>0.115</v>
      </c>
      <c r="U289" s="551" t="str">
        <f>IF(ISNUMBER($T289),IF($T289&gt;$T$56,PickLists!$S$2,PickLists!$S$3),PickLists!$S$9)</f>
        <v>V0</v>
      </c>
      <c r="V289" s="553">
        <f>IF(ISNUMBER(Data!V289),Data!V289,"")</f>
        <v>0.80306134182727196</v>
      </c>
      <c r="W289" s="551" t="str">
        <f>IF(ISNUMBER($V289),IF($V289&gt;$V$56,PickLists!$S$2,PickLists!$S$3),PickLists!$S$9)</f>
        <v>V0</v>
      </c>
      <c r="X289" s="552">
        <f>IF(ISNUMBER(Data!X289),Data!X289,"")</f>
        <v>0.94794778372301214</v>
      </c>
      <c r="Y289" s="551" t="str">
        <f>IF(ISNUMBER($X289),IF($X289&gt;$X$56,PickLists!$S$2,PickLists!$S$3),PickLists!$S$9)</f>
        <v>V0</v>
      </c>
      <c r="Z289" s="553">
        <f>IF(ISNUMBER(Data!Z289),Data!Z289,"")</f>
        <v>0.06</v>
      </c>
      <c r="AA289" s="551" t="str">
        <f>IF(ISNUMBER($Z289),IF($Z289&gt;$Z$56,PickLists!$S$2,PickLists!$S$3),PickLists!$S$9)</f>
        <v>V0</v>
      </c>
      <c r="AB289" s="552">
        <f>IF(ISNUMBER(Data!AB289),Data!AB289,"")</f>
        <v>1.2741834192582737</v>
      </c>
      <c r="AC289" s="551" t="str">
        <f>IF(ISNUMBER($AB289),IF($AB289&gt;$AB$56,PickLists!$S$2,PickLists!$S$3),PickLists!$S$9)</f>
        <v>V0</v>
      </c>
      <c r="AD289" s="553">
        <f>IF(ISNUMBER(Data!AD289),Data!AD289,"")</f>
        <v>0.10299999999999999</v>
      </c>
      <c r="AE289" s="551" t="str">
        <f>IF(ISNUMBER($AD289),IF($AD289&gt;$AD$56,PickLists!$S$2,PickLists!$S$3),PickLists!$S$9)</f>
        <v>V0</v>
      </c>
      <c r="AF289" s="552">
        <f>IF(ISNUMBER(Data!AF289),Data!AF289,"")</f>
        <v>5.8000000000000003E-2</v>
      </c>
      <c r="AG289" s="551" t="str">
        <f>IF(ISNUMBER($AF289),IF($AF289&gt;$AF$56,PickLists!$S$2,PickLists!$S$3),PickLists!$S$9)</f>
        <v>V0</v>
      </c>
      <c r="AH289" s="553">
        <f>IF(ISNUMBER(Data!AH289),Data!AH289,"")</f>
        <v>0.36799999999999999</v>
      </c>
      <c r="AI289" s="551" t="str">
        <f>IF(ISNUMBER($AH289),IF($AH289&gt;$AH$56,PickLists!$S$2,PickLists!$S$3),PickLists!$S$9)</f>
        <v>V0</v>
      </c>
      <c r="AJ289" s="554" t="str">
        <f>IF(ISTEXT(Data!AJ289),Data!AJ289,"")</f>
        <v/>
      </c>
      <c r="AK289" s="555"/>
      <c r="AL289" s="555"/>
      <c r="AM289" s="555"/>
      <c r="AN289" s="555"/>
      <c r="AO289" s="556"/>
      <c r="AP289" s="557">
        <f t="shared" si="105"/>
        <v>2.884031503126603E-2</v>
      </c>
      <c r="AQ289" s="558">
        <f t="shared" si="106"/>
        <v>3.9865967467719032E-2</v>
      </c>
      <c r="AR289" s="559">
        <f t="shared" si="107"/>
        <v>0.15896450000000001</v>
      </c>
      <c r="AS289" s="560">
        <f t="shared" si="108"/>
        <v>1.110071692807838</v>
      </c>
      <c r="AT289" s="561">
        <f t="shared" si="109"/>
        <v>1.3103482214403197</v>
      </c>
      <c r="AU289" s="562">
        <f t="shared" si="110"/>
        <v>8.2937999999999998E-2</v>
      </c>
      <c r="AV289" s="563">
        <f t="shared" si="111"/>
        <v>1.7613037404407119</v>
      </c>
      <c r="AW289" s="564">
        <f t="shared" si="112"/>
        <v>0.1423769</v>
      </c>
      <c r="AX289" s="565">
        <f t="shared" si="113"/>
        <v>8.0173400000000006E-2</v>
      </c>
      <c r="AY289" s="566">
        <f t="shared" si="114"/>
        <v>0.50868639999999998</v>
      </c>
      <c r="AZ289" s="567">
        <v>362.61</v>
      </c>
      <c r="BA289" s="568">
        <v>5.5229999999999997</v>
      </c>
      <c r="BB289" s="569">
        <f t="shared" si="115"/>
        <v>28.84031503126603</v>
      </c>
      <c r="BC289" s="570">
        <f t="shared" si="116"/>
        <v>0.19150276250493317</v>
      </c>
      <c r="BD289" s="571">
        <f t="shared" si="117"/>
        <v>3.4673685045253142E-4</v>
      </c>
      <c r="BE289" s="572">
        <f t="shared" si="118"/>
        <v>3.2438226334198355</v>
      </c>
      <c r="BF289" s="560">
        <f t="shared" si="119"/>
        <v>57.332857987240089</v>
      </c>
      <c r="BG289" s="561">
        <f t="shared" si="120"/>
        <v>59.126635504320113</v>
      </c>
      <c r="BH289" s="562">
        <f t="shared" si="121"/>
        <v>2.609853065272425</v>
      </c>
      <c r="BI289" s="563">
        <f t="shared" si="122"/>
        <v>90.967617566807576</v>
      </c>
      <c r="BJ289" s="564">
        <f t="shared" si="123"/>
        <v>2.6344058519617373</v>
      </c>
      <c r="BK289" s="565">
        <f t="shared" si="124"/>
        <v>4.7726805184118497</v>
      </c>
      <c r="BL289" s="566">
        <f t="shared" si="125"/>
        <v>18.364189829831826</v>
      </c>
      <c r="BM289" s="546" t="str">
        <f t="shared" si="126"/>
        <v>V0</v>
      </c>
      <c r="BN289" s="573">
        <f t="shared" si="136"/>
        <v>29.3</v>
      </c>
      <c r="BO289" s="573">
        <f t="shared" si="137"/>
        <v>27.520822265373809</v>
      </c>
      <c r="BP289" s="574">
        <f t="shared" si="127"/>
        <v>-6.0722789577685718</v>
      </c>
      <c r="BQ289" s="575">
        <f t="shared" si="128"/>
        <v>30</v>
      </c>
      <c r="BR289" s="546" t="str">
        <f t="shared" si="138"/>
        <v>V0</v>
      </c>
      <c r="BS289" s="575">
        <f t="shared" si="129"/>
        <v>148.18906186355142</v>
      </c>
      <c r="BT289" s="575">
        <f t="shared" si="130"/>
        <v>119.89516562433542</v>
      </c>
      <c r="BU289" s="575">
        <f t="shared" si="131"/>
        <v>268.08422748788684</v>
      </c>
      <c r="BV289" s="573">
        <f t="shared" si="132"/>
        <v>10.554107007468177</v>
      </c>
      <c r="BW289" s="575">
        <f t="shared" si="133"/>
        <v>15</v>
      </c>
      <c r="BX289" s="546" t="str">
        <f t="shared" si="139"/>
        <v>V0</v>
      </c>
    </row>
    <row r="290" spans="1:76" x14ac:dyDescent="0.2">
      <c r="A290" s="324" t="s">
        <v>1513</v>
      </c>
      <c r="B290" s="360">
        <v>35298</v>
      </c>
      <c r="C290" s="361">
        <v>0.27083333333333298</v>
      </c>
      <c r="D290" s="360">
        <f t="shared" si="134"/>
        <v>35299</v>
      </c>
      <c r="E290" s="361">
        <v>0.27083333333333298</v>
      </c>
      <c r="F290" s="455" t="s">
        <v>2179</v>
      </c>
      <c r="G290" s="74" t="s">
        <v>507</v>
      </c>
      <c r="H290" s="53" t="s">
        <v>508</v>
      </c>
      <c r="I290" s="38"/>
      <c r="J290" s="52"/>
      <c r="K290" s="545">
        <f>IF(ISNUMBER(Data!K290),Data!K290,"")</f>
        <v>8.3000000000000007</v>
      </c>
      <c r="L290" s="546" t="str">
        <f>IF(ISNUMBER(K290),PickLists!$S$2,PickLists!$S$9)</f>
        <v>V0</v>
      </c>
      <c r="M290" s="547">
        <f>IF(ISNUMBER(Data!M290),Data!M290,"")</f>
        <v>386.8</v>
      </c>
      <c r="N290" s="548">
        <f t="shared" si="135"/>
        <v>8.8963999999999999</v>
      </c>
      <c r="O290" s="549" t="str">
        <f>IF(ISTEXT($A290),PickLists!$S$2,PickLists!$S$9)</f>
        <v>V0</v>
      </c>
      <c r="P290" s="550">
        <f>IF(ISNUMBER(Data!P290),Data!P290,"")</f>
        <v>5.87</v>
      </c>
      <c r="Q290" s="551" t="str">
        <f>IF(ISTEXT($A290),PickLists!$S$2,PickLists!$S$9)</f>
        <v>V0</v>
      </c>
      <c r="R290" s="547">
        <f>IF(ISNUMBER(Data!R290),Data!R290,"")</f>
        <v>16</v>
      </c>
      <c r="S290" s="551" t="str">
        <f>IF(ISTEXT($A290),PickLists!$S$2,PickLists!$S$9)</f>
        <v>V0</v>
      </c>
      <c r="T290" s="552">
        <f>IF(ISNUMBER(Data!T290),Data!T290,"")</f>
        <v>6.6000000000000003E-2</v>
      </c>
      <c r="U290" s="551" t="str">
        <f>IF(ISNUMBER($T290),IF($T290&gt;$T$56,PickLists!$S$2,PickLists!$S$3),PickLists!$S$9)</f>
        <v>V0</v>
      </c>
      <c r="V290" s="553">
        <f>IF(ISNUMBER(Data!V290),Data!V290,"")</f>
        <v>0.41361612289331501</v>
      </c>
      <c r="W290" s="551" t="str">
        <f>IF(ISNUMBER($V290),IF($V290&gt;$V$56,PickLists!$S$2,PickLists!$S$3),PickLists!$S$9)</f>
        <v>V0</v>
      </c>
      <c r="X290" s="552">
        <f>IF(ISNUMBER(Data!X290),Data!X290,"")</f>
        <v>0.58912952051799883</v>
      </c>
      <c r="Y290" s="551" t="str">
        <f>IF(ISNUMBER($X290),IF($X290&gt;$X$56,PickLists!$S$2,PickLists!$S$3),PickLists!$S$9)</f>
        <v>V0</v>
      </c>
      <c r="Z290" s="553">
        <f>IF(ISNUMBER(Data!Z290),Data!Z290,"")</f>
        <v>4.5999999999999999E-2</v>
      </c>
      <c r="AA290" s="551" t="str">
        <f>IF(ISNUMBER($Z290),IF($Z290&gt;$Z$56,PickLists!$S$2,PickLists!$S$3),PickLists!$S$9)</f>
        <v>V0</v>
      </c>
      <c r="AB290" s="552">
        <f>IF(ISNUMBER(Data!AB290),Data!AB290,"")</f>
        <v>1.359594861134209</v>
      </c>
      <c r="AC290" s="551" t="str">
        <f>IF(ISNUMBER($AB290),IF($AB290&gt;$AB$56,PickLists!$S$2,PickLists!$S$3),PickLists!$S$9)</f>
        <v>V0</v>
      </c>
      <c r="AD290" s="553">
        <f>IF(ISNUMBER(Data!AD290),Data!AD290,"")</f>
        <v>0.11799999999999999</v>
      </c>
      <c r="AE290" s="551" t="str">
        <f>IF(ISNUMBER($AD290),IF($AD290&gt;$AD$56,PickLists!$S$2,PickLists!$S$3),PickLists!$S$9)</f>
        <v>V0</v>
      </c>
      <c r="AF290" s="552">
        <f>IF(ISNUMBER(Data!AF290),Data!AF290,"")</f>
        <v>5.5E-2</v>
      </c>
      <c r="AG290" s="551" t="str">
        <f>IF(ISNUMBER($AF290),IF($AF290&gt;$AF$56,PickLists!$S$2,PickLists!$S$3),PickLists!$S$9)</f>
        <v>V0</v>
      </c>
      <c r="AH290" s="553">
        <f>IF(ISNUMBER(Data!AH290),Data!AH290,"")</f>
        <v>0.313</v>
      </c>
      <c r="AI290" s="551" t="str">
        <f>IF(ISNUMBER($AH290),IF($AH290&gt;$AH$56,PickLists!$S$2,PickLists!$S$3),PickLists!$S$9)</f>
        <v>V0</v>
      </c>
      <c r="AJ290" s="554" t="str">
        <f>IF(ISTEXT(Data!AJ290),Data!AJ290,"")</f>
        <v/>
      </c>
      <c r="AK290" s="555"/>
      <c r="AL290" s="555"/>
      <c r="AM290" s="555"/>
      <c r="AN290" s="555"/>
      <c r="AO290" s="556"/>
      <c r="AP290" s="557">
        <f t="shared" si="105"/>
        <v>1.3489628825916527E-3</v>
      </c>
      <c r="AQ290" s="558">
        <f t="shared" si="106"/>
        <v>1.2000913388688379E-2</v>
      </c>
      <c r="AR290" s="559">
        <f t="shared" si="107"/>
        <v>0.58716239999999997</v>
      </c>
      <c r="AS290" s="560">
        <f t="shared" si="108"/>
        <v>3.6796944757080876</v>
      </c>
      <c r="AT290" s="561">
        <f t="shared" si="109"/>
        <v>5.2411318663363247</v>
      </c>
      <c r="AU290" s="562">
        <f t="shared" si="110"/>
        <v>0.4092344</v>
      </c>
      <c r="AV290" s="563">
        <f t="shared" si="111"/>
        <v>12.095499722594377</v>
      </c>
      <c r="AW290" s="564">
        <f t="shared" si="112"/>
        <v>1.0497752</v>
      </c>
      <c r="AX290" s="565">
        <f t="shared" si="113"/>
        <v>0.48930200000000001</v>
      </c>
      <c r="AY290" s="566">
        <f t="shared" si="114"/>
        <v>2.7845732000000001</v>
      </c>
      <c r="AZ290" s="567">
        <v>362.61</v>
      </c>
      <c r="BA290" s="568">
        <v>5.5229999999999997</v>
      </c>
      <c r="BB290" s="569">
        <f t="shared" si="115"/>
        <v>1.3489628825916526</v>
      </c>
      <c r="BC290" s="570">
        <f t="shared" si="116"/>
        <v>4.0942564627049682</v>
      </c>
      <c r="BD290" s="571">
        <f t="shared" si="117"/>
        <v>7.4131024130091741E-3</v>
      </c>
      <c r="BE290" s="572">
        <f t="shared" si="118"/>
        <v>1.8616721200496447</v>
      </c>
      <c r="BF290" s="560">
        <f t="shared" si="119"/>
        <v>29.52924415601592</v>
      </c>
      <c r="BG290" s="561">
        <f t="shared" si="120"/>
        <v>36.745954811663744</v>
      </c>
      <c r="BH290" s="562">
        <f t="shared" si="121"/>
        <v>2.0008873500421926</v>
      </c>
      <c r="BI290" s="563">
        <f t="shared" si="122"/>
        <v>97.065385959463782</v>
      </c>
      <c r="BJ290" s="564">
        <f t="shared" si="123"/>
        <v>3.0180571896260675</v>
      </c>
      <c r="BK290" s="565">
        <f t="shared" si="124"/>
        <v>4.5258177329767539</v>
      </c>
      <c r="BL290" s="566">
        <f t="shared" si="125"/>
        <v>15.619541893308048</v>
      </c>
      <c r="BM290" s="546" t="str">
        <f t="shared" si="126"/>
        <v>V0</v>
      </c>
      <c r="BN290" s="573">
        <f t="shared" si="136"/>
        <v>16</v>
      </c>
      <c r="BO290" s="573">
        <f t="shared" si="137"/>
        <v>14.470648999142337</v>
      </c>
      <c r="BP290" s="574">
        <f t="shared" si="127"/>
        <v>-9.5584437553603898</v>
      </c>
      <c r="BQ290" s="575">
        <f t="shared" si="128"/>
        <v>30</v>
      </c>
      <c r="BR290" s="546" t="str">
        <f t="shared" si="138"/>
        <v>V0</v>
      </c>
      <c r="BS290" s="575">
        <f t="shared" si="129"/>
        <v>123.57865300800849</v>
      </c>
      <c r="BT290" s="575">
        <f t="shared" si="130"/>
        <v>72.238540652847291</v>
      </c>
      <c r="BU290" s="575">
        <f t="shared" si="131"/>
        <v>195.81719366085576</v>
      </c>
      <c r="BV290" s="573">
        <f t="shared" si="132"/>
        <v>26.218388383238374</v>
      </c>
      <c r="BW290" s="575">
        <f t="shared" si="133"/>
        <v>15</v>
      </c>
      <c r="BX290" s="546" t="str">
        <f t="shared" si="139"/>
        <v>V4</v>
      </c>
    </row>
    <row r="291" spans="1:76" x14ac:dyDescent="0.2">
      <c r="A291" s="324" t="s">
        <v>1514</v>
      </c>
      <c r="B291" s="360">
        <v>35299</v>
      </c>
      <c r="C291" s="361">
        <v>0.27083333333333298</v>
      </c>
      <c r="D291" s="360">
        <f t="shared" si="134"/>
        <v>35300</v>
      </c>
      <c r="E291" s="361">
        <v>0.27083333333333298</v>
      </c>
      <c r="F291" s="455" t="s">
        <v>2179</v>
      </c>
      <c r="G291" s="74" t="s">
        <v>507</v>
      </c>
      <c r="H291" s="53" t="s">
        <v>508</v>
      </c>
      <c r="I291" s="38"/>
      <c r="J291" s="52"/>
      <c r="K291" s="545">
        <f>IF(ISNUMBER(Data!K291),Data!K291,"")</f>
        <v>31.4</v>
      </c>
      <c r="L291" s="546" t="str">
        <f>IF(ISNUMBER(K291),PickLists!$S$2,PickLists!$S$9)</f>
        <v>V0</v>
      </c>
      <c r="M291" s="547">
        <f>IF(ISNUMBER(Data!M291),Data!M291,"")</f>
        <v>1427.8</v>
      </c>
      <c r="N291" s="548">
        <f t="shared" si="135"/>
        <v>32.839399999999998</v>
      </c>
      <c r="O291" s="549" t="str">
        <f>IF(ISTEXT($A291),PickLists!$S$2,PickLists!$S$9)</f>
        <v>V0</v>
      </c>
      <c r="P291" s="550">
        <f>IF(ISNUMBER(Data!P291),Data!P291,"")</f>
        <v>6</v>
      </c>
      <c r="Q291" s="551" t="str">
        <f>IF(ISTEXT($A291),PickLists!$S$2,PickLists!$S$9)</f>
        <v>V0</v>
      </c>
      <c r="R291" s="547">
        <f>IF(ISNUMBER(Data!R291),Data!R291,"")</f>
        <v>8.1999999999999993</v>
      </c>
      <c r="S291" s="551" t="str">
        <f>IF(ISTEXT($A291),PickLists!$S$2,PickLists!$S$9)</f>
        <v>V0</v>
      </c>
      <c r="T291" s="552">
        <f>IF(ISNUMBER(Data!T291),Data!T291,"")</f>
        <v>1.7000000000000001E-2</v>
      </c>
      <c r="U291" s="551" t="str">
        <f>IF(ISNUMBER($T291),IF($T291&gt;$T$56,PickLists!$S$2,PickLists!$S$3),PickLists!$S$9)</f>
        <v>V0</v>
      </c>
      <c r="V291" s="553">
        <f>IF(ISNUMBER(Data!V291),Data!V291,"")</f>
        <v>0.28011141037013143</v>
      </c>
      <c r="W291" s="551" t="str">
        <f>IF(ISNUMBER($V291),IF($V291&gt;$V$56,PickLists!$S$2,PickLists!$S$3),PickLists!$S$9)</f>
        <v>V0</v>
      </c>
      <c r="X291" s="552">
        <f>IF(ISNUMBER(Data!X291),Data!X291,"")</f>
        <v>0.25701401178405614</v>
      </c>
      <c r="Y291" s="551" t="str">
        <f>IF(ISNUMBER($X291),IF($X291&gt;$X$56,PickLists!$S$2,PickLists!$S$3),PickLists!$S$9)</f>
        <v>V0</v>
      </c>
      <c r="Z291" s="553">
        <f>IF(ISNUMBER(Data!Z291),Data!Z291,"")</f>
        <v>2.9000000000000001E-2</v>
      </c>
      <c r="AA291" s="551" t="str">
        <f>IF(ISNUMBER($Z291),IF($Z291&gt;$Z$56,PickLists!$S$2,PickLists!$S$3),PickLists!$S$9)</f>
        <v>V0</v>
      </c>
      <c r="AB291" s="552">
        <f>IF(ISNUMBER(Data!AB291),Data!AB291,"")</f>
        <v>0.6716445202062199</v>
      </c>
      <c r="AC291" s="551" t="str">
        <f>IF(ISNUMBER($AB291),IF($AB291&gt;$AB$56,PickLists!$S$2,PickLists!$S$3),PickLists!$S$9)</f>
        <v>V0</v>
      </c>
      <c r="AD291" s="553">
        <f>IF(ISNUMBER(Data!AD291),Data!AD291,"")</f>
        <v>2.7E-2</v>
      </c>
      <c r="AE291" s="551" t="str">
        <f>IF(ISNUMBER($AD291),IF($AD291&gt;$AD$56,PickLists!$S$2,PickLists!$S$3),PickLists!$S$9)</f>
        <v>V0</v>
      </c>
      <c r="AF291" s="552">
        <f>IF(ISNUMBER(Data!AF291),Data!AF291,"")</f>
        <v>1.7999999999999999E-2</v>
      </c>
      <c r="AG291" s="551" t="str">
        <f>IF(ISNUMBER($AF291),IF($AF291&gt;$AF$56,PickLists!$S$2,PickLists!$S$3),PickLists!$S$9)</f>
        <v>V0</v>
      </c>
      <c r="AH291" s="553">
        <f>IF(ISNUMBER(Data!AH291),Data!AH291,"")</f>
        <v>0.105</v>
      </c>
      <c r="AI291" s="551" t="str">
        <f>IF(ISNUMBER($AH291),IF($AH291&gt;$AH$56,PickLists!$S$2,PickLists!$S$3),PickLists!$S$9)</f>
        <v>V0</v>
      </c>
      <c r="AJ291" s="554" t="str">
        <f>IF(ISTEXT(Data!AJ291),Data!AJ291,"")</f>
        <v/>
      </c>
      <c r="AK291" s="555"/>
      <c r="AL291" s="555"/>
      <c r="AM291" s="555"/>
      <c r="AN291" s="555"/>
      <c r="AO291" s="556"/>
      <c r="AP291" s="557">
        <f t="shared" si="105"/>
        <v>1E-3</v>
      </c>
      <c r="AQ291" s="558">
        <f t="shared" si="106"/>
        <v>3.2839399999999998E-2</v>
      </c>
      <c r="AR291" s="559">
        <f t="shared" si="107"/>
        <v>0.55826980000000004</v>
      </c>
      <c r="AS291" s="560">
        <f t="shared" si="108"/>
        <v>9.1986906497088938</v>
      </c>
      <c r="AT291" s="561">
        <f t="shared" si="109"/>
        <v>8.4401859385813331</v>
      </c>
      <c r="AU291" s="562">
        <f t="shared" si="110"/>
        <v>0.95234259999999993</v>
      </c>
      <c r="AV291" s="563">
        <f t="shared" si="111"/>
        <v>22.056403056860137</v>
      </c>
      <c r="AW291" s="564">
        <f t="shared" si="112"/>
        <v>0.88666379999999989</v>
      </c>
      <c r="AX291" s="565">
        <f t="shared" si="113"/>
        <v>0.59110919999999989</v>
      </c>
      <c r="AY291" s="566">
        <f t="shared" si="114"/>
        <v>3.4481369999999996</v>
      </c>
      <c r="AZ291" s="567">
        <v>362.61</v>
      </c>
      <c r="BA291" s="568">
        <v>5.5229999999999997</v>
      </c>
      <c r="BB291" s="569">
        <f t="shared" si="115"/>
        <v>1</v>
      </c>
      <c r="BC291" s="570">
        <f t="shared" si="116"/>
        <v>5.5229999999999997</v>
      </c>
      <c r="BD291" s="571">
        <f t="shared" si="117"/>
        <v>0.01</v>
      </c>
      <c r="BE291" s="572">
        <f t="shared" si="118"/>
        <v>0.47952160667945398</v>
      </c>
      <c r="BF291" s="560">
        <f t="shared" si="119"/>
        <v>19.997958904128755</v>
      </c>
      <c r="BG291" s="561">
        <f t="shared" si="120"/>
        <v>16.030813147298062</v>
      </c>
      <c r="BH291" s="562">
        <f t="shared" si="121"/>
        <v>1.2614289815483388</v>
      </c>
      <c r="BI291" s="563">
        <f t="shared" si="122"/>
        <v>47.950633269523806</v>
      </c>
      <c r="BJ291" s="564">
        <f t="shared" si="123"/>
        <v>0.69057240779579521</v>
      </c>
      <c r="BK291" s="565">
        <f t="shared" si="124"/>
        <v>1.4811767126105739</v>
      </c>
      <c r="BL291" s="566">
        <f t="shared" si="125"/>
        <v>5.2397824242726676</v>
      </c>
      <c r="BM291" s="546" t="str">
        <f t="shared" si="126"/>
        <v>V0</v>
      </c>
      <c r="BN291" s="573">
        <f t="shared" si="136"/>
        <v>8.1999999999999993</v>
      </c>
      <c r="BO291" s="573">
        <f t="shared" si="137"/>
        <v>7.3728047519266999</v>
      </c>
      <c r="BP291" s="574">
        <f t="shared" si="127"/>
        <v>-10.087746927723163</v>
      </c>
      <c r="BQ291" s="575">
        <f t="shared" si="128"/>
        <v>30</v>
      </c>
      <c r="BR291" s="546" t="str">
        <f t="shared" si="138"/>
        <v>V0</v>
      </c>
      <c r="BS291" s="575">
        <f t="shared" si="129"/>
        <v>57.623593795751191</v>
      </c>
      <c r="BT291" s="575">
        <f t="shared" si="130"/>
        <v>42.04129365810627</v>
      </c>
      <c r="BU291" s="575">
        <f t="shared" si="131"/>
        <v>99.66488745385746</v>
      </c>
      <c r="BV291" s="573">
        <f t="shared" si="132"/>
        <v>15.634693958651352</v>
      </c>
      <c r="BW291" s="575">
        <f t="shared" si="133"/>
        <v>30</v>
      </c>
      <c r="BX291" s="546" t="str">
        <f t="shared" si="139"/>
        <v>V0</v>
      </c>
    </row>
    <row r="292" spans="1:76" x14ac:dyDescent="0.2">
      <c r="A292" s="324"/>
      <c r="B292" s="360">
        <v>35300</v>
      </c>
      <c r="C292" s="361">
        <v>0.27083333333333298</v>
      </c>
      <c r="D292" s="360">
        <f t="shared" si="134"/>
        <v>35301</v>
      </c>
      <c r="E292" s="361">
        <v>0.27083333333333298</v>
      </c>
      <c r="F292" s="455" t="s">
        <v>2179</v>
      </c>
      <c r="G292" s="74" t="s">
        <v>440</v>
      </c>
      <c r="H292" s="53"/>
      <c r="I292" s="38"/>
      <c r="J292" s="52"/>
      <c r="K292" s="545" t="str">
        <f>IF(ISNUMBER(Data!K292),Data!K292,"")</f>
        <v/>
      </c>
      <c r="L292" s="546" t="str">
        <f>IF(ISNUMBER(K292),PickLists!$S$2,PickLists!$S$9)</f>
        <v>M1</v>
      </c>
      <c r="M292" s="547" t="str">
        <f>IF(ISNUMBER(Data!M292),Data!M292,"")</f>
        <v/>
      </c>
      <c r="N292" s="548" t="str">
        <f t="shared" si="135"/>
        <v/>
      </c>
      <c r="O292" s="549" t="str">
        <f>IF(ISTEXT($A292),PickLists!$S$2,PickLists!$S$9)</f>
        <v>M1</v>
      </c>
      <c r="P292" s="550" t="str">
        <f>IF(ISNUMBER(Data!P292),Data!P292,"")</f>
        <v/>
      </c>
      <c r="Q292" s="551" t="str">
        <f>IF(ISTEXT($A292),PickLists!$S$2,PickLists!$S$9)</f>
        <v>M1</v>
      </c>
      <c r="R292" s="547" t="str">
        <f>IF(ISNUMBER(Data!R292),Data!R292,"")</f>
        <v/>
      </c>
      <c r="S292" s="551" t="str">
        <f>IF(ISTEXT($A292),PickLists!$S$2,PickLists!$S$9)</f>
        <v>M1</v>
      </c>
      <c r="T292" s="552" t="str">
        <f>IF(ISNUMBER(Data!T292),Data!T292,"")</f>
        <v/>
      </c>
      <c r="U292" s="551" t="str">
        <f>IF(ISNUMBER($T292),IF($T292&gt;$T$56,PickLists!$S$2,PickLists!$S$3),PickLists!$S$9)</f>
        <v>M1</v>
      </c>
      <c r="V292" s="553" t="str">
        <f>IF(ISNUMBER(Data!V292),Data!V292,"")</f>
        <v/>
      </c>
      <c r="W292" s="551" t="str">
        <f>IF(ISNUMBER($V292),IF($V292&gt;$V$56,PickLists!$S$2,PickLists!$S$3),PickLists!$S$9)</f>
        <v>M1</v>
      </c>
      <c r="X292" s="552" t="str">
        <f>IF(ISNUMBER(Data!X292),Data!X292,"")</f>
        <v/>
      </c>
      <c r="Y292" s="551" t="str">
        <f>IF(ISNUMBER($X292),IF($X292&gt;$X$56,PickLists!$S$2,PickLists!$S$3),PickLists!$S$9)</f>
        <v>M1</v>
      </c>
      <c r="Z292" s="553" t="str">
        <f>IF(ISNUMBER(Data!Z292),Data!Z292,"")</f>
        <v/>
      </c>
      <c r="AA292" s="551" t="str">
        <f>IF(ISNUMBER($Z292),IF($Z292&gt;$Z$56,PickLists!$S$2,PickLists!$S$3),PickLists!$S$9)</f>
        <v>M1</v>
      </c>
      <c r="AB292" s="552" t="str">
        <f>IF(ISNUMBER(Data!AB292),Data!AB292,"")</f>
        <v/>
      </c>
      <c r="AC292" s="551" t="str">
        <f>IF(ISNUMBER($AB292),IF($AB292&gt;$AB$56,PickLists!$S$2,PickLists!$S$3),PickLists!$S$9)</f>
        <v>M1</v>
      </c>
      <c r="AD292" s="553" t="str">
        <f>IF(ISNUMBER(Data!AD292),Data!AD292,"")</f>
        <v/>
      </c>
      <c r="AE292" s="551" t="str">
        <f>IF(ISNUMBER($AD292),IF($AD292&gt;$AD$56,PickLists!$S$2,PickLists!$S$3),PickLists!$S$9)</f>
        <v>M1</v>
      </c>
      <c r="AF292" s="552" t="str">
        <f>IF(ISNUMBER(Data!AF292),Data!AF292,"")</f>
        <v/>
      </c>
      <c r="AG292" s="551" t="str">
        <f>IF(ISNUMBER($AF292),IF($AF292&gt;$AF$56,PickLists!$S$2,PickLists!$S$3),PickLists!$S$9)</f>
        <v>M1</v>
      </c>
      <c r="AH292" s="553" t="str">
        <f>IF(ISNUMBER(Data!AH292),Data!AH292,"")</f>
        <v/>
      </c>
      <c r="AI292" s="551" t="str">
        <f>IF(ISNUMBER($AH292),IF($AH292&gt;$AH$56,PickLists!$S$2,PickLists!$S$3),PickLists!$S$9)</f>
        <v>M1</v>
      </c>
      <c r="AJ292" s="554" t="str">
        <f>IF(ISTEXT(Data!AJ292),Data!AJ292,"")</f>
        <v/>
      </c>
      <c r="AK292" s="555"/>
      <c r="AL292" s="555"/>
      <c r="AM292" s="555"/>
      <c r="AN292" s="555"/>
      <c r="AO292" s="556"/>
      <c r="AP292" s="557" t="str">
        <f t="shared" si="105"/>
        <v/>
      </c>
      <c r="AQ292" s="558" t="str">
        <f t="shared" si="106"/>
        <v/>
      </c>
      <c r="AR292" s="559" t="str">
        <f t="shared" si="107"/>
        <v/>
      </c>
      <c r="AS292" s="560" t="str">
        <f t="shared" si="108"/>
        <v/>
      </c>
      <c r="AT292" s="561" t="str">
        <f t="shared" si="109"/>
        <v/>
      </c>
      <c r="AU292" s="562" t="str">
        <f t="shared" si="110"/>
        <v/>
      </c>
      <c r="AV292" s="563" t="str">
        <f t="shared" si="111"/>
        <v/>
      </c>
      <c r="AW292" s="564" t="str">
        <f t="shared" si="112"/>
        <v/>
      </c>
      <c r="AX292" s="565" t="str">
        <f t="shared" si="113"/>
        <v/>
      </c>
      <c r="AY292" s="566" t="str">
        <f t="shared" si="114"/>
        <v/>
      </c>
      <c r="AZ292" s="567">
        <v>362.61</v>
      </c>
      <c r="BA292" s="568">
        <v>5.5229999999999997</v>
      </c>
      <c r="BB292" s="569" t="str">
        <f t="shared" si="115"/>
        <v/>
      </c>
      <c r="BC292" s="570" t="str">
        <f t="shared" si="116"/>
        <v/>
      </c>
      <c r="BD292" s="571" t="str">
        <f t="shared" si="117"/>
        <v/>
      </c>
      <c r="BE292" s="572" t="str">
        <f t="shared" si="118"/>
        <v/>
      </c>
      <c r="BF292" s="560" t="str">
        <f t="shared" si="119"/>
        <v/>
      </c>
      <c r="BG292" s="561" t="str">
        <f t="shared" si="120"/>
        <v/>
      </c>
      <c r="BH292" s="562" t="str">
        <f t="shared" si="121"/>
        <v/>
      </c>
      <c r="BI292" s="563" t="str">
        <f t="shared" si="122"/>
        <v/>
      </c>
      <c r="BJ292" s="564" t="str">
        <f t="shared" si="123"/>
        <v/>
      </c>
      <c r="BK292" s="565" t="str">
        <f t="shared" si="124"/>
        <v/>
      </c>
      <c r="BL292" s="566" t="str">
        <f t="shared" si="125"/>
        <v/>
      </c>
      <c r="BM292" s="546" t="str">
        <f t="shared" si="126"/>
        <v>M1</v>
      </c>
      <c r="BN292" s="573" t="str">
        <f t="shared" si="136"/>
        <v/>
      </c>
      <c r="BO292" s="573" t="str">
        <f t="shared" si="137"/>
        <v/>
      </c>
      <c r="BP292" s="574" t="str">
        <f t="shared" si="127"/>
        <v/>
      </c>
      <c r="BQ292" s="575" t="str">
        <f t="shared" si="128"/>
        <v/>
      </c>
      <c r="BR292" s="546" t="str">
        <f t="shared" si="138"/>
        <v>M1</v>
      </c>
      <c r="BS292" s="575" t="str">
        <f t="shared" si="129"/>
        <v/>
      </c>
      <c r="BT292" s="575" t="str">
        <f t="shared" si="130"/>
        <v/>
      </c>
      <c r="BU292" s="575" t="str">
        <f t="shared" si="131"/>
        <v/>
      </c>
      <c r="BV292" s="573" t="str">
        <f t="shared" si="132"/>
        <v/>
      </c>
      <c r="BW292" s="575" t="str">
        <f t="shared" si="133"/>
        <v/>
      </c>
      <c r="BX292" s="546" t="str">
        <f t="shared" si="139"/>
        <v>M1</v>
      </c>
    </row>
    <row r="293" spans="1:76" x14ac:dyDescent="0.2">
      <c r="A293" s="324" t="s">
        <v>1515</v>
      </c>
      <c r="B293" s="360">
        <v>35301</v>
      </c>
      <c r="C293" s="361">
        <v>0.27083333333333298</v>
      </c>
      <c r="D293" s="360">
        <f t="shared" si="134"/>
        <v>35302</v>
      </c>
      <c r="E293" s="361">
        <v>0.27083333333333298</v>
      </c>
      <c r="F293" s="455" t="s">
        <v>2179</v>
      </c>
      <c r="G293" s="74" t="s">
        <v>507</v>
      </c>
      <c r="H293" s="53" t="s">
        <v>508</v>
      </c>
      <c r="I293" s="38"/>
      <c r="J293" s="52"/>
      <c r="K293" s="545">
        <f>IF(ISNUMBER(Data!K293),Data!K293,"")</f>
        <v>10.8</v>
      </c>
      <c r="L293" s="546" t="str">
        <f>IF(ISNUMBER(K293),PickLists!$S$2,PickLists!$S$9)</f>
        <v>V0</v>
      </c>
      <c r="M293" s="547">
        <f>IF(ISNUMBER(Data!M293),Data!M293,"")</f>
        <v>482</v>
      </c>
      <c r="N293" s="548">
        <f t="shared" si="135"/>
        <v>11.086</v>
      </c>
      <c r="O293" s="549" t="str">
        <f>IF(ISTEXT($A293),PickLists!$S$2,PickLists!$S$9)</f>
        <v>V0</v>
      </c>
      <c r="P293" s="550">
        <f>IF(ISNUMBER(Data!P293),Data!P293,"")</f>
        <v>6.22</v>
      </c>
      <c r="Q293" s="551" t="str">
        <f>IF(ISTEXT($A293),PickLists!$S$2,PickLists!$S$9)</f>
        <v>V0</v>
      </c>
      <c r="R293" s="547">
        <f>IF(ISNUMBER(Data!R293),Data!R293,"")</f>
        <v>12.3</v>
      </c>
      <c r="S293" s="551" t="str">
        <f>IF(ISTEXT($A293),PickLists!$S$2,PickLists!$S$9)</f>
        <v>V0</v>
      </c>
      <c r="T293" s="552">
        <f>IF(ISNUMBER(Data!T293),Data!T293,"")</f>
        <v>0.125</v>
      </c>
      <c r="U293" s="551" t="str">
        <f>IF(ISNUMBER($T293),IF($T293&gt;$T$56,PickLists!$S$2,PickLists!$S$3),PickLists!$S$9)</f>
        <v>V0</v>
      </c>
      <c r="V293" s="553">
        <f>IF(ISNUMBER(Data!V293),Data!V293,"")</f>
        <v>0.40954998951697447</v>
      </c>
      <c r="W293" s="551" t="str">
        <f>IF(ISNUMBER($V293),IF($V293&gt;$V$56,PickLists!$S$2,PickLists!$S$3),PickLists!$S$9)</f>
        <v>V0</v>
      </c>
      <c r="X293" s="552">
        <f>IF(ISNUMBER(Data!X293),Data!X293,"")</f>
        <v>0.3317817243030543</v>
      </c>
      <c r="Y293" s="551" t="str">
        <f>IF(ISNUMBER($X293),IF($X293&gt;$X$56,PickLists!$S$2,PickLists!$S$3),PickLists!$S$9)</f>
        <v>V0</v>
      </c>
      <c r="Z293" s="553">
        <f>IF(ISNUMBER(Data!Z293),Data!Z293,"")</f>
        <v>7.3999999999999996E-2</v>
      </c>
      <c r="AA293" s="551" t="str">
        <f>IF(ISNUMBER($Z293),IF($Z293&gt;$Z$56,PickLists!$S$2,PickLists!$S$3),PickLists!$S$9)</f>
        <v>V0</v>
      </c>
      <c r="AB293" s="552">
        <f>IF(ISNUMBER(Data!AB293),Data!AB293,"")</f>
        <v>1.0350313820056545</v>
      </c>
      <c r="AC293" s="551" t="str">
        <f>IF(ISNUMBER($AB293),IF($AB293&gt;$AB$56,PickLists!$S$2,PickLists!$S$3),PickLists!$S$9)</f>
        <v>V0</v>
      </c>
      <c r="AD293" s="553">
        <f>IF(ISNUMBER(Data!AD293),Data!AD293,"")</f>
        <v>3.5999999999999997E-2</v>
      </c>
      <c r="AE293" s="551" t="str">
        <f>IF(ISNUMBER($AD293),IF($AD293&gt;$AD$56,PickLists!$S$2,PickLists!$S$3),PickLists!$S$9)</f>
        <v>V0</v>
      </c>
      <c r="AF293" s="552">
        <f>IF(ISNUMBER(Data!AF293),Data!AF293,"")</f>
        <v>2.7E-2</v>
      </c>
      <c r="AG293" s="551" t="str">
        <f>IF(ISNUMBER($AF293),IF($AF293&gt;$AF$56,PickLists!$S$2,PickLists!$S$3),PickLists!$S$9)</f>
        <v>V0</v>
      </c>
      <c r="AH293" s="553">
        <f>IF(ISNUMBER(Data!AH293),Data!AH293,"")</f>
        <v>0.13900000000000001</v>
      </c>
      <c r="AI293" s="551" t="str">
        <f>IF(ISNUMBER($AH293),IF($AH293&gt;$AH$56,PickLists!$S$2,PickLists!$S$3),PickLists!$S$9)</f>
        <v>V0</v>
      </c>
      <c r="AJ293" s="554" t="str">
        <f>IF(ISTEXT(Data!AJ293),Data!AJ293,"")</f>
        <v/>
      </c>
      <c r="AK293" s="555"/>
      <c r="AL293" s="555"/>
      <c r="AM293" s="555"/>
      <c r="AN293" s="555"/>
      <c r="AO293" s="556"/>
      <c r="AP293" s="557">
        <f t="shared" si="105"/>
        <v>6.0255958607435725E-4</v>
      </c>
      <c r="AQ293" s="558">
        <f t="shared" si="106"/>
        <v>6.6799755712203248E-3</v>
      </c>
      <c r="AR293" s="559">
        <f t="shared" si="107"/>
        <v>1.38575</v>
      </c>
      <c r="AS293" s="560">
        <f t="shared" si="108"/>
        <v>4.5402711837851788</v>
      </c>
      <c r="AT293" s="561">
        <f t="shared" si="109"/>
        <v>3.6781321956236601</v>
      </c>
      <c r="AU293" s="562">
        <f t="shared" si="110"/>
        <v>0.82036399999999998</v>
      </c>
      <c r="AV293" s="563">
        <f t="shared" si="111"/>
        <v>11.474357900914686</v>
      </c>
      <c r="AW293" s="564">
        <f t="shared" si="112"/>
        <v>0.39909600000000001</v>
      </c>
      <c r="AX293" s="565">
        <f t="shared" si="113"/>
        <v>0.29932199999999998</v>
      </c>
      <c r="AY293" s="566">
        <f t="shared" si="114"/>
        <v>1.5409540000000002</v>
      </c>
      <c r="AZ293" s="567">
        <v>362.61</v>
      </c>
      <c r="BA293" s="568">
        <v>5.5229999999999997</v>
      </c>
      <c r="BB293" s="569">
        <f t="shared" si="115"/>
        <v>0.60255958607435722</v>
      </c>
      <c r="BC293" s="570">
        <f t="shared" si="116"/>
        <v>9.165898489777641</v>
      </c>
      <c r="BD293" s="571">
        <f t="shared" si="117"/>
        <v>1.6595869074375592E-2</v>
      </c>
      <c r="BE293" s="572">
        <f t="shared" si="118"/>
        <v>3.5258941667606907</v>
      </c>
      <c r="BF293" s="560">
        <f t="shared" si="119"/>
        <v>29.238951204181799</v>
      </c>
      <c r="BG293" s="561">
        <f t="shared" si="120"/>
        <v>20.694322426512041</v>
      </c>
      <c r="BH293" s="562">
        <f t="shared" si="121"/>
        <v>3.2188187805026578</v>
      </c>
      <c r="BI293" s="563">
        <f t="shared" si="122"/>
        <v>73.893866067370212</v>
      </c>
      <c r="BJ293" s="564">
        <f t="shared" si="123"/>
        <v>0.92076321039439357</v>
      </c>
      <c r="BK293" s="565">
        <f t="shared" si="124"/>
        <v>2.221765068915861</v>
      </c>
      <c r="BL293" s="566">
        <f t="shared" si="125"/>
        <v>6.9364738759419131</v>
      </c>
      <c r="BM293" s="546" t="str">
        <f t="shared" si="126"/>
        <v>V0</v>
      </c>
      <c r="BN293" s="573">
        <f t="shared" si="136"/>
        <v>12.3</v>
      </c>
      <c r="BO293" s="573">
        <f t="shared" si="137"/>
        <v>10.824529867540551</v>
      </c>
      <c r="BP293" s="574">
        <f t="shared" si="127"/>
        <v>-11.995692133816661</v>
      </c>
      <c r="BQ293" s="575">
        <f t="shared" si="128"/>
        <v>30</v>
      </c>
      <c r="BR293" s="546" t="str">
        <f t="shared" si="138"/>
        <v>V0</v>
      </c>
      <c r="BS293" s="575">
        <f t="shared" si="129"/>
        <v>87.794246589199389</v>
      </c>
      <c r="BT293" s="575">
        <f t="shared" si="130"/>
        <v>62.641662156306552</v>
      </c>
      <c r="BU293" s="575">
        <f t="shared" si="131"/>
        <v>150.43590874550594</v>
      </c>
      <c r="BV293" s="573">
        <f t="shared" si="132"/>
        <v>16.719800905675879</v>
      </c>
      <c r="BW293" s="575">
        <f t="shared" si="133"/>
        <v>15</v>
      </c>
      <c r="BX293" s="546" t="str">
        <f t="shared" si="139"/>
        <v>V4</v>
      </c>
    </row>
    <row r="294" spans="1:76" x14ac:dyDescent="0.2">
      <c r="A294" s="324" t="s">
        <v>1516</v>
      </c>
      <c r="B294" s="360">
        <v>35302</v>
      </c>
      <c r="C294" s="361">
        <v>0.27083333333333298</v>
      </c>
      <c r="D294" s="360">
        <f t="shared" si="134"/>
        <v>35303</v>
      </c>
      <c r="E294" s="361">
        <v>0.27083333333333298</v>
      </c>
      <c r="F294" s="455" t="s">
        <v>2179</v>
      </c>
      <c r="G294" s="74" t="s">
        <v>507</v>
      </c>
      <c r="H294" s="53" t="s">
        <v>508</v>
      </c>
      <c r="I294" s="38"/>
      <c r="J294" s="52"/>
      <c r="K294" s="545">
        <f>IF(ISNUMBER(Data!K294),Data!K294,"")</f>
        <v>13.7</v>
      </c>
      <c r="L294" s="546" t="str">
        <f>IF(ISNUMBER(K294),PickLists!$S$2,PickLists!$S$9)</f>
        <v>V0</v>
      </c>
      <c r="M294" s="547">
        <f>IF(ISNUMBER(Data!M294),Data!M294,"")</f>
        <v>617.6</v>
      </c>
      <c r="N294" s="548">
        <f t="shared" si="135"/>
        <v>14.204800000000001</v>
      </c>
      <c r="O294" s="549" t="str">
        <f>IF(ISTEXT($A294),PickLists!$S$2,PickLists!$S$9)</f>
        <v>V0</v>
      </c>
      <c r="P294" s="550">
        <f>IF(ISNUMBER(Data!P294),Data!P294,"")</f>
        <v>6.15</v>
      </c>
      <c r="Q294" s="551" t="str">
        <f>IF(ISTEXT($A294),PickLists!$S$2,PickLists!$S$9)</f>
        <v>V0</v>
      </c>
      <c r="R294" s="547">
        <f>IF(ISNUMBER(Data!R294),Data!R294,"")</f>
        <v>7.1</v>
      </c>
      <c r="S294" s="551" t="str">
        <f>IF(ISTEXT($A294),PickLists!$S$2,PickLists!$S$9)</f>
        <v>V0</v>
      </c>
      <c r="T294" s="552">
        <f>IF(ISNUMBER(Data!T294),Data!T294,"")</f>
        <v>0.223</v>
      </c>
      <c r="U294" s="551" t="str">
        <f>IF(ISNUMBER($T294),IF($T294&gt;$T$56,PickLists!$S$2,PickLists!$S$3),PickLists!$S$9)</f>
        <v>V0</v>
      </c>
      <c r="V294" s="553">
        <f>IF(ISNUMBER(Data!V294),Data!V294,"")</f>
        <v>0.178458075961616</v>
      </c>
      <c r="W294" s="551" t="str">
        <f>IF(ISNUMBER($V294),IF($V294&gt;$V$56,PickLists!$S$2,PickLists!$S$3),PickLists!$S$9)</f>
        <v>V0</v>
      </c>
      <c r="X294" s="552">
        <f>IF(ISNUMBER(Data!X294),Data!X294,"")</f>
        <v>0.18792063459016051</v>
      </c>
      <c r="Y294" s="551" t="str">
        <f>IF(ISNUMBER($X294),IF($X294&gt;$X$56,PickLists!$S$2,PickLists!$S$3),PickLists!$S$9)</f>
        <v>V0</v>
      </c>
      <c r="Z294" s="553">
        <f>IF(ISNUMBER(Data!Z294),Data!Z294,"")</f>
        <v>0.158</v>
      </c>
      <c r="AA294" s="551" t="str">
        <f>IF(ISNUMBER($Z294),IF($Z294&gt;$Z$56,PickLists!$S$2,PickLists!$S$3),PickLists!$S$9)</f>
        <v>V0</v>
      </c>
      <c r="AB294" s="552">
        <f>IF(ISNUMBER(Data!AB294),Data!AB294,"")</f>
        <v>0.51402158656244801</v>
      </c>
      <c r="AC294" s="551" t="str">
        <f>IF(ISNUMBER($AB294),IF($AB294&gt;$AB$56,PickLists!$S$2,PickLists!$S$3),PickLists!$S$9)</f>
        <v>V0</v>
      </c>
      <c r="AD294" s="553">
        <f>IF(ISNUMBER(Data!AD294),Data!AD294,"")</f>
        <v>0.02</v>
      </c>
      <c r="AE294" s="551" t="str">
        <f>IF(ISNUMBER($AD294),IF($AD294&gt;$AD$56,PickLists!$S$2,PickLists!$S$3),PickLists!$S$9)</f>
        <v>V0</v>
      </c>
      <c r="AF294" s="552">
        <f>IF(ISNUMBER(Data!AF294),Data!AF294,"")</f>
        <v>5.7000000000000002E-2</v>
      </c>
      <c r="AG294" s="551" t="str">
        <f>IF(ISNUMBER($AF294),IF($AF294&gt;$AF$56,PickLists!$S$2,PickLists!$S$3),PickLists!$S$9)</f>
        <v>V0</v>
      </c>
      <c r="AH294" s="553">
        <f>IF(ISNUMBER(Data!AH294),Data!AH294,"")</f>
        <v>0.06</v>
      </c>
      <c r="AI294" s="551" t="str">
        <f>IF(ISNUMBER($AH294),IF($AH294&gt;$AH$56,PickLists!$S$2,PickLists!$S$3),PickLists!$S$9)</f>
        <v>V0</v>
      </c>
      <c r="AJ294" s="554" t="str">
        <f>IF(ISTEXT(Data!AJ294),Data!AJ294,"")</f>
        <v/>
      </c>
      <c r="AK294" s="555"/>
      <c r="AL294" s="555"/>
      <c r="AM294" s="555"/>
      <c r="AN294" s="555"/>
      <c r="AO294" s="556"/>
      <c r="AP294" s="557">
        <f t="shared" si="105"/>
        <v>7.0794578438413672E-4</v>
      </c>
      <c r="AQ294" s="558">
        <f t="shared" si="106"/>
        <v>1.0056228278019786E-2</v>
      </c>
      <c r="AR294" s="559">
        <f t="shared" si="107"/>
        <v>3.1676704</v>
      </c>
      <c r="AS294" s="560">
        <f t="shared" si="108"/>
        <v>2.5349612774195629</v>
      </c>
      <c r="AT294" s="561">
        <f t="shared" si="109"/>
        <v>2.6693750302263122</v>
      </c>
      <c r="AU294" s="562">
        <f t="shared" si="110"/>
        <v>2.2443584000000003</v>
      </c>
      <c r="AV294" s="563">
        <f t="shared" si="111"/>
        <v>7.3015738328022621</v>
      </c>
      <c r="AW294" s="564">
        <f t="shared" si="112"/>
        <v>0.28409600000000002</v>
      </c>
      <c r="AX294" s="565">
        <f t="shared" si="113"/>
        <v>0.8096736000000001</v>
      </c>
      <c r="AY294" s="566">
        <f t="shared" si="114"/>
        <v>0.85228800000000005</v>
      </c>
      <c r="AZ294" s="567">
        <v>362.61</v>
      </c>
      <c r="BA294" s="568">
        <v>5.5229999999999997</v>
      </c>
      <c r="BB294" s="569">
        <f t="shared" si="115"/>
        <v>0.70794578438413669</v>
      </c>
      <c r="BC294" s="570">
        <f t="shared" si="116"/>
        <v>7.801444858951478</v>
      </c>
      <c r="BD294" s="571">
        <f t="shared" si="117"/>
        <v>1.4125375446227554E-2</v>
      </c>
      <c r="BE294" s="572">
        <f t="shared" si="118"/>
        <v>6.2901951935010718</v>
      </c>
      <c r="BF294" s="560">
        <f t="shared" si="119"/>
        <v>12.740635108275576</v>
      </c>
      <c r="BG294" s="561">
        <f t="shared" si="120"/>
        <v>11.721230911595853</v>
      </c>
      <c r="BH294" s="562">
        <f t="shared" si="121"/>
        <v>6.8726130718840528</v>
      </c>
      <c r="BI294" s="563">
        <f t="shared" si="122"/>
        <v>36.697478872167345</v>
      </c>
      <c r="BJ294" s="564">
        <f t="shared" si="123"/>
        <v>0.51153511688577424</v>
      </c>
      <c r="BK294" s="565">
        <f t="shared" si="124"/>
        <v>4.6903929232668178</v>
      </c>
      <c r="BL294" s="566">
        <f t="shared" si="125"/>
        <v>2.9941613852986673</v>
      </c>
      <c r="BM294" s="546" t="str">
        <f t="shared" si="126"/>
        <v>V0</v>
      </c>
      <c r="BN294" s="573">
        <f t="shared" si="136"/>
        <v>7.1</v>
      </c>
      <c r="BO294" s="573">
        <f t="shared" si="137"/>
        <v>6.4306939951224189</v>
      </c>
      <c r="BP294" s="574">
        <f t="shared" si="127"/>
        <v>-9.4268451391208554</v>
      </c>
      <c r="BQ294" s="575">
        <f t="shared" si="128"/>
        <v>30</v>
      </c>
      <c r="BR294" s="546" t="str">
        <f t="shared" si="138"/>
        <v>V0</v>
      </c>
      <c r="BS294" s="575">
        <f t="shared" si="129"/>
        <v>52.474127153886798</v>
      </c>
      <c r="BT294" s="575">
        <f t="shared" si="130"/>
        <v>38.567631447770211</v>
      </c>
      <c r="BU294" s="575">
        <f t="shared" si="131"/>
        <v>91.041758601657008</v>
      </c>
      <c r="BV294" s="573">
        <f t="shared" si="132"/>
        <v>15.27485400074805</v>
      </c>
      <c r="BW294" s="575">
        <f t="shared" si="133"/>
        <v>30</v>
      </c>
      <c r="BX294" s="546" t="str">
        <f t="shared" si="139"/>
        <v>V0</v>
      </c>
    </row>
    <row r="295" spans="1:76" x14ac:dyDescent="0.2">
      <c r="A295" s="324" t="s">
        <v>1517</v>
      </c>
      <c r="B295" s="360">
        <v>35303</v>
      </c>
      <c r="C295" s="361">
        <v>0.27083333333333298</v>
      </c>
      <c r="D295" s="360">
        <f t="shared" si="134"/>
        <v>35304</v>
      </c>
      <c r="E295" s="361">
        <v>0.27083333333333298</v>
      </c>
      <c r="F295" s="455" t="s">
        <v>2179</v>
      </c>
      <c r="G295" s="74" t="s">
        <v>507</v>
      </c>
      <c r="H295" s="53" t="s">
        <v>508</v>
      </c>
      <c r="I295" s="38"/>
      <c r="J295" s="52"/>
      <c r="K295" s="545">
        <f>IF(ISNUMBER(Data!K295),Data!K295,"")</f>
        <v>1.5</v>
      </c>
      <c r="L295" s="546" t="str">
        <f>IF(ISNUMBER(K295),PickLists!$S$2,PickLists!$S$9)</f>
        <v>V0</v>
      </c>
      <c r="M295" s="547">
        <f>IF(ISNUMBER(Data!M295),Data!M295,"")</f>
        <v>59.4</v>
      </c>
      <c r="N295" s="548">
        <f t="shared" si="135"/>
        <v>1.3661999999999999</v>
      </c>
      <c r="O295" s="549" t="str">
        <f>IF(ISTEXT($A295),PickLists!$S$2,PickLists!$S$9)</f>
        <v>V0</v>
      </c>
      <c r="P295" s="550">
        <f>IF(ISNUMBER(Data!P295),Data!P295,"")</f>
        <v>5.68</v>
      </c>
      <c r="Q295" s="551" t="str">
        <f>IF(ISTEXT($A295),PickLists!$S$2,PickLists!$S$9)</f>
        <v>V0</v>
      </c>
      <c r="R295" s="547">
        <f>IF(ISNUMBER(Data!R295),Data!R295,"")</f>
        <v>8</v>
      </c>
      <c r="S295" s="551" t="str">
        <f>IF(ISTEXT($A295),PickLists!$S$2,PickLists!$S$9)</f>
        <v>V0</v>
      </c>
      <c r="T295" s="552">
        <f>IF(ISNUMBER(Data!T295),Data!T295,"")</f>
        <v>0.122</v>
      </c>
      <c r="U295" s="551" t="str">
        <f>IF(ISNUMBER($T295),IF($T295&gt;$T$56,PickLists!$S$2,PickLists!$S$3),PickLists!$S$9)</f>
        <v>V0</v>
      </c>
      <c r="V295" s="553">
        <f>IF(ISNUMBER(Data!V295),Data!V295,"")</f>
        <v>0.38854163373921458</v>
      </c>
      <c r="W295" s="551" t="str">
        <f>IF(ISNUMBER($V295),IF($V295&gt;$V$56,PickLists!$S$2,PickLists!$S$3),PickLists!$S$9)</f>
        <v>V0</v>
      </c>
      <c r="X295" s="552">
        <f>IF(ISNUMBER(Data!X295),Data!X295,"")</f>
        <v>0.16822735316774584</v>
      </c>
      <c r="Y295" s="551" t="str">
        <f>IF(ISNUMBER($X295),IF($X295&gt;$X$56,PickLists!$S$2,PickLists!$S$3),PickLists!$S$9)</f>
        <v>V0</v>
      </c>
      <c r="Z295" s="553">
        <f>IF(ISNUMBER(Data!Z295),Data!Z295,"")</f>
        <v>5.8999999999999997E-2</v>
      </c>
      <c r="AA295" s="551" t="str">
        <f>IF(ISNUMBER($Z295),IF($Z295&gt;$Z$56,PickLists!$S$2,PickLists!$S$3),PickLists!$S$9)</f>
        <v>V0</v>
      </c>
      <c r="AB295" s="552">
        <f>IF(ISNUMBER(Data!AB295),Data!AB295,"")</f>
        <v>0.53032740728421757</v>
      </c>
      <c r="AC295" s="551" t="str">
        <f>IF(ISNUMBER($AB295),IF($AB295&gt;$AB$56,PickLists!$S$2,PickLists!$S$3),PickLists!$S$9)</f>
        <v>V0</v>
      </c>
      <c r="AD295" s="553">
        <f>IF(ISNUMBER(Data!AD295),Data!AD295,"")</f>
        <v>2.3E-2</v>
      </c>
      <c r="AE295" s="551" t="str">
        <f>IF(ISNUMBER($AD295),IF($AD295&gt;$AD$56,PickLists!$S$2,PickLists!$S$3),PickLists!$S$9)</f>
        <v>V0</v>
      </c>
      <c r="AF295" s="552">
        <f>IF(ISNUMBER(Data!AF295),Data!AF295,"")</f>
        <v>4.7E-2</v>
      </c>
      <c r="AG295" s="551" t="str">
        <f>IF(ISNUMBER($AF295),IF($AF295&gt;$AF$56,PickLists!$S$2,PickLists!$S$3),PickLists!$S$9)</f>
        <v>V0</v>
      </c>
      <c r="AH295" s="553">
        <f>IF(ISNUMBER(Data!AH295),Data!AH295,"")</f>
        <v>0.156</v>
      </c>
      <c r="AI295" s="551" t="str">
        <f>IF(ISNUMBER($AH295),IF($AH295&gt;$AH$56,PickLists!$S$2,PickLists!$S$3),PickLists!$S$9)</f>
        <v>V0</v>
      </c>
      <c r="AJ295" s="554" t="str">
        <f>IF(ISTEXT(Data!AJ295),Data!AJ295,"")</f>
        <v/>
      </c>
      <c r="AK295" s="555"/>
      <c r="AL295" s="555"/>
      <c r="AM295" s="555"/>
      <c r="AN295" s="555"/>
      <c r="AO295" s="556"/>
      <c r="AP295" s="557">
        <f t="shared" si="105"/>
        <v>2.0892961308540377E-3</v>
      </c>
      <c r="AQ295" s="558">
        <f t="shared" si="106"/>
        <v>2.8543963739727858E-3</v>
      </c>
      <c r="AR295" s="559">
        <f t="shared" si="107"/>
        <v>0.16667639999999997</v>
      </c>
      <c r="AS295" s="560">
        <f t="shared" si="108"/>
        <v>0.53082558001451485</v>
      </c>
      <c r="AT295" s="561">
        <f t="shared" si="109"/>
        <v>0.22983220989777434</v>
      </c>
      <c r="AU295" s="562">
        <f t="shared" si="110"/>
        <v>8.0605799999999991E-2</v>
      </c>
      <c r="AV295" s="563">
        <f t="shared" si="111"/>
        <v>0.72453330383169801</v>
      </c>
      <c r="AW295" s="564">
        <f t="shared" si="112"/>
        <v>3.1422599999999995E-2</v>
      </c>
      <c r="AX295" s="565">
        <f t="shared" si="113"/>
        <v>6.4211399999999988E-2</v>
      </c>
      <c r="AY295" s="566">
        <f t="shared" si="114"/>
        <v>0.21312719999999999</v>
      </c>
      <c r="AZ295" s="567">
        <v>362.61</v>
      </c>
      <c r="BA295" s="568">
        <v>5.5229999999999997</v>
      </c>
      <c r="BB295" s="569">
        <f t="shared" si="115"/>
        <v>2.0892961308540379</v>
      </c>
      <c r="BC295" s="570">
        <f t="shared" si="116"/>
        <v>2.6434739998979295</v>
      </c>
      <c r="BD295" s="571">
        <f t="shared" si="117"/>
        <v>4.7863009232263784E-3</v>
      </c>
      <c r="BE295" s="572">
        <f t="shared" si="118"/>
        <v>3.4412727067584341</v>
      </c>
      <c r="BF295" s="560">
        <f t="shared" si="119"/>
        <v>27.739104286372143</v>
      </c>
      <c r="BG295" s="561">
        <f t="shared" si="120"/>
        <v>10.492895878231458</v>
      </c>
      <c r="BH295" s="562">
        <f t="shared" si="121"/>
        <v>2.5663555141845515</v>
      </c>
      <c r="BI295" s="563">
        <f t="shared" si="122"/>
        <v>37.861598292583537</v>
      </c>
      <c r="BJ295" s="564">
        <f t="shared" si="123"/>
        <v>0.58826538441864029</v>
      </c>
      <c r="BK295" s="565">
        <f t="shared" si="124"/>
        <v>3.867516971816499</v>
      </c>
      <c r="BL295" s="566">
        <f t="shared" si="125"/>
        <v>7.784819601776535</v>
      </c>
      <c r="BM295" s="546" t="str">
        <f t="shared" si="126"/>
        <v>V0</v>
      </c>
      <c r="BN295" s="573">
        <f t="shared" si="136"/>
        <v>8</v>
      </c>
      <c r="BO295" s="573">
        <f t="shared" si="137"/>
        <v>7.5543658458938543</v>
      </c>
      <c r="BP295" s="574">
        <f t="shared" si="127"/>
        <v>-5.5704269263268209</v>
      </c>
      <c r="BQ295" s="575">
        <f t="shared" si="128"/>
        <v>30</v>
      </c>
      <c r="BR295" s="546" t="str">
        <f t="shared" si="138"/>
        <v>V0</v>
      </c>
      <c r="BS295" s="575">
        <f t="shared" si="129"/>
        <v>54.757851895633799</v>
      </c>
      <c r="BT295" s="575">
        <f t="shared" si="130"/>
        <v>44.321533172183187</v>
      </c>
      <c r="BU295" s="575">
        <f t="shared" si="131"/>
        <v>99.079385067816986</v>
      </c>
      <c r="BV295" s="573">
        <f t="shared" si="132"/>
        <v>10.533289761848291</v>
      </c>
      <c r="BW295" s="575">
        <f t="shared" si="133"/>
        <v>30</v>
      </c>
      <c r="BX295" s="546" t="str">
        <f t="shared" si="139"/>
        <v>V0</v>
      </c>
    </row>
    <row r="296" spans="1:76" x14ac:dyDescent="0.2">
      <c r="A296" s="324" t="s">
        <v>1518</v>
      </c>
      <c r="B296" s="360">
        <v>35304</v>
      </c>
      <c r="C296" s="361">
        <v>0.27083333333333298</v>
      </c>
      <c r="D296" s="360">
        <f t="shared" si="134"/>
        <v>35305</v>
      </c>
      <c r="E296" s="361">
        <v>0.27083333333333298</v>
      </c>
      <c r="F296" s="455" t="s">
        <v>2179</v>
      </c>
      <c r="G296" s="74" t="s">
        <v>507</v>
      </c>
      <c r="H296" s="53" t="s">
        <v>508</v>
      </c>
      <c r="I296" s="38"/>
      <c r="J296" s="52"/>
      <c r="K296" s="545">
        <f>IF(ISNUMBER(Data!K296),Data!K296,"")</f>
        <v>30.4</v>
      </c>
      <c r="L296" s="546" t="str">
        <f>IF(ISNUMBER(K296),PickLists!$S$2,PickLists!$S$9)</f>
        <v>V0</v>
      </c>
      <c r="M296" s="547">
        <f>IF(ISNUMBER(Data!M296),Data!M296,"")</f>
        <v>1420.4</v>
      </c>
      <c r="N296" s="548">
        <f t="shared" si="135"/>
        <v>32.669200000000004</v>
      </c>
      <c r="O296" s="549" t="str">
        <f>IF(ISTEXT($A296),PickLists!$S$2,PickLists!$S$9)</f>
        <v>V0</v>
      </c>
      <c r="P296" s="550">
        <f>IF(ISNUMBER(Data!P296),Data!P296,"")</f>
        <v>5.6</v>
      </c>
      <c r="Q296" s="551" t="str">
        <f>IF(ISTEXT($A296),PickLists!$S$2,PickLists!$S$9)</f>
        <v>V0</v>
      </c>
      <c r="R296" s="547">
        <f>IF(ISNUMBER(Data!R296),Data!R296,"")</f>
        <v>4.3</v>
      </c>
      <c r="S296" s="551" t="str">
        <f>IF(ISTEXT($A296),PickLists!$S$2,PickLists!$S$9)</f>
        <v>V0</v>
      </c>
      <c r="T296" s="552">
        <f>IF(ISNUMBER(Data!T296),Data!T296,"")</f>
        <v>3.5000000000000003E-2</v>
      </c>
      <c r="U296" s="551" t="str">
        <f>IF(ISNUMBER($T296),IF($T296&gt;$T$56,PickLists!$S$2,PickLists!$S$3),PickLists!$S$9)</f>
        <v>V0</v>
      </c>
      <c r="V296" s="553">
        <f>IF(ISNUMBER(Data!V296),Data!V296,"")</f>
        <v>0.13576367551003951</v>
      </c>
      <c r="W296" s="551" t="str">
        <f>IF(ISNUMBER($V296),IF($V296&gt;$V$56,PickLists!$S$2,PickLists!$S$3),PickLists!$S$9)</f>
        <v>V0</v>
      </c>
      <c r="X296" s="552">
        <f>IF(ISNUMBER(Data!X296),Data!X296,"")</f>
        <v>8.1109616705877463E-2</v>
      </c>
      <c r="Y296" s="551" t="str">
        <f>IF(ISNUMBER($X296),IF($X296&gt;$X$56,PickLists!$S$2,PickLists!$S$3),PickLists!$S$9)</f>
        <v>V0</v>
      </c>
      <c r="Z296" s="553">
        <f>IF(ISNUMBER(Data!Z296),Data!Z296,"")</f>
        <v>1.4E-2</v>
      </c>
      <c r="AA296" s="551" t="str">
        <f>IF(ISNUMBER($Z296),IF($Z296&gt;$Z$56,PickLists!$S$2,PickLists!$S$3),PickLists!$S$9)</f>
        <v>V0</v>
      </c>
      <c r="AB296" s="552">
        <f>IF(ISNUMBER(Data!AB296),Data!AB296,"")</f>
        <v>0.21042273407616829</v>
      </c>
      <c r="AC296" s="551" t="str">
        <f>IF(ISNUMBER($AB296),IF($AB296&gt;$AB$56,PickLists!$S$2,PickLists!$S$3),PickLists!$S$9)</f>
        <v>V0</v>
      </c>
      <c r="AD296" s="553">
        <f>IF(ISNUMBER(Data!AD296),Data!AD296,"")</f>
        <v>1.4999999999999999E-2</v>
      </c>
      <c r="AE296" s="551" t="str">
        <f>IF(ISNUMBER($AD296),IF($AD296&gt;$AD$56,PickLists!$S$2,PickLists!$S$3),PickLists!$S$9)</f>
        <v>V0</v>
      </c>
      <c r="AF296" s="552">
        <f>IF(ISNUMBER(Data!AF296),Data!AF296,"")</f>
        <v>2.1000000000000001E-2</v>
      </c>
      <c r="AG296" s="551" t="str">
        <f>IF(ISNUMBER($AF296),IF($AF296&gt;$AF$56,PickLists!$S$2,PickLists!$S$3),PickLists!$S$9)</f>
        <v>V0</v>
      </c>
      <c r="AH296" s="553">
        <f>IF(ISNUMBER(Data!AH296),Data!AH296,"")</f>
        <v>5.7000000000000002E-2</v>
      </c>
      <c r="AI296" s="551" t="str">
        <f>IF(ISNUMBER($AH296),IF($AH296&gt;$AH$56,PickLists!$S$2,PickLists!$S$3),PickLists!$S$9)</f>
        <v>V0</v>
      </c>
      <c r="AJ296" s="554" t="str">
        <f>IF(ISTEXT(Data!AJ296),Data!AJ296,"")</f>
        <v/>
      </c>
      <c r="AK296" s="555"/>
      <c r="AL296" s="555"/>
      <c r="AM296" s="555"/>
      <c r="AN296" s="555"/>
      <c r="AO296" s="556"/>
      <c r="AP296" s="557">
        <f t="shared" si="105"/>
        <v>2.5118864315095807E-3</v>
      </c>
      <c r="AQ296" s="558">
        <f t="shared" si="106"/>
        <v>8.2061320208272809E-2</v>
      </c>
      <c r="AR296" s="559">
        <f t="shared" si="107"/>
        <v>1.1434220000000002</v>
      </c>
      <c r="AS296" s="560">
        <f t="shared" si="108"/>
        <v>4.4352906679725832</v>
      </c>
      <c r="AT296" s="561">
        <f t="shared" si="109"/>
        <v>2.6497862900876523</v>
      </c>
      <c r="AU296" s="562">
        <f t="shared" si="110"/>
        <v>0.45736880000000008</v>
      </c>
      <c r="AV296" s="563">
        <f t="shared" si="111"/>
        <v>6.8743423840811584</v>
      </c>
      <c r="AW296" s="564">
        <f t="shared" si="112"/>
        <v>0.49003800000000003</v>
      </c>
      <c r="AX296" s="565">
        <f t="shared" si="113"/>
        <v>0.68605320000000014</v>
      </c>
      <c r="AY296" s="566">
        <f t="shared" si="114"/>
        <v>1.8621444000000003</v>
      </c>
      <c r="AZ296" s="567">
        <v>362.61</v>
      </c>
      <c r="BA296" s="568">
        <v>5.5229999999999997</v>
      </c>
      <c r="BB296" s="569">
        <f t="shared" si="115"/>
        <v>2.5118864315095806</v>
      </c>
      <c r="BC296" s="570">
        <f t="shared" si="116"/>
        <v>2.1987459029669632</v>
      </c>
      <c r="BD296" s="571">
        <f t="shared" si="117"/>
        <v>3.9810717055349682E-3</v>
      </c>
      <c r="BE296" s="572">
        <f t="shared" si="118"/>
        <v>0.98725036669299349</v>
      </c>
      <c r="BF296" s="560">
        <f t="shared" si="119"/>
        <v>9.6925591140172411</v>
      </c>
      <c r="BG296" s="561">
        <f t="shared" si="120"/>
        <v>5.0590747984330244</v>
      </c>
      <c r="BH296" s="562">
        <f t="shared" si="121"/>
        <v>0.60896571523023257</v>
      </c>
      <c r="BI296" s="563">
        <f t="shared" si="122"/>
        <v>15.022683949180289</v>
      </c>
      <c r="BJ296" s="564">
        <f t="shared" si="123"/>
        <v>0.38365133766433068</v>
      </c>
      <c r="BK296" s="565">
        <f t="shared" si="124"/>
        <v>1.7280394980456699</v>
      </c>
      <c r="BL296" s="566">
        <f t="shared" si="125"/>
        <v>2.844453316033734</v>
      </c>
      <c r="BM296" s="546" t="str">
        <f t="shared" si="126"/>
        <v>V0</v>
      </c>
      <c r="BN296" s="573">
        <f t="shared" si="136"/>
        <v>4.3</v>
      </c>
      <c r="BO296" s="573">
        <f t="shared" si="137"/>
        <v>3.572763984232858</v>
      </c>
      <c r="BP296" s="574">
        <f t="shared" si="127"/>
        <v>-16.912465482956787</v>
      </c>
      <c r="BQ296" s="575">
        <f t="shared" si="128"/>
        <v>50</v>
      </c>
      <c r="BR296" s="546" t="str">
        <f t="shared" si="138"/>
        <v>V0</v>
      </c>
      <c r="BS296" s="575">
        <f t="shared" si="129"/>
        <v>23.099680247663834</v>
      </c>
      <c r="BT296" s="575">
        <f t="shared" si="130"/>
        <v>17.941611253815758</v>
      </c>
      <c r="BU296" s="575">
        <f t="shared" si="131"/>
        <v>41.041291501479591</v>
      </c>
      <c r="BV296" s="573">
        <f t="shared" si="132"/>
        <v>12.567998727969174</v>
      </c>
      <c r="BW296" s="575">
        <f t="shared" si="133"/>
        <v>60</v>
      </c>
      <c r="BX296" s="546" t="str">
        <f t="shared" si="139"/>
        <v>V0</v>
      </c>
    </row>
    <row r="297" spans="1:76" x14ac:dyDescent="0.2">
      <c r="A297" s="324" t="s">
        <v>1519</v>
      </c>
      <c r="B297" s="360">
        <v>35305</v>
      </c>
      <c r="C297" s="361">
        <v>0.27083333333333298</v>
      </c>
      <c r="D297" s="360">
        <f t="shared" si="134"/>
        <v>35306</v>
      </c>
      <c r="E297" s="361">
        <v>0.27083333333333298</v>
      </c>
      <c r="F297" s="455" t="s">
        <v>2179</v>
      </c>
      <c r="G297" s="74" t="s">
        <v>507</v>
      </c>
      <c r="H297" s="53" t="s">
        <v>508</v>
      </c>
      <c r="I297" s="38"/>
      <c r="J297" s="52"/>
      <c r="K297" s="545">
        <f>IF(ISNUMBER(Data!K297),Data!K297,"")</f>
        <v>4.7</v>
      </c>
      <c r="L297" s="546" t="str">
        <f>IF(ISNUMBER(K297),PickLists!$S$2,PickLists!$S$9)</f>
        <v>V0</v>
      </c>
      <c r="M297" s="547">
        <f>IF(ISNUMBER(Data!M297),Data!M297,"")</f>
        <v>198.5</v>
      </c>
      <c r="N297" s="548">
        <f t="shared" si="135"/>
        <v>4.5655000000000001</v>
      </c>
      <c r="O297" s="549" t="str">
        <f>IF(ISTEXT($A297),PickLists!$S$2,PickLists!$S$9)</f>
        <v>V0</v>
      </c>
      <c r="P297" s="550">
        <f>IF(ISNUMBER(Data!P297),Data!P297,"")</f>
        <v>5.36</v>
      </c>
      <c r="Q297" s="551" t="str">
        <f>IF(ISTEXT($A297),PickLists!$S$2,PickLists!$S$9)</f>
        <v>V0</v>
      </c>
      <c r="R297" s="547">
        <f>IF(ISNUMBER(Data!R297),Data!R297,"")</f>
        <v>3.6</v>
      </c>
      <c r="S297" s="551" t="str">
        <f>IF(ISTEXT($A297),PickLists!$S$2,PickLists!$S$9)</f>
        <v>V0</v>
      </c>
      <c r="T297" s="552">
        <f>IF(ISNUMBER(Data!T297),Data!T297,"")</f>
        <v>2.1000000000000001E-2</v>
      </c>
      <c r="U297" s="551" t="str">
        <f>IF(ISNUMBER($T297),IF($T297&gt;$T$56,PickLists!$S$2,PickLists!$S$3),PickLists!$S$9)</f>
        <v>V0</v>
      </c>
      <c r="V297" s="553">
        <f>IF(ISNUMBER(Data!V297),Data!V297,"")</f>
        <v>5.4441007983227152E-2</v>
      </c>
      <c r="W297" s="551" t="str">
        <f>IF(ISNUMBER($V297),IF($V297&gt;$V$56,PickLists!$S$2,PickLists!$S$3),PickLists!$S$9)</f>
        <v>V0</v>
      </c>
      <c r="X297" s="552">
        <f>IF(ISNUMBER(Data!X297),Data!X297,"")</f>
        <v>5.0067664633257685E-3</v>
      </c>
      <c r="Y297" s="551" t="str">
        <f>IF(ISNUMBER($X297),IF($X297&gt;$X$56,PickLists!$S$2,PickLists!$S$3),PickLists!$S$9)</f>
        <v>V1</v>
      </c>
      <c r="Z297" s="553">
        <f>IF(ISNUMBER(Data!Z297),Data!Z297,"")</f>
        <v>1.4E-2</v>
      </c>
      <c r="AA297" s="551" t="str">
        <f>IF(ISNUMBER($Z297),IF($Z297&gt;$Z$56,PickLists!$S$2,PickLists!$S$3),PickLists!$S$9)</f>
        <v>V0</v>
      </c>
      <c r="AB297" s="552">
        <f>IF(ISNUMBER(Data!AB297),Data!AB297,"")</f>
        <v>1.3199950108099118E-2</v>
      </c>
      <c r="AC297" s="551" t="str">
        <f>IF(ISNUMBER($AB297),IF($AB297&gt;$AB$56,PickLists!$S$2,PickLists!$S$3),PickLists!$S$9)</f>
        <v>V0</v>
      </c>
      <c r="AD297" s="553">
        <f>IF(ISNUMBER(Data!AD297),Data!AD297,"")</f>
        <v>1.2E-2</v>
      </c>
      <c r="AE297" s="551" t="str">
        <f>IF(ISNUMBER($AD297),IF($AD297&gt;$AD$56,PickLists!$S$2,PickLists!$S$3),PickLists!$S$9)</f>
        <v>V0</v>
      </c>
      <c r="AF297" s="552">
        <f>IF(ISNUMBER(Data!AF297),Data!AF297,"")</f>
        <v>1.7000000000000001E-2</v>
      </c>
      <c r="AG297" s="551" t="str">
        <f>IF(ISNUMBER($AF297),IF($AF297&gt;$AF$56,PickLists!$S$2,PickLists!$S$3),PickLists!$S$9)</f>
        <v>V0</v>
      </c>
      <c r="AH297" s="553">
        <f>IF(ISNUMBER(Data!AH297),Data!AH297,"")</f>
        <v>5.6000000000000001E-2</v>
      </c>
      <c r="AI297" s="551" t="str">
        <f>IF(ISNUMBER($AH297),IF($AH297&gt;$AH$56,PickLists!$S$2,PickLists!$S$3),PickLists!$S$9)</f>
        <v>V0</v>
      </c>
      <c r="AJ297" s="554" t="str">
        <f>IF(ISTEXT(Data!AJ297),Data!AJ297,"")</f>
        <v/>
      </c>
      <c r="AK297" s="555"/>
      <c r="AL297" s="555"/>
      <c r="AM297" s="555"/>
      <c r="AN297" s="555"/>
      <c r="AO297" s="556"/>
      <c r="AP297" s="557">
        <f t="shared" si="105"/>
        <v>4.3651583224016506E-3</v>
      </c>
      <c r="AQ297" s="558">
        <f t="shared" si="106"/>
        <v>1.9929130320924734E-2</v>
      </c>
      <c r="AR297" s="559">
        <f t="shared" si="107"/>
        <v>9.5875500000000002E-2</v>
      </c>
      <c r="AS297" s="560">
        <f t="shared" si="108"/>
        <v>0.24855042194742358</v>
      </c>
      <c r="AT297" s="561">
        <f t="shared" si="109"/>
        <v>2.2858392288313798E-2</v>
      </c>
      <c r="AU297" s="562">
        <f t="shared" si="110"/>
        <v>6.3917000000000002E-2</v>
      </c>
      <c r="AV297" s="563">
        <f t="shared" si="111"/>
        <v>6.0264372218526527E-2</v>
      </c>
      <c r="AW297" s="564">
        <f t="shared" si="112"/>
        <v>5.4786000000000001E-2</v>
      </c>
      <c r="AX297" s="565">
        <f t="shared" si="113"/>
        <v>7.7613500000000002E-2</v>
      </c>
      <c r="AY297" s="566">
        <f t="shared" si="114"/>
        <v>0.25566800000000001</v>
      </c>
      <c r="AZ297" s="567">
        <v>362.61</v>
      </c>
      <c r="BA297" s="568">
        <v>5.5229999999999997</v>
      </c>
      <c r="BB297" s="569">
        <f t="shared" si="115"/>
        <v>4.3651583224016504</v>
      </c>
      <c r="BC297" s="570">
        <f t="shared" si="116"/>
        <v>1.2652462046236417</v>
      </c>
      <c r="BD297" s="571">
        <f t="shared" si="117"/>
        <v>2.2908676527677737E-3</v>
      </c>
      <c r="BE297" s="572">
        <f t="shared" si="118"/>
        <v>0.59235022001579607</v>
      </c>
      <c r="BF297" s="560">
        <f t="shared" si="119"/>
        <v>3.8867000773347007</v>
      </c>
      <c r="BG297" s="561">
        <f t="shared" si="120"/>
        <v>0.31228856780450764</v>
      </c>
      <c r="BH297" s="562">
        <f t="shared" si="121"/>
        <v>0.60896571523023257</v>
      </c>
      <c r="BI297" s="563">
        <f t="shared" si="122"/>
        <v>0.94238238795595908</v>
      </c>
      <c r="BJ297" s="564">
        <f t="shared" si="123"/>
        <v>0.30692107013146452</v>
      </c>
      <c r="BK297" s="565">
        <f t="shared" si="124"/>
        <v>1.3988891174655422</v>
      </c>
      <c r="BL297" s="566">
        <f t="shared" si="125"/>
        <v>2.7945506262787561</v>
      </c>
      <c r="BM297" s="546" t="str">
        <f t="shared" si="126"/>
        <v>V0</v>
      </c>
      <c r="BN297" s="573">
        <f t="shared" si="136"/>
        <v>3.6</v>
      </c>
      <c r="BO297" s="573">
        <f t="shared" si="137"/>
        <v>2.293610115971644</v>
      </c>
      <c r="BP297" s="574">
        <f t="shared" si="127"/>
        <v>-36.288607889676555</v>
      </c>
      <c r="BQ297" s="575">
        <f t="shared" si="128"/>
        <v>50</v>
      </c>
      <c r="BR297" s="546" t="str">
        <f t="shared" si="138"/>
        <v>V0</v>
      </c>
      <c r="BS297" s="575">
        <f t="shared" si="129"/>
        <v>10.416867239463604</v>
      </c>
      <c r="BT297" s="575">
        <f t="shared" si="130"/>
        <v>6.0588759374314147</v>
      </c>
      <c r="BU297" s="575">
        <f t="shared" si="131"/>
        <v>16.475743176895019</v>
      </c>
      <c r="BV297" s="573">
        <f t="shared" si="132"/>
        <v>26.450954322617008</v>
      </c>
      <c r="BW297" s="575">
        <f t="shared" si="133"/>
        <v>60</v>
      </c>
      <c r="BX297" s="546" t="str">
        <f t="shared" si="139"/>
        <v>V0</v>
      </c>
    </row>
    <row r="298" spans="1:76" x14ac:dyDescent="0.2">
      <c r="A298" s="324" t="s">
        <v>1520</v>
      </c>
      <c r="B298" s="360">
        <v>35306</v>
      </c>
      <c r="C298" s="361">
        <v>0.27083333333333298</v>
      </c>
      <c r="D298" s="360">
        <f t="shared" si="134"/>
        <v>35307</v>
      </c>
      <c r="E298" s="361">
        <v>0.27083333333333298</v>
      </c>
      <c r="F298" s="455" t="s">
        <v>2179</v>
      </c>
      <c r="G298" s="74" t="s">
        <v>507</v>
      </c>
      <c r="H298" s="53" t="s">
        <v>508</v>
      </c>
      <c r="I298" s="38"/>
      <c r="J298" s="52"/>
      <c r="K298" s="545">
        <f>IF(ISNUMBER(Data!K298),Data!K298,"")</f>
        <v>5.2</v>
      </c>
      <c r="L298" s="546" t="str">
        <f>IF(ISNUMBER(K298),PickLists!$S$2,PickLists!$S$9)</f>
        <v>V0</v>
      </c>
      <c r="M298" s="547">
        <f>IF(ISNUMBER(Data!M298),Data!M298,"")</f>
        <v>230</v>
      </c>
      <c r="N298" s="548">
        <f t="shared" si="135"/>
        <v>5.29</v>
      </c>
      <c r="O298" s="549" t="str">
        <f>IF(ISTEXT($A298),PickLists!$S$2,PickLists!$S$9)</f>
        <v>V0</v>
      </c>
      <c r="P298" s="550">
        <f>IF(ISNUMBER(Data!P298),Data!P298,"")</f>
        <v>5</v>
      </c>
      <c r="Q298" s="551" t="str">
        <f>IF(ISTEXT($A298),PickLists!$S$2,PickLists!$S$9)</f>
        <v>V0</v>
      </c>
      <c r="R298" s="547">
        <f>IF(ISNUMBER(Data!R298),Data!R298,"")</f>
        <v>12.2</v>
      </c>
      <c r="S298" s="551" t="str">
        <f>IF(ISTEXT($A298),PickLists!$S$2,PickLists!$S$9)</f>
        <v>V0</v>
      </c>
      <c r="T298" s="552">
        <f>IF(ISNUMBER(Data!T298),Data!T298,"")</f>
        <v>8.3000000000000004E-2</v>
      </c>
      <c r="U298" s="551" t="str">
        <f>IF(ISNUMBER($T298),IF($T298&gt;$T$56,PickLists!$S$2,PickLists!$S$3),PickLists!$S$9)</f>
        <v>V0</v>
      </c>
      <c r="V298" s="553">
        <f>IF(ISNUMBER(Data!V298),Data!V298,"")</f>
        <v>0.45427745665672126</v>
      </c>
      <c r="W298" s="551" t="str">
        <f>IF(ISNUMBER($V298),IF($V298&gt;$V$56,PickLists!$S$2,PickLists!$S$3),PickLists!$S$9)</f>
        <v>V0</v>
      </c>
      <c r="X298" s="552">
        <f>IF(ISNUMBER(Data!X298),Data!X298,"")</f>
        <v>0.24065857467052529</v>
      </c>
      <c r="Y298" s="551" t="str">
        <f>IF(ISNUMBER($X298),IF($X298&gt;$X$56,PickLists!$S$2,PickLists!$S$3),PickLists!$S$9)</f>
        <v>V0</v>
      </c>
      <c r="Z298" s="553">
        <f>IF(ISNUMBER(Data!Z298),Data!Z298,"")</f>
        <v>5.1999999999999998E-2</v>
      </c>
      <c r="AA298" s="551" t="str">
        <f>IF(ISNUMBER($Z298),IF($Z298&gt;$Z$56,PickLists!$S$2,PickLists!$S$3),PickLists!$S$9)</f>
        <v>V0</v>
      </c>
      <c r="AB298" s="552">
        <f>IF(ISNUMBER(Data!AB298),Data!AB298,"")</f>
        <v>0.53653914851155826</v>
      </c>
      <c r="AC298" s="551" t="str">
        <f>IF(ISNUMBER($AB298),IF($AB298&gt;$AB$56,PickLists!$S$2,PickLists!$S$3),PickLists!$S$9)</f>
        <v>V0</v>
      </c>
      <c r="AD298" s="553">
        <f>IF(ISNUMBER(Data!AD298),Data!AD298,"")</f>
        <v>4.1000000000000002E-2</v>
      </c>
      <c r="AE298" s="551" t="str">
        <f>IF(ISNUMBER($AD298),IF($AD298&gt;$AD$56,PickLists!$S$2,PickLists!$S$3),PickLists!$S$9)</f>
        <v>V0</v>
      </c>
      <c r="AF298" s="552">
        <f>IF(ISNUMBER(Data!AF298),Data!AF298,"")</f>
        <v>3.3000000000000002E-2</v>
      </c>
      <c r="AG298" s="551" t="str">
        <f>IF(ISNUMBER($AF298),IF($AF298&gt;$AF$56,PickLists!$S$2,PickLists!$S$3),PickLists!$S$9)</f>
        <v>V0</v>
      </c>
      <c r="AH298" s="553">
        <f>IF(ISNUMBER(Data!AH298),Data!AH298,"")</f>
        <v>0.19800000000000001</v>
      </c>
      <c r="AI298" s="551" t="str">
        <f>IF(ISNUMBER($AH298),IF($AH298&gt;$AH$56,PickLists!$S$2,PickLists!$S$3),PickLists!$S$9)</f>
        <v>V0</v>
      </c>
      <c r="AJ298" s="554" t="str">
        <f>IF(ISTEXT(Data!AJ298),Data!AJ298,"")</f>
        <v/>
      </c>
      <c r="AK298" s="555"/>
      <c r="AL298" s="555"/>
      <c r="AM298" s="555"/>
      <c r="AN298" s="555"/>
      <c r="AO298" s="556"/>
      <c r="AP298" s="557">
        <f t="shared" si="105"/>
        <v>0.01</v>
      </c>
      <c r="AQ298" s="558">
        <f t="shared" si="106"/>
        <v>5.2900000000000003E-2</v>
      </c>
      <c r="AR298" s="559">
        <f t="shared" si="107"/>
        <v>0.43907000000000002</v>
      </c>
      <c r="AS298" s="560">
        <f t="shared" si="108"/>
        <v>2.4031277457140554</v>
      </c>
      <c r="AT298" s="561">
        <f t="shared" si="109"/>
        <v>1.2730838600070788</v>
      </c>
      <c r="AU298" s="562">
        <f t="shared" si="110"/>
        <v>0.27507999999999999</v>
      </c>
      <c r="AV298" s="563">
        <f t="shared" si="111"/>
        <v>2.838292095626143</v>
      </c>
      <c r="AW298" s="564">
        <f t="shared" si="112"/>
        <v>0.21689</v>
      </c>
      <c r="AX298" s="565">
        <f t="shared" si="113"/>
        <v>0.17457</v>
      </c>
      <c r="AY298" s="566">
        <f t="shared" si="114"/>
        <v>1.04742</v>
      </c>
      <c r="AZ298" s="567">
        <v>362.61</v>
      </c>
      <c r="BA298" s="568">
        <v>5.5229999999999997</v>
      </c>
      <c r="BB298" s="569">
        <f t="shared" si="115"/>
        <v>10</v>
      </c>
      <c r="BC298" s="570">
        <f t="shared" si="116"/>
        <v>0.55230000000000001</v>
      </c>
      <c r="BD298" s="571">
        <f t="shared" si="117"/>
        <v>1E-3</v>
      </c>
      <c r="BE298" s="572">
        <f t="shared" si="118"/>
        <v>2.3411937267290988</v>
      </c>
      <c r="BF298" s="560">
        <f t="shared" si="119"/>
        <v>32.432173674357195</v>
      </c>
      <c r="BG298" s="561">
        <f t="shared" si="120"/>
        <v>15.010670492470002</v>
      </c>
      <c r="BH298" s="562">
        <f t="shared" si="121"/>
        <v>2.2618726565694351</v>
      </c>
      <c r="BI298" s="563">
        <f t="shared" si="122"/>
        <v>38.305072357503981</v>
      </c>
      <c r="BJ298" s="564">
        <f t="shared" si="123"/>
        <v>1.0486469896158372</v>
      </c>
      <c r="BK298" s="565">
        <f t="shared" si="124"/>
        <v>2.7154906397860525</v>
      </c>
      <c r="BL298" s="566">
        <f t="shared" si="125"/>
        <v>9.8807325714856038</v>
      </c>
      <c r="BM298" s="546" t="str">
        <f t="shared" si="126"/>
        <v>V0</v>
      </c>
      <c r="BN298" s="573">
        <f t="shared" si="136"/>
        <v>12.2</v>
      </c>
      <c r="BO298" s="573">
        <f t="shared" si="137"/>
        <v>10.95426623313848</v>
      </c>
      <c r="BP298" s="574">
        <f t="shared" si="127"/>
        <v>-10.210932515258358</v>
      </c>
      <c r="BQ298" s="575">
        <f t="shared" si="128"/>
        <v>30</v>
      </c>
      <c r="BR298" s="546" t="str">
        <f t="shared" si="138"/>
        <v>V0</v>
      </c>
      <c r="BS298" s="575">
        <f t="shared" si="129"/>
        <v>64.211815214960922</v>
      </c>
      <c r="BT298" s="575">
        <f t="shared" si="130"/>
        <v>50.337337893556295</v>
      </c>
      <c r="BU298" s="575">
        <f t="shared" si="131"/>
        <v>114.54915310851722</v>
      </c>
      <c r="BV298" s="573">
        <f t="shared" si="132"/>
        <v>12.112247838498423</v>
      </c>
      <c r="BW298" s="575">
        <f t="shared" si="133"/>
        <v>15</v>
      </c>
      <c r="BX298" s="546" t="str">
        <f t="shared" si="139"/>
        <v>V0</v>
      </c>
    </row>
    <row r="299" spans="1:76" x14ac:dyDescent="0.2">
      <c r="A299" s="324"/>
      <c r="B299" s="360">
        <v>35307</v>
      </c>
      <c r="C299" s="361">
        <v>0.27083333333333298</v>
      </c>
      <c r="D299" s="360">
        <f t="shared" si="134"/>
        <v>35308</v>
      </c>
      <c r="E299" s="361">
        <v>0.27083333333333298</v>
      </c>
      <c r="F299" s="455" t="s">
        <v>2179</v>
      </c>
      <c r="G299" s="74" t="s">
        <v>440</v>
      </c>
      <c r="H299" s="53"/>
      <c r="I299" s="38"/>
      <c r="J299" s="52"/>
      <c r="K299" s="545" t="str">
        <f>IF(ISNUMBER(Data!K299),Data!K299,"")</f>
        <v/>
      </c>
      <c r="L299" s="546" t="str">
        <f>IF(ISNUMBER(K299),PickLists!$S$2,PickLists!$S$9)</f>
        <v>M1</v>
      </c>
      <c r="M299" s="547" t="str">
        <f>IF(ISNUMBER(Data!M299),Data!M299,"")</f>
        <v/>
      </c>
      <c r="N299" s="548" t="str">
        <f t="shared" si="135"/>
        <v/>
      </c>
      <c r="O299" s="549" t="str">
        <f>IF(ISTEXT($A299),PickLists!$S$2,PickLists!$S$9)</f>
        <v>M1</v>
      </c>
      <c r="P299" s="550" t="str">
        <f>IF(ISNUMBER(Data!P299),Data!P299,"")</f>
        <v/>
      </c>
      <c r="Q299" s="551" t="str">
        <f>IF(ISTEXT($A299),PickLists!$S$2,PickLists!$S$9)</f>
        <v>M1</v>
      </c>
      <c r="R299" s="547" t="str">
        <f>IF(ISNUMBER(Data!R299),Data!R299,"")</f>
        <v/>
      </c>
      <c r="S299" s="551" t="str">
        <f>IF(ISTEXT($A299),PickLists!$S$2,PickLists!$S$9)</f>
        <v>M1</v>
      </c>
      <c r="T299" s="552" t="str">
        <f>IF(ISNUMBER(Data!T299),Data!T299,"")</f>
        <v/>
      </c>
      <c r="U299" s="551" t="str">
        <f>IF(ISNUMBER($T299),IF($T299&gt;$T$56,PickLists!$S$2,PickLists!$S$3),PickLists!$S$9)</f>
        <v>M1</v>
      </c>
      <c r="V299" s="553" t="str">
        <f>IF(ISNUMBER(Data!V299),Data!V299,"")</f>
        <v/>
      </c>
      <c r="W299" s="551" t="str">
        <f>IF(ISNUMBER($V299),IF($V299&gt;$V$56,PickLists!$S$2,PickLists!$S$3),PickLists!$S$9)</f>
        <v>M1</v>
      </c>
      <c r="X299" s="552" t="str">
        <f>IF(ISNUMBER(Data!X299),Data!X299,"")</f>
        <v/>
      </c>
      <c r="Y299" s="551" t="str">
        <f>IF(ISNUMBER($X299),IF($X299&gt;$X$56,PickLists!$S$2,PickLists!$S$3),PickLists!$S$9)</f>
        <v>M1</v>
      </c>
      <c r="Z299" s="553" t="str">
        <f>IF(ISNUMBER(Data!Z299),Data!Z299,"")</f>
        <v/>
      </c>
      <c r="AA299" s="551" t="str">
        <f>IF(ISNUMBER($Z299),IF($Z299&gt;$Z$56,PickLists!$S$2,PickLists!$S$3),PickLists!$S$9)</f>
        <v>M1</v>
      </c>
      <c r="AB299" s="552" t="str">
        <f>IF(ISNUMBER(Data!AB299),Data!AB299,"")</f>
        <v/>
      </c>
      <c r="AC299" s="551" t="str">
        <f>IF(ISNUMBER($AB299),IF($AB299&gt;$AB$56,PickLists!$S$2,PickLists!$S$3),PickLists!$S$9)</f>
        <v>M1</v>
      </c>
      <c r="AD299" s="553" t="str">
        <f>IF(ISNUMBER(Data!AD299),Data!AD299,"")</f>
        <v/>
      </c>
      <c r="AE299" s="551" t="str">
        <f>IF(ISNUMBER($AD299),IF($AD299&gt;$AD$56,PickLists!$S$2,PickLists!$S$3),PickLists!$S$9)</f>
        <v>M1</v>
      </c>
      <c r="AF299" s="552" t="str">
        <f>IF(ISNUMBER(Data!AF299),Data!AF299,"")</f>
        <v/>
      </c>
      <c r="AG299" s="551" t="str">
        <f>IF(ISNUMBER($AF299),IF($AF299&gt;$AF$56,PickLists!$S$2,PickLists!$S$3),PickLists!$S$9)</f>
        <v>M1</v>
      </c>
      <c r="AH299" s="553" t="str">
        <f>IF(ISNUMBER(Data!AH299),Data!AH299,"")</f>
        <v/>
      </c>
      <c r="AI299" s="551" t="str">
        <f>IF(ISNUMBER($AH299),IF($AH299&gt;$AH$56,PickLists!$S$2,PickLists!$S$3),PickLists!$S$9)</f>
        <v>M1</v>
      </c>
      <c r="AJ299" s="554" t="str">
        <f>IF(ISTEXT(Data!AJ299),Data!AJ299,"")</f>
        <v/>
      </c>
      <c r="AK299" s="555"/>
      <c r="AL299" s="555"/>
      <c r="AM299" s="555"/>
      <c r="AN299" s="555"/>
      <c r="AO299" s="556"/>
      <c r="AP299" s="557" t="str">
        <f t="shared" si="105"/>
        <v/>
      </c>
      <c r="AQ299" s="558" t="str">
        <f t="shared" si="106"/>
        <v/>
      </c>
      <c r="AR299" s="559" t="str">
        <f t="shared" si="107"/>
        <v/>
      </c>
      <c r="AS299" s="560" t="str">
        <f t="shared" si="108"/>
        <v/>
      </c>
      <c r="AT299" s="561" t="str">
        <f t="shared" si="109"/>
        <v/>
      </c>
      <c r="AU299" s="562" t="str">
        <f t="shared" si="110"/>
        <v/>
      </c>
      <c r="AV299" s="563" t="str">
        <f t="shared" si="111"/>
        <v/>
      </c>
      <c r="AW299" s="564" t="str">
        <f t="shared" si="112"/>
        <v/>
      </c>
      <c r="AX299" s="565" t="str">
        <f t="shared" si="113"/>
        <v/>
      </c>
      <c r="AY299" s="566" t="str">
        <f t="shared" si="114"/>
        <v/>
      </c>
      <c r="AZ299" s="567">
        <v>362.61</v>
      </c>
      <c r="BA299" s="568">
        <v>5.5229999999999997</v>
      </c>
      <c r="BB299" s="569" t="str">
        <f t="shared" si="115"/>
        <v/>
      </c>
      <c r="BC299" s="570" t="str">
        <f t="shared" si="116"/>
        <v/>
      </c>
      <c r="BD299" s="571" t="str">
        <f t="shared" si="117"/>
        <v/>
      </c>
      <c r="BE299" s="572" t="str">
        <f t="shared" si="118"/>
        <v/>
      </c>
      <c r="BF299" s="560" t="str">
        <f t="shared" si="119"/>
        <v/>
      </c>
      <c r="BG299" s="561" t="str">
        <f t="shared" si="120"/>
        <v/>
      </c>
      <c r="BH299" s="562" t="str">
        <f t="shared" si="121"/>
        <v/>
      </c>
      <c r="BI299" s="563" t="str">
        <f t="shared" si="122"/>
        <v/>
      </c>
      <c r="BJ299" s="564" t="str">
        <f t="shared" si="123"/>
        <v/>
      </c>
      <c r="BK299" s="565" t="str">
        <f t="shared" si="124"/>
        <v/>
      </c>
      <c r="BL299" s="566" t="str">
        <f t="shared" si="125"/>
        <v/>
      </c>
      <c r="BM299" s="546" t="str">
        <f t="shared" si="126"/>
        <v>M1</v>
      </c>
      <c r="BN299" s="573" t="str">
        <f t="shared" si="136"/>
        <v/>
      </c>
      <c r="BO299" s="573" t="str">
        <f t="shared" si="137"/>
        <v/>
      </c>
      <c r="BP299" s="574" t="str">
        <f t="shared" si="127"/>
        <v/>
      </c>
      <c r="BQ299" s="575" t="str">
        <f t="shared" si="128"/>
        <v/>
      </c>
      <c r="BR299" s="546" t="str">
        <f t="shared" si="138"/>
        <v>M1</v>
      </c>
      <c r="BS299" s="575" t="str">
        <f t="shared" si="129"/>
        <v/>
      </c>
      <c r="BT299" s="575" t="str">
        <f t="shared" si="130"/>
        <v/>
      </c>
      <c r="BU299" s="575" t="str">
        <f t="shared" si="131"/>
        <v/>
      </c>
      <c r="BV299" s="573" t="str">
        <f t="shared" si="132"/>
        <v/>
      </c>
      <c r="BW299" s="575" t="str">
        <f t="shared" si="133"/>
        <v/>
      </c>
      <c r="BX299" s="546" t="str">
        <f t="shared" si="139"/>
        <v>M1</v>
      </c>
    </row>
    <row r="300" spans="1:76" x14ac:dyDescent="0.2">
      <c r="A300" s="324"/>
      <c r="B300" s="360">
        <v>35308</v>
      </c>
      <c r="C300" s="361">
        <v>0.27083333333333298</v>
      </c>
      <c r="D300" s="360">
        <f t="shared" si="134"/>
        <v>35309</v>
      </c>
      <c r="E300" s="361">
        <v>0.27083333333333298</v>
      </c>
      <c r="F300" s="455" t="s">
        <v>2179</v>
      </c>
      <c r="G300" s="74" t="s">
        <v>507</v>
      </c>
      <c r="H300" s="53"/>
      <c r="I300" s="38" t="s">
        <v>433</v>
      </c>
      <c r="J300" s="52"/>
      <c r="K300" s="545">
        <f>IF(ISNUMBER(Data!K300),Data!K300,"")</f>
        <v>0.4</v>
      </c>
      <c r="L300" s="546" t="str">
        <f>IF(ISNUMBER(K300),PickLists!$S$2,PickLists!$S$9)</f>
        <v>V0</v>
      </c>
      <c r="M300" s="547" t="str">
        <f>IF(ISNUMBER(Data!M300),Data!M300,"")</f>
        <v/>
      </c>
      <c r="N300" s="548" t="str">
        <f t="shared" si="135"/>
        <v/>
      </c>
      <c r="O300" s="549" t="str">
        <f>IF(ISTEXT($A300),PickLists!$S$2,PickLists!$S$9)</f>
        <v>M1</v>
      </c>
      <c r="P300" s="550" t="str">
        <f>IF(ISNUMBER(Data!P300),Data!P300,"")</f>
        <v/>
      </c>
      <c r="Q300" s="551" t="str">
        <f>IF(ISTEXT($A300),PickLists!$S$2,PickLists!$S$9)</f>
        <v>M1</v>
      </c>
      <c r="R300" s="547" t="str">
        <f>IF(ISNUMBER(Data!R300),Data!R300,"")</f>
        <v/>
      </c>
      <c r="S300" s="551" t="str">
        <f>IF(ISTEXT($A300),PickLists!$S$2,PickLists!$S$9)</f>
        <v>M1</v>
      </c>
      <c r="T300" s="552" t="str">
        <f>IF(ISNUMBER(Data!T300),Data!T300,"")</f>
        <v/>
      </c>
      <c r="U300" s="551" t="str">
        <f>IF(ISNUMBER($T300),IF($T300&gt;$T$56,PickLists!$S$2,PickLists!$S$3),PickLists!$S$9)</f>
        <v>M1</v>
      </c>
      <c r="V300" s="553" t="str">
        <f>IF(ISNUMBER(Data!V300),Data!V300,"")</f>
        <v/>
      </c>
      <c r="W300" s="551" t="str">
        <f>IF(ISNUMBER($V300),IF($V300&gt;$V$56,PickLists!$S$2,PickLists!$S$3),PickLists!$S$9)</f>
        <v>M1</v>
      </c>
      <c r="X300" s="552" t="str">
        <f>IF(ISNUMBER(Data!X300),Data!X300,"")</f>
        <v/>
      </c>
      <c r="Y300" s="551" t="str">
        <f>IF(ISNUMBER($X300),IF($X300&gt;$X$56,PickLists!$S$2,PickLists!$S$3),PickLists!$S$9)</f>
        <v>M1</v>
      </c>
      <c r="Z300" s="553" t="str">
        <f>IF(ISNUMBER(Data!Z300),Data!Z300,"")</f>
        <v/>
      </c>
      <c r="AA300" s="551" t="str">
        <f>IF(ISNUMBER($Z300),IF($Z300&gt;$Z$56,PickLists!$S$2,PickLists!$S$3),PickLists!$S$9)</f>
        <v>M1</v>
      </c>
      <c r="AB300" s="552" t="str">
        <f>IF(ISNUMBER(Data!AB300),Data!AB300,"")</f>
        <v/>
      </c>
      <c r="AC300" s="551" t="str">
        <f>IF(ISNUMBER($AB300),IF($AB300&gt;$AB$56,PickLists!$S$2,PickLists!$S$3),PickLists!$S$9)</f>
        <v>M1</v>
      </c>
      <c r="AD300" s="553" t="str">
        <f>IF(ISNUMBER(Data!AD300),Data!AD300,"")</f>
        <v/>
      </c>
      <c r="AE300" s="551" t="str">
        <f>IF(ISNUMBER($AD300),IF($AD300&gt;$AD$56,PickLists!$S$2,PickLists!$S$3),PickLists!$S$9)</f>
        <v>M1</v>
      </c>
      <c r="AF300" s="552" t="str">
        <f>IF(ISNUMBER(Data!AF300),Data!AF300,"")</f>
        <v/>
      </c>
      <c r="AG300" s="551" t="str">
        <f>IF(ISNUMBER($AF300),IF($AF300&gt;$AF$56,PickLists!$S$2,PickLists!$S$3),PickLists!$S$9)</f>
        <v>M1</v>
      </c>
      <c r="AH300" s="553" t="str">
        <f>IF(ISNUMBER(Data!AH300),Data!AH300,"")</f>
        <v/>
      </c>
      <c r="AI300" s="551" t="str">
        <f>IF(ISNUMBER($AH300),IF($AH300&gt;$AH$56,PickLists!$S$2,PickLists!$S$3),PickLists!$S$9)</f>
        <v>M1</v>
      </c>
      <c r="AJ300" s="554" t="str">
        <f>IF(ISTEXT(Data!AJ300),Data!AJ300,"")</f>
        <v/>
      </c>
      <c r="AK300" s="555"/>
      <c r="AL300" s="555"/>
      <c r="AM300" s="555"/>
      <c r="AN300" s="555"/>
      <c r="AO300" s="556"/>
      <c r="AP300" s="557" t="str">
        <f t="shared" si="105"/>
        <v/>
      </c>
      <c r="AQ300" s="558" t="str">
        <f t="shared" si="106"/>
        <v/>
      </c>
      <c r="AR300" s="559" t="str">
        <f t="shared" si="107"/>
        <v/>
      </c>
      <c r="AS300" s="560" t="str">
        <f t="shared" si="108"/>
        <v/>
      </c>
      <c r="AT300" s="561" t="str">
        <f t="shared" si="109"/>
        <v/>
      </c>
      <c r="AU300" s="562" t="str">
        <f t="shared" si="110"/>
        <v/>
      </c>
      <c r="AV300" s="563" t="str">
        <f t="shared" si="111"/>
        <v/>
      </c>
      <c r="AW300" s="564" t="str">
        <f t="shared" si="112"/>
        <v/>
      </c>
      <c r="AX300" s="565" t="str">
        <f t="shared" si="113"/>
        <v/>
      </c>
      <c r="AY300" s="566" t="str">
        <f t="shared" si="114"/>
        <v/>
      </c>
      <c r="AZ300" s="567">
        <v>362.61</v>
      </c>
      <c r="BA300" s="568">
        <v>5.5229999999999997</v>
      </c>
      <c r="BB300" s="569" t="str">
        <f t="shared" si="115"/>
        <v/>
      </c>
      <c r="BC300" s="570" t="str">
        <f t="shared" si="116"/>
        <v/>
      </c>
      <c r="BD300" s="571" t="str">
        <f t="shared" si="117"/>
        <v/>
      </c>
      <c r="BE300" s="572" t="str">
        <f t="shared" si="118"/>
        <v/>
      </c>
      <c r="BF300" s="560" t="str">
        <f t="shared" si="119"/>
        <v/>
      </c>
      <c r="BG300" s="561" t="str">
        <f t="shared" si="120"/>
        <v/>
      </c>
      <c r="BH300" s="562" t="str">
        <f t="shared" si="121"/>
        <v/>
      </c>
      <c r="BI300" s="563" t="str">
        <f t="shared" si="122"/>
        <v/>
      </c>
      <c r="BJ300" s="564" t="str">
        <f t="shared" si="123"/>
        <v/>
      </c>
      <c r="BK300" s="565" t="str">
        <f t="shared" si="124"/>
        <v/>
      </c>
      <c r="BL300" s="566" t="str">
        <f t="shared" si="125"/>
        <v/>
      </c>
      <c r="BM300" s="546" t="str">
        <f t="shared" si="126"/>
        <v>M1</v>
      </c>
      <c r="BN300" s="573" t="str">
        <f t="shared" si="136"/>
        <v/>
      </c>
      <c r="BO300" s="573" t="str">
        <f t="shared" si="137"/>
        <v/>
      </c>
      <c r="BP300" s="574" t="str">
        <f t="shared" si="127"/>
        <v/>
      </c>
      <c r="BQ300" s="575" t="str">
        <f t="shared" si="128"/>
        <v/>
      </c>
      <c r="BR300" s="546" t="str">
        <f t="shared" si="138"/>
        <v>M1</v>
      </c>
      <c r="BS300" s="575" t="str">
        <f t="shared" si="129"/>
        <v/>
      </c>
      <c r="BT300" s="575" t="str">
        <f t="shared" si="130"/>
        <v/>
      </c>
      <c r="BU300" s="575" t="str">
        <f t="shared" si="131"/>
        <v/>
      </c>
      <c r="BV300" s="573" t="str">
        <f t="shared" si="132"/>
        <v/>
      </c>
      <c r="BW300" s="575" t="str">
        <f t="shared" si="133"/>
        <v/>
      </c>
      <c r="BX300" s="546" t="str">
        <f t="shared" si="139"/>
        <v>M1</v>
      </c>
    </row>
    <row r="301" spans="1:76" x14ac:dyDescent="0.2">
      <c r="A301" s="324" t="s">
        <v>1521</v>
      </c>
      <c r="B301" s="360">
        <v>35309</v>
      </c>
      <c r="C301" s="361">
        <v>0.27083333333333298</v>
      </c>
      <c r="D301" s="360">
        <f t="shared" si="134"/>
        <v>35310</v>
      </c>
      <c r="E301" s="361">
        <v>0.27083333333333298</v>
      </c>
      <c r="F301" s="455" t="s">
        <v>2179</v>
      </c>
      <c r="G301" s="74" t="s">
        <v>507</v>
      </c>
      <c r="H301" s="53" t="s">
        <v>508</v>
      </c>
      <c r="I301" s="38"/>
      <c r="J301" s="52"/>
      <c r="K301" s="545">
        <f>IF(ISNUMBER(Data!K301),Data!K301,"")</f>
        <v>11.1</v>
      </c>
      <c r="L301" s="546" t="str">
        <f>IF(ISNUMBER(K301),PickLists!$S$2,PickLists!$S$9)</f>
        <v>V0</v>
      </c>
      <c r="M301" s="547">
        <f>IF(ISNUMBER(Data!M301),Data!M301,"")</f>
        <v>499.3</v>
      </c>
      <c r="N301" s="548">
        <f t="shared" si="135"/>
        <v>11.4839</v>
      </c>
      <c r="O301" s="549" t="str">
        <f>IF(ISTEXT($A301),PickLists!$S$2,PickLists!$S$9)</f>
        <v>V0</v>
      </c>
      <c r="P301" s="550">
        <f>IF(ISNUMBER(Data!P301),Data!P301,"")</f>
        <v>4.3</v>
      </c>
      <c r="Q301" s="551" t="str">
        <f>IF(ISTEXT($A301),PickLists!$S$2,PickLists!$S$9)</f>
        <v>V0</v>
      </c>
      <c r="R301" s="547">
        <f>IF(ISNUMBER(Data!R301),Data!R301,"")</f>
        <v>36</v>
      </c>
      <c r="S301" s="551" t="str">
        <f>IF(ISTEXT($A301),PickLists!$S$2,PickLists!$S$9)</f>
        <v>V0</v>
      </c>
      <c r="T301" s="552">
        <f>IF(ISNUMBER(Data!T301),Data!T301,"")</f>
        <v>0.22900000000000001</v>
      </c>
      <c r="U301" s="551" t="str">
        <f>IF(ISNUMBER($T301),IF($T301&gt;$T$56,PickLists!$S$2,PickLists!$S$3),PickLists!$S$9)</f>
        <v>V0</v>
      </c>
      <c r="V301" s="553">
        <f>IF(ISNUMBER(Data!V301),Data!V301,"")</f>
        <v>0.81684101604709292</v>
      </c>
      <c r="W301" s="551" t="str">
        <f>IF(ISNUMBER($V301),IF($V301&gt;$V$56,PickLists!$S$2,PickLists!$S$3),PickLists!$S$9)</f>
        <v>V0</v>
      </c>
      <c r="X301" s="552">
        <f>IF(ISNUMBER(Data!X301),Data!X301,"")</f>
        <v>1.1248535320938562</v>
      </c>
      <c r="Y301" s="551" t="str">
        <f>IF(ISNUMBER($X301),IF($X301&gt;$X$56,PickLists!$S$2,PickLists!$S$3),PickLists!$S$9)</f>
        <v>V0</v>
      </c>
      <c r="Z301" s="553">
        <f>IF(ISNUMBER(Data!Z301),Data!Z301,"")</f>
        <v>0.16200000000000001</v>
      </c>
      <c r="AA301" s="551" t="str">
        <f>IF(ISNUMBER($Z301),IF($Z301&gt;$Z$56,PickLists!$S$2,PickLists!$S$3),PickLists!$S$9)</f>
        <v>V0</v>
      </c>
      <c r="AB301" s="552">
        <f>IF(ISNUMBER(Data!AB301),Data!AB301,"")</f>
        <v>0.96747869615832349</v>
      </c>
      <c r="AC301" s="551" t="str">
        <f>IF(ISNUMBER($AB301),IF($AB301&gt;$AB$56,PickLists!$S$2,PickLists!$S$3),PickLists!$S$9)</f>
        <v>V0</v>
      </c>
      <c r="AD301" s="553">
        <f>IF(ISNUMBER(Data!AD301),Data!AD301,"")</f>
        <v>5.3999999999999999E-2</v>
      </c>
      <c r="AE301" s="551" t="str">
        <f>IF(ISNUMBER($AD301),IF($AD301&gt;$AD$56,PickLists!$S$2,PickLists!$S$3),PickLists!$S$9)</f>
        <v>V0</v>
      </c>
      <c r="AF301" s="552">
        <f>IF(ISNUMBER(Data!AF301),Data!AF301,"")</f>
        <v>4.1000000000000002E-2</v>
      </c>
      <c r="AG301" s="551" t="str">
        <f>IF(ISNUMBER($AF301),IF($AF301&gt;$AF$56,PickLists!$S$2,PickLists!$S$3),PickLists!$S$9)</f>
        <v>V0</v>
      </c>
      <c r="AH301" s="553">
        <f>IF(ISNUMBER(Data!AH301),Data!AH301,"")</f>
        <v>0.192</v>
      </c>
      <c r="AI301" s="551" t="str">
        <f>IF(ISNUMBER($AH301),IF($AH301&gt;$AH$56,PickLists!$S$2,PickLists!$S$3),PickLists!$S$9)</f>
        <v>V0</v>
      </c>
      <c r="AJ301" s="554" t="str">
        <f>IF(ISTEXT(Data!AJ301),Data!AJ301,"")</f>
        <v/>
      </c>
      <c r="AK301" s="555"/>
      <c r="AL301" s="555"/>
      <c r="AM301" s="555"/>
      <c r="AN301" s="555"/>
      <c r="AO301" s="556"/>
      <c r="AP301" s="557">
        <f t="shared" si="105"/>
        <v>5.0118723362727241E-2</v>
      </c>
      <c r="AQ301" s="558">
        <f t="shared" si="106"/>
        <v>0.57555840722522333</v>
      </c>
      <c r="AR301" s="559">
        <f t="shared" si="107"/>
        <v>2.6298131000000002</v>
      </c>
      <c r="AS301" s="560">
        <f t="shared" si="108"/>
        <v>9.3805205441832111</v>
      </c>
      <c r="AT301" s="561">
        <f t="shared" si="109"/>
        <v>12.917705477212635</v>
      </c>
      <c r="AU301" s="562">
        <f t="shared" si="110"/>
        <v>1.8603918000000002</v>
      </c>
      <c r="AV301" s="563">
        <f t="shared" si="111"/>
        <v>11.110428598812572</v>
      </c>
      <c r="AW301" s="564">
        <f t="shared" si="112"/>
        <v>0.62013059999999998</v>
      </c>
      <c r="AX301" s="565">
        <f t="shared" si="113"/>
        <v>0.47083990000000003</v>
      </c>
      <c r="AY301" s="566">
        <f t="shared" si="114"/>
        <v>2.2049088000000001</v>
      </c>
      <c r="AZ301" s="567">
        <v>362.61</v>
      </c>
      <c r="BA301" s="568">
        <v>5.5229999999999997</v>
      </c>
      <c r="BB301" s="569">
        <f t="shared" si="115"/>
        <v>50.118723362727238</v>
      </c>
      <c r="BC301" s="570">
        <f t="shared" si="116"/>
        <v>0.11019833765573114</v>
      </c>
      <c r="BD301" s="571">
        <f t="shared" si="117"/>
        <v>1.9952623149688758E-4</v>
      </c>
      <c r="BE301" s="572">
        <f t="shared" si="118"/>
        <v>6.4594381135055858</v>
      </c>
      <c r="BF301" s="560">
        <f t="shared" si="119"/>
        <v>58.316628546233517</v>
      </c>
      <c r="BG301" s="561">
        <f t="shared" si="120"/>
        <v>70.160831566746054</v>
      </c>
      <c r="BH301" s="562">
        <f t="shared" si="121"/>
        <v>7.0466032762355484</v>
      </c>
      <c r="BI301" s="563">
        <f t="shared" si="122"/>
        <v>69.071085611360289</v>
      </c>
      <c r="BJ301" s="564">
        <f t="shared" si="123"/>
        <v>1.3811448155915904</v>
      </c>
      <c r="BK301" s="565">
        <f t="shared" si="124"/>
        <v>3.3737914009463075</v>
      </c>
      <c r="BL301" s="566">
        <f t="shared" si="125"/>
        <v>9.5813164329557345</v>
      </c>
      <c r="BM301" s="546" t="str">
        <f t="shared" si="126"/>
        <v>V0</v>
      </c>
      <c r="BN301" s="573">
        <f t="shared" si="136"/>
        <v>36</v>
      </c>
      <c r="BO301" s="573">
        <f t="shared" si="137"/>
        <v>34.080875536520594</v>
      </c>
      <c r="BP301" s="574">
        <f t="shared" si="127"/>
        <v>-5.3309012874427939</v>
      </c>
      <c r="BQ301" s="575">
        <f t="shared" si="128"/>
        <v>20</v>
      </c>
      <c r="BR301" s="546" t="str">
        <f t="shared" si="138"/>
        <v>V0</v>
      </c>
      <c r="BS301" s="575">
        <f t="shared" si="129"/>
        <v>140.57266489981671</v>
      </c>
      <c r="BT301" s="575">
        <f t="shared" si="130"/>
        <v>135.04729609037238</v>
      </c>
      <c r="BU301" s="575">
        <f t="shared" si="131"/>
        <v>275.6199609901891</v>
      </c>
      <c r="BV301" s="573">
        <f t="shared" si="132"/>
        <v>2.0047056060794559</v>
      </c>
      <c r="BW301" s="575">
        <f t="shared" si="133"/>
        <v>15</v>
      </c>
      <c r="BX301" s="546" t="str">
        <f t="shared" si="139"/>
        <v>V0</v>
      </c>
    </row>
    <row r="302" spans="1:76" x14ac:dyDescent="0.2">
      <c r="A302" s="324"/>
      <c r="B302" s="360">
        <v>35310</v>
      </c>
      <c r="C302" s="361">
        <v>0.27083333333333298</v>
      </c>
      <c r="D302" s="360">
        <f t="shared" si="134"/>
        <v>35311</v>
      </c>
      <c r="E302" s="361">
        <v>0.27083333333333298</v>
      </c>
      <c r="F302" s="455" t="s">
        <v>2179</v>
      </c>
      <c r="G302" s="74" t="s">
        <v>507</v>
      </c>
      <c r="H302" s="53" t="s">
        <v>657</v>
      </c>
      <c r="I302" s="38"/>
      <c r="J302" s="52"/>
      <c r="K302" s="545">
        <f>IF(ISNUMBER(Data!K302),Data!K302,"")</f>
        <v>1.1000000000000001</v>
      </c>
      <c r="L302" s="546" t="str">
        <f>IF(ISNUMBER(K302),PickLists!$S$2,PickLists!$S$9)</f>
        <v>V0</v>
      </c>
      <c r="M302" s="547" t="str">
        <f>IF(ISNUMBER(Data!M302),Data!M302,"")</f>
        <v/>
      </c>
      <c r="N302" s="548" t="str">
        <f t="shared" si="135"/>
        <v/>
      </c>
      <c r="O302" s="549" t="str">
        <f>IF(ISTEXT($A302),PickLists!$S$2,PickLists!$S$9)</f>
        <v>M1</v>
      </c>
      <c r="P302" s="550" t="str">
        <f>IF(ISNUMBER(Data!P302),Data!P302,"")</f>
        <v/>
      </c>
      <c r="Q302" s="551" t="str">
        <f>IF(ISTEXT($A302),PickLists!$S$2,PickLists!$S$9)</f>
        <v>M1</v>
      </c>
      <c r="R302" s="547" t="str">
        <f>IF(ISNUMBER(Data!R302),Data!R302,"")</f>
        <v/>
      </c>
      <c r="S302" s="551" t="str">
        <f>IF(ISTEXT($A302),PickLists!$S$2,PickLists!$S$9)</f>
        <v>M1</v>
      </c>
      <c r="T302" s="552" t="str">
        <f>IF(ISNUMBER(Data!T302),Data!T302,"")</f>
        <v/>
      </c>
      <c r="U302" s="551" t="str">
        <f>IF(ISNUMBER($T302),IF($T302&gt;$T$56,PickLists!$S$2,PickLists!$S$3),PickLists!$S$9)</f>
        <v>M1</v>
      </c>
      <c r="V302" s="553" t="str">
        <f>IF(ISNUMBER(Data!V302),Data!V302,"")</f>
        <v/>
      </c>
      <c r="W302" s="551" t="str">
        <f>IF(ISNUMBER($V302),IF($V302&gt;$V$56,PickLists!$S$2,PickLists!$S$3),PickLists!$S$9)</f>
        <v>M1</v>
      </c>
      <c r="X302" s="552" t="str">
        <f>IF(ISNUMBER(Data!X302),Data!X302,"")</f>
        <v/>
      </c>
      <c r="Y302" s="551" t="str">
        <f>IF(ISNUMBER($X302),IF($X302&gt;$X$56,PickLists!$S$2,PickLists!$S$3),PickLists!$S$9)</f>
        <v>M1</v>
      </c>
      <c r="Z302" s="553" t="str">
        <f>IF(ISNUMBER(Data!Z302),Data!Z302,"")</f>
        <v/>
      </c>
      <c r="AA302" s="551" t="str">
        <f>IF(ISNUMBER($Z302),IF($Z302&gt;$Z$56,PickLists!$S$2,PickLists!$S$3),PickLists!$S$9)</f>
        <v>M1</v>
      </c>
      <c r="AB302" s="552" t="str">
        <f>IF(ISNUMBER(Data!AB302),Data!AB302,"")</f>
        <v/>
      </c>
      <c r="AC302" s="551" t="str">
        <f>IF(ISNUMBER($AB302),IF($AB302&gt;$AB$56,PickLists!$S$2,PickLists!$S$3),PickLists!$S$9)</f>
        <v>M1</v>
      </c>
      <c r="AD302" s="553" t="str">
        <f>IF(ISNUMBER(Data!AD302),Data!AD302,"")</f>
        <v/>
      </c>
      <c r="AE302" s="551" t="str">
        <f>IF(ISNUMBER($AD302),IF($AD302&gt;$AD$56,PickLists!$S$2,PickLists!$S$3),PickLists!$S$9)</f>
        <v>M1</v>
      </c>
      <c r="AF302" s="552" t="str">
        <f>IF(ISNUMBER(Data!AF302),Data!AF302,"")</f>
        <v/>
      </c>
      <c r="AG302" s="551" t="str">
        <f>IF(ISNUMBER($AF302),IF($AF302&gt;$AF$56,PickLists!$S$2,PickLists!$S$3),PickLists!$S$9)</f>
        <v>M1</v>
      </c>
      <c r="AH302" s="553" t="str">
        <f>IF(ISNUMBER(Data!AH302),Data!AH302,"")</f>
        <v/>
      </c>
      <c r="AI302" s="551" t="str">
        <f>IF(ISNUMBER($AH302),IF($AH302&gt;$AH$56,PickLists!$S$2,PickLists!$S$3),PickLists!$S$9)</f>
        <v>M1</v>
      </c>
      <c r="AJ302" s="554" t="str">
        <f>IF(ISTEXT(Data!AJ302),Data!AJ302,"")</f>
        <v>closed lid: 10:00 - 15:00</v>
      </c>
      <c r="AK302" s="555"/>
      <c r="AL302" s="555"/>
      <c r="AM302" s="555"/>
      <c r="AN302" s="555"/>
      <c r="AO302" s="556"/>
      <c r="AP302" s="557" t="str">
        <f t="shared" si="105"/>
        <v/>
      </c>
      <c r="AQ302" s="558" t="str">
        <f t="shared" si="106"/>
        <v/>
      </c>
      <c r="AR302" s="559" t="str">
        <f t="shared" si="107"/>
        <v/>
      </c>
      <c r="AS302" s="560" t="str">
        <f t="shared" si="108"/>
        <v/>
      </c>
      <c r="AT302" s="561" t="str">
        <f t="shared" si="109"/>
        <v/>
      </c>
      <c r="AU302" s="562" t="str">
        <f t="shared" si="110"/>
        <v/>
      </c>
      <c r="AV302" s="563" t="str">
        <f t="shared" si="111"/>
        <v/>
      </c>
      <c r="AW302" s="564" t="str">
        <f t="shared" si="112"/>
        <v/>
      </c>
      <c r="AX302" s="565" t="str">
        <f t="shared" si="113"/>
        <v/>
      </c>
      <c r="AY302" s="566" t="str">
        <f t="shared" si="114"/>
        <v/>
      </c>
      <c r="AZ302" s="567">
        <v>362.61</v>
      </c>
      <c r="BA302" s="568">
        <v>5.5229999999999997</v>
      </c>
      <c r="BB302" s="569" t="str">
        <f t="shared" si="115"/>
        <v/>
      </c>
      <c r="BC302" s="570" t="str">
        <f t="shared" si="116"/>
        <v/>
      </c>
      <c r="BD302" s="571" t="str">
        <f t="shared" si="117"/>
        <v/>
      </c>
      <c r="BE302" s="572" t="str">
        <f t="shared" si="118"/>
        <v/>
      </c>
      <c r="BF302" s="560" t="str">
        <f t="shared" si="119"/>
        <v/>
      </c>
      <c r="BG302" s="561" t="str">
        <f t="shared" si="120"/>
        <v/>
      </c>
      <c r="BH302" s="562" t="str">
        <f t="shared" si="121"/>
        <v/>
      </c>
      <c r="BI302" s="563" t="str">
        <f t="shared" si="122"/>
        <v/>
      </c>
      <c r="BJ302" s="564" t="str">
        <f t="shared" si="123"/>
        <v/>
      </c>
      <c r="BK302" s="565" t="str">
        <f t="shared" si="124"/>
        <v/>
      </c>
      <c r="BL302" s="566" t="str">
        <f t="shared" si="125"/>
        <v/>
      </c>
      <c r="BM302" s="546" t="str">
        <f t="shared" si="126"/>
        <v>M1</v>
      </c>
      <c r="BN302" s="573" t="str">
        <f t="shared" si="136"/>
        <v/>
      </c>
      <c r="BO302" s="573" t="str">
        <f t="shared" si="137"/>
        <v/>
      </c>
      <c r="BP302" s="574" t="str">
        <f t="shared" si="127"/>
        <v/>
      </c>
      <c r="BQ302" s="575" t="str">
        <f t="shared" si="128"/>
        <v/>
      </c>
      <c r="BR302" s="546" t="str">
        <f t="shared" si="138"/>
        <v>M1</v>
      </c>
      <c r="BS302" s="575" t="str">
        <f t="shared" si="129"/>
        <v/>
      </c>
      <c r="BT302" s="575" t="str">
        <f t="shared" si="130"/>
        <v/>
      </c>
      <c r="BU302" s="575" t="str">
        <f t="shared" si="131"/>
        <v/>
      </c>
      <c r="BV302" s="573" t="str">
        <f t="shared" si="132"/>
        <v/>
      </c>
      <c r="BW302" s="575" t="str">
        <f t="shared" si="133"/>
        <v/>
      </c>
      <c r="BX302" s="546" t="str">
        <f t="shared" si="139"/>
        <v>M1</v>
      </c>
    </row>
    <row r="303" spans="1:76" x14ac:dyDescent="0.2">
      <c r="A303" s="324"/>
      <c r="B303" s="360">
        <v>35311</v>
      </c>
      <c r="C303" s="361">
        <v>0.27083333333333298</v>
      </c>
      <c r="D303" s="360">
        <f t="shared" si="134"/>
        <v>35312</v>
      </c>
      <c r="E303" s="361">
        <v>0.27083333333333298</v>
      </c>
      <c r="F303" s="455" t="s">
        <v>2179</v>
      </c>
      <c r="G303" s="74" t="s">
        <v>440</v>
      </c>
      <c r="H303" s="53"/>
      <c r="I303" s="38"/>
      <c r="J303" s="52"/>
      <c r="K303" s="545" t="str">
        <f>IF(ISNUMBER(Data!K303),Data!K303,"")</f>
        <v/>
      </c>
      <c r="L303" s="546" t="str">
        <f>IF(ISNUMBER(K303),PickLists!$S$2,PickLists!$S$9)</f>
        <v>M1</v>
      </c>
      <c r="M303" s="547" t="str">
        <f>IF(ISNUMBER(Data!M303),Data!M303,"")</f>
        <v/>
      </c>
      <c r="N303" s="548" t="str">
        <f t="shared" si="135"/>
        <v/>
      </c>
      <c r="O303" s="549" t="str">
        <f>IF(ISTEXT($A303),PickLists!$S$2,PickLists!$S$9)</f>
        <v>M1</v>
      </c>
      <c r="P303" s="550" t="str">
        <f>IF(ISNUMBER(Data!P303),Data!P303,"")</f>
        <v/>
      </c>
      <c r="Q303" s="551" t="str">
        <f>IF(ISTEXT($A303),PickLists!$S$2,PickLists!$S$9)</f>
        <v>M1</v>
      </c>
      <c r="R303" s="547" t="str">
        <f>IF(ISNUMBER(Data!R303),Data!R303,"")</f>
        <v/>
      </c>
      <c r="S303" s="551" t="str">
        <f>IF(ISTEXT($A303),PickLists!$S$2,PickLists!$S$9)</f>
        <v>M1</v>
      </c>
      <c r="T303" s="552" t="str">
        <f>IF(ISNUMBER(Data!T303),Data!T303,"")</f>
        <v/>
      </c>
      <c r="U303" s="551" t="str">
        <f>IF(ISNUMBER($T303),IF($T303&gt;$T$56,PickLists!$S$2,PickLists!$S$3),PickLists!$S$9)</f>
        <v>M1</v>
      </c>
      <c r="V303" s="553" t="str">
        <f>IF(ISNUMBER(Data!V303),Data!V303,"")</f>
        <v/>
      </c>
      <c r="W303" s="551" t="str">
        <f>IF(ISNUMBER($V303),IF($V303&gt;$V$56,PickLists!$S$2,PickLists!$S$3),PickLists!$S$9)</f>
        <v>M1</v>
      </c>
      <c r="X303" s="552" t="str">
        <f>IF(ISNUMBER(Data!X303),Data!X303,"")</f>
        <v/>
      </c>
      <c r="Y303" s="551" t="str">
        <f>IF(ISNUMBER($X303),IF($X303&gt;$X$56,PickLists!$S$2,PickLists!$S$3),PickLists!$S$9)</f>
        <v>M1</v>
      </c>
      <c r="Z303" s="553" t="str">
        <f>IF(ISNUMBER(Data!Z303),Data!Z303,"")</f>
        <v/>
      </c>
      <c r="AA303" s="551" t="str">
        <f>IF(ISNUMBER($Z303),IF($Z303&gt;$Z$56,PickLists!$S$2,PickLists!$S$3),PickLists!$S$9)</f>
        <v>M1</v>
      </c>
      <c r="AB303" s="552" t="str">
        <f>IF(ISNUMBER(Data!AB303),Data!AB303,"")</f>
        <v/>
      </c>
      <c r="AC303" s="551" t="str">
        <f>IF(ISNUMBER($AB303),IF($AB303&gt;$AB$56,PickLists!$S$2,PickLists!$S$3),PickLists!$S$9)</f>
        <v>M1</v>
      </c>
      <c r="AD303" s="553" t="str">
        <f>IF(ISNUMBER(Data!AD303),Data!AD303,"")</f>
        <v/>
      </c>
      <c r="AE303" s="551" t="str">
        <f>IF(ISNUMBER($AD303),IF($AD303&gt;$AD$56,PickLists!$S$2,PickLists!$S$3),PickLists!$S$9)</f>
        <v>M1</v>
      </c>
      <c r="AF303" s="552" t="str">
        <f>IF(ISNUMBER(Data!AF303),Data!AF303,"")</f>
        <v/>
      </c>
      <c r="AG303" s="551" t="str">
        <f>IF(ISNUMBER($AF303),IF($AF303&gt;$AF$56,PickLists!$S$2,PickLists!$S$3),PickLists!$S$9)</f>
        <v>M1</v>
      </c>
      <c r="AH303" s="553" t="str">
        <f>IF(ISNUMBER(Data!AH303),Data!AH303,"")</f>
        <v/>
      </c>
      <c r="AI303" s="551" t="str">
        <f>IF(ISNUMBER($AH303),IF($AH303&gt;$AH$56,PickLists!$S$2,PickLists!$S$3),PickLists!$S$9)</f>
        <v>M1</v>
      </c>
      <c r="AJ303" s="554" t="str">
        <f>IF(ISTEXT(Data!AJ303),Data!AJ303,"")</f>
        <v/>
      </c>
      <c r="AK303" s="555"/>
      <c r="AL303" s="555"/>
      <c r="AM303" s="555"/>
      <c r="AN303" s="555"/>
      <c r="AO303" s="556"/>
      <c r="AP303" s="557" t="str">
        <f t="shared" si="105"/>
        <v/>
      </c>
      <c r="AQ303" s="558" t="str">
        <f t="shared" si="106"/>
        <v/>
      </c>
      <c r="AR303" s="559" t="str">
        <f t="shared" si="107"/>
        <v/>
      </c>
      <c r="AS303" s="560" t="str">
        <f t="shared" si="108"/>
        <v/>
      </c>
      <c r="AT303" s="561" t="str">
        <f t="shared" si="109"/>
        <v/>
      </c>
      <c r="AU303" s="562" t="str">
        <f t="shared" si="110"/>
        <v/>
      </c>
      <c r="AV303" s="563" t="str">
        <f t="shared" si="111"/>
        <v/>
      </c>
      <c r="AW303" s="564" t="str">
        <f t="shared" si="112"/>
        <v/>
      </c>
      <c r="AX303" s="565" t="str">
        <f t="shared" si="113"/>
        <v/>
      </c>
      <c r="AY303" s="566" t="str">
        <f t="shared" si="114"/>
        <v/>
      </c>
      <c r="AZ303" s="567">
        <v>362.61</v>
      </c>
      <c r="BA303" s="568">
        <v>5.5229999999999997</v>
      </c>
      <c r="BB303" s="569" t="str">
        <f t="shared" si="115"/>
        <v/>
      </c>
      <c r="BC303" s="570" t="str">
        <f t="shared" si="116"/>
        <v/>
      </c>
      <c r="BD303" s="571" t="str">
        <f t="shared" si="117"/>
        <v/>
      </c>
      <c r="BE303" s="572" t="str">
        <f t="shared" si="118"/>
        <v/>
      </c>
      <c r="BF303" s="560" t="str">
        <f t="shared" si="119"/>
        <v/>
      </c>
      <c r="BG303" s="561" t="str">
        <f t="shared" si="120"/>
        <v/>
      </c>
      <c r="BH303" s="562" t="str">
        <f t="shared" si="121"/>
        <v/>
      </c>
      <c r="BI303" s="563" t="str">
        <f t="shared" si="122"/>
        <v/>
      </c>
      <c r="BJ303" s="564" t="str">
        <f t="shared" si="123"/>
        <v/>
      </c>
      <c r="BK303" s="565" t="str">
        <f t="shared" si="124"/>
        <v/>
      </c>
      <c r="BL303" s="566" t="str">
        <f t="shared" si="125"/>
        <v/>
      </c>
      <c r="BM303" s="546" t="str">
        <f t="shared" si="126"/>
        <v>M1</v>
      </c>
      <c r="BN303" s="573" t="str">
        <f t="shared" si="136"/>
        <v/>
      </c>
      <c r="BO303" s="573" t="str">
        <f t="shared" si="137"/>
        <v/>
      </c>
      <c r="BP303" s="574" t="str">
        <f t="shared" si="127"/>
        <v/>
      </c>
      <c r="BQ303" s="575" t="str">
        <f t="shared" si="128"/>
        <v/>
      </c>
      <c r="BR303" s="546" t="str">
        <f t="shared" si="138"/>
        <v>M1</v>
      </c>
      <c r="BS303" s="575" t="str">
        <f t="shared" si="129"/>
        <v/>
      </c>
      <c r="BT303" s="575" t="str">
        <f t="shared" si="130"/>
        <v/>
      </c>
      <c r="BU303" s="575" t="str">
        <f t="shared" si="131"/>
        <v/>
      </c>
      <c r="BV303" s="573" t="str">
        <f t="shared" si="132"/>
        <v/>
      </c>
      <c r="BW303" s="575" t="str">
        <f t="shared" si="133"/>
        <v/>
      </c>
      <c r="BX303" s="546" t="str">
        <f t="shared" si="139"/>
        <v>M1</v>
      </c>
    </row>
    <row r="304" spans="1:76" x14ac:dyDescent="0.2">
      <c r="A304" s="324" t="s">
        <v>1522</v>
      </c>
      <c r="B304" s="360">
        <v>35312</v>
      </c>
      <c r="C304" s="361">
        <v>0.27083333333333298</v>
      </c>
      <c r="D304" s="360">
        <f t="shared" si="134"/>
        <v>35313</v>
      </c>
      <c r="E304" s="361">
        <v>0.27083333333333298</v>
      </c>
      <c r="F304" s="455" t="s">
        <v>2179</v>
      </c>
      <c r="G304" s="74" t="s">
        <v>507</v>
      </c>
      <c r="H304" s="53" t="s">
        <v>508</v>
      </c>
      <c r="I304" s="38"/>
      <c r="J304" s="52"/>
      <c r="K304" s="545">
        <f>IF(ISNUMBER(Data!K304),Data!K304,"")</f>
        <v>4.2</v>
      </c>
      <c r="L304" s="546" t="str">
        <f>IF(ISNUMBER(K304),PickLists!$S$2,PickLists!$S$9)</f>
        <v>V0</v>
      </c>
      <c r="M304" s="547">
        <f>IF(ISNUMBER(Data!M304),Data!M304,"")</f>
        <v>192.6</v>
      </c>
      <c r="N304" s="548">
        <f t="shared" si="135"/>
        <v>4.4298000000000002</v>
      </c>
      <c r="O304" s="549" t="str">
        <f>IF(ISTEXT($A304),PickLists!$S$2,PickLists!$S$9)</f>
        <v>V0</v>
      </c>
      <c r="P304" s="550">
        <f>IF(ISNUMBER(Data!P304),Data!P304,"")</f>
        <v>4.07</v>
      </c>
      <c r="Q304" s="551" t="str">
        <f>IF(ISTEXT($A304),PickLists!$S$2,PickLists!$S$9)</f>
        <v>V0</v>
      </c>
      <c r="R304" s="547">
        <f>IF(ISNUMBER(Data!R304),Data!R304,"")</f>
        <v>60.2</v>
      </c>
      <c r="S304" s="551" t="str">
        <f>IF(ISTEXT($A304),PickLists!$S$2,PickLists!$S$9)</f>
        <v>V0</v>
      </c>
      <c r="T304" s="552">
        <f>IF(ISNUMBER(Data!T304),Data!T304,"")</f>
        <v>0.24299999999999999</v>
      </c>
      <c r="U304" s="551" t="str">
        <f>IF(ISNUMBER($T304),IF($T304&gt;$T$56,PickLists!$S$2,PickLists!$S$3),PickLists!$S$9)</f>
        <v>V0</v>
      </c>
      <c r="V304" s="553">
        <f>IF(ISNUMBER(Data!V304),Data!V304,"")</f>
        <v>1.2810579098459802</v>
      </c>
      <c r="W304" s="551" t="str">
        <f>IF(ISNUMBER($V304),IF($V304&gt;$V$56,PickLists!$S$2,PickLists!$S$3),PickLists!$S$9)</f>
        <v>V0</v>
      </c>
      <c r="X304" s="552">
        <f>IF(ISNUMBER(Data!X304),Data!X304,"")</f>
        <v>2.130546022360559</v>
      </c>
      <c r="Y304" s="551" t="str">
        <f>IF(ISNUMBER($X304),IF($X304&gt;$X$56,PickLists!$S$2,PickLists!$S$3),PickLists!$S$9)</f>
        <v>V0</v>
      </c>
      <c r="Z304" s="553">
        <f>IF(ISNUMBER(Data!Z304),Data!Z304,"")</f>
        <v>0.17299999999999999</v>
      </c>
      <c r="AA304" s="551" t="str">
        <f>IF(ISNUMBER($Z304),IF($Z304&gt;$Z$56,PickLists!$S$2,PickLists!$S$3),PickLists!$S$9)</f>
        <v>V0</v>
      </c>
      <c r="AB304" s="552">
        <f>IF(ISNUMBER(Data!AB304),Data!AB304,"")</f>
        <v>1.587876351238982</v>
      </c>
      <c r="AC304" s="551" t="str">
        <f>IF(ISNUMBER($AB304),IF($AB304&gt;$AB$56,PickLists!$S$2,PickLists!$S$3),PickLists!$S$9)</f>
        <v>V0</v>
      </c>
      <c r="AD304" s="553">
        <f>IF(ISNUMBER(Data!AD304),Data!AD304,"")</f>
        <v>0.13800000000000001</v>
      </c>
      <c r="AE304" s="551" t="str">
        <f>IF(ISNUMBER($AD304),IF($AD304&gt;$AD$56,PickLists!$S$2,PickLists!$S$3),PickLists!$S$9)</f>
        <v>V0</v>
      </c>
      <c r="AF304" s="552">
        <f>IF(ISNUMBER(Data!AF304),Data!AF304,"")</f>
        <v>9.1999999999999998E-2</v>
      </c>
      <c r="AG304" s="551" t="str">
        <f>IF(ISNUMBER($AF304),IF($AF304&gt;$AF$56,PickLists!$S$2,PickLists!$S$3),PickLists!$S$9)</f>
        <v>V0</v>
      </c>
      <c r="AH304" s="553">
        <f>IF(ISNUMBER(Data!AH304),Data!AH304,"")</f>
        <v>0.72299999999999998</v>
      </c>
      <c r="AI304" s="551" t="str">
        <f>IF(ISNUMBER($AH304),IF($AH304&gt;$AH$56,PickLists!$S$2,PickLists!$S$3),PickLists!$S$9)</f>
        <v>V0</v>
      </c>
      <c r="AJ304" s="554" t="str">
        <f>IF(ISTEXT(Data!AJ304),Data!AJ304,"")</f>
        <v/>
      </c>
      <c r="AK304" s="555"/>
      <c r="AL304" s="555"/>
      <c r="AM304" s="555"/>
      <c r="AN304" s="555"/>
      <c r="AO304" s="556"/>
      <c r="AP304" s="557">
        <f t="shared" si="105"/>
        <v>8.5113803820237491E-2</v>
      </c>
      <c r="AQ304" s="558">
        <f t="shared" si="106"/>
        <v>0.37703712816288804</v>
      </c>
      <c r="AR304" s="559">
        <f t="shared" si="107"/>
        <v>1.0764414</v>
      </c>
      <c r="AS304" s="560">
        <f t="shared" si="108"/>
        <v>5.6748303290357232</v>
      </c>
      <c r="AT304" s="561">
        <f t="shared" si="109"/>
        <v>9.4378927698528052</v>
      </c>
      <c r="AU304" s="562">
        <f t="shared" si="110"/>
        <v>0.76635540000000002</v>
      </c>
      <c r="AV304" s="563">
        <f t="shared" si="111"/>
        <v>7.0339746607184424</v>
      </c>
      <c r="AW304" s="564">
        <f t="shared" si="112"/>
        <v>0.61131240000000009</v>
      </c>
      <c r="AX304" s="565">
        <f t="shared" si="113"/>
        <v>0.4075416</v>
      </c>
      <c r="AY304" s="566">
        <f t="shared" si="114"/>
        <v>3.2027454</v>
      </c>
      <c r="AZ304" s="567">
        <v>362.61</v>
      </c>
      <c r="BA304" s="568">
        <v>5.5229999999999997</v>
      </c>
      <c r="BB304" s="569">
        <f t="shared" si="115"/>
        <v>85.113803820237493</v>
      </c>
      <c r="BC304" s="570">
        <f t="shared" si="116"/>
        <v>6.4889591959310253E-2</v>
      </c>
      <c r="BD304" s="571">
        <f t="shared" si="117"/>
        <v>1.1748975549395299E-4</v>
      </c>
      <c r="BE304" s="572">
        <f t="shared" si="118"/>
        <v>6.8543382601827822</v>
      </c>
      <c r="BF304" s="560">
        <f t="shared" si="119"/>
        <v>91.458407213963028</v>
      </c>
      <c r="BG304" s="561">
        <f t="shared" si="120"/>
        <v>132.88919521974486</v>
      </c>
      <c r="BH304" s="562">
        <f t="shared" si="121"/>
        <v>7.525076338202159</v>
      </c>
      <c r="BI304" s="563">
        <f t="shared" si="122"/>
        <v>113.36305784529036</v>
      </c>
      <c r="BJ304" s="564">
        <f t="shared" si="123"/>
        <v>3.5295923065118426</v>
      </c>
      <c r="BK304" s="565">
        <f t="shared" si="124"/>
        <v>7.5704587533429333</v>
      </c>
      <c r="BL304" s="566">
        <f t="shared" si="125"/>
        <v>36.079644692848937</v>
      </c>
      <c r="BM304" s="546" t="str">
        <f t="shared" si="126"/>
        <v>V0</v>
      </c>
      <c r="BN304" s="573">
        <f t="shared" si="136"/>
        <v>60.2</v>
      </c>
      <c r="BO304" s="573">
        <f t="shared" si="137"/>
        <v>58.96696691266547</v>
      </c>
      <c r="BP304" s="574">
        <f t="shared" si="127"/>
        <v>-2.0482277198248062</v>
      </c>
      <c r="BQ304" s="575">
        <f t="shared" si="128"/>
        <v>20</v>
      </c>
      <c r="BR304" s="546" t="str">
        <f t="shared" si="138"/>
        <v>V0</v>
      </c>
      <c r="BS304" s="575">
        <f t="shared" si="129"/>
        <v>253.18163375643371</v>
      </c>
      <c r="BT304" s="575">
        <f t="shared" si="130"/>
        <v>231.26694777560547</v>
      </c>
      <c r="BU304" s="575">
        <f t="shared" si="131"/>
        <v>484.44858153203916</v>
      </c>
      <c r="BV304" s="573">
        <f t="shared" si="132"/>
        <v>4.5236350804298731</v>
      </c>
      <c r="BW304" s="575">
        <f t="shared" si="133"/>
        <v>15</v>
      </c>
      <c r="BX304" s="546" t="str">
        <f t="shared" si="139"/>
        <v>V0</v>
      </c>
    </row>
    <row r="305" spans="1:76" x14ac:dyDescent="0.2">
      <c r="A305" s="324"/>
      <c r="B305" s="360">
        <v>35313</v>
      </c>
      <c r="C305" s="361">
        <v>0.27083333333333298</v>
      </c>
      <c r="D305" s="360">
        <f t="shared" si="134"/>
        <v>35314</v>
      </c>
      <c r="E305" s="361">
        <v>0.27083333333333298</v>
      </c>
      <c r="F305" s="455" t="s">
        <v>2179</v>
      </c>
      <c r="G305" s="74" t="s">
        <v>440</v>
      </c>
      <c r="H305" s="53"/>
      <c r="I305" s="38"/>
      <c r="J305" s="52"/>
      <c r="K305" s="545" t="str">
        <f>IF(ISNUMBER(Data!K305),Data!K305,"")</f>
        <v/>
      </c>
      <c r="L305" s="546" t="str">
        <f>IF(ISNUMBER(K305),PickLists!$S$2,PickLists!$S$9)</f>
        <v>M1</v>
      </c>
      <c r="M305" s="547" t="str">
        <f>IF(ISNUMBER(Data!M305),Data!M305,"")</f>
        <v/>
      </c>
      <c r="N305" s="548" t="str">
        <f t="shared" si="135"/>
        <v/>
      </c>
      <c r="O305" s="549" t="str">
        <f>IF(ISTEXT($A305),PickLists!$S$2,PickLists!$S$9)</f>
        <v>M1</v>
      </c>
      <c r="P305" s="550" t="str">
        <f>IF(ISNUMBER(Data!P305),Data!P305,"")</f>
        <v/>
      </c>
      <c r="Q305" s="551" t="str">
        <f>IF(ISTEXT($A305),PickLists!$S$2,PickLists!$S$9)</f>
        <v>M1</v>
      </c>
      <c r="R305" s="547" t="str">
        <f>IF(ISNUMBER(Data!R305),Data!R305,"")</f>
        <v/>
      </c>
      <c r="S305" s="551" t="str">
        <f>IF(ISTEXT($A305),PickLists!$S$2,PickLists!$S$9)</f>
        <v>M1</v>
      </c>
      <c r="T305" s="552" t="str">
        <f>IF(ISNUMBER(Data!T305),Data!T305,"")</f>
        <v/>
      </c>
      <c r="U305" s="551" t="str">
        <f>IF(ISNUMBER($T305),IF($T305&gt;$T$56,PickLists!$S$2,PickLists!$S$3),PickLists!$S$9)</f>
        <v>M1</v>
      </c>
      <c r="V305" s="553" t="str">
        <f>IF(ISNUMBER(Data!V305),Data!V305,"")</f>
        <v/>
      </c>
      <c r="W305" s="551" t="str">
        <f>IF(ISNUMBER($V305),IF($V305&gt;$V$56,PickLists!$S$2,PickLists!$S$3),PickLists!$S$9)</f>
        <v>M1</v>
      </c>
      <c r="X305" s="552" t="str">
        <f>IF(ISNUMBER(Data!X305),Data!X305,"")</f>
        <v/>
      </c>
      <c r="Y305" s="551" t="str">
        <f>IF(ISNUMBER($X305),IF($X305&gt;$X$56,PickLists!$S$2,PickLists!$S$3),PickLists!$S$9)</f>
        <v>M1</v>
      </c>
      <c r="Z305" s="553" t="str">
        <f>IF(ISNUMBER(Data!Z305),Data!Z305,"")</f>
        <v/>
      </c>
      <c r="AA305" s="551" t="str">
        <f>IF(ISNUMBER($Z305),IF($Z305&gt;$Z$56,PickLists!$S$2,PickLists!$S$3),PickLists!$S$9)</f>
        <v>M1</v>
      </c>
      <c r="AB305" s="552" t="str">
        <f>IF(ISNUMBER(Data!AB305),Data!AB305,"")</f>
        <v/>
      </c>
      <c r="AC305" s="551" t="str">
        <f>IF(ISNUMBER($AB305),IF($AB305&gt;$AB$56,PickLists!$S$2,PickLists!$S$3),PickLists!$S$9)</f>
        <v>M1</v>
      </c>
      <c r="AD305" s="553" t="str">
        <f>IF(ISNUMBER(Data!AD305),Data!AD305,"")</f>
        <v/>
      </c>
      <c r="AE305" s="551" t="str">
        <f>IF(ISNUMBER($AD305),IF($AD305&gt;$AD$56,PickLists!$S$2,PickLists!$S$3),PickLists!$S$9)</f>
        <v>M1</v>
      </c>
      <c r="AF305" s="552" t="str">
        <f>IF(ISNUMBER(Data!AF305),Data!AF305,"")</f>
        <v/>
      </c>
      <c r="AG305" s="551" t="str">
        <f>IF(ISNUMBER($AF305),IF($AF305&gt;$AF$56,PickLists!$S$2,PickLists!$S$3),PickLists!$S$9)</f>
        <v>M1</v>
      </c>
      <c r="AH305" s="553" t="str">
        <f>IF(ISNUMBER(Data!AH305),Data!AH305,"")</f>
        <v/>
      </c>
      <c r="AI305" s="551" t="str">
        <f>IF(ISNUMBER($AH305),IF($AH305&gt;$AH$56,PickLists!$S$2,PickLists!$S$3),PickLists!$S$9)</f>
        <v>M1</v>
      </c>
      <c r="AJ305" s="554" t="str">
        <f>IF(ISTEXT(Data!AJ305),Data!AJ305,"")</f>
        <v/>
      </c>
      <c r="AK305" s="555"/>
      <c r="AL305" s="555"/>
      <c r="AM305" s="555"/>
      <c r="AN305" s="555"/>
      <c r="AO305" s="556"/>
      <c r="AP305" s="557" t="str">
        <f t="shared" si="105"/>
        <v/>
      </c>
      <c r="AQ305" s="558" t="str">
        <f t="shared" si="106"/>
        <v/>
      </c>
      <c r="AR305" s="559" t="str">
        <f t="shared" si="107"/>
        <v/>
      </c>
      <c r="AS305" s="560" t="str">
        <f t="shared" si="108"/>
        <v/>
      </c>
      <c r="AT305" s="561" t="str">
        <f t="shared" si="109"/>
        <v/>
      </c>
      <c r="AU305" s="562" t="str">
        <f t="shared" si="110"/>
        <v/>
      </c>
      <c r="AV305" s="563" t="str">
        <f t="shared" si="111"/>
        <v/>
      </c>
      <c r="AW305" s="564" t="str">
        <f t="shared" si="112"/>
        <v/>
      </c>
      <c r="AX305" s="565" t="str">
        <f t="shared" si="113"/>
        <v/>
      </c>
      <c r="AY305" s="566" t="str">
        <f t="shared" si="114"/>
        <v/>
      </c>
      <c r="AZ305" s="567">
        <v>362.61</v>
      </c>
      <c r="BA305" s="568">
        <v>5.5229999999999997</v>
      </c>
      <c r="BB305" s="569" t="str">
        <f t="shared" si="115"/>
        <v/>
      </c>
      <c r="BC305" s="570" t="str">
        <f t="shared" si="116"/>
        <v/>
      </c>
      <c r="BD305" s="571" t="str">
        <f t="shared" si="117"/>
        <v/>
      </c>
      <c r="BE305" s="572" t="str">
        <f t="shared" si="118"/>
        <v/>
      </c>
      <c r="BF305" s="560" t="str">
        <f t="shared" si="119"/>
        <v/>
      </c>
      <c r="BG305" s="561" t="str">
        <f t="shared" si="120"/>
        <v/>
      </c>
      <c r="BH305" s="562" t="str">
        <f t="shared" si="121"/>
        <v/>
      </c>
      <c r="BI305" s="563" t="str">
        <f t="shared" si="122"/>
        <v/>
      </c>
      <c r="BJ305" s="564" t="str">
        <f t="shared" si="123"/>
        <v/>
      </c>
      <c r="BK305" s="565" t="str">
        <f t="shared" si="124"/>
        <v/>
      </c>
      <c r="BL305" s="566" t="str">
        <f t="shared" si="125"/>
        <v/>
      </c>
      <c r="BM305" s="546" t="str">
        <f t="shared" si="126"/>
        <v>M1</v>
      </c>
      <c r="BN305" s="573" t="str">
        <f t="shared" si="136"/>
        <v/>
      </c>
      <c r="BO305" s="573" t="str">
        <f t="shared" si="137"/>
        <v/>
      </c>
      <c r="BP305" s="574" t="str">
        <f t="shared" si="127"/>
        <v/>
      </c>
      <c r="BQ305" s="575" t="str">
        <f t="shared" si="128"/>
        <v/>
      </c>
      <c r="BR305" s="546" t="str">
        <f t="shared" si="138"/>
        <v>M1</v>
      </c>
      <c r="BS305" s="575" t="str">
        <f t="shared" si="129"/>
        <v/>
      </c>
      <c r="BT305" s="575" t="str">
        <f t="shared" si="130"/>
        <v/>
      </c>
      <c r="BU305" s="575" t="str">
        <f t="shared" si="131"/>
        <v/>
      </c>
      <c r="BV305" s="573" t="str">
        <f t="shared" si="132"/>
        <v/>
      </c>
      <c r="BW305" s="575" t="str">
        <f t="shared" si="133"/>
        <v/>
      </c>
      <c r="BX305" s="546" t="str">
        <f t="shared" si="139"/>
        <v>M1</v>
      </c>
    </row>
    <row r="306" spans="1:76" x14ac:dyDescent="0.2">
      <c r="A306" s="324" t="s">
        <v>1523</v>
      </c>
      <c r="B306" s="360">
        <v>35314</v>
      </c>
      <c r="C306" s="361">
        <v>0.27083333333333298</v>
      </c>
      <c r="D306" s="360">
        <f t="shared" si="134"/>
        <v>35315</v>
      </c>
      <c r="E306" s="361">
        <v>0.27083333333333298</v>
      </c>
      <c r="F306" s="455" t="s">
        <v>2179</v>
      </c>
      <c r="G306" s="74" t="s">
        <v>507</v>
      </c>
      <c r="H306" s="53" t="s">
        <v>508</v>
      </c>
      <c r="I306" s="38"/>
      <c r="J306" s="52"/>
      <c r="K306" s="545">
        <f>IF(ISNUMBER(Data!K306),Data!K306,"")</f>
        <v>2.2999999999999998</v>
      </c>
      <c r="L306" s="546" t="str">
        <f>IF(ISNUMBER(K306),PickLists!$S$2,PickLists!$S$9)</f>
        <v>V0</v>
      </c>
      <c r="M306" s="547">
        <f>IF(ISNUMBER(Data!M306),Data!M306,"")</f>
        <v>96.1</v>
      </c>
      <c r="N306" s="548">
        <f t="shared" si="135"/>
        <v>2.2102999999999997</v>
      </c>
      <c r="O306" s="549" t="str">
        <f>IF(ISTEXT($A306),PickLists!$S$2,PickLists!$S$9)</f>
        <v>V0</v>
      </c>
      <c r="P306" s="550">
        <f>IF(ISNUMBER(Data!P306),Data!P306,"")</f>
        <v>5.46</v>
      </c>
      <c r="Q306" s="551" t="str">
        <f>IF(ISTEXT($A306),PickLists!$S$2,PickLists!$S$9)</f>
        <v>V0</v>
      </c>
      <c r="R306" s="547">
        <f>IF(ISNUMBER(Data!R306),Data!R306,"")</f>
        <v>32.5</v>
      </c>
      <c r="S306" s="551" t="str">
        <f>IF(ISTEXT($A306),PickLists!$S$2,PickLists!$S$9)</f>
        <v>V0</v>
      </c>
      <c r="T306" s="552">
        <f>IF(ISNUMBER(Data!T306),Data!T306,"")</f>
        <v>0.376</v>
      </c>
      <c r="U306" s="551" t="str">
        <f>IF(ISNUMBER($T306),IF($T306&gt;$T$56,PickLists!$S$2,PickLists!$S$3),PickLists!$S$9)</f>
        <v>V0</v>
      </c>
      <c r="V306" s="553">
        <f>IF(ISNUMBER(Data!V306),Data!V306,"")</f>
        <v>1.8085257672768325</v>
      </c>
      <c r="W306" s="551" t="str">
        <f>IF(ISNUMBER($V306),IF($V306&gt;$V$56,PickLists!$S$2,PickLists!$S$3),PickLists!$S$9)</f>
        <v>V0</v>
      </c>
      <c r="X306" s="552">
        <f>IF(ISNUMBER(Data!X306),Data!X306,"")</f>
        <v>1.0864683225416918</v>
      </c>
      <c r="Y306" s="551" t="str">
        <f>IF(ISNUMBER($X306),IF($X306&gt;$X$56,PickLists!$S$2,PickLists!$S$3),PickLists!$S$9)</f>
        <v>V0</v>
      </c>
      <c r="Z306" s="553">
        <f>IF(ISNUMBER(Data!Z306),Data!Z306,"")</f>
        <v>0.30299999999999999</v>
      </c>
      <c r="AA306" s="551" t="str">
        <f>IF(ISNUMBER($Z306),IF($Z306&gt;$Z$56,PickLists!$S$2,PickLists!$S$3),PickLists!$S$9)</f>
        <v>V0</v>
      </c>
      <c r="AB306" s="552">
        <f>IF(ISNUMBER(Data!AB306),Data!AB306,"")</f>
        <v>2.1282978380176285</v>
      </c>
      <c r="AC306" s="551" t="str">
        <f>IF(ISNUMBER($AB306),IF($AB306&gt;$AB$56,PickLists!$S$2,PickLists!$S$3),PickLists!$S$9)</f>
        <v>V0</v>
      </c>
      <c r="AD306" s="553">
        <f>IF(ISNUMBER(Data!AD306),Data!AD306,"")</f>
        <v>0.2</v>
      </c>
      <c r="AE306" s="551" t="str">
        <f>IF(ISNUMBER($AD306),IF($AD306&gt;$AD$56,PickLists!$S$2,PickLists!$S$3),PickLists!$S$9)</f>
        <v>V0</v>
      </c>
      <c r="AF306" s="552">
        <f>IF(ISNUMBER(Data!AF306),Data!AF306,"")</f>
        <v>0.107</v>
      </c>
      <c r="AG306" s="551" t="str">
        <f>IF(ISNUMBER($AF306),IF($AF306&gt;$AF$56,PickLists!$S$2,PickLists!$S$3),PickLists!$S$9)</f>
        <v>V0</v>
      </c>
      <c r="AH306" s="553">
        <f>IF(ISNUMBER(Data!AH306),Data!AH306,"")</f>
        <v>0.92600000000000005</v>
      </c>
      <c r="AI306" s="551" t="str">
        <f>IF(ISNUMBER($AH306),IF($AH306&gt;$AH$56,PickLists!$S$2,PickLists!$S$3),PickLists!$S$9)</f>
        <v>V0</v>
      </c>
      <c r="AJ306" s="554" t="str">
        <f>IF(ISTEXT(Data!AJ306),Data!AJ306,"")</f>
        <v/>
      </c>
      <c r="AK306" s="555"/>
      <c r="AL306" s="555"/>
      <c r="AM306" s="555"/>
      <c r="AN306" s="555"/>
      <c r="AO306" s="556"/>
      <c r="AP306" s="557">
        <f t="shared" si="105"/>
        <v>3.4673685045253128E-3</v>
      </c>
      <c r="AQ306" s="558">
        <f t="shared" si="106"/>
        <v>7.6639246055522975E-3</v>
      </c>
      <c r="AR306" s="559">
        <f t="shared" si="107"/>
        <v>0.83107279999999994</v>
      </c>
      <c r="AS306" s="560">
        <f t="shared" si="108"/>
        <v>3.9973845034119821</v>
      </c>
      <c r="AT306" s="561">
        <f t="shared" si="109"/>
        <v>2.4014209333139012</v>
      </c>
      <c r="AU306" s="562">
        <f t="shared" si="110"/>
        <v>0.66972089999999984</v>
      </c>
      <c r="AV306" s="563">
        <f t="shared" si="111"/>
        <v>4.7041767113703639</v>
      </c>
      <c r="AW306" s="564">
        <f t="shared" si="112"/>
        <v>0.44205999999999995</v>
      </c>
      <c r="AX306" s="565">
        <f t="shared" si="113"/>
        <v>0.23650209999999997</v>
      </c>
      <c r="AY306" s="566">
        <f t="shared" si="114"/>
        <v>2.0467377999999998</v>
      </c>
      <c r="AZ306" s="567">
        <v>362.61</v>
      </c>
      <c r="BA306" s="568">
        <v>5.5229999999999997</v>
      </c>
      <c r="BB306" s="569">
        <f t="shared" si="115"/>
        <v>3.4673685045253126</v>
      </c>
      <c r="BC306" s="570">
        <f t="shared" si="116"/>
        <v>1.592850599176824</v>
      </c>
      <c r="BD306" s="571">
        <f t="shared" si="117"/>
        <v>2.8840315031266042E-3</v>
      </c>
      <c r="BE306" s="572">
        <f t="shared" si="118"/>
        <v>10.605889653616158</v>
      </c>
      <c r="BF306" s="560">
        <f t="shared" si="119"/>
        <v>129.11585402133451</v>
      </c>
      <c r="BG306" s="561">
        <f t="shared" si="120"/>
        <v>67.766619213578153</v>
      </c>
      <c r="BH306" s="562">
        <f t="shared" si="121"/>
        <v>13.179757979625746</v>
      </c>
      <c r="BI306" s="563">
        <f t="shared" si="122"/>
        <v>151.94530149336964</v>
      </c>
      <c r="BJ306" s="564">
        <f t="shared" si="123"/>
        <v>5.1153511688577424</v>
      </c>
      <c r="BK306" s="565">
        <f t="shared" si="124"/>
        <v>8.8047726805184112</v>
      </c>
      <c r="BL306" s="566">
        <f t="shared" si="125"/>
        <v>46.209890713109438</v>
      </c>
      <c r="BM306" s="546" t="str">
        <f t="shared" si="126"/>
        <v>V0</v>
      </c>
      <c r="BN306" s="573">
        <f t="shared" si="136"/>
        <v>32.5</v>
      </c>
      <c r="BO306" s="573">
        <f t="shared" si="137"/>
        <v>32.152443279361897</v>
      </c>
      <c r="BP306" s="574">
        <f t="shared" si="127"/>
        <v>-1.0694052942710859</v>
      </c>
      <c r="BQ306" s="575">
        <f t="shared" si="128"/>
        <v>20</v>
      </c>
      <c r="BR306" s="546" t="str">
        <f t="shared" si="138"/>
        <v>V0</v>
      </c>
      <c r="BS306" s="575">
        <f t="shared" si="129"/>
        <v>228.72244254000626</v>
      </c>
      <c r="BT306" s="575">
        <f t="shared" si="130"/>
        <v>209.0840975192088</v>
      </c>
      <c r="BU306" s="575">
        <f t="shared" si="131"/>
        <v>437.80654005921508</v>
      </c>
      <c r="BV306" s="573">
        <f t="shared" si="132"/>
        <v>4.4856216670818334</v>
      </c>
      <c r="BW306" s="575">
        <f t="shared" si="133"/>
        <v>15</v>
      </c>
      <c r="BX306" s="546" t="str">
        <f t="shared" si="139"/>
        <v>V0</v>
      </c>
    </row>
    <row r="307" spans="1:76" x14ac:dyDescent="0.2">
      <c r="A307" s="324" t="s">
        <v>1524</v>
      </c>
      <c r="B307" s="360">
        <v>35315</v>
      </c>
      <c r="C307" s="361">
        <v>0.27083333333333298</v>
      </c>
      <c r="D307" s="360">
        <f t="shared" si="134"/>
        <v>35316</v>
      </c>
      <c r="E307" s="361">
        <v>0.27083333333333298</v>
      </c>
      <c r="F307" s="455" t="s">
        <v>2179</v>
      </c>
      <c r="G307" s="74" t="s">
        <v>507</v>
      </c>
      <c r="H307" s="53" t="s">
        <v>508</v>
      </c>
      <c r="I307" s="38"/>
      <c r="J307" s="52"/>
      <c r="K307" s="545">
        <f>IF(ISNUMBER(Data!K307),Data!K307,"")</f>
        <v>1.7</v>
      </c>
      <c r="L307" s="546" t="str">
        <f>IF(ISNUMBER(K307),PickLists!$S$2,PickLists!$S$9)</f>
        <v>V0</v>
      </c>
      <c r="M307" s="547">
        <f>IF(ISNUMBER(Data!M307),Data!M307,"")</f>
        <v>56.7</v>
      </c>
      <c r="N307" s="548">
        <f t="shared" si="135"/>
        <v>1.3041</v>
      </c>
      <c r="O307" s="549" t="str">
        <f>IF(ISTEXT($A307),PickLists!$S$2,PickLists!$S$9)</f>
        <v>V0</v>
      </c>
      <c r="P307" s="550">
        <f>IF(ISNUMBER(Data!P307),Data!P307,"")</f>
        <v>6.6</v>
      </c>
      <c r="Q307" s="551" t="str">
        <f>IF(ISTEXT($A307),PickLists!$S$2,PickLists!$S$9)</f>
        <v>V0</v>
      </c>
      <c r="R307" s="547">
        <f>IF(ISNUMBER(Data!R307),Data!R307,"")</f>
        <v>23.5</v>
      </c>
      <c r="S307" s="551" t="str">
        <f>IF(ISTEXT($A307),PickLists!$S$2,PickLists!$S$9)</f>
        <v>V0</v>
      </c>
      <c r="T307" s="552">
        <f>IF(ISNUMBER(Data!T307),Data!T307,"")</f>
        <v>0.35399999999999998</v>
      </c>
      <c r="U307" s="551" t="str">
        <f>IF(ISNUMBER($T307),IF($T307&gt;$T$56,PickLists!$S$2,PickLists!$S$3),PickLists!$S$9)</f>
        <v>V0</v>
      </c>
      <c r="V307" s="553">
        <f>IF(ISNUMBER(Data!V307),Data!V307,"")</f>
        <v>0.88099556487380049</v>
      </c>
      <c r="W307" s="551" t="str">
        <f>IF(ISNUMBER($V307),IF($V307&gt;$V$56,PickLists!$S$2,PickLists!$S$3),PickLists!$S$9)</f>
        <v>V0</v>
      </c>
      <c r="X307" s="552">
        <f>IF(ISNUMBER(Data!X307),Data!X307,"")</f>
        <v>0.68726214319918399</v>
      </c>
      <c r="Y307" s="551" t="str">
        <f>IF(ISNUMBER($X307),IF($X307&gt;$X$56,PickLists!$S$2,PickLists!$S$3),PickLists!$S$9)</f>
        <v>V0</v>
      </c>
      <c r="Z307" s="553">
        <f>IF(ISNUMBER(Data!Z307),Data!Z307,"")</f>
        <v>0.22700000000000001</v>
      </c>
      <c r="AA307" s="551" t="str">
        <f>IF(ISNUMBER($Z307),IF($Z307&gt;$Z$56,PickLists!$S$2,PickLists!$S$3),PickLists!$S$9)</f>
        <v>V0</v>
      </c>
      <c r="AB307" s="552">
        <f>IF(ISNUMBER(Data!AB307),Data!AB307,"")</f>
        <v>2.1477095293530684</v>
      </c>
      <c r="AC307" s="551" t="str">
        <f>IF(ISNUMBER($AB307),IF($AB307&gt;$AB$56,PickLists!$S$2,PickLists!$S$3),PickLists!$S$9)</f>
        <v>V0</v>
      </c>
      <c r="AD307" s="553">
        <f>IF(ISNUMBER(Data!AD307),Data!AD307,"")</f>
        <v>0.13300000000000001</v>
      </c>
      <c r="AE307" s="551" t="str">
        <f>IF(ISNUMBER($AD307),IF($AD307&gt;$AD$56,PickLists!$S$2,PickLists!$S$3),PickLists!$S$9)</f>
        <v>V0</v>
      </c>
      <c r="AF307" s="552">
        <f>IF(ISNUMBER(Data!AF307),Data!AF307,"")</f>
        <v>5.0999999999999997E-2</v>
      </c>
      <c r="AG307" s="551" t="str">
        <f>IF(ISNUMBER($AF307),IF($AF307&gt;$AF$56,PickLists!$S$2,PickLists!$S$3),PickLists!$S$9)</f>
        <v>V0</v>
      </c>
      <c r="AH307" s="553">
        <f>IF(ISNUMBER(Data!AH307),Data!AH307,"")</f>
        <v>0.28999999999999998</v>
      </c>
      <c r="AI307" s="551" t="str">
        <f>IF(ISNUMBER($AH307),IF($AH307&gt;$AH$56,PickLists!$S$2,PickLists!$S$3),PickLists!$S$9)</f>
        <v>V0</v>
      </c>
      <c r="AJ307" s="554" t="str">
        <f>IF(ISTEXT(Data!AJ307),Data!AJ307,"")</f>
        <v/>
      </c>
      <c r="AK307" s="555"/>
      <c r="AL307" s="555"/>
      <c r="AM307" s="555"/>
      <c r="AN307" s="555"/>
      <c r="AO307" s="556"/>
      <c r="AP307" s="557">
        <f t="shared" si="105"/>
        <v>2.5118864315095779E-4</v>
      </c>
      <c r="AQ307" s="558">
        <f t="shared" si="106"/>
        <v>3.2757510953316404E-4</v>
      </c>
      <c r="AR307" s="559">
        <f t="shared" si="107"/>
        <v>0.46165139999999999</v>
      </c>
      <c r="AS307" s="560">
        <f t="shared" si="108"/>
        <v>1.1489063161519233</v>
      </c>
      <c r="AT307" s="561">
        <f t="shared" si="109"/>
        <v>0.89625856094605583</v>
      </c>
      <c r="AU307" s="562">
        <f t="shared" si="110"/>
        <v>0.29603070000000004</v>
      </c>
      <c r="AV307" s="563">
        <f t="shared" si="111"/>
        <v>2.8008279972293364</v>
      </c>
      <c r="AW307" s="564">
        <f t="shared" si="112"/>
        <v>0.17344530000000002</v>
      </c>
      <c r="AX307" s="565">
        <f t="shared" si="113"/>
        <v>6.6509100000000002E-2</v>
      </c>
      <c r="AY307" s="566">
        <f t="shared" si="114"/>
        <v>0.378189</v>
      </c>
      <c r="AZ307" s="567">
        <v>362.61</v>
      </c>
      <c r="BA307" s="568">
        <v>5.5229999999999997</v>
      </c>
      <c r="BB307" s="569">
        <f t="shared" si="115"/>
        <v>0.25118864315095779</v>
      </c>
      <c r="BC307" s="570">
        <f t="shared" si="116"/>
        <v>21.987459029669637</v>
      </c>
      <c r="BD307" s="571">
        <f t="shared" si="117"/>
        <v>3.9810717055349672E-2</v>
      </c>
      <c r="BE307" s="572">
        <f t="shared" si="118"/>
        <v>9.9853322802662756</v>
      </c>
      <c r="BF307" s="560">
        <f t="shared" si="119"/>
        <v>62.896806230727535</v>
      </c>
      <c r="BG307" s="561">
        <f t="shared" si="120"/>
        <v>42.866810740632097</v>
      </c>
      <c r="BH307" s="562">
        <f t="shared" si="121"/>
        <v>9.8739440969473442</v>
      </c>
      <c r="BI307" s="563">
        <f t="shared" si="122"/>
        <v>153.33115794624604</v>
      </c>
      <c r="BJ307" s="564">
        <f t="shared" si="123"/>
        <v>3.4017085272903986</v>
      </c>
      <c r="BK307" s="565">
        <f t="shared" si="124"/>
        <v>4.1966673523966262</v>
      </c>
      <c r="BL307" s="566">
        <f t="shared" si="125"/>
        <v>14.471780028943558</v>
      </c>
      <c r="BM307" s="546" t="str">
        <f t="shared" si="126"/>
        <v>V0</v>
      </c>
      <c r="BN307" s="573">
        <f t="shared" si="136"/>
        <v>23.5</v>
      </c>
      <c r="BO307" s="573">
        <f t="shared" si="137"/>
        <v>22.853857093906498</v>
      </c>
      <c r="BP307" s="574">
        <f t="shared" si="127"/>
        <v>-2.7495442812489439</v>
      </c>
      <c r="BQ307" s="575">
        <f t="shared" si="128"/>
        <v>30</v>
      </c>
      <c r="BR307" s="546" t="str">
        <f t="shared" si="138"/>
        <v>V0</v>
      </c>
      <c r="BS307" s="575">
        <f t="shared" si="129"/>
        <v>185.52644659497491</v>
      </c>
      <c r="BT307" s="575">
        <f t="shared" si="130"/>
        <v>137.77621899835088</v>
      </c>
      <c r="BU307" s="575">
        <f t="shared" si="131"/>
        <v>323.3026655933258</v>
      </c>
      <c r="BV307" s="573">
        <f t="shared" si="132"/>
        <v>14.769512496592846</v>
      </c>
      <c r="BW307" s="575">
        <f t="shared" si="133"/>
        <v>15</v>
      </c>
      <c r="BX307" s="546" t="str">
        <f t="shared" si="139"/>
        <v>V0</v>
      </c>
    </row>
    <row r="308" spans="1:76" x14ac:dyDescent="0.2">
      <c r="A308" s="324"/>
      <c r="B308" s="360">
        <v>35316</v>
      </c>
      <c r="C308" s="361">
        <v>0.27083333333333298</v>
      </c>
      <c r="D308" s="360">
        <f t="shared" si="134"/>
        <v>35317</v>
      </c>
      <c r="E308" s="361">
        <v>0.27083333333333298</v>
      </c>
      <c r="F308" s="455" t="s">
        <v>2179</v>
      </c>
      <c r="G308" s="74" t="s">
        <v>440</v>
      </c>
      <c r="H308" s="53"/>
      <c r="I308" s="38"/>
      <c r="J308" s="52"/>
      <c r="K308" s="545" t="str">
        <f>IF(ISNUMBER(Data!K308),Data!K308,"")</f>
        <v/>
      </c>
      <c r="L308" s="546" t="str">
        <f>IF(ISNUMBER(K308),PickLists!$S$2,PickLists!$S$9)</f>
        <v>M1</v>
      </c>
      <c r="M308" s="547" t="str">
        <f>IF(ISNUMBER(Data!M308),Data!M308,"")</f>
        <v/>
      </c>
      <c r="N308" s="548" t="str">
        <f t="shared" si="135"/>
        <v/>
      </c>
      <c r="O308" s="549" t="str">
        <f>IF(ISTEXT($A308),PickLists!$S$2,PickLists!$S$9)</f>
        <v>M1</v>
      </c>
      <c r="P308" s="550" t="str">
        <f>IF(ISNUMBER(Data!P308),Data!P308,"")</f>
        <v/>
      </c>
      <c r="Q308" s="551" t="str">
        <f>IF(ISTEXT($A308),PickLists!$S$2,PickLists!$S$9)</f>
        <v>M1</v>
      </c>
      <c r="R308" s="547" t="str">
        <f>IF(ISNUMBER(Data!R308),Data!R308,"")</f>
        <v/>
      </c>
      <c r="S308" s="551" t="str">
        <f>IF(ISTEXT($A308),PickLists!$S$2,PickLists!$S$9)</f>
        <v>M1</v>
      </c>
      <c r="T308" s="552" t="str">
        <f>IF(ISNUMBER(Data!T308),Data!T308,"")</f>
        <v/>
      </c>
      <c r="U308" s="551" t="str">
        <f>IF(ISNUMBER($T308),IF($T308&gt;$T$56,PickLists!$S$2,PickLists!$S$3),PickLists!$S$9)</f>
        <v>M1</v>
      </c>
      <c r="V308" s="553" t="str">
        <f>IF(ISNUMBER(Data!V308),Data!V308,"")</f>
        <v/>
      </c>
      <c r="W308" s="551" t="str">
        <f>IF(ISNUMBER($V308),IF($V308&gt;$V$56,PickLists!$S$2,PickLists!$S$3),PickLists!$S$9)</f>
        <v>M1</v>
      </c>
      <c r="X308" s="552" t="str">
        <f>IF(ISNUMBER(Data!X308),Data!X308,"")</f>
        <v/>
      </c>
      <c r="Y308" s="551" t="str">
        <f>IF(ISNUMBER($X308),IF($X308&gt;$X$56,PickLists!$S$2,PickLists!$S$3),PickLists!$S$9)</f>
        <v>M1</v>
      </c>
      <c r="Z308" s="553" t="str">
        <f>IF(ISNUMBER(Data!Z308),Data!Z308,"")</f>
        <v/>
      </c>
      <c r="AA308" s="551" t="str">
        <f>IF(ISNUMBER($Z308),IF($Z308&gt;$Z$56,PickLists!$S$2,PickLists!$S$3),PickLists!$S$9)</f>
        <v>M1</v>
      </c>
      <c r="AB308" s="552" t="str">
        <f>IF(ISNUMBER(Data!AB308),Data!AB308,"")</f>
        <v/>
      </c>
      <c r="AC308" s="551" t="str">
        <f>IF(ISNUMBER($AB308),IF($AB308&gt;$AB$56,PickLists!$S$2,PickLists!$S$3),PickLists!$S$9)</f>
        <v>M1</v>
      </c>
      <c r="AD308" s="553" t="str">
        <f>IF(ISNUMBER(Data!AD308),Data!AD308,"")</f>
        <v/>
      </c>
      <c r="AE308" s="551" t="str">
        <f>IF(ISNUMBER($AD308),IF($AD308&gt;$AD$56,PickLists!$S$2,PickLists!$S$3),PickLists!$S$9)</f>
        <v>M1</v>
      </c>
      <c r="AF308" s="552" t="str">
        <f>IF(ISNUMBER(Data!AF308),Data!AF308,"")</f>
        <v/>
      </c>
      <c r="AG308" s="551" t="str">
        <f>IF(ISNUMBER($AF308),IF($AF308&gt;$AF$56,PickLists!$S$2,PickLists!$S$3),PickLists!$S$9)</f>
        <v>M1</v>
      </c>
      <c r="AH308" s="553" t="str">
        <f>IF(ISNUMBER(Data!AH308),Data!AH308,"")</f>
        <v/>
      </c>
      <c r="AI308" s="551" t="str">
        <f>IF(ISNUMBER($AH308),IF($AH308&gt;$AH$56,PickLists!$S$2,PickLists!$S$3),PickLists!$S$9)</f>
        <v>M1</v>
      </c>
      <c r="AJ308" s="554" t="str">
        <f>IF(ISTEXT(Data!AJ308),Data!AJ308,"")</f>
        <v/>
      </c>
      <c r="AK308" s="555"/>
      <c r="AL308" s="555"/>
      <c r="AM308" s="555"/>
      <c r="AN308" s="555"/>
      <c r="AO308" s="556"/>
      <c r="AP308" s="557" t="str">
        <f t="shared" si="105"/>
        <v/>
      </c>
      <c r="AQ308" s="558" t="str">
        <f t="shared" si="106"/>
        <v/>
      </c>
      <c r="AR308" s="559" t="str">
        <f t="shared" si="107"/>
        <v/>
      </c>
      <c r="AS308" s="560" t="str">
        <f t="shared" si="108"/>
        <v/>
      </c>
      <c r="AT308" s="561" t="str">
        <f t="shared" si="109"/>
        <v/>
      </c>
      <c r="AU308" s="562" t="str">
        <f t="shared" si="110"/>
        <v/>
      </c>
      <c r="AV308" s="563" t="str">
        <f t="shared" si="111"/>
        <v/>
      </c>
      <c r="AW308" s="564" t="str">
        <f t="shared" si="112"/>
        <v/>
      </c>
      <c r="AX308" s="565" t="str">
        <f t="shared" si="113"/>
        <v/>
      </c>
      <c r="AY308" s="566" t="str">
        <f t="shared" si="114"/>
        <v/>
      </c>
      <c r="AZ308" s="567">
        <v>362.61</v>
      </c>
      <c r="BA308" s="568">
        <v>5.5229999999999997</v>
      </c>
      <c r="BB308" s="569" t="str">
        <f t="shared" si="115"/>
        <v/>
      </c>
      <c r="BC308" s="570" t="str">
        <f t="shared" si="116"/>
        <v/>
      </c>
      <c r="BD308" s="571" t="str">
        <f t="shared" si="117"/>
        <v/>
      </c>
      <c r="BE308" s="572" t="str">
        <f t="shared" si="118"/>
        <v/>
      </c>
      <c r="BF308" s="560" t="str">
        <f t="shared" si="119"/>
        <v/>
      </c>
      <c r="BG308" s="561" t="str">
        <f t="shared" si="120"/>
        <v/>
      </c>
      <c r="BH308" s="562" t="str">
        <f t="shared" si="121"/>
        <v/>
      </c>
      <c r="BI308" s="563" t="str">
        <f t="shared" si="122"/>
        <v/>
      </c>
      <c r="BJ308" s="564" t="str">
        <f t="shared" si="123"/>
        <v/>
      </c>
      <c r="BK308" s="565" t="str">
        <f t="shared" si="124"/>
        <v/>
      </c>
      <c r="BL308" s="566" t="str">
        <f t="shared" si="125"/>
        <v/>
      </c>
      <c r="BM308" s="546" t="str">
        <f t="shared" si="126"/>
        <v>M1</v>
      </c>
      <c r="BN308" s="573" t="str">
        <f t="shared" si="136"/>
        <v/>
      </c>
      <c r="BO308" s="573" t="str">
        <f t="shared" si="137"/>
        <v/>
      </c>
      <c r="BP308" s="574" t="str">
        <f t="shared" si="127"/>
        <v/>
      </c>
      <c r="BQ308" s="575" t="str">
        <f t="shared" si="128"/>
        <v/>
      </c>
      <c r="BR308" s="546" t="str">
        <f t="shared" si="138"/>
        <v>M1</v>
      </c>
      <c r="BS308" s="575" t="str">
        <f t="shared" si="129"/>
        <v/>
      </c>
      <c r="BT308" s="575" t="str">
        <f t="shared" si="130"/>
        <v/>
      </c>
      <c r="BU308" s="575" t="str">
        <f t="shared" si="131"/>
        <v/>
      </c>
      <c r="BV308" s="573" t="str">
        <f t="shared" si="132"/>
        <v/>
      </c>
      <c r="BW308" s="575" t="str">
        <f t="shared" si="133"/>
        <v/>
      </c>
      <c r="BX308" s="546" t="str">
        <f t="shared" si="139"/>
        <v>M1</v>
      </c>
    </row>
    <row r="309" spans="1:76" x14ac:dyDescent="0.2">
      <c r="A309" s="324"/>
      <c r="B309" s="360">
        <v>35317</v>
      </c>
      <c r="C309" s="361">
        <v>0.27083333333333298</v>
      </c>
      <c r="D309" s="360">
        <f t="shared" si="134"/>
        <v>35318</v>
      </c>
      <c r="E309" s="361">
        <v>0.27083333333333298</v>
      </c>
      <c r="F309" s="455" t="s">
        <v>2179</v>
      </c>
      <c r="G309" s="74" t="s">
        <v>440</v>
      </c>
      <c r="H309" s="53"/>
      <c r="I309" s="38"/>
      <c r="J309" s="52"/>
      <c r="K309" s="545" t="str">
        <f>IF(ISNUMBER(Data!K309),Data!K309,"")</f>
        <v/>
      </c>
      <c r="L309" s="546" t="str">
        <f>IF(ISNUMBER(K309),PickLists!$S$2,PickLists!$S$9)</f>
        <v>M1</v>
      </c>
      <c r="M309" s="547" t="str">
        <f>IF(ISNUMBER(Data!M309),Data!M309,"")</f>
        <v/>
      </c>
      <c r="N309" s="548" t="str">
        <f t="shared" si="135"/>
        <v/>
      </c>
      <c r="O309" s="549" t="str">
        <f>IF(ISTEXT($A309),PickLists!$S$2,PickLists!$S$9)</f>
        <v>M1</v>
      </c>
      <c r="P309" s="550" t="str">
        <f>IF(ISNUMBER(Data!P309),Data!P309,"")</f>
        <v/>
      </c>
      <c r="Q309" s="551" t="str">
        <f>IF(ISTEXT($A309),PickLists!$S$2,PickLists!$S$9)</f>
        <v>M1</v>
      </c>
      <c r="R309" s="547" t="str">
        <f>IF(ISNUMBER(Data!R309),Data!R309,"")</f>
        <v/>
      </c>
      <c r="S309" s="551" t="str">
        <f>IF(ISTEXT($A309),PickLists!$S$2,PickLists!$S$9)</f>
        <v>M1</v>
      </c>
      <c r="T309" s="552" t="str">
        <f>IF(ISNUMBER(Data!T309),Data!T309,"")</f>
        <v/>
      </c>
      <c r="U309" s="551" t="str">
        <f>IF(ISNUMBER($T309),IF($T309&gt;$T$56,PickLists!$S$2,PickLists!$S$3),PickLists!$S$9)</f>
        <v>M1</v>
      </c>
      <c r="V309" s="553" t="str">
        <f>IF(ISNUMBER(Data!V309),Data!V309,"")</f>
        <v/>
      </c>
      <c r="W309" s="551" t="str">
        <f>IF(ISNUMBER($V309),IF($V309&gt;$V$56,PickLists!$S$2,PickLists!$S$3),PickLists!$S$9)</f>
        <v>M1</v>
      </c>
      <c r="X309" s="552" t="str">
        <f>IF(ISNUMBER(Data!X309),Data!X309,"")</f>
        <v/>
      </c>
      <c r="Y309" s="551" t="str">
        <f>IF(ISNUMBER($X309),IF($X309&gt;$X$56,PickLists!$S$2,PickLists!$S$3),PickLists!$S$9)</f>
        <v>M1</v>
      </c>
      <c r="Z309" s="553" t="str">
        <f>IF(ISNUMBER(Data!Z309),Data!Z309,"")</f>
        <v/>
      </c>
      <c r="AA309" s="551" t="str">
        <f>IF(ISNUMBER($Z309),IF($Z309&gt;$Z$56,PickLists!$S$2,PickLists!$S$3),PickLists!$S$9)</f>
        <v>M1</v>
      </c>
      <c r="AB309" s="552" t="str">
        <f>IF(ISNUMBER(Data!AB309),Data!AB309,"")</f>
        <v/>
      </c>
      <c r="AC309" s="551" t="str">
        <f>IF(ISNUMBER($AB309),IF($AB309&gt;$AB$56,PickLists!$S$2,PickLists!$S$3),PickLists!$S$9)</f>
        <v>M1</v>
      </c>
      <c r="AD309" s="553" t="str">
        <f>IF(ISNUMBER(Data!AD309),Data!AD309,"")</f>
        <v/>
      </c>
      <c r="AE309" s="551" t="str">
        <f>IF(ISNUMBER($AD309),IF($AD309&gt;$AD$56,PickLists!$S$2,PickLists!$S$3),PickLists!$S$9)</f>
        <v>M1</v>
      </c>
      <c r="AF309" s="552" t="str">
        <f>IF(ISNUMBER(Data!AF309),Data!AF309,"")</f>
        <v/>
      </c>
      <c r="AG309" s="551" t="str">
        <f>IF(ISNUMBER($AF309),IF($AF309&gt;$AF$56,PickLists!$S$2,PickLists!$S$3),PickLists!$S$9)</f>
        <v>M1</v>
      </c>
      <c r="AH309" s="553" t="str">
        <f>IF(ISNUMBER(Data!AH309),Data!AH309,"")</f>
        <v/>
      </c>
      <c r="AI309" s="551" t="str">
        <f>IF(ISNUMBER($AH309),IF($AH309&gt;$AH$56,PickLists!$S$2,PickLists!$S$3),PickLists!$S$9)</f>
        <v>M1</v>
      </c>
      <c r="AJ309" s="554" t="str">
        <f>IF(ISTEXT(Data!AJ309),Data!AJ309,"")</f>
        <v/>
      </c>
      <c r="AK309" s="555"/>
      <c r="AL309" s="555"/>
      <c r="AM309" s="555"/>
      <c r="AN309" s="555"/>
      <c r="AO309" s="556"/>
      <c r="AP309" s="557" t="str">
        <f t="shared" si="105"/>
        <v/>
      </c>
      <c r="AQ309" s="558" t="str">
        <f t="shared" si="106"/>
        <v/>
      </c>
      <c r="AR309" s="559" t="str">
        <f t="shared" si="107"/>
        <v/>
      </c>
      <c r="AS309" s="560" t="str">
        <f t="shared" si="108"/>
        <v/>
      </c>
      <c r="AT309" s="561" t="str">
        <f t="shared" si="109"/>
        <v/>
      </c>
      <c r="AU309" s="562" t="str">
        <f t="shared" si="110"/>
        <v/>
      </c>
      <c r="AV309" s="563" t="str">
        <f t="shared" si="111"/>
        <v/>
      </c>
      <c r="AW309" s="564" t="str">
        <f t="shared" si="112"/>
        <v/>
      </c>
      <c r="AX309" s="565" t="str">
        <f t="shared" si="113"/>
        <v/>
      </c>
      <c r="AY309" s="566" t="str">
        <f t="shared" si="114"/>
        <v/>
      </c>
      <c r="AZ309" s="567">
        <v>362.61</v>
      </c>
      <c r="BA309" s="568">
        <v>5.5229999999999997</v>
      </c>
      <c r="BB309" s="569" t="str">
        <f t="shared" si="115"/>
        <v/>
      </c>
      <c r="BC309" s="570" t="str">
        <f t="shared" si="116"/>
        <v/>
      </c>
      <c r="BD309" s="571" t="str">
        <f t="shared" si="117"/>
        <v/>
      </c>
      <c r="BE309" s="572" t="str">
        <f t="shared" si="118"/>
        <v/>
      </c>
      <c r="BF309" s="560" t="str">
        <f t="shared" si="119"/>
        <v/>
      </c>
      <c r="BG309" s="561" t="str">
        <f t="shared" si="120"/>
        <v/>
      </c>
      <c r="BH309" s="562" t="str">
        <f t="shared" si="121"/>
        <v/>
      </c>
      <c r="BI309" s="563" t="str">
        <f t="shared" si="122"/>
        <v/>
      </c>
      <c r="BJ309" s="564" t="str">
        <f t="shared" si="123"/>
        <v/>
      </c>
      <c r="BK309" s="565" t="str">
        <f t="shared" si="124"/>
        <v/>
      </c>
      <c r="BL309" s="566" t="str">
        <f t="shared" si="125"/>
        <v/>
      </c>
      <c r="BM309" s="546" t="str">
        <f t="shared" si="126"/>
        <v>M1</v>
      </c>
      <c r="BN309" s="573" t="str">
        <f t="shared" si="136"/>
        <v/>
      </c>
      <c r="BO309" s="573" t="str">
        <f t="shared" si="137"/>
        <v/>
      </c>
      <c r="BP309" s="574" t="str">
        <f t="shared" si="127"/>
        <v/>
      </c>
      <c r="BQ309" s="575" t="str">
        <f t="shared" si="128"/>
        <v/>
      </c>
      <c r="BR309" s="546" t="str">
        <f t="shared" si="138"/>
        <v>M1</v>
      </c>
      <c r="BS309" s="575" t="str">
        <f t="shared" si="129"/>
        <v/>
      </c>
      <c r="BT309" s="575" t="str">
        <f t="shared" si="130"/>
        <v/>
      </c>
      <c r="BU309" s="575" t="str">
        <f t="shared" si="131"/>
        <v/>
      </c>
      <c r="BV309" s="573" t="str">
        <f t="shared" si="132"/>
        <v/>
      </c>
      <c r="BW309" s="575" t="str">
        <f t="shared" si="133"/>
        <v/>
      </c>
      <c r="BX309" s="546" t="str">
        <f t="shared" si="139"/>
        <v>M1</v>
      </c>
    </row>
    <row r="310" spans="1:76" x14ac:dyDescent="0.2">
      <c r="A310" s="324"/>
      <c r="B310" s="360">
        <v>35318</v>
      </c>
      <c r="C310" s="361">
        <v>0.27083333333333298</v>
      </c>
      <c r="D310" s="360">
        <f t="shared" si="134"/>
        <v>35319</v>
      </c>
      <c r="E310" s="361">
        <v>0.27083333333333298</v>
      </c>
      <c r="F310" s="455" t="s">
        <v>2179</v>
      </c>
      <c r="G310" s="74" t="s">
        <v>440</v>
      </c>
      <c r="H310" s="53"/>
      <c r="I310" s="38"/>
      <c r="J310" s="52"/>
      <c r="K310" s="545" t="str">
        <f>IF(ISNUMBER(Data!K310),Data!K310,"")</f>
        <v/>
      </c>
      <c r="L310" s="546" t="str">
        <f>IF(ISNUMBER(K310),PickLists!$S$2,PickLists!$S$9)</f>
        <v>M1</v>
      </c>
      <c r="M310" s="547" t="str">
        <f>IF(ISNUMBER(Data!M310),Data!M310,"")</f>
        <v/>
      </c>
      <c r="N310" s="548" t="str">
        <f t="shared" si="135"/>
        <v/>
      </c>
      <c r="O310" s="549" t="str">
        <f>IF(ISTEXT($A310),PickLists!$S$2,PickLists!$S$9)</f>
        <v>M1</v>
      </c>
      <c r="P310" s="550" t="str">
        <f>IF(ISNUMBER(Data!P310),Data!P310,"")</f>
        <v/>
      </c>
      <c r="Q310" s="551" t="str">
        <f>IF(ISTEXT($A310),PickLists!$S$2,PickLists!$S$9)</f>
        <v>M1</v>
      </c>
      <c r="R310" s="547" t="str">
        <f>IF(ISNUMBER(Data!R310),Data!R310,"")</f>
        <v/>
      </c>
      <c r="S310" s="551" t="str">
        <f>IF(ISTEXT($A310),PickLists!$S$2,PickLists!$S$9)</f>
        <v>M1</v>
      </c>
      <c r="T310" s="552" t="str">
        <f>IF(ISNUMBER(Data!T310),Data!T310,"")</f>
        <v/>
      </c>
      <c r="U310" s="551" t="str">
        <f>IF(ISNUMBER($T310),IF($T310&gt;$T$56,PickLists!$S$2,PickLists!$S$3),PickLists!$S$9)</f>
        <v>M1</v>
      </c>
      <c r="V310" s="553" t="str">
        <f>IF(ISNUMBER(Data!V310),Data!V310,"")</f>
        <v/>
      </c>
      <c r="W310" s="551" t="str">
        <f>IF(ISNUMBER($V310),IF($V310&gt;$V$56,PickLists!$S$2,PickLists!$S$3),PickLists!$S$9)</f>
        <v>M1</v>
      </c>
      <c r="X310" s="552" t="str">
        <f>IF(ISNUMBER(Data!X310),Data!X310,"")</f>
        <v/>
      </c>
      <c r="Y310" s="551" t="str">
        <f>IF(ISNUMBER($X310),IF($X310&gt;$X$56,PickLists!$S$2,PickLists!$S$3),PickLists!$S$9)</f>
        <v>M1</v>
      </c>
      <c r="Z310" s="553" t="str">
        <f>IF(ISNUMBER(Data!Z310),Data!Z310,"")</f>
        <v/>
      </c>
      <c r="AA310" s="551" t="str">
        <f>IF(ISNUMBER($Z310),IF($Z310&gt;$Z$56,PickLists!$S$2,PickLists!$S$3),PickLists!$S$9)</f>
        <v>M1</v>
      </c>
      <c r="AB310" s="552" t="str">
        <f>IF(ISNUMBER(Data!AB310),Data!AB310,"")</f>
        <v/>
      </c>
      <c r="AC310" s="551" t="str">
        <f>IF(ISNUMBER($AB310),IF($AB310&gt;$AB$56,PickLists!$S$2,PickLists!$S$3),PickLists!$S$9)</f>
        <v>M1</v>
      </c>
      <c r="AD310" s="553" t="str">
        <f>IF(ISNUMBER(Data!AD310),Data!AD310,"")</f>
        <v/>
      </c>
      <c r="AE310" s="551" t="str">
        <f>IF(ISNUMBER($AD310),IF($AD310&gt;$AD$56,PickLists!$S$2,PickLists!$S$3),PickLists!$S$9)</f>
        <v>M1</v>
      </c>
      <c r="AF310" s="552" t="str">
        <f>IF(ISNUMBER(Data!AF310),Data!AF310,"")</f>
        <v/>
      </c>
      <c r="AG310" s="551" t="str">
        <f>IF(ISNUMBER($AF310),IF($AF310&gt;$AF$56,PickLists!$S$2,PickLists!$S$3),PickLists!$S$9)</f>
        <v>M1</v>
      </c>
      <c r="AH310" s="553" t="str">
        <f>IF(ISNUMBER(Data!AH310),Data!AH310,"")</f>
        <v/>
      </c>
      <c r="AI310" s="551" t="str">
        <f>IF(ISNUMBER($AH310),IF($AH310&gt;$AH$56,PickLists!$S$2,PickLists!$S$3),PickLists!$S$9)</f>
        <v>M1</v>
      </c>
      <c r="AJ310" s="554" t="str">
        <f>IF(ISTEXT(Data!AJ310),Data!AJ310,"")</f>
        <v/>
      </c>
      <c r="AK310" s="555"/>
      <c r="AL310" s="555"/>
      <c r="AM310" s="555"/>
      <c r="AN310" s="555"/>
      <c r="AO310" s="556"/>
      <c r="AP310" s="557" t="str">
        <f t="shared" si="105"/>
        <v/>
      </c>
      <c r="AQ310" s="558" t="str">
        <f t="shared" si="106"/>
        <v/>
      </c>
      <c r="AR310" s="559" t="str">
        <f t="shared" si="107"/>
        <v/>
      </c>
      <c r="AS310" s="560" t="str">
        <f t="shared" si="108"/>
        <v/>
      </c>
      <c r="AT310" s="561" t="str">
        <f t="shared" si="109"/>
        <v/>
      </c>
      <c r="AU310" s="562" t="str">
        <f t="shared" si="110"/>
        <v/>
      </c>
      <c r="AV310" s="563" t="str">
        <f t="shared" si="111"/>
        <v/>
      </c>
      <c r="AW310" s="564" t="str">
        <f t="shared" si="112"/>
        <v/>
      </c>
      <c r="AX310" s="565" t="str">
        <f t="shared" si="113"/>
        <v/>
      </c>
      <c r="AY310" s="566" t="str">
        <f t="shared" si="114"/>
        <v/>
      </c>
      <c r="AZ310" s="567">
        <v>362.61</v>
      </c>
      <c r="BA310" s="568">
        <v>5.5229999999999997</v>
      </c>
      <c r="BB310" s="569" t="str">
        <f t="shared" si="115"/>
        <v/>
      </c>
      <c r="BC310" s="570" t="str">
        <f t="shared" si="116"/>
        <v/>
      </c>
      <c r="BD310" s="571" t="str">
        <f t="shared" si="117"/>
        <v/>
      </c>
      <c r="BE310" s="572" t="str">
        <f t="shared" si="118"/>
        <v/>
      </c>
      <c r="BF310" s="560" t="str">
        <f t="shared" si="119"/>
        <v/>
      </c>
      <c r="BG310" s="561" t="str">
        <f t="shared" si="120"/>
        <v/>
      </c>
      <c r="BH310" s="562" t="str">
        <f t="shared" si="121"/>
        <v/>
      </c>
      <c r="BI310" s="563" t="str">
        <f t="shared" si="122"/>
        <v/>
      </c>
      <c r="BJ310" s="564" t="str">
        <f t="shared" si="123"/>
        <v/>
      </c>
      <c r="BK310" s="565" t="str">
        <f t="shared" si="124"/>
        <v/>
      </c>
      <c r="BL310" s="566" t="str">
        <f t="shared" si="125"/>
        <v/>
      </c>
      <c r="BM310" s="546" t="str">
        <f t="shared" si="126"/>
        <v>M1</v>
      </c>
      <c r="BN310" s="573" t="str">
        <f t="shared" si="136"/>
        <v/>
      </c>
      <c r="BO310" s="573" t="str">
        <f t="shared" si="137"/>
        <v/>
      </c>
      <c r="BP310" s="574" t="str">
        <f t="shared" si="127"/>
        <v/>
      </c>
      <c r="BQ310" s="575" t="str">
        <f t="shared" si="128"/>
        <v/>
      </c>
      <c r="BR310" s="546" t="str">
        <f t="shared" si="138"/>
        <v>M1</v>
      </c>
      <c r="BS310" s="575" t="str">
        <f t="shared" si="129"/>
        <v/>
      </c>
      <c r="BT310" s="575" t="str">
        <f t="shared" si="130"/>
        <v/>
      </c>
      <c r="BU310" s="575" t="str">
        <f t="shared" si="131"/>
        <v/>
      </c>
      <c r="BV310" s="573" t="str">
        <f t="shared" si="132"/>
        <v/>
      </c>
      <c r="BW310" s="575" t="str">
        <f t="shared" si="133"/>
        <v/>
      </c>
      <c r="BX310" s="546" t="str">
        <f t="shared" si="139"/>
        <v>M1</v>
      </c>
    </row>
    <row r="311" spans="1:76" x14ac:dyDescent="0.2">
      <c r="A311" s="324"/>
      <c r="B311" s="360">
        <v>35319</v>
      </c>
      <c r="C311" s="361">
        <v>0.27083333333333298</v>
      </c>
      <c r="D311" s="360">
        <f t="shared" si="134"/>
        <v>35320</v>
      </c>
      <c r="E311" s="361">
        <v>0.27083333333333298</v>
      </c>
      <c r="F311" s="455" t="s">
        <v>2179</v>
      </c>
      <c r="G311" s="74" t="s">
        <v>440</v>
      </c>
      <c r="H311" s="53"/>
      <c r="I311" s="38"/>
      <c r="J311" s="52"/>
      <c r="K311" s="545" t="str">
        <f>IF(ISNUMBER(Data!K311),Data!K311,"")</f>
        <v/>
      </c>
      <c r="L311" s="546" t="str">
        <f>IF(ISNUMBER(K311),PickLists!$S$2,PickLists!$S$9)</f>
        <v>M1</v>
      </c>
      <c r="M311" s="547" t="str">
        <f>IF(ISNUMBER(Data!M311),Data!M311,"")</f>
        <v/>
      </c>
      <c r="N311" s="548" t="str">
        <f t="shared" si="135"/>
        <v/>
      </c>
      <c r="O311" s="549" t="str">
        <f>IF(ISTEXT($A311),PickLists!$S$2,PickLists!$S$9)</f>
        <v>M1</v>
      </c>
      <c r="P311" s="550" t="str">
        <f>IF(ISNUMBER(Data!P311),Data!P311,"")</f>
        <v/>
      </c>
      <c r="Q311" s="551" t="str">
        <f>IF(ISTEXT($A311),PickLists!$S$2,PickLists!$S$9)</f>
        <v>M1</v>
      </c>
      <c r="R311" s="547" t="str">
        <f>IF(ISNUMBER(Data!R311),Data!R311,"")</f>
        <v/>
      </c>
      <c r="S311" s="551" t="str">
        <f>IF(ISTEXT($A311),PickLists!$S$2,PickLists!$S$9)</f>
        <v>M1</v>
      </c>
      <c r="T311" s="552" t="str">
        <f>IF(ISNUMBER(Data!T311),Data!T311,"")</f>
        <v/>
      </c>
      <c r="U311" s="551" t="str">
        <f>IF(ISNUMBER($T311),IF($T311&gt;$T$56,PickLists!$S$2,PickLists!$S$3),PickLists!$S$9)</f>
        <v>M1</v>
      </c>
      <c r="V311" s="553" t="str">
        <f>IF(ISNUMBER(Data!V311),Data!V311,"")</f>
        <v/>
      </c>
      <c r="W311" s="551" t="str">
        <f>IF(ISNUMBER($V311),IF($V311&gt;$V$56,PickLists!$S$2,PickLists!$S$3),PickLists!$S$9)</f>
        <v>M1</v>
      </c>
      <c r="X311" s="552" t="str">
        <f>IF(ISNUMBER(Data!X311),Data!X311,"")</f>
        <v/>
      </c>
      <c r="Y311" s="551" t="str">
        <f>IF(ISNUMBER($X311),IF($X311&gt;$X$56,PickLists!$S$2,PickLists!$S$3),PickLists!$S$9)</f>
        <v>M1</v>
      </c>
      <c r="Z311" s="553" t="str">
        <f>IF(ISNUMBER(Data!Z311),Data!Z311,"")</f>
        <v/>
      </c>
      <c r="AA311" s="551" t="str">
        <f>IF(ISNUMBER($Z311),IF($Z311&gt;$Z$56,PickLists!$S$2,PickLists!$S$3),PickLists!$S$9)</f>
        <v>M1</v>
      </c>
      <c r="AB311" s="552" t="str">
        <f>IF(ISNUMBER(Data!AB311),Data!AB311,"")</f>
        <v/>
      </c>
      <c r="AC311" s="551" t="str">
        <f>IF(ISNUMBER($AB311),IF($AB311&gt;$AB$56,PickLists!$S$2,PickLists!$S$3),PickLists!$S$9)</f>
        <v>M1</v>
      </c>
      <c r="AD311" s="553" t="str">
        <f>IF(ISNUMBER(Data!AD311),Data!AD311,"")</f>
        <v/>
      </c>
      <c r="AE311" s="551" t="str">
        <f>IF(ISNUMBER($AD311),IF($AD311&gt;$AD$56,PickLists!$S$2,PickLists!$S$3),PickLists!$S$9)</f>
        <v>M1</v>
      </c>
      <c r="AF311" s="552" t="str">
        <f>IF(ISNUMBER(Data!AF311),Data!AF311,"")</f>
        <v/>
      </c>
      <c r="AG311" s="551" t="str">
        <f>IF(ISNUMBER($AF311),IF($AF311&gt;$AF$56,PickLists!$S$2,PickLists!$S$3),PickLists!$S$9)</f>
        <v>M1</v>
      </c>
      <c r="AH311" s="553" t="str">
        <f>IF(ISNUMBER(Data!AH311),Data!AH311,"")</f>
        <v/>
      </c>
      <c r="AI311" s="551" t="str">
        <f>IF(ISNUMBER($AH311),IF($AH311&gt;$AH$56,PickLists!$S$2,PickLists!$S$3),PickLists!$S$9)</f>
        <v>M1</v>
      </c>
      <c r="AJ311" s="554" t="str">
        <f>IF(ISTEXT(Data!AJ311),Data!AJ311,"")</f>
        <v/>
      </c>
      <c r="AK311" s="555"/>
      <c r="AL311" s="555"/>
      <c r="AM311" s="555"/>
      <c r="AN311" s="555"/>
      <c r="AO311" s="556"/>
      <c r="AP311" s="557" t="str">
        <f t="shared" si="105"/>
        <v/>
      </c>
      <c r="AQ311" s="558" t="str">
        <f t="shared" si="106"/>
        <v/>
      </c>
      <c r="AR311" s="559" t="str">
        <f t="shared" si="107"/>
        <v/>
      </c>
      <c r="AS311" s="560" t="str">
        <f t="shared" si="108"/>
        <v/>
      </c>
      <c r="AT311" s="561" t="str">
        <f t="shared" si="109"/>
        <v/>
      </c>
      <c r="AU311" s="562" t="str">
        <f t="shared" si="110"/>
        <v/>
      </c>
      <c r="AV311" s="563" t="str">
        <f t="shared" si="111"/>
        <v/>
      </c>
      <c r="AW311" s="564" t="str">
        <f t="shared" si="112"/>
        <v/>
      </c>
      <c r="AX311" s="565" t="str">
        <f t="shared" si="113"/>
        <v/>
      </c>
      <c r="AY311" s="566" t="str">
        <f t="shared" si="114"/>
        <v/>
      </c>
      <c r="AZ311" s="567">
        <v>362.61</v>
      </c>
      <c r="BA311" s="568">
        <v>5.5229999999999997</v>
      </c>
      <c r="BB311" s="569" t="str">
        <f t="shared" si="115"/>
        <v/>
      </c>
      <c r="BC311" s="570" t="str">
        <f t="shared" si="116"/>
        <v/>
      </c>
      <c r="BD311" s="571" t="str">
        <f t="shared" si="117"/>
        <v/>
      </c>
      <c r="BE311" s="572" t="str">
        <f t="shared" si="118"/>
        <v/>
      </c>
      <c r="BF311" s="560" t="str">
        <f t="shared" si="119"/>
        <v/>
      </c>
      <c r="BG311" s="561" t="str">
        <f t="shared" si="120"/>
        <v/>
      </c>
      <c r="BH311" s="562" t="str">
        <f t="shared" si="121"/>
        <v/>
      </c>
      <c r="BI311" s="563" t="str">
        <f t="shared" si="122"/>
        <v/>
      </c>
      <c r="BJ311" s="564" t="str">
        <f t="shared" si="123"/>
        <v/>
      </c>
      <c r="BK311" s="565" t="str">
        <f t="shared" si="124"/>
        <v/>
      </c>
      <c r="BL311" s="566" t="str">
        <f t="shared" si="125"/>
        <v/>
      </c>
      <c r="BM311" s="546" t="str">
        <f t="shared" si="126"/>
        <v>M1</v>
      </c>
      <c r="BN311" s="573" t="str">
        <f t="shared" si="136"/>
        <v/>
      </c>
      <c r="BO311" s="573" t="str">
        <f t="shared" si="137"/>
        <v/>
      </c>
      <c r="BP311" s="574" t="str">
        <f t="shared" si="127"/>
        <v/>
      </c>
      <c r="BQ311" s="575" t="str">
        <f t="shared" si="128"/>
        <v/>
      </c>
      <c r="BR311" s="546" t="str">
        <f t="shared" si="138"/>
        <v>M1</v>
      </c>
      <c r="BS311" s="575" t="str">
        <f t="shared" si="129"/>
        <v/>
      </c>
      <c r="BT311" s="575" t="str">
        <f t="shared" si="130"/>
        <v/>
      </c>
      <c r="BU311" s="575" t="str">
        <f t="shared" si="131"/>
        <v/>
      </c>
      <c r="BV311" s="573" t="str">
        <f t="shared" si="132"/>
        <v/>
      </c>
      <c r="BW311" s="575" t="str">
        <f t="shared" si="133"/>
        <v/>
      </c>
      <c r="BX311" s="546" t="str">
        <f t="shared" si="139"/>
        <v>M1</v>
      </c>
    </row>
    <row r="312" spans="1:76" x14ac:dyDescent="0.2">
      <c r="A312" s="324" t="s">
        <v>1525</v>
      </c>
      <c r="B312" s="360">
        <v>35320</v>
      </c>
      <c r="C312" s="361">
        <v>0.27083333333333298</v>
      </c>
      <c r="D312" s="360">
        <f t="shared" si="134"/>
        <v>35321</v>
      </c>
      <c r="E312" s="361">
        <v>0.27083333333333298</v>
      </c>
      <c r="F312" s="455" t="s">
        <v>2179</v>
      </c>
      <c r="G312" s="74" t="s">
        <v>507</v>
      </c>
      <c r="H312" s="53" t="s">
        <v>508</v>
      </c>
      <c r="I312" s="38"/>
      <c r="J312" s="52"/>
      <c r="K312" s="545">
        <f>IF(ISNUMBER(Data!K312),Data!K312,"")</f>
        <v>12.9</v>
      </c>
      <c r="L312" s="546" t="str">
        <f>IF(ISNUMBER(K312),PickLists!$S$2,PickLists!$S$9)</f>
        <v>V0</v>
      </c>
      <c r="M312" s="547">
        <f>IF(ISNUMBER(Data!M312),Data!M312,"")</f>
        <v>543.29999999999995</v>
      </c>
      <c r="N312" s="548">
        <f t="shared" si="135"/>
        <v>12.495899999999999</v>
      </c>
      <c r="O312" s="549" t="str">
        <f>IF(ISTEXT($A312),PickLists!$S$2,PickLists!$S$9)</f>
        <v>V0</v>
      </c>
      <c r="P312" s="550">
        <f>IF(ISNUMBER(Data!P312),Data!P312,"")</f>
        <v>4.76</v>
      </c>
      <c r="Q312" s="551" t="str">
        <f>IF(ISTEXT($A312),PickLists!$S$2,PickLists!$S$9)</f>
        <v>V0</v>
      </c>
      <c r="R312" s="547">
        <f>IF(ISNUMBER(Data!R312),Data!R312,"")</f>
        <v>15.6</v>
      </c>
      <c r="S312" s="551" t="str">
        <f>IF(ISTEXT($A312),PickLists!$S$2,PickLists!$S$9)</f>
        <v>V0</v>
      </c>
      <c r="T312" s="552">
        <f>IF(ISNUMBER(Data!T312),Data!T312,"")</f>
        <v>0.44</v>
      </c>
      <c r="U312" s="551" t="str">
        <f>IF(ISNUMBER($T312),IF($T312&gt;$T$56,PickLists!$S$2,PickLists!$S$3),PickLists!$S$9)</f>
        <v>V0</v>
      </c>
      <c r="V312" s="553">
        <f>IF(ISNUMBER(Data!V312),Data!V312,"")</f>
        <v>0.43349499717764695</v>
      </c>
      <c r="W312" s="551" t="str">
        <f>IF(ISNUMBER($V312),IF($V312&gt;$V$56,PickLists!$S$2,PickLists!$S$3),PickLists!$S$9)</f>
        <v>V0</v>
      </c>
      <c r="X312" s="552">
        <f>IF(ISNUMBER(Data!X312),Data!X312,"")</f>
        <v>0.42991434698423936</v>
      </c>
      <c r="Y312" s="551" t="str">
        <f>IF(ISNUMBER($X312),IF($X312&gt;$X$56,PickLists!$S$2,PickLists!$S$3),PickLists!$S$9)</f>
        <v>V0</v>
      </c>
      <c r="Z312" s="553">
        <f>IF(ISNUMBER(Data!Z312),Data!Z312,"")</f>
        <v>0.26600000000000001</v>
      </c>
      <c r="AA312" s="551" t="str">
        <f>IF(ISNUMBER($Z312),IF($Z312&gt;$Z$56,PickLists!$S$2,PickLists!$S$3),PickLists!$S$9)</f>
        <v>V0</v>
      </c>
      <c r="AB312" s="552">
        <f>IF(ISNUMBER(Data!AB312),Data!AB312,"")</f>
        <v>0.47675113919840345</v>
      </c>
      <c r="AC312" s="551" t="str">
        <f>IF(ISNUMBER($AB312),IF($AB312&gt;$AB$56,PickLists!$S$2,PickLists!$S$3),PickLists!$S$9)</f>
        <v>V0</v>
      </c>
      <c r="AD312" s="553">
        <f>IF(ISNUMBER(Data!AD312),Data!AD312,"")</f>
        <v>4.5999999999999999E-2</v>
      </c>
      <c r="AE312" s="551" t="str">
        <f>IF(ISNUMBER($AD312),IF($AD312&gt;$AD$56,PickLists!$S$2,PickLists!$S$3),PickLists!$S$9)</f>
        <v>V0</v>
      </c>
      <c r="AF312" s="552">
        <f>IF(ISNUMBER(Data!AF312),Data!AF312,"")</f>
        <v>5.1999999999999998E-2</v>
      </c>
      <c r="AG312" s="551" t="str">
        <f>IF(ISNUMBER($AF312),IF($AF312&gt;$AF$56,PickLists!$S$2,PickLists!$S$3),PickLists!$S$9)</f>
        <v>V0</v>
      </c>
      <c r="AH312" s="553">
        <f>IF(ISNUMBER(Data!AH312),Data!AH312,"")</f>
        <v>0.161</v>
      </c>
      <c r="AI312" s="551" t="str">
        <f>IF(ISNUMBER($AH312),IF($AH312&gt;$AH$56,PickLists!$S$2,PickLists!$S$3),PickLists!$S$9)</f>
        <v>V0</v>
      </c>
      <c r="AJ312" s="554" t="str">
        <f>IF(ISTEXT(Data!AJ312),Data!AJ312,"")</f>
        <v/>
      </c>
      <c r="AK312" s="555"/>
      <c r="AL312" s="555"/>
      <c r="AM312" s="555"/>
      <c r="AN312" s="555"/>
      <c r="AO312" s="556"/>
      <c r="AP312" s="557">
        <f t="shared" si="105"/>
        <v>1.7378008287493744E-2</v>
      </c>
      <c r="AQ312" s="558">
        <f t="shared" si="106"/>
        <v>0.21715385375969307</v>
      </c>
      <c r="AR312" s="559">
        <f t="shared" si="107"/>
        <v>5.4981959999999992</v>
      </c>
      <c r="AS312" s="560">
        <f t="shared" si="108"/>
        <v>5.4169101352321576</v>
      </c>
      <c r="AT312" s="561">
        <f t="shared" si="109"/>
        <v>5.3721666884803563</v>
      </c>
      <c r="AU312" s="562">
        <f t="shared" si="110"/>
        <v>3.3239093999999998</v>
      </c>
      <c r="AV312" s="563">
        <f t="shared" si="111"/>
        <v>5.9574345603093288</v>
      </c>
      <c r="AW312" s="564">
        <f t="shared" si="112"/>
        <v>0.57481139999999997</v>
      </c>
      <c r="AX312" s="565">
        <f t="shared" si="113"/>
        <v>0.64978679999999989</v>
      </c>
      <c r="AY312" s="566">
        <f t="shared" si="114"/>
        <v>2.0118399</v>
      </c>
      <c r="AZ312" s="567">
        <v>362.61</v>
      </c>
      <c r="BA312" s="568">
        <v>5.5229999999999997</v>
      </c>
      <c r="BB312" s="569">
        <f t="shared" si="115"/>
        <v>17.378008287493742</v>
      </c>
      <c r="BC312" s="570">
        <f t="shared" si="116"/>
        <v>0.31781547739131161</v>
      </c>
      <c r="BD312" s="571">
        <f t="shared" si="117"/>
        <v>5.7543993733715632E-4</v>
      </c>
      <c r="BE312" s="572">
        <f t="shared" si="118"/>
        <v>12.411147466997631</v>
      </c>
      <c r="BF312" s="560">
        <f t="shared" si="119"/>
        <v>30.948454142760546</v>
      </c>
      <c r="BG312" s="561">
        <f t="shared" si="120"/>
        <v>26.815178355480395</v>
      </c>
      <c r="BH312" s="562">
        <f t="shared" si="121"/>
        <v>11.57034858937442</v>
      </c>
      <c r="BI312" s="563">
        <f t="shared" si="122"/>
        <v>34.036634482644644</v>
      </c>
      <c r="BJ312" s="564">
        <f t="shared" si="123"/>
        <v>1.1765307688372806</v>
      </c>
      <c r="BK312" s="565">
        <f t="shared" si="124"/>
        <v>4.2789549475416582</v>
      </c>
      <c r="BL312" s="566">
        <f t="shared" si="125"/>
        <v>8.0343330505514228</v>
      </c>
      <c r="BM312" s="546" t="str">
        <f t="shared" si="126"/>
        <v>V0</v>
      </c>
      <c r="BN312" s="573">
        <f t="shared" si="136"/>
        <v>15.6</v>
      </c>
      <c r="BO312" s="573">
        <f t="shared" si="137"/>
        <v>15.265679524263062</v>
      </c>
      <c r="BP312" s="574">
        <f t="shared" si="127"/>
        <v>-2.1430799726726781</v>
      </c>
      <c r="BQ312" s="575">
        <f t="shared" si="128"/>
        <v>30</v>
      </c>
      <c r="BR312" s="546" t="str">
        <f t="shared" si="138"/>
        <v>V0</v>
      </c>
      <c r="BS312" s="575">
        <f t="shared" si="129"/>
        <v>76.474810126443174</v>
      </c>
      <c r="BT312" s="575">
        <f t="shared" si="130"/>
        <v>70.493170882567227</v>
      </c>
      <c r="BU312" s="575">
        <f t="shared" si="131"/>
        <v>146.9679810090104</v>
      </c>
      <c r="BV312" s="573">
        <f t="shared" si="132"/>
        <v>4.0700288612587121</v>
      </c>
      <c r="BW312" s="575">
        <f t="shared" si="133"/>
        <v>15</v>
      </c>
      <c r="BX312" s="546" t="str">
        <f t="shared" si="139"/>
        <v>V0</v>
      </c>
    </row>
    <row r="313" spans="1:76" x14ac:dyDescent="0.2">
      <c r="A313" s="324" t="s">
        <v>1526</v>
      </c>
      <c r="B313" s="360">
        <v>35321</v>
      </c>
      <c r="C313" s="361">
        <v>0.27083333333333298</v>
      </c>
      <c r="D313" s="360">
        <f t="shared" si="134"/>
        <v>35322</v>
      </c>
      <c r="E313" s="361">
        <v>0.27083333333333298</v>
      </c>
      <c r="F313" s="455" t="s">
        <v>2179</v>
      </c>
      <c r="G313" s="74" t="s">
        <v>507</v>
      </c>
      <c r="H313" s="53" t="s">
        <v>508</v>
      </c>
      <c r="I313" s="38"/>
      <c r="J313" s="52"/>
      <c r="K313" s="545">
        <f>IF(ISNUMBER(Data!K313),Data!K313,"")</f>
        <v>21.6</v>
      </c>
      <c r="L313" s="546" t="str">
        <f>IF(ISNUMBER(K313),PickLists!$S$2,PickLists!$S$9)</f>
        <v>V0</v>
      </c>
      <c r="M313" s="547">
        <f>IF(ISNUMBER(Data!M313),Data!M313,"")</f>
        <v>896.8</v>
      </c>
      <c r="N313" s="548">
        <f t="shared" si="135"/>
        <v>20.6264</v>
      </c>
      <c r="O313" s="549" t="str">
        <f>IF(ISTEXT($A313),PickLists!$S$2,PickLists!$S$9)</f>
        <v>V0</v>
      </c>
      <c r="P313" s="550">
        <f>IF(ISNUMBER(Data!P313),Data!P313,"")</f>
        <v>4.83</v>
      </c>
      <c r="Q313" s="551" t="str">
        <f>IF(ISTEXT($A313),PickLists!$S$2,PickLists!$S$9)</f>
        <v>V0</v>
      </c>
      <c r="R313" s="547">
        <f>IF(ISNUMBER(Data!R313),Data!R313,"")</f>
        <v>12.1</v>
      </c>
      <c r="S313" s="551" t="str">
        <f>IF(ISTEXT($A313),PickLists!$S$2,PickLists!$S$9)</f>
        <v>V0</v>
      </c>
      <c r="T313" s="552">
        <f>IF(ISNUMBER(Data!T313),Data!T313,"")</f>
        <v>0.25600000000000001</v>
      </c>
      <c r="U313" s="551" t="str">
        <f>IF(ISNUMBER($T313),IF($T313&gt;$T$56,PickLists!$S$2,PickLists!$S$3),PickLists!$S$9)</f>
        <v>V0</v>
      </c>
      <c r="V313" s="553">
        <f>IF(ISNUMBER(Data!V313),Data!V313,"")</f>
        <v>0.37950578179179095</v>
      </c>
      <c r="W313" s="551" t="str">
        <f>IF(ISNUMBER($V313),IF($V313&gt;$V$56,PickLists!$S$2,PickLists!$S$3),PickLists!$S$9)</f>
        <v>V0</v>
      </c>
      <c r="X313" s="552">
        <f>IF(ISNUMBER(Data!X313),Data!X313,"")</f>
        <v>0.30474518540109513</v>
      </c>
      <c r="Y313" s="551" t="str">
        <f>IF(ISNUMBER($X313),IF($X313&gt;$X$56,PickLists!$S$2,PickLists!$S$3),PickLists!$S$9)</f>
        <v>V0</v>
      </c>
      <c r="Z313" s="553">
        <f>IF(ISNUMBER(Data!Z313),Data!Z313,"")</f>
        <v>0.14000000000000001</v>
      </c>
      <c r="AA313" s="551" t="str">
        <f>IF(ISNUMBER($Z313),IF($Z313&gt;$Z$56,PickLists!$S$2,PickLists!$S$3),PickLists!$S$9)</f>
        <v>V0</v>
      </c>
      <c r="AB313" s="552">
        <f>IF(ISNUMBER(Data!AB313),Data!AB313,"")</f>
        <v>0.37037507068019287</v>
      </c>
      <c r="AC313" s="551" t="str">
        <f>IF(ISNUMBER($AB313),IF($AB313&gt;$AB$56,PickLists!$S$2,PickLists!$S$3),PickLists!$S$9)</f>
        <v>V0</v>
      </c>
      <c r="AD313" s="553">
        <f>IF(ISNUMBER(Data!AD313),Data!AD313,"")</f>
        <v>4.5999999999999999E-2</v>
      </c>
      <c r="AE313" s="551" t="str">
        <f>IF(ISNUMBER($AD313),IF($AD313&gt;$AD$56,PickLists!$S$2,PickLists!$S$3),PickLists!$S$9)</f>
        <v>V0</v>
      </c>
      <c r="AF313" s="552">
        <f>IF(ISNUMBER(Data!AF313),Data!AF313,"")</f>
        <v>3.5000000000000003E-2</v>
      </c>
      <c r="AG313" s="551" t="str">
        <f>IF(ISNUMBER($AF313),IF($AF313&gt;$AF$56,PickLists!$S$2,PickLists!$S$3),PickLists!$S$9)</f>
        <v>V0</v>
      </c>
      <c r="AH313" s="553">
        <f>IF(ISNUMBER(Data!AH313),Data!AH313,"")</f>
        <v>9.0999999999999998E-2</v>
      </c>
      <c r="AI313" s="551" t="str">
        <f>IF(ISNUMBER($AH313),IF($AH313&gt;$AH$56,PickLists!$S$2,PickLists!$S$3),PickLists!$S$9)</f>
        <v>V0</v>
      </c>
      <c r="AJ313" s="554" t="str">
        <f>IF(ISTEXT(Data!AJ313),Data!AJ313,"")</f>
        <v/>
      </c>
      <c r="AK313" s="555"/>
      <c r="AL313" s="555"/>
      <c r="AM313" s="555"/>
      <c r="AN313" s="555"/>
      <c r="AO313" s="556"/>
      <c r="AP313" s="557">
        <f t="shared" ref="AP313:AP376" si="140">IF(ISNUMBER(P313),10^(-P313)*10^3,"")</f>
        <v>1.4791083881682047E-2</v>
      </c>
      <c r="AQ313" s="558">
        <f t="shared" ref="AQ313:AQ376" si="141">IF(ISNUMBER(AP313),AP313*$N313,"")</f>
        <v>0.30508681257712655</v>
      </c>
      <c r="AR313" s="559">
        <f t="shared" ref="AR313:AR376" si="142">IF(ISNUMBER(T313),T313*$N313,"")</f>
        <v>5.2803583999999999</v>
      </c>
      <c r="AS313" s="560">
        <f t="shared" ref="AS313:AS376" si="143">IF(ISNUMBER(V313),V313*$N313,"")</f>
        <v>7.8278380575501973</v>
      </c>
      <c r="AT313" s="561">
        <f t="shared" ref="AT313:AT376" si="144">IF(ISNUMBER(X313),X313*$N313,"")</f>
        <v>6.285796092157149</v>
      </c>
      <c r="AU313" s="562">
        <f t="shared" ref="AU313:AU376" si="145">IF(ISNUMBER(Z313),Z313*$N313,"")</f>
        <v>2.8876960000000005</v>
      </c>
      <c r="AV313" s="563">
        <f t="shared" ref="AV313:AV376" si="146">IF(ISNUMBER(AB313),AB313*$N313,"")</f>
        <v>7.6395043578779305</v>
      </c>
      <c r="AW313" s="564">
        <f t="shared" ref="AW313:AW376" si="147">IF(ISNUMBER(AD313),AD313*$N313,"")</f>
        <v>0.94881439999999995</v>
      </c>
      <c r="AX313" s="565">
        <f t="shared" ref="AX313:AX376" si="148">IF(ISNUMBER(AF313),AF313*$N313,"")</f>
        <v>0.72192400000000012</v>
      </c>
      <c r="AY313" s="566">
        <f t="shared" ref="AY313:AY376" si="149">IF(ISNUMBER(AH313),AH313*$N313,"")</f>
        <v>1.8770024000000001</v>
      </c>
      <c r="AZ313" s="567">
        <v>362.61</v>
      </c>
      <c r="BA313" s="568">
        <v>5.5229999999999997</v>
      </c>
      <c r="BB313" s="569">
        <f t="shared" ref="BB313:BB376" si="150">IF(ISNUMBER(P313),10^(-P313)*10^6,"")</f>
        <v>14.791083881682047</v>
      </c>
      <c r="BC313" s="570">
        <f t="shared" ref="BC313:BC376" si="151">IF(ISNUMBER(P313),BA313/(10^(6-P313)),"")</f>
        <v>0.37340062730899154</v>
      </c>
      <c r="BD313" s="571">
        <f t="shared" ref="BD313:BD376" si="152">IF(ISNUMBER(P313),10^(P313-8),"")</f>
        <v>6.7608297539198121E-4</v>
      </c>
      <c r="BE313" s="572">
        <f t="shared" ref="BE313:BE376" si="153">IF(ISNUMBER(T313),T313/$BF$48*1000,"")</f>
        <v>7.2210312535258945</v>
      </c>
      <c r="BF313" s="560">
        <f t="shared" ref="BF313:BF376" si="154">IF(ISNUMBER(V313),V313/$AZ$49*1000,"")</f>
        <v>27.094008837851856</v>
      </c>
      <c r="BG313" s="561">
        <f t="shared" ref="BG313:BG376" si="155">IF(ISNUMBER(X313),X313*$BL$50/$AZ$51*1000,"")</f>
        <v>19.007964160367699</v>
      </c>
      <c r="BH313" s="562">
        <f t="shared" ref="BH313:BH376" si="156">IF(ISNUMBER(Z313),Z313/$BC$51*1000,"")</f>
        <v>6.0896571523023262</v>
      </c>
      <c r="BI313" s="563">
        <f t="shared" ref="BI313:BI376" si="157">IF(ISNUMBER(AB313),AB313/$AZ$49*1000,"")</f>
        <v>26.442141120881907</v>
      </c>
      <c r="BJ313" s="564">
        <f t="shared" ref="BJ313:BJ376" si="158">IF(ISNUMBER(AD313),AD313/$BF$51*1000,"")</f>
        <v>1.1765307688372806</v>
      </c>
      <c r="BK313" s="565">
        <f t="shared" ref="BK313:BK376" si="159">IF(ISNUMBER(AF313),AF313*$BL$50/$BF$49*1000,"")</f>
        <v>2.8800658300761159</v>
      </c>
      <c r="BL313" s="566">
        <f t="shared" ref="BL313:BL376" si="160">IF(ISNUMBER(AH313),AH313*$BL$50/$BF$50*1000,"")</f>
        <v>4.5411447677029786</v>
      </c>
      <c r="BM313" s="546" t="str">
        <f t="shared" ref="BM313:BM376" si="161">IF(OR(COUNTIF(U313:AI313,"=V1")&gt;0,COUNTIF(U313:AI313,"=V0")=8),"V0",IF(COUNTIF(U313:AI313,"=M1")=8,"M1",IF(COUNTIF(U313:AI313,"=V6")=8,"V6",IF(COUNTIF(U313:AI313,"=V2")=8,"V2","V4"))))</f>
        <v>V0</v>
      </c>
      <c r="BN313" s="573">
        <f t="shared" si="136"/>
        <v>12.1</v>
      </c>
      <c r="BO313" s="573">
        <f t="shared" si="137"/>
        <v>11.953076255468476</v>
      </c>
      <c r="BP313" s="574">
        <f t="shared" ref="BP313:BP376" si="162">IF(AND(ISNUMBER(R313),ISNUMBER(BO313)),(BO313-R313)/R313*100,"")</f>
        <v>-1.2142458225745758</v>
      </c>
      <c r="BQ313" s="575">
        <f t="shared" ref="BQ313:BQ376" si="163">IF(OR(BM313="V0",BM313="V6"),SUMPRODUCT(($BP$48:$BP$50&lt;=R313)*($BQ$48:$BQ$50&gt;=R313)*$BR$48:$BR$50),IF(BM313="V2",SUMPRODUCT(($BP$48:$BP$50&lt;=R313)*($BQ$48:$BQ$50&gt;=R313)*$BR$48:$BR$50),""))</f>
        <v>30</v>
      </c>
      <c r="BR313" s="546" t="str">
        <f t="shared" si="138"/>
        <v>V0</v>
      </c>
      <c r="BS313" s="575">
        <f t="shared" ref="BS313:BS376" si="164">IF(OR(BM313="V0",BM313="V6"),SUM(BB313,BH313:BL313),IF(BM313="V2",SUM(BB313,BH313:BL313),""))</f>
        <v>55.920623521482653</v>
      </c>
      <c r="BT313" s="575">
        <f t="shared" ref="BT313:BT376" si="165">IF(OR(BM313="V0",BM313="V6"),SUM(BC313:BG313),IF(BM313="V2",SUM(BC313:BG313),""))</f>
        <v>53.697080962029837</v>
      </c>
      <c r="BU313" s="575">
        <f t="shared" ref="BU313:BU376" si="166">IF(OR(BM313="V0",BM313="V6"),SUM(BS313+BT313),IF(BM313="V2",SUM(BS313+BT313),""))</f>
        <v>109.61770448351248</v>
      </c>
      <c r="BV313" s="573">
        <f t="shared" ref="BV313:BV376" si="167">IF(OR(BM313="V0",BM313="V6"),(BS313-BT313)/(BS313+BT313)*100,IF(BM313="V2",(BS313-BT313)/(BS313+BT313)*100,""))</f>
        <v>2.0284520369492487</v>
      </c>
      <c r="BW313" s="575">
        <f t="shared" ref="BW313:BW376" si="168">IF(OR(BM313="V0",BM313="V6"),SUMPRODUCT(($BV$48:$BV$51&lt;=ABS(BU313))*($BW$48:$BW$51&gt;=ABS(BU313))*$BX$48:$BX$51),IF(BM313="V2",SUMPRODUCT(($BV$48:$BV$51&lt;=ABS(BU313))*($BW$48:$BW$51&gt;=ABS(BU313))*$BX$48:$BX$51),""))</f>
        <v>15</v>
      </c>
      <c r="BX313" s="546" t="str">
        <f t="shared" si="139"/>
        <v>V0</v>
      </c>
    </row>
    <row r="314" spans="1:76" x14ac:dyDescent="0.2">
      <c r="A314" s="324" t="s">
        <v>1527</v>
      </c>
      <c r="B314" s="360">
        <v>35322</v>
      </c>
      <c r="C314" s="361">
        <v>0.27083333333333298</v>
      </c>
      <c r="D314" s="360">
        <f t="shared" ref="D314:D377" si="169" xml:space="preserve"> B314+1</f>
        <v>35323</v>
      </c>
      <c r="E314" s="361">
        <v>0.27083333333333298</v>
      </c>
      <c r="F314" s="455" t="s">
        <v>2179</v>
      </c>
      <c r="G314" s="74" t="s">
        <v>507</v>
      </c>
      <c r="H314" s="53" t="s">
        <v>508</v>
      </c>
      <c r="I314" s="38"/>
      <c r="J314" s="52"/>
      <c r="K314" s="545">
        <f>IF(ISNUMBER(Data!K314),Data!K314,"")</f>
        <v>14</v>
      </c>
      <c r="L314" s="546" t="str">
        <f>IF(ISNUMBER(K314),PickLists!$S$2,PickLists!$S$9)</f>
        <v>V0</v>
      </c>
      <c r="M314" s="547">
        <f>IF(ISNUMBER(Data!M314),Data!M314,"")</f>
        <v>583</v>
      </c>
      <c r="N314" s="548">
        <f t="shared" ref="N314:N377" si="170">IF(ISNUMBER(M314),IF(M314&gt;0,M314*0.023),"")</f>
        <v>13.408999999999999</v>
      </c>
      <c r="O314" s="549" t="str">
        <f>IF(ISTEXT($A314),PickLists!$S$2,PickLists!$S$9)</f>
        <v>V0</v>
      </c>
      <c r="P314" s="550">
        <f>IF(ISNUMBER(Data!P314),Data!P314,"")</f>
        <v>4.38</v>
      </c>
      <c r="Q314" s="551" t="str">
        <f>IF(ISTEXT($A314),PickLists!$S$2,PickLists!$S$9)</f>
        <v>V0</v>
      </c>
      <c r="R314" s="547">
        <f>IF(ISNUMBER(Data!R314),Data!R314,"")</f>
        <v>26.4</v>
      </c>
      <c r="S314" s="551" t="str">
        <f>IF(ISTEXT($A314),PickLists!$S$2,PickLists!$S$9)</f>
        <v>V0</v>
      </c>
      <c r="T314" s="552">
        <f>IF(ISNUMBER(Data!T314),Data!T314,"")</f>
        <v>9.0999999999999998E-2</v>
      </c>
      <c r="U314" s="551" t="str">
        <f>IF(ISNUMBER($T314),IF($T314&gt;$T$56,PickLists!$S$2,PickLists!$S$3),PickLists!$S$9)</f>
        <v>V0</v>
      </c>
      <c r="V314" s="553">
        <f>IF(ISNUMBER(Data!V314),Data!V314,"")</f>
        <v>0.52317582775582605</v>
      </c>
      <c r="W314" s="551" t="str">
        <f>IF(ISNUMBER($V314),IF($V314&gt;$V$56,PickLists!$S$2,PickLists!$S$3),PickLists!$S$9)</f>
        <v>V0</v>
      </c>
      <c r="X314" s="552">
        <f>IF(ISNUMBER(Data!X314),Data!X314,"")</f>
        <v>0.75101496949886537</v>
      </c>
      <c r="Y314" s="551" t="str">
        <f>IF(ISNUMBER($X314),IF($X314&gt;$X$56,PickLists!$S$2,PickLists!$S$3),PickLists!$S$9)</f>
        <v>V0</v>
      </c>
      <c r="Z314" s="553">
        <f>IF(ISNUMBER(Data!Z314),Data!Z314,"")</f>
        <v>0.48499999999999999</v>
      </c>
      <c r="AA314" s="551" t="str">
        <f>IF(ISNUMBER($Z314),IF($Z314&gt;$Z$56,PickLists!$S$2,PickLists!$S$3),PickLists!$S$9)</f>
        <v>V0</v>
      </c>
      <c r="AB314" s="552">
        <f>IF(ISNUMBER(Data!AB314),Data!AB314,"")</f>
        <v>0.50548044237485446</v>
      </c>
      <c r="AC314" s="551" t="str">
        <f>IF(ISNUMBER($AB314),IF($AB314&gt;$AB$56,PickLists!$S$2,PickLists!$S$3),PickLists!$S$9)</f>
        <v>V0</v>
      </c>
      <c r="AD314" s="553">
        <f>IF(ISNUMBER(Data!AD314),Data!AD314,"")</f>
        <v>3.9E-2</v>
      </c>
      <c r="AE314" s="551" t="str">
        <f>IF(ISNUMBER($AD314),IF($AD314&gt;$AD$56,PickLists!$S$2,PickLists!$S$3),PickLists!$S$9)</f>
        <v>V0</v>
      </c>
      <c r="AF314" s="552">
        <f>IF(ISNUMBER(Data!AF314),Data!AF314,"")</f>
        <v>2.5000000000000001E-2</v>
      </c>
      <c r="AG314" s="551" t="str">
        <f>IF(ISNUMBER($AF314),IF($AF314&gt;$AF$56,PickLists!$S$2,PickLists!$S$3),PickLists!$S$9)</f>
        <v>V0</v>
      </c>
      <c r="AH314" s="553">
        <f>IF(ISNUMBER(Data!AH314),Data!AH314,"")</f>
        <v>0.19500000000000001</v>
      </c>
      <c r="AI314" s="551" t="str">
        <f>IF(ISNUMBER($AH314),IF($AH314&gt;$AH$56,PickLists!$S$2,PickLists!$S$3),PickLists!$S$9)</f>
        <v>V0</v>
      </c>
      <c r="AJ314" s="554" t="str">
        <f>IF(ISTEXT(Data!AJ314),Data!AJ314,"")</f>
        <v/>
      </c>
      <c r="AK314" s="555"/>
      <c r="AL314" s="555"/>
      <c r="AM314" s="555"/>
      <c r="AN314" s="555"/>
      <c r="AO314" s="556"/>
      <c r="AP314" s="557">
        <f t="shared" si="140"/>
        <v>4.1686938347033506E-2</v>
      </c>
      <c r="AQ314" s="558">
        <f t="shared" si="141"/>
        <v>0.55898015629537223</v>
      </c>
      <c r="AR314" s="559">
        <f t="shared" si="142"/>
        <v>1.2202189999999999</v>
      </c>
      <c r="AS314" s="560">
        <f t="shared" si="143"/>
        <v>7.015264674377871</v>
      </c>
      <c r="AT314" s="561">
        <f t="shared" si="144"/>
        <v>10.070359726010285</v>
      </c>
      <c r="AU314" s="562">
        <f t="shared" si="145"/>
        <v>6.5033649999999996</v>
      </c>
      <c r="AV314" s="563">
        <f t="shared" si="146"/>
        <v>6.7779872518044231</v>
      </c>
      <c r="AW314" s="564">
        <f t="shared" si="147"/>
        <v>0.52295099999999994</v>
      </c>
      <c r="AX314" s="565">
        <f t="shared" si="148"/>
        <v>0.335225</v>
      </c>
      <c r="AY314" s="566">
        <f t="shared" si="149"/>
        <v>2.6147549999999997</v>
      </c>
      <c r="AZ314" s="567">
        <v>362.61</v>
      </c>
      <c r="BA314" s="568">
        <v>5.5229999999999997</v>
      </c>
      <c r="BB314" s="569">
        <f t="shared" si="150"/>
        <v>41.686938347033504</v>
      </c>
      <c r="BC314" s="570">
        <f t="shared" si="151"/>
        <v>0.1324875421174464</v>
      </c>
      <c r="BD314" s="571">
        <f t="shared" si="152"/>
        <v>2.398832919019488E-4</v>
      </c>
      <c r="BE314" s="572">
        <f t="shared" si="153"/>
        <v>2.5668509534017829</v>
      </c>
      <c r="BF314" s="560">
        <f t="shared" si="154"/>
        <v>37.351026469324346</v>
      </c>
      <c r="BG314" s="561">
        <f t="shared" si="155"/>
        <v>46.843285170676154</v>
      </c>
      <c r="BH314" s="562">
        <f t="shared" si="156"/>
        <v>21.096312277618772</v>
      </c>
      <c r="BI314" s="563">
        <f t="shared" si="157"/>
        <v>36.087702032901724</v>
      </c>
      <c r="BJ314" s="564">
        <f t="shared" si="158"/>
        <v>0.99749347792725973</v>
      </c>
      <c r="BK314" s="565">
        <f t="shared" si="159"/>
        <v>2.0571898786257972</v>
      </c>
      <c r="BL314" s="566">
        <f t="shared" si="160"/>
        <v>9.7310245022206683</v>
      </c>
      <c r="BM314" s="546" t="str">
        <f t="shared" si="161"/>
        <v>V0</v>
      </c>
      <c r="BN314" s="573">
        <f t="shared" ref="BN314:BN377" si="171">R314</f>
        <v>26.4</v>
      </c>
      <c r="BO314" s="573">
        <f t="shared" ref="BO314:BO377" si="172">IF(OR(BM314="V0",BM314="V6"),(BB314*$BB$55+BC314*$BC$55+BD314*$BD$55+BE314*$BE$55+BF314*$BF$55+BG314*$BG$55+BH314*$BH$55+BI314*$BI$55+BJ314*$BJ$55+BK314*$BK$55+BL314*$BL$55)/1000,IF(BM314="V2",(BB314*$BB$55+BC314*$BC$55+BD314*$BD$55+BE314*$BE$55+BF314*$BF$55+BG314*$BG$55+BH314*$BH$55+BI314*$BI$55+BJ314*$BJ$55+BK314*$BK$55+BL314*$BL$55)/1000,""))</f>
        <v>25.664464713580877</v>
      </c>
      <c r="BP314" s="574">
        <f t="shared" si="162"/>
        <v>-2.78611850916334</v>
      </c>
      <c r="BQ314" s="575">
        <f t="shared" si="163"/>
        <v>30</v>
      </c>
      <c r="BR314" s="546" t="str">
        <f t="shared" ref="BR314:BR377" si="173">IF(OR(BM314="V0",BM314="V6"),IF(ABS(BP314)&gt;BQ314,"V4","V0"),IF(BM314="V2","V0","M1"))</f>
        <v>V0</v>
      </c>
      <c r="BS314" s="575">
        <f t="shared" si="164"/>
        <v>111.65666051632772</v>
      </c>
      <c r="BT314" s="575">
        <f t="shared" si="165"/>
        <v>86.893890018811632</v>
      </c>
      <c r="BU314" s="575">
        <f t="shared" si="166"/>
        <v>198.55055053513934</v>
      </c>
      <c r="BV314" s="573">
        <f t="shared" si="167"/>
        <v>12.471771259648856</v>
      </c>
      <c r="BW314" s="575">
        <f t="shared" si="168"/>
        <v>15</v>
      </c>
      <c r="BX314" s="546" t="str">
        <f t="shared" ref="BX314:BX377" si="174">IF(OR(BM314="V0",BM314="V6"),IF(ABS(BV314)&gt;BW314,"V4","V0"),IF(BM314="V2","V0","M1"))</f>
        <v>V0</v>
      </c>
    </row>
    <row r="315" spans="1:76" x14ac:dyDescent="0.2">
      <c r="A315" s="324"/>
      <c r="B315" s="360">
        <v>35323</v>
      </c>
      <c r="C315" s="361">
        <v>0.27083333333333298</v>
      </c>
      <c r="D315" s="360">
        <f t="shared" si="169"/>
        <v>35324</v>
      </c>
      <c r="E315" s="361">
        <v>0.27083333333333298</v>
      </c>
      <c r="F315" s="455" t="s">
        <v>2179</v>
      </c>
      <c r="G315" s="74" t="s">
        <v>507</v>
      </c>
      <c r="H315" s="53"/>
      <c r="I315" s="38" t="s">
        <v>433</v>
      </c>
      <c r="J315" s="52"/>
      <c r="K315" s="545">
        <f>IF(ISNUMBER(Data!K315),Data!K315,"")</f>
        <v>0.2</v>
      </c>
      <c r="L315" s="546" t="str">
        <f>IF(ISNUMBER(K315),PickLists!$S$2,PickLists!$S$9)</f>
        <v>V0</v>
      </c>
      <c r="M315" s="547" t="str">
        <f>IF(ISNUMBER(Data!M315),Data!M315,"")</f>
        <v/>
      </c>
      <c r="N315" s="548" t="str">
        <f t="shared" si="170"/>
        <v/>
      </c>
      <c r="O315" s="549" t="str">
        <f>IF(ISTEXT($A315),PickLists!$S$2,PickLists!$S$9)</f>
        <v>M1</v>
      </c>
      <c r="P315" s="550" t="str">
        <f>IF(ISNUMBER(Data!P315),Data!P315,"")</f>
        <v/>
      </c>
      <c r="Q315" s="551" t="str">
        <f>IF(ISTEXT($A315),PickLists!$S$2,PickLists!$S$9)</f>
        <v>M1</v>
      </c>
      <c r="R315" s="547" t="str">
        <f>IF(ISNUMBER(Data!R315),Data!R315,"")</f>
        <v/>
      </c>
      <c r="S315" s="551" t="str">
        <f>IF(ISTEXT($A315),PickLists!$S$2,PickLists!$S$9)</f>
        <v>M1</v>
      </c>
      <c r="T315" s="552" t="str">
        <f>IF(ISNUMBER(Data!T315),Data!T315,"")</f>
        <v/>
      </c>
      <c r="U315" s="551" t="str">
        <f>IF(ISNUMBER($T315),IF($T315&gt;$T$56,PickLists!$S$2,PickLists!$S$3),PickLists!$S$9)</f>
        <v>M1</v>
      </c>
      <c r="V315" s="553" t="str">
        <f>IF(ISNUMBER(Data!V315),Data!V315,"")</f>
        <v/>
      </c>
      <c r="W315" s="551" t="str">
        <f>IF(ISNUMBER($V315),IF($V315&gt;$V$56,PickLists!$S$2,PickLists!$S$3),PickLists!$S$9)</f>
        <v>M1</v>
      </c>
      <c r="X315" s="552" t="str">
        <f>IF(ISNUMBER(Data!X315),Data!X315,"")</f>
        <v/>
      </c>
      <c r="Y315" s="551" t="str">
        <f>IF(ISNUMBER($X315),IF($X315&gt;$X$56,PickLists!$S$2,PickLists!$S$3),PickLists!$S$9)</f>
        <v>M1</v>
      </c>
      <c r="Z315" s="553" t="str">
        <f>IF(ISNUMBER(Data!Z315),Data!Z315,"")</f>
        <v/>
      </c>
      <c r="AA315" s="551" t="str">
        <f>IF(ISNUMBER($Z315),IF($Z315&gt;$Z$56,PickLists!$S$2,PickLists!$S$3),PickLists!$S$9)</f>
        <v>M1</v>
      </c>
      <c r="AB315" s="552" t="str">
        <f>IF(ISNUMBER(Data!AB315),Data!AB315,"")</f>
        <v/>
      </c>
      <c r="AC315" s="551" t="str">
        <f>IF(ISNUMBER($AB315),IF($AB315&gt;$AB$56,PickLists!$S$2,PickLists!$S$3),PickLists!$S$9)</f>
        <v>M1</v>
      </c>
      <c r="AD315" s="553" t="str">
        <f>IF(ISNUMBER(Data!AD315),Data!AD315,"")</f>
        <v/>
      </c>
      <c r="AE315" s="551" t="str">
        <f>IF(ISNUMBER($AD315),IF($AD315&gt;$AD$56,PickLists!$S$2,PickLists!$S$3),PickLists!$S$9)</f>
        <v>M1</v>
      </c>
      <c r="AF315" s="552" t="str">
        <f>IF(ISNUMBER(Data!AF315),Data!AF315,"")</f>
        <v/>
      </c>
      <c r="AG315" s="551" t="str">
        <f>IF(ISNUMBER($AF315),IF($AF315&gt;$AF$56,PickLists!$S$2,PickLists!$S$3),PickLists!$S$9)</f>
        <v>M1</v>
      </c>
      <c r="AH315" s="553" t="str">
        <f>IF(ISNUMBER(Data!AH315),Data!AH315,"")</f>
        <v/>
      </c>
      <c r="AI315" s="551" t="str">
        <f>IF(ISNUMBER($AH315),IF($AH315&gt;$AH$56,PickLists!$S$2,PickLists!$S$3),PickLists!$S$9)</f>
        <v>M1</v>
      </c>
      <c r="AJ315" s="554" t="str">
        <f>IF(ISTEXT(Data!AJ315),Data!AJ315,"")</f>
        <v/>
      </c>
      <c r="AK315" s="555"/>
      <c r="AL315" s="555"/>
      <c r="AM315" s="555"/>
      <c r="AN315" s="555"/>
      <c r="AO315" s="556"/>
      <c r="AP315" s="557" t="str">
        <f t="shared" si="140"/>
        <v/>
      </c>
      <c r="AQ315" s="558" t="str">
        <f t="shared" si="141"/>
        <v/>
      </c>
      <c r="AR315" s="559" t="str">
        <f t="shared" si="142"/>
        <v/>
      </c>
      <c r="AS315" s="560" t="str">
        <f t="shared" si="143"/>
        <v/>
      </c>
      <c r="AT315" s="561" t="str">
        <f t="shared" si="144"/>
        <v/>
      </c>
      <c r="AU315" s="562" t="str">
        <f t="shared" si="145"/>
        <v/>
      </c>
      <c r="AV315" s="563" t="str">
        <f t="shared" si="146"/>
        <v/>
      </c>
      <c r="AW315" s="564" t="str">
        <f t="shared" si="147"/>
        <v/>
      </c>
      <c r="AX315" s="565" t="str">
        <f t="shared" si="148"/>
        <v/>
      </c>
      <c r="AY315" s="566" t="str">
        <f t="shared" si="149"/>
        <v/>
      </c>
      <c r="AZ315" s="567">
        <v>362.61</v>
      </c>
      <c r="BA315" s="568">
        <v>5.5229999999999997</v>
      </c>
      <c r="BB315" s="569" t="str">
        <f t="shared" si="150"/>
        <v/>
      </c>
      <c r="BC315" s="570" t="str">
        <f t="shared" si="151"/>
        <v/>
      </c>
      <c r="BD315" s="571" t="str">
        <f t="shared" si="152"/>
        <v/>
      </c>
      <c r="BE315" s="572" t="str">
        <f t="shared" si="153"/>
        <v/>
      </c>
      <c r="BF315" s="560" t="str">
        <f t="shared" si="154"/>
        <v/>
      </c>
      <c r="BG315" s="561" t="str">
        <f t="shared" si="155"/>
        <v/>
      </c>
      <c r="BH315" s="562" t="str">
        <f t="shared" si="156"/>
        <v/>
      </c>
      <c r="BI315" s="563" t="str">
        <f t="shared" si="157"/>
        <v/>
      </c>
      <c r="BJ315" s="564" t="str">
        <f t="shared" si="158"/>
        <v/>
      </c>
      <c r="BK315" s="565" t="str">
        <f t="shared" si="159"/>
        <v/>
      </c>
      <c r="BL315" s="566" t="str">
        <f t="shared" si="160"/>
        <v/>
      </c>
      <c r="BM315" s="546" t="str">
        <f t="shared" si="161"/>
        <v>M1</v>
      </c>
      <c r="BN315" s="573" t="str">
        <f t="shared" si="171"/>
        <v/>
      </c>
      <c r="BO315" s="573" t="str">
        <f t="shared" si="172"/>
        <v/>
      </c>
      <c r="BP315" s="574" t="str">
        <f t="shared" si="162"/>
        <v/>
      </c>
      <c r="BQ315" s="575" t="str">
        <f t="shared" si="163"/>
        <v/>
      </c>
      <c r="BR315" s="546" t="str">
        <f t="shared" si="173"/>
        <v>M1</v>
      </c>
      <c r="BS315" s="575" t="str">
        <f t="shared" si="164"/>
        <v/>
      </c>
      <c r="BT315" s="575" t="str">
        <f t="shared" si="165"/>
        <v/>
      </c>
      <c r="BU315" s="575" t="str">
        <f t="shared" si="166"/>
        <v/>
      </c>
      <c r="BV315" s="573" t="str">
        <f t="shared" si="167"/>
        <v/>
      </c>
      <c r="BW315" s="575" t="str">
        <f t="shared" si="168"/>
        <v/>
      </c>
      <c r="BX315" s="546" t="str">
        <f t="shared" si="174"/>
        <v>M1</v>
      </c>
    </row>
    <row r="316" spans="1:76" x14ac:dyDescent="0.2">
      <c r="A316" s="324"/>
      <c r="B316" s="360">
        <v>35324</v>
      </c>
      <c r="C316" s="361">
        <v>0.27083333333333298</v>
      </c>
      <c r="D316" s="360">
        <f t="shared" si="169"/>
        <v>35325</v>
      </c>
      <c r="E316" s="361">
        <v>0.27083333333333298</v>
      </c>
      <c r="F316" s="455" t="s">
        <v>2179</v>
      </c>
      <c r="G316" s="74" t="s">
        <v>440</v>
      </c>
      <c r="H316" s="53"/>
      <c r="I316" s="38"/>
      <c r="J316" s="52"/>
      <c r="K316" s="545" t="str">
        <f>IF(ISNUMBER(Data!K316),Data!K316,"")</f>
        <v/>
      </c>
      <c r="L316" s="546" t="str">
        <f>IF(ISNUMBER(K316),PickLists!$S$2,PickLists!$S$9)</f>
        <v>M1</v>
      </c>
      <c r="M316" s="547" t="str">
        <f>IF(ISNUMBER(Data!M316),Data!M316,"")</f>
        <v/>
      </c>
      <c r="N316" s="548" t="str">
        <f t="shared" si="170"/>
        <v/>
      </c>
      <c r="O316" s="549" t="str">
        <f>IF(ISTEXT($A316),PickLists!$S$2,PickLists!$S$9)</f>
        <v>M1</v>
      </c>
      <c r="P316" s="550" t="str">
        <f>IF(ISNUMBER(Data!P316),Data!P316,"")</f>
        <v/>
      </c>
      <c r="Q316" s="551" t="str">
        <f>IF(ISTEXT($A316),PickLists!$S$2,PickLists!$S$9)</f>
        <v>M1</v>
      </c>
      <c r="R316" s="547" t="str">
        <f>IF(ISNUMBER(Data!R316),Data!R316,"")</f>
        <v/>
      </c>
      <c r="S316" s="551" t="str">
        <f>IF(ISTEXT($A316),PickLists!$S$2,PickLists!$S$9)</f>
        <v>M1</v>
      </c>
      <c r="T316" s="552" t="str">
        <f>IF(ISNUMBER(Data!T316),Data!T316,"")</f>
        <v/>
      </c>
      <c r="U316" s="551" t="str">
        <f>IF(ISNUMBER($T316),IF($T316&gt;$T$56,PickLists!$S$2,PickLists!$S$3),PickLists!$S$9)</f>
        <v>M1</v>
      </c>
      <c r="V316" s="553" t="str">
        <f>IF(ISNUMBER(Data!V316),Data!V316,"")</f>
        <v/>
      </c>
      <c r="W316" s="551" t="str">
        <f>IF(ISNUMBER($V316),IF($V316&gt;$V$56,PickLists!$S$2,PickLists!$S$3),PickLists!$S$9)</f>
        <v>M1</v>
      </c>
      <c r="X316" s="552" t="str">
        <f>IF(ISNUMBER(Data!X316),Data!X316,"")</f>
        <v/>
      </c>
      <c r="Y316" s="551" t="str">
        <f>IF(ISNUMBER($X316),IF($X316&gt;$X$56,PickLists!$S$2,PickLists!$S$3),PickLists!$S$9)</f>
        <v>M1</v>
      </c>
      <c r="Z316" s="553" t="str">
        <f>IF(ISNUMBER(Data!Z316),Data!Z316,"")</f>
        <v/>
      </c>
      <c r="AA316" s="551" t="str">
        <f>IF(ISNUMBER($Z316),IF($Z316&gt;$Z$56,PickLists!$S$2,PickLists!$S$3),PickLists!$S$9)</f>
        <v>M1</v>
      </c>
      <c r="AB316" s="552" t="str">
        <f>IF(ISNUMBER(Data!AB316),Data!AB316,"")</f>
        <v/>
      </c>
      <c r="AC316" s="551" t="str">
        <f>IF(ISNUMBER($AB316),IF($AB316&gt;$AB$56,PickLists!$S$2,PickLists!$S$3),PickLists!$S$9)</f>
        <v>M1</v>
      </c>
      <c r="AD316" s="553" t="str">
        <f>IF(ISNUMBER(Data!AD316),Data!AD316,"")</f>
        <v/>
      </c>
      <c r="AE316" s="551" t="str">
        <f>IF(ISNUMBER($AD316),IF($AD316&gt;$AD$56,PickLists!$S$2,PickLists!$S$3),PickLists!$S$9)</f>
        <v>M1</v>
      </c>
      <c r="AF316" s="552" t="str">
        <f>IF(ISNUMBER(Data!AF316),Data!AF316,"")</f>
        <v/>
      </c>
      <c r="AG316" s="551" t="str">
        <f>IF(ISNUMBER($AF316),IF($AF316&gt;$AF$56,PickLists!$S$2,PickLists!$S$3),PickLists!$S$9)</f>
        <v>M1</v>
      </c>
      <c r="AH316" s="553" t="str">
        <f>IF(ISNUMBER(Data!AH316),Data!AH316,"")</f>
        <v/>
      </c>
      <c r="AI316" s="551" t="str">
        <f>IF(ISNUMBER($AH316),IF($AH316&gt;$AH$56,PickLists!$S$2,PickLists!$S$3),PickLists!$S$9)</f>
        <v>M1</v>
      </c>
      <c r="AJ316" s="554" t="str">
        <f>IF(ISTEXT(Data!AJ316),Data!AJ316,"")</f>
        <v/>
      </c>
      <c r="AK316" s="555"/>
      <c r="AL316" s="555"/>
      <c r="AM316" s="555"/>
      <c r="AN316" s="555"/>
      <c r="AO316" s="556"/>
      <c r="AP316" s="557" t="str">
        <f t="shared" si="140"/>
        <v/>
      </c>
      <c r="AQ316" s="558" t="str">
        <f t="shared" si="141"/>
        <v/>
      </c>
      <c r="AR316" s="559" t="str">
        <f t="shared" si="142"/>
        <v/>
      </c>
      <c r="AS316" s="560" t="str">
        <f t="shared" si="143"/>
        <v/>
      </c>
      <c r="AT316" s="561" t="str">
        <f t="shared" si="144"/>
        <v/>
      </c>
      <c r="AU316" s="562" t="str">
        <f t="shared" si="145"/>
        <v/>
      </c>
      <c r="AV316" s="563" t="str">
        <f t="shared" si="146"/>
        <v/>
      </c>
      <c r="AW316" s="564" t="str">
        <f t="shared" si="147"/>
        <v/>
      </c>
      <c r="AX316" s="565" t="str">
        <f t="shared" si="148"/>
        <v/>
      </c>
      <c r="AY316" s="566" t="str">
        <f t="shared" si="149"/>
        <v/>
      </c>
      <c r="AZ316" s="567">
        <v>362.61</v>
      </c>
      <c r="BA316" s="568">
        <v>5.5229999999999997</v>
      </c>
      <c r="BB316" s="569" t="str">
        <f t="shared" si="150"/>
        <v/>
      </c>
      <c r="BC316" s="570" t="str">
        <f t="shared" si="151"/>
        <v/>
      </c>
      <c r="BD316" s="571" t="str">
        <f t="shared" si="152"/>
        <v/>
      </c>
      <c r="BE316" s="572" t="str">
        <f t="shared" si="153"/>
        <v/>
      </c>
      <c r="BF316" s="560" t="str">
        <f t="shared" si="154"/>
        <v/>
      </c>
      <c r="BG316" s="561" t="str">
        <f t="shared" si="155"/>
        <v/>
      </c>
      <c r="BH316" s="562" t="str">
        <f t="shared" si="156"/>
        <v/>
      </c>
      <c r="BI316" s="563" t="str">
        <f t="shared" si="157"/>
        <v/>
      </c>
      <c r="BJ316" s="564" t="str">
        <f t="shared" si="158"/>
        <v/>
      </c>
      <c r="BK316" s="565" t="str">
        <f t="shared" si="159"/>
        <v/>
      </c>
      <c r="BL316" s="566" t="str">
        <f t="shared" si="160"/>
        <v/>
      </c>
      <c r="BM316" s="546" t="str">
        <f t="shared" si="161"/>
        <v>M1</v>
      </c>
      <c r="BN316" s="573" t="str">
        <f t="shared" si="171"/>
        <v/>
      </c>
      <c r="BO316" s="573" t="str">
        <f t="shared" si="172"/>
        <v/>
      </c>
      <c r="BP316" s="574" t="str">
        <f t="shared" si="162"/>
        <v/>
      </c>
      <c r="BQ316" s="575" t="str">
        <f t="shared" si="163"/>
        <v/>
      </c>
      <c r="BR316" s="546" t="str">
        <f t="shared" si="173"/>
        <v>M1</v>
      </c>
      <c r="BS316" s="575" t="str">
        <f t="shared" si="164"/>
        <v/>
      </c>
      <c r="BT316" s="575" t="str">
        <f t="shared" si="165"/>
        <v/>
      </c>
      <c r="BU316" s="575" t="str">
        <f t="shared" si="166"/>
        <v/>
      </c>
      <c r="BV316" s="573" t="str">
        <f t="shared" si="167"/>
        <v/>
      </c>
      <c r="BW316" s="575" t="str">
        <f t="shared" si="168"/>
        <v/>
      </c>
      <c r="BX316" s="546" t="str">
        <f t="shared" si="174"/>
        <v>M1</v>
      </c>
    </row>
    <row r="317" spans="1:76" x14ac:dyDescent="0.2">
      <c r="A317" s="324"/>
      <c r="B317" s="360">
        <v>35325</v>
      </c>
      <c r="C317" s="361">
        <v>0.27083333333333298</v>
      </c>
      <c r="D317" s="360">
        <f t="shared" si="169"/>
        <v>35326</v>
      </c>
      <c r="E317" s="361">
        <v>0.27083333333333298</v>
      </c>
      <c r="F317" s="455" t="s">
        <v>2179</v>
      </c>
      <c r="G317" s="74" t="s">
        <v>440</v>
      </c>
      <c r="H317" s="53"/>
      <c r="I317" s="38"/>
      <c r="J317" s="52"/>
      <c r="K317" s="545" t="str">
        <f>IF(ISNUMBER(Data!K317),Data!K317,"")</f>
        <v/>
      </c>
      <c r="L317" s="546" t="str">
        <f>IF(ISNUMBER(K317),PickLists!$S$2,PickLists!$S$9)</f>
        <v>M1</v>
      </c>
      <c r="M317" s="547" t="str">
        <f>IF(ISNUMBER(Data!M317),Data!M317,"")</f>
        <v/>
      </c>
      <c r="N317" s="548" t="str">
        <f t="shared" si="170"/>
        <v/>
      </c>
      <c r="O317" s="549" t="str">
        <f>IF(ISTEXT($A317),PickLists!$S$2,PickLists!$S$9)</f>
        <v>M1</v>
      </c>
      <c r="P317" s="550" t="str">
        <f>IF(ISNUMBER(Data!P317),Data!P317,"")</f>
        <v/>
      </c>
      <c r="Q317" s="551" t="str">
        <f>IF(ISTEXT($A317),PickLists!$S$2,PickLists!$S$9)</f>
        <v>M1</v>
      </c>
      <c r="R317" s="547" t="str">
        <f>IF(ISNUMBER(Data!R317),Data!R317,"")</f>
        <v/>
      </c>
      <c r="S317" s="551" t="str">
        <f>IF(ISTEXT($A317),PickLists!$S$2,PickLists!$S$9)</f>
        <v>M1</v>
      </c>
      <c r="T317" s="552" t="str">
        <f>IF(ISNUMBER(Data!T317),Data!T317,"")</f>
        <v/>
      </c>
      <c r="U317" s="551" t="str">
        <f>IF(ISNUMBER($T317),IF($T317&gt;$T$56,PickLists!$S$2,PickLists!$S$3),PickLists!$S$9)</f>
        <v>M1</v>
      </c>
      <c r="V317" s="553" t="str">
        <f>IF(ISNUMBER(Data!V317),Data!V317,"")</f>
        <v/>
      </c>
      <c r="W317" s="551" t="str">
        <f>IF(ISNUMBER($V317),IF($V317&gt;$V$56,PickLists!$S$2,PickLists!$S$3),PickLists!$S$9)</f>
        <v>M1</v>
      </c>
      <c r="X317" s="552" t="str">
        <f>IF(ISNUMBER(Data!X317),Data!X317,"")</f>
        <v/>
      </c>
      <c r="Y317" s="551" t="str">
        <f>IF(ISNUMBER($X317),IF($X317&gt;$X$56,PickLists!$S$2,PickLists!$S$3),PickLists!$S$9)</f>
        <v>M1</v>
      </c>
      <c r="Z317" s="553" t="str">
        <f>IF(ISNUMBER(Data!Z317),Data!Z317,"")</f>
        <v/>
      </c>
      <c r="AA317" s="551" t="str">
        <f>IF(ISNUMBER($Z317),IF($Z317&gt;$Z$56,PickLists!$S$2,PickLists!$S$3),PickLists!$S$9)</f>
        <v>M1</v>
      </c>
      <c r="AB317" s="552" t="str">
        <f>IF(ISNUMBER(Data!AB317),Data!AB317,"")</f>
        <v/>
      </c>
      <c r="AC317" s="551" t="str">
        <f>IF(ISNUMBER($AB317),IF($AB317&gt;$AB$56,PickLists!$S$2,PickLists!$S$3),PickLists!$S$9)</f>
        <v>M1</v>
      </c>
      <c r="AD317" s="553" t="str">
        <f>IF(ISNUMBER(Data!AD317),Data!AD317,"")</f>
        <v/>
      </c>
      <c r="AE317" s="551" t="str">
        <f>IF(ISNUMBER($AD317),IF($AD317&gt;$AD$56,PickLists!$S$2,PickLists!$S$3),PickLists!$S$9)</f>
        <v>M1</v>
      </c>
      <c r="AF317" s="552" t="str">
        <f>IF(ISNUMBER(Data!AF317),Data!AF317,"")</f>
        <v/>
      </c>
      <c r="AG317" s="551" t="str">
        <f>IF(ISNUMBER($AF317),IF($AF317&gt;$AF$56,PickLists!$S$2,PickLists!$S$3),PickLists!$S$9)</f>
        <v>M1</v>
      </c>
      <c r="AH317" s="553" t="str">
        <f>IF(ISNUMBER(Data!AH317),Data!AH317,"")</f>
        <v/>
      </c>
      <c r="AI317" s="551" t="str">
        <f>IF(ISNUMBER($AH317),IF($AH317&gt;$AH$56,PickLists!$S$2,PickLists!$S$3),PickLists!$S$9)</f>
        <v>M1</v>
      </c>
      <c r="AJ317" s="554" t="str">
        <f>IF(ISTEXT(Data!AJ317),Data!AJ317,"")</f>
        <v/>
      </c>
      <c r="AK317" s="555"/>
      <c r="AL317" s="555"/>
      <c r="AM317" s="555"/>
      <c r="AN317" s="555"/>
      <c r="AO317" s="556"/>
      <c r="AP317" s="557" t="str">
        <f t="shared" si="140"/>
        <v/>
      </c>
      <c r="AQ317" s="558" t="str">
        <f t="shared" si="141"/>
        <v/>
      </c>
      <c r="AR317" s="559" t="str">
        <f t="shared" si="142"/>
        <v/>
      </c>
      <c r="AS317" s="560" t="str">
        <f t="shared" si="143"/>
        <v/>
      </c>
      <c r="AT317" s="561" t="str">
        <f t="shared" si="144"/>
        <v/>
      </c>
      <c r="AU317" s="562" t="str">
        <f t="shared" si="145"/>
        <v/>
      </c>
      <c r="AV317" s="563" t="str">
        <f t="shared" si="146"/>
        <v/>
      </c>
      <c r="AW317" s="564" t="str">
        <f t="shared" si="147"/>
        <v/>
      </c>
      <c r="AX317" s="565" t="str">
        <f t="shared" si="148"/>
        <v/>
      </c>
      <c r="AY317" s="566" t="str">
        <f t="shared" si="149"/>
        <v/>
      </c>
      <c r="AZ317" s="567">
        <v>362.61</v>
      </c>
      <c r="BA317" s="568">
        <v>5.5229999999999997</v>
      </c>
      <c r="BB317" s="569" t="str">
        <f t="shared" si="150"/>
        <v/>
      </c>
      <c r="BC317" s="570" t="str">
        <f t="shared" si="151"/>
        <v/>
      </c>
      <c r="BD317" s="571" t="str">
        <f t="shared" si="152"/>
        <v/>
      </c>
      <c r="BE317" s="572" t="str">
        <f t="shared" si="153"/>
        <v/>
      </c>
      <c r="BF317" s="560" t="str">
        <f t="shared" si="154"/>
        <v/>
      </c>
      <c r="BG317" s="561" t="str">
        <f t="shared" si="155"/>
        <v/>
      </c>
      <c r="BH317" s="562" t="str">
        <f t="shared" si="156"/>
        <v/>
      </c>
      <c r="BI317" s="563" t="str">
        <f t="shared" si="157"/>
        <v/>
      </c>
      <c r="BJ317" s="564" t="str">
        <f t="shared" si="158"/>
        <v/>
      </c>
      <c r="BK317" s="565" t="str">
        <f t="shared" si="159"/>
        <v/>
      </c>
      <c r="BL317" s="566" t="str">
        <f t="shared" si="160"/>
        <v/>
      </c>
      <c r="BM317" s="546" t="str">
        <f t="shared" si="161"/>
        <v>M1</v>
      </c>
      <c r="BN317" s="573" t="str">
        <f t="shared" si="171"/>
        <v/>
      </c>
      <c r="BO317" s="573" t="str">
        <f t="shared" si="172"/>
        <v/>
      </c>
      <c r="BP317" s="574" t="str">
        <f t="shared" si="162"/>
        <v/>
      </c>
      <c r="BQ317" s="575" t="str">
        <f t="shared" si="163"/>
        <v/>
      </c>
      <c r="BR317" s="546" t="str">
        <f t="shared" si="173"/>
        <v>M1</v>
      </c>
      <c r="BS317" s="575" t="str">
        <f t="shared" si="164"/>
        <v/>
      </c>
      <c r="BT317" s="575" t="str">
        <f t="shared" si="165"/>
        <v/>
      </c>
      <c r="BU317" s="575" t="str">
        <f t="shared" si="166"/>
        <v/>
      </c>
      <c r="BV317" s="573" t="str">
        <f t="shared" si="167"/>
        <v/>
      </c>
      <c r="BW317" s="575" t="str">
        <f t="shared" si="168"/>
        <v/>
      </c>
      <c r="BX317" s="546" t="str">
        <f t="shared" si="174"/>
        <v>M1</v>
      </c>
    </row>
    <row r="318" spans="1:76" x14ac:dyDescent="0.2">
      <c r="A318" s="324"/>
      <c r="B318" s="360">
        <v>35326</v>
      </c>
      <c r="C318" s="361">
        <v>0.27083333333333298</v>
      </c>
      <c r="D318" s="360">
        <f t="shared" si="169"/>
        <v>35327</v>
      </c>
      <c r="E318" s="361">
        <v>0.27083333333333298</v>
      </c>
      <c r="F318" s="455" t="s">
        <v>2179</v>
      </c>
      <c r="G318" s="74" t="s">
        <v>440</v>
      </c>
      <c r="H318" s="53"/>
      <c r="I318" s="38"/>
      <c r="J318" s="52"/>
      <c r="K318" s="545" t="str">
        <f>IF(ISNUMBER(Data!K318),Data!K318,"")</f>
        <v/>
      </c>
      <c r="L318" s="546" t="str">
        <f>IF(ISNUMBER(K318),PickLists!$S$2,PickLists!$S$9)</f>
        <v>M1</v>
      </c>
      <c r="M318" s="547" t="str">
        <f>IF(ISNUMBER(Data!M318),Data!M318,"")</f>
        <v/>
      </c>
      <c r="N318" s="548" t="str">
        <f t="shared" si="170"/>
        <v/>
      </c>
      <c r="O318" s="549" t="str">
        <f>IF(ISTEXT($A318),PickLists!$S$2,PickLists!$S$9)</f>
        <v>M1</v>
      </c>
      <c r="P318" s="550" t="str">
        <f>IF(ISNUMBER(Data!P318),Data!P318,"")</f>
        <v/>
      </c>
      <c r="Q318" s="551" t="str">
        <f>IF(ISTEXT($A318),PickLists!$S$2,PickLists!$S$9)</f>
        <v>M1</v>
      </c>
      <c r="R318" s="547" t="str">
        <f>IF(ISNUMBER(Data!R318),Data!R318,"")</f>
        <v/>
      </c>
      <c r="S318" s="551" t="str">
        <f>IF(ISTEXT($A318),PickLists!$S$2,PickLists!$S$9)</f>
        <v>M1</v>
      </c>
      <c r="T318" s="552" t="str">
        <f>IF(ISNUMBER(Data!T318),Data!T318,"")</f>
        <v/>
      </c>
      <c r="U318" s="551" t="str">
        <f>IF(ISNUMBER($T318),IF($T318&gt;$T$56,PickLists!$S$2,PickLists!$S$3),PickLists!$S$9)</f>
        <v>M1</v>
      </c>
      <c r="V318" s="553" t="str">
        <f>IF(ISNUMBER(Data!V318),Data!V318,"")</f>
        <v/>
      </c>
      <c r="W318" s="551" t="str">
        <f>IF(ISNUMBER($V318),IF($V318&gt;$V$56,PickLists!$S$2,PickLists!$S$3),PickLists!$S$9)</f>
        <v>M1</v>
      </c>
      <c r="X318" s="552" t="str">
        <f>IF(ISNUMBER(Data!X318),Data!X318,"")</f>
        <v/>
      </c>
      <c r="Y318" s="551" t="str">
        <f>IF(ISNUMBER($X318),IF($X318&gt;$X$56,PickLists!$S$2,PickLists!$S$3),PickLists!$S$9)</f>
        <v>M1</v>
      </c>
      <c r="Z318" s="553" t="str">
        <f>IF(ISNUMBER(Data!Z318),Data!Z318,"")</f>
        <v/>
      </c>
      <c r="AA318" s="551" t="str">
        <f>IF(ISNUMBER($Z318),IF($Z318&gt;$Z$56,PickLists!$S$2,PickLists!$S$3),PickLists!$S$9)</f>
        <v>M1</v>
      </c>
      <c r="AB318" s="552" t="str">
        <f>IF(ISNUMBER(Data!AB318),Data!AB318,"")</f>
        <v/>
      </c>
      <c r="AC318" s="551" t="str">
        <f>IF(ISNUMBER($AB318),IF($AB318&gt;$AB$56,PickLists!$S$2,PickLists!$S$3),PickLists!$S$9)</f>
        <v>M1</v>
      </c>
      <c r="AD318" s="553" t="str">
        <f>IF(ISNUMBER(Data!AD318),Data!AD318,"")</f>
        <v/>
      </c>
      <c r="AE318" s="551" t="str">
        <f>IF(ISNUMBER($AD318),IF($AD318&gt;$AD$56,PickLists!$S$2,PickLists!$S$3),PickLists!$S$9)</f>
        <v>M1</v>
      </c>
      <c r="AF318" s="552" t="str">
        <f>IF(ISNUMBER(Data!AF318),Data!AF318,"")</f>
        <v/>
      </c>
      <c r="AG318" s="551" t="str">
        <f>IF(ISNUMBER($AF318),IF($AF318&gt;$AF$56,PickLists!$S$2,PickLists!$S$3),PickLists!$S$9)</f>
        <v>M1</v>
      </c>
      <c r="AH318" s="553" t="str">
        <f>IF(ISNUMBER(Data!AH318),Data!AH318,"")</f>
        <v/>
      </c>
      <c r="AI318" s="551" t="str">
        <f>IF(ISNUMBER($AH318),IF($AH318&gt;$AH$56,PickLists!$S$2,PickLists!$S$3),PickLists!$S$9)</f>
        <v>M1</v>
      </c>
      <c r="AJ318" s="554" t="str">
        <f>IF(ISTEXT(Data!AJ318),Data!AJ318,"")</f>
        <v/>
      </c>
      <c r="AK318" s="555"/>
      <c r="AL318" s="555"/>
      <c r="AM318" s="555"/>
      <c r="AN318" s="555"/>
      <c r="AO318" s="556"/>
      <c r="AP318" s="557" t="str">
        <f t="shared" si="140"/>
        <v/>
      </c>
      <c r="AQ318" s="558" t="str">
        <f t="shared" si="141"/>
        <v/>
      </c>
      <c r="AR318" s="559" t="str">
        <f t="shared" si="142"/>
        <v/>
      </c>
      <c r="AS318" s="560" t="str">
        <f t="shared" si="143"/>
        <v/>
      </c>
      <c r="AT318" s="561" t="str">
        <f t="shared" si="144"/>
        <v/>
      </c>
      <c r="AU318" s="562" t="str">
        <f t="shared" si="145"/>
        <v/>
      </c>
      <c r="AV318" s="563" t="str">
        <f t="shared" si="146"/>
        <v/>
      </c>
      <c r="AW318" s="564" t="str">
        <f t="shared" si="147"/>
        <v/>
      </c>
      <c r="AX318" s="565" t="str">
        <f t="shared" si="148"/>
        <v/>
      </c>
      <c r="AY318" s="566" t="str">
        <f t="shared" si="149"/>
        <v/>
      </c>
      <c r="AZ318" s="567">
        <v>362.61</v>
      </c>
      <c r="BA318" s="568">
        <v>5.5229999999999997</v>
      </c>
      <c r="BB318" s="569" t="str">
        <f t="shared" si="150"/>
        <v/>
      </c>
      <c r="BC318" s="570" t="str">
        <f t="shared" si="151"/>
        <v/>
      </c>
      <c r="BD318" s="571" t="str">
        <f t="shared" si="152"/>
        <v/>
      </c>
      <c r="BE318" s="572" t="str">
        <f t="shared" si="153"/>
        <v/>
      </c>
      <c r="BF318" s="560" t="str">
        <f t="shared" si="154"/>
        <v/>
      </c>
      <c r="BG318" s="561" t="str">
        <f t="shared" si="155"/>
        <v/>
      </c>
      <c r="BH318" s="562" t="str">
        <f t="shared" si="156"/>
        <v/>
      </c>
      <c r="BI318" s="563" t="str">
        <f t="shared" si="157"/>
        <v/>
      </c>
      <c r="BJ318" s="564" t="str">
        <f t="shared" si="158"/>
        <v/>
      </c>
      <c r="BK318" s="565" t="str">
        <f t="shared" si="159"/>
        <v/>
      </c>
      <c r="BL318" s="566" t="str">
        <f t="shared" si="160"/>
        <v/>
      </c>
      <c r="BM318" s="546" t="str">
        <f t="shared" si="161"/>
        <v>M1</v>
      </c>
      <c r="BN318" s="573" t="str">
        <f t="shared" si="171"/>
        <v/>
      </c>
      <c r="BO318" s="573" t="str">
        <f t="shared" si="172"/>
        <v/>
      </c>
      <c r="BP318" s="574" t="str">
        <f t="shared" si="162"/>
        <v/>
      </c>
      <c r="BQ318" s="575" t="str">
        <f t="shared" si="163"/>
        <v/>
      </c>
      <c r="BR318" s="546" t="str">
        <f t="shared" si="173"/>
        <v>M1</v>
      </c>
      <c r="BS318" s="575" t="str">
        <f t="shared" si="164"/>
        <v/>
      </c>
      <c r="BT318" s="575" t="str">
        <f t="shared" si="165"/>
        <v/>
      </c>
      <c r="BU318" s="575" t="str">
        <f t="shared" si="166"/>
        <v/>
      </c>
      <c r="BV318" s="573" t="str">
        <f t="shared" si="167"/>
        <v/>
      </c>
      <c r="BW318" s="575" t="str">
        <f t="shared" si="168"/>
        <v/>
      </c>
      <c r="BX318" s="546" t="str">
        <f t="shared" si="174"/>
        <v>M1</v>
      </c>
    </row>
    <row r="319" spans="1:76" x14ac:dyDescent="0.2">
      <c r="A319" s="324"/>
      <c r="B319" s="360">
        <v>35327</v>
      </c>
      <c r="C319" s="361">
        <v>0.27083333333333298</v>
      </c>
      <c r="D319" s="360">
        <f t="shared" si="169"/>
        <v>35328</v>
      </c>
      <c r="E319" s="361">
        <v>0.27083333333333298</v>
      </c>
      <c r="F319" s="455" t="s">
        <v>2179</v>
      </c>
      <c r="G319" s="74" t="s">
        <v>440</v>
      </c>
      <c r="H319" s="53"/>
      <c r="I319" s="38"/>
      <c r="J319" s="52"/>
      <c r="K319" s="545" t="str">
        <f>IF(ISNUMBER(Data!K319),Data!K319,"")</f>
        <v/>
      </c>
      <c r="L319" s="546" t="str">
        <f>IF(ISNUMBER(K319),PickLists!$S$2,PickLists!$S$9)</f>
        <v>M1</v>
      </c>
      <c r="M319" s="547" t="str">
        <f>IF(ISNUMBER(Data!M319),Data!M319,"")</f>
        <v/>
      </c>
      <c r="N319" s="548" t="str">
        <f t="shared" si="170"/>
        <v/>
      </c>
      <c r="O319" s="549" t="str">
        <f>IF(ISTEXT($A319),PickLists!$S$2,PickLists!$S$9)</f>
        <v>M1</v>
      </c>
      <c r="P319" s="550" t="str">
        <f>IF(ISNUMBER(Data!P319),Data!P319,"")</f>
        <v/>
      </c>
      <c r="Q319" s="551" t="str">
        <f>IF(ISTEXT($A319),PickLists!$S$2,PickLists!$S$9)</f>
        <v>M1</v>
      </c>
      <c r="R319" s="547" t="str">
        <f>IF(ISNUMBER(Data!R319),Data!R319,"")</f>
        <v/>
      </c>
      <c r="S319" s="551" t="str">
        <f>IF(ISTEXT($A319),PickLists!$S$2,PickLists!$S$9)</f>
        <v>M1</v>
      </c>
      <c r="T319" s="552" t="str">
        <f>IF(ISNUMBER(Data!T319),Data!T319,"")</f>
        <v/>
      </c>
      <c r="U319" s="551" t="str">
        <f>IF(ISNUMBER($T319),IF($T319&gt;$T$56,PickLists!$S$2,PickLists!$S$3),PickLists!$S$9)</f>
        <v>M1</v>
      </c>
      <c r="V319" s="553" t="str">
        <f>IF(ISNUMBER(Data!V319),Data!V319,"")</f>
        <v/>
      </c>
      <c r="W319" s="551" t="str">
        <f>IF(ISNUMBER($V319),IF($V319&gt;$V$56,PickLists!$S$2,PickLists!$S$3),PickLists!$S$9)</f>
        <v>M1</v>
      </c>
      <c r="X319" s="552" t="str">
        <f>IF(ISNUMBER(Data!X319),Data!X319,"")</f>
        <v/>
      </c>
      <c r="Y319" s="551" t="str">
        <f>IF(ISNUMBER($X319),IF($X319&gt;$X$56,PickLists!$S$2,PickLists!$S$3),PickLists!$S$9)</f>
        <v>M1</v>
      </c>
      <c r="Z319" s="553" t="str">
        <f>IF(ISNUMBER(Data!Z319),Data!Z319,"")</f>
        <v/>
      </c>
      <c r="AA319" s="551" t="str">
        <f>IF(ISNUMBER($Z319),IF($Z319&gt;$Z$56,PickLists!$S$2,PickLists!$S$3),PickLists!$S$9)</f>
        <v>M1</v>
      </c>
      <c r="AB319" s="552" t="str">
        <f>IF(ISNUMBER(Data!AB319),Data!AB319,"")</f>
        <v/>
      </c>
      <c r="AC319" s="551" t="str">
        <f>IF(ISNUMBER($AB319),IF($AB319&gt;$AB$56,PickLists!$S$2,PickLists!$S$3),PickLists!$S$9)</f>
        <v>M1</v>
      </c>
      <c r="AD319" s="553" t="str">
        <f>IF(ISNUMBER(Data!AD319),Data!AD319,"")</f>
        <v/>
      </c>
      <c r="AE319" s="551" t="str">
        <f>IF(ISNUMBER($AD319),IF($AD319&gt;$AD$56,PickLists!$S$2,PickLists!$S$3),PickLists!$S$9)</f>
        <v>M1</v>
      </c>
      <c r="AF319" s="552" t="str">
        <f>IF(ISNUMBER(Data!AF319),Data!AF319,"")</f>
        <v/>
      </c>
      <c r="AG319" s="551" t="str">
        <f>IF(ISNUMBER($AF319),IF($AF319&gt;$AF$56,PickLists!$S$2,PickLists!$S$3),PickLists!$S$9)</f>
        <v>M1</v>
      </c>
      <c r="AH319" s="553" t="str">
        <f>IF(ISNUMBER(Data!AH319),Data!AH319,"")</f>
        <v/>
      </c>
      <c r="AI319" s="551" t="str">
        <f>IF(ISNUMBER($AH319),IF($AH319&gt;$AH$56,PickLists!$S$2,PickLists!$S$3),PickLists!$S$9)</f>
        <v>M1</v>
      </c>
      <c r="AJ319" s="554" t="str">
        <f>IF(ISTEXT(Data!AJ319),Data!AJ319,"")</f>
        <v/>
      </c>
      <c r="AK319" s="555"/>
      <c r="AL319" s="555"/>
      <c r="AM319" s="555"/>
      <c r="AN319" s="555"/>
      <c r="AO319" s="556"/>
      <c r="AP319" s="557" t="str">
        <f t="shared" si="140"/>
        <v/>
      </c>
      <c r="AQ319" s="558" t="str">
        <f t="shared" si="141"/>
        <v/>
      </c>
      <c r="AR319" s="559" t="str">
        <f t="shared" si="142"/>
        <v/>
      </c>
      <c r="AS319" s="560" t="str">
        <f t="shared" si="143"/>
        <v/>
      </c>
      <c r="AT319" s="561" t="str">
        <f t="shared" si="144"/>
        <v/>
      </c>
      <c r="AU319" s="562" t="str">
        <f t="shared" si="145"/>
        <v/>
      </c>
      <c r="AV319" s="563" t="str">
        <f t="shared" si="146"/>
        <v/>
      </c>
      <c r="AW319" s="564" t="str">
        <f t="shared" si="147"/>
        <v/>
      </c>
      <c r="AX319" s="565" t="str">
        <f t="shared" si="148"/>
        <v/>
      </c>
      <c r="AY319" s="566" t="str">
        <f t="shared" si="149"/>
        <v/>
      </c>
      <c r="AZ319" s="567">
        <v>362.61</v>
      </c>
      <c r="BA319" s="568">
        <v>5.5229999999999997</v>
      </c>
      <c r="BB319" s="569" t="str">
        <f t="shared" si="150"/>
        <v/>
      </c>
      <c r="BC319" s="570" t="str">
        <f t="shared" si="151"/>
        <v/>
      </c>
      <c r="BD319" s="571" t="str">
        <f t="shared" si="152"/>
        <v/>
      </c>
      <c r="BE319" s="572" t="str">
        <f t="shared" si="153"/>
        <v/>
      </c>
      <c r="BF319" s="560" t="str">
        <f t="shared" si="154"/>
        <v/>
      </c>
      <c r="BG319" s="561" t="str">
        <f t="shared" si="155"/>
        <v/>
      </c>
      <c r="BH319" s="562" t="str">
        <f t="shared" si="156"/>
        <v/>
      </c>
      <c r="BI319" s="563" t="str">
        <f t="shared" si="157"/>
        <v/>
      </c>
      <c r="BJ319" s="564" t="str">
        <f t="shared" si="158"/>
        <v/>
      </c>
      <c r="BK319" s="565" t="str">
        <f t="shared" si="159"/>
        <v/>
      </c>
      <c r="BL319" s="566" t="str">
        <f t="shared" si="160"/>
        <v/>
      </c>
      <c r="BM319" s="546" t="str">
        <f t="shared" si="161"/>
        <v>M1</v>
      </c>
      <c r="BN319" s="573" t="str">
        <f t="shared" si="171"/>
        <v/>
      </c>
      <c r="BO319" s="573" t="str">
        <f t="shared" si="172"/>
        <v/>
      </c>
      <c r="BP319" s="574" t="str">
        <f t="shared" si="162"/>
        <v/>
      </c>
      <c r="BQ319" s="575" t="str">
        <f t="shared" si="163"/>
        <v/>
      </c>
      <c r="BR319" s="546" t="str">
        <f t="shared" si="173"/>
        <v>M1</v>
      </c>
      <c r="BS319" s="575" t="str">
        <f t="shared" si="164"/>
        <v/>
      </c>
      <c r="BT319" s="575" t="str">
        <f t="shared" si="165"/>
        <v/>
      </c>
      <c r="BU319" s="575" t="str">
        <f t="shared" si="166"/>
        <v/>
      </c>
      <c r="BV319" s="573" t="str">
        <f t="shared" si="167"/>
        <v/>
      </c>
      <c r="BW319" s="575" t="str">
        <f t="shared" si="168"/>
        <v/>
      </c>
      <c r="BX319" s="546" t="str">
        <f t="shared" si="174"/>
        <v>M1</v>
      </c>
    </row>
    <row r="320" spans="1:76" x14ac:dyDescent="0.2">
      <c r="A320" s="324" t="s">
        <v>1528</v>
      </c>
      <c r="B320" s="360">
        <v>35328</v>
      </c>
      <c r="C320" s="361">
        <v>0.27083333333333298</v>
      </c>
      <c r="D320" s="360">
        <f t="shared" si="169"/>
        <v>35329</v>
      </c>
      <c r="E320" s="361">
        <v>0.27083333333333298</v>
      </c>
      <c r="F320" s="455" t="s">
        <v>2179</v>
      </c>
      <c r="G320" s="74" t="s">
        <v>507</v>
      </c>
      <c r="H320" s="53" t="s">
        <v>508</v>
      </c>
      <c r="I320" s="38"/>
      <c r="J320" s="52"/>
      <c r="K320" s="545">
        <f>IF(ISNUMBER(Data!K320),Data!K320,"")</f>
        <v>3.9</v>
      </c>
      <c r="L320" s="546" t="str">
        <f>IF(ISNUMBER(K320),PickLists!$S$2,PickLists!$S$9)</f>
        <v>V0</v>
      </c>
      <c r="M320" s="547">
        <f>IF(ISNUMBER(Data!M320),Data!M320,"")</f>
        <v>208.9</v>
      </c>
      <c r="N320" s="548">
        <f t="shared" si="170"/>
        <v>4.8047000000000004</v>
      </c>
      <c r="O320" s="549" t="str">
        <f>IF(ISTEXT($A320),PickLists!$S$2,PickLists!$S$9)</f>
        <v>V0</v>
      </c>
      <c r="P320" s="550">
        <f>IF(ISNUMBER(Data!P320),Data!P320,"")</f>
        <v>5.67</v>
      </c>
      <c r="Q320" s="551" t="str">
        <f>IF(ISTEXT($A320),PickLists!$S$2,PickLists!$S$9)</f>
        <v>V0</v>
      </c>
      <c r="R320" s="547">
        <f>IF(ISNUMBER(Data!R320),Data!R320,"")</f>
        <v>21.4</v>
      </c>
      <c r="S320" s="551" t="str">
        <f>IF(ISTEXT($A320),PickLists!$S$2,PickLists!$S$9)</f>
        <v>V0</v>
      </c>
      <c r="T320" s="552">
        <f>IF(ISNUMBER(Data!T320),Data!T320,"")</f>
        <v>9.9000000000000005E-2</v>
      </c>
      <c r="U320" s="551" t="str">
        <f>IF(ISNUMBER($T320),IF($T320&gt;$T$56,PickLists!$S$2,PickLists!$S$3),PickLists!$S$9)</f>
        <v>V0</v>
      </c>
      <c r="V320" s="553">
        <f>IF(ISNUMBER(Data!V320),Data!V320,"")</f>
        <v>1.0587759519393598</v>
      </c>
      <c r="W320" s="551" t="str">
        <f>IF(ISNUMBER($V320),IF($V320&gt;$V$56,PickLists!$S$2,PickLists!$S$3),PickLists!$S$9)</f>
        <v>V0</v>
      </c>
      <c r="X320" s="552">
        <f>IF(ISNUMBER(Data!X320),Data!X320,"")</f>
        <v>0.87451520892756773</v>
      </c>
      <c r="Y320" s="551" t="str">
        <f>IF(ISNUMBER($X320),IF($X320&gt;$X$56,PickLists!$S$2,PickLists!$S$3),PickLists!$S$9)</f>
        <v>V0</v>
      </c>
      <c r="Z320" s="553">
        <f>IF(ISNUMBER(Data!Z320),Data!Z320,"")</f>
        <v>3.6999999999999998E-2</v>
      </c>
      <c r="AA320" s="551" t="str">
        <f>IF(ISNUMBER($Z320),IF($Z320&gt;$Z$56,PickLists!$S$2,PickLists!$S$3),PickLists!$S$9)</f>
        <v>V0</v>
      </c>
      <c r="AB320" s="552">
        <f>IF(ISNUMBER(Data!AB320),Data!AB320,"")</f>
        <v>1.9862042574422083</v>
      </c>
      <c r="AC320" s="551" t="str">
        <f>IF(ISNUMBER($AB320),IF($AB320&gt;$AB$56,PickLists!$S$2,PickLists!$S$3),PickLists!$S$9)</f>
        <v>V0</v>
      </c>
      <c r="AD320" s="553">
        <f>IF(ISNUMBER(Data!AD320),Data!AD320,"")</f>
        <v>7.0999999999999994E-2</v>
      </c>
      <c r="AE320" s="551" t="str">
        <f>IF(ISNUMBER($AD320),IF($AD320&gt;$AD$56,PickLists!$S$2,PickLists!$S$3),PickLists!$S$9)</f>
        <v>V0</v>
      </c>
      <c r="AF320" s="552">
        <f>IF(ISNUMBER(Data!AF320),Data!AF320,"")</f>
        <v>3.4000000000000002E-2</v>
      </c>
      <c r="AG320" s="551" t="str">
        <f>IF(ISNUMBER($AF320),IF($AF320&gt;$AF$56,PickLists!$S$2,PickLists!$S$3),PickLists!$S$9)</f>
        <v>V0</v>
      </c>
      <c r="AH320" s="553">
        <f>IF(ISNUMBER(Data!AH320),Data!AH320,"")</f>
        <v>0.19900000000000001</v>
      </c>
      <c r="AI320" s="551" t="str">
        <f>IF(ISNUMBER($AH320),IF($AH320&gt;$AH$56,PickLists!$S$2,PickLists!$S$3),PickLists!$S$9)</f>
        <v>V0</v>
      </c>
      <c r="AJ320" s="554" t="str">
        <f>IF(ISTEXT(Data!AJ320),Data!AJ320,"")</f>
        <v/>
      </c>
      <c r="AK320" s="555"/>
      <c r="AL320" s="555"/>
      <c r="AM320" s="555"/>
      <c r="AN320" s="555"/>
      <c r="AO320" s="556"/>
      <c r="AP320" s="557">
        <f t="shared" si="140"/>
        <v>2.13796208950223E-3</v>
      </c>
      <c r="AQ320" s="558">
        <f t="shared" si="141"/>
        <v>1.0272266451431365E-2</v>
      </c>
      <c r="AR320" s="559">
        <f t="shared" si="142"/>
        <v>0.47566530000000007</v>
      </c>
      <c r="AS320" s="560">
        <f t="shared" si="143"/>
        <v>5.0871008162830424</v>
      </c>
      <c r="AT320" s="561">
        <f t="shared" si="144"/>
        <v>4.2017832243342852</v>
      </c>
      <c r="AU320" s="562">
        <f t="shared" si="145"/>
        <v>0.17777390000000001</v>
      </c>
      <c r="AV320" s="563">
        <f t="shared" si="146"/>
        <v>9.5431155957325782</v>
      </c>
      <c r="AW320" s="564">
        <f t="shared" si="147"/>
        <v>0.34113369999999998</v>
      </c>
      <c r="AX320" s="565">
        <f t="shared" si="148"/>
        <v>0.16335980000000003</v>
      </c>
      <c r="AY320" s="566">
        <f t="shared" si="149"/>
        <v>0.95613530000000013</v>
      </c>
      <c r="AZ320" s="567">
        <v>362.61</v>
      </c>
      <c r="BA320" s="568">
        <v>5.5229999999999997</v>
      </c>
      <c r="BB320" s="569">
        <f t="shared" si="150"/>
        <v>2.13796208950223</v>
      </c>
      <c r="BC320" s="570">
        <f t="shared" si="151"/>
        <v>2.5833011853291947</v>
      </c>
      <c r="BD320" s="571">
        <f t="shared" si="152"/>
        <v>4.6773514128719777E-3</v>
      </c>
      <c r="BE320" s="572">
        <f t="shared" si="153"/>
        <v>2.7925081800744671</v>
      </c>
      <c r="BF320" s="560">
        <f t="shared" si="154"/>
        <v>75.589059180364089</v>
      </c>
      <c r="BG320" s="561">
        <f t="shared" si="155"/>
        <v>54.546403176520677</v>
      </c>
      <c r="BH320" s="562">
        <f t="shared" si="156"/>
        <v>1.6094093902513289</v>
      </c>
      <c r="BI320" s="563">
        <f t="shared" si="157"/>
        <v>141.8008322583143</v>
      </c>
      <c r="BJ320" s="564">
        <f t="shared" si="158"/>
        <v>1.8159496649444984</v>
      </c>
      <c r="BK320" s="565">
        <f t="shared" si="159"/>
        <v>2.7977782349310845</v>
      </c>
      <c r="BL320" s="566">
        <f t="shared" si="160"/>
        <v>9.9306352612405817</v>
      </c>
      <c r="BM320" s="546" t="str">
        <f t="shared" si="161"/>
        <v>V0</v>
      </c>
      <c r="BN320" s="573">
        <f t="shared" si="171"/>
        <v>21.4</v>
      </c>
      <c r="BO320" s="573">
        <f t="shared" si="172"/>
        <v>22.212692628424449</v>
      </c>
      <c r="BP320" s="574">
        <f t="shared" si="162"/>
        <v>3.797629104787152</v>
      </c>
      <c r="BQ320" s="575">
        <f t="shared" si="163"/>
        <v>30</v>
      </c>
      <c r="BR320" s="546" t="str">
        <f t="shared" si="173"/>
        <v>V0</v>
      </c>
      <c r="BS320" s="575">
        <f t="shared" si="164"/>
        <v>160.09256689918402</v>
      </c>
      <c r="BT320" s="575">
        <f t="shared" si="165"/>
        <v>135.51594907370131</v>
      </c>
      <c r="BU320" s="575">
        <f t="shared" si="166"/>
        <v>295.60851597288536</v>
      </c>
      <c r="BV320" s="573">
        <f t="shared" si="167"/>
        <v>8.3139072447212587</v>
      </c>
      <c r="BW320" s="575">
        <f t="shared" si="168"/>
        <v>15</v>
      </c>
      <c r="BX320" s="546" t="str">
        <f t="shared" si="174"/>
        <v>V0</v>
      </c>
    </row>
    <row r="321" spans="1:76" x14ac:dyDescent="0.2">
      <c r="A321" s="324" t="s">
        <v>1529</v>
      </c>
      <c r="B321" s="360">
        <v>35329</v>
      </c>
      <c r="C321" s="361">
        <v>0.27083333333333298</v>
      </c>
      <c r="D321" s="360">
        <f t="shared" si="169"/>
        <v>35330</v>
      </c>
      <c r="E321" s="361">
        <v>0.27083333333333298</v>
      </c>
      <c r="F321" s="455" t="s">
        <v>2179</v>
      </c>
      <c r="G321" s="74" t="s">
        <v>507</v>
      </c>
      <c r="H321" s="53" t="s">
        <v>508</v>
      </c>
      <c r="I321" s="38"/>
      <c r="J321" s="52"/>
      <c r="K321" s="545">
        <f>IF(ISNUMBER(Data!K321),Data!K321,"")</f>
        <v>10.3</v>
      </c>
      <c r="L321" s="546" t="str">
        <f>IF(ISNUMBER(K321),PickLists!$S$2,PickLists!$S$9)</f>
        <v>V0</v>
      </c>
      <c r="M321" s="547">
        <f>IF(ISNUMBER(Data!M321),Data!M321,"")</f>
        <v>477.3</v>
      </c>
      <c r="N321" s="548">
        <f t="shared" si="170"/>
        <v>10.9779</v>
      </c>
      <c r="O321" s="549" t="str">
        <f>IF(ISTEXT($A321),PickLists!$S$2,PickLists!$S$9)</f>
        <v>V0</v>
      </c>
      <c r="P321" s="550">
        <f>IF(ISNUMBER(Data!P321),Data!P321,"")</f>
        <v>4.9400000000000004</v>
      </c>
      <c r="Q321" s="551" t="str">
        <f>IF(ISTEXT($A321),PickLists!$S$2,PickLists!$S$9)</f>
        <v>V0</v>
      </c>
      <c r="R321" s="547">
        <f>IF(ISNUMBER(Data!R321),Data!R321,"")</f>
        <v>9.9</v>
      </c>
      <c r="S321" s="551" t="str">
        <f>IF(ISTEXT($A321),PickLists!$S$2,PickLists!$S$9)</f>
        <v>V0</v>
      </c>
      <c r="T321" s="552">
        <f>IF(ISNUMBER(Data!T321),Data!T321,"")</f>
        <v>6.8000000000000005E-2</v>
      </c>
      <c r="U321" s="551" t="str">
        <f>IF(ISNUMBER($T321),IF($T321&gt;$T$56,PickLists!$S$2,PickLists!$S$3),PickLists!$S$9)</f>
        <v>V0</v>
      </c>
      <c r="V321" s="553">
        <f>IF(ISNUMBER(Data!V321),Data!V321,"")</f>
        <v>0.32370939601645032</v>
      </c>
      <c r="W321" s="551" t="str">
        <f>IF(ISNUMBER($V321),IF($V321&gt;$V$56,PickLists!$S$2,PickLists!$S$3),PickLists!$S$9)</f>
        <v>V0</v>
      </c>
      <c r="X321" s="552">
        <f>IF(ISNUMBER(Data!X321),Data!X321,"")</f>
        <v>0.22663962857321315</v>
      </c>
      <c r="Y321" s="551" t="str">
        <f>IF(ISNUMBER($X321),IF($X321&gt;$X$56,PickLists!$S$2,PickLists!$S$3),PickLists!$S$9)</f>
        <v>V0</v>
      </c>
      <c r="Z321" s="553">
        <f>IF(ISNUMBER(Data!Z321),Data!Z321,"")</f>
        <v>1.0999999999999999E-2</v>
      </c>
      <c r="AA321" s="551" t="str">
        <f>IF(ISNUMBER($Z321),IF($Z321&gt;$Z$56,PickLists!$S$2,PickLists!$S$3),PickLists!$S$9)</f>
        <v>V0</v>
      </c>
      <c r="AB321" s="552">
        <f>IF(ISNUMBER(Data!AB321),Data!AB321,"")</f>
        <v>0.37736327956095128</v>
      </c>
      <c r="AC321" s="551" t="str">
        <f>IF(ISNUMBER($AB321),IF($AB321&gt;$AB$56,PickLists!$S$2,PickLists!$S$3),PickLists!$S$9)</f>
        <v>V0</v>
      </c>
      <c r="AD321" s="553">
        <f>IF(ISNUMBER(Data!AD321),Data!AD321,"")</f>
        <v>3.1E-2</v>
      </c>
      <c r="AE321" s="551" t="str">
        <f>IF(ISNUMBER($AD321),IF($AD321&gt;$AD$56,PickLists!$S$2,PickLists!$S$3),PickLists!$S$9)</f>
        <v>V0</v>
      </c>
      <c r="AF321" s="552">
        <f>IF(ISNUMBER(Data!AF321),Data!AF321,"")</f>
        <v>1.2E-2</v>
      </c>
      <c r="AG321" s="551" t="str">
        <f>IF(ISNUMBER($AF321),IF($AF321&gt;$AF$56,PickLists!$S$2,PickLists!$S$3),PickLists!$S$9)</f>
        <v>V0</v>
      </c>
      <c r="AH321" s="553">
        <f>IF(ISNUMBER(Data!AH321),Data!AH321,"")</f>
        <v>6.8000000000000005E-2</v>
      </c>
      <c r="AI321" s="551" t="str">
        <f>IF(ISNUMBER($AH321),IF($AH321&gt;$AH$56,PickLists!$S$2,PickLists!$S$3),PickLists!$S$9)</f>
        <v>V0</v>
      </c>
      <c r="AJ321" s="554" t="str">
        <f>IF(ISTEXT(Data!AJ321),Data!AJ321,"")</f>
        <v/>
      </c>
      <c r="AK321" s="555"/>
      <c r="AL321" s="555"/>
      <c r="AM321" s="555"/>
      <c r="AN321" s="555"/>
      <c r="AO321" s="556"/>
      <c r="AP321" s="557">
        <f t="shared" si="140"/>
        <v>1.1481536214968798E-2</v>
      </c>
      <c r="AQ321" s="558">
        <f t="shared" si="141"/>
        <v>0.12604315641430597</v>
      </c>
      <c r="AR321" s="559">
        <f t="shared" si="142"/>
        <v>0.74649720000000008</v>
      </c>
      <c r="AS321" s="560">
        <f t="shared" si="143"/>
        <v>3.55364937852899</v>
      </c>
      <c r="AT321" s="561">
        <f t="shared" si="144"/>
        <v>2.4880271785138768</v>
      </c>
      <c r="AU321" s="562">
        <f t="shared" si="145"/>
        <v>0.12075689999999999</v>
      </c>
      <c r="AV321" s="563">
        <f t="shared" si="146"/>
        <v>4.1426563466921671</v>
      </c>
      <c r="AW321" s="564">
        <f t="shared" si="147"/>
        <v>0.34031489999999998</v>
      </c>
      <c r="AX321" s="565">
        <f t="shared" si="148"/>
        <v>0.13173480000000001</v>
      </c>
      <c r="AY321" s="566">
        <f t="shared" si="149"/>
        <v>0.74649720000000008</v>
      </c>
      <c r="AZ321" s="567">
        <v>362.61</v>
      </c>
      <c r="BA321" s="568">
        <v>5.5229999999999997</v>
      </c>
      <c r="BB321" s="569">
        <f t="shared" si="150"/>
        <v>11.481536214968799</v>
      </c>
      <c r="BC321" s="570">
        <f t="shared" si="151"/>
        <v>0.4810331907327437</v>
      </c>
      <c r="BD321" s="571">
        <f t="shared" si="152"/>
        <v>8.7096358995608061E-4</v>
      </c>
      <c r="BE321" s="572">
        <f t="shared" si="153"/>
        <v>1.9180864267178159</v>
      </c>
      <c r="BF321" s="560">
        <f t="shared" si="154"/>
        <v>23.110544443239121</v>
      </c>
      <c r="BG321" s="561">
        <f t="shared" si="155"/>
        <v>14.136262502617383</v>
      </c>
      <c r="BH321" s="562">
        <f t="shared" si="156"/>
        <v>0.47847306196661132</v>
      </c>
      <c r="BI321" s="563">
        <f t="shared" si="157"/>
        <v>26.941049443917418</v>
      </c>
      <c r="BJ321" s="564">
        <f t="shared" si="158"/>
        <v>0.79287943117295001</v>
      </c>
      <c r="BK321" s="565">
        <f t="shared" si="159"/>
        <v>0.98745114174038273</v>
      </c>
      <c r="BL321" s="566">
        <f t="shared" si="160"/>
        <v>3.3933829033384897</v>
      </c>
      <c r="BM321" s="546" t="str">
        <f t="shared" si="161"/>
        <v>V0</v>
      </c>
      <c r="BN321" s="573">
        <f t="shared" si="171"/>
        <v>9.9</v>
      </c>
      <c r="BO321" s="573">
        <f t="shared" si="172"/>
        <v>9.280570697043844</v>
      </c>
      <c r="BP321" s="574">
        <f t="shared" si="162"/>
        <v>-6.2568616460217816</v>
      </c>
      <c r="BQ321" s="575">
        <f t="shared" si="163"/>
        <v>30</v>
      </c>
      <c r="BR321" s="546" t="str">
        <f t="shared" si="173"/>
        <v>V0</v>
      </c>
      <c r="BS321" s="575">
        <f t="shared" si="164"/>
        <v>44.07477219710465</v>
      </c>
      <c r="BT321" s="575">
        <f t="shared" si="165"/>
        <v>39.646797526897018</v>
      </c>
      <c r="BU321" s="575">
        <f t="shared" si="166"/>
        <v>83.721569724001668</v>
      </c>
      <c r="BV321" s="573">
        <f t="shared" si="167"/>
        <v>5.288929346170872</v>
      </c>
      <c r="BW321" s="575">
        <f t="shared" si="168"/>
        <v>30</v>
      </c>
      <c r="BX321" s="546" t="str">
        <f t="shared" si="174"/>
        <v>V0</v>
      </c>
    </row>
    <row r="322" spans="1:76" x14ac:dyDescent="0.2">
      <c r="A322" s="324" t="s">
        <v>1530</v>
      </c>
      <c r="B322" s="360">
        <v>35330</v>
      </c>
      <c r="C322" s="361">
        <v>0.27083333333333298</v>
      </c>
      <c r="D322" s="360">
        <f t="shared" si="169"/>
        <v>35331</v>
      </c>
      <c r="E322" s="361">
        <v>0.27083333333333298</v>
      </c>
      <c r="F322" s="455" t="s">
        <v>2179</v>
      </c>
      <c r="G322" s="74" t="s">
        <v>507</v>
      </c>
      <c r="H322" s="53" t="s">
        <v>508</v>
      </c>
      <c r="I322" s="38"/>
      <c r="J322" s="52"/>
      <c r="K322" s="545">
        <f>IF(ISNUMBER(Data!K322),Data!K322,"")</f>
        <v>4</v>
      </c>
      <c r="L322" s="546" t="str">
        <f>IF(ISNUMBER(K322),PickLists!$S$2,PickLists!$S$9)</f>
        <v>V0</v>
      </c>
      <c r="M322" s="547">
        <f>IF(ISNUMBER(Data!M322),Data!M322,"")</f>
        <v>154.5</v>
      </c>
      <c r="N322" s="548">
        <f t="shared" si="170"/>
        <v>3.5535000000000001</v>
      </c>
      <c r="O322" s="549" t="str">
        <f>IF(ISTEXT($A322),PickLists!$S$2,PickLists!$S$9)</f>
        <v>V0</v>
      </c>
      <c r="P322" s="550">
        <f>IF(ISNUMBER(Data!P322),Data!P322,"")</f>
        <v>4.74</v>
      </c>
      <c r="Q322" s="551" t="str">
        <f>IF(ISTEXT($A322),PickLists!$S$2,PickLists!$S$9)</f>
        <v>V0</v>
      </c>
      <c r="R322" s="547">
        <f>IF(ISNUMBER(Data!R322),Data!R322,"")</f>
        <v>25.4</v>
      </c>
      <c r="S322" s="551" t="str">
        <f>IF(ISTEXT($A322),PickLists!$S$2,PickLists!$S$9)</f>
        <v>V0</v>
      </c>
      <c r="T322" s="552">
        <f>IF(ISNUMBER(Data!T322),Data!T322,"")</f>
        <v>0.10199999999999999</v>
      </c>
      <c r="U322" s="551" t="str">
        <f>IF(ISNUMBER($T322),IF($T322&gt;$T$56,PickLists!$S$2,PickLists!$S$3),PickLists!$S$9)</f>
        <v>V0</v>
      </c>
      <c r="V322" s="553">
        <f>IF(ISNUMBER(Data!V322),Data!V322,"")</f>
        <v>0.80825695669704056</v>
      </c>
      <c r="W322" s="551" t="str">
        <f>IF(ISNUMBER($V322),IF($V322&gt;$V$56,PickLists!$S$2,PickLists!$S$3),PickLists!$S$9)</f>
        <v>V0</v>
      </c>
      <c r="X322" s="552">
        <f>IF(ISNUMBER(Data!X322),Data!X322,"")</f>
        <v>1.1038251129478878</v>
      </c>
      <c r="Y322" s="551" t="str">
        <f>IF(ISNUMBER($X322),IF($X322&gt;$X$56,PickLists!$S$2,PickLists!$S$3),PickLists!$S$9)</f>
        <v>V0</v>
      </c>
      <c r="Z322" s="553">
        <f>IF(ISNUMBER(Data!Z322),Data!Z322,"")</f>
        <v>0.05</v>
      </c>
      <c r="AA322" s="551" t="str">
        <f>IF(ISNUMBER($Z322),IF($Z322&gt;$Z$56,PickLists!$S$2,PickLists!$S$3),PickLists!$S$9)</f>
        <v>V0</v>
      </c>
      <c r="AB322" s="552">
        <f>IF(ISNUMBER(Data!AB322),Data!AB322,"")</f>
        <v>1.5296412772326626</v>
      </c>
      <c r="AC322" s="551" t="str">
        <f>IF(ISNUMBER($AB322),IF($AB322&gt;$AB$56,PickLists!$S$2,PickLists!$S$3),PickLists!$S$9)</f>
        <v>V0</v>
      </c>
      <c r="AD322" s="553">
        <f>IF(ISNUMBER(Data!AD322),Data!AD322,"")</f>
        <v>0.10100000000000001</v>
      </c>
      <c r="AE322" s="551" t="str">
        <f>IF(ISNUMBER($AD322),IF($AD322&gt;$AD$56,PickLists!$S$2,PickLists!$S$3),PickLists!$S$9)</f>
        <v>V0</v>
      </c>
      <c r="AF322" s="552">
        <f>IF(ISNUMBER(Data!AF322),Data!AF322,"")</f>
        <v>1.9E-2</v>
      </c>
      <c r="AG322" s="551" t="str">
        <f>IF(ISNUMBER($AF322),IF($AF322&gt;$AF$56,PickLists!$S$2,PickLists!$S$3),PickLists!$S$9)</f>
        <v>V0</v>
      </c>
      <c r="AH322" s="553">
        <f>IF(ISNUMBER(Data!AH322),Data!AH322,"")</f>
        <v>0.10100000000000001</v>
      </c>
      <c r="AI322" s="551" t="str">
        <f>IF(ISNUMBER($AH322),IF($AH322&gt;$AH$56,PickLists!$S$2,PickLists!$S$3),PickLists!$S$9)</f>
        <v>V0</v>
      </c>
      <c r="AJ322" s="554" t="str">
        <f>IF(ISTEXT(Data!AJ322),Data!AJ322,"")</f>
        <v/>
      </c>
      <c r="AK322" s="555"/>
      <c r="AL322" s="555"/>
      <c r="AM322" s="555"/>
      <c r="AN322" s="555"/>
      <c r="AO322" s="556"/>
      <c r="AP322" s="557">
        <f t="shared" si="140"/>
        <v>1.8197008586099819E-2</v>
      </c>
      <c r="AQ322" s="558">
        <f t="shared" si="141"/>
        <v>6.4663070010705703E-2</v>
      </c>
      <c r="AR322" s="559">
        <f t="shared" si="142"/>
        <v>0.36245699999999997</v>
      </c>
      <c r="AS322" s="560">
        <f t="shared" si="143"/>
        <v>2.8721410956229336</v>
      </c>
      <c r="AT322" s="561">
        <f t="shared" si="144"/>
        <v>3.9224425388603192</v>
      </c>
      <c r="AU322" s="562">
        <f t="shared" si="145"/>
        <v>0.17767500000000003</v>
      </c>
      <c r="AV322" s="563">
        <f t="shared" si="146"/>
        <v>5.4355802786462668</v>
      </c>
      <c r="AW322" s="564">
        <f t="shared" si="147"/>
        <v>0.35890350000000004</v>
      </c>
      <c r="AX322" s="565">
        <f t="shared" si="148"/>
        <v>6.7516500000000007E-2</v>
      </c>
      <c r="AY322" s="566">
        <f t="shared" si="149"/>
        <v>0.35890350000000004</v>
      </c>
      <c r="AZ322" s="567">
        <v>362.61</v>
      </c>
      <c r="BA322" s="568">
        <v>5.5229999999999997</v>
      </c>
      <c r="BB322" s="569">
        <f t="shared" si="150"/>
        <v>18.197008586099816</v>
      </c>
      <c r="BC322" s="570">
        <f t="shared" si="151"/>
        <v>0.30351142463156605</v>
      </c>
      <c r="BD322" s="571">
        <f t="shared" si="152"/>
        <v>5.4954087385762466E-4</v>
      </c>
      <c r="BE322" s="572">
        <f t="shared" si="153"/>
        <v>2.8771296400767232</v>
      </c>
      <c r="BF322" s="560">
        <f t="shared" si="154"/>
        <v>57.703787870139259</v>
      </c>
      <c r="BG322" s="561">
        <f t="shared" si="155"/>
        <v>68.84921958196712</v>
      </c>
      <c r="BH322" s="562">
        <f t="shared" si="156"/>
        <v>2.1748775543936882</v>
      </c>
      <c r="BI322" s="563">
        <f t="shared" si="157"/>
        <v>109.20548848666114</v>
      </c>
      <c r="BJ322" s="564">
        <f t="shared" si="158"/>
        <v>2.5832523402731602</v>
      </c>
      <c r="BK322" s="565">
        <f t="shared" si="159"/>
        <v>1.5634643077556059</v>
      </c>
      <c r="BL322" s="566">
        <f t="shared" si="160"/>
        <v>5.0401716652527568</v>
      </c>
      <c r="BM322" s="546" t="str">
        <f t="shared" si="161"/>
        <v>V0</v>
      </c>
      <c r="BN322" s="573">
        <f t="shared" si="171"/>
        <v>25.4</v>
      </c>
      <c r="BO322" s="573">
        <f t="shared" si="172"/>
        <v>24.932658745294351</v>
      </c>
      <c r="BP322" s="574">
        <f t="shared" si="162"/>
        <v>-1.8399261996285352</v>
      </c>
      <c r="BQ322" s="575">
        <f t="shared" si="163"/>
        <v>30</v>
      </c>
      <c r="BR322" s="546" t="str">
        <f t="shared" si="173"/>
        <v>V0</v>
      </c>
      <c r="BS322" s="575">
        <f t="shared" si="164"/>
        <v>138.76426294043617</v>
      </c>
      <c r="BT322" s="575">
        <f t="shared" si="165"/>
        <v>129.73419805768853</v>
      </c>
      <c r="BU322" s="575">
        <f t="shared" si="166"/>
        <v>268.4984609981247</v>
      </c>
      <c r="BV322" s="573">
        <f t="shared" si="167"/>
        <v>3.3631719337157415</v>
      </c>
      <c r="BW322" s="575">
        <f t="shared" si="168"/>
        <v>15</v>
      </c>
      <c r="BX322" s="546" t="str">
        <f t="shared" si="174"/>
        <v>V0</v>
      </c>
    </row>
    <row r="323" spans="1:76" x14ac:dyDescent="0.2">
      <c r="A323" s="324" t="s">
        <v>1531</v>
      </c>
      <c r="B323" s="360">
        <v>35331</v>
      </c>
      <c r="C323" s="361">
        <v>0.27083333333333298</v>
      </c>
      <c r="D323" s="360">
        <f t="shared" si="169"/>
        <v>35332</v>
      </c>
      <c r="E323" s="361">
        <v>0.27083333333333298</v>
      </c>
      <c r="F323" s="455" t="s">
        <v>2179</v>
      </c>
      <c r="G323" s="74" t="s">
        <v>507</v>
      </c>
      <c r="H323" s="53" t="s">
        <v>508</v>
      </c>
      <c r="I323" s="38"/>
      <c r="J323" s="52"/>
      <c r="K323" s="545">
        <f>IF(ISNUMBER(Data!K323),Data!K323,"")</f>
        <v>7</v>
      </c>
      <c r="L323" s="546" t="str">
        <f>IF(ISNUMBER(K323),PickLists!$S$2,PickLists!$S$9)</f>
        <v>V0</v>
      </c>
      <c r="M323" s="547">
        <f>IF(ISNUMBER(Data!M323),Data!M323,"")</f>
        <v>273.2</v>
      </c>
      <c r="N323" s="548">
        <f t="shared" si="170"/>
        <v>6.2835999999999999</v>
      </c>
      <c r="O323" s="549" t="str">
        <f>IF(ISTEXT($A323),PickLists!$S$2,PickLists!$S$9)</f>
        <v>V0</v>
      </c>
      <c r="P323" s="550">
        <f>IF(ISNUMBER(Data!P323),Data!P323,"")</f>
        <v>4.3</v>
      </c>
      <c r="Q323" s="551" t="str">
        <f>IF(ISTEXT($A323),PickLists!$S$2,PickLists!$S$9)</f>
        <v>V0</v>
      </c>
      <c r="R323" s="547">
        <f>IF(ISNUMBER(Data!R323),Data!R323,"")</f>
        <v>33.5</v>
      </c>
      <c r="S323" s="551" t="str">
        <f>IF(ISTEXT($A323),PickLists!$S$2,PickLists!$S$9)</f>
        <v>V0</v>
      </c>
      <c r="T323" s="552">
        <f>IF(ISNUMBER(Data!T323),Data!T323,"")</f>
        <v>0.107</v>
      </c>
      <c r="U323" s="551" t="str">
        <f>IF(ISNUMBER($T323),IF($T323&gt;$T$56,PickLists!$S$2,PickLists!$S$3),PickLists!$S$9)</f>
        <v>V0</v>
      </c>
      <c r="V323" s="553">
        <f>IF(ISNUMBER(Data!V323),Data!V323,"")</f>
        <v>0.82294021611160384</v>
      </c>
      <c r="W323" s="551" t="str">
        <f>IF(ISNUMBER($V323),IF($V323&gt;$V$56,PickLists!$S$2,PickLists!$S$3),PickLists!$S$9)</f>
        <v>V0</v>
      </c>
      <c r="X323" s="552">
        <f>IF(ISNUMBER(Data!X323),Data!X323,"")</f>
        <v>1.0243844183964523</v>
      </c>
      <c r="Y323" s="551" t="str">
        <f>IF(ISNUMBER($X323),IF($X323&gt;$X$56,PickLists!$S$2,PickLists!$S$3),PickLists!$S$9)</f>
        <v>V0</v>
      </c>
      <c r="Z323" s="553">
        <f>IF(ISNUMBER(Data!Z323),Data!Z323,"")</f>
        <v>2.7E-2</v>
      </c>
      <c r="AA323" s="551" t="str">
        <f>IF(ISNUMBER($Z323),IF($Z323&gt;$Z$56,PickLists!$S$2,PickLists!$S$3),PickLists!$S$9)</f>
        <v>V0</v>
      </c>
      <c r="AB323" s="552">
        <f>IF(ISNUMBER(Data!AB323),Data!AB323,"")</f>
        <v>0.9550552137036421</v>
      </c>
      <c r="AC323" s="551" t="str">
        <f>IF(ISNUMBER($AB323),IF($AB323&gt;$AB$56,PickLists!$S$2,PickLists!$S$3),PickLists!$S$9)</f>
        <v>V0</v>
      </c>
      <c r="AD323" s="553">
        <f>IF(ISNUMBER(Data!AD323),Data!AD323,"")</f>
        <v>7.4999999999999997E-2</v>
      </c>
      <c r="AE323" s="551" t="str">
        <f>IF(ISNUMBER($AD323),IF($AD323&gt;$AD$56,PickLists!$S$2,PickLists!$S$3),PickLists!$S$9)</f>
        <v>V0</v>
      </c>
      <c r="AF323" s="552">
        <f>IF(ISNUMBER(Data!AF323),Data!AF323,"")</f>
        <v>1.7000000000000001E-2</v>
      </c>
      <c r="AG323" s="551" t="str">
        <f>IF(ISNUMBER($AF323),IF($AF323&gt;$AF$56,PickLists!$S$2,PickLists!$S$3),PickLists!$S$9)</f>
        <v>V0</v>
      </c>
      <c r="AH323" s="553">
        <f>IF(ISNUMBER(Data!AH323),Data!AH323,"")</f>
        <v>9.5000000000000001E-2</v>
      </c>
      <c r="AI323" s="551" t="str">
        <f>IF(ISNUMBER($AH323),IF($AH323&gt;$AH$56,PickLists!$S$2,PickLists!$S$3),PickLists!$S$9)</f>
        <v>V0</v>
      </c>
      <c r="AJ323" s="554" t="str">
        <f>IF(ISTEXT(Data!AJ323),Data!AJ323,"")</f>
        <v/>
      </c>
      <c r="AK323" s="555"/>
      <c r="AL323" s="555"/>
      <c r="AM323" s="555"/>
      <c r="AN323" s="555"/>
      <c r="AO323" s="556"/>
      <c r="AP323" s="557">
        <f t="shared" si="140"/>
        <v>5.0118723362727241E-2</v>
      </c>
      <c r="AQ323" s="558">
        <f t="shared" si="141"/>
        <v>0.31492601012203286</v>
      </c>
      <c r="AR323" s="559">
        <f t="shared" si="142"/>
        <v>0.67234519999999998</v>
      </c>
      <c r="AS323" s="560">
        <f t="shared" si="143"/>
        <v>5.1710271419588736</v>
      </c>
      <c r="AT323" s="561">
        <f t="shared" si="144"/>
        <v>6.4368219314359481</v>
      </c>
      <c r="AU323" s="562">
        <f t="shared" si="145"/>
        <v>0.16965719999999998</v>
      </c>
      <c r="AV323" s="563">
        <f t="shared" si="146"/>
        <v>6.001184940828205</v>
      </c>
      <c r="AW323" s="564">
        <f t="shared" si="147"/>
        <v>0.47126999999999997</v>
      </c>
      <c r="AX323" s="565">
        <f t="shared" si="148"/>
        <v>0.10682120000000001</v>
      </c>
      <c r="AY323" s="566">
        <f t="shared" si="149"/>
        <v>0.59694199999999997</v>
      </c>
      <c r="AZ323" s="567">
        <v>362.61</v>
      </c>
      <c r="BA323" s="568">
        <v>5.5229999999999997</v>
      </c>
      <c r="BB323" s="569">
        <f t="shared" si="150"/>
        <v>50.118723362727238</v>
      </c>
      <c r="BC323" s="570">
        <f t="shared" si="151"/>
        <v>0.11019833765573114</v>
      </c>
      <c r="BD323" s="571">
        <f t="shared" si="152"/>
        <v>1.9952623149688758E-4</v>
      </c>
      <c r="BE323" s="572">
        <f t="shared" si="153"/>
        <v>3.0181654067471513</v>
      </c>
      <c r="BF323" s="560">
        <f t="shared" si="154"/>
        <v>58.752067973984708</v>
      </c>
      <c r="BG323" s="561">
        <f t="shared" si="155"/>
        <v>63.894240972802272</v>
      </c>
      <c r="BH323" s="562">
        <f t="shared" si="156"/>
        <v>1.1744338793725912</v>
      </c>
      <c r="BI323" s="563">
        <f t="shared" si="157"/>
        <v>68.184137481519386</v>
      </c>
      <c r="BJ323" s="564">
        <f t="shared" si="158"/>
        <v>1.9182566883216532</v>
      </c>
      <c r="BK323" s="565">
        <f t="shared" si="159"/>
        <v>1.3988891174655422</v>
      </c>
      <c r="BL323" s="566">
        <f t="shared" si="160"/>
        <v>4.7407555267228902</v>
      </c>
      <c r="BM323" s="546" t="str">
        <f t="shared" si="161"/>
        <v>V0</v>
      </c>
      <c r="BN323" s="573">
        <f t="shared" si="171"/>
        <v>33.5</v>
      </c>
      <c r="BO323" s="573">
        <f t="shared" si="172"/>
        <v>32.635622926822229</v>
      </c>
      <c r="BP323" s="574">
        <f t="shared" si="162"/>
        <v>-2.5802300691873752</v>
      </c>
      <c r="BQ323" s="575">
        <f t="shared" si="163"/>
        <v>20</v>
      </c>
      <c r="BR323" s="546" t="str">
        <f t="shared" si="173"/>
        <v>V0</v>
      </c>
      <c r="BS323" s="575">
        <f t="shared" si="164"/>
        <v>127.53519605612931</v>
      </c>
      <c r="BT323" s="575">
        <f t="shared" si="165"/>
        <v>125.77487221742136</v>
      </c>
      <c r="BU323" s="575">
        <f t="shared" si="166"/>
        <v>253.31006827355066</v>
      </c>
      <c r="BV323" s="573">
        <f t="shared" si="167"/>
        <v>0.69492849246203903</v>
      </c>
      <c r="BW323" s="575">
        <f t="shared" si="168"/>
        <v>15</v>
      </c>
      <c r="BX323" s="546" t="str">
        <f t="shared" si="174"/>
        <v>V0</v>
      </c>
    </row>
    <row r="324" spans="1:76" x14ac:dyDescent="0.2">
      <c r="A324" s="324"/>
      <c r="B324" s="360">
        <v>35332</v>
      </c>
      <c r="C324" s="361">
        <v>0.27083333333333298</v>
      </c>
      <c r="D324" s="360">
        <f t="shared" si="169"/>
        <v>35333</v>
      </c>
      <c r="E324" s="361">
        <v>0.27083333333333298</v>
      </c>
      <c r="F324" s="455" t="s">
        <v>2179</v>
      </c>
      <c r="G324" s="74" t="s">
        <v>507</v>
      </c>
      <c r="H324" s="53"/>
      <c r="I324" s="38" t="s">
        <v>433</v>
      </c>
      <c r="J324" s="52"/>
      <c r="K324" s="545">
        <f>IF(ISNUMBER(Data!K324),Data!K324,"")</f>
        <v>0.3</v>
      </c>
      <c r="L324" s="546" t="str">
        <f>IF(ISNUMBER(K324),PickLists!$S$2,PickLists!$S$9)</f>
        <v>V0</v>
      </c>
      <c r="M324" s="547" t="str">
        <f>IF(ISNUMBER(Data!M324),Data!M324,"")</f>
        <v/>
      </c>
      <c r="N324" s="548" t="str">
        <f t="shared" si="170"/>
        <v/>
      </c>
      <c r="O324" s="549" t="str">
        <f>IF(ISTEXT($A324),PickLists!$S$2,PickLists!$S$9)</f>
        <v>M1</v>
      </c>
      <c r="P324" s="550" t="str">
        <f>IF(ISNUMBER(Data!P324),Data!P324,"")</f>
        <v/>
      </c>
      <c r="Q324" s="551" t="str">
        <f>IF(ISTEXT($A324),PickLists!$S$2,PickLists!$S$9)</f>
        <v>M1</v>
      </c>
      <c r="R324" s="547" t="str">
        <f>IF(ISNUMBER(Data!R324),Data!R324,"")</f>
        <v/>
      </c>
      <c r="S324" s="551" t="str">
        <f>IF(ISTEXT($A324),PickLists!$S$2,PickLists!$S$9)</f>
        <v>M1</v>
      </c>
      <c r="T324" s="552" t="str">
        <f>IF(ISNUMBER(Data!T324),Data!T324,"")</f>
        <v/>
      </c>
      <c r="U324" s="551" t="str">
        <f>IF(ISNUMBER($T324),IF($T324&gt;$T$56,PickLists!$S$2,PickLists!$S$3),PickLists!$S$9)</f>
        <v>M1</v>
      </c>
      <c r="V324" s="553" t="str">
        <f>IF(ISNUMBER(Data!V324),Data!V324,"")</f>
        <v/>
      </c>
      <c r="W324" s="551" t="str">
        <f>IF(ISNUMBER($V324),IF($V324&gt;$V$56,PickLists!$S$2,PickLists!$S$3),PickLists!$S$9)</f>
        <v>M1</v>
      </c>
      <c r="X324" s="552" t="str">
        <f>IF(ISNUMBER(Data!X324),Data!X324,"")</f>
        <v/>
      </c>
      <c r="Y324" s="551" t="str">
        <f>IF(ISNUMBER($X324),IF($X324&gt;$X$56,PickLists!$S$2,PickLists!$S$3),PickLists!$S$9)</f>
        <v>M1</v>
      </c>
      <c r="Z324" s="553" t="str">
        <f>IF(ISNUMBER(Data!Z324),Data!Z324,"")</f>
        <v/>
      </c>
      <c r="AA324" s="551" t="str">
        <f>IF(ISNUMBER($Z324),IF($Z324&gt;$Z$56,PickLists!$S$2,PickLists!$S$3),PickLists!$S$9)</f>
        <v>M1</v>
      </c>
      <c r="AB324" s="552" t="str">
        <f>IF(ISNUMBER(Data!AB324),Data!AB324,"")</f>
        <v/>
      </c>
      <c r="AC324" s="551" t="str">
        <f>IF(ISNUMBER($AB324),IF($AB324&gt;$AB$56,PickLists!$S$2,PickLists!$S$3),PickLists!$S$9)</f>
        <v>M1</v>
      </c>
      <c r="AD324" s="553" t="str">
        <f>IF(ISNUMBER(Data!AD324),Data!AD324,"")</f>
        <v/>
      </c>
      <c r="AE324" s="551" t="str">
        <f>IF(ISNUMBER($AD324),IF($AD324&gt;$AD$56,PickLists!$S$2,PickLists!$S$3),PickLists!$S$9)</f>
        <v>M1</v>
      </c>
      <c r="AF324" s="552" t="str">
        <f>IF(ISNUMBER(Data!AF324),Data!AF324,"")</f>
        <v/>
      </c>
      <c r="AG324" s="551" t="str">
        <f>IF(ISNUMBER($AF324),IF($AF324&gt;$AF$56,PickLists!$S$2,PickLists!$S$3),PickLists!$S$9)</f>
        <v>M1</v>
      </c>
      <c r="AH324" s="553" t="str">
        <f>IF(ISNUMBER(Data!AH324),Data!AH324,"")</f>
        <v/>
      </c>
      <c r="AI324" s="551" t="str">
        <f>IF(ISNUMBER($AH324),IF($AH324&gt;$AH$56,PickLists!$S$2,PickLists!$S$3),PickLists!$S$9)</f>
        <v>M1</v>
      </c>
      <c r="AJ324" s="554" t="str">
        <f>IF(ISTEXT(Data!AJ324),Data!AJ324,"")</f>
        <v/>
      </c>
      <c r="AK324" s="555"/>
      <c r="AL324" s="555"/>
      <c r="AM324" s="555"/>
      <c r="AN324" s="555"/>
      <c r="AO324" s="556"/>
      <c r="AP324" s="557" t="str">
        <f t="shared" si="140"/>
        <v/>
      </c>
      <c r="AQ324" s="558" t="str">
        <f t="shared" si="141"/>
        <v/>
      </c>
      <c r="AR324" s="559" t="str">
        <f t="shared" si="142"/>
        <v/>
      </c>
      <c r="AS324" s="560" t="str">
        <f t="shared" si="143"/>
        <v/>
      </c>
      <c r="AT324" s="561" t="str">
        <f t="shared" si="144"/>
        <v/>
      </c>
      <c r="AU324" s="562" t="str">
        <f t="shared" si="145"/>
        <v/>
      </c>
      <c r="AV324" s="563" t="str">
        <f t="shared" si="146"/>
        <v/>
      </c>
      <c r="AW324" s="564" t="str">
        <f t="shared" si="147"/>
        <v/>
      </c>
      <c r="AX324" s="565" t="str">
        <f t="shared" si="148"/>
        <v/>
      </c>
      <c r="AY324" s="566" t="str">
        <f t="shared" si="149"/>
        <v/>
      </c>
      <c r="AZ324" s="567">
        <v>362.61</v>
      </c>
      <c r="BA324" s="568">
        <v>5.5229999999999997</v>
      </c>
      <c r="BB324" s="569" t="str">
        <f t="shared" si="150"/>
        <v/>
      </c>
      <c r="BC324" s="570" t="str">
        <f t="shared" si="151"/>
        <v/>
      </c>
      <c r="BD324" s="571" t="str">
        <f t="shared" si="152"/>
        <v/>
      </c>
      <c r="BE324" s="572" t="str">
        <f t="shared" si="153"/>
        <v/>
      </c>
      <c r="BF324" s="560" t="str">
        <f t="shared" si="154"/>
        <v/>
      </c>
      <c r="BG324" s="561" t="str">
        <f t="shared" si="155"/>
        <v/>
      </c>
      <c r="BH324" s="562" t="str">
        <f t="shared" si="156"/>
        <v/>
      </c>
      <c r="BI324" s="563" t="str">
        <f t="shared" si="157"/>
        <v/>
      </c>
      <c r="BJ324" s="564" t="str">
        <f t="shared" si="158"/>
        <v/>
      </c>
      <c r="BK324" s="565" t="str">
        <f t="shared" si="159"/>
        <v/>
      </c>
      <c r="BL324" s="566" t="str">
        <f t="shared" si="160"/>
        <v/>
      </c>
      <c r="BM324" s="546" t="str">
        <f t="shared" si="161"/>
        <v>M1</v>
      </c>
      <c r="BN324" s="573" t="str">
        <f t="shared" si="171"/>
        <v/>
      </c>
      <c r="BO324" s="573" t="str">
        <f t="shared" si="172"/>
        <v/>
      </c>
      <c r="BP324" s="574" t="str">
        <f t="shared" si="162"/>
        <v/>
      </c>
      <c r="BQ324" s="575" t="str">
        <f t="shared" si="163"/>
        <v/>
      </c>
      <c r="BR324" s="546" t="str">
        <f t="shared" si="173"/>
        <v>M1</v>
      </c>
      <c r="BS324" s="575" t="str">
        <f t="shared" si="164"/>
        <v/>
      </c>
      <c r="BT324" s="575" t="str">
        <f t="shared" si="165"/>
        <v/>
      </c>
      <c r="BU324" s="575" t="str">
        <f t="shared" si="166"/>
        <v/>
      </c>
      <c r="BV324" s="573" t="str">
        <f t="shared" si="167"/>
        <v/>
      </c>
      <c r="BW324" s="575" t="str">
        <f t="shared" si="168"/>
        <v/>
      </c>
      <c r="BX324" s="546" t="str">
        <f t="shared" si="174"/>
        <v>M1</v>
      </c>
    </row>
    <row r="325" spans="1:76" x14ac:dyDescent="0.2">
      <c r="A325" s="324"/>
      <c r="B325" s="360">
        <v>35333</v>
      </c>
      <c r="C325" s="361">
        <v>0.27083333333333298</v>
      </c>
      <c r="D325" s="360">
        <f t="shared" si="169"/>
        <v>35334</v>
      </c>
      <c r="E325" s="361">
        <v>0.27083333333333298</v>
      </c>
      <c r="F325" s="455" t="s">
        <v>2179</v>
      </c>
      <c r="G325" s="74" t="s">
        <v>440</v>
      </c>
      <c r="H325" s="53"/>
      <c r="I325" s="38"/>
      <c r="J325" s="52"/>
      <c r="K325" s="545" t="str">
        <f>IF(ISNUMBER(Data!K325),Data!K325,"")</f>
        <v/>
      </c>
      <c r="L325" s="546" t="str">
        <f>IF(ISNUMBER(K325),PickLists!$S$2,PickLists!$S$9)</f>
        <v>M1</v>
      </c>
      <c r="M325" s="547" t="str">
        <f>IF(ISNUMBER(Data!M325),Data!M325,"")</f>
        <v/>
      </c>
      <c r="N325" s="548" t="str">
        <f t="shared" si="170"/>
        <v/>
      </c>
      <c r="O325" s="549" t="str">
        <f>IF(ISTEXT($A325),PickLists!$S$2,PickLists!$S$9)</f>
        <v>M1</v>
      </c>
      <c r="P325" s="550" t="str">
        <f>IF(ISNUMBER(Data!P325),Data!P325,"")</f>
        <v/>
      </c>
      <c r="Q325" s="551" t="str">
        <f>IF(ISTEXT($A325),PickLists!$S$2,PickLists!$S$9)</f>
        <v>M1</v>
      </c>
      <c r="R325" s="547" t="str">
        <f>IF(ISNUMBER(Data!R325),Data!R325,"")</f>
        <v/>
      </c>
      <c r="S325" s="551" t="str">
        <f>IF(ISTEXT($A325),PickLists!$S$2,PickLists!$S$9)</f>
        <v>M1</v>
      </c>
      <c r="T325" s="552" t="str">
        <f>IF(ISNUMBER(Data!T325),Data!T325,"")</f>
        <v/>
      </c>
      <c r="U325" s="551" t="str">
        <f>IF(ISNUMBER($T325),IF($T325&gt;$T$56,PickLists!$S$2,PickLists!$S$3),PickLists!$S$9)</f>
        <v>M1</v>
      </c>
      <c r="V325" s="553" t="str">
        <f>IF(ISNUMBER(Data!V325),Data!V325,"")</f>
        <v/>
      </c>
      <c r="W325" s="551" t="str">
        <f>IF(ISNUMBER($V325),IF($V325&gt;$V$56,PickLists!$S$2,PickLists!$S$3),PickLists!$S$9)</f>
        <v>M1</v>
      </c>
      <c r="X325" s="552" t="str">
        <f>IF(ISNUMBER(Data!X325),Data!X325,"")</f>
        <v/>
      </c>
      <c r="Y325" s="551" t="str">
        <f>IF(ISNUMBER($X325),IF($X325&gt;$X$56,PickLists!$S$2,PickLists!$S$3),PickLists!$S$9)</f>
        <v>M1</v>
      </c>
      <c r="Z325" s="553" t="str">
        <f>IF(ISNUMBER(Data!Z325),Data!Z325,"")</f>
        <v/>
      </c>
      <c r="AA325" s="551" t="str">
        <f>IF(ISNUMBER($Z325),IF($Z325&gt;$Z$56,PickLists!$S$2,PickLists!$S$3),PickLists!$S$9)</f>
        <v>M1</v>
      </c>
      <c r="AB325" s="552" t="str">
        <f>IF(ISNUMBER(Data!AB325),Data!AB325,"")</f>
        <v/>
      </c>
      <c r="AC325" s="551" t="str">
        <f>IF(ISNUMBER($AB325),IF($AB325&gt;$AB$56,PickLists!$S$2,PickLists!$S$3),PickLists!$S$9)</f>
        <v>M1</v>
      </c>
      <c r="AD325" s="553" t="str">
        <f>IF(ISNUMBER(Data!AD325),Data!AD325,"")</f>
        <v/>
      </c>
      <c r="AE325" s="551" t="str">
        <f>IF(ISNUMBER($AD325),IF($AD325&gt;$AD$56,PickLists!$S$2,PickLists!$S$3),PickLists!$S$9)</f>
        <v>M1</v>
      </c>
      <c r="AF325" s="552" t="str">
        <f>IF(ISNUMBER(Data!AF325),Data!AF325,"")</f>
        <v/>
      </c>
      <c r="AG325" s="551" t="str">
        <f>IF(ISNUMBER($AF325),IF($AF325&gt;$AF$56,PickLists!$S$2,PickLists!$S$3),PickLists!$S$9)</f>
        <v>M1</v>
      </c>
      <c r="AH325" s="553" t="str">
        <f>IF(ISNUMBER(Data!AH325),Data!AH325,"")</f>
        <v/>
      </c>
      <c r="AI325" s="551" t="str">
        <f>IF(ISNUMBER($AH325),IF($AH325&gt;$AH$56,PickLists!$S$2,PickLists!$S$3),PickLists!$S$9)</f>
        <v>M1</v>
      </c>
      <c r="AJ325" s="554" t="str">
        <f>IF(ISTEXT(Data!AJ325),Data!AJ325,"")</f>
        <v/>
      </c>
      <c r="AK325" s="555"/>
      <c r="AL325" s="555"/>
      <c r="AM325" s="555"/>
      <c r="AN325" s="555"/>
      <c r="AO325" s="556"/>
      <c r="AP325" s="557" t="str">
        <f t="shared" si="140"/>
        <v/>
      </c>
      <c r="AQ325" s="558" t="str">
        <f t="shared" si="141"/>
        <v/>
      </c>
      <c r="AR325" s="559" t="str">
        <f t="shared" si="142"/>
        <v/>
      </c>
      <c r="AS325" s="560" t="str">
        <f t="shared" si="143"/>
        <v/>
      </c>
      <c r="AT325" s="561" t="str">
        <f t="shared" si="144"/>
        <v/>
      </c>
      <c r="AU325" s="562" t="str">
        <f t="shared" si="145"/>
        <v/>
      </c>
      <c r="AV325" s="563" t="str">
        <f t="shared" si="146"/>
        <v/>
      </c>
      <c r="AW325" s="564" t="str">
        <f t="shared" si="147"/>
        <v/>
      </c>
      <c r="AX325" s="565" t="str">
        <f t="shared" si="148"/>
        <v/>
      </c>
      <c r="AY325" s="566" t="str">
        <f t="shared" si="149"/>
        <v/>
      </c>
      <c r="AZ325" s="567">
        <v>362.61</v>
      </c>
      <c r="BA325" s="568">
        <v>5.5229999999999997</v>
      </c>
      <c r="BB325" s="569" t="str">
        <f t="shared" si="150"/>
        <v/>
      </c>
      <c r="BC325" s="570" t="str">
        <f t="shared" si="151"/>
        <v/>
      </c>
      <c r="BD325" s="571" t="str">
        <f t="shared" si="152"/>
        <v/>
      </c>
      <c r="BE325" s="572" t="str">
        <f t="shared" si="153"/>
        <v/>
      </c>
      <c r="BF325" s="560" t="str">
        <f t="shared" si="154"/>
        <v/>
      </c>
      <c r="BG325" s="561" t="str">
        <f t="shared" si="155"/>
        <v/>
      </c>
      <c r="BH325" s="562" t="str">
        <f t="shared" si="156"/>
        <v/>
      </c>
      <c r="BI325" s="563" t="str">
        <f t="shared" si="157"/>
        <v/>
      </c>
      <c r="BJ325" s="564" t="str">
        <f t="shared" si="158"/>
        <v/>
      </c>
      <c r="BK325" s="565" t="str">
        <f t="shared" si="159"/>
        <v/>
      </c>
      <c r="BL325" s="566" t="str">
        <f t="shared" si="160"/>
        <v/>
      </c>
      <c r="BM325" s="546" t="str">
        <f t="shared" si="161"/>
        <v>M1</v>
      </c>
      <c r="BN325" s="573" t="str">
        <f t="shared" si="171"/>
        <v/>
      </c>
      <c r="BO325" s="573" t="str">
        <f t="shared" si="172"/>
        <v/>
      </c>
      <c r="BP325" s="574" t="str">
        <f t="shared" si="162"/>
        <v/>
      </c>
      <c r="BQ325" s="575" t="str">
        <f t="shared" si="163"/>
        <v/>
      </c>
      <c r="BR325" s="546" t="str">
        <f t="shared" si="173"/>
        <v>M1</v>
      </c>
      <c r="BS325" s="575" t="str">
        <f t="shared" si="164"/>
        <v/>
      </c>
      <c r="BT325" s="575" t="str">
        <f t="shared" si="165"/>
        <v/>
      </c>
      <c r="BU325" s="575" t="str">
        <f t="shared" si="166"/>
        <v/>
      </c>
      <c r="BV325" s="573" t="str">
        <f t="shared" si="167"/>
        <v/>
      </c>
      <c r="BW325" s="575" t="str">
        <f t="shared" si="168"/>
        <v/>
      </c>
      <c r="BX325" s="546" t="str">
        <f t="shared" si="174"/>
        <v>M1</v>
      </c>
    </row>
    <row r="326" spans="1:76" x14ac:dyDescent="0.2">
      <c r="A326" s="324"/>
      <c r="B326" s="360">
        <v>35334</v>
      </c>
      <c r="C326" s="361">
        <v>0.27083333333333298</v>
      </c>
      <c r="D326" s="360">
        <f t="shared" si="169"/>
        <v>35335</v>
      </c>
      <c r="E326" s="361">
        <v>0.27083333333333298</v>
      </c>
      <c r="F326" s="455" t="s">
        <v>2179</v>
      </c>
      <c r="G326" s="74" t="s">
        <v>440</v>
      </c>
      <c r="H326" s="53"/>
      <c r="I326" s="38"/>
      <c r="J326" s="52"/>
      <c r="K326" s="545" t="str">
        <f>IF(ISNUMBER(Data!K326),Data!K326,"")</f>
        <v/>
      </c>
      <c r="L326" s="546" t="str">
        <f>IF(ISNUMBER(K326),PickLists!$S$2,PickLists!$S$9)</f>
        <v>M1</v>
      </c>
      <c r="M326" s="547" t="str">
        <f>IF(ISNUMBER(Data!M326),Data!M326,"")</f>
        <v/>
      </c>
      <c r="N326" s="548" t="str">
        <f t="shared" si="170"/>
        <v/>
      </c>
      <c r="O326" s="549" t="str">
        <f>IF(ISTEXT($A326),PickLists!$S$2,PickLists!$S$9)</f>
        <v>M1</v>
      </c>
      <c r="P326" s="550" t="str">
        <f>IF(ISNUMBER(Data!P326),Data!P326,"")</f>
        <v/>
      </c>
      <c r="Q326" s="551" t="str">
        <f>IF(ISTEXT($A326),PickLists!$S$2,PickLists!$S$9)</f>
        <v>M1</v>
      </c>
      <c r="R326" s="547" t="str">
        <f>IF(ISNUMBER(Data!R326),Data!R326,"")</f>
        <v/>
      </c>
      <c r="S326" s="551" t="str">
        <f>IF(ISTEXT($A326),PickLists!$S$2,PickLists!$S$9)</f>
        <v>M1</v>
      </c>
      <c r="T326" s="552" t="str">
        <f>IF(ISNUMBER(Data!T326),Data!T326,"")</f>
        <v/>
      </c>
      <c r="U326" s="551" t="str">
        <f>IF(ISNUMBER($T326),IF($T326&gt;$T$56,PickLists!$S$2,PickLists!$S$3),PickLists!$S$9)</f>
        <v>M1</v>
      </c>
      <c r="V326" s="553" t="str">
        <f>IF(ISNUMBER(Data!V326),Data!V326,"")</f>
        <v/>
      </c>
      <c r="W326" s="551" t="str">
        <f>IF(ISNUMBER($V326),IF($V326&gt;$V$56,PickLists!$S$2,PickLists!$S$3),PickLists!$S$9)</f>
        <v>M1</v>
      </c>
      <c r="X326" s="552" t="str">
        <f>IF(ISNUMBER(Data!X326),Data!X326,"")</f>
        <v/>
      </c>
      <c r="Y326" s="551" t="str">
        <f>IF(ISNUMBER($X326),IF($X326&gt;$X$56,PickLists!$S$2,PickLists!$S$3),PickLists!$S$9)</f>
        <v>M1</v>
      </c>
      <c r="Z326" s="553" t="str">
        <f>IF(ISNUMBER(Data!Z326),Data!Z326,"")</f>
        <v/>
      </c>
      <c r="AA326" s="551" t="str">
        <f>IF(ISNUMBER($Z326),IF($Z326&gt;$Z$56,PickLists!$S$2,PickLists!$S$3),PickLists!$S$9)</f>
        <v>M1</v>
      </c>
      <c r="AB326" s="552" t="str">
        <f>IF(ISNUMBER(Data!AB326),Data!AB326,"")</f>
        <v/>
      </c>
      <c r="AC326" s="551" t="str">
        <f>IF(ISNUMBER($AB326),IF($AB326&gt;$AB$56,PickLists!$S$2,PickLists!$S$3),PickLists!$S$9)</f>
        <v>M1</v>
      </c>
      <c r="AD326" s="553" t="str">
        <f>IF(ISNUMBER(Data!AD326),Data!AD326,"")</f>
        <v/>
      </c>
      <c r="AE326" s="551" t="str">
        <f>IF(ISNUMBER($AD326),IF($AD326&gt;$AD$56,PickLists!$S$2,PickLists!$S$3),PickLists!$S$9)</f>
        <v>M1</v>
      </c>
      <c r="AF326" s="552" t="str">
        <f>IF(ISNUMBER(Data!AF326),Data!AF326,"")</f>
        <v/>
      </c>
      <c r="AG326" s="551" t="str">
        <f>IF(ISNUMBER($AF326),IF($AF326&gt;$AF$56,PickLists!$S$2,PickLists!$S$3),PickLists!$S$9)</f>
        <v>M1</v>
      </c>
      <c r="AH326" s="553" t="str">
        <f>IF(ISNUMBER(Data!AH326),Data!AH326,"")</f>
        <v/>
      </c>
      <c r="AI326" s="551" t="str">
        <f>IF(ISNUMBER($AH326),IF($AH326&gt;$AH$56,PickLists!$S$2,PickLists!$S$3),PickLists!$S$9)</f>
        <v>M1</v>
      </c>
      <c r="AJ326" s="554" t="str">
        <f>IF(ISTEXT(Data!AJ326),Data!AJ326,"")</f>
        <v/>
      </c>
      <c r="AK326" s="555"/>
      <c r="AL326" s="555"/>
      <c r="AM326" s="555"/>
      <c r="AN326" s="555"/>
      <c r="AO326" s="556"/>
      <c r="AP326" s="557" t="str">
        <f t="shared" si="140"/>
        <v/>
      </c>
      <c r="AQ326" s="558" t="str">
        <f t="shared" si="141"/>
        <v/>
      </c>
      <c r="AR326" s="559" t="str">
        <f t="shared" si="142"/>
        <v/>
      </c>
      <c r="AS326" s="560" t="str">
        <f t="shared" si="143"/>
        <v/>
      </c>
      <c r="AT326" s="561" t="str">
        <f t="shared" si="144"/>
        <v/>
      </c>
      <c r="AU326" s="562" t="str">
        <f t="shared" si="145"/>
        <v/>
      </c>
      <c r="AV326" s="563" t="str">
        <f t="shared" si="146"/>
        <v/>
      </c>
      <c r="AW326" s="564" t="str">
        <f t="shared" si="147"/>
        <v/>
      </c>
      <c r="AX326" s="565" t="str">
        <f t="shared" si="148"/>
        <v/>
      </c>
      <c r="AY326" s="566" t="str">
        <f t="shared" si="149"/>
        <v/>
      </c>
      <c r="AZ326" s="567">
        <v>362.61</v>
      </c>
      <c r="BA326" s="568">
        <v>5.5229999999999997</v>
      </c>
      <c r="BB326" s="569" t="str">
        <f t="shared" si="150"/>
        <v/>
      </c>
      <c r="BC326" s="570" t="str">
        <f t="shared" si="151"/>
        <v/>
      </c>
      <c r="BD326" s="571" t="str">
        <f t="shared" si="152"/>
        <v/>
      </c>
      <c r="BE326" s="572" t="str">
        <f t="shared" si="153"/>
        <v/>
      </c>
      <c r="BF326" s="560" t="str">
        <f t="shared" si="154"/>
        <v/>
      </c>
      <c r="BG326" s="561" t="str">
        <f t="shared" si="155"/>
        <v/>
      </c>
      <c r="BH326" s="562" t="str">
        <f t="shared" si="156"/>
        <v/>
      </c>
      <c r="BI326" s="563" t="str">
        <f t="shared" si="157"/>
        <v/>
      </c>
      <c r="BJ326" s="564" t="str">
        <f t="shared" si="158"/>
        <v/>
      </c>
      <c r="BK326" s="565" t="str">
        <f t="shared" si="159"/>
        <v/>
      </c>
      <c r="BL326" s="566" t="str">
        <f t="shared" si="160"/>
        <v/>
      </c>
      <c r="BM326" s="546" t="str">
        <f t="shared" si="161"/>
        <v>M1</v>
      </c>
      <c r="BN326" s="573" t="str">
        <f t="shared" si="171"/>
        <v/>
      </c>
      <c r="BO326" s="573" t="str">
        <f t="shared" si="172"/>
        <v/>
      </c>
      <c r="BP326" s="574" t="str">
        <f t="shared" si="162"/>
        <v/>
      </c>
      <c r="BQ326" s="575" t="str">
        <f t="shared" si="163"/>
        <v/>
      </c>
      <c r="BR326" s="546" t="str">
        <f t="shared" si="173"/>
        <v>M1</v>
      </c>
      <c r="BS326" s="575" t="str">
        <f t="shared" si="164"/>
        <v/>
      </c>
      <c r="BT326" s="575" t="str">
        <f t="shared" si="165"/>
        <v/>
      </c>
      <c r="BU326" s="575" t="str">
        <f t="shared" si="166"/>
        <v/>
      </c>
      <c r="BV326" s="573" t="str">
        <f t="shared" si="167"/>
        <v/>
      </c>
      <c r="BW326" s="575" t="str">
        <f t="shared" si="168"/>
        <v/>
      </c>
      <c r="BX326" s="546" t="str">
        <f t="shared" si="174"/>
        <v>M1</v>
      </c>
    </row>
    <row r="327" spans="1:76" x14ac:dyDescent="0.2">
      <c r="A327" s="324" t="s">
        <v>1532</v>
      </c>
      <c r="B327" s="360">
        <v>35335</v>
      </c>
      <c r="C327" s="361">
        <v>0.27083333333333298</v>
      </c>
      <c r="D327" s="360">
        <f t="shared" si="169"/>
        <v>35336</v>
      </c>
      <c r="E327" s="361">
        <v>0.27083333333333298</v>
      </c>
      <c r="F327" s="455" t="s">
        <v>2179</v>
      </c>
      <c r="G327" s="74" t="s">
        <v>507</v>
      </c>
      <c r="H327" s="53" t="s">
        <v>508</v>
      </c>
      <c r="I327" s="38"/>
      <c r="J327" s="52"/>
      <c r="K327" s="545">
        <f>IF(ISNUMBER(Data!K327),Data!K327,"")</f>
        <v>5</v>
      </c>
      <c r="L327" s="546" t="str">
        <f>IF(ISNUMBER(K327),PickLists!$S$2,PickLists!$S$9)</f>
        <v>V0</v>
      </c>
      <c r="M327" s="547">
        <f>IF(ISNUMBER(Data!M327),Data!M327,"")</f>
        <v>215.7</v>
      </c>
      <c r="N327" s="548">
        <f t="shared" si="170"/>
        <v>4.9611000000000001</v>
      </c>
      <c r="O327" s="549" t="str">
        <f>IF(ISTEXT($A327),PickLists!$S$2,PickLists!$S$9)</f>
        <v>V0</v>
      </c>
      <c r="P327" s="550">
        <f>IF(ISNUMBER(Data!P327),Data!P327,"")</f>
        <v>4.9000000000000004</v>
      </c>
      <c r="Q327" s="551" t="str">
        <f>IF(ISTEXT($A327),PickLists!$S$2,PickLists!$S$9)</f>
        <v>V0</v>
      </c>
      <c r="R327" s="547">
        <f>IF(ISNUMBER(Data!R327),Data!R327,"")</f>
        <v>12.2</v>
      </c>
      <c r="S327" s="551" t="str">
        <f>IF(ISTEXT($A327),PickLists!$S$2,PickLists!$S$9)</f>
        <v>V0</v>
      </c>
      <c r="T327" s="552">
        <f>IF(ISNUMBER(Data!T327),Data!T327,"")</f>
        <v>0.61499999999999999</v>
      </c>
      <c r="U327" s="551" t="str">
        <f>IF(ISNUMBER($T327),IF($T327&gt;$T$56,PickLists!$S$2,PickLists!$S$3),PickLists!$S$9)</f>
        <v>V0</v>
      </c>
      <c r="V327" s="553">
        <f>IF(ISNUMBER(Data!V327),Data!V327,"")</f>
        <v>0.3842496040641884</v>
      </c>
      <c r="W327" s="551" t="str">
        <f>IF(ISNUMBER($V327),IF($V327&gt;$V$56,PickLists!$S$2,PickLists!$S$3),PickLists!$S$9)</f>
        <v>V0</v>
      </c>
      <c r="X327" s="552">
        <f>IF(ISNUMBER(Data!X327),Data!X327,"")</f>
        <v>0.35781690991234827</v>
      </c>
      <c r="Y327" s="551" t="str">
        <f>IF(ISNUMBER($X327),IF($X327&gt;$X$56,PickLists!$S$2,PickLists!$S$3),PickLists!$S$9)</f>
        <v>V0</v>
      </c>
      <c r="Z327" s="553">
        <f>IF(ISNUMBER(Data!Z327),Data!Z327,"")</f>
        <v>0.39500000000000002</v>
      </c>
      <c r="AA327" s="551" t="str">
        <f>IF(ISNUMBER($Z327),IF($Z327&gt;$Z$56,PickLists!$S$2,PickLists!$S$3),PickLists!$S$9)</f>
        <v>V0</v>
      </c>
      <c r="AB327" s="552">
        <f>IF(ISNUMBER(Data!AB327),Data!AB327,"")</f>
        <v>0.35639865291867617</v>
      </c>
      <c r="AC327" s="551" t="str">
        <f>IF(ISNUMBER($AB327),IF($AB327&gt;$AB$56,PickLists!$S$2,PickLists!$S$3),PickLists!$S$9)</f>
        <v>V0</v>
      </c>
      <c r="AD327" s="553">
        <f>IF(ISNUMBER(Data!AD327),Data!AD327,"")</f>
        <v>6.7000000000000004E-2</v>
      </c>
      <c r="AE327" s="551" t="str">
        <f>IF(ISNUMBER($AD327),IF($AD327&gt;$AD$56,PickLists!$S$2,PickLists!$S$3),PickLists!$S$9)</f>
        <v>V0</v>
      </c>
      <c r="AF327" s="552">
        <f>IF(ISNUMBER(Data!AF327),Data!AF327,"")</f>
        <v>5.8000000000000003E-2</v>
      </c>
      <c r="AG327" s="551" t="str">
        <f>IF(ISNUMBER($AF327),IF($AF327&gt;$AF$56,PickLists!$S$2,PickLists!$S$3),PickLists!$S$9)</f>
        <v>V0</v>
      </c>
      <c r="AH327" s="553">
        <f>IF(ISNUMBER(Data!AH327),Data!AH327,"")</f>
        <v>0.125</v>
      </c>
      <c r="AI327" s="551" t="str">
        <f>IF(ISNUMBER($AH327),IF($AH327&gt;$AH$56,PickLists!$S$2,PickLists!$S$3),PickLists!$S$9)</f>
        <v>V0</v>
      </c>
      <c r="AJ327" s="554" t="str">
        <f>IF(ISTEXT(Data!AJ327),Data!AJ327,"")</f>
        <v/>
      </c>
      <c r="AK327" s="555"/>
      <c r="AL327" s="555"/>
      <c r="AM327" s="555"/>
      <c r="AN327" s="555"/>
      <c r="AO327" s="556"/>
      <c r="AP327" s="557">
        <f t="shared" si="140"/>
        <v>1.2589254117941658E-2</v>
      </c>
      <c r="AQ327" s="558">
        <f t="shared" si="141"/>
        <v>6.2456548604520358E-2</v>
      </c>
      <c r="AR327" s="559">
        <f t="shared" si="142"/>
        <v>3.0510765000000002</v>
      </c>
      <c r="AS327" s="560">
        <f t="shared" si="143"/>
        <v>1.9063007107228451</v>
      </c>
      <c r="AT327" s="561">
        <f t="shared" si="144"/>
        <v>1.7751654717661509</v>
      </c>
      <c r="AU327" s="562">
        <f t="shared" si="145"/>
        <v>1.9596345000000002</v>
      </c>
      <c r="AV327" s="563">
        <f t="shared" si="146"/>
        <v>1.7681293569948444</v>
      </c>
      <c r="AW327" s="564">
        <f t="shared" si="147"/>
        <v>0.33239370000000001</v>
      </c>
      <c r="AX327" s="565">
        <f t="shared" si="148"/>
        <v>0.28774379999999999</v>
      </c>
      <c r="AY327" s="566">
        <f t="shared" si="149"/>
        <v>0.62013750000000001</v>
      </c>
      <c r="AZ327" s="567">
        <v>362.61</v>
      </c>
      <c r="BA327" s="568">
        <v>5.5229999999999997</v>
      </c>
      <c r="BB327" s="569">
        <f t="shared" si="150"/>
        <v>12.589254117941659</v>
      </c>
      <c r="BC327" s="570">
        <f t="shared" si="151"/>
        <v>0.43870748403822102</v>
      </c>
      <c r="BD327" s="571">
        <f t="shared" si="152"/>
        <v>7.9432823472428175E-4</v>
      </c>
      <c r="BE327" s="572">
        <f t="shared" si="153"/>
        <v>17.347399300462598</v>
      </c>
      <c r="BF327" s="560">
        <f t="shared" si="154"/>
        <v>27.432683948325007</v>
      </c>
      <c r="BG327" s="561">
        <f t="shared" si="155"/>
        <v>22.318222979095481</v>
      </c>
      <c r="BH327" s="562">
        <f t="shared" si="156"/>
        <v>17.181532679710134</v>
      </c>
      <c r="BI327" s="563">
        <f t="shared" si="157"/>
        <v>25.444324474810895</v>
      </c>
      <c r="BJ327" s="564">
        <f t="shared" si="158"/>
        <v>1.7136426415673438</v>
      </c>
      <c r="BK327" s="565">
        <f t="shared" si="159"/>
        <v>4.7726805184118497</v>
      </c>
      <c r="BL327" s="566">
        <f t="shared" si="160"/>
        <v>6.2378362193722232</v>
      </c>
      <c r="BM327" s="546" t="str">
        <f t="shared" si="161"/>
        <v>V0</v>
      </c>
      <c r="BN327" s="573">
        <f t="shared" si="171"/>
        <v>12.2</v>
      </c>
      <c r="BO327" s="573">
        <f t="shared" si="172"/>
        <v>12.970721998283828</v>
      </c>
      <c r="BP327" s="574">
        <f t="shared" si="162"/>
        <v>6.3173934285559756</v>
      </c>
      <c r="BQ327" s="575">
        <f t="shared" si="163"/>
        <v>30</v>
      </c>
      <c r="BR327" s="546" t="str">
        <f t="shared" si="173"/>
        <v>V0</v>
      </c>
      <c r="BS327" s="575">
        <f t="shared" si="164"/>
        <v>67.939270651814113</v>
      </c>
      <c r="BT327" s="575">
        <f t="shared" si="165"/>
        <v>67.537808040156023</v>
      </c>
      <c r="BU327" s="575">
        <f t="shared" si="166"/>
        <v>135.47707869197012</v>
      </c>
      <c r="BV327" s="573">
        <f t="shared" si="167"/>
        <v>0.29633249811274909</v>
      </c>
      <c r="BW327" s="575">
        <f t="shared" si="168"/>
        <v>15</v>
      </c>
      <c r="BX327" s="546" t="str">
        <f t="shared" si="174"/>
        <v>V0</v>
      </c>
    </row>
    <row r="328" spans="1:76" x14ac:dyDescent="0.2">
      <c r="A328" s="324" t="s">
        <v>1533</v>
      </c>
      <c r="B328" s="360">
        <v>35336</v>
      </c>
      <c r="C328" s="361">
        <v>0.27083333333333298</v>
      </c>
      <c r="D328" s="360">
        <f t="shared" si="169"/>
        <v>35337</v>
      </c>
      <c r="E328" s="361">
        <v>0.27083333333333298</v>
      </c>
      <c r="F328" s="455" t="s">
        <v>2179</v>
      </c>
      <c r="G328" s="74" t="s">
        <v>507</v>
      </c>
      <c r="H328" s="53" t="s">
        <v>508</v>
      </c>
      <c r="I328" s="38"/>
      <c r="J328" s="52"/>
      <c r="K328" s="545">
        <f>IF(ISNUMBER(Data!K328),Data!K328,"")</f>
        <v>2.2999999999999998</v>
      </c>
      <c r="L328" s="546" t="str">
        <f>IF(ISNUMBER(K328),PickLists!$S$2,PickLists!$S$9)</f>
        <v>V0</v>
      </c>
      <c r="M328" s="547">
        <f>IF(ISNUMBER(Data!M328),Data!M328,"")</f>
        <v>103.2</v>
      </c>
      <c r="N328" s="548">
        <f t="shared" si="170"/>
        <v>2.3736000000000002</v>
      </c>
      <c r="O328" s="549" t="str">
        <f>IF(ISTEXT($A328),PickLists!$S$2,PickLists!$S$9)</f>
        <v>V0</v>
      </c>
      <c r="P328" s="550">
        <f>IF(ISNUMBER(Data!P328),Data!P328,"")</f>
        <v>4.95</v>
      </c>
      <c r="Q328" s="551" t="str">
        <f>IF(ISTEXT($A328),PickLists!$S$2,PickLists!$S$9)</f>
        <v>V0</v>
      </c>
      <c r="R328" s="547">
        <f>IF(ISNUMBER(Data!R328),Data!R328,"")</f>
        <v>18.7</v>
      </c>
      <c r="S328" s="551" t="str">
        <f>IF(ISTEXT($A328),PickLists!$S$2,PickLists!$S$9)</f>
        <v>V0</v>
      </c>
      <c r="T328" s="552">
        <f>IF(ISNUMBER(Data!T328),Data!T328,"")</f>
        <v>0.78200000000000003</v>
      </c>
      <c r="U328" s="551" t="str">
        <f>IF(ISNUMBER($T328),IF($T328&gt;$T$56,PickLists!$S$2,PickLists!$S$3),PickLists!$S$9)</f>
        <v>V0</v>
      </c>
      <c r="V328" s="553">
        <f>IF(ISNUMBER(Data!V328),Data!V328,"")</f>
        <v>0.66029488105797918</v>
      </c>
      <c r="W328" s="551" t="str">
        <f>IF(ISNUMBER($V328),IF($V328&gt;$V$56,PickLists!$S$2,PickLists!$S$3),PickLists!$S$9)</f>
        <v>V0</v>
      </c>
      <c r="X328" s="552">
        <f>IF(ISNUMBER(Data!X328),Data!X328,"")</f>
        <v>0.55207944868938807</v>
      </c>
      <c r="Y328" s="551" t="str">
        <f>IF(ISNUMBER($X328),IF($X328&gt;$X$56,PickLists!$S$2,PickLists!$S$3),PickLists!$S$9)</f>
        <v>V0</v>
      </c>
      <c r="Z328" s="553">
        <f>IF(ISNUMBER(Data!Z328),Data!Z328,"")</f>
        <v>0.59</v>
      </c>
      <c r="AA328" s="551" t="str">
        <f>IF(ISNUMBER($Z328),IF($Z328&gt;$Z$56,PickLists!$S$2,PickLists!$S$3),PickLists!$S$9)</f>
        <v>V0</v>
      </c>
      <c r="AB328" s="552">
        <f>IF(ISNUMBER(Data!AB328),Data!AB328,"")</f>
        <v>0.87197317478795944</v>
      </c>
      <c r="AC328" s="551" t="str">
        <f>IF(ISNUMBER($AB328),IF($AB328&gt;$AB$56,PickLists!$S$2,PickLists!$S$3),PickLists!$S$9)</f>
        <v>V0</v>
      </c>
      <c r="AD328" s="553">
        <f>IF(ISNUMBER(Data!AD328),Data!AD328,"")</f>
        <v>6.8000000000000005E-2</v>
      </c>
      <c r="AE328" s="551" t="str">
        <f>IF(ISNUMBER($AD328),IF($AD328&gt;$AD$56,PickLists!$S$2,PickLists!$S$3),PickLists!$S$9)</f>
        <v>V0</v>
      </c>
      <c r="AF328" s="552">
        <f>IF(ISNUMBER(Data!AF328),Data!AF328,"")</f>
        <v>8.2000000000000003E-2</v>
      </c>
      <c r="AG328" s="551" t="str">
        <f>IF(ISNUMBER($AF328),IF($AF328&gt;$AF$56,PickLists!$S$2,PickLists!$S$3),PickLists!$S$9)</f>
        <v>V0</v>
      </c>
      <c r="AH328" s="553">
        <f>IF(ISNUMBER(Data!AH328),Data!AH328,"")</f>
        <v>0.122</v>
      </c>
      <c r="AI328" s="551" t="str">
        <f>IF(ISNUMBER($AH328),IF($AH328&gt;$AH$56,PickLists!$S$2,PickLists!$S$3),PickLists!$S$9)</f>
        <v>V0</v>
      </c>
      <c r="AJ328" s="554" t="str">
        <f>IF(ISTEXT(Data!AJ328),Data!AJ328,"")</f>
        <v/>
      </c>
      <c r="AK328" s="555"/>
      <c r="AL328" s="555"/>
      <c r="AM328" s="555"/>
      <c r="AN328" s="555"/>
      <c r="AO328" s="556"/>
      <c r="AP328" s="557">
        <f t="shared" si="140"/>
        <v>1.1220184543019627E-2</v>
      </c>
      <c r="AQ328" s="558">
        <f t="shared" si="141"/>
        <v>2.6632230031311387E-2</v>
      </c>
      <c r="AR328" s="559">
        <f t="shared" si="142"/>
        <v>1.8561552000000001</v>
      </c>
      <c r="AS328" s="560">
        <f t="shared" si="143"/>
        <v>1.5672759296792196</v>
      </c>
      <c r="AT328" s="561">
        <f t="shared" si="144"/>
        <v>1.3104157794091316</v>
      </c>
      <c r="AU328" s="562">
        <f t="shared" si="145"/>
        <v>1.4004240000000001</v>
      </c>
      <c r="AV328" s="563">
        <f t="shared" si="146"/>
        <v>2.0697155276767005</v>
      </c>
      <c r="AW328" s="564">
        <f t="shared" si="147"/>
        <v>0.16140480000000001</v>
      </c>
      <c r="AX328" s="565">
        <f t="shared" si="148"/>
        <v>0.19463520000000001</v>
      </c>
      <c r="AY328" s="566">
        <f t="shared" si="149"/>
        <v>0.28957920000000004</v>
      </c>
      <c r="AZ328" s="567">
        <v>362.61</v>
      </c>
      <c r="BA328" s="568">
        <v>5.5229999999999997</v>
      </c>
      <c r="BB328" s="569">
        <f t="shared" si="150"/>
        <v>11.220184543019627</v>
      </c>
      <c r="BC328" s="570">
        <f t="shared" si="151"/>
        <v>0.49223789313126781</v>
      </c>
      <c r="BD328" s="571">
        <f t="shared" si="152"/>
        <v>8.9125093813374539E-4</v>
      </c>
      <c r="BE328" s="572">
        <f t="shared" si="153"/>
        <v>22.057993907254879</v>
      </c>
      <c r="BF328" s="560">
        <f t="shared" si="154"/>
        <v>47.140349900619633</v>
      </c>
      <c r="BG328" s="561">
        <f t="shared" si="155"/>
        <v>34.435019409910375</v>
      </c>
      <c r="BH328" s="562">
        <f t="shared" si="156"/>
        <v>25.663555141845517</v>
      </c>
      <c r="BI328" s="563">
        <f t="shared" si="157"/>
        <v>62.252671863208356</v>
      </c>
      <c r="BJ328" s="564">
        <f t="shared" si="158"/>
        <v>1.7392193974116323</v>
      </c>
      <c r="BK328" s="565">
        <f t="shared" si="159"/>
        <v>6.7475828018926149</v>
      </c>
      <c r="BL328" s="566">
        <f t="shared" si="160"/>
        <v>6.0881281501072904</v>
      </c>
      <c r="BM328" s="546" t="str">
        <f t="shared" si="161"/>
        <v>V0</v>
      </c>
      <c r="BN328" s="573">
        <f t="shared" si="171"/>
        <v>18.7</v>
      </c>
      <c r="BO328" s="573">
        <f t="shared" si="172"/>
        <v>18.458258584044454</v>
      </c>
      <c r="BP328" s="574">
        <f t="shared" si="162"/>
        <v>-1.2927348446820581</v>
      </c>
      <c r="BQ328" s="575">
        <f t="shared" si="163"/>
        <v>30</v>
      </c>
      <c r="BR328" s="546" t="str">
        <f t="shared" si="173"/>
        <v>V0</v>
      </c>
      <c r="BS328" s="575">
        <f t="shared" si="164"/>
        <v>113.71134189748506</v>
      </c>
      <c r="BT328" s="575">
        <f t="shared" si="165"/>
        <v>104.1264923618543</v>
      </c>
      <c r="BU328" s="575">
        <f t="shared" si="166"/>
        <v>217.83783425933936</v>
      </c>
      <c r="BV328" s="573">
        <f t="shared" si="167"/>
        <v>4.3999930352868999</v>
      </c>
      <c r="BW328" s="575">
        <f t="shared" si="168"/>
        <v>15</v>
      </c>
      <c r="BX328" s="546" t="str">
        <f t="shared" si="174"/>
        <v>V0</v>
      </c>
    </row>
    <row r="329" spans="1:76" x14ac:dyDescent="0.2">
      <c r="A329" s="324"/>
      <c r="B329" s="360">
        <v>35337</v>
      </c>
      <c r="C329" s="361">
        <v>0.27083333333333298</v>
      </c>
      <c r="D329" s="360">
        <f t="shared" si="169"/>
        <v>35338</v>
      </c>
      <c r="E329" s="361">
        <v>0.27083333333333298</v>
      </c>
      <c r="F329" s="455" t="s">
        <v>2179</v>
      </c>
      <c r="G329" s="74" t="s">
        <v>440</v>
      </c>
      <c r="H329" s="53"/>
      <c r="I329" s="38"/>
      <c r="J329" s="52"/>
      <c r="K329" s="545" t="str">
        <f>IF(ISNUMBER(Data!K329),Data!K329,"")</f>
        <v/>
      </c>
      <c r="L329" s="546" t="str">
        <f>IF(ISNUMBER(K329),PickLists!$S$2,PickLists!$S$9)</f>
        <v>M1</v>
      </c>
      <c r="M329" s="547" t="str">
        <f>IF(ISNUMBER(Data!M329),Data!M329,"")</f>
        <v/>
      </c>
      <c r="N329" s="548" t="str">
        <f t="shared" si="170"/>
        <v/>
      </c>
      <c r="O329" s="549" t="str">
        <f>IF(ISTEXT($A329),PickLists!$S$2,PickLists!$S$9)</f>
        <v>M1</v>
      </c>
      <c r="P329" s="550" t="str">
        <f>IF(ISNUMBER(Data!P329),Data!P329,"")</f>
        <v/>
      </c>
      <c r="Q329" s="551" t="str">
        <f>IF(ISTEXT($A329),PickLists!$S$2,PickLists!$S$9)</f>
        <v>M1</v>
      </c>
      <c r="R329" s="547" t="str">
        <f>IF(ISNUMBER(Data!R329),Data!R329,"")</f>
        <v/>
      </c>
      <c r="S329" s="551" t="str">
        <f>IF(ISTEXT($A329),PickLists!$S$2,PickLists!$S$9)</f>
        <v>M1</v>
      </c>
      <c r="T329" s="552" t="str">
        <f>IF(ISNUMBER(Data!T329),Data!T329,"")</f>
        <v/>
      </c>
      <c r="U329" s="551" t="str">
        <f>IF(ISNUMBER($T329),IF($T329&gt;$T$56,PickLists!$S$2,PickLists!$S$3),PickLists!$S$9)</f>
        <v>M1</v>
      </c>
      <c r="V329" s="553" t="str">
        <f>IF(ISNUMBER(Data!V329),Data!V329,"")</f>
        <v/>
      </c>
      <c r="W329" s="551" t="str">
        <f>IF(ISNUMBER($V329),IF($V329&gt;$V$56,PickLists!$S$2,PickLists!$S$3),PickLists!$S$9)</f>
        <v>M1</v>
      </c>
      <c r="X329" s="552" t="str">
        <f>IF(ISNUMBER(Data!X329),Data!X329,"")</f>
        <v/>
      </c>
      <c r="Y329" s="551" t="str">
        <f>IF(ISNUMBER($X329),IF($X329&gt;$X$56,PickLists!$S$2,PickLists!$S$3),PickLists!$S$9)</f>
        <v>M1</v>
      </c>
      <c r="Z329" s="553" t="str">
        <f>IF(ISNUMBER(Data!Z329),Data!Z329,"")</f>
        <v/>
      </c>
      <c r="AA329" s="551" t="str">
        <f>IF(ISNUMBER($Z329),IF($Z329&gt;$Z$56,PickLists!$S$2,PickLists!$S$3),PickLists!$S$9)</f>
        <v>M1</v>
      </c>
      <c r="AB329" s="552" t="str">
        <f>IF(ISNUMBER(Data!AB329),Data!AB329,"")</f>
        <v/>
      </c>
      <c r="AC329" s="551" t="str">
        <f>IF(ISNUMBER($AB329),IF($AB329&gt;$AB$56,PickLists!$S$2,PickLists!$S$3),PickLists!$S$9)</f>
        <v>M1</v>
      </c>
      <c r="AD329" s="553" t="str">
        <f>IF(ISNUMBER(Data!AD329),Data!AD329,"")</f>
        <v/>
      </c>
      <c r="AE329" s="551" t="str">
        <f>IF(ISNUMBER($AD329),IF($AD329&gt;$AD$56,PickLists!$S$2,PickLists!$S$3),PickLists!$S$9)</f>
        <v>M1</v>
      </c>
      <c r="AF329" s="552" t="str">
        <f>IF(ISNUMBER(Data!AF329),Data!AF329,"")</f>
        <v/>
      </c>
      <c r="AG329" s="551" t="str">
        <f>IF(ISNUMBER($AF329),IF($AF329&gt;$AF$56,PickLists!$S$2,PickLists!$S$3),PickLists!$S$9)</f>
        <v>M1</v>
      </c>
      <c r="AH329" s="553" t="str">
        <f>IF(ISNUMBER(Data!AH329),Data!AH329,"")</f>
        <v/>
      </c>
      <c r="AI329" s="551" t="str">
        <f>IF(ISNUMBER($AH329),IF($AH329&gt;$AH$56,PickLists!$S$2,PickLists!$S$3),PickLists!$S$9)</f>
        <v>M1</v>
      </c>
      <c r="AJ329" s="554" t="str">
        <f>IF(ISTEXT(Data!AJ329),Data!AJ329,"")</f>
        <v/>
      </c>
      <c r="AK329" s="555"/>
      <c r="AL329" s="555"/>
      <c r="AM329" s="555"/>
      <c r="AN329" s="555"/>
      <c r="AO329" s="556"/>
      <c r="AP329" s="557" t="str">
        <f t="shared" si="140"/>
        <v/>
      </c>
      <c r="AQ329" s="558" t="str">
        <f t="shared" si="141"/>
        <v/>
      </c>
      <c r="AR329" s="559" t="str">
        <f t="shared" si="142"/>
        <v/>
      </c>
      <c r="AS329" s="560" t="str">
        <f t="shared" si="143"/>
        <v/>
      </c>
      <c r="AT329" s="561" t="str">
        <f t="shared" si="144"/>
        <v/>
      </c>
      <c r="AU329" s="562" t="str">
        <f t="shared" si="145"/>
        <v/>
      </c>
      <c r="AV329" s="563" t="str">
        <f t="shared" si="146"/>
        <v/>
      </c>
      <c r="AW329" s="564" t="str">
        <f t="shared" si="147"/>
        <v/>
      </c>
      <c r="AX329" s="565" t="str">
        <f t="shared" si="148"/>
        <v/>
      </c>
      <c r="AY329" s="566" t="str">
        <f t="shared" si="149"/>
        <v/>
      </c>
      <c r="AZ329" s="567">
        <v>362.61</v>
      </c>
      <c r="BA329" s="568">
        <v>5.5229999999999997</v>
      </c>
      <c r="BB329" s="569" t="str">
        <f t="shared" si="150"/>
        <v/>
      </c>
      <c r="BC329" s="570" t="str">
        <f t="shared" si="151"/>
        <v/>
      </c>
      <c r="BD329" s="571" t="str">
        <f t="shared" si="152"/>
        <v/>
      </c>
      <c r="BE329" s="572" t="str">
        <f t="shared" si="153"/>
        <v/>
      </c>
      <c r="BF329" s="560" t="str">
        <f t="shared" si="154"/>
        <v/>
      </c>
      <c r="BG329" s="561" t="str">
        <f t="shared" si="155"/>
        <v/>
      </c>
      <c r="BH329" s="562" t="str">
        <f t="shared" si="156"/>
        <v/>
      </c>
      <c r="BI329" s="563" t="str">
        <f t="shared" si="157"/>
        <v/>
      </c>
      <c r="BJ329" s="564" t="str">
        <f t="shared" si="158"/>
        <v/>
      </c>
      <c r="BK329" s="565" t="str">
        <f t="shared" si="159"/>
        <v/>
      </c>
      <c r="BL329" s="566" t="str">
        <f t="shared" si="160"/>
        <v/>
      </c>
      <c r="BM329" s="546" t="str">
        <f t="shared" si="161"/>
        <v>M1</v>
      </c>
      <c r="BN329" s="573" t="str">
        <f t="shared" si="171"/>
        <v/>
      </c>
      <c r="BO329" s="573" t="str">
        <f t="shared" si="172"/>
        <v/>
      </c>
      <c r="BP329" s="574" t="str">
        <f t="shared" si="162"/>
        <v/>
      </c>
      <c r="BQ329" s="575" t="str">
        <f t="shared" si="163"/>
        <v/>
      </c>
      <c r="BR329" s="546" t="str">
        <f t="shared" si="173"/>
        <v>M1</v>
      </c>
      <c r="BS329" s="575" t="str">
        <f t="shared" si="164"/>
        <v/>
      </c>
      <c r="BT329" s="575" t="str">
        <f t="shared" si="165"/>
        <v/>
      </c>
      <c r="BU329" s="575" t="str">
        <f t="shared" si="166"/>
        <v/>
      </c>
      <c r="BV329" s="573" t="str">
        <f t="shared" si="167"/>
        <v/>
      </c>
      <c r="BW329" s="575" t="str">
        <f t="shared" si="168"/>
        <v/>
      </c>
      <c r="BX329" s="546" t="str">
        <f t="shared" si="174"/>
        <v>M1</v>
      </c>
    </row>
    <row r="330" spans="1:76" x14ac:dyDescent="0.2">
      <c r="A330" s="324"/>
      <c r="B330" s="360">
        <v>35338</v>
      </c>
      <c r="C330" s="361">
        <v>0.27083333333333298</v>
      </c>
      <c r="D330" s="360">
        <f t="shared" si="169"/>
        <v>35339</v>
      </c>
      <c r="E330" s="361">
        <v>0.27083333333333298</v>
      </c>
      <c r="F330" s="455" t="s">
        <v>2179</v>
      </c>
      <c r="G330" s="74" t="s">
        <v>440</v>
      </c>
      <c r="H330" s="53"/>
      <c r="I330" s="38"/>
      <c r="J330" s="52"/>
      <c r="K330" s="545" t="str">
        <f>IF(ISNUMBER(Data!K330),Data!K330,"")</f>
        <v/>
      </c>
      <c r="L330" s="546" t="str">
        <f>IF(ISNUMBER(K330),PickLists!$S$2,PickLists!$S$9)</f>
        <v>M1</v>
      </c>
      <c r="M330" s="547" t="str">
        <f>IF(ISNUMBER(Data!M330),Data!M330,"")</f>
        <v/>
      </c>
      <c r="N330" s="548" t="str">
        <f t="shared" si="170"/>
        <v/>
      </c>
      <c r="O330" s="549" t="str">
        <f>IF(ISTEXT($A330),PickLists!$S$2,PickLists!$S$9)</f>
        <v>M1</v>
      </c>
      <c r="P330" s="550" t="str">
        <f>IF(ISNUMBER(Data!P330),Data!P330,"")</f>
        <v/>
      </c>
      <c r="Q330" s="551" t="str">
        <f>IF(ISTEXT($A330),PickLists!$S$2,PickLists!$S$9)</f>
        <v>M1</v>
      </c>
      <c r="R330" s="547" t="str">
        <f>IF(ISNUMBER(Data!R330),Data!R330,"")</f>
        <v/>
      </c>
      <c r="S330" s="551" t="str">
        <f>IF(ISTEXT($A330),PickLists!$S$2,PickLists!$S$9)</f>
        <v>M1</v>
      </c>
      <c r="T330" s="552" t="str">
        <f>IF(ISNUMBER(Data!T330),Data!T330,"")</f>
        <v/>
      </c>
      <c r="U330" s="551" t="str">
        <f>IF(ISNUMBER($T330),IF($T330&gt;$T$56,PickLists!$S$2,PickLists!$S$3),PickLists!$S$9)</f>
        <v>M1</v>
      </c>
      <c r="V330" s="553" t="str">
        <f>IF(ISNUMBER(Data!V330),Data!V330,"")</f>
        <v/>
      </c>
      <c r="W330" s="551" t="str">
        <f>IF(ISNUMBER($V330),IF($V330&gt;$V$56,PickLists!$S$2,PickLists!$S$3),PickLists!$S$9)</f>
        <v>M1</v>
      </c>
      <c r="X330" s="552" t="str">
        <f>IF(ISNUMBER(Data!X330),Data!X330,"")</f>
        <v/>
      </c>
      <c r="Y330" s="551" t="str">
        <f>IF(ISNUMBER($X330),IF($X330&gt;$X$56,PickLists!$S$2,PickLists!$S$3),PickLists!$S$9)</f>
        <v>M1</v>
      </c>
      <c r="Z330" s="553" t="str">
        <f>IF(ISNUMBER(Data!Z330),Data!Z330,"")</f>
        <v/>
      </c>
      <c r="AA330" s="551" t="str">
        <f>IF(ISNUMBER($Z330),IF($Z330&gt;$Z$56,PickLists!$S$2,PickLists!$S$3),PickLists!$S$9)</f>
        <v>M1</v>
      </c>
      <c r="AB330" s="552" t="str">
        <f>IF(ISNUMBER(Data!AB330),Data!AB330,"")</f>
        <v/>
      </c>
      <c r="AC330" s="551" t="str">
        <f>IF(ISNUMBER($AB330),IF($AB330&gt;$AB$56,PickLists!$S$2,PickLists!$S$3),PickLists!$S$9)</f>
        <v>M1</v>
      </c>
      <c r="AD330" s="553" t="str">
        <f>IF(ISNUMBER(Data!AD330),Data!AD330,"")</f>
        <v/>
      </c>
      <c r="AE330" s="551" t="str">
        <f>IF(ISNUMBER($AD330),IF($AD330&gt;$AD$56,PickLists!$S$2,PickLists!$S$3),PickLists!$S$9)</f>
        <v>M1</v>
      </c>
      <c r="AF330" s="552" t="str">
        <f>IF(ISNUMBER(Data!AF330),Data!AF330,"")</f>
        <v/>
      </c>
      <c r="AG330" s="551" t="str">
        <f>IF(ISNUMBER($AF330),IF($AF330&gt;$AF$56,PickLists!$S$2,PickLists!$S$3),PickLists!$S$9)</f>
        <v>M1</v>
      </c>
      <c r="AH330" s="553" t="str">
        <f>IF(ISNUMBER(Data!AH330),Data!AH330,"")</f>
        <v/>
      </c>
      <c r="AI330" s="551" t="str">
        <f>IF(ISNUMBER($AH330),IF($AH330&gt;$AH$56,PickLists!$S$2,PickLists!$S$3),PickLists!$S$9)</f>
        <v>M1</v>
      </c>
      <c r="AJ330" s="554" t="str">
        <f>IF(ISTEXT(Data!AJ330),Data!AJ330,"")</f>
        <v/>
      </c>
      <c r="AK330" s="555"/>
      <c r="AL330" s="555"/>
      <c r="AM330" s="555"/>
      <c r="AN330" s="555"/>
      <c r="AO330" s="556"/>
      <c r="AP330" s="557" t="str">
        <f t="shared" si="140"/>
        <v/>
      </c>
      <c r="AQ330" s="558" t="str">
        <f t="shared" si="141"/>
        <v/>
      </c>
      <c r="AR330" s="559" t="str">
        <f t="shared" si="142"/>
        <v/>
      </c>
      <c r="AS330" s="560" t="str">
        <f t="shared" si="143"/>
        <v/>
      </c>
      <c r="AT330" s="561" t="str">
        <f t="shared" si="144"/>
        <v/>
      </c>
      <c r="AU330" s="562" t="str">
        <f t="shared" si="145"/>
        <v/>
      </c>
      <c r="AV330" s="563" t="str">
        <f t="shared" si="146"/>
        <v/>
      </c>
      <c r="AW330" s="564" t="str">
        <f t="shared" si="147"/>
        <v/>
      </c>
      <c r="AX330" s="565" t="str">
        <f t="shared" si="148"/>
        <v/>
      </c>
      <c r="AY330" s="566" t="str">
        <f t="shared" si="149"/>
        <v/>
      </c>
      <c r="AZ330" s="567">
        <v>362.61</v>
      </c>
      <c r="BA330" s="568">
        <v>5.5229999999999997</v>
      </c>
      <c r="BB330" s="569" t="str">
        <f t="shared" si="150"/>
        <v/>
      </c>
      <c r="BC330" s="570" t="str">
        <f t="shared" si="151"/>
        <v/>
      </c>
      <c r="BD330" s="571" t="str">
        <f t="shared" si="152"/>
        <v/>
      </c>
      <c r="BE330" s="572" t="str">
        <f t="shared" si="153"/>
        <v/>
      </c>
      <c r="BF330" s="560" t="str">
        <f t="shared" si="154"/>
        <v/>
      </c>
      <c r="BG330" s="561" t="str">
        <f t="shared" si="155"/>
        <v/>
      </c>
      <c r="BH330" s="562" t="str">
        <f t="shared" si="156"/>
        <v/>
      </c>
      <c r="BI330" s="563" t="str">
        <f t="shared" si="157"/>
        <v/>
      </c>
      <c r="BJ330" s="564" t="str">
        <f t="shared" si="158"/>
        <v/>
      </c>
      <c r="BK330" s="565" t="str">
        <f t="shared" si="159"/>
        <v/>
      </c>
      <c r="BL330" s="566" t="str">
        <f t="shared" si="160"/>
        <v/>
      </c>
      <c r="BM330" s="546" t="str">
        <f t="shared" si="161"/>
        <v>M1</v>
      </c>
      <c r="BN330" s="573" t="str">
        <f t="shared" si="171"/>
        <v/>
      </c>
      <c r="BO330" s="573" t="str">
        <f t="shared" si="172"/>
        <v/>
      </c>
      <c r="BP330" s="574" t="str">
        <f t="shared" si="162"/>
        <v/>
      </c>
      <c r="BQ330" s="575" t="str">
        <f t="shared" si="163"/>
        <v/>
      </c>
      <c r="BR330" s="546" t="str">
        <f t="shared" si="173"/>
        <v>M1</v>
      </c>
      <c r="BS330" s="575" t="str">
        <f t="shared" si="164"/>
        <v/>
      </c>
      <c r="BT330" s="575" t="str">
        <f t="shared" si="165"/>
        <v/>
      </c>
      <c r="BU330" s="575" t="str">
        <f t="shared" si="166"/>
        <v/>
      </c>
      <c r="BV330" s="573" t="str">
        <f t="shared" si="167"/>
        <v/>
      </c>
      <c r="BW330" s="575" t="str">
        <f t="shared" si="168"/>
        <v/>
      </c>
      <c r="BX330" s="546" t="str">
        <f t="shared" si="174"/>
        <v>M1</v>
      </c>
    </row>
    <row r="331" spans="1:76" x14ac:dyDescent="0.2">
      <c r="A331" s="324" t="s">
        <v>1535</v>
      </c>
      <c r="B331" s="360">
        <v>35339</v>
      </c>
      <c r="C331" s="361">
        <v>0.27083333333333298</v>
      </c>
      <c r="D331" s="360">
        <f t="shared" si="169"/>
        <v>35340</v>
      </c>
      <c r="E331" s="361">
        <v>0.27083333333333298</v>
      </c>
      <c r="F331" s="455" t="s">
        <v>2179</v>
      </c>
      <c r="G331" s="74" t="s">
        <v>507</v>
      </c>
      <c r="H331" s="53" t="s">
        <v>508</v>
      </c>
      <c r="I331" s="38"/>
      <c r="J331" s="52"/>
      <c r="K331" s="545">
        <f>IF(ISNUMBER(Data!K331),Data!K331,"")</f>
        <v>7</v>
      </c>
      <c r="L331" s="546" t="str">
        <f>IF(ISNUMBER(K331),PickLists!$S$2,PickLists!$S$9)</f>
        <v>V0</v>
      </c>
      <c r="M331" s="547">
        <f>IF(ISNUMBER(Data!M331),Data!M331,"")</f>
        <v>287.10000000000002</v>
      </c>
      <c r="N331" s="548">
        <f t="shared" si="170"/>
        <v>6.6033000000000008</v>
      </c>
      <c r="O331" s="549" t="str">
        <f>IF(ISTEXT($A331),PickLists!$S$2,PickLists!$S$9)</f>
        <v>V0</v>
      </c>
      <c r="P331" s="550">
        <f>IF(ISNUMBER(Data!P331),Data!P331,"")</f>
        <v>4.6500000000000004</v>
      </c>
      <c r="Q331" s="551" t="str">
        <f>IF(ISTEXT($A331),PickLists!$S$2,PickLists!$S$9)</f>
        <v>V0</v>
      </c>
      <c r="R331" s="547">
        <f>IF(ISNUMBER(Data!R331),Data!R331,"")</f>
        <v>14.7</v>
      </c>
      <c r="S331" s="551" t="str">
        <f>IF(ISTEXT($A331),PickLists!$S$2,PickLists!$S$9)</f>
        <v>V0</v>
      </c>
      <c r="T331" s="552">
        <f>IF(ISNUMBER(Data!T331),Data!T331,"")</f>
        <v>9.8000000000000004E-2</v>
      </c>
      <c r="U331" s="551" t="str">
        <f>IF(ISNUMBER($T331),IF($T331&gt;$T$56,PickLists!$S$2,PickLists!$S$3),PickLists!$S$9)</f>
        <v>V0</v>
      </c>
      <c r="V331" s="553">
        <f>IF(ISNUMBER(Data!V331),Data!V331,"")</f>
        <v>0.46353920490283046</v>
      </c>
      <c r="W331" s="551" t="str">
        <f>IF(ISNUMBER($V331),IF($V331&gt;$V$56,PickLists!$S$2,PickLists!$S$3),PickLists!$S$9)</f>
        <v>V0</v>
      </c>
      <c r="X331" s="552">
        <f>IF(ISNUMBER(Data!X331),Data!X331,"")</f>
        <v>0.29406408361266684</v>
      </c>
      <c r="Y331" s="551" t="str">
        <f>IF(ISNUMBER($X331),IF($X331&gt;$X$56,PickLists!$S$2,PickLists!$S$3),PickLists!$S$9)</f>
        <v>V0</v>
      </c>
      <c r="Z331" s="553">
        <f>IF(ISNUMBER(Data!Z331),Data!Z331,"")</f>
        <v>3.1E-2</v>
      </c>
      <c r="AA331" s="551" t="str">
        <f>IF(ISNUMBER($Z331),IF($Z331&gt;$Z$56,PickLists!$S$2,PickLists!$S$3),PickLists!$S$9)</f>
        <v>V0</v>
      </c>
      <c r="AB331" s="552">
        <f>IF(ISNUMBER(Data!AB331),Data!AB331,"")</f>
        <v>0.29195183768501581</v>
      </c>
      <c r="AC331" s="551" t="str">
        <f>IF(ISNUMBER($AB331),IF($AB331&gt;$AB$56,PickLists!$S$2,PickLists!$S$3),PickLists!$S$9)</f>
        <v>V0</v>
      </c>
      <c r="AD331" s="553">
        <f>IF(ISNUMBER(Data!AD331),Data!AD331,"")</f>
        <v>8.6999999999999994E-2</v>
      </c>
      <c r="AE331" s="551" t="str">
        <f>IF(ISNUMBER($AD331),IF($AD331&gt;$AD$56,PickLists!$S$2,PickLists!$S$3),PickLists!$S$9)</f>
        <v>V0</v>
      </c>
      <c r="AF331" s="552">
        <f>IF(ISNUMBER(Data!AF331),Data!AF331,"")</f>
        <v>2.9000000000000001E-2</v>
      </c>
      <c r="AG331" s="551" t="str">
        <f>IF(ISNUMBER($AF331),IF($AF331&gt;$AF$56,PickLists!$S$2,PickLists!$S$3),PickLists!$S$9)</f>
        <v>V0</v>
      </c>
      <c r="AH331" s="553">
        <f>IF(ISNUMBER(Data!AH331),Data!AH331,"")</f>
        <v>0.13800000000000001</v>
      </c>
      <c r="AI331" s="551" t="str">
        <f>IF(ISNUMBER($AH331),IF($AH331&gt;$AH$56,PickLists!$S$2,PickLists!$S$3),PickLists!$S$9)</f>
        <v>V0</v>
      </c>
      <c r="AJ331" s="554" t="str">
        <f>IF(ISTEXT(Data!AJ331),Data!AJ331,"")</f>
        <v/>
      </c>
      <c r="AK331" s="555"/>
      <c r="AL331" s="555"/>
      <c r="AM331" s="555"/>
      <c r="AN331" s="555"/>
      <c r="AO331" s="556"/>
      <c r="AP331" s="557">
        <f t="shared" si="140"/>
        <v>2.2387211385683357E-2</v>
      </c>
      <c r="AQ331" s="558">
        <f t="shared" si="141"/>
        <v>0.14782947294308293</v>
      </c>
      <c r="AR331" s="559">
        <f t="shared" si="142"/>
        <v>0.64712340000000013</v>
      </c>
      <c r="AS331" s="560">
        <f t="shared" si="143"/>
        <v>3.0608884317348606</v>
      </c>
      <c r="AT331" s="561">
        <f t="shared" si="144"/>
        <v>1.9417933633195232</v>
      </c>
      <c r="AU331" s="562">
        <f t="shared" si="145"/>
        <v>0.20470230000000003</v>
      </c>
      <c r="AV331" s="563">
        <f t="shared" si="146"/>
        <v>1.9278455697854651</v>
      </c>
      <c r="AW331" s="564">
        <f t="shared" si="147"/>
        <v>0.57448710000000003</v>
      </c>
      <c r="AX331" s="565">
        <f t="shared" si="148"/>
        <v>0.19149570000000005</v>
      </c>
      <c r="AY331" s="566">
        <f t="shared" si="149"/>
        <v>0.91125540000000016</v>
      </c>
      <c r="AZ331" s="567">
        <v>362.61</v>
      </c>
      <c r="BA331" s="568">
        <v>5.5229999999999997</v>
      </c>
      <c r="BB331" s="569">
        <f t="shared" si="150"/>
        <v>22.387211385683358</v>
      </c>
      <c r="BC331" s="570">
        <f t="shared" si="151"/>
        <v>0.24670334794497703</v>
      </c>
      <c r="BD331" s="571">
        <f t="shared" si="152"/>
        <v>4.4668359215096316E-4</v>
      </c>
      <c r="BE331" s="572">
        <f t="shared" si="153"/>
        <v>2.7643010267403816</v>
      </c>
      <c r="BF331" s="560">
        <f t="shared" si="154"/>
        <v>33.093396509090489</v>
      </c>
      <c r="BG331" s="561">
        <f t="shared" si="155"/>
        <v>18.341748549051417</v>
      </c>
      <c r="BH331" s="562">
        <f t="shared" si="156"/>
        <v>1.3484240837240864</v>
      </c>
      <c r="BI331" s="563">
        <f t="shared" si="157"/>
        <v>20.843281051261211</v>
      </c>
      <c r="BJ331" s="564">
        <f t="shared" si="158"/>
        <v>2.2251777584531176</v>
      </c>
      <c r="BK331" s="565">
        <f t="shared" si="159"/>
        <v>2.3863402592059249</v>
      </c>
      <c r="BL331" s="566">
        <f t="shared" si="160"/>
        <v>6.8865711861869361</v>
      </c>
      <c r="BM331" s="546" t="str">
        <f t="shared" si="161"/>
        <v>V0</v>
      </c>
      <c r="BN331" s="573">
        <f t="shared" si="171"/>
        <v>14.7</v>
      </c>
      <c r="BO331" s="573">
        <f t="shared" si="172"/>
        <v>14.180107586220917</v>
      </c>
      <c r="BP331" s="574">
        <f t="shared" si="162"/>
        <v>-3.536683086932535</v>
      </c>
      <c r="BQ331" s="575">
        <f t="shared" si="163"/>
        <v>30</v>
      </c>
      <c r="BR331" s="546" t="str">
        <f t="shared" si="173"/>
        <v>V0</v>
      </c>
      <c r="BS331" s="575">
        <f t="shared" si="164"/>
        <v>56.077005724514628</v>
      </c>
      <c r="BT331" s="575">
        <f t="shared" si="165"/>
        <v>54.446596116419414</v>
      </c>
      <c r="BU331" s="575">
        <f t="shared" si="166"/>
        <v>110.52360184093405</v>
      </c>
      <c r="BV331" s="573">
        <f t="shared" si="167"/>
        <v>1.4751687249947796</v>
      </c>
      <c r="BW331" s="575">
        <f t="shared" si="168"/>
        <v>15</v>
      </c>
      <c r="BX331" s="546" t="str">
        <f t="shared" si="174"/>
        <v>V0</v>
      </c>
    </row>
    <row r="332" spans="1:76" x14ac:dyDescent="0.2">
      <c r="A332" s="324" t="s">
        <v>1536</v>
      </c>
      <c r="B332" s="360">
        <v>35340</v>
      </c>
      <c r="C332" s="361">
        <v>0.27083333333333298</v>
      </c>
      <c r="D332" s="360">
        <f t="shared" si="169"/>
        <v>35341</v>
      </c>
      <c r="E332" s="361">
        <v>0.27083333333333298</v>
      </c>
      <c r="F332" s="455" t="s">
        <v>2179</v>
      </c>
      <c r="G332" s="74" t="s">
        <v>507</v>
      </c>
      <c r="H332" s="53" t="s">
        <v>508</v>
      </c>
      <c r="I332" s="38"/>
      <c r="J332" s="52"/>
      <c r="K332" s="545">
        <f>IF(ISNUMBER(Data!K332),Data!K332,"")</f>
        <v>11.5</v>
      </c>
      <c r="L332" s="546" t="str">
        <f>IF(ISNUMBER(K332),PickLists!$S$2,PickLists!$S$9)</f>
        <v>V0</v>
      </c>
      <c r="M332" s="547">
        <f>IF(ISNUMBER(Data!M332),Data!M332,"")</f>
        <v>484.1</v>
      </c>
      <c r="N332" s="548">
        <f t="shared" si="170"/>
        <v>11.1343</v>
      </c>
      <c r="O332" s="549" t="str">
        <f>IF(ISTEXT($A332),PickLists!$S$2,PickLists!$S$9)</f>
        <v>V0</v>
      </c>
      <c r="P332" s="550">
        <f>IF(ISNUMBER(Data!P332),Data!P332,"")</f>
        <v>4.5999999999999996</v>
      </c>
      <c r="Q332" s="551" t="str">
        <f>IF(ISTEXT($A332),PickLists!$S$2,PickLists!$S$9)</f>
        <v>V0</v>
      </c>
      <c r="R332" s="547">
        <f>IF(ISNUMBER(Data!R332),Data!R332,"")</f>
        <v>12.9</v>
      </c>
      <c r="S332" s="551" t="str">
        <f>IF(ISTEXT($A332),PickLists!$S$2,PickLists!$S$9)</f>
        <v>V0</v>
      </c>
      <c r="T332" s="552">
        <f>IF(ISNUMBER(Data!T332),Data!T332,"")</f>
        <v>4.2000000000000003E-2</v>
      </c>
      <c r="U332" s="551" t="str">
        <f>IF(ISNUMBER($T332),IF($T332&gt;$T$56,PickLists!$S$2,PickLists!$S$3),PickLists!$S$9)</f>
        <v>V0</v>
      </c>
      <c r="V332" s="553">
        <f>IF(ISNUMBER(Data!V332),Data!V332,"")</f>
        <v>0.26271739537134098</v>
      </c>
      <c r="W332" s="551" t="str">
        <f>IF(ISNUMBER($V332),IF($V332&gt;$V$56,PickLists!$S$2,PickLists!$S$3),PickLists!$S$9)</f>
        <v>V0</v>
      </c>
      <c r="X332" s="552">
        <f>IF(ISNUMBER(Data!X332),Data!X332,"")</f>
        <v>0.26635997584893095</v>
      </c>
      <c r="Y332" s="551" t="str">
        <f>IF(ISNUMBER($X332),IF($X332&gt;$X$56,PickLists!$S$2,PickLists!$S$3),PickLists!$S$9)</f>
        <v>V0</v>
      </c>
      <c r="Z332" s="553">
        <f>IF(ISNUMBER(Data!Z332),Data!Z332,"")</f>
        <v>7.0000000000000001E-3</v>
      </c>
      <c r="AA332" s="551" t="str">
        <f>IF(ISNUMBER($Z332),IF($Z332&gt;$Z$56,PickLists!$S$2,PickLists!$S$3),PickLists!$S$9)</f>
        <v>V0</v>
      </c>
      <c r="AB332" s="552">
        <f>IF(ISNUMBER(Data!AB332),Data!AB332,"")</f>
        <v>5.9788009313154825E-2</v>
      </c>
      <c r="AC332" s="551" t="str">
        <f>IF(ISNUMBER($AB332),IF($AB332&gt;$AB$56,PickLists!$S$2,PickLists!$S$3),PickLists!$S$9)</f>
        <v>V0</v>
      </c>
      <c r="AD332" s="553">
        <f>IF(ISNUMBER(Data!AD332),Data!AD332,"")</f>
        <v>4.3999999999999997E-2</v>
      </c>
      <c r="AE332" s="551" t="str">
        <f>IF(ISNUMBER($AD332),IF($AD332&gt;$AD$56,PickLists!$S$2,PickLists!$S$3),PickLists!$S$9)</f>
        <v>V0</v>
      </c>
      <c r="AF332" s="552">
        <f>IF(ISNUMBER(Data!AF332),Data!AF332,"")</f>
        <v>1.0999999999999999E-2</v>
      </c>
      <c r="AG332" s="551" t="str">
        <f>IF(ISNUMBER($AF332),IF($AF332&gt;$AF$56,PickLists!$S$2,PickLists!$S$3),PickLists!$S$9)</f>
        <v>V0</v>
      </c>
      <c r="AH332" s="553">
        <f>IF(ISNUMBER(Data!AH332),Data!AH332,"")</f>
        <v>4.8000000000000001E-2</v>
      </c>
      <c r="AI332" s="551" t="str">
        <f>IF(ISNUMBER($AH332),IF($AH332&gt;$AH$56,PickLists!$S$2,PickLists!$S$3),PickLists!$S$9)</f>
        <v>V0</v>
      </c>
      <c r="AJ332" s="554" t="str">
        <f>IF(ISTEXT(Data!AJ332),Data!AJ332,"")</f>
        <v/>
      </c>
      <c r="AK332" s="555"/>
      <c r="AL332" s="555"/>
      <c r="AM332" s="555"/>
      <c r="AN332" s="555"/>
      <c r="AO332" s="556"/>
      <c r="AP332" s="557">
        <f t="shared" si="140"/>
        <v>2.5118864315095791E-2</v>
      </c>
      <c r="AQ332" s="558">
        <f t="shared" si="141"/>
        <v>0.27968097094357108</v>
      </c>
      <c r="AR332" s="559">
        <f t="shared" si="142"/>
        <v>0.46764060000000002</v>
      </c>
      <c r="AS332" s="560">
        <f t="shared" si="143"/>
        <v>2.9251742952831217</v>
      </c>
      <c r="AT332" s="561">
        <f t="shared" si="144"/>
        <v>2.965731879094752</v>
      </c>
      <c r="AU332" s="562">
        <f t="shared" si="145"/>
        <v>7.7940099999999998E-2</v>
      </c>
      <c r="AV332" s="563">
        <f t="shared" si="146"/>
        <v>0.66569763209545973</v>
      </c>
      <c r="AW332" s="564">
        <f t="shared" si="147"/>
        <v>0.48990919999999993</v>
      </c>
      <c r="AX332" s="565">
        <f t="shared" si="148"/>
        <v>0.12247729999999998</v>
      </c>
      <c r="AY332" s="566">
        <f t="shared" si="149"/>
        <v>0.53444639999999999</v>
      </c>
      <c r="AZ332" s="567">
        <v>362.61</v>
      </c>
      <c r="BA332" s="568">
        <v>5.5229999999999997</v>
      </c>
      <c r="BB332" s="569">
        <f t="shared" si="150"/>
        <v>25.118864315095792</v>
      </c>
      <c r="BC332" s="570">
        <f t="shared" si="151"/>
        <v>0.21987459029669623</v>
      </c>
      <c r="BD332" s="571">
        <f t="shared" si="152"/>
        <v>3.981071705534967E-4</v>
      </c>
      <c r="BE332" s="572">
        <f t="shared" si="153"/>
        <v>1.1847004400315921</v>
      </c>
      <c r="BF332" s="560">
        <f t="shared" si="154"/>
        <v>18.756150165727206</v>
      </c>
      <c r="BG332" s="561">
        <f t="shared" si="155"/>
        <v>16.613751807199812</v>
      </c>
      <c r="BH332" s="562">
        <f t="shared" si="156"/>
        <v>0.30448285761511629</v>
      </c>
      <c r="BI332" s="563">
        <f t="shared" si="157"/>
        <v>4.2684378748593437</v>
      </c>
      <c r="BJ332" s="564">
        <f t="shared" si="158"/>
        <v>1.1253772571487033</v>
      </c>
      <c r="BK332" s="565">
        <f t="shared" si="159"/>
        <v>0.9051635465953507</v>
      </c>
      <c r="BL332" s="566">
        <f t="shared" si="160"/>
        <v>2.3953291082389336</v>
      </c>
      <c r="BM332" s="546" t="str">
        <f t="shared" si="161"/>
        <v>V0</v>
      </c>
      <c r="BN332" s="573">
        <f t="shared" si="171"/>
        <v>12.9</v>
      </c>
      <c r="BO332" s="573">
        <f t="shared" si="172"/>
        <v>12.15473613773022</v>
      </c>
      <c r="BP332" s="574">
        <f t="shared" si="162"/>
        <v>-5.7772392424013992</v>
      </c>
      <c r="BQ332" s="575">
        <f t="shared" si="163"/>
        <v>30</v>
      </c>
      <c r="BR332" s="546" t="str">
        <f t="shared" si="173"/>
        <v>V0</v>
      </c>
      <c r="BS332" s="575">
        <f t="shared" si="164"/>
        <v>34.117654959553242</v>
      </c>
      <c r="BT332" s="575">
        <f t="shared" si="165"/>
        <v>36.77487511042586</v>
      </c>
      <c r="BU332" s="575">
        <f t="shared" si="166"/>
        <v>70.892530069979102</v>
      </c>
      <c r="BV332" s="573">
        <f t="shared" si="167"/>
        <v>-3.7482371531240815</v>
      </c>
      <c r="BW332" s="575">
        <f t="shared" si="168"/>
        <v>30</v>
      </c>
      <c r="BX332" s="546" t="str">
        <f t="shared" si="174"/>
        <v>V0</v>
      </c>
    </row>
    <row r="333" spans="1:76" x14ac:dyDescent="0.2">
      <c r="A333" s="324"/>
      <c r="B333" s="360">
        <v>35341</v>
      </c>
      <c r="C333" s="361">
        <v>0.27083333333333298</v>
      </c>
      <c r="D333" s="360">
        <f t="shared" si="169"/>
        <v>35342</v>
      </c>
      <c r="E333" s="361">
        <v>0.27083333333333298</v>
      </c>
      <c r="F333" s="455" t="s">
        <v>2179</v>
      </c>
      <c r="G333" s="74" t="s">
        <v>440</v>
      </c>
      <c r="H333" s="53"/>
      <c r="I333" s="38"/>
      <c r="J333" s="52"/>
      <c r="K333" s="545" t="str">
        <f>IF(ISNUMBER(Data!K333),Data!K333,"")</f>
        <v/>
      </c>
      <c r="L333" s="546" t="str">
        <f>IF(ISNUMBER(K333),PickLists!$S$2,PickLists!$S$9)</f>
        <v>M1</v>
      </c>
      <c r="M333" s="547" t="str">
        <f>IF(ISNUMBER(Data!M333),Data!M333,"")</f>
        <v/>
      </c>
      <c r="N333" s="548" t="str">
        <f t="shared" si="170"/>
        <v/>
      </c>
      <c r="O333" s="549" t="str">
        <f>IF(ISTEXT($A333),PickLists!$S$2,PickLists!$S$9)</f>
        <v>M1</v>
      </c>
      <c r="P333" s="550" t="str">
        <f>IF(ISNUMBER(Data!P333),Data!P333,"")</f>
        <v/>
      </c>
      <c r="Q333" s="551" t="str">
        <f>IF(ISTEXT($A333),PickLists!$S$2,PickLists!$S$9)</f>
        <v>M1</v>
      </c>
      <c r="R333" s="547" t="str">
        <f>IF(ISNUMBER(Data!R333),Data!R333,"")</f>
        <v/>
      </c>
      <c r="S333" s="551" t="str">
        <f>IF(ISTEXT($A333),PickLists!$S$2,PickLists!$S$9)</f>
        <v>M1</v>
      </c>
      <c r="T333" s="552" t="str">
        <f>IF(ISNUMBER(Data!T333),Data!T333,"")</f>
        <v/>
      </c>
      <c r="U333" s="551" t="str">
        <f>IF(ISNUMBER($T333),IF($T333&gt;$T$56,PickLists!$S$2,PickLists!$S$3),PickLists!$S$9)</f>
        <v>M1</v>
      </c>
      <c r="V333" s="553" t="str">
        <f>IF(ISNUMBER(Data!V333),Data!V333,"")</f>
        <v/>
      </c>
      <c r="W333" s="551" t="str">
        <f>IF(ISNUMBER($V333),IF($V333&gt;$V$56,PickLists!$S$2,PickLists!$S$3),PickLists!$S$9)</f>
        <v>M1</v>
      </c>
      <c r="X333" s="552" t="str">
        <f>IF(ISNUMBER(Data!X333),Data!X333,"")</f>
        <v/>
      </c>
      <c r="Y333" s="551" t="str">
        <f>IF(ISNUMBER($X333),IF($X333&gt;$X$56,PickLists!$S$2,PickLists!$S$3),PickLists!$S$9)</f>
        <v>M1</v>
      </c>
      <c r="Z333" s="553" t="str">
        <f>IF(ISNUMBER(Data!Z333),Data!Z333,"")</f>
        <v/>
      </c>
      <c r="AA333" s="551" t="str">
        <f>IF(ISNUMBER($Z333),IF($Z333&gt;$Z$56,PickLists!$S$2,PickLists!$S$3),PickLists!$S$9)</f>
        <v>M1</v>
      </c>
      <c r="AB333" s="552" t="str">
        <f>IF(ISNUMBER(Data!AB333),Data!AB333,"")</f>
        <v/>
      </c>
      <c r="AC333" s="551" t="str">
        <f>IF(ISNUMBER($AB333),IF($AB333&gt;$AB$56,PickLists!$S$2,PickLists!$S$3),PickLists!$S$9)</f>
        <v>M1</v>
      </c>
      <c r="AD333" s="553" t="str">
        <f>IF(ISNUMBER(Data!AD333),Data!AD333,"")</f>
        <v/>
      </c>
      <c r="AE333" s="551" t="str">
        <f>IF(ISNUMBER($AD333),IF($AD333&gt;$AD$56,PickLists!$S$2,PickLists!$S$3),PickLists!$S$9)</f>
        <v>M1</v>
      </c>
      <c r="AF333" s="552" t="str">
        <f>IF(ISNUMBER(Data!AF333),Data!AF333,"")</f>
        <v/>
      </c>
      <c r="AG333" s="551" t="str">
        <f>IF(ISNUMBER($AF333),IF($AF333&gt;$AF$56,PickLists!$S$2,PickLists!$S$3),PickLists!$S$9)</f>
        <v>M1</v>
      </c>
      <c r="AH333" s="553" t="str">
        <f>IF(ISNUMBER(Data!AH333),Data!AH333,"")</f>
        <v/>
      </c>
      <c r="AI333" s="551" t="str">
        <f>IF(ISNUMBER($AH333),IF($AH333&gt;$AH$56,PickLists!$S$2,PickLists!$S$3),PickLists!$S$9)</f>
        <v>M1</v>
      </c>
      <c r="AJ333" s="554" t="str">
        <f>IF(ISTEXT(Data!AJ333),Data!AJ333,"")</f>
        <v/>
      </c>
      <c r="AK333" s="555"/>
      <c r="AL333" s="555"/>
      <c r="AM333" s="555"/>
      <c r="AN333" s="555"/>
      <c r="AO333" s="556"/>
      <c r="AP333" s="557" t="str">
        <f t="shared" si="140"/>
        <v/>
      </c>
      <c r="AQ333" s="558" t="str">
        <f t="shared" si="141"/>
        <v/>
      </c>
      <c r="AR333" s="559" t="str">
        <f t="shared" si="142"/>
        <v/>
      </c>
      <c r="AS333" s="560" t="str">
        <f t="shared" si="143"/>
        <v/>
      </c>
      <c r="AT333" s="561" t="str">
        <f t="shared" si="144"/>
        <v/>
      </c>
      <c r="AU333" s="562" t="str">
        <f t="shared" si="145"/>
        <v/>
      </c>
      <c r="AV333" s="563" t="str">
        <f t="shared" si="146"/>
        <v/>
      </c>
      <c r="AW333" s="564" t="str">
        <f t="shared" si="147"/>
        <v/>
      </c>
      <c r="AX333" s="565" t="str">
        <f t="shared" si="148"/>
        <v/>
      </c>
      <c r="AY333" s="566" t="str">
        <f t="shared" si="149"/>
        <v/>
      </c>
      <c r="AZ333" s="567">
        <v>362.61</v>
      </c>
      <c r="BA333" s="568">
        <v>5.5229999999999997</v>
      </c>
      <c r="BB333" s="569" t="str">
        <f t="shared" si="150"/>
        <v/>
      </c>
      <c r="BC333" s="570" t="str">
        <f t="shared" si="151"/>
        <v/>
      </c>
      <c r="BD333" s="571" t="str">
        <f t="shared" si="152"/>
        <v/>
      </c>
      <c r="BE333" s="572" t="str">
        <f t="shared" si="153"/>
        <v/>
      </c>
      <c r="BF333" s="560" t="str">
        <f t="shared" si="154"/>
        <v/>
      </c>
      <c r="BG333" s="561" t="str">
        <f t="shared" si="155"/>
        <v/>
      </c>
      <c r="BH333" s="562" t="str">
        <f t="shared" si="156"/>
        <v/>
      </c>
      <c r="BI333" s="563" t="str">
        <f t="shared" si="157"/>
        <v/>
      </c>
      <c r="BJ333" s="564" t="str">
        <f t="shared" si="158"/>
        <v/>
      </c>
      <c r="BK333" s="565" t="str">
        <f t="shared" si="159"/>
        <v/>
      </c>
      <c r="BL333" s="566" t="str">
        <f t="shared" si="160"/>
        <v/>
      </c>
      <c r="BM333" s="546" t="str">
        <f t="shared" si="161"/>
        <v>M1</v>
      </c>
      <c r="BN333" s="573" t="str">
        <f t="shared" si="171"/>
        <v/>
      </c>
      <c r="BO333" s="573" t="str">
        <f t="shared" si="172"/>
        <v/>
      </c>
      <c r="BP333" s="574" t="str">
        <f t="shared" si="162"/>
        <v/>
      </c>
      <c r="BQ333" s="575" t="str">
        <f t="shared" si="163"/>
        <v/>
      </c>
      <c r="BR333" s="546" t="str">
        <f t="shared" si="173"/>
        <v>M1</v>
      </c>
      <c r="BS333" s="575" t="str">
        <f t="shared" si="164"/>
        <v/>
      </c>
      <c r="BT333" s="575" t="str">
        <f t="shared" si="165"/>
        <v/>
      </c>
      <c r="BU333" s="575" t="str">
        <f t="shared" si="166"/>
        <v/>
      </c>
      <c r="BV333" s="573" t="str">
        <f t="shared" si="167"/>
        <v/>
      </c>
      <c r="BW333" s="575" t="str">
        <f t="shared" si="168"/>
        <v/>
      </c>
      <c r="BX333" s="546" t="str">
        <f t="shared" si="174"/>
        <v>M1</v>
      </c>
    </row>
    <row r="334" spans="1:76" x14ac:dyDescent="0.2">
      <c r="A334" s="324"/>
      <c r="B334" s="360">
        <v>35342</v>
      </c>
      <c r="C334" s="361">
        <v>0.27083333333333298</v>
      </c>
      <c r="D334" s="360">
        <f t="shared" si="169"/>
        <v>35343</v>
      </c>
      <c r="E334" s="361">
        <v>0.27083333333333298</v>
      </c>
      <c r="F334" s="455" t="s">
        <v>2179</v>
      </c>
      <c r="G334" s="74" t="s">
        <v>440</v>
      </c>
      <c r="H334" s="53"/>
      <c r="I334" s="38"/>
      <c r="J334" s="52"/>
      <c r="K334" s="545" t="str">
        <f>IF(ISNUMBER(Data!K334),Data!K334,"")</f>
        <v/>
      </c>
      <c r="L334" s="546" t="str">
        <f>IF(ISNUMBER(K334),PickLists!$S$2,PickLists!$S$9)</f>
        <v>M1</v>
      </c>
      <c r="M334" s="547" t="str">
        <f>IF(ISNUMBER(Data!M334),Data!M334,"")</f>
        <v/>
      </c>
      <c r="N334" s="548" t="str">
        <f t="shared" si="170"/>
        <v/>
      </c>
      <c r="O334" s="549" t="str">
        <f>IF(ISTEXT($A334),PickLists!$S$2,PickLists!$S$9)</f>
        <v>M1</v>
      </c>
      <c r="P334" s="550" t="str">
        <f>IF(ISNUMBER(Data!P334),Data!P334,"")</f>
        <v/>
      </c>
      <c r="Q334" s="551" t="str">
        <f>IF(ISTEXT($A334),PickLists!$S$2,PickLists!$S$9)</f>
        <v>M1</v>
      </c>
      <c r="R334" s="547" t="str">
        <f>IF(ISNUMBER(Data!R334),Data!R334,"")</f>
        <v/>
      </c>
      <c r="S334" s="551" t="str">
        <f>IF(ISTEXT($A334),PickLists!$S$2,PickLists!$S$9)</f>
        <v>M1</v>
      </c>
      <c r="T334" s="552" t="str">
        <f>IF(ISNUMBER(Data!T334),Data!T334,"")</f>
        <v/>
      </c>
      <c r="U334" s="551" t="str">
        <f>IF(ISNUMBER($T334),IF($T334&gt;$T$56,PickLists!$S$2,PickLists!$S$3),PickLists!$S$9)</f>
        <v>M1</v>
      </c>
      <c r="V334" s="553" t="str">
        <f>IF(ISNUMBER(Data!V334),Data!V334,"")</f>
        <v/>
      </c>
      <c r="W334" s="551" t="str">
        <f>IF(ISNUMBER($V334),IF($V334&gt;$V$56,PickLists!$S$2,PickLists!$S$3),PickLists!$S$9)</f>
        <v>M1</v>
      </c>
      <c r="X334" s="552" t="str">
        <f>IF(ISNUMBER(Data!X334),Data!X334,"")</f>
        <v/>
      </c>
      <c r="Y334" s="551" t="str">
        <f>IF(ISNUMBER($X334),IF($X334&gt;$X$56,PickLists!$S$2,PickLists!$S$3),PickLists!$S$9)</f>
        <v>M1</v>
      </c>
      <c r="Z334" s="553" t="str">
        <f>IF(ISNUMBER(Data!Z334),Data!Z334,"")</f>
        <v/>
      </c>
      <c r="AA334" s="551" t="str">
        <f>IF(ISNUMBER($Z334),IF($Z334&gt;$Z$56,PickLists!$S$2,PickLists!$S$3),PickLists!$S$9)</f>
        <v>M1</v>
      </c>
      <c r="AB334" s="552" t="str">
        <f>IF(ISNUMBER(Data!AB334),Data!AB334,"")</f>
        <v/>
      </c>
      <c r="AC334" s="551" t="str">
        <f>IF(ISNUMBER($AB334),IF($AB334&gt;$AB$56,PickLists!$S$2,PickLists!$S$3),PickLists!$S$9)</f>
        <v>M1</v>
      </c>
      <c r="AD334" s="553" t="str">
        <f>IF(ISNUMBER(Data!AD334),Data!AD334,"")</f>
        <v/>
      </c>
      <c r="AE334" s="551" t="str">
        <f>IF(ISNUMBER($AD334),IF($AD334&gt;$AD$56,PickLists!$S$2,PickLists!$S$3),PickLists!$S$9)</f>
        <v>M1</v>
      </c>
      <c r="AF334" s="552" t="str">
        <f>IF(ISNUMBER(Data!AF334),Data!AF334,"")</f>
        <v/>
      </c>
      <c r="AG334" s="551" t="str">
        <f>IF(ISNUMBER($AF334),IF($AF334&gt;$AF$56,PickLists!$S$2,PickLists!$S$3),PickLists!$S$9)</f>
        <v>M1</v>
      </c>
      <c r="AH334" s="553" t="str">
        <f>IF(ISNUMBER(Data!AH334),Data!AH334,"")</f>
        <v/>
      </c>
      <c r="AI334" s="551" t="str">
        <f>IF(ISNUMBER($AH334),IF($AH334&gt;$AH$56,PickLists!$S$2,PickLists!$S$3),PickLists!$S$9)</f>
        <v>M1</v>
      </c>
      <c r="AJ334" s="554" t="str">
        <f>IF(ISTEXT(Data!AJ334),Data!AJ334,"")</f>
        <v/>
      </c>
      <c r="AK334" s="555"/>
      <c r="AL334" s="555"/>
      <c r="AM334" s="555"/>
      <c r="AN334" s="555"/>
      <c r="AO334" s="556"/>
      <c r="AP334" s="557" t="str">
        <f t="shared" si="140"/>
        <v/>
      </c>
      <c r="AQ334" s="558" t="str">
        <f t="shared" si="141"/>
        <v/>
      </c>
      <c r="AR334" s="559" t="str">
        <f t="shared" si="142"/>
        <v/>
      </c>
      <c r="AS334" s="560" t="str">
        <f t="shared" si="143"/>
        <v/>
      </c>
      <c r="AT334" s="561" t="str">
        <f t="shared" si="144"/>
        <v/>
      </c>
      <c r="AU334" s="562" t="str">
        <f t="shared" si="145"/>
        <v/>
      </c>
      <c r="AV334" s="563" t="str">
        <f t="shared" si="146"/>
        <v/>
      </c>
      <c r="AW334" s="564" t="str">
        <f t="shared" si="147"/>
        <v/>
      </c>
      <c r="AX334" s="565" t="str">
        <f t="shared" si="148"/>
        <v/>
      </c>
      <c r="AY334" s="566" t="str">
        <f t="shared" si="149"/>
        <v/>
      </c>
      <c r="AZ334" s="567">
        <v>362.61</v>
      </c>
      <c r="BA334" s="568">
        <v>5.5229999999999997</v>
      </c>
      <c r="BB334" s="569" t="str">
        <f t="shared" si="150"/>
        <v/>
      </c>
      <c r="BC334" s="570" t="str">
        <f t="shared" si="151"/>
        <v/>
      </c>
      <c r="BD334" s="571" t="str">
        <f t="shared" si="152"/>
        <v/>
      </c>
      <c r="BE334" s="572" t="str">
        <f t="shared" si="153"/>
        <v/>
      </c>
      <c r="BF334" s="560" t="str">
        <f t="shared" si="154"/>
        <v/>
      </c>
      <c r="BG334" s="561" t="str">
        <f t="shared" si="155"/>
        <v/>
      </c>
      <c r="BH334" s="562" t="str">
        <f t="shared" si="156"/>
        <v/>
      </c>
      <c r="BI334" s="563" t="str">
        <f t="shared" si="157"/>
        <v/>
      </c>
      <c r="BJ334" s="564" t="str">
        <f t="shared" si="158"/>
        <v/>
      </c>
      <c r="BK334" s="565" t="str">
        <f t="shared" si="159"/>
        <v/>
      </c>
      <c r="BL334" s="566" t="str">
        <f t="shared" si="160"/>
        <v/>
      </c>
      <c r="BM334" s="546" t="str">
        <f t="shared" si="161"/>
        <v>M1</v>
      </c>
      <c r="BN334" s="573" t="str">
        <f t="shared" si="171"/>
        <v/>
      </c>
      <c r="BO334" s="573" t="str">
        <f t="shared" si="172"/>
        <v/>
      </c>
      <c r="BP334" s="574" t="str">
        <f t="shared" si="162"/>
        <v/>
      </c>
      <c r="BQ334" s="575" t="str">
        <f t="shared" si="163"/>
        <v/>
      </c>
      <c r="BR334" s="546" t="str">
        <f t="shared" si="173"/>
        <v>M1</v>
      </c>
      <c r="BS334" s="575" t="str">
        <f t="shared" si="164"/>
        <v/>
      </c>
      <c r="BT334" s="575" t="str">
        <f t="shared" si="165"/>
        <v/>
      </c>
      <c r="BU334" s="575" t="str">
        <f t="shared" si="166"/>
        <v/>
      </c>
      <c r="BV334" s="573" t="str">
        <f t="shared" si="167"/>
        <v/>
      </c>
      <c r="BW334" s="575" t="str">
        <f t="shared" si="168"/>
        <v/>
      </c>
      <c r="BX334" s="546" t="str">
        <f t="shared" si="174"/>
        <v>M1</v>
      </c>
    </row>
    <row r="335" spans="1:76" x14ac:dyDescent="0.2">
      <c r="A335" s="324" t="s">
        <v>1537</v>
      </c>
      <c r="B335" s="360">
        <v>35343</v>
      </c>
      <c r="C335" s="361">
        <v>0.27083333333333298</v>
      </c>
      <c r="D335" s="360">
        <f t="shared" si="169"/>
        <v>35344</v>
      </c>
      <c r="E335" s="361">
        <v>0.27083333333333298</v>
      </c>
      <c r="F335" s="455" t="s">
        <v>2179</v>
      </c>
      <c r="G335" s="74" t="s">
        <v>507</v>
      </c>
      <c r="H335" s="53" t="s">
        <v>508</v>
      </c>
      <c r="I335" s="38"/>
      <c r="J335" s="52"/>
      <c r="K335" s="545">
        <f>IF(ISNUMBER(Data!K335),Data!K335,"")</f>
        <v>2</v>
      </c>
      <c r="L335" s="546" t="str">
        <f>IF(ISNUMBER(K335),PickLists!$S$2,PickLists!$S$9)</f>
        <v>V0</v>
      </c>
      <c r="M335" s="547">
        <f>IF(ISNUMBER(Data!M335),Data!M335,"")</f>
        <v>44.9</v>
      </c>
      <c r="N335" s="548">
        <f t="shared" si="170"/>
        <v>1.0327</v>
      </c>
      <c r="O335" s="579" t="s">
        <v>116</v>
      </c>
      <c r="P335" s="550" t="str">
        <f>IF(ISNUMBER(Data!P335),Data!P335,"")</f>
        <v/>
      </c>
      <c r="Q335" s="578" t="s">
        <v>116</v>
      </c>
      <c r="R335" s="547" t="str">
        <f>IF(ISNUMBER(Data!R335),Data!R335,"")</f>
        <v/>
      </c>
      <c r="S335" s="578" t="s">
        <v>116</v>
      </c>
      <c r="T335" s="552" t="str">
        <f>IF(ISNUMBER(Data!T335),Data!T335,"")</f>
        <v/>
      </c>
      <c r="U335" s="551" t="str">
        <f>IF(ISNUMBER($T335),IF($T335&gt;$T$56,PickLists!$S$2,PickLists!$S$3),PickLists!$S$9)</f>
        <v>M1</v>
      </c>
      <c r="V335" s="553" t="str">
        <f>IF(ISNUMBER(Data!V335),Data!V335,"")</f>
        <v/>
      </c>
      <c r="W335" s="551" t="str">
        <f>IF(ISNUMBER($V335),IF($V335&gt;$V$56,PickLists!$S$2,PickLists!$S$3),PickLists!$S$9)</f>
        <v>M1</v>
      </c>
      <c r="X335" s="552" t="str">
        <f>IF(ISNUMBER(Data!X335),Data!X335,"")</f>
        <v/>
      </c>
      <c r="Y335" s="551" t="str">
        <f>IF(ISNUMBER($X335),IF($X335&gt;$X$56,PickLists!$S$2,PickLists!$S$3),PickLists!$S$9)</f>
        <v>M1</v>
      </c>
      <c r="Z335" s="553" t="str">
        <f>IF(ISNUMBER(Data!Z335),Data!Z335,"")</f>
        <v/>
      </c>
      <c r="AA335" s="551" t="str">
        <f>IF(ISNUMBER($Z335),IF($Z335&gt;$Z$56,PickLists!$S$2,PickLists!$S$3),PickLists!$S$9)</f>
        <v>M1</v>
      </c>
      <c r="AB335" s="552" t="str">
        <f>IF(ISNUMBER(Data!AB335),Data!AB335,"")</f>
        <v/>
      </c>
      <c r="AC335" s="551" t="str">
        <f>IF(ISNUMBER($AB335),IF($AB335&gt;$AB$56,PickLists!$S$2,PickLists!$S$3),PickLists!$S$9)</f>
        <v>M1</v>
      </c>
      <c r="AD335" s="553" t="str">
        <f>IF(ISNUMBER(Data!AD335),Data!AD335,"")</f>
        <v/>
      </c>
      <c r="AE335" s="551" t="str">
        <f>IF(ISNUMBER($AD335),IF($AD335&gt;$AD$56,PickLists!$S$2,PickLists!$S$3),PickLists!$S$9)</f>
        <v>M1</v>
      </c>
      <c r="AF335" s="552" t="str">
        <f>IF(ISNUMBER(Data!AF335),Data!AF335,"")</f>
        <v/>
      </c>
      <c r="AG335" s="551" t="str">
        <f>IF(ISNUMBER($AF335),IF($AF335&gt;$AF$56,PickLists!$S$2,PickLists!$S$3),PickLists!$S$9)</f>
        <v>M1</v>
      </c>
      <c r="AH335" s="553" t="str">
        <f>IF(ISNUMBER(Data!AH335),Data!AH335,"")</f>
        <v/>
      </c>
      <c r="AI335" s="551" t="str">
        <f>IF(ISNUMBER($AH335),IF($AH335&gt;$AH$56,PickLists!$S$2,PickLists!$S$3),PickLists!$S$9)</f>
        <v>M1</v>
      </c>
      <c r="AJ335" s="554" t="str">
        <f>IF(ISTEXT(Data!AJ335),Data!AJ335,"")</f>
        <v>put together with sample 8./9. and 9./10.</v>
      </c>
      <c r="AK335" s="555"/>
      <c r="AL335" s="555"/>
      <c r="AM335" s="555"/>
      <c r="AN335" s="555"/>
      <c r="AO335" s="556"/>
      <c r="AP335" s="557" t="str">
        <f t="shared" si="140"/>
        <v/>
      </c>
      <c r="AQ335" s="558" t="str">
        <f t="shared" si="141"/>
        <v/>
      </c>
      <c r="AR335" s="559" t="str">
        <f t="shared" si="142"/>
        <v/>
      </c>
      <c r="AS335" s="560" t="str">
        <f t="shared" si="143"/>
        <v/>
      </c>
      <c r="AT335" s="561" t="str">
        <f t="shared" si="144"/>
        <v/>
      </c>
      <c r="AU335" s="562" t="str">
        <f t="shared" si="145"/>
        <v/>
      </c>
      <c r="AV335" s="563" t="str">
        <f t="shared" si="146"/>
        <v/>
      </c>
      <c r="AW335" s="564" t="str">
        <f t="shared" si="147"/>
        <v/>
      </c>
      <c r="AX335" s="565" t="str">
        <f t="shared" si="148"/>
        <v/>
      </c>
      <c r="AY335" s="566" t="str">
        <f t="shared" si="149"/>
        <v/>
      </c>
      <c r="AZ335" s="567">
        <v>362.61</v>
      </c>
      <c r="BA335" s="568">
        <v>5.5229999999999997</v>
      </c>
      <c r="BB335" s="569" t="str">
        <f t="shared" si="150"/>
        <v/>
      </c>
      <c r="BC335" s="570" t="str">
        <f t="shared" si="151"/>
        <v/>
      </c>
      <c r="BD335" s="571" t="str">
        <f t="shared" si="152"/>
        <v/>
      </c>
      <c r="BE335" s="572" t="str">
        <f t="shared" si="153"/>
        <v/>
      </c>
      <c r="BF335" s="560" t="str">
        <f t="shared" si="154"/>
        <v/>
      </c>
      <c r="BG335" s="561" t="str">
        <f t="shared" si="155"/>
        <v/>
      </c>
      <c r="BH335" s="562" t="str">
        <f t="shared" si="156"/>
        <v/>
      </c>
      <c r="BI335" s="563" t="str">
        <f t="shared" si="157"/>
        <v/>
      </c>
      <c r="BJ335" s="564" t="str">
        <f t="shared" si="158"/>
        <v/>
      </c>
      <c r="BK335" s="565" t="str">
        <f t="shared" si="159"/>
        <v/>
      </c>
      <c r="BL335" s="566" t="str">
        <f t="shared" si="160"/>
        <v/>
      </c>
      <c r="BM335" s="546" t="str">
        <f t="shared" si="161"/>
        <v>M1</v>
      </c>
      <c r="BN335" s="573" t="str">
        <f t="shared" si="171"/>
        <v/>
      </c>
      <c r="BO335" s="573" t="str">
        <f t="shared" si="172"/>
        <v/>
      </c>
      <c r="BP335" s="574" t="str">
        <f t="shared" si="162"/>
        <v/>
      </c>
      <c r="BQ335" s="575" t="str">
        <f t="shared" si="163"/>
        <v/>
      </c>
      <c r="BR335" s="546" t="str">
        <f t="shared" si="173"/>
        <v>M1</v>
      </c>
      <c r="BS335" s="575" t="str">
        <f t="shared" si="164"/>
        <v/>
      </c>
      <c r="BT335" s="575" t="str">
        <f t="shared" si="165"/>
        <v/>
      </c>
      <c r="BU335" s="575" t="str">
        <f t="shared" si="166"/>
        <v/>
      </c>
      <c r="BV335" s="573" t="str">
        <f t="shared" si="167"/>
        <v/>
      </c>
      <c r="BW335" s="575" t="str">
        <f t="shared" si="168"/>
        <v/>
      </c>
      <c r="BX335" s="546" t="str">
        <f t="shared" si="174"/>
        <v>M1</v>
      </c>
    </row>
    <row r="336" spans="1:76" x14ac:dyDescent="0.2">
      <c r="A336" s="324"/>
      <c r="B336" s="360">
        <v>35344</v>
      </c>
      <c r="C336" s="361">
        <v>0.27083333333333298</v>
      </c>
      <c r="D336" s="360">
        <f t="shared" si="169"/>
        <v>35345</v>
      </c>
      <c r="E336" s="361">
        <v>0.27083333333333298</v>
      </c>
      <c r="F336" s="455" t="s">
        <v>2179</v>
      </c>
      <c r="G336" s="74" t="s">
        <v>440</v>
      </c>
      <c r="H336" s="53"/>
      <c r="I336" s="38"/>
      <c r="J336" s="52"/>
      <c r="K336" s="545" t="str">
        <f>IF(ISNUMBER(Data!K336),Data!K336,"")</f>
        <v/>
      </c>
      <c r="L336" s="546" t="str">
        <f>IF(ISNUMBER(K336),PickLists!$S$2,PickLists!$S$9)</f>
        <v>M1</v>
      </c>
      <c r="M336" s="547" t="str">
        <f>IF(ISNUMBER(Data!M336),Data!M336,"")</f>
        <v/>
      </c>
      <c r="N336" s="548" t="str">
        <f t="shared" si="170"/>
        <v/>
      </c>
      <c r="O336" s="549" t="str">
        <f>IF(ISTEXT($A336),PickLists!$S$2,PickLists!$S$9)</f>
        <v>M1</v>
      </c>
      <c r="P336" s="550" t="str">
        <f>IF(ISNUMBER(Data!P336),Data!P336,"")</f>
        <v/>
      </c>
      <c r="Q336" s="551" t="str">
        <f>IF(ISTEXT($A336),PickLists!$S$2,PickLists!$S$9)</f>
        <v>M1</v>
      </c>
      <c r="R336" s="547" t="str">
        <f>IF(ISNUMBER(Data!R336),Data!R336,"")</f>
        <v/>
      </c>
      <c r="S336" s="551" t="str">
        <f>IF(ISTEXT($A336),PickLists!$S$2,PickLists!$S$9)</f>
        <v>M1</v>
      </c>
      <c r="T336" s="552" t="str">
        <f>IF(ISNUMBER(Data!T336),Data!T336,"")</f>
        <v/>
      </c>
      <c r="U336" s="551" t="str">
        <f>IF(ISNUMBER($T336),IF($T336&gt;$T$56,PickLists!$S$2,PickLists!$S$3),PickLists!$S$9)</f>
        <v>M1</v>
      </c>
      <c r="V336" s="553" t="str">
        <f>IF(ISNUMBER(Data!V336),Data!V336,"")</f>
        <v/>
      </c>
      <c r="W336" s="551" t="str">
        <f>IF(ISNUMBER($V336),IF($V336&gt;$V$56,PickLists!$S$2,PickLists!$S$3),PickLists!$S$9)</f>
        <v>M1</v>
      </c>
      <c r="X336" s="552" t="str">
        <f>IF(ISNUMBER(Data!X336),Data!X336,"")</f>
        <v/>
      </c>
      <c r="Y336" s="551" t="str">
        <f>IF(ISNUMBER($X336),IF($X336&gt;$X$56,PickLists!$S$2,PickLists!$S$3),PickLists!$S$9)</f>
        <v>M1</v>
      </c>
      <c r="Z336" s="553" t="str">
        <f>IF(ISNUMBER(Data!Z336),Data!Z336,"")</f>
        <v/>
      </c>
      <c r="AA336" s="551" t="str">
        <f>IF(ISNUMBER($Z336),IF($Z336&gt;$Z$56,PickLists!$S$2,PickLists!$S$3),PickLists!$S$9)</f>
        <v>M1</v>
      </c>
      <c r="AB336" s="552" t="str">
        <f>IF(ISNUMBER(Data!AB336),Data!AB336,"")</f>
        <v/>
      </c>
      <c r="AC336" s="551" t="str">
        <f>IF(ISNUMBER($AB336),IF($AB336&gt;$AB$56,PickLists!$S$2,PickLists!$S$3),PickLists!$S$9)</f>
        <v>M1</v>
      </c>
      <c r="AD336" s="553" t="str">
        <f>IF(ISNUMBER(Data!AD336),Data!AD336,"")</f>
        <v/>
      </c>
      <c r="AE336" s="551" t="str">
        <f>IF(ISNUMBER($AD336),IF($AD336&gt;$AD$56,PickLists!$S$2,PickLists!$S$3),PickLists!$S$9)</f>
        <v>M1</v>
      </c>
      <c r="AF336" s="552" t="str">
        <f>IF(ISNUMBER(Data!AF336),Data!AF336,"")</f>
        <v/>
      </c>
      <c r="AG336" s="551" t="str">
        <f>IF(ISNUMBER($AF336),IF($AF336&gt;$AF$56,PickLists!$S$2,PickLists!$S$3),PickLists!$S$9)</f>
        <v>M1</v>
      </c>
      <c r="AH336" s="553" t="str">
        <f>IF(ISNUMBER(Data!AH336),Data!AH336,"")</f>
        <v/>
      </c>
      <c r="AI336" s="551" t="str">
        <f>IF(ISNUMBER($AH336),IF($AH336&gt;$AH$56,PickLists!$S$2,PickLists!$S$3),PickLists!$S$9)</f>
        <v>M1</v>
      </c>
      <c r="AJ336" s="554" t="str">
        <f>IF(ISTEXT(Data!AJ336),Data!AJ336,"")</f>
        <v/>
      </c>
      <c r="AK336" s="555"/>
      <c r="AL336" s="555"/>
      <c r="AM336" s="555"/>
      <c r="AN336" s="555"/>
      <c r="AO336" s="556"/>
      <c r="AP336" s="557" t="str">
        <f t="shared" si="140"/>
        <v/>
      </c>
      <c r="AQ336" s="558" t="str">
        <f t="shared" si="141"/>
        <v/>
      </c>
      <c r="AR336" s="559" t="str">
        <f t="shared" si="142"/>
        <v/>
      </c>
      <c r="AS336" s="560" t="str">
        <f t="shared" si="143"/>
        <v/>
      </c>
      <c r="AT336" s="561" t="str">
        <f t="shared" si="144"/>
        <v/>
      </c>
      <c r="AU336" s="562" t="str">
        <f t="shared" si="145"/>
        <v/>
      </c>
      <c r="AV336" s="563" t="str">
        <f t="shared" si="146"/>
        <v/>
      </c>
      <c r="AW336" s="564" t="str">
        <f t="shared" si="147"/>
        <v/>
      </c>
      <c r="AX336" s="565" t="str">
        <f t="shared" si="148"/>
        <v/>
      </c>
      <c r="AY336" s="566" t="str">
        <f t="shared" si="149"/>
        <v/>
      </c>
      <c r="AZ336" s="567">
        <v>362.61</v>
      </c>
      <c r="BA336" s="568">
        <v>5.5229999999999997</v>
      </c>
      <c r="BB336" s="569" t="str">
        <f t="shared" si="150"/>
        <v/>
      </c>
      <c r="BC336" s="570" t="str">
        <f t="shared" si="151"/>
        <v/>
      </c>
      <c r="BD336" s="571" t="str">
        <f t="shared" si="152"/>
        <v/>
      </c>
      <c r="BE336" s="572" t="str">
        <f t="shared" si="153"/>
        <v/>
      </c>
      <c r="BF336" s="560" t="str">
        <f t="shared" si="154"/>
        <v/>
      </c>
      <c r="BG336" s="561" t="str">
        <f t="shared" si="155"/>
        <v/>
      </c>
      <c r="BH336" s="562" t="str">
        <f t="shared" si="156"/>
        <v/>
      </c>
      <c r="BI336" s="563" t="str">
        <f t="shared" si="157"/>
        <v/>
      </c>
      <c r="BJ336" s="564" t="str">
        <f t="shared" si="158"/>
        <v/>
      </c>
      <c r="BK336" s="565" t="str">
        <f t="shared" si="159"/>
        <v/>
      </c>
      <c r="BL336" s="566" t="str">
        <f t="shared" si="160"/>
        <v/>
      </c>
      <c r="BM336" s="546" t="str">
        <f t="shared" si="161"/>
        <v>M1</v>
      </c>
      <c r="BN336" s="573" t="str">
        <f t="shared" si="171"/>
        <v/>
      </c>
      <c r="BO336" s="573" t="str">
        <f t="shared" si="172"/>
        <v/>
      </c>
      <c r="BP336" s="574" t="str">
        <f t="shared" si="162"/>
        <v/>
      </c>
      <c r="BQ336" s="575" t="str">
        <f t="shared" si="163"/>
        <v/>
      </c>
      <c r="BR336" s="546" t="str">
        <f t="shared" si="173"/>
        <v>M1</v>
      </c>
      <c r="BS336" s="575" t="str">
        <f t="shared" si="164"/>
        <v/>
      </c>
      <c r="BT336" s="575" t="str">
        <f t="shared" si="165"/>
        <v/>
      </c>
      <c r="BU336" s="575" t="str">
        <f t="shared" si="166"/>
        <v/>
      </c>
      <c r="BV336" s="573" t="str">
        <f t="shared" si="167"/>
        <v/>
      </c>
      <c r="BW336" s="575" t="str">
        <f t="shared" si="168"/>
        <v/>
      </c>
      <c r="BX336" s="546" t="str">
        <f t="shared" si="174"/>
        <v>M1</v>
      </c>
    </row>
    <row r="337" spans="1:76" x14ac:dyDescent="0.2">
      <c r="A337" s="324"/>
      <c r="B337" s="360">
        <v>35345</v>
      </c>
      <c r="C337" s="361">
        <v>0.27083333333333298</v>
      </c>
      <c r="D337" s="360">
        <f t="shared" si="169"/>
        <v>35346</v>
      </c>
      <c r="E337" s="361">
        <v>0.27083333333333298</v>
      </c>
      <c r="F337" s="455" t="s">
        <v>2179</v>
      </c>
      <c r="G337" s="74" t="s">
        <v>507</v>
      </c>
      <c r="H337" s="53"/>
      <c r="I337" s="38" t="s">
        <v>433</v>
      </c>
      <c r="J337" s="52"/>
      <c r="K337" s="545">
        <f>IF(ISNUMBER(Data!K337),Data!K337,"")</f>
        <v>1.1000000000000001</v>
      </c>
      <c r="L337" s="546" t="str">
        <f>IF(ISNUMBER(K337),PickLists!$S$2,PickLists!$S$9)</f>
        <v>V0</v>
      </c>
      <c r="M337" s="547" t="str">
        <f>IF(ISNUMBER(Data!M337),Data!M337,"")</f>
        <v/>
      </c>
      <c r="N337" s="548" t="str">
        <f t="shared" si="170"/>
        <v/>
      </c>
      <c r="O337" s="549" t="str">
        <f>IF(ISTEXT($A337),PickLists!$S$2,PickLists!$S$9)</f>
        <v>M1</v>
      </c>
      <c r="P337" s="550" t="str">
        <f>IF(ISNUMBER(Data!P337),Data!P337,"")</f>
        <v/>
      </c>
      <c r="Q337" s="551" t="str">
        <f>IF(ISTEXT($A337),PickLists!$S$2,PickLists!$S$9)</f>
        <v>M1</v>
      </c>
      <c r="R337" s="547" t="str">
        <f>IF(ISNUMBER(Data!R337),Data!R337,"")</f>
        <v/>
      </c>
      <c r="S337" s="551" t="str">
        <f>IF(ISTEXT($A337),PickLists!$S$2,PickLists!$S$9)</f>
        <v>M1</v>
      </c>
      <c r="T337" s="552" t="str">
        <f>IF(ISNUMBER(Data!T337),Data!T337,"")</f>
        <v/>
      </c>
      <c r="U337" s="551" t="str">
        <f>IF(ISNUMBER($T337),IF($T337&gt;$T$56,PickLists!$S$2,PickLists!$S$3),PickLists!$S$9)</f>
        <v>M1</v>
      </c>
      <c r="V337" s="553" t="str">
        <f>IF(ISNUMBER(Data!V337),Data!V337,"")</f>
        <v/>
      </c>
      <c r="W337" s="551" t="str">
        <f>IF(ISNUMBER($V337),IF($V337&gt;$V$56,PickLists!$S$2,PickLists!$S$3),PickLists!$S$9)</f>
        <v>M1</v>
      </c>
      <c r="X337" s="552" t="str">
        <f>IF(ISNUMBER(Data!X337),Data!X337,"")</f>
        <v/>
      </c>
      <c r="Y337" s="551" t="str">
        <f>IF(ISNUMBER($X337),IF($X337&gt;$X$56,PickLists!$S$2,PickLists!$S$3),PickLists!$S$9)</f>
        <v>M1</v>
      </c>
      <c r="Z337" s="553" t="str">
        <f>IF(ISNUMBER(Data!Z337),Data!Z337,"")</f>
        <v/>
      </c>
      <c r="AA337" s="551" t="str">
        <f>IF(ISNUMBER($Z337),IF($Z337&gt;$Z$56,PickLists!$S$2,PickLists!$S$3),PickLists!$S$9)</f>
        <v>M1</v>
      </c>
      <c r="AB337" s="552" t="str">
        <f>IF(ISNUMBER(Data!AB337),Data!AB337,"")</f>
        <v/>
      </c>
      <c r="AC337" s="551" t="str">
        <f>IF(ISNUMBER($AB337),IF($AB337&gt;$AB$56,PickLists!$S$2,PickLists!$S$3),PickLists!$S$9)</f>
        <v>M1</v>
      </c>
      <c r="AD337" s="553" t="str">
        <f>IF(ISNUMBER(Data!AD337),Data!AD337,"")</f>
        <v/>
      </c>
      <c r="AE337" s="551" t="str">
        <f>IF(ISNUMBER($AD337),IF($AD337&gt;$AD$56,PickLists!$S$2,PickLists!$S$3),PickLists!$S$9)</f>
        <v>M1</v>
      </c>
      <c r="AF337" s="552" t="str">
        <f>IF(ISNUMBER(Data!AF337),Data!AF337,"")</f>
        <v/>
      </c>
      <c r="AG337" s="551" t="str">
        <f>IF(ISNUMBER($AF337),IF($AF337&gt;$AF$56,PickLists!$S$2,PickLists!$S$3),PickLists!$S$9)</f>
        <v>M1</v>
      </c>
      <c r="AH337" s="553" t="str">
        <f>IF(ISNUMBER(Data!AH337),Data!AH337,"")</f>
        <v/>
      </c>
      <c r="AI337" s="551" t="str">
        <f>IF(ISNUMBER($AH337),IF($AH337&gt;$AH$56,PickLists!$S$2,PickLists!$S$3),PickLists!$S$9)</f>
        <v>M1</v>
      </c>
      <c r="AJ337" s="554" t="str">
        <f>IF(ISTEXT(Data!AJ337),Data!AJ337,"")</f>
        <v>sampler did not open because of very light drizzle</v>
      </c>
      <c r="AK337" s="555"/>
      <c r="AL337" s="555"/>
      <c r="AM337" s="555"/>
      <c r="AN337" s="555"/>
      <c r="AO337" s="556"/>
      <c r="AP337" s="557" t="str">
        <f t="shared" si="140"/>
        <v/>
      </c>
      <c r="AQ337" s="558" t="str">
        <f t="shared" si="141"/>
        <v/>
      </c>
      <c r="AR337" s="559" t="str">
        <f t="shared" si="142"/>
        <v/>
      </c>
      <c r="AS337" s="560" t="str">
        <f t="shared" si="143"/>
        <v/>
      </c>
      <c r="AT337" s="561" t="str">
        <f t="shared" si="144"/>
        <v/>
      </c>
      <c r="AU337" s="562" t="str">
        <f t="shared" si="145"/>
        <v/>
      </c>
      <c r="AV337" s="563" t="str">
        <f t="shared" si="146"/>
        <v/>
      </c>
      <c r="AW337" s="564" t="str">
        <f t="shared" si="147"/>
        <v/>
      </c>
      <c r="AX337" s="565" t="str">
        <f t="shared" si="148"/>
        <v/>
      </c>
      <c r="AY337" s="566" t="str">
        <f t="shared" si="149"/>
        <v/>
      </c>
      <c r="AZ337" s="567">
        <v>362.61</v>
      </c>
      <c r="BA337" s="568">
        <v>5.5229999999999997</v>
      </c>
      <c r="BB337" s="569" t="str">
        <f t="shared" si="150"/>
        <v/>
      </c>
      <c r="BC337" s="570" t="str">
        <f t="shared" si="151"/>
        <v/>
      </c>
      <c r="BD337" s="571" t="str">
        <f t="shared" si="152"/>
        <v/>
      </c>
      <c r="BE337" s="572" t="str">
        <f t="shared" si="153"/>
        <v/>
      </c>
      <c r="BF337" s="560" t="str">
        <f t="shared" si="154"/>
        <v/>
      </c>
      <c r="BG337" s="561" t="str">
        <f t="shared" si="155"/>
        <v/>
      </c>
      <c r="BH337" s="562" t="str">
        <f t="shared" si="156"/>
        <v/>
      </c>
      <c r="BI337" s="563" t="str">
        <f t="shared" si="157"/>
        <v/>
      </c>
      <c r="BJ337" s="564" t="str">
        <f t="shared" si="158"/>
        <v/>
      </c>
      <c r="BK337" s="565" t="str">
        <f t="shared" si="159"/>
        <v/>
      </c>
      <c r="BL337" s="566" t="str">
        <f t="shared" si="160"/>
        <v/>
      </c>
      <c r="BM337" s="546" t="str">
        <f t="shared" si="161"/>
        <v>M1</v>
      </c>
      <c r="BN337" s="573" t="str">
        <f t="shared" si="171"/>
        <v/>
      </c>
      <c r="BO337" s="573" t="str">
        <f t="shared" si="172"/>
        <v/>
      </c>
      <c r="BP337" s="574" t="str">
        <f t="shared" si="162"/>
        <v/>
      </c>
      <c r="BQ337" s="575" t="str">
        <f t="shared" si="163"/>
        <v/>
      </c>
      <c r="BR337" s="546" t="str">
        <f t="shared" si="173"/>
        <v>M1</v>
      </c>
      <c r="BS337" s="575" t="str">
        <f t="shared" si="164"/>
        <v/>
      </c>
      <c r="BT337" s="575" t="str">
        <f t="shared" si="165"/>
        <v/>
      </c>
      <c r="BU337" s="575" t="str">
        <f t="shared" si="166"/>
        <v/>
      </c>
      <c r="BV337" s="573" t="str">
        <f t="shared" si="167"/>
        <v/>
      </c>
      <c r="BW337" s="575" t="str">
        <f t="shared" si="168"/>
        <v/>
      </c>
      <c r="BX337" s="546" t="str">
        <f t="shared" si="174"/>
        <v>M1</v>
      </c>
    </row>
    <row r="338" spans="1:76" x14ac:dyDescent="0.2">
      <c r="A338" s="324" t="s">
        <v>1537</v>
      </c>
      <c r="B338" s="360">
        <v>35346</v>
      </c>
      <c r="C338" s="361">
        <v>0.27083333333333298</v>
      </c>
      <c r="D338" s="360">
        <f t="shared" si="169"/>
        <v>35347</v>
      </c>
      <c r="E338" s="361">
        <v>0.27083333333333298</v>
      </c>
      <c r="F338" s="455" t="s">
        <v>2179</v>
      </c>
      <c r="G338" s="74" t="s">
        <v>507</v>
      </c>
      <c r="H338" s="53" t="s">
        <v>508</v>
      </c>
      <c r="I338" s="38"/>
      <c r="J338" s="52"/>
      <c r="K338" s="545">
        <f>IF(ISNUMBER(Data!K338),Data!K338,"")</f>
        <v>0.4</v>
      </c>
      <c r="L338" s="546" t="str">
        <f>IF(ISNUMBER(K338),PickLists!$S$2,PickLists!$S$9)</f>
        <v>V0</v>
      </c>
      <c r="M338" s="547">
        <f>IF(ISNUMBER(Data!M338),Data!M338,"")</f>
        <v>20.6</v>
      </c>
      <c r="N338" s="548">
        <f t="shared" si="170"/>
        <v>0.4738</v>
      </c>
      <c r="O338" s="579" t="s">
        <v>116</v>
      </c>
      <c r="P338" s="550" t="str">
        <f>IF(ISNUMBER(Data!P338),Data!P338,"")</f>
        <v/>
      </c>
      <c r="Q338" s="579" t="s">
        <v>116</v>
      </c>
      <c r="R338" s="547" t="str">
        <f>IF(ISNUMBER(Data!R338),Data!R338,"")</f>
        <v/>
      </c>
      <c r="S338" s="579" t="s">
        <v>116</v>
      </c>
      <c r="T338" s="552" t="str">
        <f>IF(ISNUMBER(Data!T338),Data!T338,"")</f>
        <v/>
      </c>
      <c r="U338" s="551" t="str">
        <f>IF(ISNUMBER($T338),IF($T338&gt;$T$56,PickLists!$S$2,PickLists!$S$3),PickLists!$S$9)</f>
        <v>M1</v>
      </c>
      <c r="V338" s="553" t="str">
        <f>IF(ISNUMBER(Data!V338),Data!V338,"")</f>
        <v/>
      </c>
      <c r="W338" s="551" t="str">
        <f>IF(ISNUMBER($V338),IF($V338&gt;$V$56,PickLists!$S$2,PickLists!$S$3),PickLists!$S$9)</f>
        <v>M1</v>
      </c>
      <c r="X338" s="552" t="str">
        <f>IF(ISNUMBER(Data!X338),Data!X338,"")</f>
        <v/>
      </c>
      <c r="Y338" s="551" t="str">
        <f>IF(ISNUMBER($X338),IF($X338&gt;$X$56,PickLists!$S$2,PickLists!$S$3),PickLists!$S$9)</f>
        <v>M1</v>
      </c>
      <c r="Z338" s="553" t="str">
        <f>IF(ISNUMBER(Data!Z338),Data!Z338,"")</f>
        <v/>
      </c>
      <c r="AA338" s="551" t="str">
        <f>IF(ISNUMBER($Z338),IF($Z338&gt;$Z$56,PickLists!$S$2,PickLists!$S$3),PickLists!$S$9)</f>
        <v>M1</v>
      </c>
      <c r="AB338" s="552" t="str">
        <f>IF(ISNUMBER(Data!AB338),Data!AB338,"")</f>
        <v/>
      </c>
      <c r="AC338" s="551" t="str">
        <f>IF(ISNUMBER($AB338),IF($AB338&gt;$AB$56,PickLists!$S$2,PickLists!$S$3),PickLists!$S$9)</f>
        <v>M1</v>
      </c>
      <c r="AD338" s="553" t="str">
        <f>IF(ISNUMBER(Data!AD338),Data!AD338,"")</f>
        <v/>
      </c>
      <c r="AE338" s="551" t="str">
        <f>IF(ISNUMBER($AD338),IF($AD338&gt;$AD$56,PickLists!$S$2,PickLists!$S$3),PickLists!$S$9)</f>
        <v>M1</v>
      </c>
      <c r="AF338" s="552" t="str">
        <f>IF(ISNUMBER(Data!AF338),Data!AF338,"")</f>
        <v/>
      </c>
      <c r="AG338" s="551" t="str">
        <f>IF(ISNUMBER($AF338),IF($AF338&gt;$AF$56,PickLists!$S$2,PickLists!$S$3),PickLists!$S$9)</f>
        <v>M1</v>
      </c>
      <c r="AH338" s="553" t="str">
        <f>IF(ISNUMBER(Data!AH338),Data!AH338,"")</f>
        <v/>
      </c>
      <c r="AI338" s="551" t="str">
        <f>IF(ISNUMBER($AH338),IF($AH338&gt;$AH$56,PickLists!$S$2,PickLists!$S$3),PickLists!$S$9)</f>
        <v>M1</v>
      </c>
      <c r="AJ338" s="554" t="str">
        <f>IF(ISTEXT(Data!AJ338),Data!AJ338,"")</f>
        <v>put together with sample 5./6. and 9./10.</v>
      </c>
      <c r="AK338" s="555"/>
      <c r="AL338" s="555"/>
      <c r="AM338" s="555"/>
      <c r="AN338" s="555"/>
      <c r="AO338" s="556"/>
      <c r="AP338" s="557" t="str">
        <f t="shared" si="140"/>
        <v/>
      </c>
      <c r="AQ338" s="558" t="str">
        <f t="shared" si="141"/>
        <v/>
      </c>
      <c r="AR338" s="559" t="str">
        <f t="shared" si="142"/>
        <v/>
      </c>
      <c r="AS338" s="560" t="str">
        <f t="shared" si="143"/>
        <v/>
      </c>
      <c r="AT338" s="561" t="str">
        <f t="shared" si="144"/>
        <v/>
      </c>
      <c r="AU338" s="562" t="str">
        <f t="shared" si="145"/>
        <v/>
      </c>
      <c r="AV338" s="563" t="str">
        <f t="shared" si="146"/>
        <v/>
      </c>
      <c r="AW338" s="564" t="str">
        <f t="shared" si="147"/>
        <v/>
      </c>
      <c r="AX338" s="565" t="str">
        <f t="shared" si="148"/>
        <v/>
      </c>
      <c r="AY338" s="566" t="str">
        <f t="shared" si="149"/>
        <v/>
      </c>
      <c r="AZ338" s="567">
        <v>362.61</v>
      </c>
      <c r="BA338" s="568">
        <v>5.5229999999999997</v>
      </c>
      <c r="BB338" s="569" t="str">
        <f t="shared" si="150"/>
        <v/>
      </c>
      <c r="BC338" s="570" t="str">
        <f t="shared" si="151"/>
        <v/>
      </c>
      <c r="BD338" s="571" t="str">
        <f t="shared" si="152"/>
        <v/>
      </c>
      <c r="BE338" s="572" t="str">
        <f t="shared" si="153"/>
        <v/>
      </c>
      <c r="BF338" s="560" t="str">
        <f t="shared" si="154"/>
        <v/>
      </c>
      <c r="BG338" s="561" t="str">
        <f t="shared" si="155"/>
        <v/>
      </c>
      <c r="BH338" s="562" t="str">
        <f t="shared" si="156"/>
        <v/>
      </c>
      <c r="BI338" s="563" t="str">
        <f t="shared" si="157"/>
        <v/>
      </c>
      <c r="BJ338" s="564" t="str">
        <f t="shared" si="158"/>
        <v/>
      </c>
      <c r="BK338" s="565" t="str">
        <f t="shared" si="159"/>
        <v/>
      </c>
      <c r="BL338" s="566" t="str">
        <f t="shared" si="160"/>
        <v/>
      </c>
      <c r="BM338" s="546" t="str">
        <f t="shared" si="161"/>
        <v>M1</v>
      </c>
      <c r="BN338" s="573" t="str">
        <f t="shared" si="171"/>
        <v/>
      </c>
      <c r="BO338" s="573" t="str">
        <f t="shared" si="172"/>
        <v/>
      </c>
      <c r="BP338" s="574" t="str">
        <f t="shared" si="162"/>
        <v/>
      </c>
      <c r="BQ338" s="575" t="str">
        <f t="shared" si="163"/>
        <v/>
      </c>
      <c r="BR338" s="546" t="str">
        <f t="shared" si="173"/>
        <v>M1</v>
      </c>
      <c r="BS338" s="575" t="str">
        <f t="shared" si="164"/>
        <v/>
      </c>
      <c r="BT338" s="575" t="str">
        <f t="shared" si="165"/>
        <v/>
      </c>
      <c r="BU338" s="575" t="str">
        <f t="shared" si="166"/>
        <v/>
      </c>
      <c r="BV338" s="573" t="str">
        <f t="shared" si="167"/>
        <v/>
      </c>
      <c r="BW338" s="575" t="str">
        <f t="shared" si="168"/>
        <v/>
      </c>
      <c r="BX338" s="546" t="str">
        <f t="shared" si="174"/>
        <v>M1</v>
      </c>
    </row>
    <row r="339" spans="1:76" x14ac:dyDescent="0.2">
      <c r="A339" s="324" t="s">
        <v>1537</v>
      </c>
      <c r="B339" s="360">
        <v>35347</v>
      </c>
      <c r="C339" s="361">
        <v>0.27083333333333298</v>
      </c>
      <c r="D339" s="360">
        <f t="shared" si="169"/>
        <v>35348</v>
      </c>
      <c r="E339" s="361">
        <v>0.27083333333333298</v>
      </c>
      <c r="F339" s="455" t="s">
        <v>2179</v>
      </c>
      <c r="G339" s="74" t="s">
        <v>507</v>
      </c>
      <c r="H339" s="53" t="s">
        <v>508</v>
      </c>
      <c r="I339" s="38"/>
      <c r="J339" s="52"/>
      <c r="K339" s="545">
        <f>IF(ISNUMBER(Data!K339),Data!K339,"")</f>
        <v>3.6</v>
      </c>
      <c r="L339" s="546" t="str">
        <f>IF(ISNUMBER(K339),PickLists!$S$2,PickLists!$S$9)</f>
        <v>V0</v>
      </c>
      <c r="M339" s="547">
        <f>IF(ISNUMBER(Data!M339),Data!M339,"")</f>
        <v>147.19999999999999</v>
      </c>
      <c r="N339" s="548">
        <f t="shared" si="170"/>
        <v>3.3855999999999997</v>
      </c>
      <c r="O339" s="579" t="s">
        <v>116</v>
      </c>
      <c r="P339" s="550">
        <f>IF(ISNUMBER(Data!P339),Data!P339,"")</f>
        <v>3.95</v>
      </c>
      <c r="Q339" s="578" t="s">
        <v>116</v>
      </c>
      <c r="R339" s="547">
        <f>IF(ISNUMBER(Data!R339),Data!R339,"")</f>
        <v>81.7</v>
      </c>
      <c r="S339" s="578" t="s">
        <v>116</v>
      </c>
      <c r="T339" s="552">
        <f>IF(ISNUMBER(Data!T339),Data!T339,"")</f>
        <v>0.39600000000000002</v>
      </c>
      <c r="U339" s="578" t="s">
        <v>116</v>
      </c>
      <c r="V339" s="553">
        <f>IF(ISNUMBER(Data!V339),Data!V339,"")</f>
        <v>2.1916458898475928</v>
      </c>
      <c r="W339" s="578" t="s">
        <v>116</v>
      </c>
      <c r="X339" s="552">
        <f>IF(ISNUMBER(Data!X339),Data!X339,"")</f>
        <v>2.4349574233307658</v>
      </c>
      <c r="Y339" s="578" t="s">
        <v>116</v>
      </c>
      <c r="Z339" s="553">
        <f>IF(ISNUMBER(Data!Z339),Data!Z339,"")</f>
        <v>0.23699999999999999</v>
      </c>
      <c r="AA339" s="578" t="s">
        <v>116</v>
      </c>
      <c r="AB339" s="552">
        <f>IF(ISNUMBER(Data!AB339),Data!AB339,"")</f>
        <v>2.6889074837851323</v>
      </c>
      <c r="AC339" s="578" t="s">
        <v>116</v>
      </c>
      <c r="AD339" s="553">
        <f>IF(ISNUMBER(Data!AD339),Data!AD339,"")</f>
        <v>0.26500000000000001</v>
      </c>
      <c r="AE339" s="578" t="s">
        <v>116</v>
      </c>
      <c r="AF339" s="552">
        <f>IF(ISNUMBER(Data!AF339),Data!AF339,"")</f>
        <v>6.9000000000000006E-2</v>
      </c>
      <c r="AG339" s="578" t="s">
        <v>116</v>
      </c>
      <c r="AH339" s="553">
        <f>IF(ISNUMBER(Data!AH339),Data!AH339,"")</f>
        <v>0.38600000000000001</v>
      </c>
      <c r="AI339" s="578" t="s">
        <v>116</v>
      </c>
      <c r="AJ339" s="554" t="str">
        <f>IF(ISTEXT(Data!AJ339),Data!AJ339,"")</f>
        <v>put together with sample 5./6. and 8./9.</v>
      </c>
      <c r="AK339" s="555"/>
      <c r="AL339" s="555"/>
      <c r="AM339" s="555"/>
      <c r="AN339" s="555"/>
      <c r="AO339" s="556"/>
      <c r="AP339" s="557">
        <f t="shared" si="140"/>
        <v>0.11220184543019618</v>
      </c>
      <c r="AQ339" s="558">
        <f t="shared" si="141"/>
        <v>0.37987056788847218</v>
      </c>
      <c r="AR339" s="559">
        <f t="shared" si="142"/>
        <v>1.3406975999999999</v>
      </c>
      <c r="AS339" s="560">
        <f t="shared" si="143"/>
        <v>7.4200363246680094</v>
      </c>
      <c r="AT339" s="561">
        <f t="shared" si="144"/>
        <v>8.2437918524286395</v>
      </c>
      <c r="AU339" s="562">
        <f t="shared" si="145"/>
        <v>0.80238719999999986</v>
      </c>
      <c r="AV339" s="563">
        <f t="shared" si="146"/>
        <v>9.1035651771029436</v>
      </c>
      <c r="AW339" s="564">
        <f t="shared" si="147"/>
        <v>0.89718399999999998</v>
      </c>
      <c r="AX339" s="565">
        <f t="shared" si="148"/>
        <v>0.23360639999999999</v>
      </c>
      <c r="AY339" s="566">
        <f t="shared" si="149"/>
        <v>1.3068415999999998</v>
      </c>
      <c r="AZ339" s="567">
        <v>362.61</v>
      </c>
      <c r="BA339" s="568">
        <v>5.5229999999999997</v>
      </c>
      <c r="BB339" s="569">
        <f t="shared" si="150"/>
        <v>112.20184543019617</v>
      </c>
      <c r="BC339" s="570">
        <f t="shared" si="151"/>
        <v>4.9223789313126765E-2</v>
      </c>
      <c r="BD339" s="571">
        <f t="shared" si="152"/>
        <v>8.912509381337452E-5</v>
      </c>
      <c r="BE339" s="572">
        <f t="shared" si="153"/>
        <v>11.170032720297868</v>
      </c>
      <c r="BF339" s="560">
        <f t="shared" si="154"/>
        <v>156.46790103859448</v>
      </c>
      <c r="BG339" s="561">
        <f t="shared" si="155"/>
        <v>151.8763401422589</v>
      </c>
      <c r="BH339" s="562">
        <f t="shared" si="156"/>
        <v>10.308919607826079</v>
      </c>
      <c r="BI339" s="563">
        <f t="shared" si="157"/>
        <v>191.96883585244038</v>
      </c>
      <c r="BJ339" s="564">
        <f t="shared" si="158"/>
        <v>6.7778402987365087</v>
      </c>
      <c r="BK339" s="565">
        <f t="shared" si="159"/>
        <v>5.6778440650072008</v>
      </c>
      <c r="BL339" s="566">
        <f t="shared" si="160"/>
        <v>19.262438245421425</v>
      </c>
      <c r="BM339" s="546" t="str">
        <f t="shared" si="161"/>
        <v>V6</v>
      </c>
      <c r="BN339" s="573">
        <f t="shared" si="171"/>
        <v>81.7</v>
      </c>
      <c r="BO339" s="573">
        <f t="shared" si="172"/>
        <v>79.984202855266943</v>
      </c>
      <c r="BP339" s="574">
        <f t="shared" si="162"/>
        <v>-2.1001189042020312</v>
      </c>
      <c r="BQ339" s="575">
        <f t="shared" si="163"/>
        <v>20</v>
      </c>
      <c r="BR339" s="546" t="str">
        <f t="shared" si="173"/>
        <v>V0</v>
      </c>
      <c r="BS339" s="575">
        <f t="shared" si="164"/>
        <v>346.19772349962778</v>
      </c>
      <c r="BT339" s="575">
        <f t="shared" si="165"/>
        <v>319.56358681555821</v>
      </c>
      <c r="BU339" s="575">
        <f t="shared" si="166"/>
        <v>665.76131031518594</v>
      </c>
      <c r="BV339" s="573">
        <f t="shared" si="167"/>
        <v>4.0005533922450969</v>
      </c>
      <c r="BW339" s="575">
        <f t="shared" si="168"/>
        <v>10</v>
      </c>
      <c r="BX339" s="546" t="str">
        <f t="shared" si="174"/>
        <v>V0</v>
      </c>
    </row>
    <row r="340" spans="1:76" x14ac:dyDescent="0.2">
      <c r="A340" s="324"/>
      <c r="B340" s="360">
        <v>35348</v>
      </c>
      <c r="C340" s="361">
        <v>0.27083333333333298</v>
      </c>
      <c r="D340" s="360">
        <f t="shared" si="169"/>
        <v>35349</v>
      </c>
      <c r="E340" s="361">
        <v>0.27083333333333298</v>
      </c>
      <c r="F340" s="455" t="s">
        <v>2179</v>
      </c>
      <c r="G340" s="74" t="s">
        <v>440</v>
      </c>
      <c r="H340" s="53"/>
      <c r="I340" s="38"/>
      <c r="J340" s="52"/>
      <c r="K340" s="545" t="str">
        <f>IF(ISNUMBER(Data!K340),Data!K340,"")</f>
        <v/>
      </c>
      <c r="L340" s="546" t="str">
        <f>IF(ISNUMBER(K340),PickLists!$S$2,PickLists!$S$9)</f>
        <v>M1</v>
      </c>
      <c r="M340" s="547" t="str">
        <f>IF(ISNUMBER(Data!M340),Data!M340,"")</f>
        <v/>
      </c>
      <c r="N340" s="548" t="str">
        <f t="shared" si="170"/>
        <v/>
      </c>
      <c r="O340" s="549" t="str">
        <f>IF(ISTEXT($A340),PickLists!$S$2,PickLists!$S$9)</f>
        <v>M1</v>
      </c>
      <c r="P340" s="550" t="str">
        <f>IF(ISNUMBER(Data!P340),Data!P340,"")</f>
        <v/>
      </c>
      <c r="Q340" s="551" t="str">
        <f>IF(ISTEXT($A340),PickLists!$S$2,PickLists!$S$9)</f>
        <v>M1</v>
      </c>
      <c r="R340" s="547" t="str">
        <f>IF(ISNUMBER(Data!R340),Data!R340,"")</f>
        <v/>
      </c>
      <c r="S340" s="551" t="str">
        <f>IF(ISTEXT($A340),PickLists!$S$2,PickLists!$S$9)</f>
        <v>M1</v>
      </c>
      <c r="T340" s="552" t="str">
        <f>IF(ISNUMBER(Data!T340),Data!T340,"")</f>
        <v/>
      </c>
      <c r="U340" s="551" t="str">
        <f>IF(ISNUMBER($T340),IF($T340&gt;$T$56,PickLists!$S$2,PickLists!$S$3),PickLists!$S$9)</f>
        <v>M1</v>
      </c>
      <c r="V340" s="553" t="str">
        <f>IF(ISNUMBER(Data!V340),Data!V340,"")</f>
        <v/>
      </c>
      <c r="W340" s="551" t="str">
        <f>IF(ISNUMBER($V340),IF($V340&gt;$V$56,PickLists!$S$2,PickLists!$S$3),PickLists!$S$9)</f>
        <v>M1</v>
      </c>
      <c r="X340" s="552" t="str">
        <f>IF(ISNUMBER(Data!X340),Data!X340,"")</f>
        <v/>
      </c>
      <c r="Y340" s="551" t="str">
        <f>IF(ISNUMBER($X340),IF($X340&gt;$X$56,PickLists!$S$2,PickLists!$S$3),PickLists!$S$9)</f>
        <v>M1</v>
      </c>
      <c r="Z340" s="553" t="str">
        <f>IF(ISNUMBER(Data!Z340),Data!Z340,"")</f>
        <v/>
      </c>
      <c r="AA340" s="551" t="str">
        <f>IF(ISNUMBER($Z340),IF($Z340&gt;$Z$56,PickLists!$S$2,PickLists!$S$3),PickLists!$S$9)</f>
        <v>M1</v>
      </c>
      <c r="AB340" s="552" t="str">
        <f>IF(ISNUMBER(Data!AB340),Data!AB340,"")</f>
        <v/>
      </c>
      <c r="AC340" s="551" t="str">
        <f>IF(ISNUMBER($AB340),IF($AB340&gt;$AB$56,PickLists!$S$2,PickLists!$S$3),PickLists!$S$9)</f>
        <v>M1</v>
      </c>
      <c r="AD340" s="553" t="str">
        <f>IF(ISNUMBER(Data!AD340),Data!AD340,"")</f>
        <v/>
      </c>
      <c r="AE340" s="551" t="str">
        <f>IF(ISNUMBER($AD340),IF($AD340&gt;$AD$56,PickLists!$S$2,PickLists!$S$3),PickLists!$S$9)</f>
        <v>M1</v>
      </c>
      <c r="AF340" s="552" t="str">
        <f>IF(ISNUMBER(Data!AF340),Data!AF340,"")</f>
        <v/>
      </c>
      <c r="AG340" s="551" t="str">
        <f>IF(ISNUMBER($AF340),IF($AF340&gt;$AF$56,PickLists!$S$2,PickLists!$S$3),PickLists!$S$9)</f>
        <v>M1</v>
      </c>
      <c r="AH340" s="553" t="str">
        <f>IF(ISNUMBER(Data!AH340),Data!AH340,"")</f>
        <v/>
      </c>
      <c r="AI340" s="551" t="str">
        <f>IF(ISNUMBER($AH340),IF($AH340&gt;$AH$56,PickLists!$S$2,PickLists!$S$3),PickLists!$S$9)</f>
        <v>M1</v>
      </c>
      <c r="AJ340" s="554" t="str">
        <f>IF(ISTEXT(Data!AJ340),Data!AJ340,"")</f>
        <v/>
      </c>
      <c r="AK340" s="555"/>
      <c r="AL340" s="555"/>
      <c r="AM340" s="555"/>
      <c r="AN340" s="555"/>
      <c r="AO340" s="556"/>
      <c r="AP340" s="557" t="str">
        <f t="shared" si="140"/>
        <v/>
      </c>
      <c r="AQ340" s="558" t="str">
        <f t="shared" si="141"/>
        <v/>
      </c>
      <c r="AR340" s="559" t="str">
        <f t="shared" si="142"/>
        <v/>
      </c>
      <c r="AS340" s="560" t="str">
        <f t="shared" si="143"/>
        <v/>
      </c>
      <c r="AT340" s="561" t="str">
        <f t="shared" si="144"/>
        <v/>
      </c>
      <c r="AU340" s="562" t="str">
        <f t="shared" si="145"/>
        <v/>
      </c>
      <c r="AV340" s="563" t="str">
        <f t="shared" si="146"/>
        <v/>
      </c>
      <c r="AW340" s="564" t="str">
        <f t="shared" si="147"/>
        <v/>
      </c>
      <c r="AX340" s="565" t="str">
        <f t="shared" si="148"/>
        <v/>
      </c>
      <c r="AY340" s="566" t="str">
        <f t="shared" si="149"/>
        <v/>
      </c>
      <c r="AZ340" s="567">
        <v>362.61</v>
      </c>
      <c r="BA340" s="568">
        <v>5.5229999999999997</v>
      </c>
      <c r="BB340" s="569" t="str">
        <f t="shared" si="150"/>
        <v/>
      </c>
      <c r="BC340" s="570" t="str">
        <f t="shared" si="151"/>
        <v/>
      </c>
      <c r="BD340" s="571" t="str">
        <f t="shared" si="152"/>
        <v/>
      </c>
      <c r="BE340" s="572" t="str">
        <f t="shared" si="153"/>
        <v/>
      </c>
      <c r="BF340" s="560" t="str">
        <f t="shared" si="154"/>
        <v/>
      </c>
      <c r="BG340" s="561" t="str">
        <f t="shared" si="155"/>
        <v/>
      </c>
      <c r="BH340" s="562" t="str">
        <f t="shared" si="156"/>
        <v/>
      </c>
      <c r="BI340" s="563" t="str">
        <f t="shared" si="157"/>
        <v/>
      </c>
      <c r="BJ340" s="564" t="str">
        <f t="shared" si="158"/>
        <v/>
      </c>
      <c r="BK340" s="565" t="str">
        <f t="shared" si="159"/>
        <v/>
      </c>
      <c r="BL340" s="566" t="str">
        <f t="shared" si="160"/>
        <v/>
      </c>
      <c r="BM340" s="546" t="str">
        <f t="shared" si="161"/>
        <v>M1</v>
      </c>
      <c r="BN340" s="573" t="str">
        <f t="shared" si="171"/>
        <v/>
      </c>
      <c r="BO340" s="573" t="str">
        <f t="shared" si="172"/>
        <v/>
      </c>
      <c r="BP340" s="574" t="str">
        <f t="shared" si="162"/>
        <v/>
      </c>
      <c r="BQ340" s="575" t="str">
        <f t="shared" si="163"/>
        <v/>
      </c>
      <c r="BR340" s="546" t="str">
        <f t="shared" si="173"/>
        <v>M1</v>
      </c>
      <c r="BS340" s="575" t="str">
        <f t="shared" si="164"/>
        <v/>
      </c>
      <c r="BT340" s="575" t="str">
        <f t="shared" si="165"/>
        <v/>
      </c>
      <c r="BU340" s="575" t="str">
        <f t="shared" si="166"/>
        <v/>
      </c>
      <c r="BV340" s="573" t="str">
        <f t="shared" si="167"/>
        <v/>
      </c>
      <c r="BW340" s="575" t="str">
        <f t="shared" si="168"/>
        <v/>
      </c>
      <c r="BX340" s="546" t="str">
        <f t="shared" si="174"/>
        <v>M1</v>
      </c>
    </row>
    <row r="341" spans="1:76" x14ac:dyDescent="0.2">
      <c r="A341" s="324"/>
      <c r="B341" s="360">
        <v>35349</v>
      </c>
      <c r="C341" s="361">
        <v>0.27083333333333298</v>
      </c>
      <c r="D341" s="360">
        <f t="shared" si="169"/>
        <v>35350</v>
      </c>
      <c r="E341" s="361">
        <v>0.27083333333333298</v>
      </c>
      <c r="F341" s="455" t="s">
        <v>2179</v>
      </c>
      <c r="G341" s="74" t="s">
        <v>440</v>
      </c>
      <c r="H341" s="53"/>
      <c r="I341" s="38"/>
      <c r="J341" s="52"/>
      <c r="K341" s="545" t="str">
        <f>IF(ISNUMBER(Data!K341),Data!K341,"")</f>
        <v/>
      </c>
      <c r="L341" s="546" t="str">
        <f>IF(ISNUMBER(K341),PickLists!$S$2,PickLists!$S$9)</f>
        <v>M1</v>
      </c>
      <c r="M341" s="547" t="str">
        <f>IF(ISNUMBER(Data!M341),Data!M341,"")</f>
        <v/>
      </c>
      <c r="N341" s="548" t="str">
        <f t="shared" si="170"/>
        <v/>
      </c>
      <c r="O341" s="549" t="str">
        <f>IF(ISTEXT($A341),PickLists!$S$2,PickLists!$S$9)</f>
        <v>M1</v>
      </c>
      <c r="P341" s="550" t="str">
        <f>IF(ISNUMBER(Data!P341),Data!P341,"")</f>
        <v/>
      </c>
      <c r="Q341" s="551" t="str">
        <f>IF(ISTEXT($A341),PickLists!$S$2,PickLists!$S$9)</f>
        <v>M1</v>
      </c>
      <c r="R341" s="547" t="str">
        <f>IF(ISNUMBER(Data!R341),Data!R341,"")</f>
        <v/>
      </c>
      <c r="S341" s="551" t="str">
        <f>IF(ISTEXT($A341),PickLists!$S$2,PickLists!$S$9)</f>
        <v>M1</v>
      </c>
      <c r="T341" s="552" t="str">
        <f>IF(ISNUMBER(Data!T341),Data!T341,"")</f>
        <v/>
      </c>
      <c r="U341" s="551" t="str">
        <f>IF(ISNUMBER($T341),IF($T341&gt;$T$56,PickLists!$S$2,PickLists!$S$3),PickLists!$S$9)</f>
        <v>M1</v>
      </c>
      <c r="V341" s="553" t="str">
        <f>IF(ISNUMBER(Data!V341),Data!V341,"")</f>
        <v/>
      </c>
      <c r="W341" s="551" t="str">
        <f>IF(ISNUMBER($V341),IF($V341&gt;$V$56,PickLists!$S$2,PickLists!$S$3),PickLists!$S$9)</f>
        <v>M1</v>
      </c>
      <c r="X341" s="552" t="str">
        <f>IF(ISNUMBER(Data!X341),Data!X341,"")</f>
        <v/>
      </c>
      <c r="Y341" s="551" t="str">
        <f>IF(ISNUMBER($X341),IF($X341&gt;$X$56,PickLists!$S$2,PickLists!$S$3),PickLists!$S$9)</f>
        <v>M1</v>
      </c>
      <c r="Z341" s="553" t="str">
        <f>IF(ISNUMBER(Data!Z341),Data!Z341,"")</f>
        <v/>
      </c>
      <c r="AA341" s="551" t="str">
        <f>IF(ISNUMBER($Z341),IF($Z341&gt;$Z$56,PickLists!$S$2,PickLists!$S$3),PickLists!$S$9)</f>
        <v>M1</v>
      </c>
      <c r="AB341" s="552" t="str">
        <f>IF(ISNUMBER(Data!AB341),Data!AB341,"")</f>
        <v/>
      </c>
      <c r="AC341" s="551" t="str">
        <f>IF(ISNUMBER($AB341),IF($AB341&gt;$AB$56,PickLists!$S$2,PickLists!$S$3),PickLists!$S$9)</f>
        <v>M1</v>
      </c>
      <c r="AD341" s="553" t="str">
        <f>IF(ISNUMBER(Data!AD341),Data!AD341,"")</f>
        <v/>
      </c>
      <c r="AE341" s="551" t="str">
        <f>IF(ISNUMBER($AD341),IF($AD341&gt;$AD$56,PickLists!$S$2,PickLists!$S$3),PickLists!$S$9)</f>
        <v>M1</v>
      </c>
      <c r="AF341" s="552" t="str">
        <f>IF(ISNUMBER(Data!AF341),Data!AF341,"")</f>
        <v/>
      </c>
      <c r="AG341" s="551" t="str">
        <f>IF(ISNUMBER($AF341),IF($AF341&gt;$AF$56,PickLists!$S$2,PickLists!$S$3),PickLists!$S$9)</f>
        <v>M1</v>
      </c>
      <c r="AH341" s="553" t="str">
        <f>IF(ISNUMBER(Data!AH341),Data!AH341,"")</f>
        <v/>
      </c>
      <c r="AI341" s="551" t="str">
        <f>IF(ISNUMBER($AH341),IF($AH341&gt;$AH$56,PickLists!$S$2,PickLists!$S$3),PickLists!$S$9)</f>
        <v>M1</v>
      </c>
      <c r="AJ341" s="554" t="str">
        <f>IF(ISTEXT(Data!AJ341),Data!AJ341,"")</f>
        <v/>
      </c>
      <c r="AK341" s="555"/>
      <c r="AL341" s="555"/>
      <c r="AM341" s="555"/>
      <c r="AN341" s="555"/>
      <c r="AO341" s="556"/>
      <c r="AP341" s="557" t="str">
        <f t="shared" si="140"/>
        <v/>
      </c>
      <c r="AQ341" s="558" t="str">
        <f t="shared" si="141"/>
        <v/>
      </c>
      <c r="AR341" s="559" t="str">
        <f t="shared" si="142"/>
        <v/>
      </c>
      <c r="AS341" s="560" t="str">
        <f t="shared" si="143"/>
        <v/>
      </c>
      <c r="AT341" s="561" t="str">
        <f t="shared" si="144"/>
        <v/>
      </c>
      <c r="AU341" s="562" t="str">
        <f t="shared" si="145"/>
        <v/>
      </c>
      <c r="AV341" s="563" t="str">
        <f t="shared" si="146"/>
        <v/>
      </c>
      <c r="AW341" s="564" t="str">
        <f t="shared" si="147"/>
        <v/>
      </c>
      <c r="AX341" s="565" t="str">
        <f t="shared" si="148"/>
        <v/>
      </c>
      <c r="AY341" s="566" t="str">
        <f t="shared" si="149"/>
        <v/>
      </c>
      <c r="AZ341" s="567">
        <v>362.61</v>
      </c>
      <c r="BA341" s="568">
        <v>5.5229999999999997</v>
      </c>
      <c r="BB341" s="569" t="str">
        <f t="shared" si="150"/>
        <v/>
      </c>
      <c r="BC341" s="570" t="str">
        <f t="shared" si="151"/>
        <v/>
      </c>
      <c r="BD341" s="571" t="str">
        <f t="shared" si="152"/>
        <v/>
      </c>
      <c r="BE341" s="572" t="str">
        <f t="shared" si="153"/>
        <v/>
      </c>
      <c r="BF341" s="560" t="str">
        <f t="shared" si="154"/>
        <v/>
      </c>
      <c r="BG341" s="561" t="str">
        <f t="shared" si="155"/>
        <v/>
      </c>
      <c r="BH341" s="562" t="str">
        <f t="shared" si="156"/>
        <v/>
      </c>
      <c r="BI341" s="563" t="str">
        <f t="shared" si="157"/>
        <v/>
      </c>
      <c r="BJ341" s="564" t="str">
        <f t="shared" si="158"/>
        <v/>
      </c>
      <c r="BK341" s="565" t="str">
        <f t="shared" si="159"/>
        <v/>
      </c>
      <c r="BL341" s="566" t="str">
        <f t="shared" si="160"/>
        <v/>
      </c>
      <c r="BM341" s="546" t="str">
        <f t="shared" si="161"/>
        <v>M1</v>
      </c>
      <c r="BN341" s="573" t="str">
        <f t="shared" si="171"/>
        <v/>
      </c>
      <c r="BO341" s="573" t="str">
        <f t="shared" si="172"/>
        <v/>
      </c>
      <c r="BP341" s="574" t="str">
        <f t="shared" si="162"/>
        <v/>
      </c>
      <c r="BQ341" s="575" t="str">
        <f t="shared" si="163"/>
        <v/>
      </c>
      <c r="BR341" s="546" t="str">
        <f t="shared" si="173"/>
        <v>M1</v>
      </c>
      <c r="BS341" s="575" t="str">
        <f t="shared" si="164"/>
        <v/>
      </c>
      <c r="BT341" s="575" t="str">
        <f t="shared" si="165"/>
        <v/>
      </c>
      <c r="BU341" s="575" t="str">
        <f t="shared" si="166"/>
        <v/>
      </c>
      <c r="BV341" s="573" t="str">
        <f t="shared" si="167"/>
        <v/>
      </c>
      <c r="BW341" s="575" t="str">
        <f t="shared" si="168"/>
        <v/>
      </c>
      <c r="BX341" s="546" t="str">
        <f t="shared" si="174"/>
        <v>M1</v>
      </c>
    </row>
    <row r="342" spans="1:76" x14ac:dyDescent="0.2">
      <c r="A342" s="324"/>
      <c r="B342" s="360">
        <v>35350</v>
      </c>
      <c r="C342" s="361">
        <v>0.27083333333333298</v>
      </c>
      <c r="D342" s="360">
        <f t="shared" si="169"/>
        <v>35351</v>
      </c>
      <c r="E342" s="361">
        <v>0.27083333333333298</v>
      </c>
      <c r="F342" s="455" t="s">
        <v>2179</v>
      </c>
      <c r="G342" s="74" t="s">
        <v>440</v>
      </c>
      <c r="H342" s="53"/>
      <c r="I342" s="38"/>
      <c r="J342" s="52"/>
      <c r="K342" s="545" t="str">
        <f>IF(ISNUMBER(Data!K342),Data!K342,"")</f>
        <v/>
      </c>
      <c r="L342" s="546" t="str">
        <f>IF(ISNUMBER(K342),PickLists!$S$2,PickLists!$S$9)</f>
        <v>M1</v>
      </c>
      <c r="M342" s="547" t="str">
        <f>IF(ISNUMBER(Data!M342),Data!M342,"")</f>
        <v/>
      </c>
      <c r="N342" s="548" t="str">
        <f t="shared" si="170"/>
        <v/>
      </c>
      <c r="O342" s="549" t="str">
        <f>IF(ISTEXT($A342),PickLists!$S$2,PickLists!$S$9)</f>
        <v>M1</v>
      </c>
      <c r="P342" s="550" t="str">
        <f>IF(ISNUMBER(Data!P342),Data!P342,"")</f>
        <v/>
      </c>
      <c r="Q342" s="551" t="str">
        <f>IF(ISTEXT($A342),PickLists!$S$2,PickLists!$S$9)</f>
        <v>M1</v>
      </c>
      <c r="R342" s="547" t="str">
        <f>IF(ISNUMBER(Data!R342),Data!R342,"")</f>
        <v/>
      </c>
      <c r="S342" s="551" t="str">
        <f>IF(ISTEXT($A342),PickLists!$S$2,PickLists!$S$9)</f>
        <v>M1</v>
      </c>
      <c r="T342" s="552" t="str">
        <f>IF(ISNUMBER(Data!T342),Data!T342,"")</f>
        <v/>
      </c>
      <c r="U342" s="551" t="str">
        <f>IF(ISNUMBER($T342),IF($T342&gt;$T$56,PickLists!$S$2,PickLists!$S$3),PickLists!$S$9)</f>
        <v>M1</v>
      </c>
      <c r="V342" s="553" t="str">
        <f>IF(ISNUMBER(Data!V342),Data!V342,"")</f>
        <v/>
      </c>
      <c r="W342" s="551" t="str">
        <f>IF(ISNUMBER($V342),IF($V342&gt;$V$56,PickLists!$S$2,PickLists!$S$3),PickLists!$S$9)</f>
        <v>M1</v>
      </c>
      <c r="X342" s="552" t="str">
        <f>IF(ISNUMBER(Data!X342),Data!X342,"")</f>
        <v/>
      </c>
      <c r="Y342" s="551" t="str">
        <f>IF(ISNUMBER($X342),IF($X342&gt;$X$56,PickLists!$S$2,PickLists!$S$3),PickLists!$S$9)</f>
        <v>M1</v>
      </c>
      <c r="Z342" s="553" t="str">
        <f>IF(ISNUMBER(Data!Z342),Data!Z342,"")</f>
        <v/>
      </c>
      <c r="AA342" s="551" t="str">
        <f>IF(ISNUMBER($Z342),IF($Z342&gt;$Z$56,PickLists!$S$2,PickLists!$S$3),PickLists!$S$9)</f>
        <v>M1</v>
      </c>
      <c r="AB342" s="552" t="str">
        <f>IF(ISNUMBER(Data!AB342),Data!AB342,"")</f>
        <v/>
      </c>
      <c r="AC342" s="551" t="str">
        <f>IF(ISNUMBER($AB342),IF($AB342&gt;$AB$56,PickLists!$S$2,PickLists!$S$3),PickLists!$S$9)</f>
        <v>M1</v>
      </c>
      <c r="AD342" s="553" t="str">
        <f>IF(ISNUMBER(Data!AD342),Data!AD342,"")</f>
        <v/>
      </c>
      <c r="AE342" s="551" t="str">
        <f>IF(ISNUMBER($AD342),IF($AD342&gt;$AD$56,PickLists!$S$2,PickLists!$S$3),PickLists!$S$9)</f>
        <v>M1</v>
      </c>
      <c r="AF342" s="552" t="str">
        <f>IF(ISNUMBER(Data!AF342),Data!AF342,"")</f>
        <v/>
      </c>
      <c r="AG342" s="551" t="str">
        <f>IF(ISNUMBER($AF342),IF($AF342&gt;$AF$56,PickLists!$S$2,PickLists!$S$3),PickLists!$S$9)</f>
        <v>M1</v>
      </c>
      <c r="AH342" s="553" t="str">
        <f>IF(ISNUMBER(Data!AH342),Data!AH342,"")</f>
        <v/>
      </c>
      <c r="AI342" s="551" t="str">
        <f>IF(ISNUMBER($AH342),IF($AH342&gt;$AH$56,PickLists!$S$2,PickLists!$S$3),PickLists!$S$9)</f>
        <v>M1</v>
      </c>
      <c r="AJ342" s="554" t="str">
        <f>IF(ISTEXT(Data!AJ342),Data!AJ342,"")</f>
        <v/>
      </c>
      <c r="AK342" s="555"/>
      <c r="AL342" s="555"/>
      <c r="AM342" s="555"/>
      <c r="AN342" s="555"/>
      <c r="AO342" s="556"/>
      <c r="AP342" s="557" t="str">
        <f t="shared" si="140"/>
        <v/>
      </c>
      <c r="AQ342" s="558" t="str">
        <f t="shared" si="141"/>
        <v/>
      </c>
      <c r="AR342" s="559" t="str">
        <f t="shared" si="142"/>
        <v/>
      </c>
      <c r="AS342" s="560" t="str">
        <f t="shared" si="143"/>
        <v/>
      </c>
      <c r="AT342" s="561" t="str">
        <f t="shared" si="144"/>
        <v/>
      </c>
      <c r="AU342" s="562" t="str">
        <f t="shared" si="145"/>
        <v/>
      </c>
      <c r="AV342" s="563" t="str">
        <f t="shared" si="146"/>
        <v/>
      </c>
      <c r="AW342" s="564" t="str">
        <f t="shared" si="147"/>
        <v/>
      </c>
      <c r="AX342" s="565" t="str">
        <f t="shared" si="148"/>
        <v/>
      </c>
      <c r="AY342" s="566" t="str">
        <f t="shared" si="149"/>
        <v/>
      </c>
      <c r="AZ342" s="567">
        <v>362.61</v>
      </c>
      <c r="BA342" s="568">
        <v>5.5229999999999997</v>
      </c>
      <c r="BB342" s="569" t="str">
        <f t="shared" si="150"/>
        <v/>
      </c>
      <c r="BC342" s="570" t="str">
        <f t="shared" si="151"/>
        <v/>
      </c>
      <c r="BD342" s="571" t="str">
        <f t="shared" si="152"/>
        <v/>
      </c>
      <c r="BE342" s="572" t="str">
        <f t="shared" si="153"/>
        <v/>
      </c>
      <c r="BF342" s="560" t="str">
        <f t="shared" si="154"/>
        <v/>
      </c>
      <c r="BG342" s="561" t="str">
        <f t="shared" si="155"/>
        <v/>
      </c>
      <c r="BH342" s="562" t="str">
        <f t="shared" si="156"/>
        <v/>
      </c>
      <c r="BI342" s="563" t="str">
        <f t="shared" si="157"/>
        <v/>
      </c>
      <c r="BJ342" s="564" t="str">
        <f t="shared" si="158"/>
        <v/>
      </c>
      <c r="BK342" s="565" t="str">
        <f t="shared" si="159"/>
        <v/>
      </c>
      <c r="BL342" s="566" t="str">
        <f t="shared" si="160"/>
        <v/>
      </c>
      <c r="BM342" s="546" t="str">
        <f t="shared" si="161"/>
        <v>M1</v>
      </c>
      <c r="BN342" s="573" t="str">
        <f t="shared" si="171"/>
        <v/>
      </c>
      <c r="BO342" s="573" t="str">
        <f t="shared" si="172"/>
        <v/>
      </c>
      <c r="BP342" s="574" t="str">
        <f t="shared" si="162"/>
        <v/>
      </c>
      <c r="BQ342" s="575" t="str">
        <f t="shared" si="163"/>
        <v/>
      </c>
      <c r="BR342" s="546" t="str">
        <f t="shared" si="173"/>
        <v>M1</v>
      </c>
      <c r="BS342" s="575" t="str">
        <f t="shared" si="164"/>
        <v/>
      </c>
      <c r="BT342" s="575" t="str">
        <f t="shared" si="165"/>
        <v/>
      </c>
      <c r="BU342" s="575" t="str">
        <f t="shared" si="166"/>
        <v/>
      </c>
      <c r="BV342" s="573" t="str">
        <f t="shared" si="167"/>
        <v/>
      </c>
      <c r="BW342" s="575" t="str">
        <f t="shared" si="168"/>
        <v/>
      </c>
      <c r="BX342" s="546" t="str">
        <f t="shared" si="174"/>
        <v>M1</v>
      </c>
    </row>
    <row r="343" spans="1:76" x14ac:dyDescent="0.2">
      <c r="A343" s="324"/>
      <c r="B343" s="360">
        <v>35351</v>
      </c>
      <c r="C343" s="361">
        <v>0.27083333333333298</v>
      </c>
      <c r="D343" s="360">
        <f t="shared" si="169"/>
        <v>35352</v>
      </c>
      <c r="E343" s="361">
        <v>0.27083333333333298</v>
      </c>
      <c r="F343" s="455" t="s">
        <v>2179</v>
      </c>
      <c r="G343" s="74" t="s">
        <v>440</v>
      </c>
      <c r="H343" s="53"/>
      <c r="I343" s="38"/>
      <c r="J343" s="52"/>
      <c r="K343" s="545" t="str">
        <f>IF(ISNUMBER(Data!K343),Data!K343,"")</f>
        <v/>
      </c>
      <c r="L343" s="546" t="str">
        <f>IF(ISNUMBER(K343),PickLists!$S$2,PickLists!$S$9)</f>
        <v>M1</v>
      </c>
      <c r="M343" s="547" t="str">
        <f>IF(ISNUMBER(Data!M343),Data!M343,"")</f>
        <v/>
      </c>
      <c r="N343" s="548" t="str">
        <f t="shared" si="170"/>
        <v/>
      </c>
      <c r="O343" s="549" t="str">
        <f>IF(ISTEXT($A343),PickLists!$S$2,PickLists!$S$9)</f>
        <v>M1</v>
      </c>
      <c r="P343" s="550" t="str">
        <f>IF(ISNUMBER(Data!P343),Data!P343,"")</f>
        <v/>
      </c>
      <c r="Q343" s="551" t="str">
        <f>IF(ISTEXT($A343),PickLists!$S$2,PickLists!$S$9)</f>
        <v>M1</v>
      </c>
      <c r="R343" s="547" t="str">
        <f>IF(ISNUMBER(Data!R343),Data!R343,"")</f>
        <v/>
      </c>
      <c r="S343" s="551" t="str">
        <f>IF(ISTEXT($A343),PickLists!$S$2,PickLists!$S$9)</f>
        <v>M1</v>
      </c>
      <c r="T343" s="552" t="str">
        <f>IF(ISNUMBER(Data!T343),Data!T343,"")</f>
        <v/>
      </c>
      <c r="U343" s="551" t="str">
        <f>IF(ISNUMBER($T343),IF($T343&gt;$T$56,PickLists!$S$2,PickLists!$S$3),PickLists!$S$9)</f>
        <v>M1</v>
      </c>
      <c r="V343" s="553" t="str">
        <f>IF(ISNUMBER(Data!V343),Data!V343,"")</f>
        <v/>
      </c>
      <c r="W343" s="551" t="str">
        <f>IF(ISNUMBER($V343),IF($V343&gt;$V$56,PickLists!$S$2,PickLists!$S$3),PickLists!$S$9)</f>
        <v>M1</v>
      </c>
      <c r="X343" s="552" t="str">
        <f>IF(ISNUMBER(Data!X343),Data!X343,"")</f>
        <v/>
      </c>
      <c r="Y343" s="551" t="str">
        <f>IF(ISNUMBER($X343),IF($X343&gt;$X$56,PickLists!$S$2,PickLists!$S$3),PickLists!$S$9)</f>
        <v>M1</v>
      </c>
      <c r="Z343" s="553" t="str">
        <f>IF(ISNUMBER(Data!Z343),Data!Z343,"")</f>
        <v/>
      </c>
      <c r="AA343" s="551" t="str">
        <f>IF(ISNUMBER($Z343),IF($Z343&gt;$Z$56,PickLists!$S$2,PickLists!$S$3),PickLists!$S$9)</f>
        <v>M1</v>
      </c>
      <c r="AB343" s="552" t="str">
        <f>IF(ISNUMBER(Data!AB343),Data!AB343,"")</f>
        <v/>
      </c>
      <c r="AC343" s="551" t="str">
        <f>IF(ISNUMBER($AB343),IF($AB343&gt;$AB$56,PickLists!$S$2,PickLists!$S$3),PickLists!$S$9)</f>
        <v>M1</v>
      </c>
      <c r="AD343" s="553" t="str">
        <f>IF(ISNUMBER(Data!AD343),Data!AD343,"")</f>
        <v/>
      </c>
      <c r="AE343" s="551" t="str">
        <f>IF(ISNUMBER($AD343),IF($AD343&gt;$AD$56,PickLists!$S$2,PickLists!$S$3),PickLists!$S$9)</f>
        <v>M1</v>
      </c>
      <c r="AF343" s="552" t="str">
        <f>IF(ISNUMBER(Data!AF343),Data!AF343,"")</f>
        <v/>
      </c>
      <c r="AG343" s="551" t="str">
        <f>IF(ISNUMBER($AF343),IF($AF343&gt;$AF$56,PickLists!$S$2,PickLists!$S$3),PickLists!$S$9)</f>
        <v>M1</v>
      </c>
      <c r="AH343" s="553" t="str">
        <f>IF(ISNUMBER(Data!AH343),Data!AH343,"")</f>
        <v/>
      </c>
      <c r="AI343" s="551" t="str">
        <f>IF(ISNUMBER($AH343),IF($AH343&gt;$AH$56,PickLists!$S$2,PickLists!$S$3),PickLists!$S$9)</f>
        <v>M1</v>
      </c>
      <c r="AJ343" s="554" t="str">
        <f>IF(ISTEXT(Data!AJ343),Data!AJ343,"")</f>
        <v/>
      </c>
      <c r="AK343" s="555"/>
      <c r="AL343" s="555"/>
      <c r="AM343" s="555"/>
      <c r="AN343" s="555"/>
      <c r="AO343" s="556"/>
      <c r="AP343" s="557" t="str">
        <f t="shared" si="140"/>
        <v/>
      </c>
      <c r="AQ343" s="558" t="str">
        <f t="shared" si="141"/>
        <v/>
      </c>
      <c r="AR343" s="559" t="str">
        <f t="shared" si="142"/>
        <v/>
      </c>
      <c r="AS343" s="560" t="str">
        <f t="shared" si="143"/>
        <v/>
      </c>
      <c r="AT343" s="561" t="str">
        <f t="shared" si="144"/>
        <v/>
      </c>
      <c r="AU343" s="562" t="str">
        <f t="shared" si="145"/>
        <v/>
      </c>
      <c r="AV343" s="563" t="str">
        <f t="shared" si="146"/>
        <v/>
      </c>
      <c r="AW343" s="564" t="str">
        <f t="shared" si="147"/>
        <v/>
      </c>
      <c r="AX343" s="565" t="str">
        <f t="shared" si="148"/>
        <v/>
      </c>
      <c r="AY343" s="566" t="str">
        <f t="shared" si="149"/>
        <v/>
      </c>
      <c r="AZ343" s="567">
        <v>362.61</v>
      </c>
      <c r="BA343" s="568">
        <v>5.5229999999999997</v>
      </c>
      <c r="BB343" s="569" t="str">
        <f t="shared" si="150"/>
        <v/>
      </c>
      <c r="BC343" s="570" t="str">
        <f t="shared" si="151"/>
        <v/>
      </c>
      <c r="BD343" s="571" t="str">
        <f t="shared" si="152"/>
        <v/>
      </c>
      <c r="BE343" s="572" t="str">
        <f t="shared" si="153"/>
        <v/>
      </c>
      <c r="BF343" s="560" t="str">
        <f t="shared" si="154"/>
        <v/>
      </c>
      <c r="BG343" s="561" t="str">
        <f t="shared" si="155"/>
        <v/>
      </c>
      <c r="BH343" s="562" t="str">
        <f t="shared" si="156"/>
        <v/>
      </c>
      <c r="BI343" s="563" t="str">
        <f t="shared" si="157"/>
        <v/>
      </c>
      <c r="BJ343" s="564" t="str">
        <f t="shared" si="158"/>
        <v/>
      </c>
      <c r="BK343" s="565" t="str">
        <f t="shared" si="159"/>
        <v/>
      </c>
      <c r="BL343" s="566" t="str">
        <f t="shared" si="160"/>
        <v/>
      </c>
      <c r="BM343" s="546" t="str">
        <f t="shared" si="161"/>
        <v>M1</v>
      </c>
      <c r="BN343" s="573" t="str">
        <f t="shared" si="171"/>
        <v/>
      </c>
      <c r="BO343" s="573" t="str">
        <f t="shared" si="172"/>
        <v/>
      </c>
      <c r="BP343" s="574" t="str">
        <f t="shared" si="162"/>
        <v/>
      </c>
      <c r="BQ343" s="575" t="str">
        <f t="shared" si="163"/>
        <v/>
      </c>
      <c r="BR343" s="546" t="str">
        <f t="shared" si="173"/>
        <v>M1</v>
      </c>
      <c r="BS343" s="575" t="str">
        <f t="shared" si="164"/>
        <v/>
      </c>
      <c r="BT343" s="575" t="str">
        <f t="shared" si="165"/>
        <v/>
      </c>
      <c r="BU343" s="575" t="str">
        <f t="shared" si="166"/>
        <v/>
      </c>
      <c r="BV343" s="573" t="str">
        <f t="shared" si="167"/>
        <v/>
      </c>
      <c r="BW343" s="575" t="str">
        <f t="shared" si="168"/>
        <v/>
      </c>
      <c r="BX343" s="546" t="str">
        <f t="shared" si="174"/>
        <v>M1</v>
      </c>
    </row>
    <row r="344" spans="1:76" x14ac:dyDescent="0.2">
      <c r="A344" s="324"/>
      <c r="B344" s="360">
        <v>35352</v>
      </c>
      <c r="C344" s="361">
        <v>0.27083333333333298</v>
      </c>
      <c r="D344" s="360">
        <f t="shared" si="169"/>
        <v>35353</v>
      </c>
      <c r="E344" s="361">
        <v>0.27083333333333298</v>
      </c>
      <c r="F344" s="455" t="s">
        <v>2179</v>
      </c>
      <c r="G344" s="74" t="s">
        <v>440</v>
      </c>
      <c r="H344" s="53"/>
      <c r="I344" s="38"/>
      <c r="J344" s="52"/>
      <c r="K344" s="545" t="str">
        <f>IF(ISNUMBER(Data!K344),Data!K344,"")</f>
        <v/>
      </c>
      <c r="L344" s="546" t="str">
        <f>IF(ISNUMBER(K344),PickLists!$S$2,PickLists!$S$9)</f>
        <v>M1</v>
      </c>
      <c r="M344" s="547" t="str">
        <f>IF(ISNUMBER(Data!M344),Data!M344,"")</f>
        <v/>
      </c>
      <c r="N344" s="548" t="str">
        <f t="shared" si="170"/>
        <v/>
      </c>
      <c r="O344" s="549" t="str">
        <f>IF(ISTEXT($A344),PickLists!$S$2,PickLists!$S$9)</f>
        <v>M1</v>
      </c>
      <c r="P344" s="550" t="str">
        <f>IF(ISNUMBER(Data!P344),Data!P344,"")</f>
        <v/>
      </c>
      <c r="Q344" s="551" t="str">
        <f>IF(ISTEXT($A344),PickLists!$S$2,PickLists!$S$9)</f>
        <v>M1</v>
      </c>
      <c r="R344" s="547" t="str">
        <f>IF(ISNUMBER(Data!R344),Data!R344,"")</f>
        <v/>
      </c>
      <c r="S344" s="551" t="str">
        <f>IF(ISTEXT($A344),PickLists!$S$2,PickLists!$S$9)</f>
        <v>M1</v>
      </c>
      <c r="T344" s="552" t="str">
        <f>IF(ISNUMBER(Data!T344),Data!T344,"")</f>
        <v/>
      </c>
      <c r="U344" s="551" t="str">
        <f>IF(ISNUMBER($T344),IF($T344&gt;$T$56,PickLists!$S$2,PickLists!$S$3),PickLists!$S$9)</f>
        <v>M1</v>
      </c>
      <c r="V344" s="553" t="str">
        <f>IF(ISNUMBER(Data!V344),Data!V344,"")</f>
        <v/>
      </c>
      <c r="W344" s="551" t="str">
        <f>IF(ISNUMBER($V344),IF($V344&gt;$V$56,PickLists!$S$2,PickLists!$S$3),PickLists!$S$9)</f>
        <v>M1</v>
      </c>
      <c r="X344" s="552" t="str">
        <f>IF(ISNUMBER(Data!X344),Data!X344,"")</f>
        <v/>
      </c>
      <c r="Y344" s="551" t="str">
        <f>IF(ISNUMBER($X344),IF($X344&gt;$X$56,PickLists!$S$2,PickLists!$S$3),PickLists!$S$9)</f>
        <v>M1</v>
      </c>
      <c r="Z344" s="553" t="str">
        <f>IF(ISNUMBER(Data!Z344),Data!Z344,"")</f>
        <v/>
      </c>
      <c r="AA344" s="551" t="str">
        <f>IF(ISNUMBER($Z344),IF($Z344&gt;$Z$56,PickLists!$S$2,PickLists!$S$3),PickLists!$S$9)</f>
        <v>M1</v>
      </c>
      <c r="AB344" s="552" t="str">
        <f>IF(ISNUMBER(Data!AB344),Data!AB344,"")</f>
        <v/>
      </c>
      <c r="AC344" s="551" t="str">
        <f>IF(ISNUMBER($AB344),IF($AB344&gt;$AB$56,PickLists!$S$2,PickLists!$S$3),PickLists!$S$9)</f>
        <v>M1</v>
      </c>
      <c r="AD344" s="553" t="str">
        <f>IF(ISNUMBER(Data!AD344),Data!AD344,"")</f>
        <v/>
      </c>
      <c r="AE344" s="551" t="str">
        <f>IF(ISNUMBER($AD344),IF($AD344&gt;$AD$56,PickLists!$S$2,PickLists!$S$3),PickLists!$S$9)</f>
        <v>M1</v>
      </c>
      <c r="AF344" s="552" t="str">
        <f>IF(ISNUMBER(Data!AF344),Data!AF344,"")</f>
        <v/>
      </c>
      <c r="AG344" s="551" t="str">
        <f>IF(ISNUMBER($AF344),IF($AF344&gt;$AF$56,PickLists!$S$2,PickLists!$S$3),PickLists!$S$9)</f>
        <v>M1</v>
      </c>
      <c r="AH344" s="553" t="str">
        <f>IF(ISNUMBER(Data!AH344),Data!AH344,"")</f>
        <v/>
      </c>
      <c r="AI344" s="551" t="str">
        <f>IF(ISNUMBER($AH344),IF($AH344&gt;$AH$56,PickLists!$S$2,PickLists!$S$3),PickLists!$S$9)</f>
        <v>M1</v>
      </c>
      <c r="AJ344" s="554" t="str">
        <f>IF(ISTEXT(Data!AJ344),Data!AJ344,"")</f>
        <v/>
      </c>
      <c r="AK344" s="555"/>
      <c r="AL344" s="555"/>
      <c r="AM344" s="555"/>
      <c r="AN344" s="555"/>
      <c r="AO344" s="556"/>
      <c r="AP344" s="557" t="str">
        <f t="shared" si="140"/>
        <v/>
      </c>
      <c r="AQ344" s="558" t="str">
        <f t="shared" si="141"/>
        <v/>
      </c>
      <c r="AR344" s="559" t="str">
        <f t="shared" si="142"/>
        <v/>
      </c>
      <c r="AS344" s="560" t="str">
        <f t="shared" si="143"/>
        <v/>
      </c>
      <c r="AT344" s="561" t="str">
        <f t="shared" si="144"/>
        <v/>
      </c>
      <c r="AU344" s="562" t="str">
        <f t="shared" si="145"/>
        <v/>
      </c>
      <c r="AV344" s="563" t="str">
        <f t="shared" si="146"/>
        <v/>
      </c>
      <c r="AW344" s="564" t="str">
        <f t="shared" si="147"/>
        <v/>
      </c>
      <c r="AX344" s="565" t="str">
        <f t="shared" si="148"/>
        <v/>
      </c>
      <c r="AY344" s="566" t="str">
        <f t="shared" si="149"/>
        <v/>
      </c>
      <c r="AZ344" s="567">
        <v>362.61</v>
      </c>
      <c r="BA344" s="568">
        <v>5.5229999999999997</v>
      </c>
      <c r="BB344" s="569" t="str">
        <f t="shared" si="150"/>
        <v/>
      </c>
      <c r="BC344" s="570" t="str">
        <f t="shared" si="151"/>
        <v/>
      </c>
      <c r="BD344" s="571" t="str">
        <f t="shared" si="152"/>
        <v/>
      </c>
      <c r="BE344" s="572" t="str">
        <f t="shared" si="153"/>
        <v/>
      </c>
      <c r="BF344" s="560" t="str">
        <f t="shared" si="154"/>
        <v/>
      </c>
      <c r="BG344" s="561" t="str">
        <f t="shared" si="155"/>
        <v/>
      </c>
      <c r="BH344" s="562" t="str">
        <f t="shared" si="156"/>
        <v/>
      </c>
      <c r="BI344" s="563" t="str">
        <f t="shared" si="157"/>
        <v/>
      </c>
      <c r="BJ344" s="564" t="str">
        <f t="shared" si="158"/>
        <v/>
      </c>
      <c r="BK344" s="565" t="str">
        <f t="shared" si="159"/>
        <v/>
      </c>
      <c r="BL344" s="566" t="str">
        <f t="shared" si="160"/>
        <v/>
      </c>
      <c r="BM344" s="546" t="str">
        <f t="shared" si="161"/>
        <v>M1</v>
      </c>
      <c r="BN344" s="573" t="str">
        <f t="shared" si="171"/>
        <v/>
      </c>
      <c r="BO344" s="573" t="str">
        <f t="shared" si="172"/>
        <v/>
      </c>
      <c r="BP344" s="574" t="str">
        <f t="shared" si="162"/>
        <v/>
      </c>
      <c r="BQ344" s="575" t="str">
        <f t="shared" si="163"/>
        <v/>
      </c>
      <c r="BR344" s="546" t="str">
        <f t="shared" si="173"/>
        <v>M1</v>
      </c>
      <c r="BS344" s="575" t="str">
        <f t="shared" si="164"/>
        <v/>
      </c>
      <c r="BT344" s="575" t="str">
        <f t="shared" si="165"/>
        <v/>
      </c>
      <c r="BU344" s="575" t="str">
        <f t="shared" si="166"/>
        <v/>
      </c>
      <c r="BV344" s="573" t="str">
        <f t="shared" si="167"/>
        <v/>
      </c>
      <c r="BW344" s="575" t="str">
        <f t="shared" si="168"/>
        <v/>
      </c>
      <c r="BX344" s="546" t="str">
        <f t="shared" si="174"/>
        <v>M1</v>
      </c>
    </row>
    <row r="345" spans="1:76" x14ac:dyDescent="0.2">
      <c r="A345" s="324" t="s">
        <v>1538</v>
      </c>
      <c r="B345" s="360">
        <v>35353</v>
      </c>
      <c r="C345" s="361">
        <v>0.27083333333333298</v>
      </c>
      <c r="D345" s="360">
        <f t="shared" si="169"/>
        <v>35354</v>
      </c>
      <c r="E345" s="361">
        <v>0.27083333333333298</v>
      </c>
      <c r="F345" s="455" t="s">
        <v>2179</v>
      </c>
      <c r="G345" s="74" t="s">
        <v>507</v>
      </c>
      <c r="H345" s="53" t="s">
        <v>508</v>
      </c>
      <c r="I345" s="38"/>
      <c r="J345" s="52"/>
      <c r="K345" s="545">
        <f>IF(ISNUMBER(Data!K345),Data!K345,"")</f>
        <v>2.5</v>
      </c>
      <c r="L345" s="546" t="str">
        <f>IF(ISNUMBER(K345),PickLists!$S$2,PickLists!$S$9)</f>
        <v>V0</v>
      </c>
      <c r="M345" s="547">
        <f>IF(ISNUMBER(Data!M345),Data!M345,"")</f>
        <v>106.1</v>
      </c>
      <c r="N345" s="548">
        <f t="shared" si="170"/>
        <v>2.4402999999999997</v>
      </c>
      <c r="O345" s="549" t="str">
        <f>IF(ISTEXT($A345),PickLists!$S$2,PickLists!$S$9)</f>
        <v>V0</v>
      </c>
      <c r="P345" s="550">
        <f>IF(ISNUMBER(Data!P345),Data!P345,"")</f>
        <v>5.2</v>
      </c>
      <c r="Q345" s="551" t="str">
        <f>IF(ISTEXT($A345),PickLists!$S$2,PickLists!$S$9)</f>
        <v>V0</v>
      </c>
      <c r="R345" s="547">
        <f>IF(ISNUMBER(Data!R345),Data!R345,"")</f>
        <v>24.6</v>
      </c>
      <c r="S345" s="551" t="str">
        <f>IF(ISTEXT($A345),PickLists!$S$2,PickLists!$S$9)</f>
        <v>V0</v>
      </c>
      <c r="T345" s="552">
        <f>IF(ISNUMBER(Data!T345),Data!T345,"")</f>
        <v>9.1999999999999998E-2</v>
      </c>
      <c r="U345" s="551" t="str">
        <f>IF(ISNUMBER($T345),IF($T345&gt;$T$56,PickLists!$S$2,PickLists!$S$3),PickLists!$S$9)</f>
        <v>V0</v>
      </c>
      <c r="V345" s="553">
        <f>IF(ISNUMBER(Data!V345),Data!V345,"")</f>
        <v>1.0687153890815257</v>
      </c>
      <c r="W345" s="551" t="str">
        <f>IF(ISNUMBER($V345),IF($V345&gt;$V$56,PickLists!$S$2,PickLists!$S$3),PickLists!$S$9)</f>
        <v>V0</v>
      </c>
      <c r="X345" s="552">
        <f>IF(ISNUMBER(Data!X345),Data!X345,"")</f>
        <v>1.0884710291270221</v>
      </c>
      <c r="Y345" s="551" t="str">
        <f>IF(ISNUMBER($X345),IF($X345&gt;$X$56,PickLists!$S$2,PickLists!$S$3),PickLists!$S$9)</f>
        <v>V0</v>
      </c>
      <c r="Z345" s="553">
        <f>IF(ISNUMBER(Data!Z345),Data!Z345,"")</f>
        <v>3.4000000000000002E-2</v>
      </c>
      <c r="AA345" s="551" t="str">
        <f>IF(ISNUMBER($Z345),IF($Z345&gt;$Z$56,PickLists!$S$2,PickLists!$S$3),PickLists!$S$9)</f>
        <v>V0</v>
      </c>
      <c r="AB345" s="552">
        <f>IF(ISNUMBER(Data!AB345),Data!AB345,"")</f>
        <v>1.9116633627141193</v>
      </c>
      <c r="AC345" s="551" t="str">
        <f>IF(ISNUMBER($AB345),IF($AB345&gt;$AB$56,PickLists!$S$2,PickLists!$S$3),PickLists!$S$9)</f>
        <v>V0</v>
      </c>
      <c r="AD345" s="553">
        <f>IF(ISNUMBER(Data!AD345),Data!AD345,"")</f>
        <v>0.17</v>
      </c>
      <c r="AE345" s="551" t="str">
        <f>IF(ISNUMBER($AD345),IF($AD345&gt;$AD$56,PickLists!$S$2,PickLists!$S$3),PickLists!$S$9)</f>
        <v>V0</v>
      </c>
      <c r="AF345" s="552">
        <f>IF(ISNUMBER(Data!AF345),Data!AF345,"")</f>
        <v>4.1000000000000002E-2</v>
      </c>
      <c r="AG345" s="551" t="str">
        <f>IF(ISNUMBER($AF345),IF($AF345&gt;$AF$56,PickLists!$S$2,PickLists!$S$3),PickLists!$S$9)</f>
        <v>V0</v>
      </c>
      <c r="AH345" s="553">
        <f>IF(ISNUMBER(Data!AH345),Data!AH345,"")</f>
        <v>0.34899999999999998</v>
      </c>
      <c r="AI345" s="551" t="str">
        <f>IF(ISNUMBER($AH345),IF($AH345&gt;$AH$56,PickLists!$S$2,PickLists!$S$3),PickLists!$S$9)</f>
        <v>V0</v>
      </c>
      <c r="AJ345" s="554" t="str">
        <f>IF(ISTEXT(Data!AJ345),Data!AJ345,"")</f>
        <v/>
      </c>
      <c r="AK345" s="555"/>
      <c r="AL345" s="555"/>
      <c r="AM345" s="555"/>
      <c r="AN345" s="555"/>
      <c r="AO345" s="556"/>
      <c r="AP345" s="557">
        <f t="shared" si="140"/>
        <v>6.3095734448019216E-3</v>
      </c>
      <c r="AQ345" s="558">
        <f t="shared" si="141"/>
        <v>1.5397252077350128E-2</v>
      </c>
      <c r="AR345" s="559">
        <f t="shared" si="142"/>
        <v>0.22450759999999997</v>
      </c>
      <c r="AS345" s="560">
        <f t="shared" si="143"/>
        <v>2.6079861639756468</v>
      </c>
      <c r="AT345" s="561">
        <f t="shared" si="144"/>
        <v>2.6561958523786715</v>
      </c>
      <c r="AU345" s="562">
        <f t="shared" si="145"/>
        <v>8.2970199999999994E-2</v>
      </c>
      <c r="AV345" s="563">
        <f t="shared" si="146"/>
        <v>4.6650321040312646</v>
      </c>
      <c r="AW345" s="564">
        <f t="shared" si="147"/>
        <v>0.41485099999999997</v>
      </c>
      <c r="AX345" s="565">
        <f t="shared" si="148"/>
        <v>0.1000523</v>
      </c>
      <c r="AY345" s="566">
        <f t="shared" si="149"/>
        <v>0.85166469999999983</v>
      </c>
      <c r="AZ345" s="567">
        <v>362.61</v>
      </c>
      <c r="BA345" s="568">
        <v>5.5229999999999997</v>
      </c>
      <c r="BB345" s="569">
        <f t="shared" si="150"/>
        <v>6.3095734448019209</v>
      </c>
      <c r="BC345" s="570">
        <f t="shared" si="151"/>
        <v>0.87533651019627312</v>
      </c>
      <c r="BD345" s="571">
        <f t="shared" si="152"/>
        <v>1.5848931924611134E-3</v>
      </c>
      <c r="BE345" s="572">
        <f t="shared" si="153"/>
        <v>2.5950581067358685</v>
      </c>
      <c r="BF345" s="560">
        <f t="shared" si="154"/>
        <v>76.298664173736398</v>
      </c>
      <c r="BG345" s="561">
        <f t="shared" si="155"/>
        <v>67.891534640699973</v>
      </c>
      <c r="BH345" s="562">
        <f t="shared" si="156"/>
        <v>1.4789167369877076</v>
      </c>
      <c r="BI345" s="563">
        <f t="shared" si="157"/>
        <v>136.47914347926891</v>
      </c>
      <c r="BJ345" s="564">
        <f t="shared" si="158"/>
        <v>4.3480484935290811</v>
      </c>
      <c r="BK345" s="565">
        <f t="shared" si="159"/>
        <v>3.3737914009463075</v>
      </c>
      <c r="BL345" s="566">
        <f t="shared" si="160"/>
        <v>17.416038724487247</v>
      </c>
      <c r="BM345" s="546" t="str">
        <f t="shared" si="161"/>
        <v>V0</v>
      </c>
      <c r="BN345" s="573">
        <f t="shared" si="171"/>
        <v>24.6</v>
      </c>
      <c r="BO345" s="573">
        <f t="shared" si="172"/>
        <v>24.962210500662863</v>
      </c>
      <c r="BP345" s="574">
        <f t="shared" si="162"/>
        <v>1.472400409198624</v>
      </c>
      <c r="BQ345" s="575">
        <f t="shared" si="163"/>
        <v>30</v>
      </c>
      <c r="BR345" s="546" t="str">
        <f t="shared" si="173"/>
        <v>V0</v>
      </c>
      <c r="BS345" s="575">
        <f t="shared" si="164"/>
        <v>169.40551228002118</v>
      </c>
      <c r="BT345" s="575">
        <f t="shared" si="165"/>
        <v>147.66217832456095</v>
      </c>
      <c r="BU345" s="575">
        <f t="shared" si="166"/>
        <v>317.06769060458214</v>
      </c>
      <c r="BV345" s="573">
        <f t="shared" si="167"/>
        <v>6.8576315404449488</v>
      </c>
      <c r="BW345" s="575">
        <f t="shared" si="168"/>
        <v>15</v>
      </c>
      <c r="BX345" s="546" t="str">
        <f t="shared" si="174"/>
        <v>V0</v>
      </c>
    </row>
    <row r="346" spans="1:76" x14ac:dyDescent="0.2">
      <c r="A346" s="324" t="s">
        <v>1539</v>
      </c>
      <c r="B346" s="360">
        <v>35354</v>
      </c>
      <c r="C346" s="361">
        <v>0.27083333333333298</v>
      </c>
      <c r="D346" s="360">
        <f t="shared" si="169"/>
        <v>35355</v>
      </c>
      <c r="E346" s="361">
        <v>0.27083333333333298</v>
      </c>
      <c r="F346" s="455" t="s">
        <v>2179</v>
      </c>
      <c r="G346" s="74" t="s">
        <v>507</v>
      </c>
      <c r="H346" s="53" t="s">
        <v>508</v>
      </c>
      <c r="I346" s="38"/>
      <c r="J346" s="52"/>
      <c r="K346" s="545">
        <f>IF(ISNUMBER(Data!K346),Data!K346,"")</f>
        <v>7.9</v>
      </c>
      <c r="L346" s="546" t="str">
        <f>IF(ISNUMBER(K346),PickLists!$S$2,PickLists!$S$9)</f>
        <v>V0</v>
      </c>
      <c r="M346" s="547">
        <f>IF(ISNUMBER(Data!M346),Data!M346,"")</f>
        <v>310.8</v>
      </c>
      <c r="N346" s="548">
        <f t="shared" si="170"/>
        <v>7.1484000000000005</v>
      </c>
      <c r="O346" s="549" t="str">
        <f>IF(ISTEXT($A346),PickLists!$S$2,PickLists!$S$9)</f>
        <v>V0</v>
      </c>
      <c r="P346" s="550">
        <f>IF(ISNUMBER(Data!P346),Data!P346,"")</f>
        <v>4.4400000000000004</v>
      </c>
      <c r="Q346" s="551" t="str">
        <f>IF(ISTEXT($A346),PickLists!$S$2,PickLists!$S$9)</f>
        <v>V0</v>
      </c>
      <c r="R346" s="547">
        <f>IF(ISNUMBER(Data!R346),Data!R346,"")</f>
        <v>22.7</v>
      </c>
      <c r="S346" s="551" t="str">
        <f>IF(ISTEXT($A346),PickLists!$S$2,PickLists!$S$9)</f>
        <v>V0</v>
      </c>
      <c r="T346" s="552">
        <f>IF(ISNUMBER(Data!T346),Data!T346,"")</f>
        <v>6.2E-2</v>
      </c>
      <c r="U346" s="551" t="str">
        <f>IF(ISNUMBER($T346),IF($T346&gt;$T$56,PickLists!$S$2,PickLists!$S$3),PickLists!$S$9)</f>
        <v>V0</v>
      </c>
      <c r="V346" s="553">
        <f>IF(ISNUMBER(Data!V346),Data!V346,"")</f>
        <v>0.89206448350939427</v>
      </c>
      <c r="W346" s="551" t="str">
        <f>IF(ISNUMBER($V346),IF($V346&gt;$V$56,PickLists!$S$2,PickLists!$S$3),PickLists!$S$9)</f>
        <v>V0</v>
      </c>
      <c r="X346" s="552">
        <f>IF(ISNUMBER(Data!X346),Data!X346,"")</f>
        <v>0.30608032312464867</v>
      </c>
      <c r="Y346" s="551" t="str">
        <f>IF(ISNUMBER($X346),IF($X346&gt;$X$56,PickLists!$S$2,PickLists!$S$3),PickLists!$S$9)</f>
        <v>V0</v>
      </c>
      <c r="Z346" s="553">
        <f>IF(ISNUMBER(Data!Z346),Data!Z346,"")</f>
        <v>1.4E-2</v>
      </c>
      <c r="AA346" s="551" t="str">
        <f>IF(ISNUMBER($Z346),IF($Z346&gt;$Z$56,PickLists!$S$2,PickLists!$S$3),PickLists!$S$9)</f>
        <v>V0</v>
      </c>
      <c r="AB346" s="552">
        <f>IF(ISNUMBER(Data!AB346),Data!AB346,"")</f>
        <v>0.57769193414269071</v>
      </c>
      <c r="AC346" s="551" t="str">
        <f>IF(ISNUMBER($AB346),IF($AB346&gt;$AB$56,PickLists!$S$2,PickLists!$S$3),PickLists!$S$9)</f>
        <v>V0</v>
      </c>
      <c r="AD346" s="553">
        <f>IF(ISNUMBER(Data!AD346),Data!AD346,"")</f>
        <v>4.1000000000000002E-2</v>
      </c>
      <c r="AE346" s="551" t="str">
        <f>IF(ISNUMBER($AD346),IF($AD346&gt;$AD$56,PickLists!$S$2,PickLists!$S$3),PickLists!$S$9)</f>
        <v>V0</v>
      </c>
      <c r="AF346" s="552">
        <f>IF(ISNUMBER(Data!AF346),Data!AF346,"")</f>
        <v>1.6E-2</v>
      </c>
      <c r="AG346" s="551" t="str">
        <f>IF(ISNUMBER($AF346),IF($AF346&gt;$AF$56,PickLists!$S$2,PickLists!$S$3),PickLists!$S$9)</f>
        <v>V0</v>
      </c>
      <c r="AH346" s="553">
        <f>IF(ISNUMBER(Data!AH346),Data!AH346,"")</f>
        <v>0.113</v>
      </c>
      <c r="AI346" s="551" t="str">
        <f>IF(ISNUMBER($AH346),IF($AH346&gt;$AH$56,PickLists!$S$2,PickLists!$S$3),PickLists!$S$9)</f>
        <v>V0</v>
      </c>
      <c r="AJ346" s="554" t="str">
        <f>IF(ISTEXT(Data!AJ346),Data!AJ346,"")</f>
        <v/>
      </c>
      <c r="AK346" s="555"/>
      <c r="AL346" s="555"/>
      <c r="AM346" s="555"/>
      <c r="AN346" s="555"/>
      <c r="AO346" s="556"/>
      <c r="AP346" s="557">
        <f t="shared" si="140"/>
        <v>3.6307805477010069E-2</v>
      </c>
      <c r="AQ346" s="558">
        <f t="shared" si="141"/>
        <v>0.2595427166718588</v>
      </c>
      <c r="AR346" s="559">
        <f t="shared" si="142"/>
        <v>0.44320080000000001</v>
      </c>
      <c r="AS346" s="560">
        <f t="shared" si="143"/>
        <v>6.3768337539185547</v>
      </c>
      <c r="AT346" s="561">
        <f t="shared" si="144"/>
        <v>2.1879845818242387</v>
      </c>
      <c r="AU346" s="562">
        <f t="shared" si="145"/>
        <v>0.1000776</v>
      </c>
      <c r="AV346" s="563">
        <f t="shared" si="146"/>
        <v>4.1295730220256104</v>
      </c>
      <c r="AW346" s="564">
        <f t="shared" si="147"/>
        <v>0.29308440000000002</v>
      </c>
      <c r="AX346" s="565">
        <f t="shared" si="148"/>
        <v>0.11437440000000001</v>
      </c>
      <c r="AY346" s="566">
        <f t="shared" si="149"/>
        <v>0.80776920000000008</v>
      </c>
      <c r="AZ346" s="567">
        <v>362.61</v>
      </c>
      <c r="BA346" s="568">
        <v>5.5229999999999997</v>
      </c>
      <c r="BB346" s="569">
        <f t="shared" si="150"/>
        <v>36.307805477010064</v>
      </c>
      <c r="BC346" s="570">
        <f t="shared" si="151"/>
        <v>0.15211605128536704</v>
      </c>
      <c r="BD346" s="571">
        <f t="shared" si="152"/>
        <v>2.7542287033381673E-4</v>
      </c>
      <c r="BE346" s="572">
        <f t="shared" si="153"/>
        <v>1.7488435067133026</v>
      </c>
      <c r="BF346" s="560">
        <f t="shared" si="154"/>
        <v>63.687048155164867</v>
      </c>
      <c r="BG346" s="561">
        <f t="shared" si="155"/>
        <v>19.091241111782235</v>
      </c>
      <c r="BH346" s="562">
        <f t="shared" si="156"/>
        <v>0.60896571523023257</v>
      </c>
      <c r="BI346" s="563">
        <f t="shared" si="157"/>
        <v>41.243088037601964</v>
      </c>
      <c r="BJ346" s="564">
        <f t="shared" si="158"/>
        <v>1.0486469896158372</v>
      </c>
      <c r="BK346" s="565">
        <f t="shared" si="159"/>
        <v>1.3166015223205101</v>
      </c>
      <c r="BL346" s="566">
        <f t="shared" si="160"/>
        <v>5.63900394231249</v>
      </c>
      <c r="BM346" s="546" t="str">
        <f t="shared" si="161"/>
        <v>V0</v>
      </c>
      <c r="BN346" s="573">
        <f t="shared" si="171"/>
        <v>22.7</v>
      </c>
      <c r="BO346" s="573">
        <f t="shared" si="172"/>
        <v>22.455737877324097</v>
      </c>
      <c r="BP346" s="574">
        <f t="shared" si="162"/>
        <v>-1.0760445932859133</v>
      </c>
      <c r="BQ346" s="575">
        <f t="shared" si="163"/>
        <v>30</v>
      </c>
      <c r="BR346" s="546" t="str">
        <f t="shared" si="173"/>
        <v>V0</v>
      </c>
      <c r="BS346" s="575">
        <f t="shared" si="164"/>
        <v>86.164111684091083</v>
      </c>
      <c r="BT346" s="575">
        <f t="shared" si="165"/>
        <v>84.679524247816104</v>
      </c>
      <c r="BU346" s="575">
        <f t="shared" si="166"/>
        <v>170.84363593190719</v>
      </c>
      <c r="BV346" s="573">
        <f t="shared" si="167"/>
        <v>0.86897438595060528</v>
      </c>
      <c r="BW346" s="575">
        <f t="shared" si="168"/>
        <v>15</v>
      </c>
      <c r="BX346" s="546" t="str">
        <f t="shared" si="174"/>
        <v>V0</v>
      </c>
    </row>
    <row r="347" spans="1:76" x14ac:dyDescent="0.2">
      <c r="A347" s="324" t="s">
        <v>1540</v>
      </c>
      <c r="B347" s="360">
        <v>35355</v>
      </c>
      <c r="C347" s="361">
        <v>0.27083333333333298</v>
      </c>
      <c r="D347" s="360">
        <f t="shared" si="169"/>
        <v>35356</v>
      </c>
      <c r="E347" s="361">
        <v>0.27083333333333298</v>
      </c>
      <c r="F347" s="455" t="s">
        <v>2179</v>
      </c>
      <c r="G347" s="74" t="s">
        <v>507</v>
      </c>
      <c r="H347" s="53" t="s">
        <v>508</v>
      </c>
      <c r="I347" s="38"/>
      <c r="J347" s="52"/>
      <c r="K347" s="545">
        <f>IF(ISNUMBER(Data!K347),Data!K347,"")</f>
        <v>5.6</v>
      </c>
      <c r="L347" s="546" t="str">
        <f>IF(ISNUMBER(K347),PickLists!$S$2,PickLists!$S$9)</f>
        <v>V0</v>
      </c>
      <c r="M347" s="547">
        <f>IF(ISNUMBER(Data!M347),Data!M347,"")</f>
        <v>163</v>
      </c>
      <c r="N347" s="548">
        <f t="shared" si="170"/>
        <v>3.7490000000000001</v>
      </c>
      <c r="O347" s="549" t="str">
        <f>IF(ISTEXT($A347),PickLists!$S$2,PickLists!$S$9)</f>
        <v>V0</v>
      </c>
      <c r="P347" s="550">
        <f>IF(ISNUMBER(Data!P347),Data!P347,"")</f>
        <v>4.29</v>
      </c>
      <c r="Q347" s="551" t="str">
        <f>IF(ISTEXT($A347),PickLists!$S$2,PickLists!$S$9)</f>
        <v>V0</v>
      </c>
      <c r="R347" s="547">
        <f>IF(ISNUMBER(Data!R347),Data!R347,"")</f>
        <v>26.5</v>
      </c>
      <c r="S347" s="551" t="str">
        <f>IF(ISTEXT($A347),PickLists!$S$2,PickLists!$S$9)</f>
        <v>V0</v>
      </c>
      <c r="T347" s="552">
        <f>IF(ISNUMBER(Data!T347),Data!T347,"")</f>
        <v>0.152</v>
      </c>
      <c r="U347" s="551" t="str">
        <f>IF(ISNUMBER($T347),IF($T347&gt;$T$56,PickLists!$S$2,PickLists!$S$3),PickLists!$S$9)</f>
        <v>V0</v>
      </c>
      <c r="V347" s="553">
        <f>IF(ISNUMBER(Data!V347),Data!V347,"")</f>
        <v>0.7441024078703331</v>
      </c>
      <c r="W347" s="551" t="str">
        <f>IF(ISNUMBER($V347),IF($V347&gt;$V$56,PickLists!$S$2,PickLists!$S$3),PickLists!$S$9)</f>
        <v>V0</v>
      </c>
      <c r="X347" s="552">
        <f>IF(ISNUMBER(Data!X347),Data!X347,"")</f>
        <v>0.34947229914013866</v>
      </c>
      <c r="Y347" s="551" t="str">
        <f>IF(ISNUMBER($X347),IF($X347&gt;$X$56,PickLists!$S$2,PickLists!$S$3),PickLists!$S$9)</f>
        <v>V0</v>
      </c>
      <c r="Z347" s="553">
        <f>IF(ISNUMBER(Data!Z347),Data!Z347,"")</f>
        <v>2.3E-2</v>
      </c>
      <c r="AA347" s="551" t="str">
        <f>IF(ISNUMBER($Z347),IF($Z347&gt;$Z$56,PickLists!$S$2,PickLists!$S$3),PickLists!$S$9)</f>
        <v>V0</v>
      </c>
      <c r="AB347" s="552">
        <f>IF(ISNUMBER(Data!AB347),Data!AB347,"")</f>
        <v>0.2694342757359055</v>
      </c>
      <c r="AC347" s="551" t="str">
        <f>IF(ISNUMBER($AB347),IF($AB347&gt;$AB$56,PickLists!$S$2,PickLists!$S$3),PickLists!$S$9)</f>
        <v>V0</v>
      </c>
      <c r="AD347" s="553">
        <f>IF(ISNUMBER(Data!AD347),Data!AD347,"")</f>
        <v>3.7999999999999999E-2</v>
      </c>
      <c r="AE347" s="551" t="str">
        <f>IF(ISNUMBER($AD347),IF($AD347&gt;$AD$56,PickLists!$S$2,PickLists!$S$3),PickLists!$S$9)</f>
        <v>V0</v>
      </c>
      <c r="AF347" s="552">
        <f>IF(ISNUMBER(Data!AF347),Data!AF347,"")</f>
        <v>1.4999999999999999E-2</v>
      </c>
      <c r="AG347" s="551" t="str">
        <f>IF(ISNUMBER($AF347),IF($AF347&gt;$AF$56,PickLists!$S$2,PickLists!$S$3),PickLists!$S$9)</f>
        <v>V0</v>
      </c>
      <c r="AH347" s="553">
        <f>IF(ISNUMBER(Data!AH347),Data!AH347,"")</f>
        <v>0.12</v>
      </c>
      <c r="AI347" s="551" t="str">
        <f>IF(ISNUMBER($AH347),IF($AH347&gt;$AH$56,PickLists!$S$2,PickLists!$S$3),PickLists!$S$9)</f>
        <v>V0</v>
      </c>
      <c r="AJ347" s="554" t="str">
        <f>IF(ISTEXT(Data!AJ347),Data!AJ347,"")</f>
        <v/>
      </c>
      <c r="AK347" s="555"/>
      <c r="AL347" s="555"/>
      <c r="AM347" s="555"/>
      <c r="AN347" s="555"/>
      <c r="AO347" s="556"/>
      <c r="AP347" s="557">
        <f t="shared" si="140"/>
        <v>5.1286138399136399E-2</v>
      </c>
      <c r="AQ347" s="558">
        <f t="shared" si="141"/>
        <v>0.19227173285836235</v>
      </c>
      <c r="AR347" s="559">
        <f t="shared" si="142"/>
        <v>0.56984800000000002</v>
      </c>
      <c r="AS347" s="560">
        <f t="shared" si="143"/>
        <v>2.7896399271058789</v>
      </c>
      <c r="AT347" s="561">
        <f t="shared" si="144"/>
        <v>1.31017164947638</v>
      </c>
      <c r="AU347" s="562">
        <f t="shared" si="145"/>
        <v>8.6226999999999998E-2</v>
      </c>
      <c r="AV347" s="563">
        <f t="shared" si="146"/>
        <v>1.0101090997339097</v>
      </c>
      <c r="AW347" s="564">
        <f t="shared" si="147"/>
        <v>0.14246200000000001</v>
      </c>
      <c r="AX347" s="565">
        <f t="shared" si="148"/>
        <v>5.6235E-2</v>
      </c>
      <c r="AY347" s="566">
        <f t="shared" si="149"/>
        <v>0.44988</v>
      </c>
      <c r="AZ347" s="567">
        <v>362.61</v>
      </c>
      <c r="BA347" s="568">
        <v>5.5229999999999997</v>
      </c>
      <c r="BB347" s="569">
        <f t="shared" si="150"/>
        <v>51.286138399136398</v>
      </c>
      <c r="BC347" s="570">
        <f t="shared" si="151"/>
        <v>0.10768991724463682</v>
      </c>
      <c r="BD347" s="571">
        <f t="shared" si="152"/>
        <v>1.9498445997580453E-4</v>
      </c>
      <c r="BE347" s="572">
        <f t="shared" si="153"/>
        <v>4.2874873067809993</v>
      </c>
      <c r="BF347" s="560">
        <f t="shared" si="154"/>
        <v>53.123610185645255</v>
      </c>
      <c r="BG347" s="561">
        <f t="shared" si="155"/>
        <v>21.797742032754634</v>
      </c>
      <c r="BH347" s="562">
        <f t="shared" si="156"/>
        <v>1.0004436750210963</v>
      </c>
      <c r="BI347" s="563">
        <f t="shared" si="157"/>
        <v>19.235687565924575</v>
      </c>
      <c r="BJ347" s="564">
        <f t="shared" si="158"/>
        <v>0.97191672208297097</v>
      </c>
      <c r="BK347" s="565">
        <f t="shared" si="159"/>
        <v>1.2343139271754782</v>
      </c>
      <c r="BL347" s="566">
        <f t="shared" si="160"/>
        <v>5.9883227705973345</v>
      </c>
      <c r="BM347" s="546" t="str">
        <f t="shared" si="161"/>
        <v>V0</v>
      </c>
      <c r="BN347" s="573">
        <f t="shared" si="171"/>
        <v>26.5</v>
      </c>
      <c r="BO347" s="573">
        <f t="shared" si="172"/>
        <v>25.760499271386806</v>
      </c>
      <c r="BP347" s="574">
        <f t="shared" si="162"/>
        <v>-2.790568787219601</v>
      </c>
      <c r="BQ347" s="575">
        <f t="shared" si="163"/>
        <v>30</v>
      </c>
      <c r="BR347" s="546" t="str">
        <f t="shared" si="173"/>
        <v>V0</v>
      </c>
      <c r="BS347" s="575">
        <f t="shared" si="164"/>
        <v>79.716823059937852</v>
      </c>
      <c r="BT347" s="575">
        <f t="shared" si="165"/>
        <v>79.3167244268855</v>
      </c>
      <c r="BU347" s="575">
        <f t="shared" si="166"/>
        <v>159.03354748682335</v>
      </c>
      <c r="BV347" s="573">
        <f t="shared" si="167"/>
        <v>0.25158127915463979</v>
      </c>
      <c r="BW347" s="575">
        <f t="shared" si="168"/>
        <v>15</v>
      </c>
      <c r="BX347" s="546" t="str">
        <f t="shared" si="174"/>
        <v>V0</v>
      </c>
    </row>
    <row r="348" spans="1:76" x14ac:dyDescent="0.2">
      <c r="A348" s="324" t="s">
        <v>1541</v>
      </c>
      <c r="B348" s="360">
        <v>35356</v>
      </c>
      <c r="C348" s="361">
        <v>0.27083333333333298</v>
      </c>
      <c r="D348" s="360">
        <f t="shared" si="169"/>
        <v>35357</v>
      </c>
      <c r="E348" s="361">
        <v>0.27083333333333298</v>
      </c>
      <c r="F348" s="455" t="s">
        <v>2179</v>
      </c>
      <c r="G348" s="74" t="s">
        <v>507</v>
      </c>
      <c r="H348" s="53" t="s">
        <v>508</v>
      </c>
      <c r="I348" s="38"/>
      <c r="J348" s="52"/>
      <c r="K348" s="545">
        <f>IF(ISNUMBER(Data!K348),Data!K348,"")</f>
        <v>2.6</v>
      </c>
      <c r="L348" s="546" t="str">
        <f>IF(ISNUMBER(K348),PickLists!$S$2,PickLists!$S$9)</f>
        <v>V0</v>
      </c>
      <c r="M348" s="547">
        <f>IF(ISNUMBER(Data!M348),Data!M348,"")</f>
        <v>103.2</v>
      </c>
      <c r="N348" s="548">
        <f t="shared" si="170"/>
        <v>2.3736000000000002</v>
      </c>
      <c r="O348" s="549" t="str">
        <f>IF(ISTEXT($A348),PickLists!$S$2,PickLists!$S$9)</f>
        <v>V0</v>
      </c>
      <c r="P348" s="550">
        <f>IF(ISNUMBER(Data!P348),Data!P348,"")</f>
        <v>4.8899999999999997</v>
      </c>
      <c r="Q348" s="551" t="str">
        <f>IF(ISTEXT($A348),PickLists!$S$2,PickLists!$S$9)</f>
        <v>V0</v>
      </c>
      <c r="R348" s="547">
        <f>IF(ISNUMBER(Data!R348),Data!R348,"")</f>
        <v>7.8</v>
      </c>
      <c r="S348" s="551" t="str">
        <f>IF(ISTEXT($A348),PickLists!$S$2,PickLists!$S$9)</f>
        <v>V0</v>
      </c>
      <c r="T348" s="552">
        <f>IF(ISNUMBER(Data!T348),Data!T348,"")</f>
        <v>9.6000000000000002E-2</v>
      </c>
      <c r="U348" s="551" t="str">
        <f>IF(ISNUMBER($T348),IF($T348&gt;$T$56,PickLists!$S$2,PickLists!$S$3),PickLists!$S$9)</f>
        <v>V0</v>
      </c>
      <c r="V348" s="553">
        <f>IF(ISNUMBER(Data!V348),Data!V348,"")</f>
        <v>0.18591265381824046</v>
      </c>
      <c r="W348" s="551" t="str">
        <f>IF(ISNUMBER($V348),IF($V348&gt;$V$56,PickLists!$S$2,PickLists!$S$3),PickLists!$S$9)</f>
        <v>V0</v>
      </c>
      <c r="X348" s="552">
        <f>IF(ISNUMBER(Data!X348),Data!X348,"")</f>
        <v>0.14920164060710792</v>
      </c>
      <c r="Y348" s="551" t="str">
        <f>IF(ISNUMBER($X348),IF($X348&gt;$X$56,PickLists!$S$2,PickLists!$S$3),PickLists!$S$9)</f>
        <v>V0</v>
      </c>
      <c r="Z348" s="553">
        <f>IF(ISNUMBER(Data!Z348),Data!Z348,"")</f>
        <v>4.3999999999999997E-2</v>
      </c>
      <c r="AA348" s="551" t="str">
        <f>IF(ISNUMBER($Z348),IF($Z348&gt;$Z$56,PickLists!$S$2,PickLists!$S$3),PickLists!$S$9)</f>
        <v>V0</v>
      </c>
      <c r="AB348" s="552">
        <f>IF(ISNUMBER(Data!AB348),Data!AB348,"")</f>
        <v>9.3176118410111419E-2</v>
      </c>
      <c r="AC348" s="551" t="str">
        <f>IF(ISNUMBER($AB348),IF($AB348&gt;$AB$56,PickLists!$S$2,PickLists!$S$3),PickLists!$S$9)</f>
        <v>V0</v>
      </c>
      <c r="AD348" s="553">
        <f>IF(ISNUMBER(Data!AD348),Data!AD348,"")</f>
        <v>5.7000000000000002E-2</v>
      </c>
      <c r="AE348" s="551" t="str">
        <f>IF(ISNUMBER($AD348),IF($AD348&gt;$AD$56,PickLists!$S$2,PickLists!$S$3),PickLists!$S$9)</f>
        <v>V0</v>
      </c>
      <c r="AF348" s="552">
        <f>IF(ISNUMBER(Data!AF348),Data!AF348,"")</f>
        <v>1.4E-2</v>
      </c>
      <c r="AG348" s="551" t="str">
        <f>IF(ISNUMBER($AF348),IF($AF348&gt;$AF$56,PickLists!$S$2,PickLists!$S$3),PickLists!$S$9)</f>
        <v>V0</v>
      </c>
      <c r="AH348" s="553">
        <f>IF(ISNUMBER(Data!AH348),Data!AH348,"")</f>
        <v>8.8999999999999996E-2</v>
      </c>
      <c r="AI348" s="551" t="str">
        <f>IF(ISNUMBER($AH348),IF($AH348&gt;$AH$56,PickLists!$S$2,PickLists!$S$3),PickLists!$S$9)</f>
        <v>V0</v>
      </c>
      <c r="AJ348" s="554" t="str">
        <f>IF(ISTEXT(Data!AJ348),Data!AJ348,"")</f>
        <v/>
      </c>
      <c r="AK348" s="555"/>
      <c r="AL348" s="555"/>
      <c r="AM348" s="555"/>
      <c r="AN348" s="555"/>
      <c r="AO348" s="556"/>
      <c r="AP348" s="557">
        <f t="shared" si="140"/>
        <v>1.2882495516931347E-2</v>
      </c>
      <c r="AQ348" s="558">
        <f t="shared" si="141"/>
        <v>3.0577891358988248E-2</v>
      </c>
      <c r="AR348" s="559">
        <f t="shared" si="142"/>
        <v>0.22786560000000003</v>
      </c>
      <c r="AS348" s="560">
        <f t="shared" si="143"/>
        <v>0.44128227510297557</v>
      </c>
      <c r="AT348" s="561">
        <f t="shared" si="144"/>
        <v>0.35414501414503136</v>
      </c>
      <c r="AU348" s="562">
        <f t="shared" si="145"/>
        <v>0.1044384</v>
      </c>
      <c r="AV348" s="563">
        <f t="shared" si="146"/>
        <v>0.22116283465824049</v>
      </c>
      <c r="AW348" s="564">
        <f t="shared" si="147"/>
        <v>0.1352952</v>
      </c>
      <c r="AX348" s="565">
        <f t="shared" si="148"/>
        <v>3.32304E-2</v>
      </c>
      <c r="AY348" s="566">
        <f t="shared" si="149"/>
        <v>0.2112504</v>
      </c>
      <c r="AZ348" s="567">
        <v>362.61</v>
      </c>
      <c r="BA348" s="568">
        <v>5.5229999999999997</v>
      </c>
      <c r="BB348" s="569">
        <f t="shared" si="150"/>
        <v>12.882495516931346</v>
      </c>
      <c r="BC348" s="570">
        <f t="shared" si="151"/>
        <v>0.42872128251402603</v>
      </c>
      <c r="BD348" s="571">
        <f t="shared" si="152"/>
        <v>7.7624711662869063E-4</v>
      </c>
      <c r="BE348" s="572">
        <f t="shared" si="153"/>
        <v>2.7078867200722105</v>
      </c>
      <c r="BF348" s="560">
        <f t="shared" si="154"/>
        <v>13.272838853304808</v>
      </c>
      <c r="BG348" s="561">
        <f t="shared" si="155"/>
        <v>9.3061993205743292</v>
      </c>
      <c r="BH348" s="562">
        <f t="shared" si="156"/>
        <v>1.9138922478664453</v>
      </c>
      <c r="BI348" s="563">
        <f t="shared" si="157"/>
        <v>6.6521109738067699</v>
      </c>
      <c r="BJ348" s="564">
        <f t="shared" si="158"/>
        <v>1.4578750831244565</v>
      </c>
      <c r="BK348" s="565">
        <f t="shared" si="159"/>
        <v>1.1520263320304465</v>
      </c>
      <c r="BL348" s="566">
        <f t="shared" si="160"/>
        <v>4.4413393881930228</v>
      </c>
      <c r="BM348" s="546" t="str">
        <f t="shared" si="161"/>
        <v>V0</v>
      </c>
      <c r="BN348" s="573">
        <f t="shared" si="171"/>
        <v>7.8</v>
      </c>
      <c r="BO348" s="573">
        <f t="shared" si="172"/>
        <v>7.4401831643495546</v>
      </c>
      <c r="BP348" s="574">
        <f t="shared" si="162"/>
        <v>-4.6130363544928876</v>
      </c>
      <c r="BQ348" s="575">
        <f t="shared" si="163"/>
        <v>30</v>
      </c>
      <c r="BR348" s="546" t="str">
        <f t="shared" si="173"/>
        <v>V0</v>
      </c>
      <c r="BS348" s="575">
        <f t="shared" si="164"/>
        <v>28.499739541952486</v>
      </c>
      <c r="BT348" s="575">
        <f t="shared" si="165"/>
        <v>25.716422423582003</v>
      </c>
      <c r="BU348" s="575">
        <f t="shared" si="166"/>
        <v>54.216161965534489</v>
      </c>
      <c r="BV348" s="573">
        <f t="shared" si="167"/>
        <v>5.1337405996017456</v>
      </c>
      <c r="BW348" s="575">
        <f t="shared" si="168"/>
        <v>30</v>
      </c>
      <c r="BX348" s="546" t="str">
        <f t="shared" si="174"/>
        <v>V0</v>
      </c>
    </row>
    <row r="349" spans="1:76" x14ac:dyDescent="0.2">
      <c r="A349" s="324" t="s">
        <v>1542</v>
      </c>
      <c r="B349" s="360">
        <v>35357</v>
      </c>
      <c r="C349" s="361">
        <v>0.27083333333333298</v>
      </c>
      <c r="D349" s="360">
        <f t="shared" si="169"/>
        <v>35358</v>
      </c>
      <c r="E349" s="361">
        <v>0.27083333333333298</v>
      </c>
      <c r="F349" s="455" t="s">
        <v>2179</v>
      </c>
      <c r="G349" s="74" t="s">
        <v>507</v>
      </c>
      <c r="H349" s="53" t="s">
        <v>508</v>
      </c>
      <c r="I349" s="38"/>
      <c r="J349" s="52"/>
      <c r="K349" s="545">
        <f>IF(ISNUMBER(Data!K349),Data!K349,"")</f>
        <v>5.8</v>
      </c>
      <c r="L349" s="546" t="str">
        <f>IF(ISNUMBER(K349),PickLists!$S$2,PickLists!$S$9)</f>
        <v>V0</v>
      </c>
      <c r="M349" s="547">
        <f>IF(ISNUMBER(Data!M349),Data!M349,"")</f>
        <v>238.3</v>
      </c>
      <c r="N349" s="548">
        <f t="shared" si="170"/>
        <v>5.4809000000000001</v>
      </c>
      <c r="O349" s="549" t="str">
        <f>IF(ISTEXT($A349),PickLists!$S$2,PickLists!$S$9)</f>
        <v>V0</v>
      </c>
      <c r="P349" s="550">
        <f>IF(ISNUMBER(Data!P349),Data!P349,"")</f>
        <v>5.17</v>
      </c>
      <c r="Q349" s="551" t="str">
        <f>IF(ISTEXT($A349),PickLists!$S$2,PickLists!$S$9)</f>
        <v>V0</v>
      </c>
      <c r="R349" s="547">
        <f>IF(ISNUMBER(Data!R349),Data!R349,"")</f>
        <v>5.9</v>
      </c>
      <c r="S349" s="551" t="str">
        <f>IF(ISTEXT($A349),PickLists!$S$2,PickLists!$S$9)</f>
        <v>V0</v>
      </c>
      <c r="T349" s="552">
        <f>IF(ISNUMBER(Data!T349),Data!T349,"")</f>
        <v>0.29199999999999998</v>
      </c>
      <c r="U349" s="551" t="str">
        <f>IF(ISNUMBER($T349),IF($T349&gt;$T$56,PickLists!$S$2,PickLists!$S$3),PickLists!$S$9)</f>
        <v>V0</v>
      </c>
      <c r="V349" s="553">
        <f>IF(ISNUMBER(Data!V349),Data!V349,"")</f>
        <v>0.14005570518506572</v>
      </c>
      <c r="W349" s="551" t="str">
        <f>IF(ISNUMBER($V349),IF($V349&gt;$V$56,PickLists!$S$2,PickLists!$S$3),PickLists!$S$9)</f>
        <v>V0</v>
      </c>
      <c r="X349" s="552">
        <f>IF(ISNUMBER(Data!X349),Data!X349,"")</f>
        <v>9.8800191542961824E-2</v>
      </c>
      <c r="Y349" s="551" t="str">
        <f>IF(ISNUMBER($X349),IF($X349&gt;$X$56,PickLists!$S$2,PickLists!$S$3),PickLists!$S$9)</f>
        <v>V0</v>
      </c>
      <c r="Z349" s="553">
        <f>IF(ISNUMBER(Data!Z349),Data!Z349,"")</f>
        <v>0.157</v>
      </c>
      <c r="AA349" s="551" t="str">
        <f>IF(ISNUMBER($Z349),IF($Z349&gt;$Z$56,PickLists!$S$2,PickLists!$S$3),PickLists!$S$9)</f>
        <v>V0</v>
      </c>
      <c r="AB349" s="552">
        <f>IF(ISNUMBER(Data!AB349),Data!AB349,"")</f>
        <v>0.13821124230833193</v>
      </c>
      <c r="AC349" s="551" t="str">
        <f>IF(ISNUMBER($AB349),IF($AB349&gt;$AB$56,PickLists!$S$2,PickLists!$S$3),PickLists!$S$9)</f>
        <v>V0</v>
      </c>
      <c r="AD349" s="553">
        <f>IF(ISNUMBER(Data!AD349),Data!AD349,"")</f>
        <v>4.3999999999999997E-2</v>
      </c>
      <c r="AE349" s="551" t="str">
        <f>IF(ISNUMBER($AD349),IF($AD349&gt;$AD$56,PickLists!$S$2,PickLists!$S$3),PickLists!$S$9)</f>
        <v>V0</v>
      </c>
      <c r="AF349" s="552">
        <f>IF(ISNUMBER(Data!AF349),Data!AF349,"")</f>
        <v>2.3E-2</v>
      </c>
      <c r="AG349" s="551" t="str">
        <f>IF(ISNUMBER($AF349),IF($AF349&gt;$AF$56,PickLists!$S$2,PickLists!$S$3),PickLists!$S$9)</f>
        <v>V0</v>
      </c>
      <c r="AH349" s="553">
        <f>IF(ISNUMBER(Data!AH349),Data!AH349,"")</f>
        <v>6.3E-2</v>
      </c>
      <c r="AI349" s="551" t="str">
        <f>IF(ISNUMBER($AH349),IF($AH349&gt;$AH$56,PickLists!$S$2,PickLists!$S$3),PickLists!$S$9)</f>
        <v>V0</v>
      </c>
      <c r="AJ349" s="554" t="str">
        <f>IF(ISTEXT(Data!AJ349),Data!AJ349,"")</f>
        <v/>
      </c>
      <c r="AK349" s="555"/>
      <c r="AL349" s="555"/>
      <c r="AM349" s="555"/>
      <c r="AN349" s="555"/>
      <c r="AO349" s="556"/>
      <c r="AP349" s="557">
        <f t="shared" si="140"/>
        <v>6.7608297539198158E-3</v>
      </c>
      <c r="AQ349" s="558">
        <f t="shared" si="141"/>
        <v>3.7055431798259118E-2</v>
      </c>
      <c r="AR349" s="559">
        <f t="shared" si="142"/>
        <v>1.6004228</v>
      </c>
      <c r="AS349" s="560">
        <f t="shared" si="143"/>
        <v>0.76763131454882672</v>
      </c>
      <c r="AT349" s="561">
        <f t="shared" si="144"/>
        <v>0.54151396982781952</v>
      </c>
      <c r="AU349" s="562">
        <f t="shared" si="145"/>
        <v>0.86050130000000002</v>
      </c>
      <c r="AV349" s="563">
        <f t="shared" si="146"/>
        <v>0.75752199796773645</v>
      </c>
      <c r="AW349" s="564">
        <f t="shared" si="147"/>
        <v>0.2411596</v>
      </c>
      <c r="AX349" s="565">
        <f t="shared" si="148"/>
        <v>0.1260607</v>
      </c>
      <c r="AY349" s="566">
        <f t="shared" si="149"/>
        <v>0.34529670000000001</v>
      </c>
      <c r="AZ349" s="567">
        <v>362.61</v>
      </c>
      <c r="BA349" s="568">
        <v>5.5229999999999997</v>
      </c>
      <c r="BB349" s="569">
        <f t="shared" si="150"/>
        <v>6.7608297539198157</v>
      </c>
      <c r="BC349" s="570">
        <f t="shared" si="151"/>
        <v>0.81691156278530075</v>
      </c>
      <c r="BD349" s="571">
        <f t="shared" si="152"/>
        <v>1.4791083881682066E-3</v>
      </c>
      <c r="BE349" s="572">
        <f t="shared" si="153"/>
        <v>8.2364887735529742</v>
      </c>
      <c r="BF349" s="560">
        <f t="shared" si="154"/>
        <v>9.9989794520643773</v>
      </c>
      <c r="BG349" s="561">
        <f t="shared" si="155"/>
        <v>6.1624944046756172</v>
      </c>
      <c r="BH349" s="562">
        <f t="shared" si="156"/>
        <v>6.8291155207961802</v>
      </c>
      <c r="BI349" s="563">
        <f t="shared" si="157"/>
        <v>9.8672979444800397</v>
      </c>
      <c r="BJ349" s="564">
        <f t="shared" si="158"/>
        <v>1.1253772571487033</v>
      </c>
      <c r="BK349" s="565">
        <f t="shared" si="159"/>
        <v>1.8926146883357333</v>
      </c>
      <c r="BL349" s="566">
        <f t="shared" si="160"/>
        <v>3.143869454563601</v>
      </c>
      <c r="BM349" s="546" t="str">
        <f t="shared" si="161"/>
        <v>V0</v>
      </c>
      <c r="BN349" s="573">
        <f t="shared" si="171"/>
        <v>5.9</v>
      </c>
      <c r="BO349" s="573">
        <f t="shared" si="172"/>
        <v>5.6736540689454262</v>
      </c>
      <c r="BP349" s="574">
        <f t="shared" si="162"/>
        <v>-3.8363717127893917</v>
      </c>
      <c r="BQ349" s="575">
        <f t="shared" si="163"/>
        <v>30</v>
      </c>
      <c r="BR349" s="546" t="str">
        <f t="shared" si="173"/>
        <v>V0</v>
      </c>
      <c r="BS349" s="575">
        <f t="shared" si="164"/>
        <v>29.619104619244073</v>
      </c>
      <c r="BT349" s="575">
        <f t="shared" si="165"/>
        <v>25.216353301466437</v>
      </c>
      <c r="BU349" s="575">
        <f t="shared" si="166"/>
        <v>54.83545792071051</v>
      </c>
      <c r="BV349" s="573">
        <f t="shared" si="167"/>
        <v>8.0290226155197004</v>
      </c>
      <c r="BW349" s="575">
        <f t="shared" si="168"/>
        <v>30</v>
      </c>
      <c r="BX349" s="546" t="str">
        <f t="shared" si="174"/>
        <v>V0</v>
      </c>
    </row>
    <row r="350" spans="1:76" x14ac:dyDescent="0.2">
      <c r="A350" s="324" t="s">
        <v>1543</v>
      </c>
      <c r="B350" s="360">
        <v>35358</v>
      </c>
      <c r="C350" s="361">
        <v>0.27083333333333298</v>
      </c>
      <c r="D350" s="360">
        <f t="shared" si="169"/>
        <v>35359</v>
      </c>
      <c r="E350" s="361">
        <v>0.27083333333333298</v>
      </c>
      <c r="F350" s="455" t="s">
        <v>2179</v>
      </c>
      <c r="G350" s="74" t="s">
        <v>507</v>
      </c>
      <c r="H350" s="53" t="s">
        <v>508</v>
      </c>
      <c r="I350" s="38"/>
      <c r="J350" s="52"/>
      <c r="K350" s="545">
        <f>IF(ISNUMBER(Data!K350),Data!K350,"")</f>
        <v>7.5</v>
      </c>
      <c r="L350" s="546" t="str">
        <f>IF(ISNUMBER(K350),PickLists!$S$2,PickLists!$S$9)</f>
        <v>V0</v>
      </c>
      <c r="M350" s="547">
        <f>IF(ISNUMBER(Data!M350),Data!M350,"")</f>
        <v>302.10000000000002</v>
      </c>
      <c r="N350" s="548">
        <f t="shared" si="170"/>
        <v>6.9483000000000006</v>
      </c>
      <c r="O350" s="549" t="str">
        <f>IF(ISTEXT($A350),PickLists!$S$2,PickLists!$S$9)</f>
        <v>V0</v>
      </c>
      <c r="P350" s="550">
        <f>IF(ISNUMBER(Data!P350),Data!P350,"")</f>
        <v>5.19</v>
      </c>
      <c r="Q350" s="551" t="str">
        <f>IF(ISTEXT($A350),PickLists!$S$2,PickLists!$S$9)</f>
        <v>V0</v>
      </c>
      <c r="R350" s="547">
        <f>IF(ISNUMBER(Data!R350),Data!R350,"")</f>
        <v>5.9</v>
      </c>
      <c r="S350" s="551" t="str">
        <f>IF(ISTEXT($A350),PickLists!$S$2,PickLists!$S$9)</f>
        <v>V0</v>
      </c>
      <c r="T350" s="552">
        <f>IF(ISNUMBER(Data!T350),Data!T350,"")</f>
        <v>0.39400000000000002</v>
      </c>
      <c r="U350" s="551" t="str">
        <f>IF(ISNUMBER($T350),IF($T350&gt;$T$56,PickLists!$S$2,PickLists!$S$3),PickLists!$S$9)</f>
        <v>V0</v>
      </c>
      <c r="V350" s="553">
        <f>IF(ISNUMBER(Data!V350),Data!V350,"")</f>
        <v>0.12085451979679059</v>
      </c>
      <c r="W350" s="551" t="str">
        <f>IF(ISNUMBER($V350),IF($V350&gt;$V$56,PickLists!$S$2,PickLists!$S$3),PickLists!$S$9)</f>
        <v>V0</v>
      </c>
      <c r="X350" s="552">
        <f>IF(ISNUMBER(Data!X350),Data!X350,"")</f>
        <v>9.8800191542961824E-2</v>
      </c>
      <c r="Y350" s="551" t="str">
        <f>IF(ISNUMBER($X350),IF($X350&gt;$X$56,PickLists!$S$2,PickLists!$S$3),PickLists!$S$9)</f>
        <v>V0</v>
      </c>
      <c r="Z350" s="553">
        <f>IF(ISNUMBER(Data!Z350),Data!Z350,"")</f>
        <v>0.248</v>
      </c>
      <c r="AA350" s="551" t="str">
        <f>IF(ISNUMBER($Z350),IF($Z350&gt;$Z$56,PickLists!$S$2,PickLists!$S$3),PickLists!$S$9)</f>
        <v>V0</v>
      </c>
      <c r="AB350" s="552">
        <f>IF(ISNUMBER(Data!AB350),Data!AB350,"")</f>
        <v>0.10559960086479295</v>
      </c>
      <c r="AC350" s="551" t="str">
        <f>IF(ISNUMBER($AB350),IF($AB350&gt;$AB$56,PickLists!$S$2,PickLists!$S$3),PickLists!$S$9)</f>
        <v>V0</v>
      </c>
      <c r="AD350" s="553">
        <f>IF(ISNUMBER(Data!AD350),Data!AD350,"")</f>
        <v>8.2000000000000003E-2</v>
      </c>
      <c r="AE350" s="551" t="str">
        <f>IF(ISNUMBER($AD350),IF($AD350&gt;$AD$56,PickLists!$S$2,PickLists!$S$3),PickLists!$S$9)</f>
        <v>V0</v>
      </c>
      <c r="AF350" s="552">
        <f>IF(ISNUMBER(Data!AF350),Data!AF350,"")</f>
        <v>3.7999999999999999E-2</v>
      </c>
      <c r="AG350" s="551" t="str">
        <f>IF(ISNUMBER($AF350),IF($AF350&gt;$AF$56,PickLists!$S$2,PickLists!$S$3),PickLists!$S$9)</f>
        <v>V0</v>
      </c>
      <c r="AH350" s="553">
        <f>IF(ISNUMBER(Data!AH350),Data!AH350,"")</f>
        <v>9.9000000000000005E-2</v>
      </c>
      <c r="AI350" s="551" t="str">
        <f>IF(ISNUMBER($AH350),IF($AH350&gt;$AH$56,PickLists!$S$2,PickLists!$S$3),PickLists!$S$9)</f>
        <v>V0</v>
      </c>
      <c r="AJ350" s="554" t="str">
        <f>IF(ISTEXT(Data!AJ350),Data!AJ350,"")</f>
        <v/>
      </c>
      <c r="AK350" s="555"/>
      <c r="AL350" s="555"/>
      <c r="AM350" s="555"/>
      <c r="AN350" s="555"/>
      <c r="AO350" s="556"/>
      <c r="AP350" s="557">
        <f t="shared" si="140"/>
        <v>6.4565422903465428E-3</v>
      </c>
      <c r="AQ350" s="558">
        <f t="shared" si="141"/>
        <v>4.4861992796014889E-2</v>
      </c>
      <c r="AR350" s="559">
        <f t="shared" si="142"/>
        <v>2.7376302000000003</v>
      </c>
      <c r="AS350" s="560">
        <f t="shared" si="143"/>
        <v>0.83973345990404014</v>
      </c>
      <c r="AT350" s="561">
        <f t="shared" si="144"/>
        <v>0.6864933708979617</v>
      </c>
      <c r="AU350" s="562">
        <f t="shared" si="145"/>
        <v>1.7231784000000001</v>
      </c>
      <c r="AV350" s="563">
        <f t="shared" si="146"/>
        <v>0.73373770668884086</v>
      </c>
      <c r="AW350" s="564">
        <f t="shared" si="147"/>
        <v>0.56976060000000006</v>
      </c>
      <c r="AX350" s="565">
        <f t="shared" si="148"/>
        <v>0.26403540000000003</v>
      </c>
      <c r="AY350" s="566">
        <f t="shared" si="149"/>
        <v>0.68788170000000004</v>
      </c>
      <c r="AZ350" s="567">
        <v>362.61</v>
      </c>
      <c r="BA350" s="568">
        <v>5.5229999999999997</v>
      </c>
      <c r="BB350" s="569">
        <f t="shared" si="150"/>
        <v>6.456542290346543</v>
      </c>
      <c r="BC350" s="570">
        <f t="shared" si="151"/>
        <v>0.85541141862536396</v>
      </c>
      <c r="BD350" s="571">
        <f t="shared" si="152"/>
        <v>1.5488166189124818E-3</v>
      </c>
      <c r="BE350" s="572">
        <f t="shared" si="153"/>
        <v>11.113618413629696</v>
      </c>
      <c r="BF350" s="560">
        <f t="shared" si="154"/>
        <v>8.628151623958777</v>
      </c>
      <c r="BG350" s="561">
        <f t="shared" si="155"/>
        <v>6.1624944046756172</v>
      </c>
      <c r="BH350" s="562">
        <f t="shared" si="156"/>
        <v>10.787392669792691</v>
      </c>
      <c r="BI350" s="563">
        <f t="shared" si="157"/>
        <v>7.5390591036476726</v>
      </c>
      <c r="BJ350" s="564">
        <f t="shared" si="158"/>
        <v>2.0972939792316745</v>
      </c>
      <c r="BK350" s="565">
        <f t="shared" si="159"/>
        <v>3.1269286155112117</v>
      </c>
      <c r="BL350" s="566">
        <f t="shared" si="160"/>
        <v>4.9403662857428019</v>
      </c>
      <c r="BM350" s="546" t="str">
        <f t="shared" si="161"/>
        <v>V0</v>
      </c>
      <c r="BN350" s="573">
        <f t="shared" si="171"/>
        <v>5.9</v>
      </c>
      <c r="BO350" s="573">
        <f t="shared" si="172"/>
        <v>5.9614960293116486</v>
      </c>
      <c r="BP350" s="574">
        <f t="shared" si="162"/>
        <v>1.0423055815533595</v>
      </c>
      <c r="BQ350" s="575">
        <f t="shared" si="163"/>
        <v>30</v>
      </c>
      <c r="BR350" s="546" t="str">
        <f t="shared" si="173"/>
        <v>V0</v>
      </c>
      <c r="BS350" s="575">
        <f t="shared" si="164"/>
        <v>34.947582944272597</v>
      </c>
      <c r="BT350" s="575">
        <f t="shared" si="165"/>
        <v>26.761224677508366</v>
      </c>
      <c r="BU350" s="575">
        <f t="shared" si="166"/>
        <v>61.708807621780963</v>
      </c>
      <c r="BV350" s="573">
        <f t="shared" si="167"/>
        <v>13.266109948095552</v>
      </c>
      <c r="BW350" s="575">
        <f t="shared" si="168"/>
        <v>30</v>
      </c>
      <c r="BX350" s="546" t="str">
        <f t="shared" si="174"/>
        <v>V0</v>
      </c>
    </row>
    <row r="351" spans="1:76" x14ac:dyDescent="0.2">
      <c r="A351" s="324" t="s">
        <v>1544</v>
      </c>
      <c r="B351" s="360">
        <v>35359</v>
      </c>
      <c r="C351" s="361">
        <v>0.27083333333333298</v>
      </c>
      <c r="D351" s="360">
        <f t="shared" si="169"/>
        <v>35360</v>
      </c>
      <c r="E351" s="361">
        <v>0.27083333333333298</v>
      </c>
      <c r="F351" s="455" t="s">
        <v>2179</v>
      </c>
      <c r="G351" s="74" t="s">
        <v>507</v>
      </c>
      <c r="H351" s="53" t="s">
        <v>508</v>
      </c>
      <c r="I351" s="38"/>
      <c r="J351" s="52"/>
      <c r="K351" s="545">
        <f>IF(ISNUMBER(Data!K351),Data!K351,"")</f>
        <v>8.1</v>
      </c>
      <c r="L351" s="546" t="str">
        <f>IF(ISNUMBER(K351),PickLists!$S$2,PickLists!$S$9)</f>
        <v>V0</v>
      </c>
      <c r="M351" s="547">
        <f>IF(ISNUMBER(Data!M351),Data!M351,"")</f>
        <v>349.4</v>
      </c>
      <c r="N351" s="548">
        <f t="shared" si="170"/>
        <v>8.0361999999999991</v>
      </c>
      <c r="O351" s="549" t="str">
        <f>IF(ISTEXT($A351),PickLists!$S$2,PickLists!$S$9)</f>
        <v>V0</v>
      </c>
      <c r="P351" s="550">
        <f>IF(ISNUMBER(Data!P351),Data!P351,"")</f>
        <v>4.92</v>
      </c>
      <c r="Q351" s="551" t="str">
        <f>IF(ISTEXT($A351),PickLists!$S$2,PickLists!$S$9)</f>
        <v>V0</v>
      </c>
      <c r="R351" s="547">
        <f>IF(ISNUMBER(Data!R351),Data!R351,"")</f>
        <v>7.3</v>
      </c>
      <c r="S351" s="551" t="str">
        <f>IF(ISTEXT($A351),PickLists!$S$2,PickLists!$S$9)</f>
        <v>V0</v>
      </c>
      <c r="T351" s="552">
        <f>IF(ISNUMBER(Data!T351),Data!T351,"")</f>
        <v>0.111</v>
      </c>
      <c r="U351" s="551" t="str">
        <f>IF(ISNUMBER($T351),IF($T351&gt;$T$56,PickLists!$S$2,PickLists!$S$3),PickLists!$S$9)</f>
        <v>V0</v>
      </c>
      <c r="V351" s="553">
        <f>IF(ISNUMBER(Data!V351),Data!V351,"")</f>
        <v>0.15993457946939763</v>
      </c>
      <c r="W351" s="551" t="str">
        <f>IF(ISNUMBER($V351),IF($V351&gt;$V$56,PickLists!$S$2,PickLists!$S$3),PickLists!$S$9)</f>
        <v>V0</v>
      </c>
      <c r="X351" s="552">
        <f>IF(ISNUMBER(Data!X351),Data!X351,"")</f>
        <v>0.15420840707043368</v>
      </c>
      <c r="Y351" s="551" t="str">
        <f>IF(ISNUMBER($X351),IF($X351&gt;$X$56,PickLists!$S$2,PickLists!$S$3),PickLists!$S$9)</f>
        <v>V0</v>
      </c>
      <c r="Z351" s="553">
        <f>IF(ISNUMBER(Data!Z351),Data!Z351,"")</f>
        <v>7.0000000000000007E-2</v>
      </c>
      <c r="AA351" s="551" t="str">
        <f>IF(ISNUMBER($Z351),IF($Z351&gt;$Z$56,PickLists!$S$2,PickLists!$S$3),PickLists!$S$9)</f>
        <v>V0</v>
      </c>
      <c r="AB351" s="552">
        <f>IF(ISNUMBER(Data!AB351),Data!AB351,"")</f>
        <v>0.13821124230833193</v>
      </c>
      <c r="AC351" s="551" t="str">
        <f>IF(ISNUMBER($AB351),IF($AB351&gt;$AB$56,PickLists!$S$2,PickLists!$S$3),PickLists!$S$9)</f>
        <v>V0</v>
      </c>
      <c r="AD351" s="553">
        <f>IF(ISNUMBER(Data!AD351),Data!AD351,"")</f>
        <v>4.8000000000000001E-2</v>
      </c>
      <c r="AE351" s="551" t="str">
        <f>IF(ISNUMBER($AD351),IF($AD351&gt;$AD$56,PickLists!$S$2,PickLists!$S$3),PickLists!$S$9)</f>
        <v>V0</v>
      </c>
      <c r="AF351" s="552">
        <f>IF(ISNUMBER(Data!AF351),Data!AF351,"")</f>
        <v>2.1000000000000001E-2</v>
      </c>
      <c r="AG351" s="551" t="str">
        <f>IF(ISNUMBER($AF351),IF($AF351&gt;$AF$56,PickLists!$S$2,PickLists!$S$3),PickLists!$S$9)</f>
        <v>V0</v>
      </c>
      <c r="AH351" s="553">
        <f>IF(ISNUMBER(Data!AH351),Data!AH351,"")</f>
        <v>8.5999999999999993E-2</v>
      </c>
      <c r="AI351" s="551" t="str">
        <f>IF(ISNUMBER($AH351),IF($AH351&gt;$AH$56,PickLists!$S$2,PickLists!$S$3),PickLists!$S$9)</f>
        <v>V0</v>
      </c>
      <c r="AJ351" s="554" t="str">
        <f>IF(ISTEXT(Data!AJ351),Data!AJ351,"")</f>
        <v/>
      </c>
      <c r="AK351" s="555"/>
      <c r="AL351" s="555"/>
      <c r="AM351" s="555"/>
      <c r="AN351" s="555"/>
      <c r="AO351" s="556"/>
      <c r="AP351" s="557">
        <f t="shared" si="140"/>
        <v>1.2022644346174118E-2</v>
      </c>
      <c r="AQ351" s="558">
        <f t="shared" si="141"/>
        <v>9.6616374494724433E-2</v>
      </c>
      <c r="AR351" s="559">
        <f t="shared" si="142"/>
        <v>0.89201819999999987</v>
      </c>
      <c r="AS351" s="560">
        <f t="shared" si="143"/>
        <v>1.285266267531973</v>
      </c>
      <c r="AT351" s="561">
        <f t="shared" si="144"/>
        <v>1.2392496008994189</v>
      </c>
      <c r="AU351" s="562">
        <f t="shared" si="145"/>
        <v>0.56253399999999998</v>
      </c>
      <c r="AV351" s="563">
        <f t="shared" si="146"/>
        <v>1.1106931854382169</v>
      </c>
      <c r="AW351" s="564">
        <f t="shared" si="147"/>
        <v>0.38573759999999996</v>
      </c>
      <c r="AX351" s="565">
        <f t="shared" si="148"/>
        <v>0.1687602</v>
      </c>
      <c r="AY351" s="566">
        <f t="shared" si="149"/>
        <v>0.69111319999999987</v>
      </c>
      <c r="AZ351" s="567">
        <v>362.61</v>
      </c>
      <c r="BA351" s="568">
        <v>5.5229999999999997</v>
      </c>
      <c r="BB351" s="569">
        <f t="shared" si="150"/>
        <v>12.022644346174118</v>
      </c>
      <c r="BC351" s="570">
        <f t="shared" si="151"/>
        <v>0.45938313078000503</v>
      </c>
      <c r="BD351" s="571">
        <f t="shared" si="152"/>
        <v>8.3176377110267033E-4</v>
      </c>
      <c r="BE351" s="572">
        <f t="shared" si="153"/>
        <v>3.1309940200834934</v>
      </c>
      <c r="BF351" s="560">
        <f t="shared" si="154"/>
        <v>11.418189438808998</v>
      </c>
      <c r="BG351" s="561">
        <f t="shared" si="155"/>
        <v>9.6184878883788354</v>
      </c>
      <c r="BH351" s="562">
        <f t="shared" si="156"/>
        <v>3.0448285761511631</v>
      </c>
      <c r="BI351" s="563">
        <f t="shared" si="157"/>
        <v>9.8672979444800397</v>
      </c>
      <c r="BJ351" s="564">
        <f t="shared" si="158"/>
        <v>1.2276842805258581</v>
      </c>
      <c r="BK351" s="565">
        <f t="shared" si="159"/>
        <v>1.7280394980456699</v>
      </c>
      <c r="BL351" s="566">
        <f t="shared" si="160"/>
        <v>4.291631318928089</v>
      </c>
      <c r="BM351" s="546" t="str">
        <f t="shared" si="161"/>
        <v>V0</v>
      </c>
      <c r="BN351" s="573">
        <f t="shared" si="171"/>
        <v>7.3</v>
      </c>
      <c r="BO351" s="573">
        <f t="shared" si="172"/>
        <v>7.3633955793315629</v>
      </c>
      <c r="BP351" s="574">
        <f t="shared" si="162"/>
        <v>0.86843259358305536</v>
      </c>
      <c r="BQ351" s="575">
        <f t="shared" si="163"/>
        <v>30</v>
      </c>
      <c r="BR351" s="546" t="str">
        <f t="shared" si="173"/>
        <v>V0</v>
      </c>
      <c r="BS351" s="575">
        <f t="shared" si="164"/>
        <v>32.182125964304937</v>
      </c>
      <c r="BT351" s="575">
        <f t="shared" si="165"/>
        <v>24.627886241822434</v>
      </c>
      <c r="BU351" s="575">
        <f t="shared" si="166"/>
        <v>56.810012206127368</v>
      </c>
      <c r="BV351" s="573">
        <f t="shared" si="167"/>
        <v>13.297373876761329</v>
      </c>
      <c r="BW351" s="575">
        <f t="shared" si="168"/>
        <v>30</v>
      </c>
      <c r="BX351" s="546" t="str">
        <f t="shared" si="174"/>
        <v>V0</v>
      </c>
    </row>
    <row r="352" spans="1:76" x14ac:dyDescent="0.2">
      <c r="A352" s="324"/>
      <c r="B352" s="360">
        <v>35360</v>
      </c>
      <c r="C352" s="361">
        <v>0.27083333333333298</v>
      </c>
      <c r="D352" s="360">
        <f t="shared" si="169"/>
        <v>35361</v>
      </c>
      <c r="E352" s="361">
        <v>0.27083333333333298</v>
      </c>
      <c r="F352" s="455" t="s">
        <v>2179</v>
      </c>
      <c r="G352" s="74" t="s">
        <v>440</v>
      </c>
      <c r="H352" s="53"/>
      <c r="I352" s="38"/>
      <c r="J352" s="52"/>
      <c r="K352" s="545" t="str">
        <f>IF(ISNUMBER(Data!K352),Data!K352,"")</f>
        <v/>
      </c>
      <c r="L352" s="546" t="str">
        <f>IF(ISNUMBER(K352),PickLists!$S$2,PickLists!$S$9)</f>
        <v>M1</v>
      </c>
      <c r="M352" s="547" t="str">
        <f>IF(ISNUMBER(Data!M352),Data!M352,"")</f>
        <v/>
      </c>
      <c r="N352" s="548" t="str">
        <f t="shared" si="170"/>
        <v/>
      </c>
      <c r="O352" s="549" t="str">
        <f>IF(ISTEXT($A352),PickLists!$S$2,PickLists!$S$9)</f>
        <v>M1</v>
      </c>
      <c r="P352" s="550" t="str">
        <f>IF(ISNUMBER(Data!P352),Data!P352,"")</f>
        <v/>
      </c>
      <c r="Q352" s="551" t="str">
        <f>IF(ISTEXT($A352),PickLists!$S$2,PickLists!$S$9)</f>
        <v>M1</v>
      </c>
      <c r="R352" s="547" t="str">
        <f>IF(ISNUMBER(Data!R352),Data!R352,"")</f>
        <v/>
      </c>
      <c r="S352" s="551" t="str">
        <f>IF(ISTEXT($A352),PickLists!$S$2,PickLists!$S$9)</f>
        <v>M1</v>
      </c>
      <c r="T352" s="552" t="str">
        <f>IF(ISNUMBER(Data!T352),Data!T352,"")</f>
        <v/>
      </c>
      <c r="U352" s="551" t="str">
        <f>IF(ISNUMBER($T352),IF($T352&gt;$T$56,PickLists!$S$2,PickLists!$S$3),PickLists!$S$9)</f>
        <v>M1</v>
      </c>
      <c r="V352" s="553" t="str">
        <f>IF(ISNUMBER(Data!V352),Data!V352,"")</f>
        <v/>
      </c>
      <c r="W352" s="551" t="str">
        <f>IF(ISNUMBER($V352),IF($V352&gt;$V$56,PickLists!$S$2,PickLists!$S$3),PickLists!$S$9)</f>
        <v>M1</v>
      </c>
      <c r="X352" s="552" t="str">
        <f>IF(ISNUMBER(Data!X352),Data!X352,"")</f>
        <v/>
      </c>
      <c r="Y352" s="551" t="str">
        <f>IF(ISNUMBER($X352),IF($X352&gt;$X$56,PickLists!$S$2,PickLists!$S$3),PickLists!$S$9)</f>
        <v>M1</v>
      </c>
      <c r="Z352" s="553" t="str">
        <f>IF(ISNUMBER(Data!Z352),Data!Z352,"")</f>
        <v/>
      </c>
      <c r="AA352" s="551" t="str">
        <f>IF(ISNUMBER($Z352),IF($Z352&gt;$Z$56,PickLists!$S$2,PickLists!$S$3),PickLists!$S$9)</f>
        <v>M1</v>
      </c>
      <c r="AB352" s="552" t="str">
        <f>IF(ISNUMBER(Data!AB352),Data!AB352,"")</f>
        <v/>
      </c>
      <c r="AC352" s="551" t="str">
        <f>IF(ISNUMBER($AB352),IF($AB352&gt;$AB$56,PickLists!$S$2,PickLists!$S$3),PickLists!$S$9)</f>
        <v>M1</v>
      </c>
      <c r="AD352" s="553" t="str">
        <f>IF(ISNUMBER(Data!AD352),Data!AD352,"")</f>
        <v/>
      </c>
      <c r="AE352" s="551" t="str">
        <f>IF(ISNUMBER($AD352),IF($AD352&gt;$AD$56,PickLists!$S$2,PickLists!$S$3),PickLists!$S$9)</f>
        <v>M1</v>
      </c>
      <c r="AF352" s="552" t="str">
        <f>IF(ISNUMBER(Data!AF352),Data!AF352,"")</f>
        <v/>
      </c>
      <c r="AG352" s="551" t="str">
        <f>IF(ISNUMBER($AF352),IF($AF352&gt;$AF$56,PickLists!$S$2,PickLists!$S$3),PickLists!$S$9)</f>
        <v>M1</v>
      </c>
      <c r="AH352" s="553" t="str">
        <f>IF(ISNUMBER(Data!AH352),Data!AH352,"")</f>
        <v/>
      </c>
      <c r="AI352" s="551" t="str">
        <f>IF(ISNUMBER($AH352),IF($AH352&gt;$AH$56,PickLists!$S$2,PickLists!$S$3),PickLists!$S$9)</f>
        <v>M1</v>
      </c>
      <c r="AJ352" s="554" t="str">
        <f>IF(ISTEXT(Data!AJ352),Data!AJ352,"")</f>
        <v/>
      </c>
      <c r="AK352" s="555"/>
      <c r="AL352" s="555"/>
      <c r="AM352" s="555"/>
      <c r="AN352" s="555"/>
      <c r="AO352" s="556"/>
      <c r="AP352" s="557" t="str">
        <f t="shared" si="140"/>
        <v/>
      </c>
      <c r="AQ352" s="558" t="str">
        <f t="shared" si="141"/>
        <v/>
      </c>
      <c r="AR352" s="559" t="str">
        <f t="shared" si="142"/>
        <v/>
      </c>
      <c r="AS352" s="560" t="str">
        <f t="shared" si="143"/>
        <v/>
      </c>
      <c r="AT352" s="561" t="str">
        <f t="shared" si="144"/>
        <v/>
      </c>
      <c r="AU352" s="562" t="str">
        <f t="shared" si="145"/>
        <v/>
      </c>
      <c r="AV352" s="563" t="str">
        <f t="shared" si="146"/>
        <v/>
      </c>
      <c r="AW352" s="564" t="str">
        <f t="shared" si="147"/>
        <v/>
      </c>
      <c r="AX352" s="565" t="str">
        <f t="shared" si="148"/>
        <v/>
      </c>
      <c r="AY352" s="566" t="str">
        <f t="shared" si="149"/>
        <v/>
      </c>
      <c r="AZ352" s="567">
        <v>362.61</v>
      </c>
      <c r="BA352" s="568">
        <v>5.5229999999999997</v>
      </c>
      <c r="BB352" s="569" t="str">
        <f t="shared" si="150"/>
        <v/>
      </c>
      <c r="BC352" s="570" t="str">
        <f t="shared" si="151"/>
        <v/>
      </c>
      <c r="BD352" s="571" t="str">
        <f t="shared" si="152"/>
        <v/>
      </c>
      <c r="BE352" s="572" t="str">
        <f t="shared" si="153"/>
        <v/>
      </c>
      <c r="BF352" s="560" t="str">
        <f t="shared" si="154"/>
        <v/>
      </c>
      <c r="BG352" s="561" t="str">
        <f t="shared" si="155"/>
        <v/>
      </c>
      <c r="BH352" s="562" t="str">
        <f t="shared" si="156"/>
        <v/>
      </c>
      <c r="BI352" s="563" t="str">
        <f t="shared" si="157"/>
        <v/>
      </c>
      <c r="BJ352" s="564" t="str">
        <f t="shared" si="158"/>
        <v/>
      </c>
      <c r="BK352" s="565" t="str">
        <f t="shared" si="159"/>
        <v/>
      </c>
      <c r="BL352" s="566" t="str">
        <f t="shared" si="160"/>
        <v/>
      </c>
      <c r="BM352" s="546" t="str">
        <f t="shared" si="161"/>
        <v>M1</v>
      </c>
      <c r="BN352" s="573" t="str">
        <f t="shared" si="171"/>
        <v/>
      </c>
      <c r="BO352" s="573" t="str">
        <f t="shared" si="172"/>
        <v/>
      </c>
      <c r="BP352" s="574" t="str">
        <f t="shared" si="162"/>
        <v/>
      </c>
      <c r="BQ352" s="575" t="str">
        <f t="shared" si="163"/>
        <v/>
      </c>
      <c r="BR352" s="546" t="str">
        <f t="shared" si="173"/>
        <v>M1</v>
      </c>
      <c r="BS352" s="575" t="str">
        <f t="shared" si="164"/>
        <v/>
      </c>
      <c r="BT352" s="575" t="str">
        <f t="shared" si="165"/>
        <v/>
      </c>
      <c r="BU352" s="575" t="str">
        <f t="shared" si="166"/>
        <v/>
      </c>
      <c r="BV352" s="573" t="str">
        <f t="shared" si="167"/>
        <v/>
      </c>
      <c r="BW352" s="575" t="str">
        <f t="shared" si="168"/>
        <v/>
      </c>
      <c r="BX352" s="546" t="str">
        <f t="shared" si="174"/>
        <v>M1</v>
      </c>
    </row>
    <row r="353" spans="1:76" x14ac:dyDescent="0.2">
      <c r="A353" s="324"/>
      <c r="B353" s="360">
        <v>35361</v>
      </c>
      <c r="C353" s="361">
        <v>0.27083333333333298</v>
      </c>
      <c r="D353" s="360">
        <f t="shared" si="169"/>
        <v>35362</v>
      </c>
      <c r="E353" s="361">
        <v>0.27083333333333298</v>
      </c>
      <c r="F353" s="455" t="s">
        <v>2179</v>
      </c>
      <c r="G353" s="74" t="s">
        <v>440</v>
      </c>
      <c r="H353" s="53"/>
      <c r="I353" s="38"/>
      <c r="J353" s="52"/>
      <c r="K353" s="545" t="str">
        <f>IF(ISNUMBER(Data!K353),Data!K353,"")</f>
        <v/>
      </c>
      <c r="L353" s="546" t="str">
        <f>IF(ISNUMBER(K353),PickLists!$S$2,PickLists!$S$9)</f>
        <v>M1</v>
      </c>
      <c r="M353" s="547" t="str">
        <f>IF(ISNUMBER(Data!M353),Data!M353,"")</f>
        <v/>
      </c>
      <c r="N353" s="548" t="str">
        <f t="shared" si="170"/>
        <v/>
      </c>
      <c r="O353" s="549" t="str">
        <f>IF(ISTEXT($A353),PickLists!$S$2,PickLists!$S$9)</f>
        <v>M1</v>
      </c>
      <c r="P353" s="550" t="str">
        <f>IF(ISNUMBER(Data!P353),Data!P353,"")</f>
        <v/>
      </c>
      <c r="Q353" s="551" t="str">
        <f>IF(ISTEXT($A353),PickLists!$S$2,PickLists!$S$9)</f>
        <v>M1</v>
      </c>
      <c r="R353" s="547" t="str">
        <f>IF(ISNUMBER(Data!R353),Data!R353,"")</f>
        <v/>
      </c>
      <c r="S353" s="551" t="str">
        <f>IF(ISTEXT($A353),PickLists!$S$2,PickLists!$S$9)</f>
        <v>M1</v>
      </c>
      <c r="T353" s="552" t="str">
        <f>IF(ISNUMBER(Data!T353),Data!T353,"")</f>
        <v/>
      </c>
      <c r="U353" s="551" t="str">
        <f>IF(ISNUMBER($T353),IF($T353&gt;$T$56,PickLists!$S$2,PickLists!$S$3),PickLists!$S$9)</f>
        <v>M1</v>
      </c>
      <c r="V353" s="553" t="str">
        <f>IF(ISNUMBER(Data!V353),Data!V353,"")</f>
        <v/>
      </c>
      <c r="W353" s="551" t="str">
        <f>IF(ISNUMBER($V353),IF($V353&gt;$V$56,PickLists!$S$2,PickLists!$S$3),PickLists!$S$9)</f>
        <v>M1</v>
      </c>
      <c r="X353" s="552" t="str">
        <f>IF(ISNUMBER(Data!X353),Data!X353,"")</f>
        <v/>
      </c>
      <c r="Y353" s="551" t="str">
        <f>IF(ISNUMBER($X353),IF($X353&gt;$X$56,PickLists!$S$2,PickLists!$S$3),PickLists!$S$9)</f>
        <v>M1</v>
      </c>
      <c r="Z353" s="553" t="str">
        <f>IF(ISNUMBER(Data!Z353),Data!Z353,"")</f>
        <v/>
      </c>
      <c r="AA353" s="551" t="str">
        <f>IF(ISNUMBER($Z353),IF($Z353&gt;$Z$56,PickLists!$S$2,PickLists!$S$3),PickLists!$S$9)</f>
        <v>M1</v>
      </c>
      <c r="AB353" s="552" t="str">
        <f>IF(ISNUMBER(Data!AB353),Data!AB353,"")</f>
        <v/>
      </c>
      <c r="AC353" s="551" t="str">
        <f>IF(ISNUMBER($AB353),IF($AB353&gt;$AB$56,PickLists!$S$2,PickLists!$S$3),PickLists!$S$9)</f>
        <v>M1</v>
      </c>
      <c r="AD353" s="553" t="str">
        <f>IF(ISNUMBER(Data!AD353),Data!AD353,"")</f>
        <v/>
      </c>
      <c r="AE353" s="551" t="str">
        <f>IF(ISNUMBER($AD353),IF($AD353&gt;$AD$56,PickLists!$S$2,PickLists!$S$3),PickLists!$S$9)</f>
        <v>M1</v>
      </c>
      <c r="AF353" s="552" t="str">
        <f>IF(ISNUMBER(Data!AF353),Data!AF353,"")</f>
        <v/>
      </c>
      <c r="AG353" s="551" t="str">
        <f>IF(ISNUMBER($AF353),IF($AF353&gt;$AF$56,PickLists!$S$2,PickLists!$S$3),PickLists!$S$9)</f>
        <v>M1</v>
      </c>
      <c r="AH353" s="553" t="str">
        <f>IF(ISNUMBER(Data!AH353),Data!AH353,"")</f>
        <v/>
      </c>
      <c r="AI353" s="551" t="str">
        <f>IF(ISNUMBER($AH353),IF($AH353&gt;$AH$56,PickLists!$S$2,PickLists!$S$3),PickLists!$S$9)</f>
        <v>M1</v>
      </c>
      <c r="AJ353" s="554" t="str">
        <f>IF(ISTEXT(Data!AJ353),Data!AJ353,"")</f>
        <v/>
      </c>
      <c r="AK353" s="555"/>
      <c r="AL353" s="555"/>
      <c r="AM353" s="555"/>
      <c r="AN353" s="555"/>
      <c r="AO353" s="556"/>
      <c r="AP353" s="557" t="str">
        <f t="shared" si="140"/>
        <v/>
      </c>
      <c r="AQ353" s="558" t="str">
        <f t="shared" si="141"/>
        <v/>
      </c>
      <c r="AR353" s="559" t="str">
        <f t="shared" si="142"/>
        <v/>
      </c>
      <c r="AS353" s="560" t="str">
        <f t="shared" si="143"/>
        <v/>
      </c>
      <c r="AT353" s="561" t="str">
        <f t="shared" si="144"/>
        <v/>
      </c>
      <c r="AU353" s="562" t="str">
        <f t="shared" si="145"/>
        <v/>
      </c>
      <c r="AV353" s="563" t="str">
        <f t="shared" si="146"/>
        <v/>
      </c>
      <c r="AW353" s="564" t="str">
        <f t="shared" si="147"/>
        <v/>
      </c>
      <c r="AX353" s="565" t="str">
        <f t="shared" si="148"/>
        <v/>
      </c>
      <c r="AY353" s="566" t="str">
        <f t="shared" si="149"/>
        <v/>
      </c>
      <c r="AZ353" s="567">
        <v>362.61</v>
      </c>
      <c r="BA353" s="568">
        <v>5.5229999999999997</v>
      </c>
      <c r="BB353" s="569" t="str">
        <f t="shared" si="150"/>
        <v/>
      </c>
      <c r="BC353" s="570" t="str">
        <f t="shared" si="151"/>
        <v/>
      </c>
      <c r="BD353" s="571" t="str">
        <f t="shared" si="152"/>
        <v/>
      </c>
      <c r="BE353" s="572" t="str">
        <f t="shared" si="153"/>
        <v/>
      </c>
      <c r="BF353" s="560" t="str">
        <f t="shared" si="154"/>
        <v/>
      </c>
      <c r="BG353" s="561" t="str">
        <f t="shared" si="155"/>
        <v/>
      </c>
      <c r="BH353" s="562" t="str">
        <f t="shared" si="156"/>
        <v/>
      </c>
      <c r="BI353" s="563" t="str">
        <f t="shared" si="157"/>
        <v/>
      </c>
      <c r="BJ353" s="564" t="str">
        <f t="shared" si="158"/>
        <v/>
      </c>
      <c r="BK353" s="565" t="str">
        <f t="shared" si="159"/>
        <v/>
      </c>
      <c r="BL353" s="566" t="str">
        <f t="shared" si="160"/>
        <v/>
      </c>
      <c r="BM353" s="546" t="str">
        <f t="shared" si="161"/>
        <v>M1</v>
      </c>
      <c r="BN353" s="573" t="str">
        <f t="shared" si="171"/>
        <v/>
      </c>
      <c r="BO353" s="573" t="str">
        <f t="shared" si="172"/>
        <v/>
      </c>
      <c r="BP353" s="574" t="str">
        <f t="shared" si="162"/>
        <v/>
      </c>
      <c r="BQ353" s="575" t="str">
        <f t="shared" si="163"/>
        <v/>
      </c>
      <c r="BR353" s="546" t="str">
        <f t="shared" si="173"/>
        <v>M1</v>
      </c>
      <c r="BS353" s="575" t="str">
        <f t="shared" si="164"/>
        <v/>
      </c>
      <c r="BT353" s="575" t="str">
        <f t="shared" si="165"/>
        <v/>
      </c>
      <c r="BU353" s="575" t="str">
        <f t="shared" si="166"/>
        <v/>
      </c>
      <c r="BV353" s="573" t="str">
        <f t="shared" si="167"/>
        <v/>
      </c>
      <c r="BW353" s="575" t="str">
        <f t="shared" si="168"/>
        <v/>
      </c>
      <c r="BX353" s="546" t="str">
        <f t="shared" si="174"/>
        <v>M1</v>
      </c>
    </row>
    <row r="354" spans="1:76" x14ac:dyDescent="0.2">
      <c r="A354" s="324"/>
      <c r="B354" s="360">
        <v>35362</v>
      </c>
      <c r="C354" s="361">
        <v>0.27083333333333298</v>
      </c>
      <c r="D354" s="360">
        <f t="shared" si="169"/>
        <v>35363</v>
      </c>
      <c r="E354" s="361">
        <v>0.27083333333333298</v>
      </c>
      <c r="F354" s="455" t="s">
        <v>2179</v>
      </c>
      <c r="G354" s="74" t="s">
        <v>440</v>
      </c>
      <c r="H354" s="53"/>
      <c r="I354" s="38"/>
      <c r="J354" s="52"/>
      <c r="K354" s="545" t="str">
        <f>IF(ISNUMBER(Data!K354),Data!K354,"")</f>
        <v/>
      </c>
      <c r="L354" s="546" t="str">
        <f>IF(ISNUMBER(K354),PickLists!$S$2,PickLists!$S$9)</f>
        <v>M1</v>
      </c>
      <c r="M354" s="547" t="str">
        <f>IF(ISNUMBER(Data!M354),Data!M354,"")</f>
        <v/>
      </c>
      <c r="N354" s="548" t="str">
        <f t="shared" si="170"/>
        <v/>
      </c>
      <c r="O354" s="549" t="str">
        <f>IF(ISTEXT($A354),PickLists!$S$2,PickLists!$S$9)</f>
        <v>M1</v>
      </c>
      <c r="P354" s="550" t="str">
        <f>IF(ISNUMBER(Data!P354),Data!P354,"")</f>
        <v/>
      </c>
      <c r="Q354" s="551" t="str">
        <f>IF(ISTEXT($A354),PickLists!$S$2,PickLists!$S$9)</f>
        <v>M1</v>
      </c>
      <c r="R354" s="547" t="str">
        <f>IF(ISNUMBER(Data!R354),Data!R354,"")</f>
        <v/>
      </c>
      <c r="S354" s="551" t="str">
        <f>IF(ISTEXT($A354),PickLists!$S$2,PickLists!$S$9)</f>
        <v>M1</v>
      </c>
      <c r="T354" s="552" t="str">
        <f>IF(ISNUMBER(Data!T354),Data!T354,"")</f>
        <v/>
      </c>
      <c r="U354" s="551" t="str">
        <f>IF(ISNUMBER($T354),IF($T354&gt;$T$56,PickLists!$S$2,PickLists!$S$3),PickLists!$S$9)</f>
        <v>M1</v>
      </c>
      <c r="V354" s="553" t="str">
        <f>IF(ISNUMBER(Data!V354),Data!V354,"")</f>
        <v/>
      </c>
      <c r="W354" s="551" t="str">
        <f>IF(ISNUMBER($V354),IF($V354&gt;$V$56,PickLists!$S$2,PickLists!$S$3),PickLists!$S$9)</f>
        <v>M1</v>
      </c>
      <c r="X354" s="552" t="str">
        <f>IF(ISNUMBER(Data!X354),Data!X354,"")</f>
        <v/>
      </c>
      <c r="Y354" s="551" t="str">
        <f>IF(ISNUMBER($X354),IF($X354&gt;$X$56,PickLists!$S$2,PickLists!$S$3),PickLists!$S$9)</f>
        <v>M1</v>
      </c>
      <c r="Z354" s="553" t="str">
        <f>IF(ISNUMBER(Data!Z354),Data!Z354,"")</f>
        <v/>
      </c>
      <c r="AA354" s="551" t="str">
        <f>IF(ISNUMBER($Z354),IF($Z354&gt;$Z$56,PickLists!$S$2,PickLists!$S$3),PickLists!$S$9)</f>
        <v>M1</v>
      </c>
      <c r="AB354" s="552" t="str">
        <f>IF(ISNUMBER(Data!AB354),Data!AB354,"")</f>
        <v/>
      </c>
      <c r="AC354" s="551" t="str">
        <f>IF(ISNUMBER($AB354),IF($AB354&gt;$AB$56,PickLists!$S$2,PickLists!$S$3),PickLists!$S$9)</f>
        <v>M1</v>
      </c>
      <c r="AD354" s="553" t="str">
        <f>IF(ISNUMBER(Data!AD354),Data!AD354,"")</f>
        <v/>
      </c>
      <c r="AE354" s="551" t="str">
        <f>IF(ISNUMBER($AD354),IF($AD354&gt;$AD$56,PickLists!$S$2,PickLists!$S$3),PickLists!$S$9)</f>
        <v>M1</v>
      </c>
      <c r="AF354" s="552" t="str">
        <f>IF(ISNUMBER(Data!AF354),Data!AF354,"")</f>
        <v/>
      </c>
      <c r="AG354" s="551" t="str">
        <f>IF(ISNUMBER($AF354),IF($AF354&gt;$AF$56,PickLists!$S$2,PickLists!$S$3),PickLists!$S$9)</f>
        <v>M1</v>
      </c>
      <c r="AH354" s="553" t="str">
        <f>IF(ISNUMBER(Data!AH354),Data!AH354,"")</f>
        <v/>
      </c>
      <c r="AI354" s="551" t="str">
        <f>IF(ISNUMBER($AH354),IF($AH354&gt;$AH$56,PickLists!$S$2,PickLists!$S$3),PickLists!$S$9)</f>
        <v>M1</v>
      </c>
      <c r="AJ354" s="554" t="str">
        <f>IF(ISTEXT(Data!AJ354),Data!AJ354,"")</f>
        <v/>
      </c>
      <c r="AK354" s="555"/>
      <c r="AL354" s="555"/>
      <c r="AM354" s="555"/>
      <c r="AN354" s="555"/>
      <c r="AO354" s="556"/>
      <c r="AP354" s="557" t="str">
        <f t="shared" si="140"/>
        <v/>
      </c>
      <c r="AQ354" s="558" t="str">
        <f t="shared" si="141"/>
        <v/>
      </c>
      <c r="AR354" s="559" t="str">
        <f t="shared" si="142"/>
        <v/>
      </c>
      <c r="AS354" s="560" t="str">
        <f t="shared" si="143"/>
        <v/>
      </c>
      <c r="AT354" s="561" t="str">
        <f t="shared" si="144"/>
        <v/>
      </c>
      <c r="AU354" s="562" t="str">
        <f t="shared" si="145"/>
        <v/>
      </c>
      <c r="AV354" s="563" t="str">
        <f t="shared" si="146"/>
        <v/>
      </c>
      <c r="AW354" s="564" t="str">
        <f t="shared" si="147"/>
        <v/>
      </c>
      <c r="AX354" s="565" t="str">
        <f t="shared" si="148"/>
        <v/>
      </c>
      <c r="AY354" s="566" t="str">
        <f t="shared" si="149"/>
        <v/>
      </c>
      <c r="AZ354" s="567">
        <v>362.61</v>
      </c>
      <c r="BA354" s="568">
        <v>5.5229999999999997</v>
      </c>
      <c r="BB354" s="569" t="str">
        <f t="shared" si="150"/>
        <v/>
      </c>
      <c r="BC354" s="570" t="str">
        <f t="shared" si="151"/>
        <v/>
      </c>
      <c r="BD354" s="571" t="str">
        <f t="shared" si="152"/>
        <v/>
      </c>
      <c r="BE354" s="572" t="str">
        <f t="shared" si="153"/>
        <v/>
      </c>
      <c r="BF354" s="560" t="str">
        <f t="shared" si="154"/>
        <v/>
      </c>
      <c r="BG354" s="561" t="str">
        <f t="shared" si="155"/>
        <v/>
      </c>
      <c r="BH354" s="562" t="str">
        <f t="shared" si="156"/>
        <v/>
      </c>
      <c r="BI354" s="563" t="str">
        <f t="shared" si="157"/>
        <v/>
      </c>
      <c r="BJ354" s="564" t="str">
        <f t="shared" si="158"/>
        <v/>
      </c>
      <c r="BK354" s="565" t="str">
        <f t="shared" si="159"/>
        <v/>
      </c>
      <c r="BL354" s="566" t="str">
        <f t="shared" si="160"/>
        <v/>
      </c>
      <c r="BM354" s="546" t="str">
        <f t="shared" si="161"/>
        <v>M1</v>
      </c>
      <c r="BN354" s="573" t="str">
        <f t="shared" si="171"/>
        <v/>
      </c>
      <c r="BO354" s="573" t="str">
        <f t="shared" si="172"/>
        <v/>
      </c>
      <c r="BP354" s="574" t="str">
        <f t="shared" si="162"/>
        <v/>
      </c>
      <c r="BQ354" s="575" t="str">
        <f t="shared" si="163"/>
        <v/>
      </c>
      <c r="BR354" s="546" t="str">
        <f t="shared" si="173"/>
        <v>M1</v>
      </c>
      <c r="BS354" s="575" t="str">
        <f t="shared" si="164"/>
        <v/>
      </c>
      <c r="BT354" s="575" t="str">
        <f t="shared" si="165"/>
        <v/>
      </c>
      <c r="BU354" s="575" t="str">
        <f t="shared" si="166"/>
        <v/>
      </c>
      <c r="BV354" s="573" t="str">
        <f t="shared" si="167"/>
        <v/>
      </c>
      <c r="BW354" s="575" t="str">
        <f t="shared" si="168"/>
        <v/>
      </c>
      <c r="BX354" s="546" t="str">
        <f t="shared" si="174"/>
        <v>M1</v>
      </c>
    </row>
    <row r="355" spans="1:76" x14ac:dyDescent="0.2">
      <c r="A355" s="324" t="s">
        <v>1545</v>
      </c>
      <c r="B355" s="360">
        <v>35363</v>
      </c>
      <c r="C355" s="361">
        <v>0.27083333333333298</v>
      </c>
      <c r="D355" s="360">
        <f t="shared" si="169"/>
        <v>35364</v>
      </c>
      <c r="E355" s="361">
        <v>0.27083333333333298</v>
      </c>
      <c r="F355" s="455" t="s">
        <v>2179</v>
      </c>
      <c r="G355" s="74" t="s">
        <v>507</v>
      </c>
      <c r="H355" s="53" t="s">
        <v>508</v>
      </c>
      <c r="I355" s="38"/>
      <c r="J355" s="52"/>
      <c r="K355" s="545">
        <f>IF(ISNUMBER(Data!K355),Data!K355,"")</f>
        <v>1.2</v>
      </c>
      <c r="L355" s="546" t="str">
        <f>IF(ISNUMBER(K355),PickLists!$S$2,PickLists!$S$9)</f>
        <v>V0</v>
      </c>
      <c r="M355" s="547">
        <f>IF(ISNUMBER(Data!M355),Data!M355,"")</f>
        <v>43</v>
      </c>
      <c r="N355" s="548">
        <f t="shared" si="170"/>
        <v>0.98899999999999999</v>
      </c>
      <c r="O355" s="549" t="str">
        <f>IF(ISTEXT($A355),PickLists!$S$2,PickLists!$S$9)</f>
        <v>V0</v>
      </c>
      <c r="P355" s="550">
        <f>IF(ISNUMBER(Data!P355),Data!P355,"")</f>
        <v>4.12</v>
      </c>
      <c r="Q355" s="551" t="str">
        <f>IF(ISTEXT($A355),PickLists!$S$2,PickLists!$S$9)</f>
        <v>V0</v>
      </c>
      <c r="R355" s="547">
        <f>IF(ISNUMBER(Data!R355),Data!R355,"")</f>
        <v>52.8</v>
      </c>
      <c r="S355" s="551" t="str">
        <f>IF(ISTEXT($A355),PickLists!$S$2,PickLists!$S$9)</f>
        <v>V0</v>
      </c>
      <c r="T355" s="552">
        <f>IF(ISNUMBER(Data!T355),Data!T355,"")</f>
        <v>0.307</v>
      </c>
      <c r="U355" s="551" t="str">
        <f>IF(ISNUMBER($T355),IF($T355&gt;$T$56,PickLists!$S$2,PickLists!$S$3),PickLists!$S$9)</f>
        <v>V0</v>
      </c>
      <c r="V355" s="553">
        <f>IF(ISNUMBER(Data!V355),Data!V355,"")</f>
        <v>1.3479232142569146</v>
      </c>
      <c r="W355" s="551" t="str">
        <f>IF(ISNUMBER($V355),IF($V355&gt;$V$56,PickLists!$S$2,PickLists!$S$3),PickLists!$S$9)</f>
        <v>V0</v>
      </c>
      <c r="X355" s="552">
        <f>IF(ISNUMBER(Data!X355),Data!X355,"")</f>
        <v>1.7727291124482105</v>
      </c>
      <c r="Y355" s="551" t="str">
        <f>IF(ISNUMBER($X355),IF($X355&gt;$X$56,PickLists!$S$2,PickLists!$S$3),PickLists!$S$9)</f>
        <v>V0</v>
      </c>
      <c r="Z355" s="553">
        <f>IF(ISNUMBER(Data!Z355),Data!Z355,"")</f>
        <v>0.214</v>
      </c>
      <c r="AA355" s="551" t="str">
        <f>IF(ISNUMBER($Z355),IF($Z355&gt;$Z$56,PickLists!$S$2,PickLists!$S$3),PickLists!$S$9)</f>
        <v>V0</v>
      </c>
      <c r="AB355" s="552">
        <f>IF(ISNUMBER(Data!AB355),Data!AB355,"")</f>
        <v>1.6313585398303676</v>
      </c>
      <c r="AC355" s="551" t="str">
        <f>IF(ISNUMBER($AB355),IF($AB355&gt;$AB$56,PickLists!$S$2,PickLists!$S$3),PickLists!$S$9)</f>
        <v>V0</v>
      </c>
      <c r="AD355" s="553">
        <f>IF(ISNUMBER(Data!AD355),Data!AD355,"")</f>
        <v>0.14899999999999999</v>
      </c>
      <c r="AE355" s="551" t="str">
        <f>IF(ISNUMBER($AD355),IF($AD355&gt;$AD$56,PickLists!$S$2,PickLists!$S$3),PickLists!$S$9)</f>
        <v>V0</v>
      </c>
      <c r="AF355" s="552">
        <f>IF(ISNUMBER(Data!AF355),Data!AF355,"")</f>
        <v>8.2000000000000003E-2</v>
      </c>
      <c r="AG355" s="551" t="str">
        <f>IF(ISNUMBER($AF355),IF($AF355&gt;$AF$56,PickLists!$S$2,PickLists!$S$3),PickLists!$S$9)</f>
        <v>V0</v>
      </c>
      <c r="AH355" s="553">
        <f>IF(ISNUMBER(Data!AH355),Data!AH355,"")</f>
        <v>0.52200000000000002</v>
      </c>
      <c r="AI355" s="551" t="str">
        <f>IF(ISNUMBER($AH355),IF($AH355&gt;$AH$56,PickLists!$S$2,PickLists!$S$3),PickLists!$S$9)</f>
        <v>V0</v>
      </c>
      <c r="AJ355" s="554" t="str">
        <f>IF(ISTEXT(Data!AJ355),Data!AJ355,"")</f>
        <v/>
      </c>
      <c r="AK355" s="555"/>
      <c r="AL355" s="555"/>
      <c r="AM355" s="555"/>
      <c r="AN355" s="555"/>
      <c r="AO355" s="556"/>
      <c r="AP355" s="557">
        <f t="shared" si="140"/>
        <v>7.585775750291826E-2</v>
      </c>
      <c r="AQ355" s="558">
        <f t="shared" si="141"/>
        <v>7.5023322170386153E-2</v>
      </c>
      <c r="AR355" s="559">
        <f t="shared" si="142"/>
        <v>0.30362299999999998</v>
      </c>
      <c r="AS355" s="560">
        <f t="shared" si="143"/>
        <v>1.3330960589000886</v>
      </c>
      <c r="AT355" s="561">
        <f t="shared" si="144"/>
        <v>1.7532290922112801</v>
      </c>
      <c r="AU355" s="562">
        <f t="shared" si="145"/>
        <v>0.211646</v>
      </c>
      <c r="AV355" s="563">
        <f t="shared" si="146"/>
        <v>1.6134135958922335</v>
      </c>
      <c r="AW355" s="564">
        <f t="shared" si="147"/>
        <v>0.14736099999999999</v>
      </c>
      <c r="AX355" s="565">
        <f t="shared" si="148"/>
        <v>8.1098000000000003E-2</v>
      </c>
      <c r="AY355" s="566">
        <f t="shared" si="149"/>
        <v>0.51625799999999999</v>
      </c>
      <c r="AZ355" s="567">
        <v>362.61</v>
      </c>
      <c r="BA355" s="568">
        <v>5.5229999999999997</v>
      </c>
      <c r="BB355" s="569">
        <f t="shared" si="150"/>
        <v>75.857757502918261</v>
      </c>
      <c r="BC355" s="570">
        <f t="shared" si="151"/>
        <v>7.2807319670470369E-2</v>
      </c>
      <c r="BD355" s="571">
        <f t="shared" si="152"/>
        <v>1.3182567385564069E-4</v>
      </c>
      <c r="BE355" s="572">
        <f t="shared" si="153"/>
        <v>8.6595960735642556</v>
      </c>
      <c r="BF355" s="560">
        <f t="shared" si="154"/>
        <v>96.23211353301312</v>
      </c>
      <c r="BG355" s="561">
        <f t="shared" si="155"/>
        <v>110.57097224064935</v>
      </c>
      <c r="BH355" s="562">
        <f t="shared" si="156"/>
        <v>9.3084759328049831</v>
      </c>
      <c r="BI355" s="563">
        <f t="shared" si="157"/>
        <v>116.46737629973354</v>
      </c>
      <c r="BJ355" s="564">
        <f t="shared" si="158"/>
        <v>3.8109366207990178</v>
      </c>
      <c r="BK355" s="565">
        <f t="shared" si="159"/>
        <v>6.7475828018926149</v>
      </c>
      <c r="BL355" s="566">
        <f t="shared" si="160"/>
        <v>26.049204052098407</v>
      </c>
      <c r="BM355" s="546" t="str">
        <f t="shared" si="161"/>
        <v>V0</v>
      </c>
      <c r="BN355" s="573">
        <f t="shared" si="171"/>
        <v>52.8</v>
      </c>
      <c r="BO355" s="573">
        <f t="shared" si="172"/>
        <v>54.121680468367998</v>
      </c>
      <c r="BP355" s="574">
        <f t="shared" si="162"/>
        <v>2.503182705242426</v>
      </c>
      <c r="BQ355" s="575">
        <f t="shared" si="163"/>
        <v>20</v>
      </c>
      <c r="BR355" s="546" t="str">
        <f t="shared" si="173"/>
        <v>V0</v>
      </c>
      <c r="BS355" s="575">
        <f t="shared" si="164"/>
        <v>238.24133321024684</v>
      </c>
      <c r="BT355" s="575">
        <f t="shared" si="165"/>
        <v>215.53562099257107</v>
      </c>
      <c r="BU355" s="575">
        <f t="shared" si="166"/>
        <v>453.77695420281793</v>
      </c>
      <c r="BV355" s="573">
        <f t="shared" si="167"/>
        <v>5.003716475104933</v>
      </c>
      <c r="BW355" s="575">
        <f t="shared" si="168"/>
        <v>15</v>
      </c>
      <c r="BX355" s="546" t="str">
        <f t="shared" si="174"/>
        <v>V0</v>
      </c>
    </row>
    <row r="356" spans="1:76" x14ac:dyDescent="0.2">
      <c r="A356" s="324" t="s">
        <v>1546</v>
      </c>
      <c r="B356" s="360">
        <v>35364</v>
      </c>
      <c r="C356" s="361">
        <v>0.27083333333333298</v>
      </c>
      <c r="D356" s="360">
        <f t="shared" si="169"/>
        <v>35365</v>
      </c>
      <c r="E356" s="361">
        <v>0.27083333333333298</v>
      </c>
      <c r="F356" s="455" t="s">
        <v>2179</v>
      </c>
      <c r="G356" s="74" t="s">
        <v>507</v>
      </c>
      <c r="H356" s="53" t="s">
        <v>508</v>
      </c>
      <c r="I356" s="38"/>
      <c r="J356" s="52"/>
      <c r="K356" s="545">
        <f>IF(ISNUMBER(Data!K356),Data!K356,"")</f>
        <v>26.6</v>
      </c>
      <c r="L356" s="546" t="str">
        <f>IF(ISNUMBER(K356),PickLists!$S$2,PickLists!$S$9)</f>
        <v>V0</v>
      </c>
      <c r="M356" s="547">
        <f>IF(ISNUMBER(Data!M356),Data!M356,"")</f>
        <v>1192.9000000000001</v>
      </c>
      <c r="N356" s="548">
        <f t="shared" si="170"/>
        <v>27.436700000000002</v>
      </c>
      <c r="O356" s="549" t="str">
        <f>IF(ISTEXT($A356),PickLists!$S$2,PickLists!$S$9)</f>
        <v>V0</v>
      </c>
      <c r="P356" s="550">
        <f>IF(ISNUMBER(Data!P356),Data!P356,"")</f>
        <v>4.84</v>
      </c>
      <c r="Q356" s="551" t="str">
        <f>IF(ISTEXT($A356),PickLists!$S$2,PickLists!$S$9)</f>
        <v>V0</v>
      </c>
      <c r="R356" s="547">
        <f>IF(ISNUMBER(Data!R356),Data!R356,"")</f>
        <v>8.9</v>
      </c>
      <c r="S356" s="551" t="str">
        <f>IF(ISTEXT($A356),PickLists!$S$2,PickLists!$S$9)</f>
        <v>V0</v>
      </c>
      <c r="T356" s="552">
        <f>IF(ISNUMBER(Data!T356),Data!T356,"")</f>
        <v>3.5999999999999997E-2</v>
      </c>
      <c r="U356" s="551" t="str">
        <f>IF(ISNUMBER($T356),IF($T356&gt;$T$56,PickLists!$S$2,PickLists!$S$3),PickLists!$S$9)</f>
        <v>V0</v>
      </c>
      <c r="V356" s="553">
        <f>IF(ISNUMBER(Data!V356),Data!V356,"")</f>
        <v>0.13779674219820981</v>
      </c>
      <c r="W356" s="551" t="str">
        <f>IF(ISNUMBER($V356),IF($V356&gt;$V$56,PickLists!$S$2,PickLists!$S$3),PickLists!$S$9)</f>
        <v>V0</v>
      </c>
      <c r="X356" s="552">
        <f>IF(ISNUMBER(Data!X356),Data!X356,"")</f>
        <v>0.25634644292227937</v>
      </c>
      <c r="Y356" s="551" t="str">
        <f>IF(ISNUMBER($X356),IF($X356&gt;$X$56,PickLists!$S$2,PickLists!$S$3),PickLists!$S$9)</f>
        <v>V0</v>
      </c>
      <c r="Z356" s="553">
        <f>IF(ISNUMBER(Data!Z356),Data!Z356,"")</f>
        <v>5.1999999999999998E-2</v>
      </c>
      <c r="AA356" s="551" t="str">
        <f>IF(ISNUMBER($Z356),IF($Z356&gt;$Z$56,PickLists!$S$2,PickLists!$S$3),PickLists!$S$9)</f>
        <v>V0</v>
      </c>
      <c r="AB356" s="552">
        <f>IF(ISNUMBER(Data!AB356),Data!AB356,"")</f>
        <v>0.20886979876933312</v>
      </c>
      <c r="AC356" s="551" t="str">
        <f>IF(ISNUMBER($AB356),IF($AB356&gt;$AB$56,PickLists!$S$2,PickLists!$S$3),PickLists!$S$9)</f>
        <v>V0</v>
      </c>
      <c r="AD356" s="553">
        <f>IF(ISNUMBER(Data!AD356),Data!AD356,"")</f>
        <v>3.4000000000000002E-2</v>
      </c>
      <c r="AE356" s="551" t="str">
        <f>IF(ISNUMBER($AD356),IF($AD356&gt;$AD$56,PickLists!$S$2,PickLists!$S$3),PickLists!$S$9)</f>
        <v>V0</v>
      </c>
      <c r="AF356" s="552">
        <f>IF(ISNUMBER(Data!AF356),Data!AF356,"")</f>
        <v>1.0999999999999999E-2</v>
      </c>
      <c r="AG356" s="551" t="str">
        <f>IF(ISNUMBER($AF356),IF($AF356&gt;$AF$56,PickLists!$S$2,PickLists!$S$3),PickLists!$S$9)</f>
        <v>V0</v>
      </c>
      <c r="AH356" s="553">
        <f>IF(ISNUMBER(Data!AH356),Data!AH356,"")</f>
        <v>5.8000000000000003E-2</v>
      </c>
      <c r="AI356" s="551" t="str">
        <f>IF(ISNUMBER($AH356),IF($AH356&gt;$AH$56,PickLists!$S$2,PickLists!$S$3),PickLists!$S$9)</f>
        <v>V0</v>
      </c>
      <c r="AJ356" s="554" t="str">
        <f>IF(ISTEXT(Data!AJ356),Data!AJ356,"")</f>
        <v/>
      </c>
      <c r="AK356" s="555"/>
      <c r="AL356" s="555"/>
      <c r="AM356" s="555"/>
      <c r="AN356" s="555"/>
      <c r="AO356" s="556"/>
      <c r="AP356" s="557">
        <f t="shared" si="140"/>
        <v>1.4454397707459276E-2</v>
      </c>
      <c r="AQ356" s="558">
        <f t="shared" si="141"/>
        <v>0.39658097358024796</v>
      </c>
      <c r="AR356" s="559">
        <f t="shared" si="142"/>
        <v>0.98772119999999997</v>
      </c>
      <c r="AS356" s="560">
        <f t="shared" si="143"/>
        <v>3.7806878766696235</v>
      </c>
      <c r="AT356" s="561">
        <f t="shared" si="144"/>
        <v>7.0333004505257026</v>
      </c>
      <c r="AU356" s="562">
        <f t="shared" si="145"/>
        <v>1.4267084000000001</v>
      </c>
      <c r="AV356" s="563">
        <f t="shared" si="146"/>
        <v>5.7306980078945626</v>
      </c>
      <c r="AW356" s="564">
        <f t="shared" si="147"/>
        <v>0.93284780000000012</v>
      </c>
      <c r="AX356" s="565">
        <f t="shared" si="148"/>
        <v>0.30180370000000001</v>
      </c>
      <c r="AY356" s="566">
        <f t="shared" si="149"/>
        <v>1.5913286000000002</v>
      </c>
      <c r="AZ356" s="567">
        <v>362.61</v>
      </c>
      <c r="BA356" s="568">
        <v>5.5229999999999997</v>
      </c>
      <c r="BB356" s="569">
        <f t="shared" si="150"/>
        <v>14.454397707459275</v>
      </c>
      <c r="BC356" s="570">
        <f t="shared" si="151"/>
        <v>0.38209824523852842</v>
      </c>
      <c r="BD356" s="571">
        <f t="shared" si="152"/>
        <v>6.9183097091893579E-4</v>
      </c>
      <c r="BE356" s="572">
        <f t="shared" si="153"/>
        <v>1.015457520027079</v>
      </c>
      <c r="BF356" s="560">
        <f t="shared" si="154"/>
        <v>9.8377055899343056</v>
      </c>
      <c r="BG356" s="561">
        <f t="shared" si="155"/>
        <v>15.989174671590792</v>
      </c>
      <c r="BH356" s="562">
        <f t="shared" si="156"/>
        <v>2.2618726565694351</v>
      </c>
      <c r="BI356" s="563">
        <f t="shared" si="157"/>
        <v>14.911815432950176</v>
      </c>
      <c r="BJ356" s="564">
        <f t="shared" si="158"/>
        <v>0.86960969870581617</v>
      </c>
      <c r="BK356" s="565">
        <f t="shared" si="159"/>
        <v>0.9051635465953507</v>
      </c>
      <c r="BL356" s="566">
        <f t="shared" si="160"/>
        <v>2.8943560057887119</v>
      </c>
      <c r="BM356" s="546" t="str">
        <f t="shared" si="161"/>
        <v>V0</v>
      </c>
      <c r="BN356" s="573">
        <f t="shared" si="171"/>
        <v>8.9</v>
      </c>
      <c r="BO356" s="573">
        <f t="shared" si="172"/>
        <v>8.6242247963737366</v>
      </c>
      <c r="BP356" s="574">
        <f t="shared" si="162"/>
        <v>-3.0985977935535249</v>
      </c>
      <c r="BQ356" s="575">
        <f t="shared" si="163"/>
        <v>30</v>
      </c>
      <c r="BR356" s="546" t="str">
        <f t="shared" si="173"/>
        <v>V0</v>
      </c>
      <c r="BS356" s="575">
        <f t="shared" si="164"/>
        <v>36.297215048068765</v>
      </c>
      <c r="BT356" s="575">
        <f t="shared" si="165"/>
        <v>27.225127857761624</v>
      </c>
      <c r="BU356" s="575">
        <f t="shared" si="166"/>
        <v>63.522342905830385</v>
      </c>
      <c r="BV356" s="573">
        <f t="shared" si="167"/>
        <v>14.28172635848175</v>
      </c>
      <c r="BW356" s="575">
        <f t="shared" si="168"/>
        <v>30</v>
      </c>
      <c r="BX356" s="546" t="str">
        <f t="shared" si="174"/>
        <v>V0</v>
      </c>
    </row>
    <row r="357" spans="1:76" x14ac:dyDescent="0.2">
      <c r="A357" s="324"/>
      <c r="B357" s="360">
        <v>35365</v>
      </c>
      <c r="C357" s="361">
        <v>0.27083333333333298</v>
      </c>
      <c r="D357" s="360">
        <f t="shared" si="169"/>
        <v>35366</v>
      </c>
      <c r="E357" s="361">
        <v>0.27083333333333298</v>
      </c>
      <c r="F357" s="455" t="s">
        <v>2179</v>
      </c>
      <c r="G357" s="74" t="s">
        <v>507</v>
      </c>
      <c r="H357" s="53"/>
      <c r="I357" s="38" t="s">
        <v>433</v>
      </c>
      <c r="J357" s="52"/>
      <c r="K357" s="545">
        <f>IF(ISNUMBER(Data!K357),Data!K357,"")</f>
        <v>0.1</v>
      </c>
      <c r="L357" s="546" t="str">
        <f>IF(ISNUMBER(K357),PickLists!$S$2,PickLists!$S$9)</f>
        <v>V0</v>
      </c>
      <c r="M357" s="547" t="str">
        <f>IF(ISNUMBER(Data!M357),Data!M357,"")</f>
        <v/>
      </c>
      <c r="N357" s="548" t="str">
        <f t="shared" si="170"/>
        <v/>
      </c>
      <c r="O357" s="549" t="str">
        <f>IF(ISTEXT($A357),PickLists!$S$2,PickLists!$S$9)</f>
        <v>M1</v>
      </c>
      <c r="P357" s="550" t="str">
        <f>IF(ISNUMBER(Data!P357),Data!P357,"")</f>
        <v/>
      </c>
      <c r="Q357" s="551" t="str">
        <f>IF(ISTEXT($A357),PickLists!$S$2,PickLists!$S$9)</f>
        <v>M1</v>
      </c>
      <c r="R357" s="547" t="str">
        <f>IF(ISNUMBER(Data!R357),Data!R357,"")</f>
        <v/>
      </c>
      <c r="S357" s="551" t="str">
        <f>IF(ISTEXT($A357),PickLists!$S$2,PickLists!$S$9)</f>
        <v>M1</v>
      </c>
      <c r="T357" s="552" t="str">
        <f>IF(ISNUMBER(Data!T357),Data!T357,"")</f>
        <v/>
      </c>
      <c r="U357" s="551" t="str">
        <f>IF(ISNUMBER($T357),IF($T357&gt;$T$56,PickLists!$S$2,PickLists!$S$3),PickLists!$S$9)</f>
        <v>M1</v>
      </c>
      <c r="V357" s="553" t="str">
        <f>IF(ISNUMBER(Data!V357),Data!V357,"")</f>
        <v/>
      </c>
      <c r="W357" s="551" t="str">
        <f>IF(ISNUMBER($V357),IF($V357&gt;$V$56,PickLists!$S$2,PickLists!$S$3),PickLists!$S$9)</f>
        <v>M1</v>
      </c>
      <c r="X357" s="552" t="str">
        <f>IF(ISNUMBER(Data!X357),Data!X357,"")</f>
        <v/>
      </c>
      <c r="Y357" s="551" t="str">
        <f>IF(ISNUMBER($X357),IF($X357&gt;$X$56,PickLists!$S$2,PickLists!$S$3),PickLists!$S$9)</f>
        <v>M1</v>
      </c>
      <c r="Z357" s="553" t="str">
        <f>IF(ISNUMBER(Data!Z357),Data!Z357,"")</f>
        <v/>
      </c>
      <c r="AA357" s="551" t="str">
        <f>IF(ISNUMBER($Z357),IF($Z357&gt;$Z$56,PickLists!$S$2,PickLists!$S$3),PickLists!$S$9)</f>
        <v>M1</v>
      </c>
      <c r="AB357" s="552" t="str">
        <f>IF(ISNUMBER(Data!AB357),Data!AB357,"")</f>
        <v/>
      </c>
      <c r="AC357" s="551" t="str">
        <f>IF(ISNUMBER($AB357),IF($AB357&gt;$AB$56,PickLists!$S$2,PickLists!$S$3),PickLists!$S$9)</f>
        <v>M1</v>
      </c>
      <c r="AD357" s="553" t="str">
        <f>IF(ISNUMBER(Data!AD357),Data!AD357,"")</f>
        <v/>
      </c>
      <c r="AE357" s="551" t="str">
        <f>IF(ISNUMBER($AD357),IF($AD357&gt;$AD$56,PickLists!$S$2,PickLists!$S$3),PickLists!$S$9)</f>
        <v>M1</v>
      </c>
      <c r="AF357" s="552" t="str">
        <f>IF(ISNUMBER(Data!AF357),Data!AF357,"")</f>
        <v/>
      </c>
      <c r="AG357" s="551" t="str">
        <f>IF(ISNUMBER($AF357),IF($AF357&gt;$AF$56,PickLists!$S$2,PickLists!$S$3),PickLists!$S$9)</f>
        <v>M1</v>
      </c>
      <c r="AH357" s="553" t="str">
        <f>IF(ISNUMBER(Data!AH357),Data!AH357,"")</f>
        <v/>
      </c>
      <c r="AI357" s="551" t="str">
        <f>IF(ISNUMBER($AH357),IF($AH357&gt;$AH$56,PickLists!$S$2,PickLists!$S$3),PickLists!$S$9)</f>
        <v>M1</v>
      </c>
      <c r="AJ357" s="554" t="str">
        <f>IF(ISTEXT(Data!AJ357),Data!AJ357,"")</f>
        <v/>
      </c>
      <c r="AK357" s="555"/>
      <c r="AL357" s="555"/>
      <c r="AM357" s="555"/>
      <c r="AN357" s="555"/>
      <c r="AO357" s="556"/>
      <c r="AP357" s="557" t="str">
        <f t="shared" si="140"/>
        <v/>
      </c>
      <c r="AQ357" s="558" t="str">
        <f t="shared" si="141"/>
        <v/>
      </c>
      <c r="AR357" s="559" t="str">
        <f t="shared" si="142"/>
        <v/>
      </c>
      <c r="AS357" s="560" t="str">
        <f t="shared" si="143"/>
        <v/>
      </c>
      <c r="AT357" s="561" t="str">
        <f t="shared" si="144"/>
        <v/>
      </c>
      <c r="AU357" s="562" t="str">
        <f t="shared" si="145"/>
        <v/>
      </c>
      <c r="AV357" s="563" t="str">
        <f t="shared" si="146"/>
        <v/>
      </c>
      <c r="AW357" s="564" t="str">
        <f t="shared" si="147"/>
        <v/>
      </c>
      <c r="AX357" s="565" t="str">
        <f t="shared" si="148"/>
        <v/>
      </c>
      <c r="AY357" s="566" t="str">
        <f t="shared" si="149"/>
        <v/>
      </c>
      <c r="AZ357" s="567">
        <v>362.61</v>
      </c>
      <c r="BA357" s="568">
        <v>5.5229999999999997</v>
      </c>
      <c r="BB357" s="569" t="str">
        <f t="shared" si="150"/>
        <v/>
      </c>
      <c r="BC357" s="570" t="str">
        <f t="shared" si="151"/>
        <v/>
      </c>
      <c r="BD357" s="571" t="str">
        <f t="shared" si="152"/>
        <v/>
      </c>
      <c r="BE357" s="572" t="str">
        <f t="shared" si="153"/>
        <v/>
      </c>
      <c r="BF357" s="560" t="str">
        <f t="shared" si="154"/>
        <v/>
      </c>
      <c r="BG357" s="561" t="str">
        <f t="shared" si="155"/>
        <v/>
      </c>
      <c r="BH357" s="562" t="str">
        <f t="shared" si="156"/>
        <v/>
      </c>
      <c r="BI357" s="563" t="str">
        <f t="shared" si="157"/>
        <v/>
      </c>
      <c r="BJ357" s="564" t="str">
        <f t="shared" si="158"/>
        <v/>
      </c>
      <c r="BK357" s="565" t="str">
        <f t="shared" si="159"/>
        <v/>
      </c>
      <c r="BL357" s="566" t="str">
        <f t="shared" si="160"/>
        <v/>
      </c>
      <c r="BM357" s="546" t="str">
        <f t="shared" si="161"/>
        <v>M1</v>
      </c>
      <c r="BN357" s="573" t="str">
        <f t="shared" si="171"/>
        <v/>
      </c>
      <c r="BO357" s="573" t="str">
        <f t="shared" si="172"/>
        <v/>
      </c>
      <c r="BP357" s="574" t="str">
        <f t="shared" si="162"/>
        <v/>
      </c>
      <c r="BQ357" s="575" t="str">
        <f t="shared" si="163"/>
        <v/>
      </c>
      <c r="BR357" s="546" t="str">
        <f t="shared" si="173"/>
        <v>M1</v>
      </c>
      <c r="BS357" s="575" t="str">
        <f t="shared" si="164"/>
        <v/>
      </c>
      <c r="BT357" s="575" t="str">
        <f t="shared" si="165"/>
        <v/>
      </c>
      <c r="BU357" s="575" t="str">
        <f t="shared" si="166"/>
        <v/>
      </c>
      <c r="BV357" s="573" t="str">
        <f t="shared" si="167"/>
        <v/>
      </c>
      <c r="BW357" s="575" t="str">
        <f t="shared" si="168"/>
        <v/>
      </c>
      <c r="BX357" s="546" t="str">
        <f t="shared" si="174"/>
        <v>M1</v>
      </c>
    </row>
    <row r="358" spans="1:76" x14ac:dyDescent="0.2">
      <c r="A358" s="324" t="s">
        <v>1547</v>
      </c>
      <c r="B358" s="360">
        <v>35366</v>
      </c>
      <c r="C358" s="361">
        <v>0.27083333333333298</v>
      </c>
      <c r="D358" s="360">
        <f t="shared" si="169"/>
        <v>35367</v>
      </c>
      <c r="E358" s="361">
        <v>0.27083333333333298</v>
      </c>
      <c r="F358" s="455" t="s">
        <v>2179</v>
      </c>
      <c r="G358" s="74" t="s">
        <v>507</v>
      </c>
      <c r="H358" s="53" t="s">
        <v>508</v>
      </c>
      <c r="I358" s="38"/>
      <c r="J358" s="52"/>
      <c r="K358" s="545">
        <f>IF(ISNUMBER(Data!K358),Data!K358,"")</f>
        <v>0.5</v>
      </c>
      <c r="L358" s="546" t="str">
        <f>IF(ISNUMBER(K358),PickLists!$S$2,PickLists!$S$9)</f>
        <v>V0</v>
      </c>
      <c r="M358" s="547">
        <f>IF(ISNUMBER(Data!M358),Data!M358,"")</f>
        <v>25.5</v>
      </c>
      <c r="N358" s="548">
        <f t="shared" si="170"/>
        <v>0.58650000000000002</v>
      </c>
      <c r="O358" s="549" t="str">
        <f>IF(ISTEXT($A358),PickLists!$S$2,PickLists!$S$9)</f>
        <v>V0</v>
      </c>
      <c r="P358" s="550">
        <f>IF(ISNUMBER(Data!P358),Data!P358,"")</f>
        <v>4.76</v>
      </c>
      <c r="Q358" s="551" t="str">
        <f>IF(ISTEXT($A358),PickLists!$S$2,PickLists!$S$9)</f>
        <v>V0</v>
      </c>
      <c r="R358" s="547">
        <f>IF(ISNUMBER(Data!R358),Data!R358,"")</f>
        <v>18.5</v>
      </c>
      <c r="S358" s="551" t="str">
        <f>IF(ISTEXT($A358),PickLists!$S$2,PickLists!$S$9)</f>
        <v>V0</v>
      </c>
      <c r="T358" s="552">
        <f>IF(ISNUMBER(Data!T358),Data!T358,"")</f>
        <v>0.27300000000000002</v>
      </c>
      <c r="U358" s="551" t="str">
        <f>IF(ISNUMBER($T358),IF($T358&gt;$T$56,PickLists!$S$2,PickLists!$S$3),PickLists!$S$9)</f>
        <v>V0</v>
      </c>
      <c r="V358" s="553">
        <f>IF(ISNUMBER(Data!V358),Data!V358,"")</f>
        <v>0.54215111684541561</v>
      </c>
      <c r="W358" s="551" t="str">
        <f>IF(ISNUMBER($V358),IF($V358&gt;$V$56,PickLists!$S$2,PickLists!$S$3),PickLists!$S$9)</f>
        <v>V0</v>
      </c>
      <c r="X358" s="552">
        <f>IF(ISNUMBER(Data!X358),Data!X358,"")</f>
        <v>0.572774083404468</v>
      </c>
      <c r="Y358" s="551" t="str">
        <f>IF(ISNUMBER($X358),IF($X358&gt;$X$56,PickLists!$S$2,PickLists!$S$3),PickLists!$S$9)</f>
        <v>V0</v>
      </c>
      <c r="Z358" s="553">
        <f>IF(ISNUMBER(Data!Z358),Data!Z358,"")</f>
        <v>9.7000000000000003E-2</v>
      </c>
      <c r="AA358" s="551" t="str">
        <f>IF(ISNUMBER($Z358),IF($Z358&gt;$Z$56,PickLists!$S$2,PickLists!$S$3),PickLists!$S$9)</f>
        <v>V0</v>
      </c>
      <c r="AB358" s="552">
        <f>IF(ISNUMBER(Data!AB358),Data!AB358,"")</f>
        <v>0.76404417096291366</v>
      </c>
      <c r="AC358" s="551" t="str">
        <f>IF(ISNUMBER($AB358),IF($AB358&gt;$AB$56,PickLists!$S$2,PickLists!$S$3),PickLists!$S$9)</f>
        <v>V0</v>
      </c>
      <c r="AD358" s="553">
        <f>IF(ISNUMBER(Data!AD358),Data!AD358,"")</f>
        <v>0.16300000000000001</v>
      </c>
      <c r="AE358" s="551" t="str">
        <f>IF(ISNUMBER($AD358),IF($AD358&gt;$AD$56,PickLists!$S$2,PickLists!$S$3),PickLists!$S$9)</f>
        <v>V0</v>
      </c>
      <c r="AF358" s="552">
        <f>IF(ISNUMBER(Data!AF358),Data!AF358,"")</f>
        <v>3.5000000000000003E-2</v>
      </c>
      <c r="AG358" s="551" t="str">
        <f>IF(ISNUMBER($AF358),IF($AF358&gt;$AF$56,PickLists!$S$2,PickLists!$S$3),PickLists!$S$9)</f>
        <v>V0</v>
      </c>
      <c r="AH358" s="553">
        <f>IF(ISNUMBER(Data!AH358),Data!AH358,"")</f>
        <v>0.16700000000000001</v>
      </c>
      <c r="AI358" s="551" t="str">
        <f>IF(ISNUMBER($AH358),IF($AH358&gt;$AH$56,PickLists!$S$2,PickLists!$S$3),PickLists!$S$9)</f>
        <v>V0</v>
      </c>
      <c r="AJ358" s="554" t="str">
        <f>IF(ISTEXT(Data!AJ358),Data!AJ358,"")</f>
        <v/>
      </c>
      <c r="AK358" s="555"/>
      <c r="AL358" s="555"/>
      <c r="AM358" s="555"/>
      <c r="AN358" s="555"/>
      <c r="AO358" s="556"/>
      <c r="AP358" s="557">
        <f t="shared" si="140"/>
        <v>1.7378008287493744E-2</v>
      </c>
      <c r="AQ358" s="558">
        <f t="shared" si="141"/>
        <v>1.0192201860615081E-2</v>
      </c>
      <c r="AR358" s="559">
        <f t="shared" si="142"/>
        <v>0.16011450000000002</v>
      </c>
      <c r="AS358" s="560">
        <f t="shared" si="143"/>
        <v>0.31797163002983625</v>
      </c>
      <c r="AT358" s="561">
        <f t="shared" si="144"/>
        <v>0.33593199991672051</v>
      </c>
      <c r="AU358" s="562">
        <f t="shared" si="145"/>
        <v>5.6890500000000004E-2</v>
      </c>
      <c r="AV358" s="563">
        <f t="shared" si="146"/>
        <v>0.44811190626974889</v>
      </c>
      <c r="AW358" s="564">
        <f t="shared" si="147"/>
        <v>9.5599500000000004E-2</v>
      </c>
      <c r="AX358" s="565">
        <f t="shared" si="148"/>
        <v>2.0527500000000004E-2</v>
      </c>
      <c r="AY358" s="566">
        <f t="shared" si="149"/>
        <v>9.7945500000000005E-2</v>
      </c>
      <c r="AZ358" s="567">
        <v>362.61</v>
      </c>
      <c r="BA358" s="568">
        <v>5.5229999999999997</v>
      </c>
      <c r="BB358" s="569">
        <f t="shared" si="150"/>
        <v>17.378008287493742</v>
      </c>
      <c r="BC358" s="570">
        <f t="shared" si="151"/>
        <v>0.31781547739131161</v>
      </c>
      <c r="BD358" s="571">
        <f t="shared" si="152"/>
        <v>5.7543993733715632E-4</v>
      </c>
      <c r="BE358" s="572">
        <f t="shared" si="153"/>
        <v>7.7005528602053488</v>
      </c>
      <c r="BF358" s="560">
        <f t="shared" si="154"/>
        <v>38.705726911216935</v>
      </c>
      <c r="BG358" s="561">
        <f t="shared" si="155"/>
        <v>35.72581215683568</v>
      </c>
      <c r="BH358" s="562">
        <f t="shared" si="156"/>
        <v>4.2192624555237543</v>
      </c>
      <c r="BI358" s="563">
        <f t="shared" si="157"/>
        <v>54.547309985215513</v>
      </c>
      <c r="BJ358" s="564">
        <f t="shared" si="158"/>
        <v>4.1690112026190596</v>
      </c>
      <c r="BK358" s="565">
        <f t="shared" si="159"/>
        <v>2.8800658300761159</v>
      </c>
      <c r="BL358" s="566">
        <f t="shared" si="160"/>
        <v>8.333749189081292</v>
      </c>
      <c r="BM358" s="546" t="str">
        <f t="shared" si="161"/>
        <v>V0</v>
      </c>
      <c r="BN358" s="573">
        <f t="shared" si="171"/>
        <v>18.5</v>
      </c>
      <c r="BO358" s="573">
        <f t="shared" si="172"/>
        <v>17.475838836089721</v>
      </c>
      <c r="BP358" s="574">
        <f t="shared" si="162"/>
        <v>-5.5360062914069115</v>
      </c>
      <c r="BQ358" s="575">
        <f t="shared" si="163"/>
        <v>30</v>
      </c>
      <c r="BR358" s="546" t="str">
        <f t="shared" si="173"/>
        <v>V0</v>
      </c>
      <c r="BS358" s="575">
        <f t="shared" si="164"/>
        <v>91.527406950009478</v>
      </c>
      <c r="BT358" s="575">
        <f t="shared" si="165"/>
        <v>82.450482845586606</v>
      </c>
      <c r="BU358" s="575">
        <f t="shared" si="166"/>
        <v>173.97788979559607</v>
      </c>
      <c r="BV358" s="573">
        <f t="shared" si="167"/>
        <v>5.2172860097838925</v>
      </c>
      <c r="BW358" s="575">
        <f t="shared" si="168"/>
        <v>15</v>
      </c>
      <c r="BX358" s="546" t="str">
        <f t="shared" si="174"/>
        <v>V0</v>
      </c>
    </row>
    <row r="359" spans="1:76" x14ac:dyDescent="0.2">
      <c r="A359" s="324" t="s">
        <v>1548</v>
      </c>
      <c r="B359" s="360">
        <v>35367</v>
      </c>
      <c r="C359" s="361">
        <v>0.27083333333333298</v>
      </c>
      <c r="D359" s="360">
        <f t="shared" si="169"/>
        <v>35368</v>
      </c>
      <c r="E359" s="361">
        <v>0.27083333333333298</v>
      </c>
      <c r="F359" s="455" t="s">
        <v>2179</v>
      </c>
      <c r="G359" s="74" t="s">
        <v>507</v>
      </c>
      <c r="H359" s="53" t="s">
        <v>508</v>
      </c>
      <c r="I359" s="38"/>
      <c r="J359" s="52"/>
      <c r="K359" s="545">
        <f>IF(ISNUMBER(Data!K359),Data!K359,"")</f>
        <v>13.4</v>
      </c>
      <c r="L359" s="546" t="str">
        <f>IF(ISNUMBER(K359),PickLists!$S$2,PickLists!$S$9)</f>
        <v>V0</v>
      </c>
      <c r="M359" s="547">
        <f>IF(ISNUMBER(Data!M359),Data!M359,"")</f>
        <v>562.4</v>
      </c>
      <c r="N359" s="548">
        <f t="shared" si="170"/>
        <v>12.9352</v>
      </c>
      <c r="O359" s="549" t="str">
        <f>IF(ISTEXT($A359),PickLists!$S$2,PickLists!$S$9)</f>
        <v>V0</v>
      </c>
      <c r="P359" s="550">
        <f>IF(ISNUMBER(Data!P359),Data!P359,"")</f>
        <v>5.28</v>
      </c>
      <c r="Q359" s="551" t="str">
        <f>IF(ISTEXT($A359),PickLists!$S$2,PickLists!$S$9)</f>
        <v>V0</v>
      </c>
      <c r="R359" s="547">
        <f>IF(ISNUMBER(Data!R359),Data!R359,"")</f>
        <v>6.3</v>
      </c>
      <c r="S359" s="551" t="str">
        <f>IF(ISTEXT($A359),PickLists!$S$2,PickLists!$S$9)</f>
        <v>V0</v>
      </c>
      <c r="T359" s="552">
        <f>IF(ISNUMBER(Data!T359),Data!T359,"")</f>
        <v>0.20100000000000001</v>
      </c>
      <c r="U359" s="551" t="str">
        <f>IF(ISNUMBER($T359),IF($T359&gt;$T$56,PickLists!$S$2,PickLists!$S$3),PickLists!$S$9)</f>
        <v>V0</v>
      </c>
      <c r="V359" s="553">
        <f>IF(ISNUMBER(Data!V359),Data!V359,"")</f>
        <v>0.22567040238690428</v>
      </c>
      <c r="W359" s="551" t="str">
        <f>IF(ISNUMBER($V359),IF($V359&gt;$V$56,PickLists!$S$2,PickLists!$S$3),PickLists!$S$9)</f>
        <v>V0</v>
      </c>
      <c r="X359" s="552">
        <f>IF(ISNUMBER(Data!X359),Data!X359,"")</f>
        <v>0.10881372446961338</v>
      </c>
      <c r="Y359" s="551" t="str">
        <f>IF(ISNUMBER($X359),IF($X359&gt;$X$56,PickLists!$S$2,PickLists!$S$3),PickLists!$S$9)</f>
        <v>V0</v>
      </c>
      <c r="Z359" s="553">
        <f>IF(ISNUMBER(Data!Z359),Data!Z359,"")</f>
        <v>0.16500000000000001</v>
      </c>
      <c r="AA359" s="551" t="str">
        <f>IF(ISNUMBER($Z359),IF($Z359&gt;$Z$56,PickLists!$S$2,PickLists!$S$3),PickLists!$S$9)</f>
        <v>V0</v>
      </c>
      <c r="AB359" s="552">
        <f>IF(ISNUMBER(Data!AB359),Data!AB359,"")</f>
        <v>0.23138736071844335</v>
      </c>
      <c r="AC359" s="551" t="str">
        <f>IF(ISNUMBER($AB359),IF($AB359&gt;$AB$56,PickLists!$S$2,PickLists!$S$3),PickLists!$S$9)</f>
        <v>V0</v>
      </c>
      <c r="AD359" s="553">
        <f>IF(ISNUMBER(Data!AD359),Data!AD359,"")</f>
        <v>6.9000000000000006E-2</v>
      </c>
      <c r="AE359" s="551" t="str">
        <f>IF(ISNUMBER($AD359),IF($AD359&gt;$AD$56,PickLists!$S$2,PickLists!$S$3),PickLists!$S$9)</f>
        <v>V0</v>
      </c>
      <c r="AF359" s="552">
        <f>IF(ISNUMBER(Data!AF359),Data!AF359,"")</f>
        <v>0.03</v>
      </c>
      <c r="AG359" s="551" t="str">
        <f>IF(ISNUMBER($AF359),IF($AF359&gt;$AF$56,PickLists!$S$2,PickLists!$S$3),PickLists!$S$9)</f>
        <v>V0</v>
      </c>
      <c r="AH359" s="553">
        <f>IF(ISNUMBER(Data!AH359),Data!AH359,"")</f>
        <v>0.106</v>
      </c>
      <c r="AI359" s="551" t="str">
        <f>IF(ISNUMBER($AH359),IF($AH359&gt;$AH$56,PickLists!$S$2,PickLists!$S$3),PickLists!$S$9)</f>
        <v>V0</v>
      </c>
      <c r="AJ359" s="554" t="str">
        <f>IF(ISTEXT(Data!AJ359),Data!AJ359,"")</f>
        <v/>
      </c>
      <c r="AK359" s="555"/>
      <c r="AL359" s="555"/>
      <c r="AM359" s="555"/>
      <c r="AN359" s="555"/>
      <c r="AO359" s="556"/>
      <c r="AP359" s="557">
        <f t="shared" si="140"/>
        <v>5.2480746024977203E-3</v>
      </c>
      <c r="AQ359" s="558">
        <f t="shared" si="141"/>
        <v>6.788489459822851E-2</v>
      </c>
      <c r="AR359" s="559">
        <f t="shared" si="142"/>
        <v>2.5999752000000003</v>
      </c>
      <c r="AS359" s="560">
        <f t="shared" si="143"/>
        <v>2.9190917889550843</v>
      </c>
      <c r="AT359" s="561">
        <f t="shared" si="144"/>
        <v>1.4075272887593429</v>
      </c>
      <c r="AU359" s="562">
        <f t="shared" si="145"/>
        <v>2.1343080000000003</v>
      </c>
      <c r="AV359" s="563">
        <f t="shared" si="146"/>
        <v>2.9930417883652085</v>
      </c>
      <c r="AW359" s="564">
        <f t="shared" si="147"/>
        <v>0.89252880000000012</v>
      </c>
      <c r="AX359" s="565">
        <f t="shared" si="148"/>
        <v>0.38805600000000001</v>
      </c>
      <c r="AY359" s="566">
        <f t="shared" si="149"/>
        <v>1.3711312</v>
      </c>
      <c r="AZ359" s="567">
        <v>362.61</v>
      </c>
      <c r="BA359" s="568">
        <v>5.5229999999999997</v>
      </c>
      <c r="BB359" s="569">
        <f t="shared" si="150"/>
        <v>5.248074602497721</v>
      </c>
      <c r="BC359" s="570">
        <f t="shared" si="151"/>
        <v>1.0523859545311018</v>
      </c>
      <c r="BD359" s="571">
        <f t="shared" si="152"/>
        <v>1.9054607179632475E-3</v>
      </c>
      <c r="BE359" s="572">
        <f t="shared" si="153"/>
        <v>5.6696378201511912</v>
      </c>
      <c r="BF359" s="560">
        <f t="shared" si="154"/>
        <v>16.111258826794053</v>
      </c>
      <c r="BG359" s="561">
        <f t="shared" si="155"/>
        <v>6.7870715402846331</v>
      </c>
      <c r="BH359" s="562">
        <f t="shared" si="156"/>
        <v>7.1770959294991696</v>
      </c>
      <c r="BI359" s="563">
        <f t="shared" si="157"/>
        <v>16.51940891828681</v>
      </c>
      <c r="BJ359" s="564">
        <f t="shared" si="158"/>
        <v>1.7647961532559213</v>
      </c>
      <c r="BK359" s="565">
        <f t="shared" si="159"/>
        <v>2.4686278543509563</v>
      </c>
      <c r="BL359" s="566">
        <f t="shared" si="160"/>
        <v>5.2896851140276455</v>
      </c>
      <c r="BM359" s="546" t="str">
        <f t="shared" si="161"/>
        <v>V0</v>
      </c>
      <c r="BN359" s="573">
        <f t="shared" si="171"/>
        <v>6.3</v>
      </c>
      <c r="BO359" s="573">
        <f t="shared" si="172"/>
        <v>6.1572406859401987</v>
      </c>
      <c r="BP359" s="574">
        <f t="shared" si="162"/>
        <v>-2.2660208580920815</v>
      </c>
      <c r="BQ359" s="575">
        <f t="shared" si="163"/>
        <v>30</v>
      </c>
      <c r="BR359" s="546" t="str">
        <f t="shared" si="173"/>
        <v>V0</v>
      </c>
      <c r="BS359" s="575">
        <f t="shared" si="164"/>
        <v>38.467688571918231</v>
      </c>
      <c r="BT359" s="575">
        <f t="shared" si="165"/>
        <v>29.622259602478941</v>
      </c>
      <c r="BU359" s="575">
        <f t="shared" si="166"/>
        <v>68.089948174397165</v>
      </c>
      <c r="BV359" s="573">
        <f t="shared" si="167"/>
        <v>12.990799973563943</v>
      </c>
      <c r="BW359" s="575">
        <f t="shared" si="168"/>
        <v>30</v>
      </c>
      <c r="BX359" s="546" t="str">
        <f t="shared" si="174"/>
        <v>V0</v>
      </c>
    </row>
    <row r="360" spans="1:76" x14ac:dyDescent="0.2">
      <c r="A360" s="324"/>
      <c r="B360" s="360">
        <v>35368</v>
      </c>
      <c r="C360" s="361">
        <v>0.27083333333333298</v>
      </c>
      <c r="D360" s="360">
        <f t="shared" si="169"/>
        <v>35369</v>
      </c>
      <c r="E360" s="361">
        <v>0.27083333333333298</v>
      </c>
      <c r="F360" s="455" t="s">
        <v>2179</v>
      </c>
      <c r="G360" s="74" t="s">
        <v>507</v>
      </c>
      <c r="H360" s="53"/>
      <c r="I360" s="38" t="s">
        <v>433</v>
      </c>
      <c r="J360" s="52"/>
      <c r="K360" s="545">
        <f>IF(ISNUMBER(Data!K360),Data!K360,"")</f>
        <v>0.1</v>
      </c>
      <c r="L360" s="546" t="str">
        <f>IF(ISNUMBER(K360),PickLists!$S$2,PickLists!$S$9)</f>
        <v>V0</v>
      </c>
      <c r="M360" s="547" t="str">
        <f>IF(ISNUMBER(Data!M360),Data!M360,"")</f>
        <v/>
      </c>
      <c r="N360" s="548" t="str">
        <f t="shared" si="170"/>
        <v/>
      </c>
      <c r="O360" s="549" t="str">
        <f>IF(ISTEXT($A360),PickLists!$S$2,PickLists!$S$9)</f>
        <v>M1</v>
      </c>
      <c r="P360" s="550" t="str">
        <f>IF(ISNUMBER(Data!P360),Data!P360,"")</f>
        <v/>
      </c>
      <c r="Q360" s="551" t="str">
        <f>IF(ISTEXT($A360),PickLists!$S$2,PickLists!$S$9)</f>
        <v>M1</v>
      </c>
      <c r="R360" s="547" t="str">
        <f>IF(ISNUMBER(Data!R360),Data!R360,"")</f>
        <v/>
      </c>
      <c r="S360" s="551" t="str">
        <f>IF(ISTEXT($A360),PickLists!$S$2,PickLists!$S$9)</f>
        <v>M1</v>
      </c>
      <c r="T360" s="552" t="str">
        <f>IF(ISNUMBER(Data!T360),Data!T360,"")</f>
        <v/>
      </c>
      <c r="U360" s="551" t="str">
        <f>IF(ISNUMBER($T360),IF($T360&gt;$T$56,PickLists!$S$2,PickLists!$S$3),PickLists!$S$9)</f>
        <v>M1</v>
      </c>
      <c r="V360" s="553" t="str">
        <f>IF(ISNUMBER(Data!V360),Data!V360,"")</f>
        <v/>
      </c>
      <c r="W360" s="551" t="str">
        <f>IF(ISNUMBER($V360),IF($V360&gt;$V$56,PickLists!$S$2,PickLists!$S$3),PickLists!$S$9)</f>
        <v>M1</v>
      </c>
      <c r="X360" s="552" t="str">
        <f>IF(ISNUMBER(Data!X360),Data!X360,"")</f>
        <v/>
      </c>
      <c r="Y360" s="551" t="str">
        <f>IF(ISNUMBER($X360),IF($X360&gt;$X$56,PickLists!$S$2,PickLists!$S$3),PickLists!$S$9)</f>
        <v>M1</v>
      </c>
      <c r="Z360" s="553" t="str">
        <f>IF(ISNUMBER(Data!Z360),Data!Z360,"")</f>
        <v/>
      </c>
      <c r="AA360" s="551" t="str">
        <f>IF(ISNUMBER($Z360),IF($Z360&gt;$Z$56,PickLists!$S$2,PickLists!$S$3),PickLists!$S$9)</f>
        <v>M1</v>
      </c>
      <c r="AB360" s="552" t="str">
        <f>IF(ISNUMBER(Data!AB360),Data!AB360,"")</f>
        <v/>
      </c>
      <c r="AC360" s="551" t="str">
        <f>IF(ISNUMBER($AB360),IF($AB360&gt;$AB$56,PickLists!$S$2,PickLists!$S$3),PickLists!$S$9)</f>
        <v>M1</v>
      </c>
      <c r="AD360" s="553" t="str">
        <f>IF(ISNUMBER(Data!AD360),Data!AD360,"")</f>
        <v/>
      </c>
      <c r="AE360" s="551" t="str">
        <f>IF(ISNUMBER($AD360),IF($AD360&gt;$AD$56,PickLists!$S$2,PickLists!$S$3),PickLists!$S$9)</f>
        <v>M1</v>
      </c>
      <c r="AF360" s="552" t="str">
        <f>IF(ISNUMBER(Data!AF360),Data!AF360,"")</f>
        <v/>
      </c>
      <c r="AG360" s="551" t="str">
        <f>IF(ISNUMBER($AF360),IF($AF360&gt;$AF$56,PickLists!$S$2,PickLists!$S$3),PickLists!$S$9)</f>
        <v>M1</v>
      </c>
      <c r="AH360" s="553" t="str">
        <f>IF(ISNUMBER(Data!AH360),Data!AH360,"")</f>
        <v/>
      </c>
      <c r="AI360" s="551" t="str">
        <f>IF(ISNUMBER($AH360),IF($AH360&gt;$AH$56,PickLists!$S$2,PickLists!$S$3),PickLists!$S$9)</f>
        <v>M1</v>
      </c>
      <c r="AJ360" s="554" t="str">
        <f>IF(ISTEXT(Data!AJ360),Data!AJ360,"")</f>
        <v/>
      </c>
      <c r="AK360" s="555"/>
      <c r="AL360" s="555"/>
      <c r="AM360" s="555"/>
      <c r="AN360" s="555"/>
      <c r="AO360" s="556"/>
      <c r="AP360" s="557" t="str">
        <f t="shared" si="140"/>
        <v/>
      </c>
      <c r="AQ360" s="558" t="str">
        <f t="shared" si="141"/>
        <v/>
      </c>
      <c r="AR360" s="559" t="str">
        <f t="shared" si="142"/>
        <v/>
      </c>
      <c r="AS360" s="560" t="str">
        <f t="shared" si="143"/>
        <v/>
      </c>
      <c r="AT360" s="561" t="str">
        <f t="shared" si="144"/>
        <v/>
      </c>
      <c r="AU360" s="562" t="str">
        <f t="shared" si="145"/>
        <v/>
      </c>
      <c r="AV360" s="563" t="str">
        <f t="shared" si="146"/>
        <v/>
      </c>
      <c r="AW360" s="564" t="str">
        <f t="shared" si="147"/>
        <v/>
      </c>
      <c r="AX360" s="565" t="str">
        <f t="shared" si="148"/>
        <v/>
      </c>
      <c r="AY360" s="566" t="str">
        <f t="shared" si="149"/>
        <v/>
      </c>
      <c r="AZ360" s="567">
        <v>362.61</v>
      </c>
      <c r="BA360" s="568">
        <v>5.5229999999999997</v>
      </c>
      <c r="BB360" s="569" t="str">
        <f t="shared" si="150"/>
        <v/>
      </c>
      <c r="BC360" s="570" t="str">
        <f t="shared" si="151"/>
        <v/>
      </c>
      <c r="BD360" s="571" t="str">
        <f t="shared" si="152"/>
        <v/>
      </c>
      <c r="BE360" s="572" t="str">
        <f t="shared" si="153"/>
        <v/>
      </c>
      <c r="BF360" s="560" t="str">
        <f t="shared" si="154"/>
        <v/>
      </c>
      <c r="BG360" s="561" t="str">
        <f t="shared" si="155"/>
        <v/>
      </c>
      <c r="BH360" s="562" t="str">
        <f t="shared" si="156"/>
        <v/>
      </c>
      <c r="BI360" s="563" t="str">
        <f t="shared" si="157"/>
        <v/>
      </c>
      <c r="BJ360" s="564" t="str">
        <f t="shared" si="158"/>
        <v/>
      </c>
      <c r="BK360" s="565" t="str">
        <f t="shared" si="159"/>
        <v/>
      </c>
      <c r="BL360" s="566" t="str">
        <f t="shared" si="160"/>
        <v/>
      </c>
      <c r="BM360" s="546" t="str">
        <f t="shared" si="161"/>
        <v>M1</v>
      </c>
      <c r="BN360" s="573" t="str">
        <f t="shared" si="171"/>
        <v/>
      </c>
      <c r="BO360" s="573" t="str">
        <f t="shared" si="172"/>
        <v/>
      </c>
      <c r="BP360" s="574" t="str">
        <f t="shared" si="162"/>
        <v/>
      </c>
      <c r="BQ360" s="575" t="str">
        <f t="shared" si="163"/>
        <v/>
      </c>
      <c r="BR360" s="546" t="str">
        <f t="shared" si="173"/>
        <v>M1</v>
      </c>
      <c r="BS360" s="575" t="str">
        <f t="shared" si="164"/>
        <v/>
      </c>
      <c r="BT360" s="575" t="str">
        <f t="shared" si="165"/>
        <v/>
      </c>
      <c r="BU360" s="575" t="str">
        <f t="shared" si="166"/>
        <v/>
      </c>
      <c r="BV360" s="573" t="str">
        <f t="shared" si="167"/>
        <v/>
      </c>
      <c r="BW360" s="575" t="str">
        <f t="shared" si="168"/>
        <v/>
      </c>
      <c r="BX360" s="546" t="str">
        <f t="shared" si="174"/>
        <v>M1</v>
      </c>
    </row>
    <row r="361" spans="1:76" x14ac:dyDescent="0.2">
      <c r="A361" s="324"/>
      <c r="B361" s="360">
        <v>35369</v>
      </c>
      <c r="C361" s="361">
        <v>0.27083333333333298</v>
      </c>
      <c r="D361" s="360">
        <f t="shared" si="169"/>
        <v>35370</v>
      </c>
      <c r="E361" s="361">
        <v>0.27083333333333298</v>
      </c>
      <c r="F361" s="455" t="s">
        <v>2179</v>
      </c>
      <c r="G361" s="74" t="s">
        <v>507</v>
      </c>
      <c r="H361" s="53"/>
      <c r="I361" s="38" t="s">
        <v>433</v>
      </c>
      <c r="J361" s="52"/>
      <c r="K361" s="545">
        <f>IF(ISNUMBER(Data!K361),Data!K361,"")</f>
        <v>0.4</v>
      </c>
      <c r="L361" s="546" t="str">
        <f>IF(ISNUMBER(K361),PickLists!$S$2,PickLists!$S$9)</f>
        <v>V0</v>
      </c>
      <c r="M361" s="547" t="str">
        <f>IF(ISNUMBER(Data!M361),Data!M361,"")</f>
        <v/>
      </c>
      <c r="N361" s="548" t="str">
        <f t="shared" si="170"/>
        <v/>
      </c>
      <c r="O361" s="549" t="str">
        <f>IF(ISTEXT($A361),PickLists!$S$2,PickLists!$S$9)</f>
        <v>M1</v>
      </c>
      <c r="P361" s="550" t="str">
        <f>IF(ISNUMBER(Data!P361),Data!P361,"")</f>
        <v/>
      </c>
      <c r="Q361" s="551" t="str">
        <f>IF(ISTEXT($A361),PickLists!$S$2,PickLists!$S$9)</f>
        <v>M1</v>
      </c>
      <c r="R361" s="547" t="str">
        <f>IF(ISNUMBER(Data!R361),Data!R361,"")</f>
        <v/>
      </c>
      <c r="S361" s="551" t="str">
        <f>IF(ISTEXT($A361),PickLists!$S$2,PickLists!$S$9)</f>
        <v>M1</v>
      </c>
      <c r="T361" s="552" t="str">
        <f>IF(ISNUMBER(Data!T361),Data!T361,"")</f>
        <v/>
      </c>
      <c r="U361" s="551" t="str">
        <f>IF(ISNUMBER($T361),IF($T361&gt;$T$56,PickLists!$S$2,PickLists!$S$3),PickLists!$S$9)</f>
        <v>M1</v>
      </c>
      <c r="V361" s="553" t="str">
        <f>IF(ISNUMBER(Data!V361),Data!V361,"")</f>
        <v/>
      </c>
      <c r="W361" s="551" t="str">
        <f>IF(ISNUMBER($V361),IF($V361&gt;$V$56,PickLists!$S$2,PickLists!$S$3),PickLists!$S$9)</f>
        <v>M1</v>
      </c>
      <c r="X361" s="552" t="str">
        <f>IF(ISNUMBER(Data!X361),Data!X361,"")</f>
        <v/>
      </c>
      <c r="Y361" s="551" t="str">
        <f>IF(ISNUMBER($X361),IF($X361&gt;$X$56,PickLists!$S$2,PickLists!$S$3),PickLists!$S$9)</f>
        <v>M1</v>
      </c>
      <c r="Z361" s="553" t="str">
        <f>IF(ISNUMBER(Data!Z361),Data!Z361,"")</f>
        <v/>
      </c>
      <c r="AA361" s="551" t="str">
        <f>IF(ISNUMBER($Z361),IF($Z361&gt;$Z$56,PickLists!$S$2,PickLists!$S$3),PickLists!$S$9)</f>
        <v>M1</v>
      </c>
      <c r="AB361" s="552" t="str">
        <f>IF(ISNUMBER(Data!AB361),Data!AB361,"")</f>
        <v/>
      </c>
      <c r="AC361" s="551" t="str">
        <f>IF(ISNUMBER($AB361),IF($AB361&gt;$AB$56,PickLists!$S$2,PickLists!$S$3),PickLists!$S$9)</f>
        <v>M1</v>
      </c>
      <c r="AD361" s="553" t="str">
        <f>IF(ISNUMBER(Data!AD361),Data!AD361,"")</f>
        <v/>
      </c>
      <c r="AE361" s="551" t="str">
        <f>IF(ISNUMBER($AD361),IF($AD361&gt;$AD$56,PickLists!$S$2,PickLists!$S$3),PickLists!$S$9)</f>
        <v>M1</v>
      </c>
      <c r="AF361" s="552" t="str">
        <f>IF(ISNUMBER(Data!AF361),Data!AF361,"")</f>
        <v/>
      </c>
      <c r="AG361" s="551" t="str">
        <f>IF(ISNUMBER($AF361),IF($AF361&gt;$AF$56,PickLists!$S$2,PickLists!$S$3),PickLists!$S$9)</f>
        <v>M1</v>
      </c>
      <c r="AH361" s="553" t="str">
        <f>IF(ISNUMBER(Data!AH361),Data!AH361,"")</f>
        <v/>
      </c>
      <c r="AI361" s="551" t="str">
        <f>IF(ISNUMBER($AH361),IF($AH361&gt;$AH$56,PickLists!$S$2,PickLists!$S$3),PickLists!$S$9)</f>
        <v>M1</v>
      </c>
      <c r="AJ361" s="554" t="str">
        <f>IF(ISTEXT(Data!AJ361),Data!AJ361,"")</f>
        <v/>
      </c>
      <c r="AK361" s="555"/>
      <c r="AL361" s="555"/>
      <c r="AM361" s="555"/>
      <c r="AN361" s="555"/>
      <c r="AO361" s="556"/>
      <c r="AP361" s="557" t="str">
        <f t="shared" si="140"/>
        <v/>
      </c>
      <c r="AQ361" s="558" t="str">
        <f t="shared" si="141"/>
        <v/>
      </c>
      <c r="AR361" s="559" t="str">
        <f t="shared" si="142"/>
        <v/>
      </c>
      <c r="AS361" s="560" t="str">
        <f t="shared" si="143"/>
        <v/>
      </c>
      <c r="AT361" s="561" t="str">
        <f t="shared" si="144"/>
        <v/>
      </c>
      <c r="AU361" s="562" t="str">
        <f t="shared" si="145"/>
        <v/>
      </c>
      <c r="AV361" s="563" t="str">
        <f t="shared" si="146"/>
        <v/>
      </c>
      <c r="AW361" s="564" t="str">
        <f t="shared" si="147"/>
        <v/>
      </c>
      <c r="AX361" s="565" t="str">
        <f t="shared" si="148"/>
        <v/>
      </c>
      <c r="AY361" s="566" t="str">
        <f t="shared" si="149"/>
        <v/>
      </c>
      <c r="AZ361" s="567">
        <v>362.61</v>
      </c>
      <c r="BA361" s="568">
        <v>5.5229999999999997</v>
      </c>
      <c r="BB361" s="569" t="str">
        <f t="shared" si="150"/>
        <v/>
      </c>
      <c r="BC361" s="570" t="str">
        <f t="shared" si="151"/>
        <v/>
      </c>
      <c r="BD361" s="571" t="str">
        <f t="shared" si="152"/>
        <v/>
      </c>
      <c r="BE361" s="572" t="str">
        <f t="shared" si="153"/>
        <v/>
      </c>
      <c r="BF361" s="560" t="str">
        <f t="shared" si="154"/>
        <v/>
      </c>
      <c r="BG361" s="561" t="str">
        <f t="shared" si="155"/>
        <v/>
      </c>
      <c r="BH361" s="562" t="str">
        <f t="shared" si="156"/>
        <v/>
      </c>
      <c r="BI361" s="563" t="str">
        <f t="shared" si="157"/>
        <v/>
      </c>
      <c r="BJ361" s="564" t="str">
        <f t="shared" si="158"/>
        <v/>
      </c>
      <c r="BK361" s="565" t="str">
        <f t="shared" si="159"/>
        <v/>
      </c>
      <c r="BL361" s="566" t="str">
        <f t="shared" si="160"/>
        <v/>
      </c>
      <c r="BM361" s="546" t="str">
        <f t="shared" si="161"/>
        <v>M1</v>
      </c>
      <c r="BN361" s="573" t="str">
        <f t="shared" si="171"/>
        <v/>
      </c>
      <c r="BO361" s="573" t="str">
        <f t="shared" si="172"/>
        <v/>
      </c>
      <c r="BP361" s="574" t="str">
        <f t="shared" si="162"/>
        <v/>
      </c>
      <c r="BQ361" s="575" t="str">
        <f t="shared" si="163"/>
        <v/>
      </c>
      <c r="BR361" s="546" t="str">
        <f t="shared" si="173"/>
        <v>M1</v>
      </c>
      <c r="BS361" s="575" t="str">
        <f t="shared" si="164"/>
        <v/>
      </c>
      <c r="BT361" s="575" t="str">
        <f t="shared" si="165"/>
        <v/>
      </c>
      <c r="BU361" s="575" t="str">
        <f t="shared" si="166"/>
        <v/>
      </c>
      <c r="BV361" s="573" t="str">
        <f t="shared" si="167"/>
        <v/>
      </c>
      <c r="BW361" s="575" t="str">
        <f t="shared" si="168"/>
        <v/>
      </c>
      <c r="BX361" s="546" t="str">
        <f t="shared" si="174"/>
        <v>M1</v>
      </c>
    </row>
    <row r="362" spans="1:76" x14ac:dyDescent="0.2">
      <c r="A362" s="324" t="s">
        <v>1550</v>
      </c>
      <c r="B362" s="360">
        <v>35370</v>
      </c>
      <c r="C362" s="361">
        <v>0.27083333333333298</v>
      </c>
      <c r="D362" s="360">
        <f t="shared" si="169"/>
        <v>35371</v>
      </c>
      <c r="E362" s="361">
        <v>0.27083333333333298</v>
      </c>
      <c r="F362" s="455" t="s">
        <v>2179</v>
      </c>
      <c r="G362" s="74" t="s">
        <v>507</v>
      </c>
      <c r="H362" s="53" t="s">
        <v>508</v>
      </c>
      <c r="I362" s="38"/>
      <c r="J362" s="52"/>
      <c r="K362" s="545">
        <f>IF(ISNUMBER(Data!K362),Data!K362,"")</f>
        <v>3.7</v>
      </c>
      <c r="L362" s="546" t="str">
        <f>IF(ISNUMBER(K362),PickLists!$S$2,PickLists!$S$9)</f>
        <v>V0</v>
      </c>
      <c r="M362" s="547">
        <f>IF(ISNUMBER(Data!M362),Data!M362,"")</f>
        <v>166.4</v>
      </c>
      <c r="N362" s="548">
        <f t="shared" si="170"/>
        <v>3.8271999999999999</v>
      </c>
      <c r="O362" s="549" t="str">
        <f>IF(ISTEXT($A362),PickLists!$S$2,PickLists!$S$9)</f>
        <v>V0</v>
      </c>
      <c r="P362" s="550">
        <f>IF(ISNUMBER(Data!P362),Data!P362,"")</f>
        <v>5.4</v>
      </c>
      <c r="Q362" s="551" t="str">
        <f>IF(ISTEXT($A362),PickLists!$S$2,PickLists!$S$9)</f>
        <v>V0</v>
      </c>
      <c r="R362" s="547">
        <f>IF(ISNUMBER(Data!R362),Data!R362,"")</f>
        <v>8.9</v>
      </c>
      <c r="S362" s="551" t="str">
        <f>IF(ISTEXT($A362),PickLists!$S$2,PickLists!$S$9)</f>
        <v>V0</v>
      </c>
      <c r="T362" s="552">
        <f>IF(ISNUMBER(Data!T362),Data!T362,"")</f>
        <v>0.48</v>
      </c>
      <c r="U362" s="551" t="str">
        <f>IF(ISNUMBER($T362),IF($T362&gt;$T$56,PickLists!$S$2,PickLists!$S$3),PickLists!$S$9)</f>
        <v>V0</v>
      </c>
      <c r="V362" s="553">
        <f>IF(ISNUMBER(Data!V362),Data!V362,"")</f>
        <v>0.4179081525683413</v>
      </c>
      <c r="W362" s="551" t="str">
        <f>IF(ISNUMBER($V362),IF($V362&gt;$V$56,PickLists!$S$2,PickLists!$S$3),PickLists!$S$9)</f>
        <v>V0</v>
      </c>
      <c r="X362" s="552">
        <f>IF(ISNUMBER(Data!X362),Data!X362,"")</f>
        <v>0.15487597593221045</v>
      </c>
      <c r="Y362" s="551" t="str">
        <f>IF(ISNUMBER($X362),IF($X362&gt;$X$56,PickLists!$S$2,PickLists!$S$3),PickLists!$S$9)</f>
        <v>V0</v>
      </c>
      <c r="Z362" s="553">
        <f>IF(ISNUMBER(Data!Z362),Data!Z362,"")</f>
        <v>0.318</v>
      </c>
      <c r="AA362" s="551" t="str">
        <f>IF(ISNUMBER($Z362),IF($Z362&gt;$Z$56,PickLists!$S$2,PickLists!$S$3),PickLists!$S$9)</f>
        <v>V0</v>
      </c>
      <c r="AB362" s="552">
        <f>IF(ISNUMBER(Data!AB362),Data!AB362,"")</f>
        <v>0.31835173790121402</v>
      </c>
      <c r="AC362" s="551" t="str">
        <f>IF(ISNUMBER($AB362),IF($AB362&gt;$AB$56,PickLists!$S$2,PickLists!$S$3),PickLists!$S$9)</f>
        <v>V0</v>
      </c>
      <c r="AD362" s="553">
        <f>IF(ISNUMBER(Data!AD362),Data!AD362,"")</f>
        <v>0.182</v>
      </c>
      <c r="AE362" s="551" t="str">
        <f>IF(ISNUMBER($AD362),IF($AD362&gt;$AD$56,PickLists!$S$2,PickLists!$S$3),PickLists!$S$9)</f>
        <v>V0</v>
      </c>
      <c r="AF362" s="552">
        <f>IF(ISNUMBER(Data!AF362),Data!AF362,"")</f>
        <v>7.0999999999999994E-2</v>
      </c>
      <c r="AG362" s="551" t="str">
        <f>IF(ISNUMBER($AF362),IF($AF362&gt;$AF$56,PickLists!$S$2,PickLists!$S$3),PickLists!$S$9)</f>
        <v>V0</v>
      </c>
      <c r="AH362" s="553">
        <f>IF(ISNUMBER(Data!AH362),Data!AH362,"")</f>
        <v>0.218</v>
      </c>
      <c r="AI362" s="551" t="str">
        <f>IF(ISNUMBER($AH362),IF($AH362&gt;$AH$56,PickLists!$S$2,PickLists!$S$3),PickLists!$S$9)</f>
        <v>V0</v>
      </c>
      <c r="AJ362" s="554" t="str">
        <f>IF(ISTEXT(Data!AJ362),Data!AJ362,"")</f>
        <v/>
      </c>
      <c r="AK362" s="555"/>
      <c r="AL362" s="555"/>
      <c r="AM362" s="555"/>
      <c r="AN362" s="555"/>
      <c r="AO362" s="556"/>
      <c r="AP362" s="557">
        <f t="shared" si="140"/>
        <v>3.9810717055349656E-3</v>
      </c>
      <c r="AQ362" s="558">
        <f t="shared" si="141"/>
        <v>1.5236357631423419E-2</v>
      </c>
      <c r="AR362" s="559">
        <f t="shared" si="142"/>
        <v>1.8370559999999998</v>
      </c>
      <c r="AS362" s="560">
        <f t="shared" si="143"/>
        <v>1.5994180815095558</v>
      </c>
      <c r="AT362" s="561">
        <f t="shared" si="144"/>
        <v>0.59274133508775584</v>
      </c>
      <c r="AU362" s="562">
        <f t="shared" si="145"/>
        <v>1.2170496</v>
      </c>
      <c r="AV362" s="563">
        <f t="shared" si="146"/>
        <v>1.2183957712955262</v>
      </c>
      <c r="AW362" s="564">
        <f t="shared" si="147"/>
        <v>0.69655040000000001</v>
      </c>
      <c r="AX362" s="565">
        <f t="shared" si="148"/>
        <v>0.27173119999999995</v>
      </c>
      <c r="AY362" s="566">
        <f t="shared" si="149"/>
        <v>0.8343296</v>
      </c>
      <c r="AZ362" s="567">
        <v>362.61</v>
      </c>
      <c r="BA362" s="568">
        <v>5.5229999999999997</v>
      </c>
      <c r="BB362" s="569">
        <f t="shared" si="150"/>
        <v>3.9810717055349656</v>
      </c>
      <c r="BC362" s="570">
        <f t="shared" si="151"/>
        <v>1.3873148761227418</v>
      </c>
      <c r="BD362" s="571">
        <f t="shared" si="152"/>
        <v>2.5118864315095799E-3</v>
      </c>
      <c r="BE362" s="572">
        <f t="shared" si="153"/>
        <v>13.539433600361052</v>
      </c>
      <c r="BF362" s="560">
        <f t="shared" si="154"/>
        <v>29.835664494063064</v>
      </c>
      <c r="BG362" s="561">
        <f t="shared" si="155"/>
        <v>9.6601263640861035</v>
      </c>
      <c r="BH362" s="562">
        <f t="shared" si="156"/>
        <v>13.832221245943854</v>
      </c>
      <c r="BI362" s="563">
        <f t="shared" si="157"/>
        <v>22.72804582717313</v>
      </c>
      <c r="BJ362" s="564">
        <f t="shared" si="158"/>
        <v>4.6549695636605453</v>
      </c>
      <c r="BK362" s="565">
        <f t="shared" si="159"/>
        <v>5.8424192552972629</v>
      </c>
      <c r="BL362" s="566">
        <f t="shared" si="160"/>
        <v>10.878786366585159</v>
      </c>
      <c r="BM362" s="546" t="str">
        <f t="shared" si="161"/>
        <v>V0</v>
      </c>
      <c r="BN362" s="573">
        <f t="shared" si="171"/>
        <v>8.9</v>
      </c>
      <c r="BO362" s="573">
        <f t="shared" si="172"/>
        <v>9.052806047168513</v>
      </c>
      <c r="BP362" s="574">
        <f t="shared" si="162"/>
        <v>1.716921878297895</v>
      </c>
      <c r="BQ362" s="575">
        <f t="shared" si="163"/>
        <v>30</v>
      </c>
      <c r="BR362" s="546" t="str">
        <f t="shared" si="173"/>
        <v>V0</v>
      </c>
      <c r="BS362" s="575">
        <f t="shared" si="164"/>
        <v>61.917513964194917</v>
      </c>
      <c r="BT362" s="575">
        <f t="shared" si="165"/>
        <v>54.425051221064471</v>
      </c>
      <c r="BU362" s="575">
        <f t="shared" si="166"/>
        <v>116.34256518525939</v>
      </c>
      <c r="BV362" s="573">
        <f t="shared" si="167"/>
        <v>6.4400013281465291</v>
      </c>
      <c r="BW362" s="575">
        <f t="shared" si="168"/>
        <v>15</v>
      </c>
      <c r="BX362" s="546" t="str">
        <f t="shared" si="174"/>
        <v>V0</v>
      </c>
    </row>
    <row r="363" spans="1:76" x14ac:dyDescent="0.2">
      <c r="A363" s="324"/>
      <c r="B363" s="360">
        <v>35371</v>
      </c>
      <c r="C363" s="361">
        <v>0.27083333333333298</v>
      </c>
      <c r="D363" s="360">
        <f t="shared" si="169"/>
        <v>35372</v>
      </c>
      <c r="E363" s="361">
        <v>0.27083333333333298</v>
      </c>
      <c r="F363" s="455" t="s">
        <v>2179</v>
      </c>
      <c r="G363" s="74" t="s">
        <v>440</v>
      </c>
      <c r="H363" s="53"/>
      <c r="I363" s="38"/>
      <c r="J363" s="52"/>
      <c r="K363" s="545" t="str">
        <f>IF(ISNUMBER(Data!K363),Data!K363,"")</f>
        <v/>
      </c>
      <c r="L363" s="546" t="str">
        <f>IF(ISNUMBER(K363),PickLists!$S$2,PickLists!$S$9)</f>
        <v>M1</v>
      </c>
      <c r="M363" s="547" t="str">
        <f>IF(ISNUMBER(Data!M363),Data!M363,"")</f>
        <v/>
      </c>
      <c r="N363" s="548" t="str">
        <f t="shared" si="170"/>
        <v/>
      </c>
      <c r="O363" s="549" t="str">
        <f>IF(ISTEXT($A363),PickLists!$S$2,PickLists!$S$9)</f>
        <v>M1</v>
      </c>
      <c r="P363" s="550" t="str">
        <f>IF(ISNUMBER(Data!P363),Data!P363,"")</f>
        <v/>
      </c>
      <c r="Q363" s="551" t="str">
        <f>IF(ISTEXT($A363),PickLists!$S$2,PickLists!$S$9)</f>
        <v>M1</v>
      </c>
      <c r="R363" s="547" t="str">
        <f>IF(ISNUMBER(Data!R363),Data!R363,"")</f>
        <v/>
      </c>
      <c r="S363" s="551" t="str">
        <f>IF(ISTEXT($A363),PickLists!$S$2,PickLists!$S$9)</f>
        <v>M1</v>
      </c>
      <c r="T363" s="552" t="str">
        <f>IF(ISNUMBER(Data!T363),Data!T363,"")</f>
        <v/>
      </c>
      <c r="U363" s="551" t="str">
        <f>IF(ISNUMBER($T363),IF($T363&gt;$T$56,PickLists!$S$2,PickLists!$S$3),PickLists!$S$9)</f>
        <v>M1</v>
      </c>
      <c r="V363" s="553" t="str">
        <f>IF(ISNUMBER(Data!V363),Data!V363,"")</f>
        <v/>
      </c>
      <c r="W363" s="551" t="str">
        <f>IF(ISNUMBER($V363),IF($V363&gt;$V$56,PickLists!$S$2,PickLists!$S$3),PickLists!$S$9)</f>
        <v>M1</v>
      </c>
      <c r="X363" s="552" t="str">
        <f>IF(ISNUMBER(Data!X363),Data!X363,"")</f>
        <v/>
      </c>
      <c r="Y363" s="551" t="str">
        <f>IF(ISNUMBER($X363),IF($X363&gt;$X$56,PickLists!$S$2,PickLists!$S$3),PickLists!$S$9)</f>
        <v>M1</v>
      </c>
      <c r="Z363" s="553" t="str">
        <f>IF(ISNUMBER(Data!Z363),Data!Z363,"")</f>
        <v/>
      </c>
      <c r="AA363" s="551" t="str">
        <f>IF(ISNUMBER($Z363),IF($Z363&gt;$Z$56,PickLists!$S$2,PickLists!$S$3),PickLists!$S$9)</f>
        <v>M1</v>
      </c>
      <c r="AB363" s="552" t="str">
        <f>IF(ISNUMBER(Data!AB363),Data!AB363,"")</f>
        <v/>
      </c>
      <c r="AC363" s="551" t="str">
        <f>IF(ISNUMBER($AB363),IF($AB363&gt;$AB$56,PickLists!$S$2,PickLists!$S$3),PickLists!$S$9)</f>
        <v>M1</v>
      </c>
      <c r="AD363" s="553" t="str">
        <f>IF(ISNUMBER(Data!AD363),Data!AD363,"")</f>
        <v/>
      </c>
      <c r="AE363" s="551" t="str">
        <f>IF(ISNUMBER($AD363),IF($AD363&gt;$AD$56,PickLists!$S$2,PickLists!$S$3),PickLists!$S$9)</f>
        <v>M1</v>
      </c>
      <c r="AF363" s="552" t="str">
        <f>IF(ISNUMBER(Data!AF363),Data!AF363,"")</f>
        <v/>
      </c>
      <c r="AG363" s="551" t="str">
        <f>IF(ISNUMBER($AF363),IF($AF363&gt;$AF$56,PickLists!$S$2,PickLists!$S$3),PickLists!$S$9)</f>
        <v>M1</v>
      </c>
      <c r="AH363" s="553" t="str">
        <f>IF(ISNUMBER(Data!AH363),Data!AH363,"")</f>
        <v/>
      </c>
      <c r="AI363" s="551" t="str">
        <f>IF(ISNUMBER($AH363),IF($AH363&gt;$AH$56,PickLists!$S$2,PickLists!$S$3),PickLists!$S$9)</f>
        <v>M1</v>
      </c>
      <c r="AJ363" s="554" t="str">
        <f>IF(ISTEXT(Data!AJ363),Data!AJ363,"")</f>
        <v/>
      </c>
      <c r="AK363" s="555"/>
      <c r="AL363" s="555"/>
      <c r="AM363" s="555"/>
      <c r="AN363" s="555"/>
      <c r="AO363" s="556"/>
      <c r="AP363" s="557" t="str">
        <f t="shared" si="140"/>
        <v/>
      </c>
      <c r="AQ363" s="558" t="str">
        <f t="shared" si="141"/>
        <v/>
      </c>
      <c r="AR363" s="559" t="str">
        <f t="shared" si="142"/>
        <v/>
      </c>
      <c r="AS363" s="560" t="str">
        <f t="shared" si="143"/>
        <v/>
      </c>
      <c r="AT363" s="561" t="str">
        <f t="shared" si="144"/>
        <v/>
      </c>
      <c r="AU363" s="562" t="str">
        <f t="shared" si="145"/>
        <v/>
      </c>
      <c r="AV363" s="563" t="str">
        <f t="shared" si="146"/>
        <v/>
      </c>
      <c r="AW363" s="564" t="str">
        <f t="shared" si="147"/>
        <v/>
      </c>
      <c r="AX363" s="565" t="str">
        <f t="shared" si="148"/>
        <v/>
      </c>
      <c r="AY363" s="566" t="str">
        <f t="shared" si="149"/>
        <v/>
      </c>
      <c r="AZ363" s="567">
        <v>362.61</v>
      </c>
      <c r="BA363" s="568">
        <v>5.5229999999999997</v>
      </c>
      <c r="BB363" s="569" t="str">
        <f t="shared" si="150"/>
        <v/>
      </c>
      <c r="BC363" s="570" t="str">
        <f t="shared" si="151"/>
        <v/>
      </c>
      <c r="BD363" s="571" t="str">
        <f t="shared" si="152"/>
        <v/>
      </c>
      <c r="BE363" s="572" t="str">
        <f t="shared" si="153"/>
        <v/>
      </c>
      <c r="BF363" s="560" t="str">
        <f t="shared" si="154"/>
        <v/>
      </c>
      <c r="BG363" s="561" t="str">
        <f t="shared" si="155"/>
        <v/>
      </c>
      <c r="BH363" s="562" t="str">
        <f t="shared" si="156"/>
        <v/>
      </c>
      <c r="BI363" s="563" t="str">
        <f t="shared" si="157"/>
        <v/>
      </c>
      <c r="BJ363" s="564" t="str">
        <f t="shared" si="158"/>
        <v/>
      </c>
      <c r="BK363" s="565" t="str">
        <f t="shared" si="159"/>
        <v/>
      </c>
      <c r="BL363" s="566" t="str">
        <f t="shared" si="160"/>
        <v/>
      </c>
      <c r="BM363" s="546" t="str">
        <f t="shared" si="161"/>
        <v>M1</v>
      </c>
      <c r="BN363" s="573" t="str">
        <f t="shared" si="171"/>
        <v/>
      </c>
      <c r="BO363" s="573" t="str">
        <f t="shared" si="172"/>
        <v/>
      </c>
      <c r="BP363" s="574" t="str">
        <f t="shared" si="162"/>
        <v/>
      </c>
      <c r="BQ363" s="575" t="str">
        <f t="shared" si="163"/>
        <v/>
      </c>
      <c r="BR363" s="546" t="str">
        <f t="shared" si="173"/>
        <v>M1</v>
      </c>
      <c r="BS363" s="575" t="str">
        <f t="shared" si="164"/>
        <v/>
      </c>
      <c r="BT363" s="575" t="str">
        <f t="shared" si="165"/>
        <v/>
      </c>
      <c r="BU363" s="575" t="str">
        <f t="shared" si="166"/>
        <v/>
      </c>
      <c r="BV363" s="573" t="str">
        <f t="shared" si="167"/>
        <v/>
      </c>
      <c r="BW363" s="575" t="str">
        <f t="shared" si="168"/>
        <v/>
      </c>
      <c r="BX363" s="546" t="str">
        <f t="shared" si="174"/>
        <v>M1</v>
      </c>
    </row>
    <row r="364" spans="1:76" x14ac:dyDescent="0.2">
      <c r="A364" s="324"/>
      <c r="B364" s="360">
        <v>35372</v>
      </c>
      <c r="C364" s="361">
        <v>0.27083333333333298</v>
      </c>
      <c r="D364" s="360">
        <f t="shared" si="169"/>
        <v>35373</v>
      </c>
      <c r="E364" s="361">
        <v>0.27083333333333298</v>
      </c>
      <c r="F364" s="455" t="s">
        <v>2179</v>
      </c>
      <c r="G364" s="74" t="s">
        <v>440</v>
      </c>
      <c r="H364" s="53"/>
      <c r="I364" s="38"/>
      <c r="J364" s="52"/>
      <c r="K364" s="545" t="str">
        <f>IF(ISNUMBER(Data!K364),Data!K364,"")</f>
        <v/>
      </c>
      <c r="L364" s="546" t="str">
        <f>IF(ISNUMBER(K364),PickLists!$S$2,PickLists!$S$9)</f>
        <v>M1</v>
      </c>
      <c r="M364" s="547" t="str">
        <f>IF(ISNUMBER(Data!M364),Data!M364,"")</f>
        <v/>
      </c>
      <c r="N364" s="548" t="str">
        <f t="shared" si="170"/>
        <v/>
      </c>
      <c r="O364" s="549" t="str">
        <f>IF(ISTEXT($A364),PickLists!$S$2,PickLists!$S$9)</f>
        <v>M1</v>
      </c>
      <c r="P364" s="550" t="str">
        <f>IF(ISNUMBER(Data!P364),Data!P364,"")</f>
        <v/>
      </c>
      <c r="Q364" s="551" t="str">
        <f>IF(ISTEXT($A364),PickLists!$S$2,PickLists!$S$9)</f>
        <v>M1</v>
      </c>
      <c r="R364" s="547" t="str">
        <f>IF(ISNUMBER(Data!R364),Data!R364,"")</f>
        <v/>
      </c>
      <c r="S364" s="551" t="str">
        <f>IF(ISTEXT($A364),PickLists!$S$2,PickLists!$S$9)</f>
        <v>M1</v>
      </c>
      <c r="T364" s="552" t="str">
        <f>IF(ISNUMBER(Data!T364),Data!T364,"")</f>
        <v/>
      </c>
      <c r="U364" s="551" t="str">
        <f>IF(ISNUMBER($T364),IF($T364&gt;$T$56,PickLists!$S$2,PickLists!$S$3),PickLists!$S$9)</f>
        <v>M1</v>
      </c>
      <c r="V364" s="553" t="str">
        <f>IF(ISNUMBER(Data!V364),Data!V364,"")</f>
        <v/>
      </c>
      <c r="W364" s="551" t="str">
        <f>IF(ISNUMBER($V364),IF($V364&gt;$V$56,PickLists!$S$2,PickLists!$S$3),PickLists!$S$9)</f>
        <v>M1</v>
      </c>
      <c r="X364" s="552" t="str">
        <f>IF(ISNUMBER(Data!X364),Data!X364,"")</f>
        <v/>
      </c>
      <c r="Y364" s="551" t="str">
        <f>IF(ISNUMBER($X364),IF($X364&gt;$X$56,PickLists!$S$2,PickLists!$S$3),PickLists!$S$9)</f>
        <v>M1</v>
      </c>
      <c r="Z364" s="553" t="str">
        <f>IF(ISNUMBER(Data!Z364),Data!Z364,"")</f>
        <v/>
      </c>
      <c r="AA364" s="551" t="str">
        <f>IF(ISNUMBER($Z364),IF($Z364&gt;$Z$56,PickLists!$S$2,PickLists!$S$3),PickLists!$S$9)</f>
        <v>M1</v>
      </c>
      <c r="AB364" s="552" t="str">
        <f>IF(ISNUMBER(Data!AB364),Data!AB364,"")</f>
        <v/>
      </c>
      <c r="AC364" s="551" t="str">
        <f>IF(ISNUMBER($AB364),IF($AB364&gt;$AB$56,PickLists!$S$2,PickLists!$S$3),PickLists!$S$9)</f>
        <v>M1</v>
      </c>
      <c r="AD364" s="553" t="str">
        <f>IF(ISNUMBER(Data!AD364),Data!AD364,"")</f>
        <v/>
      </c>
      <c r="AE364" s="551" t="str">
        <f>IF(ISNUMBER($AD364),IF($AD364&gt;$AD$56,PickLists!$S$2,PickLists!$S$3),PickLists!$S$9)</f>
        <v>M1</v>
      </c>
      <c r="AF364" s="552" t="str">
        <f>IF(ISNUMBER(Data!AF364),Data!AF364,"")</f>
        <v/>
      </c>
      <c r="AG364" s="551" t="str">
        <f>IF(ISNUMBER($AF364),IF($AF364&gt;$AF$56,PickLists!$S$2,PickLists!$S$3),PickLists!$S$9)</f>
        <v>M1</v>
      </c>
      <c r="AH364" s="553" t="str">
        <f>IF(ISNUMBER(Data!AH364),Data!AH364,"")</f>
        <v/>
      </c>
      <c r="AI364" s="551" t="str">
        <f>IF(ISNUMBER($AH364),IF($AH364&gt;$AH$56,PickLists!$S$2,PickLists!$S$3),PickLists!$S$9)</f>
        <v>M1</v>
      </c>
      <c r="AJ364" s="554" t="str">
        <f>IF(ISTEXT(Data!AJ364),Data!AJ364,"")</f>
        <v/>
      </c>
      <c r="AK364" s="555"/>
      <c r="AL364" s="555"/>
      <c r="AM364" s="555"/>
      <c r="AN364" s="555"/>
      <c r="AO364" s="556"/>
      <c r="AP364" s="557" t="str">
        <f t="shared" si="140"/>
        <v/>
      </c>
      <c r="AQ364" s="558" t="str">
        <f t="shared" si="141"/>
        <v/>
      </c>
      <c r="AR364" s="559" t="str">
        <f t="shared" si="142"/>
        <v/>
      </c>
      <c r="AS364" s="560" t="str">
        <f t="shared" si="143"/>
        <v/>
      </c>
      <c r="AT364" s="561" t="str">
        <f t="shared" si="144"/>
        <v/>
      </c>
      <c r="AU364" s="562" t="str">
        <f t="shared" si="145"/>
        <v/>
      </c>
      <c r="AV364" s="563" t="str">
        <f t="shared" si="146"/>
        <v/>
      </c>
      <c r="AW364" s="564" t="str">
        <f t="shared" si="147"/>
        <v/>
      </c>
      <c r="AX364" s="565" t="str">
        <f t="shared" si="148"/>
        <v/>
      </c>
      <c r="AY364" s="566" t="str">
        <f t="shared" si="149"/>
        <v/>
      </c>
      <c r="AZ364" s="567">
        <v>362.61</v>
      </c>
      <c r="BA364" s="568">
        <v>5.5229999999999997</v>
      </c>
      <c r="BB364" s="569" t="str">
        <f t="shared" si="150"/>
        <v/>
      </c>
      <c r="BC364" s="570" t="str">
        <f t="shared" si="151"/>
        <v/>
      </c>
      <c r="BD364" s="571" t="str">
        <f t="shared" si="152"/>
        <v/>
      </c>
      <c r="BE364" s="572" t="str">
        <f t="shared" si="153"/>
        <v/>
      </c>
      <c r="BF364" s="560" t="str">
        <f t="shared" si="154"/>
        <v/>
      </c>
      <c r="BG364" s="561" t="str">
        <f t="shared" si="155"/>
        <v/>
      </c>
      <c r="BH364" s="562" t="str">
        <f t="shared" si="156"/>
        <v/>
      </c>
      <c r="BI364" s="563" t="str">
        <f t="shared" si="157"/>
        <v/>
      </c>
      <c r="BJ364" s="564" t="str">
        <f t="shared" si="158"/>
        <v/>
      </c>
      <c r="BK364" s="565" t="str">
        <f t="shared" si="159"/>
        <v/>
      </c>
      <c r="BL364" s="566" t="str">
        <f t="shared" si="160"/>
        <v/>
      </c>
      <c r="BM364" s="546" t="str">
        <f t="shared" si="161"/>
        <v>M1</v>
      </c>
      <c r="BN364" s="573" t="str">
        <f t="shared" si="171"/>
        <v/>
      </c>
      <c r="BO364" s="573" t="str">
        <f t="shared" si="172"/>
        <v/>
      </c>
      <c r="BP364" s="574" t="str">
        <f t="shared" si="162"/>
        <v/>
      </c>
      <c r="BQ364" s="575" t="str">
        <f t="shared" si="163"/>
        <v/>
      </c>
      <c r="BR364" s="546" t="str">
        <f t="shared" si="173"/>
        <v>M1</v>
      </c>
      <c r="BS364" s="575" t="str">
        <f t="shared" si="164"/>
        <v/>
      </c>
      <c r="BT364" s="575" t="str">
        <f t="shared" si="165"/>
        <v/>
      </c>
      <c r="BU364" s="575" t="str">
        <f t="shared" si="166"/>
        <v/>
      </c>
      <c r="BV364" s="573" t="str">
        <f t="shared" si="167"/>
        <v/>
      </c>
      <c r="BW364" s="575" t="str">
        <f t="shared" si="168"/>
        <v/>
      </c>
      <c r="BX364" s="546" t="str">
        <f t="shared" si="174"/>
        <v>M1</v>
      </c>
    </row>
    <row r="365" spans="1:76" x14ac:dyDescent="0.2">
      <c r="A365" s="324"/>
      <c r="B365" s="360">
        <v>35373</v>
      </c>
      <c r="C365" s="361">
        <v>0.27083333333333298</v>
      </c>
      <c r="D365" s="360">
        <f t="shared" si="169"/>
        <v>35374</v>
      </c>
      <c r="E365" s="361">
        <v>0.27083333333333298</v>
      </c>
      <c r="F365" s="455" t="s">
        <v>2179</v>
      </c>
      <c r="G365" s="74" t="s">
        <v>440</v>
      </c>
      <c r="H365" s="53"/>
      <c r="I365" s="38"/>
      <c r="J365" s="52"/>
      <c r="K365" s="545" t="str">
        <f>IF(ISNUMBER(Data!K365),Data!K365,"")</f>
        <v/>
      </c>
      <c r="L365" s="546" t="str">
        <f>IF(ISNUMBER(K365),PickLists!$S$2,PickLists!$S$9)</f>
        <v>M1</v>
      </c>
      <c r="M365" s="547" t="str">
        <f>IF(ISNUMBER(Data!M365),Data!M365,"")</f>
        <v/>
      </c>
      <c r="N365" s="548" t="str">
        <f t="shared" si="170"/>
        <v/>
      </c>
      <c r="O365" s="549" t="str">
        <f>IF(ISTEXT($A365),PickLists!$S$2,PickLists!$S$9)</f>
        <v>M1</v>
      </c>
      <c r="P365" s="550" t="str">
        <f>IF(ISNUMBER(Data!P365),Data!P365,"")</f>
        <v/>
      </c>
      <c r="Q365" s="551" t="str">
        <f>IF(ISTEXT($A365),PickLists!$S$2,PickLists!$S$9)</f>
        <v>M1</v>
      </c>
      <c r="R365" s="547" t="str">
        <f>IF(ISNUMBER(Data!R365),Data!R365,"")</f>
        <v/>
      </c>
      <c r="S365" s="551" t="str">
        <f>IF(ISTEXT($A365),PickLists!$S$2,PickLists!$S$9)</f>
        <v>M1</v>
      </c>
      <c r="T365" s="552" t="str">
        <f>IF(ISNUMBER(Data!T365),Data!T365,"")</f>
        <v/>
      </c>
      <c r="U365" s="551" t="str">
        <f>IF(ISNUMBER($T365),IF($T365&gt;$T$56,PickLists!$S$2,PickLists!$S$3),PickLists!$S$9)</f>
        <v>M1</v>
      </c>
      <c r="V365" s="553" t="str">
        <f>IF(ISNUMBER(Data!V365),Data!V365,"")</f>
        <v/>
      </c>
      <c r="W365" s="551" t="str">
        <f>IF(ISNUMBER($V365),IF($V365&gt;$V$56,PickLists!$S$2,PickLists!$S$3),PickLists!$S$9)</f>
        <v>M1</v>
      </c>
      <c r="X365" s="552" t="str">
        <f>IF(ISNUMBER(Data!X365),Data!X365,"")</f>
        <v/>
      </c>
      <c r="Y365" s="551" t="str">
        <f>IF(ISNUMBER($X365),IF($X365&gt;$X$56,PickLists!$S$2,PickLists!$S$3),PickLists!$S$9)</f>
        <v>M1</v>
      </c>
      <c r="Z365" s="553" t="str">
        <f>IF(ISNUMBER(Data!Z365),Data!Z365,"")</f>
        <v/>
      </c>
      <c r="AA365" s="551" t="str">
        <f>IF(ISNUMBER($Z365),IF($Z365&gt;$Z$56,PickLists!$S$2,PickLists!$S$3),PickLists!$S$9)</f>
        <v>M1</v>
      </c>
      <c r="AB365" s="552" t="str">
        <f>IF(ISNUMBER(Data!AB365),Data!AB365,"")</f>
        <v/>
      </c>
      <c r="AC365" s="551" t="str">
        <f>IF(ISNUMBER($AB365),IF($AB365&gt;$AB$56,PickLists!$S$2,PickLists!$S$3),PickLists!$S$9)</f>
        <v>M1</v>
      </c>
      <c r="AD365" s="553" t="str">
        <f>IF(ISNUMBER(Data!AD365),Data!AD365,"")</f>
        <v/>
      </c>
      <c r="AE365" s="551" t="str">
        <f>IF(ISNUMBER($AD365),IF($AD365&gt;$AD$56,PickLists!$S$2,PickLists!$S$3),PickLists!$S$9)</f>
        <v>M1</v>
      </c>
      <c r="AF365" s="552" t="str">
        <f>IF(ISNUMBER(Data!AF365),Data!AF365,"")</f>
        <v/>
      </c>
      <c r="AG365" s="551" t="str">
        <f>IF(ISNUMBER($AF365),IF($AF365&gt;$AF$56,PickLists!$S$2,PickLists!$S$3),PickLists!$S$9)</f>
        <v>M1</v>
      </c>
      <c r="AH365" s="553" t="str">
        <f>IF(ISNUMBER(Data!AH365),Data!AH365,"")</f>
        <v/>
      </c>
      <c r="AI365" s="551" t="str">
        <f>IF(ISNUMBER($AH365),IF($AH365&gt;$AH$56,PickLists!$S$2,PickLists!$S$3),PickLists!$S$9)</f>
        <v>M1</v>
      </c>
      <c r="AJ365" s="554" t="str">
        <f>IF(ISTEXT(Data!AJ365),Data!AJ365,"")</f>
        <v/>
      </c>
      <c r="AK365" s="555"/>
      <c r="AL365" s="555"/>
      <c r="AM365" s="555"/>
      <c r="AN365" s="555"/>
      <c r="AO365" s="556"/>
      <c r="AP365" s="557" t="str">
        <f t="shared" si="140"/>
        <v/>
      </c>
      <c r="AQ365" s="558" t="str">
        <f t="shared" si="141"/>
        <v/>
      </c>
      <c r="AR365" s="559" t="str">
        <f t="shared" si="142"/>
        <v/>
      </c>
      <c r="AS365" s="560" t="str">
        <f t="shared" si="143"/>
        <v/>
      </c>
      <c r="AT365" s="561" t="str">
        <f t="shared" si="144"/>
        <v/>
      </c>
      <c r="AU365" s="562" t="str">
        <f t="shared" si="145"/>
        <v/>
      </c>
      <c r="AV365" s="563" t="str">
        <f t="shared" si="146"/>
        <v/>
      </c>
      <c r="AW365" s="564" t="str">
        <f t="shared" si="147"/>
        <v/>
      </c>
      <c r="AX365" s="565" t="str">
        <f t="shared" si="148"/>
        <v/>
      </c>
      <c r="AY365" s="566" t="str">
        <f t="shared" si="149"/>
        <v/>
      </c>
      <c r="AZ365" s="567">
        <v>362.61</v>
      </c>
      <c r="BA365" s="568">
        <v>5.5229999999999997</v>
      </c>
      <c r="BB365" s="569" t="str">
        <f t="shared" si="150"/>
        <v/>
      </c>
      <c r="BC365" s="570" t="str">
        <f t="shared" si="151"/>
        <v/>
      </c>
      <c r="BD365" s="571" t="str">
        <f t="shared" si="152"/>
        <v/>
      </c>
      <c r="BE365" s="572" t="str">
        <f t="shared" si="153"/>
        <v/>
      </c>
      <c r="BF365" s="560" t="str">
        <f t="shared" si="154"/>
        <v/>
      </c>
      <c r="BG365" s="561" t="str">
        <f t="shared" si="155"/>
        <v/>
      </c>
      <c r="BH365" s="562" t="str">
        <f t="shared" si="156"/>
        <v/>
      </c>
      <c r="BI365" s="563" t="str">
        <f t="shared" si="157"/>
        <v/>
      </c>
      <c r="BJ365" s="564" t="str">
        <f t="shared" si="158"/>
        <v/>
      </c>
      <c r="BK365" s="565" t="str">
        <f t="shared" si="159"/>
        <v/>
      </c>
      <c r="BL365" s="566" t="str">
        <f t="shared" si="160"/>
        <v/>
      </c>
      <c r="BM365" s="546" t="str">
        <f t="shared" si="161"/>
        <v>M1</v>
      </c>
      <c r="BN365" s="573" t="str">
        <f t="shared" si="171"/>
        <v/>
      </c>
      <c r="BO365" s="573" t="str">
        <f t="shared" si="172"/>
        <v/>
      </c>
      <c r="BP365" s="574" t="str">
        <f t="shared" si="162"/>
        <v/>
      </c>
      <c r="BQ365" s="575" t="str">
        <f t="shared" si="163"/>
        <v/>
      </c>
      <c r="BR365" s="546" t="str">
        <f t="shared" si="173"/>
        <v>M1</v>
      </c>
      <c r="BS365" s="575" t="str">
        <f t="shared" si="164"/>
        <v/>
      </c>
      <c r="BT365" s="575" t="str">
        <f t="shared" si="165"/>
        <v/>
      </c>
      <c r="BU365" s="575" t="str">
        <f t="shared" si="166"/>
        <v/>
      </c>
      <c r="BV365" s="573" t="str">
        <f t="shared" si="167"/>
        <v/>
      </c>
      <c r="BW365" s="575" t="str">
        <f t="shared" si="168"/>
        <v/>
      </c>
      <c r="BX365" s="546" t="str">
        <f t="shared" si="174"/>
        <v>M1</v>
      </c>
    </row>
    <row r="366" spans="1:76" x14ac:dyDescent="0.2">
      <c r="A366" s="324"/>
      <c r="B366" s="360">
        <v>35374</v>
      </c>
      <c r="C366" s="361">
        <v>0.27083333333333298</v>
      </c>
      <c r="D366" s="360">
        <f t="shared" si="169"/>
        <v>35375</v>
      </c>
      <c r="E366" s="361">
        <v>0.27083333333333298</v>
      </c>
      <c r="F366" s="455" t="s">
        <v>2179</v>
      </c>
      <c r="G366" s="74" t="s">
        <v>440</v>
      </c>
      <c r="H366" s="53"/>
      <c r="I366" s="38"/>
      <c r="J366" s="52"/>
      <c r="K366" s="545" t="str">
        <f>IF(ISNUMBER(Data!K366),Data!K366,"")</f>
        <v/>
      </c>
      <c r="L366" s="546" t="str">
        <f>IF(ISNUMBER(K366),PickLists!$S$2,PickLists!$S$9)</f>
        <v>M1</v>
      </c>
      <c r="M366" s="547" t="str">
        <f>IF(ISNUMBER(Data!M366),Data!M366,"")</f>
        <v/>
      </c>
      <c r="N366" s="548" t="str">
        <f t="shared" si="170"/>
        <v/>
      </c>
      <c r="O366" s="549" t="str">
        <f>IF(ISTEXT($A366),PickLists!$S$2,PickLists!$S$9)</f>
        <v>M1</v>
      </c>
      <c r="P366" s="550" t="str">
        <f>IF(ISNUMBER(Data!P366),Data!P366,"")</f>
        <v/>
      </c>
      <c r="Q366" s="551" t="str">
        <f>IF(ISTEXT($A366),PickLists!$S$2,PickLists!$S$9)</f>
        <v>M1</v>
      </c>
      <c r="R366" s="547" t="str">
        <f>IF(ISNUMBER(Data!R366),Data!R366,"")</f>
        <v/>
      </c>
      <c r="S366" s="551" t="str">
        <f>IF(ISTEXT($A366),PickLists!$S$2,PickLists!$S$9)</f>
        <v>M1</v>
      </c>
      <c r="T366" s="552" t="str">
        <f>IF(ISNUMBER(Data!T366),Data!T366,"")</f>
        <v/>
      </c>
      <c r="U366" s="551" t="str">
        <f>IF(ISNUMBER($T366),IF($T366&gt;$T$56,PickLists!$S$2,PickLists!$S$3),PickLists!$S$9)</f>
        <v>M1</v>
      </c>
      <c r="V366" s="553" t="str">
        <f>IF(ISNUMBER(Data!V366),Data!V366,"")</f>
        <v/>
      </c>
      <c r="W366" s="551" t="str">
        <f>IF(ISNUMBER($V366),IF($V366&gt;$V$56,PickLists!$S$2,PickLists!$S$3),PickLists!$S$9)</f>
        <v>M1</v>
      </c>
      <c r="X366" s="552" t="str">
        <f>IF(ISNUMBER(Data!X366),Data!X366,"")</f>
        <v/>
      </c>
      <c r="Y366" s="551" t="str">
        <f>IF(ISNUMBER($X366),IF($X366&gt;$X$56,PickLists!$S$2,PickLists!$S$3),PickLists!$S$9)</f>
        <v>M1</v>
      </c>
      <c r="Z366" s="553" t="str">
        <f>IF(ISNUMBER(Data!Z366),Data!Z366,"")</f>
        <v/>
      </c>
      <c r="AA366" s="551" t="str">
        <f>IF(ISNUMBER($Z366),IF($Z366&gt;$Z$56,PickLists!$S$2,PickLists!$S$3),PickLists!$S$9)</f>
        <v>M1</v>
      </c>
      <c r="AB366" s="552" t="str">
        <f>IF(ISNUMBER(Data!AB366),Data!AB366,"")</f>
        <v/>
      </c>
      <c r="AC366" s="551" t="str">
        <f>IF(ISNUMBER($AB366),IF($AB366&gt;$AB$56,PickLists!$S$2,PickLists!$S$3),PickLists!$S$9)</f>
        <v>M1</v>
      </c>
      <c r="AD366" s="553" t="str">
        <f>IF(ISNUMBER(Data!AD366),Data!AD366,"")</f>
        <v/>
      </c>
      <c r="AE366" s="551" t="str">
        <f>IF(ISNUMBER($AD366),IF($AD366&gt;$AD$56,PickLists!$S$2,PickLists!$S$3),PickLists!$S$9)</f>
        <v>M1</v>
      </c>
      <c r="AF366" s="552" t="str">
        <f>IF(ISNUMBER(Data!AF366),Data!AF366,"")</f>
        <v/>
      </c>
      <c r="AG366" s="551" t="str">
        <f>IF(ISNUMBER($AF366),IF($AF366&gt;$AF$56,PickLists!$S$2,PickLists!$S$3),PickLists!$S$9)</f>
        <v>M1</v>
      </c>
      <c r="AH366" s="553" t="str">
        <f>IF(ISNUMBER(Data!AH366),Data!AH366,"")</f>
        <v/>
      </c>
      <c r="AI366" s="551" t="str">
        <f>IF(ISNUMBER($AH366),IF($AH366&gt;$AH$56,PickLists!$S$2,PickLists!$S$3),PickLists!$S$9)</f>
        <v>M1</v>
      </c>
      <c r="AJ366" s="554" t="str">
        <f>IF(ISTEXT(Data!AJ366),Data!AJ366,"")</f>
        <v/>
      </c>
      <c r="AK366" s="555"/>
      <c r="AL366" s="555"/>
      <c r="AM366" s="555"/>
      <c r="AN366" s="555"/>
      <c r="AO366" s="556"/>
      <c r="AP366" s="557" t="str">
        <f t="shared" si="140"/>
        <v/>
      </c>
      <c r="AQ366" s="558" t="str">
        <f t="shared" si="141"/>
        <v/>
      </c>
      <c r="AR366" s="559" t="str">
        <f t="shared" si="142"/>
        <v/>
      </c>
      <c r="AS366" s="560" t="str">
        <f t="shared" si="143"/>
        <v/>
      </c>
      <c r="AT366" s="561" t="str">
        <f t="shared" si="144"/>
        <v/>
      </c>
      <c r="AU366" s="562" t="str">
        <f t="shared" si="145"/>
        <v/>
      </c>
      <c r="AV366" s="563" t="str">
        <f t="shared" si="146"/>
        <v/>
      </c>
      <c r="AW366" s="564" t="str">
        <f t="shared" si="147"/>
        <v/>
      </c>
      <c r="AX366" s="565" t="str">
        <f t="shared" si="148"/>
        <v/>
      </c>
      <c r="AY366" s="566" t="str">
        <f t="shared" si="149"/>
        <v/>
      </c>
      <c r="AZ366" s="567">
        <v>362.61</v>
      </c>
      <c r="BA366" s="568">
        <v>5.5229999999999997</v>
      </c>
      <c r="BB366" s="569" t="str">
        <f t="shared" si="150"/>
        <v/>
      </c>
      <c r="BC366" s="570" t="str">
        <f t="shared" si="151"/>
        <v/>
      </c>
      <c r="BD366" s="571" t="str">
        <f t="shared" si="152"/>
        <v/>
      </c>
      <c r="BE366" s="572" t="str">
        <f t="shared" si="153"/>
        <v/>
      </c>
      <c r="BF366" s="560" t="str">
        <f t="shared" si="154"/>
        <v/>
      </c>
      <c r="BG366" s="561" t="str">
        <f t="shared" si="155"/>
        <v/>
      </c>
      <c r="BH366" s="562" t="str">
        <f t="shared" si="156"/>
        <v/>
      </c>
      <c r="BI366" s="563" t="str">
        <f t="shared" si="157"/>
        <v/>
      </c>
      <c r="BJ366" s="564" t="str">
        <f t="shared" si="158"/>
        <v/>
      </c>
      <c r="BK366" s="565" t="str">
        <f t="shared" si="159"/>
        <v/>
      </c>
      <c r="BL366" s="566" t="str">
        <f t="shared" si="160"/>
        <v/>
      </c>
      <c r="BM366" s="546" t="str">
        <f t="shared" si="161"/>
        <v>M1</v>
      </c>
      <c r="BN366" s="573" t="str">
        <f t="shared" si="171"/>
        <v/>
      </c>
      <c r="BO366" s="573" t="str">
        <f t="shared" si="172"/>
        <v/>
      </c>
      <c r="BP366" s="574" t="str">
        <f t="shared" si="162"/>
        <v/>
      </c>
      <c r="BQ366" s="575" t="str">
        <f t="shared" si="163"/>
        <v/>
      </c>
      <c r="BR366" s="546" t="str">
        <f t="shared" si="173"/>
        <v>M1</v>
      </c>
      <c r="BS366" s="575" t="str">
        <f t="shared" si="164"/>
        <v/>
      </c>
      <c r="BT366" s="575" t="str">
        <f t="shared" si="165"/>
        <v/>
      </c>
      <c r="BU366" s="575" t="str">
        <f t="shared" si="166"/>
        <v/>
      </c>
      <c r="BV366" s="573" t="str">
        <f t="shared" si="167"/>
        <v/>
      </c>
      <c r="BW366" s="575" t="str">
        <f t="shared" si="168"/>
        <v/>
      </c>
      <c r="BX366" s="546" t="str">
        <f t="shared" si="174"/>
        <v>M1</v>
      </c>
    </row>
    <row r="367" spans="1:76" x14ac:dyDescent="0.2">
      <c r="A367" s="324"/>
      <c r="B367" s="360">
        <v>35375</v>
      </c>
      <c r="C367" s="361">
        <v>0.27083333333333298</v>
      </c>
      <c r="D367" s="360">
        <f t="shared" si="169"/>
        <v>35376</v>
      </c>
      <c r="E367" s="361">
        <v>0.27083333333333298</v>
      </c>
      <c r="F367" s="455" t="s">
        <v>2179</v>
      </c>
      <c r="G367" s="74" t="s">
        <v>440</v>
      </c>
      <c r="H367" s="53"/>
      <c r="I367" s="38"/>
      <c r="J367" s="52"/>
      <c r="K367" s="545" t="str">
        <f>IF(ISNUMBER(Data!K367),Data!K367,"")</f>
        <v/>
      </c>
      <c r="L367" s="546" t="str">
        <f>IF(ISNUMBER(K367),PickLists!$S$2,PickLists!$S$9)</f>
        <v>M1</v>
      </c>
      <c r="M367" s="547" t="str">
        <f>IF(ISNUMBER(Data!M367),Data!M367,"")</f>
        <v/>
      </c>
      <c r="N367" s="548" t="str">
        <f t="shared" si="170"/>
        <v/>
      </c>
      <c r="O367" s="549" t="str">
        <f>IF(ISTEXT($A367),PickLists!$S$2,PickLists!$S$9)</f>
        <v>M1</v>
      </c>
      <c r="P367" s="550" t="str">
        <f>IF(ISNUMBER(Data!P367),Data!P367,"")</f>
        <v/>
      </c>
      <c r="Q367" s="551" t="str">
        <f>IF(ISTEXT($A367),PickLists!$S$2,PickLists!$S$9)</f>
        <v>M1</v>
      </c>
      <c r="R367" s="547" t="str">
        <f>IF(ISNUMBER(Data!R367),Data!R367,"")</f>
        <v/>
      </c>
      <c r="S367" s="551" t="str">
        <f>IF(ISTEXT($A367),PickLists!$S$2,PickLists!$S$9)</f>
        <v>M1</v>
      </c>
      <c r="T367" s="552" t="str">
        <f>IF(ISNUMBER(Data!T367),Data!T367,"")</f>
        <v/>
      </c>
      <c r="U367" s="551" t="str">
        <f>IF(ISNUMBER($T367),IF($T367&gt;$T$56,PickLists!$S$2,PickLists!$S$3),PickLists!$S$9)</f>
        <v>M1</v>
      </c>
      <c r="V367" s="553" t="str">
        <f>IF(ISNUMBER(Data!V367),Data!V367,"")</f>
        <v/>
      </c>
      <c r="W367" s="551" t="str">
        <f>IF(ISNUMBER($V367),IF($V367&gt;$V$56,PickLists!$S$2,PickLists!$S$3),PickLists!$S$9)</f>
        <v>M1</v>
      </c>
      <c r="X367" s="552" t="str">
        <f>IF(ISNUMBER(Data!X367),Data!X367,"")</f>
        <v/>
      </c>
      <c r="Y367" s="551" t="str">
        <f>IF(ISNUMBER($X367),IF($X367&gt;$X$56,PickLists!$S$2,PickLists!$S$3),PickLists!$S$9)</f>
        <v>M1</v>
      </c>
      <c r="Z367" s="553" t="str">
        <f>IF(ISNUMBER(Data!Z367),Data!Z367,"")</f>
        <v/>
      </c>
      <c r="AA367" s="551" t="str">
        <f>IF(ISNUMBER($Z367),IF($Z367&gt;$Z$56,PickLists!$S$2,PickLists!$S$3),PickLists!$S$9)</f>
        <v>M1</v>
      </c>
      <c r="AB367" s="552" t="str">
        <f>IF(ISNUMBER(Data!AB367),Data!AB367,"")</f>
        <v/>
      </c>
      <c r="AC367" s="551" t="str">
        <f>IF(ISNUMBER($AB367),IF($AB367&gt;$AB$56,PickLists!$S$2,PickLists!$S$3),PickLists!$S$9)</f>
        <v>M1</v>
      </c>
      <c r="AD367" s="553" t="str">
        <f>IF(ISNUMBER(Data!AD367),Data!AD367,"")</f>
        <v/>
      </c>
      <c r="AE367" s="551" t="str">
        <f>IF(ISNUMBER($AD367),IF($AD367&gt;$AD$56,PickLists!$S$2,PickLists!$S$3),PickLists!$S$9)</f>
        <v>M1</v>
      </c>
      <c r="AF367" s="552" t="str">
        <f>IF(ISNUMBER(Data!AF367),Data!AF367,"")</f>
        <v/>
      </c>
      <c r="AG367" s="551" t="str">
        <f>IF(ISNUMBER($AF367),IF($AF367&gt;$AF$56,PickLists!$S$2,PickLists!$S$3),PickLists!$S$9)</f>
        <v>M1</v>
      </c>
      <c r="AH367" s="553" t="str">
        <f>IF(ISNUMBER(Data!AH367),Data!AH367,"")</f>
        <v/>
      </c>
      <c r="AI367" s="551" t="str">
        <f>IF(ISNUMBER($AH367),IF($AH367&gt;$AH$56,PickLists!$S$2,PickLists!$S$3),PickLists!$S$9)</f>
        <v>M1</v>
      </c>
      <c r="AJ367" s="554" t="str">
        <f>IF(ISTEXT(Data!AJ367),Data!AJ367,"")</f>
        <v/>
      </c>
      <c r="AK367" s="555"/>
      <c r="AL367" s="555"/>
      <c r="AM367" s="555"/>
      <c r="AN367" s="555"/>
      <c r="AO367" s="556"/>
      <c r="AP367" s="557" t="str">
        <f t="shared" si="140"/>
        <v/>
      </c>
      <c r="AQ367" s="558" t="str">
        <f t="shared" si="141"/>
        <v/>
      </c>
      <c r="AR367" s="559" t="str">
        <f t="shared" si="142"/>
        <v/>
      </c>
      <c r="AS367" s="560" t="str">
        <f t="shared" si="143"/>
        <v/>
      </c>
      <c r="AT367" s="561" t="str">
        <f t="shared" si="144"/>
        <v/>
      </c>
      <c r="AU367" s="562" t="str">
        <f t="shared" si="145"/>
        <v/>
      </c>
      <c r="AV367" s="563" t="str">
        <f t="shared" si="146"/>
        <v/>
      </c>
      <c r="AW367" s="564" t="str">
        <f t="shared" si="147"/>
        <v/>
      </c>
      <c r="AX367" s="565" t="str">
        <f t="shared" si="148"/>
        <v/>
      </c>
      <c r="AY367" s="566" t="str">
        <f t="shared" si="149"/>
        <v/>
      </c>
      <c r="AZ367" s="567">
        <v>362.61</v>
      </c>
      <c r="BA367" s="568">
        <v>5.5229999999999997</v>
      </c>
      <c r="BB367" s="569" t="str">
        <f t="shared" si="150"/>
        <v/>
      </c>
      <c r="BC367" s="570" t="str">
        <f t="shared" si="151"/>
        <v/>
      </c>
      <c r="BD367" s="571" t="str">
        <f t="shared" si="152"/>
        <v/>
      </c>
      <c r="BE367" s="572" t="str">
        <f t="shared" si="153"/>
        <v/>
      </c>
      <c r="BF367" s="560" t="str">
        <f t="shared" si="154"/>
        <v/>
      </c>
      <c r="BG367" s="561" t="str">
        <f t="shared" si="155"/>
        <v/>
      </c>
      <c r="BH367" s="562" t="str">
        <f t="shared" si="156"/>
        <v/>
      </c>
      <c r="BI367" s="563" t="str">
        <f t="shared" si="157"/>
        <v/>
      </c>
      <c r="BJ367" s="564" t="str">
        <f t="shared" si="158"/>
        <v/>
      </c>
      <c r="BK367" s="565" t="str">
        <f t="shared" si="159"/>
        <v/>
      </c>
      <c r="BL367" s="566" t="str">
        <f t="shared" si="160"/>
        <v/>
      </c>
      <c r="BM367" s="546" t="str">
        <f t="shared" si="161"/>
        <v>M1</v>
      </c>
      <c r="BN367" s="573" t="str">
        <f t="shared" si="171"/>
        <v/>
      </c>
      <c r="BO367" s="573" t="str">
        <f t="shared" si="172"/>
        <v/>
      </c>
      <c r="BP367" s="574" t="str">
        <f t="shared" si="162"/>
        <v/>
      </c>
      <c r="BQ367" s="575" t="str">
        <f t="shared" si="163"/>
        <v/>
      </c>
      <c r="BR367" s="546" t="str">
        <f t="shared" si="173"/>
        <v>M1</v>
      </c>
      <c r="BS367" s="575" t="str">
        <f t="shared" si="164"/>
        <v/>
      </c>
      <c r="BT367" s="575" t="str">
        <f t="shared" si="165"/>
        <v/>
      </c>
      <c r="BU367" s="575" t="str">
        <f t="shared" si="166"/>
        <v/>
      </c>
      <c r="BV367" s="573" t="str">
        <f t="shared" si="167"/>
        <v/>
      </c>
      <c r="BW367" s="575" t="str">
        <f t="shared" si="168"/>
        <v/>
      </c>
      <c r="BX367" s="546" t="str">
        <f t="shared" si="174"/>
        <v>M1</v>
      </c>
    </row>
    <row r="368" spans="1:76" x14ac:dyDescent="0.2">
      <c r="A368" s="324" t="s">
        <v>1551</v>
      </c>
      <c r="B368" s="360">
        <v>35376</v>
      </c>
      <c r="C368" s="361">
        <v>0.27083333333333298</v>
      </c>
      <c r="D368" s="360">
        <f t="shared" si="169"/>
        <v>35377</v>
      </c>
      <c r="E368" s="361">
        <v>0.27083333333333298</v>
      </c>
      <c r="F368" s="455" t="s">
        <v>2179</v>
      </c>
      <c r="G368" s="74" t="s">
        <v>444</v>
      </c>
      <c r="H368" s="53" t="s">
        <v>508</v>
      </c>
      <c r="I368" s="38"/>
      <c r="J368" s="52"/>
      <c r="K368" s="545">
        <f>IF(ISNUMBER(Data!K368),Data!K368,"")</f>
        <v>8.8000000000000007</v>
      </c>
      <c r="L368" s="546" t="str">
        <f>IF(ISNUMBER(K368),PickLists!$S$2,PickLists!$S$9)</f>
        <v>V0</v>
      </c>
      <c r="M368" s="547">
        <f>IF(ISNUMBER(Data!M368),Data!M368,"")</f>
        <v>342.2</v>
      </c>
      <c r="N368" s="548">
        <f t="shared" si="170"/>
        <v>7.8705999999999996</v>
      </c>
      <c r="O368" s="549" t="str">
        <f>IF(ISTEXT($A368),PickLists!$S$2,PickLists!$S$9)</f>
        <v>V0</v>
      </c>
      <c r="P368" s="550">
        <f>IF(ISNUMBER(Data!P368),Data!P368,"")</f>
        <v>6.04</v>
      </c>
      <c r="Q368" s="551" t="str">
        <f>IF(ISTEXT($A368),PickLists!$S$2,PickLists!$S$9)</f>
        <v>V0</v>
      </c>
      <c r="R368" s="547">
        <f>IF(ISNUMBER(Data!R368),Data!R368,"")</f>
        <v>5.7</v>
      </c>
      <c r="S368" s="551" t="str">
        <f>IF(ISTEXT($A368),PickLists!$S$2,PickLists!$S$9)</f>
        <v>V0</v>
      </c>
      <c r="T368" s="552">
        <f>IF(ISNUMBER(Data!T368),Data!T368,"")</f>
        <v>0.252</v>
      </c>
      <c r="U368" s="551" t="str">
        <f>IF(ISNUMBER($T368),IF($T368&gt;$T$56,PickLists!$S$2,PickLists!$S$3),PickLists!$S$9)</f>
        <v>V0</v>
      </c>
      <c r="V368" s="553">
        <f>IF(ISNUMBER(Data!V368),Data!V368,"")</f>
        <v>0.16332302394968146</v>
      </c>
      <c r="W368" s="551" t="str">
        <f>IF(ISNUMBER($V368),IF($V368&gt;$V$56,PickLists!$S$2,PickLists!$S$3),PickLists!$S$9)</f>
        <v>V0</v>
      </c>
      <c r="X368" s="552">
        <f>IF(ISNUMBER(Data!X368),Data!X368,"")</f>
        <v>9.7131269388519917E-2</v>
      </c>
      <c r="Y368" s="551" t="str">
        <f>IF(ISNUMBER($X368),IF($X368&gt;$X$56,PickLists!$S$2,PickLists!$S$3),PickLists!$S$9)</f>
        <v>V0</v>
      </c>
      <c r="Z368" s="553">
        <f>IF(ISNUMBER(Data!Z368),Data!Z368,"")</f>
        <v>0.14099999999999999</v>
      </c>
      <c r="AA368" s="551" t="str">
        <f>IF(ISNUMBER($Z368),IF($Z368&gt;$Z$56,PickLists!$S$2,PickLists!$S$3),PickLists!$S$9)</f>
        <v>V0</v>
      </c>
      <c r="AB368" s="552">
        <f>IF(ISNUMBER(Data!AB368),Data!AB368,"")</f>
        <v>0.39056322966905038</v>
      </c>
      <c r="AC368" s="551" t="str">
        <f>IF(ISNUMBER($AB368),IF($AB368&gt;$AB$56,PickLists!$S$2,PickLists!$S$3),PickLists!$S$9)</f>
        <v>V0</v>
      </c>
      <c r="AD368" s="553">
        <f>IF(ISNUMBER(Data!AD368),Data!AD368,"")</f>
        <v>0.17299999999999999</v>
      </c>
      <c r="AE368" s="551" t="str">
        <f>IF(ISNUMBER($AD368),IF($AD368&gt;$AD$56,PickLists!$S$2,PickLists!$S$3),PickLists!$S$9)</f>
        <v>V0</v>
      </c>
      <c r="AF368" s="552">
        <f>IF(ISNUMBER(Data!AF368),Data!AF368,"")</f>
        <v>3.3000000000000002E-2</v>
      </c>
      <c r="AG368" s="551" t="str">
        <f>IF(ISNUMBER($AF368),IF($AF368&gt;$AF$56,PickLists!$S$2,PickLists!$S$3),PickLists!$S$9)</f>
        <v>V0</v>
      </c>
      <c r="AH368" s="553">
        <f>IF(ISNUMBER(Data!AH368),Data!AH368,"")</f>
        <v>0.112</v>
      </c>
      <c r="AI368" s="551" t="str">
        <f>IF(ISNUMBER($AH368),IF($AH368&gt;$AH$56,PickLists!$S$2,PickLists!$S$3),PickLists!$S$9)</f>
        <v>V0</v>
      </c>
      <c r="AJ368" s="554" t="str">
        <f>IF(ISTEXT(Data!AJ368),Data!AJ368,"")</f>
        <v/>
      </c>
      <c r="AK368" s="555"/>
      <c r="AL368" s="555"/>
      <c r="AM368" s="555"/>
      <c r="AN368" s="555"/>
      <c r="AO368" s="556"/>
      <c r="AP368" s="557">
        <f t="shared" si="140"/>
        <v>9.1201083935590899E-4</v>
      </c>
      <c r="AQ368" s="558">
        <f t="shared" si="141"/>
        <v>7.1780725122346173E-3</v>
      </c>
      <c r="AR368" s="559">
        <f t="shared" si="142"/>
        <v>1.9833912</v>
      </c>
      <c r="AS368" s="560">
        <f t="shared" si="143"/>
        <v>1.2854501922983628</v>
      </c>
      <c r="AT368" s="561">
        <f t="shared" si="144"/>
        <v>0.76448136884928486</v>
      </c>
      <c r="AU368" s="562">
        <f t="shared" si="145"/>
        <v>1.1097545999999998</v>
      </c>
      <c r="AV368" s="563">
        <f t="shared" si="146"/>
        <v>3.0739669554332276</v>
      </c>
      <c r="AW368" s="564">
        <f t="shared" si="147"/>
        <v>1.3616137999999998</v>
      </c>
      <c r="AX368" s="565">
        <f t="shared" si="148"/>
        <v>0.25972980000000001</v>
      </c>
      <c r="AY368" s="566">
        <f t="shared" si="149"/>
        <v>0.88150719999999994</v>
      </c>
      <c r="AZ368" s="567">
        <v>362.61</v>
      </c>
      <c r="BA368" s="568">
        <v>5.5229999999999997</v>
      </c>
      <c r="BB368" s="569">
        <f t="shared" si="150"/>
        <v>0.91201083935590899</v>
      </c>
      <c r="BC368" s="570">
        <f t="shared" si="151"/>
        <v>6.0558490772988112</v>
      </c>
      <c r="BD368" s="571">
        <f t="shared" si="152"/>
        <v>1.0964781961431851E-2</v>
      </c>
      <c r="BE368" s="572">
        <f t="shared" si="153"/>
        <v>7.1082026401895524</v>
      </c>
      <c r="BF368" s="560">
        <f t="shared" si="154"/>
        <v>11.660100232004103</v>
      </c>
      <c r="BG368" s="561">
        <f t="shared" si="155"/>
        <v>6.0583982154074496</v>
      </c>
      <c r="BH368" s="562">
        <f t="shared" si="156"/>
        <v>6.1331547033901987</v>
      </c>
      <c r="BI368" s="563">
        <f t="shared" si="157"/>
        <v>27.883431831873377</v>
      </c>
      <c r="BJ368" s="564">
        <f t="shared" si="158"/>
        <v>4.4247787610619467</v>
      </c>
      <c r="BK368" s="565">
        <f t="shared" si="159"/>
        <v>2.7154906397860525</v>
      </c>
      <c r="BL368" s="566">
        <f t="shared" si="160"/>
        <v>5.5891012525575121</v>
      </c>
      <c r="BM368" s="546" t="str">
        <f t="shared" si="161"/>
        <v>V0</v>
      </c>
      <c r="BN368" s="573">
        <f t="shared" si="171"/>
        <v>5.7</v>
      </c>
      <c r="BO368" s="573">
        <f t="shared" si="172"/>
        <v>5.6083813400231017</v>
      </c>
      <c r="BP368" s="574">
        <f t="shared" si="162"/>
        <v>-1.6073449118754111</v>
      </c>
      <c r="BQ368" s="575">
        <f t="shared" si="163"/>
        <v>30</v>
      </c>
      <c r="BR368" s="546" t="str">
        <f t="shared" si="173"/>
        <v>V0</v>
      </c>
      <c r="BS368" s="575">
        <f t="shared" si="164"/>
        <v>47.657968028024996</v>
      </c>
      <c r="BT368" s="575">
        <f t="shared" si="165"/>
        <v>30.893514946861352</v>
      </c>
      <c r="BU368" s="575">
        <f t="shared" si="166"/>
        <v>78.551482974886341</v>
      </c>
      <c r="BV368" s="573">
        <f t="shared" si="167"/>
        <v>21.341994379053801</v>
      </c>
      <c r="BW368" s="575">
        <f t="shared" si="168"/>
        <v>30</v>
      </c>
      <c r="BX368" s="546" t="str">
        <f t="shared" si="174"/>
        <v>V0</v>
      </c>
    </row>
    <row r="369" spans="1:76" x14ac:dyDescent="0.2">
      <c r="A369" s="324"/>
      <c r="B369" s="360">
        <v>35377</v>
      </c>
      <c r="C369" s="361">
        <v>0.27083333333333298</v>
      </c>
      <c r="D369" s="360">
        <f t="shared" si="169"/>
        <v>35378</v>
      </c>
      <c r="E369" s="361">
        <v>0.27083333333333298</v>
      </c>
      <c r="F369" s="455" t="s">
        <v>2179</v>
      </c>
      <c r="G369" s="74" t="s">
        <v>507</v>
      </c>
      <c r="H369" s="53"/>
      <c r="I369" s="38" t="s">
        <v>433</v>
      </c>
      <c r="J369" s="52"/>
      <c r="K369" s="545">
        <f>IF(ISNUMBER(Data!K369),Data!K369,"")</f>
        <v>0.1</v>
      </c>
      <c r="L369" s="546" t="str">
        <f>IF(ISNUMBER(K369),PickLists!$S$2,PickLists!$S$9)</f>
        <v>V0</v>
      </c>
      <c r="M369" s="547" t="str">
        <f>IF(ISNUMBER(Data!M369),Data!M369,"")</f>
        <v/>
      </c>
      <c r="N369" s="548" t="str">
        <f t="shared" si="170"/>
        <v/>
      </c>
      <c r="O369" s="549" t="str">
        <f>IF(ISTEXT($A369),PickLists!$S$2,PickLists!$S$9)</f>
        <v>M1</v>
      </c>
      <c r="P369" s="550" t="str">
        <f>IF(ISNUMBER(Data!P369),Data!P369,"")</f>
        <v/>
      </c>
      <c r="Q369" s="551" t="str">
        <f>IF(ISTEXT($A369),PickLists!$S$2,PickLists!$S$9)</f>
        <v>M1</v>
      </c>
      <c r="R369" s="547" t="str">
        <f>IF(ISNUMBER(Data!R369),Data!R369,"")</f>
        <v/>
      </c>
      <c r="S369" s="551" t="str">
        <f>IF(ISTEXT($A369),PickLists!$S$2,PickLists!$S$9)</f>
        <v>M1</v>
      </c>
      <c r="T369" s="552" t="str">
        <f>IF(ISNUMBER(Data!T369),Data!T369,"")</f>
        <v/>
      </c>
      <c r="U369" s="551" t="str">
        <f>IF(ISNUMBER($T369),IF($T369&gt;$T$56,PickLists!$S$2,PickLists!$S$3),PickLists!$S$9)</f>
        <v>M1</v>
      </c>
      <c r="V369" s="553" t="str">
        <f>IF(ISNUMBER(Data!V369),Data!V369,"")</f>
        <v/>
      </c>
      <c r="W369" s="551" t="str">
        <f>IF(ISNUMBER($V369),IF($V369&gt;$V$56,PickLists!$S$2,PickLists!$S$3),PickLists!$S$9)</f>
        <v>M1</v>
      </c>
      <c r="X369" s="552" t="str">
        <f>IF(ISNUMBER(Data!X369),Data!X369,"")</f>
        <v/>
      </c>
      <c r="Y369" s="551" t="str">
        <f>IF(ISNUMBER($X369),IF($X369&gt;$X$56,PickLists!$S$2,PickLists!$S$3),PickLists!$S$9)</f>
        <v>M1</v>
      </c>
      <c r="Z369" s="553" t="str">
        <f>IF(ISNUMBER(Data!Z369),Data!Z369,"")</f>
        <v/>
      </c>
      <c r="AA369" s="551" t="str">
        <f>IF(ISNUMBER($Z369),IF($Z369&gt;$Z$56,PickLists!$S$2,PickLists!$S$3),PickLists!$S$9)</f>
        <v>M1</v>
      </c>
      <c r="AB369" s="552" t="str">
        <f>IF(ISNUMBER(Data!AB369),Data!AB369,"")</f>
        <v/>
      </c>
      <c r="AC369" s="551" t="str">
        <f>IF(ISNUMBER($AB369),IF($AB369&gt;$AB$56,PickLists!$S$2,PickLists!$S$3),PickLists!$S$9)</f>
        <v>M1</v>
      </c>
      <c r="AD369" s="553" t="str">
        <f>IF(ISNUMBER(Data!AD369),Data!AD369,"")</f>
        <v/>
      </c>
      <c r="AE369" s="551" t="str">
        <f>IF(ISNUMBER($AD369),IF($AD369&gt;$AD$56,PickLists!$S$2,PickLists!$S$3),PickLists!$S$9)</f>
        <v>M1</v>
      </c>
      <c r="AF369" s="552" t="str">
        <f>IF(ISNUMBER(Data!AF369),Data!AF369,"")</f>
        <v/>
      </c>
      <c r="AG369" s="551" t="str">
        <f>IF(ISNUMBER($AF369),IF($AF369&gt;$AF$56,PickLists!$S$2,PickLists!$S$3),PickLists!$S$9)</f>
        <v>M1</v>
      </c>
      <c r="AH369" s="553" t="str">
        <f>IF(ISNUMBER(Data!AH369),Data!AH369,"")</f>
        <v/>
      </c>
      <c r="AI369" s="551" t="str">
        <f>IF(ISNUMBER($AH369),IF($AH369&gt;$AH$56,PickLists!$S$2,PickLists!$S$3),PickLists!$S$9)</f>
        <v>M1</v>
      </c>
      <c r="AJ369" s="554" t="str">
        <f>IF(ISTEXT(Data!AJ369),Data!AJ369,"")</f>
        <v/>
      </c>
      <c r="AK369" s="555"/>
      <c r="AL369" s="555"/>
      <c r="AM369" s="555"/>
      <c r="AN369" s="555"/>
      <c r="AO369" s="556"/>
      <c r="AP369" s="557" t="str">
        <f t="shared" si="140"/>
        <v/>
      </c>
      <c r="AQ369" s="558" t="str">
        <f t="shared" si="141"/>
        <v/>
      </c>
      <c r="AR369" s="559" t="str">
        <f t="shared" si="142"/>
        <v/>
      </c>
      <c r="AS369" s="560" t="str">
        <f t="shared" si="143"/>
        <v/>
      </c>
      <c r="AT369" s="561" t="str">
        <f t="shared" si="144"/>
        <v/>
      </c>
      <c r="AU369" s="562" t="str">
        <f t="shared" si="145"/>
        <v/>
      </c>
      <c r="AV369" s="563" t="str">
        <f t="shared" si="146"/>
        <v/>
      </c>
      <c r="AW369" s="564" t="str">
        <f t="shared" si="147"/>
        <v/>
      </c>
      <c r="AX369" s="565" t="str">
        <f t="shared" si="148"/>
        <v/>
      </c>
      <c r="AY369" s="566" t="str">
        <f t="shared" si="149"/>
        <v/>
      </c>
      <c r="AZ369" s="567">
        <v>362.61</v>
      </c>
      <c r="BA369" s="568">
        <v>5.5229999999999997</v>
      </c>
      <c r="BB369" s="569" t="str">
        <f t="shared" si="150"/>
        <v/>
      </c>
      <c r="BC369" s="570" t="str">
        <f t="shared" si="151"/>
        <v/>
      </c>
      <c r="BD369" s="571" t="str">
        <f t="shared" si="152"/>
        <v/>
      </c>
      <c r="BE369" s="572" t="str">
        <f t="shared" si="153"/>
        <v/>
      </c>
      <c r="BF369" s="560" t="str">
        <f t="shared" si="154"/>
        <v/>
      </c>
      <c r="BG369" s="561" t="str">
        <f t="shared" si="155"/>
        <v/>
      </c>
      <c r="BH369" s="562" t="str">
        <f t="shared" si="156"/>
        <v/>
      </c>
      <c r="BI369" s="563" t="str">
        <f t="shared" si="157"/>
        <v/>
      </c>
      <c r="BJ369" s="564" t="str">
        <f t="shared" si="158"/>
        <v/>
      </c>
      <c r="BK369" s="565" t="str">
        <f t="shared" si="159"/>
        <v/>
      </c>
      <c r="BL369" s="566" t="str">
        <f t="shared" si="160"/>
        <v/>
      </c>
      <c r="BM369" s="546" t="str">
        <f t="shared" si="161"/>
        <v>M1</v>
      </c>
      <c r="BN369" s="573" t="str">
        <f t="shared" si="171"/>
        <v/>
      </c>
      <c r="BO369" s="573" t="str">
        <f t="shared" si="172"/>
        <v/>
      </c>
      <c r="BP369" s="574" t="str">
        <f t="shared" si="162"/>
        <v/>
      </c>
      <c r="BQ369" s="575" t="str">
        <f t="shared" si="163"/>
        <v/>
      </c>
      <c r="BR369" s="546" t="str">
        <f t="shared" si="173"/>
        <v>M1</v>
      </c>
      <c r="BS369" s="575" t="str">
        <f t="shared" si="164"/>
        <v/>
      </c>
      <c r="BT369" s="575" t="str">
        <f t="shared" si="165"/>
        <v/>
      </c>
      <c r="BU369" s="575" t="str">
        <f t="shared" si="166"/>
        <v/>
      </c>
      <c r="BV369" s="573" t="str">
        <f t="shared" si="167"/>
        <v/>
      </c>
      <c r="BW369" s="575" t="str">
        <f t="shared" si="168"/>
        <v/>
      </c>
      <c r="BX369" s="546" t="str">
        <f t="shared" si="174"/>
        <v>M1</v>
      </c>
    </row>
    <row r="370" spans="1:76" x14ac:dyDescent="0.2">
      <c r="A370" s="324"/>
      <c r="B370" s="360">
        <v>35378</v>
      </c>
      <c r="C370" s="361">
        <v>0.27083333333333298</v>
      </c>
      <c r="D370" s="360">
        <f t="shared" si="169"/>
        <v>35379</v>
      </c>
      <c r="E370" s="361">
        <v>0.27083333333333298</v>
      </c>
      <c r="F370" s="455" t="s">
        <v>2179</v>
      </c>
      <c r="G370" s="74" t="s">
        <v>440</v>
      </c>
      <c r="H370" s="53"/>
      <c r="I370" s="38"/>
      <c r="J370" s="52"/>
      <c r="K370" s="545" t="str">
        <f>IF(ISNUMBER(Data!K370),Data!K370,"")</f>
        <v/>
      </c>
      <c r="L370" s="546" t="str">
        <f>IF(ISNUMBER(K370),PickLists!$S$2,PickLists!$S$9)</f>
        <v>M1</v>
      </c>
      <c r="M370" s="547" t="str">
        <f>IF(ISNUMBER(Data!M370),Data!M370,"")</f>
        <v/>
      </c>
      <c r="N370" s="548" t="str">
        <f t="shared" si="170"/>
        <v/>
      </c>
      <c r="O370" s="549" t="str">
        <f>IF(ISTEXT($A370),PickLists!$S$2,PickLists!$S$9)</f>
        <v>M1</v>
      </c>
      <c r="P370" s="550" t="str">
        <f>IF(ISNUMBER(Data!P370),Data!P370,"")</f>
        <v/>
      </c>
      <c r="Q370" s="551" t="str">
        <f>IF(ISTEXT($A370),PickLists!$S$2,PickLists!$S$9)</f>
        <v>M1</v>
      </c>
      <c r="R370" s="547" t="str">
        <f>IF(ISNUMBER(Data!R370),Data!R370,"")</f>
        <v/>
      </c>
      <c r="S370" s="551" t="str">
        <f>IF(ISTEXT($A370),PickLists!$S$2,PickLists!$S$9)</f>
        <v>M1</v>
      </c>
      <c r="T370" s="552" t="str">
        <f>IF(ISNUMBER(Data!T370),Data!T370,"")</f>
        <v/>
      </c>
      <c r="U370" s="551" t="str">
        <f>IF(ISNUMBER($T370),IF($T370&gt;$T$56,PickLists!$S$2,PickLists!$S$3),PickLists!$S$9)</f>
        <v>M1</v>
      </c>
      <c r="V370" s="553" t="str">
        <f>IF(ISNUMBER(Data!V370),Data!V370,"")</f>
        <v/>
      </c>
      <c r="W370" s="551" t="str">
        <f>IF(ISNUMBER($V370),IF($V370&gt;$V$56,PickLists!$S$2,PickLists!$S$3),PickLists!$S$9)</f>
        <v>M1</v>
      </c>
      <c r="X370" s="552" t="str">
        <f>IF(ISNUMBER(Data!X370),Data!X370,"")</f>
        <v/>
      </c>
      <c r="Y370" s="551" t="str">
        <f>IF(ISNUMBER($X370),IF($X370&gt;$X$56,PickLists!$S$2,PickLists!$S$3),PickLists!$S$9)</f>
        <v>M1</v>
      </c>
      <c r="Z370" s="553" t="str">
        <f>IF(ISNUMBER(Data!Z370),Data!Z370,"")</f>
        <v/>
      </c>
      <c r="AA370" s="551" t="str">
        <f>IF(ISNUMBER($Z370),IF($Z370&gt;$Z$56,PickLists!$S$2,PickLists!$S$3),PickLists!$S$9)</f>
        <v>M1</v>
      </c>
      <c r="AB370" s="552" t="str">
        <f>IF(ISNUMBER(Data!AB370),Data!AB370,"")</f>
        <v/>
      </c>
      <c r="AC370" s="551" t="str">
        <f>IF(ISNUMBER($AB370),IF($AB370&gt;$AB$56,PickLists!$S$2,PickLists!$S$3),PickLists!$S$9)</f>
        <v>M1</v>
      </c>
      <c r="AD370" s="553" t="str">
        <f>IF(ISNUMBER(Data!AD370),Data!AD370,"")</f>
        <v/>
      </c>
      <c r="AE370" s="551" t="str">
        <f>IF(ISNUMBER($AD370),IF($AD370&gt;$AD$56,PickLists!$S$2,PickLists!$S$3),PickLists!$S$9)</f>
        <v>M1</v>
      </c>
      <c r="AF370" s="552" t="str">
        <f>IF(ISNUMBER(Data!AF370),Data!AF370,"")</f>
        <v/>
      </c>
      <c r="AG370" s="551" t="str">
        <f>IF(ISNUMBER($AF370),IF($AF370&gt;$AF$56,PickLists!$S$2,PickLists!$S$3),PickLists!$S$9)</f>
        <v>M1</v>
      </c>
      <c r="AH370" s="553" t="str">
        <f>IF(ISNUMBER(Data!AH370),Data!AH370,"")</f>
        <v/>
      </c>
      <c r="AI370" s="551" t="str">
        <f>IF(ISNUMBER($AH370),IF($AH370&gt;$AH$56,PickLists!$S$2,PickLists!$S$3),PickLists!$S$9)</f>
        <v>M1</v>
      </c>
      <c r="AJ370" s="554" t="str">
        <f>IF(ISTEXT(Data!AJ370),Data!AJ370,"")</f>
        <v/>
      </c>
      <c r="AK370" s="555"/>
      <c r="AL370" s="555"/>
      <c r="AM370" s="555"/>
      <c r="AN370" s="555"/>
      <c r="AO370" s="556"/>
      <c r="AP370" s="557" t="str">
        <f t="shared" si="140"/>
        <v/>
      </c>
      <c r="AQ370" s="558" t="str">
        <f t="shared" si="141"/>
        <v/>
      </c>
      <c r="AR370" s="559" t="str">
        <f t="shared" si="142"/>
        <v/>
      </c>
      <c r="AS370" s="560" t="str">
        <f t="shared" si="143"/>
        <v/>
      </c>
      <c r="AT370" s="561" t="str">
        <f t="shared" si="144"/>
        <v/>
      </c>
      <c r="AU370" s="562" t="str">
        <f t="shared" si="145"/>
        <v/>
      </c>
      <c r="AV370" s="563" t="str">
        <f t="shared" si="146"/>
        <v/>
      </c>
      <c r="AW370" s="564" t="str">
        <f t="shared" si="147"/>
        <v/>
      </c>
      <c r="AX370" s="565" t="str">
        <f t="shared" si="148"/>
        <v/>
      </c>
      <c r="AY370" s="566" t="str">
        <f t="shared" si="149"/>
        <v/>
      </c>
      <c r="AZ370" s="567">
        <v>362.61</v>
      </c>
      <c r="BA370" s="568">
        <v>5.5229999999999997</v>
      </c>
      <c r="BB370" s="569" t="str">
        <f t="shared" si="150"/>
        <v/>
      </c>
      <c r="BC370" s="570" t="str">
        <f t="shared" si="151"/>
        <v/>
      </c>
      <c r="BD370" s="571" t="str">
        <f t="shared" si="152"/>
        <v/>
      </c>
      <c r="BE370" s="572" t="str">
        <f t="shared" si="153"/>
        <v/>
      </c>
      <c r="BF370" s="560" t="str">
        <f t="shared" si="154"/>
        <v/>
      </c>
      <c r="BG370" s="561" t="str">
        <f t="shared" si="155"/>
        <v/>
      </c>
      <c r="BH370" s="562" t="str">
        <f t="shared" si="156"/>
        <v/>
      </c>
      <c r="BI370" s="563" t="str">
        <f t="shared" si="157"/>
        <v/>
      </c>
      <c r="BJ370" s="564" t="str">
        <f t="shared" si="158"/>
        <v/>
      </c>
      <c r="BK370" s="565" t="str">
        <f t="shared" si="159"/>
        <v/>
      </c>
      <c r="BL370" s="566" t="str">
        <f t="shared" si="160"/>
        <v/>
      </c>
      <c r="BM370" s="546" t="str">
        <f t="shared" si="161"/>
        <v>M1</v>
      </c>
      <c r="BN370" s="573" t="str">
        <f t="shared" si="171"/>
        <v/>
      </c>
      <c r="BO370" s="573" t="str">
        <f t="shared" si="172"/>
        <v/>
      </c>
      <c r="BP370" s="574" t="str">
        <f t="shared" si="162"/>
        <v/>
      </c>
      <c r="BQ370" s="575" t="str">
        <f t="shared" si="163"/>
        <v/>
      </c>
      <c r="BR370" s="546" t="str">
        <f t="shared" si="173"/>
        <v>M1</v>
      </c>
      <c r="BS370" s="575" t="str">
        <f t="shared" si="164"/>
        <v/>
      </c>
      <c r="BT370" s="575" t="str">
        <f t="shared" si="165"/>
        <v/>
      </c>
      <c r="BU370" s="575" t="str">
        <f t="shared" si="166"/>
        <v/>
      </c>
      <c r="BV370" s="573" t="str">
        <f t="shared" si="167"/>
        <v/>
      </c>
      <c r="BW370" s="575" t="str">
        <f t="shared" si="168"/>
        <v/>
      </c>
      <c r="BX370" s="546" t="str">
        <f t="shared" si="174"/>
        <v>M1</v>
      </c>
    </row>
    <row r="371" spans="1:76" x14ac:dyDescent="0.2">
      <c r="A371" s="324"/>
      <c r="B371" s="360">
        <v>35379</v>
      </c>
      <c r="C371" s="361">
        <v>0.27083333333333298</v>
      </c>
      <c r="D371" s="360">
        <f t="shared" si="169"/>
        <v>35380</v>
      </c>
      <c r="E371" s="361">
        <v>0.27083333333333298</v>
      </c>
      <c r="F371" s="455" t="s">
        <v>2179</v>
      </c>
      <c r="G371" s="74" t="s">
        <v>440</v>
      </c>
      <c r="H371" s="53"/>
      <c r="I371" s="38"/>
      <c r="J371" s="52"/>
      <c r="K371" s="545" t="str">
        <f>IF(ISNUMBER(Data!K371),Data!K371,"")</f>
        <v/>
      </c>
      <c r="L371" s="546" t="str">
        <f>IF(ISNUMBER(K371),PickLists!$S$2,PickLists!$S$9)</f>
        <v>M1</v>
      </c>
      <c r="M371" s="547" t="str">
        <f>IF(ISNUMBER(Data!M371),Data!M371,"")</f>
        <v/>
      </c>
      <c r="N371" s="548" t="str">
        <f t="shared" si="170"/>
        <v/>
      </c>
      <c r="O371" s="549" t="str">
        <f>IF(ISTEXT($A371),PickLists!$S$2,PickLists!$S$9)</f>
        <v>M1</v>
      </c>
      <c r="P371" s="550" t="str">
        <f>IF(ISNUMBER(Data!P371),Data!P371,"")</f>
        <v/>
      </c>
      <c r="Q371" s="551" t="str">
        <f>IF(ISTEXT($A371),PickLists!$S$2,PickLists!$S$9)</f>
        <v>M1</v>
      </c>
      <c r="R371" s="547" t="str">
        <f>IF(ISNUMBER(Data!R371),Data!R371,"")</f>
        <v/>
      </c>
      <c r="S371" s="551" t="str">
        <f>IF(ISTEXT($A371),PickLists!$S$2,PickLists!$S$9)</f>
        <v>M1</v>
      </c>
      <c r="T371" s="552" t="str">
        <f>IF(ISNUMBER(Data!T371),Data!T371,"")</f>
        <v/>
      </c>
      <c r="U371" s="551" t="str">
        <f>IF(ISNUMBER($T371),IF($T371&gt;$T$56,PickLists!$S$2,PickLists!$S$3),PickLists!$S$9)</f>
        <v>M1</v>
      </c>
      <c r="V371" s="553" t="str">
        <f>IF(ISNUMBER(Data!V371),Data!V371,"")</f>
        <v/>
      </c>
      <c r="W371" s="551" t="str">
        <f>IF(ISNUMBER($V371),IF($V371&gt;$V$56,PickLists!$S$2,PickLists!$S$3),PickLists!$S$9)</f>
        <v>M1</v>
      </c>
      <c r="X371" s="552" t="str">
        <f>IF(ISNUMBER(Data!X371),Data!X371,"")</f>
        <v/>
      </c>
      <c r="Y371" s="551" t="str">
        <f>IF(ISNUMBER($X371),IF($X371&gt;$X$56,PickLists!$S$2,PickLists!$S$3),PickLists!$S$9)</f>
        <v>M1</v>
      </c>
      <c r="Z371" s="553" t="str">
        <f>IF(ISNUMBER(Data!Z371),Data!Z371,"")</f>
        <v/>
      </c>
      <c r="AA371" s="551" t="str">
        <f>IF(ISNUMBER($Z371),IF($Z371&gt;$Z$56,PickLists!$S$2,PickLists!$S$3),PickLists!$S$9)</f>
        <v>M1</v>
      </c>
      <c r="AB371" s="552" t="str">
        <f>IF(ISNUMBER(Data!AB371),Data!AB371,"")</f>
        <v/>
      </c>
      <c r="AC371" s="551" t="str">
        <f>IF(ISNUMBER($AB371),IF($AB371&gt;$AB$56,PickLists!$S$2,PickLists!$S$3),PickLists!$S$9)</f>
        <v>M1</v>
      </c>
      <c r="AD371" s="553" t="str">
        <f>IF(ISNUMBER(Data!AD371),Data!AD371,"")</f>
        <v/>
      </c>
      <c r="AE371" s="551" t="str">
        <f>IF(ISNUMBER($AD371),IF($AD371&gt;$AD$56,PickLists!$S$2,PickLists!$S$3),PickLists!$S$9)</f>
        <v>M1</v>
      </c>
      <c r="AF371" s="552" t="str">
        <f>IF(ISNUMBER(Data!AF371),Data!AF371,"")</f>
        <v/>
      </c>
      <c r="AG371" s="551" t="str">
        <f>IF(ISNUMBER($AF371),IF($AF371&gt;$AF$56,PickLists!$S$2,PickLists!$S$3),PickLists!$S$9)</f>
        <v>M1</v>
      </c>
      <c r="AH371" s="553" t="str">
        <f>IF(ISNUMBER(Data!AH371),Data!AH371,"")</f>
        <v/>
      </c>
      <c r="AI371" s="551" t="str">
        <f>IF(ISNUMBER($AH371),IF($AH371&gt;$AH$56,PickLists!$S$2,PickLists!$S$3),PickLists!$S$9)</f>
        <v>M1</v>
      </c>
      <c r="AJ371" s="554" t="str">
        <f>IF(ISTEXT(Data!AJ371),Data!AJ371,"")</f>
        <v/>
      </c>
      <c r="AK371" s="555"/>
      <c r="AL371" s="555"/>
      <c r="AM371" s="555"/>
      <c r="AN371" s="555"/>
      <c r="AO371" s="556"/>
      <c r="AP371" s="557" t="str">
        <f t="shared" si="140"/>
        <v/>
      </c>
      <c r="AQ371" s="558" t="str">
        <f t="shared" si="141"/>
        <v/>
      </c>
      <c r="AR371" s="559" t="str">
        <f t="shared" si="142"/>
        <v/>
      </c>
      <c r="AS371" s="560" t="str">
        <f t="shared" si="143"/>
        <v/>
      </c>
      <c r="AT371" s="561" t="str">
        <f t="shared" si="144"/>
        <v/>
      </c>
      <c r="AU371" s="562" t="str">
        <f t="shared" si="145"/>
        <v/>
      </c>
      <c r="AV371" s="563" t="str">
        <f t="shared" si="146"/>
        <v/>
      </c>
      <c r="AW371" s="564" t="str">
        <f t="shared" si="147"/>
        <v/>
      </c>
      <c r="AX371" s="565" t="str">
        <f t="shared" si="148"/>
        <v/>
      </c>
      <c r="AY371" s="566" t="str">
        <f t="shared" si="149"/>
        <v/>
      </c>
      <c r="AZ371" s="567">
        <v>362.61</v>
      </c>
      <c r="BA371" s="568">
        <v>5.5229999999999997</v>
      </c>
      <c r="BB371" s="569" t="str">
        <f t="shared" si="150"/>
        <v/>
      </c>
      <c r="BC371" s="570" t="str">
        <f t="shared" si="151"/>
        <v/>
      </c>
      <c r="BD371" s="571" t="str">
        <f t="shared" si="152"/>
        <v/>
      </c>
      <c r="BE371" s="572" t="str">
        <f t="shared" si="153"/>
        <v/>
      </c>
      <c r="BF371" s="560" t="str">
        <f t="shared" si="154"/>
        <v/>
      </c>
      <c r="BG371" s="561" t="str">
        <f t="shared" si="155"/>
        <v/>
      </c>
      <c r="BH371" s="562" t="str">
        <f t="shared" si="156"/>
        <v/>
      </c>
      <c r="BI371" s="563" t="str">
        <f t="shared" si="157"/>
        <v/>
      </c>
      <c r="BJ371" s="564" t="str">
        <f t="shared" si="158"/>
        <v/>
      </c>
      <c r="BK371" s="565" t="str">
        <f t="shared" si="159"/>
        <v/>
      </c>
      <c r="BL371" s="566" t="str">
        <f t="shared" si="160"/>
        <v/>
      </c>
      <c r="BM371" s="546" t="str">
        <f t="shared" si="161"/>
        <v>M1</v>
      </c>
      <c r="BN371" s="573" t="str">
        <f t="shared" si="171"/>
        <v/>
      </c>
      <c r="BO371" s="573" t="str">
        <f t="shared" si="172"/>
        <v/>
      </c>
      <c r="BP371" s="574" t="str">
        <f t="shared" si="162"/>
        <v/>
      </c>
      <c r="BQ371" s="575" t="str">
        <f t="shared" si="163"/>
        <v/>
      </c>
      <c r="BR371" s="546" t="str">
        <f t="shared" si="173"/>
        <v>M1</v>
      </c>
      <c r="BS371" s="575" t="str">
        <f t="shared" si="164"/>
        <v/>
      </c>
      <c r="BT371" s="575" t="str">
        <f t="shared" si="165"/>
        <v/>
      </c>
      <c r="BU371" s="575" t="str">
        <f t="shared" si="166"/>
        <v/>
      </c>
      <c r="BV371" s="573" t="str">
        <f t="shared" si="167"/>
        <v/>
      </c>
      <c r="BW371" s="575" t="str">
        <f t="shared" si="168"/>
        <v/>
      </c>
      <c r="BX371" s="546" t="str">
        <f t="shared" si="174"/>
        <v>M1</v>
      </c>
    </row>
    <row r="372" spans="1:76" x14ac:dyDescent="0.2">
      <c r="A372" s="324"/>
      <c r="B372" s="360">
        <v>35380</v>
      </c>
      <c r="C372" s="361">
        <v>0.27083333333333298</v>
      </c>
      <c r="D372" s="360">
        <f t="shared" si="169"/>
        <v>35381</v>
      </c>
      <c r="E372" s="361">
        <v>0.27083333333333298</v>
      </c>
      <c r="F372" s="455" t="s">
        <v>2179</v>
      </c>
      <c r="G372" s="74" t="s">
        <v>440</v>
      </c>
      <c r="H372" s="53"/>
      <c r="I372" s="38"/>
      <c r="J372" s="52"/>
      <c r="K372" s="545" t="str">
        <f>IF(ISNUMBER(Data!K372),Data!K372,"")</f>
        <v/>
      </c>
      <c r="L372" s="546" t="str">
        <f>IF(ISNUMBER(K372),PickLists!$S$2,PickLists!$S$9)</f>
        <v>M1</v>
      </c>
      <c r="M372" s="547" t="str">
        <f>IF(ISNUMBER(Data!M372),Data!M372,"")</f>
        <v/>
      </c>
      <c r="N372" s="548" t="str">
        <f t="shared" si="170"/>
        <v/>
      </c>
      <c r="O372" s="549" t="str">
        <f>IF(ISTEXT($A372),PickLists!$S$2,PickLists!$S$9)</f>
        <v>M1</v>
      </c>
      <c r="P372" s="550" t="str">
        <f>IF(ISNUMBER(Data!P372),Data!P372,"")</f>
        <v/>
      </c>
      <c r="Q372" s="551" t="str">
        <f>IF(ISTEXT($A372),PickLists!$S$2,PickLists!$S$9)</f>
        <v>M1</v>
      </c>
      <c r="R372" s="547" t="str">
        <f>IF(ISNUMBER(Data!R372),Data!R372,"")</f>
        <v/>
      </c>
      <c r="S372" s="551" t="str">
        <f>IF(ISTEXT($A372),PickLists!$S$2,PickLists!$S$9)</f>
        <v>M1</v>
      </c>
      <c r="T372" s="552" t="str">
        <f>IF(ISNUMBER(Data!T372),Data!T372,"")</f>
        <v/>
      </c>
      <c r="U372" s="551" t="str">
        <f>IF(ISNUMBER($T372),IF($T372&gt;$T$56,PickLists!$S$2,PickLists!$S$3),PickLists!$S$9)</f>
        <v>M1</v>
      </c>
      <c r="V372" s="553" t="str">
        <f>IF(ISNUMBER(Data!V372),Data!V372,"")</f>
        <v/>
      </c>
      <c r="W372" s="551" t="str">
        <f>IF(ISNUMBER($V372),IF($V372&gt;$V$56,PickLists!$S$2,PickLists!$S$3),PickLists!$S$9)</f>
        <v>M1</v>
      </c>
      <c r="X372" s="552" t="str">
        <f>IF(ISNUMBER(Data!X372),Data!X372,"")</f>
        <v/>
      </c>
      <c r="Y372" s="551" t="str">
        <f>IF(ISNUMBER($X372),IF($X372&gt;$X$56,PickLists!$S$2,PickLists!$S$3),PickLists!$S$9)</f>
        <v>M1</v>
      </c>
      <c r="Z372" s="553" t="str">
        <f>IF(ISNUMBER(Data!Z372),Data!Z372,"")</f>
        <v/>
      </c>
      <c r="AA372" s="551" t="str">
        <f>IF(ISNUMBER($Z372),IF($Z372&gt;$Z$56,PickLists!$S$2,PickLists!$S$3),PickLists!$S$9)</f>
        <v>M1</v>
      </c>
      <c r="AB372" s="552" t="str">
        <f>IF(ISNUMBER(Data!AB372),Data!AB372,"")</f>
        <v/>
      </c>
      <c r="AC372" s="551" t="str">
        <f>IF(ISNUMBER($AB372),IF($AB372&gt;$AB$56,PickLists!$S$2,PickLists!$S$3),PickLists!$S$9)</f>
        <v>M1</v>
      </c>
      <c r="AD372" s="553" t="str">
        <f>IF(ISNUMBER(Data!AD372),Data!AD372,"")</f>
        <v/>
      </c>
      <c r="AE372" s="551" t="str">
        <f>IF(ISNUMBER($AD372),IF($AD372&gt;$AD$56,PickLists!$S$2,PickLists!$S$3),PickLists!$S$9)</f>
        <v>M1</v>
      </c>
      <c r="AF372" s="552" t="str">
        <f>IF(ISNUMBER(Data!AF372),Data!AF372,"")</f>
        <v/>
      </c>
      <c r="AG372" s="551" t="str">
        <f>IF(ISNUMBER($AF372),IF($AF372&gt;$AF$56,PickLists!$S$2,PickLists!$S$3),PickLists!$S$9)</f>
        <v>M1</v>
      </c>
      <c r="AH372" s="553" t="str">
        <f>IF(ISNUMBER(Data!AH372),Data!AH372,"")</f>
        <v/>
      </c>
      <c r="AI372" s="551" t="str">
        <f>IF(ISNUMBER($AH372),IF($AH372&gt;$AH$56,PickLists!$S$2,PickLists!$S$3),PickLists!$S$9)</f>
        <v>M1</v>
      </c>
      <c r="AJ372" s="554" t="str">
        <f>IF(ISTEXT(Data!AJ372),Data!AJ372,"")</f>
        <v/>
      </c>
      <c r="AK372" s="555"/>
      <c r="AL372" s="555"/>
      <c r="AM372" s="555"/>
      <c r="AN372" s="555"/>
      <c r="AO372" s="556"/>
      <c r="AP372" s="557" t="str">
        <f t="shared" si="140"/>
        <v/>
      </c>
      <c r="AQ372" s="558" t="str">
        <f t="shared" si="141"/>
        <v/>
      </c>
      <c r="AR372" s="559" t="str">
        <f t="shared" si="142"/>
        <v/>
      </c>
      <c r="AS372" s="560" t="str">
        <f t="shared" si="143"/>
        <v/>
      </c>
      <c r="AT372" s="561" t="str">
        <f t="shared" si="144"/>
        <v/>
      </c>
      <c r="AU372" s="562" t="str">
        <f t="shared" si="145"/>
        <v/>
      </c>
      <c r="AV372" s="563" t="str">
        <f t="shared" si="146"/>
        <v/>
      </c>
      <c r="AW372" s="564" t="str">
        <f t="shared" si="147"/>
        <v/>
      </c>
      <c r="AX372" s="565" t="str">
        <f t="shared" si="148"/>
        <v/>
      </c>
      <c r="AY372" s="566" t="str">
        <f t="shared" si="149"/>
        <v/>
      </c>
      <c r="AZ372" s="567">
        <v>362.61</v>
      </c>
      <c r="BA372" s="568">
        <v>5.5229999999999997</v>
      </c>
      <c r="BB372" s="569" t="str">
        <f t="shared" si="150"/>
        <v/>
      </c>
      <c r="BC372" s="570" t="str">
        <f t="shared" si="151"/>
        <v/>
      </c>
      <c r="BD372" s="571" t="str">
        <f t="shared" si="152"/>
        <v/>
      </c>
      <c r="BE372" s="572" t="str">
        <f t="shared" si="153"/>
        <v/>
      </c>
      <c r="BF372" s="560" t="str">
        <f t="shared" si="154"/>
        <v/>
      </c>
      <c r="BG372" s="561" t="str">
        <f t="shared" si="155"/>
        <v/>
      </c>
      <c r="BH372" s="562" t="str">
        <f t="shared" si="156"/>
        <v/>
      </c>
      <c r="BI372" s="563" t="str">
        <f t="shared" si="157"/>
        <v/>
      </c>
      <c r="BJ372" s="564" t="str">
        <f t="shared" si="158"/>
        <v/>
      </c>
      <c r="BK372" s="565" t="str">
        <f t="shared" si="159"/>
        <v/>
      </c>
      <c r="BL372" s="566" t="str">
        <f t="shared" si="160"/>
        <v/>
      </c>
      <c r="BM372" s="546" t="str">
        <f t="shared" si="161"/>
        <v>M1</v>
      </c>
      <c r="BN372" s="573" t="str">
        <f t="shared" si="171"/>
        <v/>
      </c>
      <c r="BO372" s="573" t="str">
        <f t="shared" si="172"/>
        <v/>
      </c>
      <c r="BP372" s="574" t="str">
        <f t="shared" si="162"/>
        <v/>
      </c>
      <c r="BQ372" s="575" t="str">
        <f t="shared" si="163"/>
        <v/>
      </c>
      <c r="BR372" s="546" t="str">
        <f t="shared" si="173"/>
        <v>M1</v>
      </c>
      <c r="BS372" s="575" t="str">
        <f t="shared" si="164"/>
        <v/>
      </c>
      <c r="BT372" s="575" t="str">
        <f t="shared" si="165"/>
        <v/>
      </c>
      <c r="BU372" s="575" t="str">
        <f t="shared" si="166"/>
        <v/>
      </c>
      <c r="BV372" s="573" t="str">
        <f t="shared" si="167"/>
        <v/>
      </c>
      <c r="BW372" s="575" t="str">
        <f t="shared" si="168"/>
        <v/>
      </c>
      <c r="BX372" s="546" t="str">
        <f t="shared" si="174"/>
        <v>M1</v>
      </c>
    </row>
    <row r="373" spans="1:76" x14ac:dyDescent="0.2">
      <c r="A373" s="324"/>
      <c r="B373" s="360">
        <v>35381</v>
      </c>
      <c r="C373" s="361">
        <v>0.27083333333333298</v>
      </c>
      <c r="D373" s="360">
        <f t="shared" si="169"/>
        <v>35382</v>
      </c>
      <c r="E373" s="361">
        <v>0.27083333333333298</v>
      </c>
      <c r="F373" s="455" t="s">
        <v>2179</v>
      </c>
      <c r="G373" s="74" t="s">
        <v>440</v>
      </c>
      <c r="H373" s="53"/>
      <c r="I373" s="38"/>
      <c r="J373" s="52"/>
      <c r="K373" s="545" t="str">
        <f>IF(ISNUMBER(Data!K373),Data!K373,"")</f>
        <v/>
      </c>
      <c r="L373" s="546" t="str">
        <f>IF(ISNUMBER(K373),PickLists!$S$2,PickLists!$S$9)</f>
        <v>M1</v>
      </c>
      <c r="M373" s="547" t="str">
        <f>IF(ISNUMBER(Data!M373),Data!M373,"")</f>
        <v/>
      </c>
      <c r="N373" s="548" t="str">
        <f t="shared" si="170"/>
        <v/>
      </c>
      <c r="O373" s="549" t="str">
        <f>IF(ISTEXT($A373),PickLists!$S$2,PickLists!$S$9)</f>
        <v>M1</v>
      </c>
      <c r="P373" s="550" t="str">
        <f>IF(ISNUMBER(Data!P373),Data!P373,"")</f>
        <v/>
      </c>
      <c r="Q373" s="551" t="str">
        <f>IF(ISTEXT($A373),PickLists!$S$2,PickLists!$S$9)</f>
        <v>M1</v>
      </c>
      <c r="R373" s="547" t="str">
        <f>IF(ISNUMBER(Data!R373),Data!R373,"")</f>
        <v/>
      </c>
      <c r="S373" s="551" t="str">
        <f>IF(ISTEXT($A373),PickLists!$S$2,PickLists!$S$9)</f>
        <v>M1</v>
      </c>
      <c r="T373" s="552" t="str">
        <f>IF(ISNUMBER(Data!T373),Data!T373,"")</f>
        <v/>
      </c>
      <c r="U373" s="551" t="str">
        <f>IF(ISNUMBER($T373),IF($T373&gt;$T$56,PickLists!$S$2,PickLists!$S$3),PickLists!$S$9)</f>
        <v>M1</v>
      </c>
      <c r="V373" s="553" t="str">
        <f>IF(ISNUMBER(Data!V373),Data!V373,"")</f>
        <v/>
      </c>
      <c r="W373" s="551" t="str">
        <f>IF(ISNUMBER($V373),IF($V373&gt;$V$56,PickLists!$S$2,PickLists!$S$3),PickLists!$S$9)</f>
        <v>M1</v>
      </c>
      <c r="X373" s="552" t="str">
        <f>IF(ISNUMBER(Data!X373),Data!X373,"")</f>
        <v/>
      </c>
      <c r="Y373" s="551" t="str">
        <f>IF(ISNUMBER($X373),IF($X373&gt;$X$56,PickLists!$S$2,PickLists!$S$3),PickLists!$S$9)</f>
        <v>M1</v>
      </c>
      <c r="Z373" s="553" t="str">
        <f>IF(ISNUMBER(Data!Z373),Data!Z373,"")</f>
        <v/>
      </c>
      <c r="AA373" s="551" t="str">
        <f>IF(ISNUMBER($Z373),IF($Z373&gt;$Z$56,PickLists!$S$2,PickLists!$S$3),PickLists!$S$9)</f>
        <v>M1</v>
      </c>
      <c r="AB373" s="552" t="str">
        <f>IF(ISNUMBER(Data!AB373),Data!AB373,"")</f>
        <v/>
      </c>
      <c r="AC373" s="551" t="str">
        <f>IF(ISNUMBER($AB373),IF($AB373&gt;$AB$56,PickLists!$S$2,PickLists!$S$3),PickLists!$S$9)</f>
        <v>M1</v>
      </c>
      <c r="AD373" s="553" t="str">
        <f>IF(ISNUMBER(Data!AD373),Data!AD373,"")</f>
        <v/>
      </c>
      <c r="AE373" s="551" t="str">
        <f>IF(ISNUMBER($AD373),IF($AD373&gt;$AD$56,PickLists!$S$2,PickLists!$S$3),PickLists!$S$9)</f>
        <v>M1</v>
      </c>
      <c r="AF373" s="552" t="str">
        <f>IF(ISNUMBER(Data!AF373),Data!AF373,"")</f>
        <v/>
      </c>
      <c r="AG373" s="551" t="str">
        <f>IF(ISNUMBER($AF373),IF($AF373&gt;$AF$56,PickLists!$S$2,PickLists!$S$3),PickLists!$S$9)</f>
        <v>M1</v>
      </c>
      <c r="AH373" s="553" t="str">
        <f>IF(ISNUMBER(Data!AH373),Data!AH373,"")</f>
        <v/>
      </c>
      <c r="AI373" s="551" t="str">
        <f>IF(ISNUMBER($AH373),IF($AH373&gt;$AH$56,PickLists!$S$2,PickLists!$S$3),PickLists!$S$9)</f>
        <v>M1</v>
      </c>
      <c r="AJ373" s="554" t="str">
        <f>IF(ISTEXT(Data!AJ373),Data!AJ373,"")</f>
        <v/>
      </c>
      <c r="AK373" s="555"/>
      <c r="AL373" s="555"/>
      <c r="AM373" s="555"/>
      <c r="AN373" s="555"/>
      <c r="AO373" s="556"/>
      <c r="AP373" s="557" t="str">
        <f t="shared" si="140"/>
        <v/>
      </c>
      <c r="AQ373" s="558" t="str">
        <f t="shared" si="141"/>
        <v/>
      </c>
      <c r="AR373" s="559" t="str">
        <f t="shared" si="142"/>
        <v/>
      </c>
      <c r="AS373" s="560" t="str">
        <f t="shared" si="143"/>
        <v/>
      </c>
      <c r="AT373" s="561" t="str">
        <f t="shared" si="144"/>
        <v/>
      </c>
      <c r="AU373" s="562" t="str">
        <f t="shared" si="145"/>
        <v/>
      </c>
      <c r="AV373" s="563" t="str">
        <f t="shared" si="146"/>
        <v/>
      </c>
      <c r="AW373" s="564" t="str">
        <f t="shared" si="147"/>
        <v/>
      </c>
      <c r="AX373" s="565" t="str">
        <f t="shared" si="148"/>
        <v/>
      </c>
      <c r="AY373" s="566" t="str">
        <f t="shared" si="149"/>
        <v/>
      </c>
      <c r="AZ373" s="567">
        <v>362.61</v>
      </c>
      <c r="BA373" s="568">
        <v>5.5229999999999997</v>
      </c>
      <c r="BB373" s="569" t="str">
        <f t="shared" si="150"/>
        <v/>
      </c>
      <c r="BC373" s="570" t="str">
        <f t="shared" si="151"/>
        <v/>
      </c>
      <c r="BD373" s="571" t="str">
        <f t="shared" si="152"/>
        <v/>
      </c>
      <c r="BE373" s="572" t="str">
        <f t="shared" si="153"/>
        <v/>
      </c>
      <c r="BF373" s="560" t="str">
        <f t="shared" si="154"/>
        <v/>
      </c>
      <c r="BG373" s="561" t="str">
        <f t="shared" si="155"/>
        <v/>
      </c>
      <c r="BH373" s="562" t="str">
        <f t="shared" si="156"/>
        <v/>
      </c>
      <c r="BI373" s="563" t="str">
        <f t="shared" si="157"/>
        <v/>
      </c>
      <c r="BJ373" s="564" t="str">
        <f t="shared" si="158"/>
        <v/>
      </c>
      <c r="BK373" s="565" t="str">
        <f t="shared" si="159"/>
        <v/>
      </c>
      <c r="BL373" s="566" t="str">
        <f t="shared" si="160"/>
        <v/>
      </c>
      <c r="BM373" s="546" t="str">
        <f t="shared" si="161"/>
        <v>M1</v>
      </c>
      <c r="BN373" s="573" t="str">
        <f t="shared" si="171"/>
        <v/>
      </c>
      <c r="BO373" s="573" t="str">
        <f t="shared" si="172"/>
        <v/>
      </c>
      <c r="BP373" s="574" t="str">
        <f t="shared" si="162"/>
        <v/>
      </c>
      <c r="BQ373" s="575" t="str">
        <f t="shared" si="163"/>
        <v/>
      </c>
      <c r="BR373" s="546" t="str">
        <f t="shared" si="173"/>
        <v>M1</v>
      </c>
      <c r="BS373" s="575" t="str">
        <f t="shared" si="164"/>
        <v/>
      </c>
      <c r="BT373" s="575" t="str">
        <f t="shared" si="165"/>
        <v/>
      </c>
      <c r="BU373" s="575" t="str">
        <f t="shared" si="166"/>
        <v/>
      </c>
      <c r="BV373" s="573" t="str">
        <f t="shared" si="167"/>
        <v/>
      </c>
      <c r="BW373" s="575" t="str">
        <f t="shared" si="168"/>
        <v/>
      </c>
      <c r="BX373" s="546" t="str">
        <f t="shared" si="174"/>
        <v>M1</v>
      </c>
    </row>
    <row r="374" spans="1:76" x14ac:dyDescent="0.2">
      <c r="A374" s="324" t="s">
        <v>1552</v>
      </c>
      <c r="B374" s="360">
        <v>35382</v>
      </c>
      <c r="C374" s="361">
        <v>0.27083333333333298</v>
      </c>
      <c r="D374" s="360">
        <f t="shared" si="169"/>
        <v>35383</v>
      </c>
      <c r="E374" s="361">
        <v>0.27083333333333298</v>
      </c>
      <c r="F374" s="455" t="s">
        <v>2179</v>
      </c>
      <c r="G374" s="74" t="s">
        <v>444</v>
      </c>
      <c r="H374" s="53"/>
      <c r="I374" s="38"/>
      <c r="J374" s="52"/>
      <c r="K374" s="545">
        <f>IF(ISNUMBER(Data!K374),Data!K374,"")</f>
        <v>19.2</v>
      </c>
      <c r="L374" s="546" t="str">
        <f>IF(ISNUMBER(K374),PickLists!$S$2,PickLists!$S$9)</f>
        <v>V0</v>
      </c>
      <c r="M374" s="547">
        <f>IF(ISNUMBER(Data!M374),Data!M374,"")</f>
        <v>679.1</v>
      </c>
      <c r="N374" s="548">
        <f t="shared" si="170"/>
        <v>15.619300000000001</v>
      </c>
      <c r="O374" s="549" t="str">
        <f>IF(ISTEXT($A374),PickLists!$S$2,PickLists!$S$9)</f>
        <v>V0</v>
      </c>
      <c r="P374" s="550">
        <f>IF(ISNUMBER(Data!P374),Data!P374,"")</f>
        <v>5.38</v>
      </c>
      <c r="Q374" s="551" t="str">
        <f>IF(ISTEXT($A374),PickLists!$S$2,PickLists!$S$9)</f>
        <v>V0</v>
      </c>
      <c r="R374" s="547">
        <f>IF(ISNUMBER(Data!R374),Data!R374,"")</f>
        <v>4.3</v>
      </c>
      <c r="S374" s="551" t="str">
        <f>IF(ISTEXT($A374),PickLists!$S$2,PickLists!$S$9)</f>
        <v>V0</v>
      </c>
      <c r="T374" s="552">
        <f>IF(ISNUMBER(Data!T374),Data!T374,"")</f>
        <v>5.7000000000000002E-2</v>
      </c>
      <c r="U374" s="551" t="str">
        <f>IF(ISNUMBER($T374),IF($T374&gt;$T$56,PickLists!$S$2,PickLists!$S$3),PickLists!$S$9)</f>
        <v>V0</v>
      </c>
      <c r="V374" s="553">
        <f>IF(ISNUMBER(Data!V374),Data!V374,"")</f>
        <v>0.16558198693653736</v>
      </c>
      <c r="W374" s="551" t="str">
        <f>IF(ISNUMBER($V374),IF($V374&gt;$V$56,PickLists!$S$2,PickLists!$S$3),PickLists!$S$9)</f>
        <v>V0</v>
      </c>
      <c r="X374" s="552">
        <f>IF(ISNUMBER(Data!X374),Data!X374,"")</f>
        <v>5.7744706543690537E-2</v>
      </c>
      <c r="Y374" s="551" t="str">
        <f>IF(ISNUMBER($X374),IF($X374&gt;$X$56,PickLists!$S$2,PickLists!$S$3),PickLists!$S$9)</f>
        <v>V0</v>
      </c>
      <c r="Z374" s="553">
        <f>IF(ISNUMBER(Data!Z374),Data!Z374,"")</f>
        <v>3.4000000000000002E-2</v>
      </c>
      <c r="AA374" s="551" t="str">
        <f>IF(ISNUMBER($Z374),IF($Z374&gt;$Z$56,PickLists!$S$2,PickLists!$S$3),PickLists!$S$9)</f>
        <v>V0</v>
      </c>
      <c r="AB374" s="552">
        <f>IF(ISNUMBER(Data!AB374),Data!AB374,"")</f>
        <v>0.15218766006984866</v>
      </c>
      <c r="AC374" s="551" t="str">
        <f>IF(ISNUMBER($AB374),IF($AB374&gt;$AB$56,PickLists!$S$2,PickLists!$S$3),PickLists!$S$9)</f>
        <v>V0</v>
      </c>
      <c r="AD374" s="553">
        <f>IF(ISNUMBER(Data!AD374),Data!AD374,"")</f>
        <v>0.03</v>
      </c>
      <c r="AE374" s="551" t="str">
        <f>IF(ISNUMBER($AD374),IF($AD374&gt;$AD$56,PickLists!$S$2,PickLists!$S$3),PickLists!$S$9)</f>
        <v>V0</v>
      </c>
      <c r="AF374" s="552">
        <f>IF(ISNUMBER(Data!AF374),Data!AF374,"")</f>
        <v>2.1999999999999999E-2</v>
      </c>
      <c r="AG374" s="551" t="str">
        <f>IF(ISNUMBER($AF374),IF($AF374&gt;$AF$56,PickLists!$S$2,PickLists!$S$3),PickLists!$S$9)</f>
        <v>V0</v>
      </c>
      <c r="AH374" s="553">
        <f>IF(ISNUMBER(Data!AH374),Data!AH374,"")</f>
        <v>7.2999999999999995E-2</v>
      </c>
      <c r="AI374" s="551" t="str">
        <f>IF(ISNUMBER($AH374),IF($AH374&gt;$AH$56,PickLists!$S$2,PickLists!$S$3),PickLists!$S$9)</f>
        <v>V0</v>
      </c>
      <c r="AJ374" s="554" t="str">
        <f>IF(ISTEXT(Data!AJ374),Data!AJ374,"")</f>
        <v>coniferous needles</v>
      </c>
      <c r="AK374" s="555"/>
      <c r="AL374" s="555"/>
      <c r="AM374" s="555"/>
      <c r="AN374" s="555"/>
      <c r="AO374" s="556"/>
      <c r="AP374" s="557">
        <f t="shared" si="140"/>
        <v>4.1686938347033544E-3</v>
      </c>
      <c r="AQ374" s="558">
        <f t="shared" si="141"/>
        <v>6.5112079612382107E-2</v>
      </c>
      <c r="AR374" s="559">
        <f t="shared" si="142"/>
        <v>0.89030010000000004</v>
      </c>
      <c r="AS374" s="560">
        <f t="shared" si="143"/>
        <v>2.586274728557858</v>
      </c>
      <c r="AT374" s="561">
        <f t="shared" si="144"/>
        <v>0.90193189491786563</v>
      </c>
      <c r="AU374" s="562">
        <f t="shared" si="145"/>
        <v>0.53105620000000009</v>
      </c>
      <c r="AV374" s="563">
        <f t="shared" si="146"/>
        <v>2.3770647189289873</v>
      </c>
      <c r="AW374" s="564">
        <f t="shared" si="147"/>
        <v>0.46857900000000002</v>
      </c>
      <c r="AX374" s="565">
        <f t="shared" si="148"/>
        <v>0.3436246</v>
      </c>
      <c r="AY374" s="566">
        <f t="shared" si="149"/>
        <v>1.1402089</v>
      </c>
      <c r="AZ374" s="567">
        <v>362.61</v>
      </c>
      <c r="BA374" s="568">
        <v>5.5229999999999997</v>
      </c>
      <c r="BB374" s="569">
        <f t="shared" si="150"/>
        <v>4.1686938347033538</v>
      </c>
      <c r="BC374" s="570">
        <f t="shared" si="151"/>
        <v>1.324875421174464</v>
      </c>
      <c r="BD374" s="571">
        <f t="shared" si="152"/>
        <v>2.3988329190194886E-3</v>
      </c>
      <c r="BE374" s="572">
        <f t="shared" si="153"/>
        <v>1.607807740042875</v>
      </c>
      <c r="BF374" s="560">
        <f t="shared" si="154"/>
        <v>11.821374094134173</v>
      </c>
      <c r="BG374" s="561">
        <f t="shared" si="155"/>
        <v>3.6017281486786552</v>
      </c>
      <c r="BH374" s="562">
        <f t="shared" si="156"/>
        <v>1.4789167369877076</v>
      </c>
      <c r="BI374" s="563">
        <f t="shared" si="157"/>
        <v>10.865114590551059</v>
      </c>
      <c r="BJ374" s="564">
        <f t="shared" si="158"/>
        <v>0.76730267532866137</v>
      </c>
      <c r="BK374" s="565">
        <f t="shared" si="159"/>
        <v>1.8103270931907014</v>
      </c>
      <c r="BL374" s="566">
        <f t="shared" si="160"/>
        <v>3.6428963521133784</v>
      </c>
      <c r="BM374" s="546" t="str">
        <f t="shared" si="161"/>
        <v>V0</v>
      </c>
      <c r="BN374" s="573">
        <f t="shared" si="171"/>
        <v>4.3</v>
      </c>
      <c r="BO374" s="573">
        <f t="shared" si="172"/>
        <v>4.0137524708010215</v>
      </c>
      <c r="BP374" s="574">
        <f t="shared" si="162"/>
        <v>-6.6569192836971709</v>
      </c>
      <c r="BQ374" s="575">
        <f t="shared" si="163"/>
        <v>50</v>
      </c>
      <c r="BR374" s="546" t="str">
        <f t="shared" si="173"/>
        <v>V0</v>
      </c>
      <c r="BS374" s="575">
        <f t="shared" si="164"/>
        <v>22.733251282874861</v>
      </c>
      <c r="BT374" s="575">
        <f t="shared" si="165"/>
        <v>18.358184236949189</v>
      </c>
      <c r="BU374" s="575">
        <f t="shared" si="166"/>
        <v>41.091435519824046</v>
      </c>
      <c r="BV374" s="573">
        <f t="shared" si="167"/>
        <v>10.64715065458099</v>
      </c>
      <c r="BW374" s="575">
        <f t="shared" si="168"/>
        <v>60</v>
      </c>
      <c r="BX374" s="546" t="str">
        <f t="shared" si="174"/>
        <v>V0</v>
      </c>
    </row>
    <row r="375" spans="1:76" x14ac:dyDescent="0.2">
      <c r="A375" s="324" t="s">
        <v>1553</v>
      </c>
      <c r="B375" s="360">
        <v>35383</v>
      </c>
      <c r="C375" s="361">
        <v>0.27083333333333298</v>
      </c>
      <c r="D375" s="360">
        <f t="shared" si="169"/>
        <v>35384</v>
      </c>
      <c r="E375" s="361">
        <v>0.27083333333333298</v>
      </c>
      <c r="F375" s="455" t="s">
        <v>2179</v>
      </c>
      <c r="G375" s="74" t="s">
        <v>444</v>
      </c>
      <c r="H375" s="53"/>
      <c r="I375" s="38"/>
      <c r="J375" s="52"/>
      <c r="K375" s="545">
        <f>IF(ISNUMBER(Data!K375),Data!K375,"")</f>
        <v>17.100000000000001</v>
      </c>
      <c r="L375" s="546" t="str">
        <f>IF(ISNUMBER(K375),PickLists!$S$2,PickLists!$S$9)</f>
        <v>V0</v>
      </c>
      <c r="M375" s="547">
        <f>IF(ISNUMBER(Data!M375),Data!M375,"")</f>
        <v>819.1</v>
      </c>
      <c r="N375" s="548">
        <f t="shared" si="170"/>
        <v>18.839300000000001</v>
      </c>
      <c r="O375" s="549" t="str">
        <f>IF(ISTEXT($A375),PickLists!$S$2,PickLists!$S$9)</f>
        <v>V0</v>
      </c>
      <c r="P375" s="550">
        <f>IF(ISNUMBER(Data!P375),Data!P375,"")</f>
        <v>4.8600000000000003</v>
      </c>
      <c r="Q375" s="551" t="str">
        <f>IF(ISTEXT($A375),PickLists!$S$2,PickLists!$S$9)</f>
        <v>V0</v>
      </c>
      <c r="R375" s="547">
        <f>IF(ISNUMBER(Data!R375),Data!R375,"")</f>
        <v>8.1999999999999993</v>
      </c>
      <c r="S375" s="551" t="str">
        <f>IF(ISTEXT($A375),PickLists!$S$2,PickLists!$S$9)</f>
        <v>V0</v>
      </c>
      <c r="T375" s="552">
        <f>IF(ISNUMBER(Data!T375),Data!T375,"")</f>
        <v>1.9E-2</v>
      </c>
      <c r="U375" s="551" t="str">
        <f>IF(ISNUMBER($T375),IF($T375&gt;$T$56,PickLists!$S$2,PickLists!$S$3),PickLists!$S$9)</f>
        <v>V0</v>
      </c>
      <c r="V375" s="553">
        <f>IF(ISNUMBER(Data!V375),Data!V375,"")</f>
        <v>0.20466204660914444</v>
      </c>
      <c r="W375" s="551" t="str">
        <f>IF(ISNUMBER($V375),IF($V375&gt;$V$56,PickLists!$S$2,PickLists!$S$3),PickLists!$S$9)</f>
        <v>V0</v>
      </c>
      <c r="X375" s="552">
        <f>IF(ISNUMBER(Data!X375),Data!X375,"")</f>
        <v>0.10580966459161792</v>
      </c>
      <c r="Y375" s="551" t="str">
        <f>IF(ISNUMBER($X375),IF($X375&gt;$X$56,PickLists!$S$2,PickLists!$S$3),PickLists!$S$9)</f>
        <v>V0</v>
      </c>
      <c r="Z375" s="553">
        <f>IF(ISNUMBER(Data!Z375),Data!Z375,"")</f>
        <v>9.9000000000000005E-2</v>
      </c>
      <c r="AA375" s="551" t="str">
        <f>IF(ISNUMBER($Z375),IF($Z375&gt;$Z$56,PickLists!$S$2,PickLists!$S$3),PickLists!$S$9)</f>
        <v>V0</v>
      </c>
      <c r="AB375" s="552">
        <f>IF(ISNUMBER(Data!AB375),Data!AB375,"")</f>
        <v>6.9105621154165964E-2</v>
      </c>
      <c r="AC375" s="551" t="str">
        <f>IF(ISNUMBER($AB375),IF($AB375&gt;$AB$56,PickLists!$S$2,PickLists!$S$3),PickLists!$S$9)</f>
        <v>V0</v>
      </c>
      <c r="AD375" s="553">
        <f>IF(ISNUMBER(Data!AD375),Data!AD375,"")</f>
        <v>1.7999999999999999E-2</v>
      </c>
      <c r="AE375" s="551" t="str">
        <f>IF(ISNUMBER($AD375),IF($AD375&gt;$AD$56,PickLists!$S$2,PickLists!$S$3),PickLists!$S$9)</f>
        <v>V0</v>
      </c>
      <c r="AF375" s="552">
        <f>IF(ISNUMBER(Data!AF375),Data!AF375,"")</f>
        <v>1.2E-2</v>
      </c>
      <c r="AG375" s="551" t="str">
        <f>IF(ISNUMBER($AF375),IF($AF375&gt;$AF$56,PickLists!$S$2,PickLists!$S$3),PickLists!$S$9)</f>
        <v>V0</v>
      </c>
      <c r="AH375" s="553">
        <f>IF(ISNUMBER(Data!AH375),Data!AH375,"")</f>
        <v>5.7000000000000002E-2</v>
      </c>
      <c r="AI375" s="551" t="str">
        <f>IF(ISNUMBER($AH375),IF($AH375&gt;$AH$56,PickLists!$S$2,PickLists!$S$3),PickLists!$S$9)</f>
        <v>V0</v>
      </c>
      <c r="AJ375" s="554" t="str">
        <f>IF(ISTEXT(Data!AJ375),Data!AJ375,"")</f>
        <v>coniferous needles</v>
      </c>
      <c r="AK375" s="555"/>
      <c r="AL375" s="555"/>
      <c r="AM375" s="555"/>
      <c r="AN375" s="555"/>
      <c r="AO375" s="556"/>
      <c r="AP375" s="557">
        <f t="shared" si="140"/>
        <v>1.3803842646028826E-2</v>
      </c>
      <c r="AQ375" s="558">
        <f t="shared" si="141"/>
        <v>0.2600547327613309</v>
      </c>
      <c r="AR375" s="559">
        <f t="shared" si="142"/>
        <v>0.35794670000000001</v>
      </c>
      <c r="AS375" s="560">
        <f t="shared" si="143"/>
        <v>3.8556896946836554</v>
      </c>
      <c r="AT375" s="561">
        <f t="shared" si="144"/>
        <v>1.9933800141408675</v>
      </c>
      <c r="AU375" s="562">
        <f t="shared" si="145"/>
        <v>1.8650907000000003</v>
      </c>
      <c r="AV375" s="563">
        <f t="shared" si="146"/>
        <v>1.3019015286096789</v>
      </c>
      <c r="AW375" s="564">
        <f t="shared" si="147"/>
        <v>0.3391074</v>
      </c>
      <c r="AX375" s="565">
        <f t="shared" si="148"/>
        <v>0.22607160000000001</v>
      </c>
      <c r="AY375" s="566">
        <f t="shared" si="149"/>
        <v>1.0738401000000002</v>
      </c>
      <c r="AZ375" s="567">
        <v>362.61</v>
      </c>
      <c r="BA375" s="568">
        <v>5.5229999999999997</v>
      </c>
      <c r="BB375" s="569">
        <f t="shared" si="150"/>
        <v>13.803842646028826</v>
      </c>
      <c r="BC375" s="570">
        <f t="shared" si="151"/>
        <v>0.40010598074941728</v>
      </c>
      <c r="BD375" s="571">
        <f t="shared" si="152"/>
        <v>7.2443596007498983E-4</v>
      </c>
      <c r="BE375" s="572">
        <f t="shared" si="153"/>
        <v>0.53593591334762491</v>
      </c>
      <c r="BF375" s="560">
        <f t="shared" si="154"/>
        <v>14.611411908984397</v>
      </c>
      <c r="BG375" s="561">
        <f t="shared" si="155"/>
        <v>6.5996983996019294</v>
      </c>
      <c r="BH375" s="562">
        <f t="shared" si="156"/>
        <v>4.3062575576995021</v>
      </c>
      <c r="BI375" s="563">
        <f t="shared" si="157"/>
        <v>4.9336489722400199</v>
      </c>
      <c r="BJ375" s="564">
        <f t="shared" si="158"/>
        <v>0.46038160519719679</v>
      </c>
      <c r="BK375" s="565">
        <f t="shared" si="159"/>
        <v>0.98745114174038273</v>
      </c>
      <c r="BL375" s="566">
        <f t="shared" si="160"/>
        <v>2.844453316033734</v>
      </c>
      <c r="BM375" s="546" t="str">
        <f t="shared" si="161"/>
        <v>V0</v>
      </c>
      <c r="BN375" s="573">
        <f t="shared" si="171"/>
        <v>8.1999999999999993</v>
      </c>
      <c r="BO375" s="573">
        <f t="shared" si="172"/>
        <v>7.2909742551985124</v>
      </c>
      <c r="BP375" s="574">
        <f t="shared" si="162"/>
        <v>-11.085679814652281</v>
      </c>
      <c r="BQ375" s="575">
        <f t="shared" si="163"/>
        <v>30</v>
      </c>
      <c r="BR375" s="546" t="str">
        <f t="shared" si="173"/>
        <v>V0</v>
      </c>
      <c r="BS375" s="575">
        <f t="shared" si="164"/>
        <v>27.336035238939665</v>
      </c>
      <c r="BT375" s="575">
        <f t="shared" si="165"/>
        <v>22.147876638643446</v>
      </c>
      <c r="BU375" s="575">
        <f t="shared" si="166"/>
        <v>49.483911877583111</v>
      </c>
      <c r="BV375" s="573">
        <f t="shared" si="167"/>
        <v>10.484536091510028</v>
      </c>
      <c r="BW375" s="575">
        <f t="shared" si="168"/>
        <v>60</v>
      </c>
      <c r="BX375" s="546" t="str">
        <f t="shared" si="174"/>
        <v>V0</v>
      </c>
    </row>
    <row r="376" spans="1:76" x14ac:dyDescent="0.2">
      <c r="A376" s="324"/>
      <c r="B376" s="360">
        <v>35384</v>
      </c>
      <c r="C376" s="361">
        <v>0.27083333333333298</v>
      </c>
      <c r="D376" s="360">
        <f t="shared" si="169"/>
        <v>35385</v>
      </c>
      <c r="E376" s="361">
        <v>0.27083333333333298</v>
      </c>
      <c r="F376" s="455" t="s">
        <v>2179</v>
      </c>
      <c r="G376" s="74" t="s">
        <v>444</v>
      </c>
      <c r="H376" s="53"/>
      <c r="I376" s="38" t="s">
        <v>433</v>
      </c>
      <c r="J376" s="52"/>
      <c r="K376" s="545">
        <f>IF(ISNUMBER(Data!K376),Data!K376,"")</f>
        <v>0.1</v>
      </c>
      <c r="L376" s="546" t="str">
        <f>IF(ISNUMBER(K376),PickLists!$S$2,PickLists!$S$9)</f>
        <v>V0</v>
      </c>
      <c r="M376" s="547" t="str">
        <f>IF(ISNUMBER(Data!M376),Data!M376,"")</f>
        <v/>
      </c>
      <c r="N376" s="548" t="str">
        <f t="shared" si="170"/>
        <v/>
      </c>
      <c r="O376" s="549" t="str">
        <f>IF(ISTEXT($A376),PickLists!$S$2,PickLists!$S$9)</f>
        <v>M1</v>
      </c>
      <c r="P376" s="550" t="str">
        <f>IF(ISNUMBER(Data!P376),Data!P376,"")</f>
        <v/>
      </c>
      <c r="Q376" s="551" t="str">
        <f>IF(ISTEXT($A376),PickLists!$S$2,PickLists!$S$9)</f>
        <v>M1</v>
      </c>
      <c r="R376" s="547" t="str">
        <f>IF(ISNUMBER(Data!R376),Data!R376,"")</f>
        <v/>
      </c>
      <c r="S376" s="551" t="str">
        <f>IF(ISTEXT($A376),PickLists!$S$2,PickLists!$S$9)</f>
        <v>M1</v>
      </c>
      <c r="T376" s="552" t="str">
        <f>IF(ISNUMBER(Data!T376),Data!T376,"")</f>
        <v/>
      </c>
      <c r="U376" s="551" t="str">
        <f>IF(ISNUMBER($T376),IF($T376&gt;$T$56,PickLists!$S$2,PickLists!$S$3),PickLists!$S$9)</f>
        <v>M1</v>
      </c>
      <c r="V376" s="553" t="str">
        <f>IF(ISNUMBER(Data!V376),Data!V376,"")</f>
        <v/>
      </c>
      <c r="W376" s="551" t="str">
        <f>IF(ISNUMBER($V376),IF($V376&gt;$V$56,PickLists!$S$2,PickLists!$S$3),PickLists!$S$9)</f>
        <v>M1</v>
      </c>
      <c r="X376" s="552" t="str">
        <f>IF(ISNUMBER(Data!X376),Data!X376,"")</f>
        <v/>
      </c>
      <c r="Y376" s="551" t="str">
        <f>IF(ISNUMBER($X376),IF($X376&gt;$X$56,PickLists!$S$2,PickLists!$S$3),PickLists!$S$9)</f>
        <v>M1</v>
      </c>
      <c r="Z376" s="553" t="str">
        <f>IF(ISNUMBER(Data!Z376),Data!Z376,"")</f>
        <v/>
      </c>
      <c r="AA376" s="551" t="str">
        <f>IF(ISNUMBER($Z376),IF($Z376&gt;$Z$56,PickLists!$S$2,PickLists!$S$3),PickLists!$S$9)</f>
        <v>M1</v>
      </c>
      <c r="AB376" s="552" t="str">
        <f>IF(ISNUMBER(Data!AB376),Data!AB376,"")</f>
        <v/>
      </c>
      <c r="AC376" s="551" t="str">
        <f>IF(ISNUMBER($AB376),IF($AB376&gt;$AB$56,PickLists!$S$2,PickLists!$S$3),PickLists!$S$9)</f>
        <v>M1</v>
      </c>
      <c r="AD376" s="553" t="str">
        <f>IF(ISNUMBER(Data!AD376),Data!AD376,"")</f>
        <v/>
      </c>
      <c r="AE376" s="551" t="str">
        <f>IF(ISNUMBER($AD376),IF($AD376&gt;$AD$56,PickLists!$S$2,PickLists!$S$3),PickLists!$S$9)</f>
        <v>M1</v>
      </c>
      <c r="AF376" s="552" t="str">
        <f>IF(ISNUMBER(Data!AF376),Data!AF376,"")</f>
        <v/>
      </c>
      <c r="AG376" s="551" t="str">
        <f>IF(ISNUMBER($AF376),IF($AF376&gt;$AF$56,PickLists!$S$2,PickLists!$S$3),PickLists!$S$9)</f>
        <v>M1</v>
      </c>
      <c r="AH376" s="553" t="str">
        <f>IF(ISNUMBER(Data!AH376),Data!AH376,"")</f>
        <v/>
      </c>
      <c r="AI376" s="551" t="str">
        <f>IF(ISNUMBER($AH376),IF($AH376&gt;$AH$56,PickLists!$S$2,PickLists!$S$3),PickLists!$S$9)</f>
        <v>M1</v>
      </c>
      <c r="AJ376" s="554" t="str">
        <f>IF(ISTEXT(Data!AJ376),Data!AJ376,"")</f>
        <v/>
      </c>
      <c r="AK376" s="555"/>
      <c r="AL376" s="555"/>
      <c r="AM376" s="555"/>
      <c r="AN376" s="555"/>
      <c r="AO376" s="556"/>
      <c r="AP376" s="557" t="str">
        <f t="shared" si="140"/>
        <v/>
      </c>
      <c r="AQ376" s="558" t="str">
        <f t="shared" si="141"/>
        <v/>
      </c>
      <c r="AR376" s="559" t="str">
        <f t="shared" si="142"/>
        <v/>
      </c>
      <c r="AS376" s="560" t="str">
        <f t="shared" si="143"/>
        <v/>
      </c>
      <c r="AT376" s="561" t="str">
        <f t="shared" si="144"/>
        <v/>
      </c>
      <c r="AU376" s="562" t="str">
        <f t="shared" si="145"/>
        <v/>
      </c>
      <c r="AV376" s="563" t="str">
        <f t="shared" si="146"/>
        <v/>
      </c>
      <c r="AW376" s="564" t="str">
        <f t="shared" si="147"/>
        <v/>
      </c>
      <c r="AX376" s="565" t="str">
        <f t="shared" si="148"/>
        <v/>
      </c>
      <c r="AY376" s="566" t="str">
        <f t="shared" si="149"/>
        <v/>
      </c>
      <c r="AZ376" s="567">
        <v>362.61</v>
      </c>
      <c r="BA376" s="568">
        <v>5.5229999999999997</v>
      </c>
      <c r="BB376" s="569" t="str">
        <f t="shared" si="150"/>
        <v/>
      </c>
      <c r="BC376" s="570" t="str">
        <f t="shared" si="151"/>
        <v/>
      </c>
      <c r="BD376" s="571" t="str">
        <f t="shared" si="152"/>
        <v/>
      </c>
      <c r="BE376" s="572" t="str">
        <f t="shared" si="153"/>
        <v/>
      </c>
      <c r="BF376" s="560" t="str">
        <f t="shared" si="154"/>
        <v/>
      </c>
      <c r="BG376" s="561" t="str">
        <f t="shared" si="155"/>
        <v/>
      </c>
      <c r="BH376" s="562" t="str">
        <f t="shared" si="156"/>
        <v/>
      </c>
      <c r="BI376" s="563" t="str">
        <f t="shared" si="157"/>
        <v/>
      </c>
      <c r="BJ376" s="564" t="str">
        <f t="shared" si="158"/>
        <v/>
      </c>
      <c r="BK376" s="565" t="str">
        <f t="shared" si="159"/>
        <v/>
      </c>
      <c r="BL376" s="566" t="str">
        <f t="shared" si="160"/>
        <v/>
      </c>
      <c r="BM376" s="546" t="str">
        <f t="shared" si="161"/>
        <v>M1</v>
      </c>
      <c r="BN376" s="573" t="str">
        <f t="shared" si="171"/>
        <v/>
      </c>
      <c r="BO376" s="573" t="str">
        <f t="shared" si="172"/>
        <v/>
      </c>
      <c r="BP376" s="574" t="str">
        <f t="shared" si="162"/>
        <v/>
      </c>
      <c r="BQ376" s="575" t="str">
        <f t="shared" si="163"/>
        <v/>
      </c>
      <c r="BR376" s="546" t="str">
        <f t="shared" si="173"/>
        <v>M1</v>
      </c>
      <c r="BS376" s="575" t="str">
        <f t="shared" si="164"/>
        <v/>
      </c>
      <c r="BT376" s="575" t="str">
        <f t="shared" si="165"/>
        <v/>
      </c>
      <c r="BU376" s="575" t="str">
        <f t="shared" si="166"/>
        <v/>
      </c>
      <c r="BV376" s="573" t="str">
        <f t="shared" si="167"/>
        <v/>
      </c>
      <c r="BW376" s="575" t="str">
        <f t="shared" si="168"/>
        <v/>
      </c>
      <c r="BX376" s="546" t="str">
        <f t="shared" si="174"/>
        <v>M1</v>
      </c>
    </row>
    <row r="377" spans="1:76" x14ac:dyDescent="0.2">
      <c r="A377" s="324"/>
      <c r="B377" s="360">
        <v>35385</v>
      </c>
      <c r="C377" s="361">
        <v>0.27083333333333298</v>
      </c>
      <c r="D377" s="360">
        <f t="shared" si="169"/>
        <v>35386</v>
      </c>
      <c r="E377" s="361">
        <v>0.27083333333333298</v>
      </c>
      <c r="F377" s="455" t="s">
        <v>2179</v>
      </c>
      <c r="G377" s="74" t="s">
        <v>440</v>
      </c>
      <c r="H377" s="53"/>
      <c r="I377" s="38"/>
      <c r="J377" s="52"/>
      <c r="K377" s="545" t="str">
        <f>IF(ISNUMBER(Data!K377),Data!K377,"")</f>
        <v/>
      </c>
      <c r="L377" s="546" t="str">
        <f>IF(ISNUMBER(K377),PickLists!$S$2,PickLists!$S$9)</f>
        <v>M1</v>
      </c>
      <c r="M377" s="547" t="str">
        <f>IF(ISNUMBER(Data!M377),Data!M377,"")</f>
        <v/>
      </c>
      <c r="N377" s="548" t="str">
        <f t="shared" si="170"/>
        <v/>
      </c>
      <c r="O377" s="549" t="str">
        <f>IF(ISTEXT($A377),PickLists!$S$2,PickLists!$S$9)</f>
        <v>M1</v>
      </c>
      <c r="P377" s="550" t="str">
        <f>IF(ISNUMBER(Data!P377),Data!P377,"")</f>
        <v/>
      </c>
      <c r="Q377" s="551" t="str">
        <f>IF(ISTEXT($A377),PickLists!$S$2,PickLists!$S$9)</f>
        <v>M1</v>
      </c>
      <c r="R377" s="547" t="str">
        <f>IF(ISNUMBER(Data!R377),Data!R377,"")</f>
        <v/>
      </c>
      <c r="S377" s="551" t="str">
        <f>IF(ISTEXT($A377),PickLists!$S$2,PickLists!$S$9)</f>
        <v>M1</v>
      </c>
      <c r="T377" s="552" t="str">
        <f>IF(ISNUMBER(Data!T377),Data!T377,"")</f>
        <v/>
      </c>
      <c r="U377" s="551" t="str">
        <f>IF(ISNUMBER($T377),IF($T377&gt;$T$56,PickLists!$S$2,PickLists!$S$3),PickLists!$S$9)</f>
        <v>M1</v>
      </c>
      <c r="V377" s="553" t="str">
        <f>IF(ISNUMBER(Data!V377),Data!V377,"")</f>
        <v/>
      </c>
      <c r="W377" s="551" t="str">
        <f>IF(ISNUMBER($V377),IF($V377&gt;$V$56,PickLists!$S$2,PickLists!$S$3),PickLists!$S$9)</f>
        <v>M1</v>
      </c>
      <c r="X377" s="552" t="str">
        <f>IF(ISNUMBER(Data!X377),Data!X377,"")</f>
        <v/>
      </c>
      <c r="Y377" s="551" t="str">
        <f>IF(ISNUMBER($X377),IF($X377&gt;$X$56,PickLists!$S$2,PickLists!$S$3),PickLists!$S$9)</f>
        <v>M1</v>
      </c>
      <c r="Z377" s="553" t="str">
        <f>IF(ISNUMBER(Data!Z377),Data!Z377,"")</f>
        <v/>
      </c>
      <c r="AA377" s="551" t="str">
        <f>IF(ISNUMBER($Z377),IF($Z377&gt;$Z$56,PickLists!$S$2,PickLists!$S$3),PickLists!$S$9)</f>
        <v>M1</v>
      </c>
      <c r="AB377" s="552" t="str">
        <f>IF(ISNUMBER(Data!AB377),Data!AB377,"")</f>
        <v/>
      </c>
      <c r="AC377" s="551" t="str">
        <f>IF(ISNUMBER($AB377),IF($AB377&gt;$AB$56,PickLists!$S$2,PickLists!$S$3),PickLists!$S$9)</f>
        <v>M1</v>
      </c>
      <c r="AD377" s="553" t="str">
        <f>IF(ISNUMBER(Data!AD377),Data!AD377,"")</f>
        <v/>
      </c>
      <c r="AE377" s="551" t="str">
        <f>IF(ISNUMBER($AD377),IF($AD377&gt;$AD$56,PickLists!$S$2,PickLists!$S$3),PickLists!$S$9)</f>
        <v>M1</v>
      </c>
      <c r="AF377" s="552" t="str">
        <f>IF(ISNUMBER(Data!AF377),Data!AF377,"")</f>
        <v/>
      </c>
      <c r="AG377" s="551" t="str">
        <f>IF(ISNUMBER($AF377),IF($AF377&gt;$AF$56,PickLists!$S$2,PickLists!$S$3),PickLists!$S$9)</f>
        <v>M1</v>
      </c>
      <c r="AH377" s="553" t="str">
        <f>IF(ISNUMBER(Data!AH377),Data!AH377,"")</f>
        <v/>
      </c>
      <c r="AI377" s="551" t="str">
        <f>IF(ISNUMBER($AH377),IF($AH377&gt;$AH$56,PickLists!$S$2,PickLists!$S$3),PickLists!$S$9)</f>
        <v>M1</v>
      </c>
      <c r="AJ377" s="554" t="str">
        <f>IF(ISTEXT(Data!AJ377),Data!AJ377,"")</f>
        <v/>
      </c>
      <c r="AK377" s="555"/>
      <c r="AL377" s="555"/>
      <c r="AM377" s="555"/>
      <c r="AN377" s="555"/>
      <c r="AO377" s="556"/>
      <c r="AP377" s="557" t="str">
        <f t="shared" ref="AP377:AP421" si="175">IF(ISNUMBER(P377),10^(-P377)*10^3,"")</f>
        <v/>
      </c>
      <c r="AQ377" s="558" t="str">
        <f t="shared" ref="AQ377:AQ421" si="176">IF(ISNUMBER(AP377),AP377*$N377,"")</f>
        <v/>
      </c>
      <c r="AR377" s="559" t="str">
        <f t="shared" ref="AR377:AR421" si="177">IF(ISNUMBER(T377),T377*$N377,"")</f>
        <v/>
      </c>
      <c r="AS377" s="560" t="str">
        <f t="shared" ref="AS377:AS421" si="178">IF(ISNUMBER(V377),V377*$N377,"")</f>
        <v/>
      </c>
      <c r="AT377" s="561" t="str">
        <f t="shared" ref="AT377:AT421" si="179">IF(ISNUMBER(X377),X377*$N377,"")</f>
        <v/>
      </c>
      <c r="AU377" s="562" t="str">
        <f t="shared" ref="AU377:AU421" si="180">IF(ISNUMBER(Z377),Z377*$N377,"")</f>
        <v/>
      </c>
      <c r="AV377" s="563" t="str">
        <f t="shared" ref="AV377:AV421" si="181">IF(ISNUMBER(AB377),AB377*$N377,"")</f>
        <v/>
      </c>
      <c r="AW377" s="564" t="str">
        <f t="shared" ref="AW377:AW421" si="182">IF(ISNUMBER(AD377),AD377*$N377,"")</f>
        <v/>
      </c>
      <c r="AX377" s="565" t="str">
        <f t="shared" ref="AX377:AX421" si="183">IF(ISNUMBER(AF377),AF377*$N377,"")</f>
        <v/>
      </c>
      <c r="AY377" s="566" t="str">
        <f t="shared" ref="AY377:AY421" si="184">IF(ISNUMBER(AH377),AH377*$N377,"")</f>
        <v/>
      </c>
      <c r="AZ377" s="567">
        <v>362.61</v>
      </c>
      <c r="BA377" s="568">
        <v>5.5229999999999997</v>
      </c>
      <c r="BB377" s="569" t="str">
        <f t="shared" ref="BB377:BB421" si="185">IF(ISNUMBER(P377),10^(-P377)*10^6,"")</f>
        <v/>
      </c>
      <c r="BC377" s="570" t="str">
        <f t="shared" ref="BC377:BC421" si="186">IF(ISNUMBER(P377),BA377/(10^(6-P377)),"")</f>
        <v/>
      </c>
      <c r="BD377" s="571" t="str">
        <f t="shared" ref="BD377:BD421" si="187">IF(ISNUMBER(P377),10^(P377-8),"")</f>
        <v/>
      </c>
      <c r="BE377" s="572" t="str">
        <f t="shared" ref="BE377:BE421" si="188">IF(ISNUMBER(T377),T377/$BF$48*1000,"")</f>
        <v/>
      </c>
      <c r="BF377" s="560" t="str">
        <f t="shared" ref="BF377:BF421" si="189">IF(ISNUMBER(V377),V377/$AZ$49*1000,"")</f>
        <v/>
      </c>
      <c r="BG377" s="561" t="str">
        <f t="shared" ref="BG377:BG421" si="190">IF(ISNUMBER(X377),X377*$BL$50/$AZ$51*1000,"")</f>
        <v/>
      </c>
      <c r="BH377" s="562" t="str">
        <f t="shared" ref="BH377:BH421" si="191">IF(ISNUMBER(Z377),Z377/$BC$51*1000,"")</f>
        <v/>
      </c>
      <c r="BI377" s="563" t="str">
        <f t="shared" ref="BI377:BI421" si="192">IF(ISNUMBER(AB377),AB377/$AZ$49*1000,"")</f>
        <v/>
      </c>
      <c r="BJ377" s="564" t="str">
        <f t="shared" ref="BJ377:BJ421" si="193">IF(ISNUMBER(AD377),AD377/$BF$51*1000,"")</f>
        <v/>
      </c>
      <c r="BK377" s="565" t="str">
        <f t="shared" ref="BK377:BK421" si="194">IF(ISNUMBER(AF377),AF377*$BL$50/$BF$49*1000,"")</f>
        <v/>
      </c>
      <c r="BL377" s="566" t="str">
        <f t="shared" ref="BL377:BL421" si="195">IF(ISNUMBER(AH377),AH377*$BL$50/$BF$50*1000,"")</f>
        <v/>
      </c>
      <c r="BM377" s="546" t="str">
        <f t="shared" ref="BM377:BM421" si="196">IF(OR(COUNTIF(U377:AI377,"=V1")&gt;0,COUNTIF(U377:AI377,"=V0")=8),"V0",IF(COUNTIF(U377:AI377,"=M1")=8,"M1",IF(COUNTIF(U377:AI377,"=V6")=8,"V6",IF(COUNTIF(U377:AI377,"=V2")=8,"V2","V4"))))</f>
        <v>M1</v>
      </c>
      <c r="BN377" s="573" t="str">
        <f t="shared" si="171"/>
        <v/>
      </c>
      <c r="BO377" s="573" t="str">
        <f t="shared" si="172"/>
        <v/>
      </c>
      <c r="BP377" s="574" t="str">
        <f t="shared" ref="BP377:BP421" si="197">IF(AND(ISNUMBER(R377),ISNUMBER(BO377)),(BO377-R377)/R377*100,"")</f>
        <v/>
      </c>
      <c r="BQ377" s="575" t="str">
        <f t="shared" ref="BQ377:BQ421" si="198">IF(OR(BM377="V0",BM377="V6"),SUMPRODUCT(($BP$48:$BP$50&lt;=R377)*($BQ$48:$BQ$50&gt;=R377)*$BR$48:$BR$50),IF(BM377="V2",SUMPRODUCT(($BP$48:$BP$50&lt;=R377)*($BQ$48:$BQ$50&gt;=R377)*$BR$48:$BR$50),""))</f>
        <v/>
      </c>
      <c r="BR377" s="546" t="str">
        <f t="shared" si="173"/>
        <v>M1</v>
      </c>
      <c r="BS377" s="575" t="str">
        <f t="shared" ref="BS377:BS421" si="199">IF(OR(BM377="V0",BM377="V6"),SUM(BB377,BH377:BL377),IF(BM377="V2",SUM(BB377,BH377:BL377),""))</f>
        <v/>
      </c>
      <c r="BT377" s="575" t="str">
        <f t="shared" ref="BT377:BT421" si="200">IF(OR(BM377="V0",BM377="V6"),SUM(BC377:BG377),IF(BM377="V2",SUM(BC377:BG377),""))</f>
        <v/>
      </c>
      <c r="BU377" s="575" t="str">
        <f t="shared" ref="BU377:BU421" si="201">IF(OR(BM377="V0",BM377="V6"),SUM(BS377+BT377),IF(BM377="V2",SUM(BS377+BT377),""))</f>
        <v/>
      </c>
      <c r="BV377" s="573" t="str">
        <f t="shared" ref="BV377:BV421" si="202">IF(OR(BM377="V0",BM377="V6"),(BS377-BT377)/(BS377+BT377)*100,IF(BM377="V2",(BS377-BT377)/(BS377+BT377)*100,""))</f>
        <v/>
      </c>
      <c r="BW377" s="575" t="str">
        <f t="shared" ref="BW377:BW421" si="203">IF(OR(BM377="V0",BM377="V6"),SUMPRODUCT(($BV$48:$BV$51&lt;=ABS(BU377))*($BW$48:$BW$51&gt;=ABS(BU377))*$BX$48:$BX$51),IF(BM377="V2",SUMPRODUCT(($BV$48:$BV$51&lt;=ABS(BU377))*($BW$48:$BW$51&gt;=ABS(BU377))*$BX$48:$BX$51),""))</f>
        <v/>
      </c>
      <c r="BX377" s="546" t="str">
        <f t="shared" si="174"/>
        <v>M1</v>
      </c>
    </row>
    <row r="378" spans="1:76" x14ac:dyDescent="0.2">
      <c r="A378" s="324"/>
      <c r="B378" s="360">
        <v>35386</v>
      </c>
      <c r="C378" s="361">
        <v>0.27083333333333298</v>
      </c>
      <c r="D378" s="360">
        <f t="shared" ref="D378:D422" si="204" xml:space="preserve"> B378+1</f>
        <v>35387</v>
      </c>
      <c r="E378" s="361">
        <v>0.27083333333333298</v>
      </c>
      <c r="F378" s="455" t="s">
        <v>2179</v>
      </c>
      <c r="G378" s="74" t="s">
        <v>440</v>
      </c>
      <c r="H378" s="53"/>
      <c r="I378" s="38"/>
      <c r="J378" s="52"/>
      <c r="K378" s="545" t="str">
        <f>IF(ISNUMBER(Data!K378),Data!K378,"")</f>
        <v/>
      </c>
      <c r="L378" s="546" t="str">
        <f>IF(ISNUMBER(K378),PickLists!$S$2,PickLists!$S$9)</f>
        <v>M1</v>
      </c>
      <c r="M378" s="547" t="str">
        <f>IF(ISNUMBER(Data!M378),Data!M378,"")</f>
        <v/>
      </c>
      <c r="N378" s="548" t="str">
        <f t="shared" ref="N378:N421" si="205">IF(ISNUMBER(M378),IF(M378&gt;0,M378*0.023),"")</f>
        <v/>
      </c>
      <c r="O378" s="549" t="str">
        <f>IF(ISTEXT($A378),PickLists!$S$2,PickLists!$S$9)</f>
        <v>M1</v>
      </c>
      <c r="P378" s="550" t="str">
        <f>IF(ISNUMBER(Data!P378),Data!P378,"")</f>
        <v/>
      </c>
      <c r="Q378" s="551" t="str">
        <f>IF(ISTEXT($A378),PickLists!$S$2,PickLists!$S$9)</f>
        <v>M1</v>
      </c>
      <c r="R378" s="547" t="str">
        <f>IF(ISNUMBER(Data!R378),Data!R378,"")</f>
        <v/>
      </c>
      <c r="S378" s="551" t="str">
        <f>IF(ISTEXT($A378),PickLists!$S$2,PickLists!$S$9)</f>
        <v>M1</v>
      </c>
      <c r="T378" s="552" t="str">
        <f>IF(ISNUMBER(Data!T378),Data!T378,"")</f>
        <v/>
      </c>
      <c r="U378" s="551" t="str">
        <f>IF(ISNUMBER($T378),IF($T378&gt;$T$56,PickLists!$S$2,PickLists!$S$3),PickLists!$S$9)</f>
        <v>M1</v>
      </c>
      <c r="V378" s="553" t="str">
        <f>IF(ISNUMBER(Data!V378),Data!V378,"")</f>
        <v/>
      </c>
      <c r="W378" s="551" t="str">
        <f>IF(ISNUMBER($V378),IF($V378&gt;$V$56,PickLists!$S$2,PickLists!$S$3),PickLists!$S$9)</f>
        <v>M1</v>
      </c>
      <c r="X378" s="552" t="str">
        <f>IF(ISNUMBER(Data!X378),Data!X378,"")</f>
        <v/>
      </c>
      <c r="Y378" s="551" t="str">
        <f>IF(ISNUMBER($X378),IF($X378&gt;$X$56,PickLists!$S$2,PickLists!$S$3),PickLists!$S$9)</f>
        <v>M1</v>
      </c>
      <c r="Z378" s="553" t="str">
        <f>IF(ISNUMBER(Data!Z378),Data!Z378,"")</f>
        <v/>
      </c>
      <c r="AA378" s="551" t="str">
        <f>IF(ISNUMBER($Z378),IF($Z378&gt;$Z$56,PickLists!$S$2,PickLists!$S$3),PickLists!$S$9)</f>
        <v>M1</v>
      </c>
      <c r="AB378" s="552" t="str">
        <f>IF(ISNUMBER(Data!AB378),Data!AB378,"")</f>
        <v/>
      </c>
      <c r="AC378" s="551" t="str">
        <f>IF(ISNUMBER($AB378),IF($AB378&gt;$AB$56,PickLists!$S$2,PickLists!$S$3),PickLists!$S$9)</f>
        <v>M1</v>
      </c>
      <c r="AD378" s="553" t="str">
        <f>IF(ISNUMBER(Data!AD378),Data!AD378,"")</f>
        <v/>
      </c>
      <c r="AE378" s="551" t="str">
        <f>IF(ISNUMBER($AD378),IF($AD378&gt;$AD$56,PickLists!$S$2,PickLists!$S$3),PickLists!$S$9)</f>
        <v>M1</v>
      </c>
      <c r="AF378" s="552" t="str">
        <f>IF(ISNUMBER(Data!AF378),Data!AF378,"")</f>
        <v/>
      </c>
      <c r="AG378" s="551" t="str">
        <f>IF(ISNUMBER($AF378),IF($AF378&gt;$AF$56,PickLists!$S$2,PickLists!$S$3),PickLists!$S$9)</f>
        <v>M1</v>
      </c>
      <c r="AH378" s="553" t="str">
        <f>IF(ISNUMBER(Data!AH378),Data!AH378,"")</f>
        <v/>
      </c>
      <c r="AI378" s="551" t="str">
        <f>IF(ISNUMBER($AH378),IF($AH378&gt;$AH$56,PickLists!$S$2,PickLists!$S$3),PickLists!$S$9)</f>
        <v>M1</v>
      </c>
      <c r="AJ378" s="554" t="str">
        <f>IF(ISTEXT(Data!AJ378),Data!AJ378,"")</f>
        <v/>
      </c>
      <c r="AK378" s="555"/>
      <c r="AL378" s="555"/>
      <c r="AM378" s="555"/>
      <c r="AN378" s="555"/>
      <c r="AO378" s="556"/>
      <c r="AP378" s="557" t="str">
        <f t="shared" si="175"/>
        <v/>
      </c>
      <c r="AQ378" s="558" t="str">
        <f t="shared" si="176"/>
        <v/>
      </c>
      <c r="AR378" s="559" t="str">
        <f t="shared" si="177"/>
        <v/>
      </c>
      <c r="AS378" s="560" t="str">
        <f t="shared" si="178"/>
        <v/>
      </c>
      <c r="AT378" s="561" t="str">
        <f t="shared" si="179"/>
        <v/>
      </c>
      <c r="AU378" s="562" t="str">
        <f t="shared" si="180"/>
        <v/>
      </c>
      <c r="AV378" s="563" t="str">
        <f t="shared" si="181"/>
        <v/>
      </c>
      <c r="AW378" s="564" t="str">
        <f t="shared" si="182"/>
        <v/>
      </c>
      <c r="AX378" s="565" t="str">
        <f t="shared" si="183"/>
        <v/>
      </c>
      <c r="AY378" s="566" t="str">
        <f t="shared" si="184"/>
        <v/>
      </c>
      <c r="AZ378" s="567">
        <v>362.61</v>
      </c>
      <c r="BA378" s="568">
        <v>5.5229999999999997</v>
      </c>
      <c r="BB378" s="569" t="str">
        <f t="shared" si="185"/>
        <v/>
      </c>
      <c r="BC378" s="570" t="str">
        <f t="shared" si="186"/>
        <v/>
      </c>
      <c r="BD378" s="571" t="str">
        <f t="shared" si="187"/>
        <v/>
      </c>
      <c r="BE378" s="572" t="str">
        <f t="shared" si="188"/>
        <v/>
      </c>
      <c r="BF378" s="560" t="str">
        <f t="shared" si="189"/>
        <v/>
      </c>
      <c r="BG378" s="561" t="str">
        <f t="shared" si="190"/>
        <v/>
      </c>
      <c r="BH378" s="562" t="str">
        <f t="shared" si="191"/>
        <v/>
      </c>
      <c r="BI378" s="563" t="str">
        <f t="shared" si="192"/>
        <v/>
      </c>
      <c r="BJ378" s="564" t="str">
        <f t="shared" si="193"/>
        <v/>
      </c>
      <c r="BK378" s="565" t="str">
        <f t="shared" si="194"/>
        <v/>
      </c>
      <c r="BL378" s="566" t="str">
        <f t="shared" si="195"/>
        <v/>
      </c>
      <c r="BM378" s="546" t="str">
        <f t="shared" si="196"/>
        <v>M1</v>
      </c>
      <c r="BN378" s="573" t="str">
        <f t="shared" ref="BN378:BN421" si="206">R378</f>
        <v/>
      </c>
      <c r="BO378" s="573" t="str">
        <f t="shared" ref="BO378:BO421" si="207">IF(OR(BM378="V0",BM378="V6"),(BB378*$BB$55+BC378*$BC$55+BD378*$BD$55+BE378*$BE$55+BF378*$BF$55+BG378*$BG$55+BH378*$BH$55+BI378*$BI$55+BJ378*$BJ$55+BK378*$BK$55+BL378*$BL$55)/1000,IF(BM378="V2",(BB378*$BB$55+BC378*$BC$55+BD378*$BD$55+BE378*$BE$55+BF378*$BF$55+BG378*$BG$55+BH378*$BH$55+BI378*$BI$55+BJ378*$BJ$55+BK378*$BK$55+BL378*$BL$55)/1000,""))</f>
        <v/>
      </c>
      <c r="BP378" s="574" t="str">
        <f t="shared" si="197"/>
        <v/>
      </c>
      <c r="BQ378" s="575" t="str">
        <f t="shared" si="198"/>
        <v/>
      </c>
      <c r="BR378" s="546" t="str">
        <f t="shared" ref="BR378:BR421" si="208">IF(OR(BM378="V0",BM378="V6"),IF(ABS(BP378)&gt;BQ378,"V4","V0"),IF(BM378="V2","V0","M1"))</f>
        <v>M1</v>
      </c>
      <c r="BS378" s="575" t="str">
        <f t="shared" si="199"/>
        <v/>
      </c>
      <c r="BT378" s="575" t="str">
        <f t="shared" si="200"/>
        <v/>
      </c>
      <c r="BU378" s="575" t="str">
        <f t="shared" si="201"/>
        <v/>
      </c>
      <c r="BV378" s="573" t="str">
        <f t="shared" si="202"/>
        <v/>
      </c>
      <c r="BW378" s="575" t="str">
        <f t="shared" si="203"/>
        <v/>
      </c>
      <c r="BX378" s="546" t="str">
        <f t="shared" ref="BX378:BX421" si="209">IF(OR(BM378="V0",BM378="V6"),IF(ABS(BV378)&gt;BW378,"V4","V0"),IF(BM378="V2","V0","M1"))</f>
        <v>M1</v>
      </c>
    </row>
    <row r="379" spans="1:76" x14ac:dyDescent="0.2">
      <c r="A379" s="324"/>
      <c r="B379" s="360">
        <v>35387</v>
      </c>
      <c r="C379" s="361">
        <v>0.27083333333333298</v>
      </c>
      <c r="D379" s="360">
        <f t="shared" si="204"/>
        <v>35388</v>
      </c>
      <c r="E379" s="361">
        <v>0.27083333333333298</v>
      </c>
      <c r="F379" s="455" t="s">
        <v>2179</v>
      </c>
      <c r="G379" s="74" t="s">
        <v>440</v>
      </c>
      <c r="H379" s="53"/>
      <c r="I379" s="38"/>
      <c r="J379" s="52"/>
      <c r="K379" s="545" t="str">
        <f>IF(ISNUMBER(Data!K379),Data!K379,"")</f>
        <v/>
      </c>
      <c r="L379" s="546" t="str">
        <f>IF(ISNUMBER(K379),PickLists!$S$2,PickLists!$S$9)</f>
        <v>M1</v>
      </c>
      <c r="M379" s="547" t="str">
        <f>IF(ISNUMBER(Data!M379),Data!M379,"")</f>
        <v/>
      </c>
      <c r="N379" s="548" t="str">
        <f t="shared" si="205"/>
        <v/>
      </c>
      <c r="O379" s="549" t="str">
        <f>IF(ISTEXT($A379),PickLists!$S$2,PickLists!$S$9)</f>
        <v>M1</v>
      </c>
      <c r="P379" s="550" t="str">
        <f>IF(ISNUMBER(Data!P379),Data!P379,"")</f>
        <v/>
      </c>
      <c r="Q379" s="551" t="str">
        <f>IF(ISTEXT($A379),PickLists!$S$2,PickLists!$S$9)</f>
        <v>M1</v>
      </c>
      <c r="R379" s="547" t="str">
        <f>IF(ISNUMBER(Data!R379),Data!R379,"")</f>
        <v/>
      </c>
      <c r="S379" s="551" t="str">
        <f>IF(ISTEXT($A379),PickLists!$S$2,PickLists!$S$9)</f>
        <v>M1</v>
      </c>
      <c r="T379" s="552" t="str">
        <f>IF(ISNUMBER(Data!T379),Data!T379,"")</f>
        <v/>
      </c>
      <c r="U379" s="551" t="str">
        <f>IF(ISNUMBER($T379),IF($T379&gt;$T$56,PickLists!$S$2,PickLists!$S$3),PickLists!$S$9)</f>
        <v>M1</v>
      </c>
      <c r="V379" s="553" t="str">
        <f>IF(ISNUMBER(Data!V379),Data!V379,"")</f>
        <v/>
      </c>
      <c r="W379" s="551" t="str">
        <f>IF(ISNUMBER($V379),IF($V379&gt;$V$56,PickLists!$S$2,PickLists!$S$3),PickLists!$S$9)</f>
        <v>M1</v>
      </c>
      <c r="X379" s="552" t="str">
        <f>IF(ISNUMBER(Data!X379),Data!X379,"")</f>
        <v/>
      </c>
      <c r="Y379" s="551" t="str">
        <f>IF(ISNUMBER($X379),IF($X379&gt;$X$56,PickLists!$S$2,PickLists!$S$3),PickLists!$S$9)</f>
        <v>M1</v>
      </c>
      <c r="Z379" s="553" t="str">
        <f>IF(ISNUMBER(Data!Z379),Data!Z379,"")</f>
        <v/>
      </c>
      <c r="AA379" s="551" t="str">
        <f>IF(ISNUMBER($Z379),IF($Z379&gt;$Z$56,PickLists!$S$2,PickLists!$S$3),PickLists!$S$9)</f>
        <v>M1</v>
      </c>
      <c r="AB379" s="552" t="str">
        <f>IF(ISNUMBER(Data!AB379),Data!AB379,"")</f>
        <v/>
      </c>
      <c r="AC379" s="551" t="str">
        <f>IF(ISNUMBER($AB379),IF($AB379&gt;$AB$56,PickLists!$S$2,PickLists!$S$3),PickLists!$S$9)</f>
        <v>M1</v>
      </c>
      <c r="AD379" s="553" t="str">
        <f>IF(ISNUMBER(Data!AD379),Data!AD379,"")</f>
        <v/>
      </c>
      <c r="AE379" s="551" t="str">
        <f>IF(ISNUMBER($AD379),IF($AD379&gt;$AD$56,PickLists!$S$2,PickLists!$S$3),PickLists!$S$9)</f>
        <v>M1</v>
      </c>
      <c r="AF379" s="552" t="str">
        <f>IF(ISNUMBER(Data!AF379),Data!AF379,"")</f>
        <v/>
      </c>
      <c r="AG379" s="551" t="str">
        <f>IF(ISNUMBER($AF379),IF($AF379&gt;$AF$56,PickLists!$S$2,PickLists!$S$3),PickLists!$S$9)</f>
        <v>M1</v>
      </c>
      <c r="AH379" s="553" t="str">
        <f>IF(ISNUMBER(Data!AH379),Data!AH379,"")</f>
        <v/>
      </c>
      <c r="AI379" s="551" t="str">
        <f>IF(ISNUMBER($AH379),IF($AH379&gt;$AH$56,PickLists!$S$2,PickLists!$S$3),PickLists!$S$9)</f>
        <v>M1</v>
      </c>
      <c r="AJ379" s="554" t="str">
        <f>IF(ISTEXT(Data!AJ379),Data!AJ379,"")</f>
        <v/>
      </c>
      <c r="AK379" s="555"/>
      <c r="AL379" s="555"/>
      <c r="AM379" s="555"/>
      <c r="AN379" s="555"/>
      <c r="AO379" s="556"/>
      <c r="AP379" s="557" t="str">
        <f t="shared" si="175"/>
        <v/>
      </c>
      <c r="AQ379" s="558" t="str">
        <f t="shared" si="176"/>
        <v/>
      </c>
      <c r="AR379" s="559" t="str">
        <f t="shared" si="177"/>
        <v/>
      </c>
      <c r="AS379" s="560" t="str">
        <f t="shared" si="178"/>
        <v/>
      </c>
      <c r="AT379" s="561" t="str">
        <f t="shared" si="179"/>
        <v/>
      </c>
      <c r="AU379" s="562" t="str">
        <f t="shared" si="180"/>
        <v/>
      </c>
      <c r="AV379" s="563" t="str">
        <f t="shared" si="181"/>
        <v/>
      </c>
      <c r="AW379" s="564" t="str">
        <f t="shared" si="182"/>
        <v/>
      </c>
      <c r="AX379" s="565" t="str">
        <f t="shared" si="183"/>
        <v/>
      </c>
      <c r="AY379" s="566" t="str">
        <f t="shared" si="184"/>
        <v/>
      </c>
      <c r="AZ379" s="567">
        <v>362.61</v>
      </c>
      <c r="BA379" s="568">
        <v>5.5229999999999997</v>
      </c>
      <c r="BB379" s="569" t="str">
        <f t="shared" si="185"/>
        <v/>
      </c>
      <c r="BC379" s="570" t="str">
        <f t="shared" si="186"/>
        <v/>
      </c>
      <c r="BD379" s="571" t="str">
        <f t="shared" si="187"/>
        <v/>
      </c>
      <c r="BE379" s="572" t="str">
        <f t="shared" si="188"/>
        <v/>
      </c>
      <c r="BF379" s="560" t="str">
        <f t="shared" si="189"/>
        <v/>
      </c>
      <c r="BG379" s="561" t="str">
        <f t="shared" si="190"/>
        <v/>
      </c>
      <c r="BH379" s="562" t="str">
        <f t="shared" si="191"/>
        <v/>
      </c>
      <c r="BI379" s="563" t="str">
        <f t="shared" si="192"/>
        <v/>
      </c>
      <c r="BJ379" s="564" t="str">
        <f t="shared" si="193"/>
        <v/>
      </c>
      <c r="BK379" s="565" t="str">
        <f t="shared" si="194"/>
        <v/>
      </c>
      <c r="BL379" s="566" t="str">
        <f t="shared" si="195"/>
        <v/>
      </c>
      <c r="BM379" s="546" t="str">
        <f t="shared" si="196"/>
        <v>M1</v>
      </c>
      <c r="BN379" s="573" t="str">
        <f t="shared" si="206"/>
        <v/>
      </c>
      <c r="BO379" s="573" t="str">
        <f t="shared" si="207"/>
        <v/>
      </c>
      <c r="BP379" s="574" t="str">
        <f t="shared" si="197"/>
        <v/>
      </c>
      <c r="BQ379" s="575" t="str">
        <f t="shared" si="198"/>
        <v/>
      </c>
      <c r="BR379" s="546" t="str">
        <f t="shared" si="208"/>
        <v>M1</v>
      </c>
      <c r="BS379" s="575" t="str">
        <f t="shared" si="199"/>
        <v/>
      </c>
      <c r="BT379" s="575" t="str">
        <f t="shared" si="200"/>
        <v/>
      </c>
      <c r="BU379" s="575" t="str">
        <f t="shared" si="201"/>
        <v/>
      </c>
      <c r="BV379" s="573" t="str">
        <f t="shared" si="202"/>
        <v/>
      </c>
      <c r="BW379" s="575" t="str">
        <f t="shared" si="203"/>
        <v/>
      </c>
      <c r="BX379" s="546" t="str">
        <f t="shared" si="209"/>
        <v>M1</v>
      </c>
    </row>
    <row r="380" spans="1:76" x14ac:dyDescent="0.2">
      <c r="A380" s="324"/>
      <c r="B380" s="360">
        <v>35388</v>
      </c>
      <c r="C380" s="361">
        <v>0.27083333333333298</v>
      </c>
      <c r="D380" s="360">
        <f t="shared" si="204"/>
        <v>35389</v>
      </c>
      <c r="E380" s="361">
        <v>0.27083333333333298</v>
      </c>
      <c r="F380" s="455" t="s">
        <v>2179</v>
      </c>
      <c r="G380" s="74" t="s">
        <v>440</v>
      </c>
      <c r="H380" s="53"/>
      <c r="I380" s="38"/>
      <c r="J380" s="52"/>
      <c r="K380" s="545" t="str">
        <f>IF(ISNUMBER(Data!K380),Data!K380,"")</f>
        <v/>
      </c>
      <c r="L380" s="546" t="str">
        <f>IF(ISNUMBER(K380),PickLists!$S$2,PickLists!$S$9)</f>
        <v>M1</v>
      </c>
      <c r="M380" s="547" t="str">
        <f>IF(ISNUMBER(Data!M380),Data!M380,"")</f>
        <v/>
      </c>
      <c r="N380" s="548" t="str">
        <f t="shared" si="205"/>
        <v/>
      </c>
      <c r="O380" s="549" t="str">
        <f>IF(ISTEXT($A380),PickLists!$S$2,PickLists!$S$9)</f>
        <v>M1</v>
      </c>
      <c r="P380" s="550" t="str">
        <f>IF(ISNUMBER(Data!P380),Data!P380,"")</f>
        <v/>
      </c>
      <c r="Q380" s="551" t="str">
        <f>IF(ISTEXT($A380),PickLists!$S$2,PickLists!$S$9)</f>
        <v>M1</v>
      </c>
      <c r="R380" s="547" t="str">
        <f>IF(ISNUMBER(Data!R380),Data!R380,"")</f>
        <v/>
      </c>
      <c r="S380" s="551" t="str">
        <f>IF(ISTEXT($A380),PickLists!$S$2,PickLists!$S$9)</f>
        <v>M1</v>
      </c>
      <c r="T380" s="552" t="str">
        <f>IF(ISNUMBER(Data!T380),Data!T380,"")</f>
        <v/>
      </c>
      <c r="U380" s="551" t="str">
        <f>IF(ISNUMBER($T380),IF($T380&gt;$T$56,PickLists!$S$2,PickLists!$S$3),PickLists!$S$9)</f>
        <v>M1</v>
      </c>
      <c r="V380" s="553" t="str">
        <f>IF(ISNUMBER(Data!V380),Data!V380,"")</f>
        <v/>
      </c>
      <c r="W380" s="551" t="str">
        <f>IF(ISNUMBER($V380),IF($V380&gt;$V$56,PickLists!$S$2,PickLists!$S$3),PickLists!$S$9)</f>
        <v>M1</v>
      </c>
      <c r="X380" s="552" t="str">
        <f>IF(ISNUMBER(Data!X380),Data!X380,"")</f>
        <v/>
      </c>
      <c r="Y380" s="551" t="str">
        <f>IF(ISNUMBER($X380),IF($X380&gt;$X$56,PickLists!$S$2,PickLists!$S$3),PickLists!$S$9)</f>
        <v>M1</v>
      </c>
      <c r="Z380" s="553" t="str">
        <f>IF(ISNUMBER(Data!Z380),Data!Z380,"")</f>
        <v/>
      </c>
      <c r="AA380" s="551" t="str">
        <f>IF(ISNUMBER($Z380),IF($Z380&gt;$Z$56,PickLists!$S$2,PickLists!$S$3),PickLists!$S$9)</f>
        <v>M1</v>
      </c>
      <c r="AB380" s="552" t="str">
        <f>IF(ISNUMBER(Data!AB380),Data!AB380,"")</f>
        <v/>
      </c>
      <c r="AC380" s="551" t="str">
        <f>IF(ISNUMBER($AB380),IF($AB380&gt;$AB$56,PickLists!$S$2,PickLists!$S$3),PickLists!$S$9)</f>
        <v>M1</v>
      </c>
      <c r="AD380" s="553" t="str">
        <f>IF(ISNUMBER(Data!AD380),Data!AD380,"")</f>
        <v/>
      </c>
      <c r="AE380" s="551" t="str">
        <f>IF(ISNUMBER($AD380),IF($AD380&gt;$AD$56,PickLists!$S$2,PickLists!$S$3),PickLists!$S$9)</f>
        <v>M1</v>
      </c>
      <c r="AF380" s="552" t="str">
        <f>IF(ISNUMBER(Data!AF380),Data!AF380,"")</f>
        <v/>
      </c>
      <c r="AG380" s="551" t="str">
        <f>IF(ISNUMBER($AF380),IF($AF380&gt;$AF$56,PickLists!$S$2,PickLists!$S$3),PickLists!$S$9)</f>
        <v>M1</v>
      </c>
      <c r="AH380" s="553" t="str">
        <f>IF(ISNUMBER(Data!AH380),Data!AH380,"")</f>
        <v/>
      </c>
      <c r="AI380" s="551" t="str">
        <f>IF(ISNUMBER($AH380),IF($AH380&gt;$AH$56,PickLists!$S$2,PickLists!$S$3),PickLists!$S$9)</f>
        <v>M1</v>
      </c>
      <c r="AJ380" s="554" t="str">
        <f>IF(ISTEXT(Data!AJ380),Data!AJ380,"")</f>
        <v/>
      </c>
      <c r="AK380" s="555"/>
      <c r="AL380" s="555"/>
      <c r="AM380" s="555"/>
      <c r="AN380" s="555"/>
      <c r="AO380" s="556"/>
      <c r="AP380" s="557" t="str">
        <f t="shared" si="175"/>
        <v/>
      </c>
      <c r="AQ380" s="558" t="str">
        <f t="shared" si="176"/>
        <v/>
      </c>
      <c r="AR380" s="559" t="str">
        <f t="shared" si="177"/>
        <v/>
      </c>
      <c r="AS380" s="560" t="str">
        <f t="shared" si="178"/>
        <v/>
      </c>
      <c r="AT380" s="561" t="str">
        <f t="shared" si="179"/>
        <v/>
      </c>
      <c r="AU380" s="562" t="str">
        <f t="shared" si="180"/>
        <v/>
      </c>
      <c r="AV380" s="563" t="str">
        <f t="shared" si="181"/>
        <v/>
      </c>
      <c r="AW380" s="564" t="str">
        <f t="shared" si="182"/>
        <v/>
      </c>
      <c r="AX380" s="565" t="str">
        <f t="shared" si="183"/>
        <v/>
      </c>
      <c r="AY380" s="566" t="str">
        <f t="shared" si="184"/>
        <v/>
      </c>
      <c r="AZ380" s="567">
        <v>362.61</v>
      </c>
      <c r="BA380" s="568">
        <v>5.5229999999999997</v>
      </c>
      <c r="BB380" s="569" t="str">
        <f t="shared" si="185"/>
        <v/>
      </c>
      <c r="BC380" s="570" t="str">
        <f t="shared" si="186"/>
        <v/>
      </c>
      <c r="BD380" s="571" t="str">
        <f t="shared" si="187"/>
        <v/>
      </c>
      <c r="BE380" s="572" t="str">
        <f t="shared" si="188"/>
        <v/>
      </c>
      <c r="BF380" s="560" t="str">
        <f t="shared" si="189"/>
        <v/>
      </c>
      <c r="BG380" s="561" t="str">
        <f t="shared" si="190"/>
        <v/>
      </c>
      <c r="BH380" s="562" t="str">
        <f t="shared" si="191"/>
        <v/>
      </c>
      <c r="BI380" s="563" t="str">
        <f t="shared" si="192"/>
        <v/>
      </c>
      <c r="BJ380" s="564" t="str">
        <f t="shared" si="193"/>
        <v/>
      </c>
      <c r="BK380" s="565" t="str">
        <f t="shared" si="194"/>
        <v/>
      </c>
      <c r="BL380" s="566" t="str">
        <f t="shared" si="195"/>
        <v/>
      </c>
      <c r="BM380" s="546" t="str">
        <f t="shared" si="196"/>
        <v>M1</v>
      </c>
      <c r="BN380" s="573" t="str">
        <f t="shared" si="206"/>
        <v/>
      </c>
      <c r="BO380" s="573" t="str">
        <f t="shared" si="207"/>
        <v/>
      </c>
      <c r="BP380" s="574" t="str">
        <f t="shared" si="197"/>
        <v/>
      </c>
      <c r="BQ380" s="575" t="str">
        <f t="shared" si="198"/>
        <v/>
      </c>
      <c r="BR380" s="546" t="str">
        <f t="shared" si="208"/>
        <v>M1</v>
      </c>
      <c r="BS380" s="575" t="str">
        <f t="shared" si="199"/>
        <v/>
      </c>
      <c r="BT380" s="575" t="str">
        <f t="shared" si="200"/>
        <v/>
      </c>
      <c r="BU380" s="575" t="str">
        <f t="shared" si="201"/>
        <v/>
      </c>
      <c r="BV380" s="573" t="str">
        <f t="shared" si="202"/>
        <v/>
      </c>
      <c r="BW380" s="575" t="str">
        <f t="shared" si="203"/>
        <v/>
      </c>
      <c r="BX380" s="546" t="str">
        <f t="shared" si="209"/>
        <v>M1</v>
      </c>
    </row>
    <row r="381" spans="1:76" x14ac:dyDescent="0.2">
      <c r="A381" s="324" t="s">
        <v>1554</v>
      </c>
      <c r="B381" s="360">
        <v>35389</v>
      </c>
      <c r="C381" s="361">
        <v>0.27083333333333298</v>
      </c>
      <c r="D381" s="360">
        <f t="shared" si="204"/>
        <v>35390</v>
      </c>
      <c r="E381" s="361">
        <v>0.27083333333333298</v>
      </c>
      <c r="F381" s="455" t="s">
        <v>2179</v>
      </c>
      <c r="G381" s="74" t="s">
        <v>444</v>
      </c>
      <c r="H381" s="53" t="s">
        <v>508</v>
      </c>
      <c r="I381" s="38"/>
      <c r="J381" s="52"/>
      <c r="K381" s="545">
        <f>IF(ISNUMBER(Data!K381),Data!K381,"")</f>
        <v>3.3</v>
      </c>
      <c r="L381" s="546" t="str">
        <f>IF(ISNUMBER(K381),PickLists!$S$2,PickLists!$S$9)</f>
        <v>V0</v>
      </c>
      <c r="M381" s="547">
        <f>IF(ISNUMBER(Data!M381),Data!M381,"")</f>
        <v>83.6</v>
      </c>
      <c r="N381" s="548">
        <f t="shared" si="205"/>
        <v>1.9227999999999998</v>
      </c>
      <c r="O381" s="549" t="str">
        <f>IF(ISTEXT($A381),PickLists!$S$2,PickLists!$S$9)</f>
        <v>V0</v>
      </c>
      <c r="P381" s="550">
        <f>IF(ISNUMBER(Data!P381),Data!P381,"")</f>
        <v>4.57</v>
      </c>
      <c r="Q381" s="551" t="str">
        <f>IF(ISTEXT($A381),PickLists!$S$2,PickLists!$S$9)</f>
        <v>V0</v>
      </c>
      <c r="R381" s="547">
        <f>IF(ISNUMBER(Data!R381),Data!R381,"")</f>
        <v>15.9</v>
      </c>
      <c r="S381" s="551" t="str">
        <f>IF(ISTEXT($A381),PickLists!$S$2,PickLists!$S$9)</f>
        <v>V0</v>
      </c>
      <c r="T381" s="552">
        <f>IF(ISNUMBER(Data!T381),Data!T381,"")</f>
        <v>0.13200000000000001</v>
      </c>
      <c r="U381" s="551" t="str">
        <f>IF(ISNUMBER($T381),IF($T381&gt;$T$56,PickLists!$S$2,PickLists!$S$3),PickLists!$S$9)</f>
        <v>V0</v>
      </c>
      <c r="V381" s="553">
        <f>IF(ISNUMBER(Data!V381),Data!V381,"")</f>
        <v>0.57083994677848571</v>
      </c>
      <c r="W381" s="551" t="str">
        <f>IF(ISNUMBER($V381),IF($V381&gt;$V$56,PickLists!$S$2,PickLists!$S$3),PickLists!$S$9)</f>
        <v>V0</v>
      </c>
      <c r="X381" s="552">
        <f>IF(ISNUMBER(Data!X381),Data!X381,"")</f>
        <v>0.21529095792300806</v>
      </c>
      <c r="Y381" s="551" t="str">
        <f>IF(ISNUMBER($X381),IF($X381&gt;$X$56,PickLists!$S$2,PickLists!$S$3),PickLists!$S$9)</f>
        <v>V0</v>
      </c>
      <c r="Z381" s="553">
        <f>IF(ISNUMBER(Data!Z381),Data!Z381,"")</f>
        <v>7.1999999999999995E-2</v>
      </c>
      <c r="AA381" s="551" t="str">
        <f>IF(ISNUMBER($Z381),IF($Z381&gt;$Z$56,PickLists!$S$2,PickLists!$S$3),PickLists!$S$9)</f>
        <v>V0</v>
      </c>
      <c r="AB381" s="552">
        <f>IF(ISNUMBER(Data!AB381),Data!AB381,"")</f>
        <v>0.24303437551970727</v>
      </c>
      <c r="AC381" s="551" t="str">
        <f>IF(ISNUMBER($AB381),IF($AB381&gt;$AB$56,PickLists!$S$2,PickLists!$S$3),PickLists!$S$9)</f>
        <v>V0</v>
      </c>
      <c r="AD381" s="553">
        <f>IF(ISNUMBER(Data!AD381),Data!AD381,"")</f>
        <v>0.123</v>
      </c>
      <c r="AE381" s="551" t="str">
        <f>IF(ISNUMBER($AD381),IF($AD381&gt;$AD$56,PickLists!$S$2,PickLists!$S$3),PickLists!$S$9)</f>
        <v>V0</v>
      </c>
      <c r="AF381" s="552">
        <f>IF(ISNUMBER(Data!AF381),Data!AF381,"")</f>
        <v>3.9E-2</v>
      </c>
      <c r="AG381" s="551" t="str">
        <f>IF(ISNUMBER($AF381),IF($AF381&gt;$AF$56,PickLists!$S$2,PickLists!$S$3),PickLists!$S$9)</f>
        <v>V0</v>
      </c>
      <c r="AH381" s="553">
        <f>IF(ISNUMBER(Data!AH381),Data!AH381,"")</f>
        <v>0.17299999999999999</v>
      </c>
      <c r="AI381" s="551" t="str">
        <f>IF(ISNUMBER($AH381),IF($AH381&gt;$AH$56,PickLists!$S$2,PickLists!$S$3),PickLists!$S$9)</f>
        <v>V0</v>
      </c>
      <c r="AJ381" s="554" t="str">
        <f>IF(ISTEXT(Data!AJ381),Data!AJ381,"")</f>
        <v/>
      </c>
      <c r="AK381" s="555"/>
      <c r="AL381" s="555"/>
      <c r="AM381" s="555"/>
      <c r="AN381" s="555"/>
      <c r="AO381" s="556"/>
      <c r="AP381" s="557">
        <f t="shared" si="175"/>
        <v>2.691534803926909E-2</v>
      </c>
      <c r="AQ381" s="558">
        <f t="shared" si="176"/>
        <v>5.1752831209906605E-2</v>
      </c>
      <c r="AR381" s="559">
        <f t="shared" si="177"/>
        <v>0.25380959999999997</v>
      </c>
      <c r="AS381" s="560">
        <f t="shared" si="178"/>
        <v>1.0976110496656721</v>
      </c>
      <c r="AT381" s="561">
        <f t="shared" si="179"/>
        <v>0.4139614538943599</v>
      </c>
      <c r="AU381" s="562">
        <f t="shared" si="180"/>
        <v>0.13844159999999997</v>
      </c>
      <c r="AV381" s="563">
        <f t="shared" si="181"/>
        <v>0.46730649724929313</v>
      </c>
      <c r="AW381" s="564">
        <f t="shared" si="182"/>
        <v>0.23650439999999998</v>
      </c>
      <c r="AX381" s="565">
        <f t="shared" si="183"/>
        <v>7.4989199999999992E-2</v>
      </c>
      <c r="AY381" s="566">
        <f t="shared" si="184"/>
        <v>0.33264439999999995</v>
      </c>
      <c r="AZ381" s="567">
        <v>362.61</v>
      </c>
      <c r="BA381" s="568">
        <v>5.5229999999999997</v>
      </c>
      <c r="BB381" s="569">
        <f t="shared" si="185"/>
        <v>26.915348039269087</v>
      </c>
      <c r="BC381" s="570">
        <f t="shared" si="186"/>
        <v>0.20519890703036844</v>
      </c>
      <c r="BD381" s="571">
        <f t="shared" si="187"/>
        <v>3.7153522909717248E-4</v>
      </c>
      <c r="BE381" s="572">
        <f t="shared" si="188"/>
        <v>3.7233442400992893</v>
      </c>
      <c r="BF381" s="560">
        <f t="shared" si="189"/>
        <v>40.753904960268841</v>
      </c>
      <c r="BG381" s="561">
        <f t="shared" si="190"/>
        <v>13.428408415593829</v>
      </c>
      <c r="BH381" s="562">
        <f t="shared" si="191"/>
        <v>3.13182367832691</v>
      </c>
      <c r="BI381" s="563">
        <f t="shared" si="192"/>
        <v>17.350922790012657</v>
      </c>
      <c r="BJ381" s="564">
        <f t="shared" si="193"/>
        <v>3.1459409688475115</v>
      </c>
      <c r="BK381" s="565">
        <f t="shared" si="194"/>
        <v>3.2092162106562436</v>
      </c>
      <c r="BL381" s="566">
        <f t="shared" si="195"/>
        <v>8.6331653276111577</v>
      </c>
      <c r="BM381" s="546" t="str">
        <f t="shared" si="196"/>
        <v>V0</v>
      </c>
      <c r="BN381" s="573">
        <f t="shared" si="206"/>
        <v>15.9</v>
      </c>
      <c r="BO381" s="573">
        <f t="shared" si="207"/>
        <v>16.036621654280243</v>
      </c>
      <c r="BP381" s="574">
        <f t="shared" si="197"/>
        <v>0.85925568729712143</v>
      </c>
      <c r="BQ381" s="575">
        <f t="shared" si="198"/>
        <v>30</v>
      </c>
      <c r="BR381" s="546" t="str">
        <f t="shared" si="208"/>
        <v>V0</v>
      </c>
      <c r="BS381" s="575">
        <f t="shared" si="199"/>
        <v>62.38641701472357</v>
      </c>
      <c r="BT381" s="575">
        <f t="shared" si="200"/>
        <v>58.111228058221421</v>
      </c>
      <c r="BU381" s="575">
        <f t="shared" si="201"/>
        <v>120.49764507294499</v>
      </c>
      <c r="BV381" s="573">
        <f t="shared" si="202"/>
        <v>3.5479439900373997</v>
      </c>
      <c r="BW381" s="575">
        <f t="shared" si="203"/>
        <v>15</v>
      </c>
      <c r="BX381" s="546" t="str">
        <f t="shared" si="209"/>
        <v>V0</v>
      </c>
    </row>
    <row r="382" spans="1:76" x14ac:dyDescent="0.2">
      <c r="A382" s="324" t="s">
        <v>1555</v>
      </c>
      <c r="B382" s="360">
        <v>35390</v>
      </c>
      <c r="C382" s="361">
        <v>0.27083333333333298</v>
      </c>
      <c r="D382" s="360">
        <f t="shared" si="204"/>
        <v>35391</v>
      </c>
      <c r="E382" s="361">
        <v>0.27083333333333298</v>
      </c>
      <c r="F382" s="455" t="s">
        <v>2179</v>
      </c>
      <c r="G382" s="74" t="s">
        <v>442</v>
      </c>
      <c r="H382" s="53" t="s">
        <v>508</v>
      </c>
      <c r="I382" s="38"/>
      <c r="J382" s="52"/>
      <c r="K382" s="545">
        <f>IF(ISNUMBER(Data!K382),Data!K382,"")</f>
        <v>4.9000000000000004</v>
      </c>
      <c r="L382" s="546" t="str">
        <f>IF(ISNUMBER(K382),PickLists!$S$2,PickLists!$S$9)</f>
        <v>V0</v>
      </c>
      <c r="M382" s="547">
        <f>IF(ISNUMBER(Data!M382),Data!M382,"")</f>
        <v>186.6</v>
      </c>
      <c r="N382" s="548">
        <f t="shared" si="205"/>
        <v>4.2917999999999994</v>
      </c>
      <c r="O382" s="549" t="str">
        <f>IF(ISTEXT($A382),PickLists!$S$2,PickLists!$S$9)</f>
        <v>V0</v>
      </c>
      <c r="P382" s="550">
        <f>IF(ISNUMBER(Data!P382),Data!P382,"")</f>
        <v>4.54</v>
      </c>
      <c r="Q382" s="551" t="str">
        <f>IF(ISTEXT($A382),PickLists!$S$2,PickLists!$S$9)</f>
        <v>V0</v>
      </c>
      <c r="R382" s="547">
        <f>IF(ISNUMBER(Data!R382),Data!R382,"")</f>
        <v>20.9</v>
      </c>
      <c r="S382" s="551" t="str">
        <f>IF(ISTEXT($A382),PickLists!$S$2,PickLists!$S$9)</f>
        <v>V0</v>
      </c>
      <c r="T382" s="552">
        <f>IF(ISNUMBER(Data!T382),Data!T382,"")</f>
        <v>0.35399999999999998</v>
      </c>
      <c r="U382" s="551" t="str">
        <f>IF(ISNUMBER($T382),IF($T382&gt;$T$56,PickLists!$S$2,PickLists!$S$3),PickLists!$S$9)</f>
        <v>V0</v>
      </c>
      <c r="V382" s="553">
        <f>IF(ISNUMBER(Data!V382),Data!V382,"")</f>
        <v>0.4960682719135554</v>
      </c>
      <c r="W382" s="551" t="str">
        <f>IF(ISNUMBER($V382),IF($V382&gt;$V$56,PickLists!$S$2,PickLists!$S$3),PickLists!$S$9)</f>
        <v>V0</v>
      </c>
      <c r="X382" s="552">
        <f>IF(ISNUMBER(Data!X382),Data!X382,"")</f>
        <v>0.52070371218587996</v>
      </c>
      <c r="Y382" s="551" t="str">
        <f>IF(ISNUMBER($X382),IF($X382&gt;$X$56,PickLists!$S$2,PickLists!$S$3),PickLists!$S$9)</f>
        <v>V0</v>
      </c>
      <c r="Z382" s="553">
        <f>IF(ISNUMBER(Data!Z382),Data!Z382,"")</f>
        <v>0.214</v>
      </c>
      <c r="AA382" s="551" t="str">
        <f>IF(ISNUMBER($Z382),IF($Z382&gt;$Z$56,PickLists!$S$2,PickLists!$S$3),PickLists!$S$9)</f>
        <v>V0</v>
      </c>
      <c r="AB382" s="552">
        <f>IF(ISNUMBER(Data!AB382),Data!AB382,"")</f>
        <v>0.39211616497588558</v>
      </c>
      <c r="AC382" s="551" t="str">
        <f>IF(ISNUMBER($AB382),IF($AB382&gt;$AB$56,PickLists!$S$2,PickLists!$S$3),PickLists!$S$9)</f>
        <v>V0</v>
      </c>
      <c r="AD382" s="553">
        <f>IF(ISNUMBER(Data!AD382),Data!AD382,"")</f>
        <v>3.2000000000000001E-2</v>
      </c>
      <c r="AE382" s="551" t="str">
        <f>IF(ISNUMBER($AD382),IF($AD382&gt;$AD$56,PickLists!$S$2,PickLists!$S$3),PickLists!$S$9)</f>
        <v>V0</v>
      </c>
      <c r="AF382" s="552">
        <f>IF(ISNUMBER(Data!AF382),Data!AF382,"")</f>
        <v>3.6999999999999998E-2</v>
      </c>
      <c r="AG382" s="551" t="str">
        <f>IF(ISNUMBER($AF382),IF($AF382&gt;$AF$56,PickLists!$S$2,PickLists!$S$3),PickLists!$S$9)</f>
        <v>V0</v>
      </c>
      <c r="AH382" s="553">
        <f>IF(ISNUMBER(Data!AH382),Data!AH382,"")</f>
        <v>0.106</v>
      </c>
      <c r="AI382" s="551" t="str">
        <f>IF(ISNUMBER($AH382),IF($AH382&gt;$AH$56,PickLists!$S$2,PickLists!$S$3),PickLists!$S$9)</f>
        <v>V0</v>
      </c>
      <c r="AJ382" s="554" t="str">
        <f>IF(ISTEXT(Data!AJ382),Data!AJ382,"")</f>
        <v/>
      </c>
      <c r="AK382" s="555"/>
      <c r="AL382" s="555"/>
      <c r="AM382" s="555"/>
      <c r="AN382" s="555"/>
      <c r="AO382" s="556"/>
      <c r="AP382" s="557">
        <f t="shared" si="175"/>
        <v>2.884031503126603E-2</v>
      </c>
      <c r="AQ382" s="558">
        <f t="shared" si="176"/>
        <v>0.12377686405118753</v>
      </c>
      <c r="AR382" s="559">
        <f t="shared" si="177"/>
        <v>1.5192971999999998</v>
      </c>
      <c r="AS382" s="560">
        <f t="shared" si="178"/>
        <v>2.129025809398597</v>
      </c>
      <c r="AT382" s="561">
        <f t="shared" si="179"/>
        <v>2.2347561919593595</v>
      </c>
      <c r="AU382" s="562">
        <f t="shared" si="180"/>
        <v>0.91844519999999985</v>
      </c>
      <c r="AV382" s="563">
        <f t="shared" si="181"/>
        <v>1.6828841568435056</v>
      </c>
      <c r="AW382" s="564">
        <f t="shared" si="182"/>
        <v>0.13733759999999998</v>
      </c>
      <c r="AX382" s="565">
        <f t="shared" si="183"/>
        <v>0.15879659999999998</v>
      </c>
      <c r="AY382" s="566">
        <f t="shared" si="184"/>
        <v>0.45493079999999991</v>
      </c>
      <c r="AZ382" s="567">
        <v>362.61</v>
      </c>
      <c r="BA382" s="568">
        <v>5.5229999999999997</v>
      </c>
      <c r="BB382" s="569">
        <f t="shared" si="185"/>
        <v>28.84031503126603</v>
      </c>
      <c r="BC382" s="570">
        <f t="shared" si="186"/>
        <v>0.19150276250493317</v>
      </c>
      <c r="BD382" s="571">
        <f t="shared" si="187"/>
        <v>3.4673685045253142E-4</v>
      </c>
      <c r="BE382" s="572">
        <f t="shared" si="188"/>
        <v>9.9853322802662756</v>
      </c>
      <c r="BF382" s="560">
        <f t="shared" si="189"/>
        <v>35.415740123763506</v>
      </c>
      <c r="BG382" s="561">
        <f t="shared" si="190"/>
        <v>32.478011051668794</v>
      </c>
      <c r="BH382" s="562">
        <f t="shared" si="191"/>
        <v>9.3084759328049831</v>
      </c>
      <c r="BI382" s="563">
        <f t="shared" si="192"/>
        <v>27.99430034810349</v>
      </c>
      <c r="BJ382" s="564">
        <f t="shared" si="193"/>
        <v>0.81845618701723877</v>
      </c>
      <c r="BK382" s="565">
        <f t="shared" si="194"/>
        <v>3.0446410203661793</v>
      </c>
      <c r="BL382" s="566">
        <f t="shared" si="195"/>
        <v>5.2896851140276455</v>
      </c>
      <c r="BM382" s="546" t="str">
        <f t="shared" si="196"/>
        <v>V0</v>
      </c>
      <c r="BN382" s="573">
        <f t="shared" si="206"/>
        <v>20.9</v>
      </c>
      <c r="BO382" s="573">
        <f t="shared" si="207"/>
        <v>19.04289028063377</v>
      </c>
      <c r="BP382" s="574">
        <f t="shared" si="197"/>
        <v>-8.8856924371589869</v>
      </c>
      <c r="BQ382" s="575">
        <f t="shared" si="198"/>
        <v>30</v>
      </c>
      <c r="BR382" s="546" t="str">
        <f t="shared" si="208"/>
        <v>V0</v>
      </c>
      <c r="BS382" s="575">
        <f t="shared" si="199"/>
        <v>75.295873633585572</v>
      </c>
      <c r="BT382" s="575">
        <f t="shared" si="200"/>
        <v>78.070932955053962</v>
      </c>
      <c r="BU382" s="575">
        <f t="shared" si="201"/>
        <v>153.36680658863952</v>
      </c>
      <c r="BV382" s="573">
        <f t="shared" si="202"/>
        <v>-1.8094262919039938</v>
      </c>
      <c r="BW382" s="575">
        <f t="shared" si="203"/>
        <v>15</v>
      </c>
      <c r="BX382" s="546" t="str">
        <f t="shared" si="209"/>
        <v>V0</v>
      </c>
    </row>
    <row r="383" spans="1:76" x14ac:dyDescent="0.2">
      <c r="A383" s="324"/>
      <c r="B383" s="360">
        <v>35391</v>
      </c>
      <c r="C383" s="361">
        <v>0.27083333333333298</v>
      </c>
      <c r="D383" s="360">
        <f t="shared" si="204"/>
        <v>35392</v>
      </c>
      <c r="E383" s="361">
        <v>0.27083333333333298</v>
      </c>
      <c r="F383" s="455" t="s">
        <v>2179</v>
      </c>
      <c r="G383" s="74" t="s">
        <v>440</v>
      </c>
      <c r="H383" s="53"/>
      <c r="I383" s="38"/>
      <c r="J383" s="52"/>
      <c r="K383" s="545" t="str">
        <f>IF(ISNUMBER(Data!K383),Data!K383,"")</f>
        <v/>
      </c>
      <c r="L383" s="546" t="str">
        <f>IF(ISNUMBER(K383),PickLists!$S$2,PickLists!$S$9)</f>
        <v>M1</v>
      </c>
      <c r="M383" s="547" t="str">
        <f>IF(ISNUMBER(Data!M383),Data!M383,"")</f>
        <v/>
      </c>
      <c r="N383" s="548" t="str">
        <f t="shared" si="205"/>
        <v/>
      </c>
      <c r="O383" s="549" t="str">
        <f>IF(ISTEXT($A383),PickLists!$S$2,PickLists!$S$9)</f>
        <v>M1</v>
      </c>
      <c r="P383" s="550" t="str">
        <f>IF(ISNUMBER(Data!P383),Data!P383,"")</f>
        <v/>
      </c>
      <c r="Q383" s="551" t="str">
        <f>IF(ISTEXT($A383),PickLists!$S$2,PickLists!$S$9)</f>
        <v>M1</v>
      </c>
      <c r="R383" s="547" t="str">
        <f>IF(ISNUMBER(Data!R383),Data!R383,"")</f>
        <v/>
      </c>
      <c r="S383" s="551" t="str">
        <f>IF(ISTEXT($A383),PickLists!$S$2,PickLists!$S$9)</f>
        <v>M1</v>
      </c>
      <c r="T383" s="552" t="str">
        <f>IF(ISNUMBER(Data!T383),Data!T383,"")</f>
        <v/>
      </c>
      <c r="U383" s="551" t="str">
        <f>IF(ISNUMBER($T383),IF($T383&gt;$T$56,PickLists!$S$2,PickLists!$S$3),PickLists!$S$9)</f>
        <v>M1</v>
      </c>
      <c r="V383" s="553" t="str">
        <f>IF(ISNUMBER(Data!V383),Data!V383,"")</f>
        <v/>
      </c>
      <c r="W383" s="551" t="str">
        <f>IF(ISNUMBER($V383),IF($V383&gt;$V$56,PickLists!$S$2,PickLists!$S$3),PickLists!$S$9)</f>
        <v>M1</v>
      </c>
      <c r="X383" s="552" t="str">
        <f>IF(ISNUMBER(Data!X383),Data!X383,"")</f>
        <v/>
      </c>
      <c r="Y383" s="551" t="str">
        <f>IF(ISNUMBER($X383),IF($X383&gt;$X$56,PickLists!$S$2,PickLists!$S$3),PickLists!$S$9)</f>
        <v>M1</v>
      </c>
      <c r="Z383" s="553" t="str">
        <f>IF(ISNUMBER(Data!Z383),Data!Z383,"")</f>
        <v/>
      </c>
      <c r="AA383" s="551" t="str">
        <f>IF(ISNUMBER($Z383),IF($Z383&gt;$Z$56,PickLists!$S$2,PickLists!$S$3),PickLists!$S$9)</f>
        <v>M1</v>
      </c>
      <c r="AB383" s="552" t="str">
        <f>IF(ISNUMBER(Data!AB383),Data!AB383,"")</f>
        <v/>
      </c>
      <c r="AC383" s="551" t="str">
        <f>IF(ISNUMBER($AB383),IF($AB383&gt;$AB$56,PickLists!$S$2,PickLists!$S$3),PickLists!$S$9)</f>
        <v>M1</v>
      </c>
      <c r="AD383" s="553" t="str">
        <f>IF(ISNUMBER(Data!AD383),Data!AD383,"")</f>
        <v/>
      </c>
      <c r="AE383" s="551" t="str">
        <f>IF(ISNUMBER($AD383),IF($AD383&gt;$AD$56,PickLists!$S$2,PickLists!$S$3),PickLists!$S$9)</f>
        <v>M1</v>
      </c>
      <c r="AF383" s="552" t="str">
        <f>IF(ISNUMBER(Data!AF383),Data!AF383,"")</f>
        <v/>
      </c>
      <c r="AG383" s="551" t="str">
        <f>IF(ISNUMBER($AF383),IF($AF383&gt;$AF$56,PickLists!$S$2,PickLists!$S$3),PickLists!$S$9)</f>
        <v>M1</v>
      </c>
      <c r="AH383" s="553" t="str">
        <f>IF(ISNUMBER(Data!AH383),Data!AH383,"")</f>
        <v/>
      </c>
      <c r="AI383" s="551" t="str">
        <f>IF(ISNUMBER($AH383),IF($AH383&gt;$AH$56,PickLists!$S$2,PickLists!$S$3),PickLists!$S$9)</f>
        <v>M1</v>
      </c>
      <c r="AJ383" s="554" t="str">
        <f>IF(ISTEXT(Data!AJ383),Data!AJ383,"")</f>
        <v/>
      </c>
      <c r="AK383" s="555"/>
      <c r="AL383" s="555"/>
      <c r="AM383" s="555"/>
      <c r="AN383" s="555"/>
      <c r="AO383" s="556"/>
      <c r="AP383" s="557" t="str">
        <f t="shared" si="175"/>
        <v/>
      </c>
      <c r="AQ383" s="558" t="str">
        <f t="shared" si="176"/>
        <v/>
      </c>
      <c r="AR383" s="559" t="str">
        <f t="shared" si="177"/>
        <v/>
      </c>
      <c r="AS383" s="560" t="str">
        <f t="shared" si="178"/>
        <v/>
      </c>
      <c r="AT383" s="561" t="str">
        <f t="shared" si="179"/>
        <v/>
      </c>
      <c r="AU383" s="562" t="str">
        <f t="shared" si="180"/>
        <v/>
      </c>
      <c r="AV383" s="563" t="str">
        <f t="shared" si="181"/>
        <v/>
      </c>
      <c r="AW383" s="564" t="str">
        <f t="shared" si="182"/>
        <v/>
      </c>
      <c r="AX383" s="565" t="str">
        <f t="shared" si="183"/>
        <v/>
      </c>
      <c r="AY383" s="566" t="str">
        <f t="shared" si="184"/>
        <v/>
      </c>
      <c r="AZ383" s="567">
        <v>362.61</v>
      </c>
      <c r="BA383" s="568">
        <v>5.5229999999999997</v>
      </c>
      <c r="BB383" s="569" t="str">
        <f t="shared" si="185"/>
        <v/>
      </c>
      <c r="BC383" s="570" t="str">
        <f t="shared" si="186"/>
        <v/>
      </c>
      <c r="BD383" s="571" t="str">
        <f t="shared" si="187"/>
        <v/>
      </c>
      <c r="BE383" s="572" t="str">
        <f t="shared" si="188"/>
        <v/>
      </c>
      <c r="BF383" s="560" t="str">
        <f t="shared" si="189"/>
        <v/>
      </c>
      <c r="BG383" s="561" t="str">
        <f t="shared" si="190"/>
        <v/>
      </c>
      <c r="BH383" s="562" t="str">
        <f t="shared" si="191"/>
        <v/>
      </c>
      <c r="BI383" s="563" t="str">
        <f t="shared" si="192"/>
        <v/>
      </c>
      <c r="BJ383" s="564" t="str">
        <f t="shared" si="193"/>
        <v/>
      </c>
      <c r="BK383" s="565" t="str">
        <f t="shared" si="194"/>
        <v/>
      </c>
      <c r="BL383" s="566" t="str">
        <f t="shared" si="195"/>
        <v/>
      </c>
      <c r="BM383" s="546" t="str">
        <f t="shared" si="196"/>
        <v>M1</v>
      </c>
      <c r="BN383" s="573" t="str">
        <f t="shared" si="206"/>
        <v/>
      </c>
      <c r="BO383" s="573" t="str">
        <f t="shared" si="207"/>
        <v/>
      </c>
      <c r="BP383" s="574" t="str">
        <f t="shared" si="197"/>
        <v/>
      </c>
      <c r="BQ383" s="575" t="str">
        <f t="shared" si="198"/>
        <v/>
      </c>
      <c r="BR383" s="546" t="str">
        <f t="shared" si="208"/>
        <v>M1</v>
      </c>
      <c r="BS383" s="575" t="str">
        <f t="shared" si="199"/>
        <v/>
      </c>
      <c r="BT383" s="575" t="str">
        <f t="shared" si="200"/>
        <v/>
      </c>
      <c r="BU383" s="575" t="str">
        <f t="shared" si="201"/>
        <v/>
      </c>
      <c r="BV383" s="573" t="str">
        <f t="shared" si="202"/>
        <v/>
      </c>
      <c r="BW383" s="575" t="str">
        <f t="shared" si="203"/>
        <v/>
      </c>
      <c r="BX383" s="546" t="str">
        <f t="shared" si="209"/>
        <v>M1</v>
      </c>
    </row>
    <row r="384" spans="1:76" x14ac:dyDescent="0.2">
      <c r="A384" s="324" t="s">
        <v>1556</v>
      </c>
      <c r="B384" s="360">
        <v>35392</v>
      </c>
      <c r="C384" s="361">
        <v>0.27083333333333298</v>
      </c>
      <c r="D384" s="360">
        <f t="shared" si="204"/>
        <v>35393</v>
      </c>
      <c r="E384" s="361">
        <v>0.27083333333333298</v>
      </c>
      <c r="F384" s="455" t="s">
        <v>2179</v>
      </c>
      <c r="G384" s="74" t="s">
        <v>442</v>
      </c>
      <c r="H384" s="53" t="s">
        <v>508</v>
      </c>
      <c r="I384" s="38"/>
      <c r="J384" s="52"/>
      <c r="K384" s="545">
        <f>IF(ISNUMBER(Data!K384),Data!K384,"")</f>
        <v>4.4000000000000004</v>
      </c>
      <c r="L384" s="546" t="str">
        <f>IF(ISNUMBER(K384),PickLists!$S$2,PickLists!$S$9)</f>
        <v>V0</v>
      </c>
      <c r="M384" s="547">
        <f>IF(ISNUMBER(Data!M384),Data!M384,"")</f>
        <v>150.6</v>
      </c>
      <c r="N384" s="548">
        <f t="shared" si="205"/>
        <v>3.4638</v>
      </c>
      <c r="O384" s="549" t="str">
        <f>IF(ISTEXT($A384),PickLists!$S$2,PickLists!$S$9)</f>
        <v>V0</v>
      </c>
      <c r="P384" s="550">
        <f>IF(ISNUMBER(Data!P384),Data!P384,"")</f>
        <v>4.53</v>
      </c>
      <c r="Q384" s="551" t="str">
        <f>IF(ISTEXT($A384),PickLists!$S$2,PickLists!$S$9)</f>
        <v>V0</v>
      </c>
      <c r="R384" s="547">
        <f>IF(ISNUMBER(Data!R384),Data!R384,"")</f>
        <v>19</v>
      </c>
      <c r="S384" s="551" t="str">
        <f>IF(ISTEXT($A384),PickLists!$S$2,PickLists!$S$9)</f>
        <v>V0</v>
      </c>
      <c r="T384" s="552">
        <f>IF(ISNUMBER(Data!T384),Data!T384,"")</f>
        <v>0.12</v>
      </c>
      <c r="U384" s="551" t="str">
        <f>IF(ISNUMBER($T384),IF($T384&gt;$T$56,PickLists!$S$2,PickLists!$S$3),PickLists!$S$9)</f>
        <v>V0</v>
      </c>
      <c r="V384" s="553">
        <f>IF(ISNUMBER(Data!V384),Data!V384,"")</f>
        <v>0.69937494073058626</v>
      </c>
      <c r="W384" s="551" t="str">
        <f>IF(ISNUMBER($V384),IF($V384&gt;$V$56,PickLists!$S$2,PickLists!$S$3),PickLists!$S$9)</f>
        <v>V0</v>
      </c>
      <c r="X384" s="552">
        <f>IF(ISNUMBER(Data!X384),Data!X384,"")</f>
        <v>0.31542628718952342</v>
      </c>
      <c r="Y384" s="551" t="str">
        <f>IF(ISNUMBER($X384),IF($X384&gt;$X$56,PickLists!$S$2,PickLists!$S$3),PickLists!$S$9)</f>
        <v>V0</v>
      </c>
      <c r="Z384" s="553">
        <f>IF(ISNUMBER(Data!Z384),Data!Z384,"")</f>
        <v>6.5000000000000002E-2</v>
      </c>
      <c r="AA384" s="551" t="str">
        <f>IF(ISNUMBER($Z384),IF($Z384&gt;$Z$56,PickLists!$S$2,PickLists!$S$3),PickLists!$S$9)</f>
        <v>V0</v>
      </c>
      <c r="AB384" s="552">
        <f>IF(ISNUMBER(Data!AB384),Data!AB384,"")</f>
        <v>0.4984922334940961</v>
      </c>
      <c r="AC384" s="551" t="str">
        <f>IF(ISNUMBER($AB384),IF($AB384&gt;$AB$56,PickLists!$S$2,PickLists!$S$3),PickLists!$S$9)</f>
        <v>V0</v>
      </c>
      <c r="AD384" s="553">
        <f>IF(ISNUMBER(Data!AD384),Data!AD384,"")</f>
        <v>3.4000000000000002E-2</v>
      </c>
      <c r="AE384" s="551" t="str">
        <f>IF(ISNUMBER($AD384),IF($AD384&gt;$AD$56,PickLists!$S$2,PickLists!$S$3),PickLists!$S$9)</f>
        <v>V0</v>
      </c>
      <c r="AF384" s="552">
        <f>IF(ISNUMBER(Data!AF384),Data!AF384,"")</f>
        <v>2.5000000000000001E-2</v>
      </c>
      <c r="AG384" s="551" t="str">
        <f>IF(ISNUMBER($AF384),IF($AF384&gt;$AF$56,PickLists!$S$2,PickLists!$S$3),PickLists!$S$9)</f>
        <v>V0</v>
      </c>
      <c r="AH384" s="553">
        <f>IF(ISNUMBER(Data!AH384),Data!AH384,"")</f>
        <v>0.122</v>
      </c>
      <c r="AI384" s="551" t="str">
        <f>IF(ISNUMBER($AH384),IF($AH384&gt;$AH$56,PickLists!$S$2,PickLists!$S$3),PickLists!$S$9)</f>
        <v>V0</v>
      </c>
      <c r="AJ384" s="554" t="str">
        <f>IF(ISTEXT(Data!AJ384),Data!AJ384,"")</f>
        <v/>
      </c>
      <c r="AK384" s="555"/>
      <c r="AL384" s="555"/>
      <c r="AM384" s="555"/>
      <c r="AN384" s="555"/>
      <c r="AO384" s="556"/>
      <c r="AP384" s="557">
        <f t="shared" si="175"/>
        <v>2.9512092266663827E-2</v>
      </c>
      <c r="AQ384" s="558">
        <f t="shared" si="176"/>
        <v>0.10222398519327017</v>
      </c>
      <c r="AR384" s="559">
        <f t="shared" si="177"/>
        <v>0.41565599999999997</v>
      </c>
      <c r="AS384" s="560">
        <f t="shared" si="178"/>
        <v>2.4224949197026047</v>
      </c>
      <c r="AT384" s="561">
        <f t="shared" si="179"/>
        <v>1.0925735735670712</v>
      </c>
      <c r="AU384" s="562">
        <f t="shared" si="180"/>
        <v>0.22514700000000001</v>
      </c>
      <c r="AV384" s="563">
        <f t="shared" si="181"/>
        <v>1.72667739837685</v>
      </c>
      <c r="AW384" s="564">
        <f t="shared" si="182"/>
        <v>0.1177692</v>
      </c>
      <c r="AX384" s="565">
        <f t="shared" si="183"/>
        <v>8.6595000000000005E-2</v>
      </c>
      <c r="AY384" s="566">
        <f t="shared" si="184"/>
        <v>0.4225836</v>
      </c>
      <c r="AZ384" s="567">
        <v>362.61</v>
      </c>
      <c r="BA384" s="568">
        <v>5.5229999999999997</v>
      </c>
      <c r="BB384" s="569">
        <f t="shared" si="185"/>
        <v>29.512092266663828</v>
      </c>
      <c r="BC384" s="570">
        <f t="shared" si="186"/>
        <v>0.18714362743568161</v>
      </c>
      <c r="BD384" s="571">
        <f t="shared" si="187"/>
        <v>3.3884415613920235E-4</v>
      </c>
      <c r="BE384" s="572">
        <f t="shared" si="188"/>
        <v>3.3848584000902631</v>
      </c>
      <c r="BF384" s="560">
        <f t="shared" si="189"/>
        <v>49.930387715469855</v>
      </c>
      <c r="BG384" s="561">
        <f t="shared" si="190"/>
        <v>19.674179771683985</v>
      </c>
      <c r="BH384" s="562">
        <f t="shared" si="191"/>
        <v>2.8273408207117945</v>
      </c>
      <c r="BI384" s="563">
        <f t="shared" si="192"/>
        <v>35.588793709866216</v>
      </c>
      <c r="BJ384" s="564">
        <f t="shared" si="193"/>
        <v>0.86960969870581617</v>
      </c>
      <c r="BK384" s="565">
        <f t="shared" si="194"/>
        <v>2.0571898786257972</v>
      </c>
      <c r="BL384" s="566">
        <f t="shared" si="195"/>
        <v>6.0881281501072904</v>
      </c>
      <c r="BM384" s="546" t="str">
        <f t="shared" si="196"/>
        <v>V0</v>
      </c>
      <c r="BN384" s="573">
        <f t="shared" si="206"/>
        <v>19</v>
      </c>
      <c r="BO384" s="573">
        <f t="shared" si="207"/>
        <v>19.018437082370546</v>
      </c>
      <c r="BP384" s="574">
        <f t="shared" si="197"/>
        <v>9.7037275634454842E-2</v>
      </c>
      <c r="BQ384" s="575">
        <f t="shared" si="198"/>
        <v>30</v>
      </c>
      <c r="BR384" s="546" t="str">
        <f t="shared" si="208"/>
        <v>V0</v>
      </c>
      <c r="BS384" s="575">
        <f t="shared" si="199"/>
        <v>76.94315452468075</v>
      </c>
      <c r="BT384" s="575">
        <f t="shared" si="200"/>
        <v>73.176908358835931</v>
      </c>
      <c r="BU384" s="575">
        <f t="shared" si="201"/>
        <v>150.12006288351668</v>
      </c>
      <c r="BV384" s="573">
        <f t="shared" si="202"/>
        <v>2.5088226673387282</v>
      </c>
      <c r="BW384" s="575">
        <f t="shared" si="203"/>
        <v>15</v>
      </c>
      <c r="BX384" s="546" t="str">
        <f t="shared" si="209"/>
        <v>V0</v>
      </c>
    </row>
    <row r="385" spans="1:76" x14ac:dyDescent="0.2">
      <c r="A385" s="324"/>
      <c r="B385" s="360">
        <v>35393</v>
      </c>
      <c r="C385" s="361">
        <v>0.27083333333333298</v>
      </c>
      <c r="D385" s="360">
        <f t="shared" si="204"/>
        <v>35394</v>
      </c>
      <c r="E385" s="361">
        <v>0.27083333333333298</v>
      </c>
      <c r="F385" s="455" t="s">
        <v>2179</v>
      </c>
      <c r="G385" s="74" t="s">
        <v>440</v>
      </c>
      <c r="H385" s="53"/>
      <c r="I385" s="38"/>
      <c r="J385" s="52"/>
      <c r="K385" s="545" t="str">
        <f>IF(ISNUMBER(Data!K385),Data!K385,"")</f>
        <v/>
      </c>
      <c r="L385" s="546" t="str">
        <f>IF(ISNUMBER(K385),PickLists!$S$2,PickLists!$S$9)</f>
        <v>M1</v>
      </c>
      <c r="M385" s="547" t="str">
        <f>IF(ISNUMBER(Data!M385),Data!M385,"")</f>
        <v/>
      </c>
      <c r="N385" s="548" t="str">
        <f t="shared" si="205"/>
        <v/>
      </c>
      <c r="O385" s="549" t="str">
        <f>IF(ISTEXT($A385),PickLists!$S$2,PickLists!$S$9)</f>
        <v>M1</v>
      </c>
      <c r="P385" s="550" t="str">
        <f>IF(ISNUMBER(Data!P385),Data!P385,"")</f>
        <v/>
      </c>
      <c r="Q385" s="551" t="str">
        <f>IF(ISTEXT($A385),PickLists!$S$2,PickLists!$S$9)</f>
        <v>M1</v>
      </c>
      <c r="R385" s="547" t="str">
        <f>IF(ISNUMBER(Data!R385),Data!R385,"")</f>
        <v/>
      </c>
      <c r="S385" s="551" t="str">
        <f>IF(ISTEXT($A385),PickLists!$S$2,PickLists!$S$9)</f>
        <v>M1</v>
      </c>
      <c r="T385" s="552" t="str">
        <f>IF(ISNUMBER(Data!T385),Data!T385,"")</f>
        <v/>
      </c>
      <c r="U385" s="551" t="str">
        <f>IF(ISNUMBER($T385),IF($T385&gt;$T$56,PickLists!$S$2,PickLists!$S$3),PickLists!$S$9)</f>
        <v>M1</v>
      </c>
      <c r="V385" s="553" t="str">
        <f>IF(ISNUMBER(Data!V385),Data!V385,"")</f>
        <v/>
      </c>
      <c r="W385" s="551" t="str">
        <f>IF(ISNUMBER($V385),IF($V385&gt;$V$56,PickLists!$S$2,PickLists!$S$3),PickLists!$S$9)</f>
        <v>M1</v>
      </c>
      <c r="X385" s="552" t="str">
        <f>IF(ISNUMBER(Data!X385),Data!X385,"")</f>
        <v/>
      </c>
      <c r="Y385" s="551" t="str">
        <f>IF(ISNUMBER($X385),IF($X385&gt;$X$56,PickLists!$S$2,PickLists!$S$3),PickLists!$S$9)</f>
        <v>M1</v>
      </c>
      <c r="Z385" s="553" t="str">
        <f>IF(ISNUMBER(Data!Z385),Data!Z385,"")</f>
        <v/>
      </c>
      <c r="AA385" s="551" t="str">
        <f>IF(ISNUMBER($Z385),IF($Z385&gt;$Z$56,PickLists!$S$2,PickLists!$S$3),PickLists!$S$9)</f>
        <v>M1</v>
      </c>
      <c r="AB385" s="552" t="str">
        <f>IF(ISNUMBER(Data!AB385),Data!AB385,"")</f>
        <v/>
      </c>
      <c r="AC385" s="551" t="str">
        <f>IF(ISNUMBER($AB385),IF($AB385&gt;$AB$56,PickLists!$S$2,PickLists!$S$3),PickLists!$S$9)</f>
        <v>M1</v>
      </c>
      <c r="AD385" s="553" t="str">
        <f>IF(ISNUMBER(Data!AD385),Data!AD385,"")</f>
        <v/>
      </c>
      <c r="AE385" s="551" t="str">
        <f>IF(ISNUMBER($AD385),IF($AD385&gt;$AD$56,PickLists!$S$2,PickLists!$S$3),PickLists!$S$9)</f>
        <v>M1</v>
      </c>
      <c r="AF385" s="552" t="str">
        <f>IF(ISNUMBER(Data!AF385),Data!AF385,"")</f>
        <v/>
      </c>
      <c r="AG385" s="551" t="str">
        <f>IF(ISNUMBER($AF385),IF($AF385&gt;$AF$56,PickLists!$S$2,PickLists!$S$3),PickLists!$S$9)</f>
        <v>M1</v>
      </c>
      <c r="AH385" s="553" t="str">
        <f>IF(ISNUMBER(Data!AH385),Data!AH385,"")</f>
        <v/>
      </c>
      <c r="AI385" s="551" t="str">
        <f>IF(ISNUMBER($AH385),IF($AH385&gt;$AH$56,PickLists!$S$2,PickLists!$S$3),PickLists!$S$9)</f>
        <v>M1</v>
      </c>
      <c r="AJ385" s="554" t="str">
        <f>IF(ISTEXT(Data!AJ385),Data!AJ385,"")</f>
        <v/>
      </c>
      <c r="AK385" s="555"/>
      <c r="AL385" s="555"/>
      <c r="AM385" s="555"/>
      <c r="AN385" s="555"/>
      <c r="AO385" s="556"/>
      <c r="AP385" s="557" t="str">
        <f t="shared" si="175"/>
        <v/>
      </c>
      <c r="AQ385" s="558" t="str">
        <f t="shared" si="176"/>
        <v/>
      </c>
      <c r="AR385" s="559" t="str">
        <f t="shared" si="177"/>
        <v/>
      </c>
      <c r="AS385" s="560" t="str">
        <f t="shared" si="178"/>
        <v/>
      </c>
      <c r="AT385" s="561" t="str">
        <f t="shared" si="179"/>
        <v/>
      </c>
      <c r="AU385" s="562" t="str">
        <f t="shared" si="180"/>
        <v/>
      </c>
      <c r="AV385" s="563" t="str">
        <f t="shared" si="181"/>
        <v/>
      </c>
      <c r="AW385" s="564" t="str">
        <f t="shared" si="182"/>
        <v/>
      </c>
      <c r="AX385" s="565" t="str">
        <f t="shared" si="183"/>
        <v/>
      </c>
      <c r="AY385" s="566" t="str">
        <f t="shared" si="184"/>
        <v/>
      </c>
      <c r="AZ385" s="567">
        <v>362.61</v>
      </c>
      <c r="BA385" s="568">
        <v>5.5229999999999997</v>
      </c>
      <c r="BB385" s="569" t="str">
        <f t="shared" si="185"/>
        <v/>
      </c>
      <c r="BC385" s="570" t="str">
        <f t="shared" si="186"/>
        <v/>
      </c>
      <c r="BD385" s="571" t="str">
        <f t="shared" si="187"/>
        <v/>
      </c>
      <c r="BE385" s="572" t="str">
        <f t="shared" si="188"/>
        <v/>
      </c>
      <c r="BF385" s="560" t="str">
        <f t="shared" si="189"/>
        <v/>
      </c>
      <c r="BG385" s="561" t="str">
        <f t="shared" si="190"/>
        <v/>
      </c>
      <c r="BH385" s="562" t="str">
        <f t="shared" si="191"/>
        <v/>
      </c>
      <c r="BI385" s="563" t="str">
        <f t="shared" si="192"/>
        <v/>
      </c>
      <c r="BJ385" s="564" t="str">
        <f t="shared" si="193"/>
        <v/>
      </c>
      <c r="BK385" s="565" t="str">
        <f t="shared" si="194"/>
        <v/>
      </c>
      <c r="BL385" s="566" t="str">
        <f t="shared" si="195"/>
        <v/>
      </c>
      <c r="BM385" s="546" t="str">
        <f t="shared" si="196"/>
        <v>M1</v>
      </c>
      <c r="BN385" s="573" t="str">
        <f t="shared" si="206"/>
        <v/>
      </c>
      <c r="BO385" s="573" t="str">
        <f t="shared" si="207"/>
        <v/>
      </c>
      <c r="BP385" s="574" t="str">
        <f t="shared" si="197"/>
        <v/>
      </c>
      <c r="BQ385" s="575" t="str">
        <f t="shared" si="198"/>
        <v/>
      </c>
      <c r="BR385" s="546" t="str">
        <f t="shared" si="208"/>
        <v>M1</v>
      </c>
      <c r="BS385" s="575" t="str">
        <f t="shared" si="199"/>
        <v/>
      </c>
      <c r="BT385" s="575" t="str">
        <f t="shared" si="200"/>
        <v/>
      </c>
      <c r="BU385" s="575" t="str">
        <f t="shared" si="201"/>
        <v/>
      </c>
      <c r="BV385" s="573" t="str">
        <f t="shared" si="202"/>
        <v/>
      </c>
      <c r="BW385" s="575" t="str">
        <f t="shared" si="203"/>
        <v/>
      </c>
      <c r="BX385" s="546" t="str">
        <f t="shared" si="209"/>
        <v>M1</v>
      </c>
    </row>
    <row r="386" spans="1:76" x14ac:dyDescent="0.2">
      <c r="A386" s="324" t="s">
        <v>1557</v>
      </c>
      <c r="B386" s="360">
        <v>35394</v>
      </c>
      <c r="C386" s="361">
        <v>0.27083333333333298</v>
      </c>
      <c r="D386" s="360">
        <f t="shared" si="204"/>
        <v>35395</v>
      </c>
      <c r="E386" s="361">
        <v>0.27083333333333298</v>
      </c>
      <c r="F386" s="455" t="s">
        <v>2179</v>
      </c>
      <c r="G386" s="74" t="s">
        <v>444</v>
      </c>
      <c r="H386" s="53" t="s">
        <v>508</v>
      </c>
      <c r="I386" s="38"/>
      <c r="J386" s="52"/>
      <c r="K386" s="545">
        <f>IF(ISNUMBER(Data!K386),Data!K386,"")</f>
        <v>2.4</v>
      </c>
      <c r="L386" s="546" t="str">
        <f>IF(ISNUMBER(K386),PickLists!$S$2,PickLists!$S$9)</f>
        <v>V0</v>
      </c>
      <c r="M386" s="547">
        <f>IF(ISNUMBER(Data!M386),Data!M386,"")</f>
        <v>84.9</v>
      </c>
      <c r="N386" s="548">
        <f t="shared" si="205"/>
        <v>1.9527000000000001</v>
      </c>
      <c r="O386" s="549" t="str">
        <f>IF(ISTEXT($A386),PickLists!$S$2,PickLists!$S$9)</f>
        <v>V0</v>
      </c>
      <c r="P386" s="550">
        <f>IF(ISNUMBER(Data!P386),Data!P386,"")</f>
        <v>4.84</v>
      </c>
      <c r="Q386" s="551" t="str">
        <f>IF(ISTEXT($A386),PickLists!$S$2,PickLists!$S$9)</f>
        <v>V0</v>
      </c>
      <c r="R386" s="547">
        <f>IF(ISNUMBER(Data!R386),Data!R386,"")</f>
        <v>11.1</v>
      </c>
      <c r="S386" s="551" t="str">
        <f>IF(ISTEXT($A386),PickLists!$S$2,PickLists!$S$9)</f>
        <v>V0</v>
      </c>
      <c r="T386" s="552">
        <f>IF(ISNUMBER(Data!T386),Data!T386,"")</f>
        <v>0.15</v>
      </c>
      <c r="U386" s="551" t="str">
        <f>IF(ISNUMBER($T386),IF($T386&gt;$T$56,PickLists!$S$2,PickLists!$S$3),PickLists!$S$9)</f>
        <v>V0</v>
      </c>
      <c r="V386" s="553">
        <f>IF(ISNUMBER(Data!V386),Data!V386,"")</f>
        <v>0.38040936698653333</v>
      </c>
      <c r="W386" s="551" t="str">
        <f>IF(ISNUMBER($V386),IF($V386&gt;$V$56,PickLists!$S$2,PickLists!$S$3),PickLists!$S$9)</f>
        <v>V0</v>
      </c>
      <c r="X386" s="552">
        <f>IF(ISNUMBER(Data!X386),Data!X386,"")</f>
        <v>0.19426253877703983</v>
      </c>
      <c r="Y386" s="551" t="str">
        <f>IF(ISNUMBER($X386),IF($X386&gt;$X$56,PickLists!$S$2,PickLists!$S$3),PickLists!$S$9)</f>
        <v>V0</v>
      </c>
      <c r="Z386" s="553">
        <f>IF(ISNUMBER(Data!Z386),Data!Z386,"")</f>
        <v>0.13200000000000001</v>
      </c>
      <c r="AA386" s="551" t="str">
        <f>IF(ISNUMBER($Z386),IF($Z386&gt;$Z$56,PickLists!$S$2,PickLists!$S$3),PickLists!$S$9)</f>
        <v>V0</v>
      </c>
      <c r="AB386" s="552">
        <f>IF(ISNUMBER(Data!AB386),Data!AB386,"")</f>
        <v>0.21119920172958589</v>
      </c>
      <c r="AC386" s="551" t="str">
        <f>IF(ISNUMBER($AB386),IF($AB386&gt;$AB$56,PickLists!$S$2,PickLists!$S$3),PickLists!$S$9)</f>
        <v>V0</v>
      </c>
      <c r="AD386" s="553">
        <f>IF(ISNUMBER(Data!AD386),Data!AD386,"")</f>
        <v>7.6999999999999999E-2</v>
      </c>
      <c r="AE386" s="551" t="str">
        <f>IF(ISNUMBER($AD386),IF($AD386&gt;$AD$56,PickLists!$S$2,PickLists!$S$3),PickLists!$S$9)</f>
        <v>V0</v>
      </c>
      <c r="AF386" s="552">
        <f>IF(ISNUMBER(Data!AF386),Data!AF386,"")</f>
        <v>3.9E-2</v>
      </c>
      <c r="AG386" s="551" t="str">
        <f>IF(ISNUMBER($AF386),IF($AF386&gt;$AF$56,PickLists!$S$2,PickLists!$S$3),PickLists!$S$9)</f>
        <v>V0</v>
      </c>
      <c r="AH386" s="553">
        <f>IF(ISNUMBER(Data!AH386),Data!AH386,"")</f>
        <v>0.17100000000000001</v>
      </c>
      <c r="AI386" s="551" t="str">
        <f>IF(ISNUMBER($AH386),IF($AH386&gt;$AH$56,PickLists!$S$2,PickLists!$S$3),PickLists!$S$9)</f>
        <v>V0</v>
      </c>
      <c r="AJ386" s="554" t="str">
        <f>IF(ISTEXT(Data!AJ386),Data!AJ386,"")</f>
        <v/>
      </c>
      <c r="AK386" s="555"/>
      <c r="AL386" s="555"/>
      <c r="AM386" s="555"/>
      <c r="AN386" s="555"/>
      <c r="AO386" s="556"/>
      <c r="AP386" s="557">
        <f t="shared" si="175"/>
        <v>1.4454397707459276E-2</v>
      </c>
      <c r="AQ386" s="558">
        <f t="shared" si="176"/>
        <v>2.8225102403355729E-2</v>
      </c>
      <c r="AR386" s="559">
        <f t="shared" si="177"/>
        <v>0.29290500000000003</v>
      </c>
      <c r="AS386" s="560">
        <f t="shared" si="178"/>
        <v>0.74282537091460366</v>
      </c>
      <c r="AT386" s="561">
        <f t="shared" si="179"/>
        <v>0.37933645946992572</v>
      </c>
      <c r="AU386" s="562">
        <f t="shared" si="180"/>
        <v>0.25775640000000005</v>
      </c>
      <c r="AV386" s="563">
        <f t="shared" si="181"/>
        <v>0.41240868121736241</v>
      </c>
      <c r="AW386" s="564">
        <f t="shared" si="182"/>
        <v>0.15035790000000002</v>
      </c>
      <c r="AX386" s="565">
        <f t="shared" si="183"/>
        <v>7.6155300000000009E-2</v>
      </c>
      <c r="AY386" s="566">
        <f t="shared" si="184"/>
        <v>0.33391170000000003</v>
      </c>
      <c r="AZ386" s="567">
        <v>362.61</v>
      </c>
      <c r="BA386" s="568">
        <v>5.5229999999999997</v>
      </c>
      <c r="BB386" s="569">
        <f t="shared" si="185"/>
        <v>14.454397707459275</v>
      </c>
      <c r="BC386" s="570">
        <f t="shared" si="186"/>
        <v>0.38209824523852842</v>
      </c>
      <c r="BD386" s="571">
        <f t="shared" si="187"/>
        <v>6.9183097091893579E-4</v>
      </c>
      <c r="BE386" s="572">
        <f t="shared" si="188"/>
        <v>4.2310730001128283</v>
      </c>
      <c r="BF386" s="560">
        <f t="shared" si="189"/>
        <v>27.158518382703885</v>
      </c>
      <c r="BG386" s="561">
        <f t="shared" si="190"/>
        <v>12.116796430814899</v>
      </c>
      <c r="BH386" s="562">
        <f t="shared" si="191"/>
        <v>5.7416767435993359</v>
      </c>
      <c r="BI386" s="563">
        <f t="shared" si="192"/>
        <v>15.078118207295345</v>
      </c>
      <c r="BJ386" s="564">
        <f t="shared" si="193"/>
        <v>1.9694102000102307</v>
      </c>
      <c r="BK386" s="565">
        <f t="shared" si="194"/>
        <v>3.2092162106562436</v>
      </c>
      <c r="BL386" s="566">
        <f t="shared" si="195"/>
        <v>8.5333599481012019</v>
      </c>
      <c r="BM386" s="546" t="str">
        <f t="shared" si="196"/>
        <v>V0</v>
      </c>
      <c r="BN386" s="573">
        <f t="shared" si="206"/>
        <v>11.1</v>
      </c>
      <c r="BO386" s="573">
        <f t="shared" si="207"/>
        <v>10.521355162810952</v>
      </c>
      <c r="BP386" s="574">
        <f t="shared" si="197"/>
        <v>-5.2130165512526814</v>
      </c>
      <c r="BQ386" s="575">
        <f t="shared" si="198"/>
        <v>30</v>
      </c>
      <c r="BR386" s="546" t="str">
        <f t="shared" si="208"/>
        <v>V0</v>
      </c>
      <c r="BS386" s="575">
        <f t="shared" si="199"/>
        <v>48.986179017121628</v>
      </c>
      <c r="BT386" s="575">
        <f t="shared" si="200"/>
        <v>43.889177889841058</v>
      </c>
      <c r="BU386" s="575">
        <f t="shared" si="201"/>
        <v>92.875356906962679</v>
      </c>
      <c r="BV386" s="573">
        <f t="shared" si="202"/>
        <v>5.4880016583801243</v>
      </c>
      <c r="BW386" s="575">
        <f t="shared" si="203"/>
        <v>30</v>
      </c>
      <c r="BX386" s="546" t="str">
        <f t="shared" si="209"/>
        <v>V0</v>
      </c>
    </row>
    <row r="387" spans="1:76" x14ac:dyDescent="0.2">
      <c r="A387" s="324" t="s">
        <v>1558</v>
      </c>
      <c r="B387" s="360">
        <v>35395</v>
      </c>
      <c r="C387" s="361">
        <v>0.27083333333333298</v>
      </c>
      <c r="D387" s="360">
        <f t="shared" si="204"/>
        <v>35396</v>
      </c>
      <c r="E387" s="361">
        <v>0.27083333333333298</v>
      </c>
      <c r="F387" s="455" t="s">
        <v>2179</v>
      </c>
      <c r="G387" s="74" t="s">
        <v>442</v>
      </c>
      <c r="H387" s="53" t="s">
        <v>508</v>
      </c>
      <c r="I387" s="38"/>
      <c r="J387" s="52"/>
      <c r="K387" s="545">
        <f>IF(ISNUMBER(Data!K387),Data!K387,"")</f>
        <v>5.3</v>
      </c>
      <c r="L387" s="546" t="str">
        <f>IF(ISNUMBER(K387),PickLists!$S$2,PickLists!$S$9)</f>
        <v>V0</v>
      </c>
      <c r="M387" s="547">
        <f>IF(ISNUMBER(Data!M387),Data!M387,"")</f>
        <v>175.2</v>
      </c>
      <c r="N387" s="548">
        <f t="shared" si="205"/>
        <v>4.0295999999999994</v>
      </c>
      <c r="O387" s="549" t="str">
        <f>IF(ISTEXT($A387),PickLists!$S$2,PickLists!$S$9)</f>
        <v>V0</v>
      </c>
      <c r="P387" s="550">
        <f>IF(ISNUMBER(Data!P387),Data!P387,"")</f>
        <v>4.47</v>
      </c>
      <c r="Q387" s="551" t="str">
        <f>IF(ISTEXT($A387),PickLists!$S$2,PickLists!$S$9)</f>
        <v>V0</v>
      </c>
      <c r="R387" s="547">
        <f>IF(ISNUMBER(Data!R387),Data!R387,"")</f>
        <v>19.5</v>
      </c>
      <c r="S387" s="551" t="str">
        <f>IF(ISTEXT($A387),PickLists!$S$2,PickLists!$S$9)</f>
        <v>V0</v>
      </c>
      <c r="T387" s="552">
        <f>IF(ISNUMBER(Data!T387),Data!T387,"")</f>
        <v>0.126</v>
      </c>
      <c r="U387" s="551" t="str">
        <f>IF(ISNUMBER($T387),IF($T387&gt;$T$56,PickLists!$S$2,PickLists!$S$3),PickLists!$S$9)</f>
        <v>V0</v>
      </c>
      <c r="V387" s="553">
        <f>IF(ISNUMBER(Data!V387),Data!V387,"")</f>
        <v>0.5197873832755423</v>
      </c>
      <c r="W387" s="551" t="str">
        <f>IF(ISNUMBER($V387),IF($V387&gt;$V$56,PickLists!$S$2,PickLists!$S$3),PickLists!$S$9)</f>
        <v>V0</v>
      </c>
      <c r="X387" s="552">
        <f>IF(ISNUMBER(Data!X387),Data!X387,"")</f>
        <v>0.41589540088692717</v>
      </c>
      <c r="Y387" s="551" t="str">
        <f>IF(ISNUMBER($X387),IF($X387&gt;$X$56,PickLists!$S$2,PickLists!$S$3),PickLists!$S$9)</f>
        <v>V0</v>
      </c>
      <c r="Z387" s="553">
        <f>IF(ISNUMBER(Data!Z387),Data!Z387,"")</f>
        <v>5.6000000000000001E-2</v>
      </c>
      <c r="AA387" s="551" t="str">
        <f>IF(ISNUMBER($Z387),IF($Z387&gt;$Z$56,PickLists!$S$2,PickLists!$S$3),PickLists!$S$9)</f>
        <v>V0</v>
      </c>
      <c r="AB387" s="552">
        <f>IF(ISNUMBER(Data!AB387),Data!AB387,"")</f>
        <v>0.34708104107766502</v>
      </c>
      <c r="AC387" s="551" t="str">
        <f>IF(ISNUMBER($AB387),IF($AB387&gt;$AB$56,PickLists!$S$2,PickLists!$S$3),PickLists!$S$9)</f>
        <v>V0</v>
      </c>
      <c r="AD387" s="553">
        <f>IF(ISNUMBER(Data!AD387),Data!AD387,"")</f>
        <v>3.2000000000000001E-2</v>
      </c>
      <c r="AE387" s="551" t="str">
        <f>IF(ISNUMBER($AD387),IF($AD387&gt;$AD$56,PickLists!$S$2,PickLists!$S$3),PickLists!$S$9)</f>
        <v>V0</v>
      </c>
      <c r="AF387" s="552">
        <f>IF(ISNUMBER(Data!AF387),Data!AF387,"")</f>
        <v>2.1999999999999999E-2</v>
      </c>
      <c r="AG387" s="551" t="str">
        <f>IF(ISNUMBER($AF387),IF($AF387&gt;$AF$56,PickLists!$S$2,PickLists!$S$3),PickLists!$S$9)</f>
        <v>V0</v>
      </c>
      <c r="AH387" s="553">
        <f>IF(ISNUMBER(Data!AH387),Data!AH387,"")</f>
        <v>0.108</v>
      </c>
      <c r="AI387" s="551" t="str">
        <f>IF(ISNUMBER($AH387),IF($AH387&gt;$AH$56,PickLists!$S$2,PickLists!$S$3),PickLists!$S$9)</f>
        <v>V0</v>
      </c>
      <c r="AJ387" s="554" t="str">
        <f>IF(ISTEXT(Data!AJ387),Data!AJ387,"")</f>
        <v/>
      </c>
      <c r="AK387" s="555"/>
      <c r="AL387" s="555"/>
      <c r="AM387" s="555"/>
      <c r="AN387" s="555"/>
      <c r="AO387" s="556"/>
      <c r="AP387" s="557">
        <f t="shared" si="175"/>
        <v>3.3884415613920256E-2</v>
      </c>
      <c r="AQ387" s="558">
        <f t="shared" si="176"/>
        <v>0.13654064115785305</v>
      </c>
      <c r="AR387" s="559">
        <f t="shared" si="177"/>
        <v>0.50772959999999989</v>
      </c>
      <c r="AS387" s="560">
        <f t="shared" si="178"/>
        <v>2.0945352396471248</v>
      </c>
      <c r="AT387" s="561">
        <f t="shared" si="179"/>
        <v>1.6758921074139614</v>
      </c>
      <c r="AU387" s="562">
        <f t="shared" si="180"/>
        <v>0.22565759999999996</v>
      </c>
      <c r="AV387" s="563">
        <f t="shared" si="181"/>
        <v>1.3985977631265587</v>
      </c>
      <c r="AW387" s="564">
        <f t="shared" si="182"/>
        <v>0.12894719999999998</v>
      </c>
      <c r="AX387" s="565">
        <f t="shared" si="183"/>
        <v>8.8651199999999986E-2</v>
      </c>
      <c r="AY387" s="566">
        <f t="shared" si="184"/>
        <v>0.43519679999999994</v>
      </c>
      <c r="AZ387" s="567">
        <v>362.61</v>
      </c>
      <c r="BA387" s="568">
        <v>5.5229999999999997</v>
      </c>
      <c r="BB387" s="569">
        <f t="shared" si="185"/>
        <v>33.884415613920254</v>
      </c>
      <c r="BC387" s="570">
        <f t="shared" si="186"/>
        <v>0.16299528558878432</v>
      </c>
      <c r="BD387" s="571">
        <f t="shared" si="187"/>
        <v>2.9512092266663803E-4</v>
      </c>
      <c r="BE387" s="572">
        <f t="shared" si="188"/>
        <v>3.5541013200947762</v>
      </c>
      <c r="BF387" s="560">
        <f t="shared" si="189"/>
        <v>37.109115676129242</v>
      </c>
      <c r="BG387" s="561">
        <f t="shared" si="190"/>
        <v>25.94077036562777</v>
      </c>
      <c r="BH387" s="562">
        <f t="shared" si="191"/>
        <v>2.4358628609209303</v>
      </c>
      <c r="BI387" s="563">
        <f t="shared" si="192"/>
        <v>24.779113377430214</v>
      </c>
      <c r="BJ387" s="564">
        <f t="shared" si="193"/>
        <v>0.81845618701723877</v>
      </c>
      <c r="BK387" s="565">
        <f t="shared" si="194"/>
        <v>1.8103270931907014</v>
      </c>
      <c r="BL387" s="566">
        <f t="shared" si="195"/>
        <v>5.3894904935376005</v>
      </c>
      <c r="BM387" s="546" t="str">
        <f t="shared" si="196"/>
        <v>V0</v>
      </c>
      <c r="BN387" s="573">
        <f t="shared" si="206"/>
        <v>19.5</v>
      </c>
      <c r="BO387" s="573">
        <f t="shared" si="207"/>
        <v>19.27264088856975</v>
      </c>
      <c r="BP387" s="574">
        <f t="shared" si="197"/>
        <v>-1.1659441611807679</v>
      </c>
      <c r="BQ387" s="575">
        <f t="shared" si="198"/>
        <v>30</v>
      </c>
      <c r="BR387" s="546" t="str">
        <f t="shared" si="208"/>
        <v>V0</v>
      </c>
      <c r="BS387" s="575">
        <f t="shared" si="199"/>
        <v>69.11766562601693</v>
      </c>
      <c r="BT387" s="575">
        <f t="shared" si="200"/>
        <v>66.767277768363243</v>
      </c>
      <c r="BU387" s="575">
        <f t="shared" si="201"/>
        <v>135.88494339438017</v>
      </c>
      <c r="BV387" s="573">
        <f t="shared" si="202"/>
        <v>1.7296896911029598</v>
      </c>
      <c r="BW387" s="575">
        <f t="shared" si="203"/>
        <v>15</v>
      </c>
      <c r="BX387" s="546" t="str">
        <f t="shared" si="209"/>
        <v>V0</v>
      </c>
    </row>
    <row r="388" spans="1:76" x14ac:dyDescent="0.2">
      <c r="A388" s="324" t="s">
        <v>1559</v>
      </c>
      <c r="B388" s="360">
        <v>35396</v>
      </c>
      <c r="C388" s="361">
        <v>0.27083333333333298</v>
      </c>
      <c r="D388" s="360">
        <f t="shared" si="204"/>
        <v>35397</v>
      </c>
      <c r="E388" s="361">
        <v>0.27083333333333298</v>
      </c>
      <c r="F388" s="455" t="s">
        <v>2179</v>
      </c>
      <c r="G388" s="74" t="s">
        <v>442</v>
      </c>
      <c r="H388" s="53" t="s">
        <v>508</v>
      </c>
      <c r="I388" s="38"/>
      <c r="J388" s="52"/>
      <c r="K388" s="545">
        <f>IF(ISNUMBER(Data!K388),Data!K388,"")</f>
        <v>4.5999999999999996</v>
      </c>
      <c r="L388" s="546" t="str">
        <f>IF(ISNUMBER(K388),PickLists!$S$2,PickLists!$S$9)</f>
        <v>V0</v>
      </c>
      <c r="M388" s="547">
        <f>IF(ISNUMBER(Data!M388),Data!M388,"")</f>
        <v>160.80000000000001</v>
      </c>
      <c r="N388" s="548">
        <f t="shared" si="205"/>
        <v>3.6984000000000004</v>
      </c>
      <c r="O388" s="549" t="str">
        <f>IF(ISTEXT($A388),PickLists!$S$2,PickLists!$S$9)</f>
        <v>V0</v>
      </c>
      <c r="P388" s="550">
        <f>IF(ISNUMBER(Data!P388),Data!P388,"")</f>
        <v>4.25</v>
      </c>
      <c r="Q388" s="551" t="str">
        <f>IF(ISTEXT($A388),PickLists!$S$2,PickLists!$S$9)</f>
        <v>V0</v>
      </c>
      <c r="R388" s="547">
        <f>IF(ISNUMBER(Data!R388),Data!R388,"")</f>
        <v>35.4</v>
      </c>
      <c r="S388" s="551" t="str">
        <f>IF(ISTEXT($A388),PickLists!$S$2,PickLists!$S$9)</f>
        <v>V0</v>
      </c>
      <c r="T388" s="552">
        <f>IF(ISNUMBER(Data!T388),Data!T388,"")</f>
        <v>0.17</v>
      </c>
      <c r="U388" s="551" t="str">
        <f>IF(ISNUMBER($T388),IF($T388&gt;$T$56,PickLists!$S$2,PickLists!$S$3),PickLists!$S$9)</f>
        <v>V0</v>
      </c>
      <c r="V388" s="553">
        <f>IF(ISNUMBER(Data!V388),Data!V388,"")</f>
        <v>1.0678118038867834</v>
      </c>
      <c r="W388" s="551" t="str">
        <f>IF(ISNUMBER($V388),IF($V388&gt;$V$56,PickLists!$S$2,PickLists!$S$3),PickLists!$S$9)</f>
        <v>V0</v>
      </c>
      <c r="X388" s="552">
        <f>IF(ISNUMBER(Data!X388),Data!X388,"")</f>
        <v>0.74901226291353507</v>
      </c>
      <c r="Y388" s="551" t="str">
        <f>IF(ISNUMBER($X388),IF($X388&gt;$X$56,PickLists!$S$2,PickLists!$S$3),PickLists!$S$9)</f>
        <v>V0</v>
      </c>
      <c r="Z388" s="553">
        <f>IF(ISNUMBER(Data!Z388),Data!Z388,"")</f>
        <v>0.127</v>
      </c>
      <c r="AA388" s="551" t="str">
        <f>IF(ISNUMBER($Z388),IF($Z388&gt;$Z$56,PickLists!$S$2,PickLists!$S$3),PickLists!$S$9)</f>
        <v>V0</v>
      </c>
      <c r="AB388" s="552">
        <f>IF(ISNUMBER(Data!AB388),Data!AB388,"")</f>
        <v>0.80209108598037571</v>
      </c>
      <c r="AC388" s="551" t="str">
        <f>IF(ISNUMBER($AB388),IF($AB388&gt;$AB$56,PickLists!$S$2,PickLists!$S$3),PickLists!$S$9)</f>
        <v>V0</v>
      </c>
      <c r="AD388" s="553">
        <f>IF(ISNUMBER(Data!AD388),Data!AD388,"")</f>
        <v>4.2999999999999997E-2</v>
      </c>
      <c r="AE388" s="551" t="str">
        <f>IF(ISNUMBER($AD388),IF($AD388&gt;$AD$56,PickLists!$S$2,PickLists!$S$3),PickLists!$S$9)</f>
        <v>V0</v>
      </c>
      <c r="AF388" s="552">
        <f>IF(ISNUMBER(Data!AF388),Data!AF388,"")</f>
        <v>2.7E-2</v>
      </c>
      <c r="AG388" s="551" t="str">
        <f>IF(ISNUMBER($AF388),IF($AF388&gt;$AF$56,PickLists!$S$2,PickLists!$S$3),PickLists!$S$9)</f>
        <v>V0</v>
      </c>
      <c r="AH388" s="553">
        <f>IF(ISNUMBER(Data!AH388),Data!AH388,"")</f>
        <v>0.124</v>
      </c>
      <c r="AI388" s="551" t="str">
        <f>IF(ISNUMBER($AH388),IF($AH388&gt;$AH$56,PickLists!$S$2,PickLists!$S$3),PickLists!$S$9)</f>
        <v>V0</v>
      </c>
      <c r="AJ388" s="554" t="str">
        <f>IF(ISTEXT(Data!AJ388),Data!AJ388,"")</f>
        <v/>
      </c>
      <c r="AK388" s="555"/>
      <c r="AL388" s="555"/>
      <c r="AM388" s="555"/>
      <c r="AN388" s="555"/>
      <c r="AO388" s="556"/>
      <c r="AP388" s="557">
        <f t="shared" si="175"/>
        <v>5.6234132519034884E-2</v>
      </c>
      <c r="AQ388" s="558">
        <f t="shared" si="176"/>
        <v>0.20797631570839864</v>
      </c>
      <c r="AR388" s="559">
        <f t="shared" si="177"/>
        <v>0.62872800000000006</v>
      </c>
      <c r="AS388" s="560">
        <f t="shared" si="178"/>
        <v>3.9491951754948804</v>
      </c>
      <c r="AT388" s="561">
        <f t="shared" si="179"/>
        <v>2.7701469531594185</v>
      </c>
      <c r="AU388" s="562">
        <f t="shared" si="180"/>
        <v>0.46969680000000003</v>
      </c>
      <c r="AV388" s="563">
        <f t="shared" si="181"/>
        <v>2.9664536723898216</v>
      </c>
      <c r="AW388" s="564">
        <f t="shared" si="182"/>
        <v>0.15903120000000001</v>
      </c>
      <c r="AX388" s="565">
        <f t="shared" si="183"/>
        <v>9.9856800000000009E-2</v>
      </c>
      <c r="AY388" s="566">
        <f t="shared" si="184"/>
        <v>0.45860160000000005</v>
      </c>
      <c r="AZ388" s="567">
        <v>362.61</v>
      </c>
      <c r="BA388" s="568">
        <v>5.5229999999999997</v>
      </c>
      <c r="BB388" s="569">
        <f t="shared" si="185"/>
        <v>56.234132519034887</v>
      </c>
      <c r="BC388" s="570">
        <f t="shared" si="186"/>
        <v>9.8214371816449694E-2</v>
      </c>
      <c r="BD388" s="571">
        <f t="shared" si="187"/>
        <v>1.7782794100389203E-4</v>
      </c>
      <c r="BE388" s="572">
        <f t="shared" si="188"/>
        <v>4.7952160667945405</v>
      </c>
      <c r="BF388" s="560">
        <f t="shared" si="189"/>
        <v>76.234154628884369</v>
      </c>
      <c r="BG388" s="561">
        <f t="shared" si="190"/>
        <v>46.718369743554355</v>
      </c>
      <c r="BH388" s="562">
        <f t="shared" si="191"/>
        <v>5.5241889881599668</v>
      </c>
      <c r="BI388" s="563">
        <f t="shared" si="192"/>
        <v>57.263588632853264</v>
      </c>
      <c r="BJ388" s="564">
        <f t="shared" si="193"/>
        <v>1.0998005013044143</v>
      </c>
      <c r="BK388" s="565">
        <f t="shared" si="194"/>
        <v>2.221765068915861</v>
      </c>
      <c r="BL388" s="566">
        <f t="shared" si="195"/>
        <v>6.1879335296172453</v>
      </c>
      <c r="BM388" s="546" t="str">
        <f t="shared" si="196"/>
        <v>V0</v>
      </c>
      <c r="BN388" s="573">
        <f t="shared" si="206"/>
        <v>35.4</v>
      </c>
      <c r="BO388" s="573">
        <f t="shared" si="207"/>
        <v>34.268166129290805</v>
      </c>
      <c r="BP388" s="574">
        <f t="shared" si="197"/>
        <v>-3.1972708212124128</v>
      </c>
      <c r="BQ388" s="575">
        <f t="shared" si="198"/>
        <v>20</v>
      </c>
      <c r="BR388" s="546" t="str">
        <f t="shared" si="208"/>
        <v>V0</v>
      </c>
      <c r="BS388" s="575">
        <f t="shared" si="199"/>
        <v>128.53140923988562</v>
      </c>
      <c r="BT388" s="575">
        <f t="shared" si="200"/>
        <v>127.84613263899072</v>
      </c>
      <c r="BU388" s="575">
        <f t="shared" si="201"/>
        <v>256.37754187887634</v>
      </c>
      <c r="BV388" s="573">
        <f t="shared" si="202"/>
        <v>0.26729197724293985</v>
      </c>
      <c r="BW388" s="575">
        <f t="shared" si="203"/>
        <v>15</v>
      </c>
      <c r="BX388" s="546" t="str">
        <f t="shared" si="209"/>
        <v>V0</v>
      </c>
    </row>
    <row r="389" spans="1:76" x14ac:dyDescent="0.2">
      <c r="A389" s="324" t="s">
        <v>1560</v>
      </c>
      <c r="B389" s="360">
        <v>35397</v>
      </c>
      <c r="C389" s="361">
        <v>0.27083333333333298</v>
      </c>
      <c r="D389" s="360">
        <f t="shared" si="204"/>
        <v>35398</v>
      </c>
      <c r="E389" s="361">
        <v>0.27083333333333298</v>
      </c>
      <c r="F389" s="455" t="s">
        <v>2179</v>
      </c>
      <c r="G389" s="74" t="s">
        <v>442</v>
      </c>
      <c r="H389" s="53" t="s">
        <v>508</v>
      </c>
      <c r="I389" s="38"/>
      <c r="J389" s="52"/>
      <c r="K389" s="545">
        <f>IF(ISNUMBER(Data!K389),Data!K389,"")</f>
        <v>3.5</v>
      </c>
      <c r="L389" s="546" t="str">
        <f>IF(ISNUMBER(K389),PickLists!$S$2,PickLists!$S$9)</f>
        <v>V0</v>
      </c>
      <c r="M389" s="547">
        <f>IF(ISNUMBER(Data!M389),Data!M389,"")</f>
        <v>91.6</v>
      </c>
      <c r="N389" s="548">
        <f t="shared" si="205"/>
        <v>2.1067999999999998</v>
      </c>
      <c r="O389" s="549" t="str">
        <f>IF(ISTEXT($A389),PickLists!$S$2,PickLists!$S$9)</f>
        <v>V0</v>
      </c>
      <c r="P389" s="550">
        <f>IF(ISNUMBER(Data!P389),Data!P389,"")</f>
        <v>4.04</v>
      </c>
      <c r="Q389" s="551" t="str">
        <f>IF(ISTEXT($A389),PickLists!$S$2,PickLists!$S$9)</f>
        <v>V0</v>
      </c>
      <c r="R389" s="547">
        <f>IF(ISNUMBER(Data!R389),Data!R389,"")</f>
        <v>51.8</v>
      </c>
      <c r="S389" s="551" t="str">
        <f>IF(ISTEXT($A389),PickLists!$S$2,PickLists!$S$9)</f>
        <v>V0</v>
      </c>
      <c r="T389" s="552">
        <f>IF(ISNUMBER(Data!T389),Data!T389,"")</f>
        <v>0.23</v>
      </c>
      <c r="U389" s="551" t="str">
        <f>IF(ISNUMBER($T389),IF($T389&gt;$T$56,PickLists!$S$2,PickLists!$S$3),PickLists!$S$9)</f>
        <v>V0</v>
      </c>
      <c r="V389" s="553">
        <f>IF(ISNUMBER(Data!V389),Data!V389,"")</f>
        <v>1.8261456785743084</v>
      </c>
      <c r="W389" s="551" t="str">
        <f>IF(ISNUMBER($V389),IF($V389&gt;$V$56,PickLists!$S$2,PickLists!$S$3),PickLists!$S$9)</f>
        <v>V0</v>
      </c>
      <c r="X389" s="552">
        <f>IF(ISNUMBER(Data!X389),Data!X389,"")</f>
        <v>0.75702308925485617</v>
      </c>
      <c r="Y389" s="551" t="str">
        <f>IF(ISNUMBER($X389),IF($X389&gt;$X$56,PickLists!$S$2,PickLists!$S$3),PickLists!$S$9)</f>
        <v>V0</v>
      </c>
      <c r="Z389" s="553">
        <f>IF(ISNUMBER(Data!Z389),Data!Z389,"")</f>
        <v>0.126</v>
      </c>
      <c r="AA389" s="551" t="str">
        <f>IF(ISNUMBER($Z389),IF($Z389&gt;$Z$56,PickLists!$S$2,PickLists!$S$3),PickLists!$S$9)</f>
        <v>V0</v>
      </c>
      <c r="AB389" s="552">
        <f>IF(ISNUMBER(Data!AB389),Data!AB389,"")</f>
        <v>1.0319255113919839</v>
      </c>
      <c r="AC389" s="551" t="str">
        <f>IF(ISNUMBER($AB389),IF($AB389&gt;$AB$56,PickLists!$S$2,PickLists!$S$3),PickLists!$S$9)</f>
        <v>V0</v>
      </c>
      <c r="AD389" s="553">
        <f>IF(ISNUMBER(Data!AD389),Data!AD389,"")</f>
        <v>5.1999999999999998E-2</v>
      </c>
      <c r="AE389" s="551" t="str">
        <f>IF(ISNUMBER($AD389),IF($AD389&gt;$AD$56,PickLists!$S$2,PickLists!$S$3),PickLists!$S$9)</f>
        <v>V0</v>
      </c>
      <c r="AF389" s="552">
        <f>IF(ISNUMBER(Data!AF389),Data!AF389,"")</f>
        <v>2.5000000000000001E-2</v>
      </c>
      <c r="AG389" s="551" t="str">
        <f>IF(ISNUMBER($AF389),IF($AF389&gt;$AF$56,PickLists!$S$2,PickLists!$S$3),PickLists!$S$9)</f>
        <v>V0</v>
      </c>
      <c r="AH389" s="553">
        <f>IF(ISNUMBER(Data!AH389),Data!AH389,"")</f>
        <v>0.151</v>
      </c>
      <c r="AI389" s="551" t="str">
        <f>IF(ISNUMBER($AH389),IF($AH389&gt;$AH$56,PickLists!$S$2,PickLists!$S$3),PickLists!$S$9)</f>
        <v>V0</v>
      </c>
      <c r="AJ389" s="554" t="str">
        <f>IF(ISTEXT(Data!AJ389),Data!AJ389,"")</f>
        <v/>
      </c>
      <c r="AK389" s="555"/>
      <c r="AL389" s="555"/>
      <c r="AM389" s="555"/>
      <c r="AN389" s="555"/>
      <c r="AO389" s="556"/>
      <c r="AP389" s="557">
        <f t="shared" si="175"/>
        <v>9.1201083935590926E-2</v>
      </c>
      <c r="AQ389" s="558">
        <f t="shared" si="176"/>
        <v>0.19214244363550295</v>
      </c>
      <c r="AR389" s="559">
        <f t="shared" si="177"/>
        <v>0.48456399999999999</v>
      </c>
      <c r="AS389" s="560">
        <f t="shared" si="178"/>
        <v>3.8473237156203526</v>
      </c>
      <c r="AT389" s="561">
        <f t="shared" si="179"/>
        <v>1.5948962444421309</v>
      </c>
      <c r="AU389" s="562">
        <f t="shared" si="180"/>
        <v>0.26545679999999999</v>
      </c>
      <c r="AV389" s="563">
        <f t="shared" si="181"/>
        <v>2.1740606674006315</v>
      </c>
      <c r="AW389" s="564">
        <f t="shared" si="182"/>
        <v>0.10955359999999999</v>
      </c>
      <c r="AX389" s="565">
        <f t="shared" si="183"/>
        <v>5.2669999999999995E-2</v>
      </c>
      <c r="AY389" s="566">
        <f t="shared" si="184"/>
        <v>0.31812679999999993</v>
      </c>
      <c r="AZ389" s="567">
        <v>362.61</v>
      </c>
      <c r="BA389" s="568">
        <v>5.5229999999999997</v>
      </c>
      <c r="BB389" s="569">
        <f t="shared" si="185"/>
        <v>91.20108393559093</v>
      </c>
      <c r="BC389" s="570">
        <f t="shared" si="186"/>
        <v>6.0558490772988104E-2</v>
      </c>
      <c r="BD389" s="571">
        <f t="shared" si="187"/>
        <v>1.0964781961431837E-4</v>
      </c>
      <c r="BE389" s="572">
        <f t="shared" si="188"/>
        <v>6.4876452668396709</v>
      </c>
      <c r="BF389" s="560">
        <f t="shared" si="189"/>
        <v>130.37379014594904</v>
      </c>
      <c r="BG389" s="561">
        <f t="shared" si="190"/>
        <v>47.218031452041558</v>
      </c>
      <c r="BH389" s="562">
        <f t="shared" si="191"/>
        <v>5.4806914370720934</v>
      </c>
      <c r="BI389" s="563">
        <f t="shared" si="192"/>
        <v>73.672129034909972</v>
      </c>
      <c r="BJ389" s="564">
        <f t="shared" si="193"/>
        <v>1.3299913039030129</v>
      </c>
      <c r="BK389" s="565">
        <f t="shared" si="194"/>
        <v>2.0571898786257972</v>
      </c>
      <c r="BL389" s="566">
        <f t="shared" si="195"/>
        <v>7.5353061530016463</v>
      </c>
      <c r="BM389" s="546" t="str">
        <f t="shared" si="196"/>
        <v>V0</v>
      </c>
      <c r="BN389" s="573">
        <f t="shared" si="206"/>
        <v>51.8</v>
      </c>
      <c r="BO389" s="573">
        <f t="shared" si="207"/>
        <v>51.821268354002719</v>
      </c>
      <c r="BP389" s="574">
        <f t="shared" si="197"/>
        <v>4.1058598460852171E-2</v>
      </c>
      <c r="BQ389" s="575">
        <f t="shared" si="198"/>
        <v>20</v>
      </c>
      <c r="BR389" s="546" t="str">
        <f t="shared" si="208"/>
        <v>V0</v>
      </c>
      <c r="BS389" s="575">
        <f t="shared" si="199"/>
        <v>181.27639174310343</v>
      </c>
      <c r="BT389" s="575">
        <f t="shared" si="200"/>
        <v>184.14013500342287</v>
      </c>
      <c r="BU389" s="575">
        <f t="shared" si="201"/>
        <v>365.4165267465263</v>
      </c>
      <c r="BV389" s="573">
        <f t="shared" si="202"/>
        <v>-0.78369286846894404</v>
      </c>
      <c r="BW389" s="575">
        <f t="shared" si="203"/>
        <v>15</v>
      </c>
      <c r="BX389" s="546" t="str">
        <f t="shared" si="209"/>
        <v>V0</v>
      </c>
    </row>
    <row r="390" spans="1:76" x14ac:dyDescent="0.2">
      <c r="A390" s="324" t="s">
        <v>1561</v>
      </c>
      <c r="B390" s="360">
        <v>35398</v>
      </c>
      <c r="C390" s="361">
        <v>0.27083333333333298</v>
      </c>
      <c r="D390" s="360">
        <f t="shared" si="204"/>
        <v>35399</v>
      </c>
      <c r="E390" s="361">
        <v>0.27083333333333298</v>
      </c>
      <c r="F390" s="455" t="s">
        <v>2179</v>
      </c>
      <c r="G390" s="74" t="s">
        <v>444</v>
      </c>
      <c r="H390" s="53" t="s">
        <v>508</v>
      </c>
      <c r="I390" s="38"/>
      <c r="J390" s="52"/>
      <c r="K390" s="545">
        <f>IF(ISNUMBER(Data!K390),Data!K390,"")</f>
        <v>7.8</v>
      </c>
      <c r="L390" s="546" t="str">
        <f>IF(ISNUMBER(K390),PickLists!$S$2,PickLists!$S$9)</f>
        <v>V0</v>
      </c>
      <c r="M390" s="547">
        <f>IF(ISNUMBER(Data!M390),Data!M390,"")</f>
        <v>254.8</v>
      </c>
      <c r="N390" s="548">
        <f t="shared" si="205"/>
        <v>5.8604000000000003</v>
      </c>
      <c r="O390" s="549" t="str">
        <f>IF(ISTEXT($A390),PickLists!$S$2,PickLists!$S$9)</f>
        <v>V0</v>
      </c>
      <c r="P390" s="550">
        <f>IF(ISNUMBER(Data!P390),Data!P390,"")</f>
        <v>4.95</v>
      </c>
      <c r="Q390" s="551" t="str">
        <f>IF(ISTEXT($A390),PickLists!$S$2,PickLists!$S$9)</f>
        <v>V0</v>
      </c>
      <c r="R390" s="547">
        <f>IF(ISNUMBER(Data!R390),Data!R390,"")</f>
        <v>9.1</v>
      </c>
      <c r="S390" s="551" t="str">
        <f>IF(ISTEXT($A390),PickLists!$S$2,PickLists!$S$9)</f>
        <v>V0</v>
      </c>
      <c r="T390" s="552">
        <f>IF(ISNUMBER(Data!T390),Data!T390,"")</f>
        <v>8.6999999999999994E-2</v>
      </c>
      <c r="U390" s="551" t="str">
        <f>IF(ISNUMBER($T390),IF($T390&gt;$T$56,PickLists!$S$2,PickLists!$S$3),PickLists!$S$9)</f>
        <v>V0</v>
      </c>
      <c r="V390" s="553">
        <f>IF(ISNUMBER(Data!V390),Data!V390,"")</f>
        <v>0.30066797355052011</v>
      </c>
      <c r="W390" s="551" t="str">
        <f>IF(ISNUMBER($V390),IF($V390&gt;$V$56,PickLists!$S$2,PickLists!$S$3),PickLists!$S$9)</f>
        <v>V0</v>
      </c>
      <c r="X390" s="552">
        <f>IF(ISNUMBER(Data!X390),Data!X390,"")</f>
        <v>0.19092469446815599</v>
      </c>
      <c r="Y390" s="551" t="str">
        <f>IF(ISNUMBER($X390),IF($X390&gt;$X$56,PickLists!$S$2,PickLists!$S$3),PickLists!$S$9)</f>
        <v>V0</v>
      </c>
      <c r="Z390" s="553">
        <f>IF(ISNUMBER(Data!Z390),Data!Z390,"")</f>
        <v>6.2E-2</v>
      </c>
      <c r="AA390" s="551" t="str">
        <f>IF(ISNUMBER($Z390),IF($Z390&gt;$Z$56,PickLists!$S$2,PickLists!$S$3),PickLists!$S$9)</f>
        <v>V0</v>
      </c>
      <c r="AB390" s="552">
        <f>IF(ISNUMBER(Data!AB390),Data!AB390,"")</f>
        <v>0.47519820389156825</v>
      </c>
      <c r="AC390" s="551" t="str">
        <f>IF(ISNUMBER($AB390),IF($AB390&gt;$AB$56,PickLists!$S$2,PickLists!$S$3),PickLists!$S$9)</f>
        <v>V0</v>
      </c>
      <c r="AD390" s="553">
        <f>IF(ISNUMBER(Data!AD390),Data!AD390,"")</f>
        <v>5.7000000000000002E-2</v>
      </c>
      <c r="AE390" s="551" t="str">
        <f>IF(ISNUMBER($AD390),IF($AD390&gt;$AD$56,PickLists!$S$2,PickLists!$S$3),PickLists!$S$9)</f>
        <v>V0</v>
      </c>
      <c r="AF390" s="552">
        <f>IF(ISNUMBER(Data!AF390),Data!AF390,"")</f>
        <v>1.9E-2</v>
      </c>
      <c r="AG390" s="551" t="str">
        <f>IF(ISNUMBER($AF390),IF($AF390&gt;$AF$56,PickLists!$S$2,PickLists!$S$3),PickLists!$S$9)</f>
        <v>V0</v>
      </c>
      <c r="AH390" s="553">
        <f>IF(ISNUMBER(Data!AH390),Data!AH390,"")</f>
        <v>0.10199999999999999</v>
      </c>
      <c r="AI390" s="551" t="str">
        <f>IF(ISNUMBER($AH390),IF($AH390&gt;$AH$56,PickLists!$S$2,PickLists!$S$3),PickLists!$S$9)</f>
        <v>V0</v>
      </c>
      <c r="AJ390" s="554" t="str">
        <f>IF(ISTEXT(Data!AJ390),Data!AJ390,"")</f>
        <v/>
      </c>
      <c r="AK390" s="555"/>
      <c r="AL390" s="555"/>
      <c r="AM390" s="555"/>
      <c r="AN390" s="555"/>
      <c r="AO390" s="556"/>
      <c r="AP390" s="557">
        <f t="shared" si="175"/>
        <v>1.1220184543019627E-2</v>
      </c>
      <c r="AQ390" s="558">
        <f t="shared" si="176"/>
        <v>6.5754769495912219E-2</v>
      </c>
      <c r="AR390" s="559">
        <f t="shared" si="177"/>
        <v>0.50985479999999994</v>
      </c>
      <c r="AS390" s="560">
        <f t="shared" si="178"/>
        <v>1.7620345921954681</v>
      </c>
      <c r="AT390" s="561">
        <f t="shared" si="179"/>
        <v>1.1188950794611814</v>
      </c>
      <c r="AU390" s="562">
        <f t="shared" si="180"/>
        <v>0.36334480000000002</v>
      </c>
      <c r="AV390" s="563">
        <f t="shared" si="181"/>
        <v>2.7848515540861465</v>
      </c>
      <c r="AW390" s="564">
        <f t="shared" si="182"/>
        <v>0.33404280000000003</v>
      </c>
      <c r="AX390" s="565">
        <f t="shared" si="183"/>
        <v>0.1113476</v>
      </c>
      <c r="AY390" s="566">
        <f t="shared" si="184"/>
        <v>0.59776079999999998</v>
      </c>
      <c r="AZ390" s="567">
        <v>362.61</v>
      </c>
      <c r="BA390" s="568">
        <v>5.5229999999999997</v>
      </c>
      <c r="BB390" s="569">
        <f t="shared" si="185"/>
        <v>11.220184543019627</v>
      </c>
      <c r="BC390" s="570">
        <f t="shared" si="186"/>
        <v>0.49223789313126781</v>
      </c>
      <c r="BD390" s="571">
        <f t="shared" si="187"/>
        <v>8.9125093813374539E-4</v>
      </c>
      <c r="BE390" s="572">
        <f t="shared" si="188"/>
        <v>2.4540223400654404</v>
      </c>
      <c r="BF390" s="560">
        <f t="shared" si="189"/>
        <v>21.465551049512392</v>
      </c>
      <c r="BG390" s="561">
        <f t="shared" si="190"/>
        <v>11.908604052278559</v>
      </c>
      <c r="BH390" s="562">
        <f t="shared" si="191"/>
        <v>2.6968481674481728</v>
      </c>
      <c r="BI390" s="563">
        <f t="shared" si="192"/>
        <v>33.925765966414531</v>
      </c>
      <c r="BJ390" s="564">
        <f t="shared" si="193"/>
        <v>1.4578750831244565</v>
      </c>
      <c r="BK390" s="565">
        <f t="shared" si="194"/>
        <v>1.5634643077556059</v>
      </c>
      <c r="BL390" s="566">
        <f t="shared" si="195"/>
        <v>5.0900743550077339</v>
      </c>
      <c r="BM390" s="546" t="str">
        <f t="shared" si="196"/>
        <v>V0</v>
      </c>
      <c r="BN390" s="573">
        <f t="shared" si="206"/>
        <v>9.1</v>
      </c>
      <c r="BO390" s="573">
        <f t="shared" si="207"/>
        <v>9.7397307375727067</v>
      </c>
      <c r="BP390" s="574">
        <f t="shared" si="197"/>
        <v>7.0300081051945833</v>
      </c>
      <c r="BQ390" s="575">
        <f t="shared" si="198"/>
        <v>30</v>
      </c>
      <c r="BR390" s="546" t="str">
        <f t="shared" si="208"/>
        <v>V0</v>
      </c>
      <c r="BS390" s="575">
        <f t="shared" si="199"/>
        <v>55.954212422770134</v>
      </c>
      <c r="BT390" s="575">
        <f t="shared" si="200"/>
        <v>36.321306585925797</v>
      </c>
      <c r="BU390" s="575">
        <f t="shared" si="201"/>
        <v>92.275519008695937</v>
      </c>
      <c r="BV390" s="573">
        <f t="shared" si="202"/>
        <v>21.276397085335443</v>
      </c>
      <c r="BW390" s="575">
        <f t="shared" si="203"/>
        <v>30</v>
      </c>
      <c r="BX390" s="546" t="str">
        <f t="shared" si="209"/>
        <v>V0</v>
      </c>
    </row>
    <row r="391" spans="1:76" x14ac:dyDescent="0.2">
      <c r="A391" s="324" t="s">
        <v>1562</v>
      </c>
      <c r="B391" s="360">
        <v>35399</v>
      </c>
      <c r="C391" s="361">
        <v>0.27083333333333298</v>
      </c>
      <c r="D391" s="360">
        <f t="shared" si="204"/>
        <v>35400</v>
      </c>
      <c r="E391" s="361">
        <v>0.27083333333333298</v>
      </c>
      <c r="F391" s="455" t="s">
        <v>2179</v>
      </c>
      <c r="G391" s="74" t="s">
        <v>442</v>
      </c>
      <c r="H391" s="53" t="s">
        <v>508</v>
      </c>
      <c r="I391" s="38"/>
      <c r="J391" s="52"/>
      <c r="K391" s="545">
        <f>IF(ISNUMBER(Data!K391),Data!K391,"")</f>
        <v>6.8</v>
      </c>
      <c r="L391" s="546" t="str">
        <f>IF(ISNUMBER(K391),PickLists!$S$2,PickLists!$S$9)</f>
        <v>V0</v>
      </c>
      <c r="M391" s="547">
        <f>IF(ISNUMBER(Data!M391),Data!M391,"")</f>
        <v>225.2</v>
      </c>
      <c r="N391" s="548">
        <f t="shared" si="205"/>
        <v>5.1795999999999998</v>
      </c>
      <c r="O391" s="549" t="str">
        <f>IF(ISTEXT($A391),PickLists!$S$2,PickLists!$S$9)</f>
        <v>V0</v>
      </c>
      <c r="P391" s="550">
        <f>IF(ISNUMBER(Data!P391),Data!P391,"")</f>
        <v>4.46</v>
      </c>
      <c r="Q391" s="551" t="str">
        <f>IF(ISTEXT($A391),PickLists!$S$2,PickLists!$S$9)</f>
        <v>V0</v>
      </c>
      <c r="R391" s="547">
        <f>IF(ISNUMBER(Data!R391),Data!R391,"")</f>
        <v>20.7</v>
      </c>
      <c r="S391" s="551" t="str">
        <f>IF(ISTEXT($A391),PickLists!$S$2,PickLists!$S$9)</f>
        <v>V0</v>
      </c>
      <c r="T391" s="552">
        <f>IF(ISNUMBER(Data!T391),Data!T391,"")</f>
        <v>0.42099999999999999</v>
      </c>
      <c r="U391" s="551" t="str">
        <f>IF(ISNUMBER($T391),IF($T391&gt;$T$56,PickLists!$S$2,PickLists!$S$3),PickLists!$S$9)</f>
        <v>V0</v>
      </c>
      <c r="V391" s="553">
        <f>IF(ISNUMBER(Data!V391),Data!V391,"")</f>
        <v>0.57106584307717123</v>
      </c>
      <c r="W391" s="551" t="str">
        <f>IF(ISNUMBER($V391),IF($V391&gt;$V$56,PickLists!$S$2,PickLists!$S$3),PickLists!$S$9)</f>
        <v>V0</v>
      </c>
      <c r="X391" s="552">
        <f>IF(ISNUMBER(Data!X391),Data!X391,"")</f>
        <v>0.34479931710770123</v>
      </c>
      <c r="Y391" s="551" t="str">
        <f>IF(ISNUMBER($X391),IF($X391&gt;$X$56,PickLists!$S$2,PickLists!$S$3),PickLists!$S$9)</f>
        <v>V0</v>
      </c>
      <c r="Z391" s="553">
        <f>IF(ISNUMBER(Data!Z391),Data!Z391,"")</f>
        <v>0.21199999999999999</v>
      </c>
      <c r="AA391" s="551" t="str">
        <f>IF(ISNUMBER($Z391),IF($Z391&gt;$Z$56,PickLists!$S$2,PickLists!$S$3),PickLists!$S$9)</f>
        <v>V0</v>
      </c>
      <c r="AB391" s="552">
        <f>IF(ISNUMBER(Data!AB391),Data!AB391,"")</f>
        <v>0.51013924829536006</v>
      </c>
      <c r="AC391" s="551" t="str">
        <f>IF(ISNUMBER($AB391),IF($AB391&gt;$AB$56,PickLists!$S$2,PickLists!$S$3),PickLists!$S$9)</f>
        <v>V0</v>
      </c>
      <c r="AD391" s="553">
        <f>IF(ISNUMBER(Data!AD391),Data!AD391,"")</f>
        <v>3.7999999999999999E-2</v>
      </c>
      <c r="AE391" s="551" t="str">
        <f>IF(ISNUMBER($AD391),IF($AD391&gt;$AD$56,PickLists!$S$2,PickLists!$S$3),PickLists!$S$9)</f>
        <v>V0</v>
      </c>
      <c r="AF391" s="552">
        <f>IF(ISNUMBER(Data!AF391),Data!AF391,"")</f>
        <v>3.1E-2</v>
      </c>
      <c r="AG391" s="551" t="str">
        <f>IF(ISNUMBER($AF391),IF($AF391&gt;$AF$56,PickLists!$S$2,PickLists!$S$3),PickLists!$S$9)</f>
        <v>V0</v>
      </c>
      <c r="AH391" s="553">
        <f>IF(ISNUMBER(Data!AH391),Data!AH391,"")</f>
        <v>8.7999999999999995E-2</v>
      </c>
      <c r="AI391" s="551" t="str">
        <f>IF(ISNUMBER($AH391),IF($AH391&gt;$AH$56,PickLists!$S$2,PickLists!$S$3),PickLists!$S$9)</f>
        <v>V0</v>
      </c>
      <c r="AJ391" s="554" t="str">
        <f>IF(ISTEXT(Data!AJ391),Data!AJ391,"")</f>
        <v/>
      </c>
      <c r="AK391" s="555"/>
      <c r="AL391" s="555"/>
      <c r="AM391" s="555"/>
      <c r="AN391" s="555"/>
      <c r="AO391" s="556"/>
      <c r="AP391" s="557">
        <f t="shared" si="175"/>
        <v>3.4673685045253158E-2</v>
      </c>
      <c r="AQ391" s="558">
        <f t="shared" si="176"/>
        <v>0.17959581906039324</v>
      </c>
      <c r="AR391" s="559">
        <f t="shared" si="177"/>
        <v>2.1806115999999998</v>
      </c>
      <c r="AS391" s="560">
        <f t="shared" si="178"/>
        <v>2.9578926408025161</v>
      </c>
      <c r="AT391" s="561">
        <f t="shared" si="179"/>
        <v>1.7859225428910492</v>
      </c>
      <c r="AU391" s="562">
        <f t="shared" si="180"/>
        <v>1.0980751999999998</v>
      </c>
      <c r="AV391" s="563">
        <f t="shared" si="181"/>
        <v>2.6423172504706467</v>
      </c>
      <c r="AW391" s="564">
        <f t="shared" si="182"/>
        <v>0.19682479999999999</v>
      </c>
      <c r="AX391" s="565">
        <f t="shared" si="183"/>
        <v>0.1605676</v>
      </c>
      <c r="AY391" s="566">
        <f t="shared" si="184"/>
        <v>0.45580479999999995</v>
      </c>
      <c r="AZ391" s="567">
        <v>362.61</v>
      </c>
      <c r="BA391" s="568">
        <v>5.5229999999999997</v>
      </c>
      <c r="BB391" s="569">
        <f t="shared" si="185"/>
        <v>34.673685045253158</v>
      </c>
      <c r="BC391" s="570">
        <f t="shared" si="186"/>
        <v>0.15928505991768235</v>
      </c>
      <c r="BD391" s="571">
        <f t="shared" si="187"/>
        <v>2.8840315031266012E-4</v>
      </c>
      <c r="BE391" s="572">
        <f t="shared" si="188"/>
        <v>11.875211553650006</v>
      </c>
      <c r="BF391" s="560">
        <f t="shared" si="189"/>
        <v>40.770032346481848</v>
      </c>
      <c r="BG391" s="561">
        <f t="shared" si="190"/>
        <v>21.506272702803759</v>
      </c>
      <c r="BH391" s="562">
        <f t="shared" si="191"/>
        <v>9.2214808306292362</v>
      </c>
      <c r="BI391" s="563">
        <f t="shared" si="192"/>
        <v>36.420307581592063</v>
      </c>
      <c r="BJ391" s="564">
        <f t="shared" si="193"/>
        <v>0.97191672208297097</v>
      </c>
      <c r="BK391" s="565">
        <f t="shared" si="194"/>
        <v>2.5509154494959887</v>
      </c>
      <c r="BL391" s="566">
        <f t="shared" si="195"/>
        <v>4.3914366984380457</v>
      </c>
      <c r="BM391" s="546" t="str">
        <f t="shared" si="196"/>
        <v>V0</v>
      </c>
      <c r="BN391" s="573">
        <f t="shared" si="206"/>
        <v>20.7</v>
      </c>
      <c r="BO391" s="573">
        <f t="shared" si="207"/>
        <v>21.276775824877657</v>
      </c>
      <c r="BP391" s="574">
        <f t="shared" si="197"/>
        <v>2.7863566419210497</v>
      </c>
      <c r="BQ391" s="575">
        <f t="shared" si="198"/>
        <v>30</v>
      </c>
      <c r="BR391" s="546" t="str">
        <f t="shared" si="208"/>
        <v>V0</v>
      </c>
      <c r="BS391" s="575">
        <f t="shared" si="199"/>
        <v>88.229742327491465</v>
      </c>
      <c r="BT391" s="575">
        <f t="shared" si="200"/>
        <v>74.311090066003601</v>
      </c>
      <c r="BU391" s="575">
        <f t="shared" si="201"/>
        <v>162.54083239349507</v>
      </c>
      <c r="BV391" s="573">
        <f t="shared" si="202"/>
        <v>8.5631727465208272</v>
      </c>
      <c r="BW391" s="575">
        <f t="shared" si="203"/>
        <v>15</v>
      </c>
      <c r="BX391" s="546" t="str">
        <f t="shared" si="209"/>
        <v>V0</v>
      </c>
    </row>
    <row r="392" spans="1:76" x14ac:dyDescent="0.2">
      <c r="A392" s="324" t="s">
        <v>1563</v>
      </c>
      <c r="B392" s="360">
        <v>35400</v>
      </c>
      <c r="C392" s="361">
        <v>0.27083333333333298</v>
      </c>
      <c r="D392" s="360">
        <f t="shared" si="204"/>
        <v>35401</v>
      </c>
      <c r="E392" s="361">
        <v>0.27083333333333298</v>
      </c>
      <c r="F392" s="455" t="s">
        <v>2179</v>
      </c>
      <c r="G392" s="74" t="s">
        <v>444</v>
      </c>
      <c r="H392" s="53" t="s">
        <v>508</v>
      </c>
      <c r="I392" s="38"/>
      <c r="J392" s="52"/>
      <c r="K392" s="545">
        <f>IF(ISNUMBER(Data!K392),Data!K392,"")</f>
        <v>2.2999999999999998</v>
      </c>
      <c r="L392" s="546" t="str">
        <f>IF(ISNUMBER(K392),PickLists!$S$2,PickLists!$S$9)</f>
        <v>V0</v>
      </c>
      <c r="M392" s="547">
        <f>IF(ISNUMBER(Data!M392),Data!M392,"")</f>
        <v>79</v>
      </c>
      <c r="N392" s="548">
        <f t="shared" si="205"/>
        <v>1.8169999999999999</v>
      </c>
      <c r="O392" s="549" t="str">
        <f>IF(ISTEXT($A392),PickLists!$S$2,PickLists!$S$9)</f>
        <v>V0</v>
      </c>
      <c r="P392" s="550">
        <f>IF(ISNUMBER(Data!P392),Data!P392,"")</f>
        <v>4.07</v>
      </c>
      <c r="Q392" s="551" t="str">
        <f>IF(ISTEXT($A392),PickLists!$S$2,PickLists!$S$9)</f>
        <v>V0</v>
      </c>
      <c r="R392" s="547">
        <f>IF(ISNUMBER(Data!R392),Data!R392,"")</f>
        <v>49.7</v>
      </c>
      <c r="S392" s="551" t="str">
        <f>IF(ISTEXT($A392),PickLists!$S$2,PickLists!$S$9)</f>
        <v>V0</v>
      </c>
      <c r="T392" s="552">
        <f>IF(ISNUMBER(Data!T392),Data!T392,"")</f>
        <v>0.65700000000000003</v>
      </c>
      <c r="U392" s="551" t="str">
        <f>IF(ISNUMBER($T392),IF($T392&gt;$T$56,PickLists!$S$2,PickLists!$S$3),PickLists!$S$9)</f>
        <v>V0</v>
      </c>
      <c r="V392" s="553">
        <f>IF(ISNUMBER(Data!V392),Data!V392,"")</f>
        <v>1.2787989468591241</v>
      </c>
      <c r="W392" s="551" t="str">
        <f>IF(ISNUMBER($V392),IF($V392&gt;$V$56,PickLists!$S$2,PickLists!$S$3),PickLists!$S$9)</f>
        <v>V0</v>
      </c>
      <c r="X392" s="552">
        <f>IF(ISNUMBER(Data!X392),Data!X392,"")</f>
        <v>0.93960317295080265</v>
      </c>
      <c r="Y392" s="551" t="str">
        <f>IF(ISNUMBER($X392),IF($X392&gt;$X$56,PickLists!$S$2,PickLists!$S$3),PickLists!$S$9)</f>
        <v>V0</v>
      </c>
      <c r="Z392" s="553">
        <f>IF(ISNUMBER(Data!Z392),Data!Z392,"")</f>
        <v>0.3</v>
      </c>
      <c r="AA392" s="551" t="str">
        <f>IF(ISNUMBER($Z392),IF($Z392&gt;$Z$56,PickLists!$S$2,PickLists!$S$3),PickLists!$S$9)</f>
        <v>V0</v>
      </c>
      <c r="AB392" s="552">
        <f>IF(ISNUMBER(Data!AB392),Data!AB392,"")</f>
        <v>0.63359760518875763</v>
      </c>
      <c r="AC392" s="551" t="str">
        <f>IF(ISNUMBER($AB392),IF($AB392&gt;$AB$56,PickLists!$S$2,PickLists!$S$3),PickLists!$S$9)</f>
        <v>V0</v>
      </c>
      <c r="AD392" s="553">
        <f>IF(ISNUMBER(Data!AD392),Data!AD392,"")</f>
        <v>5.8000000000000003E-2</v>
      </c>
      <c r="AE392" s="551" t="str">
        <f>IF(ISNUMBER($AD392),IF($AD392&gt;$AD$56,PickLists!$S$2,PickLists!$S$3),PickLists!$S$9)</f>
        <v>V0</v>
      </c>
      <c r="AF392" s="552">
        <f>IF(ISNUMBER(Data!AF392),Data!AF392,"")</f>
        <v>4.3999999999999997E-2</v>
      </c>
      <c r="AG392" s="551" t="str">
        <f>IF(ISNUMBER($AF392),IF($AF392&gt;$AF$56,PickLists!$S$2,PickLists!$S$3),PickLists!$S$9)</f>
        <v>V0</v>
      </c>
      <c r="AH392" s="553">
        <f>IF(ISNUMBER(Data!AH392),Data!AH392,"")</f>
        <v>0.10299999999999999</v>
      </c>
      <c r="AI392" s="551" t="str">
        <f>IF(ISNUMBER($AH392),IF($AH392&gt;$AH$56,PickLists!$S$2,PickLists!$S$3),PickLists!$S$9)</f>
        <v>V0</v>
      </c>
      <c r="AJ392" s="554" t="str">
        <f>IF(ISTEXT(Data!AJ392),Data!AJ392,"")</f>
        <v/>
      </c>
      <c r="AK392" s="555"/>
      <c r="AL392" s="555"/>
      <c r="AM392" s="555"/>
      <c r="AN392" s="555"/>
      <c r="AO392" s="556"/>
      <c r="AP392" s="557">
        <f t="shared" si="175"/>
        <v>8.5113803820237491E-2</v>
      </c>
      <c r="AQ392" s="558">
        <f t="shared" si="176"/>
        <v>0.15465178154137152</v>
      </c>
      <c r="AR392" s="559">
        <f t="shared" si="177"/>
        <v>1.1937690000000001</v>
      </c>
      <c r="AS392" s="560">
        <f t="shared" si="178"/>
        <v>2.3235776864430284</v>
      </c>
      <c r="AT392" s="561">
        <f t="shared" si="179"/>
        <v>1.7072589652516084</v>
      </c>
      <c r="AU392" s="562">
        <f t="shared" si="180"/>
        <v>0.54509999999999992</v>
      </c>
      <c r="AV392" s="563">
        <f t="shared" si="181"/>
        <v>1.1512468486279726</v>
      </c>
      <c r="AW392" s="564">
        <f t="shared" si="182"/>
        <v>0.10538600000000001</v>
      </c>
      <c r="AX392" s="565">
        <f t="shared" si="183"/>
        <v>7.9947999999999991E-2</v>
      </c>
      <c r="AY392" s="566">
        <f t="shared" si="184"/>
        <v>0.18715099999999998</v>
      </c>
      <c r="AZ392" s="567">
        <v>362.61</v>
      </c>
      <c r="BA392" s="568">
        <v>5.5229999999999997</v>
      </c>
      <c r="BB392" s="569">
        <f t="shared" si="185"/>
        <v>85.113803820237493</v>
      </c>
      <c r="BC392" s="570">
        <f t="shared" si="186"/>
        <v>6.4889591959310253E-2</v>
      </c>
      <c r="BD392" s="571">
        <f t="shared" si="187"/>
        <v>1.1748975549395299E-4</v>
      </c>
      <c r="BE392" s="572">
        <f t="shared" si="188"/>
        <v>18.532099740494189</v>
      </c>
      <c r="BF392" s="560">
        <f t="shared" si="189"/>
        <v>91.297133351832954</v>
      </c>
      <c r="BG392" s="561">
        <f t="shared" si="190"/>
        <v>58.606154557979274</v>
      </c>
      <c r="BH392" s="562">
        <f t="shared" si="191"/>
        <v>13.049265326362125</v>
      </c>
      <c r="BI392" s="563">
        <f t="shared" si="192"/>
        <v>45.234354621886034</v>
      </c>
      <c r="BJ392" s="564">
        <f t="shared" si="193"/>
        <v>1.4834518389687454</v>
      </c>
      <c r="BK392" s="565">
        <f t="shared" si="194"/>
        <v>3.6206541863814028</v>
      </c>
      <c r="BL392" s="566">
        <f t="shared" si="195"/>
        <v>5.1399770447627118</v>
      </c>
      <c r="BM392" s="546" t="str">
        <f t="shared" si="196"/>
        <v>V0</v>
      </c>
      <c r="BN392" s="573">
        <f t="shared" si="206"/>
        <v>49.7</v>
      </c>
      <c r="BO392" s="573">
        <f t="shared" si="207"/>
        <v>46.973411086857418</v>
      </c>
      <c r="BP392" s="574">
        <f t="shared" si="197"/>
        <v>-5.4860943926410162</v>
      </c>
      <c r="BQ392" s="575">
        <f t="shared" si="198"/>
        <v>20</v>
      </c>
      <c r="BR392" s="546" t="str">
        <f t="shared" si="208"/>
        <v>V0</v>
      </c>
      <c r="BS392" s="575">
        <f t="shared" si="199"/>
        <v>153.6415068385985</v>
      </c>
      <c r="BT392" s="575">
        <f t="shared" si="200"/>
        <v>168.50039473202122</v>
      </c>
      <c r="BU392" s="575">
        <f t="shared" si="201"/>
        <v>322.14190157061972</v>
      </c>
      <c r="BV392" s="573">
        <f t="shared" si="202"/>
        <v>-4.6125287710097416</v>
      </c>
      <c r="BW392" s="575">
        <f t="shared" si="203"/>
        <v>15</v>
      </c>
      <c r="BX392" s="546" t="str">
        <f t="shared" si="209"/>
        <v>V0</v>
      </c>
    </row>
    <row r="393" spans="1:76" x14ac:dyDescent="0.2">
      <c r="A393" s="324" t="s">
        <v>1564</v>
      </c>
      <c r="B393" s="360">
        <v>35401</v>
      </c>
      <c r="C393" s="361">
        <v>0.27083333333333298</v>
      </c>
      <c r="D393" s="360">
        <f t="shared" si="204"/>
        <v>35402</v>
      </c>
      <c r="E393" s="361">
        <v>0.27083333333333298</v>
      </c>
      <c r="F393" s="455" t="s">
        <v>2179</v>
      </c>
      <c r="G393" s="74" t="s">
        <v>444</v>
      </c>
      <c r="H393" s="53" t="s">
        <v>508</v>
      </c>
      <c r="I393" s="38"/>
      <c r="J393" s="52"/>
      <c r="K393" s="545">
        <f>IF(ISNUMBER(Data!K393),Data!K393,"")</f>
        <v>1.8</v>
      </c>
      <c r="L393" s="546" t="str">
        <f>IF(ISNUMBER(K393),PickLists!$S$2,PickLists!$S$9)</f>
        <v>V0</v>
      </c>
      <c r="M393" s="547">
        <f>IF(ISNUMBER(Data!M393),Data!M393,"")</f>
        <v>56.4</v>
      </c>
      <c r="N393" s="548">
        <f t="shared" si="205"/>
        <v>1.2971999999999999</v>
      </c>
      <c r="O393" s="549" t="str">
        <f>IF(ISTEXT($A393),PickLists!$S$2,PickLists!$S$9)</f>
        <v>V0</v>
      </c>
      <c r="P393" s="550">
        <f>IF(ISNUMBER(Data!P393),Data!P393,"")</f>
        <v>4.53</v>
      </c>
      <c r="Q393" s="551" t="str">
        <f>IF(ISTEXT($A393),PickLists!$S$2,PickLists!$S$9)</f>
        <v>V0</v>
      </c>
      <c r="R393" s="547">
        <f>IF(ISNUMBER(Data!R393),Data!R393,"")</f>
        <v>28.8</v>
      </c>
      <c r="S393" s="551" t="str">
        <f>IF(ISTEXT($A393),PickLists!$S$2,PickLists!$S$9)</f>
        <v>V0</v>
      </c>
      <c r="T393" s="552">
        <f>IF(ISNUMBER(Data!T393),Data!T393,"")</f>
        <v>1.7769999999999999</v>
      </c>
      <c r="U393" s="551" t="str">
        <f>IF(ISNUMBER($T393),IF($T393&gt;$T$56,PickLists!$S$2,PickLists!$S$3),PickLists!$S$9)</f>
        <v>V0</v>
      </c>
      <c r="V393" s="553">
        <f>IF(ISNUMBER(Data!V393),Data!V393,"")</f>
        <v>0.70908848157406645</v>
      </c>
      <c r="W393" s="551" t="str">
        <f>IF(ISNUMBER($V393),IF($V393&gt;$V$56,PickLists!$S$2,PickLists!$S$3),PickLists!$S$9)</f>
        <v>V0</v>
      </c>
      <c r="X393" s="552">
        <f>IF(ISNUMBER(Data!X393),Data!X393,"")</f>
        <v>0.75168253836064203</v>
      </c>
      <c r="Y393" s="551" t="str">
        <f>IF(ISNUMBER($X393),IF($X393&gt;$X$56,PickLists!$S$2,PickLists!$S$3),PickLists!$S$9)</f>
        <v>V0</v>
      </c>
      <c r="Z393" s="553">
        <f>IF(ISNUMBER(Data!Z393),Data!Z393,"")</f>
        <v>1.1419999999999999</v>
      </c>
      <c r="AA393" s="551" t="str">
        <f>IF(ISNUMBER($Z393),IF($Z393&gt;$Z$56,PickLists!$S$2,PickLists!$S$3),PickLists!$S$9)</f>
        <v>V0</v>
      </c>
      <c r="AB393" s="552">
        <f>IF(ISNUMBER(Data!AB393),Data!AB393,"")</f>
        <v>0.67785626143356059</v>
      </c>
      <c r="AC393" s="551" t="str">
        <f>IF(ISNUMBER($AB393),IF($AB393&gt;$AB$56,PickLists!$S$2,PickLists!$S$3),PickLists!$S$9)</f>
        <v>V0</v>
      </c>
      <c r="AD393" s="553">
        <f>IF(ISNUMBER(Data!AD393),Data!AD393,"")</f>
        <v>0.129</v>
      </c>
      <c r="AE393" s="551" t="str">
        <f>IF(ISNUMBER($AD393),IF($AD393&gt;$AD$56,PickLists!$S$2,PickLists!$S$3),PickLists!$S$9)</f>
        <v>V0</v>
      </c>
      <c r="AF393" s="552">
        <f>IF(ISNUMBER(Data!AF393),Data!AF393,"")</f>
        <v>0.13</v>
      </c>
      <c r="AG393" s="551" t="str">
        <f>IF(ISNUMBER($AF393),IF($AF393&gt;$AF$56,PickLists!$S$2,PickLists!$S$3),PickLists!$S$9)</f>
        <v>V0</v>
      </c>
      <c r="AH393" s="553">
        <f>IF(ISNUMBER(Data!AH393),Data!AH393,"")</f>
        <v>0.20699999999999999</v>
      </c>
      <c r="AI393" s="551" t="str">
        <f>IF(ISNUMBER($AH393),IF($AH393&gt;$AH$56,PickLists!$S$2,PickLists!$S$3),PickLists!$S$9)</f>
        <v>V0</v>
      </c>
      <c r="AJ393" s="554" t="str">
        <f>IF(ISTEXT(Data!AJ393),Data!AJ393,"")</f>
        <v/>
      </c>
      <c r="AK393" s="555"/>
      <c r="AL393" s="555"/>
      <c r="AM393" s="555"/>
      <c r="AN393" s="555"/>
      <c r="AO393" s="556"/>
      <c r="AP393" s="557">
        <f t="shared" si="175"/>
        <v>2.9512092266663827E-2</v>
      </c>
      <c r="AQ393" s="558">
        <f t="shared" si="176"/>
        <v>3.8283086088316313E-2</v>
      </c>
      <c r="AR393" s="559">
        <f t="shared" si="177"/>
        <v>2.3051243999999995</v>
      </c>
      <c r="AS393" s="560">
        <f t="shared" si="178"/>
        <v>0.91982957829787892</v>
      </c>
      <c r="AT393" s="561">
        <f t="shared" si="179"/>
        <v>0.97508258876142473</v>
      </c>
      <c r="AU393" s="562">
        <f t="shared" si="180"/>
        <v>1.4814023999999997</v>
      </c>
      <c r="AV393" s="563">
        <f t="shared" si="181"/>
        <v>0.87931514233161479</v>
      </c>
      <c r="AW393" s="564">
        <f t="shared" si="182"/>
        <v>0.16733879999999998</v>
      </c>
      <c r="AX393" s="565">
        <f t="shared" si="183"/>
        <v>0.16863599999999998</v>
      </c>
      <c r="AY393" s="566">
        <f t="shared" si="184"/>
        <v>0.26852039999999999</v>
      </c>
      <c r="AZ393" s="567">
        <v>362.61</v>
      </c>
      <c r="BA393" s="568">
        <v>5.5229999999999997</v>
      </c>
      <c r="BB393" s="569">
        <f t="shared" si="185"/>
        <v>29.512092266663828</v>
      </c>
      <c r="BC393" s="570">
        <f t="shared" si="186"/>
        <v>0.18714362743568161</v>
      </c>
      <c r="BD393" s="571">
        <f t="shared" si="187"/>
        <v>3.3884415613920235E-4</v>
      </c>
      <c r="BE393" s="572">
        <f t="shared" si="188"/>
        <v>50.124111474669974</v>
      </c>
      <c r="BF393" s="560">
        <f t="shared" si="189"/>
        <v>50.62386532262915</v>
      </c>
      <c r="BG393" s="561">
        <f t="shared" si="190"/>
        <v>46.884923646383413</v>
      </c>
      <c r="BH393" s="562">
        <f t="shared" si="191"/>
        <v>49.674203342351824</v>
      </c>
      <c r="BI393" s="563">
        <f t="shared" si="192"/>
        <v>48.39410733444425</v>
      </c>
      <c r="BJ393" s="564">
        <f t="shared" si="193"/>
        <v>3.299401503913244</v>
      </c>
      <c r="BK393" s="565">
        <f t="shared" si="194"/>
        <v>10.697387368854146</v>
      </c>
      <c r="BL393" s="566">
        <f t="shared" si="195"/>
        <v>10.329856779280403</v>
      </c>
      <c r="BM393" s="546" t="str">
        <f t="shared" si="196"/>
        <v>V0</v>
      </c>
      <c r="BN393" s="573">
        <f t="shared" si="206"/>
        <v>28.8</v>
      </c>
      <c r="BO393" s="573">
        <f t="shared" si="207"/>
        <v>28.988010033070534</v>
      </c>
      <c r="BP393" s="574">
        <f t="shared" si="197"/>
        <v>0.65281261482824038</v>
      </c>
      <c r="BQ393" s="575">
        <f t="shared" si="198"/>
        <v>30</v>
      </c>
      <c r="BR393" s="546" t="str">
        <f t="shared" si="208"/>
        <v>V0</v>
      </c>
      <c r="BS393" s="575">
        <f t="shared" si="199"/>
        <v>151.90704859550766</v>
      </c>
      <c r="BT393" s="575">
        <f t="shared" si="200"/>
        <v>147.82038291527437</v>
      </c>
      <c r="BU393" s="575">
        <f t="shared" si="201"/>
        <v>299.72743151078203</v>
      </c>
      <c r="BV393" s="573">
        <f t="shared" si="202"/>
        <v>1.3634606814712875</v>
      </c>
      <c r="BW393" s="575">
        <f t="shared" si="203"/>
        <v>15</v>
      </c>
      <c r="BX393" s="546" t="str">
        <f t="shared" si="209"/>
        <v>V0</v>
      </c>
    </row>
    <row r="394" spans="1:76" x14ac:dyDescent="0.2">
      <c r="A394" s="324"/>
      <c r="B394" s="360">
        <v>35402</v>
      </c>
      <c r="C394" s="361">
        <v>0.27083333333333298</v>
      </c>
      <c r="D394" s="360">
        <f t="shared" si="204"/>
        <v>35403</v>
      </c>
      <c r="E394" s="361">
        <v>0.27083333333333298</v>
      </c>
      <c r="F394" s="455" t="s">
        <v>2179</v>
      </c>
      <c r="G394" s="74" t="s">
        <v>440</v>
      </c>
      <c r="H394" s="53"/>
      <c r="I394" s="38"/>
      <c r="J394" s="52"/>
      <c r="K394" s="545" t="str">
        <f>IF(ISNUMBER(Data!K394),Data!K394,"")</f>
        <v/>
      </c>
      <c r="L394" s="546" t="str">
        <f>IF(ISNUMBER(K394),PickLists!$S$2,PickLists!$S$9)</f>
        <v>M1</v>
      </c>
      <c r="M394" s="547" t="str">
        <f>IF(ISNUMBER(Data!M394),Data!M394,"")</f>
        <v/>
      </c>
      <c r="N394" s="548" t="str">
        <f t="shared" si="205"/>
        <v/>
      </c>
      <c r="O394" s="549" t="str">
        <f>IF(ISTEXT($A394),PickLists!$S$2,PickLists!$S$9)</f>
        <v>M1</v>
      </c>
      <c r="P394" s="550" t="str">
        <f>IF(ISNUMBER(Data!P394),Data!P394,"")</f>
        <v/>
      </c>
      <c r="Q394" s="551" t="str">
        <f>IF(ISTEXT($A394),PickLists!$S$2,PickLists!$S$9)</f>
        <v>M1</v>
      </c>
      <c r="R394" s="547" t="str">
        <f>IF(ISNUMBER(Data!R394),Data!R394,"")</f>
        <v/>
      </c>
      <c r="S394" s="551" t="str">
        <f>IF(ISTEXT($A394),PickLists!$S$2,PickLists!$S$9)</f>
        <v>M1</v>
      </c>
      <c r="T394" s="552" t="str">
        <f>IF(ISNUMBER(Data!T394),Data!T394,"")</f>
        <v/>
      </c>
      <c r="U394" s="551" t="str">
        <f>IF(ISNUMBER($T394),IF($T394&gt;$T$56,PickLists!$S$2,PickLists!$S$3),PickLists!$S$9)</f>
        <v>M1</v>
      </c>
      <c r="V394" s="553" t="str">
        <f>IF(ISNUMBER(Data!V394),Data!V394,"")</f>
        <v/>
      </c>
      <c r="W394" s="551" t="str">
        <f>IF(ISNUMBER($V394),IF($V394&gt;$V$56,PickLists!$S$2,PickLists!$S$3),PickLists!$S$9)</f>
        <v>M1</v>
      </c>
      <c r="X394" s="552" t="str">
        <f>IF(ISNUMBER(Data!X394),Data!X394,"")</f>
        <v/>
      </c>
      <c r="Y394" s="551" t="str">
        <f>IF(ISNUMBER($X394),IF($X394&gt;$X$56,PickLists!$S$2,PickLists!$S$3),PickLists!$S$9)</f>
        <v>M1</v>
      </c>
      <c r="Z394" s="553" t="str">
        <f>IF(ISNUMBER(Data!Z394),Data!Z394,"")</f>
        <v/>
      </c>
      <c r="AA394" s="551" t="str">
        <f>IF(ISNUMBER($Z394),IF($Z394&gt;$Z$56,PickLists!$S$2,PickLists!$S$3),PickLists!$S$9)</f>
        <v>M1</v>
      </c>
      <c r="AB394" s="552" t="str">
        <f>IF(ISNUMBER(Data!AB394),Data!AB394,"")</f>
        <v/>
      </c>
      <c r="AC394" s="551" t="str">
        <f>IF(ISNUMBER($AB394),IF($AB394&gt;$AB$56,PickLists!$S$2,PickLists!$S$3),PickLists!$S$9)</f>
        <v>M1</v>
      </c>
      <c r="AD394" s="553" t="str">
        <f>IF(ISNUMBER(Data!AD394),Data!AD394,"")</f>
        <v/>
      </c>
      <c r="AE394" s="551" t="str">
        <f>IF(ISNUMBER($AD394),IF($AD394&gt;$AD$56,PickLists!$S$2,PickLists!$S$3),PickLists!$S$9)</f>
        <v>M1</v>
      </c>
      <c r="AF394" s="552" t="str">
        <f>IF(ISNUMBER(Data!AF394),Data!AF394,"")</f>
        <v/>
      </c>
      <c r="AG394" s="551" t="str">
        <f>IF(ISNUMBER($AF394),IF($AF394&gt;$AF$56,PickLists!$S$2,PickLists!$S$3),PickLists!$S$9)</f>
        <v>M1</v>
      </c>
      <c r="AH394" s="553" t="str">
        <f>IF(ISNUMBER(Data!AH394),Data!AH394,"")</f>
        <v/>
      </c>
      <c r="AI394" s="551" t="str">
        <f>IF(ISNUMBER($AH394),IF($AH394&gt;$AH$56,PickLists!$S$2,PickLists!$S$3),PickLists!$S$9)</f>
        <v>M1</v>
      </c>
      <c r="AJ394" s="554" t="str">
        <f>IF(ISTEXT(Data!AJ394),Data!AJ394,"")</f>
        <v/>
      </c>
      <c r="AK394" s="555"/>
      <c r="AL394" s="555"/>
      <c r="AM394" s="555"/>
      <c r="AN394" s="555"/>
      <c r="AO394" s="556"/>
      <c r="AP394" s="557" t="str">
        <f t="shared" si="175"/>
        <v/>
      </c>
      <c r="AQ394" s="558" t="str">
        <f t="shared" si="176"/>
        <v/>
      </c>
      <c r="AR394" s="559" t="str">
        <f t="shared" si="177"/>
        <v/>
      </c>
      <c r="AS394" s="560" t="str">
        <f t="shared" si="178"/>
        <v/>
      </c>
      <c r="AT394" s="561" t="str">
        <f t="shared" si="179"/>
        <v/>
      </c>
      <c r="AU394" s="562" t="str">
        <f t="shared" si="180"/>
        <v/>
      </c>
      <c r="AV394" s="563" t="str">
        <f t="shared" si="181"/>
        <v/>
      </c>
      <c r="AW394" s="564" t="str">
        <f t="shared" si="182"/>
        <v/>
      </c>
      <c r="AX394" s="565" t="str">
        <f t="shared" si="183"/>
        <v/>
      </c>
      <c r="AY394" s="566" t="str">
        <f t="shared" si="184"/>
        <v/>
      </c>
      <c r="AZ394" s="567">
        <v>362.61</v>
      </c>
      <c r="BA394" s="568">
        <v>5.5229999999999997</v>
      </c>
      <c r="BB394" s="569" t="str">
        <f t="shared" si="185"/>
        <v/>
      </c>
      <c r="BC394" s="570" t="str">
        <f t="shared" si="186"/>
        <v/>
      </c>
      <c r="BD394" s="571" t="str">
        <f t="shared" si="187"/>
        <v/>
      </c>
      <c r="BE394" s="572" t="str">
        <f t="shared" si="188"/>
        <v/>
      </c>
      <c r="BF394" s="560" t="str">
        <f t="shared" si="189"/>
        <v/>
      </c>
      <c r="BG394" s="561" t="str">
        <f t="shared" si="190"/>
        <v/>
      </c>
      <c r="BH394" s="562" t="str">
        <f t="shared" si="191"/>
        <v/>
      </c>
      <c r="BI394" s="563" t="str">
        <f t="shared" si="192"/>
        <v/>
      </c>
      <c r="BJ394" s="564" t="str">
        <f t="shared" si="193"/>
        <v/>
      </c>
      <c r="BK394" s="565" t="str">
        <f t="shared" si="194"/>
        <v/>
      </c>
      <c r="BL394" s="566" t="str">
        <f t="shared" si="195"/>
        <v/>
      </c>
      <c r="BM394" s="546" t="str">
        <f t="shared" si="196"/>
        <v>M1</v>
      </c>
      <c r="BN394" s="573" t="str">
        <f t="shared" si="206"/>
        <v/>
      </c>
      <c r="BO394" s="573" t="str">
        <f t="shared" si="207"/>
        <v/>
      </c>
      <c r="BP394" s="574" t="str">
        <f t="shared" si="197"/>
        <v/>
      </c>
      <c r="BQ394" s="575" t="str">
        <f t="shared" si="198"/>
        <v/>
      </c>
      <c r="BR394" s="546" t="str">
        <f t="shared" si="208"/>
        <v>M1</v>
      </c>
      <c r="BS394" s="575" t="str">
        <f t="shared" si="199"/>
        <v/>
      </c>
      <c r="BT394" s="575" t="str">
        <f t="shared" si="200"/>
        <v/>
      </c>
      <c r="BU394" s="575" t="str">
        <f t="shared" si="201"/>
        <v/>
      </c>
      <c r="BV394" s="573" t="str">
        <f t="shared" si="202"/>
        <v/>
      </c>
      <c r="BW394" s="575" t="str">
        <f t="shared" si="203"/>
        <v/>
      </c>
      <c r="BX394" s="546" t="str">
        <f t="shared" si="209"/>
        <v>M1</v>
      </c>
    </row>
    <row r="395" spans="1:76" x14ac:dyDescent="0.2">
      <c r="A395" s="324"/>
      <c r="B395" s="360">
        <v>35403</v>
      </c>
      <c r="C395" s="361">
        <v>0.27083333333333298</v>
      </c>
      <c r="D395" s="360">
        <f t="shared" si="204"/>
        <v>35404</v>
      </c>
      <c r="E395" s="361">
        <v>0.27083333333333298</v>
      </c>
      <c r="F395" s="455" t="s">
        <v>2179</v>
      </c>
      <c r="G395" s="74" t="s">
        <v>440</v>
      </c>
      <c r="H395" s="53"/>
      <c r="I395" s="38"/>
      <c r="J395" s="52"/>
      <c r="K395" s="545" t="str">
        <f>IF(ISNUMBER(Data!K395),Data!K395,"")</f>
        <v/>
      </c>
      <c r="L395" s="546" t="str">
        <f>IF(ISNUMBER(K395),PickLists!$S$2,PickLists!$S$9)</f>
        <v>M1</v>
      </c>
      <c r="M395" s="547" t="str">
        <f>IF(ISNUMBER(Data!M395),Data!M395,"")</f>
        <v/>
      </c>
      <c r="N395" s="548" t="str">
        <f t="shared" si="205"/>
        <v/>
      </c>
      <c r="O395" s="549" t="str">
        <f>IF(ISTEXT($A395),PickLists!$S$2,PickLists!$S$9)</f>
        <v>M1</v>
      </c>
      <c r="P395" s="550" t="str">
        <f>IF(ISNUMBER(Data!P395),Data!P395,"")</f>
        <v/>
      </c>
      <c r="Q395" s="551" t="str">
        <f>IF(ISTEXT($A395),PickLists!$S$2,PickLists!$S$9)</f>
        <v>M1</v>
      </c>
      <c r="R395" s="547" t="str">
        <f>IF(ISNUMBER(Data!R395),Data!R395,"")</f>
        <v/>
      </c>
      <c r="S395" s="551" t="str">
        <f>IF(ISTEXT($A395),PickLists!$S$2,PickLists!$S$9)</f>
        <v>M1</v>
      </c>
      <c r="T395" s="552" t="str">
        <f>IF(ISNUMBER(Data!T395),Data!T395,"")</f>
        <v/>
      </c>
      <c r="U395" s="551" t="str">
        <f>IF(ISNUMBER($T395),IF($T395&gt;$T$56,PickLists!$S$2,PickLists!$S$3),PickLists!$S$9)</f>
        <v>M1</v>
      </c>
      <c r="V395" s="553" t="str">
        <f>IF(ISNUMBER(Data!V395),Data!V395,"")</f>
        <v/>
      </c>
      <c r="W395" s="551" t="str">
        <f>IF(ISNUMBER($V395),IF($V395&gt;$V$56,PickLists!$S$2,PickLists!$S$3),PickLists!$S$9)</f>
        <v>M1</v>
      </c>
      <c r="X395" s="552" t="str">
        <f>IF(ISNUMBER(Data!X395),Data!X395,"")</f>
        <v/>
      </c>
      <c r="Y395" s="551" t="str">
        <f>IF(ISNUMBER($X395),IF($X395&gt;$X$56,PickLists!$S$2,PickLists!$S$3),PickLists!$S$9)</f>
        <v>M1</v>
      </c>
      <c r="Z395" s="553" t="str">
        <f>IF(ISNUMBER(Data!Z395),Data!Z395,"")</f>
        <v/>
      </c>
      <c r="AA395" s="551" t="str">
        <f>IF(ISNUMBER($Z395),IF($Z395&gt;$Z$56,PickLists!$S$2,PickLists!$S$3),PickLists!$S$9)</f>
        <v>M1</v>
      </c>
      <c r="AB395" s="552" t="str">
        <f>IF(ISNUMBER(Data!AB395),Data!AB395,"")</f>
        <v/>
      </c>
      <c r="AC395" s="551" t="str">
        <f>IF(ISNUMBER($AB395),IF($AB395&gt;$AB$56,PickLists!$S$2,PickLists!$S$3),PickLists!$S$9)</f>
        <v>M1</v>
      </c>
      <c r="AD395" s="553" t="str">
        <f>IF(ISNUMBER(Data!AD395),Data!AD395,"")</f>
        <v/>
      </c>
      <c r="AE395" s="551" t="str">
        <f>IF(ISNUMBER($AD395),IF($AD395&gt;$AD$56,PickLists!$S$2,PickLists!$S$3),PickLists!$S$9)</f>
        <v>M1</v>
      </c>
      <c r="AF395" s="552" t="str">
        <f>IF(ISNUMBER(Data!AF395),Data!AF395,"")</f>
        <v/>
      </c>
      <c r="AG395" s="551" t="str">
        <f>IF(ISNUMBER($AF395),IF($AF395&gt;$AF$56,PickLists!$S$2,PickLists!$S$3),PickLists!$S$9)</f>
        <v>M1</v>
      </c>
      <c r="AH395" s="553" t="str">
        <f>IF(ISNUMBER(Data!AH395),Data!AH395,"")</f>
        <v/>
      </c>
      <c r="AI395" s="551" t="str">
        <f>IF(ISNUMBER($AH395),IF($AH395&gt;$AH$56,PickLists!$S$2,PickLists!$S$3),PickLists!$S$9)</f>
        <v>M1</v>
      </c>
      <c r="AJ395" s="554" t="str">
        <f>IF(ISTEXT(Data!AJ395),Data!AJ395,"")</f>
        <v/>
      </c>
      <c r="AK395" s="555"/>
      <c r="AL395" s="555"/>
      <c r="AM395" s="555"/>
      <c r="AN395" s="555"/>
      <c r="AO395" s="556"/>
      <c r="AP395" s="557" t="str">
        <f t="shared" si="175"/>
        <v/>
      </c>
      <c r="AQ395" s="558" t="str">
        <f t="shared" si="176"/>
        <v/>
      </c>
      <c r="AR395" s="559" t="str">
        <f t="shared" si="177"/>
        <v/>
      </c>
      <c r="AS395" s="560" t="str">
        <f t="shared" si="178"/>
        <v/>
      </c>
      <c r="AT395" s="561" t="str">
        <f t="shared" si="179"/>
        <v/>
      </c>
      <c r="AU395" s="562" t="str">
        <f t="shared" si="180"/>
        <v/>
      </c>
      <c r="AV395" s="563" t="str">
        <f t="shared" si="181"/>
        <v/>
      </c>
      <c r="AW395" s="564" t="str">
        <f t="shared" si="182"/>
        <v/>
      </c>
      <c r="AX395" s="565" t="str">
        <f t="shared" si="183"/>
        <v/>
      </c>
      <c r="AY395" s="566" t="str">
        <f t="shared" si="184"/>
        <v/>
      </c>
      <c r="AZ395" s="567">
        <v>362.61</v>
      </c>
      <c r="BA395" s="568">
        <v>5.5229999999999997</v>
      </c>
      <c r="BB395" s="569" t="str">
        <f t="shared" si="185"/>
        <v/>
      </c>
      <c r="BC395" s="570" t="str">
        <f t="shared" si="186"/>
        <v/>
      </c>
      <c r="BD395" s="571" t="str">
        <f t="shared" si="187"/>
        <v/>
      </c>
      <c r="BE395" s="572" t="str">
        <f t="shared" si="188"/>
        <v/>
      </c>
      <c r="BF395" s="560" t="str">
        <f t="shared" si="189"/>
        <v/>
      </c>
      <c r="BG395" s="561" t="str">
        <f t="shared" si="190"/>
        <v/>
      </c>
      <c r="BH395" s="562" t="str">
        <f t="shared" si="191"/>
        <v/>
      </c>
      <c r="BI395" s="563" t="str">
        <f t="shared" si="192"/>
        <v/>
      </c>
      <c r="BJ395" s="564" t="str">
        <f t="shared" si="193"/>
        <v/>
      </c>
      <c r="BK395" s="565" t="str">
        <f t="shared" si="194"/>
        <v/>
      </c>
      <c r="BL395" s="566" t="str">
        <f t="shared" si="195"/>
        <v/>
      </c>
      <c r="BM395" s="546" t="str">
        <f t="shared" si="196"/>
        <v>M1</v>
      </c>
      <c r="BN395" s="573" t="str">
        <f t="shared" si="206"/>
        <v/>
      </c>
      <c r="BO395" s="573" t="str">
        <f t="shared" si="207"/>
        <v/>
      </c>
      <c r="BP395" s="574" t="str">
        <f t="shared" si="197"/>
        <v/>
      </c>
      <c r="BQ395" s="575" t="str">
        <f t="shared" si="198"/>
        <v/>
      </c>
      <c r="BR395" s="546" t="str">
        <f t="shared" si="208"/>
        <v>M1</v>
      </c>
      <c r="BS395" s="575" t="str">
        <f t="shared" si="199"/>
        <v/>
      </c>
      <c r="BT395" s="575" t="str">
        <f t="shared" si="200"/>
        <v/>
      </c>
      <c r="BU395" s="575" t="str">
        <f t="shared" si="201"/>
        <v/>
      </c>
      <c r="BV395" s="573" t="str">
        <f t="shared" si="202"/>
        <v/>
      </c>
      <c r="BW395" s="575" t="str">
        <f t="shared" si="203"/>
        <v/>
      </c>
      <c r="BX395" s="546" t="str">
        <f t="shared" si="209"/>
        <v>M1</v>
      </c>
    </row>
    <row r="396" spans="1:76" x14ac:dyDescent="0.2">
      <c r="A396" s="324"/>
      <c r="B396" s="360">
        <v>35404</v>
      </c>
      <c r="C396" s="361">
        <v>0.27083333333333298</v>
      </c>
      <c r="D396" s="360">
        <f t="shared" si="204"/>
        <v>35405</v>
      </c>
      <c r="E396" s="361">
        <v>0.27083333333333298</v>
      </c>
      <c r="F396" s="455" t="s">
        <v>2179</v>
      </c>
      <c r="G396" s="74" t="s">
        <v>440</v>
      </c>
      <c r="H396" s="53"/>
      <c r="I396" s="38"/>
      <c r="J396" s="52"/>
      <c r="K396" s="545" t="str">
        <f>IF(ISNUMBER(Data!K396),Data!K396,"")</f>
        <v/>
      </c>
      <c r="L396" s="546" t="str">
        <f>IF(ISNUMBER(K396),PickLists!$S$2,PickLists!$S$9)</f>
        <v>M1</v>
      </c>
      <c r="M396" s="547" t="str">
        <f>IF(ISNUMBER(Data!M396),Data!M396,"")</f>
        <v/>
      </c>
      <c r="N396" s="548" t="str">
        <f t="shared" si="205"/>
        <v/>
      </c>
      <c r="O396" s="549" t="str">
        <f>IF(ISTEXT($A396),PickLists!$S$2,PickLists!$S$9)</f>
        <v>M1</v>
      </c>
      <c r="P396" s="550" t="str">
        <f>IF(ISNUMBER(Data!P396),Data!P396,"")</f>
        <v/>
      </c>
      <c r="Q396" s="551" t="str">
        <f>IF(ISTEXT($A396),PickLists!$S$2,PickLists!$S$9)</f>
        <v>M1</v>
      </c>
      <c r="R396" s="547" t="str">
        <f>IF(ISNUMBER(Data!R396),Data!R396,"")</f>
        <v/>
      </c>
      <c r="S396" s="551" t="str">
        <f>IF(ISTEXT($A396),PickLists!$S$2,PickLists!$S$9)</f>
        <v>M1</v>
      </c>
      <c r="T396" s="552" t="str">
        <f>IF(ISNUMBER(Data!T396),Data!T396,"")</f>
        <v/>
      </c>
      <c r="U396" s="551" t="str">
        <f>IF(ISNUMBER($T396),IF($T396&gt;$T$56,PickLists!$S$2,PickLists!$S$3),PickLists!$S$9)</f>
        <v>M1</v>
      </c>
      <c r="V396" s="553" t="str">
        <f>IF(ISNUMBER(Data!V396),Data!V396,"")</f>
        <v/>
      </c>
      <c r="W396" s="551" t="str">
        <f>IF(ISNUMBER($V396),IF($V396&gt;$V$56,PickLists!$S$2,PickLists!$S$3),PickLists!$S$9)</f>
        <v>M1</v>
      </c>
      <c r="X396" s="552" t="str">
        <f>IF(ISNUMBER(Data!X396),Data!X396,"")</f>
        <v/>
      </c>
      <c r="Y396" s="551" t="str">
        <f>IF(ISNUMBER($X396),IF($X396&gt;$X$56,PickLists!$S$2,PickLists!$S$3),PickLists!$S$9)</f>
        <v>M1</v>
      </c>
      <c r="Z396" s="553" t="str">
        <f>IF(ISNUMBER(Data!Z396),Data!Z396,"")</f>
        <v/>
      </c>
      <c r="AA396" s="551" t="str">
        <f>IF(ISNUMBER($Z396),IF($Z396&gt;$Z$56,PickLists!$S$2,PickLists!$S$3),PickLists!$S$9)</f>
        <v>M1</v>
      </c>
      <c r="AB396" s="552" t="str">
        <f>IF(ISNUMBER(Data!AB396),Data!AB396,"")</f>
        <v/>
      </c>
      <c r="AC396" s="551" t="str">
        <f>IF(ISNUMBER($AB396),IF($AB396&gt;$AB$56,PickLists!$S$2,PickLists!$S$3),PickLists!$S$9)</f>
        <v>M1</v>
      </c>
      <c r="AD396" s="553" t="str">
        <f>IF(ISNUMBER(Data!AD396),Data!AD396,"")</f>
        <v/>
      </c>
      <c r="AE396" s="551" t="str">
        <f>IF(ISNUMBER($AD396),IF($AD396&gt;$AD$56,PickLists!$S$2,PickLists!$S$3),PickLists!$S$9)</f>
        <v>M1</v>
      </c>
      <c r="AF396" s="552" t="str">
        <f>IF(ISNUMBER(Data!AF396),Data!AF396,"")</f>
        <v/>
      </c>
      <c r="AG396" s="551" t="str">
        <f>IF(ISNUMBER($AF396),IF($AF396&gt;$AF$56,PickLists!$S$2,PickLists!$S$3),PickLists!$S$9)</f>
        <v>M1</v>
      </c>
      <c r="AH396" s="553" t="str">
        <f>IF(ISNUMBER(Data!AH396),Data!AH396,"")</f>
        <v/>
      </c>
      <c r="AI396" s="551" t="str">
        <f>IF(ISNUMBER($AH396),IF($AH396&gt;$AH$56,PickLists!$S$2,PickLists!$S$3),PickLists!$S$9)</f>
        <v>M1</v>
      </c>
      <c r="AJ396" s="554" t="str">
        <f>IF(ISTEXT(Data!AJ396),Data!AJ396,"")</f>
        <v/>
      </c>
      <c r="AK396" s="555"/>
      <c r="AL396" s="555"/>
      <c r="AM396" s="555"/>
      <c r="AN396" s="555"/>
      <c r="AO396" s="556"/>
      <c r="AP396" s="557" t="str">
        <f t="shared" si="175"/>
        <v/>
      </c>
      <c r="AQ396" s="558" t="str">
        <f t="shared" si="176"/>
        <v/>
      </c>
      <c r="AR396" s="559" t="str">
        <f t="shared" si="177"/>
        <v/>
      </c>
      <c r="AS396" s="560" t="str">
        <f t="shared" si="178"/>
        <v/>
      </c>
      <c r="AT396" s="561" t="str">
        <f t="shared" si="179"/>
        <v/>
      </c>
      <c r="AU396" s="562" t="str">
        <f t="shared" si="180"/>
        <v/>
      </c>
      <c r="AV396" s="563" t="str">
        <f t="shared" si="181"/>
        <v/>
      </c>
      <c r="AW396" s="564" t="str">
        <f t="shared" si="182"/>
        <v/>
      </c>
      <c r="AX396" s="565" t="str">
        <f t="shared" si="183"/>
        <v/>
      </c>
      <c r="AY396" s="566" t="str">
        <f t="shared" si="184"/>
        <v/>
      </c>
      <c r="AZ396" s="567">
        <v>362.61</v>
      </c>
      <c r="BA396" s="568">
        <v>5.5229999999999997</v>
      </c>
      <c r="BB396" s="569" t="str">
        <f t="shared" si="185"/>
        <v/>
      </c>
      <c r="BC396" s="570" t="str">
        <f t="shared" si="186"/>
        <v/>
      </c>
      <c r="BD396" s="571" t="str">
        <f t="shared" si="187"/>
        <v/>
      </c>
      <c r="BE396" s="572" t="str">
        <f t="shared" si="188"/>
        <v/>
      </c>
      <c r="BF396" s="560" t="str">
        <f t="shared" si="189"/>
        <v/>
      </c>
      <c r="BG396" s="561" t="str">
        <f t="shared" si="190"/>
        <v/>
      </c>
      <c r="BH396" s="562" t="str">
        <f t="shared" si="191"/>
        <v/>
      </c>
      <c r="BI396" s="563" t="str">
        <f t="shared" si="192"/>
        <v/>
      </c>
      <c r="BJ396" s="564" t="str">
        <f t="shared" si="193"/>
        <v/>
      </c>
      <c r="BK396" s="565" t="str">
        <f t="shared" si="194"/>
        <v/>
      </c>
      <c r="BL396" s="566" t="str">
        <f t="shared" si="195"/>
        <v/>
      </c>
      <c r="BM396" s="546" t="str">
        <f t="shared" si="196"/>
        <v>M1</v>
      </c>
      <c r="BN396" s="573" t="str">
        <f t="shared" si="206"/>
        <v/>
      </c>
      <c r="BO396" s="573" t="str">
        <f t="shared" si="207"/>
        <v/>
      </c>
      <c r="BP396" s="574" t="str">
        <f t="shared" si="197"/>
        <v/>
      </c>
      <c r="BQ396" s="575" t="str">
        <f t="shared" si="198"/>
        <v/>
      </c>
      <c r="BR396" s="546" t="str">
        <f t="shared" si="208"/>
        <v>M1</v>
      </c>
      <c r="BS396" s="575" t="str">
        <f t="shared" si="199"/>
        <v/>
      </c>
      <c r="BT396" s="575" t="str">
        <f t="shared" si="200"/>
        <v/>
      </c>
      <c r="BU396" s="575" t="str">
        <f t="shared" si="201"/>
        <v/>
      </c>
      <c r="BV396" s="573" t="str">
        <f t="shared" si="202"/>
        <v/>
      </c>
      <c r="BW396" s="575" t="str">
        <f t="shared" si="203"/>
        <v/>
      </c>
      <c r="BX396" s="546" t="str">
        <f t="shared" si="209"/>
        <v>M1</v>
      </c>
    </row>
    <row r="397" spans="1:76" x14ac:dyDescent="0.2">
      <c r="A397" s="324"/>
      <c r="B397" s="360">
        <v>35405</v>
      </c>
      <c r="C397" s="361">
        <v>0.27083333333333298</v>
      </c>
      <c r="D397" s="360">
        <f t="shared" si="204"/>
        <v>35406</v>
      </c>
      <c r="E397" s="361">
        <v>0.27083333333333298</v>
      </c>
      <c r="F397" s="455" t="s">
        <v>2179</v>
      </c>
      <c r="G397" s="74" t="s">
        <v>440</v>
      </c>
      <c r="H397" s="53"/>
      <c r="I397" s="38"/>
      <c r="J397" s="52"/>
      <c r="K397" s="545" t="str">
        <f>IF(ISNUMBER(Data!K397),Data!K397,"")</f>
        <v/>
      </c>
      <c r="L397" s="546" t="str">
        <f>IF(ISNUMBER(K397),PickLists!$S$2,PickLists!$S$9)</f>
        <v>M1</v>
      </c>
      <c r="M397" s="547" t="str">
        <f>IF(ISNUMBER(Data!M397),Data!M397,"")</f>
        <v/>
      </c>
      <c r="N397" s="548" t="str">
        <f t="shared" si="205"/>
        <v/>
      </c>
      <c r="O397" s="549" t="str">
        <f>IF(ISTEXT($A397),PickLists!$S$2,PickLists!$S$9)</f>
        <v>M1</v>
      </c>
      <c r="P397" s="550" t="str">
        <f>IF(ISNUMBER(Data!P397),Data!P397,"")</f>
        <v/>
      </c>
      <c r="Q397" s="551" t="str">
        <f>IF(ISTEXT($A397),PickLists!$S$2,PickLists!$S$9)</f>
        <v>M1</v>
      </c>
      <c r="R397" s="547" t="str">
        <f>IF(ISNUMBER(Data!R397),Data!R397,"")</f>
        <v/>
      </c>
      <c r="S397" s="551" t="str">
        <f>IF(ISTEXT($A397),PickLists!$S$2,PickLists!$S$9)</f>
        <v>M1</v>
      </c>
      <c r="T397" s="552" t="str">
        <f>IF(ISNUMBER(Data!T397),Data!T397,"")</f>
        <v/>
      </c>
      <c r="U397" s="551" t="str">
        <f>IF(ISNUMBER($T397),IF($T397&gt;$T$56,PickLists!$S$2,PickLists!$S$3),PickLists!$S$9)</f>
        <v>M1</v>
      </c>
      <c r="V397" s="553" t="str">
        <f>IF(ISNUMBER(Data!V397),Data!V397,"")</f>
        <v/>
      </c>
      <c r="W397" s="551" t="str">
        <f>IF(ISNUMBER($V397),IF($V397&gt;$V$56,PickLists!$S$2,PickLists!$S$3),PickLists!$S$9)</f>
        <v>M1</v>
      </c>
      <c r="X397" s="552" t="str">
        <f>IF(ISNUMBER(Data!X397),Data!X397,"")</f>
        <v/>
      </c>
      <c r="Y397" s="551" t="str">
        <f>IF(ISNUMBER($X397),IF($X397&gt;$X$56,PickLists!$S$2,PickLists!$S$3),PickLists!$S$9)</f>
        <v>M1</v>
      </c>
      <c r="Z397" s="553" t="str">
        <f>IF(ISNUMBER(Data!Z397),Data!Z397,"")</f>
        <v/>
      </c>
      <c r="AA397" s="551" t="str">
        <f>IF(ISNUMBER($Z397),IF($Z397&gt;$Z$56,PickLists!$S$2,PickLists!$S$3),PickLists!$S$9)</f>
        <v>M1</v>
      </c>
      <c r="AB397" s="552" t="str">
        <f>IF(ISNUMBER(Data!AB397),Data!AB397,"")</f>
        <v/>
      </c>
      <c r="AC397" s="551" t="str">
        <f>IF(ISNUMBER($AB397),IF($AB397&gt;$AB$56,PickLists!$S$2,PickLists!$S$3),PickLists!$S$9)</f>
        <v>M1</v>
      </c>
      <c r="AD397" s="553" t="str">
        <f>IF(ISNUMBER(Data!AD397),Data!AD397,"")</f>
        <v/>
      </c>
      <c r="AE397" s="551" t="str">
        <f>IF(ISNUMBER($AD397),IF($AD397&gt;$AD$56,PickLists!$S$2,PickLists!$S$3),PickLists!$S$9)</f>
        <v>M1</v>
      </c>
      <c r="AF397" s="552" t="str">
        <f>IF(ISNUMBER(Data!AF397),Data!AF397,"")</f>
        <v/>
      </c>
      <c r="AG397" s="551" t="str">
        <f>IF(ISNUMBER($AF397),IF($AF397&gt;$AF$56,PickLists!$S$2,PickLists!$S$3),PickLists!$S$9)</f>
        <v>M1</v>
      </c>
      <c r="AH397" s="553" t="str">
        <f>IF(ISNUMBER(Data!AH397),Data!AH397,"")</f>
        <v/>
      </c>
      <c r="AI397" s="551" t="str">
        <f>IF(ISNUMBER($AH397),IF($AH397&gt;$AH$56,PickLists!$S$2,PickLists!$S$3),PickLists!$S$9)</f>
        <v>M1</v>
      </c>
      <c r="AJ397" s="554" t="str">
        <f>IF(ISTEXT(Data!AJ397),Data!AJ397,"")</f>
        <v/>
      </c>
      <c r="AK397" s="555"/>
      <c r="AL397" s="555"/>
      <c r="AM397" s="555"/>
      <c r="AN397" s="555"/>
      <c r="AO397" s="556"/>
      <c r="AP397" s="557" t="str">
        <f t="shared" si="175"/>
        <v/>
      </c>
      <c r="AQ397" s="558" t="str">
        <f t="shared" si="176"/>
        <v/>
      </c>
      <c r="AR397" s="559" t="str">
        <f t="shared" si="177"/>
        <v/>
      </c>
      <c r="AS397" s="560" t="str">
        <f t="shared" si="178"/>
        <v/>
      </c>
      <c r="AT397" s="561" t="str">
        <f t="shared" si="179"/>
        <v/>
      </c>
      <c r="AU397" s="562" t="str">
        <f t="shared" si="180"/>
        <v/>
      </c>
      <c r="AV397" s="563" t="str">
        <f t="shared" si="181"/>
        <v/>
      </c>
      <c r="AW397" s="564" t="str">
        <f t="shared" si="182"/>
        <v/>
      </c>
      <c r="AX397" s="565" t="str">
        <f t="shared" si="183"/>
        <v/>
      </c>
      <c r="AY397" s="566" t="str">
        <f t="shared" si="184"/>
        <v/>
      </c>
      <c r="AZ397" s="567">
        <v>362.61</v>
      </c>
      <c r="BA397" s="568">
        <v>5.5229999999999997</v>
      </c>
      <c r="BB397" s="569" t="str">
        <f t="shared" si="185"/>
        <v/>
      </c>
      <c r="BC397" s="570" t="str">
        <f t="shared" si="186"/>
        <v/>
      </c>
      <c r="BD397" s="571" t="str">
        <f t="shared" si="187"/>
        <v/>
      </c>
      <c r="BE397" s="572" t="str">
        <f t="shared" si="188"/>
        <v/>
      </c>
      <c r="BF397" s="560" t="str">
        <f t="shared" si="189"/>
        <v/>
      </c>
      <c r="BG397" s="561" t="str">
        <f t="shared" si="190"/>
        <v/>
      </c>
      <c r="BH397" s="562" t="str">
        <f t="shared" si="191"/>
        <v/>
      </c>
      <c r="BI397" s="563" t="str">
        <f t="shared" si="192"/>
        <v/>
      </c>
      <c r="BJ397" s="564" t="str">
        <f t="shared" si="193"/>
        <v/>
      </c>
      <c r="BK397" s="565" t="str">
        <f t="shared" si="194"/>
        <v/>
      </c>
      <c r="BL397" s="566" t="str">
        <f t="shared" si="195"/>
        <v/>
      </c>
      <c r="BM397" s="546" t="str">
        <f t="shared" si="196"/>
        <v>M1</v>
      </c>
      <c r="BN397" s="573" t="str">
        <f t="shared" si="206"/>
        <v/>
      </c>
      <c r="BO397" s="573" t="str">
        <f t="shared" si="207"/>
        <v/>
      </c>
      <c r="BP397" s="574" t="str">
        <f t="shared" si="197"/>
        <v/>
      </c>
      <c r="BQ397" s="575" t="str">
        <f t="shared" si="198"/>
        <v/>
      </c>
      <c r="BR397" s="546" t="str">
        <f t="shared" si="208"/>
        <v>M1</v>
      </c>
      <c r="BS397" s="575" t="str">
        <f t="shared" si="199"/>
        <v/>
      </c>
      <c r="BT397" s="575" t="str">
        <f t="shared" si="200"/>
        <v/>
      </c>
      <c r="BU397" s="575" t="str">
        <f t="shared" si="201"/>
        <v/>
      </c>
      <c r="BV397" s="573" t="str">
        <f t="shared" si="202"/>
        <v/>
      </c>
      <c r="BW397" s="575" t="str">
        <f t="shared" si="203"/>
        <v/>
      </c>
      <c r="BX397" s="546" t="str">
        <f t="shared" si="209"/>
        <v>M1</v>
      </c>
    </row>
    <row r="398" spans="1:76" x14ac:dyDescent="0.2">
      <c r="A398" s="324"/>
      <c r="B398" s="360">
        <v>35406</v>
      </c>
      <c r="C398" s="361">
        <v>0.27083333333333298</v>
      </c>
      <c r="D398" s="360">
        <f t="shared" si="204"/>
        <v>35407</v>
      </c>
      <c r="E398" s="361">
        <v>0.27083333333333298</v>
      </c>
      <c r="F398" s="455" t="s">
        <v>2179</v>
      </c>
      <c r="G398" s="74" t="s">
        <v>440</v>
      </c>
      <c r="H398" s="53"/>
      <c r="I398" s="38"/>
      <c r="J398" s="52"/>
      <c r="K398" s="545" t="str">
        <f>IF(ISNUMBER(Data!K398),Data!K398,"")</f>
        <v/>
      </c>
      <c r="L398" s="546" t="str">
        <f>IF(ISNUMBER(K398),PickLists!$S$2,PickLists!$S$9)</f>
        <v>M1</v>
      </c>
      <c r="M398" s="547" t="str">
        <f>IF(ISNUMBER(Data!M398),Data!M398,"")</f>
        <v/>
      </c>
      <c r="N398" s="548" t="str">
        <f t="shared" si="205"/>
        <v/>
      </c>
      <c r="O398" s="549" t="str">
        <f>IF(ISTEXT($A398),PickLists!$S$2,PickLists!$S$9)</f>
        <v>M1</v>
      </c>
      <c r="P398" s="550" t="str">
        <f>IF(ISNUMBER(Data!P398),Data!P398,"")</f>
        <v/>
      </c>
      <c r="Q398" s="551" t="str">
        <f>IF(ISTEXT($A398),PickLists!$S$2,PickLists!$S$9)</f>
        <v>M1</v>
      </c>
      <c r="R398" s="547" t="str">
        <f>IF(ISNUMBER(Data!R398),Data!R398,"")</f>
        <v/>
      </c>
      <c r="S398" s="551" t="str">
        <f>IF(ISTEXT($A398),PickLists!$S$2,PickLists!$S$9)</f>
        <v>M1</v>
      </c>
      <c r="T398" s="552" t="str">
        <f>IF(ISNUMBER(Data!T398),Data!T398,"")</f>
        <v/>
      </c>
      <c r="U398" s="551" t="str">
        <f>IF(ISNUMBER($T398),IF($T398&gt;$T$56,PickLists!$S$2,PickLists!$S$3),PickLists!$S$9)</f>
        <v>M1</v>
      </c>
      <c r="V398" s="553" t="str">
        <f>IF(ISNUMBER(Data!V398),Data!V398,"")</f>
        <v/>
      </c>
      <c r="W398" s="551" t="str">
        <f>IF(ISNUMBER($V398),IF($V398&gt;$V$56,PickLists!$S$2,PickLists!$S$3),PickLists!$S$9)</f>
        <v>M1</v>
      </c>
      <c r="X398" s="552" t="str">
        <f>IF(ISNUMBER(Data!X398),Data!X398,"")</f>
        <v/>
      </c>
      <c r="Y398" s="551" t="str">
        <f>IF(ISNUMBER($X398),IF($X398&gt;$X$56,PickLists!$S$2,PickLists!$S$3),PickLists!$S$9)</f>
        <v>M1</v>
      </c>
      <c r="Z398" s="553" t="str">
        <f>IF(ISNUMBER(Data!Z398),Data!Z398,"")</f>
        <v/>
      </c>
      <c r="AA398" s="551" t="str">
        <f>IF(ISNUMBER($Z398),IF($Z398&gt;$Z$56,PickLists!$S$2,PickLists!$S$3),PickLists!$S$9)</f>
        <v>M1</v>
      </c>
      <c r="AB398" s="552" t="str">
        <f>IF(ISNUMBER(Data!AB398),Data!AB398,"")</f>
        <v/>
      </c>
      <c r="AC398" s="551" t="str">
        <f>IF(ISNUMBER($AB398),IF($AB398&gt;$AB$56,PickLists!$S$2,PickLists!$S$3),PickLists!$S$9)</f>
        <v>M1</v>
      </c>
      <c r="AD398" s="553" t="str">
        <f>IF(ISNUMBER(Data!AD398),Data!AD398,"")</f>
        <v/>
      </c>
      <c r="AE398" s="551" t="str">
        <f>IF(ISNUMBER($AD398),IF($AD398&gt;$AD$56,PickLists!$S$2,PickLists!$S$3),PickLists!$S$9)</f>
        <v>M1</v>
      </c>
      <c r="AF398" s="552" t="str">
        <f>IF(ISNUMBER(Data!AF398),Data!AF398,"")</f>
        <v/>
      </c>
      <c r="AG398" s="551" t="str">
        <f>IF(ISNUMBER($AF398),IF($AF398&gt;$AF$56,PickLists!$S$2,PickLists!$S$3),PickLists!$S$9)</f>
        <v>M1</v>
      </c>
      <c r="AH398" s="553" t="str">
        <f>IF(ISNUMBER(Data!AH398),Data!AH398,"")</f>
        <v/>
      </c>
      <c r="AI398" s="551" t="str">
        <f>IF(ISNUMBER($AH398),IF($AH398&gt;$AH$56,PickLists!$S$2,PickLists!$S$3),PickLists!$S$9)</f>
        <v>M1</v>
      </c>
      <c r="AJ398" s="554" t="str">
        <f>IF(ISTEXT(Data!AJ398),Data!AJ398,"")</f>
        <v/>
      </c>
      <c r="AK398" s="555"/>
      <c r="AL398" s="555"/>
      <c r="AM398" s="555"/>
      <c r="AN398" s="555"/>
      <c r="AO398" s="556"/>
      <c r="AP398" s="557" t="str">
        <f t="shared" si="175"/>
        <v/>
      </c>
      <c r="AQ398" s="558" t="str">
        <f t="shared" si="176"/>
        <v/>
      </c>
      <c r="AR398" s="559" t="str">
        <f t="shared" si="177"/>
        <v/>
      </c>
      <c r="AS398" s="560" t="str">
        <f t="shared" si="178"/>
        <v/>
      </c>
      <c r="AT398" s="561" t="str">
        <f t="shared" si="179"/>
        <v/>
      </c>
      <c r="AU398" s="562" t="str">
        <f t="shared" si="180"/>
        <v/>
      </c>
      <c r="AV398" s="563" t="str">
        <f t="shared" si="181"/>
        <v/>
      </c>
      <c r="AW398" s="564" t="str">
        <f t="shared" si="182"/>
        <v/>
      </c>
      <c r="AX398" s="565" t="str">
        <f t="shared" si="183"/>
        <v/>
      </c>
      <c r="AY398" s="566" t="str">
        <f t="shared" si="184"/>
        <v/>
      </c>
      <c r="AZ398" s="567">
        <v>362.61</v>
      </c>
      <c r="BA398" s="568">
        <v>5.5229999999999997</v>
      </c>
      <c r="BB398" s="569" t="str">
        <f t="shared" si="185"/>
        <v/>
      </c>
      <c r="BC398" s="570" t="str">
        <f t="shared" si="186"/>
        <v/>
      </c>
      <c r="BD398" s="571" t="str">
        <f t="shared" si="187"/>
        <v/>
      </c>
      <c r="BE398" s="572" t="str">
        <f t="shared" si="188"/>
        <v/>
      </c>
      <c r="BF398" s="560" t="str">
        <f t="shared" si="189"/>
        <v/>
      </c>
      <c r="BG398" s="561" t="str">
        <f t="shared" si="190"/>
        <v/>
      </c>
      <c r="BH398" s="562" t="str">
        <f t="shared" si="191"/>
        <v/>
      </c>
      <c r="BI398" s="563" t="str">
        <f t="shared" si="192"/>
        <v/>
      </c>
      <c r="BJ398" s="564" t="str">
        <f t="shared" si="193"/>
        <v/>
      </c>
      <c r="BK398" s="565" t="str">
        <f t="shared" si="194"/>
        <v/>
      </c>
      <c r="BL398" s="566" t="str">
        <f t="shared" si="195"/>
        <v/>
      </c>
      <c r="BM398" s="546" t="str">
        <f t="shared" si="196"/>
        <v>M1</v>
      </c>
      <c r="BN398" s="573" t="str">
        <f t="shared" si="206"/>
        <v/>
      </c>
      <c r="BO398" s="573" t="str">
        <f t="shared" si="207"/>
        <v/>
      </c>
      <c r="BP398" s="574" t="str">
        <f t="shared" si="197"/>
        <v/>
      </c>
      <c r="BQ398" s="575" t="str">
        <f t="shared" si="198"/>
        <v/>
      </c>
      <c r="BR398" s="546" t="str">
        <f t="shared" si="208"/>
        <v>M1</v>
      </c>
      <c r="BS398" s="575" t="str">
        <f t="shared" si="199"/>
        <v/>
      </c>
      <c r="BT398" s="575" t="str">
        <f t="shared" si="200"/>
        <v/>
      </c>
      <c r="BU398" s="575" t="str">
        <f t="shared" si="201"/>
        <v/>
      </c>
      <c r="BV398" s="573" t="str">
        <f t="shared" si="202"/>
        <v/>
      </c>
      <c r="BW398" s="575" t="str">
        <f t="shared" si="203"/>
        <v/>
      </c>
      <c r="BX398" s="546" t="str">
        <f t="shared" si="209"/>
        <v>M1</v>
      </c>
    </row>
    <row r="399" spans="1:76" x14ac:dyDescent="0.2">
      <c r="A399" s="324"/>
      <c r="B399" s="360">
        <v>35407</v>
      </c>
      <c r="C399" s="361">
        <v>0.27083333333333298</v>
      </c>
      <c r="D399" s="360">
        <f t="shared" si="204"/>
        <v>35408</v>
      </c>
      <c r="E399" s="361">
        <v>0.27083333333333298</v>
      </c>
      <c r="F399" s="455" t="s">
        <v>2179</v>
      </c>
      <c r="G399" s="74" t="s">
        <v>440</v>
      </c>
      <c r="H399" s="53"/>
      <c r="I399" s="38"/>
      <c r="J399" s="52"/>
      <c r="K399" s="545" t="str">
        <f>IF(ISNUMBER(Data!K399),Data!K399,"")</f>
        <v/>
      </c>
      <c r="L399" s="546" t="str">
        <f>IF(ISNUMBER(K399),PickLists!$S$2,PickLists!$S$9)</f>
        <v>M1</v>
      </c>
      <c r="M399" s="547" t="str">
        <f>IF(ISNUMBER(Data!M399),Data!M399,"")</f>
        <v/>
      </c>
      <c r="N399" s="548" t="str">
        <f t="shared" si="205"/>
        <v/>
      </c>
      <c r="O399" s="549" t="str">
        <f>IF(ISTEXT($A399),PickLists!$S$2,PickLists!$S$9)</f>
        <v>M1</v>
      </c>
      <c r="P399" s="550" t="str">
        <f>IF(ISNUMBER(Data!P399),Data!P399,"")</f>
        <v/>
      </c>
      <c r="Q399" s="551" t="str">
        <f>IF(ISTEXT($A399),PickLists!$S$2,PickLists!$S$9)</f>
        <v>M1</v>
      </c>
      <c r="R399" s="547" t="str">
        <f>IF(ISNUMBER(Data!R399),Data!R399,"")</f>
        <v/>
      </c>
      <c r="S399" s="551" t="str">
        <f>IF(ISTEXT($A399),PickLists!$S$2,PickLists!$S$9)</f>
        <v>M1</v>
      </c>
      <c r="T399" s="552" t="str">
        <f>IF(ISNUMBER(Data!T399),Data!T399,"")</f>
        <v/>
      </c>
      <c r="U399" s="551" t="str">
        <f>IF(ISNUMBER($T399),IF($T399&gt;$T$56,PickLists!$S$2,PickLists!$S$3),PickLists!$S$9)</f>
        <v>M1</v>
      </c>
      <c r="V399" s="553" t="str">
        <f>IF(ISNUMBER(Data!V399),Data!V399,"")</f>
        <v/>
      </c>
      <c r="W399" s="551" t="str">
        <f>IF(ISNUMBER($V399),IF($V399&gt;$V$56,PickLists!$S$2,PickLists!$S$3),PickLists!$S$9)</f>
        <v>M1</v>
      </c>
      <c r="X399" s="552" t="str">
        <f>IF(ISNUMBER(Data!X399),Data!X399,"")</f>
        <v/>
      </c>
      <c r="Y399" s="551" t="str">
        <f>IF(ISNUMBER($X399),IF($X399&gt;$X$56,PickLists!$S$2,PickLists!$S$3),PickLists!$S$9)</f>
        <v>M1</v>
      </c>
      <c r="Z399" s="553" t="str">
        <f>IF(ISNUMBER(Data!Z399),Data!Z399,"")</f>
        <v/>
      </c>
      <c r="AA399" s="551" t="str">
        <f>IF(ISNUMBER($Z399),IF($Z399&gt;$Z$56,PickLists!$S$2,PickLists!$S$3),PickLists!$S$9)</f>
        <v>M1</v>
      </c>
      <c r="AB399" s="552" t="str">
        <f>IF(ISNUMBER(Data!AB399),Data!AB399,"")</f>
        <v/>
      </c>
      <c r="AC399" s="551" t="str">
        <f>IF(ISNUMBER($AB399),IF($AB399&gt;$AB$56,PickLists!$S$2,PickLists!$S$3),PickLists!$S$9)</f>
        <v>M1</v>
      </c>
      <c r="AD399" s="553" t="str">
        <f>IF(ISNUMBER(Data!AD399),Data!AD399,"")</f>
        <v/>
      </c>
      <c r="AE399" s="551" t="str">
        <f>IF(ISNUMBER($AD399),IF($AD399&gt;$AD$56,PickLists!$S$2,PickLists!$S$3),PickLists!$S$9)</f>
        <v>M1</v>
      </c>
      <c r="AF399" s="552" t="str">
        <f>IF(ISNUMBER(Data!AF399),Data!AF399,"")</f>
        <v/>
      </c>
      <c r="AG399" s="551" t="str">
        <f>IF(ISNUMBER($AF399),IF($AF399&gt;$AF$56,PickLists!$S$2,PickLists!$S$3),PickLists!$S$9)</f>
        <v>M1</v>
      </c>
      <c r="AH399" s="553" t="str">
        <f>IF(ISNUMBER(Data!AH399),Data!AH399,"")</f>
        <v/>
      </c>
      <c r="AI399" s="551" t="str">
        <f>IF(ISNUMBER($AH399),IF($AH399&gt;$AH$56,PickLists!$S$2,PickLists!$S$3),PickLists!$S$9)</f>
        <v>M1</v>
      </c>
      <c r="AJ399" s="554" t="str">
        <f>IF(ISTEXT(Data!AJ399),Data!AJ399,"")</f>
        <v/>
      </c>
      <c r="AK399" s="555"/>
      <c r="AL399" s="555"/>
      <c r="AM399" s="555"/>
      <c r="AN399" s="555"/>
      <c r="AO399" s="556"/>
      <c r="AP399" s="557" t="str">
        <f t="shared" si="175"/>
        <v/>
      </c>
      <c r="AQ399" s="558" t="str">
        <f t="shared" si="176"/>
        <v/>
      </c>
      <c r="AR399" s="559" t="str">
        <f t="shared" si="177"/>
        <v/>
      </c>
      <c r="AS399" s="560" t="str">
        <f t="shared" si="178"/>
        <v/>
      </c>
      <c r="AT399" s="561" t="str">
        <f t="shared" si="179"/>
        <v/>
      </c>
      <c r="AU399" s="562" t="str">
        <f t="shared" si="180"/>
        <v/>
      </c>
      <c r="AV399" s="563" t="str">
        <f t="shared" si="181"/>
        <v/>
      </c>
      <c r="AW399" s="564" t="str">
        <f t="shared" si="182"/>
        <v/>
      </c>
      <c r="AX399" s="565" t="str">
        <f t="shared" si="183"/>
        <v/>
      </c>
      <c r="AY399" s="566" t="str">
        <f t="shared" si="184"/>
        <v/>
      </c>
      <c r="AZ399" s="567">
        <v>362.61</v>
      </c>
      <c r="BA399" s="568">
        <v>5.5229999999999997</v>
      </c>
      <c r="BB399" s="569" t="str">
        <f t="shared" si="185"/>
        <v/>
      </c>
      <c r="BC399" s="570" t="str">
        <f t="shared" si="186"/>
        <v/>
      </c>
      <c r="BD399" s="571" t="str">
        <f t="shared" si="187"/>
        <v/>
      </c>
      <c r="BE399" s="572" t="str">
        <f t="shared" si="188"/>
        <v/>
      </c>
      <c r="BF399" s="560" t="str">
        <f t="shared" si="189"/>
        <v/>
      </c>
      <c r="BG399" s="561" t="str">
        <f t="shared" si="190"/>
        <v/>
      </c>
      <c r="BH399" s="562" t="str">
        <f t="shared" si="191"/>
        <v/>
      </c>
      <c r="BI399" s="563" t="str">
        <f t="shared" si="192"/>
        <v/>
      </c>
      <c r="BJ399" s="564" t="str">
        <f t="shared" si="193"/>
        <v/>
      </c>
      <c r="BK399" s="565" t="str">
        <f t="shared" si="194"/>
        <v/>
      </c>
      <c r="BL399" s="566" t="str">
        <f t="shared" si="195"/>
        <v/>
      </c>
      <c r="BM399" s="546" t="str">
        <f t="shared" si="196"/>
        <v>M1</v>
      </c>
      <c r="BN399" s="573" t="str">
        <f t="shared" si="206"/>
        <v/>
      </c>
      <c r="BO399" s="573" t="str">
        <f t="shared" si="207"/>
        <v/>
      </c>
      <c r="BP399" s="574" t="str">
        <f t="shared" si="197"/>
        <v/>
      </c>
      <c r="BQ399" s="575" t="str">
        <f t="shared" si="198"/>
        <v/>
      </c>
      <c r="BR399" s="546" t="str">
        <f t="shared" si="208"/>
        <v>M1</v>
      </c>
      <c r="BS399" s="575" t="str">
        <f t="shared" si="199"/>
        <v/>
      </c>
      <c r="BT399" s="575" t="str">
        <f t="shared" si="200"/>
        <v/>
      </c>
      <c r="BU399" s="575" t="str">
        <f t="shared" si="201"/>
        <v/>
      </c>
      <c r="BV399" s="573" t="str">
        <f t="shared" si="202"/>
        <v/>
      </c>
      <c r="BW399" s="575" t="str">
        <f t="shared" si="203"/>
        <v/>
      </c>
      <c r="BX399" s="546" t="str">
        <f t="shared" si="209"/>
        <v>M1</v>
      </c>
    </row>
    <row r="400" spans="1:76" x14ac:dyDescent="0.2">
      <c r="A400" s="324"/>
      <c r="B400" s="360">
        <v>35408</v>
      </c>
      <c r="C400" s="361">
        <v>0.27083333333333298</v>
      </c>
      <c r="D400" s="360">
        <f t="shared" si="204"/>
        <v>35409</v>
      </c>
      <c r="E400" s="361">
        <v>0.27083333333333298</v>
      </c>
      <c r="F400" s="455" t="s">
        <v>2179</v>
      </c>
      <c r="G400" s="74" t="s">
        <v>440</v>
      </c>
      <c r="H400" s="53"/>
      <c r="I400" s="38"/>
      <c r="J400" s="52"/>
      <c r="K400" s="545" t="str">
        <f>IF(ISNUMBER(Data!K400),Data!K400,"")</f>
        <v/>
      </c>
      <c r="L400" s="546" t="str">
        <f>IF(ISNUMBER(K400),PickLists!$S$2,PickLists!$S$9)</f>
        <v>M1</v>
      </c>
      <c r="M400" s="547" t="str">
        <f>IF(ISNUMBER(Data!M400),Data!M400,"")</f>
        <v/>
      </c>
      <c r="N400" s="548" t="str">
        <f t="shared" si="205"/>
        <v/>
      </c>
      <c r="O400" s="549" t="str">
        <f>IF(ISTEXT($A400),PickLists!$S$2,PickLists!$S$9)</f>
        <v>M1</v>
      </c>
      <c r="P400" s="550" t="str">
        <f>IF(ISNUMBER(Data!P400),Data!P400,"")</f>
        <v/>
      </c>
      <c r="Q400" s="551" t="str">
        <f>IF(ISTEXT($A400),PickLists!$S$2,PickLists!$S$9)</f>
        <v>M1</v>
      </c>
      <c r="R400" s="547" t="str">
        <f>IF(ISNUMBER(Data!R400),Data!R400,"")</f>
        <v/>
      </c>
      <c r="S400" s="551" t="str">
        <f>IF(ISTEXT($A400),PickLists!$S$2,PickLists!$S$9)</f>
        <v>M1</v>
      </c>
      <c r="T400" s="552" t="str">
        <f>IF(ISNUMBER(Data!T400),Data!T400,"")</f>
        <v/>
      </c>
      <c r="U400" s="551" t="str">
        <f>IF(ISNUMBER($T400),IF($T400&gt;$T$56,PickLists!$S$2,PickLists!$S$3),PickLists!$S$9)</f>
        <v>M1</v>
      </c>
      <c r="V400" s="553" t="str">
        <f>IF(ISNUMBER(Data!V400),Data!V400,"")</f>
        <v/>
      </c>
      <c r="W400" s="551" t="str">
        <f>IF(ISNUMBER($V400),IF($V400&gt;$V$56,PickLists!$S$2,PickLists!$S$3),PickLists!$S$9)</f>
        <v>M1</v>
      </c>
      <c r="X400" s="552" t="str">
        <f>IF(ISNUMBER(Data!X400),Data!X400,"")</f>
        <v/>
      </c>
      <c r="Y400" s="551" t="str">
        <f>IF(ISNUMBER($X400),IF($X400&gt;$X$56,PickLists!$S$2,PickLists!$S$3),PickLists!$S$9)</f>
        <v>M1</v>
      </c>
      <c r="Z400" s="553" t="str">
        <f>IF(ISNUMBER(Data!Z400),Data!Z400,"")</f>
        <v/>
      </c>
      <c r="AA400" s="551" t="str">
        <f>IF(ISNUMBER($Z400),IF($Z400&gt;$Z$56,PickLists!$S$2,PickLists!$S$3),PickLists!$S$9)</f>
        <v>M1</v>
      </c>
      <c r="AB400" s="552" t="str">
        <f>IF(ISNUMBER(Data!AB400),Data!AB400,"")</f>
        <v/>
      </c>
      <c r="AC400" s="551" t="str">
        <f>IF(ISNUMBER($AB400),IF($AB400&gt;$AB$56,PickLists!$S$2,PickLists!$S$3),PickLists!$S$9)</f>
        <v>M1</v>
      </c>
      <c r="AD400" s="553" t="str">
        <f>IF(ISNUMBER(Data!AD400),Data!AD400,"")</f>
        <v/>
      </c>
      <c r="AE400" s="551" t="str">
        <f>IF(ISNUMBER($AD400),IF($AD400&gt;$AD$56,PickLists!$S$2,PickLists!$S$3),PickLists!$S$9)</f>
        <v>M1</v>
      </c>
      <c r="AF400" s="552" t="str">
        <f>IF(ISNUMBER(Data!AF400),Data!AF400,"")</f>
        <v/>
      </c>
      <c r="AG400" s="551" t="str">
        <f>IF(ISNUMBER($AF400),IF($AF400&gt;$AF$56,PickLists!$S$2,PickLists!$S$3),PickLists!$S$9)</f>
        <v>M1</v>
      </c>
      <c r="AH400" s="553" t="str">
        <f>IF(ISNUMBER(Data!AH400),Data!AH400,"")</f>
        <v/>
      </c>
      <c r="AI400" s="551" t="str">
        <f>IF(ISNUMBER($AH400),IF($AH400&gt;$AH$56,PickLists!$S$2,PickLists!$S$3),PickLists!$S$9)</f>
        <v>M1</v>
      </c>
      <c r="AJ400" s="554" t="str">
        <f>IF(ISTEXT(Data!AJ400),Data!AJ400,"")</f>
        <v/>
      </c>
      <c r="AK400" s="555"/>
      <c r="AL400" s="555"/>
      <c r="AM400" s="555"/>
      <c r="AN400" s="555"/>
      <c r="AO400" s="556"/>
      <c r="AP400" s="557" t="str">
        <f t="shared" si="175"/>
        <v/>
      </c>
      <c r="AQ400" s="558" t="str">
        <f t="shared" si="176"/>
        <v/>
      </c>
      <c r="AR400" s="559" t="str">
        <f t="shared" si="177"/>
        <v/>
      </c>
      <c r="AS400" s="560" t="str">
        <f t="shared" si="178"/>
        <v/>
      </c>
      <c r="AT400" s="561" t="str">
        <f t="shared" si="179"/>
        <v/>
      </c>
      <c r="AU400" s="562" t="str">
        <f t="shared" si="180"/>
        <v/>
      </c>
      <c r="AV400" s="563" t="str">
        <f t="shared" si="181"/>
        <v/>
      </c>
      <c r="AW400" s="564" t="str">
        <f t="shared" si="182"/>
        <v/>
      </c>
      <c r="AX400" s="565" t="str">
        <f t="shared" si="183"/>
        <v/>
      </c>
      <c r="AY400" s="566" t="str">
        <f t="shared" si="184"/>
        <v/>
      </c>
      <c r="AZ400" s="567">
        <v>362.61</v>
      </c>
      <c r="BA400" s="568">
        <v>5.5229999999999997</v>
      </c>
      <c r="BB400" s="569" t="str">
        <f t="shared" si="185"/>
        <v/>
      </c>
      <c r="BC400" s="570" t="str">
        <f t="shared" si="186"/>
        <v/>
      </c>
      <c r="BD400" s="571" t="str">
        <f t="shared" si="187"/>
        <v/>
      </c>
      <c r="BE400" s="572" t="str">
        <f t="shared" si="188"/>
        <v/>
      </c>
      <c r="BF400" s="560" t="str">
        <f t="shared" si="189"/>
        <v/>
      </c>
      <c r="BG400" s="561" t="str">
        <f t="shared" si="190"/>
        <v/>
      </c>
      <c r="BH400" s="562" t="str">
        <f t="shared" si="191"/>
        <v/>
      </c>
      <c r="BI400" s="563" t="str">
        <f t="shared" si="192"/>
        <v/>
      </c>
      <c r="BJ400" s="564" t="str">
        <f t="shared" si="193"/>
        <v/>
      </c>
      <c r="BK400" s="565" t="str">
        <f t="shared" si="194"/>
        <v/>
      </c>
      <c r="BL400" s="566" t="str">
        <f t="shared" si="195"/>
        <v/>
      </c>
      <c r="BM400" s="546" t="str">
        <f t="shared" si="196"/>
        <v>M1</v>
      </c>
      <c r="BN400" s="573" t="str">
        <f t="shared" si="206"/>
        <v/>
      </c>
      <c r="BO400" s="573" t="str">
        <f t="shared" si="207"/>
        <v/>
      </c>
      <c r="BP400" s="574" t="str">
        <f t="shared" si="197"/>
        <v/>
      </c>
      <c r="BQ400" s="575" t="str">
        <f t="shared" si="198"/>
        <v/>
      </c>
      <c r="BR400" s="546" t="str">
        <f t="shared" si="208"/>
        <v>M1</v>
      </c>
      <c r="BS400" s="575" t="str">
        <f t="shared" si="199"/>
        <v/>
      </c>
      <c r="BT400" s="575" t="str">
        <f t="shared" si="200"/>
        <v/>
      </c>
      <c r="BU400" s="575" t="str">
        <f t="shared" si="201"/>
        <v/>
      </c>
      <c r="BV400" s="573" t="str">
        <f t="shared" si="202"/>
        <v/>
      </c>
      <c r="BW400" s="575" t="str">
        <f t="shared" si="203"/>
        <v/>
      </c>
      <c r="BX400" s="546" t="str">
        <f t="shared" si="209"/>
        <v>M1</v>
      </c>
    </row>
    <row r="401" spans="1:76" x14ac:dyDescent="0.2">
      <c r="A401" s="324"/>
      <c r="B401" s="360">
        <v>35409</v>
      </c>
      <c r="C401" s="361">
        <v>0.27083333333333298</v>
      </c>
      <c r="D401" s="360">
        <f t="shared" si="204"/>
        <v>35410</v>
      </c>
      <c r="E401" s="361">
        <v>0.27083333333333298</v>
      </c>
      <c r="F401" s="455" t="s">
        <v>2179</v>
      </c>
      <c r="G401" s="74" t="s">
        <v>440</v>
      </c>
      <c r="H401" s="53"/>
      <c r="I401" s="38"/>
      <c r="J401" s="52"/>
      <c r="K401" s="545" t="str">
        <f>IF(ISNUMBER(Data!K401),Data!K401,"")</f>
        <v/>
      </c>
      <c r="L401" s="546" t="str">
        <f>IF(ISNUMBER(K401),PickLists!$S$2,PickLists!$S$9)</f>
        <v>M1</v>
      </c>
      <c r="M401" s="547" t="str">
        <f>IF(ISNUMBER(Data!M401),Data!M401,"")</f>
        <v/>
      </c>
      <c r="N401" s="548" t="str">
        <f t="shared" si="205"/>
        <v/>
      </c>
      <c r="O401" s="549" t="str">
        <f>IF(ISTEXT($A401),PickLists!$S$2,PickLists!$S$9)</f>
        <v>M1</v>
      </c>
      <c r="P401" s="550" t="str">
        <f>IF(ISNUMBER(Data!P401),Data!P401,"")</f>
        <v/>
      </c>
      <c r="Q401" s="551" t="str">
        <f>IF(ISTEXT($A401),PickLists!$S$2,PickLists!$S$9)</f>
        <v>M1</v>
      </c>
      <c r="R401" s="547" t="str">
        <f>IF(ISNUMBER(Data!R401),Data!R401,"")</f>
        <v/>
      </c>
      <c r="S401" s="551" t="str">
        <f>IF(ISTEXT($A401),PickLists!$S$2,PickLists!$S$9)</f>
        <v>M1</v>
      </c>
      <c r="T401" s="552" t="str">
        <f>IF(ISNUMBER(Data!T401),Data!T401,"")</f>
        <v/>
      </c>
      <c r="U401" s="551" t="str">
        <f>IF(ISNUMBER($T401),IF($T401&gt;$T$56,PickLists!$S$2,PickLists!$S$3),PickLists!$S$9)</f>
        <v>M1</v>
      </c>
      <c r="V401" s="553" t="str">
        <f>IF(ISNUMBER(Data!V401),Data!V401,"")</f>
        <v/>
      </c>
      <c r="W401" s="551" t="str">
        <f>IF(ISNUMBER($V401),IF($V401&gt;$V$56,PickLists!$S$2,PickLists!$S$3),PickLists!$S$9)</f>
        <v>M1</v>
      </c>
      <c r="X401" s="552" t="str">
        <f>IF(ISNUMBER(Data!X401),Data!X401,"")</f>
        <v/>
      </c>
      <c r="Y401" s="551" t="str">
        <f>IF(ISNUMBER($X401),IF($X401&gt;$X$56,PickLists!$S$2,PickLists!$S$3),PickLists!$S$9)</f>
        <v>M1</v>
      </c>
      <c r="Z401" s="553" t="str">
        <f>IF(ISNUMBER(Data!Z401),Data!Z401,"")</f>
        <v/>
      </c>
      <c r="AA401" s="551" t="str">
        <f>IF(ISNUMBER($Z401),IF($Z401&gt;$Z$56,PickLists!$S$2,PickLists!$S$3),PickLists!$S$9)</f>
        <v>M1</v>
      </c>
      <c r="AB401" s="552" t="str">
        <f>IF(ISNUMBER(Data!AB401),Data!AB401,"")</f>
        <v/>
      </c>
      <c r="AC401" s="551" t="str">
        <f>IF(ISNUMBER($AB401),IF($AB401&gt;$AB$56,PickLists!$S$2,PickLists!$S$3),PickLists!$S$9)</f>
        <v>M1</v>
      </c>
      <c r="AD401" s="553" t="str">
        <f>IF(ISNUMBER(Data!AD401),Data!AD401,"")</f>
        <v/>
      </c>
      <c r="AE401" s="551" t="str">
        <f>IF(ISNUMBER($AD401),IF($AD401&gt;$AD$56,PickLists!$S$2,PickLists!$S$3),PickLists!$S$9)</f>
        <v>M1</v>
      </c>
      <c r="AF401" s="552" t="str">
        <f>IF(ISNUMBER(Data!AF401),Data!AF401,"")</f>
        <v/>
      </c>
      <c r="AG401" s="551" t="str">
        <f>IF(ISNUMBER($AF401),IF($AF401&gt;$AF$56,PickLists!$S$2,PickLists!$S$3),PickLists!$S$9)</f>
        <v>M1</v>
      </c>
      <c r="AH401" s="553" t="str">
        <f>IF(ISNUMBER(Data!AH401),Data!AH401,"")</f>
        <v/>
      </c>
      <c r="AI401" s="551" t="str">
        <f>IF(ISNUMBER($AH401),IF($AH401&gt;$AH$56,PickLists!$S$2,PickLists!$S$3),PickLists!$S$9)</f>
        <v>M1</v>
      </c>
      <c r="AJ401" s="554" t="str">
        <f>IF(ISTEXT(Data!AJ401),Data!AJ401,"")</f>
        <v/>
      </c>
      <c r="AK401" s="555"/>
      <c r="AL401" s="555"/>
      <c r="AM401" s="555"/>
      <c r="AN401" s="555"/>
      <c r="AO401" s="556"/>
      <c r="AP401" s="557" t="str">
        <f t="shared" si="175"/>
        <v/>
      </c>
      <c r="AQ401" s="558" t="str">
        <f t="shared" si="176"/>
        <v/>
      </c>
      <c r="AR401" s="559" t="str">
        <f t="shared" si="177"/>
        <v/>
      </c>
      <c r="AS401" s="560" t="str">
        <f t="shared" si="178"/>
        <v/>
      </c>
      <c r="AT401" s="561" t="str">
        <f t="shared" si="179"/>
        <v/>
      </c>
      <c r="AU401" s="562" t="str">
        <f t="shared" si="180"/>
        <v/>
      </c>
      <c r="AV401" s="563" t="str">
        <f t="shared" si="181"/>
        <v/>
      </c>
      <c r="AW401" s="564" t="str">
        <f t="shared" si="182"/>
        <v/>
      </c>
      <c r="AX401" s="565" t="str">
        <f t="shared" si="183"/>
        <v/>
      </c>
      <c r="AY401" s="566" t="str">
        <f t="shared" si="184"/>
        <v/>
      </c>
      <c r="AZ401" s="567">
        <v>362.61</v>
      </c>
      <c r="BA401" s="568">
        <v>5.5229999999999997</v>
      </c>
      <c r="BB401" s="569" t="str">
        <f t="shared" si="185"/>
        <v/>
      </c>
      <c r="BC401" s="570" t="str">
        <f t="shared" si="186"/>
        <v/>
      </c>
      <c r="BD401" s="571" t="str">
        <f t="shared" si="187"/>
        <v/>
      </c>
      <c r="BE401" s="572" t="str">
        <f t="shared" si="188"/>
        <v/>
      </c>
      <c r="BF401" s="560" t="str">
        <f t="shared" si="189"/>
        <v/>
      </c>
      <c r="BG401" s="561" t="str">
        <f t="shared" si="190"/>
        <v/>
      </c>
      <c r="BH401" s="562" t="str">
        <f t="shared" si="191"/>
        <v/>
      </c>
      <c r="BI401" s="563" t="str">
        <f t="shared" si="192"/>
        <v/>
      </c>
      <c r="BJ401" s="564" t="str">
        <f t="shared" si="193"/>
        <v/>
      </c>
      <c r="BK401" s="565" t="str">
        <f t="shared" si="194"/>
        <v/>
      </c>
      <c r="BL401" s="566" t="str">
        <f t="shared" si="195"/>
        <v/>
      </c>
      <c r="BM401" s="546" t="str">
        <f t="shared" si="196"/>
        <v>M1</v>
      </c>
      <c r="BN401" s="573" t="str">
        <f t="shared" si="206"/>
        <v/>
      </c>
      <c r="BO401" s="573" t="str">
        <f t="shared" si="207"/>
        <v/>
      </c>
      <c r="BP401" s="574" t="str">
        <f t="shared" si="197"/>
        <v/>
      </c>
      <c r="BQ401" s="575" t="str">
        <f t="shared" si="198"/>
        <v/>
      </c>
      <c r="BR401" s="546" t="str">
        <f t="shared" si="208"/>
        <v>M1</v>
      </c>
      <c r="BS401" s="575" t="str">
        <f t="shared" si="199"/>
        <v/>
      </c>
      <c r="BT401" s="575" t="str">
        <f t="shared" si="200"/>
        <v/>
      </c>
      <c r="BU401" s="575" t="str">
        <f t="shared" si="201"/>
        <v/>
      </c>
      <c r="BV401" s="573" t="str">
        <f t="shared" si="202"/>
        <v/>
      </c>
      <c r="BW401" s="575" t="str">
        <f t="shared" si="203"/>
        <v/>
      </c>
      <c r="BX401" s="546" t="str">
        <f t="shared" si="209"/>
        <v>M1</v>
      </c>
    </row>
    <row r="402" spans="1:76" x14ac:dyDescent="0.2">
      <c r="A402" s="324"/>
      <c r="B402" s="360">
        <v>35410</v>
      </c>
      <c r="C402" s="361">
        <v>0.27083333333333298</v>
      </c>
      <c r="D402" s="360">
        <f t="shared" si="204"/>
        <v>35411</v>
      </c>
      <c r="E402" s="361">
        <v>0.27083333333333298</v>
      </c>
      <c r="F402" s="455" t="s">
        <v>2179</v>
      </c>
      <c r="G402" s="74" t="s">
        <v>440</v>
      </c>
      <c r="H402" s="53"/>
      <c r="I402" s="38"/>
      <c r="J402" s="52"/>
      <c r="K402" s="545" t="str">
        <f>IF(ISNUMBER(Data!K402),Data!K402,"")</f>
        <v/>
      </c>
      <c r="L402" s="546" t="str">
        <f>IF(ISNUMBER(K402),PickLists!$S$2,PickLists!$S$9)</f>
        <v>M1</v>
      </c>
      <c r="M402" s="547" t="str">
        <f>IF(ISNUMBER(Data!M402),Data!M402,"")</f>
        <v/>
      </c>
      <c r="N402" s="548" t="str">
        <f t="shared" si="205"/>
        <v/>
      </c>
      <c r="O402" s="549" t="str">
        <f>IF(ISTEXT($A402),PickLists!$S$2,PickLists!$S$9)</f>
        <v>M1</v>
      </c>
      <c r="P402" s="550" t="str">
        <f>IF(ISNUMBER(Data!P402),Data!P402,"")</f>
        <v/>
      </c>
      <c r="Q402" s="551" t="str">
        <f>IF(ISTEXT($A402),PickLists!$S$2,PickLists!$S$9)</f>
        <v>M1</v>
      </c>
      <c r="R402" s="547" t="str">
        <f>IF(ISNUMBER(Data!R402),Data!R402,"")</f>
        <v/>
      </c>
      <c r="S402" s="551" t="str">
        <f>IF(ISTEXT($A402),PickLists!$S$2,PickLists!$S$9)</f>
        <v>M1</v>
      </c>
      <c r="T402" s="552" t="str">
        <f>IF(ISNUMBER(Data!T402),Data!T402,"")</f>
        <v/>
      </c>
      <c r="U402" s="551" t="str">
        <f>IF(ISNUMBER($T402),IF($T402&gt;$T$56,PickLists!$S$2,PickLists!$S$3),PickLists!$S$9)</f>
        <v>M1</v>
      </c>
      <c r="V402" s="553" t="str">
        <f>IF(ISNUMBER(Data!V402),Data!V402,"")</f>
        <v/>
      </c>
      <c r="W402" s="551" t="str">
        <f>IF(ISNUMBER($V402),IF($V402&gt;$V$56,PickLists!$S$2,PickLists!$S$3),PickLists!$S$9)</f>
        <v>M1</v>
      </c>
      <c r="X402" s="552" t="str">
        <f>IF(ISNUMBER(Data!X402),Data!X402,"")</f>
        <v/>
      </c>
      <c r="Y402" s="551" t="str">
        <f>IF(ISNUMBER($X402),IF($X402&gt;$X$56,PickLists!$S$2,PickLists!$S$3),PickLists!$S$9)</f>
        <v>M1</v>
      </c>
      <c r="Z402" s="553" t="str">
        <f>IF(ISNUMBER(Data!Z402),Data!Z402,"")</f>
        <v/>
      </c>
      <c r="AA402" s="551" t="str">
        <f>IF(ISNUMBER($Z402),IF($Z402&gt;$Z$56,PickLists!$S$2,PickLists!$S$3),PickLists!$S$9)</f>
        <v>M1</v>
      </c>
      <c r="AB402" s="552" t="str">
        <f>IF(ISNUMBER(Data!AB402),Data!AB402,"")</f>
        <v/>
      </c>
      <c r="AC402" s="551" t="str">
        <f>IF(ISNUMBER($AB402),IF($AB402&gt;$AB$56,PickLists!$S$2,PickLists!$S$3),PickLists!$S$9)</f>
        <v>M1</v>
      </c>
      <c r="AD402" s="553" t="str">
        <f>IF(ISNUMBER(Data!AD402),Data!AD402,"")</f>
        <v/>
      </c>
      <c r="AE402" s="551" t="str">
        <f>IF(ISNUMBER($AD402),IF($AD402&gt;$AD$56,PickLists!$S$2,PickLists!$S$3),PickLists!$S$9)</f>
        <v>M1</v>
      </c>
      <c r="AF402" s="552" t="str">
        <f>IF(ISNUMBER(Data!AF402),Data!AF402,"")</f>
        <v/>
      </c>
      <c r="AG402" s="551" t="str">
        <f>IF(ISNUMBER($AF402),IF($AF402&gt;$AF$56,PickLists!$S$2,PickLists!$S$3),PickLists!$S$9)</f>
        <v>M1</v>
      </c>
      <c r="AH402" s="553" t="str">
        <f>IF(ISNUMBER(Data!AH402),Data!AH402,"")</f>
        <v/>
      </c>
      <c r="AI402" s="551" t="str">
        <f>IF(ISNUMBER($AH402),IF($AH402&gt;$AH$56,PickLists!$S$2,PickLists!$S$3),PickLists!$S$9)</f>
        <v>M1</v>
      </c>
      <c r="AJ402" s="554" t="str">
        <f>IF(ISTEXT(Data!AJ402),Data!AJ402,"")</f>
        <v/>
      </c>
      <c r="AK402" s="555"/>
      <c r="AL402" s="555"/>
      <c r="AM402" s="555"/>
      <c r="AN402" s="555"/>
      <c r="AO402" s="556"/>
      <c r="AP402" s="557" t="str">
        <f t="shared" si="175"/>
        <v/>
      </c>
      <c r="AQ402" s="558" t="str">
        <f t="shared" si="176"/>
        <v/>
      </c>
      <c r="AR402" s="559" t="str">
        <f t="shared" si="177"/>
        <v/>
      </c>
      <c r="AS402" s="560" t="str">
        <f t="shared" si="178"/>
        <v/>
      </c>
      <c r="AT402" s="561" t="str">
        <f t="shared" si="179"/>
        <v/>
      </c>
      <c r="AU402" s="562" t="str">
        <f t="shared" si="180"/>
        <v/>
      </c>
      <c r="AV402" s="563" t="str">
        <f t="shared" si="181"/>
        <v/>
      </c>
      <c r="AW402" s="564" t="str">
        <f t="shared" si="182"/>
        <v/>
      </c>
      <c r="AX402" s="565" t="str">
        <f t="shared" si="183"/>
        <v/>
      </c>
      <c r="AY402" s="566" t="str">
        <f t="shared" si="184"/>
        <v/>
      </c>
      <c r="AZ402" s="567">
        <v>362.61</v>
      </c>
      <c r="BA402" s="568">
        <v>5.5229999999999997</v>
      </c>
      <c r="BB402" s="569" t="str">
        <f t="shared" si="185"/>
        <v/>
      </c>
      <c r="BC402" s="570" t="str">
        <f t="shared" si="186"/>
        <v/>
      </c>
      <c r="BD402" s="571" t="str">
        <f t="shared" si="187"/>
        <v/>
      </c>
      <c r="BE402" s="572" t="str">
        <f t="shared" si="188"/>
        <v/>
      </c>
      <c r="BF402" s="560" t="str">
        <f t="shared" si="189"/>
        <v/>
      </c>
      <c r="BG402" s="561" t="str">
        <f t="shared" si="190"/>
        <v/>
      </c>
      <c r="BH402" s="562" t="str">
        <f t="shared" si="191"/>
        <v/>
      </c>
      <c r="BI402" s="563" t="str">
        <f t="shared" si="192"/>
        <v/>
      </c>
      <c r="BJ402" s="564" t="str">
        <f t="shared" si="193"/>
        <v/>
      </c>
      <c r="BK402" s="565" t="str">
        <f t="shared" si="194"/>
        <v/>
      </c>
      <c r="BL402" s="566" t="str">
        <f t="shared" si="195"/>
        <v/>
      </c>
      <c r="BM402" s="546" t="str">
        <f t="shared" si="196"/>
        <v>M1</v>
      </c>
      <c r="BN402" s="573" t="str">
        <f t="shared" si="206"/>
        <v/>
      </c>
      <c r="BO402" s="573" t="str">
        <f t="shared" si="207"/>
        <v/>
      </c>
      <c r="BP402" s="574" t="str">
        <f t="shared" si="197"/>
        <v/>
      </c>
      <c r="BQ402" s="575" t="str">
        <f t="shared" si="198"/>
        <v/>
      </c>
      <c r="BR402" s="546" t="str">
        <f t="shared" si="208"/>
        <v>M1</v>
      </c>
      <c r="BS402" s="575" t="str">
        <f t="shared" si="199"/>
        <v/>
      </c>
      <c r="BT402" s="575" t="str">
        <f t="shared" si="200"/>
        <v/>
      </c>
      <c r="BU402" s="575" t="str">
        <f t="shared" si="201"/>
        <v/>
      </c>
      <c r="BV402" s="573" t="str">
        <f t="shared" si="202"/>
        <v/>
      </c>
      <c r="BW402" s="575" t="str">
        <f t="shared" si="203"/>
        <v/>
      </c>
      <c r="BX402" s="546" t="str">
        <f t="shared" si="209"/>
        <v>M1</v>
      </c>
    </row>
    <row r="403" spans="1:76" x14ac:dyDescent="0.2">
      <c r="A403" s="324"/>
      <c r="B403" s="360">
        <v>35411</v>
      </c>
      <c r="C403" s="361">
        <v>0.27083333333333298</v>
      </c>
      <c r="D403" s="360">
        <f t="shared" si="204"/>
        <v>35412</v>
      </c>
      <c r="E403" s="361">
        <v>0.27083333333333298</v>
      </c>
      <c r="F403" s="455" t="s">
        <v>2179</v>
      </c>
      <c r="G403" s="74" t="s">
        <v>507</v>
      </c>
      <c r="H403" s="53"/>
      <c r="I403" s="38" t="s">
        <v>433</v>
      </c>
      <c r="J403" s="52"/>
      <c r="K403" s="545">
        <f>IF(ISNUMBER(Data!K403),Data!K403,"")</f>
        <v>0.2</v>
      </c>
      <c r="L403" s="546" t="str">
        <f>IF(ISNUMBER(K403),PickLists!$S$2,PickLists!$S$9)</f>
        <v>V0</v>
      </c>
      <c r="M403" s="547" t="str">
        <f>IF(ISNUMBER(Data!M403),Data!M403,"")</f>
        <v/>
      </c>
      <c r="N403" s="548" t="str">
        <f t="shared" si="205"/>
        <v/>
      </c>
      <c r="O403" s="549" t="str">
        <f>IF(ISTEXT($A403),PickLists!$S$2,PickLists!$S$9)</f>
        <v>M1</v>
      </c>
      <c r="P403" s="550" t="str">
        <f>IF(ISNUMBER(Data!P403),Data!P403,"")</f>
        <v/>
      </c>
      <c r="Q403" s="551" t="str">
        <f>IF(ISTEXT($A403),PickLists!$S$2,PickLists!$S$9)</f>
        <v>M1</v>
      </c>
      <c r="R403" s="547" t="str">
        <f>IF(ISNUMBER(Data!R403),Data!R403,"")</f>
        <v/>
      </c>
      <c r="S403" s="551" t="str">
        <f>IF(ISTEXT($A403),PickLists!$S$2,PickLists!$S$9)</f>
        <v>M1</v>
      </c>
      <c r="T403" s="552" t="str">
        <f>IF(ISNUMBER(Data!T403),Data!T403,"")</f>
        <v/>
      </c>
      <c r="U403" s="551" t="str">
        <f>IF(ISNUMBER($T403),IF($T403&gt;$T$56,PickLists!$S$2,PickLists!$S$3),PickLists!$S$9)</f>
        <v>M1</v>
      </c>
      <c r="V403" s="553" t="str">
        <f>IF(ISNUMBER(Data!V403),Data!V403,"")</f>
        <v/>
      </c>
      <c r="W403" s="551" t="str">
        <f>IF(ISNUMBER($V403),IF($V403&gt;$V$56,PickLists!$S$2,PickLists!$S$3),PickLists!$S$9)</f>
        <v>M1</v>
      </c>
      <c r="X403" s="552" t="str">
        <f>IF(ISNUMBER(Data!X403),Data!X403,"")</f>
        <v/>
      </c>
      <c r="Y403" s="551" t="str">
        <f>IF(ISNUMBER($X403),IF($X403&gt;$X$56,PickLists!$S$2,PickLists!$S$3),PickLists!$S$9)</f>
        <v>M1</v>
      </c>
      <c r="Z403" s="553" t="str">
        <f>IF(ISNUMBER(Data!Z403),Data!Z403,"")</f>
        <v/>
      </c>
      <c r="AA403" s="551" t="str">
        <f>IF(ISNUMBER($Z403),IF($Z403&gt;$Z$56,PickLists!$S$2,PickLists!$S$3),PickLists!$S$9)</f>
        <v>M1</v>
      </c>
      <c r="AB403" s="552" t="str">
        <f>IF(ISNUMBER(Data!AB403),Data!AB403,"")</f>
        <v/>
      </c>
      <c r="AC403" s="551" t="str">
        <f>IF(ISNUMBER($AB403),IF($AB403&gt;$AB$56,PickLists!$S$2,PickLists!$S$3),PickLists!$S$9)</f>
        <v>M1</v>
      </c>
      <c r="AD403" s="553" t="str">
        <f>IF(ISNUMBER(Data!AD403),Data!AD403,"")</f>
        <v/>
      </c>
      <c r="AE403" s="551" t="str">
        <f>IF(ISNUMBER($AD403),IF($AD403&gt;$AD$56,PickLists!$S$2,PickLists!$S$3),PickLists!$S$9)</f>
        <v>M1</v>
      </c>
      <c r="AF403" s="552" t="str">
        <f>IF(ISNUMBER(Data!AF403),Data!AF403,"")</f>
        <v/>
      </c>
      <c r="AG403" s="551" t="str">
        <f>IF(ISNUMBER($AF403),IF($AF403&gt;$AF$56,PickLists!$S$2,PickLists!$S$3),PickLists!$S$9)</f>
        <v>M1</v>
      </c>
      <c r="AH403" s="553" t="str">
        <f>IF(ISNUMBER(Data!AH403),Data!AH403,"")</f>
        <v/>
      </c>
      <c r="AI403" s="551" t="str">
        <f>IF(ISNUMBER($AH403),IF($AH403&gt;$AH$56,PickLists!$S$2,PickLists!$S$3),PickLists!$S$9)</f>
        <v>M1</v>
      </c>
      <c r="AJ403" s="554" t="str">
        <f>IF(ISTEXT(Data!AJ403),Data!AJ403,"")</f>
        <v/>
      </c>
      <c r="AK403" s="555"/>
      <c r="AL403" s="555"/>
      <c r="AM403" s="555"/>
      <c r="AN403" s="555"/>
      <c r="AO403" s="556"/>
      <c r="AP403" s="557" t="str">
        <f t="shared" si="175"/>
        <v/>
      </c>
      <c r="AQ403" s="558" t="str">
        <f t="shared" si="176"/>
        <v/>
      </c>
      <c r="AR403" s="559" t="str">
        <f t="shared" si="177"/>
        <v/>
      </c>
      <c r="AS403" s="560" t="str">
        <f t="shared" si="178"/>
        <v/>
      </c>
      <c r="AT403" s="561" t="str">
        <f t="shared" si="179"/>
        <v/>
      </c>
      <c r="AU403" s="562" t="str">
        <f t="shared" si="180"/>
        <v/>
      </c>
      <c r="AV403" s="563" t="str">
        <f t="shared" si="181"/>
        <v/>
      </c>
      <c r="AW403" s="564" t="str">
        <f t="shared" si="182"/>
        <v/>
      </c>
      <c r="AX403" s="565" t="str">
        <f t="shared" si="183"/>
        <v/>
      </c>
      <c r="AY403" s="566" t="str">
        <f t="shared" si="184"/>
        <v/>
      </c>
      <c r="AZ403" s="567">
        <v>362.61</v>
      </c>
      <c r="BA403" s="568">
        <v>5.5229999999999997</v>
      </c>
      <c r="BB403" s="569" t="str">
        <f t="shared" si="185"/>
        <v/>
      </c>
      <c r="BC403" s="570" t="str">
        <f t="shared" si="186"/>
        <v/>
      </c>
      <c r="BD403" s="571" t="str">
        <f t="shared" si="187"/>
        <v/>
      </c>
      <c r="BE403" s="572" t="str">
        <f t="shared" si="188"/>
        <v/>
      </c>
      <c r="BF403" s="560" t="str">
        <f t="shared" si="189"/>
        <v/>
      </c>
      <c r="BG403" s="561" t="str">
        <f t="shared" si="190"/>
        <v/>
      </c>
      <c r="BH403" s="562" t="str">
        <f t="shared" si="191"/>
        <v/>
      </c>
      <c r="BI403" s="563" t="str">
        <f t="shared" si="192"/>
        <v/>
      </c>
      <c r="BJ403" s="564" t="str">
        <f t="shared" si="193"/>
        <v/>
      </c>
      <c r="BK403" s="565" t="str">
        <f t="shared" si="194"/>
        <v/>
      </c>
      <c r="BL403" s="566" t="str">
        <f t="shared" si="195"/>
        <v/>
      </c>
      <c r="BM403" s="546" t="str">
        <f t="shared" si="196"/>
        <v>M1</v>
      </c>
      <c r="BN403" s="573" t="str">
        <f t="shared" si="206"/>
        <v/>
      </c>
      <c r="BO403" s="573" t="str">
        <f t="shared" si="207"/>
        <v/>
      </c>
      <c r="BP403" s="574" t="str">
        <f t="shared" si="197"/>
        <v/>
      </c>
      <c r="BQ403" s="575" t="str">
        <f t="shared" si="198"/>
        <v/>
      </c>
      <c r="BR403" s="546" t="str">
        <f t="shared" si="208"/>
        <v>M1</v>
      </c>
      <c r="BS403" s="575" t="str">
        <f t="shared" si="199"/>
        <v/>
      </c>
      <c r="BT403" s="575" t="str">
        <f t="shared" si="200"/>
        <v/>
      </c>
      <c r="BU403" s="575" t="str">
        <f t="shared" si="201"/>
        <v/>
      </c>
      <c r="BV403" s="573" t="str">
        <f t="shared" si="202"/>
        <v/>
      </c>
      <c r="BW403" s="575" t="str">
        <f t="shared" si="203"/>
        <v/>
      </c>
      <c r="BX403" s="546" t="str">
        <f t="shared" si="209"/>
        <v>M1</v>
      </c>
    </row>
    <row r="404" spans="1:76" x14ac:dyDescent="0.2">
      <c r="A404" s="324" t="s">
        <v>1565</v>
      </c>
      <c r="B404" s="360">
        <v>35412</v>
      </c>
      <c r="C404" s="361">
        <v>0.27083333333333298</v>
      </c>
      <c r="D404" s="360">
        <f t="shared" si="204"/>
        <v>35413</v>
      </c>
      <c r="E404" s="361">
        <v>0.27083333333333298</v>
      </c>
      <c r="F404" s="455" t="s">
        <v>2179</v>
      </c>
      <c r="G404" s="74" t="s">
        <v>444</v>
      </c>
      <c r="H404" s="53" t="s">
        <v>508</v>
      </c>
      <c r="I404" s="38"/>
      <c r="J404" s="52"/>
      <c r="K404" s="545">
        <f>IF(ISNUMBER(Data!K404),Data!K404,"")</f>
        <v>6.9</v>
      </c>
      <c r="L404" s="546" t="str">
        <f>IF(ISNUMBER(K404),PickLists!$S$2,PickLists!$S$9)</f>
        <v>V0</v>
      </c>
      <c r="M404" s="547">
        <f>IF(ISNUMBER(Data!M404),Data!M404,"")</f>
        <v>230.6</v>
      </c>
      <c r="N404" s="548">
        <f t="shared" si="205"/>
        <v>5.3037999999999998</v>
      </c>
      <c r="O404" s="549" t="str">
        <f>IF(ISTEXT($A404),PickLists!$S$2,PickLists!$S$9)</f>
        <v>V0</v>
      </c>
      <c r="P404" s="550">
        <f>IF(ISNUMBER(Data!P404),Data!P404,"")</f>
        <v>4.8499999999999996</v>
      </c>
      <c r="Q404" s="551" t="str">
        <f>IF(ISTEXT($A404),PickLists!$S$2,PickLists!$S$9)</f>
        <v>V0</v>
      </c>
      <c r="R404" s="547">
        <f>IF(ISNUMBER(Data!R404),Data!R404,"")</f>
        <v>9.3000000000000007</v>
      </c>
      <c r="S404" s="551" t="str">
        <f>IF(ISTEXT($A404),PickLists!$S$2,PickLists!$S$9)</f>
        <v>V0</v>
      </c>
      <c r="T404" s="552">
        <f>IF(ISNUMBER(Data!T404),Data!T404,"")</f>
        <v>0.109</v>
      </c>
      <c r="U404" s="551" t="str">
        <f>IF(ISNUMBER($T404),IF($T404&gt;$T$56,PickLists!$S$2,PickLists!$S$3),PickLists!$S$9)</f>
        <v>V0</v>
      </c>
      <c r="V404" s="553">
        <f>IF(ISNUMBER(Data!V404),Data!V404,"")</f>
        <v>0.26881659543585196</v>
      </c>
      <c r="W404" s="551" t="str">
        <f>IF(ISNUMBER($V404),IF($V404&gt;$V$56,PickLists!$S$2,PickLists!$S$3),PickLists!$S$9)</f>
        <v>V0</v>
      </c>
      <c r="X404" s="552">
        <f>IF(ISNUMBER(Data!X404),Data!X404,"")</f>
        <v>0.18057737711061608</v>
      </c>
      <c r="Y404" s="551" t="str">
        <f>IF(ISNUMBER($X404),IF($X404&gt;$X$56,PickLists!$S$2,PickLists!$S$3),PickLists!$S$9)</f>
        <v>V0</v>
      </c>
      <c r="Z404" s="553">
        <f>IF(ISNUMBER(Data!Z404),Data!Z404,"")</f>
        <v>0.14899999999999999</v>
      </c>
      <c r="AA404" s="551" t="str">
        <f>IF(ISNUMBER($Z404),IF($Z404&gt;$Z$56,PickLists!$S$2,PickLists!$S$3),PickLists!$S$9)</f>
        <v>V0</v>
      </c>
      <c r="AB404" s="552">
        <f>IF(ISNUMBER(Data!AB404),Data!AB404,"")</f>
        <v>0.12501129220023283</v>
      </c>
      <c r="AC404" s="551" t="str">
        <f>IF(ISNUMBER($AB404),IF($AB404&gt;$AB$56,PickLists!$S$2,PickLists!$S$3),PickLists!$S$9)</f>
        <v>V0</v>
      </c>
      <c r="AD404" s="553">
        <f>IF(ISNUMBER(Data!AD404),Data!AD404,"")</f>
        <v>3.5000000000000003E-2</v>
      </c>
      <c r="AE404" s="551" t="str">
        <f>IF(ISNUMBER($AD404),IF($AD404&gt;$AD$56,PickLists!$S$2,PickLists!$S$3),PickLists!$S$9)</f>
        <v>V0</v>
      </c>
      <c r="AF404" s="552">
        <f>IF(ISNUMBER(Data!AF404),Data!AF404,"")</f>
        <v>3.3000000000000002E-2</v>
      </c>
      <c r="AG404" s="551" t="str">
        <f>IF(ISNUMBER($AF404),IF($AF404&gt;$AF$56,PickLists!$S$2,PickLists!$S$3),PickLists!$S$9)</f>
        <v>V0</v>
      </c>
      <c r="AH404" s="553">
        <f>IF(ISNUMBER(Data!AH404),Data!AH404,"")</f>
        <v>0.1</v>
      </c>
      <c r="AI404" s="551" t="str">
        <f>IF(ISNUMBER($AH404),IF($AH404&gt;$AH$56,PickLists!$S$2,PickLists!$S$3),PickLists!$S$9)</f>
        <v>V0</v>
      </c>
      <c r="AJ404" s="554" t="str">
        <f>IF(ISTEXT(Data!AJ404),Data!AJ404,"")</f>
        <v/>
      </c>
      <c r="AK404" s="555"/>
      <c r="AL404" s="555"/>
      <c r="AM404" s="555"/>
      <c r="AN404" s="555"/>
      <c r="AO404" s="556"/>
      <c r="AP404" s="557">
        <f t="shared" si="175"/>
        <v>1.4125375446227545E-2</v>
      </c>
      <c r="AQ404" s="558">
        <f t="shared" si="176"/>
        <v>7.4918166291701657E-2</v>
      </c>
      <c r="AR404" s="559">
        <f t="shared" si="177"/>
        <v>0.57811420000000002</v>
      </c>
      <c r="AS404" s="560">
        <f t="shared" si="178"/>
        <v>1.4257494588726716</v>
      </c>
      <c r="AT404" s="561">
        <f t="shared" si="179"/>
        <v>0.95774629271928557</v>
      </c>
      <c r="AU404" s="562">
        <f t="shared" si="180"/>
        <v>0.79026619999999992</v>
      </c>
      <c r="AV404" s="563">
        <f t="shared" si="181"/>
        <v>0.6630348915715949</v>
      </c>
      <c r="AW404" s="564">
        <f t="shared" si="182"/>
        <v>0.18563300000000002</v>
      </c>
      <c r="AX404" s="565">
        <f t="shared" si="183"/>
        <v>0.1750254</v>
      </c>
      <c r="AY404" s="566">
        <f t="shared" si="184"/>
        <v>0.53037999999999996</v>
      </c>
      <c r="AZ404" s="567">
        <v>362.61</v>
      </c>
      <c r="BA404" s="568">
        <v>5.5229999999999997</v>
      </c>
      <c r="BB404" s="569">
        <f t="shared" si="185"/>
        <v>14.125375446227546</v>
      </c>
      <c r="BC404" s="570">
        <f t="shared" si="186"/>
        <v>0.39099845671535893</v>
      </c>
      <c r="BD404" s="571">
        <f t="shared" si="187"/>
        <v>7.0794578438413661E-4</v>
      </c>
      <c r="BE404" s="572">
        <f t="shared" si="188"/>
        <v>3.0745797134153219</v>
      </c>
      <c r="BF404" s="560">
        <f t="shared" si="189"/>
        <v>19.191589593478401</v>
      </c>
      <c r="BG404" s="561">
        <f t="shared" si="190"/>
        <v>11.26320767881591</v>
      </c>
      <c r="BH404" s="562">
        <f t="shared" si="191"/>
        <v>6.4811351120931899</v>
      </c>
      <c r="BI404" s="563">
        <f t="shared" si="192"/>
        <v>8.9249155565240823</v>
      </c>
      <c r="BJ404" s="564">
        <f t="shared" si="193"/>
        <v>0.89518645455010504</v>
      </c>
      <c r="BK404" s="565">
        <f t="shared" si="194"/>
        <v>2.7154906397860525</v>
      </c>
      <c r="BL404" s="566">
        <f t="shared" si="195"/>
        <v>4.9902689754977789</v>
      </c>
      <c r="BM404" s="546" t="str">
        <f t="shared" si="196"/>
        <v>V0</v>
      </c>
      <c r="BN404" s="573">
        <f t="shared" si="206"/>
        <v>9.3000000000000007</v>
      </c>
      <c r="BO404" s="573">
        <f t="shared" si="207"/>
        <v>8.9502850331269403</v>
      </c>
      <c r="BP404" s="574">
        <f t="shared" si="197"/>
        <v>-3.7603759878823695</v>
      </c>
      <c r="BQ404" s="575">
        <f t="shared" si="198"/>
        <v>30</v>
      </c>
      <c r="BR404" s="546" t="str">
        <f t="shared" si="208"/>
        <v>V0</v>
      </c>
      <c r="BS404" s="575">
        <f t="shared" si="199"/>
        <v>38.132372184678758</v>
      </c>
      <c r="BT404" s="575">
        <f t="shared" si="200"/>
        <v>33.921083388209375</v>
      </c>
      <c r="BU404" s="575">
        <f t="shared" si="201"/>
        <v>72.05345557288814</v>
      </c>
      <c r="BV404" s="573">
        <f t="shared" si="202"/>
        <v>5.8446729070603824</v>
      </c>
      <c r="BW404" s="575">
        <f t="shared" si="203"/>
        <v>30</v>
      </c>
      <c r="BX404" s="546" t="str">
        <f t="shared" si="209"/>
        <v>V0</v>
      </c>
    </row>
    <row r="405" spans="1:76" x14ac:dyDescent="0.2">
      <c r="A405" s="324" t="s">
        <v>1566</v>
      </c>
      <c r="B405" s="360">
        <v>35413</v>
      </c>
      <c r="C405" s="361">
        <v>0.27083333333333298</v>
      </c>
      <c r="D405" s="360">
        <f t="shared" si="204"/>
        <v>35414</v>
      </c>
      <c r="E405" s="361">
        <v>0.27083333333333298</v>
      </c>
      <c r="F405" s="455" t="s">
        <v>2179</v>
      </c>
      <c r="G405" s="74" t="s">
        <v>444</v>
      </c>
      <c r="H405" s="53" t="s">
        <v>508</v>
      </c>
      <c r="I405" s="38"/>
      <c r="J405" s="52"/>
      <c r="K405" s="545">
        <f>IF(ISNUMBER(Data!K405),Data!K405,"")</f>
        <v>1.8</v>
      </c>
      <c r="L405" s="546" t="str">
        <f>IF(ISNUMBER(K405),PickLists!$S$2,PickLists!$S$9)</f>
        <v>V0</v>
      </c>
      <c r="M405" s="547">
        <f>IF(ISNUMBER(Data!M405),Data!M405,"")</f>
        <v>53.3</v>
      </c>
      <c r="N405" s="548">
        <f t="shared" si="205"/>
        <v>1.2259</v>
      </c>
      <c r="O405" s="549" t="str">
        <f>IF(ISTEXT($A405),PickLists!$S$2,PickLists!$S$9)</f>
        <v>V0</v>
      </c>
      <c r="P405" s="550">
        <f>IF(ISNUMBER(Data!P405),Data!P405,"")</f>
        <v>4.38</v>
      </c>
      <c r="Q405" s="551" t="str">
        <f>IF(ISTEXT($A405),PickLists!$S$2,PickLists!$S$9)</f>
        <v>V0</v>
      </c>
      <c r="R405" s="547">
        <f>IF(ISNUMBER(Data!R405),Data!R405,"")</f>
        <v>26</v>
      </c>
      <c r="S405" s="551" t="str">
        <f>IF(ISTEXT($A405),PickLists!$S$2,PickLists!$S$9)</f>
        <v>V0</v>
      </c>
      <c r="T405" s="552">
        <f>IF(ISNUMBER(Data!T405),Data!T405,"")</f>
        <v>5.7000000000000002E-2</v>
      </c>
      <c r="U405" s="551" t="str">
        <f>IF(ISNUMBER($T405),IF($T405&gt;$T$56,PickLists!$S$2,PickLists!$S$3),PickLists!$S$9)</f>
        <v>V0</v>
      </c>
      <c r="V405" s="553">
        <f>IF(ISNUMBER(Data!V405),Data!V405,"")</f>
        <v>0.6855952665107653</v>
      </c>
      <c r="W405" s="551" t="str">
        <f>IF(ISNUMBER($V405),IF($V405&gt;$V$56,PickLists!$S$2,PickLists!$S$3),PickLists!$S$9)</f>
        <v>V0</v>
      </c>
      <c r="X405" s="552">
        <f>IF(ISNUMBER(Data!X405),Data!X405,"")</f>
        <v>0.66857021506943437</v>
      </c>
      <c r="Y405" s="551" t="str">
        <f>IF(ISNUMBER($X405),IF($X405&gt;$X$56,PickLists!$S$2,PickLists!$S$3),PickLists!$S$9)</f>
        <v>V0</v>
      </c>
      <c r="Z405" s="553">
        <f>IF(ISNUMBER(Data!Z405),Data!Z405,"")</f>
        <v>2.7E-2</v>
      </c>
      <c r="AA405" s="551" t="str">
        <f>IF(ISNUMBER($Z405),IF($Z405&gt;$Z$56,PickLists!$S$2,PickLists!$S$3),PickLists!$S$9)</f>
        <v>V0</v>
      </c>
      <c r="AB405" s="552">
        <f>IF(ISNUMBER(Data!AB405),Data!AB405,"")</f>
        <v>0.65999750540495583</v>
      </c>
      <c r="AC405" s="551" t="str">
        <f>IF(ISNUMBER($AB405),IF($AB405&gt;$AB$56,PickLists!$S$2,PickLists!$S$3),PickLists!$S$9)</f>
        <v>V0</v>
      </c>
      <c r="AD405" s="553">
        <f>IF(ISNUMBER(Data!AD405),Data!AD405,"")</f>
        <v>0.05</v>
      </c>
      <c r="AE405" s="551" t="str">
        <f>IF(ISNUMBER($AD405),IF($AD405&gt;$AD$56,PickLists!$S$2,PickLists!$S$3),PickLists!$S$9)</f>
        <v>V0</v>
      </c>
      <c r="AF405" s="552">
        <f>IF(ISNUMBER(Data!AF405),Data!AF405,"")</f>
        <v>2.1000000000000001E-2</v>
      </c>
      <c r="AG405" s="551" t="str">
        <f>IF(ISNUMBER($AF405),IF($AF405&gt;$AF$56,PickLists!$S$2,PickLists!$S$3),PickLists!$S$9)</f>
        <v>V0</v>
      </c>
      <c r="AH405" s="553">
        <f>IF(ISNUMBER(Data!AH405),Data!AH405,"")</f>
        <v>8.6999999999999994E-2</v>
      </c>
      <c r="AI405" s="551" t="str">
        <f>IF(ISNUMBER($AH405),IF($AH405&gt;$AH$56,PickLists!$S$2,PickLists!$S$3),PickLists!$S$9)</f>
        <v>V0</v>
      </c>
      <c r="AJ405" s="554" t="str">
        <f>IF(ISTEXT(Data!AJ405),Data!AJ405,"")</f>
        <v/>
      </c>
      <c r="AK405" s="555"/>
      <c r="AL405" s="555"/>
      <c r="AM405" s="555"/>
      <c r="AN405" s="555"/>
      <c r="AO405" s="556"/>
      <c r="AP405" s="557">
        <f t="shared" si="175"/>
        <v>4.1686938347033506E-2</v>
      </c>
      <c r="AQ405" s="558">
        <f t="shared" si="176"/>
        <v>5.1104017719628372E-2</v>
      </c>
      <c r="AR405" s="559">
        <f t="shared" si="177"/>
        <v>6.9876300000000002E-2</v>
      </c>
      <c r="AS405" s="560">
        <f t="shared" si="178"/>
        <v>0.84047123721554717</v>
      </c>
      <c r="AT405" s="561">
        <f t="shared" si="179"/>
        <v>0.81960022665361953</v>
      </c>
      <c r="AU405" s="562">
        <f t="shared" si="180"/>
        <v>3.3099299999999998E-2</v>
      </c>
      <c r="AV405" s="563">
        <f t="shared" si="181"/>
        <v>0.80909094187593533</v>
      </c>
      <c r="AW405" s="564">
        <f t="shared" si="182"/>
        <v>6.1295000000000002E-2</v>
      </c>
      <c r="AX405" s="565">
        <f t="shared" si="183"/>
        <v>2.57439E-2</v>
      </c>
      <c r="AY405" s="566">
        <f t="shared" si="184"/>
        <v>0.10665329999999999</v>
      </c>
      <c r="AZ405" s="567">
        <v>362.61</v>
      </c>
      <c r="BA405" s="568">
        <v>5.5229999999999997</v>
      </c>
      <c r="BB405" s="569">
        <f t="shared" si="185"/>
        <v>41.686938347033504</v>
      </c>
      <c r="BC405" s="570">
        <f t="shared" si="186"/>
        <v>0.1324875421174464</v>
      </c>
      <c r="BD405" s="571">
        <f t="shared" si="187"/>
        <v>2.398832919019488E-4</v>
      </c>
      <c r="BE405" s="572">
        <f t="shared" si="188"/>
        <v>1.607807740042875</v>
      </c>
      <c r="BF405" s="560">
        <f t="shared" si="189"/>
        <v>48.946617156476428</v>
      </c>
      <c r="BG405" s="561">
        <f t="shared" si="190"/>
        <v>41.700933420828591</v>
      </c>
      <c r="BH405" s="562">
        <f t="shared" si="191"/>
        <v>1.1744338793725912</v>
      </c>
      <c r="BI405" s="563">
        <f t="shared" si="192"/>
        <v>47.119119397797945</v>
      </c>
      <c r="BJ405" s="564">
        <f t="shared" si="193"/>
        <v>1.2788377922144356</v>
      </c>
      <c r="BK405" s="565">
        <f t="shared" si="194"/>
        <v>1.7280394980456699</v>
      </c>
      <c r="BL405" s="566">
        <f t="shared" si="195"/>
        <v>4.3415340086830678</v>
      </c>
      <c r="BM405" s="546" t="str">
        <f t="shared" si="196"/>
        <v>V0</v>
      </c>
      <c r="BN405" s="573">
        <f t="shared" si="206"/>
        <v>26</v>
      </c>
      <c r="BO405" s="573">
        <f t="shared" si="207"/>
        <v>25.503270657322869</v>
      </c>
      <c r="BP405" s="574">
        <f t="shared" si="197"/>
        <v>-1.9104974718351204</v>
      </c>
      <c r="BQ405" s="575">
        <f t="shared" si="198"/>
        <v>30</v>
      </c>
      <c r="BR405" s="546" t="str">
        <f t="shared" si="208"/>
        <v>V0</v>
      </c>
      <c r="BS405" s="575">
        <f t="shared" si="199"/>
        <v>97.328902923147211</v>
      </c>
      <c r="BT405" s="575">
        <f t="shared" si="200"/>
        <v>92.388085742757241</v>
      </c>
      <c r="BU405" s="575">
        <f t="shared" si="201"/>
        <v>189.71698866590447</v>
      </c>
      <c r="BV405" s="573">
        <f t="shared" si="202"/>
        <v>2.604309300465891</v>
      </c>
      <c r="BW405" s="575">
        <f t="shared" si="203"/>
        <v>15</v>
      </c>
      <c r="BX405" s="546" t="str">
        <f t="shared" si="209"/>
        <v>V0</v>
      </c>
    </row>
    <row r="406" spans="1:76" x14ac:dyDescent="0.2">
      <c r="A406" s="324"/>
      <c r="B406" s="360">
        <v>35414</v>
      </c>
      <c r="C406" s="361">
        <v>0.27083333333333298</v>
      </c>
      <c r="D406" s="360">
        <f t="shared" si="204"/>
        <v>35415</v>
      </c>
      <c r="E406" s="361">
        <v>0.27083333333333298</v>
      </c>
      <c r="F406" s="455" t="s">
        <v>2179</v>
      </c>
      <c r="G406" s="74" t="s">
        <v>440</v>
      </c>
      <c r="H406" s="53"/>
      <c r="I406" s="38"/>
      <c r="J406" s="52"/>
      <c r="K406" s="545" t="str">
        <f>IF(ISNUMBER(Data!K406),Data!K406,"")</f>
        <v/>
      </c>
      <c r="L406" s="546" t="str">
        <f>IF(ISNUMBER(K406),PickLists!$S$2,PickLists!$S$9)</f>
        <v>M1</v>
      </c>
      <c r="M406" s="547" t="str">
        <f>IF(ISNUMBER(Data!M406),Data!M406,"")</f>
        <v/>
      </c>
      <c r="N406" s="548" t="str">
        <f t="shared" si="205"/>
        <v/>
      </c>
      <c r="O406" s="549" t="str">
        <f>IF(ISTEXT($A406),PickLists!$S$2,PickLists!$S$9)</f>
        <v>M1</v>
      </c>
      <c r="P406" s="550" t="str">
        <f>IF(ISNUMBER(Data!P406),Data!P406,"")</f>
        <v/>
      </c>
      <c r="Q406" s="551" t="str">
        <f>IF(ISTEXT($A406),PickLists!$S$2,PickLists!$S$9)</f>
        <v>M1</v>
      </c>
      <c r="R406" s="547" t="str">
        <f>IF(ISNUMBER(Data!R406),Data!R406,"")</f>
        <v/>
      </c>
      <c r="S406" s="551" t="str">
        <f>IF(ISTEXT($A406),PickLists!$S$2,PickLists!$S$9)</f>
        <v>M1</v>
      </c>
      <c r="T406" s="552" t="str">
        <f>IF(ISNUMBER(Data!T406),Data!T406,"")</f>
        <v/>
      </c>
      <c r="U406" s="551" t="str">
        <f>IF(ISNUMBER($T406),IF($T406&gt;$T$56,PickLists!$S$2,PickLists!$S$3),PickLists!$S$9)</f>
        <v>M1</v>
      </c>
      <c r="V406" s="553" t="str">
        <f>IF(ISNUMBER(Data!V406),Data!V406,"")</f>
        <v/>
      </c>
      <c r="W406" s="551" t="str">
        <f>IF(ISNUMBER($V406),IF($V406&gt;$V$56,PickLists!$S$2,PickLists!$S$3),PickLists!$S$9)</f>
        <v>M1</v>
      </c>
      <c r="X406" s="552" t="str">
        <f>IF(ISNUMBER(Data!X406),Data!X406,"")</f>
        <v/>
      </c>
      <c r="Y406" s="551" t="str">
        <f>IF(ISNUMBER($X406),IF($X406&gt;$X$56,PickLists!$S$2,PickLists!$S$3),PickLists!$S$9)</f>
        <v>M1</v>
      </c>
      <c r="Z406" s="553" t="str">
        <f>IF(ISNUMBER(Data!Z406),Data!Z406,"")</f>
        <v/>
      </c>
      <c r="AA406" s="551" t="str">
        <f>IF(ISNUMBER($Z406),IF($Z406&gt;$Z$56,PickLists!$S$2,PickLists!$S$3),PickLists!$S$9)</f>
        <v>M1</v>
      </c>
      <c r="AB406" s="552" t="str">
        <f>IF(ISNUMBER(Data!AB406),Data!AB406,"")</f>
        <v/>
      </c>
      <c r="AC406" s="551" t="str">
        <f>IF(ISNUMBER($AB406),IF($AB406&gt;$AB$56,PickLists!$S$2,PickLists!$S$3),PickLists!$S$9)</f>
        <v>M1</v>
      </c>
      <c r="AD406" s="553" t="str">
        <f>IF(ISNUMBER(Data!AD406),Data!AD406,"")</f>
        <v/>
      </c>
      <c r="AE406" s="551" t="str">
        <f>IF(ISNUMBER($AD406),IF($AD406&gt;$AD$56,PickLists!$S$2,PickLists!$S$3),PickLists!$S$9)</f>
        <v>M1</v>
      </c>
      <c r="AF406" s="552" t="str">
        <f>IF(ISNUMBER(Data!AF406),Data!AF406,"")</f>
        <v/>
      </c>
      <c r="AG406" s="551" t="str">
        <f>IF(ISNUMBER($AF406),IF($AF406&gt;$AF$56,PickLists!$S$2,PickLists!$S$3),PickLists!$S$9)</f>
        <v>M1</v>
      </c>
      <c r="AH406" s="553" t="str">
        <f>IF(ISNUMBER(Data!AH406),Data!AH406,"")</f>
        <v/>
      </c>
      <c r="AI406" s="551" t="str">
        <f>IF(ISNUMBER($AH406),IF($AH406&gt;$AH$56,PickLists!$S$2,PickLists!$S$3),PickLists!$S$9)</f>
        <v>M1</v>
      </c>
      <c r="AJ406" s="554" t="str">
        <f>IF(ISTEXT(Data!AJ406),Data!AJ406,"")</f>
        <v/>
      </c>
      <c r="AK406" s="555"/>
      <c r="AL406" s="555"/>
      <c r="AM406" s="555"/>
      <c r="AN406" s="555"/>
      <c r="AO406" s="556"/>
      <c r="AP406" s="557" t="str">
        <f t="shared" si="175"/>
        <v/>
      </c>
      <c r="AQ406" s="558" t="str">
        <f t="shared" si="176"/>
        <v/>
      </c>
      <c r="AR406" s="559" t="str">
        <f t="shared" si="177"/>
        <v/>
      </c>
      <c r="AS406" s="560" t="str">
        <f t="shared" si="178"/>
        <v/>
      </c>
      <c r="AT406" s="561" t="str">
        <f t="shared" si="179"/>
        <v/>
      </c>
      <c r="AU406" s="562" t="str">
        <f t="shared" si="180"/>
        <v/>
      </c>
      <c r="AV406" s="563" t="str">
        <f t="shared" si="181"/>
        <v/>
      </c>
      <c r="AW406" s="564" t="str">
        <f t="shared" si="182"/>
        <v/>
      </c>
      <c r="AX406" s="565" t="str">
        <f t="shared" si="183"/>
        <v/>
      </c>
      <c r="AY406" s="566" t="str">
        <f t="shared" si="184"/>
        <v/>
      </c>
      <c r="AZ406" s="567">
        <v>362.61</v>
      </c>
      <c r="BA406" s="568">
        <v>5.5229999999999997</v>
      </c>
      <c r="BB406" s="569" t="str">
        <f t="shared" si="185"/>
        <v/>
      </c>
      <c r="BC406" s="570" t="str">
        <f t="shared" si="186"/>
        <v/>
      </c>
      <c r="BD406" s="571" t="str">
        <f t="shared" si="187"/>
        <v/>
      </c>
      <c r="BE406" s="572" t="str">
        <f t="shared" si="188"/>
        <v/>
      </c>
      <c r="BF406" s="560" t="str">
        <f t="shared" si="189"/>
        <v/>
      </c>
      <c r="BG406" s="561" t="str">
        <f t="shared" si="190"/>
        <v/>
      </c>
      <c r="BH406" s="562" t="str">
        <f t="shared" si="191"/>
        <v/>
      </c>
      <c r="BI406" s="563" t="str">
        <f t="shared" si="192"/>
        <v/>
      </c>
      <c r="BJ406" s="564" t="str">
        <f t="shared" si="193"/>
        <v/>
      </c>
      <c r="BK406" s="565" t="str">
        <f t="shared" si="194"/>
        <v/>
      </c>
      <c r="BL406" s="566" t="str">
        <f t="shared" si="195"/>
        <v/>
      </c>
      <c r="BM406" s="546" t="str">
        <f t="shared" si="196"/>
        <v>M1</v>
      </c>
      <c r="BN406" s="573" t="str">
        <f t="shared" si="206"/>
        <v/>
      </c>
      <c r="BO406" s="573" t="str">
        <f t="shared" si="207"/>
        <v/>
      </c>
      <c r="BP406" s="574" t="str">
        <f t="shared" si="197"/>
        <v/>
      </c>
      <c r="BQ406" s="575" t="str">
        <f t="shared" si="198"/>
        <v/>
      </c>
      <c r="BR406" s="546" t="str">
        <f t="shared" si="208"/>
        <v>M1</v>
      </c>
      <c r="BS406" s="575" t="str">
        <f t="shared" si="199"/>
        <v/>
      </c>
      <c r="BT406" s="575" t="str">
        <f t="shared" si="200"/>
        <v/>
      </c>
      <c r="BU406" s="575" t="str">
        <f t="shared" si="201"/>
        <v/>
      </c>
      <c r="BV406" s="573" t="str">
        <f t="shared" si="202"/>
        <v/>
      </c>
      <c r="BW406" s="575" t="str">
        <f t="shared" si="203"/>
        <v/>
      </c>
      <c r="BX406" s="546" t="str">
        <f t="shared" si="209"/>
        <v>M1</v>
      </c>
    </row>
    <row r="407" spans="1:76" x14ac:dyDescent="0.2">
      <c r="A407" s="324"/>
      <c r="B407" s="360">
        <v>35415</v>
      </c>
      <c r="C407" s="361">
        <v>0.27083333333333298</v>
      </c>
      <c r="D407" s="360">
        <f t="shared" si="204"/>
        <v>35416</v>
      </c>
      <c r="E407" s="361">
        <v>0.27083333333333298</v>
      </c>
      <c r="F407" s="455" t="s">
        <v>2179</v>
      </c>
      <c r="G407" s="74" t="s">
        <v>440</v>
      </c>
      <c r="H407" s="53"/>
      <c r="I407" s="38"/>
      <c r="J407" s="52"/>
      <c r="K407" s="545" t="str">
        <f>IF(ISNUMBER(Data!K407),Data!K407,"")</f>
        <v/>
      </c>
      <c r="L407" s="546" t="str">
        <f>IF(ISNUMBER(K407),PickLists!$S$2,PickLists!$S$9)</f>
        <v>M1</v>
      </c>
      <c r="M407" s="547" t="str">
        <f>IF(ISNUMBER(Data!M407),Data!M407,"")</f>
        <v/>
      </c>
      <c r="N407" s="548" t="str">
        <f t="shared" si="205"/>
        <v/>
      </c>
      <c r="O407" s="549" t="str">
        <f>IF(ISTEXT($A407),PickLists!$S$2,PickLists!$S$9)</f>
        <v>M1</v>
      </c>
      <c r="P407" s="550" t="str">
        <f>IF(ISNUMBER(Data!P407),Data!P407,"")</f>
        <v/>
      </c>
      <c r="Q407" s="551" t="str">
        <f>IF(ISTEXT($A407),PickLists!$S$2,PickLists!$S$9)</f>
        <v>M1</v>
      </c>
      <c r="R407" s="547" t="str">
        <f>IF(ISNUMBER(Data!R407),Data!R407,"")</f>
        <v/>
      </c>
      <c r="S407" s="551" t="str">
        <f>IF(ISTEXT($A407),PickLists!$S$2,PickLists!$S$9)</f>
        <v>M1</v>
      </c>
      <c r="T407" s="552" t="str">
        <f>IF(ISNUMBER(Data!T407),Data!T407,"")</f>
        <v/>
      </c>
      <c r="U407" s="551" t="str">
        <f>IF(ISNUMBER($T407),IF($T407&gt;$T$56,PickLists!$S$2,PickLists!$S$3),PickLists!$S$9)</f>
        <v>M1</v>
      </c>
      <c r="V407" s="553" t="str">
        <f>IF(ISNUMBER(Data!V407),Data!V407,"")</f>
        <v/>
      </c>
      <c r="W407" s="551" t="str">
        <f>IF(ISNUMBER($V407),IF($V407&gt;$V$56,PickLists!$S$2,PickLists!$S$3),PickLists!$S$9)</f>
        <v>M1</v>
      </c>
      <c r="X407" s="552" t="str">
        <f>IF(ISNUMBER(Data!X407),Data!X407,"")</f>
        <v/>
      </c>
      <c r="Y407" s="551" t="str">
        <f>IF(ISNUMBER($X407),IF($X407&gt;$X$56,PickLists!$S$2,PickLists!$S$3),PickLists!$S$9)</f>
        <v>M1</v>
      </c>
      <c r="Z407" s="553" t="str">
        <f>IF(ISNUMBER(Data!Z407),Data!Z407,"")</f>
        <v/>
      </c>
      <c r="AA407" s="551" t="str">
        <f>IF(ISNUMBER($Z407),IF($Z407&gt;$Z$56,PickLists!$S$2,PickLists!$S$3),PickLists!$S$9)</f>
        <v>M1</v>
      </c>
      <c r="AB407" s="552" t="str">
        <f>IF(ISNUMBER(Data!AB407),Data!AB407,"")</f>
        <v/>
      </c>
      <c r="AC407" s="551" t="str">
        <f>IF(ISNUMBER($AB407),IF($AB407&gt;$AB$56,PickLists!$S$2,PickLists!$S$3),PickLists!$S$9)</f>
        <v>M1</v>
      </c>
      <c r="AD407" s="553" t="str">
        <f>IF(ISNUMBER(Data!AD407),Data!AD407,"")</f>
        <v/>
      </c>
      <c r="AE407" s="551" t="str">
        <f>IF(ISNUMBER($AD407),IF($AD407&gt;$AD$56,PickLists!$S$2,PickLists!$S$3),PickLists!$S$9)</f>
        <v>M1</v>
      </c>
      <c r="AF407" s="552" t="str">
        <f>IF(ISNUMBER(Data!AF407),Data!AF407,"")</f>
        <v/>
      </c>
      <c r="AG407" s="551" t="str">
        <f>IF(ISNUMBER($AF407),IF($AF407&gt;$AF$56,PickLists!$S$2,PickLists!$S$3),PickLists!$S$9)</f>
        <v>M1</v>
      </c>
      <c r="AH407" s="553" t="str">
        <f>IF(ISNUMBER(Data!AH407),Data!AH407,"")</f>
        <v/>
      </c>
      <c r="AI407" s="551" t="str">
        <f>IF(ISNUMBER($AH407),IF($AH407&gt;$AH$56,PickLists!$S$2,PickLists!$S$3),PickLists!$S$9)</f>
        <v>M1</v>
      </c>
      <c r="AJ407" s="554" t="str">
        <f>IF(ISTEXT(Data!AJ407),Data!AJ407,"")</f>
        <v/>
      </c>
      <c r="AK407" s="555"/>
      <c r="AL407" s="555"/>
      <c r="AM407" s="555"/>
      <c r="AN407" s="555"/>
      <c r="AO407" s="556"/>
      <c r="AP407" s="557" t="str">
        <f t="shared" si="175"/>
        <v/>
      </c>
      <c r="AQ407" s="558" t="str">
        <f t="shared" si="176"/>
        <v/>
      </c>
      <c r="AR407" s="559" t="str">
        <f t="shared" si="177"/>
        <v/>
      </c>
      <c r="AS407" s="560" t="str">
        <f t="shared" si="178"/>
        <v/>
      </c>
      <c r="AT407" s="561" t="str">
        <f t="shared" si="179"/>
        <v/>
      </c>
      <c r="AU407" s="562" t="str">
        <f t="shared" si="180"/>
        <v/>
      </c>
      <c r="AV407" s="563" t="str">
        <f t="shared" si="181"/>
        <v/>
      </c>
      <c r="AW407" s="564" t="str">
        <f t="shared" si="182"/>
        <v/>
      </c>
      <c r="AX407" s="565" t="str">
        <f t="shared" si="183"/>
        <v/>
      </c>
      <c r="AY407" s="566" t="str">
        <f t="shared" si="184"/>
        <v/>
      </c>
      <c r="AZ407" s="567">
        <v>362.61</v>
      </c>
      <c r="BA407" s="568">
        <v>5.5229999999999997</v>
      </c>
      <c r="BB407" s="569" t="str">
        <f t="shared" si="185"/>
        <v/>
      </c>
      <c r="BC407" s="570" t="str">
        <f t="shared" si="186"/>
        <v/>
      </c>
      <c r="BD407" s="571" t="str">
        <f t="shared" si="187"/>
        <v/>
      </c>
      <c r="BE407" s="572" t="str">
        <f t="shared" si="188"/>
        <v/>
      </c>
      <c r="BF407" s="560" t="str">
        <f t="shared" si="189"/>
        <v/>
      </c>
      <c r="BG407" s="561" t="str">
        <f t="shared" si="190"/>
        <v/>
      </c>
      <c r="BH407" s="562" t="str">
        <f t="shared" si="191"/>
        <v/>
      </c>
      <c r="BI407" s="563" t="str">
        <f t="shared" si="192"/>
        <v/>
      </c>
      <c r="BJ407" s="564" t="str">
        <f t="shared" si="193"/>
        <v/>
      </c>
      <c r="BK407" s="565" t="str">
        <f t="shared" si="194"/>
        <v/>
      </c>
      <c r="BL407" s="566" t="str">
        <f t="shared" si="195"/>
        <v/>
      </c>
      <c r="BM407" s="546" t="str">
        <f t="shared" si="196"/>
        <v>M1</v>
      </c>
      <c r="BN407" s="573" t="str">
        <f t="shared" si="206"/>
        <v/>
      </c>
      <c r="BO407" s="573" t="str">
        <f t="shared" si="207"/>
        <v/>
      </c>
      <c r="BP407" s="574" t="str">
        <f t="shared" si="197"/>
        <v/>
      </c>
      <c r="BQ407" s="575" t="str">
        <f t="shared" si="198"/>
        <v/>
      </c>
      <c r="BR407" s="546" t="str">
        <f t="shared" si="208"/>
        <v>M1</v>
      </c>
      <c r="BS407" s="575" t="str">
        <f t="shared" si="199"/>
        <v/>
      </c>
      <c r="BT407" s="575" t="str">
        <f t="shared" si="200"/>
        <v/>
      </c>
      <c r="BU407" s="575" t="str">
        <f t="shared" si="201"/>
        <v/>
      </c>
      <c r="BV407" s="573" t="str">
        <f t="shared" si="202"/>
        <v/>
      </c>
      <c r="BW407" s="575" t="str">
        <f t="shared" si="203"/>
        <v/>
      </c>
      <c r="BX407" s="546" t="str">
        <f t="shared" si="209"/>
        <v>M1</v>
      </c>
    </row>
    <row r="408" spans="1:76" x14ac:dyDescent="0.2">
      <c r="A408" s="324" t="s">
        <v>1567</v>
      </c>
      <c r="B408" s="360">
        <v>35416</v>
      </c>
      <c r="C408" s="361">
        <v>0.27083333333333298</v>
      </c>
      <c r="D408" s="360">
        <f t="shared" si="204"/>
        <v>35417</v>
      </c>
      <c r="E408" s="361">
        <v>0.27083333333333298</v>
      </c>
      <c r="F408" s="455" t="s">
        <v>2179</v>
      </c>
      <c r="G408" s="74" t="s">
        <v>507</v>
      </c>
      <c r="H408" s="53" t="s">
        <v>508</v>
      </c>
      <c r="I408" s="38"/>
      <c r="J408" s="52"/>
      <c r="K408" s="545">
        <f>IF(ISNUMBER(Data!K408),Data!K408,"")</f>
        <v>4</v>
      </c>
      <c r="L408" s="546" t="str">
        <f>IF(ISNUMBER(K408),PickLists!$S$2,PickLists!$S$9)</f>
        <v>V0</v>
      </c>
      <c r="M408" s="547">
        <f>IF(ISNUMBER(Data!M408),Data!M408,"")</f>
        <v>131</v>
      </c>
      <c r="N408" s="548">
        <f t="shared" si="205"/>
        <v>3.0129999999999999</v>
      </c>
      <c r="O408" s="549" t="str">
        <f>IF(ISTEXT($A408),PickLists!$S$2,PickLists!$S$9)</f>
        <v>V0</v>
      </c>
      <c r="P408" s="550">
        <f>IF(ISNUMBER(Data!P408),Data!P408,"")</f>
        <v>4.8899999999999997</v>
      </c>
      <c r="Q408" s="551" t="str">
        <f>IF(ISTEXT($A408),PickLists!$S$2,PickLists!$S$9)</f>
        <v>V0</v>
      </c>
      <c r="R408" s="547">
        <f>IF(ISNUMBER(Data!R408),Data!R408,"")</f>
        <v>10.7</v>
      </c>
      <c r="S408" s="551" t="str">
        <f>IF(ISTEXT($A408),PickLists!$S$2,PickLists!$S$9)</f>
        <v>V0</v>
      </c>
      <c r="T408" s="552">
        <f>IF(ISNUMBER(Data!T408),Data!T408,"")</f>
        <v>0.13700000000000001</v>
      </c>
      <c r="U408" s="551" t="str">
        <f>IF(ISNUMBER($T408),IF($T408&gt;$T$56,PickLists!$S$2,PickLists!$S$3),PickLists!$S$9)</f>
        <v>V0</v>
      </c>
      <c r="V408" s="553">
        <f>IF(ISNUMBER(Data!V408),Data!V408,"")</f>
        <v>0.35533487783243289</v>
      </c>
      <c r="W408" s="551" t="str">
        <f>IF(ISNUMBER($V408),IF($V408&gt;$V$56,PickLists!$S$2,PickLists!$S$3),PickLists!$S$9)</f>
        <v>V0</v>
      </c>
      <c r="X408" s="552">
        <f>IF(ISNUMBER(Data!X408),Data!X408,"")</f>
        <v>0.23431667048364596</v>
      </c>
      <c r="Y408" s="551" t="str">
        <f>IF(ISNUMBER($X408),IF($X408&gt;$X$56,PickLists!$S$2,PickLists!$S$3),PickLists!$S$9)</f>
        <v>V0</v>
      </c>
      <c r="Z408" s="553">
        <f>IF(ISNUMBER(Data!Z408),Data!Z408,"")</f>
        <v>5.7000000000000002E-2</v>
      </c>
      <c r="AA408" s="551" t="str">
        <f>IF(ISNUMBER($Z408),IF($Z408&gt;$Z$56,PickLists!$S$2,PickLists!$S$3),PickLists!$S$9)</f>
        <v>V0</v>
      </c>
      <c r="AB408" s="552">
        <f>IF(ISNUMBER(Data!AB408),Data!AB408,"")</f>
        <v>0.35795158822551143</v>
      </c>
      <c r="AC408" s="551" t="str">
        <f>IF(ISNUMBER($AB408),IF($AB408&gt;$AB$56,PickLists!$S$2,PickLists!$S$3),PickLists!$S$9)</f>
        <v>V0</v>
      </c>
      <c r="AD408" s="553">
        <f>IF(ISNUMBER(Data!AD408),Data!AD408,"")</f>
        <v>7.0999999999999994E-2</v>
      </c>
      <c r="AE408" s="551" t="str">
        <f>IF(ISNUMBER($AD408),IF($AD408&gt;$AD$56,PickLists!$S$2,PickLists!$S$3),PickLists!$S$9)</f>
        <v>V0</v>
      </c>
      <c r="AF408" s="552">
        <f>IF(ISNUMBER(Data!AF408),Data!AF408,"")</f>
        <v>2.5000000000000001E-2</v>
      </c>
      <c r="AG408" s="551" t="str">
        <f>IF(ISNUMBER($AF408),IF($AF408&gt;$AF$56,PickLists!$S$2,PickLists!$S$3),PickLists!$S$9)</f>
        <v>V0</v>
      </c>
      <c r="AH408" s="553">
        <f>IF(ISNUMBER(Data!AH408),Data!AH408,"")</f>
        <v>0.109</v>
      </c>
      <c r="AI408" s="551" t="str">
        <f>IF(ISNUMBER($AH408),IF($AH408&gt;$AH$56,PickLists!$S$2,PickLists!$S$3),PickLists!$S$9)</f>
        <v>V0</v>
      </c>
      <c r="AJ408" s="554" t="str">
        <f>IF(ISTEXT(Data!AJ408),Data!AJ408,"")</f>
        <v/>
      </c>
      <c r="AK408" s="555"/>
      <c r="AL408" s="555"/>
      <c r="AM408" s="555"/>
      <c r="AN408" s="555"/>
      <c r="AO408" s="556"/>
      <c r="AP408" s="557">
        <f t="shared" si="175"/>
        <v>1.2882495516931347E-2</v>
      </c>
      <c r="AQ408" s="558">
        <f t="shared" si="176"/>
        <v>3.8814958992514151E-2</v>
      </c>
      <c r="AR408" s="559">
        <f t="shared" si="177"/>
        <v>0.41278100000000001</v>
      </c>
      <c r="AS408" s="560">
        <f t="shared" si="178"/>
        <v>1.0706239869091203</v>
      </c>
      <c r="AT408" s="561">
        <f t="shared" si="179"/>
        <v>0.70599612816722523</v>
      </c>
      <c r="AU408" s="562">
        <f t="shared" si="180"/>
        <v>0.171741</v>
      </c>
      <c r="AV408" s="563">
        <f t="shared" si="181"/>
        <v>1.078508135323466</v>
      </c>
      <c r="AW408" s="564">
        <f t="shared" si="182"/>
        <v>0.21392299999999997</v>
      </c>
      <c r="AX408" s="565">
        <f t="shared" si="183"/>
        <v>7.5325000000000003E-2</v>
      </c>
      <c r="AY408" s="566">
        <f t="shared" si="184"/>
        <v>0.32841700000000001</v>
      </c>
      <c r="AZ408" s="567">
        <v>362.61</v>
      </c>
      <c r="BA408" s="568">
        <v>5.5229999999999997</v>
      </c>
      <c r="BB408" s="569">
        <f t="shared" si="185"/>
        <v>12.882495516931346</v>
      </c>
      <c r="BC408" s="570">
        <f t="shared" si="186"/>
        <v>0.42872128251402603</v>
      </c>
      <c r="BD408" s="571">
        <f t="shared" si="187"/>
        <v>7.7624711662869063E-4</v>
      </c>
      <c r="BE408" s="572">
        <f t="shared" si="188"/>
        <v>3.8643800067697174</v>
      </c>
      <c r="BF408" s="560">
        <f t="shared" si="189"/>
        <v>25.368378513060104</v>
      </c>
      <c r="BG408" s="561">
        <f t="shared" si="190"/>
        <v>14.615104973250958</v>
      </c>
      <c r="BH408" s="562">
        <f t="shared" si="191"/>
        <v>2.4793604120088042</v>
      </c>
      <c r="BI408" s="563">
        <f t="shared" si="192"/>
        <v>25.555192991041011</v>
      </c>
      <c r="BJ408" s="564">
        <f t="shared" si="193"/>
        <v>1.8159496649444984</v>
      </c>
      <c r="BK408" s="565">
        <f t="shared" si="194"/>
        <v>2.0571898786257972</v>
      </c>
      <c r="BL408" s="566">
        <f t="shared" si="195"/>
        <v>5.4393931832925793</v>
      </c>
      <c r="BM408" s="546" t="str">
        <f t="shared" si="196"/>
        <v>V0</v>
      </c>
      <c r="BN408" s="573">
        <f t="shared" si="206"/>
        <v>10.7</v>
      </c>
      <c r="BO408" s="573">
        <f t="shared" si="207"/>
        <v>10.368110478263377</v>
      </c>
      <c r="BP408" s="574">
        <f t="shared" si="197"/>
        <v>-3.1017712311833856</v>
      </c>
      <c r="BQ408" s="575">
        <f t="shared" si="198"/>
        <v>30</v>
      </c>
      <c r="BR408" s="546" t="str">
        <f t="shared" si="208"/>
        <v>V0</v>
      </c>
      <c r="BS408" s="575">
        <f t="shared" si="199"/>
        <v>50.229581646844039</v>
      </c>
      <c r="BT408" s="575">
        <f t="shared" si="200"/>
        <v>44.277361022711432</v>
      </c>
      <c r="BU408" s="575">
        <f t="shared" si="201"/>
        <v>94.506942669555471</v>
      </c>
      <c r="BV408" s="573">
        <f t="shared" si="202"/>
        <v>6.2981834519233253</v>
      </c>
      <c r="BW408" s="575">
        <f t="shared" si="203"/>
        <v>30</v>
      </c>
      <c r="BX408" s="546" t="str">
        <f t="shared" si="209"/>
        <v>V0</v>
      </c>
    </row>
    <row r="409" spans="1:76" x14ac:dyDescent="0.2">
      <c r="A409" s="324" t="s">
        <v>1568</v>
      </c>
      <c r="B409" s="360">
        <v>35417</v>
      </c>
      <c r="C409" s="361">
        <v>0.27083333333333298</v>
      </c>
      <c r="D409" s="360">
        <f t="shared" si="204"/>
        <v>35418</v>
      </c>
      <c r="E409" s="361">
        <v>0.27083333333333298</v>
      </c>
      <c r="F409" s="455" t="s">
        <v>2179</v>
      </c>
      <c r="G409" s="74" t="s">
        <v>507</v>
      </c>
      <c r="H409" s="53" t="s">
        <v>508</v>
      </c>
      <c r="I409" s="38"/>
      <c r="J409" s="52"/>
      <c r="K409" s="545">
        <f>IF(ISNUMBER(Data!K409),Data!K409,"")</f>
        <v>0.5</v>
      </c>
      <c r="L409" s="546" t="str">
        <f>IF(ISNUMBER(K409),PickLists!$S$2,PickLists!$S$9)</f>
        <v>V0</v>
      </c>
      <c r="M409" s="547">
        <f>IF(ISNUMBER(Data!M409),Data!M409,"")</f>
        <v>17.5</v>
      </c>
      <c r="N409" s="548">
        <f t="shared" si="205"/>
        <v>0.40249999999999997</v>
      </c>
      <c r="O409" s="549" t="str">
        <f>IF(ISTEXT($A409),PickLists!$S$2,PickLists!$S$9)</f>
        <v>V0</v>
      </c>
      <c r="P409" s="550">
        <f>IF(ISNUMBER(Data!P409),Data!P409,"")</f>
        <v>5.31</v>
      </c>
      <c r="Q409" s="551" t="str">
        <f>IF(ISTEXT($A409),PickLists!$S$2,PickLists!$S$9)</f>
        <v>V0</v>
      </c>
      <c r="R409" s="547">
        <f>IF(ISNUMBER(Data!R409),Data!R409,"")</f>
        <v>4.5</v>
      </c>
      <c r="S409" s="551" t="str">
        <f>IF(ISTEXT($A409),PickLists!$S$2,PickLists!$S$9)</f>
        <v>V0</v>
      </c>
      <c r="T409" s="552">
        <f>IF(ISNUMBER(Data!T409),Data!T409,"")</f>
        <v>2.5000000000000001E-2</v>
      </c>
      <c r="U409" s="551" t="str">
        <f>IF(ISNUMBER($T409),IF($T409&gt;$T$56,PickLists!$S$2,PickLists!$S$3),PickLists!$S$9)</f>
        <v>V0</v>
      </c>
      <c r="V409" s="553">
        <f>IF(ISNUMBER(Data!V409),Data!V409,"")</f>
        <v>8.3807526812353844E-2</v>
      </c>
      <c r="W409" s="551" t="str">
        <f>IF(ISNUMBER($V409),IF($V409&gt;$V$56,PickLists!$S$2,PickLists!$S$3),PickLists!$S$9)</f>
        <v>V0</v>
      </c>
      <c r="X409" s="552">
        <f>IF(ISNUMBER(Data!X409),Data!X409,"")</f>
        <v>6.942716162478399E-2</v>
      </c>
      <c r="Y409" s="551" t="str">
        <f>IF(ISNUMBER($X409),IF($X409&gt;$X$56,PickLists!$S$2,PickLists!$S$3),PickLists!$S$9)</f>
        <v>V0</v>
      </c>
      <c r="Z409" s="553">
        <f>IF(ISNUMBER(Data!Z409),Data!Z409,"")</f>
        <v>2.5000000000000001E-2</v>
      </c>
      <c r="AA409" s="551" t="str">
        <f>IF(ISNUMBER($Z409),IF($Z409&gt;$Z$56,PickLists!$S$2,PickLists!$S$3),PickLists!$S$9)</f>
        <v>V0</v>
      </c>
      <c r="AB409" s="552">
        <f>IF(ISNUMBER(Data!AB409),Data!AB409,"")</f>
        <v>0.10171726259770497</v>
      </c>
      <c r="AC409" s="551" t="str">
        <f>IF(ISNUMBER($AB409),IF($AB409&gt;$AB$56,PickLists!$S$2,PickLists!$S$3),PickLists!$S$9)</f>
        <v>V0</v>
      </c>
      <c r="AD409" s="553">
        <f>IF(ISNUMBER(Data!AD409),Data!AD409,"")</f>
        <v>0.03</v>
      </c>
      <c r="AE409" s="551" t="str">
        <f>IF(ISNUMBER($AD409),IF($AD409&gt;$AD$56,PickLists!$S$2,PickLists!$S$3),PickLists!$S$9)</f>
        <v>V0</v>
      </c>
      <c r="AF409" s="552">
        <f>IF(ISNUMBER(Data!AF409),Data!AF409,"")</f>
        <v>1.4999999999999999E-2</v>
      </c>
      <c r="AG409" s="551" t="str">
        <f>IF(ISNUMBER($AF409),IF($AF409&gt;$AF$56,PickLists!$S$2,PickLists!$S$3),PickLists!$S$9)</f>
        <v>V0</v>
      </c>
      <c r="AH409" s="553">
        <f>IF(ISNUMBER(Data!AH409),Data!AH409,"")</f>
        <v>6.5000000000000002E-2</v>
      </c>
      <c r="AI409" s="551" t="str">
        <f>IF(ISNUMBER($AH409),IF($AH409&gt;$AH$56,PickLists!$S$2,PickLists!$S$3),PickLists!$S$9)</f>
        <v>V0</v>
      </c>
      <c r="AJ409" s="554" t="str">
        <f>IF(ISTEXT(Data!AJ409),Data!AJ409,"")</f>
        <v/>
      </c>
      <c r="AK409" s="555"/>
      <c r="AL409" s="555"/>
      <c r="AM409" s="555"/>
      <c r="AN409" s="555"/>
      <c r="AO409" s="556"/>
      <c r="AP409" s="557">
        <f t="shared" si="175"/>
        <v>4.8977881936844584E-3</v>
      </c>
      <c r="AQ409" s="558">
        <f t="shared" si="176"/>
        <v>1.9713597479579944E-3</v>
      </c>
      <c r="AR409" s="559">
        <f t="shared" si="177"/>
        <v>1.00625E-2</v>
      </c>
      <c r="AS409" s="560">
        <f t="shared" si="178"/>
        <v>3.3732529541972422E-2</v>
      </c>
      <c r="AT409" s="561">
        <f t="shared" si="179"/>
        <v>2.7944432553975555E-2</v>
      </c>
      <c r="AU409" s="562">
        <f t="shared" si="180"/>
        <v>1.00625E-2</v>
      </c>
      <c r="AV409" s="563">
        <f t="shared" si="181"/>
        <v>4.0941198195576248E-2</v>
      </c>
      <c r="AW409" s="564">
        <f t="shared" si="182"/>
        <v>1.2074999999999999E-2</v>
      </c>
      <c r="AX409" s="565">
        <f t="shared" si="183"/>
        <v>6.0374999999999995E-3</v>
      </c>
      <c r="AY409" s="566">
        <f t="shared" si="184"/>
        <v>2.6162499999999998E-2</v>
      </c>
      <c r="AZ409" s="567">
        <v>362.61</v>
      </c>
      <c r="BA409" s="568">
        <v>5.5229999999999997</v>
      </c>
      <c r="BB409" s="569">
        <f t="shared" si="185"/>
        <v>4.8977881936844581</v>
      </c>
      <c r="BC409" s="570">
        <f t="shared" si="186"/>
        <v>1.1276518668409798</v>
      </c>
      <c r="BD409" s="571">
        <f t="shared" si="187"/>
        <v>2.0417379446695254E-3</v>
      </c>
      <c r="BE409" s="572">
        <f t="shared" si="188"/>
        <v>0.70517883335213816</v>
      </c>
      <c r="BF409" s="560">
        <f t="shared" si="189"/>
        <v>5.9832602850256196</v>
      </c>
      <c r="BG409" s="561">
        <f t="shared" si="190"/>
        <v>4.33040147355584</v>
      </c>
      <c r="BH409" s="562">
        <f t="shared" si="191"/>
        <v>1.0874387771968441</v>
      </c>
      <c r="BI409" s="563">
        <f t="shared" si="192"/>
        <v>7.2618878130723905</v>
      </c>
      <c r="BJ409" s="564">
        <f t="shared" si="193"/>
        <v>0.76730267532866137</v>
      </c>
      <c r="BK409" s="565">
        <f t="shared" si="194"/>
        <v>1.2343139271754782</v>
      </c>
      <c r="BL409" s="566">
        <f t="shared" si="195"/>
        <v>3.2436748340735564</v>
      </c>
      <c r="BM409" s="546" t="str">
        <f t="shared" si="196"/>
        <v>V0</v>
      </c>
      <c r="BN409" s="573">
        <f t="shared" si="206"/>
        <v>4.5</v>
      </c>
      <c r="BO409" s="573">
        <f t="shared" si="207"/>
        <v>3.4937307399394486</v>
      </c>
      <c r="BP409" s="574">
        <f t="shared" si="197"/>
        <v>-22.361539112456697</v>
      </c>
      <c r="BQ409" s="575">
        <f t="shared" si="198"/>
        <v>50</v>
      </c>
      <c r="BR409" s="546" t="str">
        <f t="shared" si="208"/>
        <v>V0</v>
      </c>
      <c r="BS409" s="575">
        <f t="shared" si="199"/>
        <v>18.492406220531389</v>
      </c>
      <c r="BT409" s="575">
        <f t="shared" si="200"/>
        <v>12.148534196719247</v>
      </c>
      <c r="BU409" s="575">
        <f t="shared" si="201"/>
        <v>30.640940417250636</v>
      </c>
      <c r="BV409" s="573">
        <f t="shared" si="202"/>
        <v>20.703907704610096</v>
      </c>
      <c r="BW409" s="575">
        <f t="shared" si="203"/>
        <v>60</v>
      </c>
      <c r="BX409" s="546" t="str">
        <f t="shared" si="209"/>
        <v>V0</v>
      </c>
    </row>
    <row r="410" spans="1:76" x14ac:dyDescent="0.2">
      <c r="A410" s="324"/>
      <c r="B410" s="360">
        <v>35418</v>
      </c>
      <c r="C410" s="361">
        <v>0.27083333333333298</v>
      </c>
      <c r="D410" s="360">
        <f t="shared" si="204"/>
        <v>35419</v>
      </c>
      <c r="E410" s="361">
        <v>0.27083333333333298</v>
      </c>
      <c r="F410" s="455" t="s">
        <v>2179</v>
      </c>
      <c r="G410" s="74" t="s">
        <v>507</v>
      </c>
      <c r="H410" s="53"/>
      <c r="I410" s="38" t="s">
        <v>433</v>
      </c>
      <c r="J410" s="52"/>
      <c r="K410" s="545">
        <f>IF(ISNUMBER(Data!K410),Data!K410,"")</f>
        <v>0.1</v>
      </c>
      <c r="L410" s="546" t="str">
        <f>IF(ISNUMBER(K410),PickLists!$S$2,PickLists!$S$9)</f>
        <v>V0</v>
      </c>
      <c r="M410" s="547" t="str">
        <f>IF(ISNUMBER(Data!M410),Data!M410,"")</f>
        <v/>
      </c>
      <c r="N410" s="548" t="str">
        <f t="shared" si="205"/>
        <v/>
      </c>
      <c r="O410" s="549" t="str">
        <f>IF(ISTEXT($A410),PickLists!$S$2,PickLists!$S$9)</f>
        <v>M1</v>
      </c>
      <c r="P410" s="550" t="str">
        <f>IF(ISNUMBER(Data!P410),Data!P410,"")</f>
        <v/>
      </c>
      <c r="Q410" s="551" t="str">
        <f>IF(ISTEXT($A410),PickLists!$S$2,PickLists!$S$9)</f>
        <v>M1</v>
      </c>
      <c r="R410" s="547" t="str">
        <f>IF(ISNUMBER(Data!R410),Data!R410,"")</f>
        <v/>
      </c>
      <c r="S410" s="551" t="str">
        <f>IF(ISTEXT($A410),PickLists!$S$2,PickLists!$S$9)</f>
        <v>M1</v>
      </c>
      <c r="T410" s="552" t="str">
        <f>IF(ISNUMBER(Data!T410),Data!T410,"")</f>
        <v/>
      </c>
      <c r="U410" s="551" t="str">
        <f>IF(ISNUMBER($T410),IF($T410&gt;$T$56,PickLists!$S$2,PickLists!$S$3),PickLists!$S$9)</f>
        <v>M1</v>
      </c>
      <c r="V410" s="553" t="str">
        <f>IF(ISNUMBER(Data!V410),Data!V410,"")</f>
        <v/>
      </c>
      <c r="W410" s="551" t="str">
        <f>IF(ISNUMBER($V410),IF($V410&gt;$V$56,PickLists!$S$2,PickLists!$S$3),PickLists!$S$9)</f>
        <v>M1</v>
      </c>
      <c r="X410" s="552" t="str">
        <f>IF(ISNUMBER(Data!X410),Data!X410,"")</f>
        <v/>
      </c>
      <c r="Y410" s="551" t="str">
        <f>IF(ISNUMBER($X410),IF($X410&gt;$X$56,PickLists!$S$2,PickLists!$S$3),PickLists!$S$9)</f>
        <v>M1</v>
      </c>
      <c r="Z410" s="553" t="str">
        <f>IF(ISNUMBER(Data!Z410),Data!Z410,"")</f>
        <v/>
      </c>
      <c r="AA410" s="551" t="str">
        <f>IF(ISNUMBER($Z410),IF($Z410&gt;$Z$56,PickLists!$S$2,PickLists!$S$3),PickLists!$S$9)</f>
        <v>M1</v>
      </c>
      <c r="AB410" s="552" t="str">
        <f>IF(ISNUMBER(Data!AB410),Data!AB410,"")</f>
        <v/>
      </c>
      <c r="AC410" s="551" t="str">
        <f>IF(ISNUMBER($AB410),IF($AB410&gt;$AB$56,PickLists!$S$2,PickLists!$S$3),PickLists!$S$9)</f>
        <v>M1</v>
      </c>
      <c r="AD410" s="553" t="str">
        <f>IF(ISNUMBER(Data!AD410),Data!AD410,"")</f>
        <v/>
      </c>
      <c r="AE410" s="551" t="str">
        <f>IF(ISNUMBER($AD410),IF($AD410&gt;$AD$56,PickLists!$S$2,PickLists!$S$3),PickLists!$S$9)</f>
        <v>M1</v>
      </c>
      <c r="AF410" s="552" t="str">
        <f>IF(ISNUMBER(Data!AF410),Data!AF410,"")</f>
        <v/>
      </c>
      <c r="AG410" s="551" t="str">
        <f>IF(ISNUMBER($AF410),IF($AF410&gt;$AF$56,PickLists!$S$2,PickLists!$S$3),PickLists!$S$9)</f>
        <v>M1</v>
      </c>
      <c r="AH410" s="553" t="str">
        <f>IF(ISNUMBER(Data!AH410),Data!AH410,"")</f>
        <v/>
      </c>
      <c r="AI410" s="551" t="str">
        <f>IF(ISNUMBER($AH410),IF($AH410&gt;$AH$56,PickLists!$S$2,PickLists!$S$3),PickLists!$S$9)</f>
        <v>M1</v>
      </c>
      <c r="AJ410" s="554" t="str">
        <f>IF(ISTEXT(Data!AJ410),Data!AJ410,"")</f>
        <v/>
      </c>
      <c r="AK410" s="555"/>
      <c r="AL410" s="555"/>
      <c r="AM410" s="555"/>
      <c r="AN410" s="555"/>
      <c r="AO410" s="556"/>
      <c r="AP410" s="557" t="str">
        <f t="shared" si="175"/>
        <v/>
      </c>
      <c r="AQ410" s="558" t="str">
        <f t="shared" si="176"/>
        <v/>
      </c>
      <c r="AR410" s="559" t="str">
        <f t="shared" si="177"/>
        <v/>
      </c>
      <c r="AS410" s="560" t="str">
        <f t="shared" si="178"/>
        <v/>
      </c>
      <c r="AT410" s="561" t="str">
        <f t="shared" si="179"/>
        <v/>
      </c>
      <c r="AU410" s="562" t="str">
        <f t="shared" si="180"/>
        <v/>
      </c>
      <c r="AV410" s="563" t="str">
        <f t="shared" si="181"/>
        <v/>
      </c>
      <c r="AW410" s="564" t="str">
        <f t="shared" si="182"/>
        <v/>
      </c>
      <c r="AX410" s="565" t="str">
        <f t="shared" si="183"/>
        <v/>
      </c>
      <c r="AY410" s="566" t="str">
        <f t="shared" si="184"/>
        <v/>
      </c>
      <c r="AZ410" s="567">
        <v>362.61</v>
      </c>
      <c r="BA410" s="568">
        <v>5.5229999999999997</v>
      </c>
      <c r="BB410" s="569" t="str">
        <f t="shared" si="185"/>
        <v/>
      </c>
      <c r="BC410" s="570" t="str">
        <f t="shared" si="186"/>
        <v/>
      </c>
      <c r="BD410" s="571" t="str">
        <f t="shared" si="187"/>
        <v/>
      </c>
      <c r="BE410" s="572" t="str">
        <f t="shared" si="188"/>
        <v/>
      </c>
      <c r="BF410" s="560" t="str">
        <f t="shared" si="189"/>
        <v/>
      </c>
      <c r="BG410" s="561" t="str">
        <f t="shared" si="190"/>
        <v/>
      </c>
      <c r="BH410" s="562" t="str">
        <f t="shared" si="191"/>
        <v/>
      </c>
      <c r="BI410" s="563" t="str">
        <f t="shared" si="192"/>
        <v/>
      </c>
      <c r="BJ410" s="564" t="str">
        <f t="shared" si="193"/>
        <v/>
      </c>
      <c r="BK410" s="565" t="str">
        <f t="shared" si="194"/>
        <v/>
      </c>
      <c r="BL410" s="566" t="str">
        <f t="shared" si="195"/>
        <v/>
      </c>
      <c r="BM410" s="546" t="str">
        <f t="shared" si="196"/>
        <v>M1</v>
      </c>
      <c r="BN410" s="573" t="str">
        <f t="shared" si="206"/>
        <v/>
      </c>
      <c r="BO410" s="573" t="str">
        <f t="shared" si="207"/>
        <v/>
      </c>
      <c r="BP410" s="574" t="str">
        <f t="shared" si="197"/>
        <v/>
      </c>
      <c r="BQ410" s="575" t="str">
        <f t="shared" si="198"/>
        <v/>
      </c>
      <c r="BR410" s="546" t="str">
        <f t="shared" si="208"/>
        <v>M1</v>
      </c>
      <c r="BS410" s="575" t="str">
        <f t="shared" si="199"/>
        <v/>
      </c>
      <c r="BT410" s="575" t="str">
        <f t="shared" si="200"/>
        <v/>
      </c>
      <c r="BU410" s="575" t="str">
        <f t="shared" si="201"/>
        <v/>
      </c>
      <c r="BV410" s="573" t="str">
        <f t="shared" si="202"/>
        <v/>
      </c>
      <c r="BW410" s="575" t="str">
        <f t="shared" si="203"/>
        <v/>
      </c>
      <c r="BX410" s="546" t="str">
        <f t="shared" si="209"/>
        <v>M1</v>
      </c>
    </row>
    <row r="411" spans="1:76" x14ac:dyDescent="0.2">
      <c r="A411" s="324" t="s">
        <v>1569</v>
      </c>
      <c r="B411" s="360">
        <v>35419</v>
      </c>
      <c r="C411" s="361">
        <v>0.27083333333333298</v>
      </c>
      <c r="D411" s="360">
        <f t="shared" si="204"/>
        <v>35420</v>
      </c>
      <c r="E411" s="361">
        <v>0.27083333333333298</v>
      </c>
      <c r="F411" s="455" t="s">
        <v>2179</v>
      </c>
      <c r="G411" s="74" t="s">
        <v>507</v>
      </c>
      <c r="H411" s="53" t="s">
        <v>508</v>
      </c>
      <c r="I411" s="38"/>
      <c r="J411" s="52"/>
      <c r="K411" s="545">
        <f>IF(ISNUMBER(Data!K411),Data!K411,"")</f>
        <v>10.8</v>
      </c>
      <c r="L411" s="546" t="str">
        <f>IF(ISNUMBER(K411),PickLists!$S$2,PickLists!$S$9)</f>
        <v>V0</v>
      </c>
      <c r="M411" s="547">
        <f>IF(ISNUMBER(Data!M411),Data!M411,"")</f>
        <v>398.8</v>
      </c>
      <c r="N411" s="548">
        <f t="shared" si="205"/>
        <v>9.1723999999999997</v>
      </c>
      <c r="O411" s="549" t="str">
        <f>IF(ISTEXT($A411),PickLists!$S$2,PickLists!$S$9)</f>
        <v>V0</v>
      </c>
      <c r="P411" s="550">
        <f>IF(ISNUMBER(Data!P411),Data!P411,"")</f>
        <v>4.8499999999999996</v>
      </c>
      <c r="Q411" s="551" t="str">
        <f>IF(ISTEXT($A411),PickLists!$S$2,PickLists!$S$9)</f>
        <v>V0</v>
      </c>
      <c r="R411" s="547">
        <f>IF(ISNUMBER(Data!R411),Data!R411,"")</f>
        <v>7.6</v>
      </c>
      <c r="S411" s="551" t="str">
        <f>IF(ISTEXT($A411),PickLists!$S$2,PickLists!$S$9)</f>
        <v>V0</v>
      </c>
      <c r="T411" s="552">
        <f>IF(ISNUMBER(Data!T411),Data!T411,"")</f>
        <v>2.5000000000000001E-2</v>
      </c>
      <c r="U411" s="551" t="str">
        <f>IF(ISNUMBER($T411),IF($T411&gt;$T$56,PickLists!$S$2,PickLists!$S$3),PickLists!$S$9)</f>
        <v>V0</v>
      </c>
      <c r="V411" s="553">
        <f>IF(ISNUMBER(Data!V411),Data!V411,"")</f>
        <v>0.22205606160793484</v>
      </c>
      <c r="W411" s="551" t="str">
        <f>IF(ISNUMBER($V411),IF($V411&gt;$V$56,PickLists!$S$2,PickLists!$S$3),PickLists!$S$9)</f>
        <v>V0</v>
      </c>
      <c r="X411" s="552">
        <f>IF(ISNUMBER(Data!X411),Data!X411,"")</f>
        <v>7.8439341258770376E-2</v>
      </c>
      <c r="Y411" s="551" t="str">
        <f>IF(ISNUMBER($X411),IF($X411&gt;$X$56,PickLists!$S$2,PickLists!$S$3),PickLists!$S$9)</f>
        <v>V0</v>
      </c>
      <c r="Z411" s="553">
        <f>IF(ISNUMBER(Data!Z411),Data!Z411,"")</f>
        <v>6.0000000000000001E-3</v>
      </c>
      <c r="AA411" s="551" t="str">
        <f>IF(ISNUMBER($Z411),IF($Z411&gt;$Z$56,PickLists!$S$2,PickLists!$S$3),PickLists!$S$9)</f>
        <v>V0</v>
      </c>
      <c r="AB411" s="552">
        <f>IF(ISNUMBER(Data!AB411),Data!AB411,"")</f>
        <v>6.8329153500748377E-2</v>
      </c>
      <c r="AC411" s="551" t="str">
        <f>IF(ISNUMBER($AB411),IF($AB411&gt;$AB$56,PickLists!$S$2,PickLists!$S$3),PickLists!$S$9)</f>
        <v>V0</v>
      </c>
      <c r="AD411" s="553">
        <f>IF(ISNUMBER(Data!AD411),Data!AD411,"")</f>
        <v>1.9E-2</v>
      </c>
      <c r="AE411" s="551" t="str">
        <f>IF(ISNUMBER($AD411),IF($AD411&gt;$AD$56,PickLists!$S$2,PickLists!$S$3),PickLists!$S$9)</f>
        <v>V0</v>
      </c>
      <c r="AF411" s="552">
        <f>IF(ISNUMBER(Data!AF411),Data!AF411,"")</f>
        <v>1.2999999999999999E-2</v>
      </c>
      <c r="AG411" s="551" t="str">
        <f>IF(ISNUMBER($AF411),IF($AF411&gt;$AF$56,PickLists!$S$2,PickLists!$S$3),PickLists!$S$9)</f>
        <v>V0</v>
      </c>
      <c r="AH411" s="553">
        <f>IF(ISNUMBER(Data!AH411),Data!AH411,"")</f>
        <v>5.8999999999999997E-2</v>
      </c>
      <c r="AI411" s="551" t="str">
        <f>IF(ISNUMBER($AH411),IF($AH411&gt;$AH$56,PickLists!$S$2,PickLists!$S$3),PickLists!$S$9)</f>
        <v>V0</v>
      </c>
      <c r="AJ411" s="554" t="str">
        <f>IF(ISTEXT(Data!AJ411),Data!AJ411,"")</f>
        <v/>
      </c>
      <c r="AK411" s="555"/>
      <c r="AL411" s="555"/>
      <c r="AM411" s="555"/>
      <c r="AN411" s="555"/>
      <c r="AO411" s="556"/>
      <c r="AP411" s="557">
        <f t="shared" si="175"/>
        <v>1.4125375446227545E-2</v>
      </c>
      <c r="AQ411" s="558">
        <f t="shared" si="176"/>
        <v>0.12956359374297755</v>
      </c>
      <c r="AR411" s="559">
        <f t="shared" si="177"/>
        <v>0.22931000000000001</v>
      </c>
      <c r="AS411" s="560">
        <f t="shared" si="178"/>
        <v>2.0367870194926216</v>
      </c>
      <c r="AT411" s="561">
        <f t="shared" si="179"/>
        <v>0.71947701376194539</v>
      </c>
      <c r="AU411" s="562">
        <f t="shared" si="180"/>
        <v>5.5034399999999997E-2</v>
      </c>
      <c r="AV411" s="563">
        <f t="shared" si="181"/>
        <v>0.62674232757026438</v>
      </c>
      <c r="AW411" s="564">
        <f t="shared" si="182"/>
        <v>0.1742756</v>
      </c>
      <c r="AX411" s="565">
        <f t="shared" si="183"/>
        <v>0.11924119999999999</v>
      </c>
      <c r="AY411" s="566">
        <f t="shared" si="184"/>
        <v>0.54117159999999997</v>
      </c>
      <c r="AZ411" s="567">
        <v>362.61</v>
      </c>
      <c r="BA411" s="568">
        <v>5.5229999999999997</v>
      </c>
      <c r="BB411" s="569">
        <f t="shared" si="185"/>
        <v>14.125375446227546</v>
      </c>
      <c r="BC411" s="570">
        <f t="shared" si="186"/>
        <v>0.39099845671535893</v>
      </c>
      <c r="BD411" s="571">
        <f t="shared" si="187"/>
        <v>7.0794578438413661E-4</v>
      </c>
      <c r="BE411" s="572">
        <f t="shared" si="188"/>
        <v>0.70517883335213816</v>
      </c>
      <c r="BF411" s="560">
        <f t="shared" si="189"/>
        <v>15.853220647385937</v>
      </c>
      <c r="BG411" s="561">
        <f t="shared" si="190"/>
        <v>4.892520895603953</v>
      </c>
      <c r="BH411" s="562">
        <f t="shared" si="191"/>
        <v>0.26098530652724256</v>
      </c>
      <c r="BI411" s="563">
        <f t="shared" si="192"/>
        <v>4.8782147141249643</v>
      </c>
      <c r="BJ411" s="564">
        <f t="shared" si="193"/>
        <v>0.48595836104148549</v>
      </c>
      <c r="BK411" s="565">
        <f t="shared" si="194"/>
        <v>1.0697387368854145</v>
      </c>
      <c r="BL411" s="566">
        <f t="shared" si="195"/>
        <v>2.9442586955436894</v>
      </c>
      <c r="BM411" s="546" t="str">
        <f t="shared" si="196"/>
        <v>V0</v>
      </c>
      <c r="BN411" s="573">
        <f t="shared" si="206"/>
        <v>7.6</v>
      </c>
      <c r="BO411" s="573">
        <f t="shared" si="207"/>
        <v>7.173443896319486</v>
      </c>
      <c r="BP411" s="574">
        <f t="shared" si="197"/>
        <v>-5.612580311585706</v>
      </c>
      <c r="BQ411" s="575">
        <f t="shared" si="198"/>
        <v>30</v>
      </c>
      <c r="BR411" s="546" t="str">
        <f t="shared" si="208"/>
        <v>V0</v>
      </c>
      <c r="BS411" s="575">
        <f t="shared" si="199"/>
        <v>23.764531260350342</v>
      </c>
      <c r="BT411" s="575">
        <f t="shared" si="200"/>
        <v>21.842626778841769</v>
      </c>
      <c r="BU411" s="575">
        <f t="shared" si="201"/>
        <v>45.607158039192115</v>
      </c>
      <c r="BV411" s="573">
        <f t="shared" si="202"/>
        <v>4.214041313113615</v>
      </c>
      <c r="BW411" s="575">
        <f t="shared" si="203"/>
        <v>60</v>
      </c>
      <c r="BX411" s="546" t="str">
        <f t="shared" si="209"/>
        <v>V0</v>
      </c>
    </row>
    <row r="412" spans="1:76" x14ac:dyDescent="0.2">
      <c r="A412" s="324"/>
      <c r="B412" s="360">
        <v>35420</v>
      </c>
      <c r="C412" s="361">
        <v>0.27083333333333298</v>
      </c>
      <c r="D412" s="360">
        <f t="shared" si="204"/>
        <v>35421</v>
      </c>
      <c r="E412" s="361">
        <v>0.27083333333333298</v>
      </c>
      <c r="F412" s="455" t="s">
        <v>2179</v>
      </c>
      <c r="G412" s="74" t="s">
        <v>507</v>
      </c>
      <c r="H412" s="53"/>
      <c r="I412" s="38" t="s">
        <v>433</v>
      </c>
      <c r="J412" s="52"/>
      <c r="K412" s="545">
        <f>IF(ISNUMBER(Data!K412),Data!K412,"")</f>
        <v>0.1</v>
      </c>
      <c r="L412" s="546" t="str">
        <f>IF(ISNUMBER(K412),PickLists!$S$2,PickLists!$S$9)</f>
        <v>V0</v>
      </c>
      <c r="M412" s="547" t="str">
        <f>IF(ISNUMBER(Data!M412),Data!M412,"")</f>
        <v/>
      </c>
      <c r="N412" s="548" t="str">
        <f t="shared" si="205"/>
        <v/>
      </c>
      <c r="O412" s="549" t="str">
        <f>IF(ISTEXT($A412),PickLists!$S$2,PickLists!$S$9)</f>
        <v>M1</v>
      </c>
      <c r="P412" s="550" t="str">
        <f>IF(ISNUMBER(Data!P412),Data!P412,"")</f>
        <v/>
      </c>
      <c r="Q412" s="551" t="str">
        <f>IF(ISTEXT($A412),PickLists!$S$2,PickLists!$S$9)</f>
        <v>M1</v>
      </c>
      <c r="R412" s="547" t="str">
        <f>IF(ISNUMBER(Data!R412),Data!R412,"")</f>
        <v/>
      </c>
      <c r="S412" s="551" t="str">
        <f>IF(ISTEXT($A412),PickLists!$S$2,PickLists!$S$9)</f>
        <v>M1</v>
      </c>
      <c r="T412" s="552" t="str">
        <f>IF(ISNUMBER(Data!T412),Data!T412,"")</f>
        <v/>
      </c>
      <c r="U412" s="551" t="str">
        <f>IF(ISNUMBER($T412),IF($T412&gt;$T$56,PickLists!$S$2,PickLists!$S$3),PickLists!$S$9)</f>
        <v>M1</v>
      </c>
      <c r="V412" s="553" t="str">
        <f>IF(ISNUMBER(Data!V412),Data!V412,"")</f>
        <v/>
      </c>
      <c r="W412" s="551" t="str">
        <f>IF(ISNUMBER($V412),IF($V412&gt;$V$56,PickLists!$S$2,PickLists!$S$3),PickLists!$S$9)</f>
        <v>M1</v>
      </c>
      <c r="X412" s="552" t="str">
        <f>IF(ISNUMBER(Data!X412),Data!X412,"")</f>
        <v/>
      </c>
      <c r="Y412" s="551" t="str">
        <f>IF(ISNUMBER($X412),IF($X412&gt;$X$56,PickLists!$S$2,PickLists!$S$3),PickLists!$S$9)</f>
        <v>M1</v>
      </c>
      <c r="Z412" s="553" t="str">
        <f>IF(ISNUMBER(Data!Z412),Data!Z412,"")</f>
        <v/>
      </c>
      <c r="AA412" s="551" t="str">
        <f>IF(ISNUMBER($Z412),IF($Z412&gt;$Z$56,PickLists!$S$2,PickLists!$S$3),PickLists!$S$9)</f>
        <v>M1</v>
      </c>
      <c r="AB412" s="552" t="str">
        <f>IF(ISNUMBER(Data!AB412),Data!AB412,"")</f>
        <v/>
      </c>
      <c r="AC412" s="551" t="str">
        <f>IF(ISNUMBER($AB412),IF($AB412&gt;$AB$56,PickLists!$S$2,PickLists!$S$3),PickLists!$S$9)</f>
        <v>M1</v>
      </c>
      <c r="AD412" s="553" t="str">
        <f>IF(ISNUMBER(Data!AD412),Data!AD412,"")</f>
        <v/>
      </c>
      <c r="AE412" s="551" t="str">
        <f>IF(ISNUMBER($AD412),IF($AD412&gt;$AD$56,PickLists!$S$2,PickLists!$S$3),PickLists!$S$9)</f>
        <v>M1</v>
      </c>
      <c r="AF412" s="552" t="str">
        <f>IF(ISNUMBER(Data!AF412),Data!AF412,"")</f>
        <v/>
      </c>
      <c r="AG412" s="551" t="str">
        <f>IF(ISNUMBER($AF412),IF($AF412&gt;$AF$56,PickLists!$S$2,PickLists!$S$3),PickLists!$S$9)</f>
        <v>M1</v>
      </c>
      <c r="AH412" s="553" t="str">
        <f>IF(ISNUMBER(Data!AH412),Data!AH412,"")</f>
        <v/>
      </c>
      <c r="AI412" s="551" t="str">
        <f>IF(ISNUMBER($AH412),IF($AH412&gt;$AH$56,PickLists!$S$2,PickLists!$S$3),PickLists!$S$9)</f>
        <v>M1</v>
      </c>
      <c r="AJ412" s="554" t="str">
        <f>IF(ISTEXT(Data!AJ412),Data!AJ412,"")</f>
        <v/>
      </c>
      <c r="AK412" s="555"/>
      <c r="AL412" s="555"/>
      <c r="AM412" s="555"/>
      <c r="AN412" s="555"/>
      <c r="AO412" s="556"/>
      <c r="AP412" s="557" t="str">
        <f t="shared" si="175"/>
        <v/>
      </c>
      <c r="AQ412" s="558" t="str">
        <f t="shared" si="176"/>
        <v/>
      </c>
      <c r="AR412" s="559" t="str">
        <f t="shared" si="177"/>
        <v/>
      </c>
      <c r="AS412" s="560" t="str">
        <f t="shared" si="178"/>
        <v/>
      </c>
      <c r="AT412" s="561" t="str">
        <f t="shared" si="179"/>
        <v/>
      </c>
      <c r="AU412" s="562" t="str">
        <f t="shared" si="180"/>
        <v/>
      </c>
      <c r="AV412" s="563" t="str">
        <f t="shared" si="181"/>
        <v/>
      </c>
      <c r="AW412" s="564" t="str">
        <f t="shared" si="182"/>
        <v/>
      </c>
      <c r="AX412" s="565" t="str">
        <f t="shared" si="183"/>
        <v/>
      </c>
      <c r="AY412" s="566" t="str">
        <f t="shared" si="184"/>
        <v/>
      </c>
      <c r="AZ412" s="567">
        <v>362.61</v>
      </c>
      <c r="BA412" s="568">
        <v>5.5229999999999997</v>
      </c>
      <c r="BB412" s="569" t="str">
        <f t="shared" si="185"/>
        <v/>
      </c>
      <c r="BC412" s="570" t="str">
        <f t="shared" si="186"/>
        <v/>
      </c>
      <c r="BD412" s="571" t="str">
        <f t="shared" si="187"/>
        <v/>
      </c>
      <c r="BE412" s="572" t="str">
        <f t="shared" si="188"/>
        <v/>
      </c>
      <c r="BF412" s="560" t="str">
        <f t="shared" si="189"/>
        <v/>
      </c>
      <c r="BG412" s="561" t="str">
        <f t="shared" si="190"/>
        <v/>
      </c>
      <c r="BH412" s="562" t="str">
        <f t="shared" si="191"/>
        <v/>
      </c>
      <c r="BI412" s="563" t="str">
        <f t="shared" si="192"/>
        <v/>
      </c>
      <c r="BJ412" s="564" t="str">
        <f t="shared" si="193"/>
        <v/>
      </c>
      <c r="BK412" s="565" t="str">
        <f t="shared" si="194"/>
        <v/>
      </c>
      <c r="BL412" s="566" t="str">
        <f t="shared" si="195"/>
        <v/>
      </c>
      <c r="BM412" s="546" t="str">
        <f t="shared" si="196"/>
        <v>M1</v>
      </c>
      <c r="BN412" s="573" t="str">
        <f t="shared" si="206"/>
        <v/>
      </c>
      <c r="BO412" s="573" t="str">
        <f t="shared" si="207"/>
        <v/>
      </c>
      <c r="BP412" s="574" t="str">
        <f t="shared" si="197"/>
        <v/>
      </c>
      <c r="BQ412" s="575" t="str">
        <f t="shared" si="198"/>
        <v/>
      </c>
      <c r="BR412" s="546" t="str">
        <f t="shared" si="208"/>
        <v>M1</v>
      </c>
      <c r="BS412" s="575" t="str">
        <f t="shared" si="199"/>
        <v/>
      </c>
      <c r="BT412" s="575" t="str">
        <f t="shared" si="200"/>
        <v/>
      </c>
      <c r="BU412" s="575" t="str">
        <f t="shared" si="201"/>
        <v/>
      </c>
      <c r="BV412" s="573" t="str">
        <f t="shared" si="202"/>
        <v/>
      </c>
      <c r="BW412" s="575" t="str">
        <f t="shared" si="203"/>
        <v/>
      </c>
      <c r="BX412" s="546" t="str">
        <f t="shared" si="209"/>
        <v>M1</v>
      </c>
    </row>
    <row r="413" spans="1:76" x14ac:dyDescent="0.2">
      <c r="A413" s="324" t="s">
        <v>1570</v>
      </c>
      <c r="B413" s="360">
        <v>35421</v>
      </c>
      <c r="C413" s="361">
        <v>0.27083333333333298</v>
      </c>
      <c r="D413" s="360">
        <f t="shared" si="204"/>
        <v>35422</v>
      </c>
      <c r="E413" s="361">
        <v>0.27083333333333298</v>
      </c>
      <c r="F413" s="455" t="s">
        <v>2179</v>
      </c>
      <c r="G413" s="74" t="s">
        <v>507</v>
      </c>
      <c r="H413" s="53" t="s">
        <v>508</v>
      </c>
      <c r="I413" s="38"/>
      <c r="J413" s="52"/>
      <c r="K413" s="545">
        <f>IF(ISNUMBER(Data!K413),Data!K413,"")</f>
        <v>3.6</v>
      </c>
      <c r="L413" s="546" t="str">
        <f>IF(ISNUMBER(K413),PickLists!$S$2,PickLists!$S$9)</f>
        <v>V0</v>
      </c>
      <c r="M413" s="547">
        <f>IF(ISNUMBER(Data!M413),Data!M413,"")</f>
        <v>137</v>
      </c>
      <c r="N413" s="548">
        <f t="shared" si="205"/>
        <v>3.1509999999999998</v>
      </c>
      <c r="O413" s="549" t="str">
        <f>IF(ISTEXT($A413),PickLists!$S$2,PickLists!$S$9)</f>
        <v>V0</v>
      </c>
      <c r="P413" s="550">
        <f>IF(ISNUMBER(Data!P413),Data!P413,"")</f>
        <v>5.1100000000000003</v>
      </c>
      <c r="Q413" s="551" t="str">
        <f>IF(ISTEXT($A413),PickLists!$S$2,PickLists!$S$9)</f>
        <v>V0</v>
      </c>
      <c r="R413" s="547">
        <f>IF(ISNUMBER(Data!R413),Data!R413,"")</f>
        <v>6.2</v>
      </c>
      <c r="S413" s="551" t="str">
        <f>IF(ISTEXT($A413),PickLists!$S$2,PickLists!$S$9)</f>
        <v>V0</v>
      </c>
      <c r="T413" s="552">
        <f>IF(ISNUMBER(Data!T413),Data!T413,"")</f>
        <v>6.6000000000000003E-2</v>
      </c>
      <c r="U413" s="551" t="str">
        <f>IF(ISNUMBER($T413),IF($T413&gt;$T$56,PickLists!$S$2,PickLists!$S$3),PickLists!$S$9)</f>
        <v>V0</v>
      </c>
      <c r="V413" s="553">
        <f>IF(ISNUMBER(Data!V413),Data!V413,"")</f>
        <v>0.16942222401419241</v>
      </c>
      <c r="W413" s="551" t="str">
        <f>IF(ISNUMBER($V413),IF($V413&gt;$V$56,PickLists!$S$2,PickLists!$S$3),PickLists!$S$9)</f>
        <v>V0</v>
      </c>
      <c r="X413" s="552">
        <f>IF(ISNUMBER(Data!X413),Data!X413,"")</f>
        <v>0.12216510170514876</v>
      </c>
      <c r="Y413" s="551" t="str">
        <f>IF(ISNUMBER($X413),IF($X413&gt;$X$56,PickLists!$S$2,PickLists!$S$3),PickLists!$S$9)</f>
        <v>V0</v>
      </c>
      <c r="Z413" s="553">
        <f>IF(ISNUMBER(Data!Z413),Data!Z413,"")</f>
        <v>2.8000000000000001E-2</v>
      </c>
      <c r="AA413" s="551" t="str">
        <f>IF(ISNUMBER($Z413),IF($Z413&gt;$Z$56,PickLists!$S$2,PickLists!$S$3),PickLists!$S$9)</f>
        <v>V0</v>
      </c>
      <c r="AB413" s="552">
        <f>IF(ISNUMBER(Data!AB413),Data!AB413,"")</f>
        <v>0.13588183934807913</v>
      </c>
      <c r="AC413" s="551" t="str">
        <f>IF(ISNUMBER($AB413),IF($AB413&gt;$AB$56,PickLists!$S$2,PickLists!$S$3),PickLists!$S$9)</f>
        <v>V0</v>
      </c>
      <c r="AD413" s="553">
        <f>IF(ISNUMBER(Data!AD413),Data!AD413,"")</f>
        <v>2.1000000000000001E-2</v>
      </c>
      <c r="AE413" s="551" t="str">
        <f>IF(ISNUMBER($AD413),IF($AD413&gt;$AD$56,PickLists!$S$2,PickLists!$S$3),PickLists!$S$9)</f>
        <v>V0</v>
      </c>
      <c r="AF413" s="552">
        <f>IF(ISNUMBER(Data!AF413),Data!AF413,"")</f>
        <v>1.6E-2</v>
      </c>
      <c r="AG413" s="551" t="str">
        <f>IF(ISNUMBER($AF413),IF($AF413&gt;$AF$56,PickLists!$S$2,PickLists!$S$3),PickLists!$S$9)</f>
        <v>V0</v>
      </c>
      <c r="AH413" s="553">
        <f>IF(ISNUMBER(Data!AH413),Data!AH413,"")</f>
        <v>0.13700000000000001</v>
      </c>
      <c r="AI413" s="551" t="str">
        <f>IF(ISNUMBER($AH413),IF($AH413&gt;$AH$56,PickLists!$S$2,PickLists!$S$3),PickLists!$S$9)</f>
        <v>V0</v>
      </c>
      <c r="AJ413" s="554" t="str">
        <f>IF(ISTEXT(Data!AJ413),Data!AJ413,"")</f>
        <v/>
      </c>
      <c r="AK413" s="555"/>
      <c r="AL413" s="555"/>
      <c r="AM413" s="555"/>
      <c r="AN413" s="555"/>
      <c r="AO413" s="556"/>
      <c r="AP413" s="557">
        <f t="shared" si="175"/>
        <v>7.7624711662868957E-3</v>
      </c>
      <c r="AQ413" s="558">
        <f t="shared" si="176"/>
        <v>2.4459546644970007E-2</v>
      </c>
      <c r="AR413" s="559">
        <f t="shared" si="177"/>
        <v>0.20796599999999998</v>
      </c>
      <c r="AS413" s="560">
        <f t="shared" si="178"/>
        <v>0.53384942786872025</v>
      </c>
      <c r="AT413" s="561">
        <f t="shared" si="179"/>
        <v>0.38494223547292372</v>
      </c>
      <c r="AU413" s="562">
        <f t="shared" si="180"/>
        <v>8.8228000000000001E-2</v>
      </c>
      <c r="AV413" s="563">
        <f t="shared" si="181"/>
        <v>0.42816367578579728</v>
      </c>
      <c r="AW413" s="564">
        <f t="shared" si="182"/>
        <v>6.6170999999999994E-2</v>
      </c>
      <c r="AX413" s="565">
        <f t="shared" si="183"/>
        <v>5.0415999999999996E-2</v>
      </c>
      <c r="AY413" s="566">
        <f t="shared" si="184"/>
        <v>0.43168699999999999</v>
      </c>
      <c r="AZ413" s="567">
        <v>362.61</v>
      </c>
      <c r="BA413" s="568">
        <v>5.5229999999999997</v>
      </c>
      <c r="BB413" s="569">
        <f t="shared" si="185"/>
        <v>7.7624711662868959</v>
      </c>
      <c r="BC413" s="570">
        <f t="shared" si="186"/>
        <v>0.7115002274001182</v>
      </c>
      <c r="BD413" s="571">
        <f t="shared" si="187"/>
        <v>1.2882495516931341E-3</v>
      </c>
      <c r="BE413" s="572">
        <f t="shared" si="188"/>
        <v>1.8616721200496447</v>
      </c>
      <c r="BF413" s="560">
        <f t="shared" si="189"/>
        <v>12.095539659755294</v>
      </c>
      <c r="BG413" s="561">
        <f t="shared" si="190"/>
        <v>7.6198410544299868</v>
      </c>
      <c r="BH413" s="562">
        <f t="shared" si="191"/>
        <v>1.2179314304604651</v>
      </c>
      <c r="BI413" s="563">
        <f t="shared" si="192"/>
        <v>9.7009951701348704</v>
      </c>
      <c r="BJ413" s="564">
        <f t="shared" si="193"/>
        <v>0.537111872730063</v>
      </c>
      <c r="BK413" s="565">
        <f t="shared" si="194"/>
        <v>1.3166015223205101</v>
      </c>
      <c r="BL413" s="566">
        <f t="shared" si="195"/>
        <v>6.8366684964319582</v>
      </c>
      <c r="BM413" s="546" t="str">
        <f t="shared" si="196"/>
        <v>V0</v>
      </c>
      <c r="BN413" s="573">
        <f t="shared" si="206"/>
        <v>6.2</v>
      </c>
      <c r="BO413" s="573">
        <f t="shared" si="207"/>
        <v>5.6515839606339506</v>
      </c>
      <c r="BP413" s="574">
        <f t="shared" si="197"/>
        <v>-8.8454199897749923</v>
      </c>
      <c r="BQ413" s="575">
        <f t="shared" si="198"/>
        <v>30</v>
      </c>
      <c r="BR413" s="546" t="str">
        <f t="shared" si="208"/>
        <v>V0</v>
      </c>
      <c r="BS413" s="575">
        <f t="shared" si="199"/>
        <v>27.371779658364762</v>
      </c>
      <c r="BT413" s="575">
        <f t="shared" si="200"/>
        <v>22.289841311186738</v>
      </c>
      <c r="BU413" s="575">
        <f t="shared" si="201"/>
        <v>49.6616209695515</v>
      </c>
      <c r="BV413" s="573">
        <f t="shared" si="202"/>
        <v>10.233130228056508</v>
      </c>
      <c r="BW413" s="575">
        <f t="shared" si="203"/>
        <v>60</v>
      </c>
      <c r="BX413" s="546" t="str">
        <f t="shared" si="209"/>
        <v>V0</v>
      </c>
    </row>
    <row r="414" spans="1:76" x14ac:dyDescent="0.2">
      <c r="A414" s="324" t="s">
        <v>1571</v>
      </c>
      <c r="B414" s="360">
        <v>35422</v>
      </c>
      <c r="C414" s="361">
        <v>0.27083333333333298</v>
      </c>
      <c r="D414" s="360">
        <f t="shared" si="204"/>
        <v>35423</v>
      </c>
      <c r="E414" s="361">
        <v>0.27083333333333298</v>
      </c>
      <c r="F414" s="455" t="s">
        <v>2179</v>
      </c>
      <c r="G414" s="74" t="s">
        <v>444</v>
      </c>
      <c r="H414" s="53" t="s">
        <v>508</v>
      </c>
      <c r="I414" s="38"/>
      <c r="J414" s="52"/>
      <c r="K414" s="545">
        <f>IF(ISNUMBER(Data!K414),Data!K414,"")</f>
        <v>9.3000000000000007</v>
      </c>
      <c r="L414" s="546" t="str">
        <f>IF(ISNUMBER(K414),PickLists!$S$2,PickLists!$S$9)</f>
        <v>V0</v>
      </c>
      <c r="M414" s="547">
        <f>IF(ISNUMBER(Data!M414),Data!M414,"")</f>
        <v>375.1</v>
      </c>
      <c r="N414" s="548">
        <f t="shared" si="205"/>
        <v>8.6273</v>
      </c>
      <c r="O414" s="549" t="str">
        <f>IF(ISTEXT($A414),PickLists!$S$2,PickLists!$S$9)</f>
        <v>V0</v>
      </c>
      <c r="P414" s="550">
        <f>IF(ISNUMBER(Data!P414),Data!P414,"")</f>
        <v>5.08</v>
      </c>
      <c r="Q414" s="551" t="str">
        <f>IF(ISTEXT($A414),PickLists!$S$2,PickLists!$S$9)</f>
        <v>V0</v>
      </c>
      <c r="R414" s="547">
        <f>IF(ISNUMBER(Data!R414),Data!R414,"")</f>
        <v>6.2</v>
      </c>
      <c r="S414" s="551" t="str">
        <f>IF(ISTEXT($A414),PickLists!$S$2,PickLists!$S$9)</f>
        <v>V0</v>
      </c>
      <c r="T414" s="552">
        <f>IF(ISNUMBER(Data!T414),Data!T414,"")</f>
        <v>5.8000000000000003E-2</v>
      </c>
      <c r="U414" s="551" t="str">
        <f>IF(ISNUMBER($T414),IF($T414&gt;$T$56,PickLists!$S$2,PickLists!$S$3),PickLists!$S$9)</f>
        <v>V0</v>
      </c>
      <c r="V414" s="553">
        <f>IF(ISNUMBER(Data!V414),Data!V414,"")</f>
        <v>0.1741660462865898</v>
      </c>
      <c r="W414" s="551" t="str">
        <f>IF(ISNUMBER($V414),IF($V414&gt;$V$56,PickLists!$S$2,PickLists!$S$3),PickLists!$S$9)</f>
        <v>V0</v>
      </c>
      <c r="X414" s="552">
        <f>IF(ISNUMBER(Data!X414),Data!X414,"")</f>
        <v>0.17857467052528578</v>
      </c>
      <c r="Y414" s="551" t="str">
        <f>IF(ISNUMBER($X414),IF($X414&gt;$X$56,PickLists!$S$2,PickLists!$S$3),PickLists!$S$9)</f>
        <v>V0</v>
      </c>
      <c r="Z414" s="553">
        <f>IF(ISNUMBER(Data!Z414),Data!Z414,"")</f>
        <v>2.5000000000000001E-2</v>
      </c>
      <c r="AA414" s="551" t="str">
        <f>IF(ISNUMBER($Z414),IF($Z414&gt;$Z$56,PickLists!$S$2,PickLists!$S$3),PickLists!$S$9)</f>
        <v>V0</v>
      </c>
      <c r="AB414" s="552">
        <f>IF(ISNUMBER(Data!AB414),Data!AB414,"")</f>
        <v>0.18479930151338764</v>
      </c>
      <c r="AC414" s="551" t="str">
        <f>IF(ISNUMBER($AB414),IF($AB414&gt;$AB$56,PickLists!$S$2,PickLists!$S$3),PickLists!$S$9)</f>
        <v>V0</v>
      </c>
      <c r="AD414" s="553">
        <f>IF(ISNUMBER(Data!AD414),Data!AD414,"")</f>
        <v>2.1000000000000001E-2</v>
      </c>
      <c r="AE414" s="551" t="str">
        <f>IF(ISNUMBER($AD414),IF($AD414&gt;$AD$56,PickLists!$S$2,PickLists!$S$3),PickLists!$S$9)</f>
        <v>V0</v>
      </c>
      <c r="AF414" s="552">
        <f>IF(ISNUMBER(Data!AF414),Data!AF414,"")</f>
        <v>2.1999999999999999E-2</v>
      </c>
      <c r="AG414" s="551" t="str">
        <f>IF(ISNUMBER($AF414),IF($AF414&gt;$AF$56,PickLists!$S$2,PickLists!$S$3),PickLists!$S$9)</f>
        <v>V0</v>
      </c>
      <c r="AH414" s="553">
        <f>IF(ISNUMBER(Data!AH414),Data!AH414,"")</f>
        <v>0.16500000000000001</v>
      </c>
      <c r="AI414" s="551" t="str">
        <f>IF(ISNUMBER($AH414),IF($AH414&gt;$AH$56,PickLists!$S$2,PickLists!$S$3),PickLists!$S$9)</f>
        <v>V0</v>
      </c>
      <c r="AJ414" s="554" t="str">
        <f>IF(ISTEXT(Data!AJ414),Data!AJ414,"")</f>
        <v/>
      </c>
      <c r="AK414" s="555"/>
      <c r="AL414" s="555"/>
      <c r="AM414" s="555"/>
      <c r="AN414" s="555"/>
      <c r="AO414" s="556"/>
      <c r="AP414" s="557">
        <f t="shared" si="175"/>
        <v>8.3176377110266986E-3</v>
      </c>
      <c r="AQ414" s="558">
        <f t="shared" si="176"/>
        <v>7.1758755824340631E-2</v>
      </c>
      <c r="AR414" s="559">
        <f t="shared" si="177"/>
        <v>0.50038340000000003</v>
      </c>
      <c r="AS414" s="560">
        <f t="shared" si="178"/>
        <v>1.5025827311282962</v>
      </c>
      <c r="AT414" s="561">
        <f t="shared" si="179"/>
        <v>1.5406172550227979</v>
      </c>
      <c r="AU414" s="562">
        <f t="shared" si="180"/>
        <v>0.2156825</v>
      </c>
      <c r="AV414" s="563">
        <f t="shared" si="181"/>
        <v>1.5943190139464491</v>
      </c>
      <c r="AW414" s="564">
        <f t="shared" si="182"/>
        <v>0.18117330000000001</v>
      </c>
      <c r="AX414" s="565">
        <f t="shared" si="183"/>
        <v>0.18980059999999999</v>
      </c>
      <c r="AY414" s="566">
        <f t="shared" si="184"/>
        <v>1.4235045000000002</v>
      </c>
      <c r="AZ414" s="567">
        <v>362.61</v>
      </c>
      <c r="BA414" s="568">
        <v>5.5229999999999997</v>
      </c>
      <c r="BB414" s="569">
        <f t="shared" si="185"/>
        <v>8.3176377110266984</v>
      </c>
      <c r="BC414" s="570">
        <f t="shared" si="186"/>
        <v>0.664010647239197</v>
      </c>
      <c r="BD414" s="571">
        <f t="shared" si="187"/>
        <v>1.2022644346174124E-3</v>
      </c>
      <c r="BE414" s="572">
        <f t="shared" si="188"/>
        <v>1.6360148933769607</v>
      </c>
      <c r="BF414" s="560">
        <f t="shared" si="189"/>
        <v>12.434214770228442</v>
      </c>
      <c r="BG414" s="561">
        <f t="shared" si="190"/>
        <v>11.138292251694107</v>
      </c>
      <c r="BH414" s="562">
        <f t="shared" si="191"/>
        <v>1.0874387771968441</v>
      </c>
      <c r="BI414" s="563">
        <f t="shared" si="192"/>
        <v>13.193353431383425</v>
      </c>
      <c r="BJ414" s="564">
        <f t="shared" si="193"/>
        <v>0.537111872730063</v>
      </c>
      <c r="BK414" s="565">
        <f t="shared" si="194"/>
        <v>1.8103270931907014</v>
      </c>
      <c r="BL414" s="566">
        <f t="shared" si="195"/>
        <v>8.2339438095713362</v>
      </c>
      <c r="BM414" s="546" t="str">
        <f t="shared" si="196"/>
        <v>V0</v>
      </c>
      <c r="BN414" s="573">
        <f t="shared" si="206"/>
        <v>6.2</v>
      </c>
      <c r="BO414" s="573">
        <f t="shared" si="207"/>
        <v>6.4914492590436144</v>
      </c>
      <c r="BP414" s="574">
        <f t="shared" si="197"/>
        <v>4.7007945007034539</v>
      </c>
      <c r="BQ414" s="575">
        <f t="shared" si="198"/>
        <v>30</v>
      </c>
      <c r="BR414" s="546" t="str">
        <f t="shared" si="208"/>
        <v>V0</v>
      </c>
      <c r="BS414" s="575">
        <f t="shared" si="199"/>
        <v>33.179812695099066</v>
      </c>
      <c r="BT414" s="575">
        <f t="shared" si="200"/>
        <v>25.873734826973326</v>
      </c>
      <c r="BU414" s="575">
        <f t="shared" si="201"/>
        <v>59.053547522072392</v>
      </c>
      <c r="BV414" s="573">
        <f t="shared" si="202"/>
        <v>12.371954225772726</v>
      </c>
      <c r="BW414" s="575">
        <f t="shared" si="203"/>
        <v>30</v>
      </c>
      <c r="BX414" s="546" t="str">
        <f t="shared" si="209"/>
        <v>V0</v>
      </c>
    </row>
    <row r="415" spans="1:76" x14ac:dyDescent="0.2">
      <c r="A415" s="324"/>
      <c r="B415" s="360">
        <v>35423</v>
      </c>
      <c r="C415" s="361">
        <v>0.27083333333333298</v>
      </c>
      <c r="D415" s="360">
        <f t="shared" si="204"/>
        <v>35424</v>
      </c>
      <c r="E415" s="361">
        <v>0.27083333333333298</v>
      </c>
      <c r="F415" s="455" t="s">
        <v>2179</v>
      </c>
      <c r="G415" s="74" t="s">
        <v>442</v>
      </c>
      <c r="H415" s="53"/>
      <c r="I415" s="38" t="s">
        <v>433</v>
      </c>
      <c r="J415" s="52"/>
      <c r="K415" s="545">
        <f>IF(ISNUMBER(Data!K415),Data!K415,"")</f>
        <v>0.2</v>
      </c>
      <c r="L415" s="546" t="str">
        <f>IF(ISNUMBER(K415),PickLists!$S$2,PickLists!$S$9)</f>
        <v>V0</v>
      </c>
      <c r="M415" s="547" t="str">
        <f>IF(ISNUMBER(Data!M415),Data!M415,"")</f>
        <v/>
      </c>
      <c r="N415" s="548" t="str">
        <f t="shared" si="205"/>
        <v/>
      </c>
      <c r="O415" s="549" t="str">
        <f>IF(ISTEXT($A415),PickLists!$S$2,PickLists!$S$9)</f>
        <v>M1</v>
      </c>
      <c r="P415" s="550" t="str">
        <f>IF(ISNUMBER(Data!P415),Data!P415,"")</f>
        <v/>
      </c>
      <c r="Q415" s="551" t="str">
        <f>IF(ISTEXT($A415),PickLists!$S$2,PickLists!$S$9)</f>
        <v>M1</v>
      </c>
      <c r="R415" s="547" t="str">
        <f>IF(ISNUMBER(Data!R415),Data!R415,"")</f>
        <v/>
      </c>
      <c r="S415" s="551" t="str">
        <f>IF(ISTEXT($A415),PickLists!$S$2,PickLists!$S$9)</f>
        <v>M1</v>
      </c>
      <c r="T415" s="552" t="str">
        <f>IF(ISNUMBER(Data!T415),Data!T415,"")</f>
        <v/>
      </c>
      <c r="U415" s="551" t="str">
        <f>IF(ISNUMBER($T415),IF($T415&gt;$T$56,PickLists!$S$2,PickLists!$S$3),PickLists!$S$9)</f>
        <v>M1</v>
      </c>
      <c r="V415" s="553" t="str">
        <f>IF(ISNUMBER(Data!V415),Data!V415,"")</f>
        <v/>
      </c>
      <c r="W415" s="551" t="str">
        <f>IF(ISNUMBER($V415),IF($V415&gt;$V$56,PickLists!$S$2,PickLists!$S$3),PickLists!$S$9)</f>
        <v>M1</v>
      </c>
      <c r="X415" s="552" t="str">
        <f>IF(ISNUMBER(Data!X415),Data!X415,"")</f>
        <v/>
      </c>
      <c r="Y415" s="551" t="str">
        <f>IF(ISNUMBER($X415),IF($X415&gt;$X$56,PickLists!$S$2,PickLists!$S$3),PickLists!$S$9)</f>
        <v>M1</v>
      </c>
      <c r="Z415" s="553" t="str">
        <f>IF(ISNUMBER(Data!Z415),Data!Z415,"")</f>
        <v/>
      </c>
      <c r="AA415" s="551" t="str">
        <f>IF(ISNUMBER($Z415),IF($Z415&gt;$Z$56,PickLists!$S$2,PickLists!$S$3),PickLists!$S$9)</f>
        <v>M1</v>
      </c>
      <c r="AB415" s="552" t="str">
        <f>IF(ISNUMBER(Data!AB415),Data!AB415,"")</f>
        <v/>
      </c>
      <c r="AC415" s="551" t="str">
        <f>IF(ISNUMBER($AB415),IF($AB415&gt;$AB$56,PickLists!$S$2,PickLists!$S$3),PickLists!$S$9)</f>
        <v>M1</v>
      </c>
      <c r="AD415" s="553" t="str">
        <f>IF(ISNUMBER(Data!AD415),Data!AD415,"")</f>
        <v/>
      </c>
      <c r="AE415" s="551" t="str">
        <f>IF(ISNUMBER($AD415),IF($AD415&gt;$AD$56,PickLists!$S$2,PickLists!$S$3),PickLists!$S$9)</f>
        <v>M1</v>
      </c>
      <c r="AF415" s="552" t="str">
        <f>IF(ISNUMBER(Data!AF415),Data!AF415,"")</f>
        <v/>
      </c>
      <c r="AG415" s="551" t="str">
        <f>IF(ISNUMBER($AF415),IF($AF415&gt;$AF$56,PickLists!$S$2,PickLists!$S$3),PickLists!$S$9)</f>
        <v>M1</v>
      </c>
      <c r="AH415" s="553" t="str">
        <f>IF(ISNUMBER(Data!AH415),Data!AH415,"")</f>
        <v/>
      </c>
      <c r="AI415" s="551" t="str">
        <f>IF(ISNUMBER($AH415),IF($AH415&gt;$AH$56,PickLists!$S$2,PickLists!$S$3),PickLists!$S$9)</f>
        <v>M1</v>
      </c>
      <c r="AJ415" s="554" t="str">
        <f>IF(ISTEXT(Data!AJ415),Data!AJ415,"")</f>
        <v/>
      </c>
      <c r="AK415" s="555"/>
      <c r="AL415" s="555"/>
      <c r="AM415" s="555"/>
      <c r="AN415" s="555"/>
      <c r="AO415" s="556"/>
      <c r="AP415" s="557" t="str">
        <f t="shared" si="175"/>
        <v/>
      </c>
      <c r="AQ415" s="558" t="str">
        <f t="shared" si="176"/>
        <v/>
      </c>
      <c r="AR415" s="559" t="str">
        <f t="shared" si="177"/>
        <v/>
      </c>
      <c r="AS415" s="560" t="str">
        <f t="shared" si="178"/>
        <v/>
      </c>
      <c r="AT415" s="561" t="str">
        <f t="shared" si="179"/>
        <v/>
      </c>
      <c r="AU415" s="562" t="str">
        <f t="shared" si="180"/>
        <v/>
      </c>
      <c r="AV415" s="563" t="str">
        <f t="shared" si="181"/>
        <v/>
      </c>
      <c r="AW415" s="564" t="str">
        <f t="shared" si="182"/>
        <v/>
      </c>
      <c r="AX415" s="565" t="str">
        <f t="shared" si="183"/>
        <v/>
      </c>
      <c r="AY415" s="566" t="str">
        <f t="shared" si="184"/>
        <v/>
      </c>
      <c r="AZ415" s="567">
        <v>362.61</v>
      </c>
      <c r="BA415" s="568">
        <v>5.5229999999999997</v>
      </c>
      <c r="BB415" s="569" t="str">
        <f t="shared" si="185"/>
        <v/>
      </c>
      <c r="BC415" s="570" t="str">
        <f t="shared" si="186"/>
        <v/>
      </c>
      <c r="BD415" s="571" t="str">
        <f t="shared" si="187"/>
        <v/>
      </c>
      <c r="BE415" s="572" t="str">
        <f t="shared" si="188"/>
        <v/>
      </c>
      <c r="BF415" s="560" t="str">
        <f t="shared" si="189"/>
        <v/>
      </c>
      <c r="BG415" s="561" t="str">
        <f t="shared" si="190"/>
        <v/>
      </c>
      <c r="BH415" s="562" t="str">
        <f t="shared" si="191"/>
        <v/>
      </c>
      <c r="BI415" s="563" t="str">
        <f t="shared" si="192"/>
        <v/>
      </c>
      <c r="BJ415" s="564" t="str">
        <f t="shared" si="193"/>
        <v/>
      </c>
      <c r="BK415" s="565" t="str">
        <f t="shared" si="194"/>
        <v/>
      </c>
      <c r="BL415" s="566" t="str">
        <f t="shared" si="195"/>
        <v/>
      </c>
      <c r="BM415" s="546" t="str">
        <f t="shared" si="196"/>
        <v>M1</v>
      </c>
      <c r="BN415" s="573" t="str">
        <f t="shared" si="206"/>
        <v/>
      </c>
      <c r="BO415" s="573" t="str">
        <f t="shared" si="207"/>
        <v/>
      </c>
      <c r="BP415" s="574" t="str">
        <f t="shared" si="197"/>
        <v/>
      </c>
      <c r="BQ415" s="575" t="str">
        <f t="shared" si="198"/>
        <v/>
      </c>
      <c r="BR415" s="546" t="str">
        <f t="shared" si="208"/>
        <v>M1</v>
      </c>
      <c r="BS415" s="575" t="str">
        <f t="shared" si="199"/>
        <v/>
      </c>
      <c r="BT415" s="575" t="str">
        <f t="shared" si="200"/>
        <v/>
      </c>
      <c r="BU415" s="575" t="str">
        <f t="shared" si="201"/>
        <v/>
      </c>
      <c r="BV415" s="573" t="str">
        <f t="shared" si="202"/>
        <v/>
      </c>
      <c r="BW415" s="575" t="str">
        <f t="shared" si="203"/>
        <v/>
      </c>
      <c r="BX415" s="546" t="str">
        <f t="shared" si="209"/>
        <v>M1</v>
      </c>
    </row>
    <row r="416" spans="1:76" x14ac:dyDescent="0.2">
      <c r="A416" s="324"/>
      <c r="B416" s="360">
        <v>35424</v>
      </c>
      <c r="C416" s="361">
        <v>0.27083333333333298</v>
      </c>
      <c r="D416" s="360">
        <f t="shared" si="204"/>
        <v>35425</v>
      </c>
      <c r="E416" s="361">
        <v>0.27083333333333298</v>
      </c>
      <c r="F416" s="455" t="s">
        <v>2179</v>
      </c>
      <c r="G416" s="74" t="s">
        <v>440</v>
      </c>
      <c r="H416" s="53"/>
      <c r="I416" s="38"/>
      <c r="J416" s="52"/>
      <c r="K416" s="545" t="str">
        <f>IF(ISNUMBER(Data!K416),Data!K416,"")</f>
        <v/>
      </c>
      <c r="L416" s="546" t="str">
        <f>IF(ISNUMBER(K416),PickLists!$S$2,PickLists!$S$9)</f>
        <v>M1</v>
      </c>
      <c r="M416" s="547" t="str">
        <f>IF(ISNUMBER(Data!M416),Data!M416,"")</f>
        <v/>
      </c>
      <c r="N416" s="548" t="str">
        <f t="shared" si="205"/>
        <v/>
      </c>
      <c r="O416" s="549" t="str">
        <f>IF(ISTEXT($A416),PickLists!$S$2,PickLists!$S$9)</f>
        <v>M1</v>
      </c>
      <c r="P416" s="550" t="str">
        <f>IF(ISNUMBER(Data!P416),Data!P416,"")</f>
        <v/>
      </c>
      <c r="Q416" s="551" t="str">
        <f>IF(ISTEXT($A416),PickLists!$S$2,PickLists!$S$9)</f>
        <v>M1</v>
      </c>
      <c r="R416" s="547" t="str">
        <f>IF(ISNUMBER(Data!R416),Data!R416,"")</f>
        <v/>
      </c>
      <c r="S416" s="551" t="str">
        <f>IF(ISTEXT($A416),PickLists!$S$2,PickLists!$S$9)</f>
        <v>M1</v>
      </c>
      <c r="T416" s="552" t="str">
        <f>IF(ISNUMBER(Data!T416),Data!T416,"")</f>
        <v/>
      </c>
      <c r="U416" s="551" t="str">
        <f>IF(ISNUMBER($T416),IF($T416&gt;$T$56,PickLists!$S$2,PickLists!$S$3),PickLists!$S$9)</f>
        <v>M1</v>
      </c>
      <c r="V416" s="553" t="str">
        <f>IF(ISNUMBER(Data!V416),Data!V416,"")</f>
        <v/>
      </c>
      <c r="W416" s="551" t="str">
        <f>IF(ISNUMBER($V416),IF($V416&gt;$V$56,PickLists!$S$2,PickLists!$S$3),PickLists!$S$9)</f>
        <v>M1</v>
      </c>
      <c r="X416" s="552" t="str">
        <f>IF(ISNUMBER(Data!X416),Data!X416,"")</f>
        <v/>
      </c>
      <c r="Y416" s="551" t="str">
        <f>IF(ISNUMBER($X416),IF($X416&gt;$X$56,PickLists!$S$2,PickLists!$S$3),PickLists!$S$9)</f>
        <v>M1</v>
      </c>
      <c r="Z416" s="553" t="str">
        <f>IF(ISNUMBER(Data!Z416),Data!Z416,"")</f>
        <v/>
      </c>
      <c r="AA416" s="551" t="str">
        <f>IF(ISNUMBER($Z416),IF($Z416&gt;$Z$56,PickLists!$S$2,PickLists!$S$3),PickLists!$S$9)</f>
        <v>M1</v>
      </c>
      <c r="AB416" s="552" t="str">
        <f>IF(ISNUMBER(Data!AB416),Data!AB416,"")</f>
        <v/>
      </c>
      <c r="AC416" s="551" t="str">
        <f>IF(ISNUMBER($AB416),IF($AB416&gt;$AB$56,PickLists!$S$2,PickLists!$S$3),PickLists!$S$9)</f>
        <v>M1</v>
      </c>
      <c r="AD416" s="553" t="str">
        <f>IF(ISNUMBER(Data!AD416),Data!AD416,"")</f>
        <v/>
      </c>
      <c r="AE416" s="551" t="str">
        <f>IF(ISNUMBER($AD416),IF($AD416&gt;$AD$56,PickLists!$S$2,PickLists!$S$3),PickLists!$S$9)</f>
        <v>M1</v>
      </c>
      <c r="AF416" s="552" t="str">
        <f>IF(ISNUMBER(Data!AF416),Data!AF416,"")</f>
        <v/>
      </c>
      <c r="AG416" s="551" t="str">
        <f>IF(ISNUMBER($AF416),IF($AF416&gt;$AF$56,PickLists!$S$2,PickLists!$S$3),PickLists!$S$9)</f>
        <v>M1</v>
      </c>
      <c r="AH416" s="553" t="str">
        <f>IF(ISNUMBER(Data!AH416),Data!AH416,"")</f>
        <v/>
      </c>
      <c r="AI416" s="551" t="str">
        <f>IF(ISNUMBER($AH416),IF($AH416&gt;$AH$56,PickLists!$S$2,PickLists!$S$3),PickLists!$S$9)</f>
        <v>M1</v>
      </c>
      <c r="AJ416" s="554" t="str">
        <f>IF(ISTEXT(Data!AJ416),Data!AJ416,"")</f>
        <v/>
      </c>
      <c r="AK416" s="555"/>
      <c r="AL416" s="555"/>
      <c r="AM416" s="555"/>
      <c r="AN416" s="555"/>
      <c r="AO416" s="556"/>
      <c r="AP416" s="557" t="str">
        <f t="shared" si="175"/>
        <v/>
      </c>
      <c r="AQ416" s="558" t="str">
        <f t="shared" si="176"/>
        <v/>
      </c>
      <c r="AR416" s="559" t="str">
        <f t="shared" si="177"/>
        <v/>
      </c>
      <c r="AS416" s="560" t="str">
        <f t="shared" si="178"/>
        <v/>
      </c>
      <c r="AT416" s="561" t="str">
        <f t="shared" si="179"/>
        <v/>
      </c>
      <c r="AU416" s="562" t="str">
        <f t="shared" si="180"/>
        <v/>
      </c>
      <c r="AV416" s="563" t="str">
        <f t="shared" si="181"/>
        <v/>
      </c>
      <c r="AW416" s="564" t="str">
        <f t="shared" si="182"/>
        <v/>
      </c>
      <c r="AX416" s="565" t="str">
        <f t="shared" si="183"/>
        <v/>
      </c>
      <c r="AY416" s="566" t="str">
        <f t="shared" si="184"/>
        <v/>
      </c>
      <c r="AZ416" s="567">
        <v>362.61</v>
      </c>
      <c r="BA416" s="568">
        <v>5.5229999999999997</v>
      </c>
      <c r="BB416" s="569" t="str">
        <f t="shared" si="185"/>
        <v/>
      </c>
      <c r="BC416" s="570" t="str">
        <f t="shared" si="186"/>
        <v/>
      </c>
      <c r="BD416" s="571" t="str">
        <f t="shared" si="187"/>
        <v/>
      </c>
      <c r="BE416" s="572" t="str">
        <f t="shared" si="188"/>
        <v/>
      </c>
      <c r="BF416" s="560" t="str">
        <f t="shared" si="189"/>
        <v/>
      </c>
      <c r="BG416" s="561" t="str">
        <f t="shared" si="190"/>
        <v/>
      </c>
      <c r="BH416" s="562" t="str">
        <f t="shared" si="191"/>
        <v/>
      </c>
      <c r="BI416" s="563" t="str">
        <f t="shared" si="192"/>
        <v/>
      </c>
      <c r="BJ416" s="564" t="str">
        <f t="shared" si="193"/>
        <v/>
      </c>
      <c r="BK416" s="565" t="str">
        <f t="shared" si="194"/>
        <v/>
      </c>
      <c r="BL416" s="566" t="str">
        <f t="shared" si="195"/>
        <v/>
      </c>
      <c r="BM416" s="546" t="str">
        <f t="shared" si="196"/>
        <v>M1</v>
      </c>
      <c r="BN416" s="573" t="str">
        <f t="shared" si="206"/>
        <v/>
      </c>
      <c r="BO416" s="573" t="str">
        <f t="shared" si="207"/>
        <v/>
      </c>
      <c r="BP416" s="574" t="str">
        <f t="shared" si="197"/>
        <v/>
      </c>
      <c r="BQ416" s="575" t="str">
        <f t="shared" si="198"/>
        <v/>
      </c>
      <c r="BR416" s="546" t="str">
        <f t="shared" si="208"/>
        <v>M1</v>
      </c>
      <c r="BS416" s="575" t="str">
        <f t="shared" si="199"/>
        <v/>
      </c>
      <c r="BT416" s="575" t="str">
        <f t="shared" si="200"/>
        <v/>
      </c>
      <c r="BU416" s="575" t="str">
        <f t="shared" si="201"/>
        <v/>
      </c>
      <c r="BV416" s="573" t="str">
        <f t="shared" si="202"/>
        <v/>
      </c>
      <c r="BW416" s="575" t="str">
        <f t="shared" si="203"/>
        <v/>
      </c>
      <c r="BX416" s="546" t="str">
        <f t="shared" si="209"/>
        <v>M1</v>
      </c>
    </row>
    <row r="417" spans="1:76" x14ac:dyDescent="0.2">
      <c r="A417" s="324"/>
      <c r="B417" s="360">
        <v>35425</v>
      </c>
      <c r="C417" s="361">
        <v>0.27083333333333298</v>
      </c>
      <c r="D417" s="360">
        <f t="shared" si="204"/>
        <v>35426</v>
      </c>
      <c r="E417" s="361">
        <v>0.27083333333333298</v>
      </c>
      <c r="F417" s="455" t="s">
        <v>2179</v>
      </c>
      <c r="G417" s="74" t="s">
        <v>440</v>
      </c>
      <c r="H417" s="53"/>
      <c r="I417" s="38"/>
      <c r="J417" s="52"/>
      <c r="K417" s="545" t="str">
        <f>IF(ISNUMBER(Data!K417),Data!K417,"")</f>
        <v/>
      </c>
      <c r="L417" s="546" t="str">
        <f>IF(ISNUMBER(K417),PickLists!$S$2,PickLists!$S$9)</f>
        <v>M1</v>
      </c>
      <c r="M417" s="547" t="str">
        <f>IF(ISNUMBER(Data!M417),Data!M417,"")</f>
        <v/>
      </c>
      <c r="N417" s="548" t="str">
        <f t="shared" si="205"/>
        <v/>
      </c>
      <c r="O417" s="549" t="str">
        <f>IF(ISTEXT($A417),PickLists!$S$2,PickLists!$S$9)</f>
        <v>M1</v>
      </c>
      <c r="P417" s="550" t="str">
        <f>IF(ISNUMBER(Data!P417),Data!P417,"")</f>
        <v/>
      </c>
      <c r="Q417" s="551" t="str">
        <f>IF(ISTEXT($A417),PickLists!$S$2,PickLists!$S$9)</f>
        <v>M1</v>
      </c>
      <c r="R417" s="547" t="str">
        <f>IF(ISNUMBER(Data!R417),Data!R417,"")</f>
        <v/>
      </c>
      <c r="S417" s="551" t="str">
        <f>IF(ISTEXT($A417),PickLists!$S$2,PickLists!$S$9)</f>
        <v>M1</v>
      </c>
      <c r="T417" s="552" t="str">
        <f>IF(ISNUMBER(Data!T417),Data!T417,"")</f>
        <v/>
      </c>
      <c r="U417" s="551" t="str">
        <f>IF(ISNUMBER($T417),IF($T417&gt;$T$56,PickLists!$S$2,PickLists!$S$3),PickLists!$S$9)</f>
        <v>M1</v>
      </c>
      <c r="V417" s="553" t="str">
        <f>IF(ISNUMBER(Data!V417),Data!V417,"")</f>
        <v/>
      </c>
      <c r="W417" s="551" t="str">
        <f>IF(ISNUMBER($V417),IF($V417&gt;$V$56,PickLists!$S$2,PickLists!$S$3),PickLists!$S$9)</f>
        <v>M1</v>
      </c>
      <c r="X417" s="552" t="str">
        <f>IF(ISNUMBER(Data!X417),Data!X417,"")</f>
        <v/>
      </c>
      <c r="Y417" s="551" t="str">
        <f>IF(ISNUMBER($X417),IF($X417&gt;$X$56,PickLists!$S$2,PickLists!$S$3),PickLists!$S$9)</f>
        <v>M1</v>
      </c>
      <c r="Z417" s="553" t="str">
        <f>IF(ISNUMBER(Data!Z417),Data!Z417,"")</f>
        <v/>
      </c>
      <c r="AA417" s="551" t="str">
        <f>IF(ISNUMBER($Z417),IF($Z417&gt;$Z$56,PickLists!$S$2,PickLists!$S$3),PickLists!$S$9)</f>
        <v>M1</v>
      </c>
      <c r="AB417" s="552" t="str">
        <f>IF(ISNUMBER(Data!AB417),Data!AB417,"")</f>
        <v/>
      </c>
      <c r="AC417" s="551" t="str">
        <f>IF(ISNUMBER($AB417),IF($AB417&gt;$AB$56,PickLists!$S$2,PickLists!$S$3),PickLists!$S$9)</f>
        <v>M1</v>
      </c>
      <c r="AD417" s="553" t="str">
        <f>IF(ISNUMBER(Data!AD417),Data!AD417,"")</f>
        <v/>
      </c>
      <c r="AE417" s="551" t="str">
        <f>IF(ISNUMBER($AD417),IF($AD417&gt;$AD$56,PickLists!$S$2,PickLists!$S$3),PickLists!$S$9)</f>
        <v>M1</v>
      </c>
      <c r="AF417" s="552" t="str">
        <f>IF(ISNUMBER(Data!AF417),Data!AF417,"")</f>
        <v/>
      </c>
      <c r="AG417" s="551" t="str">
        <f>IF(ISNUMBER($AF417),IF($AF417&gt;$AF$56,PickLists!$S$2,PickLists!$S$3),PickLists!$S$9)</f>
        <v>M1</v>
      </c>
      <c r="AH417" s="553" t="str">
        <f>IF(ISNUMBER(Data!AH417),Data!AH417,"")</f>
        <v/>
      </c>
      <c r="AI417" s="551" t="str">
        <f>IF(ISNUMBER($AH417),IF($AH417&gt;$AH$56,PickLists!$S$2,PickLists!$S$3),PickLists!$S$9)</f>
        <v>M1</v>
      </c>
      <c r="AJ417" s="554" t="str">
        <f>IF(ISTEXT(Data!AJ417),Data!AJ417,"")</f>
        <v/>
      </c>
      <c r="AK417" s="555"/>
      <c r="AL417" s="555"/>
      <c r="AM417" s="555"/>
      <c r="AN417" s="555"/>
      <c r="AO417" s="556"/>
      <c r="AP417" s="557" t="str">
        <f t="shared" si="175"/>
        <v/>
      </c>
      <c r="AQ417" s="558" t="str">
        <f t="shared" si="176"/>
        <v/>
      </c>
      <c r="AR417" s="559" t="str">
        <f t="shared" si="177"/>
        <v/>
      </c>
      <c r="AS417" s="560" t="str">
        <f t="shared" si="178"/>
        <v/>
      </c>
      <c r="AT417" s="561" t="str">
        <f t="shared" si="179"/>
        <v/>
      </c>
      <c r="AU417" s="562" t="str">
        <f t="shared" si="180"/>
        <v/>
      </c>
      <c r="AV417" s="563" t="str">
        <f t="shared" si="181"/>
        <v/>
      </c>
      <c r="AW417" s="564" t="str">
        <f t="shared" si="182"/>
        <v/>
      </c>
      <c r="AX417" s="565" t="str">
        <f t="shared" si="183"/>
        <v/>
      </c>
      <c r="AY417" s="566" t="str">
        <f t="shared" si="184"/>
        <v/>
      </c>
      <c r="AZ417" s="567">
        <v>362.61</v>
      </c>
      <c r="BA417" s="568">
        <v>5.5229999999999997</v>
      </c>
      <c r="BB417" s="569" t="str">
        <f t="shared" si="185"/>
        <v/>
      </c>
      <c r="BC417" s="570" t="str">
        <f t="shared" si="186"/>
        <v/>
      </c>
      <c r="BD417" s="571" t="str">
        <f t="shared" si="187"/>
        <v/>
      </c>
      <c r="BE417" s="572" t="str">
        <f t="shared" si="188"/>
        <v/>
      </c>
      <c r="BF417" s="560" t="str">
        <f t="shared" si="189"/>
        <v/>
      </c>
      <c r="BG417" s="561" t="str">
        <f t="shared" si="190"/>
        <v/>
      </c>
      <c r="BH417" s="562" t="str">
        <f t="shared" si="191"/>
        <v/>
      </c>
      <c r="BI417" s="563" t="str">
        <f t="shared" si="192"/>
        <v/>
      </c>
      <c r="BJ417" s="564" t="str">
        <f t="shared" si="193"/>
        <v/>
      </c>
      <c r="BK417" s="565" t="str">
        <f t="shared" si="194"/>
        <v/>
      </c>
      <c r="BL417" s="566" t="str">
        <f t="shared" si="195"/>
        <v/>
      </c>
      <c r="BM417" s="546" t="str">
        <f t="shared" si="196"/>
        <v>M1</v>
      </c>
      <c r="BN417" s="573" t="str">
        <f t="shared" si="206"/>
        <v/>
      </c>
      <c r="BO417" s="573" t="str">
        <f t="shared" si="207"/>
        <v/>
      </c>
      <c r="BP417" s="574" t="str">
        <f t="shared" si="197"/>
        <v/>
      </c>
      <c r="BQ417" s="575" t="str">
        <f t="shared" si="198"/>
        <v/>
      </c>
      <c r="BR417" s="546" t="str">
        <f t="shared" si="208"/>
        <v>M1</v>
      </c>
      <c r="BS417" s="575" t="str">
        <f t="shared" si="199"/>
        <v/>
      </c>
      <c r="BT417" s="575" t="str">
        <f t="shared" si="200"/>
        <v/>
      </c>
      <c r="BU417" s="575" t="str">
        <f t="shared" si="201"/>
        <v/>
      </c>
      <c r="BV417" s="573" t="str">
        <f t="shared" si="202"/>
        <v/>
      </c>
      <c r="BW417" s="575" t="str">
        <f t="shared" si="203"/>
        <v/>
      </c>
      <c r="BX417" s="546" t="str">
        <f t="shared" si="209"/>
        <v>M1</v>
      </c>
    </row>
    <row r="418" spans="1:76" x14ac:dyDescent="0.2">
      <c r="A418" s="324"/>
      <c r="B418" s="360">
        <v>35426</v>
      </c>
      <c r="C418" s="361">
        <v>0.27083333333333298</v>
      </c>
      <c r="D418" s="360">
        <f t="shared" si="204"/>
        <v>35427</v>
      </c>
      <c r="E418" s="361">
        <v>0.27083333333333298</v>
      </c>
      <c r="F418" s="455" t="s">
        <v>2179</v>
      </c>
      <c r="G418" s="74" t="s">
        <v>440</v>
      </c>
      <c r="H418" s="53"/>
      <c r="I418" s="38"/>
      <c r="J418" s="52"/>
      <c r="K418" s="545" t="str">
        <f>IF(ISNUMBER(Data!K418),Data!K418,"")</f>
        <v/>
      </c>
      <c r="L418" s="546" t="str">
        <f>IF(ISNUMBER(K418),PickLists!$S$2,PickLists!$S$9)</f>
        <v>M1</v>
      </c>
      <c r="M418" s="547" t="str">
        <f>IF(ISNUMBER(Data!M418),Data!M418,"")</f>
        <v/>
      </c>
      <c r="N418" s="548" t="str">
        <f t="shared" si="205"/>
        <v/>
      </c>
      <c r="O418" s="549" t="str">
        <f>IF(ISTEXT($A418),PickLists!$S$2,PickLists!$S$9)</f>
        <v>M1</v>
      </c>
      <c r="P418" s="550" t="str">
        <f>IF(ISNUMBER(Data!P418),Data!P418,"")</f>
        <v/>
      </c>
      <c r="Q418" s="551" t="str">
        <f>IF(ISTEXT($A418),PickLists!$S$2,PickLists!$S$9)</f>
        <v>M1</v>
      </c>
      <c r="R418" s="547" t="str">
        <f>IF(ISNUMBER(Data!R418),Data!R418,"")</f>
        <v/>
      </c>
      <c r="S418" s="551" t="str">
        <f>IF(ISTEXT($A418),PickLists!$S$2,PickLists!$S$9)</f>
        <v>M1</v>
      </c>
      <c r="T418" s="552" t="str">
        <f>IF(ISNUMBER(Data!T418),Data!T418,"")</f>
        <v/>
      </c>
      <c r="U418" s="551" t="str">
        <f>IF(ISNUMBER($T418),IF($T418&gt;$T$56,PickLists!$S$2,PickLists!$S$3),PickLists!$S$9)</f>
        <v>M1</v>
      </c>
      <c r="V418" s="553" t="str">
        <f>IF(ISNUMBER(Data!V418),Data!V418,"")</f>
        <v/>
      </c>
      <c r="W418" s="551" t="str">
        <f>IF(ISNUMBER($V418),IF($V418&gt;$V$56,PickLists!$S$2,PickLists!$S$3),PickLists!$S$9)</f>
        <v>M1</v>
      </c>
      <c r="X418" s="552" t="str">
        <f>IF(ISNUMBER(Data!X418),Data!X418,"")</f>
        <v/>
      </c>
      <c r="Y418" s="551" t="str">
        <f>IF(ISNUMBER($X418),IF($X418&gt;$X$56,PickLists!$S$2,PickLists!$S$3),PickLists!$S$9)</f>
        <v>M1</v>
      </c>
      <c r="Z418" s="553" t="str">
        <f>IF(ISNUMBER(Data!Z418),Data!Z418,"")</f>
        <v/>
      </c>
      <c r="AA418" s="551" t="str">
        <f>IF(ISNUMBER($Z418),IF($Z418&gt;$Z$56,PickLists!$S$2,PickLists!$S$3),PickLists!$S$9)</f>
        <v>M1</v>
      </c>
      <c r="AB418" s="552" t="str">
        <f>IF(ISNUMBER(Data!AB418),Data!AB418,"")</f>
        <v/>
      </c>
      <c r="AC418" s="551" t="str">
        <f>IF(ISNUMBER($AB418),IF($AB418&gt;$AB$56,PickLists!$S$2,PickLists!$S$3),PickLists!$S$9)</f>
        <v>M1</v>
      </c>
      <c r="AD418" s="553" t="str">
        <f>IF(ISNUMBER(Data!AD418),Data!AD418,"")</f>
        <v/>
      </c>
      <c r="AE418" s="551" t="str">
        <f>IF(ISNUMBER($AD418),IF($AD418&gt;$AD$56,PickLists!$S$2,PickLists!$S$3),PickLists!$S$9)</f>
        <v>M1</v>
      </c>
      <c r="AF418" s="552" t="str">
        <f>IF(ISNUMBER(Data!AF418),Data!AF418,"")</f>
        <v/>
      </c>
      <c r="AG418" s="551" t="str">
        <f>IF(ISNUMBER($AF418),IF($AF418&gt;$AF$56,PickLists!$S$2,PickLists!$S$3),PickLists!$S$9)</f>
        <v>M1</v>
      </c>
      <c r="AH418" s="553" t="str">
        <f>IF(ISNUMBER(Data!AH418),Data!AH418,"")</f>
        <v/>
      </c>
      <c r="AI418" s="551" t="str">
        <f>IF(ISNUMBER($AH418),IF($AH418&gt;$AH$56,PickLists!$S$2,PickLists!$S$3),PickLists!$S$9)</f>
        <v>M1</v>
      </c>
      <c r="AJ418" s="554" t="str">
        <f>IF(ISTEXT(Data!AJ418),Data!AJ418,"")</f>
        <v/>
      </c>
      <c r="AK418" s="555"/>
      <c r="AL418" s="555"/>
      <c r="AM418" s="555"/>
      <c r="AN418" s="555"/>
      <c r="AO418" s="556"/>
      <c r="AP418" s="557" t="str">
        <f t="shared" si="175"/>
        <v/>
      </c>
      <c r="AQ418" s="558" t="str">
        <f t="shared" si="176"/>
        <v/>
      </c>
      <c r="AR418" s="559" t="str">
        <f t="shared" si="177"/>
        <v/>
      </c>
      <c r="AS418" s="560" t="str">
        <f t="shared" si="178"/>
        <v/>
      </c>
      <c r="AT418" s="561" t="str">
        <f t="shared" si="179"/>
        <v/>
      </c>
      <c r="AU418" s="562" t="str">
        <f t="shared" si="180"/>
        <v/>
      </c>
      <c r="AV418" s="563" t="str">
        <f t="shared" si="181"/>
        <v/>
      </c>
      <c r="AW418" s="564" t="str">
        <f t="shared" si="182"/>
        <v/>
      </c>
      <c r="AX418" s="565" t="str">
        <f t="shared" si="183"/>
        <v/>
      </c>
      <c r="AY418" s="566" t="str">
        <f t="shared" si="184"/>
        <v/>
      </c>
      <c r="AZ418" s="567">
        <v>362.61</v>
      </c>
      <c r="BA418" s="568">
        <v>5.5229999999999997</v>
      </c>
      <c r="BB418" s="569" t="str">
        <f t="shared" si="185"/>
        <v/>
      </c>
      <c r="BC418" s="570" t="str">
        <f t="shared" si="186"/>
        <v/>
      </c>
      <c r="BD418" s="571" t="str">
        <f t="shared" si="187"/>
        <v/>
      </c>
      <c r="BE418" s="572" t="str">
        <f t="shared" si="188"/>
        <v/>
      </c>
      <c r="BF418" s="560" t="str">
        <f t="shared" si="189"/>
        <v/>
      </c>
      <c r="BG418" s="561" t="str">
        <f t="shared" si="190"/>
        <v/>
      </c>
      <c r="BH418" s="562" t="str">
        <f t="shared" si="191"/>
        <v/>
      </c>
      <c r="BI418" s="563" t="str">
        <f t="shared" si="192"/>
        <v/>
      </c>
      <c r="BJ418" s="564" t="str">
        <f t="shared" si="193"/>
        <v/>
      </c>
      <c r="BK418" s="565" t="str">
        <f t="shared" si="194"/>
        <v/>
      </c>
      <c r="BL418" s="566" t="str">
        <f t="shared" si="195"/>
        <v/>
      </c>
      <c r="BM418" s="546" t="str">
        <f t="shared" si="196"/>
        <v>M1</v>
      </c>
      <c r="BN418" s="573" t="str">
        <f t="shared" si="206"/>
        <v/>
      </c>
      <c r="BO418" s="573" t="str">
        <f t="shared" si="207"/>
        <v/>
      </c>
      <c r="BP418" s="574" t="str">
        <f t="shared" si="197"/>
        <v/>
      </c>
      <c r="BQ418" s="575" t="str">
        <f t="shared" si="198"/>
        <v/>
      </c>
      <c r="BR418" s="546" t="str">
        <f t="shared" si="208"/>
        <v>M1</v>
      </c>
      <c r="BS418" s="575" t="str">
        <f t="shared" si="199"/>
        <v/>
      </c>
      <c r="BT418" s="575" t="str">
        <f t="shared" si="200"/>
        <v/>
      </c>
      <c r="BU418" s="575" t="str">
        <f t="shared" si="201"/>
        <v/>
      </c>
      <c r="BV418" s="573" t="str">
        <f t="shared" si="202"/>
        <v/>
      </c>
      <c r="BW418" s="575" t="str">
        <f t="shared" si="203"/>
        <v/>
      </c>
      <c r="BX418" s="546" t="str">
        <f t="shared" si="209"/>
        <v>M1</v>
      </c>
    </row>
    <row r="419" spans="1:76" x14ac:dyDescent="0.2">
      <c r="A419" s="324"/>
      <c r="B419" s="360">
        <v>35427</v>
      </c>
      <c r="C419" s="361">
        <v>0.27083333333333298</v>
      </c>
      <c r="D419" s="360">
        <f t="shared" si="204"/>
        <v>35428</v>
      </c>
      <c r="E419" s="361">
        <v>0.27083333333333298</v>
      </c>
      <c r="F419" s="455" t="s">
        <v>2179</v>
      </c>
      <c r="G419" s="74" t="s">
        <v>440</v>
      </c>
      <c r="H419" s="53"/>
      <c r="I419" s="38"/>
      <c r="J419" s="52"/>
      <c r="K419" s="545" t="str">
        <f>IF(ISNUMBER(Data!K419),Data!K419,"")</f>
        <v/>
      </c>
      <c r="L419" s="546" t="str">
        <f>IF(ISNUMBER(K419),PickLists!$S$2,PickLists!$S$9)</f>
        <v>M1</v>
      </c>
      <c r="M419" s="547" t="str">
        <f>IF(ISNUMBER(Data!M419),Data!M419,"")</f>
        <v/>
      </c>
      <c r="N419" s="548" t="str">
        <f t="shared" si="205"/>
        <v/>
      </c>
      <c r="O419" s="549" t="str">
        <f>IF(ISTEXT($A419),PickLists!$S$2,PickLists!$S$9)</f>
        <v>M1</v>
      </c>
      <c r="P419" s="550" t="str">
        <f>IF(ISNUMBER(Data!P419),Data!P419,"")</f>
        <v/>
      </c>
      <c r="Q419" s="551" t="str">
        <f>IF(ISTEXT($A419),PickLists!$S$2,PickLists!$S$9)</f>
        <v>M1</v>
      </c>
      <c r="R419" s="547" t="str">
        <f>IF(ISNUMBER(Data!R419),Data!R419,"")</f>
        <v/>
      </c>
      <c r="S419" s="551" t="str">
        <f>IF(ISTEXT($A419),PickLists!$S$2,PickLists!$S$9)</f>
        <v>M1</v>
      </c>
      <c r="T419" s="552" t="str">
        <f>IF(ISNUMBER(Data!T419),Data!T419,"")</f>
        <v/>
      </c>
      <c r="U419" s="551" t="str">
        <f>IF(ISNUMBER($T419),IF($T419&gt;$T$56,PickLists!$S$2,PickLists!$S$3),PickLists!$S$9)</f>
        <v>M1</v>
      </c>
      <c r="V419" s="553" t="str">
        <f>IF(ISNUMBER(Data!V419),Data!V419,"")</f>
        <v/>
      </c>
      <c r="W419" s="551" t="str">
        <f>IF(ISNUMBER($V419),IF($V419&gt;$V$56,PickLists!$S$2,PickLists!$S$3),PickLists!$S$9)</f>
        <v>M1</v>
      </c>
      <c r="X419" s="552" t="str">
        <f>IF(ISNUMBER(Data!X419),Data!X419,"")</f>
        <v/>
      </c>
      <c r="Y419" s="551" t="str">
        <f>IF(ISNUMBER($X419),IF($X419&gt;$X$56,PickLists!$S$2,PickLists!$S$3),PickLists!$S$9)</f>
        <v>M1</v>
      </c>
      <c r="Z419" s="553" t="str">
        <f>IF(ISNUMBER(Data!Z419),Data!Z419,"")</f>
        <v/>
      </c>
      <c r="AA419" s="551" t="str">
        <f>IF(ISNUMBER($Z419),IF($Z419&gt;$Z$56,PickLists!$S$2,PickLists!$S$3),PickLists!$S$9)</f>
        <v>M1</v>
      </c>
      <c r="AB419" s="552" t="str">
        <f>IF(ISNUMBER(Data!AB419),Data!AB419,"")</f>
        <v/>
      </c>
      <c r="AC419" s="551" t="str">
        <f>IF(ISNUMBER($AB419),IF($AB419&gt;$AB$56,PickLists!$S$2,PickLists!$S$3),PickLists!$S$9)</f>
        <v>M1</v>
      </c>
      <c r="AD419" s="553" t="str">
        <f>IF(ISNUMBER(Data!AD419),Data!AD419,"")</f>
        <v/>
      </c>
      <c r="AE419" s="551" t="str">
        <f>IF(ISNUMBER($AD419),IF($AD419&gt;$AD$56,PickLists!$S$2,PickLists!$S$3),PickLists!$S$9)</f>
        <v>M1</v>
      </c>
      <c r="AF419" s="552" t="str">
        <f>IF(ISNUMBER(Data!AF419),Data!AF419,"")</f>
        <v/>
      </c>
      <c r="AG419" s="551" t="str">
        <f>IF(ISNUMBER($AF419),IF($AF419&gt;$AF$56,PickLists!$S$2,PickLists!$S$3),PickLists!$S$9)</f>
        <v>M1</v>
      </c>
      <c r="AH419" s="553" t="str">
        <f>IF(ISNUMBER(Data!AH419),Data!AH419,"")</f>
        <v/>
      </c>
      <c r="AI419" s="551" t="str">
        <f>IF(ISNUMBER($AH419),IF($AH419&gt;$AH$56,PickLists!$S$2,PickLists!$S$3),PickLists!$S$9)</f>
        <v>M1</v>
      </c>
      <c r="AJ419" s="554" t="str">
        <f>IF(ISTEXT(Data!AJ419),Data!AJ419,"")</f>
        <v/>
      </c>
      <c r="AK419" s="555"/>
      <c r="AL419" s="555"/>
      <c r="AM419" s="555"/>
      <c r="AN419" s="555"/>
      <c r="AO419" s="556"/>
      <c r="AP419" s="557" t="str">
        <f t="shared" si="175"/>
        <v/>
      </c>
      <c r="AQ419" s="558" t="str">
        <f t="shared" si="176"/>
        <v/>
      </c>
      <c r="AR419" s="559" t="str">
        <f t="shared" si="177"/>
        <v/>
      </c>
      <c r="AS419" s="560" t="str">
        <f t="shared" si="178"/>
        <v/>
      </c>
      <c r="AT419" s="561" t="str">
        <f t="shared" si="179"/>
        <v/>
      </c>
      <c r="AU419" s="562" t="str">
        <f t="shared" si="180"/>
        <v/>
      </c>
      <c r="AV419" s="563" t="str">
        <f t="shared" si="181"/>
        <v/>
      </c>
      <c r="AW419" s="564" t="str">
        <f t="shared" si="182"/>
        <v/>
      </c>
      <c r="AX419" s="565" t="str">
        <f t="shared" si="183"/>
        <v/>
      </c>
      <c r="AY419" s="566" t="str">
        <f t="shared" si="184"/>
        <v/>
      </c>
      <c r="AZ419" s="567">
        <v>362.61</v>
      </c>
      <c r="BA419" s="568">
        <v>5.5229999999999997</v>
      </c>
      <c r="BB419" s="569" t="str">
        <f t="shared" si="185"/>
        <v/>
      </c>
      <c r="BC419" s="570" t="str">
        <f t="shared" si="186"/>
        <v/>
      </c>
      <c r="BD419" s="571" t="str">
        <f t="shared" si="187"/>
        <v/>
      </c>
      <c r="BE419" s="572" t="str">
        <f t="shared" si="188"/>
        <v/>
      </c>
      <c r="BF419" s="560" t="str">
        <f t="shared" si="189"/>
        <v/>
      </c>
      <c r="BG419" s="561" t="str">
        <f t="shared" si="190"/>
        <v/>
      </c>
      <c r="BH419" s="562" t="str">
        <f t="shared" si="191"/>
        <v/>
      </c>
      <c r="BI419" s="563" t="str">
        <f t="shared" si="192"/>
        <v/>
      </c>
      <c r="BJ419" s="564" t="str">
        <f t="shared" si="193"/>
        <v/>
      </c>
      <c r="BK419" s="565" t="str">
        <f t="shared" si="194"/>
        <v/>
      </c>
      <c r="BL419" s="566" t="str">
        <f t="shared" si="195"/>
        <v/>
      </c>
      <c r="BM419" s="546" t="str">
        <f t="shared" si="196"/>
        <v>M1</v>
      </c>
      <c r="BN419" s="573" t="str">
        <f t="shared" si="206"/>
        <v/>
      </c>
      <c r="BO419" s="573" t="str">
        <f t="shared" si="207"/>
        <v/>
      </c>
      <c r="BP419" s="574" t="str">
        <f t="shared" si="197"/>
        <v/>
      </c>
      <c r="BQ419" s="575" t="str">
        <f t="shared" si="198"/>
        <v/>
      </c>
      <c r="BR419" s="546" t="str">
        <f t="shared" si="208"/>
        <v>M1</v>
      </c>
      <c r="BS419" s="575" t="str">
        <f t="shared" si="199"/>
        <v/>
      </c>
      <c r="BT419" s="575" t="str">
        <f t="shared" si="200"/>
        <v/>
      </c>
      <c r="BU419" s="575" t="str">
        <f t="shared" si="201"/>
        <v/>
      </c>
      <c r="BV419" s="573" t="str">
        <f t="shared" si="202"/>
        <v/>
      </c>
      <c r="BW419" s="575" t="str">
        <f t="shared" si="203"/>
        <v/>
      </c>
      <c r="BX419" s="546" t="str">
        <f t="shared" si="209"/>
        <v>M1</v>
      </c>
    </row>
    <row r="420" spans="1:76" x14ac:dyDescent="0.2">
      <c r="A420" s="324"/>
      <c r="B420" s="360">
        <v>35428</v>
      </c>
      <c r="C420" s="361">
        <v>0.27083333333333298</v>
      </c>
      <c r="D420" s="360">
        <f t="shared" si="204"/>
        <v>35429</v>
      </c>
      <c r="E420" s="361">
        <v>0.27083333333333298</v>
      </c>
      <c r="F420" s="455" t="s">
        <v>2179</v>
      </c>
      <c r="G420" s="74" t="s">
        <v>440</v>
      </c>
      <c r="H420" s="53"/>
      <c r="I420" s="38"/>
      <c r="J420" s="52"/>
      <c r="K420" s="545" t="str">
        <f>IF(ISNUMBER(Data!K420),Data!K420,"")</f>
        <v/>
      </c>
      <c r="L420" s="546" t="str">
        <f>IF(ISNUMBER(K420),PickLists!$S$2,PickLists!$S$9)</f>
        <v>M1</v>
      </c>
      <c r="M420" s="547" t="str">
        <f>IF(ISNUMBER(Data!M420),Data!M420,"")</f>
        <v/>
      </c>
      <c r="N420" s="548" t="str">
        <f t="shared" si="205"/>
        <v/>
      </c>
      <c r="O420" s="549" t="str">
        <f>IF(ISTEXT($A420),PickLists!$S$2,PickLists!$S$9)</f>
        <v>M1</v>
      </c>
      <c r="P420" s="550" t="str">
        <f>IF(ISNUMBER(Data!P420),Data!P420,"")</f>
        <v/>
      </c>
      <c r="Q420" s="551" t="str">
        <f>IF(ISTEXT($A420),PickLists!$S$2,PickLists!$S$9)</f>
        <v>M1</v>
      </c>
      <c r="R420" s="547" t="str">
        <f>IF(ISNUMBER(Data!R420),Data!R420,"")</f>
        <v/>
      </c>
      <c r="S420" s="551" t="str">
        <f>IF(ISTEXT($A420),PickLists!$S$2,PickLists!$S$9)</f>
        <v>M1</v>
      </c>
      <c r="T420" s="552" t="str">
        <f>IF(ISNUMBER(Data!T420),Data!T420,"")</f>
        <v/>
      </c>
      <c r="U420" s="551" t="str">
        <f>IF(ISNUMBER($T420),IF($T420&gt;$T$56,PickLists!$S$2,PickLists!$S$3),PickLists!$S$9)</f>
        <v>M1</v>
      </c>
      <c r="V420" s="553" t="str">
        <f>IF(ISNUMBER(Data!V420),Data!V420,"")</f>
        <v/>
      </c>
      <c r="W420" s="551" t="str">
        <f>IF(ISNUMBER($V420),IF($V420&gt;$V$56,PickLists!$S$2,PickLists!$S$3),PickLists!$S$9)</f>
        <v>M1</v>
      </c>
      <c r="X420" s="552" t="str">
        <f>IF(ISNUMBER(Data!X420),Data!X420,"")</f>
        <v/>
      </c>
      <c r="Y420" s="551" t="str">
        <f>IF(ISNUMBER($X420),IF($X420&gt;$X$56,PickLists!$S$2,PickLists!$S$3),PickLists!$S$9)</f>
        <v>M1</v>
      </c>
      <c r="Z420" s="553" t="str">
        <f>IF(ISNUMBER(Data!Z420),Data!Z420,"")</f>
        <v/>
      </c>
      <c r="AA420" s="551" t="str">
        <f>IF(ISNUMBER($Z420),IF($Z420&gt;$Z$56,PickLists!$S$2,PickLists!$S$3),PickLists!$S$9)</f>
        <v>M1</v>
      </c>
      <c r="AB420" s="552" t="str">
        <f>IF(ISNUMBER(Data!AB420),Data!AB420,"")</f>
        <v/>
      </c>
      <c r="AC420" s="551" t="str">
        <f>IF(ISNUMBER($AB420),IF($AB420&gt;$AB$56,PickLists!$S$2,PickLists!$S$3),PickLists!$S$9)</f>
        <v>M1</v>
      </c>
      <c r="AD420" s="553" t="str">
        <f>IF(ISNUMBER(Data!AD420),Data!AD420,"")</f>
        <v/>
      </c>
      <c r="AE420" s="551" t="str">
        <f>IF(ISNUMBER($AD420),IF($AD420&gt;$AD$56,PickLists!$S$2,PickLists!$S$3),PickLists!$S$9)</f>
        <v>M1</v>
      </c>
      <c r="AF420" s="552" t="str">
        <f>IF(ISNUMBER(Data!AF420),Data!AF420,"")</f>
        <v/>
      </c>
      <c r="AG420" s="551" t="str">
        <f>IF(ISNUMBER($AF420),IF($AF420&gt;$AF$56,PickLists!$S$2,PickLists!$S$3),PickLists!$S$9)</f>
        <v>M1</v>
      </c>
      <c r="AH420" s="553" t="str">
        <f>IF(ISNUMBER(Data!AH420),Data!AH420,"")</f>
        <v/>
      </c>
      <c r="AI420" s="551" t="str">
        <f>IF(ISNUMBER($AH420),IF($AH420&gt;$AH$56,PickLists!$S$2,PickLists!$S$3),PickLists!$S$9)</f>
        <v>M1</v>
      </c>
      <c r="AJ420" s="554" t="str">
        <f>IF(ISTEXT(Data!AJ420),Data!AJ420,"")</f>
        <v/>
      </c>
      <c r="AK420" s="555"/>
      <c r="AL420" s="555"/>
      <c r="AM420" s="555"/>
      <c r="AN420" s="555"/>
      <c r="AO420" s="556"/>
      <c r="AP420" s="557" t="str">
        <f t="shared" si="175"/>
        <v/>
      </c>
      <c r="AQ420" s="558" t="str">
        <f t="shared" si="176"/>
        <v/>
      </c>
      <c r="AR420" s="559" t="str">
        <f t="shared" si="177"/>
        <v/>
      </c>
      <c r="AS420" s="560" t="str">
        <f t="shared" si="178"/>
        <v/>
      </c>
      <c r="AT420" s="561" t="str">
        <f t="shared" si="179"/>
        <v/>
      </c>
      <c r="AU420" s="562" t="str">
        <f t="shared" si="180"/>
        <v/>
      </c>
      <c r="AV420" s="563" t="str">
        <f t="shared" si="181"/>
        <v/>
      </c>
      <c r="AW420" s="564" t="str">
        <f t="shared" si="182"/>
        <v/>
      </c>
      <c r="AX420" s="565" t="str">
        <f t="shared" si="183"/>
        <v/>
      </c>
      <c r="AY420" s="566" t="str">
        <f t="shared" si="184"/>
        <v/>
      </c>
      <c r="AZ420" s="567">
        <v>362.61</v>
      </c>
      <c r="BA420" s="568">
        <v>5.5229999999999997</v>
      </c>
      <c r="BB420" s="569" t="str">
        <f t="shared" si="185"/>
        <v/>
      </c>
      <c r="BC420" s="570" t="str">
        <f t="shared" si="186"/>
        <v/>
      </c>
      <c r="BD420" s="571" t="str">
        <f t="shared" si="187"/>
        <v/>
      </c>
      <c r="BE420" s="572" t="str">
        <f t="shared" si="188"/>
        <v/>
      </c>
      <c r="BF420" s="560" t="str">
        <f t="shared" si="189"/>
        <v/>
      </c>
      <c r="BG420" s="561" t="str">
        <f t="shared" si="190"/>
        <v/>
      </c>
      <c r="BH420" s="562" t="str">
        <f t="shared" si="191"/>
        <v/>
      </c>
      <c r="BI420" s="563" t="str">
        <f t="shared" si="192"/>
        <v/>
      </c>
      <c r="BJ420" s="564" t="str">
        <f t="shared" si="193"/>
        <v/>
      </c>
      <c r="BK420" s="565" t="str">
        <f t="shared" si="194"/>
        <v/>
      </c>
      <c r="BL420" s="566" t="str">
        <f t="shared" si="195"/>
        <v/>
      </c>
      <c r="BM420" s="546" t="str">
        <f t="shared" si="196"/>
        <v>M1</v>
      </c>
      <c r="BN420" s="573" t="str">
        <f t="shared" si="206"/>
        <v/>
      </c>
      <c r="BO420" s="573" t="str">
        <f t="shared" si="207"/>
        <v/>
      </c>
      <c r="BP420" s="574" t="str">
        <f t="shared" si="197"/>
        <v/>
      </c>
      <c r="BQ420" s="575" t="str">
        <f t="shared" si="198"/>
        <v/>
      </c>
      <c r="BR420" s="546" t="str">
        <f t="shared" si="208"/>
        <v>M1</v>
      </c>
      <c r="BS420" s="575" t="str">
        <f t="shared" si="199"/>
        <v/>
      </c>
      <c r="BT420" s="575" t="str">
        <f t="shared" si="200"/>
        <v/>
      </c>
      <c r="BU420" s="575" t="str">
        <f t="shared" si="201"/>
        <v/>
      </c>
      <c r="BV420" s="573" t="str">
        <f t="shared" si="202"/>
        <v/>
      </c>
      <c r="BW420" s="575" t="str">
        <f t="shared" si="203"/>
        <v/>
      </c>
      <c r="BX420" s="546" t="str">
        <f t="shared" si="209"/>
        <v>M1</v>
      </c>
    </row>
    <row r="421" spans="1:76" x14ac:dyDescent="0.2">
      <c r="A421" s="324"/>
      <c r="B421" s="360">
        <v>35429</v>
      </c>
      <c r="C421" s="361">
        <v>0.27083333333333298</v>
      </c>
      <c r="D421" s="360">
        <f t="shared" si="204"/>
        <v>35430</v>
      </c>
      <c r="E421" s="361">
        <v>0.27083333333333298</v>
      </c>
      <c r="F421" s="455" t="s">
        <v>2179</v>
      </c>
      <c r="G421" s="74" t="s">
        <v>440</v>
      </c>
      <c r="H421" s="53"/>
      <c r="I421" s="38"/>
      <c r="J421" s="52"/>
      <c r="K421" s="545" t="str">
        <f>IF(ISNUMBER(Data!K421),Data!K421,"")</f>
        <v/>
      </c>
      <c r="L421" s="546" t="str">
        <f>IF(ISNUMBER(K421),PickLists!$S$2,PickLists!$S$9)</f>
        <v>M1</v>
      </c>
      <c r="M421" s="547" t="str">
        <f>IF(ISNUMBER(Data!M421),Data!M421,"")</f>
        <v/>
      </c>
      <c r="N421" s="548" t="str">
        <f t="shared" si="205"/>
        <v/>
      </c>
      <c r="O421" s="549" t="str">
        <f>IF(ISTEXT($A421),PickLists!$S$2,PickLists!$S$9)</f>
        <v>M1</v>
      </c>
      <c r="P421" s="550" t="str">
        <f>IF(ISNUMBER(Data!P421),Data!P421,"")</f>
        <v/>
      </c>
      <c r="Q421" s="551" t="str">
        <f>IF(ISTEXT($A421),PickLists!$S$2,PickLists!$S$9)</f>
        <v>M1</v>
      </c>
      <c r="R421" s="547" t="str">
        <f>IF(ISNUMBER(Data!R421),Data!R421,"")</f>
        <v/>
      </c>
      <c r="S421" s="551" t="str">
        <f>IF(ISTEXT($A421),PickLists!$S$2,PickLists!$S$9)</f>
        <v>M1</v>
      </c>
      <c r="T421" s="552" t="str">
        <f>IF(ISNUMBER(Data!T421),Data!T421,"")</f>
        <v/>
      </c>
      <c r="U421" s="551" t="str">
        <f>IF(ISNUMBER($T421),IF($T421&gt;$T$56,PickLists!$S$2,PickLists!$S$3),PickLists!$S$9)</f>
        <v>M1</v>
      </c>
      <c r="V421" s="553" t="str">
        <f>IF(ISNUMBER(Data!V421),Data!V421,"")</f>
        <v/>
      </c>
      <c r="W421" s="551" t="str">
        <f>IF(ISNUMBER($V421),IF($V421&gt;$V$56,PickLists!$S$2,PickLists!$S$3),PickLists!$S$9)</f>
        <v>M1</v>
      </c>
      <c r="X421" s="552" t="str">
        <f>IF(ISNUMBER(Data!X421),Data!X421,"")</f>
        <v/>
      </c>
      <c r="Y421" s="551" t="str">
        <f>IF(ISNUMBER($X421),IF($X421&gt;$X$56,PickLists!$S$2,PickLists!$S$3),PickLists!$S$9)</f>
        <v>M1</v>
      </c>
      <c r="Z421" s="553" t="str">
        <f>IF(ISNUMBER(Data!Z421),Data!Z421,"")</f>
        <v/>
      </c>
      <c r="AA421" s="551" t="str">
        <f>IF(ISNUMBER($Z421),IF($Z421&gt;$Z$56,PickLists!$S$2,PickLists!$S$3),PickLists!$S$9)</f>
        <v>M1</v>
      </c>
      <c r="AB421" s="552" t="str">
        <f>IF(ISNUMBER(Data!AB421),Data!AB421,"")</f>
        <v/>
      </c>
      <c r="AC421" s="551" t="str">
        <f>IF(ISNUMBER($AB421),IF($AB421&gt;$AB$56,PickLists!$S$2,PickLists!$S$3),PickLists!$S$9)</f>
        <v>M1</v>
      </c>
      <c r="AD421" s="553" t="str">
        <f>IF(ISNUMBER(Data!AD421),Data!AD421,"")</f>
        <v/>
      </c>
      <c r="AE421" s="551" t="str">
        <f>IF(ISNUMBER($AD421),IF($AD421&gt;$AD$56,PickLists!$S$2,PickLists!$S$3),PickLists!$S$9)</f>
        <v>M1</v>
      </c>
      <c r="AF421" s="552" t="str">
        <f>IF(ISNUMBER(Data!AF421),Data!AF421,"")</f>
        <v/>
      </c>
      <c r="AG421" s="551" t="str">
        <f>IF(ISNUMBER($AF421),IF($AF421&gt;$AF$56,PickLists!$S$2,PickLists!$S$3),PickLists!$S$9)</f>
        <v>M1</v>
      </c>
      <c r="AH421" s="553" t="str">
        <f>IF(ISNUMBER(Data!AH421),Data!AH421,"")</f>
        <v/>
      </c>
      <c r="AI421" s="551" t="str">
        <f>IF(ISNUMBER($AH421),IF($AH421&gt;$AH$56,PickLists!$S$2,PickLists!$S$3),PickLists!$S$9)</f>
        <v>M1</v>
      </c>
      <c r="AJ421" s="554" t="str">
        <f>IF(ISTEXT(Data!AJ421),Data!AJ421,"")</f>
        <v/>
      </c>
      <c r="AK421" s="555"/>
      <c r="AL421" s="555"/>
      <c r="AM421" s="555"/>
      <c r="AN421" s="555"/>
      <c r="AO421" s="556"/>
      <c r="AP421" s="557" t="str">
        <f t="shared" si="175"/>
        <v/>
      </c>
      <c r="AQ421" s="558" t="str">
        <f t="shared" si="176"/>
        <v/>
      </c>
      <c r="AR421" s="559" t="str">
        <f t="shared" si="177"/>
        <v/>
      </c>
      <c r="AS421" s="560" t="str">
        <f t="shared" si="178"/>
        <v/>
      </c>
      <c r="AT421" s="561" t="str">
        <f t="shared" si="179"/>
        <v/>
      </c>
      <c r="AU421" s="562" t="str">
        <f t="shared" si="180"/>
        <v/>
      </c>
      <c r="AV421" s="563" t="str">
        <f t="shared" si="181"/>
        <v/>
      </c>
      <c r="AW421" s="564" t="str">
        <f t="shared" si="182"/>
        <v/>
      </c>
      <c r="AX421" s="565" t="str">
        <f t="shared" si="183"/>
        <v/>
      </c>
      <c r="AY421" s="566" t="str">
        <f t="shared" si="184"/>
        <v/>
      </c>
      <c r="AZ421" s="567">
        <v>362.61</v>
      </c>
      <c r="BA421" s="568">
        <v>5.5229999999999997</v>
      </c>
      <c r="BB421" s="569" t="str">
        <f t="shared" si="185"/>
        <v/>
      </c>
      <c r="BC421" s="570" t="str">
        <f t="shared" si="186"/>
        <v/>
      </c>
      <c r="BD421" s="571" t="str">
        <f t="shared" si="187"/>
        <v/>
      </c>
      <c r="BE421" s="572" t="str">
        <f t="shared" si="188"/>
        <v/>
      </c>
      <c r="BF421" s="560" t="str">
        <f t="shared" si="189"/>
        <v/>
      </c>
      <c r="BG421" s="561" t="str">
        <f t="shared" si="190"/>
        <v/>
      </c>
      <c r="BH421" s="562" t="str">
        <f t="shared" si="191"/>
        <v/>
      </c>
      <c r="BI421" s="563" t="str">
        <f t="shared" si="192"/>
        <v/>
      </c>
      <c r="BJ421" s="564" t="str">
        <f t="shared" si="193"/>
        <v/>
      </c>
      <c r="BK421" s="565" t="str">
        <f t="shared" si="194"/>
        <v/>
      </c>
      <c r="BL421" s="566" t="str">
        <f t="shared" si="195"/>
        <v/>
      </c>
      <c r="BM421" s="546" t="str">
        <f t="shared" si="196"/>
        <v>M1</v>
      </c>
      <c r="BN421" s="573" t="str">
        <f t="shared" si="206"/>
        <v/>
      </c>
      <c r="BO421" s="573" t="str">
        <f t="shared" si="207"/>
        <v/>
      </c>
      <c r="BP421" s="574" t="str">
        <f t="shared" si="197"/>
        <v/>
      </c>
      <c r="BQ421" s="575" t="str">
        <f t="shared" si="198"/>
        <v/>
      </c>
      <c r="BR421" s="546" t="str">
        <f t="shared" si="208"/>
        <v>M1</v>
      </c>
      <c r="BS421" s="575" t="str">
        <f t="shared" si="199"/>
        <v/>
      </c>
      <c r="BT421" s="575" t="str">
        <f t="shared" si="200"/>
        <v/>
      </c>
      <c r="BU421" s="575" t="str">
        <f t="shared" si="201"/>
        <v/>
      </c>
      <c r="BV421" s="573" t="str">
        <f t="shared" si="202"/>
        <v/>
      </c>
      <c r="BW421" s="575" t="str">
        <f t="shared" si="203"/>
        <v/>
      </c>
      <c r="BX421" s="546" t="str">
        <f t="shared" si="209"/>
        <v>M1</v>
      </c>
    </row>
    <row r="422" spans="1:76" x14ac:dyDescent="0.2">
      <c r="A422" s="325"/>
      <c r="B422" s="360">
        <v>35430</v>
      </c>
      <c r="C422" s="361">
        <v>0.27083333333333298</v>
      </c>
      <c r="D422" s="360">
        <f t="shared" si="204"/>
        <v>35431</v>
      </c>
      <c r="E422" s="361">
        <v>0.27083333333333298</v>
      </c>
      <c r="F422" s="455" t="s">
        <v>2179</v>
      </c>
      <c r="G422" s="74" t="s">
        <v>440</v>
      </c>
      <c r="H422" s="53"/>
      <c r="I422" s="38"/>
      <c r="J422" s="52"/>
      <c r="K422" s="545" t="str">
        <f>IF(ISNUMBER(Data!K422),Data!K422,"")</f>
        <v/>
      </c>
      <c r="L422" s="546" t="str">
        <f>IF(ISNUMBER(K422),PickLists!$S$2,PickLists!$S$9)</f>
        <v>M1</v>
      </c>
      <c r="M422" s="547" t="str">
        <f>IF(ISNUMBER(Data!M422),Data!M422,"")</f>
        <v/>
      </c>
      <c r="N422" s="548" t="str">
        <f t="shared" ref="N422" si="210">IF(ISNUMBER(M422),IF(M422&gt;0,M422*0.023),"")</f>
        <v/>
      </c>
      <c r="O422" s="549" t="str">
        <f>IF(ISTEXT($A422),PickLists!$S$2,PickLists!$S$9)</f>
        <v>M1</v>
      </c>
      <c r="P422" s="550" t="str">
        <f>IF(ISNUMBER(Data!P422),Data!P422,"")</f>
        <v/>
      </c>
      <c r="Q422" s="551" t="str">
        <f>IF(ISTEXT($A422),PickLists!$S$2,PickLists!$S$9)</f>
        <v>M1</v>
      </c>
      <c r="R422" s="547" t="str">
        <f>IF(ISNUMBER(Data!R422),Data!R422,"")</f>
        <v/>
      </c>
      <c r="S422" s="551" t="str">
        <f>IF(ISTEXT($A422),PickLists!$S$2,PickLists!$S$9)</f>
        <v>M1</v>
      </c>
      <c r="T422" s="552" t="str">
        <f>IF(ISNUMBER(Data!T422),Data!T422,"")</f>
        <v/>
      </c>
      <c r="U422" s="551" t="str">
        <f>IF(ISNUMBER($T422),IF($T422&gt;$T$56,PickLists!$S$2,PickLists!$S$3),PickLists!$S$9)</f>
        <v>M1</v>
      </c>
      <c r="V422" s="553" t="str">
        <f>IF(ISNUMBER(Data!V422),Data!V422,"")</f>
        <v/>
      </c>
      <c r="W422" s="551" t="str">
        <f>IF(ISNUMBER($V422),IF($V422&gt;$V$56,PickLists!$S$2,PickLists!$S$3),PickLists!$S$9)</f>
        <v>M1</v>
      </c>
      <c r="X422" s="552" t="str">
        <f>IF(ISNUMBER(Data!X422),Data!X422,"")</f>
        <v/>
      </c>
      <c r="Y422" s="551" t="str">
        <f>IF(ISNUMBER($X422),IF($X422&gt;$X$56,PickLists!$S$2,PickLists!$S$3),PickLists!$S$9)</f>
        <v>M1</v>
      </c>
      <c r="Z422" s="553" t="str">
        <f>IF(ISNUMBER(Data!Z422),Data!Z422,"")</f>
        <v/>
      </c>
      <c r="AA422" s="551" t="str">
        <f>IF(ISNUMBER($Z422),IF($Z422&gt;$Z$56,PickLists!$S$2,PickLists!$S$3),PickLists!$S$9)</f>
        <v>M1</v>
      </c>
      <c r="AB422" s="552" t="str">
        <f>IF(ISNUMBER(Data!AB422),Data!AB422,"")</f>
        <v/>
      </c>
      <c r="AC422" s="551" t="str">
        <f>IF(ISNUMBER($AB422),IF($AB422&gt;$AB$56,PickLists!$S$2,PickLists!$S$3),PickLists!$S$9)</f>
        <v>M1</v>
      </c>
      <c r="AD422" s="553" t="str">
        <f>IF(ISNUMBER(Data!AD422),Data!AD422,"")</f>
        <v/>
      </c>
      <c r="AE422" s="551" t="str">
        <f>IF(ISNUMBER($AD422),IF($AD422&gt;$AD$56,PickLists!$S$2,PickLists!$S$3),PickLists!$S$9)</f>
        <v>M1</v>
      </c>
      <c r="AF422" s="552" t="str">
        <f>IF(ISNUMBER(Data!AF422),Data!AF422,"")</f>
        <v/>
      </c>
      <c r="AG422" s="551" t="str">
        <f>IF(ISNUMBER($AF422),IF($AF422&gt;$AF$56,PickLists!$S$2,PickLists!$S$3),PickLists!$S$9)</f>
        <v>M1</v>
      </c>
      <c r="AH422" s="553" t="str">
        <f>IF(ISNUMBER(Data!AH422),Data!AH422,"")</f>
        <v/>
      </c>
      <c r="AI422" s="551" t="str">
        <f>IF(ISNUMBER($AH422),IF($AH422&gt;$AH$56,PickLists!$S$2,PickLists!$S$3),PickLists!$S$9)</f>
        <v>M1</v>
      </c>
      <c r="AJ422" s="554" t="str">
        <f>IF(ISTEXT(Data!AJ422),Data!AJ422,"")</f>
        <v/>
      </c>
      <c r="AK422" s="555"/>
      <c r="AL422" s="555"/>
      <c r="AM422" s="555"/>
      <c r="AN422" s="555"/>
      <c r="AO422" s="556"/>
      <c r="AP422" s="557" t="str">
        <f t="shared" ref="AP422" si="211">IF(ISNUMBER(P422),10^(-P422)*10^3,"")</f>
        <v/>
      </c>
      <c r="AQ422" s="558" t="str">
        <f t="shared" ref="AQ422" si="212">IF(ISNUMBER(AP422),AP422*$N422,"")</f>
        <v/>
      </c>
      <c r="AR422" s="559" t="str">
        <f t="shared" ref="AR422" si="213">IF(ISNUMBER(T422),T422*$N422,"")</f>
        <v/>
      </c>
      <c r="AS422" s="560" t="str">
        <f t="shared" ref="AS422" si="214">IF(ISNUMBER(V422),V422*$N422,"")</f>
        <v/>
      </c>
      <c r="AT422" s="561" t="str">
        <f t="shared" ref="AT422" si="215">IF(ISNUMBER(X422),X422*$N422,"")</f>
        <v/>
      </c>
      <c r="AU422" s="562" t="str">
        <f t="shared" ref="AU422" si="216">IF(ISNUMBER(Z422),Z422*$N422,"")</f>
        <v/>
      </c>
      <c r="AV422" s="563" t="str">
        <f t="shared" ref="AV422" si="217">IF(ISNUMBER(AB422),AB422*$N422,"")</f>
        <v/>
      </c>
      <c r="AW422" s="564" t="str">
        <f t="shared" ref="AW422" si="218">IF(ISNUMBER(AD422),AD422*$N422,"")</f>
        <v/>
      </c>
      <c r="AX422" s="565" t="str">
        <f t="shared" ref="AX422" si="219">IF(ISNUMBER(AF422),AF422*$N422,"")</f>
        <v/>
      </c>
      <c r="AY422" s="566" t="str">
        <f t="shared" ref="AY422" si="220">IF(ISNUMBER(AH422),AH422*$N422,"")</f>
        <v/>
      </c>
      <c r="AZ422" s="567">
        <v>362.61</v>
      </c>
      <c r="BA422" s="568">
        <v>5.5229999999999997</v>
      </c>
      <c r="BB422" s="569" t="str">
        <f t="shared" ref="BB422" si="221">IF(ISNUMBER(P422),10^(-P422)*10^6,"")</f>
        <v/>
      </c>
      <c r="BC422" s="570" t="str">
        <f t="shared" ref="BC422" si="222">IF(ISNUMBER(P422),BA422/(10^(6-P422)),"")</f>
        <v/>
      </c>
      <c r="BD422" s="571" t="str">
        <f t="shared" ref="BD422" si="223">IF(ISNUMBER(P422),10^(P422-8),"")</f>
        <v/>
      </c>
      <c r="BE422" s="572" t="str">
        <f t="shared" ref="BE422" si="224">IF(ISNUMBER(T422),T422/$BF$48*1000,"")</f>
        <v/>
      </c>
      <c r="BF422" s="560" t="str">
        <f t="shared" ref="BF422" si="225">IF(ISNUMBER(V422),V422/$AZ$49*1000,"")</f>
        <v/>
      </c>
      <c r="BG422" s="561" t="str">
        <f t="shared" ref="BG422" si="226">IF(ISNUMBER(X422),X422*$BL$50/$AZ$51*1000,"")</f>
        <v/>
      </c>
      <c r="BH422" s="562" t="str">
        <f t="shared" ref="BH422" si="227">IF(ISNUMBER(Z422),Z422/$BC$51*1000,"")</f>
        <v/>
      </c>
      <c r="BI422" s="563" t="str">
        <f t="shared" ref="BI422" si="228">IF(ISNUMBER(AB422),AB422/$AZ$49*1000,"")</f>
        <v/>
      </c>
      <c r="BJ422" s="564" t="str">
        <f t="shared" ref="BJ422" si="229">IF(ISNUMBER(AD422),AD422/$BF$51*1000,"")</f>
        <v/>
      </c>
      <c r="BK422" s="565" t="str">
        <f t="shared" ref="BK422" si="230">IF(ISNUMBER(AF422),AF422*$BL$50/$BF$49*1000,"")</f>
        <v/>
      </c>
      <c r="BL422" s="566" t="str">
        <f t="shared" ref="BL422" si="231">IF(ISNUMBER(AH422),AH422*$BL$50/$BF$50*1000,"")</f>
        <v/>
      </c>
      <c r="BM422" s="546" t="str">
        <f t="shared" ref="BM422" si="232">IF(OR(COUNTIF(U422:AI422,"=V1")&gt;0,COUNTIF(U422:AI422,"=V0")=8),"V0",IF(COUNTIF(U422:AI422,"=M1")=8,"M1",IF(COUNTIF(U422:AI422,"=V6")=8,"V6",IF(COUNTIF(U422:AI422,"=V2")=8,"V2","V4"))))</f>
        <v>M1</v>
      </c>
      <c r="BN422" s="573" t="str">
        <f t="shared" ref="BN422" si="233">R422</f>
        <v/>
      </c>
      <c r="BO422" s="573" t="str">
        <f t="shared" ref="BO422" si="234">IF(OR(BM422="V0",BM422="V6"),(BB422*$BB$55+BC422*$BC$55+BD422*$BD$55+BE422*$BE$55+BF422*$BF$55+BG422*$BG$55+BH422*$BH$55+BI422*$BI$55+BJ422*$BJ$55+BK422*$BK$55+BL422*$BL$55)/1000,IF(BM422="V2",(BB422*$BB$55+BC422*$BC$55+BD422*$BD$55+BE422*$BE$55+BF422*$BF$55+BG422*$BG$55+BH422*$BH$55+BI422*$BI$55+BJ422*$BJ$55+BK422*$BK$55+BL422*$BL$55)/1000,""))</f>
        <v/>
      </c>
      <c r="BP422" s="574" t="str">
        <f t="shared" ref="BP422" si="235">IF(AND(ISNUMBER(R422),ISNUMBER(BO422)),(BO422-R422)/R422*100,"")</f>
        <v/>
      </c>
      <c r="BQ422" s="575" t="str">
        <f t="shared" ref="BQ422" si="236">IF(OR(BM422="V0",BM422="V6"),SUMPRODUCT(($BP$48:$BP$50&lt;=R422)*($BQ$48:$BQ$50&gt;=R422)*$BR$48:$BR$50),IF(BM422="V2",SUMPRODUCT(($BP$48:$BP$50&lt;=R422)*($BQ$48:$BQ$50&gt;=R422)*$BR$48:$BR$50),""))</f>
        <v/>
      </c>
      <c r="BR422" s="546" t="str">
        <f t="shared" ref="BR422" si="237">IF(OR(BM422="V0",BM422="V6"),IF(ABS(BP422)&gt;BQ422,"V4","V0"),IF(BM422="V2","V0","M1"))</f>
        <v>M1</v>
      </c>
      <c r="BS422" s="575" t="str">
        <f t="shared" ref="BS422" si="238">IF(OR(BM422="V0",BM422="V6"),SUM(BB422,BH422:BL422),IF(BM422="V2",SUM(BB422,BH422:BL422),""))</f>
        <v/>
      </c>
      <c r="BT422" s="575" t="str">
        <f t="shared" ref="BT422" si="239">IF(OR(BM422="V0",BM422="V6"),SUM(BC422:BG422),IF(BM422="V2",SUM(BC422:BG422),""))</f>
        <v/>
      </c>
      <c r="BU422" s="575" t="str">
        <f t="shared" ref="BU422" si="240">IF(OR(BM422="V0",BM422="V6"),SUM(BS422+BT422),IF(BM422="V2",SUM(BS422+BT422),""))</f>
        <v/>
      </c>
      <c r="BV422" s="573" t="str">
        <f t="shared" ref="BV422" si="241">IF(OR(BM422="V0",BM422="V6"),(BS422-BT422)/(BS422+BT422)*100,IF(BM422="V2",(BS422-BT422)/(BS422+BT422)*100,""))</f>
        <v/>
      </c>
      <c r="BW422" s="575" t="str">
        <f t="shared" ref="BW422" si="242">IF(OR(BM422="V0",BM422="V6"),SUMPRODUCT(($BV$48:$BV$51&lt;=ABS(BU422))*($BW$48:$BW$51&gt;=ABS(BU422))*$BX$48:$BX$51),IF(BM422="V2",SUMPRODUCT(($BV$48:$BV$51&lt;=ABS(BU422))*($BW$48:$BW$51&gt;=ABS(BU422))*$BX$48:$BX$51),""))</f>
        <v/>
      </c>
      <c r="BX422" s="546" t="str">
        <f t="shared" ref="BX422" si="243">IF(OR(BM422="V0",BM422="V6"),IF(ABS(BV422)&gt;BW422,"V4","V0"),IF(BM422="V2","V0","M1"))</f>
        <v>M1</v>
      </c>
    </row>
  </sheetData>
  <conditionalFormatting sqref="BR57:BR422">
    <cfRule type="containsText" dxfId="5" priority="8" operator="containsText" text="V1">
      <formula>NOT(ISERROR(SEARCH("V1",BR57)))</formula>
    </cfRule>
  </conditionalFormatting>
  <conditionalFormatting sqref="BX57:BX422">
    <cfRule type="containsText" dxfId="4" priority="6" operator="containsText" text="V1">
      <formula>NOT(ISERROR(SEARCH("V1",BX57)))</formula>
    </cfRule>
  </conditionalFormatting>
  <conditionalFormatting sqref="BR57">
    <cfRule type="cellIs" dxfId="3" priority="4" operator="equal">
      <formula>"V4"</formula>
    </cfRule>
  </conditionalFormatting>
  <conditionalFormatting sqref="BR58:BR422">
    <cfRule type="cellIs" dxfId="2" priority="3" operator="equal">
      <formula>"V4"</formula>
    </cfRule>
  </conditionalFormatting>
  <conditionalFormatting sqref="BX57">
    <cfRule type="cellIs" dxfId="1" priority="2" operator="equal">
      <formula>"V4"</formula>
    </cfRule>
  </conditionalFormatting>
  <conditionalFormatting sqref="BX58:BX422">
    <cfRule type="cellIs" dxfId="0" priority="1" operator="equal">
      <formula>"V4"</formula>
    </cfRule>
  </conditionalFormatting>
  <dataValidations count="46">
    <dataValidation operator="greaterThan" showInputMessage="1" showErrorMessage="1" errorTitle="Data Values" error="Please code either a numeric decimal value, OR -9999.9 for missing data.  For values below the detection limit, code the value as a numeral and put the V1 code into the flag field." sqref="AF57:AF422 K57:K422 M57:M422 P57:P422 R57:R422 T57:T422 V57:V422 X57:X422 Z57:Z422 AB57:AB422 AD57:AD422 AH57:AH422"/>
    <dataValidation type="date" operator="greaterThan" showInputMessage="1" showErrorMessage="1" errorTitle="End_date" error="Code the date the collection for the sample stopped.  Use the format: yyyy-mm-dd." sqref="D57:D422">
      <formula1>25569</formula1>
    </dataValidation>
    <dataValidation type="date" operator="greaterThan" showInputMessage="1" showErrorMessage="1" errorTitle="Start_date" error="Code the date that collection for this sample began.  Use the format yyyy-mm-dd." sqref="B57:B422">
      <formula1>25569</formula1>
    </dataValidation>
    <dataValidation type="list" allowBlank="1" showInputMessage="1" showErrorMessage="1" sqref="I57:I422">
      <formula1>LabComment</formula1>
    </dataValidation>
    <dataValidation type="list" showInputMessage="1" showErrorMessage="1" sqref="G57:G422">
      <formula1>PrecipType</formula1>
    </dataValidation>
    <dataValidation type="list" showInputMessage="1" showErrorMessage="1" sqref="H57:H422">
      <formula1>SampleQuality</formula1>
    </dataValidation>
    <dataValidation type="list" allowBlank="1" showInputMessage="1" showErrorMessage="1" sqref="J57:J422">
      <formula1>UnusualOccur</formula1>
    </dataValidation>
    <dataValidation allowBlank="1" showInputMessage="1" showErrorMessage="1" promptTitle="Time_zone" prompt="The time zone displacement from LST to UTC.  Click on the cells below and use the dropdown picklist to select the time zone of the sampler.  For definitions of the zones, see the &quot;Time Zone Descriptions&quot; column in the picklist weeksheet." sqref="F53"/>
    <dataValidation type="decimal" operator="greaterThanOrEqual" showInputMessage="1" showErrorMessage="1" errorTitle="Detection Limit" error="Please enter the detection limit for this parameter and method.  Values must be greater than or equal to zero.  " promptTitle="Detection Limit " prompt="This field holds the detection limit for this paramter and method.  Please enter a value greater than or equal to zero." sqref="AF56 R56 M56:N56 AB56 Z56 X56 V56 T56 P56 AD56 K56 AH56">
      <formula1>0</formula1>
    </dataValidation>
    <dataValidation allowBlank="1" showInputMessage="1" showErrorMessage="1" promptTitle="Detection Limit " prompt="This row specifies the detection limit for each parameter.  Parameters which do not have detection limits have been set to &quot;none&quot;.  The Flag columns are also set to &quot;none&quot;._x000a_" sqref="B56:E56 G56:J56"/>
    <dataValidation allowBlank="1" showInputMessage="1" showErrorMessage="1" promptTitle="Detection Limit" prompt="This row specifies the detection limit for each parameter.  Parameters which do not have detection limits have been set to &quot;none&quot;.  The Flag columns are also set to &quot;none&quot;." sqref="F56 A56 AC56 S56 Q56 AA56 Y56 W56 U56 AI56 L56 AG56 O56"/>
    <dataValidation allowBlank="1" showInputMessage="1" showErrorMessage="1" promptTitle="Analysis Method" prompt="This row specifices the analysis method (or method of detection). Those parameters which do not have a analysis method have been set to &quot;none&quot;.  The flag columns are also &quot;none&quot;." sqref="A55:J55 S55 Q55 AI55 U55 W55 Y55 AA55 AC55 AE55 AG55 L55 O55"/>
    <dataValidation allowBlank="1" showInputMessage="1" showErrorMessage="1" promptTitle="Units and Format" prompt="This row specifices the units or format for the column.  Picklists have been provided for those parameters which allow a choice of units.  Otherwise, the field has been hardcoded to the defined format. " sqref="A54:E54 G54:J54 L54 S54 Q54 AI54 W54 Y54 AA54 AC54 AE54 AG54 U54 O54"/>
    <dataValidation allowBlank="1" showInputMessage="1" showErrorMessage="1" promptTitle="Sample_id" prompt="This is a unique identification code assigned by the local network or station.  It is a free format, alphanumeric field.  If your local network or station does not assign IDs, then the WDCPC will create one based on the sampling date. " sqref="A53"/>
    <dataValidation allowBlank="1" showInputMessage="1" showErrorMessage="1" promptTitle="Start_date" prompt="The date that sampling began for this sample.  Dates must be entered in yyyy-mm-dd format.  This is a required field. " sqref="B53 D53"/>
    <dataValidation allowBlank="1" showInputMessage="1" showErrorMessage="1" promptTitle="Start_time" prompt="The time of day that sampling began for this sample.  Times must be entered in hh:mm:ss format, and is relative to the UTC_Offset field in the #TIMESTAMP structure.  This is a required field. " sqref="C53 E53"/>
    <dataValidation allowBlank="1" showInputMessage="1" showErrorMessage="1" promptTitle="Precipitation_Type" prompt="The type of preciptiation that was collected.  If no preciptiation occurred during the sampling period, then select &quot;No Precipitation Occurred&quot; from the associated picklist.   This is a required field." sqref="G53"/>
    <dataValidation allowBlank="1" showInputMessage="1" showErrorMessage="1" promptTitle="Sample_Quality" prompt="The overal sample quality as determined by the station operator.  Select &quot;Clean and Clear&quot; from the associated picklist, when there are no problems observed.  This is a required field." sqref="H53"/>
    <dataValidation allowBlank="1" showInputMessage="1" showErrorMessage="1" promptTitle="Laboratory Comment" prompt="This field provides the technicians at the laboratory to comment on the condition of the sample after it arrives.  If the technician does not notice anything wrong, then the this field may be left blank." sqref="I53"/>
    <dataValidation allowBlank="1" showInputMessage="1" showErrorMessage="1" promptTitle="Unusual_Occurances" prompt="This column has a list of unusual events that may or may not have affected the sample quality.  If the station operator notices that one of these events has occurred, then select it from the list.  Otherwise, the field may be left blank." sqref="J53"/>
    <dataValidation allowBlank="1" showInputMessage="1" showErrorMessage="1" promptTitle="Standardgauge" prompt="This is the amount of precipitation as determined by the standard raingauge in use by the local network or station.  Do not enter the amount from the precipitation chemistry collector.  The collector's amount is entered in the Samplequantity column. " sqref="K53"/>
    <dataValidation allowBlank="1" showInputMessage="1" showErrorMessage="1" promptTitle="Standardgauge Flag" prompt="The data quality flag that is associated with the Standardgauge measurement.  A data quality flag is required for every datum. Please select the most representative flag from the picklist.   " sqref="L53"/>
    <dataValidation allowBlank="1" showInputMessage="1" showErrorMessage="1" promptTitle="Standardquantity Flag" prompt="The data quality flag that is associated with the Standardquantity measurement.  A data quality flag is required for every datum. Please select the most representative flag from the picklist. " sqref="O53"/>
    <dataValidation allowBlank="1" showInputMessage="1" showErrorMessage="1" promptTitle="pH Flag" prompt="The data quality flag that is associated with the pH measurement.  A data quality flag is required for every datum. Please select the most representative flag from the picklist. " sqref="Q53"/>
    <dataValidation allowBlank="1" showInputMessage="1" showErrorMessage="1" promptTitle="Conductivity Flag" prompt="The data quality flag that is associated with the Conductivity measurement.  A data quality flag is required for every datum. Please select the most representative flag from the picklist. " sqref="S53"/>
    <dataValidation allowBlank="1" showInputMessage="1" showErrorMessage="1" promptTitle="SO4 Flag" prompt="The data quality flag that is associated with the SO4 measurement.  A data quality flag is required for every datum. Please select the most representative flag from the picklist. " sqref="Y53"/>
    <dataValidation allowBlank="1" showInputMessage="1" showErrorMessage="1" promptTitle="NH4 Flag" prompt="The data quality flag that is associated with the NH4 measurement.  A data quality flag is required for every datum. Please select the most representative flag from the picklist. " sqref="AC53"/>
    <dataValidation allowBlank="1" showInputMessage="1" showErrorMessage="1" promptTitle="NO3 Flag" prompt="The data quality flag that is associated with the NO3 measurement.  A data quality flag is required for every datum. Please select the most representative flag from the picklist. " sqref="W53"/>
    <dataValidation allowBlank="1" showInputMessage="1" showErrorMessage="1" promptTitle="Cl Flag" prompt="The data quality flag that is associated with the Cl measurement.  A data quality flag is required for every datum. Please select the most representative flag from the picklist. " sqref="U53"/>
    <dataValidation allowBlank="1" showInputMessage="1" showErrorMessage="1" promptTitle="Ca Flag" prompt="The data quality flag that is associated with the Ca measurement.  A data quality flag is required for every datum. Please select the most representative flag from the picklist. " sqref="AI53"/>
    <dataValidation allowBlank="1" showInputMessage="1" showErrorMessage="1" promptTitle="K Flag" prompt="The data quality flag that is associated with the K measurement.  A data quality flag is required for every datum. Please select the most representative flag from the picklist. " sqref="AE53"/>
    <dataValidation allowBlank="1" showInputMessage="1" showErrorMessage="1" promptTitle="Mg Flag" prompt="The data quality flag that is associated with the Mg measurement.  A data quality flag is required for every datum. Please select the most representative flag from the picklist. " sqref="AG53"/>
    <dataValidation allowBlank="1" showInputMessage="1" showErrorMessage="1" promptTitle="Na Flag" prompt="The data quality flag that is associated with the Na measurement.  A data quality flag is required for every datum. Please select the most representative flag from the picklist. " sqref="AA53"/>
    <dataValidation allowBlank="1" showInputMessage="1" showErrorMessage="1" promptTitle="Na" prompt="Enter the amount of Sodium (Na) detected.  If the amount is missing, then code -9999.9.  If the amount is below the detection limit, then consult the guidence document for how to report the value. " sqref="Z53"/>
    <dataValidation allowBlank="1" showInputMessage="1" showErrorMessage="1" promptTitle="Mg" prompt="Enter the amount of Magnesium (Mg) detected.  If the amount is missing, then code -9999.9.  If the amount is below the detection limit, then consult the guidence document for how to report the value. " sqref="AF53"/>
    <dataValidation allowBlank="1" showInputMessage="1" showErrorMessage="1" promptTitle="K" prompt="Enter the amount of Potassium (K) detected.  If the amount is missing, then code -9999.9.  If the amount is below the detection limit, then consult the guidence document for how to report the value. " sqref="AD53"/>
    <dataValidation allowBlank="1" showInputMessage="1" showErrorMessage="1" promptTitle="Ca" prompt="Enter the amount of Calcium (Ca) detected.  If the amount is missing, then code -9999.9.  If the amount is below the detection limit, then consult the guidence document for how to report the value. " sqref="AH53"/>
    <dataValidation allowBlank="1" showInputMessage="1" showErrorMessage="1" promptTitle="Cl" prompt="Enter the amount of Chloride (Cl) detected.  If the amount is missing, then code -9999.9.  If the amount is below the detection limit, then consult the guidence document for how to report the value. " sqref="T53"/>
    <dataValidation allowBlank="1" showInputMessage="1" showErrorMessage="1" promptTitle="NO3" prompt="Enter the amount of Nitrate (NO3) detected.  If the amount is missing, then code -9999.9.  If the amount is below the detection limit, then consult the guidence document for how to report the value. " sqref="V53"/>
    <dataValidation allowBlank="1" showInputMessage="1" showErrorMessage="1" promptTitle="NH4" prompt="Enter the amount of Ammonium (NH4) detected.  If the amount is missing, then code -9999.9.  If the amount is below the detection limit, then consult the guidence document for how to report the value. " sqref="AB53"/>
    <dataValidation allowBlank="1" showInputMessage="1" showErrorMessage="1" promptTitle="SO4" prompt="Enter the amount of Sulfate (SO4) detected.  If the amount is missing, then code -9999.9.  If the amount is below the detection limit, then consult the guidence document for how to report the value. " sqref="X53"/>
    <dataValidation allowBlank="1" showInputMessage="1" showErrorMessage="1" promptTitle="Conductivity" prompt="Enter the Conductivity of the sample.  If the amount is missing, then code -9999.9.  If the amount is below the detection limit, then consult the guidence document for how to report the value." sqref="R53"/>
    <dataValidation allowBlank="1" showInputMessage="1" showErrorMessage="1" promptTitle="pH" prompt="Enter the pH of the sample.  If the amount is missing, then code -9999.9.  If the amount is below the detection limit, then consult the guidence document for how to report the value." sqref="P53"/>
    <dataValidation allowBlank="1" showInputMessage="1" showErrorMessage="1" promptTitle="Samplequantity" prompt="This is the amount of precipitation found in the precipitation chemistry collector.   Do not enter the amount from the standard raingauge.  The rainguage's amount is entered in the Samplegauge column." sqref="M53:N53"/>
    <dataValidation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F57:F422"/>
    <dataValidation type="time"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C57:C422 E57:E422">
      <formula1>0</formula1>
      <formula2>0.999988425925926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BX741"/>
  <sheetViews>
    <sheetView topLeftCell="A45" zoomScale="75" workbookViewId="0">
      <pane xSplit="1" ySplit="2" topLeftCell="B272" activePane="bottomRight" state="frozen"/>
      <selection activeCell="A45" sqref="A45"/>
      <selection pane="topRight" activeCell="B45" sqref="B45"/>
      <selection pane="bottomLeft" activeCell="A47" sqref="A47"/>
      <selection pane="bottomRight" activeCell="H284" sqref="H284"/>
    </sheetView>
  </sheetViews>
  <sheetFormatPr baseColWidth="10" defaultColWidth="9.140625" defaultRowHeight="12.75" x14ac:dyDescent="0.2"/>
  <cols>
    <col min="1" max="1" width="11.140625" style="583" customWidth="1"/>
    <col min="2" max="2" width="13.140625" style="583" customWidth="1"/>
    <col min="3" max="3" width="9.28515625" style="583" customWidth="1"/>
    <col min="4" max="4" width="14" style="583" customWidth="1"/>
    <col min="5" max="6" width="8.140625" style="583" customWidth="1"/>
    <col min="7" max="7" width="16.85546875" style="583" customWidth="1"/>
    <col min="8" max="8" width="14.42578125" style="583" customWidth="1"/>
    <col min="9" max="9" width="18" style="583" customWidth="1"/>
    <col min="10" max="10" width="15.7109375" style="583" customWidth="1"/>
    <col min="11" max="11" width="10.7109375" style="653" customWidth="1"/>
    <col min="12" max="12" width="8.140625" style="583" customWidth="1"/>
    <col min="13" max="13" width="9.7109375" style="653" customWidth="1"/>
    <col min="14" max="14" width="9.42578125" style="653" customWidth="1"/>
    <col min="15" max="15" width="8.42578125" style="654" customWidth="1"/>
    <col min="16" max="16" width="13.28515625" style="653" customWidth="1"/>
    <col min="17" max="17" width="8.7109375" style="583" customWidth="1"/>
    <col min="18" max="18" width="13" style="653" customWidth="1"/>
    <col min="19" max="19" width="9.5703125" style="583" customWidth="1"/>
    <col min="20" max="20" width="9.42578125" style="653" customWidth="1"/>
    <col min="21" max="21" width="6.28515625" style="583" customWidth="1"/>
    <col min="22" max="22" width="8.5703125" style="653" customWidth="1"/>
    <col min="23" max="23" width="7.5703125" style="583" customWidth="1"/>
    <col min="24" max="24" width="9" style="653" customWidth="1"/>
    <col min="25" max="25" width="8.140625" style="583" customWidth="1"/>
    <col min="26" max="26" width="7.7109375" style="653" customWidth="1"/>
    <col min="27" max="27" width="6.7109375" style="583" customWidth="1"/>
    <col min="28" max="28" width="7.28515625" style="653" customWidth="1"/>
    <col min="29" max="29" width="7.5703125" style="583" customWidth="1"/>
    <col min="30" max="30" width="7.42578125" style="653" customWidth="1"/>
    <col min="31" max="31" width="6.28515625" style="583" customWidth="1"/>
    <col min="32" max="32" width="8.5703125" style="653" customWidth="1"/>
    <col min="33" max="33" width="7.140625" style="583" customWidth="1"/>
    <col min="34" max="34" width="7.28515625" style="653" customWidth="1"/>
    <col min="35" max="35" width="7" style="583" customWidth="1"/>
    <col min="36" max="36" width="26" style="583" customWidth="1"/>
    <col min="37" max="116" width="17.7109375" style="583" customWidth="1"/>
    <col min="117" max="16384" width="9.140625" style="583"/>
  </cols>
  <sheetData>
    <row r="1" spans="1:9" ht="18" x14ac:dyDescent="0.25">
      <c r="A1" s="580" t="s">
        <v>465</v>
      </c>
      <c r="B1" s="581"/>
      <c r="C1" s="581"/>
      <c r="D1" s="582"/>
      <c r="E1" s="582"/>
      <c r="F1" s="582"/>
    </row>
    <row r="2" spans="1:9" ht="18" x14ac:dyDescent="0.25">
      <c r="A2" s="584" t="s">
        <v>622</v>
      </c>
      <c r="B2" s="585"/>
      <c r="C2" s="581"/>
      <c r="D2" s="582"/>
      <c r="E2" s="582"/>
      <c r="F2" s="582"/>
    </row>
    <row r="3" spans="1:9" ht="13.5" thickBot="1" x14ac:dyDescent="0.25"/>
    <row r="4" spans="1:9" x14ac:dyDescent="0.2">
      <c r="A4" s="586" t="s">
        <v>466</v>
      </c>
      <c r="B4" s="587"/>
      <c r="C4" s="588"/>
      <c r="D4" s="587"/>
      <c r="E4" s="589"/>
      <c r="F4" s="590"/>
    </row>
    <row r="5" spans="1:9" x14ac:dyDescent="0.2">
      <c r="A5" s="591" t="s">
        <v>467</v>
      </c>
      <c r="B5" s="592" t="s">
        <v>468</v>
      </c>
      <c r="C5" s="593"/>
      <c r="D5" s="590" t="s">
        <v>469</v>
      </c>
      <c r="E5" s="594" t="s">
        <v>470</v>
      </c>
      <c r="F5" s="590"/>
    </row>
    <row r="6" spans="1:9" ht="13.5" thickBot="1" x14ac:dyDescent="0.25">
      <c r="A6" s="595" t="s">
        <v>471</v>
      </c>
      <c r="B6" s="596" t="s">
        <v>533</v>
      </c>
      <c r="C6" s="597"/>
      <c r="D6" s="598">
        <v>1</v>
      </c>
      <c r="E6" s="599">
        <v>2</v>
      </c>
      <c r="F6" s="600"/>
    </row>
    <row r="7" spans="1:9" ht="13.5" thickBot="1" x14ac:dyDescent="0.25"/>
    <row r="8" spans="1:9" x14ac:dyDescent="0.2">
      <c r="A8" s="586" t="s">
        <v>472</v>
      </c>
      <c r="B8" s="587"/>
      <c r="C8" s="587"/>
      <c r="D8" s="587"/>
      <c r="E8" s="587"/>
      <c r="F8" s="587"/>
      <c r="G8" s="587"/>
      <c r="H8" s="589"/>
      <c r="I8" s="601"/>
    </row>
    <row r="9" spans="1:9" x14ac:dyDescent="0.2">
      <c r="A9" s="591" t="s">
        <v>473</v>
      </c>
      <c r="B9" s="592" t="s">
        <v>474</v>
      </c>
      <c r="C9" s="592"/>
      <c r="D9" s="592"/>
      <c r="E9" s="590" t="s">
        <v>475</v>
      </c>
      <c r="F9" s="590"/>
      <c r="G9" s="590" t="s">
        <v>476</v>
      </c>
      <c r="H9" s="594" t="s">
        <v>532</v>
      </c>
      <c r="I9" s="601"/>
    </row>
    <row r="10" spans="1:9" ht="13.5" thickBot="1" x14ac:dyDescent="0.25">
      <c r="A10" s="602">
        <v>39604</v>
      </c>
      <c r="B10" s="603" t="s">
        <v>602</v>
      </c>
      <c r="C10" s="604"/>
      <c r="D10" s="605"/>
      <c r="E10" s="598">
        <v>1</v>
      </c>
      <c r="F10" s="598"/>
      <c r="G10" s="606" t="s">
        <v>1257</v>
      </c>
      <c r="H10" s="607">
        <v>700118</v>
      </c>
      <c r="I10" s="608"/>
    </row>
    <row r="11" spans="1:9" ht="13.5" thickBot="1" x14ac:dyDescent="0.25"/>
    <row r="12" spans="1:9" x14ac:dyDescent="0.2">
      <c r="A12" s="609" t="s">
        <v>477</v>
      </c>
      <c r="B12" s="610"/>
      <c r="C12" s="610"/>
      <c r="D12" s="611"/>
      <c r="E12" s="610"/>
      <c r="F12" s="610"/>
      <c r="G12" s="612"/>
      <c r="H12" s="613"/>
    </row>
    <row r="13" spans="1:9" x14ac:dyDescent="0.2">
      <c r="A13" s="614" t="s">
        <v>478</v>
      </c>
      <c r="B13" s="615" t="s">
        <v>479</v>
      </c>
      <c r="C13" s="615" t="s">
        <v>480</v>
      </c>
      <c r="D13" s="616"/>
      <c r="E13" s="615" t="s">
        <v>481</v>
      </c>
      <c r="F13" s="615"/>
      <c r="G13" s="617" t="s">
        <v>482</v>
      </c>
      <c r="H13" s="613"/>
    </row>
    <row r="14" spans="1:9" ht="13.5" thickBot="1" x14ac:dyDescent="0.25">
      <c r="A14" s="618" t="s">
        <v>483</v>
      </c>
      <c r="B14" s="619" t="s">
        <v>998</v>
      </c>
      <c r="C14" s="620" t="s">
        <v>997</v>
      </c>
      <c r="D14" s="621"/>
      <c r="E14" s="619" t="s">
        <v>272</v>
      </c>
      <c r="F14" s="620"/>
      <c r="G14" s="622" t="s">
        <v>1258</v>
      </c>
      <c r="H14" s="623"/>
    </row>
    <row r="15" spans="1:9" ht="13.5" thickBot="1" x14ac:dyDescent="0.25">
      <c r="A15" s="624"/>
      <c r="B15" s="624"/>
      <c r="C15" s="624"/>
      <c r="D15" s="624"/>
      <c r="E15" s="624"/>
      <c r="F15" s="624"/>
      <c r="G15" s="624"/>
    </row>
    <row r="16" spans="1:9" x14ac:dyDescent="0.2">
      <c r="A16" s="609" t="s">
        <v>486</v>
      </c>
      <c r="B16" s="610"/>
      <c r="C16" s="612"/>
      <c r="D16" s="624"/>
      <c r="E16" s="624"/>
      <c r="F16" s="624"/>
      <c r="G16" s="624"/>
    </row>
    <row r="17" spans="1:7" x14ac:dyDescent="0.2">
      <c r="A17" s="625" t="s">
        <v>490</v>
      </c>
      <c r="B17" s="626" t="s">
        <v>491</v>
      </c>
      <c r="C17" s="617" t="s">
        <v>492</v>
      </c>
      <c r="D17" s="624"/>
      <c r="E17" s="624"/>
      <c r="F17" s="624"/>
      <c r="G17" s="624"/>
    </row>
    <row r="18" spans="1:7" ht="13.5" thickBot="1" x14ac:dyDescent="0.25">
      <c r="A18" s="627">
        <v>47.8</v>
      </c>
      <c r="B18" s="628">
        <v>11.016999999999999</v>
      </c>
      <c r="C18" s="622">
        <v>985</v>
      </c>
      <c r="D18" s="624"/>
      <c r="E18" s="624"/>
      <c r="F18" s="624"/>
      <c r="G18" s="624"/>
    </row>
    <row r="19" spans="1:7" ht="13.5" thickBot="1" x14ac:dyDescent="0.25">
      <c r="A19" s="624"/>
      <c r="B19" s="624"/>
      <c r="C19" s="624"/>
      <c r="D19" s="624"/>
      <c r="E19" s="624"/>
      <c r="F19" s="624"/>
      <c r="G19" s="624"/>
    </row>
    <row r="20" spans="1:7" x14ac:dyDescent="0.2">
      <c r="A20" s="609" t="s">
        <v>493</v>
      </c>
      <c r="B20" s="610"/>
      <c r="C20" s="610"/>
      <c r="D20" s="612"/>
      <c r="E20" s="624"/>
      <c r="F20" s="624"/>
      <c r="G20" s="624"/>
    </row>
    <row r="21" spans="1:7" x14ac:dyDescent="0.2">
      <c r="A21" s="625" t="s">
        <v>480</v>
      </c>
      <c r="B21" s="626" t="s">
        <v>494</v>
      </c>
      <c r="C21" s="626" t="s">
        <v>495</v>
      </c>
      <c r="D21" s="617" t="s">
        <v>1140</v>
      </c>
      <c r="E21" s="624"/>
      <c r="F21" s="624"/>
      <c r="G21" s="624"/>
    </row>
    <row r="22" spans="1:7" ht="13.5" thickBot="1" x14ac:dyDescent="0.25">
      <c r="A22" s="629" t="s">
        <v>1338</v>
      </c>
      <c r="B22" s="628" t="s">
        <v>1340</v>
      </c>
      <c r="C22" s="628"/>
      <c r="D22" s="630">
        <v>1.5</v>
      </c>
      <c r="E22" s="624"/>
      <c r="F22" s="624"/>
      <c r="G22" s="624"/>
    </row>
    <row r="23" spans="1:7" ht="13.5" thickBot="1" x14ac:dyDescent="0.25">
      <c r="A23" s="624"/>
      <c r="B23" s="624"/>
      <c r="C23" s="624"/>
      <c r="D23" s="624"/>
      <c r="E23" s="624"/>
      <c r="F23" s="624"/>
      <c r="G23" s="624"/>
    </row>
    <row r="24" spans="1:7" x14ac:dyDescent="0.2">
      <c r="A24" s="609" t="s">
        <v>496</v>
      </c>
      <c r="B24" s="610"/>
      <c r="C24" s="610"/>
      <c r="D24" s="612"/>
      <c r="E24" s="624"/>
      <c r="F24" s="624"/>
      <c r="G24" s="624"/>
    </row>
    <row r="25" spans="1:7" x14ac:dyDescent="0.2">
      <c r="A25" s="625" t="s">
        <v>480</v>
      </c>
      <c r="B25" s="626" t="s">
        <v>494</v>
      </c>
      <c r="C25" s="626" t="s">
        <v>495</v>
      </c>
      <c r="D25" s="617" t="s">
        <v>1140</v>
      </c>
      <c r="E25" s="624"/>
      <c r="F25" s="624"/>
      <c r="G25" s="624"/>
    </row>
    <row r="26" spans="1:7" ht="13.5" thickBot="1" x14ac:dyDescent="0.25">
      <c r="A26" s="629" t="s">
        <v>1259</v>
      </c>
      <c r="B26" s="628"/>
      <c r="C26" s="628"/>
      <c r="D26" s="630">
        <v>1.5</v>
      </c>
      <c r="E26" s="624"/>
      <c r="F26" s="624"/>
      <c r="G26" s="624"/>
    </row>
    <row r="27" spans="1:7" ht="13.5" thickBot="1" x14ac:dyDescent="0.25"/>
    <row r="28" spans="1:7" x14ac:dyDescent="0.2">
      <c r="A28" s="586" t="s">
        <v>497</v>
      </c>
      <c r="B28" s="587"/>
      <c r="C28" s="587"/>
      <c r="D28" s="589"/>
    </row>
    <row r="29" spans="1:7" x14ac:dyDescent="0.2">
      <c r="A29" s="631" t="s">
        <v>498</v>
      </c>
      <c r="B29" s="590" t="s">
        <v>480</v>
      </c>
      <c r="C29" s="590" t="s">
        <v>494</v>
      </c>
      <c r="D29" s="594" t="s">
        <v>495</v>
      </c>
    </row>
    <row r="30" spans="1:7" x14ac:dyDescent="0.2">
      <c r="A30" s="632" t="s">
        <v>225</v>
      </c>
      <c r="B30" s="633" t="s">
        <v>1345</v>
      </c>
      <c r="C30" s="633" t="s">
        <v>1346</v>
      </c>
      <c r="D30" s="634"/>
    </row>
    <row r="31" spans="1:7" x14ac:dyDescent="0.2">
      <c r="A31" s="635" t="s">
        <v>213</v>
      </c>
      <c r="B31" s="636" t="s">
        <v>1341</v>
      </c>
      <c r="C31" s="636" t="s">
        <v>1342</v>
      </c>
      <c r="D31" s="637"/>
    </row>
    <row r="32" spans="1:7" x14ac:dyDescent="0.2">
      <c r="A32" s="635" t="s">
        <v>206</v>
      </c>
      <c r="B32" s="638" t="s">
        <v>1343</v>
      </c>
      <c r="C32" s="638" t="s">
        <v>1344</v>
      </c>
      <c r="D32" s="637"/>
    </row>
    <row r="33" spans="1:7" ht="13.5" thickBot="1" x14ac:dyDescent="0.25">
      <c r="A33" s="635" t="s">
        <v>499</v>
      </c>
      <c r="B33" s="639" t="s">
        <v>1347</v>
      </c>
      <c r="C33" s="639" t="s">
        <v>1256</v>
      </c>
      <c r="D33" s="637"/>
    </row>
    <row r="34" spans="1:7" x14ac:dyDescent="0.2">
      <c r="A34" s="635"/>
      <c r="B34" s="636"/>
      <c r="C34" s="636"/>
      <c r="D34" s="637"/>
    </row>
    <row r="35" spans="1:7" x14ac:dyDescent="0.2">
      <c r="A35" s="635"/>
      <c r="B35" s="636"/>
      <c r="C35" s="636"/>
      <c r="D35" s="637"/>
    </row>
    <row r="36" spans="1:7" ht="13.5" thickBot="1" x14ac:dyDescent="0.25">
      <c r="A36" s="640"/>
      <c r="B36" s="641"/>
      <c r="C36" s="641"/>
      <c r="D36" s="642"/>
    </row>
    <row r="37" spans="1:7" ht="13.5" thickBot="1" x14ac:dyDescent="0.25"/>
    <row r="38" spans="1:7" x14ac:dyDescent="0.2">
      <c r="A38" s="586" t="s">
        <v>500</v>
      </c>
      <c r="B38" s="587"/>
      <c r="C38" s="643"/>
      <c r="D38" s="587"/>
      <c r="E38" s="643"/>
      <c r="F38" s="643"/>
      <c r="G38" s="589"/>
    </row>
    <row r="39" spans="1:7" x14ac:dyDescent="0.2">
      <c r="A39" s="631" t="s">
        <v>501</v>
      </c>
      <c r="B39" s="592" t="s">
        <v>296</v>
      </c>
      <c r="C39" s="592" t="s">
        <v>1323</v>
      </c>
      <c r="D39" s="590" t="s">
        <v>870</v>
      </c>
      <c r="E39" s="592" t="s">
        <v>1324</v>
      </c>
      <c r="F39" s="592"/>
      <c r="G39" s="594" t="s">
        <v>873</v>
      </c>
    </row>
    <row r="40" spans="1:7" ht="13.5" thickBot="1" x14ac:dyDescent="0.25">
      <c r="A40" s="644" t="s">
        <v>294</v>
      </c>
      <c r="B40" s="645" t="s">
        <v>659</v>
      </c>
      <c r="C40" s="646" t="s">
        <v>1326</v>
      </c>
      <c r="D40" s="628" t="s">
        <v>1348</v>
      </c>
      <c r="E40" s="647" t="s">
        <v>1327</v>
      </c>
      <c r="F40" s="648"/>
      <c r="G40" s="649"/>
    </row>
    <row r="43" spans="1:7" ht="18" x14ac:dyDescent="0.25">
      <c r="A43" s="584" t="s">
        <v>503</v>
      </c>
      <c r="B43" s="585"/>
    </row>
    <row r="44" spans="1:7" ht="13.5" thickBot="1" x14ac:dyDescent="0.25"/>
    <row r="45" spans="1:7" x14ac:dyDescent="0.2">
      <c r="A45" s="586" t="s">
        <v>504</v>
      </c>
      <c r="B45" s="587"/>
      <c r="C45" s="589"/>
    </row>
    <row r="46" spans="1:7" x14ac:dyDescent="0.2">
      <c r="A46" s="591" t="s">
        <v>505</v>
      </c>
      <c r="B46" s="590" t="s">
        <v>473</v>
      </c>
      <c r="C46" s="594" t="s">
        <v>506</v>
      </c>
    </row>
    <row r="47" spans="1:7" ht="13.5" thickBot="1" x14ac:dyDescent="0.25">
      <c r="A47" s="650" t="s">
        <v>1349</v>
      </c>
      <c r="B47" s="249">
        <v>35065</v>
      </c>
      <c r="C47" s="651">
        <v>0.27083333333333331</v>
      </c>
    </row>
    <row r="51" spans="1:76" ht="13.5" thickBot="1" x14ac:dyDescent="0.25">
      <c r="A51" s="652" t="s">
        <v>1067</v>
      </c>
      <c r="B51" s="582"/>
      <c r="C51" s="582"/>
      <c r="D51" s="582"/>
      <c r="E51" s="582"/>
      <c r="F51" s="582"/>
    </row>
    <row r="52" spans="1:76" x14ac:dyDescent="0.2">
      <c r="A52" s="586" t="s">
        <v>1225</v>
      </c>
      <c r="B52" s="587"/>
      <c r="C52" s="587"/>
      <c r="D52" s="587"/>
      <c r="E52" s="587"/>
      <c r="F52" s="587"/>
      <c r="G52" s="587"/>
      <c r="H52" s="587"/>
      <c r="I52" s="587"/>
      <c r="J52" s="587"/>
      <c r="K52" s="655"/>
      <c r="L52" s="587"/>
      <c r="M52" s="655"/>
      <c r="N52" s="655"/>
      <c r="O52" s="656"/>
      <c r="P52" s="655"/>
      <c r="Q52" s="587"/>
      <c r="R52" s="655"/>
      <c r="S52" s="587"/>
      <c r="T52" s="655"/>
      <c r="U52" s="587"/>
      <c r="V52" s="655"/>
      <c r="W52" s="587"/>
      <c r="X52" s="655"/>
      <c r="Y52" s="587"/>
      <c r="Z52" s="655"/>
      <c r="AA52" s="587"/>
      <c r="AB52" s="655"/>
      <c r="AC52" s="587"/>
      <c r="AD52" s="655"/>
      <c r="AE52" s="587"/>
      <c r="AF52" s="655"/>
      <c r="AG52" s="587"/>
      <c r="AH52" s="655"/>
      <c r="AI52" s="587"/>
      <c r="AJ52" s="657"/>
      <c r="AK52" s="657"/>
      <c r="AL52" s="657"/>
      <c r="AM52" s="657"/>
      <c r="AN52" s="657"/>
      <c r="AO52" s="657"/>
      <c r="AP52" s="658"/>
      <c r="AQ52" s="658"/>
      <c r="AR52" s="658"/>
      <c r="AS52" s="658"/>
      <c r="AT52" s="658"/>
      <c r="AU52" s="658"/>
      <c r="AV52" s="658"/>
      <c r="AW52" s="658"/>
      <c r="AX52" s="658"/>
      <c r="AY52" s="659"/>
      <c r="AZ52" s="659"/>
      <c r="BA52" s="659" t="s">
        <v>2195</v>
      </c>
      <c r="BB52" s="659"/>
      <c r="BC52" s="659"/>
      <c r="BD52" s="659"/>
      <c r="BE52" s="658"/>
      <c r="BF52" s="658"/>
      <c r="BG52" s="658"/>
      <c r="BH52" s="658"/>
      <c r="BI52" s="658"/>
      <c r="BJ52" s="658"/>
      <c r="BK52" s="659"/>
      <c r="BL52" s="659"/>
      <c r="BM52" s="659" t="s">
        <v>2196</v>
      </c>
      <c r="BN52" s="659" t="s">
        <v>2197</v>
      </c>
      <c r="BO52" s="659" t="s">
        <v>2197</v>
      </c>
      <c r="BP52" s="659" t="s">
        <v>2197</v>
      </c>
      <c r="BQ52" s="659" t="s">
        <v>2198</v>
      </c>
      <c r="BR52" s="659" t="s">
        <v>2197</v>
      </c>
      <c r="BS52" s="659"/>
      <c r="BT52" s="659"/>
      <c r="BU52" s="659"/>
      <c r="BV52" s="659"/>
      <c r="BW52" s="660" t="s">
        <v>2198</v>
      </c>
      <c r="BX52" s="659" t="s">
        <v>2199</v>
      </c>
    </row>
    <row r="53" spans="1:76" x14ac:dyDescent="0.2">
      <c r="A53" s="591" t="s">
        <v>1226</v>
      </c>
      <c r="B53" s="590" t="s">
        <v>1227</v>
      </c>
      <c r="C53" s="590" t="s">
        <v>1228</v>
      </c>
      <c r="D53" s="590" t="s">
        <v>1229</v>
      </c>
      <c r="E53" s="590" t="s">
        <v>1230</v>
      </c>
      <c r="F53" s="590"/>
      <c r="G53" s="661" t="s">
        <v>441</v>
      </c>
      <c r="H53" s="662" t="s">
        <v>448</v>
      </c>
      <c r="I53" s="661" t="s">
        <v>1231</v>
      </c>
      <c r="J53" s="662" t="s">
        <v>1232</v>
      </c>
      <c r="K53" s="663" t="s">
        <v>1233</v>
      </c>
      <c r="L53" s="664" t="s">
        <v>1234</v>
      </c>
      <c r="M53" s="665" t="s">
        <v>1235</v>
      </c>
      <c r="N53" s="665" t="s">
        <v>1235</v>
      </c>
      <c r="O53" s="666" t="s">
        <v>1236</v>
      </c>
      <c r="P53" s="663" t="s">
        <v>516</v>
      </c>
      <c r="Q53" s="664" t="s">
        <v>1237</v>
      </c>
      <c r="R53" s="665" t="s">
        <v>1238</v>
      </c>
      <c r="S53" s="667" t="s">
        <v>1239</v>
      </c>
      <c r="T53" s="663" t="s">
        <v>517</v>
      </c>
      <c r="U53" s="664" t="s">
        <v>1248</v>
      </c>
      <c r="V53" s="665" t="s">
        <v>695</v>
      </c>
      <c r="W53" s="668" t="s">
        <v>1247</v>
      </c>
      <c r="X53" s="665" t="s">
        <v>696</v>
      </c>
      <c r="Y53" s="668" t="s">
        <v>1243</v>
      </c>
      <c r="Z53" s="663" t="s">
        <v>521</v>
      </c>
      <c r="AA53" s="664" t="s">
        <v>1252</v>
      </c>
      <c r="AB53" s="663" t="s">
        <v>697</v>
      </c>
      <c r="AC53" s="664" t="s">
        <v>1245</v>
      </c>
      <c r="AD53" s="663" t="s">
        <v>519</v>
      </c>
      <c r="AE53" s="664" t="s">
        <v>1250</v>
      </c>
      <c r="AF53" s="665" t="s">
        <v>520</v>
      </c>
      <c r="AG53" s="668" t="s">
        <v>1251</v>
      </c>
      <c r="AH53" s="665" t="s">
        <v>518</v>
      </c>
      <c r="AI53" s="668" t="s">
        <v>1249</v>
      </c>
      <c r="AJ53" s="669" t="s">
        <v>1647</v>
      </c>
      <c r="AK53" s="669" t="s">
        <v>1647</v>
      </c>
      <c r="AL53" s="669" t="s">
        <v>1647</v>
      </c>
      <c r="AM53" s="669" t="s">
        <v>1647</v>
      </c>
      <c r="AN53" s="669" t="s">
        <v>1647</v>
      </c>
      <c r="AO53" s="669" t="s">
        <v>1647</v>
      </c>
      <c r="AP53" s="658" t="s">
        <v>2200</v>
      </c>
      <c r="AQ53" s="658" t="s">
        <v>2200</v>
      </c>
      <c r="AR53" s="658" t="s">
        <v>2201</v>
      </c>
      <c r="AS53" s="658" t="s">
        <v>695</v>
      </c>
      <c r="AT53" s="658" t="s">
        <v>696</v>
      </c>
      <c r="AU53" s="658" t="s">
        <v>2202</v>
      </c>
      <c r="AV53" s="658" t="s">
        <v>697</v>
      </c>
      <c r="AW53" s="658" t="s">
        <v>2203</v>
      </c>
      <c r="AX53" s="658" t="s">
        <v>2204</v>
      </c>
      <c r="AY53" s="658" t="s">
        <v>2205</v>
      </c>
      <c r="AZ53" s="658" t="s">
        <v>2206</v>
      </c>
      <c r="BA53" s="658" t="s">
        <v>2207</v>
      </c>
      <c r="BB53" s="658" t="s">
        <v>2200</v>
      </c>
      <c r="BC53" s="658" t="s">
        <v>685</v>
      </c>
      <c r="BD53" s="658" t="s">
        <v>2208</v>
      </c>
      <c r="BE53" s="658" t="s">
        <v>2201</v>
      </c>
      <c r="BF53" s="658" t="s">
        <v>695</v>
      </c>
      <c r="BG53" s="658" t="s">
        <v>696</v>
      </c>
      <c r="BH53" s="658" t="s">
        <v>2202</v>
      </c>
      <c r="BI53" s="658" t="s">
        <v>697</v>
      </c>
      <c r="BJ53" s="658" t="s">
        <v>2203</v>
      </c>
      <c r="BK53" s="658" t="s">
        <v>2204</v>
      </c>
      <c r="BL53" s="658" t="s">
        <v>2205</v>
      </c>
      <c r="BM53" s="658" t="s">
        <v>699</v>
      </c>
      <c r="BN53" s="658" t="s">
        <v>2209</v>
      </c>
      <c r="BO53" s="658" t="s">
        <v>2210</v>
      </c>
      <c r="BP53" s="658" t="s">
        <v>2211</v>
      </c>
      <c r="BQ53" s="658" t="s">
        <v>2212</v>
      </c>
      <c r="BR53" s="658" t="s">
        <v>699</v>
      </c>
      <c r="BS53" s="658" t="s">
        <v>2213</v>
      </c>
      <c r="BT53" s="658" t="s">
        <v>2214</v>
      </c>
      <c r="BU53" s="658" t="s">
        <v>2215</v>
      </c>
      <c r="BV53" s="658" t="s">
        <v>2216</v>
      </c>
      <c r="BW53" s="658" t="s">
        <v>2212</v>
      </c>
      <c r="BX53" s="658" t="s">
        <v>699</v>
      </c>
    </row>
    <row r="54" spans="1:76" s="687" customFormat="1" x14ac:dyDescent="0.2">
      <c r="A54" s="670" t="s">
        <v>522</v>
      </c>
      <c r="B54" s="671" t="s">
        <v>523</v>
      </c>
      <c r="C54" s="671" t="s">
        <v>524</v>
      </c>
      <c r="D54" s="671" t="s">
        <v>523</v>
      </c>
      <c r="E54" s="672" t="s">
        <v>524</v>
      </c>
      <c r="F54" s="673" t="s">
        <v>506</v>
      </c>
      <c r="G54" s="670" t="s">
        <v>522</v>
      </c>
      <c r="H54" s="671" t="s">
        <v>522</v>
      </c>
      <c r="I54" s="671" t="s">
        <v>522</v>
      </c>
      <c r="J54" s="674" t="s">
        <v>522</v>
      </c>
      <c r="K54" s="675" t="s">
        <v>525</v>
      </c>
      <c r="L54" s="676" t="s">
        <v>699</v>
      </c>
      <c r="M54" s="677" t="s">
        <v>526</v>
      </c>
      <c r="N54" s="678" t="s">
        <v>56</v>
      </c>
      <c r="O54" s="679" t="s">
        <v>699</v>
      </c>
      <c r="P54" s="678" t="s">
        <v>527</v>
      </c>
      <c r="Q54" s="676" t="s">
        <v>699</v>
      </c>
      <c r="R54" s="680" t="s">
        <v>1351</v>
      </c>
      <c r="S54" s="676" t="s">
        <v>699</v>
      </c>
      <c r="T54" s="678" t="s">
        <v>57</v>
      </c>
      <c r="U54" s="676" t="s">
        <v>699</v>
      </c>
      <c r="V54" s="678" t="s">
        <v>57</v>
      </c>
      <c r="W54" s="676" t="s">
        <v>699</v>
      </c>
      <c r="X54" s="678" t="s">
        <v>57</v>
      </c>
      <c r="Y54" s="676" t="s">
        <v>699</v>
      </c>
      <c r="Z54" s="678" t="s">
        <v>57</v>
      </c>
      <c r="AA54" s="676" t="s">
        <v>699</v>
      </c>
      <c r="AB54" s="678" t="s">
        <v>57</v>
      </c>
      <c r="AC54" s="676" t="s">
        <v>699</v>
      </c>
      <c r="AD54" s="678" t="s">
        <v>57</v>
      </c>
      <c r="AE54" s="676" t="s">
        <v>699</v>
      </c>
      <c r="AF54" s="678" t="s">
        <v>57</v>
      </c>
      <c r="AG54" s="676" t="s">
        <v>699</v>
      </c>
      <c r="AH54" s="678" t="s">
        <v>57</v>
      </c>
      <c r="AI54" s="676" t="s">
        <v>699</v>
      </c>
      <c r="AJ54" s="671"/>
      <c r="AK54" s="671"/>
      <c r="AL54" s="671"/>
      <c r="AM54" s="671"/>
      <c r="AN54" s="671"/>
      <c r="AO54" s="671"/>
      <c r="AP54" s="681" t="s">
        <v>57</v>
      </c>
      <c r="AQ54" s="681" t="s">
        <v>2217</v>
      </c>
      <c r="AR54" s="681" t="s">
        <v>2217</v>
      </c>
      <c r="AS54" s="681" t="s">
        <v>2217</v>
      </c>
      <c r="AT54" s="681" t="s">
        <v>2217</v>
      </c>
      <c r="AU54" s="681" t="s">
        <v>2217</v>
      </c>
      <c r="AV54" s="681" t="s">
        <v>2217</v>
      </c>
      <c r="AW54" s="681" t="s">
        <v>2217</v>
      </c>
      <c r="AX54" s="681" t="s">
        <v>2217</v>
      </c>
      <c r="AY54" s="681" t="s">
        <v>2217</v>
      </c>
      <c r="AZ54" s="681" t="s">
        <v>2218</v>
      </c>
      <c r="BA54" s="682" t="s">
        <v>530</v>
      </c>
      <c r="BB54" s="681" t="s">
        <v>682</v>
      </c>
      <c r="BC54" s="681" t="s">
        <v>682</v>
      </c>
      <c r="BD54" s="681" t="s">
        <v>682</v>
      </c>
      <c r="BE54" s="681" t="s">
        <v>682</v>
      </c>
      <c r="BF54" s="681" t="s">
        <v>682</v>
      </c>
      <c r="BG54" s="681" t="s">
        <v>682</v>
      </c>
      <c r="BH54" s="681" t="s">
        <v>682</v>
      </c>
      <c r="BI54" s="681" t="s">
        <v>682</v>
      </c>
      <c r="BJ54" s="681" t="s">
        <v>682</v>
      </c>
      <c r="BK54" s="681" t="s">
        <v>682</v>
      </c>
      <c r="BL54" s="681" t="s">
        <v>682</v>
      </c>
      <c r="BM54" s="683" t="s">
        <v>530</v>
      </c>
      <c r="BN54" s="684" t="s">
        <v>1351</v>
      </c>
      <c r="BO54" s="684" t="s">
        <v>1351</v>
      </c>
      <c r="BP54" s="684" t="s">
        <v>190</v>
      </c>
      <c r="BQ54" s="684" t="s">
        <v>190</v>
      </c>
      <c r="BR54" s="684" t="s">
        <v>2219</v>
      </c>
      <c r="BS54" s="681" t="s">
        <v>682</v>
      </c>
      <c r="BT54" s="685" t="s">
        <v>682</v>
      </c>
      <c r="BU54" s="685" t="s">
        <v>682</v>
      </c>
      <c r="BV54" s="686" t="s">
        <v>190</v>
      </c>
      <c r="BW54" s="684" t="s">
        <v>190</v>
      </c>
      <c r="BX54" s="684" t="s">
        <v>2219</v>
      </c>
    </row>
    <row r="55" spans="1:76" s="687" customFormat="1" x14ac:dyDescent="0.2">
      <c r="A55" s="670" t="s">
        <v>528</v>
      </c>
      <c r="B55" s="671" t="s">
        <v>528</v>
      </c>
      <c r="C55" s="671" t="s">
        <v>528</v>
      </c>
      <c r="D55" s="671" t="s">
        <v>528</v>
      </c>
      <c r="E55" s="672" t="s">
        <v>528</v>
      </c>
      <c r="F55" s="673"/>
      <c r="G55" s="670" t="s">
        <v>528</v>
      </c>
      <c r="H55" s="671" t="s">
        <v>528</v>
      </c>
      <c r="I55" s="671" t="s">
        <v>528</v>
      </c>
      <c r="J55" s="674" t="s">
        <v>528</v>
      </c>
      <c r="K55" s="675" t="s">
        <v>197</v>
      </c>
      <c r="L55" s="688" t="s">
        <v>528</v>
      </c>
      <c r="M55" s="677" t="s">
        <v>197</v>
      </c>
      <c r="N55" s="678" t="s">
        <v>1255</v>
      </c>
      <c r="O55" s="689" t="s">
        <v>528</v>
      </c>
      <c r="P55" s="678" t="s">
        <v>213</v>
      </c>
      <c r="Q55" s="688" t="s">
        <v>528</v>
      </c>
      <c r="R55" s="678" t="s">
        <v>529</v>
      </c>
      <c r="S55" s="690" t="s">
        <v>528</v>
      </c>
      <c r="T55" s="678"/>
      <c r="U55" s="688" t="s">
        <v>528</v>
      </c>
      <c r="V55" s="678"/>
      <c r="W55" s="688" t="s">
        <v>528</v>
      </c>
      <c r="X55" s="678"/>
      <c r="Y55" s="688" t="s">
        <v>528</v>
      </c>
      <c r="Z55" s="678"/>
      <c r="AA55" s="688" t="s">
        <v>528</v>
      </c>
      <c r="AB55" s="678"/>
      <c r="AC55" s="688" t="s">
        <v>528</v>
      </c>
      <c r="AD55" s="678"/>
      <c r="AE55" s="688" t="s">
        <v>528</v>
      </c>
      <c r="AF55" s="678"/>
      <c r="AG55" s="688" t="s">
        <v>528</v>
      </c>
      <c r="AH55" s="678"/>
      <c r="AI55" s="688" t="s">
        <v>528</v>
      </c>
      <c r="AJ55" s="671"/>
      <c r="AK55" s="671"/>
      <c r="AL55" s="671"/>
      <c r="AM55" s="671"/>
      <c r="AN55" s="671"/>
      <c r="AO55" s="671"/>
      <c r="AP55" s="682"/>
      <c r="AQ55" s="682"/>
      <c r="AR55" s="691">
        <v>76.3</v>
      </c>
      <c r="AS55" s="691">
        <v>71.400000000000006</v>
      </c>
      <c r="AT55" s="691">
        <v>80</v>
      </c>
      <c r="AU55" s="691">
        <v>50.1</v>
      </c>
      <c r="AV55" s="691">
        <v>73.5</v>
      </c>
      <c r="AW55" s="691">
        <v>73.5</v>
      </c>
      <c r="AX55" s="691">
        <v>53</v>
      </c>
      <c r="AY55" s="691">
        <v>59.47</v>
      </c>
      <c r="AZ55" s="691"/>
      <c r="BA55" s="691"/>
      <c r="BB55" s="691">
        <v>349.7</v>
      </c>
      <c r="BC55" s="691">
        <v>44.5</v>
      </c>
      <c r="BD55" s="691">
        <v>198.6</v>
      </c>
      <c r="BE55" s="691">
        <v>76.3</v>
      </c>
      <c r="BF55" s="691">
        <v>71.400000000000006</v>
      </c>
      <c r="BG55" s="691">
        <v>80</v>
      </c>
      <c r="BH55" s="691">
        <v>50.1</v>
      </c>
      <c r="BI55" s="691">
        <v>73.5</v>
      </c>
      <c r="BJ55" s="691">
        <v>73.5</v>
      </c>
      <c r="BK55" s="691">
        <v>53</v>
      </c>
      <c r="BL55" s="691">
        <v>59.47</v>
      </c>
      <c r="BM55" s="691" t="s">
        <v>530</v>
      </c>
      <c r="BN55" s="691"/>
      <c r="BO55" s="682" t="s">
        <v>530</v>
      </c>
      <c r="BP55" s="682" t="s">
        <v>530</v>
      </c>
      <c r="BQ55" s="682" t="s">
        <v>530</v>
      </c>
      <c r="BR55" s="682" t="s">
        <v>530</v>
      </c>
      <c r="BS55" s="691" t="s">
        <v>530</v>
      </c>
      <c r="BT55" s="691" t="s">
        <v>530</v>
      </c>
      <c r="BU55" s="691"/>
      <c r="BV55" s="691"/>
      <c r="BW55" s="682" t="s">
        <v>530</v>
      </c>
      <c r="BX55" s="682" t="s">
        <v>530</v>
      </c>
    </row>
    <row r="56" spans="1:76" s="687" customFormat="1" x14ac:dyDescent="0.2">
      <c r="A56" s="670" t="s">
        <v>528</v>
      </c>
      <c r="B56" s="671" t="s">
        <v>528</v>
      </c>
      <c r="C56" s="671" t="s">
        <v>528</v>
      </c>
      <c r="D56" s="671" t="s">
        <v>528</v>
      </c>
      <c r="E56" s="672" t="s">
        <v>528</v>
      </c>
      <c r="F56" s="673"/>
      <c r="G56" s="692" t="s">
        <v>528</v>
      </c>
      <c r="H56" s="693" t="s">
        <v>528</v>
      </c>
      <c r="I56" s="693" t="s">
        <v>528</v>
      </c>
      <c r="J56" s="694" t="s">
        <v>528</v>
      </c>
      <c r="K56" s="695"/>
      <c r="L56" s="688" t="s">
        <v>528</v>
      </c>
      <c r="M56" s="696"/>
      <c r="N56" s="696"/>
      <c r="O56" s="689" t="s">
        <v>528</v>
      </c>
      <c r="P56" s="696"/>
      <c r="Q56" s="688" t="s">
        <v>528</v>
      </c>
      <c r="R56" s="696"/>
      <c r="S56" s="690" t="s">
        <v>528</v>
      </c>
      <c r="T56" s="696"/>
      <c r="U56" s="688" t="s">
        <v>528</v>
      </c>
      <c r="V56" s="696"/>
      <c r="W56" s="688" t="s">
        <v>528</v>
      </c>
      <c r="X56" s="696"/>
      <c r="Y56" s="688" t="s">
        <v>528</v>
      </c>
      <c r="Z56" s="696"/>
      <c r="AA56" s="697" t="s">
        <v>528</v>
      </c>
      <c r="AB56" s="696"/>
      <c r="AC56" s="688" t="s">
        <v>528</v>
      </c>
      <c r="AD56" s="696"/>
      <c r="AE56" s="688" t="s">
        <v>528</v>
      </c>
      <c r="AF56" s="696"/>
      <c r="AG56" s="688" t="s">
        <v>528</v>
      </c>
      <c r="AH56" s="696"/>
      <c r="AI56" s="688" t="s">
        <v>528</v>
      </c>
      <c r="AJ56" s="671"/>
      <c r="AK56" s="671"/>
      <c r="AL56" s="671"/>
      <c r="AM56" s="671"/>
      <c r="AN56" s="671"/>
      <c r="AO56" s="671"/>
      <c r="AP56" s="682"/>
      <c r="AQ56" s="682"/>
      <c r="AR56" s="682"/>
      <c r="AS56" s="682"/>
      <c r="AT56" s="682"/>
      <c r="AU56" s="682"/>
      <c r="AV56" s="682"/>
      <c r="AW56" s="682"/>
      <c r="AX56" s="682"/>
      <c r="AY56" s="682"/>
      <c r="AZ56" s="682"/>
      <c r="BA56" s="682"/>
      <c r="BB56" s="682"/>
      <c r="BC56" s="682"/>
      <c r="BD56" s="682"/>
      <c r="BE56" s="682"/>
      <c r="BF56" s="682"/>
      <c r="BG56" s="682"/>
      <c r="BH56" s="682"/>
      <c r="BI56" s="682"/>
      <c r="BJ56" s="682"/>
      <c r="BK56" s="682"/>
      <c r="BL56" s="682"/>
      <c r="BM56" s="682"/>
      <c r="BN56" s="682"/>
      <c r="BO56" s="682"/>
      <c r="BP56" s="682"/>
      <c r="BQ56" s="682"/>
      <c r="BR56" s="682"/>
      <c r="BS56" s="682"/>
      <c r="BT56" s="682"/>
      <c r="BU56" s="682"/>
      <c r="BV56" s="682"/>
      <c r="BW56" s="682"/>
      <c r="BX56" s="682"/>
    </row>
    <row r="57" spans="1:76" x14ac:dyDescent="0.2">
      <c r="A57" s="120" t="str">
        <f>IF(ISTEXT(Data!A57),Data!A57,"")</f>
        <v/>
      </c>
      <c r="B57" s="250">
        <f>IF(ISREF(Data!B57),Data!B57,"")</f>
        <v>35065</v>
      </c>
      <c r="C57" s="698">
        <v>0.27083333333333298</v>
      </c>
      <c r="D57" s="250">
        <f>IF(ISREF(Data!D57),Data!D57,"")</f>
        <v>35066</v>
      </c>
      <c r="E57" s="698">
        <v>0.27083333333333298</v>
      </c>
      <c r="F57" s="699" t="s">
        <v>2179</v>
      </c>
      <c r="G57" s="245" t="str">
        <f>IF(ISTEXT(Data!G57),Data!G57,"")</f>
        <v>Rain</v>
      </c>
      <c r="H57" s="247" t="str">
        <f>IF(ISTEXT(Data!H57),Data!H57,"")</f>
        <v>Clean and Clear</v>
      </c>
      <c r="I57" s="246" t="str">
        <f>IF(ISTEXT(Data!I57),Data!I57,"")</f>
        <v>Insufficient Quantity</v>
      </c>
      <c r="J57" s="248" t="str">
        <f>IF(ISTEXT(Data!J57),Data!J57,"")</f>
        <v/>
      </c>
      <c r="K57" s="273">
        <f>IF(ISNUMBER(Data!K57),Data!K57,"")</f>
        <v>0.7</v>
      </c>
      <c r="L57" s="242" t="str">
        <f>IF(ISTEXT(Data!L57),Data!L57,"")</f>
        <v>V0</v>
      </c>
      <c r="M57" s="700" t="str">
        <f>IF(ISNUMBER(Data!M57),Data!M57,"")</f>
        <v/>
      </c>
      <c r="N57" s="700" t="str">
        <f>IF(ISNUMBER(Data!N57),Data!N57,"")</f>
        <v/>
      </c>
      <c r="O57" s="242" t="str">
        <f>IF(ISTEXT(Data!O57),Data!O57,"")</f>
        <v>M1</v>
      </c>
      <c r="P57" s="278" t="str">
        <f>IF(ISNUMBER(Data!P57),Data!P57,"")</f>
        <v/>
      </c>
      <c r="Q57" s="242" t="str">
        <f>IF(ISTEXT(Data!Q57),Data!Q57,"")</f>
        <v>M1</v>
      </c>
      <c r="R57" s="277" t="str">
        <f>IF(ISNUMBER(Data!R57),Data!R57,"")</f>
        <v/>
      </c>
      <c r="S57" s="242" t="str">
        <f>IF(ISTEXT(Data!S57),Data!S57,"")</f>
        <v>M1</v>
      </c>
      <c r="T57" s="701" t="str">
        <f>IF(ISNUMBER(Data!T57),Data!T57,"")</f>
        <v/>
      </c>
      <c r="U57" s="242" t="str">
        <f>IF(ISTEXT(Data!U57),Data!U57,"")</f>
        <v>M1</v>
      </c>
      <c r="V57" s="702" t="str">
        <f>IF(ISNUMBER(Data!V57),Data!V57,"")</f>
        <v/>
      </c>
      <c r="W57" s="242" t="str">
        <f>IF(ISTEXT(Data!W57),Data!W57,"")</f>
        <v>M1</v>
      </c>
      <c r="X57" s="701" t="str">
        <f>IF(ISNUMBER(Data!X57),Data!X57,"")</f>
        <v/>
      </c>
      <c r="Y57" s="242" t="str">
        <f>IF(ISTEXT(Data!Y57),Data!Y57,"")</f>
        <v>M1</v>
      </c>
      <c r="Z57" s="703" t="str">
        <f>IF(ISNUMBER(Data!Z57),Data!Z57,"")</f>
        <v/>
      </c>
      <c r="AA57" s="242" t="str">
        <f>IF(ISTEXT(Data!AA57),Data!AA57,"")</f>
        <v>M1</v>
      </c>
      <c r="AB57" s="701" t="str">
        <f>IF(ISNUMBER(Data!AB57),Data!AB57,"")</f>
        <v/>
      </c>
      <c r="AC57" s="242" t="str">
        <f>IF(ISTEXT(Data!AC57),Data!AC57,"")</f>
        <v>M1</v>
      </c>
      <c r="AD57" s="704" t="str">
        <f>IF(ISNUMBER(Data!AD57),Data!AD57,"")</f>
        <v/>
      </c>
      <c r="AE57" s="242" t="str">
        <f>IF(ISTEXT(Data!AE57),Data!AE57,"")</f>
        <v>M1</v>
      </c>
      <c r="AF57" s="701" t="str">
        <f>IF(ISNUMBER(Data!AF57),Data!AF57,"")</f>
        <v/>
      </c>
      <c r="AG57" s="242" t="str">
        <f>IF(ISTEXT(Data!AG57),Data!AG57,"")</f>
        <v>M1</v>
      </c>
      <c r="AH57" s="703" t="str">
        <f>IF(ISNUMBER(Data!AH57),Data!AH57,"")</f>
        <v/>
      </c>
      <c r="AI57" s="242" t="str">
        <f>IF(ISTEXT(Data!AI57),Data!AI57,"")</f>
        <v>M1</v>
      </c>
      <c r="AJ57" s="267" t="str">
        <f>IF(ISTEXT(Data!AJ57),Data!AJ57,"")</f>
        <v/>
      </c>
      <c r="AK57" s="267" t="str">
        <f>IF(ISTEXT(Data!AK57),Data!AK57,"")</f>
        <v/>
      </c>
      <c r="AL57" s="267" t="str">
        <f>IF(ISTEXT(Data!AL57),Data!AL57,"")</f>
        <v/>
      </c>
      <c r="AM57" s="267" t="str">
        <f>IF(ISTEXT(Data!AM57),Data!AM57,"")</f>
        <v/>
      </c>
      <c r="AN57" s="267" t="str">
        <f>IF(ISTEXT(Data!AN57),Data!AN57,"")</f>
        <v/>
      </c>
      <c r="AO57" s="267" t="str">
        <f>IF(ISTEXT(Data!AO57),Data!AO57,"")</f>
        <v/>
      </c>
      <c r="AP57" s="705" t="str">
        <f>IF(ISNUMBER(Bilanz!AP57),Bilanz!AP57,"")</f>
        <v/>
      </c>
      <c r="AQ57" s="706" t="str">
        <f>IF(ISNUMBER(Bilanz!AQ57),Bilanz!AQ57,"")</f>
        <v/>
      </c>
      <c r="AR57" s="707" t="str">
        <f>IF(ISNUMBER(Bilanz!AR57),Bilanz!AR57,"")</f>
        <v/>
      </c>
      <c r="AS57" s="708" t="str">
        <f>IF(ISNUMBER(Bilanz!AS57),Bilanz!AS57,"")</f>
        <v/>
      </c>
      <c r="AT57" s="709" t="str">
        <f>IF(ISNUMBER(Bilanz!AT57),Bilanz!AT57,"")</f>
        <v/>
      </c>
      <c r="AU57" s="710" t="str">
        <f>IF(ISNUMBER(Bilanz!AU57),Bilanz!AU57,"")</f>
        <v/>
      </c>
      <c r="AV57" s="711" t="str">
        <f>IF(ISNUMBER(Bilanz!AV57),Bilanz!AV57,"")</f>
        <v/>
      </c>
      <c r="AW57" s="712" t="str">
        <f>IF(ISNUMBER(Bilanz!AW57),Bilanz!AW57,"")</f>
        <v/>
      </c>
      <c r="AX57" s="713" t="str">
        <f>IF(ISNUMBER(Bilanz!AX57),Bilanz!AX57,"")</f>
        <v/>
      </c>
      <c r="AY57" s="714" t="str">
        <f>IF(ISNUMBER(Bilanz!AY57),Bilanz!AY57,"")</f>
        <v/>
      </c>
      <c r="AZ57" s="715">
        <f>IF(ISNUMBER(Bilanz!AZ57),Bilanz!AZ57,"")</f>
        <v>362.61</v>
      </c>
      <c r="BA57" s="716">
        <f>IF(ISNUMBER(Bilanz!BA57),Bilanz!BA57,"")</f>
        <v>5.5229999999999997</v>
      </c>
      <c r="BB57" s="717" t="str">
        <f>IF(ISNUMBER(Bilanz!BB57),Bilanz!BB57,"")</f>
        <v/>
      </c>
      <c r="BC57" s="718" t="str">
        <f>IF(ISNUMBER(Bilanz!BC57),Bilanz!BC57,"")</f>
        <v/>
      </c>
      <c r="BD57" s="719" t="str">
        <f>IF(ISNUMBER(Bilanz!BD57),Bilanz!BD57,"")</f>
        <v/>
      </c>
      <c r="BE57" s="720" t="str">
        <f>IF(ISNUMBER(Bilanz!BE57),Bilanz!BE57,"")</f>
        <v/>
      </c>
      <c r="BF57" s="708" t="str">
        <f>IF(ISNUMBER(Bilanz!BF57),Bilanz!BF57,"")</f>
        <v/>
      </c>
      <c r="BG57" s="709" t="str">
        <f>IF(ISNUMBER(Bilanz!BG57),Bilanz!BG57,"")</f>
        <v/>
      </c>
      <c r="BH57" s="710" t="str">
        <f>IF(ISNUMBER(Bilanz!BH57),Bilanz!BH57,"")</f>
        <v/>
      </c>
      <c r="BI57" s="711" t="str">
        <f>IF(ISNUMBER(Bilanz!BI57),Bilanz!BI57,"")</f>
        <v/>
      </c>
      <c r="BJ57" s="712" t="str">
        <f>IF(ISNUMBER(Bilanz!BJ57),Bilanz!BJ57,"")</f>
        <v/>
      </c>
      <c r="BK57" s="713" t="str">
        <f>IF(ISNUMBER(Bilanz!BK57),Bilanz!BK57,"")</f>
        <v/>
      </c>
      <c r="BL57" s="714" t="str">
        <f>IF(ISNUMBER(Bilanz!BL57),Bilanz!BL57,"")</f>
        <v/>
      </c>
      <c r="BM57" s="721" t="str">
        <f>IF(ISTEXT(Bilanz!BM57),Bilanz!BM57,"")</f>
        <v>M1</v>
      </c>
      <c r="BN57" s="722" t="str">
        <f>IF(ISNUMBER(Bilanz!BN57),Bilanz!BN57,"")</f>
        <v/>
      </c>
      <c r="BO57" s="722" t="str">
        <f>IF(ISNUMBER(Bilanz!BO57),Bilanz!BO57,"")</f>
        <v/>
      </c>
      <c r="BP57" s="723" t="str">
        <f>IF(ISNUMBER(Bilanz!BP57),Bilanz!BP57,"")</f>
        <v/>
      </c>
      <c r="BQ57" s="723" t="str">
        <f>IF(ISNUMBER(Bilanz!BQ57),Bilanz!BQ57,"")</f>
        <v/>
      </c>
      <c r="BR57" s="721" t="str">
        <f>IF(ISTEXT(Bilanz!BR57),Bilanz!BR57,"")</f>
        <v>M1</v>
      </c>
      <c r="BS57" s="723" t="str">
        <f>IF(ISNUMBER(Bilanz!BS57),Bilanz!BS57,"")</f>
        <v/>
      </c>
      <c r="BT57" s="723" t="str">
        <f>IF(ISNUMBER(Bilanz!BT57),Bilanz!BT57,"")</f>
        <v/>
      </c>
      <c r="BU57" s="723" t="str">
        <f>IF(ISNUMBER(Bilanz!BU57),Bilanz!BU57,"")</f>
        <v/>
      </c>
      <c r="BV57" s="722" t="str">
        <f>IF(ISNUMBER(Bilanz!BV57),Bilanz!BV57,"")</f>
        <v/>
      </c>
      <c r="BW57" s="723" t="str">
        <f>IF(ISNUMBER(Bilanz!BW57),Bilanz!BW57,"")</f>
        <v/>
      </c>
      <c r="BX57" s="721" t="str">
        <f>IF(ISTEXT(Bilanz!BX57),Bilanz!BX57,"")</f>
        <v>M1</v>
      </c>
    </row>
    <row r="58" spans="1:76" x14ac:dyDescent="0.2">
      <c r="A58" s="120" t="str">
        <f>IF(ISTEXT(Data!A58),Data!A58,"")</f>
        <v/>
      </c>
      <c r="B58" s="250">
        <f>IF(ISREF(Data!B58),Data!B58,"")</f>
        <v>35066</v>
      </c>
      <c r="C58" s="698">
        <v>0.27083333333333298</v>
      </c>
      <c r="D58" s="250">
        <f>IF(ISREF(Data!D58),Data!D58,"")</f>
        <v>35067</v>
      </c>
      <c r="E58" s="698">
        <v>0.27083333333333298</v>
      </c>
      <c r="F58" s="699" t="s">
        <v>2179</v>
      </c>
      <c r="G58" s="245" t="str">
        <f>IF(ISTEXT(Data!G58),Data!G58,"")</f>
        <v>No Precipitation Occurred</v>
      </c>
      <c r="H58" s="247" t="str">
        <f>IF(ISTEXT(Data!H58),Data!H58,"")</f>
        <v/>
      </c>
      <c r="I58" s="246" t="str">
        <f>IF(ISTEXT(Data!I58),Data!I58,"")</f>
        <v/>
      </c>
      <c r="J58" s="248" t="str">
        <f>IF(ISTEXT(Data!J58),Data!J58,"")</f>
        <v/>
      </c>
      <c r="K58" s="273" t="str">
        <f>IF(ISNUMBER(Data!K58),Data!K58,"")</f>
        <v/>
      </c>
      <c r="L58" s="242" t="str">
        <f>IF(ISTEXT(Data!L58),Data!L58,"")</f>
        <v>M1</v>
      </c>
      <c r="M58" s="700" t="str">
        <f>IF(ISNUMBER(Data!M58),Data!M58,"")</f>
        <v/>
      </c>
      <c r="N58" s="700" t="str">
        <f>IF(ISNUMBER(Data!N58),Data!N58,"")</f>
        <v/>
      </c>
      <c r="O58" s="242" t="str">
        <f>IF(ISTEXT(Data!O58),Data!O58,"")</f>
        <v>M1</v>
      </c>
      <c r="P58" s="278" t="str">
        <f>IF(ISNUMBER(Data!P58),Data!P58,"")</f>
        <v/>
      </c>
      <c r="Q58" s="242" t="str">
        <f>IF(ISTEXT(Data!Q58),Data!Q58,"")</f>
        <v>M1</v>
      </c>
      <c r="R58" s="277" t="str">
        <f>IF(ISNUMBER(Data!R58),Data!R58,"")</f>
        <v/>
      </c>
      <c r="S58" s="242" t="str">
        <f>IF(ISTEXT(Data!S58),Data!S58,"")</f>
        <v>M1</v>
      </c>
      <c r="T58" s="701" t="str">
        <f>IF(ISNUMBER(Data!T58),Data!T58,"")</f>
        <v/>
      </c>
      <c r="U58" s="242" t="str">
        <f>IF(ISTEXT(Data!U58),Data!U58,"")</f>
        <v>M1</v>
      </c>
      <c r="V58" s="702" t="str">
        <f>IF(ISNUMBER(Data!V58),Data!V58,"")</f>
        <v/>
      </c>
      <c r="W58" s="242" t="str">
        <f>IF(ISTEXT(Data!W58),Data!W58,"")</f>
        <v>M1</v>
      </c>
      <c r="X58" s="701" t="str">
        <f>IF(ISNUMBER(Data!X58),Data!X58,"")</f>
        <v/>
      </c>
      <c r="Y58" s="242" t="str">
        <f>IF(ISTEXT(Data!Y58),Data!Y58,"")</f>
        <v>M1</v>
      </c>
      <c r="Z58" s="703" t="str">
        <f>IF(ISNUMBER(Data!Z58),Data!Z58,"")</f>
        <v/>
      </c>
      <c r="AA58" s="242" t="str">
        <f>IF(ISTEXT(Data!AA58),Data!AA58,"")</f>
        <v>M1</v>
      </c>
      <c r="AB58" s="701" t="str">
        <f>IF(ISNUMBER(Data!AB58),Data!AB58,"")</f>
        <v/>
      </c>
      <c r="AC58" s="242" t="str">
        <f>IF(ISTEXT(Data!AC58),Data!AC58,"")</f>
        <v>M1</v>
      </c>
      <c r="AD58" s="704" t="str">
        <f>IF(ISNUMBER(Data!AD58),Data!AD58,"")</f>
        <v/>
      </c>
      <c r="AE58" s="242" t="str">
        <f>IF(ISTEXT(Data!AE58),Data!AE58,"")</f>
        <v>M1</v>
      </c>
      <c r="AF58" s="701" t="str">
        <f>IF(ISNUMBER(Data!AF58),Data!AF58,"")</f>
        <v/>
      </c>
      <c r="AG58" s="242" t="str">
        <f>IF(ISTEXT(Data!AG58),Data!AG58,"")</f>
        <v>M1</v>
      </c>
      <c r="AH58" s="703" t="str">
        <f>IF(ISNUMBER(Data!AH58),Data!AH58,"")</f>
        <v/>
      </c>
      <c r="AI58" s="242" t="str">
        <f>IF(ISTEXT(Data!AI58),Data!AI58,"")</f>
        <v>M1</v>
      </c>
      <c r="AJ58" s="267" t="str">
        <f>IF(ISTEXT(Data!AJ58),Data!AJ58,"")</f>
        <v/>
      </c>
      <c r="AK58" s="267" t="str">
        <f>IF(ISTEXT(Data!AK58),Data!AK58,"")</f>
        <v/>
      </c>
      <c r="AL58" s="267" t="str">
        <f>IF(ISTEXT(Data!AL58),Data!AL58,"")</f>
        <v/>
      </c>
      <c r="AM58" s="267" t="str">
        <f>IF(ISTEXT(Data!AM58),Data!AM58,"")</f>
        <v/>
      </c>
      <c r="AN58" s="267" t="str">
        <f>IF(ISTEXT(Data!AN58),Data!AN58,"")</f>
        <v/>
      </c>
      <c r="AO58" s="267" t="str">
        <f>IF(ISTEXT(Data!AO58),Data!AO58,"")</f>
        <v/>
      </c>
      <c r="AP58" s="705" t="str">
        <f>IF(ISNUMBER(Bilanz!AP58),Bilanz!AP58,"")</f>
        <v/>
      </c>
      <c r="AQ58" s="706" t="str">
        <f>IF(ISNUMBER(Bilanz!AQ58),Bilanz!AQ58,"")</f>
        <v/>
      </c>
      <c r="AR58" s="707" t="str">
        <f>IF(ISNUMBER(Bilanz!AR58),Bilanz!AR58,"")</f>
        <v/>
      </c>
      <c r="AS58" s="708" t="str">
        <f>IF(ISNUMBER(Bilanz!AS58),Bilanz!AS58,"")</f>
        <v/>
      </c>
      <c r="AT58" s="709" t="str">
        <f>IF(ISNUMBER(Bilanz!AT58),Bilanz!AT58,"")</f>
        <v/>
      </c>
      <c r="AU58" s="710" t="str">
        <f>IF(ISNUMBER(Bilanz!AU58),Bilanz!AU58,"")</f>
        <v/>
      </c>
      <c r="AV58" s="711" t="str">
        <f>IF(ISNUMBER(Bilanz!AV58),Bilanz!AV58,"")</f>
        <v/>
      </c>
      <c r="AW58" s="712" t="str">
        <f>IF(ISNUMBER(Bilanz!AW58),Bilanz!AW58,"")</f>
        <v/>
      </c>
      <c r="AX58" s="713" t="str">
        <f>IF(ISNUMBER(Bilanz!AX58),Bilanz!AX58,"")</f>
        <v/>
      </c>
      <c r="AY58" s="714" t="str">
        <f>IF(ISNUMBER(Bilanz!AY58),Bilanz!AY58,"")</f>
        <v/>
      </c>
      <c r="AZ58" s="715">
        <f>IF(ISNUMBER(Bilanz!AZ58),Bilanz!AZ58,"")</f>
        <v>362.61</v>
      </c>
      <c r="BA58" s="716">
        <f>IF(ISNUMBER(Bilanz!BA58),Bilanz!BA58,"")</f>
        <v>5.5229999999999997</v>
      </c>
      <c r="BB58" s="717" t="str">
        <f>IF(ISNUMBER(Bilanz!BB58),Bilanz!BB58,"")</f>
        <v/>
      </c>
      <c r="BC58" s="718" t="str">
        <f>IF(ISNUMBER(Bilanz!BC58),Bilanz!BC58,"")</f>
        <v/>
      </c>
      <c r="BD58" s="719" t="str">
        <f>IF(ISNUMBER(Bilanz!BD58),Bilanz!BD58,"")</f>
        <v/>
      </c>
      <c r="BE58" s="720" t="str">
        <f>IF(ISNUMBER(Bilanz!BE58),Bilanz!BE58,"")</f>
        <v/>
      </c>
      <c r="BF58" s="708" t="str">
        <f>IF(ISNUMBER(Bilanz!BF58),Bilanz!BF58,"")</f>
        <v/>
      </c>
      <c r="BG58" s="709" t="str">
        <f>IF(ISNUMBER(Bilanz!BG58),Bilanz!BG58,"")</f>
        <v/>
      </c>
      <c r="BH58" s="710" t="str">
        <f>IF(ISNUMBER(Bilanz!BH58),Bilanz!BH58,"")</f>
        <v/>
      </c>
      <c r="BI58" s="711" t="str">
        <f>IF(ISNUMBER(Bilanz!BI58),Bilanz!BI58,"")</f>
        <v/>
      </c>
      <c r="BJ58" s="712" t="str">
        <f>IF(ISNUMBER(Bilanz!BJ58),Bilanz!BJ58,"")</f>
        <v/>
      </c>
      <c r="BK58" s="713" t="str">
        <f>IF(ISNUMBER(Bilanz!BK58),Bilanz!BK58,"")</f>
        <v/>
      </c>
      <c r="BL58" s="714" t="str">
        <f>IF(ISNUMBER(Bilanz!BL58),Bilanz!BL58,"")</f>
        <v/>
      </c>
      <c r="BM58" s="721" t="str">
        <f>IF(ISTEXT(Bilanz!BM58),Bilanz!BM58,"")</f>
        <v>M1</v>
      </c>
      <c r="BN58" s="722" t="str">
        <f>IF(ISNUMBER(Bilanz!BN58),Bilanz!BN58,"")</f>
        <v/>
      </c>
      <c r="BO58" s="722" t="str">
        <f>IF(ISNUMBER(Bilanz!BO58),Bilanz!BO58,"")</f>
        <v/>
      </c>
      <c r="BP58" s="723" t="str">
        <f>IF(ISNUMBER(Bilanz!BP58),Bilanz!BP58,"")</f>
        <v/>
      </c>
      <c r="BQ58" s="723" t="str">
        <f>IF(ISNUMBER(Bilanz!BQ58),Bilanz!BQ58,"")</f>
        <v/>
      </c>
      <c r="BR58" s="721" t="str">
        <f>IF(ISTEXT(Bilanz!BR58),Bilanz!BR58,"")</f>
        <v>M1</v>
      </c>
      <c r="BS58" s="723" t="str">
        <f>IF(ISNUMBER(Bilanz!BS58),Bilanz!BS58,"")</f>
        <v/>
      </c>
      <c r="BT58" s="723" t="str">
        <f>IF(ISNUMBER(Bilanz!BT58),Bilanz!BT58,"")</f>
        <v/>
      </c>
      <c r="BU58" s="723" t="str">
        <f>IF(ISNUMBER(Bilanz!BU58),Bilanz!BU58,"")</f>
        <v/>
      </c>
      <c r="BV58" s="722" t="str">
        <f>IF(ISNUMBER(Bilanz!BV58),Bilanz!BV58,"")</f>
        <v/>
      </c>
      <c r="BW58" s="723" t="str">
        <f>IF(ISNUMBER(Bilanz!BW58),Bilanz!BW58,"")</f>
        <v/>
      </c>
      <c r="BX58" s="721" t="str">
        <f>IF(ISTEXT(Bilanz!BX58),Bilanz!BX58,"")</f>
        <v>M1</v>
      </c>
    </row>
    <row r="59" spans="1:76" x14ac:dyDescent="0.2">
      <c r="A59" s="120" t="str">
        <f>IF(ISTEXT(Data!A59),Data!A59,"")</f>
        <v/>
      </c>
      <c r="B59" s="250">
        <f>IF(ISREF(Data!B59),Data!B59,"")</f>
        <v>35067</v>
      </c>
      <c r="C59" s="698">
        <v>0.27083333333333298</v>
      </c>
      <c r="D59" s="250">
        <f>IF(ISREF(Data!D59),Data!D59,"")</f>
        <v>35068</v>
      </c>
      <c r="E59" s="698">
        <v>0.27083333333333298</v>
      </c>
      <c r="F59" s="699" t="s">
        <v>2179</v>
      </c>
      <c r="G59" s="245" t="str">
        <f>IF(ISTEXT(Data!G59),Data!G59,"")</f>
        <v>Mixed</v>
      </c>
      <c r="H59" s="247" t="str">
        <f>IF(ISTEXT(Data!H59),Data!H59,"")</f>
        <v>Clean and Clear</v>
      </c>
      <c r="I59" s="246" t="str">
        <f>IF(ISTEXT(Data!I59),Data!I59,"")</f>
        <v>Insufficient Quantity</v>
      </c>
      <c r="J59" s="248" t="str">
        <f>IF(ISTEXT(Data!J59),Data!J59,"")</f>
        <v/>
      </c>
      <c r="K59" s="273">
        <f>IF(ISNUMBER(Data!K59),Data!K59,"")</f>
        <v>0.4</v>
      </c>
      <c r="L59" s="242" t="str">
        <f>IF(ISTEXT(Data!L59),Data!L59,"")</f>
        <v>V0</v>
      </c>
      <c r="M59" s="700" t="str">
        <f>IF(ISNUMBER(Data!M59),Data!M59,"")</f>
        <v/>
      </c>
      <c r="N59" s="700" t="str">
        <f>IF(ISNUMBER(Data!N59),Data!N59,"")</f>
        <v/>
      </c>
      <c r="O59" s="242" t="str">
        <f>IF(ISTEXT(Data!O59),Data!O59,"")</f>
        <v>M1</v>
      </c>
      <c r="P59" s="278" t="str">
        <f>IF(ISNUMBER(Data!P59),Data!P59,"")</f>
        <v/>
      </c>
      <c r="Q59" s="242" t="str">
        <f>IF(ISTEXT(Data!Q59),Data!Q59,"")</f>
        <v>M1</v>
      </c>
      <c r="R59" s="277" t="str">
        <f>IF(ISNUMBER(Data!R59),Data!R59,"")</f>
        <v/>
      </c>
      <c r="S59" s="242" t="str">
        <f>IF(ISTEXT(Data!S59),Data!S59,"")</f>
        <v>M1</v>
      </c>
      <c r="T59" s="701" t="str">
        <f>IF(ISNUMBER(Data!T59),Data!T59,"")</f>
        <v/>
      </c>
      <c r="U59" s="242" t="str">
        <f>IF(ISTEXT(Data!U59),Data!U59,"")</f>
        <v>M1</v>
      </c>
      <c r="V59" s="702" t="str">
        <f>IF(ISNUMBER(Data!V59),Data!V59,"")</f>
        <v/>
      </c>
      <c r="W59" s="242" t="str">
        <f>IF(ISTEXT(Data!W59),Data!W59,"")</f>
        <v>M1</v>
      </c>
      <c r="X59" s="701" t="str">
        <f>IF(ISNUMBER(Data!X59),Data!X59,"")</f>
        <v/>
      </c>
      <c r="Y59" s="242" t="str">
        <f>IF(ISTEXT(Data!Y59),Data!Y59,"")</f>
        <v>M1</v>
      </c>
      <c r="Z59" s="703" t="str">
        <f>IF(ISNUMBER(Data!Z59),Data!Z59,"")</f>
        <v/>
      </c>
      <c r="AA59" s="242" t="str">
        <f>IF(ISTEXT(Data!AA59),Data!AA59,"")</f>
        <v>M1</v>
      </c>
      <c r="AB59" s="701" t="str">
        <f>IF(ISNUMBER(Data!AB59),Data!AB59,"")</f>
        <v/>
      </c>
      <c r="AC59" s="242" t="str">
        <f>IF(ISTEXT(Data!AC59),Data!AC59,"")</f>
        <v>M1</v>
      </c>
      <c r="AD59" s="704" t="str">
        <f>IF(ISNUMBER(Data!AD59),Data!AD59,"")</f>
        <v/>
      </c>
      <c r="AE59" s="242" t="str">
        <f>IF(ISTEXT(Data!AE59),Data!AE59,"")</f>
        <v>M1</v>
      </c>
      <c r="AF59" s="701" t="str">
        <f>IF(ISNUMBER(Data!AF59),Data!AF59,"")</f>
        <v/>
      </c>
      <c r="AG59" s="242" t="str">
        <f>IF(ISTEXT(Data!AG59),Data!AG59,"")</f>
        <v>M1</v>
      </c>
      <c r="AH59" s="703" t="str">
        <f>IF(ISNUMBER(Data!AH59),Data!AH59,"")</f>
        <v/>
      </c>
      <c r="AI59" s="242" t="str">
        <f>IF(ISTEXT(Data!AI59),Data!AI59,"")</f>
        <v>M1</v>
      </c>
      <c r="AJ59" s="267" t="str">
        <f>IF(ISTEXT(Data!AJ59),Data!AJ59,"")</f>
        <v/>
      </c>
      <c r="AK59" s="267" t="str">
        <f>IF(ISTEXT(Data!AK59),Data!AK59,"")</f>
        <v/>
      </c>
      <c r="AL59" s="267" t="str">
        <f>IF(ISTEXT(Data!AL59),Data!AL59,"")</f>
        <v/>
      </c>
      <c r="AM59" s="267" t="str">
        <f>IF(ISTEXT(Data!AM59),Data!AM59,"")</f>
        <v/>
      </c>
      <c r="AN59" s="267" t="str">
        <f>IF(ISTEXT(Data!AN59),Data!AN59,"")</f>
        <v/>
      </c>
      <c r="AO59" s="267" t="str">
        <f>IF(ISTEXT(Data!AO59),Data!AO59,"")</f>
        <v/>
      </c>
      <c r="AP59" s="705" t="str">
        <f>IF(ISNUMBER(Bilanz!AP59),Bilanz!AP59,"")</f>
        <v/>
      </c>
      <c r="AQ59" s="706" t="str">
        <f>IF(ISNUMBER(Bilanz!AQ59),Bilanz!AQ59,"")</f>
        <v/>
      </c>
      <c r="AR59" s="707" t="str">
        <f>IF(ISNUMBER(Bilanz!AR59),Bilanz!AR59,"")</f>
        <v/>
      </c>
      <c r="AS59" s="708" t="str">
        <f>IF(ISNUMBER(Bilanz!AS59),Bilanz!AS59,"")</f>
        <v/>
      </c>
      <c r="AT59" s="709" t="str">
        <f>IF(ISNUMBER(Bilanz!AT59),Bilanz!AT59,"")</f>
        <v/>
      </c>
      <c r="AU59" s="710" t="str">
        <f>IF(ISNUMBER(Bilanz!AU59),Bilanz!AU59,"")</f>
        <v/>
      </c>
      <c r="AV59" s="711" t="str">
        <f>IF(ISNUMBER(Bilanz!AV59),Bilanz!AV59,"")</f>
        <v/>
      </c>
      <c r="AW59" s="712" t="str">
        <f>IF(ISNUMBER(Bilanz!AW59),Bilanz!AW59,"")</f>
        <v/>
      </c>
      <c r="AX59" s="713" t="str">
        <f>IF(ISNUMBER(Bilanz!AX59),Bilanz!AX59,"")</f>
        <v/>
      </c>
      <c r="AY59" s="714" t="str">
        <f>IF(ISNUMBER(Bilanz!AY59),Bilanz!AY59,"")</f>
        <v/>
      </c>
      <c r="AZ59" s="715">
        <f>IF(ISNUMBER(Bilanz!AZ59),Bilanz!AZ59,"")</f>
        <v>362.61</v>
      </c>
      <c r="BA59" s="716">
        <f>IF(ISNUMBER(Bilanz!BA59),Bilanz!BA59,"")</f>
        <v>5.5229999999999997</v>
      </c>
      <c r="BB59" s="717" t="str">
        <f>IF(ISNUMBER(Bilanz!BB59),Bilanz!BB59,"")</f>
        <v/>
      </c>
      <c r="BC59" s="718" t="str">
        <f>IF(ISNUMBER(Bilanz!BC59),Bilanz!BC59,"")</f>
        <v/>
      </c>
      <c r="BD59" s="719" t="str">
        <f>IF(ISNUMBER(Bilanz!BD59),Bilanz!BD59,"")</f>
        <v/>
      </c>
      <c r="BE59" s="720" t="str">
        <f>IF(ISNUMBER(Bilanz!BE59),Bilanz!BE59,"")</f>
        <v/>
      </c>
      <c r="BF59" s="708" t="str">
        <f>IF(ISNUMBER(Bilanz!BF59),Bilanz!BF59,"")</f>
        <v/>
      </c>
      <c r="BG59" s="709" t="str">
        <f>IF(ISNUMBER(Bilanz!BG59),Bilanz!BG59,"")</f>
        <v/>
      </c>
      <c r="BH59" s="710" t="str">
        <f>IF(ISNUMBER(Bilanz!BH59),Bilanz!BH59,"")</f>
        <v/>
      </c>
      <c r="BI59" s="711" t="str">
        <f>IF(ISNUMBER(Bilanz!BI59),Bilanz!BI59,"")</f>
        <v/>
      </c>
      <c r="BJ59" s="712" t="str">
        <f>IF(ISNUMBER(Bilanz!BJ59),Bilanz!BJ59,"")</f>
        <v/>
      </c>
      <c r="BK59" s="713" t="str">
        <f>IF(ISNUMBER(Bilanz!BK59),Bilanz!BK59,"")</f>
        <v/>
      </c>
      <c r="BL59" s="714" t="str">
        <f>IF(ISNUMBER(Bilanz!BL59),Bilanz!BL59,"")</f>
        <v/>
      </c>
      <c r="BM59" s="721" t="str">
        <f>IF(ISTEXT(Bilanz!BM59),Bilanz!BM59,"")</f>
        <v>M1</v>
      </c>
      <c r="BN59" s="722" t="str">
        <f>IF(ISNUMBER(Bilanz!BN59),Bilanz!BN59,"")</f>
        <v/>
      </c>
      <c r="BO59" s="722" t="str">
        <f>IF(ISNUMBER(Bilanz!BO59),Bilanz!BO59,"")</f>
        <v/>
      </c>
      <c r="BP59" s="723" t="str">
        <f>IF(ISNUMBER(Bilanz!BP59),Bilanz!BP59,"")</f>
        <v/>
      </c>
      <c r="BQ59" s="723" t="str">
        <f>IF(ISNUMBER(Bilanz!BQ59),Bilanz!BQ59,"")</f>
        <v/>
      </c>
      <c r="BR59" s="721" t="str">
        <f>IF(ISTEXT(Bilanz!BR59),Bilanz!BR59,"")</f>
        <v>M1</v>
      </c>
      <c r="BS59" s="723" t="str">
        <f>IF(ISNUMBER(Bilanz!BS59),Bilanz!BS59,"")</f>
        <v/>
      </c>
      <c r="BT59" s="723" t="str">
        <f>IF(ISNUMBER(Bilanz!BT59),Bilanz!BT59,"")</f>
        <v/>
      </c>
      <c r="BU59" s="723" t="str">
        <f>IF(ISNUMBER(Bilanz!BU59),Bilanz!BU59,"")</f>
        <v/>
      </c>
      <c r="BV59" s="722" t="str">
        <f>IF(ISNUMBER(Bilanz!BV59),Bilanz!BV59,"")</f>
        <v/>
      </c>
      <c r="BW59" s="723" t="str">
        <f>IF(ISNUMBER(Bilanz!BW59),Bilanz!BW59,"")</f>
        <v/>
      </c>
      <c r="BX59" s="721" t="str">
        <f>IF(ISTEXT(Bilanz!BX59),Bilanz!BX59,"")</f>
        <v>M1</v>
      </c>
    </row>
    <row r="60" spans="1:76" x14ac:dyDescent="0.2">
      <c r="A60" s="120" t="str">
        <f>IF(ISTEXT(Data!A60),Data!A60,"")</f>
        <v/>
      </c>
      <c r="B60" s="250">
        <f>IF(ISREF(Data!B60),Data!B60,"")</f>
        <v>35068</v>
      </c>
      <c r="C60" s="698">
        <v>0.27083333333333298</v>
      </c>
      <c r="D60" s="250">
        <f>IF(ISREF(Data!D60),Data!D60,"")</f>
        <v>35069</v>
      </c>
      <c r="E60" s="698">
        <v>0.27083333333333298</v>
      </c>
      <c r="F60" s="699" t="s">
        <v>2179</v>
      </c>
      <c r="G60" s="245" t="str">
        <f>IF(ISTEXT(Data!G60),Data!G60,"")</f>
        <v>No Precipitation Occurred</v>
      </c>
      <c r="H60" s="247" t="str">
        <f>IF(ISTEXT(Data!H60),Data!H60,"")</f>
        <v/>
      </c>
      <c r="I60" s="246" t="str">
        <f>IF(ISTEXT(Data!I60),Data!I60,"")</f>
        <v/>
      </c>
      <c r="J60" s="248" t="str">
        <f>IF(ISTEXT(Data!J60),Data!J60,"")</f>
        <v/>
      </c>
      <c r="K60" s="273" t="str">
        <f>IF(ISNUMBER(Data!K60),Data!K60,"")</f>
        <v/>
      </c>
      <c r="L60" s="242" t="str">
        <f>IF(ISTEXT(Data!L60),Data!L60,"")</f>
        <v>M1</v>
      </c>
      <c r="M60" s="700" t="str">
        <f>IF(ISNUMBER(Data!M60),Data!M60,"")</f>
        <v/>
      </c>
      <c r="N60" s="700" t="str">
        <f>IF(ISNUMBER(Data!N60),Data!N60,"")</f>
        <v/>
      </c>
      <c r="O60" s="242" t="str">
        <f>IF(ISTEXT(Data!O60),Data!O60,"")</f>
        <v>M1</v>
      </c>
      <c r="P60" s="278" t="str">
        <f>IF(ISNUMBER(Data!P60),Data!P60,"")</f>
        <v/>
      </c>
      <c r="Q60" s="242" t="str">
        <f>IF(ISTEXT(Data!Q60),Data!Q60,"")</f>
        <v>M1</v>
      </c>
      <c r="R60" s="277" t="str">
        <f>IF(ISNUMBER(Data!R60),Data!R60,"")</f>
        <v/>
      </c>
      <c r="S60" s="242" t="str">
        <f>IF(ISTEXT(Data!S60),Data!S60,"")</f>
        <v>M1</v>
      </c>
      <c r="T60" s="701" t="str">
        <f>IF(ISNUMBER(Data!T60),Data!T60,"")</f>
        <v/>
      </c>
      <c r="U60" s="242" t="str">
        <f>IF(ISTEXT(Data!U60),Data!U60,"")</f>
        <v>M1</v>
      </c>
      <c r="V60" s="702" t="str">
        <f>IF(ISNUMBER(Data!V60),Data!V60,"")</f>
        <v/>
      </c>
      <c r="W60" s="242" t="str">
        <f>IF(ISTEXT(Data!W60),Data!W60,"")</f>
        <v>M1</v>
      </c>
      <c r="X60" s="701" t="str">
        <f>IF(ISNUMBER(Data!X60),Data!X60,"")</f>
        <v/>
      </c>
      <c r="Y60" s="242" t="str">
        <f>IF(ISTEXT(Data!Y60),Data!Y60,"")</f>
        <v>M1</v>
      </c>
      <c r="Z60" s="703" t="str">
        <f>IF(ISNUMBER(Data!Z60),Data!Z60,"")</f>
        <v/>
      </c>
      <c r="AA60" s="242" t="str">
        <f>IF(ISTEXT(Data!AA60),Data!AA60,"")</f>
        <v>M1</v>
      </c>
      <c r="AB60" s="701" t="str">
        <f>IF(ISNUMBER(Data!AB60),Data!AB60,"")</f>
        <v/>
      </c>
      <c r="AC60" s="242" t="str">
        <f>IF(ISTEXT(Data!AC60),Data!AC60,"")</f>
        <v>M1</v>
      </c>
      <c r="AD60" s="704" t="str">
        <f>IF(ISNUMBER(Data!AD60),Data!AD60,"")</f>
        <v/>
      </c>
      <c r="AE60" s="242" t="str">
        <f>IF(ISTEXT(Data!AE60),Data!AE60,"")</f>
        <v>M1</v>
      </c>
      <c r="AF60" s="701" t="str">
        <f>IF(ISNUMBER(Data!AF60),Data!AF60,"")</f>
        <v/>
      </c>
      <c r="AG60" s="242" t="str">
        <f>IF(ISTEXT(Data!AG60),Data!AG60,"")</f>
        <v>M1</v>
      </c>
      <c r="AH60" s="703" t="str">
        <f>IF(ISNUMBER(Data!AH60),Data!AH60,"")</f>
        <v/>
      </c>
      <c r="AI60" s="242" t="str">
        <f>IF(ISTEXT(Data!AI60),Data!AI60,"")</f>
        <v>M1</v>
      </c>
      <c r="AJ60" s="267" t="str">
        <f>IF(ISTEXT(Data!AJ60),Data!AJ60,"")</f>
        <v/>
      </c>
      <c r="AK60" s="267" t="str">
        <f>IF(ISTEXT(Data!AK60),Data!AK60,"")</f>
        <v/>
      </c>
      <c r="AL60" s="267" t="str">
        <f>IF(ISTEXT(Data!AL60),Data!AL60,"")</f>
        <v/>
      </c>
      <c r="AM60" s="267" t="str">
        <f>IF(ISTEXT(Data!AM60),Data!AM60,"")</f>
        <v/>
      </c>
      <c r="AN60" s="267" t="str">
        <f>IF(ISTEXT(Data!AN60),Data!AN60,"")</f>
        <v/>
      </c>
      <c r="AO60" s="267" t="str">
        <f>IF(ISTEXT(Data!AO60),Data!AO60,"")</f>
        <v/>
      </c>
      <c r="AP60" s="705" t="str">
        <f>IF(ISNUMBER(Bilanz!AP60),Bilanz!AP60,"")</f>
        <v/>
      </c>
      <c r="AQ60" s="706" t="str">
        <f>IF(ISNUMBER(Bilanz!AQ60),Bilanz!AQ60,"")</f>
        <v/>
      </c>
      <c r="AR60" s="707" t="str">
        <f>IF(ISNUMBER(Bilanz!AR60),Bilanz!AR60,"")</f>
        <v/>
      </c>
      <c r="AS60" s="708" t="str">
        <f>IF(ISNUMBER(Bilanz!AS60),Bilanz!AS60,"")</f>
        <v/>
      </c>
      <c r="AT60" s="709" t="str">
        <f>IF(ISNUMBER(Bilanz!AT60),Bilanz!AT60,"")</f>
        <v/>
      </c>
      <c r="AU60" s="710" t="str">
        <f>IF(ISNUMBER(Bilanz!AU60),Bilanz!AU60,"")</f>
        <v/>
      </c>
      <c r="AV60" s="711" t="str">
        <f>IF(ISNUMBER(Bilanz!AV60),Bilanz!AV60,"")</f>
        <v/>
      </c>
      <c r="AW60" s="712" t="str">
        <f>IF(ISNUMBER(Bilanz!AW60),Bilanz!AW60,"")</f>
        <v/>
      </c>
      <c r="AX60" s="713" t="str">
        <f>IF(ISNUMBER(Bilanz!AX60),Bilanz!AX60,"")</f>
        <v/>
      </c>
      <c r="AY60" s="714" t="str">
        <f>IF(ISNUMBER(Bilanz!AY60),Bilanz!AY60,"")</f>
        <v/>
      </c>
      <c r="AZ60" s="715">
        <f>IF(ISNUMBER(Bilanz!AZ60),Bilanz!AZ60,"")</f>
        <v>362.61</v>
      </c>
      <c r="BA60" s="716">
        <f>IF(ISNUMBER(Bilanz!BA60),Bilanz!BA60,"")</f>
        <v>5.5229999999999997</v>
      </c>
      <c r="BB60" s="717" t="str">
        <f>IF(ISNUMBER(Bilanz!BB60),Bilanz!BB60,"")</f>
        <v/>
      </c>
      <c r="BC60" s="718" t="str">
        <f>IF(ISNUMBER(Bilanz!BC60),Bilanz!BC60,"")</f>
        <v/>
      </c>
      <c r="BD60" s="719" t="str">
        <f>IF(ISNUMBER(Bilanz!BD60),Bilanz!BD60,"")</f>
        <v/>
      </c>
      <c r="BE60" s="720" t="str">
        <f>IF(ISNUMBER(Bilanz!BE60),Bilanz!BE60,"")</f>
        <v/>
      </c>
      <c r="BF60" s="708" t="str">
        <f>IF(ISNUMBER(Bilanz!BF60),Bilanz!BF60,"")</f>
        <v/>
      </c>
      <c r="BG60" s="709" t="str">
        <f>IF(ISNUMBER(Bilanz!BG60),Bilanz!BG60,"")</f>
        <v/>
      </c>
      <c r="BH60" s="710" t="str">
        <f>IF(ISNUMBER(Bilanz!BH60),Bilanz!BH60,"")</f>
        <v/>
      </c>
      <c r="BI60" s="711" t="str">
        <f>IF(ISNUMBER(Bilanz!BI60),Bilanz!BI60,"")</f>
        <v/>
      </c>
      <c r="BJ60" s="712" t="str">
        <f>IF(ISNUMBER(Bilanz!BJ60),Bilanz!BJ60,"")</f>
        <v/>
      </c>
      <c r="BK60" s="713" t="str">
        <f>IF(ISNUMBER(Bilanz!BK60),Bilanz!BK60,"")</f>
        <v/>
      </c>
      <c r="BL60" s="714" t="str">
        <f>IF(ISNUMBER(Bilanz!BL60),Bilanz!BL60,"")</f>
        <v/>
      </c>
      <c r="BM60" s="721" t="str">
        <f>IF(ISTEXT(Bilanz!BM60),Bilanz!BM60,"")</f>
        <v>M1</v>
      </c>
      <c r="BN60" s="722" t="str">
        <f>IF(ISNUMBER(Bilanz!BN60),Bilanz!BN60,"")</f>
        <v/>
      </c>
      <c r="BO60" s="722" t="str">
        <f>IF(ISNUMBER(Bilanz!BO60),Bilanz!BO60,"")</f>
        <v/>
      </c>
      <c r="BP60" s="723" t="str">
        <f>IF(ISNUMBER(Bilanz!BP60),Bilanz!BP60,"")</f>
        <v/>
      </c>
      <c r="BQ60" s="723" t="str">
        <f>IF(ISNUMBER(Bilanz!BQ60),Bilanz!BQ60,"")</f>
        <v/>
      </c>
      <c r="BR60" s="721" t="str">
        <f>IF(ISTEXT(Bilanz!BR60),Bilanz!BR60,"")</f>
        <v>M1</v>
      </c>
      <c r="BS60" s="723" t="str">
        <f>IF(ISNUMBER(Bilanz!BS60),Bilanz!BS60,"")</f>
        <v/>
      </c>
      <c r="BT60" s="723" t="str">
        <f>IF(ISNUMBER(Bilanz!BT60),Bilanz!BT60,"")</f>
        <v/>
      </c>
      <c r="BU60" s="723" t="str">
        <f>IF(ISNUMBER(Bilanz!BU60),Bilanz!BU60,"")</f>
        <v/>
      </c>
      <c r="BV60" s="722" t="str">
        <f>IF(ISNUMBER(Bilanz!BV60),Bilanz!BV60,"")</f>
        <v/>
      </c>
      <c r="BW60" s="723" t="str">
        <f>IF(ISNUMBER(Bilanz!BW60),Bilanz!BW60,"")</f>
        <v/>
      </c>
      <c r="BX60" s="721" t="str">
        <f>IF(ISTEXT(Bilanz!BX60),Bilanz!BX60,"")</f>
        <v>M1</v>
      </c>
    </row>
    <row r="61" spans="1:76" x14ac:dyDescent="0.2">
      <c r="A61" s="120" t="str">
        <f>IF(ISTEXT(Data!A61),Data!A61,"")</f>
        <v/>
      </c>
      <c r="B61" s="250">
        <f>IF(ISREF(Data!B61),Data!B61,"")</f>
        <v>35069</v>
      </c>
      <c r="C61" s="698">
        <v>0.27083333333333298</v>
      </c>
      <c r="D61" s="250">
        <f>IF(ISREF(Data!D61),Data!D61,"")</f>
        <v>35070</v>
      </c>
      <c r="E61" s="698">
        <v>0.27083333333333298</v>
      </c>
      <c r="F61" s="699" t="s">
        <v>2179</v>
      </c>
      <c r="G61" s="245" t="str">
        <f>IF(ISTEXT(Data!G61),Data!G61,"")</f>
        <v>No Precipitation Occurred</v>
      </c>
      <c r="H61" s="247" t="str">
        <f>IF(ISTEXT(Data!H61),Data!H61,"")</f>
        <v/>
      </c>
      <c r="I61" s="246" t="str">
        <f>IF(ISTEXT(Data!I61),Data!I61,"")</f>
        <v/>
      </c>
      <c r="J61" s="248" t="str">
        <f>IF(ISTEXT(Data!J61),Data!J61,"")</f>
        <v/>
      </c>
      <c r="K61" s="273" t="str">
        <f>IF(ISNUMBER(Data!K61),Data!K61,"")</f>
        <v/>
      </c>
      <c r="L61" s="242" t="str">
        <f>IF(ISTEXT(Data!L61),Data!L61,"")</f>
        <v>M1</v>
      </c>
      <c r="M61" s="700" t="str">
        <f>IF(ISNUMBER(Data!M61),Data!M61,"")</f>
        <v/>
      </c>
      <c r="N61" s="700" t="str">
        <f>IF(ISNUMBER(Data!N61),Data!N61,"")</f>
        <v/>
      </c>
      <c r="O61" s="242" t="str">
        <f>IF(ISTEXT(Data!O61),Data!O61,"")</f>
        <v>M1</v>
      </c>
      <c r="P61" s="278" t="str">
        <f>IF(ISNUMBER(Data!P61),Data!P61,"")</f>
        <v/>
      </c>
      <c r="Q61" s="242" t="str">
        <f>IF(ISTEXT(Data!Q61),Data!Q61,"")</f>
        <v>M1</v>
      </c>
      <c r="R61" s="277" t="str">
        <f>IF(ISNUMBER(Data!R61),Data!R61,"")</f>
        <v/>
      </c>
      <c r="S61" s="242" t="str">
        <f>IF(ISTEXT(Data!S61),Data!S61,"")</f>
        <v>M1</v>
      </c>
      <c r="T61" s="701" t="str">
        <f>IF(ISNUMBER(Data!T61),Data!T61,"")</f>
        <v/>
      </c>
      <c r="U61" s="242" t="str">
        <f>IF(ISTEXT(Data!U61),Data!U61,"")</f>
        <v>M1</v>
      </c>
      <c r="V61" s="702" t="str">
        <f>IF(ISNUMBER(Data!V61),Data!V61,"")</f>
        <v/>
      </c>
      <c r="W61" s="242" t="str">
        <f>IF(ISTEXT(Data!W61),Data!W61,"")</f>
        <v>M1</v>
      </c>
      <c r="X61" s="701" t="str">
        <f>IF(ISNUMBER(Data!X61),Data!X61,"")</f>
        <v/>
      </c>
      <c r="Y61" s="242" t="str">
        <f>IF(ISTEXT(Data!Y61),Data!Y61,"")</f>
        <v>M1</v>
      </c>
      <c r="Z61" s="703" t="str">
        <f>IF(ISNUMBER(Data!Z61),Data!Z61,"")</f>
        <v/>
      </c>
      <c r="AA61" s="242" t="str">
        <f>IF(ISTEXT(Data!AA61),Data!AA61,"")</f>
        <v>M1</v>
      </c>
      <c r="AB61" s="701" t="str">
        <f>IF(ISNUMBER(Data!AB61),Data!AB61,"")</f>
        <v/>
      </c>
      <c r="AC61" s="242" t="str">
        <f>IF(ISTEXT(Data!AC61),Data!AC61,"")</f>
        <v>M1</v>
      </c>
      <c r="AD61" s="704" t="str">
        <f>IF(ISNUMBER(Data!AD61),Data!AD61,"")</f>
        <v/>
      </c>
      <c r="AE61" s="242" t="str">
        <f>IF(ISTEXT(Data!AE61),Data!AE61,"")</f>
        <v>M1</v>
      </c>
      <c r="AF61" s="701" t="str">
        <f>IF(ISNUMBER(Data!AF61),Data!AF61,"")</f>
        <v/>
      </c>
      <c r="AG61" s="242" t="str">
        <f>IF(ISTEXT(Data!AG61),Data!AG61,"")</f>
        <v>M1</v>
      </c>
      <c r="AH61" s="703" t="str">
        <f>IF(ISNUMBER(Data!AH61),Data!AH61,"")</f>
        <v/>
      </c>
      <c r="AI61" s="242" t="str">
        <f>IF(ISTEXT(Data!AI61),Data!AI61,"")</f>
        <v>M1</v>
      </c>
      <c r="AJ61" s="267" t="str">
        <f>IF(ISTEXT(Data!AJ61),Data!AJ61,"")</f>
        <v/>
      </c>
      <c r="AK61" s="267" t="str">
        <f>IF(ISTEXT(Data!AK61),Data!AK61,"")</f>
        <v/>
      </c>
      <c r="AL61" s="267" t="str">
        <f>IF(ISTEXT(Data!AL61),Data!AL61,"")</f>
        <v/>
      </c>
      <c r="AM61" s="267" t="str">
        <f>IF(ISTEXT(Data!AM61),Data!AM61,"")</f>
        <v/>
      </c>
      <c r="AN61" s="267" t="str">
        <f>IF(ISTEXT(Data!AN61),Data!AN61,"")</f>
        <v/>
      </c>
      <c r="AO61" s="267" t="str">
        <f>IF(ISTEXT(Data!AO61),Data!AO61,"")</f>
        <v/>
      </c>
      <c r="AP61" s="705" t="str">
        <f>IF(ISNUMBER(Bilanz!AP61),Bilanz!AP61,"")</f>
        <v/>
      </c>
      <c r="AQ61" s="706" t="str">
        <f>IF(ISNUMBER(Bilanz!AQ61),Bilanz!AQ61,"")</f>
        <v/>
      </c>
      <c r="AR61" s="707" t="str">
        <f>IF(ISNUMBER(Bilanz!AR61),Bilanz!AR61,"")</f>
        <v/>
      </c>
      <c r="AS61" s="708" t="str">
        <f>IF(ISNUMBER(Bilanz!AS61),Bilanz!AS61,"")</f>
        <v/>
      </c>
      <c r="AT61" s="709" t="str">
        <f>IF(ISNUMBER(Bilanz!AT61),Bilanz!AT61,"")</f>
        <v/>
      </c>
      <c r="AU61" s="710" t="str">
        <f>IF(ISNUMBER(Bilanz!AU61),Bilanz!AU61,"")</f>
        <v/>
      </c>
      <c r="AV61" s="711" t="str">
        <f>IF(ISNUMBER(Bilanz!AV61),Bilanz!AV61,"")</f>
        <v/>
      </c>
      <c r="AW61" s="712" t="str">
        <f>IF(ISNUMBER(Bilanz!AW61),Bilanz!AW61,"")</f>
        <v/>
      </c>
      <c r="AX61" s="713" t="str">
        <f>IF(ISNUMBER(Bilanz!AX61),Bilanz!AX61,"")</f>
        <v/>
      </c>
      <c r="AY61" s="714" t="str">
        <f>IF(ISNUMBER(Bilanz!AY61),Bilanz!AY61,"")</f>
        <v/>
      </c>
      <c r="AZ61" s="715">
        <f>IF(ISNUMBER(Bilanz!AZ61),Bilanz!AZ61,"")</f>
        <v>362.61</v>
      </c>
      <c r="BA61" s="716">
        <f>IF(ISNUMBER(Bilanz!BA61),Bilanz!BA61,"")</f>
        <v>5.5229999999999997</v>
      </c>
      <c r="BB61" s="717" t="str">
        <f>IF(ISNUMBER(Bilanz!BB61),Bilanz!BB61,"")</f>
        <v/>
      </c>
      <c r="BC61" s="718" t="str">
        <f>IF(ISNUMBER(Bilanz!BC61),Bilanz!BC61,"")</f>
        <v/>
      </c>
      <c r="BD61" s="719" t="str">
        <f>IF(ISNUMBER(Bilanz!BD61),Bilanz!BD61,"")</f>
        <v/>
      </c>
      <c r="BE61" s="720" t="str">
        <f>IF(ISNUMBER(Bilanz!BE61),Bilanz!BE61,"")</f>
        <v/>
      </c>
      <c r="BF61" s="708" t="str">
        <f>IF(ISNUMBER(Bilanz!BF61),Bilanz!BF61,"")</f>
        <v/>
      </c>
      <c r="BG61" s="709" t="str">
        <f>IF(ISNUMBER(Bilanz!BG61),Bilanz!BG61,"")</f>
        <v/>
      </c>
      <c r="BH61" s="710" t="str">
        <f>IF(ISNUMBER(Bilanz!BH61),Bilanz!BH61,"")</f>
        <v/>
      </c>
      <c r="BI61" s="711" t="str">
        <f>IF(ISNUMBER(Bilanz!BI61),Bilanz!BI61,"")</f>
        <v/>
      </c>
      <c r="BJ61" s="712" t="str">
        <f>IF(ISNUMBER(Bilanz!BJ61),Bilanz!BJ61,"")</f>
        <v/>
      </c>
      <c r="BK61" s="713" t="str">
        <f>IF(ISNUMBER(Bilanz!BK61),Bilanz!BK61,"")</f>
        <v/>
      </c>
      <c r="BL61" s="714" t="str">
        <f>IF(ISNUMBER(Bilanz!BL61),Bilanz!BL61,"")</f>
        <v/>
      </c>
      <c r="BM61" s="721" t="str">
        <f>IF(ISTEXT(Bilanz!BM61),Bilanz!BM61,"")</f>
        <v>M1</v>
      </c>
      <c r="BN61" s="722" t="str">
        <f>IF(ISNUMBER(Bilanz!BN61),Bilanz!BN61,"")</f>
        <v/>
      </c>
      <c r="BO61" s="722" t="str">
        <f>IF(ISNUMBER(Bilanz!BO61),Bilanz!BO61,"")</f>
        <v/>
      </c>
      <c r="BP61" s="723" t="str">
        <f>IF(ISNUMBER(Bilanz!BP61),Bilanz!BP61,"")</f>
        <v/>
      </c>
      <c r="BQ61" s="723" t="str">
        <f>IF(ISNUMBER(Bilanz!BQ61),Bilanz!BQ61,"")</f>
        <v/>
      </c>
      <c r="BR61" s="721" t="str">
        <f>IF(ISTEXT(Bilanz!BR61),Bilanz!BR61,"")</f>
        <v>M1</v>
      </c>
      <c r="BS61" s="723" t="str">
        <f>IF(ISNUMBER(Bilanz!BS61),Bilanz!BS61,"")</f>
        <v/>
      </c>
      <c r="BT61" s="723" t="str">
        <f>IF(ISNUMBER(Bilanz!BT61),Bilanz!BT61,"")</f>
        <v/>
      </c>
      <c r="BU61" s="723" t="str">
        <f>IF(ISNUMBER(Bilanz!BU61),Bilanz!BU61,"")</f>
        <v/>
      </c>
      <c r="BV61" s="722" t="str">
        <f>IF(ISNUMBER(Bilanz!BV61),Bilanz!BV61,"")</f>
        <v/>
      </c>
      <c r="BW61" s="723" t="str">
        <f>IF(ISNUMBER(Bilanz!BW61),Bilanz!BW61,"")</f>
        <v/>
      </c>
      <c r="BX61" s="721" t="str">
        <f>IF(ISTEXT(Bilanz!BX61),Bilanz!BX61,"")</f>
        <v>M1</v>
      </c>
    </row>
    <row r="62" spans="1:76" x14ac:dyDescent="0.2">
      <c r="A62" s="120" t="str">
        <f>IF(ISTEXT(Data!A62),Data!A62,"")</f>
        <v/>
      </c>
      <c r="B62" s="250">
        <f>IF(ISREF(Data!B62),Data!B62,"")</f>
        <v>35070</v>
      </c>
      <c r="C62" s="698">
        <v>0.27083333333333298</v>
      </c>
      <c r="D62" s="250">
        <f>IF(ISREF(Data!D62),Data!D62,"")</f>
        <v>35071</v>
      </c>
      <c r="E62" s="698">
        <v>0.27083333333333298</v>
      </c>
      <c r="F62" s="699" t="s">
        <v>2179</v>
      </c>
      <c r="G62" s="245" t="str">
        <f>IF(ISTEXT(Data!G62),Data!G62,"")</f>
        <v>No Precipitation Occurred</v>
      </c>
      <c r="H62" s="247" t="str">
        <f>IF(ISTEXT(Data!H62),Data!H62,"")</f>
        <v/>
      </c>
      <c r="I62" s="246" t="str">
        <f>IF(ISTEXT(Data!I62),Data!I62,"")</f>
        <v/>
      </c>
      <c r="J62" s="248" t="str">
        <f>IF(ISTEXT(Data!J62),Data!J62,"")</f>
        <v/>
      </c>
      <c r="K62" s="273" t="str">
        <f>IF(ISNUMBER(Data!K62),Data!K62,"")</f>
        <v/>
      </c>
      <c r="L62" s="242" t="str">
        <f>IF(ISTEXT(Data!L62),Data!L62,"")</f>
        <v>M1</v>
      </c>
      <c r="M62" s="700" t="str">
        <f>IF(ISNUMBER(Data!M62),Data!M62,"")</f>
        <v/>
      </c>
      <c r="N62" s="700" t="str">
        <f>IF(ISNUMBER(Data!N62),Data!N62,"")</f>
        <v/>
      </c>
      <c r="O62" s="242" t="str">
        <f>IF(ISTEXT(Data!O62),Data!O62,"")</f>
        <v>M1</v>
      </c>
      <c r="P62" s="278" t="str">
        <f>IF(ISNUMBER(Data!P62),Data!P62,"")</f>
        <v/>
      </c>
      <c r="Q62" s="242" t="str">
        <f>IF(ISTEXT(Data!Q62),Data!Q62,"")</f>
        <v>M1</v>
      </c>
      <c r="R62" s="277" t="str">
        <f>IF(ISNUMBER(Data!R62),Data!R62,"")</f>
        <v/>
      </c>
      <c r="S62" s="242" t="str">
        <f>IF(ISTEXT(Data!S62),Data!S62,"")</f>
        <v>M1</v>
      </c>
      <c r="T62" s="701" t="str">
        <f>IF(ISNUMBER(Data!T62),Data!T62,"")</f>
        <v/>
      </c>
      <c r="U62" s="242" t="str">
        <f>IF(ISTEXT(Data!U62),Data!U62,"")</f>
        <v>M1</v>
      </c>
      <c r="V62" s="702" t="str">
        <f>IF(ISNUMBER(Data!V62),Data!V62,"")</f>
        <v/>
      </c>
      <c r="W62" s="242" t="str">
        <f>IF(ISTEXT(Data!W62),Data!W62,"")</f>
        <v>M1</v>
      </c>
      <c r="X62" s="701" t="str">
        <f>IF(ISNUMBER(Data!X62),Data!X62,"")</f>
        <v/>
      </c>
      <c r="Y62" s="242" t="str">
        <f>IF(ISTEXT(Data!Y62),Data!Y62,"")</f>
        <v>M1</v>
      </c>
      <c r="Z62" s="703" t="str">
        <f>IF(ISNUMBER(Data!Z62),Data!Z62,"")</f>
        <v/>
      </c>
      <c r="AA62" s="242" t="str">
        <f>IF(ISTEXT(Data!AA62),Data!AA62,"")</f>
        <v>M1</v>
      </c>
      <c r="AB62" s="701" t="str">
        <f>IF(ISNUMBER(Data!AB62),Data!AB62,"")</f>
        <v/>
      </c>
      <c r="AC62" s="242" t="str">
        <f>IF(ISTEXT(Data!AC62),Data!AC62,"")</f>
        <v>M1</v>
      </c>
      <c r="AD62" s="704" t="str">
        <f>IF(ISNUMBER(Data!AD62),Data!AD62,"")</f>
        <v/>
      </c>
      <c r="AE62" s="242" t="str">
        <f>IF(ISTEXT(Data!AE62),Data!AE62,"")</f>
        <v>M1</v>
      </c>
      <c r="AF62" s="701" t="str">
        <f>IF(ISNUMBER(Data!AF62),Data!AF62,"")</f>
        <v/>
      </c>
      <c r="AG62" s="242" t="str">
        <f>IF(ISTEXT(Data!AG62),Data!AG62,"")</f>
        <v>M1</v>
      </c>
      <c r="AH62" s="703" t="str">
        <f>IF(ISNUMBER(Data!AH62),Data!AH62,"")</f>
        <v/>
      </c>
      <c r="AI62" s="242" t="str">
        <f>IF(ISTEXT(Data!AI62),Data!AI62,"")</f>
        <v>M1</v>
      </c>
      <c r="AJ62" s="267" t="str">
        <f>IF(ISTEXT(Data!AJ62),Data!AJ62,"")</f>
        <v/>
      </c>
      <c r="AK62" s="267" t="str">
        <f>IF(ISTEXT(Data!AK62),Data!AK62,"")</f>
        <v/>
      </c>
      <c r="AL62" s="267" t="str">
        <f>IF(ISTEXT(Data!AL62),Data!AL62,"")</f>
        <v/>
      </c>
      <c r="AM62" s="267" t="str">
        <f>IF(ISTEXT(Data!AM62),Data!AM62,"")</f>
        <v/>
      </c>
      <c r="AN62" s="267" t="str">
        <f>IF(ISTEXT(Data!AN62),Data!AN62,"")</f>
        <v/>
      </c>
      <c r="AO62" s="267" t="str">
        <f>IF(ISTEXT(Data!AO62),Data!AO62,"")</f>
        <v/>
      </c>
      <c r="AP62" s="705" t="str">
        <f>IF(ISNUMBER(Bilanz!AP62),Bilanz!AP62,"")</f>
        <v/>
      </c>
      <c r="AQ62" s="706" t="str">
        <f>IF(ISNUMBER(Bilanz!AQ62),Bilanz!AQ62,"")</f>
        <v/>
      </c>
      <c r="AR62" s="707" t="str">
        <f>IF(ISNUMBER(Bilanz!AR62),Bilanz!AR62,"")</f>
        <v/>
      </c>
      <c r="AS62" s="708" t="str">
        <f>IF(ISNUMBER(Bilanz!AS62),Bilanz!AS62,"")</f>
        <v/>
      </c>
      <c r="AT62" s="709" t="str">
        <f>IF(ISNUMBER(Bilanz!AT62),Bilanz!AT62,"")</f>
        <v/>
      </c>
      <c r="AU62" s="710" t="str">
        <f>IF(ISNUMBER(Bilanz!AU62),Bilanz!AU62,"")</f>
        <v/>
      </c>
      <c r="AV62" s="711" t="str">
        <f>IF(ISNUMBER(Bilanz!AV62),Bilanz!AV62,"")</f>
        <v/>
      </c>
      <c r="AW62" s="712" t="str">
        <f>IF(ISNUMBER(Bilanz!AW62),Bilanz!AW62,"")</f>
        <v/>
      </c>
      <c r="AX62" s="713" t="str">
        <f>IF(ISNUMBER(Bilanz!AX62),Bilanz!AX62,"")</f>
        <v/>
      </c>
      <c r="AY62" s="714" t="str">
        <f>IF(ISNUMBER(Bilanz!AY62),Bilanz!AY62,"")</f>
        <v/>
      </c>
      <c r="AZ62" s="715">
        <f>IF(ISNUMBER(Bilanz!AZ62),Bilanz!AZ62,"")</f>
        <v>362.61</v>
      </c>
      <c r="BA62" s="716">
        <f>IF(ISNUMBER(Bilanz!BA62),Bilanz!BA62,"")</f>
        <v>5.5229999999999997</v>
      </c>
      <c r="BB62" s="717" t="str">
        <f>IF(ISNUMBER(Bilanz!BB62),Bilanz!BB62,"")</f>
        <v/>
      </c>
      <c r="BC62" s="718" t="str">
        <f>IF(ISNUMBER(Bilanz!BC62),Bilanz!BC62,"")</f>
        <v/>
      </c>
      <c r="BD62" s="719" t="str">
        <f>IF(ISNUMBER(Bilanz!BD62),Bilanz!BD62,"")</f>
        <v/>
      </c>
      <c r="BE62" s="720" t="str">
        <f>IF(ISNUMBER(Bilanz!BE62),Bilanz!BE62,"")</f>
        <v/>
      </c>
      <c r="BF62" s="708" t="str">
        <f>IF(ISNUMBER(Bilanz!BF62),Bilanz!BF62,"")</f>
        <v/>
      </c>
      <c r="BG62" s="709" t="str">
        <f>IF(ISNUMBER(Bilanz!BG62),Bilanz!BG62,"")</f>
        <v/>
      </c>
      <c r="BH62" s="710" t="str">
        <f>IF(ISNUMBER(Bilanz!BH62),Bilanz!BH62,"")</f>
        <v/>
      </c>
      <c r="BI62" s="711" t="str">
        <f>IF(ISNUMBER(Bilanz!BI62),Bilanz!BI62,"")</f>
        <v/>
      </c>
      <c r="BJ62" s="712" t="str">
        <f>IF(ISNUMBER(Bilanz!BJ62),Bilanz!BJ62,"")</f>
        <v/>
      </c>
      <c r="BK62" s="713" t="str">
        <f>IF(ISNUMBER(Bilanz!BK62),Bilanz!BK62,"")</f>
        <v/>
      </c>
      <c r="BL62" s="714" t="str">
        <f>IF(ISNUMBER(Bilanz!BL62),Bilanz!BL62,"")</f>
        <v/>
      </c>
      <c r="BM62" s="721" t="str">
        <f>IF(ISTEXT(Bilanz!BM62),Bilanz!BM62,"")</f>
        <v>M1</v>
      </c>
      <c r="BN62" s="722" t="str">
        <f>IF(ISNUMBER(Bilanz!BN62),Bilanz!BN62,"")</f>
        <v/>
      </c>
      <c r="BO62" s="722" t="str">
        <f>IF(ISNUMBER(Bilanz!BO62),Bilanz!BO62,"")</f>
        <v/>
      </c>
      <c r="BP62" s="723" t="str">
        <f>IF(ISNUMBER(Bilanz!BP62),Bilanz!BP62,"")</f>
        <v/>
      </c>
      <c r="BQ62" s="723" t="str">
        <f>IF(ISNUMBER(Bilanz!BQ62),Bilanz!BQ62,"")</f>
        <v/>
      </c>
      <c r="BR62" s="721" t="str">
        <f>IF(ISTEXT(Bilanz!BR62),Bilanz!BR62,"")</f>
        <v>M1</v>
      </c>
      <c r="BS62" s="723" t="str">
        <f>IF(ISNUMBER(Bilanz!BS62),Bilanz!BS62,"")</f>
        <v/>
      </c>
      <c r="BT62" s="723" t="str">
        <f>IF(ISNUMBER(Bilanz!BT62),Bilanz!BT62,"")</f>
        <v/>
      </c>
      <c r="BU62" s="723" t="str">
        <f>IF(ISNUMBER(Bilanz!BU62),Bilanz!BU62,"")</f>
        <v/>
      </c>
      <c r="BV62" s="722" t="str">
        <f>IF(ISNUMBER(Bilanz!BV62),Bilanz!BV62,"")</f>
        <v/>
      </c>
      <c r="BW62" s="723" t="str">
        <f>IF(ISNUMBER(Bilanz!BW62),Bilanz!BW62,"")</f>
        <v/>
      </c>
      <c r="BX62" s="721" t="str">
        <f>IF(ISTEXT(Bilanz!BX62),Bilanz!BX62,"")</f>
        <v>M1</v>
      </c>
    </row>
    <row r="63" spans="1:76" x14ac:dyDescent="0.2">
      <c r="A63" s="120" t="str">
        <f>IF(ISTEXT(Data!A63),Data!A63,"")</f>
        <v>DEU96001</v>
      </c>
      <c r="B63" s="250">
        <f>IF(ISREF(Data!B63),Data!B63,"")</f>
        <v>35071</v>
      </c>
      <c r="C63" s="698">
        <v>0.27083333333333298</v>
      </c>
      <c r="D63" s="250">
        <f>IF(ISREF(Data!D63),Data!D63,"")</f>
        <v>35072</v>
      </c>
      <c r="E63" s="698">
        <v>0.27083333333333298</v>
      </c>
      <c r="F63" s="699" t="s">
        <v>2179</v>
      </c>
      <c r="G63" s="245" t="str">
        <f>IF(ISTEXT(Data!G63),Data!G63,"")</f>
        <v>Rain</v>
      </c>
      <c r="H63" s="247" t="str">
        <f>IF(ISTEXT(Data!H63),Data!H63,"")</f>
        <v>Clean and Clear</v>
      </c>
      <c r="I63" s="246" t="str">
        <f>IF(ISTEXT(Data!I63),Data!I63,"")</f>
        <v/>
      </c>
      <c r="J63" s="248" t="str">
        <f>IF(ISTEXT(Data!J63),Data!J63,"")</f>
        <v/>
      </c>
      <c r="K63" s="273">
        <f>IF(ISNUMBER(Data!K63),Data!K63,"")</f>
        <v>5.6</v>
      </c>
      <c r="L63" s="242" t="str">
        <f>IF(ISTEXT(Data!L63),Data!L63,"")</f>
        <v>V0</v>
      </c>
      <c r="M63" s="700">
        <f>IF(ISNUMBER(Data!M63),Data!M63,"")</f>
        <v>192.4</v>
      </c>
      <c r="N63" s="700">
        <f>IF(ISNUMBER(Data!N63),Data!N63,"")</f>
        <v>4.4252000000000002</v>
      </c>
      <c r="O63" s="242" t="str">
        <f>IF(ISTEXT(Data!O63),Data!O63,"")</f>
        <v>V0</v>
      </c>
      <c r="P63" s="278">
        <f>IF(ISNUMBER(Data!P63),Data!P63,"")</f>
        <v>4.5199999999999996</v>
      </c>
      <c r="Q63" s="242" t="str">
        <f>IF(ISTEXT(Data!Q63),Data!Q63,"")</f>
        <v>V0</v>
      </c>
      <c r="R63" s="277">
        <f>IF(ISNUMBER(Data!R63),Data!R63,"")</f>
        <v>18.100000000000001</v>
      </c>
      <c r="S63" s="242" t="str">
        <f>IF(ISTEXT(Data!S63),Data!S63,"")</f>
        <v>V0</v>
      </c>
      <c r="T63" s="701">
        <f>IF(ISNUMBER(Data!T63),Data!T63,"")</f>
        <v>9.5000000000000001E-2</v>
      </c>
      <c r="U63" s="242" t="str">
        <f>IF(ISTEXT(Data!U63),Data!U63,"")</f>
        <v>V0</v>
      </c>
      <c r="V63" s="702">
        <f>IF(ISNUMBER(Data!V63),Data!V63,"")</f>
        <v>0.37476195951939362</v>
      </c>
      <c r="W63" s="242" t="str">
        <f>IF(ISTEXT(Data!W63),Data!W63,"")</f>
        <v>V0</v>
      </c>
      <c r="X63" s="701">
        <f>IF(ISNUMBER(Data!X63),Data!X63,"")</f>
        <v>0.44059544877266765</v>
      </c>
      <c r="Y63" s="242" t="str">
        <f>IF(ISTEXT(Data!Y63),Data!Y63,"")</f>
        <v>V0</v>
      </c>
      <c r="Z63" s="703">
        <f>IF(ISNUMBER(Data!Z63),Data!Z63,"")</f>
        <v>0.10100000000000001</v>
      </c>
      <c r="AA63" s="242" t="str">
        <f>IF(ISTEXT(Data!AA63),Data!AA63,"")</f>
        <v>V0</v>
      </c>
      <c r="AB63" s="701">
        <f>IF(ISNUMBER(Data!AB63),Data!AB63,"")</f>
        <v>0.27564601696324625</v>
      </c>
      <c r="AC63" s="242" t="str">
        <f>IF(ISTEXT(Data!AC63),Data!AC63,"")</f>
        <v>V0</v>
      </c>
      <c r="AD63" s="704">
        <f>IF(ISNUMBER(Data!AD63),Data!AD63,"")</f>
        <v>2.9000000000000001E-2</v>
      </c>
      <c r="AE63" s="242" t="str">
        <f>IF(ISTEXT(Data!AE63),Data!AE63,"")</f>
        <v>V0</v>
      </c>
      <c r="AF63" s="701">
        <f>IF(ISNUMBER(Data!AF63),Data!AF63,"")</f>
        <v>2.7E-2</v>
      </c>
      <c r="AG63" s="242" t="str">
        <f>IF(ISTEXT(Data!AG63),Data!AG63,"")</f>
        <v>V0</v>
      </c>
      <c r="AH63" s="703">
        <f>IF(ISNUMBER(Data!AH63),Data!AH63,"")</f>
        <v>0.11700000000000001</v>
      </c>
      <c r="AI63" s="242" t="str">
        <f>IF(ISTEXT(Data!AI63),Data!AI63,"")</f>
        <v>V0</v>
      </c>
      <c r="AJ63" s="267" t="str">
        <f>IF(ISTEXT(Data!AJ63),Data!AJ63,"")</f>
        <v/>
      </c>
      <c r="AK63" s="267" t="str">
        <f>IF(ISTEXT(Data!AK63),Data!AK63,"")</f>
        <v/>
      </c>
      <c r="AL63" s="267" t="str">
        <f>IF(ISTEXT(Data!AL63),Data!AL63,"")</f>
        <v/>
      </c>
      <c r="AM63" s="267" t="str">
        <f>IF(ISTEXT(Data!AM63),Data!AM63,"")</f>
        <v/>
      </c>
      <c r="AN63" s="267" t="str">
        <f>IF(ISTEXT(Data!AN63),Data!AN63,"")</f>
        <v/>
      </c>
      <c r="AO63" s="267" t="str">
        <f>IF(ISTEXT(Data!AO63),Data!AO63,"")</f>
        <v/>
      </c>
      <c r="AP63" s="705">
        <f>IF(ISNUMBER(Bilanz!AP63),Bilanz!AP63,"")</f>
        <v>3.0199517204020178E-2</v>
      </c>
      <c r="AQ63" s="706">
        <f>IF(ISNUMBER(Bilanz!AQ63),Bilanz!AQ63,"")</f>
        <v>0.13363890353123009</v>
      </c>
      <c r="AR63" s="707">
        <f>IF(ISNUMBER(Bilanz!AR63),Bilanz!AR63,"")</f>
        <v>0.42039400000000005</v>
      </c>
      <c r="AS63" s="708">
        <f>IF(ISNUMBER(Bilanz!AS63),Bilanz!AS63,"")</f>
        <v>1.6583966232652207</v>
      </c>
      <c r="AT63" s="709">
        <f>IF(ISNUMBER(Bilanz!AT63),Bilanz!AT63,"")</f>
        <v>1.9497229799088089</v>
      </c>
      <c r="AU63" s="710">
        <f>IF(ISNUMBER(Bilanz!AU63),Bilanz!AU63,"")</f>
        <v>0.44694520000000004</v>
      </c>
      <c r="AV63" s="711">
        <f>IF(ISNUMBER(Bilanz!AV63),Bilanz!AV63,"")</f>
        <v>1.2197887542657575</v>
      </c>
      <c r="AW63" s="712">
        <f>IF(ISNUMBER(Bilanz!AW63),Bilanz!AW63,"")</f>
        <v>0.12833080000000002</v>
      </c>
      <c r="AX63" s="713">
        <f>IF(ISNUMBER(Bilanz!AX63),Bilanz!AX63,"")</f>
        <v>0.1194804</v>
      </c>
      <c r="AY63" s="714">
        <f>IF(ISNUMBER(Bilanz!AY63),Bilanz!AY63,"")</f>
        <v>0.51774840000000011</v>
      </c>
      <c r="AZ63" s="715">
        <f>IF(ISNUMBER(Bilanz!AZ63),Bilanz!AZ63,"")</f>
        <v>362.61</v>
      </c>
      <c r="BA63" s="716">
        <f>IF(ISNUMBER(Bilanz!BA63),Bilanz!BA63,"")</f>
        <v>5.5229999999999997</v>
      </c>
      <c r="BB63" s="717">
        <f>IF(ISNUMBER(Bilanz!BB63),Bilanz!BB63,"")</f>
        <v>30.199517204020179</v>
      </c>
      <c r="BC63" s="718">
        <f>IF(ISNUMBER(Bilanz!BC63),Bilanz!BC63,"")</f>
        <v>0.1828837183948348</v>
      </c>
      <c r="BD63" s="719">
        <f>IF(ISNUMBER(Bilanz!BD63),Bilanz!BD63,"")</f>
        <v>3.3113112148259034E-4</v>
      </c>
      <c r="BE63" s="720">
        <f>IF(ISNUMBER(Bilanz!BE63),Bilanz!BE63,"")</f>
        <v>2.679679566738125</v>
      </c>
      <c r="BF63" s="708">
        <f>IF(ISNUMBER(Bilanz!BF63),Bilanz!BF63,"")</f>
        <v>26.755333727378712</v>
      </c>
      <c r="BG63" s="709">
        <f>IF(ISNUMBER(Bilanz!BG63),Bilanz!BG63,"")</f>
        <v>27.481393966796674</v>
      </c>
      <c r="BH63" s="710">
        <f>IF(ISNUMBER(Bilanz!BH63),Bilanz!BH63,"")</f>
        <v>4.393252659875249</v>
      </c>
      <c r="BI63" s="711">
        <f>IF(ISNUMBER(Bilanz!BI63),Bilanz!BI63,"")</f>
        <v>19.679161630845027</v>
      </c>
      <c r="BJ63" s="712">
        <f>IF(ISNUMBER(Bilanz!BJ63),Bilanz!BJ63,"")</f>
        <v>0.74172591948437272</v>
      </c>
      <c r="BK63" s="713">
        <f>IF(ISNUMBER(Bilanz!BK63),Bilanz!BK63,"")</f>
        <v>2.221765068915861</v>
      </c>
      <c r="BL63" s="714">
        <f>IF(ISNUMBER(Bilanz!BL63),Bilanz!BL63,"")</f>
        <v>5.8386147013324017</v>
      </c>
      <c r="BM63" s="721" t="str">
        <f>IF(ISTEXT(Bilanz!BM63),Bilanz!BM63,"")</f>
        <v>V0</v>
      </c>
      <c r="BN63" s="722">
        <f>IF(ISNUMBER(Bilanz!BN63),Bilanz!BN63,"")</f>
        <v>18.100000000000001</v>
      </c>
      <c r="BO63" s="722">
        <f>IF(ISNUMBER(Bilanz!BO63),Bilanz!BO63,"")</f>
        <v>17.068290308925587</v>
      </c>
      <c r="BP63" s="723">
        <f>IF(ISNUMBER(Bilanz!BP63),Bilanz!BP63,"")</f>
        <v>-5.7000535418475957</v>
      </c>
      <c r="BQ63" s="723">
        <f>IF(ISNUMBER(Bilanz!BQ63),Bilanz!BQ63,"")</f>
        <v>30</v>
      </c>
      <c r="BR63" s="721" t="str">
        <f>IF(ISTEXT(Bilanz!BR63),Bilanz!BR63,"")</f>
        <v>V0</v>
      </c>
      <c r="BS63" s="723">
        <f>IF(ISNUMBER(Bilanz!BS63),Bilanz!BS63,"")</f>
        <v>63.074037184473099</v>
      </c>
      <c r="BT63" s="723">
        <f>IF(ISNUMBER(Bilanz!BT63),Bilanz!BT63,"")</f>
        <v>57.099622110429827</v>
      </c>
      <c r="BU63" s="723">
        <f>IF(ISNUMBER(Bilanz!BU63),Bilanz!BU63,"")</f>
        <v>120.17365929490293</v>
      </c>
      <c r="BV63" s="722">
        <f>IF(ISNUMBER(Bilanz!BV63),Bilanz!BV63,"")</f>
        <v>4.9714846906527308</v>
      </c>
      <c r="BW63" s="723">
        <f>IF(ISNUMBER(Bilanz!BW63),Bilanz!BW63,"")</f>
        <v>15</v>
      </c>
      <c r="BX63" s="721" t="str">
        <f>IF(ISTEXT(Bilanz!BX63),Bilanz!BX63,"")</f>
        <v>V0</v>
      </c>
    </row>
    <row r="64" spans="1:76" x14ac:dyDescent="0.2">
      <c r="A64" s="120" t="str">
        <f>IF(ISTEXT(Data!A64),Data!A64,"")</f>
        <v>DEU96002</v>
      </c>
      <c r="B64" s="250">
        <f>IF(ISREF(Data!B64),Data!B64,"")</f>
        <v>35072</v>
      </c>
      <c r="C64" s="698">
        <v>0.27083333333333298</v>
      </c>
      <c r="D64" s="250">
        <f>IF(ISREF(Data!D64),Data!D64,"")</f>
        <v>35073</v>
      </c>
      <c r="E64" s="698">
        <v>0.27083333333333298</v>
      </c>
      <c r="F64" s="699" t="s">
        <v>2179</v>
      </c>
      <c r="G64" s="245" t="str">
        <f>IF(ISTEXT(Data!G64),Data!G64,"")</f>
        <v>Rain</v>
      </c>
      <c r="H64" s="247" t="str">
        <f>IF(ISTEXT(Data!H64),Data!H64,"")</f>
        <v>Clean and Clear</v>
      </c>
      <c r="I64" s="246" t="str">
        <f>IF(ISTEXT(Data!I64),Data!I64,"")</f>
        <v/>
      </c>
      <c r="J64" s="248" t="str">
        <f>IF(ISTEXT(Data!J64),Data!J64,"")</f>
        <v/>
      </c>
      <c r="K64" s="273">
        <f>IF(ISNUMBER(Data!K64),Data!K64,"")</f>
        <v>2.7</v>
      </c>
      <c r="L64" s="242" t="str">
        <f>IF(ISTEXT(Data!L64),Data!L64,"")</f>
        <v>V0</v>
      </c>
      <c r="M64" s="700">
        <f>IF(ISNUMBER(Data!M64),Data!M64,"")</f>
        <v>87.4</v>
      </c>
      <c r="N64" s="700">
        <f>IF(ISNUMBER(Data!N64),Data!N64,"")</f>
        <v>2.0102000000000002</v>
      </c>
      <c r="O64" s="242" t="str">
        <f>IF(ISTEXT(Data!O64),Data!O64,"")</f>
        <v>V0</v>
      </c>
      <c r="P64" s="278">
        <f>IF(ISNUMBER(Data!P64),Data!P64,"")</f>
        <v>4.97</v>
      </c>
      <c r="Q64" s="242" t="str">
        <f>IF(ISTEXT(Data!Q64),Data!Q64,"")</f>
        <v>V0</v>
      </c>
      <c r="R64" s="277">
        <f>IF(ISNUMBER(Data!R64),Data!R64,"")</f>
        <v>8.8000000000000007</v>
      </c>
      <c r="S64" s="242" t="str">
        <f>IF(ISTEXT(Data!S64),Data!S64,"")</f>
        <v>V0</v>
      </c>
      <c r="T64" s="701">
        <f>IF(ISNUMBER(Data!T64),Data!T64,"")</f>
        <v>0.46300000000000002</v>
      </c>
      <c r="U64" s="242" t="str">
        <f>IF(ISTEXT(Data!U64),Data!U64,"")</f>
        <v>V0</v>
      </c>
      <c r="V64" s="702">
        <f>IF(ISNUMBER(Data!V64),Data!V64,"")</f>
        <v>0.15519075719700023</v>
      </c>
      <c r="W64" s="242" t="str">
        <f>IF(ISTEXT(Data!W64),Data!W64,"")</f>
        <v>V0</v>
      </c>
      <c r="X64" s="701">
        <f>IF(ISNUMBER(Data!X64),Data!X64,"")</f>
        <v>0.14219216755845185</v>
      </c>
      <c r="Y64" s="242" t="str">
        <f>IF(ISTEXT(Data!Y64),Data!Y64,"")</f>
        <v>V0</v>
      </c>
      <c r="Z64" s="703">
        <f>IF(ISNUMBER(Data!Z64),Data!Z64,"")</f>
        <v>0.23599999999999999</v>
      </c>
      <c r="AA64" s="242" t="str">
        <f>IF(ISTEXT(Data!AA64),Data!AA64,"")</f>
        <v>V0</v>
      </c>
      <c r="AB64" s="701">
        <f>IF(ISNUMBER(Data!AB64),Data!AB64,"")</f>
        <v>0.18169343089971729</v>
      </c>
      <c r="AC64" s="242" t="str">
        <f>IF(ISTEXT(Data!AC64),Data!AC64,"")</f>
        <v>V0</v>
      </c>
      <c r="AD64" s="704">
        <f>IF(ISNUMBER(Data!AD64),Data!AD64,"")</f>
        <v>3.5999999999999997E-2</v>
      </c>
      <c r="AE64" s="242" t="str">
        <f>IF(ISTEXT(Data!AE64),Data!AE64,"")</f>
        <v>V0</v>
      </c>
      <c r="AF64" s="701">
        <f>IF(ISNUMBER(Data!AF64),Data!AF64,"")</f>
        <v>3.3000000000000002E-2</v>
      </c>
      <c r="AG64" s="242" t="str">
        <f>IF(ISTEXT(Data!AG64),Data!AG64,"")</f>
        <v>V0</v>
      </c>
      <c r="AH64" s="703">
        <f>IF(ISNUMBER(Data!AH64),Data!AH64,"")</f>
        <v>7.3999999999999996E-2</v>
      </c>
      <c r="AI64" s="242" t="str">
        <f>IF(ISTEXT(Data!AI64),Data!AI64,"")</f>
        <v>V0</v>
      </c>
      <c r="AJ64" s="267" t="str">
        <f>IF(ISTEXT(Data!AJ64),Data!AJ64,"")</f>
        <v/>
      </c>
      <c r="AK64" s="267" t="str">
        <f>IF(ISTEXT(Data!AK64),Data!AK64,"")</f>
        <v/>
      </c>
      <c r="AL64" s="267" t="str">
        <f>IF(ISTEXT(Data!AL64),Data!AL64,"")</f>
        <v/>
      </c>
      <c r="AM64" s="267" t="str">
        <f>IF(ISTEXT(Data!AM64),Data!AM64,"")</f>
        <v/>
      </c>
      <c r="AN64" s="267" t="str">
        <f>IF(ISTEXT(Data!AN64),Data!AN64,"")</f>
        <v/>
      </c>
      <c r="AO64" s="267" t="str">
        <f>IF(ISTEXT(Data!AO64),Data!AO64,"")</f>
        <v/>
      </c>
      <c r="AP64" s="705">
        <f>IF(ISNUMBER(Bilanz!AP64),Bilanz!AP64,"")</f>
        <v>1.071519305237606E-2</v>
      </c>
      <c r="AQ64" s="706">
        <f>IF(ISNUMBER(Bilanz!AQ64),Bilanz!AQ64,"")</f>
        <v>2.1539681073886357E-2</v>
      </c>
      <c r="AR64" s="707">
        <f>IF(ISNUMBER(Bilanz!AR64),Bilanz!AR64,"")</f>
        <v>0.93072260000000018</v>
      </c>
      <c r="AS64" s="708">
        <f>IF(ISNUMBER(Bilanz!AS64),Bilanz!AS64,"")</f>
        <v>0.31196446011740991</v>
      </c>
      <c r="AT64" s="709">
        <f>IF(ISNUMBER(Bilanz!AT64),Bilanz!AT64,"")</f>
        <v>0.28583469522599991</v>
      </c>
      <c r="AU64" s="710">
        <f>IF(ISNUMBER(Bilanz!AU64),Bilanz!AU64,"")</f>
        <v>0.47440720000000003</v>
      </c>
      <c r="AV64" s="711">
        <f>IF(ISNUMBER(Bilanz!AV64),Bilanz!AV64,"")</f>
        <v>0.36524013479461176</v>
      </c>
      <c r="AW64" s="712">
        <f>IF(ISNUMBER(Bilanz!AW64),Bilanz!AW64,"")</f>
        <v>7.2367200000000007E-2</v>
      </c>
      <c r="AX64" s="713">
        <f>IF(ISNUMBER(Bilanz!AX64),Bilanz!AX64,"")</f>
        <v>6.6336600000000009E-2</v>
      </c>
      <c r="AY64" s="714">
        <f>IF(ISNUMBER(Bilanz!AY64),Bilanz!AY64,"")</f>
        <v>0.14875480000000002</v>
      </c>
      <c r="AZ64" s="715">
        <f>IF(ISNUMBER(Bilanz!AZ64),Bilanz!AZ64,"")</f>
        <v>362.61</v>
      </c>
      <c r="BA64" s="716">
        <f>IF(ISNUMBER(Bilanz!BA64),Bilanz!BA64,"")</f>
        <v>5.5229999999999997</v>
      </c>
      <c r="BB64" s="717">
        <f>IF(ISNUMBER(Bilanz!BB64),Bilanz!BB64,"")</f>
        <v>10.71519305237606</v>
      </c>
      <c r="BC64" s="718">
        <f>IF(ISNUMBER(Bilanz!BC64),Bilanz!BC64,"")</f>
        <v>0.51543635033017776</v>
      </c>
      <c r="BD64" s="719">
        <f>IF(ISNUMBER(Bilanz!BD64),Bilanz!BD64,"")</f>
        <v>9.3325430079698986E-4</v>
      </c>
      <c r="BE64" s="720">
        <f>IF(ISNUMBER(Bilanz!BE64),Bilanz!BE64,"")</f>
        <v>13.059911993681599</v>
      </c>
      <c r="BF64" s="708">
        <f>IF(ISNUMBER(Bilanz!BF64),Bilanz!BF64,"")</f>
        <v>11.079514328335849</v>
      </c>
      <c r="BG64" s="709">
        <f>IF(ISNUMBER(Bilanz!BG64),Bilanz!BG64,"")</f>
        <v>8.8689953256480187</v>
      </c>
      <c r="BH64" s="710">
        <f>IF(ISNUMBER(Bilanz!BH64),Bilanz!BH64,"")</f>
        <v>10.265422056738206</v>
      </c>
      <c r="BI64" s="711">
        <f>IF(ISNUMBER(Bilanz!BI64),Bilanz!BI64,"")</f>
        <v>12.971616398923201</v>
      </c>
      <c r="BJ64" s="712">
        <f>IF(ISNUMBER(Bilanz!BJ64),Bilanz!BJ64,"")</f>
        <v>0.92076321039439357</v>
      </c>
      <c r="BK64" s="713">
        <f>IF(ISNUMBER(Bilanz!BK64),Bilanz!BK64,"")</f>
        <v>2.7154906397860525</v>
      </c>
      <c r="BL64" s="714">
        <f>IF(ISNUMBER(Bilanz!BL64),Bilanz!BL64,"")</f>
        <v>3.6927990418683563</v>
      </c>
      <c r="BM64" s="721" t="str">
        <f>IF(ISTEXT(Bilanz!BM64),Bilanz!BM64,"")</f>
        <v>V0</v>
      </c>
      <c r="BN64" s="722">
        <f>IF(ISNUMBER(Bilanz!BN64),Bilanz!BN64,"")</f>
        <v>8.8000000000000007</v>
      </c>
      <c r="BO64" s="722">
        <f>IF(ISNUMBER(Bilanz!BO64),Bilanz!BO64,"")</f>
        <v>8.166212815778664</v>
      </c>
      <c r="BP64" s="723">
        <f>IF(ISNUMBER(Bilanz!BP64),Bilanz!BP64,"")</f>
        <v>-7.2021270934242807</v>
      </c>
      <c r="BQ64" s="723">
        <f>IF(ISNUMBER(Bilanz!BQ64),Bilanz!BQ64,"")</f>
        <v>30</v>
      </c>
      <c r="BR64" s="721" t="str">
        <f>IF(ISTEXT(Bilanz!BR64),Bilanz!BR64,"")</f>
        <v>V0</v>
      </c>
      <c r="BS64" s="723">
        <f>IF(ISNUMBER(Bilanz!BS64),Bilanz!BS64,"")</f>
        <v>41.281284400086271</v>
      </c>
      <c r="BT64" s="723">
        <f>IF(ISNUMBER(Bilanz!BT64),Bilanz!BT64,"")</f>
        <v>33.524791252296438</v>
      </c>
      <c r="BU64" s="723">
        <f>IF(ISNUMBER(Bilanz!BU64),Bilanz!BU64,"")</f>
        <v>74.806075652382702</v>
      </c>
      <c r="BV64" s="722">
        <f>IF(ISNUMBER(Bilanz!BV64),Bilanz!BV64,"")</f>
        <v>10.368801036741425</v>
      </c>
      <c r="BW64" s="723">
        <f>IF(ISNUMBER(Bilanz!BW64),Bilanz!BW64,"")</f>
        <v>30</v>
      </c>
      <c r="BX64" s="721" t="str">
        <f>IF(ISTEXT(Bilanz!BX64),Bilanz!BX64,"")</f>
        <v>V0</v>
      </c>
    </row>
    <row r="65" spans="1:76" x14ac:dyDescent="0.2">
      <c r="A65" s="120" t="str">
        <f>IF(ISTEXT(Data!A65),Data!A65,"")</f>
        <v/>
      </c>
      <c r="B65" s="250">
        <f>IF(ISREF(Data!B65),Data!B65,"")</f>
        <v>35073</v>
      </c>
      <c r="C65" s="698">
        <v>0.27083333333333298</v>
      </c>
      <c r="D65" s="250">
        <f>IF(ISREF(Data!D65),Data!D65,"")</f>
        <v>35074</v>
      </c>
      <c r="E65" s="698">
        <v>0.27083333333333298</v>
      </c>
      <c r="F65" s="699" t="s">
        <v>2179</v>
      </c>
      <c r="G65" s="245" t="str">
        <f>IF(ISTEXT(Data!G65),Data!G65,"")</f>
        <v>No Precipitation Occurred</v>
      </c>
      <c r="H65" s="247" t="str">
        <f>IF(ISTEXT(Data!H65),Data!H65,"")</f>
        <v/>
      </c>
      <c r="I65" s="246" t="str">
        <f>IF(ISTEXT(Data!I65),Data!I65,"")</f>
        <v/>
      </c>
      <c r="J65" s="248" t="str">
        <f>IF(ISTEXT(Data!J65),Data!J65,"")</f>
        <v/>
      </c>
      <c r="K65" s="273" t="str">
        <f>IF(ISNUMBER(Data!K65),Data!K65,"")</f>
        <v/>
      </c>
      <c r="L65" s="242" t="str">
        <f>IF(ISTEXT(Data!L65),Data!L65,"")</f>
        <v>M1</v>
      </c>
      <c r="M65" s="700" t="str">
        <f>IF(ISNUMBER(Data!M65),Data!M65,"")</f>
        <v/>
      </c>
      <c r="N65" s="700" t="str">
        <f>IF(ISNUMBER(Data!N65),Data!N65,"")</f>
        <v/>
      </c>
      <c r="O65" s="242" t="str">
        <f>IF(ISTEXT(Data!O65),Data!O65,"")</f>
        <v>M1</v>
      </c>
      <c r="P65" s="278" t="str">
        <f>IF(ISNUMBER(Data!P65),Data!P65,"")</f>
        <v/>
      </c>
      <c r="Q65" s="242" t="str">
        <f>IF(ISTEXT(Data!Q65),Data!Q65,"")</f>
        <v>M1</v>
      </c>
      <c r="R65" s="277" t="str">
        <f>IF(ISNUMBER(Data!R65),Data!R65,"")</f>
        <v/>
      </c>
      <c r="S65" s="242" t="str">
        <f>IF(ISTEXT(Data!S65),Data!S65,"")</f>
        <v>M1</v>
      </c>
      <c r="T65" s="701" t="str">
        <f>IF(ISNUMBER(Data!T65),Data!T65,"")</f>
        <v/>
      </c>
      <c r="U65" s="242" t="str">
        <f>IF(ISTEXT(Data!U65),Data!U65,"")</f>
        <v>M1</v>
      </c>
      <c r="V65" s="702" t="str">
        <f>IF(ISNUMBER(Data!V65),Data!V65,"")</f>
        <v/>
      </c>
      <c r="W65" s="242" t="str">
        <f>IF(ISTEXT(Data!W65),Data!W65,"")</f>
        <v>M1</v>
      </c>
      <c r="X65" s="701" t="str">
        <f>IF(ISNUMBER(Data!X65),Data!X65,"")</f>
        <v/>
      </c>
      <c r="Y65" s="242" t="str">
        <f>IF(ISTEXT(Data!Y65),Data!Y65,"")</f>
        <v>M1</v>
      </c>
      <c r="Z65" s="703" t="str">
        <f>IF(ISNUMBER(Data!Z65),Data!Z65,"")</f>
        <v/>
      </c>
      <c r="AA65" s="242" t="str">
        <f>IF(ISTEXT(Data!AA65),Data!AA65,"")</f>
        <v>M1</v>
      </c>
      <c r="AB65" s="701" t="str">
        <f>IF(ISNUMBER(Data!AB65),Data!AB65,"")</f>
        <v/>
      </c>
      <c r="AC65" s="242" t="str">
        <f>IF(ISTEXT(Data!AC65),Data!AC65,"")</f>
        <v>M1</v>
      </c>
      <c r="AD65" s="704" t="str">
        <f>IF(ISNUMBER(Data!AD65),Data!AD65,"")</f>
        <v/>
      </c>
      <c r="AE65" s="242" t="str">
        <f>IF(ISTEXT(Data!AE65),Data!AE65,"")</f>
        <v>M1</v>
      </c>
      <c r="AF65" s="701" t="str">
        <f>IF(ISNUMBER(Data!AF65),Data!AF65,"")</f>
        <v/>
      </c>
      <c r="AG65" s="242" t="str">
        <f>IF(ISTEXT(Data!AG65),Data!AG65,"")</f>
        <v>M1</v>
      </c>
      <c r="AH65" s="703" t="str">
        <f>IF(ISNUMBER(Data!AH65),Data!AH65,"")</f>
        <v/>
      </c>
      <c r="AI65" s="242" t="str">
        <f>IF(ISTEXT(Data!AI65),Data!AI65,"")</f>
        <v>M1</v>
      </c>
      <c r="AJ65" s="267" t="str">
        <f>IF(ISTEXT(Data!AJ65),Data!AJ65,"")</f>
        <v/>
      </c>
      <c r="AK65" s="267" t="str">
        <f>IF(ISTEXT(Data!AK65),Data!AK65,"")</f>
        <v/>
      </c>
      <c r="AL65" s="267" t="str">
        <f>IF(ISTEXT(Data!AL65),Data!AL65,"")</f>
        <v/>
      </c>
      <c r="AM65" s="267" t="str">
        <f>IF(ISTEXT(Data!AM65),Data!AM65,"")</f>
        <v/>
      </c>
      <c r="AN65" s="267" t="str">
        <f>IF(ISTEXT(Data!AN65),Data!AN65,"")</f>
        <v/>
      </c>
      <c r="AO65" s="267" t="str">
        <f>IF(ISTEXT(Data!AO65),Data!AO65,"")</f>
        <v/>
      </c>
      <c r="AP65" s="705" t="str">
        <f>IF(ISNUMBER(Bilanz!AP65),Bilanz!AP65,"")</f>
        <v/>
      </c>
      <c r="AQ65" s="706" t="str">
        <f>IF(ISNUMBER(Bilanz!AQ65),Bilanz!AQ65,"")</f>
        <v/>
      </c>
      <c r="AR65" s="707" t="str">
        <f>IF(ISNUMBER(Bilanz!AR65),Bilanz!AR65,"")</f>
        <v/>
      </c>
      <c r="AS65" s="708" t="str">
        <f>IF(ISNUMBER(Bilanz!AS65),Bilanz!AS65,"")</f>
        <v/>
      </c>
      <c r="AT65" s="709" t="str">
        <f>IF(ISNUMBER(Bilanz!AT65),Bilanz!AT65,"")</f>
        <v/>
      </c>
      <c r="AU65" s="710" t="str">
        <f>IF(ISNUMBER(Bilanz!AU65),Bilanz!AU65,"")</f>
        <v/>
      </c>
      <c r="AV65" s="711" t="str">
        <f>IF(ISNUMBER(Bilanz!AV65),Bilanz!AV65,"")</f>
        <v/>
      </c>
      <c r="AW65" s="712" t="str">
        <f>IF(ISNUMBER(Bilanz!AW65),Bilanz!AW65,"")</f>
        <v/>
      </c>
      <c r="AX65" s="713" t="str">
        <f>IF(ISNUMBER(Bilanz!AX65),Bilanz!AX65,"")</f>
        <v/>
      </c>
      <c r="AY65" s="714" t="str">
        <f>IF(ISNUMBER(Bilanz!AY65),Bilanz!AY65,"")</f>
        <v/>
      </c>
      <c r="AZ65" s="715">
        <f>IF(ISNUMBER(Bilanz!AZ65),Bilanz!AZ65,"")</f>
        <v>362.61</v>
      </c>
      <c r="BA65" s="716">
        <f>IF(ISNUMBER(Bilanz!BA65),Bilanz!BA65,"")</f>
        <v>5.5229999999999997</v>
      </c>
      <c r="BB65" s="717" t="str">
        <f>IF(ISNUMBER(Bilanz!BB65),Bilanz!BB65,"")</f>
        <v/>
      </c>
      <c r="BC65" s="718" t="str">
        <f>IF(ISNUMBER(Bilanz!BC65),Bilanz!BC65,"")</f>
        <v/>
      </c>
      <c r="BD65" s="719" t="str">
        <f>IF(ISNUMBER(Bilanz!BD65),Bilanz!BD65,"")</f>
        <v/>
      </c>
      <c r="BE65" s="720" t="str">
        <f>IF(ISNUMBER(Bilanz!BE65),Bilanz!BE65,"")</f>
        <v/>
      </c>
      <c r="BF65" s="708" t="str">
        <f>IF(ISNUMBER(Bilanz!BF65),Bilanz!BF65,"")</f>
        <v/>
      </c>
      <c r="BG65" s="709" t="str">
        <f>IF(ISNUMBER(Bilanz!BG65),Bilanz!BG65,"")</f>
        <v/>
      </c>
      <c r="BH65" s="710" t="str">
        <f>IF(ISNUMBER(Bilanz!BH65),Bilanz!BH65,"")</f>
        <v/>
      </c>
      <c r="BI65" s="711" t="str">
        <f>IF(ISNUMBER(Bilanz!BI65),Bilanz!BI65,"")</f>
        <v/>
      </c>
      <c r="BJ65" s="712" t="str">
        <f>IF(ISNUMBER(Bilanz!BJ65),Bilanz!BJ65,"")</f>
        <v/>
      </c>
      <c r="BK65" s="713" t="str">
        <f>IF(ISNUMBER(Bilanz!BK65),Bilanz!BK65,"")</f>
        <v/>
      </c>
      <c r="BL65" s="714" t="str">
        <f>IF(ISNUMBER(Bilanz!BL65),Bilanz!BL65,"")</f>
        <v/>
      </c>
      <c r="BM65" s="721" t="str">
        <f>IF(ISTEXT(Bilanz!BM65),Bilanz!BM65,"")</f>
        <v>M1</v>
      </c>
      <c r="BN65" s="722" t="str">
        <f>IF(ISNUMBER(Bilanz!BN65),Bilanz!BN65,"")</f>
        <v/>
      </c>
      <c r="BO65" s="722" t="str">
        <f>IF(ISNUMBER(Bilanz!BO65),Bilanz!BO65,"")</f>
        <v/>
      </c>
      <c r="BP65" s="723" t="str">
        <f>IF(ISNUMBER(Bilanz!BP65),Bilanz!BP65,"")</f>
        <v/>
      </c>
      <c r="BQ65" s="723" t="str">
        <f>IF(ISNUMBER(Bilanz!BQ65),Bilanz!BQ65,"")</f>
        <v/>
      </c>
      <c r="BR65" s="721" t="str">
        <f>IF(ISTEXT(Bilanz!BR65),Bilanz!BR65,"")</f>
        <v>M1</v>
      </c>
      <c r="BS65" s="723" t="str">
        <f>IF(ISNUMBER(Bilanz!BS65),Bilanz!BS65,"")</f>
        <v/>
      </c>
      <c r="BT65" s="723" t="str">
        <f>IF(ISNUMBER(Bilanz!BT65),Bilanz!BT65,"")</f>
        <v/>
      </c>
      <c r="BU65" s="723" t="str">
        <f>IF(ISNUMBER(Bilanz!BU65),Bilanz!BU65,"")</f>
        <v/>
      </c>
      <c r="BV65" s="722" t="str">
        <f>IF(ISNUMBER(Bilanz!BV65),Bilanz!BV65,"")</f>
        <v/>
      </c>
      <c r="BW65" s="723" t="str">
        <f>IF(ISNUMBER(Bilanz!BW65),Bilanz!BW65,"")</f>
        <v/>
      </c>
      <c r="BX65" s="721" t="str">
        <f>IF(ISTEXT(Bilanz!BX65),Bilanz!BX65,"")</f>
        <v>M1</v>
      </c>
    </row>
    <row r="66" spans="1:76" x14ac:dyDescent="0.2">
      <c r="A66" s="120" t="str">
        <f>IF(ISTEXT(Data!A66),Data!A66,"")</f>
        <v/>
      </c>
      <c r="B66" s="250">
        <f>IF(ISREF(Data!B66),Data!B66,"")</f>
        <v>35074</v>
      </c>
      <c r="C66" s="698">
        <v>0.27083333333333298</v>
      </c>
      <c r="D66" s="250">
        <f>IF(ISREF(Data!D66),Data!D66,"")</f>
        <v>35075</v>
      </c>
      <c r="E66" s="698">
        <v>0.27083333333333298</v>
      </c>
      <c r="F66" s="699" t="s">
        <v>2179</v>
      </c>
      <c r="G66" s="245" t="str">
        <f>IF(ISTEXT(Data!G66),Data!G66,"")</f>
        <v>No Precipitation Occurred</v>
      </c>
      <c r="H66" s="247" t="str">
        <f>IF(ISTEXT(Data!H66),Data!H66,"")</f>
        <v/>
      </c>
      <c r="I66" s="246" t="str">
        <f>IF(ISTEXT(Data!I66),Data!I66,"")</f>
        <v/>
      </c>
      <c r="J66" s="248" t="str">
        <f>IF(ISTEXT(Data!J66),Data!J66,"")</f>
        <v/>
      </c>
      <c r="K66" s="273" t="str">
        <f>IF(ISNUMBER(Data!K66),Data!K66,"")</f>
        <v/>
      </c>
      <c r="L66" s="242" t="str">
        <f>IF(ISTEXT(Data!L66),Data!L66,"")</f>
        <v>M1</v>
      </c>
      <c r="M66" s="700" t="str">
        <f>IF(ISNUMBER(Data!M66),Data!M66,"")</f>
        <v/>
      </c>
      <c r="N66" s="700" t="str">
        <f>IF(ISNUMBER(Data!N66),Data!N66,"")</f>
        <v/>
      </c>
      <c r="O66" s="242" t="str">
        <f>IF(ISTEXT(Data!O66),Data!O66,"")</f>
        <v>M1</v>
      </c>
      <c r="P66" s="278" t="str">
        <f>IF(ISNUMBER(Data!P66),Data!P66,"")</f>
        <v/>
      </c>
      <c r="Q66" s="242" t="str">
        <f>IF(ISTEXT(Data!Q66),Data!Q66,"")</f>
        <v>M1</v>
      </c>
      <c r="R66" s="277" t="str">
        <f>IF(ISNUMBER(Data!R66),Data!R66,"")</f>
        <v/>
      </c>
      <c r="S66" s="242" t="str">
        <f>IF(ISTEXT(Data!S66),Data!S66,"")</f>
        <v>M1</v>
      </c>
      <c r="T66" s="701" t="str">
        <f>IF(ISNUMBER(Data!T66),Data!T66,"")</f>
        <v/>
      </c>
      <c r="U66" s="242" t="str">
        <f>IF(ISTEXT(Data!U66),Data!U66,"")</f>
        <v>M1</v>
      </c>
      <c r="V66" s="702" t="str">
        <f>IF(ISNUMBER(Data!V66),Data!V66,"")</f>
        <v/>
      </c>
      <c r="W66" s="242" t="str">
        <f>IF(ISTEXT(Data!W66),Data!W66,"")</f>
        <v>M1</v>
      </c>
      <c r="X66" s="701" t="str">
        <f>IF(ISNUMBER(Data!X66),Data!X66,"")</f>
        <v/>
      </c>
      <c r="Y66" s="242" t="str">
        <f>IF(ISTEXT(Data!Y66),Data!Y66,"")</f>
        <v>M1</v>
      </c>
      <c r="Z66" s="703" t="str">
        <f>IF(ISNUMBER(Data!Z66),Data!Z66,"")</f>
        <v/>
      </c>
      <c r="AA66" s="242" t="str">
        <f>IF(ISTEXT(Data!AA66),Data!AA66,"")</f>
        <v>M1</v>
      </c>
      <c r="AB66" s="701" t="str">
        <f>IF(ISNUMBER(Data!AB66),Data!AB66,"")</f>
        <v/>
      </c>
      <c r="AC66" s="242" t="str">
        <f>IF(ISTEXT(Data!AC66),Data!AC66,"")</f>
        <v>M1</v>
      </c>
      <c r="AD66" s="704" t="str">
        <f>IF(ISNUMBER(Data!AD66),Data!AD66,"")</f>
        <v/>
      </c>
      <c r="AE66" s="242" t="str">
        <f>IF(ISTEXT(Data!AE66),Data!AE66,"")</f>
        <v>M1</v>
      </c>
      <c r="AF66" s="701" t="str">
        <f>IF(ISNUMBER(Data!AF66),Data!AF66,"")</f>
        <v/>
      </c>
      <c r="AG66" s="242" t="str">
        <f>IF(ISTEXT(Data!AG66),Data!AG66,"")</f>
        <v>M1</v>
      </c>
      <c r="AH66" s="703" t="str">
        <f>IF(ISNUMBER(Data!AH66),Data!AH66,"")</f>
        <v/>
      </c>
      <c r="AI66" s="242" t="str">
        <f>IF(ISTEXT(Data!AI66),Data!AI66,"")</f>
        <v>M1</v>
      </c>
      <c r="AJ66" s="267" t="str">
        <f>IF(ISTEXT(Data!AJ66),Data!AJ66,"")</f>
        <v/>
      </c>
      <c r="AK66" s="267" t="str">
        <f>IF(ISTEXT(Data!AK66),Data!AK66,"")</f>
        <v/>
      </c>
      <c r="AL66" s="267" t="str">
        <f>IF(ISTEXT(Data!AL66),Data!AL66,"")</f>
        <v/>
      </c>
      <c r="AM66" s="267" t="str">
        <f>IF(ISTEXT(Data!AM66),Data!AM66,"")</f>
        <v/>
      </c>
      <c r="AN66" s="267" t="str">
        <f>IF(ISTEXT(Data!AN66),Data!AN66,"")</f>
        <v/>
      </c>
      <c r="AO66" s="267" t="str">
        <f>IF(ISTEXT(Data!AO66),Data!AO66,"")</f>
        <v/>
      </c>
      <c r="AP66" s="705" t="str">
        <f>IF(ISNUMBER(Bilanz!AP66),Bilanz!AP66,"")</f>
        <v/>
      </c>
      <c r="AQ66" s="706" t="str">
        <f>IF(ISNUMBER(Bilanz!AQ66),Bilanz!AQ66,"")</f>
        <v/>
      </c>
      <c r="AR66" s="707" t="str">
        <f>IF(ISNUMBER(Bilanz!AR66),Bilanz!AR66,"")</f>
        <v/>
      </c>
      <c r="AS66" s="708" t="str">
        <f>IF(ISNUMBER(Bilanz!AS66),Bilanz!AS66,"")</f>
        <v/>
      </c>
      <c r="AT66" s="709" t="str">
        <f>IF(ISNUMBER(Bilanz!AT66),Bilanz!AT66,"")</f>
        <v/>
      </c>
      <c r="AU66" s="710" t="str">
        <f>IF(ISNUMBER(Bilanz!AU66),Bilanz!AU66,"")</f>
        <v/>
      </c>
      <c r="AV66" s="711" t="str">
        <f>IF(ISNUMBER(Bilanz!AV66),Bilanz!AV66,"")</f>
        <v/>
      </c>
      <c r="AW66" s="712" t="str">
        <f>IF(ISNUMBER(Bilanz!AW66),Bilanz!AW66,"")</f>
        <v/>
      </c>
      <c r="AX66" s="713" t="str">
        <f>IF(ISNUMBER(Bilanz!AX66),Bilanz!AX66,"")</f>
        <v/>
      </c>
      <c r="AY66" s="714" t="str">
        <f>IF(ISNUMBER(Bilanz!AY66),Bilanz!AY66,"")</f>
        <v/>
      </c>
      <c r="AZ66" s="715">
        <f>IF(ISNUMBER(Bilanz!AZ66),Bilanz!AZ66,"")</f>
        <v>362.61</v>
      </c>
      <c r="BA66" s="716">
        <f>IF(ISNUMBER(Bilanz!BA66),Bilanz!BA66,"")</f>
        <v>5.5229999999999997</v>
      </c>
      <c r="BB66" s="717" t="str">
        <f>IF(ISNUMBER(Bilanz!BB66),Bilanz!BB66,"")</f>
        <v/>
      </c>
      <c r="BC66" s="718" t="str">
        <f>IF(ISNUMBER(Bilanz!BC66),Bilanz!BC66,"")</f>
        <v/>
      </c>
      <c r="BD66" s="719" t="str">
        <f>IF(ISNUMBER(Bilanz!BD66),Bilanz!BD66,"")</f>
        <v/>
      </c>
      <c r="BE66" s="720" t="str">
        <f>IF(ISNUMBER(Bilanz!BE66),Bilanz!BE66,"")</f>
        <v/>
      </c>
      <c r="BF66" s="708" t="str">
        <f>IF(ISNUMBER(Bilanz!BF66),Bilanz!BF66,"")</f>
        <v/>
      </c>
      <c r="BG66" s="709" t="str">
        <f>IF(ISNUMBER(Bilanz!BG66),Bilanz!BG66,"")</f>
        <v/>
      </c>
      <c r="BH66" s="710" t="str">
        <f>IF(ISNUMBER(Bilanz!BH66),Bilanz!BH66,"")</f>
        <v/>
      </c>
      <c r="BI66" s="711" t="str">
        <f>IF(ISNUMBER(Bilanz!BI66),Bilanz!BI66,"")</f>
        <v/>
      </c>
      <c r="BJ66" s="712" t="str">
        <f>IF(ISNUMBER(Bilanz!BJ66),Bilanz!BJ66,"")</f>
        <v/>
      </c>
      <c r="BK66" s="713" t="str">
        <f>IF(ISNUMBER(Bilanz!BK66),Bilanz!BK66,"")</f>
        <v/>
      </c>
      <c r="BL66" s="714" t="str">
        <f>IF(ISNUMBER(Bilanz!BL66),Bilanz!BL66,"")</f>
        <v/>
      </c>
      <c r="BM66" s="721" t="str">
        <f>IF(ISTEXT(Bilanz!BM66),Bilanz!BM66,"")</f>
        <v>M1</v>
      </c>
      <c r="BN66" s="722" t="str">
        <f>IF(ISNUMBER(Bilanz!BN66),Bilanz!BN66,"")</f>
        <v/>
      </c>
      <c r="BO66" s="722" t="str">
        <f>IF(ISNUMBER(Bilanz!BO66),Bilanz!BO66,"")</f>
        <v/>
      </c>
      <c r="BP66" s="723" t="str">
        <f>IF(ISNUMBER(Bilanz!BP66),Bilanz!BP66,"")</f>
        <v/>
      </c>
      <c r="BQ66" s="723" t="str">
        <f>IF(ISNUMBER(Bilanz!BQ66),Bilanz!BQ66,"")</f>
        <v/>
      </c>
      <c r="BR66" s="721" t="str">
        <f>IF(ISTEXT(Bilanz!BR66),Bilanz!BR66,"")</f>
        <v>M1</v>
      </c>
      <c r="BS66" s="723" t="str">
        <f>IF(ISNUMBER(Bilanz!BS66),Bilanz!BS66,"")</f>
        <v/>
      </c>
      <c r="BT66" s="723" t="str">
        <f>IF(ISNUMBER(Bilanz!BT66),Bilanz!BT66,"")</f>
        <v/>
      </c>
      <c r="BU66" s="723" t="str">
        <f>IF(ISNUMBER(Bilanz!BU66),Bilanz!BU66,"")</f>
        <v/>
      </c>
      <c r="BV66" s="722" t="str">
        <f>IF(ISNUMBER(Bilanz!BV66),Bilanz!BV66,"")</f>
        <v/>
      </c>
      <c r="BW66" s="723" t="str">
        <f>IF(ISNUMBER(Bilanz!BW66),Bilanz!BW66,"")</f>
        <v/>
      </c>
      <c r="BX66" s="721" t="str">
        <f>IF(ISTEXT(Bilanz!BX66),Bilanz!BX66,"")</f>
        <v>M1</v>
      </c>
    </row>
    <row r="67" spans="1:76" x14ac:dyDescent="0.2">
      <c r="A67" s="120" t="str">
        <f>IF(ISTEXT(Data!A67),Data!A67,"")</f>
        <v/>
      </c>
      <c r="B67" s="250">
        <f>IF(ISREF(Data!B67),Data!B67,"")</f>
        <v>35075</v>
      </c>
      <c r="C67" s="698">
        <v>0.27083333333333298</v>
      </c>
      <c r="D67" s="250">
        <f>IF(ISREF(Data!D67),Data!D67,"")</f>
        <v>35076</v>
      </c>
      <c r="E67" s="698">
        <v>0.27083333333333298</v>
      </c>
      <c r="F67" s="699" t="s">
        <v>2179</v>
      </c>
      <c r="G67" s="245" t="str">
        <f>IF(ISTEXT(Data!G67),Data!G67,"")</f>
        <v>No Precipitation Occurred</v>
      </c>
      <c r="H67" s="247" t="str">
        <f>IF(ISTEXT(Data!H67),Data!H67,"")</f>
        <v/>
      </c>
      <c r="I67" s="246" t="str">
        <f>IF(ISTEXT(Data!I67),Data!I67,"")</f>
        <v/>
      </c>
      <c r="J67" s="248" t="str">
        <f>IF(ISTEXT(Data!J67),Data!J67,"")</f>
        <v/>
      </c>
      <c r="K67" s="273" t="str">
        <f>IF(ISNUMBER(Data!K67),Data!K67,"")</f>
        <v/>
      </c>
      <c r="L67" s="242" t="str">
        <f>IF(ISTEXT(Data!L67),Data!L67,"")</f>
        <v>M1</v>
      </c>
      <c r="M67" s="700" t="str">
        <f>IF(ISNUMBER(Data!M67),Data!M67,"")</f>
        <v/>
      </c>
      <c r="N67" s="700" t="str">
        <f>IF(ISNUMBER(Data!N67),Data!N67,"")</f>
        <v/>
      </c>
      <c r="O67" s="242" t="str">
        <f>IF(ISTEXT(Data!O67),Data!O67,"")</f>
        <v>M1</v>
      </c>
      <c r="P67" s="278" t="str">
        <f>IF(ISNUMBER(Data!P67),Data!P67,"")</f>
        <v/>
      </c>
      <c r="Q67" s="242" t="str">
        <f>IF(ISTEXT(Data!Q67),Data!Q67,"")</f>
        <v>M1</v>
      </c>
      <c r="R67" s="277" t="str">
        <f>IF(ISNUMBER(Data!R67),Data!R67,"")</f>
        <v/>
      </c>
      <c r="S67" s="242" t="str">
        <f>IF(ISTEXT(Data!S67),Data!S67,"")</f>
        <v>M1</v>
      </c>
      <c r="T67" s="701" t="str">
        <f>IF(ISNUMBER(Data!T67),Data!T67,"")</f>
        <v/>
      </c>
      <c r="U67" s="242" t="str">
        <f>IF(ISTEXT(Data!U67),Data!U67,"")</f>
        <v>M1</v>
      </c>
      <c r="V67" s="702" t="str">
        <f>IF(ISNUMBER(Data!V67),Data!V67,"")</f>
        <v/>
      </c>
      <c r="W67" s="242" t="str">
        <f>IF(ISTEXT(Data!W67),Data!W67,"")</f>
        <v>M1</v>
      </c>
      <c r="X67" s="701" t="str">
        <f>IF(ISNUMBER(Data!X67),Data!X67,"")</f>
        <v/>
      </c>
      <c r="Y67" s="242" t="str">
        <f>IF(ISTEXT(Data!Y67),Data!Y67,"")</f>
        <v>M1</v>
      </c>
      <c r="Z67" s="703" t="str">
        <f>IF(ISNUMBER(Data!Z67),Data!Z67,"")</f>
        <v/>
      </c>
      <c r="AA67" s="242" t="str">
        <f>IF(ISTEXT(Data!AA67),Data!AA67,"")</f>
        <v>M1</v>
      </c>
      <c r="AB67" s="701" t="str">
        <f>IF(ISNUMBER(Data!AB67),Data!AB67,"")</f>
        <v/>
      </c>
      <c r="AC67" s="242" t="str">
        <f>IF(ISTEXT(Data!AC67),Data!AC67,"")</f>
        <v>M1</v>
      </c>
      <c r="AD67" s="704" t="str">
        <f>IF(ISNUMBER(Data!AD67),Data!AD67,"")</f>
        <v/>
      </c>
      <c r="AE67" s="242" t="str">
        <f>IF(ISTEXT(Data!AE67),Data!AE67,"")</f>
        <v>M1</v>
      </c>
      <c r="AF67" s="701" t="str">
        <f>IF(ISNUMBER(Data!AF67),Data!AF67,"")</f>
        <v/>
      </c>
      <c r="AG67" s="242" t="str">
        <f>IF(ISTEXT(Data!AG67),Data!AG67,"")</f>
        <v>M1</v>
      </c>
      <c r="AH67" s="703" t="str">
        <f>IF(ISNUMBER(Data!AH67),Data!AH67,"")</f>
        <v/>
      </c>
      <c r="AI67" s="242" t="str">
        <f>IF(ISTEXT(Data!AI67),Data!AI67,"")</f>
        <v>M1</v>
      </c>
      <c r="AJ67" s="267" t="str">
        <f>IF(ISTEXT(Data!AJ67),Data!AJ67,"")</f>
        <v/>
      </c>
      <c r="AK67" s="267" t="str">
        <f>IF(ISTEXT(Data!AK67),Data!AK67,"")</f>
        <v/>
      </c>
      <c r="AL67" s="267" t="str">
        <f>IF(ISTEXT(Data!AL67),Data!AL67,"")</f>
        <v/>
      </c>
      <c r="AM67" s="267" t="str">
        <f>IF(ISTEXT(Data!AM67),Data!AM67,"")</f>
        <v/>
      </c>
      <c r="AN67" s="267" t="str">
        <f>IF(ISTEXT(Data!AN67),Data!AN67,"")</f>
        <v/>
      </c>
      <c r="AO67" s="267" t="str">
        <f>IF(ISTEXT(Data!AO67),Data!AO67,"")</f>
        <v/>
      </c>
      <c r="AP67" s="705" t="str">
        <f>IF(ISNUMBER(Bilanz!AP67),Bilanz!AP67,"")</f>
        <v/>
      </c>
      <c r="AQ67" s="706" t="str">
        <f>IF(ISNUMBER(Bilanz!AQ67),Bilanz!AQ67,"")</f>
        <v/>
      </c>
      <c r="AR67" s="707" t="str">
        <f>IF(ISNUMBER(Bilanz!AR67),Bilanz!AR67,"")</f>
        <v/>
      </c>
      <c r="AS67" s="708" t="str">
        <f>IF(ISNUMBER(Bilanz!AS67),Bilanz!AS67,"")</f>
        <v/>
      </c>
      <c r="AT67" s="709" t="str">
        <f>IF(ISNUMBER(Bilanz!AT67),Bilanz!AT67,"")</f>
        <v/>
      </c>
      <c r="AU67" s="710" t="str">
        <f>IF(ISNUMBER(Bilanz!AU67),Bilanz!AU67,"")</f>
        <v/>
      </c>
      <c r="AV67" s="711" t="str">
        <f>IF(ISNUMBER(Bilanz!AV67),Bilanz!AV67,"")</f>
        <v/>
      </c>
      <c r="AW67" s="712" t="str">
        <f>IF(ISNUMBER(Bilanz!AW67),Bilanz!AW67,"")</f>
        <v/>
      </c>
      <c r="AX67" s="713" t="str">
        <f>IF(ISNUMBER(Bilanz!AX67),Bilanz!AX67,"")</f>
        <v/>
      </c>
      <c r="AY67" s="714" t="str">
        <f>IF(ISNUMBER(Bilanz!AY67),Bilanz!AY67,"")</f>
        <v/>
      </c>
      <c r="AZ67" s="715">
        <f>IF(ISNUMBER(Bilanz!AZ67),Bilanz!AZ67,"")</f>
        <v>362.61</v>
      </c>
      <c r="BA67" s="716">
        <f>IF(ISNUMBER(Bilanz!BA67),Bilanz!BA67,"")</f>
        <v>5.5229999999999997</v>
      </c>
      <c r="BB67" s="717" t="str">
        <f>IF(ISNUMBER(Bilanz!BB67),Bilanz!BB67,"")</f>
        <v/>
      </c>
      <c r="BC67" s="718" t="str">
        <f>IF(ISNUMBER(Bilanz!BC67),Bilanz!BC67,"")</f>
        <v/>
      </c>
      <c r="BD67" s="719" t="str">
        <f>IF(ISNUMBER(Bilanz!BD67),Bilanz!BD67,"")</f>
        <v/>
      </c>
      <c r="BE67" s="720" t="str">
        <f>IF(ISNUMBER(Bilanz!BE67),Bilanz!BE67,"")</f>
        <v/>
      </c>
      <c r="BF67" s="708" t="str">
        <f>IF(ISNUMBER(Bilanz!BF67),Bilanz!BF67,"")</f>
        <v/>
      </c>
      <c r="BG67" s="709" t="str">
        <f>IF(ISNUMBER(Bilanz!BG67),Bilanz!BG67,"")</f>
        <v/>
      </c>
      <c r="BH67" s="710" t="str">
        <f>IF(ISNUMBER(Bilanz!BH67),Bilanz!BH67,"")</f>
        <v/>
      </c>
      <c r="BI67" s="711" t="str">
        <f>IF(ISNUMBER(Bilanz!BI67),Bilanz!BI67,"")</f>
        <v/>
      </c>
      <c r="BJ67" s="712" t="str">
        <f>IF(ISNUMBER(Bilanz!BJ67),Bilanz!BJ67,"")</f>
        <v/>
      </c>
      <c r="BK67" s="713" t="str">
        <f>IF(ISNUMBER(Bilanz!BK67),Bilanz!BK67,"")</f>
        <v/>
      </c>
      <c r="BL67" s="714" t="str">
        <f>IF(ISNUMBER(Bilanz!BL67),Bilanz!BL67,"")</f>
        <v/>
      </c>
      <c r="BM67" s="721" t="str">
        <f>IF(ISTEXT(Bilanz!BM67),Bilanz!BM67,"")</f>
        <v>M1</v>
      </c>
      <c r="BN67" s="722" t="str">
        <f>IF(ISNUMBER(Bilanz!BN67),Bilanz!BN67,"")</f>
        <v/>
      </c>
      <c r="BO67" s="722" t="str">
        <f>IF(ISNUMBER(Bilanz!BO67),Bilanz!BO67,"")</f>
        <v/>
      </c>
      <c r="BP67" s="723" t="str">
        <f>IF(ISNUMBER(Bilanz!BP67),Bilanz!BP67,"")</f>
        <v/>
      </c>
      <c r="BQ67" s="723" t="str">
        <f>IF(ISNUMBER(Bilanz!BQ67),Bilanz!BQ67,"")</f>
        <v/>
      </c>
      <c r="BR67" s="721" t="str">
        <f>IF(ISTEXT(Bilanz!BR67),Bilanz!BR67,"")</f>
        <v>M1</v>
      </c>
      <c r="BS67" s="723" t="str">
        <f>IF(ISNUMBER(Bilanz!BS67),Bilanz!BS67,"")</f>
        <v/>
      </c>
      <c r="BT67" s="723" t="str">
        <f>IF(ISNUMBER(Bilanz!BT67),Bilanz!BT67,"")</f>
        <v/>
      </c>
      <c r="BU67" s="723" t="str">
        <f>IF(ISNUMBER(Bilanz!BU67),Bilanz!BU67,"")</f>
        <v/>
      </c>
      <c r="BV67" s="722" t="str">
        <f>IF(ISNUMBER(Bilanz!BV67),Bilanz!BV67,"")</f>
        <v/>
      </c>
      <c r="BW67" s="723" t="str">
        <f>IF(ISNUMBER(Bilanz!BW67),Bilanz!BW67,"")</f>
        <v/>
      </c>
      <c r="BX67" s="721" t="str">
        <f>IF(ISTEXT(Bilanz!BX67),Bilanz!BX67,"")</f>
        <v>M1</v>
      </c>
    </row>
    <row r="68" spans="1:76" x14ac:dyDescent="0.2">
      <c r="A68" s="120" t="str">
        <f>IF(ISTEXT(Data!A68),Data!A68,"")</f>
        <v/>
      </c>
      <c r="B68" s="250">
        <f>IF(ISREF(Data!B68),Data!B68,"")</f>
        <v>35076</v>
      </c>
      <c r="C68" s="698">
        <v>0.27083333333333298</v>
      </c>
      <c r="D68" s="250">
        <f>IF(ISREF(Data!D68),Data!D68,"")</f>
        <v>35077</v>
      </c>
      <c r="E68" s="698">
        <v>0.27083333333333298</v>
      </c>
      <c r="F68" s="699" t="s">
        <v>2179</v>
      </c>
      <c r="G68" s="245" t="str">
        <f>IF(ISTEXT(Data!G68),Data!G68,"")</f>
        <v>No Precipitation Occurred</v>
      </c>
      <c r="H68" s="247" t="str">
        <f>IF(ISTEXT(Data!H68),Data!H68,"")</f>
        <v/>
      </c>
      <c r="I68" s="246" t="str">
        <f>IF(ISTEXT(Data!I68),Data!I68,"")</f>
        <v/>
      </c>
      <c r="J68" s="248" t="str">
        <f>IF(ISTEXT(Data!J68),Data!J68,"")</f>
        <v/>
      </c>
      <c r="K68" s="273" t="str">
        <f>IF(ISNUMBER(Data!K68),Data!K68,"")</f>
        <v/>
      </c>
      <c r="L68" s="242" t="str">
        <f>IF(ISTEXT(Data!L68),Data!L68,"")</f>
        <v>M1</v>
      </c>
      <c r="M68" s="700" t="str">
        <f>IF(ISNUMBER(Data!M68),Data!M68,"")</f>
        <v/>
      </c>
      <c r="N68" s="700" t="str">
        <f>IF(ISNUMBER(Data!N68),Data!N68,"")</f>
        <v/>
      </c>
      <c r="O68" s="242" t="str">
        <f>IF(ISTEXT(Data!O68),Data!O68,"")</f>
        <v>M1</v>
      </c>
      <c r="P68" s="278" t="str">
        <f>IF(ISNUMBER(Data!P68),Data!P68,"")</f>
        <v/>
      </c>
      <c r="Q68" s="242" t="str">
        <f>IF(ISTEXT(Data!Q68),Data!Q68,"")</f>
        <v>M1</v>
      </c>
      <c r="R68" s="277" t="str">
        <f>IF(ISNUMBER(Data!R68),Data!R68,"")</f>
        <v/>
      </c>
      <c r="S68" s="242" t="str">
        <f>IF(ISTEXT(Data!S68),Data!S68,"")</f>
        <v>M1</v>
      </c>
      <c r="T68" s="701" t="str">
        <f>IF(ISNUMBER(Data!T68),Data!T68,"")</f>
        <v/>
      </c>
      <c r="U68" s="242" t="str">
        <f>IF(ISTEXT(Data!U68),Data!U68,"")</f>
        <v>M1</v>
      </c>
      <c r="V68" s="702" t="str">
        <f>IF(ISNUMBER(Data!V68),Data!V68,"")</f>
        <v/>
      </c>
      <c r="W68" s="242" t="str">
        <f>IF(ISTEXT(Data!W68),Data!W68,"")</f>
        <v>M1</v>
      </c>
      <c r="X68" s="701" t="str">
        <f>IF(ISNUMBER(Data!X68),Data!X68,"")</f>
        <v/>
      </c>
      <c r="Y68" s="242" t="str">
        <f>IF(ISTEXT(Data!Y68),Data!Y68,"")</f>
        <v>M1</v>
      </c>
      <c r="Z68" s="703" t="str">
        <f>IF(ISNUMBER(Data!Z68),Data!Z68,"")</f>
        <v/>
      </c>
      <c r="AA68" s="242" t="str">
        <f>IF(ISTEXT(Data!AA68),Data!AA68,"")</f>
        <v>M1</v>
      </c>
      <c r="AB68" s="701" t="str">
        <f>IF(ISNUMBER(Data!AB68),Data!AB68,"")</f>
        <v/>
      </c>
      <c r="AC68" s="242" t="str">
        <f>IF(ISTEXT(Data!AC68),Data!AC68,"")</f>
        <v>M1</v>
      </c>
      <c r="AD68" s="704" t="str">
        <f>IF(ISNUMBER(Data!AD68),Data!AD68,"")</f>
        <v/>
      </c>
      <c r="AE68" s="242" t="str">
        <f>IF(ISTEXT(Data!AE68),Data!AE68,"")</f>
        <v>M1</v>
      </c>
      <c r="AF68" s="701" t="str">
        <f>IF(ISNUMBER(Data!AF68),Data!AF68,"")</f>
        <v/>
      </c>
      <c r="AG68" s="242" t="str">
        <f>IF(ISTEXT(Data!AG68),Data!AG68,"")</f>
        <v>M1</v>
      </c>
      <c r="AH68" s="703" t="str">
        <f>IF(ISNUMBER(Data!AH68),Data!AH68,"")</f>
        <v/>
      </c>
      <c r="AI68" s="242" t="str">
        <f>IF(ISTEXT(Data!AI68),Data!AI68,"")</f>
        <v>M1</v>
      </c>
      <c r="AJ68" s="267" t="str">
        <f>IF(ISTEXT(Data!AJ68),Data!AJ68,"")</f>
        <v/>
      </c>
      <c r="AK68" s="267" t="str">
        <f>IF(ISTEXT(Data!AK68),Data!AK68,"")</f>
        <v/>
      </c>
      <c r="AL68" s="267" t="str">
        <f>IF(ISTEXT(Data!AL68),Data!AL68,"")</f>
        <v/>
      </c>
      <c r="AM68" s="267" t="str">
        <f>IF(ISTEXT(Data!AM68),Data!AM68,"")</f>
        <v/>
      </c>
      <c r="AN68" s="267" t="str">
        <f>IF(ISTEXT(Data!AN68),Data!AN68,"")</f>
        <v/>
      </c>
      <c r="AO68" s="267" t="str">
        <f>IF(ISTEXT(Data!AO68),Data!AO68,"")</f>
        <v/>
      </c>
      <c r="AP68" s="705" t="str">
        <f>IF(ISNUMBER(Bilanz!AP68),Bilanz!AP68,"")</f>
        <v/>
      </c>
      <c r="AQ68" s="706" t="str">
        <f>IF(ISNUMBER(Bilanz!AQ68),Bilanz!AQ68,"")</f>
        <v/>
      </c>
      <c r="AR68" s="707" t="str">
        <f>IF(ISNUMBER(Bilanz!AR68),Bilanz!AR68,"")</f>
        <v/>
      </c>
      <c r="AS68" s="708" t="str">
        <f>IF(ISNUMBER(Bilanz!AS68),Bilanz!AS68,"")</f>
        <v/>
      </c>
      <c r="AT68" s="709" t="str">
        <f>IF(ISNUMBER(Bilanz!AT68),Bilanz!AT68,"")</f>
        <v/>
      </c>
      <c r="AU68" s="710" t="str">
        <f>IF(ISNUMBER(Bilanz!AU68),Bilanz!AU68,"")</f>
        <v/>
      </c>
      <c r="AV68" s="711" t="str">
        <f>IF(ISNUMBER(Bilanz!AV68),Bilanz!AV68,"")</f>
        <v/>
      </c>
      <c r="AW68" s="712" t="str">
        <f>IF(ISNUMBER(Bilanz!AW68),Bilanz!AW68,"")</f>
        <v/>
      </c>
      <c r="AX68" s="713" t="str">
        <f>IF(ISNUMBER(Bilanz!AX68),Bilanz!AX68,"")</f>
        <v/>
      </c>
      <c r="AY68" s="714" t="str">
        <f>IF(ISNUMBER(Bilanz!AY68),Bilanz!AY68,"")</f>
        <v/>
      </c>
      <c r="AZ68" s="715">
        <f>IF(ISNUMBER(Bilanz!AZ68),Bilanz!AZ68,"")</f>
        <v>362.61</v>
      </c>
      <c r="BA68" s="716">
        <f>IF(ISNUMBER(Bilanz!BA68),Bilanz!BA68,"")</f>
        <v>5.5229999999999997</v>
      </c>
      <c r="BB68" s="717" t="str">
        <f>IF(ISNUMBER(Bilanz!BB68),Bilanz!BB68,"")</f>
        <v/>
      </c>
      <c r="BC68" s="718" t="str">
        <f>IF(ISNUMBER(Bilanz!BC68),Bilanz!BC68,"")</f>
        <v/>
      </c>
      <c r="BD68" s="719" t="str">
        <f>IF(ISNUMBER(Bilanz!BD68),Bilanz!BD68,"")</f>
        <v/>
      </c>
      <c r="BE68" s="720" t="str">
        <f>IF(ISNUMBER(Bilanz!BE68),Bilanz!BE68,"")</f>
        <v/>
      </c>
      <c r="BF68" s="708" t="str">
        <f>IF(ISNUMBER(Bilanz!BF68),Bilanz!BF68,"")</f>
        <v/>
      </c>
      <c r="BG68" s="709" t="str">
        <f>IF(ISNUMBER(Bilanz!BG68),Bilanz!BG68,"")</f>
        <v/>
      </c>
      <c r="BH68" s="710" t="str">
        <f>IF(ISNUMBER(Bilanz!BH68),Bilanz!BH68,"")</f>
        <v/>
      </c>
      <c r="BI68" s="711" t="str">
        <f>IF(ISNUMBER(Bilanz!BI68),Bilanz!BI68,"")</f>
        <v/>
      </c>
      <c r="BJ68" s="712" t="str">
        <f>IF(ISNUMBER(Bilanz!BJ68),Bilanz!BJ68,"")</f>
        <v/>
      </c>
      <c r="BK68" s="713" t="str">
        <f>IF(ISNUMBER(Bilanz!BK68),Bilanz!BK68,"")</f>
        <v/>
      </c>
      <c r="BL68" s="714" t="str">
        <f>IF(ISNUMBER(Bilanz!BL68),Bilanz!BL68,"")</f>
        <v/>
      </c>
      <c r="BM68" s="721" t="str">
        <f>IF(ISTEXT(Bilanz!BM68),Bilanz!BM68,"")</f>
        <v>M1</v>
      </c>
      <c r="BN68" s="722" t="str">
        <f>IF(ISNUMBER(Bilanz!BN68),Bilanz!BN68,"")</f>
        <v/>
      </c>
      <c r="BO68" s="722" t="str">
        <f>IF(ISNUMBER(Bilanz!BO68),Bilanz!BO68,"")</f>
        <v/>
      </c>
      <c r="BP68" s="723" t="str">
        <f>IF(ISNUMBER(Bilanz!BP68),Bilanz!BP68,"")</f>
        <v/>
      </c>
      <c r="BQ68" s="723" t="str">
        <f>IF(ISNUMBER(Bilanz!BQ68),Bilanz!BQ68,"")</f>
        <v/>
      </c>
      <c r="BR68" s="721" t="str">
        <f>IF(ISTEXT(Bilanz!BR68),Bilanz!BR68,"")</f>
        <v>M1</v>
      </c>
      <c r="BS68" s="723" t="str">
        <f>IF(ISNUMBER(Bilanz!BS68),Bilanz!BS68,"")</f>
        <v/>
      </c>
      <c r="BT68" s="723" t="str">
        <f>IF(ISNUMBER(Bilanz!BT68),Bilanz!BT68,"")</f>
        <v/>
      </c>
      <c r="BU68" s="723" t="str">
        <f>IF(ISNUMBER(Bilanz!BU68),Bilanz!BU68,"")</f>
        <v/>
      </c>
      <c r="BV68" s="722" t="str">
        <f>IF(ISNUMBER(Bilanz!BV68),Bilanz!BV68,"")</f>
        <v/>
      </c>
      <c r="BW68" s="723" t="str">
        <f>IF(ISNUMBER(Bilanz!BW68),Bilanz!BW68,"")</f>
        <v/>
      </c>
      <c r="BX68" s="721" t="str">
        <f>IF(ISTEXT(Bilanz!BX68),Bilanz!BX68,"")</f>
        <v>M1</v>
      </c>
    </row>
    <row r="69" spans="1:76" x14ac:dyDescent="0.2">
      <c r="A69" s="120" t="str">
        <f>IF(ISTEXT(Data!A69),Data!A69,"")</f>
        <v/>
      </c>
      <c r="B69" s="250">
        <f>IF(ISREF(Data!B69),Data!B69,"")</f>
        <v>35077</v>
      </c>
      <c r="C69" s="698">
        <v>0.27083333333333298</v>
      </c>
      <c r="D69" s="250">
        <f>IF(ISREF(Data!D69),Data!D69,"")</f>
        <v>35078</v>
      </c>
      <c r="E69" s="698">
        <v>0.27083333333333298</v>
      </c>
      <c r="F69" s="699" t="s">
        <v>2179</v>
      </c>
      <c r="G69" s="245" t="str">
        <f>IF(ISTEXT(Data!G69),Data!G69,"")</f>
        <v>No Precipitation Occurred</v>
      </c>
      <c r="H69" s="247" t="str">
        <f>IF(ISTEXT(Data!H69),Data!H69,"")</f>
        <v/>
      </c>
      <c r="I69" s="246" t="str">
        <f>IF(ISTEXT(Data!I69),Data!I69,"")</f>
        <v/>
      </c>
      <c r="J69" s="248" t="str">
        <f>IF(ISTEXT(Data!J69),Data!J69,"")</f>
        <v/>
      </c>
      <c r="K69" s="273" t="str">
        <f>IF(ISNUMBER(Data!K69),Data!K69,"")</f>
        <v/>
      </c>
      <c r="L69" s="242" t="str">
        <f>IF(ISTEXT(Data!L69),Data!L69,"")</f>
        <v>M1</v>
      </c>
      <c r="M69" s="700" t="str">
        <f>IF(ISNUMBER(Data!M69),Data!M69,"")</f>
        <v/>
      </c>
      <c r="N69" s="700" t="str">
        <f>IF(ISNUMBER(Data!N69),Data!N69,"")</f>
        <v/>
      </c>
      <c r="O69" s="242" t="str">
        <f>IF(ISTEXT(Data!O69),Data!O69,"")</f>
        <v>M1</v>
      </c>
      <c r="P69" s="278" t="str">
        <f>IF(ISNUMBER(Data!P69),Data!P69,"")</f>
        <v/>
      </c>
      <c r="Q69" s="242" t="str">
        <f>IF(ISTEXT(Data!Q69),Data!Q69,"")</f>
        <v>M1</v>
      </c>
      <c r="R69" s="277" t="str">
        <f>IF(ISNUMBER(Data!R69),Data!R69,"")</f>
        <v/>
      </c>
      <c r="S69" s="242" t="str">
        <f>IF(ISTEXT(Data!S69),Data!S69,"")</f>
        <v>M1</v>
      </c>
      <c r="T69" s="701" t="str">
        <f>IF(ISNUMBER(Data!T69),Data!T69,"")</f>
        <v/>
      </c>
      <c r="U69" s="242" t="str">
        <f>IF(ISTEXT(Data!U69),Data!U69,"")</f>
        <v>M1</v>
      </c>
      <c r="V69" s="702" t="str">
        <f>IF(ISNUMBER(Data!V69),Data!V69,"")</f>
        <v/>
      </c>
      <c r="W69" s="242" t="str">
        <f>IF(ISTEXT(Data!W69),Data!W69,"")</f>
        <v>M1</v>
      </c>
      <c r="X69" s="701" t="str">
        <f>IF(ISNUMBER(Data!X69),Data!X69,"")</f>
        <v/>
      </c>
      <c r="Y69" s="242" t="str">
        <f>IF(ISTEXT(Data!Y69),Data!Y69,"")</f>
        <v>M1</v>
      </c>
      <c r="Z69" s="703" t="str">
        <f>IF(ISNUMBER(Data!Z69),Data!Z69,"")</f>
        <v/>
      </c>
      <c r="AA69" s="242" t="str">
        <f>IF(ISTEXT(Data!AA69),Data!AA69,"")</f>
        <v>M1</v>
      </c>
      <c r="AB69" s="701" t="str">
        <f>IF(ISNUMBER(Data!AB69),Data!AB69,"")</f>
        <v/>
      </c>
      <c r="AC69" s="242" t="str">
        <f>IF(ISTEXT(Data!AC69),Data!AC69,"")</f>
        <v>M1</v>
      </c>
      <c r="AD69" s="704" t="str">
        <f>IF(ISNUMBER(Data!AD69),Data!AD69,"")</f>
        <v/>
      </c>
      <c r="AE69" s="242" t="str">
        <f>IF(ISTEXT(Data!AE69),Data!AE69,"")</f>
        <v>M1</v>
      </c>
      <c r="AF69" s="701" t="str">
        <f>IF(ISNUMBER(Data!AF69),Data!AF69,"")</f>
        <v/>
      </c>
      <c r="AG69" s="242" t="str">
        <f>IF(ISTEXT(Data!AG69),Data!AG69,"")</f>
        <v>M1</v>
      </c>
      <c r="AH69" s="703" t="str">
        <f>IF(ISNUMBER(Data!AH69),Data!AH69,"")</f>
        <v/>
      </c>
      <c r="AI69" s="242" t="str">
        <f>IF(ISTEXT(Data!AI69),Data!AI69,"")</f>
        <v>M1</v>
      </c>
      <c r="AJ69" s="267" t="str">
        <f>IF(ISTEXT(Data!AJ69),Data!AJ69,"")</f>
        <v/>
      </c>
      <c r="AK69" s="267" t="str">
        <f>IF(ISTEXT(Data!AK69),Data!AK69,"")</f>
        <v/>
      </c>
      <c r="AL69" s="267" t="str">
        <f>IF(ISTEXT(Data!AL69),Data!AL69,"")</f>
        <v/>
      </c>
      <c r="AM69" s="267" t="str">
        <f>IF(ISTEXT(Data!AM69),Data!AM69,"")</f>
        <v/>
      </c>
      <c r="AN69" s="267" t="str">
        <f>IF(ISTEXT(Data!AN69),Data!AN69,"")</f>
        <v/>
      </c>
      <c r="AO69" s="267" t="str">
        <f>IF(ISTEXT(Data!AO69),Data!AO69,"")</f>
        <v/>
      </c>
      <c r="AP69" s="705" t="str">
        <f>IF(ISNUMBER(Bilanz!AP69),Bilanz!AP69,"")</f>
        <v/>
      </c>
      <c r="AQ69" s="706" t="str">
        <f>IF(ISNUMBER(Bilanz!AQ69),Bilanz!AQ69,"")</f>
        <v/>
      </c>
      <c r="AR69" s="707" t="str">
        <f>IF(ISNUMBER(Bilanz!AR69),Bilanz!AR69,"")</f>
        <v/>
      </c>
      <c r="AS69" s="708" t="str">
        <f>IF(ISNUMBER(Bilanz!AS69),Bilanz!AS69,"")</f>
        <v/>
      </c>
      <c r="AT69" s="709" t="str">
        <f>IF(ISNUMBER(Bilanz!AT69),Bilanz!AT69,"")</f>
        <v/>
      </c>
      <c r="AU69" s="710" t="str">
        <f>IF(ISNUMBER(Bilanz!AU69),Bilanz!AU69,"")</f>
        <v/>
      </c>
      <c r="AV69" s="711" t="str">
        <f>IF(ISNUMBER(Bilanz!AV69),Bilanz!AV69,"")</f>
        <v/>
      </c>
      <c r="AW69" s="712" t="str">
        <f>IF(ISNUMBER(Bilanz!AW69),Bilanz!AW69,"")</f>
        <v/>
      </c>
      <c r="AX69" s="713" t="str">
        <f>IF(ISNUMBER(Bilanz!AX69),Bilanz!AX69,"")</f>
        <v/>
      </c>
      <c r="AY69" s="714" t="str">
        <f>IF(ISNUMBER(Bilanz!AY69),Bilanz!AY69,"")</f>
        <v/>
      </c>
      <c r="AZ69" s="715">
        <f>IF(ISNUMBER(Bilanz!AZ69),Bilanz!AZ69,"")</f>
        <v>362.61</v>
      </c>
      <c r="BA69" s="716">
        <f>IF(ISNUMBER(Bilanz!BA69),Bilanz!BA69,"")</f>
        <v>5.5229999999999997</v>
      </c>
      <c r="BB69" s="717" t="str">
        <f>IF(ISNUMBER(Bilanz!BB69),Bilanz!BB69,"")</f>
        <v/>
      </c>
      <c r="BC69" s="718" t="str">
        <f>IF(ISNUMBER(Bilanz!BC69),Bilanz!BC69,"")</f>
        <v/>
      </c>
      <c r="BD69" s="719" t="str">
        <f>IF(ISNUMBER(Bilanz!BD69),Bilanz!BD69,"")</f>
        <v/>
      </c>
      <c r="BE69" s="720" t="str">
        <f>IF(ISNUMBER(Bilanz!BE69),Bilanz!BE69,"")</f>
        <v/>
      </c>
      <c r="BF69" s="708" t="str">
        <f>IF(ISNUMBER(Bilanz!BF69),Bilanz!BF69,"")</f>
        <v/>
      </c>
      <c r="BG69" s="709" t="str">
        <f>IF(ISNUMBER(Bilanz!BG69),Bilanz!BG69,"")</f>
        <v/>
      </c>
      <c r="BH69" s="710" t="str">
        <f>IF(ISNUMBER(Bilanz!BH69),Bilanz!BH69,"")</f>
        <v/>
      </c>
      <c r="BI69" s="711" t="str">
        <f>IF(ISNUMBER(Bilanz!BI69),Bilanz!BI69,"")</f>
        <v/>
      </c>
      <c r="BJ69" s="712" t="str">
        <f>IF(ISNUMBER(Bilanz!BJ69),Bilanz!BJ69,"")</f>
        <v/>
      </c>
      <c r="BK69" s="713" t="str">
        <f>IF(ISNUMBER(Bilanz!BK69),Bilanz!BK69,"")</f>
        <v/>
      </c>
      <c r="BL69" s="714" t="str">
        <f>IF(ISNUMBER(Bilanz!BL69),Bilanz!BL69,"")</f>
        <v/>
      </c>
      <c r="BM69" s="721" t="str">
        <f>IF(ISTEXT(Bilanz!BM69),Bilanz!BM69,"")</f>
        <v>M1</v>
      </c>
      <c r="BN69" s="722" t="str">
        <f>IF(ISNUMBER(Bilanz!BN69),Bilanz!BN69,"")</f>
        <v/>
      </c>
      <c r="BO69" s="722" t="str">
        <f>IF(ISNUMBER(Bilanz!BO69),Bilanz!BO69,"")</f>
        <v/>
      </c>
      <c r="BP69" s="723" t="str">
        <f>IF(ISNUMBER(Bilanz!BP69),Bilanz!BP69,"")</f>
        <v/>
      </c>
      <c r="BQ69" s="723" t="str">
        <f>IF(ISNUMBER(Bilanz!BQ69),Bilanz!BQ69,"")</f>
        <v/>
      </c>
      <c r="BR69" s="721" t="str">
        <f>IF(ISTEXT(Bilanz!BR69),Bilanz!BR69,"")</f>
        <v>M1</v>
      </c>
      <c r="BS69" s="723" t="str">
        <f>IF(ISNUMBER(Bilanz!BS69),Bilanz!BS69,"")</f>
        <v/>
      </c>
      <c r="BT69" s="723" t="str">
        <f>IF(ISNUMBER(Bilanz!BT69),Bilanz!BT69,"")</f>
        <v/>
      </c>
      <c r="BU69" s="723" t="str">
        <f>IF(ISNUMBER(Bilanz!BU69),Bilanz!BU69,"")</f>
        <v/>
      </c>
      <c r="BV69" s="722" t="str">
        <f>IF(ISNUMBER(Bilanz!BV69),Bilanz!BV69,"")</f>
        <v/>
      </c>
      <c r="BW69" s="723" t="str">
        <f>IF(ISNUMBER(Bilanz!BW69),Bilanz!BW69,"")</f>
        <v/>
      </c>
      <c r="BX69" s="721" t="str">
        <f>IF(ISTEXT(Bilanz!BX69),Bilanz!BX69,"")</f>
        <v>M1</v>
      </c>
    </row>
    <row r="70" spans="1:76" x14ac:dyDescent="0.2">
      <c r="A70" s="120" t="str">
        <f>IF(ISTEXT(Data!A70),Data!A70,"")</f>
        <v/>
      </c>
      <c r="B70" s="250">
        <f>IF(ISREF(Data!B70),Data!B70,"")</f>
        <v>35078</v>
      </c>
      <c r="C70" s="698">
        <v>0.27083333333333298</v>
      </c>
      <c r="D70" s="250">
        <f>IF(ISREF(Data!D70),Data!D70,"")</f>
        <v>35079</v>
      </c>
      <c r="E70" s="698">
        <v>0.27083333333333298</v>
      </c>
      <c r="F70" s="699" t="s">
        <v>2179</v>
      </c>
      <c r="G70" s="245" t="str">
        <f>IF(ISTEXT(Data!G70),Data!G70,"")</f>
        <v>No Precipitation Occurred</v>
      </c>
      <c r="H70" s="247" t="str">
        <f>IF(ISTEXT(Data!H70),Data!H70,"")</f>
        <v/>
      </c>
      <c r="I70" s="246" t="str">
        <f>IF(ISTEXT(Data!I70),Data!I70,"")</f>
        <v/>
      </c>
      <c r="J70" s="248" t="str">
        <f>IF(ISTEXT(Data!J70),Data!J70,"")</f>
        <v/>
      </c>
      <c r="K70" s="273" t="str">
        <f>IF(ISNUMBER(Data!K70),Data!K70,"")</f>
        <v/>
      </c>
      <c r="L70" s="242" t="str">
        <f>IF(ISTEXT(Data!L70),Data!L70,"")</f>
        <v>M1</v>
      </c>
      <c r="M70" s="700" t="str">
        <f>IF(ISNUMBER(Data!M70),Data!M70,"")</f>
        <v/>
      </c>
      <c r="N70" s="700" t="str">
        <f>IF(ISNUMBER(Data!N70),Data!N70,"")</f>
        <v/>
      </c>
      <c r="O70" s="242" t="str">
        <f>IF(ISTEXT(Data!O70),Data!O70,"")</f>
        <v>M1</v>
      </c>
      <c r="P70" s="278" t="str">
        <f>IF(ISNUMBER(Data!P70),Data!P70,"")</f>
        <v/>
      </c>
      <c r="Q70" s="242" t="str">
        <f>IF(ISTEXT(Data!Q70),Data!Q70,"")</f>
        <v>M1</v>
      </c>
      <c r="R70" s="277" t="str">
        <f>IF(ISNUMBER(Data!R70),Data!R70,"")</f>
        <v/>
      </c>
      <c r="S70" s="242" t="str">
        <f>IF(ISTEXT(Data!S70),Data!S70,"")</f>
        <v>M1</v>
      </c>
      <c r="T70" s="701" t="str">
        <f>IF(ISNUMBER(Data!T70),Data!T70,"")</f>
        <v/>
      </c>
      <c r="U70" s="242" t="str">
        <f>IF(ISTEXT(Data!U70),Data!U70,"")</f>
        <v>M1</v>
      </c>
      <c r="V70" s="702" t="str">
        <f>IF(ISNUMBER(Data!V70),Data!V70,"")</f>
        <v/>
      </c>
      <c r="W70" s="242" t="str">
        <f>IF(ISTEXT(Data!W70),Data!W70,"")</f>
        <v>M1</v>
      </c>
      <c r="X70" s="701" t="str">
        <f>IF(ISNUMBER(Data!X70),Data!X70,"")</f>
        <v/>
      </c>
      <c r="Y70" s="242" t="str">
        <f>IF(ISTEXT(Data!Y70),Data!Y70,"")</f>
        <v>M1</v>
      </c>
      <c r="Z70" s="703" t="str">
        <f>IF(ISNUMBER(Data!Z70),Data!Z70,"")</f>
        <v/>
      </c>
      <c r="AA70" s="242" t="str">
        <f>IF(ISTEXT(Data!AA70),Data!AA70,"")</f>
        <v>M1</v>
      </c>
      <c r="AB70" s="701" t="str">
        <f>IF(ISNUMBER(Data!AB70),Data!AB70,"")</f>
        <v/>
      </c>
      <c r="AC70" s="242" t="str">
        <f>IF(ISTEXT(Data!AC70),Data!AC70,"")</f>
        <v>M1</v>
      </c>
      <c r="AD70" s="704" t="str">
        <f>IF(ISNUMBER(Data!AD70),Data!AD70,"")</f>
        <v/>
      </c>
      <c r="AE70" s="242" t="str">
        <f>IF(ISTEXT(Data!AE70),Data!AE70,"")</f>
        <v>M1</v>
      </c>
      <c r="AF70" s="701" t="str">
        <f>IF(ISNUMBER(Data!AF70),Data!AF70,"")</f>
        <v/>
      </c>
      <c r="AG70" s="242" t="str">
        <f>IF(ISTEXT(Data!AG70),Data!AG70,"")</f>
        <v>M1</v>
      </c>
      <c r="AH70" s="703" t="str">
        <f>IF(ISNUMBER(Data!AH70),Data!AH70,"")</f>
        <v/>
      </c>
      <c r="AI70" s="242" t="str">
        <f>IF(ISTEXT(Data!AI70),Data!AI70,"")</f>
        <v>M1</v>
      </c>
      <c r="AJ70" s="267" t="str">
        <f>IF(ISTEXT(Data!AJ70),Data!AJ70,"")</f>
        <v/>
      </c>
      <c r="AK70" s="267" t="str">
        <f>IF(ISTEXT(Data!AK70),Data!AK70,"")</f>
        <v/>
      </c>
      <c r="AL70" s="267" t="str">
        <f>IF(ISTEXT(Data!AL70),Data!AL70,"")</f>
        <v/>
      </c>
      <c r="AM70" s="267" t="str">
        <f>IF(ISTEXT(Data!AM70),Data!AM70,"")</f>
        <v/>
      </c>
      <c r="AN70" s="267" t="str">
        <f>IF(ISTEXT(Data!AN70),Data!AN70,"")</f>
        <v/>
      </c>
      <c r="AO70" s="267" t="str">
        <f>IF(ISTEXT(Data!AO70),Data!AO70,"")</f>
        <v/>
      </c>
      <c r="AP70" s="705" t="str">
        <f>IF(ISNUMBER(Bilanz!AP70),Bilanz!AP70,"")</f>
        <v/>
      </c>
      <c r="AQ70" s="706" t="str">
        <f>IF(ISNUMBER(Bilanz!AQ70),Bilanz!AQ70,"")</f>
        <v/>
      </c>
      <c r="AR70" s="707" t="str">
        <f>IF(ISNUMBER(Bilanz!AR70),Bilanz!AR70,"")</f>
        <v/>
      </c>
      <c r="AS70" s="708" t="str">
        <f>IF(ISNUMBER(Bilanz!AS70),Bilanz!AS70,"")</f>
        <v/>
      </c>
      <c r="AT70" s="709" t="str">
        <f>IF(ISNUMBER(Bilanz!AT70),Bilanz!AT70,"")</f>
        <v/>
      </c>
      <c r="AU70" s="710" t="str">
        <f>IF(ISNUMBER(Bilanz!AU70),Bilanz!AU70,"")</f>
        <v/>
      </c>
      <c r="AV70" s="711" t="str">
        <f>IF(ISNUMBER(Bilanz!AV70),Bilanz!AV70,"")</f>
        <v/>
      </c>
      <c r="AW70" s="712" t="str">
        <f>IF(ISNUMBER(Bilanz!AW70),Bilanz!AW70,"")</f>
        <v/>
      </c>
      <c r="AX70" s="713" t="str">
        <f>IF(ISNUMBER(Bilanz!AX70),Bilanz!AX70,"")</f>
        <v/>
      </c>
      <c r="AY70" s="714" t="str">
        <f>IF(ISNUMBER(Bilanz!AY70),Bilanz!AY70,"")</f>
        <v/>
      </c>
      <c r="AZ70" s="715">
        <f>IF(ISNUMBER(Bilanz!AZ70),Bilanz!AZ70,"")</f>
        <v>362.61</v>
      </c>
      <c r="BA70" s="716">
        <f>IF(ISNUMBER(Bilanz!BA70),Bilanz!BA70,"")</f>
        <v>5.5229999999999997</v>
      </c>
      <c r="BB70" s="717" t="str">
        <f>IF(ISNUMBER(Bilanz!BB70),Bilanz!BB70,"")</f>
        <v/>
      </c>
      <c r="BC70" s="718" t="str">
        <f>IF(ISNUMBER(Bilanz!BC70),Bilanz!BC70,"")</f>
        <v/>
      </c>
      <c r="BD70" s="719" t="str">
        <f>IF(ISNUMBER(Bilanz!BD70),Bilanz!BD70,"")</f>
        <v/>
      </c>
      <c r="BE70" s="720" t="str">
        <f>IF(ISNUMBER(Bilanz!BE70),Bilanz!BE70,"")</f>
        <v/>
      </c>
      <c r="BF70" s="708" t="str">
        <f>IF(ISNUMBER(Bilanz!BF70),Bilanz!BF70,"")</f>
        <v/>
      </c>
      <c r="BG70" s="709" t="str">
        <f>IF(ISNUMBER(Bilanz!BG70),Bilanz!BG70,"")</f>
        <v/>
      </c>
      <c r="BH70" s="710" t="str">
        <f>IF(ISNUMBER(Bilanz!BH70),Bilanz!BH70,"")</f>
        <v/>
      </c>
      <c r="BI70" s="711" t="str">
        <f>IF(ISNUMBER(Bilanz!BI70),Bilanz!BI70,"")</f>
        <v/>
      </c>
      <c r="BJ70" s="712" t="str">
        <f>IF(ISNUMBER(Bilanz!BJ70),Bilanz!BJ70,"")</f>
        <v/>
      </c>
      <c r="BK70" s="713" t="str">
        <f>IF(ISNUMBER(Bilanz!BK70),Bilanz!BK70,"")</f>
        <v/>
      </c>
      <c r="BL70" s="714" t="str">
        <f>IF(ISNUMBER(Bilanz!BL70),Bilanz!BL70,"")</f>
        <v/>
      </c>
      <c r="BM70" s="721" t="str">
        <f>IF(ISTEXT(Bilanz!BM70),Bilanz!BM70,"")</f>
        <v>M1</v>
      </c>
      <c r="BN70" s="722" t="str">
        <f>IF(ISNUMBER(Bilanz!BN70),Bilanz!BN70,"")</f>
        <v/>
      </c>
      <c r="BO70" s="722" t="str">
        <f>IF(ISNUMBER(Bilanz!BO70),Bilanz!BO70,"")</f>
        <v/>
      </c>
      <c r="BP70" s="723" t="str">
        <f>IF(ISNUMBER(Bilanz!BP70),Bilanz!BP70,"")</f>
        <v/>
      </c>
      <c r="BQ70" s="723" t="str">
        <f>IF(ISNUMBER(Bilanz!BQ70),Bilanz!BQ70,"")</f>
        <v/>
      </c>
      <c r="BR70" s="721" t="str">
        <f>IF(ISTEXT(Bilanz!BR70),Bilanz!BR70,"")</f>
        <v>M1</v>
      </c>
      <c r="BS70" s="723" t="str">
        <f>IF(ISNUMBER(Bilanz!BS70),Bilanz!BS70,"")</f>
        <v/>
      </c>
      <c r="BT70" s="723" t="str">
        <f>IF(ISNUMBER(Bilanz!BT70),Bilanz!BT70,"")</f>
        <v/>
      </c>
      <c r="BU70" s="723" t="str">
        <f>IF(ISNUMBER(Bilanz!BU70),Bilanz!BU70,"")</f>
        <v/>
      </c>
      <c r="BV70" s="722" t="str">
        <f>IF(ISNUMBER(Bilanz!BV70),Bilanz!BV70,"")</f>
        <v/>
      </c>
      <c r="BW70" s="723" t="str">
        <f>IF(ISNUMBER(Bilanz!BW70),Bilanz!BW70,"")</f>
        <v/>
      </c>
      <c r="BX70" s="721" t="str">
        <f>IF(ISTEXT(Bilanz!BX70),Bilanz!BX70,"")</f>
        <v>M1</v>
      </c>
    </row>
    <row r="71" spans="1:76" x14ac:dyDescent="0.2">
      <c r="A71" s="120" t="str">
        <f>IF(ISTEXT(Data!A71),Data!A71,"")</f>
        <v/>
      </c>
      <c r="B71" s="250">
        <f>IF(ISREF(Data!B71),Data!B71,"")</f>
        <v>35079</v>
      </c>
      <c r="C71" s="698">
        <v>0.27083333333333298</v>
      </c>
      <c r="D71" s="250">
        <f>IF(ISREF(Data!D71),Data!D71,"")</f>
        <v>35080</v>
      </c>
      <c r="E71" s="698">
        <v>0.27083333333333298</v>
      </c>
      <c r="F71" s="699" t="s">
        <v>2179</v>
      </c>
      <c r="G71" s="245" t="str">
        <f>IF(ISTEXT(Data!G71),Data!G71,"")</f>
        <v>No Precipitation Occurred</v>
      </c>
      <c r="H71" s="247" t="str">
        <f>IF(ISTEXT(Data!H71),Data!H71,"")</f>
        <v/>
      </c>
      <c r="I71" s="246" t="str">
        <f>IF(ISTEXT(Data!I71),Data!I71,"")</f>
        <v/>
      </c>
      <c r="J71" s="248" t="str">
        <f>IF(ISTEXT(Data!J71),Data!J71,"")</f>
        <v/>
      </c>
      <c r="K71" s="273" t="str">
        <f>IF(ISNUMBER(Data!K71),Data!K71,"")</f>
        <v/>
      </c>
      <c r="L71" s="242" t="str">
        <f>IF(ISTEXT(Data!L71),Data!L71,"")</f>
        <v>M1</v>
      </c>
      <c r="M71" s="700" t="str">
        <f>IF(ISNUMBER(Data!M71),Data!M71,"")</f>
        <v/>
      </c>
      <c r="N71" s="700" t="str">
        <f>IF(ISNUMBER(Data!N71),Data!N71,"")</f>
        <v/>
      </c>
      <c r="O71" s="242" t="str">
        <f>IF(ISTEXT(Data!O71),Data!O71,"")</f>
        <v>M1</v>
      </c>
      <c r="P71" s="278" t="str">
        <f>IF(ISNUMBER(Data!P71),Data!P71,"")</f>
        <v/>
      </c>
      <c r="Q71" s="242" t="str">
        <f>IF(ISTEXT(Data!Q71),Data!Q71,"")</f>
        <v>M1</v>
      </c>
      <c r="R71" s="277" t="str">
        <f>IF(ISNUMBER(Data!R71),Data!R71,"")</f>
        <v/>
      </c>
      <c r="S71" s="242" t="str">
        <f>IF(ISTEXT(Data!S71),Data!S71,"")</f>
        <v>M1</v>
      </c>
      <c r="T71" s="701" t="str">
        <f>IF(ISNUMBER(Data!T71),Data!T71,"")</f>
        <v/>
      </c>
      <c r="U71" s="242" t="str">
        <f>IF(ISTEXT(Data!U71),Data!U71,"")</f>
        <v>M1</v>
      </c>
      <c r="V71" s="702" t="str">
        <f>IF(ISNUMBER(Data!V71),Data!V71,"")</f>
        <v/>
      </c>
      <c r="W71" s="242" t="str">
        <f>IF(ISTEXT(Data!W71),Data!W71,"")</f>
        <v>M1</v>
      </c>
      <c r="X71" s="701" t="str">
        <f>IF(ISNUMBER(Data!X71),Data!X71,"")</f>
        <v/>
      </c>
      <c r="Y71" s="242" t="str">
        <f>IF(ISTEXT(Data!Y71),Data!Y71,"")</f>
        <v>M1</v>
      </c>
      <c r="Z71" s="703" t="str">
        <f>IF(ISNUMBER(Data!Z71),Data!Z71,"")</f>
        <v/>
      </c>
      <c r="AA71" s="242" t="str">
        <f>IF(ISTEXT(Data!AA71),Data!AA71,"")</f>
        <v>M1</v>
      </c>
      <c r="AB71" s="701" t="str">
        <f>IF(ISNUMBER(Data!AB71),Data!AB71,"")</f>
        <v/>
      </c>
      <c r="AC71" s="242" t="str">
        <f>IF(ISTEXT(Data!AC71),Data!AC71,"")</f>
        <v>M1</v>
      </c>
      <c r="AD71" s="704" t="str">
        <f>IF(ISNUMBER(Data!AD71),Data!AD71,"")</f>
        <v/>
      </c>
      <c r="AE71" s="242" t="str">
        <f>IF(ISTEXT(Data!AE71),Data!AE71,"")</f>
        <v>M1</v>
      </c>
      <c r="AF71" s="701" t="str">
        <f>IF(ISNUMBER(Data!AF71),Data!AF71,"")</f>
        <v/>
      </c>
      <c r="AG71" s="242" t="str">
        <f>IF(ISTEXT(Data!AG71),Data!AG71,"")</f>
        <v>M1</v>
      </c>
      <c r="AH71" s="703" t="str">
        <f>IF(ISNUMBER(Data!AH71),Data!AH71,"")</f>
        <v/>
      </c>
      <c r="AI71" s="242" t="str">
        <f>IF(ISTEXT(Data!AI71),Data!AI71,"")</f>
        <v>M1</v>
      </c>
      <c r="AJ71" s="267" t="str">
        <f>IF(ISTEXT(Data!AJ71),Data!AJ71,"")</f>
        <v/>
      </c>
      <c r="AK71" s="267" t="str">
        <f>IF(ISTEXT(Data!AK71),Data!AK71,"")</f>
        <v/>
      </c>
      <c r="AL71" s="267" t="str">
        <f>IF(ISTEXT(Data!AL71),Data!AL71,"")</f>
        <v/>
      </c>
      <c r="AM71" s="267" t="str">
        <f>IF(ISTEXT(Data!AM71),Data!AM71,"")</f>
        <v/>
      </c>
      <c r="AN71" s="267" t="str">
        <f>IF(ISTEXT(Data!AN71),Data!AN71,"")</f>
        <v/>
      </c>
      <c r="AO71" s="267" t="str">
        <f>IF(ISTEXT(Data!AO71),Data!AO71,"")</f>
        <v/>
      </c>
      <c r="AP71" s="705" t="str">
        <f>IF(ISNUMBER(Bilanz!AP71),Bilanz!AP71,"")</f>
        <v/>
      </c>
      <c r="AQ71" s="706" t="str">
        <f>IF(ISNUMBER(Bilanz!AQ71),Bilanz!AQ71,"")</f>
        <v/>
      </c>
      <c r="AR71" s="707" t="str">
        <f>IF(ISNUMBER(Bilanz!AR71),Bilanz!AR71,"")</f>
        <v/>
      </c>
      <c r="AS71" s="708" t="str">
        <f>IF(ISNUMBER(Bilanz!AS71),Bilanz!AS71,"")</f>
        <v/>
      </c>
      <c r="AT71" s="709" t="str">
        <f>IF(ISNUMBER(Bilanz!AT71),Bilanz!AT71,"")</f>
        <v/>
      </c>
      <c r="AU71" s="710" t="str">
        <f>IF(ISNUMBER(Bilanz!AU71),Bilanz!AU71,"")</f>
        <v/>
      </c>
      <c r="AV71" s="711" t="str">
        <f>IF(ISNUMBER(Bilanz!AV71),Bilanz!AV71,"")</f>
        <v/>
      </c>
      <c r="AW71" s="712" t="str">
        <f>IF(ISNUMBER(Bilanz!AW71),Bilanz!AW71,"")</f>
        <v/>
      </c>
      <c r="AX71" s="713" t="str">
        <f>IF(ISNUMBER(Bilanz!AX71),Bilanz!AX71,"")</f>
        <v/>
      </c>
      <c r="AY71" s="714" t="str">
        <f>IF(ISNUMBER(Bilanz!AY71),Bilanz!AY71,"")</f>
        <v/>
      </c>
      <c r="AZ71" s="715">
        <f>IF(ISNUMBER(Bilanz!AZ71),Bilanz!AZ71,"")</f>
        <v>362.61</v>
      </c>
      <c r="BA71" s="716">
        <f>IF(ISNUMBER(Bilanz!BA71),Bilanz!BA71,"")</f>
        <v>5.5229999999999997</v>
      </c>
      <c r="BB71" s="717" t="str">
        <f>IF(ISNUMBER(Bilanz!BB71),Bilanz!BB71,"")</f>
        <v/>
      </c>
      <c r="BC71" s="718" t="str">
        <f>IF(ISNUMBER(Bilanz!BC71),Bilanz!BC71,"")</f>
        <v/>
      </c>
      <c r="BD71" s="719" t="str">
        <f>IF(ISNUMBER(Bilanz!BD71),Bilanz!BD71,"")</f>
        <v/>
      </c>
      <c r="BE71" s="720" t="str">
        <f>IF(ISNUMBER(Bilanz!BE71),Bilanz!BE71,"")</f>
        <v/>
      </c>
      <c r="BF71" s="708" t="str">
        <f>IF(ISNUMBER(Bilanz!BF71),Bilanz!BF71,"")</f>
        <v/>
      </c>
      <c r="BG71" s="709" t="str">
        <f>IF(ISNUMBER(Bilanz!BG71),Bilanz!BG71,"")</f>
        <v/>
      </c>
      <c r="BH71" s="710" t="str">
        <f>IF(ISNUMBER(Bilanz!BH71),Bilanz!BH71,"")</f>
        <v/>
      </c>
      <c r="BI71" s="711" t="str">
        <f>IF(ISNUMBER(Bilanz!BI71),Bilanz!BI71,"")</f>
        <v/>
      </c>
      <c r="BJ71" s="712" t="str">
        <f>IF(ISNUMBER(Bilanz!BJ71),Bilanz!BJ71,"")</f>
        <v/>
      </c>
      <c r="BK71" s="713" t="str">
        <f>IF(ISNUMBER(Bilanz!BK71),Bilanz!BK71,"")</f>
        <v/>
      </c>
      <c r="BL71" s="714" t="str">
        <f>IF(ISNUMBER(Bilanz!BL71),Bilanz!BL71,"")</f>
        <v/>
      </c>
      <c r="BM71" s="721" t="str">
        <f>IF(ISTEXT(Bilanz!BM71),Bilanz!BM71,"")</f>
        <v>M1</v>
      </c>
      <c r="BN71" s="722" t="str">
        <f>IF(ISNUMBER(Bilanz!BN71),Bilanz!BN71,"")</f>
        <v/>
      </c>
      <c r="BO71" s="722" t="str">
        <f>IF(ISNUMBER(Bilanz!BO71),Bilanz!BO71,"")</f>
        <v/>
      </c>
      <c r="BP71" s="723" t="str">
        <f>IF(ISNUMBER(Bilanz!BP71),Bilanz!BP71,"")</f>
        <v/>
      </c>
      <c r="BQ71" s="723" t="str">
        <f>IF(ISNUMBER(Bilanz!BQ71),Bilanz!BQ71,"")</f>
        <v/>
      </c>
      <c r="BR71" s="721" t="str">
        <f>IF(ISTEXT(Bilanz!BR71),Bilanz!BR71,"")</f>
        <v>M1</v>
      </c>
      <c r="BS71" s="723" t="str">
        <f>IF(ISNUMBER(Bilanz!BS71),Bilanz!BS71,"")</f>
        <v/>
      </c>
      <c r="BT71" s="723" t="str">
        <f>IF(ISNUMBER(Bilanz!BT71),Bilanz!BT71,"")</f>
        <v/>
      </c>
      <c r="BU71" s="723" t="str">
        <f>IF(ISNUMBER(Bilanz!BU71),Bilanz!BU71,"")</f>
        <v/>
      </c>
      <c r="BV71" s="722" t="str">
        <f>IF(ISNUMBER(Bilanz!BV71),Bilanz!BV71,"")</f>
        <v/>
      </c>
      <c r="BW71" s="723" t="str">
        <f>IF(ISNUMBER(Bilanz!BW71),Bilanz!BW71,"")</f>
        <v/>
      </c>
      <c r="BX71" s="721" t="str">
        <f>IF(ISTEXT(Bilanz!BX71),Bilanz!BX71,"")</f>
        <v>M1</v>
      </c>
    </row>
    <row r="72" spans="1:76" x14ac:dyDescent="0.2">
      <c r="A72" s="120" t="str">
        <f>IF(ISTEXT(Data!A72),Data!A72,"")</f>
        <v/>
      </c>
      <c r="B72" s="250">
        <f>IF(ISREF(Data!B72),Data!B72,"")</f>
        <v>35080</v>
      </c>
      <c r="C72" s="698">
        <v>0.27083333333333298</v>
      </c>
      <c r="D72" s="250">
        <f>IF(ISREF(Data!D72),Data!D72,"")</f>
        <v>35081</v>
      </c>
      <c r="E72" s="698">
        <v>0.27083333333333298</v>
      </c>
      <c r="F72" s="699" t="s">
        <v>2179</v>
      </c>
      <c r="G72" s="245" t="str">
        <f>IF(ISTEXT(Data!G72),Data!G72,"")</f>
        <v>No Precipitation Occurred</v>
      </c>
      <c r="H72" s="247" t="str">
        <f>IF(ISTEXT(Data!H72),Data!H72,"")</f>
        <v/>
      </c>
      <c r="I72" s="246" t="str">
        <f>IF(ISTEXT(Data!I72),Data!I72,"")</f>
        <v/>
      </c>
      <c r="J72" s="248" t="str">
        <f>IF(ISTEXT(Data!J72),Data!J72,"")</f>
        <v/>
      </c>
      <c r="K72" s="273" t="str">
        <f>IF(ISNUMBER(Data!K72),Data!K72,"")</f>
        <v/>
      </c>
      <c r="L72" s="242" t="str">
        <f>IF(ISTEXT(Data!L72),Data!L72,"")</f>
        <v>M1</v>
      </c>
      <c r="M72" s="700" t="str">
        <f>IF(ISNUMBER(Data!M72),Data!M72,"")</f>
        <v/>
      </c>
      <c r="N72" s="700" t="str">
        <f>IF(ISNUMBER(Data!N72),Data!N72,"")</f>
        <v/>
      </c>
      <c r="O72" s="242" t="str">
        <f>IF(ISTEXT(Data!O72),Data!O72,"")</f>
        <v>M1</v>
      </c>
      <c r="P72" s="278" t="str">
        <f>IF(ISNUMBER(Data!P72),Data!P72,"")</f>
        <v/>
      </c>
      <c r="Q72" s="242" t="str">
        <f>IF(ISTEXT(Data!Q72),Data!Q72,"")</f>
        <v>M1</v>
      </c>
      <c r="R72" s="277" t="str">
        <f>IF(ISNUMBER(Data!R72),Data!R72,"")</f>
        <v/>
      </c>
      <c r="S72" s="242" t="str">
        <f>IF(ISTEXT(Data!S72),Data!S72,"")</f>
        <v>M1</v>
      </c>
      <c r="T72" s="701" t="str">
        <f>IF(ISNUMBER(Data!T72),Data!T72,"")</f>
        <v/>
      </c>
      <c r="U72" s="242" t="str">
        <f>IF(ISTEXT(Data!U72),Data!U72,"")</f>
        <v>M1</v>
      </c>
      <c r="V72" s="702" t="str">
        <f>IF(ISNUMBER(Data!V72),Data!V72,"")</f>
        <v/>
      </c>
      <c r="W72" s="242" t="str">
        <f>IF(ISTEXT(Data!W72),Data!W72,"")</f>
        <v>M1</v>
      </c>
      <c r="X72" s="701" t="str">
        <f>IF(ISNUMBER(Data!X72),Data!X72,"")</f>
        <v/>
      </c>
      <c r="Y72" s="242" t="str">
        <f>IF(ISTEXT(Data!Y72),Data!Y72,"")</f>
        <v>M1</v>
      </c>
      <c r="Z72" s="703" t="str">
        <f>IF(ISNUMBER(Data!Z72),Data!Z72,"")</f>
        <v/>
      </c>
      <c r="AA72" s="242" t="str">
        <f>IF(ISTEXT(Data!AA72),Data!AA72,"")</f>
        <v>M1</v>
      </c>
      <c r="AB72" s="701" t="str">
        <f>IF(ISNUMBER(Data!AB72),Data!AB72,"")</f>
        <v/>
      </c>
      <c r="AC72" s="242" t="str">
        <f>IF(ISTEXT(Data!AC72),Data!AC72,"")</f>
        <v>M1</v>
      </c>
      <c r="AD72" s="704" t="str">
        <f>IF(ISNUMBER(Data!AD72),Data!AD72,"")</f>
        <v/>
      </c>
      <c r="AE72" s="242" t="str">
        <f>IF(ISTEXT(Data!AE72),Data!AE72,"")</f>
        <v>M1</v>
      </c>
      <c r="AF72" s="701" t="str">
        <f>IF(ISNUMBER(Data!AF72),Data!AF72,"")</f>
        <v/>
      </c>
      <c r="AG72" s="242" t="str">
        <f>IF(ISTEXT(Data!AG72),Data!AG72,"")</f>
        <v>M1</v>
      </c>
      <c r="AH72" s="703" t="str">
        <f>IF(ISNUMBER(Data!AH72),Data!AH72,"")</f>
        <v/>
      </c>
      <c r="AI72" s="242" t="str">
        <f>IF(ISTEXT(Data!AI72),Data!AI72,"")</f>
        <v>M1</v>
      </c>
      <c r="AJ72" s="267" t="str">
        <f>IF(ISTEXT(Data!AJ72),Data!AJ72,"")</f>
        <v/>
      </c>
      <c r="AK72" s="267" t="str">
        <f>IF(ISTEXT(Data!AK72),Data!AK72,"")</f>
        <v/>
      </c>
      <c r="AL72" s="267" t="str">
        <f>IF(ISTEXT(Data!AL72),Data!AL72,"")</f>
        <v/>
      </c>
      <c r="AM72" s="267" t="str">
        <f>IF(ISTEXT(Data!AM72),Data!AM72,"")</f>
        <v/>
      </c>
      <c r="AN72" s="267" t="str">
        <f>IF(ISTEXT(Data!AN72),Data!AN72,"")</f>
        <v/>
      </c>
      <c r="AO72" s="267" t="str">
        <f>IF(ISTEXT(Data!AO72),Data!AO72,"")</f>
        <v/>
      </c>
      <c r="AP72" s="705" t="str">
        <f>IF(ISNUMBER(Bilanz!AP72),Bilanz!AP72,"")</f>
        <v/>
      </c>
      <c r="AQ72" s="706" t="str">
        <f>IF(ISNUMBER(Bilanz!AQ72),Bilanz!AQ72,"")</f>
        <v/>
      </c>
      <c r="AR72" s="707" t="str">
        <f>IF(ISNUMBER(Bilanz!AR72),Bilanz!AR72,"")</f>
        <v/>
      </c>
      <c r="AS72" s="708" t="str">
        <f>IF(ISNUMBER(Bilanz!AS72),Bilanz!AS72,"")</f>
        <v/>
      </c>
      <c r="AT72" s="709" t="str">
        <f>IF(ISNUMBER(Bilanz!AT72),Bilanz!AT72,"")</f>
        <v/>
      </c>
      <c r="AU72" s="710" t="str">
        <f>IF(ISNUMBER(Bilanz!AU72),Bilanz!AU72,"")</f>
        <v/>
      </c>
      <c r="AV72" s="711" t="str">
        <f>IF(ISNUMBER(Bilanz!AV72),Bilanz!AV72,"")</f>
        <v/>
      </c>
      <c r="AW72" s="712" t="str">
        <f>IF(ISNUMBER(Bilanz!AW72),Bilanz!AW72,"")</f>
        <v/>
      </c>
      <c r="AX72" s="713" t="str">
        <f>IF(ISNUMBER(Bilanz!AX72),Bilanz!AX72,"")</f>
        <v/>
      </c>
      <c r="AY72" s="714" t="str">
        <f>IF(ISNUMBER(Bilanz!AY72),Bilanz!AY72,"")</f>
        <v/>
      </c>
      <c r="AZ72" s="715">
        <f>IF(ISNUMBER(Bilanz!AZ72),Bilanz!AZ72,"")</f>
        <v>362.61</v>
      </c>
      <c r="BA72" s="716">
        <f>IF(ISNUMBER(Bilanz!BA72),Bilanz!BA72,"")</f>
        <v>5.5229999999999997</v>
      </c>
      <c r="BB72" s="717" t="str">
        <f>IF(ISNUMBER(Bilanz!BB72),Bilanz!BB72,"")</f>
        <v/>
      </c>
      <c r="BC72" s="718" t="str">
        <f>IF(ISNUMBER(Bilanz!BC72),Bilanz!BC72,"")</f>
        <v/>
      </c>
      <c r="BD72" s="719" t="str">
        <f>IF(ISNUMBER(Bilanz!BD72),Bilanz!BD72,"")</f>
        <v/>
      </c>
      <c r="BE72" s="720" t="str">
        <f>IF(ISNUMBER(Bilanz!BE72),Bilanz!BE72,"")</f>
        <v/>
      </c>
      <c r="BF72" s="708" t="str">
        <f>IF(ISNUMBER(Bilanz!BF72),Bilanz!BF72,"")</f>
        <v/>
      </c>
      <c r="BG72" s="709" t="str">
        <f>IF(ISNUMBER(Bilanz!BG72),Bilanz!BG72,"")</f>
        <v/>
      </c>
      <c r="BH72" s="710" t="str">
        <f>IF(ISNUMBER(Bilanz!BH72),Bilanz!BH72,"")</f>
        <v/>
      </c>
      <c r="BI72" s="711" t="str">
        <f>IF(ISNUMBER(Bilanz!BI72),Bilanz!BI72,"")</f>
        <v/>
      </c>
      <c r="BJ72" s="712" t="str">
        <f>IF(ISNUMBER(Bilanz!BJ72),Bilanz!BJ72,"")</f>
        <v/>
      </c>
      <c r="BK72" s="713" t="str">
        <f>IF(ISNUMBER(Bilanz!BK72),Bilanz!BK72,"")</f>
        <v/>
      </c>
      <c r="BL72" s="714" t="str">
        <f>IF(ISNUMBER(Bilanz!BL72),Bilanz!BL72,"")</f>
        <v/>
      </c>
      <c r="BM72" s="721" t="str">
        <f>IF(ISTEXT(Bilanz!BM72),Bilanz!BM72,"")</f>
        <v>M1</v>
      </c>
      <c r="BN72" s="722" t="str">
        <f>IF(ISNUMBER(Bilanz!BN72),Bilanz!BN72,"")</f>
        <v/>
      </c>
      <c r="BO72" s="722" t="str">
        <f>IF(ISNUMBER(Bilanz!BO72),Bilanz!BO72,"")</f>
        <v/>
      </c>
      <c r="BP72" s="723" t="str">
        <f>IF(ISNUMBER(Bilanz!BP72),Bilanz!BP72,"")</f>
        <v/>
      </c>
      <c r="BQ72" s="723" t="str">
        <f>IF(ISNUMBER(Bilanz!BQ72),Bilanz!BQ72,"")</f>
        <v/>
      </c>
      <c r="BR72" s="721" t="str">
        <f>IF(ISTEXT(Bilanz!BR72),Bilanz!BR72,"")</f>
        <v>M1</v>
      </c>
      <c r="BS72" s="723" t="str">
        <f>IF(ISNUMBER(Bilanz!BS72),Bilanz!BS72,"")</f>
        <v/>
      </c>
      <c r="BT72" s="723" t="str">
        <f>IF(ISNUMBER(Bilanz!BT72),Bilanz!BT72,"")</f>
        <v/>
      </c>
      <c r="BU72" s="723" t="str">
        <f>IF(ISNUMBER(Bilanz!BU72),Bilanz!BU72,"")</f>
        <v/>
      </c>
      <c r="BV72" s="722" t="str">
        <f>IF(ISNUMBER(Bilanz!BV72),Bilanz!BV72,"")</f>
        <v/>
      </c>
      <c r="BW72" s="723" t="str">
        <f>IF(ISNUMBER(Bilanz!BW72),Bilanz!BW72,"")</f>
        <v/>
      </c>
      <c r="BX72" s="721" t="str">
        <f>IF(ISTEXT(Bilanz!BX72),Bilanz!BX72,"")</f>
        <v>M1</v>
      </c>
    </row>
    <row r="73" spans="1:76" x14ac:dyDescent="0.2">
      <c r="A73" s="120" t="str">
        <f>IF(ISTEXT(Data!A73),Data!A73,"")</f>
        <v/>
      </c>
      <c r="B73" s="250">
        <f>IF(ISREF(Data!B73),Data!B73,"")</f>
        <v>35081</v>
      </c>
      <c r="C73" s="698">
        <v>0.27083333333333298</v>
      </c>
      <c r="D73" s="250">
        <f>IF(ISREF(Data!D73),Data!D73,"")</f>
        <v>35082</v>
      </c>
      <c r="E73" s="698">
        <v>0.27083333333333298</v>
      </c>
      <c r="F73" s="699" t="s">
        <v>2179</v>
      </c>
      <c r="G73" s="245" t="str">
        <f>IF(ISTEXT(Data!G73),Data!G73,"")</f>
        <v>No Precipitation Occurred</v>
      </c>
      <c r="H73" s="247" t="str">
        <f>IF(ISTEXT(Data!H73),Data!H73,"")</f>
        <v/>
      </c>
      <c r="I73" s="246" t="str">
        <f>IF(ISTEXT(Data!I73),Data!I73,"")</f>
        <v/>
      </c>
      <c r="J73" s="248" t="str">
        <f>IF(ISTEXT(Data!J73),Data!J73,"")</f>
        <v/>
      </c>
      <c r="K73" s="273" t="str">
        <f>IF(ISNUMBER(Data!K73),Data!K73,"")</f>
        <v/>
      </c>
      <c r="L73" s="242" t="str">
        <f>IF(ISTEXT(Data!L73),Data!L73,"")</f>
        <v>M1</v>
      </c>
      <c r="M73" s="700" t="str">
        <f>IF(ISNUMBER(Data!M73),Data!M73,"")</f>
        <v/>
      </c>
      <c r="N73" s="700" t="str">
        <f>IF(ISNUMBER(Data!N73),Data!N73,"")</f>
        <v/>
      </c>
      <c r="O73" s="242" t="str">
        <f>IF(ISTEXT(Data!O73),Data!O73,"")</f>
        <v>M1</v>
      </c>
      <c r="P73" s="278" t="str">
        <f>IF(ISNUMBER(Data!P73),Data!P73,"")</f>
        <v/>
      </c>
      <c r="Q73" s="242" t="str">
        <f>IF(ISTEXT(Data!Q73),Data!Q73,"")</f>
        <v>M1</v>
      </c>
      <c r="R73" s="277" t="str">
        <f>IF(ISNUMBER(Data!R73),Data!R73,"")</f>
        <v/>
      </c>
      <c r="S73" s="242" t="str">
        <f>IF(ISTEXT(Data!S73),Data!S73,"")</f>
        <v>M1</v>
      </c>
      <c r="T73" s="701" t="str">
        <f>IF(ISNUMBER(Data!T73),Data!T73,"")</f>
        <v/>
      </c>
      <c r="U73" s="242" t="str">
        <f>IF(ISTEXT(Data!U73),Data!U73,"")</f>
        <v>M1</v>
      </c>
      <c r="V73" s="702" t="str">
        <f>IF(ISNUMBER(Data!V73),Data!V73,"")</f>
        <v/>
      </c>
      <c r="W73" s="242" t="str">
        <f>IF(ISTEXT(Data!W73),Data!W73,"")</f>
        <v>M1</v>
      </c>
      <c r="X73" s="701" t="str">
        <f>IF(ISNUMBER(Data!X73),Data!X73,"")</f>
        <v/>
      </c>
      <c r="Y73" s="242" t="str">
        <f>IF(ISTEXT(Data!Y73),Data!Y73,"")</f>
        <v>M1</v>
      </c>
      <c r="Z73" s="703" t="str">
        <f>IF(ISNUMBER(Data!Z73),Data!Z73,"")</f>
        <v/>
      </c>
      <c r="AA73" s="242" t="str">
        <f>IF(ISTEXT(Data!AA73),Data!AA73,"")</f>
        <v>M1</v>
      </c>
      <c r="AB73" s="701" t="str">
        <f>IF(ISNUMBER(Data!AB73),Data!AB73,"")</f>
        <v/>
      </c>
      <c r="AC73" s="242" t="str">
        <f>IF(ISTEXT(Data!AC73),Data!AC73,"")</f>
        <v>M1</v>
      </c>
      <c r="AD73" s="704" t="str">
        <f>IF(ISNUMBER(Data!AD73),Data!AD73,"")</f>
        <v/>
      </c>
      <c r="AE73" s="242" t="str">
        <f>IF(ISTEXT(Data!AE73),Data!AE73,"")</f>
        <v>M1</v>
      </c>
      <c r="AF73" s="701" t="str">
        <f>IF(ISNUMBER(Data!AF73),Data!AF73,"")</f>
        <v/>
      </c>
      <c r="AG73" s="242" t="str">
        <f>IF(ISTEXT(Data!AG73),Data!AG73,"")</f>
        <v>M1</v>
      </c>
      <c r="AH73" s="703" t="str">
        <f>IF(ISNUMBER(Data!AH73),Data!AH73,"")</f>
        <v/>
      </c>
      <c r="AI73" s="242" t="str">
        <f>IF(ISTEXT(Data!AI73),Data!AI73,"")</f>
        <v>M1</v>
      </c>
      <c r="AJ73" s="267" t="str">
        <f>IF(ISTEXT(Data!AJ73),Data!AJ73,"")</f>
        <v/>
      </c>
      <c r="AK73" s="267" t="str">
        <f>IF(ISTEXT(Data!AK73),Data!AK73,"")</f>
        <v/>
      </c>
      <c r="AL73" s="267" t="str">
        <f>IF(ISTEXT(Data!AL73),Data!AL73,"")</f>
        <v/>
      </c>
      <c r="AM73" s="267" t="str">
        <f>IF(ISTEXT(Data!AM73),Data!AM73,"")</f>
        <v/>
      </c>
      <c r="AN73" s="267" t="str">
        <f>IF(ISTEXT(Data!AN73),Data!AN73,"")</f>
        <v/>
      </c>
      <c r="AO73" s="267" t="str">
        <f>IF(ISTEXT(Data!AO73),Data!AO73,"")</f>
        <v/>
      </c>
      <c r="AP73" s="705" t="str">
        <f>IF(ISNUMBER(Bilanz!AP73),Bilanz!AP73,"")</f>
        <v/>
      </c>
      <c r="AQ73" s="706" t="str">
        <f>IF(ISNUMBER(Bilanz!AQ73),Bilanz!AQ73,"")</f>
        <v/>
      </c>
      <c r="AR73" s="707" t="str">
        <f>IF(ISNUMBER(Bilanz!AR73),Bilanz!AR73,"")</f>
        <v/>
      </c>
      <c r="AS73" s="708" t="str">
        <f>IF(ISNUMBER(Bilanz!AS73),Bilanz!AS73,"")</f>
        <v/>
      </c>
      <c r="AT73" s="709" t="str">
        <f>IF(ISNUMBER(Bilanz!AT73),Bilanz!AT73,"")</f>
        <v/>
      </c>
      <c r="AU73" s="710" t="str">
        <f>IF(ISNUMBER(Bilanz!AU73),Bilanz!AU73,"")</f>
        <v/>
      </c>
      <c r="AV73" s="711" t="str">
        <f>IF(ISNUMBER(Bilanz!AV73),Bilanz!AV73,"")</f>
        <v/>
      </c>
      <c r="AW73" s="712" t="str">
        <f>IF(ISNUMBER(Bilanz!AW73),Bilanz!AW73,"")</f>
        <v/>
      </c>
      <c r="AX73" s="713" t="str">
        <f>IF(ISNUMBER(Bilanz!AX73),Bilanz!AX73,"")</f>
        <v/>
      </c>
      <c r="AY73" s="714" t="str">
        <f>IF(ISNUMBER(Bilanz!AY73),Bilanz!AY73,"")</f>
        <v/>
      </c>
      <c r="AZ73" s="715">
        <f>IF(ISNUMBER(Bilanz!AZ73),Bilanz!AZ73,"")</f>
        <v>362.61</v>
      </c>
      <c r="BA73" s="716">
        <f>IF(ISNUMBER(Bilanz!BA73),Bilanz!BA73,"")</f>
        <v>5.5229999999999997</v>
      </c>
      <c r="BB73" s="717" t="str">
        <f>IF(ISNUMBER(Bilanz!BB73),Bilanz!BB73,"")</f>
        <v/>
      </c>
      <c r="BC73" s="718" t="str">
        <f>IF(ISNUMBER(Bilanz!BC73),Bilanz!BC73,"")</f>
        <v/>
      </c>
      <c r="BD73" s="719" t="str">
        <f>IF(ISNUMBER(Bilanz!BD73),Bilanz!BD73,"")</f>
        <v/>
      </c>
      <c r="BE73" s="720" t="str">
        <f>IF(ISNUMBER(Bilanz!BE73),Bilanz!BE73,"")</f>
        <v/>
      </c>
      <c r="BF73" s="708" t="str">
        <f>IF(ISNUMBER(Bilanz!BF73),Bilanz!BF73,"")</f>
        <v/>
      </c>
      <c r="BG73" s="709" t="str">
        <f>IF(ISNUMBER(Bilanz!BG73),Bilanz!BG73,"")</f>
        <v/>
      </c>
      <c r="BH73" s="710" t="str">
        <f>IF(ISNUMBER(Bilanz!BH73),Bilanz!BH73,"")</f>
        <v/>
      </c>
      <c r="BI73" s="711" t="str">
        <f>IF(ISNUMBER(Bilanz!BI73),Bilanz!BI73,"")</f>
        <v/>
      </c>
      <c r="BJ73" s="712" t="str">
        <f>IF(ISNUMBER(Bilanz!BJ73),Bilanz!BJ73,"")</f>
        <v/>
      </c>
      <c r="BK73" s="713" t="str">
        <f>IF(ISNUMBER(Bilanz!BK73),Bilanz!BK73,"")</f>
        <v/>
      </c>
      <c r="BL73" s="714" t="str">
        <f>IF(ISNUMBER(Bilanz!BL73),Bilanz!BL73,"")</f>
        <v/>
      </c>
      <c r="BM73" s="721" t="str">
        <f>IF(ISTEXT(Bilanz!BM73),Bilanz!BM73,"")</f>
        <v>M1</v>
      </c>
      <c r="BN73" s="722" t="str">
        <f>IF(ISNUMBER(Bilanz!BN73),Bilanz!BN73,"")</f>
        <v/>
      </c>
      <c r="BO73" s="722" t="str">
        <f>IF(ISNUMBER(Bilanz!BO73),Bilanz!BO73,"")</f>
        <v/>
      </c>
      <c r="BP73" s="723" t="str">
        <f>IF(ISNUMBER(Bilanz!BP73),Bilanz!BP73,"")</f>
        <v/>
      </c>
      <c r="BQ73" s="723" t="str">
        <f>IF(ISNUMBER(Bilanz!BQ73),Bilanz!BQ73,"")</f>
        <v/>
      </c>
      <c r="BR73" s="721" t="str">
        <f>IF(ISTEXT(Bilanz!BR73),Bilanz!BR73,"")</f>
        <v>M1</v>
      </c>
      <c r="BS73" s="723" t="str">
        <f>IF(ISNUMBER(Bilanz!BS73),Bilanz!BS73,"")</f>
        <v/>
      </c>
      <c r="BT73" s="723" t="str">
        <f>IF(ISNUMBER(Bilanz!BT73),Bilanz!BT73,"")</f>
        <v/>
      </c>
      <c r="BU73" s="723" t="str">
        <f>IF(ISNUMBER(Bilanz!BU73),Bilanz!BU73,"")</f>
        <v/>
      </c>
      <c r="BV73" s="722" t="str">
        <f>IF(ISNUMBER(Bilanz!BV73),Bilanz!BV73,"")</f>
        <v/>
      </c>
      <c r="BW73" s="723" t="str">
        <f>IF(ISNUMBER(Bilanz!BW73),Bilanz!BW73,"")</f>
        <v/>
      </c>
      <c r="BX73" s="721" t="str">
        <f>IF(ISTEXT(Bilanz!BX73),Bilanz!BX73,"")</f>
        <v>M1</v>
      </c>
    </row>
    <row r="74" spans="1:76" x14ac:dyDescent="0.2">
      <c r="A74" s="120" t="str">
        <f>IF(ISTEXT(Data!A74),Data!A74,"")</f>
        <v/>
      </c>
      <c r="B74" s="250">
        <f>IF(ISREF(Data!B74),Data!B74,"")</f>
        <v>35082</v>
      </c>
      <c r="C74" s="698">
        <v>0.27083333333333298</v>
      </c>
      <c r="D74" s="250">
        <f>IF(ISREF(Data!D74),Data!D74,"")</f>
        <v>35083</v>
      </c>
      <c r="E74" s="698">
        <v>0.27083333333333298</v>
      </c>
      <c r="F74" s="699" t="s">
        <v>2179</v>
      </c>
      <c r="G74" s="245" t="str">
        <f>IF(ISTEXT(Data!G74),Data!G74,"")</f>
        <v>No Precipitation Occurred</v>
      </c>
      <c r="H74" s="247" t="str">
        <f>IF(ISTEXT(Data!H74),Data!H74,"")</f>
        <v/>
      </c>
      <c r="I74" s="246" t="str">
        <f>IF(ISTEXT(Data!I74),Data!I74,"")</f>
        <v/>
      </c>
      <c r="J74" s="248" t="str">
        <f>IF(ISTEXT(Data!J74),Data!J74,"")</f>
        <v/>
      </c>
      <c r="K74" s="273" t="str">
        <f>IF(ISNUMBER(Data!K74),Data!K74,"")</f>
        <v/>
      </c>
      <c r="L74" s="242" t="str">
        <f>IF(ISTEXT(Data!L74),Data!L74,"")</f>
        <v>M1</v>
      </c>
      <c r="M74" s="700" t="str">
        <f>IF(ISNUMBER(Data!M74),Data!M74,"")</f>
        <v/>
      </c>
      <c r="N74" s="700" t="str">
        <f>IF(ISNUMBER(Data!N74),Data!N74,"")</f>
        <v/>
      </c>
      <c r="O74" s="242" t="str">
        <f>IF(ISTEXT(Data!O74),Data!O74,"")</f>
        <v>M1</v>
      </c>
      <c r="P74" s="278" t="str">
        <f>IF(ISNUMBER(Data!P74),Data!P74,"")</f>
        <v/>
      </c>
      <c r="Q74" s="242" t="str">
        <f>IF(ISTEXT(Data!Q74),Data!Q74,"")</f>
        <v>M1</v>
      </c>
      <c r="R74" s="277" t="str">
        <f>IF(ISNUMBER(Data!R74),Data!R74,"")</f>
        <v/>
      </c>
      <c r="S74" s="242" t="str">
        <f>IF(ISTEXT(Data!S74),Data!S74,"")</f>
        <v>M1</v>
      </c>
      <c r="T74" s="701" t="str">
        <f>IF(ISNUMBER(Data!T74),Data!T74,"")</f>
        <v/>
      </c>
      <c r="U74" s="242" t="str">
        <f>IF(ISTEXT(Data!U74),Data!U74,"")</f>
        <v>M1</v>
      </c>
      <c r="V74" s="702" t="str">
        <f>IF(ISNUMBER(Data!V74),Data!V74,"")</f>
        <v/>
      </c>
      <c r="W74" s="242" t="str">
        <f>IF(ISTEXT(Data!W74),Data!W74,"")</f>
        <v>M1</v>
      </c>
      <c r="X74" s="701" t="str">
        <f>IF(ISNUMBER(Data!X74),Data!X74,"")</f>
        <v/>
      </c>
      <c r="Y74" s="242" t="str">
        <f>IF(ISTEXT(Data!Y74),Data!Y74,"")</f>
        <v>M1</v>
      </c>
      <c r="Z74" s="703" t="str">
        <f>IF(ISNUMBER(Data!Z74),Data!Z74,"")</f>
        <v/>
      </c>
      <c r="AA74" s="242" t="str">
        <f>IF(ISTEXT(Data!AA74),Data!AA74,"")</f>
        <v>M1</v>
      </c>
      <c r="AB74" s="701" t="str">
        <f>IF(ISNUMBER(Data!AB74),Data!AB74,"")</f>
        <v/>
      </c>
      <c r="AC74" s="242" t="str">
        <f>IF(ISTEXT(Data!AC74),Data!AC74,"")</f>
        <v>M1</v>
      </c>
      <c r="AD74" s="704" t="str">
        <f>IF(ISNUMBER(Data!AD74),Data!AD74,"")</f>
        <v/>
      </c>
      <c r="AE74" s="242" t="str">
        <f>IF(ISTEXT(Data!AE74),Data!AE74,"")</f>
        <v>M1</v>
      </c>
      <c r="AF74" s="701" t="str">
        <f>IF(ISNUMBER(Data!AF74),Data!AF74,"")</f>
        <v/>
      </c>
      <c r="AG74" s="242" t="str">
        <f>IF(ISTEXT(Data!AG74),Data!AG74,"")</f>
        <v>M1</v>
      </c>
      <c r="AH74" s="703" t="str">
        <f>IF(ISNUMBER(Data!AH74),Data!AH74,"")</f>
        <v/>
      </c>
      <c r="AI74" s="242" t="str">
        <f>IF(ISTEXT(Data!AI74),Data!AI74,"")</f>
        <v>M1</v>
      </c>
      <c r="AJ74" s="267" t="str">
        <f>IF(ISTEXT(Data!AJ74),Data!AJ74,"")</f>
        <v/>
      </c>
      <c r="AK74" s="267" t="str">
        <f>IF(ISTEXT(Data!AK74),Data!AK74,"")</f>
        <v/>
      </c>
      <c r="AL74" s="267" t="str">
        <f>IF(ISTEXT(Data!AL74),Data!AL74,"")</f>
        <v/>
      </c>
      <c r="AM74" s="267" t="str">
        <f>IF(ISTEXT(Data!AM74),Data!AM74,"")</f>
        <v/>
      </c>
      <c r="AN74" s="267" t="str">
        <f>IF(ISTEXT(Data!AN74),Data!AN74,"")</f>
        <v/>
      </c>
      <c r="AO74" s="267" t="str">
        <f>IF(ISTEXT(Data!AO74),Data!AO74,"")</f>
        <v/>
      </c>
      <c r="AP74" s="705" t="str">
        <f>IF(ISNUMBER(Bilanz!AP74),Bilanz!AP74,"")</f>
        <v/>
      </c>
      <c r="AQ74" s="706" t="str">
        <f>IF(ISNUMBER(Bilanz!AQ74),Bilanz!AQ74,"")</f>
        <v/>
      </c>
      <c r="AR74" s="707" t="str">
        <f>IF(ISNUMBER(Bilanz!AR74),Bilanz!AR74,"")</f>
        <v/>
      </c>
      <c r="AS74" s="708" t="str">
        <f>IF(ISNUMBER(Bilanz!AS74),Bilanz!AS74,"")</f>
        <v/>
      </c>
      <c r="AT74" s="709" t="str">
        <f>IF(ISNUMBER(Bilanz!AT74),Bilanz!AT74,"")</f>
        <v/>
      </c>
      <c r="AU74" s="710" t="str">
        <f>IF(ISNUMBER(Bilanz!AU74),Bilanz!AU74,"")</f>
        <v/>
      </c>
      <c r="AV74" s="711" t="str">
        <f>IF(ISNUMBER(Bilanz!AV74),Bilanz!AV74,"")</f>
        <v/>
      </c>
      <c r="AW74" s="712" t="str">
        <f>IF(ISNUMBER(Bilanz!AW74),Bilanz!AW74,"")</f>
        <v/>
      </c>
      <c r="AX74" s="713" t="str">
        <f>IF(ISNUMBER(Bilanz!AX74),Bilanz!AX74,"")</f>
        <v/>
      </c>
      <c r="AY74" s="714" t="str">
        <f>IF(ISNUMBER(Bilanz!AY74),Bilanz!AY74,"")</f>
        <v/>
      </c>
      <c r="AZ74" s="715">
        <f>IF(ISNUMBER(Bilanz!AZ74),Bilanz!AZ74,"")</f>
        <v>362.61</v>
      </c>
      <c r="BA74" s="716">
        <f>IF(ISNUMBER(Bilanz!BA74),Bilanz!BA74,"")</f>
        <v>5.5229999999999997</v>
      </c>
      <c r="BB74" s="717" t="str">
        <f>IF(ISNUMBER(Bilanz!BB74),Bilanz!BB74,"")</f>
        <v/>
      </c>
      <c r="BC74" s="718" t="str">
        <f>IF(ISNUMBER(Bilanz!BC74),Bilanz!BC74,"")</f>
        <v/>
      </c>
      <c r="BD74" s="719" t="str">
        <f>IF(ISNUMBER(Bilanz!BD74),Bilanz!BD74,"")</f>
        <v/>
      </c>
      <c r="BE74" s="720" t="str">
        <f>IF(ISNUMBER(Bilanz!BE74),Bilanz!BE74,"")</f>
        <v/>
      </c>
      <c r="BF74" s="708" t="str">
        <f>IF(ISNUMBER(Bilanz!BF74),Bilanz!BF74,"")</f>
        <v/>
      </c>
      <c r="BG74" s="709" t="str">
        <f>IF(ISNUMBER(Bilanz!BG74),Bilanz!BG74,"")</f>
        <v/>
      </c>
      <c r="BH74" s="710" t="str">
        <f>IF(ISNUMBER(Bilanz!BH74),Bilanz!BH74,"")</f>
        <v/>
      </c>
      <c r="BI74" s="711" t="str">
        <f>IF(ISNUMBER(Bilanz!BI74),Bilanz!BI74,"")</f>
        <v/>
      </c>
      <c r="BJ74" s="712" t="str">
        <f>IF(ISNUMBER(Bilanz!BJ74),Bilanz!BJ74,"")</f>
        <v/>
      </c>
      <c r="BK74" s="713" t="str">
        <f>IF(ISNUMBER(Bilanz!BK74),Bilanz!BK74,"")</f>
        <v/>
      </c>
      <c r="BL74" s="714" t="str">
        <f>IF(ISNUMBER(Bilanz!BL74),Bilanz!BL74,"")</f>
        <v/>
      </c>
      <c r="BM74" s="721" t="str">
        <f>IF(ISTEXT(Bilanz!BM74),Bilanz!BM74,"")</f>
        <v>M1</v>
      </c>
      <c r="BN74" s="722" t="str">
        <f>IF(ISNUMBER(Bilanz!BN74),Bilanz!BN74,"")</f>
        <v/>
      </c>
      <c r="BO74" s="722" t="str">
        <f>IF(ISNUMBER(Bilanz!BO74),Bilanz!BO74,"")</f>
        <v/>
      </c>
      <c r="BP74" s="723" t="str">
        <f>IF(ISNUMBER(Bilanz!BP74),Bilanz!BP74,"")</f>
        <v/>
      </c>
      <c r="BQ74" s="723" t="str">
        <f>IF(ISNUMBER(Bilanz!BQ74),Bilanz!BQ74,"")</f>
        <v/>
      </c>
      <c r="BR74" s="721" t="str">
        <f>IF(ISTEXT(Bilanz!BR74),Bilanz!BR74,"")</f>
        <v>M1</v>
      </c>
      <c r="BS74" s="723" t="str">
        <f>IF(ISNUMBER(Bilanz!BS74),Bilanz!BS74,"")</f>
        <v/>
      </c>
      <c r="BT74" s="723" t="str">
        <f>IF(ISNUMBER(Bilanz!BT74),Bilanz!BT74,"")</f>
        <v/>
      </c>
      <c r="BU74" s="723" t="str">
        <f>IF(ISNUMBER(Bilanz!BU74),Bilanz!BU74,"")</f>
        <v/>
      </c>
      <c r="BV74" s="722" t="str">
        <f>IF(ISNUMBER(Bilanz!BV74),Bilanz!BV74,"")</f>
        <v/>
      </c>
      <c r="BW74" s="723" t="str">
        <f>IF(ISNUMBER(Bilanz!BW74),Bilanz!BW74,"")</f>
        <v/>
      </c>
      <c r="BX74" s="721" t="str">
        <f>IF(ISTEXT(Bilanz!BX74),Bilanz!BX74,"")</f>
        <v>M1</v>
      </c>
    </row>
    <row r="75" spans="1:76" x14ac:dyDescent="0.2">
      <c r="A75" s="120" t="str">
        <f>IF(ISTEXT(Data!A75),Data!A75,"")</f>
        <v/>
      </c>
      <c r="B75" s="250">
        <f>IF(ISREF(Data!B75),Data!B75,"")</f>
        <v>35083</v>
      </c>
      <c r="C75" s="698">
        <v>0.27083333333333298</v>
      </c>
      <c r="D75" s="250">
        <f>IF(ISREF(Data!D75),Data!D75,"")</f>
        <v>35084</v>
      </c>
      <c r="E75" s="698">
        <v>0.27083333333333298</v>
      </c>
      <c r="F75" s="699" t="s">
        <v>2179</v>
      </c>
      <c r="G75" s="245" t="str">
        <f>IF(ISTEXT(Data!G75),Data!G75,"")</f>
        <v>No Precipitation Occurred</v>
      </c>
      <c r="H75" s="247" t="str">
        <f>IF(ISTEXT(Data!H75),Data!H75,"")</f>
        <v/>
      </c>
      <c r="I75" s="246" t="str">
        <f>IF(ISTEXT(Data!I75),Data!I75,"")</f>
        <v/>
      </c>
      <c r="J75" s="248" t="str">
        <f>IF(ISTEXT(Data!J75),Data!J75,"")</f>
        <v/>
      </c>
      <c r="K75" s="273" t="str">
        <f>IF(ISNUMBER(Data!K75),Data!K75,"")</f>
        <v/>
      </c>
      <c r="L75" s="242" t="str">
        <f>IF(ISTEXT(Data!L75),Data!L75,"")</f>
        <v>M1</v>
      </c>
      <c r="M75" s="700" t="str">
        <f>IF(ISNUMBER(Data!M75),Data!M75,"")</f>
        <v/>
      </c>
      <c r="N75" s="700" t="str">
        <f>IF(ISNUMBER(Data!N75),Data!N75,"")</f>
        <v/>
      </c>
      <c r="O75" s="242" t="str">
        <f>IF(ISTEXT(Data!O75),Data!O75,"")</f>
        <v>M1</v>
      </c>
      <c r="P75" s="278" t="str">
        <f>IF(ISNUMBER(Data!P75),Data!P75,"")</f>
        <v/>
      </c>
      <c r="Q75" s="242" t="str">
        <f>IF(ISTEXT(Data!Q75),Data!Q75,"")</f>
        <v>M1</v>
      </c>
      <c r="R75" s="277" t="str">
        <f>IF(ISNUMBER(Data!R75),Data!R75,"")</f>
        <v/>
      </c>
      <c r="S75" s="242" t="str">
        <f>IF(ISTEXT(Data!S75),Data!S75,"")</f>
        <v>M1</v>
      </c>
      <c r="T75" s="701" t="str">
        <f>IF(ISNUMBER(Data!T75),Data!T75,"")</f>
        <v/>
      </c>
      <c r="U75" s="242" t="str">
        <f>IF(ISTEXT(Data!U75),Data!U75,"")</f>
        <v>M1</v>
      </c>
      <c r="V75" s="702" t="str">
        <f>IF(ISNUMBER(Data!V75),Data!V75,"")</f>
        <v/>
      </c>
      <c r="W75" s="242" t="str">
        <f>IF(ISTEXT(Data!W75),Data!W75,"")</f>
        <v>M1</v>
      </c>
      <c r="X75" s="701" t="str">
        <f>IF(ISNUMBER(Data!X75),Data!X75,"")</f>
        <v/>
      </c>
      <c r="Y75" s="242" t="str">
        <f>IF(ISTEXT(Data!Y75),Data!Y75,"")</f>
        <v>M1</v>
      </c>
      <c r="Z75" s="703" t="str">
        <f>IF(ISNUMBER(Data!Z75),Data!Z75,"")</f>
        <v/>
      </c>
      <c r="AA75" s="242" t="str">
        <f>IF(ISTEXT(Data!AA75),Data!AA75,"")</f>
        <v>M1</v>
      </c>
      <c r="AB75" s="701" t="str">
        <f>IF(ISNUMBER(Data!AB75),Data!AB75,"")</f>
        <v/>
      </c>
      <c r="AC75" s="242" t="str">
        <f>IF(ISTEXT(Data!AC75),Data!AC75,"")</f>
        <v>M1</v>
      </c>
      <c r="AD75" s="704" t="str">
        <f>IF(ISNUMBER(Data!AD75),Data!AD75,"")</f>
        <v/>
      </c>
      <c r="AE75" s="242" t="str">
        <f>IF(ISTEXT(Data!AE75),Data!AE75,"")</f>
        <v>M1</v>
      </c>
      <c r="AF75" s="701" t="str">
        <f>IF(ISNUMBER(Data!AF75),Data!AF75,"")</f>
        <v/>
      </c>
      <c r="AG75" s="242" t="str">
        <f>IF(ISTEXT(Data!AG75),Data!AG75,"")</f>
        <v>M1</v>
      </c>
      <c r="AH75" s="703" t="str">
        <f>IF(ISNUMBER(Data!AH75),Data!AH75,"")</f>
        <v/>
      </c>
      <c r="AI75" s="242" t="str">
        <f>IF(ISTEXT(Data!AI75),Data!AI75,"")</f>
        <v>M1</v>
      </c>
      <c r="AJ75" s="267" t="str">
        <f>IF(ISTEXT(Data!AJ75),Data!AJ75,"")</f>
        <v/>
      </c>
      <c r="AK75" s="267" t="str">
        <f>IF(ISTEXT(Data!AK75),Data!AK75,"")</f>
        <v/>
      </c>
      <c r="AL75" s="267" t="str">
        <f>IF(ISTEXT(Data!AL75),Data!AL75,"")</f>
        <v/>
      </c>
      <c r="AM75" s="267" t="str">
        <f>IF(ISTEXT(Data!AM75),Data!AM75,"")</f>
        <v/>
      </c>
      <c r="AN75" s="267" t="str">
        <f>IF(ISTEXT(Data!AN75),Data!AN75,"")</f>
        <v/>
      </c>
      <c r="AO75" s="267" t="str">
        <f>IF(ISTEXT(Data!AO75),Data!AO75,"")</f>
        <v/>
      </c>
      <c r="AP75" s="705" t="str">
        <f>IF(ISNUMBER(Bilanz!AP75),Bilanz!AP75,"")</f>
        <v/>
      </c>
      <c r="AQ75" s="706" t="str">
        <f>IF(ISNUMBER(Bilanz!AQ75),Bilanz!AQ75,"")</f>
        <v/>
      </c>
      <c r="AR75" s="707" t="str">
        <f>IF(ISNUMBER(Bilanz!AR75),Bilanz!AR75,"")</f>
        <v/>
      </c>
      <c r="AS75" s="708" t="str">
        <f>IF(ISNUMBER(Bilanz!AS75),Bilanz!AS75,"")</f>
        <v/>
      </c>
      <c r="AT75" s="709" t="str">
        <f>IF(ISNUMBER(Bilanz!AT75),Bilanz!AT75,"")</f>
        <v/>
      </c>
      <c r="AU75" s="710" t="str">
        <f>IF(ISNUMBER(Bilanz!AU75),Bilanz!AU75,"")</f>
        <v/>
      </c>
      <c r="AV75" s="711" t="str">
        <f>IF(ISNUMBER(Bilanz!AV75),Bilanz!AV75,"")</f>
        <v/>
      </c>
      <c r="AW75" s="712" t="str">
        <f>IF(ISNUMBER(Bilanz!AW75),Bilanz!AW75,"")</f>
        <v/>
      </c>
      <c r="AX75" s="713" t="str">
        <f>IF(ISNUMBER(Bilanz!AX75),Bilanz!AX75,"")</f>
        <v/>
      </c>
      <c r="AY75" s="714" t="str">
        <f>IF(ISNUMBER(Bilanz!AY75),Bilanz!AY75,"")</f>
        <v/>
      </c>
      <c r="AZ75" s="715">
        <f>IF(ISNUMBER(Bilanz!AZ75),Bilanz!AZ75,"")</f>
        <v>362.61</v>
      </c>
      <c r="BA75" s="716">
        <f>IF(ISNUMBER(Bilanz!BA75),Bilanz!BA75,"")</f>
        <v>5.5229999999999997</v>
      </c>
      <c r="BB75" s="717" t="str">
        <f>IF(ISNUMBER(Bilanz!BB75),Bilanz!BB75,"")</f>
        <v/>
      </c>
      <c r="BC75" s="718" t="str">
        <f>IF(ISNUMBER(Bilanz!BC75),Bilanz!BC75,"")</f>
        <v/>
      </c>
      <c r="BD75" s="719" t="str">
        <f>IF(ISNUMBER(Bilanz!BD75),Bilanz!BD75,"")</f>
        <v/>
      </c>
      <c r="BE75" s="720" t="str">
        <f>IF(ISNUMBER(Bilanz!BE75),Bilanz!BE75,"")</f>
        <v/>
      </c>
      <c r="BF75" s="708" t="str">
        <f>IF(ISNUMBER(Bilanz!BF75),Bilanz!BF75,"")</f>
        <v/>
      </c>
      <c r="BG75" s="709" t="str">
        <f>IF(ISNUMBER(Bilanz!BG75),Bilanz!BG75,"")</f>
        <v/>
      </c>
      <c r="BH75" s="710" t="str">
        <f>IF(ISNUMBER(Bilanz!BH75),Bilanz!BH75,"")</f>
        <v/>
      </c>
      <c r="BI75" s="711" t="str">
        <f>IF(ISNUMBER(Bilanz!BI75),Bilanz!BI75,"")</f>
        <v/>
      </c>
      <c r="BJ75" s="712" t="str">
        <f>IF(ISNUMBER(Bilanz!BJ75),Bilanz!BJ75,"")</f>
        <v/>
      </c>
      <c r="BK75" s="713" t="str">
        <f>IF(ISNUMBER(Bilanz!BK75),Bilanz!BK75,"")</f>
        <v/>
      </c>
      <c r="BL75" s="714" t="str">
        <f>IF(ISNUMBER(Bilanz!BL75),Bilanz!BL75,"")</f>
        <v/>
      </c>
      <c r="BM75" s="721" t="str">
        <f>IF(ISTEXT(Bilanz!BM75),Bilanz!BM75,"")</f>
        <v>M1</v>
      </c>
      <c r="BN75" s="722" t="str">
        <f>IF(ISNUMBER(Bilanz!BN75),Bilanz!BN75,"")</f>
        <v/>
      </c>
      <c r="BO75" s="722" t="str">
        <f>IF(ISNUMBER(Bilanz!BO75),Bilanz!BO75,"")</f>
        <v/>
      </c>
      <c r="BP75" s="723" t="str">
        <f>IF(ISNUMBER(Bilanz!BP75),Bilanz!BP75,"")</f>
        <v/>
      </c>
      <c r="BQ75" s="723" t="str">
        <f>IF(ISNUMBER(Bilanz!BQ75),Bilanz!BQ75,"")</f>
        <v/>
      </c>
      <c r="BR75" s="721" t="str">
        <f>IF(ISTEXT(Bilanz!BR75),Bilanz!BR75,"")</f>
        <v>M1</v>
      </c>
      <c r="BS75" s="723" t="str">
        <f>IF(ISNUMBER(Bilanz!BS75),Bilanz!BS75,"")</f>
        <v/>
      </c>
      <c r="BT75" s="723" t="str">
        <f>IF(ISNUMBER(Bilanz!BT75),Bilanz!BT75,"")</f>
        <v/>
      </c>
      <c r="BU75" s="723" t="str">
        <f>IF(ISNUMBER(Bilanz!BU75),Bilanz!BU75,"")</f>
        <v/>
      </c>
      <c r="BV75" s="722" t="str">
        <f>IF(ISNUMBER(Bilanz!BV75),Bilanz!BV75,"")</f>
        <v/>
      </c>
      <c r="BW75" s="723" t="str">
        <f>IF(ISNUMBER(Bilanz!BW75),Bilanz!BW75,"")</f>
        <v/>
      </c>
      <c r="BX75" s="721" t="str">
        <f>IF(ISTEXT(Bilanz!BX75),Bilanz!BX75,"")</f>
        <v>M1</v>
      </c>
    </row>
    <row r="76" spans="1:76" x14ac:dyDescent="0.2">
      <c r="A76" s="120" t="str">
        <f>IF(ISTEXT(Data!A76),Data!A76,"")</f>
        <v/>
      </c>
      <c r="B76" s="250">
        <f>IF(ISREF(Data!B76),Data!B76,"")</f>
        <v>35084</v>
      </c>
      <c r="C76" s="698">
        <v>0.27083333333333298</v>
      </c>
      <c r="D76" s="250">
        <f>IF(ISREF(Data!D76),Data!D76,"")</f>
        <v>35085</v>
      </c>
      <c r="E76" s="698">
        <v>0.27083333333333298</v>
      </c>
      <c r="F76" s="699" t="s">
        <v>2179</v>
      </c>
      <c r="G76" s="245" t="str">
        <f>IF(ISTEXT(Data!G76),Data!G76,"")</f>
        <v>No Precipitation Occurred</v>
      </c>
      <c r="H76" s="247" t="str">
        <f>IF(ISTEXT(Data!H76),Data!H76,"")</f>
        <v/>
      </c>
      <c r="I76" s="246" t="str">
        <f>IF(ISTEXT(Data!I76),Data!I76,"")</f>
        <v/>
      </c>
      <c r="J76" s="248" t="str">
        <f>IF(ISTEXT(Data!J76),Data!J76,"")</f>
        <v/>
      </c>
      <c r="K76" s="273" t="str">
        <f>IF(ISNUMBER(Data!K76),Data!K76,"")</f>
        <v/>
      </c>
      <c r="L76" s="242" t="str">
        <f>IF(ISTEXT(Data!L76),Data!L76,"")</f>
        <v>M1</v>
      </c>
      <c r="M76" s="700" t="str">
        <f>IF(ISNUMBER(Data!M76),Data!M76,"")</f>
        <v/>
      </c>
      <c r="N76" s="700" t="str">
        <f>IF(ISNUMBER(Data!N76),Data!N76,"")</f>
        <v/>
      </c>
      <c r="O76" s="242" t="str">
        <f>IF(ISTEXT(Data!O76),Data!O76,"")</f>
        <v>M1</v>
      </c>
      <c r="P76" s="278" t="str">
        <f>IF(ISNUMBER(Data!P76),Data!P76,"")</f>
        <v/>
      </c>
      <c r="Q76" s="242" t="str">
        <f>IF(ISTEXT(Data!Q76),Data!Q76,"")</f>
        <v>M1</v>
      </c>
      <c r="R76" s="277" t="str">
        <f>IF(ISNUMBER(Data!R76),Data!R76,"")</f>
        <v/>
      </c>
      <c r="S76" s="242" t="str">
        <f>IF(ISTEXT(Data!S76),Data!S76,"")</f>
        <v>M1</v>
      </c>
      <c r="T76" s="701" t="str">
        <f>IF(ISNUMBER(Data!T76),Data!T76,"")</f>
        <v/>
      </c>
      <c r="U76" s="242" t="str">
        <f>IF(ISTEXT(Data!U76),Data!U76,"")</f>
        <v>M1</v>
      </c>
      <c r="V76" s="702" t="str">
        <f>IF(ISNUMBER(Data!V76),Data!V76,"")</f>
        <v/>
      </c>
      <c r="W76" s="242" t="str">
        <f>IF(ISTEXT(Data!W76),Data!W76,"")</f>
        <v>M1</v>
      </c>
      <c r="X76" s="701" t="str">
        <f>IF(ISNUMBER(Data!X76),Data!X76,"")</f>
        <v/>
      </c>
      <c r="Y76" s="242" t="str">
        <f>IF(ISTEXT(Data!Y76),Data!Y76,"")</f>
        <v>M1</v>
      </c>
      <c r="Z76" s="703" t="str">
        <f>IF(ISNUMBER(Data!Z76),Data!Z76,"")</f>
        <v/>
      </c>
      <c r="AA76" s="242" t="str">
        <f>IF(ISTEXT(Data!AA76),Data!AA76,"")</f>
        <v>M1</v>
      </c>
      <c r="AB76" s="701" t="str">
        <f>IF(ISNUMBER(Data!AB76),Data!AB76,"")</f>
        <v/>
      </c>
      <c r="AC76" s="242" t="str">
        <f>IF(ISTEXT(Data!AC76),Data!AC76,"")</f>
        <v>M1</v>
      </c>
      <c r="AD76" s="704" t="str">
        <f>IF(ISNUMBER(Data!AD76),Data!AD76,"")</f>
        <v/>
      </c>
      <c r="AE76" s="242" t="str">
        <f>IF(ISTEXT(Data!AE76),Data!AE76,"")</f>
        <v>M1</v>
      </c>
      <c r="AF76" s="701" t="str">
        <f>IF(ISNUMBER(Data!AF76),Data!AF76,"")</f>
        <v/>
      </c>
      <c r="AG76" s="242" t="str">
        <f>IF(ISTEXT(Data!AG76),Data!AG76,"")</f>
        <v>M1</v>
      </c>
      <c r="AH76" s="703" t="str">
        <f>IF(ISNUMBER(Data!AH76),Data!AH76,"")</f>
        <v/>
      </c>
      <c r="AI76" s="242" t="str">
        <f>IF(ISTEXT(Data!AI76),Data!AI76,"")</f>
        <v>M1</v>
      </c>
      <c r="AJ76" s="267" t="str">
        <f>IF(ISTEXT(Data!AJ76),Data!AJ76,"")</f>
        <v/>
      </c>
      <c r="AK76" s="267" t="str">
        <f>IF(ISTEXT(Data!AK76),Data!AK76,"")</f>
        <v/>
      </c>
      <c r="AL76" s="267" t="str">
        <f>IF(ISTEXT(Data!AL76),Data!AL76,"")</f>
        <v/>
      </c>
      <c r="AM76" s="267" t="str">
        <f>IF(ISTEXT(Data!AM76),Data!AM76,"")</f>
        <v/>
      </c>
      <c r="AN76" s="267" t="str">
        <f>IF(ISTEXT(Data!AN76),Data!AN76,"")</f>
        <v/>
      </c>
      <c r="AO76" s="267" t="str">
        <f>IF(ISTEXT(Data!AO76),Data!AO76,"")</f>
        <v/>
      </c>
      <c r="AP76" s="705" t="str">
        <f>IF(ISNUMBER(Bilanz!AP76),Bilanz!AP76,"")</f>
        <v/>
      </c>
      <c r="AQ76" s="706" t="str">
        <f>IF(ISNUMBER(Bilanz!AQ76),Bilanz!AQ76,"")</f>
        <v/>
      </c>
      <c r="AR76" s="707" t="str">
        <f>IF(ISNUMBER(Bilanz!AR76),Bilanz!AR76,"")</f>
        <v/>
      </c>
      <c r="AS76" s="708" t="str">
        <f>IF(ISNUMBER(Bilanz!AS76),Bilanz!AS76,"")</f>
        <v/>
      </c>
      <c r="AT76" s="709" t="str">
        <f>IF(ISNUMBER(Bilanz!AT76),Bilanz!AT76,"")</f>
        <v/>
      </c>
      <c r="AU76" s="710" t="str">
        <f>IF(ISNUMBER(Bilanz!AU76),Bilanz!AU76,"")</f>
        <v/>
      </c>
      <c r="AV76" s="711" t="str">
        <f>IF(ISNUMBER(Bilanz!AV76),Bilanz!AV76,"")</f>
        <v/>
      </c>
      <c r="AW76" s="712" t="str">
        <f>IF(ISNUMBER(Bilanz!AW76),Bilanz!AW76,"")</f>
        <v/>
      </c>
      <c r="AX76" s="713" t="str">
        <f>IF(ISNUMBER(Bilanz!AX76),Bilanz!AX76,"")</f>
        <v/>
      </c>
      <c r="AY76" s="714" t="str">
        <f>IF(ISNUMBER(Bilanz!AY76),Bilanz!AY76,"")</f>
        <v/>
      </c>
      <c r="AZ76" s="715">
        <f>IF(ISNUMBER(Bilanz!AZ76),Bilanz!AZ76,"")</f>
        <v>362.61</v>
      </c>
      <c r="BA76" s="716">
        <f>IF(ISNUMBER(Bilanz!BA76),Bilanz!BA76,"")</f>
        <v>5.5229999999999997</v>
      </c>
      <c r="BB76" s="717" t="str">
        <f>IF(ISNUMBER(Bilanz!BB76),Bilanz!BB76,"")</f>
        <v/>
      </c>
      <c r="BC76" s="718" t="str">
        <f>IF(ISNUMBER(Bilanz!BC76),Bilanz!BC76,"")</f>
        <v/>
      </c>
      <c r="BD76" s="719" t="str">
        <f>IF(ISNUMBER(Bilanz!BD76),Bilanz!BD76,"")</f>
        <v/>
      </c>
      <c r="BE76" s="720" t="str">
        <f>IF(ISNUMBER(Bilanz!BE76),Bilanz!BE76,"")</f>
        <v/>
      </c>
      <c r="BF76" s="708" t="str">
        <f>IF(ISNUMBER(Bilanz!BF76),Bilanz!BF76,"")</f>
        <v/>
      </c>
      <c r="BG76" s="709" t="str">
        <f>IF(ISNUMBER(Bilanz!BG76),Bilanz!BG76,"")</f>
        <v/>
      </c>
      <c r="BH76" s="710" t="str">
        <f>IF(ISNUMBER(Bilanz!BH76),Bilanz!BH76,"")</f>
        <v/>
      </c>
      <c r="BI76" s="711" t="str">
        <f>IF(ISNUMBER(Bilanz!BI76),Bilanz!BI76,"")</f>
        <v/>
      </c>
      <c r="BJ76" s="712" t="str">
        <f>IF(ISNUMBER(Bilanz!BJ76),Bilanz!BJ76,"")</f>
        <v/>
      </c>
      <c r="BK76" s="713" t="str">
        <f>IF(ISNUMBER(Bilanz!BK76),Bilanz!BK76,"")</f>
        <v/>
      </c>
      <c r="BL76" s="714" t="str">
        <f>IF(ISNUMBER(Bilanz!BL76),Bilanz!BL76,"")</f>
        <v/>
      </c>
      <c r="BM76" s="721" t="str">
        <f>IF(ISTEXT(Bilanz!BM76),Bilanz!BM76,"")</f>
        <v>M1</v>
      </c>
      <c r="BN76" s="722" t="str">
        <f>IF(ISNUMBER(Bilanz!BN76),Bilanz!BN76,"")</f>
        <v/>
      </c>
      <c r="BO76" s="722" t="str">
        <f>IF(ISNUMBER(Bilanz!BO76),Bilanz!BO76,"")</f>
        <v/>
      </c>
      <c r="BP76" s="723" t="str">
        <f>IF(ISNUMBER(Bilanz!BP76),Bilanz!BP76,"")</f>
        <v/>
      </c>
      <c r="BQ76" s="723" t="str">
        <f>IF(ISNUMBER(Bilanz!BQ76),Bilanz!BQ76,"")</f>
        <v/>
      </c>
      <c r="BR76" s="721" t="str">
        <f>IF(ISTEXT(Bilanz!BR76),Bilanz!BR76,"")</f>
        <v>M1</v>
      </c>
      <c r="BS76" s="723" t="str">
        <f>IF(ISNUMBER(Bilanz!BS76),Bilanz!BS76,"")</f>
        <v/>
      </c>
      <c r="BT76" s="723" t="str">
        <f>IF(ISNUMBER(Bilanz!BT76),Bilanz!BT76,"")</f>
        <v/>
      </c>
      <c r="BU76" s="723" t="str">
        <f>IF(ISNUMBER(Bilanz!BU76),Bilanz!BU76,"")</f>
        <v/>
      </c>
      <c r="BV76" s="722" t="str">
        <f>IF(ISNUMBER(Bilanz!BV76),Bilanz!BV76,"")</f>
        <v/>
      </c>
      <c r="BW76" s="723" t="str">
        <f>IF(ISNUMBER(Bilanz!BW76),Bilanz!BW76,"")</f>
        <v/>
      </c>
      <c r="BX76" s="721" t="str">
        <f>IF(ISTEXT(Bilanz!BX76),Bilanz!BX76,"")</f>
        <v>M1</v>
      </c>
    </row>
    <row r="77" spans="1:76" x14ac:dyDescent="0.2">
      <c r="A77" s="120" t="str">
        <f>IF(ISTEXT(Data!A77),Data!A77,"")</f>
        <v/>
      </c>
      <c r="B77" s="250">
        <f>IF(ISREF(Data!B77),Data!B77,"")</f>
        <v>35085</v>
      </c>
      <c r="C77" s="698">
        <v>0.27083333333333298</v>
      </c>
      <c r="D77" s="250">
        <f>IF(ISREF(Data!D77),Data!D77,"")</f>
        <v>35086</v>
      </c>
      <c r="E77" s="698">
        <v>0.27083333333333298</v>
      </c>
      <c r="F77" s="699" t="s">
        <v>2179</v>
      </c>
      <c r="G77" s="245" t="str">
        <f>IF(ISTEXT(Data!G77),Data!G77,"")</f>
        <v>No Precipitation Occurred</v>
      </c>
      <c r="H77" s="247" t="str">
        <f>IF(ISTEXT(Data!H77),Data!H77,"")</f>
        <v/>
      </c>
      <c r="I77" s="246" t="str">
        <f>IF(ISTEXT(Data!I77),Data!I77,"")</f>
        <v/>
      </c>
      <c r="J77" s="248" t="str">
        <f>IF(ISTEXT(Data!J77),Data!J77,"")</f>
        <v/>
      </c>
      <c r="K77" s="273" t="str">
        <f>IF(ISNUMBER(Data!K77),Data!K77,"")</f>
        <v/>
      </c>
      <c r="L77" s="242" t="str">
        <f>IF(ISTEXT(Data!L77),Data!L77,"")</f>
        <v>M1</v>
      </c>
      <c r="M77" s="700" t="str">
        <f>IF(ISNUMBER(Data!M77),Data!M77,"")</f>
        <v/>
      </c>
      <c r="N77" s="700" t="str">
        <f>IF(ISNUMBER(Data!N77),Data!N77,"")</f>
        <v/>
      </c>
      <c r="O77" s="242" t="str">
        <f>IF(ISTEXT(Data!O77),Data!O77,"")</f>
        <v>M1</v>
      </c>
      <c r="P77" s="278" t="str">
        <f>IF(ISNUMBER(Data!P77),Data!P77,"")</f>
        <v/>
      </c>
      <c r="Q77" s="242" t="str">
        <f>IF(ISTEXT(Data!Q77),Data!Q77,"")</f>
        <v>M1</v>
      </c>
      <c r="R77" s="277" t="str">
        <f>IF(ISNUMBER(Data!R77),Data!R77,"")</f>
        <v/>
      </c>
      <c r="S77" s="242" t="str">
        <f>IF(ISTEXT(Data!S77),Data!S77,"")</f>
        <v>M1</v>
      </c>
      <c r="T77" s="701" t="str">
        <f>IF(ISNUMBER(Data!T77),Data!T77,"")</f>
        <v/>
      </c>
      <c r="U77" s="242" t="str">
        <f>IF(ISTEXT(Data!U77),Data!U77,"")</f>
        <v>M1</v>
      </c>
      <c r="V77" s="702" t="str">
        <f>IF(ISNUMBER(Data!V77),Data!V77,"")</f>
        <v/>
      </c>
      <c r="W77" s="242" t="str">
        <f>IF(ISTEXT(Data!W77),Data!W77,"")</f>
        <v>M1</v>
      </c>
      <c r="X77" s="701" t="str">
        <f>IF(ISNUMBER(Data!X77),Data!X77,"")</f>
        <v/>
      </c>
      <c r="Y77" s="242" t="str">
        <f>IF(ISTEXT(Data!Y77),Data!Y77,"")</f>
        <v>M1</v>
      </c>
      <c r="Z77" s="703" t="str">
        <f>IF(ISNUMBER(Data!Z77),Data!Z77,"")</f>
        <v/>
      </c>
      <c r="AA77" s="242" t="str">
        <f>IF(ISTEXT(Data!AA77),Data!AA77,"")</f>
        <v>M1</v>
      </c>
      <c r="AB77" s="701" t="str">
        <f>IF(ISNUMBER(Data!AB77),Data!AB77,"")</f>
        <v/>
      </c>
      <c r="AC77" s="242" t="str">
        <f>IF(ISTEXT(Data!AC77),Data!AC77,"")</f>
        <v>M1</v>
      </c>
      <c r="AD77" s="704" t="str">
        <f>IF(ISNUMBER(Data!AD77),Data!AD77,"")</f>
        <v/>
      </c>
      <c r="AE77" s="242" t="str">
        <f>IF(ISTEXT(Data!AE77),Data!AE77,"")</f>
        <v>M1</v>
      </c>
      <c r="AF77" s="701" t="str">
        <f>IF(ISNUMBER(Data!AF77),Data!AF77,"")</f>
        <v/>
      </c>
      <c r="AG77" s="242" t="str">
        <f>IF(ISTEXT(Data!AG77),Data!AG77,"")</f>
        <v>M1</v>
      </c>
      <c r="AH77" s="703" t="str">
        <f>IF(ISNUMBER(Data!AH77),Data!AH77,"")</f>
        <v/>
      </c>
      <c r="AI77" s="242" t="str">
        <f>IF(ISTEXT(Data!AI77),Data!AI77,"")</f>
        <v>M1</v>
      </c>
      <c r="AJ77" s="267" t="str">
        <f>IF(ISTEXT(Data!AJ77),Data!AJ77,"")</f>
        <v/>
      </c>
      <c r="AK77" s="267" t="str">
        <f>IF(ISTEXT(Data!AK77),Data!AK77,"")</f>
        <v/>
      </c>
      <c r="AL77" s="267" t="str">
        <f>IF(ISTEXT(Data!AL77),Data!AL77,"")</f>
        <v/>
      </c>
      <c r="AM77" s="267" t="str">
        <f>IF(ISTEXT(Data!AM77),Data!AM77,"")</f>
        <v/>
      </c>
      <c r="AN77" s="267" t="str">
        <f>IF(ISTEXT(Data!AN77),Data!AN77,"")</f>
        <v/>
      </c>
      <c r="AO77" s="267" t="str">
        <f>IF(ISTEXT(Data!AO77),Data!AO77,"")</f>
        <v/>
      </c>
      <c r="AP77" s="705" t="str">
        <f>IF(ISNUMBER(Bilanz!AP77),Bilanz!AP77,"")</f>
        <v/>
      </c>
      <c r="AQ77" s="706" t="str">
        <f>IF(ISNUMBER(Bilanz!AQ77),Bilanz!AQ77,"")</f>
        <v/>
      </c>
      <c r="AR77" s="707" t="str">
        <f>IF(ISNUMBER(Bilanz!AR77),Bilanz!AR77,"")</f>
        <v/>
      </c>
      <c r="AS77" s="708" t="str">
        <f>IF(ISNUMBER(Bilanz!AS77),Bilanz!AS77,"")</f>
        <v/>
      </c>
      <c r="AT77" s="709" t="str">
        <f>IF(ISNUMBER(Bilanz!AT77),Bilanz!AT77,"")</f>
        <v/>
      </c>
      <c r="AU77" s="710" t="str">
        <f>IF(ISNUMBER(Bilanz!AU77),Bilanz!AU77,"")</f>
        <v/>
      </c>
      <c r="AV77" s="711" t="str">
        <f>IF(ISNUMBER(Bilanz!AV77),Bilanz!AV77,"")</f>
        <v/>
      </c>
      <c r="AW77" s="712" t="str">
        <f>IF(ISNUMBER(Bilanz!AW77),Bilanz!AW77,"")</f>
        <v/>
      </c>
      <c r="AX77" s="713" t="str">
        <f>IF(ISNUMBER(Bilanz!AX77),Bilanz!AX77,"")</f>
        <v/>
      </c>
      <c r="AY77" s="714" t="str">
        <f>IF(ISNUMBER(Bilanz!AY77),Bilanz!AY77,"")</f>
        <v/>
      </c>
      <c r="AZ77" s="715">
        <f>IF(ISNUMBER(Bilanz!AZ77),Bilanz!AZ77,"")</f>
        <v>362.61</v>
      </c>
      <c r="BA77" s="716">
        <f>IF(ISNUMBER(Bilanz!BA77),Bilanz!BA77,"")</f>
        <v>5.5229999999999997</v>
      </c>
      <c r="BB77" s="717" t="str">
        <f>IF(ISNUMBER(Bilanz!BB77),Bilanz!BB77,"")</f>
        <v/>
      </c>
      <c r="BC77" s="718" t="str">
        <f>IF(ISNUMBER(Bilanz!BC77),Bilanz!BC77,"")</f>
        <v/>
      </c>
      <c r="BD77" s="719" t="str">
        <f>IF(ISNUMBER(Bilanz!BD77),Bilanz!BD77,"")</f>
        <v/>
      </c>
      <c r="BE77" s="720" t="str">
        <f>IF(ISNUMBER(Bilanz!BE77),Bilanz!BE77,"")</f>
        <v/>
      </c>
      <c r="BF77" s="708" t="str">
        <f>IF(ISNUMBER(Bilanz!BF77),Bilanz!BF77,"")</f>
        <v/>
      </c>
      <c r="BG77" s="709" t="str">
        <f>IF(ISNUMBER(Bilanz!BG77),Bilanz!BG77,"")</f>
        <v/>
      </c>
      <c r="BH77" s="710" t="str">
        <f>IF(ISNUMBER(Bilanz!BH77),Bilanz!BH77,"")</f>
        <v/>
      </c>
      <c r="BI77" s="711" t="str">
        <f>IF(ISNUMBER(Bilanz!BI77),Bilanz!BI77,"")</f>
        <v/>
      </c>
      <c r="BJ77" s="712" t="str">
        <f>IF(ISNUMBER(Bilanz!BJ77),Bilanz!BJ77,"")</f>
        <v/>
      </c>
      <c r="BK77" s="713" t="str">
        <f>IF(ISNUMBER(Bilanz!BK77),Bilanz!BK77,"")</f>
        <v/>
      </c>
      <c r="BL77" s="714" t="str">
        <f>IF(ISNUMBER(Bilanz!BL77),Bilanz!BL77,"")</f>
        <v/>
      </c>
      <c r="BM77" s="721" t="str">
        <f>IF(ISTEXT(Bilanz!BM77),Bilanz!BM77,"")</f>
        <v>M1</v>
      </c>
      <c r="BN77" s="722" t="str">
        <f>IF(ISNUMBER(Bilanz!BN77),Bilanz!BN77,"")</f>
        <v/>
      </c>
      <c r="BO77" s="722" t="str">
        <f>IF(ISNUMBER(Bilanz!BO77),Bilanz!BO77,"")</f>
        <v/>
      </c>
      <c r="BP77" s="723" t="str">
        <f>IF(ISNUMBER(Bilanz!BP77),Bilanz!BP77,"")</f>
        <v/>
      </c>
      <c r="BQ77" s="723" t="str">
        <f>IF(ISNUMBER(Bilanz!BQ77),Bilanz!BQ77,"")</f>
        <v/>
      </c>
      <c r="BR77" s="721" t="str">
        <f>IF(ISTEXT(Bilanz!BR77),Bilanz!BR77,"")</f>
        <v>M1</v>
      </c>
      <c r="BS77" s="723" t="str">
        <f>IF(ISNUMBER(Bilanz!BS77),Bilanz!BS77,"")</f>
        <v/>
      </c>
      <c r="BT77" s="723" t="str">
        <f>IF(ISNUMBER(Bilanz!BT77),Bilanz!BT77,"")</f>
        <v/>
      </c>
      <c r="BU77" s="723" t="str">
        <f>IF(ISNUMBER(Bilanz!BU77),Bilanz!BU77,"")</f>
        <v/>
      </c>
      <c r="BV77" s="722" t="str">
        <f>IF(ISNUMBER(Bilanz!BV77),Bilanz!BV77,"")</f>
        <v/>
      </c>
      <c r="BW77" s="723" t="str">
        <f>IF(ISNUMBER(Bilanz!BW77),Bilanz!BW77,"")</f>
        <v/>
      </c>
      <c r="BX77" s="721" t="str">
        <f>IF(ISTEXT(Bilanz!BX77),Bilanz!BX77,"")</f>
        <v>M1</v>
      </c>
    </row>
    <row r="78" spans="1:76" x14ac:dyDescent="0.2">
      <c r="A78" s="120" t="str">
        <f>IF(ISTEXT(Data!A78),Data!A78,"")</f>
        <v/>
      </c>
      <c r="B78" s="250">
        <f>IF(ISREF(Data!B78),Data!B78,"")</f>
        <v>35086</v>
      </c>
      <c r="C78" s="698">
        <v>0.27083333333333298</v>
      </c>
      <c r="D78" s="250">
        <f>IF(ISREF(Data!D78),Data!D78,"")</f>
        <v>35087</v>
      </c>
      <c r="E78" s="698">
        <v>0.27083333333333298</v>
      </c>
      <c r="F78" s="699" t="s">
        <v>2179</v>
      </c>
      <c r="G78" s="245" t="str">
        <f>IF(ISTEXT(Data!G78),Data!G78,"")</f>
        <v>No Precipitation Occurred</v>
      </c>
      <c r="H78" s="247" t="str">
        <f>IF(ISTEXT(Data!H78),Data!H78,"")</f>
        <v/>
      </c>
      <c r="I78" s="246" t="str">
        <f>IF(ISTEXT(Data!I78),Data!I78,"")</f>
        <v/>
      </c>
      <c r="J78" s="248" t="str">
        <f>IF(ISTEXT(Data!J78),Data!J78,"")</f>
        <v/>
      </c>
      <c r="K78" s="273" t="str">
        <f>IF(ISNUMBER(Data!K78),Data!K78,"")</f>
        <v/>
      </c>
      <c r="L78" s="242" t="str">
        <f>IF(ISTEXT(Data!L78),Data!L78,"")</f>
        <v>M1</v>
      </c>
      <c r="M78" s="700" t="str">
        <f>IF(ISNUMBER(Data!M78),Data!M78,"")</f>
        <v/>
      </c>
      <c r="N78" s="700" t="str">
        <f>IF(ISNUMBER(Data!N78),Data!N78,"")</f>
        <v/>
      </c>
      <c r="O78" s="242" t="str">
        <f>IF(ISTEXT(Data!O78),Data!O78,"")</f>
        <v>M1</v>
      </c>
      <c r="P78" s="278" t="str">
        <f>IF(ISNUMBER(Data!P78),Data!P78,"")</f>
        <v/>
      </c>
      <c r="Q78" s="242" t="str">
        <f>IF(ISTEXT(Data!Q78),Data!Q78,"")</f>
        <v>M1</v>
      </c>
      <c r="R78" s="277" t="str">
        <f>IF(ISNUMBER(Data!R78),Data!R78,"")</f>
        <v/>
      </c>
      <c r="S78" s="242" t="str">
        <f>IF(ISTEXT(Data!S78),Data!S78,"")</f>
        <v>M1</v>
      </c>
      <c r="T78" s="701" t="str">
        <f>IF(ISNUMBER(Data!T78),Data!T78,"")</f>
        <v/>
      </c>
      <c r="U78" s="242" t="str">
        <f>IF(ISTEXT(Data!U78),Data!U78,"")</f>
        <v>M1</v>
      </c>
      <c r="V78" s="702" t="str">
        <f>IF(ISNUMBER(Data!V78),Data!V78,"")</f>
        <v/>
      </c>
      <c r="W78" s="242" t="str">
        <f>IF(ISTEXT(Data!W78),Data!W78,"")</f>
        <v>M1</v>
      </c>
      <c r="X78" s="701" t="str">
        <f>IF(ISNUMBER(Data!X78),Data!X78,"")</f>
        <v/>
      </c>
      <c r="Y78" s="242" t="str">
        <f>IF(ISTEXT(Data!Y78),Data!Y78,"")</f>
        <v>M1</v>
      </c>
      <c r="Z78" s="703" t="str">
        <f>IF(ISNUMBER(Data!Z78),Data!Z78,"")</f>
        <v/>
      </c>
      <c r="AA78" s="242" t="str">
        <f>IF(ISTEXT(Data!AA78),Data!AA78,"")</f>
        <v>M1</v>
      </c>
      <c r="AB78" s="701" t="str">
        <f>IF(ISNUMBER(Data!AB78),Data!AB78,"")</f>
        <v/>
      </c>
      <c r="AC78" s="242" t="str">
        <f>IF(ISTEXT(Data!AC78),Data!AC78,"")</f>
        <v>M1</v>
      </c>
      <c r="AD78" s="704" t="str">
        <f>IF(ISNUMBER(Data!AD78),Data!AD78,"")</f>
        <v/>
      </c>
      <c r="AE78" s="242" t="str">
        <f>IF(ISTEXT(Data!AE78),Data!AE78,"")</f>
        <v>M1</v>
      </c>
      <c r="AF78" s="701" t="str">
        <f>IF(ISNUMBER(Data!AF78),Data!AF78,"")</f>
        <v/>
      </c>
      <c r="AG78" s="242" t="str">
        <f>IF(ISTEXT(Data!AG78),Data!AG78,"")</f>
        <v>M1</v>
      </c>
      <c r="AH78" s="703" t="str">
        <f>IF(ISNUMBER(Data!AH78),Data!AH78,"")</f>
        <v/>
      </c>
      <c r="AI78" s="242" t="str">
        <f>IF(ISTEXT(Data!AI78),Data!AI78,"")</f>
        <v>M1</v>
      </c>
      <c r="AJ78" s="267" t="str">
        <f>IF(ISTEXT(Data!AJ78),Data!AJ78,"")</f>
        <v/>
      </c>
      <c r="AK78" s="267" t="str">
        <f>IF(ISTEXT(Data!AK78),Data!AK78,"")</f>
        <v/>
      </c>
      <c r="AL78" s="267" t="str">
        <f>IF(ISTEXT(Data!AL78),Data!AL78,"")</f>
        <v/>
      </c>
      <c r="AM78" s="267" t="str">
        <f>IF(ISTEXT(Data!AM78),Data!AM78,"")</f>
        <v/>
      </c>
      <c r="AN78" s="267" t="str">
        <f>IF(ISTEXT(Data!AN78),Data!AN78,"")</f>
        <v/>
      </c>
      <c r="AO78" s="267" t="str">
        <f>IF(ISTEXT(Data!AO78),Data!AO78,"")</f>
        <v/>
      </c>
      <c r="AP78" s="705" t="str">
        <f>IF(ISNUMBER(Bilanz!AP78),Bilanz!AP78,"")</f>
        <v/>
      </c>
      <c r="AQ78" s="706" t="str">
        <f>IF(ISNUMBER(Bilanz!AQ78),Bilanz!AQ78,"")</f>
        <v/>
      </c>
      <c r="AR78" s="707" t="str">
        <f>IF(ISNUMBER(Bilanz!AR78),Bilanz!AR78,"")</f>
        <v/>
      </c>
      <c r="AS78" s="708" t="str">
        <f>IF(ISNUMBER(Bilanz!AS78),Bilanz!AS78,"")</f>
        <v/>
      </c>
      <c r="AT78" s="709" t="str">
        <f>IF(ISNUMBER(Bilanz!AT78),Bilanz!AT78,"")</f>
        <v/>
      </c>
      <c r="AU78" s="710" t="str">
        <f>IF(ISNUMBER(Bilanz!AU78),Bilanz!AU78,"")</f>
        <v/>
      </c>
      <c r="AV78" s="711" t="str">
        <f>IF(ISNUMBER(Bilanz!AV78),Bilanz!AV78,"")</f>
        <v/>
      </c>
      <c r="AW78" s="712" t="str">
        <f>IF(ISNUMBER(Bilanz!AW78),Bilanz!AW78,"")</f>
        <v/>
      </c>
      <c r="AX78" s="713" t="str">
        <f>IF(ISNUMBER(Bilanz!AX78),Bilanz!AX78,"")</f>
        <v/>
      </c>
      <c r="AY78" s="714" t="str">
        <f>IF(ISNUMBER(Bilanz!AY78),Bilanz!AY78,"")</f>
        <v/>
      </c>
      <c r="AZ78" s="715">
        <f>IF(ISNUMBER(Bilanz!AZ78),Bilanz!AZ78,"")</f>
        <v>362.61</v>
      </c>
      <c r="BA78" s="716">
        <f>IF(ISNUMBER(Bilanz!BA78),Bilanz!BA78,"")</f>
        <v>5.5229999999999997</v>
      </c>
      <c r="BB78" s="717" t="str">
        <f>IF(ISNUMBER(Bilanz!BB78),Bilanz!BB78,"")</f>
        <v/>
      </c>
      <c r="BC78" s="718" t="str">
        <f>IF(ISNUMBER(Bilanz!BC78),Bilanz!BC78,"")</f>
        <v/>
      </c>
      <c r="BD78" s="719" t="str">
        <f>IF(ISNUMBER(Bilanz!BD78),Bilanz!BD78,"")</f>
        <v/>
      </c>
      <c r="BE78" s="720" t="str">
        <f>IF(ISNUMBER(Bilanz!BE78),Bilanz!BE78,"")</f>
        <v/>
      </c>
      <c r="BF78" s="708" t="str">
        <f>IF(ISNUMBER(Bilanz!BF78),Bilanz!BF78,"")</f>
        <v/>
      </c>
      <c r="BG78" s="709" t="str">
        <f>IF(ISNUMBER(Bilanz!BG78),Bilanz!BG78,"")</f>
        <v/>
      </c>
      <c r="BH78" s="710" t="str">
        <f>IF(ISNUMBER(Bilanz!BH78),Bilanz!BH78,"")</f>
        <v/>
      </c>
      <c r="BI78" s="711" t="str">
        <f>IF(ISNUMBER(Bilanz!BI78),Bilanz!BI78,"")</f>
        <v/>
      </c>
      <c r="BJ78" s="712" t="str">
        <f>IF(ISNUMBER(Bilanz!BJ78),Bilanz!BJ78,"")</f>
        <v/>
      </c>
      <c r="BK78" s="713" t="str">
        <f>IF(ISNUMBER(Bilanz!BK78),Bilanz!BK78,"")</f>
        <v/>
      </c>
      <c r="BL78" s="714" t="str">
        <f>IF(ISNUMBER(Bilanz!BL78),Bilanz!BL78,"")</f>
        <v/>
      </c>
      <c r="BM78" s="721" t="str">
        <f>IF(ISTEXT(Bilanz!BM78),Bilanz!BM78,"")</f>
        <v>M1</v>
      </c>
      <c r="BN78" s="722" t="str">
        <f>IF(ISNUMBER(Bilanz!BN78),Bilanz!BN78,"")</f>
        <v/>
      </c>
      <c r="BO78" s="722" t="str">
        <f>IF(ISNUMBER(Bilanz!BO78),Bilanz!BO78,"")</f>
        <v/>
      </c>
      <c r="BP78" s="723" t="str">
        <f>IF(ISNUMBER(Bilanz!BP78),Bilanz!BP78,"")</f>
        <v/>
      </c>
      <c r="BQ78" s="723" t="str">
        <f>IF(ISNUMBER(Bilanz!BQ78),Bilanz!BQ78,"")</f>
        <v/>
      </c>
      <c r="BR78" s="721" t="str">
        <f>IF(ISTEXT(Bilanz!BR78),Bilanz!BR78,"")</f>
        <v>M1</v>
      </c>
      <c r="BS78" s="723" t="str">
        <f>IF(ISNUMBER(Bilanz!BS78),Bilanz!BS78,"")</f>
        <v/>
      </c>
      <c r="BT78" s="723" t="str">
        <f>IF(ISNUMBER(Bilanz!BT78),Bilanz!BT78,"")</f>
        <v/>
      </c>
      <c r="BU78" s="723" t="str">
        <f>IF(ISNUMBER(Bilanz!BU78),Bilanz!BU78,"")</f>
        <v/>
      </c>
      <c r="BV78" s="722" t="str">
        <f>IF(ISNUMBER(Bilanz!BV78),Bilanz!BV78,"")</f>
        <v/>
      </c>
      <c r="BW78" s="723" t="str">
        <f>IF(ISNUMBER(Bilanz!BW78),Bilanz!BW78,"")</f>
        <v/>
      </c>
      <c r="BX78" s="721" t="str">
        <f>IF(ISTEXT(Bilanz!BX78),Bilanz!BX78,"")</f>
        <v>M1</v>
      </c>
    </row>
    <row r="79" spans="1:76" x14ac:dyDescent="0.2">
      <c r="A79" s="120" t="str">
        <f>IF(ISTEXT(Data!A79),Data!A79,"")</f>
        <v/>
      </c>
      <c r="B79" s="250">
        <f>IF(ISREF(Data!B79),Data!B79,"")</f>
        <v>35087</v>
      </c>
      <c r="C79" s="698">
        <v>0.27083333333333298</v>
      </c>
      <c r="D79" s="250">
        <f>IF(ISREF(Data!D79),Data!D79,"")</f>
        <v>35088</v>
      </c>
      <c r="E79" s="698">
        <v>0.27083333333333298</v>
      </c>
      <c r="F79" s="699" t="s">
        <v>2179</v>
      </c>
      <c r="G79" s="245" t="str">
        <f>IF(ISTEXT(Data!G79),Data!G79,"")</f>
        <v>No Precipitation Occurred</v>
      </c>
      <c r="H79" s="247" t="str">
        <f>IF(ISTEXT(Data!H79),Data!H79,"")</f>
        <v/>
      </c>
      <c r="I79" s="246" t="str">
        <f>IF(ISTEXT(Data!I79),Data!I79,"")</f>
        <v/>
      </c>
      <c r="J79" s="248" t="str">
        <f>IF(ISTEXT(Data!J79),Data!J79,"")</f>
        <v/>
      </c>
      <c r="K79" s="273" t="str">
        <f>IF(ISNUMBER(Data!K79),Data!K79,"")</f>
        <v/>
      </c>
      <c r="L79" s="242" t="str">
        <f>IF(ISTEXT(Data!L79),Data!L79,"")</f>
        <v>M1</v>
      </c>
      <c r="M79" s="700" t="str">
        <f>IF(ISNUMBER(Data!M79),Data!M79,"")</f>
        <v/>
      </c>
      <c r="N79" s="700" t="str">
        <f>IF(ISNUMBER(Data!N79),Data!N79,"")</f>
        <v/>
      </c>
      <c r="O79" s="242" t="str">
        <f>IF(ISTEXT(Data!O79),Data!O79,"")</f>
        <v>M1</v>
      </c>
      <c r="P79" s="278" t="str">
        <f>IF(ISNUMBER(Data!P79),Data!P79,"")</f>
        <v/>
      </c>
      <c r="Q79" s="242" t="str">
        <f>IF(ISTEXT(Data!Q79),Data!Q79,"")</f>
        <v>M1</v>
      </c>
      <c r="R79" s="277" t="str">
        <f>IF(ISNUMBER(Data!R79),Data!R79,"")</f>
        <v/>
      </c>
      <c r="S79" s="242" t="str">
        <f>IF(ISTEXT(Data!S79),Data!S79,"")</f>
        <v>M1</v>
      </c>
      <c r="T79" s="701" t="str">
        <f>IF(ISNUMBER(Data!T79),Data!T79,"")</f>
        <v/>
      </c>
      <c r="U79" s="242" t="str">
        <f>IF(ISTEXT(Data!U79),Data!U79,"")</f>
        <v>M1</v>
      </c>
      <c r="V79" s="702" t="str">
        <f>IF(ISNUMBER(Data!V79),Data!V79,"")</f>
        <v/>
      </c>
      <c r="W79" s="242" t="str">
        <f>IF(ISTEXT(Data!W79),Data!W79,"")</f>
        <v>M1</v>
      </c>
      <c r="X79" s="701" t="str">
        <f>IF(ISNUMBER(Data!X79),Data!X79,"")</f>
        <v/>
      </c>
      <c r="Y79" s="242" t="str">
        <f>IF(ISTEXT(Data!Y79),Data!Y79,"")</f>
        <v>M1</v>
      </c>
      <c r="Z79" s="703" t="str">
        <f>IF(ISNUMBER(Data!Z79),Data!Z79,"")</f>
        <v/>
      </c>
      <c r="AA79" s="242" t="str">
        <f>IF(ISTEXT(Data!AA79),Data!AA79,"")</f>
        <v>M1</v>
      </c>
      <c r="AB79" s="701" t="str">
        <f>IF(ISNUMBER(Data!AB79),Data!AB79,"")</f>
        <v/>
      </c>
      <c r="AC79" s="242" t="str">
        <f>IF(ISTEXT(Data!AC79),Data!AC79,"")</f>
        <v>M1</v>
      </c>
      <c r="AD79" s="704" t="str">
        <f>IF(ISNUMBER(Data!AD79),Data!AD79,"")</f>
        <v/>
      </c>
      <c r="AE79" s="242" t="str">
        <f>IF(ISTEXT(Data!AE79),Data!AE79,"")</f>
        <v>M1</v>
      </c>
      <c r="AF79" s="701" t="str">
        <f>IF(ISNUMBER(Data!AF79),Data!AF79,"")</f>
        <v/>
      </c>
      <c r="AG79" s="242" t="str">
        <f>IF(ISTEXT(Data!AG79),Data!AG79,"")</f>
        <v>M1</v>
      </c>
      <c r="AH79" s="703" t="str">
        <f>IF(ISNUMBER(Data!AH79),Data!AH79,"")</f>
        <v/>
      </c>
      <c r="AI79" s="242" t="str">
        <f>IF(ISTEXT(Data!AI79),Data!AI79,"")</f>
        <v>M1</v>
      </c>
      <c r="AJ79" s="267" t="str">
        <f>IF(ISTEXT(Data!AJ79),Data!AJ79,"")</f>
        <v/>
      </c>
      <c r="AK79" s="267" t="str">
        <f>IF(ISTEXT(Data!AK79),Data!AK79,"")</f>
        <v/>
      </c>
      <c r="AL79" s="267" t="str">
        <f>IF(ISTEXT(Data!AL79),Data!AL79,"")</f>
        <v/>
      </c>
      <c r="AM79" s="267" t="str">
        <f>IF(ISTEXT(Data!AM79),Data!AM79,"")</f>
        <v/>
      </c>
      <c r="AN79" s="267" t="str">
        <f>IF(ISTEXT(Data!AN79),Data!AN79,"")</f>
        <v/>
      </c>
      <c r="AO79" s="267" t="str">
        <f>IF(ISTEXT(Data!AO79),Data!AO79,"")</f>
        <v/>
      </c>
      <c r="AP79" s="705" t="str">
        <f>IF(ISNUMBER(Bilanz!AP79),Bilanz!AP79,"")</f>
        <v/>
      </c>
      <c r="AQ79" s="706" t="str">
        <f>IF(ISNUMBER(Bilanz!AQ79),Bilanz!AQ79,"")</f>
        <v/>
      </c>
      <c r="AR79" s="707" t="str">
        <f>IF(ISNUMBER(Bilanz!AR79),Bilanz!AR79,"")</f>
        <v/>
      </c>
      <c r="AS79" s="708" t="str">
        <f>IF(ISNUMBER(Bilanz!AS79),Bilanz!AS79,"")</f>
        <v/>
      </c>
      <c r="AT79" s="709" t="str">
        <f>IF(ISNUMBER(Bilanz!AT79),Bilanz!AT79,"")</f>
        <v/>
      </c>
      <c r="AU79" s="710" t="str">
        <f>IF(ISNUMBER(Bilanz!AU79),Bilanz!AU79,"")</f>
        <v/>
      </c>
      <c r="AV79" s="711" t="str">
        <f>IF(ISNUMBER(Bilanz!AV79),Bilanz!AV79,"")</f>
        <v/>
      </c>
      <c r="AW79" s="712" t="str">
        <f>IF(ISNUMBER(Bilanz!AW79),Bilanz!AW79,"")</f>
        <v/>
      </c>
      <c r="AX79" s="713" t="str">
        <f>IF(ISNUMBER(Bilanz!AX79),Bilanz!AX79,"")</f>
        <v/>
      </c>
      <c r="AY79" s="714" t="str">
        <f>IF(ISNUMBER(Bilanz!AY79),Bilanz!AY79,"")</f>
        <v/>
      </c>
      <c r="AZ79" s="715">
        <f>IF(ISNUMBER(Bilanz!AZ79),Bilanz!AZ79,"")</f>
        <v>362.61</v>
      </c>
      <c r="BA79" s="716">
        <f>IF(ISNUMBER(Bilanz!BA79),Bilanz!BA79,"")</f>
        <v>5.5229999999999997</v>
      </c>
      <c r="BB79" s="717" t="str">
        <f>IF(ISNUMBER(Bilanz!BB79),Bilanz!BB79,"")</f>
        <v/>
      </c>
      <c r="BC79" s="718" t="str">
        <f>IF(ISNUMBER(Bilanz!BC79),Bilanz!BC79,"")</f>
        <v/>
      </c>
      <c r="BD79" s="719" t="str">
        <f>IF(ISNUMBER(Bilanz!BD79),Bilanz!BD79,"")</f>
        <v/>
      </c>
      <c r="BE79" s="720" t="str">
        <f>IF(ISNUMBER(Bilanz!BE79),Bilanz!BE79,"")</f>
        <v/>
      </c>
      <c r="BF79" s="708" t="str">
        <f>IF(ISNUMBER(Bilanz!BF79),Bilanz!BF79,"")</f>
        <v/>
      </c>
      <c r="BG79" s="709" t="str">
        <f>IF(ISNUMBER(Bilanz!BG79),Bilanz!BG79,"")</f>
        <v/>
      </c>
      <c r="BH79" s="710" t="str">
        <f>IF(ISNUMBER(Bilanz!BH79),Bilanz!BH79,"")</f>
        <v/>
      </c>
      <c r="BI79" s="711" t="str">
        <f>IF(ISNUMBER(Bilanz!BI79),Bilanz!BI79,"")</f>
        <v/>
      </c>
      <c r="BJ79" s="712" t="str">
        <f>IF(ISNUMBER(Bilanz!BJ79),Bilanz!BJ79,"")</f>
        <v/>
      </c>
      <c r="BK79" s="713" t="str">
        <f>IF(ISNUMBER(Bilanz!BK79),Bilanz!BK79,"")</f>
        <v/>
      </c>
      <c r="BL79" s="714" t="str">
        <f>IF(ISNUMBER(Bilanz!BL79),Bilanz!BL79,"")</f>
        <v/>
      </c>
      <c r="BM79" s="721" t="str">
        <f>IF(ISTEXT(Bilanz!BM79),Bilanz!BM79,"")</f>
        <v>M1</v>
      </c>
      <c r="BN79" s="722" t="str">
        <f>IF(ISNUMBER(Bilanz!BN79),Bilanz!BN79,"")</f>
        <v/>
      </c>
      <c r="BO79" s="722" t="str">
        <f>IF(ISNUMBER(Bilanz!BO79),Bilanz!BO79,"")</f>
        <v/>
      </c>
      <c r="BP79" s="723" t="str">
        <f>IF(ISNUMBER(Bilanz!BP79),Bilanz!BP79,"")</f>
        <v/>
      </c>
      <c r="BQ79" s="723" t="str">
        <f>IF(ISNUMBER(Bilanz!BQ79),Bilanz!BQ79,"")</f>
        <v/>
      </c>
      <c r="BR79" s="721" t="str">
        <f>IF(ISTEXT(Bilanz!BR79),Bilanz!BR79,"")</f>
        <v>M1</v>
      </c>
      <c r="BS79" s="723" t="str">
        <f>IF(ISNUMBER(Bilanz!BS79),Bilanz!BS79,"")</f>
        <v/>
      </c>
      <c r="BT79" s="723" t="str">
        <f>IF(ISNUMBER(Bilanz!BT79),Bilanz!BT79,"")</f>
        <v/>
      </c>
      <c r="BU79" s="723" t="str">
        <f>IF(ISNUMBER(Bilanz!BU79),Bilanz!BU79,"")</f>
        <v/>
      </c>
      <c r="BV79" s="722" t="str">
        <f>IF(ISNUMBER(Bilanz!BV79),Bilanz!BV79,"")</f>
        <v/>
      </c>
      <c r="BW79" s="723" t="str">
        <f>IF(ISNUMBER(Bilanz!BW79),Bilanz!BW79,"")</f>
        <v/>
      </c>
      <c r="BX79" s="721" t="str">
        <f>IF(ISTEXT(Bilanz!BX79),Bilanz!BX79,"")</f>
        <v>M1</v>
      </c>
    </row>
    <row r="80" spans="1:76" x14ac:dyDescent="0.2">
      <c r="A80" s="120" t="str">
        <f>IF(ISTEXT(Data!A80),Data!A80,"")</f>
        <v/>
      </c>
      <c r="B80" s="250">
        <f>IF(ISREF(Data!B80),Data!B80,"")</f>
        <v>35088</v>
      </c>
      <c r="C80" s="698">
        <v>0.27083333333333298</v>
      </c>
      <c r="D80" s="250">
        <f>IF(ISREF(Data!D80),Data!D80,"")</f>
        <v>35089</v>
      </c>
      <c r="E80" s="698">
        <v>0.27083333333333298</v>
      </c>
      <c r="F80" s="699" t="s">
        <v>2179</v>
      </c>
      <c r="G80" s="245" t="str">
        <f>IF(ISTEXT(Data!G80),Data!G80,"")</f>
        <v>No Precipitation Occurred</v>
      </c>
      <c r="H80" s="247" t="str">
        <f>IF(ISTEXT(Data!H80),Data!H80,"")</f>
        <v/>
      </c>
      <c r="I80" s="246" t="str">
        <f>IF(ISTEXT(Data!I80),Data!I80,"")</f>
        <v/>
      </c>
      <c r="J80" s="248" t="str">
        <f>IF(ISTEXT(Data!J80),Data!J80,"")</f>
        <v/>
      </c>
      <c r="K80" s="273" t="str">
        <f>IF(ISNUMBER(Data!K80),Data!K80,"")</f>
        <v/>
      </c>
      <c r="L80" s="242" t="str">
        <f>IF(ISTEXT(Data!L80),Data!L80,"")</f>
        <v>M1</v>
      </c>
      <c r="M80" s="700" t="str">
        <f>IF(ISNUMBER(Data!M80),Data!M80,"")</f>
        <v/>
      </c>
      <c r="N80" s="700" t="str">
        <f>IF(ISNUMBER(Data!N80),Data!N80,"")</f>
        <v/>
      </c>
      <c r="O80" s="242" t="str">
        <f>IF(ISTEXT(Data!O80),Data!O80,"")</f>
        <v>M1</v>
      </c>
      <c r="P80" s="278" t="str">
        <f>IF(ISNUMBER(Data!P80),Data!P80,"")</f>
        <v/>
      </c>
      <c r="Q80" s="242" t="str">
        <f>IF(ISTEXT(Data!Q80),Data!Q80,"")</f>
        <v>M1</v>
      </c>
      <c r="R80" s="277" t="str">
        <f>IF(ISNUMBER(Data!R80),Data!R80,"")</f>
        <v/>
      </c>
      <c r="S80" s="242" t="str">
        <f>IF(ISTEXT(Data!S80),Data!S80,"")</f>
        <v>M1</v>
      </c>
      <c r="T80" s="701" t="str">
        <f>IF(ISNUMBER(Data!T80),Data!T80,"")</f>
        <v/>
      </c>
      <c r="U80" s="242" t="str">
        <f>IF(ISTEXT(Data!U80),Data!U80,"")</f>
        <v>M1</v>
      </c>
      <c r="V80" s="702" t="str">
        <f>IF(ISNUMBER(Data!V80),Data!V80,"")</f>
        <v/>
      </c>
      <c r="W80" s="242" t="str">
        <f>IF(ISTEXT(Data!W80),Data!W80,"")</f>
        <v>M1</v>
      </c>
      <c r="X80" s="701" t="str">
        <f>IF(ISNUMBER(Data!X80),Data!X80,"")</f>
        <v/>
      </c>
      <c r="Y80" s="242" t="str">
        <f>IF(ISTEXT(Data!Y80),Data!Y80,"")</f>
        <v>M1</v>
      </c>
      <c r="Z80" s="703" t="str">
        <f>IF(ISNUMBER(Data!Z80),Data!Z80,"")</f>
        <v/>
      </c>
      <c r="AA80" s="242" t="str">
        <f>IF(ISTEXT(Data!AA80),Data!AA80,"")</f>
        <v>M1</v>
      </c>
      <c r="AB80" s="701" t="str">
        <f>IF(ISNUMBER(Data!AB80),Data!AB80,"")</f>
        <v/>
      </c>
      <c r="AC80" s="242" t="str">
        <f>IF(ISTEXT(Data!AC80),Data!AC80,"")</f>
        <v>M1</v>
      </c>
      <c r="AD80" s="704" t="str">
        <f>IF(ISNUMBER(Data!AD80),Data!AD80,"")</f>
        <v/>
      </c>
      <c r="AE80" s="242" t="str">
        <f>IF(ISTEXT(Data!AE80),Data!AE80,"")</f>
        <v>M1</v>
      </c>
      <c r="AF80" s="701" t="str">
        <f>IF(ISNUMBER(Data!AF80),Data!AF80,"")</f>
        <v/>
      </c>
      <c r="AG80" s="242" t="str">
        <f>IF(ISTEXT(Data!AG80),Data!AG80,"")</f>
        <v>M1</v>
      </c>
      <c r="AH80" s="703" t="str">
        <f>IF(ISNUMBER(Data!AH80),Data!AH80,"")</f>
        <v/>
      </c>
      <c r="AI80" s="242" t="str">
        <f>IF(ISTEXT(Data!AI80),Data!AI80,"")</f>
        <v>M1</v>
      </c>
      <c r="AJ80" s="267" t="str">
        <f>IF(ISTEXT(Data!AJ80),Data!AJ80,"")</f>
        <v/>
      </c>
      <c r="AK80" s="267" t="str">
        <f>IF(ISTEXT(Data!AK80),Data!AK80,"")</f>
        <v/>
      </c>
      <c r="AL80" s="267" t="str">
        <f>IF(ISTEXT(Data!AL80),Data!AL80,"")</f>
        <v/>
      </c>
      <c r="AM80" s="267" t="str">
        <f>IF(ISTEXT(Data!AM80),Data!AM80,"")</f>
        <v/>
      </c>
      <c r="AN80" s="267" t="str">
        <f>IF(ISTEXT(Data!AN80),Data!AN80,"")</f>
        <v/>
      </c>
      <c r="AO80" s="267" t="str">
        <f>IF(ISTEXT(Data!AO80),Data!AO80,"")</f>
        <v/>
      </c>
      <c r="AP80" s="705" t="str">
        <f>IF(ISNUMBER(Bilanz!AP80),Bilanz!AP80,"")</f>
        <v/>
      </c>
      <c r="AQ80" s="706" t="str">
        <f>IF(ISNUMBER(Bilanz!AQ80),Bilanz!AQ80,"")</f>
        <v/>
      </c>
      <c r="AR80" s="707" t="str">
        <f>IF(ISNUMBER(Bilanz!AR80),Bilanz!AR80,"")</f>
        <v/>
      </c>
      <c r="AS80" s="708" t="str">
        <f>IF(ISNUMBER(Bilanz!AS80),Bilanz!AS80,"")</f>
        <v/>
      </c>
      <c r="AT80" s="709" t="str">
        <f>IF(ISNUMBER(Bilanz!AT80),Bilanz!AT80,"")</f>
        <v/>
      </c>
      <c r="AU80" s="710" t="str">
        <f>IF(ISNUMBER(Bilanz!AU80),Bilanz!AU80,"")</f>
        <v/>
      </c>
      <c r="AV80" s="711" t="str">
        <f>IF(ISNUMBER(Bilanz!AV80),Bilanz!AV80,"")</f>
        <v/>
      </c>
      <c r="AW80" s="712" t="str">
        <f>IF(ISNUMBER(Bilanz!AW80),Bilanz!AW80,"")</f>
        <v/>
      </c>
      <c r="AX80" s="713" t="str">
        <f>IF(ISNUMBER(Bilanz!AX80),Bilanz!AX80,"")</f>
        <v/>
      </c>
      <c r="AY80" s="714" t="str">
        <f>IF(ISNUMBER(Bilanz!AY80),Bilanz!AY80,"")</f>
        <v/>
      </c>
      <c r="AZ80" s="715">
        <f>IF(ISNUMBER(Bilanz!AZ80),Bilanz!AZ80,"")</f>
        <v>362.61</v>
      </c>
      <c r="BA80" s="716">
        <f>IF(ISNUMBER(Bilanz!BA80),Bilanz!BA80,"")</f>
        <v>5.5229999999999997</v>
      </c>
      <c r="BB80" s="717" t="str">
        <f>IF(ISNUMBER(Bilanz!BB80),Bilanz!BB80,"")</f>
        <v/>
      </c>
      <c r="BC80" s="718" t="str">
        <f>IF(ISNUMBER(Bilanz!BC80),Bilanz!BC80,"")</f>
        <v/>
      </c>
      <c r="BD80" s="719" t="str">
        <f>IF(ISNUMBER(Bilanz!BD80),Bilanz!BD80,"")</f>
        <v/>
      </c>
      <c r="BE80" s="720" t="str">
        <f>IF(ISNUMBER(Bilanz!BE80),Bilanz!BE80,"")</f>
        <v/>
      </c>
      <c r="BF80" s="708" t="str">
        <f>IF(ISNUMBER(Bilanz!BF80),Bilanz!BF80,"")</f>
        <v/>
      </c>
      <c r="BG80" s="709" t="str">
        <f>IF(ISNUMBER(Bilanz!BG80),Bilanz!BG80,"")</f>
        <v/>
      </c>
      <c r="BH80" s="710" t="str">
        <f>IF(ISNUMBER(Bilanz!BH80),Bilanz!BH80,"")</f>
        <v/>
      </c>
      <c r="BI80" s="711" t="str">
        <f>IF(ISNUMBER(Bilanz!BI80),Bilanz!BI80,"")</f>
        <v/>
      </c>
      <c r="BJ80" s="712" t="str">
        <f>IF(ISNUMBER(Bilanz!BJ80),Bilanz!BJ80,"")</f>
        <v/>
      </c>
      <c r="BK80" s="713" t="str">
        <f>IF(ISNUMBER(Bilanz!BK80),Bilanz!BK80,"")</f>
        <v/>
      </c>
      <c r="BL80" s="714" t="str">
        <f>IF(ISNUMBER(Bilanz!BL80),Bilanz!BL80,"")</f>
        <v/>
      </c>
      <c r="BM80" s="721" t="str">
        <f>IF(ISTEXT(Bilanz!BM80),Bilanz!BM80,"")</f>
        <v>M1</v>
      </c>
      <c r="BN80" s="722" t="str">
        <f>IF(ISNUMBER(Bilanz!BN80),Bilanz!BN80,"")</f>
        <v/>
      </c>
      <c r="BO80" s="722" t="str">
        <f>IF(ISNUMBER(Bilanz!BO80),Bilanz!BO80,"")</f>
        <v/>
      </c>
      <c r="BP80" s="723" t="str">
        <f>IF(ISNUMBER(Bilanz!BP80),Bilanz!BP80,"")</f>
        <v/>
      </c>
      <c r="BQ80" s="723" t="str">
        <f>IF(ISNUMBER(Bilanz!BQ80),Bilanz!BQ80,"")</f>
        <v/>
      </c>
      <c r="BR80" s="721" t="str">
        <f>IF(ISTEXT(Bilanz!BR80),Bilanz!BR80,"")</f>
        <v>M1</v>
      </c>
      <c r="BS80" s="723" t="str">
        <f>IF(ISNUMBER(Bilanz!BS80),Bilanz!BS80,"")</f>
        <v/>
      </c>
      <c r="BT80" s="723" t="str">
        <f>IF(ISNUMBER(Bilanz!BT80),Bilanz!BT80,"")</f>
        <v/>
      </c>
      <c r="BU80" s="723" t="str">
        <f>IF(ISNUMBER(Bilanz!BU80),Bilanz!BU80,"")</f>
        <v/>
      </c>
      <c r="BV80" s="722" t="str">
        <f>IF(ISNUMBER(Bilanz!BV80),Bilanz!BV80,"")</f>
        <v/>
      </c>
      <c r="BW80" s="723" t="str">
        <f>IF(ISNUMBER(Bilanz!BW80),Bilanz!BW80,"")</f>
        <v/>
      </c>
      <c r="BX80" s="721" t="str">
        <f>IF(ISTEXT(Bilanz!BX80),Bilanz!BX80,"")</f>
        <v>M1</v>
      </c>
    </row>
    <row r="81" spans="1:76" x14ac:dyDescent="0.2">
      <c r="A81" s="120" t="str">
        <f>IF(ISTEXT(Data!A81),Data!A81,"")</f>
        <v/>
      </c>
      <c r="B81" s="250">
        <f>IF(ISREF(Data!B81),Data!B81,"")</f>
        <v>35089</v>
      </c>
      <c r="C81" s="698">
        <v>0.27083333333333298</v>
      </c>
      <c r="D81" s="250">
        <f>IF(ISREF(Data!D81),Data!D81,"")</f>
        <v>35090</v>
      </c>
      <c r="E81" s="698">
        <v>0.27083333333333298</v>
      </c>
      <c r="F81" s="699" t="s">
        <v>2179</v>
      </c>
      <c r="G81" s="245" t="str">
        <f>IF(ISTEXT(Data!G81),Data!G81,"")</f>
        <v>No Precipitation Occurred</v>
      </c>
      <c r="H81" s="247" t="str">
        <f>IF(ISTEXT(Data!H81),Data!H81,"")</f>
        <v/>
      </c>
      <c r="I81" s="246" t="str">
        <f>IF(ISTEXT(Data!I81),Data!I81,"")</f>
        <v/>
      </c>
      <c r="J81" s="248" t="str">
        <f>IF(ISTEXT(Data!J81),Data!J81,"")</f>
        <v/>
      </c>
      <c r="K81" s="273" t="str">
        <f>IF(ISNUMBER(Data!K81),Data!K81,"")</f>
        <v/>
      </c>
      <c r="L81" s="242" t="str">
        <f>IF(ISTEXT(Data!L81),Data!L81,"")</f>
        <v>M1</v>
      </c>
      <c r="M81" s="700" t="str">
        <f>IF(ISNUMBER(Data!M81),Data!M81,"")</f>
        <v/>
      </c>
      <c r="N81" s="700" t="str">
        <f>IF(ISNUMBER(Data!N81),Data!N81,"")</f>
        <v/>
      </c>
      <c r="O81" s="242" t="str">
        <f>IF(ISTEXT(Data!O81),Data!O81,"")</f>
        <v>M1</v>
      </c>
      <c r="P81" s="278" t="str">
        <f>IF(ISNUMBER(Data!P81),Data!P81,"")</f>
        <v/>
      </c>
      <c r="Q81" s="242" t="str">
        <f>IF(ISTEXT(Data!Q81),Data!Q81,"")</f>
        <v>M1</v>
      </c>
      <c r="R81" s="277" t="str">
        <f>IF(ISNUMBER(Data!R81),Data!R81,"")</f>
        <v/>
      </c>
      <c r="S81" s="242" t="str">
        <f>IF(ISTEXT(Data!S81),Data!S81,"")</f>
        <v>M1</v>
      </c>
      <c r="T81" s="701" t="str">
        <f>IF(ISNUMBER(Data!T81),Data!T81,"")</f>
        <v/>
      </c>
      <c r="U81" s="242" t="str">
        <f>IF(ISTEXT(Data!U81),Data!U81,"")</f>
        <v>M1</v>
      </c>
      <c r="V81" s="702" t="str">
        <f>IF(ISNUMBER(Data!V81),Data!V81,"")</f>
        <v/>
      </c>
      <c r="W81" s="242" t="str">
        <f>IF(ISTEXT(Data!W81),Data!W81,"")</f>
        <v>M1</v>
      </c>
      <c r="X81" s="701" t="str">
        <f>IF(ISNUMBER(Data!X81),Data!X81,"")</f>
        <v/>
      </c>
      <c r="Y81" s="242" t="str">
        <f>IF(ISTEXT(Data!Y81),Data!Y81,"")</f>
        <v>M1</v>
      </c>
      <c r="Z81" s="703" t="str">
        <f>IF(ISNUMBER(Data!Z81),Data!Z81,"")</f>
        <v/>
      </c>
      <c r="AA81" s="242" t="str">
        <f>IF(ISTEXT(Data!AA81),Data!AA81,"")</f>
        <v>M1</v>
      </c>
      <c r="AB81" s="701" t="str">
        <f>IF(ISNUMBER(Data!AB81),Data!AB81,"")</f>
        <v/>
      </c>
      <c r="AC81" s="242" t="str">
        <f>IF(ISTEXT(Data!AC81),Data!AC81,"")</f>
        <v>M1</v>
      </c>
      <c r="AD81" s="704" t="str">
        <f>IF(ISNUMBER(Data!AD81),Data!AD81,"")</f>
        <v/>
      </c>
      <c r="AE81" s="242" t="str">
        <f>IF(ISTEXT(Data!AE81),Data!AE81,"")</f>
        <v>M1</v>
      </c>
      <c r="AF81" s="701" t="str">
        <f>IF(ISNUMBER(Data!AF81),Data!AF81,"")</f>
        <v/>
      </c>
      <c r="AG81" s="242" t="str">
        <f>IF(ISTEXT(Data!AG81),Data!AG81,"")</f>
        <v>M1</v>
      </c>
      <c r="AH81" s="703" t="str">
        <f>IF(ISNUMBER(Data!AH81),Data!AH81,"")</f>
        <v/>
      </c>
      <c r="AI81" s="242" t="str">
        <f>IF(ISTEXT(Data!AI81),Data!AI81,"")</f>
        <v>M1</v>
      </c>
      <c r="AJ81" s="267" t="str">
        <f>IF(ISTEXT(Data!AJ81),Data!AJ81,"")</f>
        <v/>
      </c>
      <c r="AK81" s="267" t="str">
        <f>IF(ISTEXT(Data!AK81),Data!AK81,"")</f>
        <v/>
      </c>
      <c r="AL81" s="267" t="str">
        <f>IF(ISTEXT(Data!AL81),Data!AL81,"")</f>
        <v/>
      </c>
      <c r="AM81" s="267" t="str">
        <f>IF(ISTEXT(Data!AM81),Data!AM81,"")</f>
        <v/>
      </c>
      <c r="AN81" s="267" t="str">
        <f>IF(ISTEXT(Data!AN81),Data!AN81,"")</f>
        <v/>
      </c>
      <c r="AO81" s="267" t="str">
        <f>IF(ISTEXT(Data!AO81),Data!AO81,"")</f>
        <v/>
      </c>
      <c r="AP81" s="705" t="str">
        <f>IF(ISNUMBER(Bilanz!AP81),Bilanz!AP81,"")</f>
        <v/>
      </c>
      <c r="AQ81" s="706" t="str">
        <f>IF(ISNUMBER(Bilanz!AQ81),Bilanz!AQ81,"")</f>
        <v/>
      </c>
      <c r="AR81" s="707" t="str">
        <f>IF(ISNUMBER(Bilanz!AR81),Bilanz!AR81,"")</f>
        <v/>
      </c>
      <c r="AS81" s="708" t="str">
        <f>IF(ISNUMBER(Bilanz!AS81),Bilanz!AS81,"")</f>
        <v/>
      </c>
      <c r="AT81" s="709" t="str">
        <f>IF(ISNUMBER(Bilanz!AT81),Bilanz!AT81,"")</f>
        <v/>
      </c>
      <c r="AU81" s="710" t="str">
        <f>IF(ISNUMBER(Bilanz!AU81),Bilanz!AU81,"")</f>
        <v/>
      </c>
      <c r="AV81" s="711" t="str">
        <f>IF(ISNUMBER(Bilanz!AV81),Bilanz!AV81,"")</f>
        <v/>
      </c>
      <c r="AW81" s="712" t="str">
        <f>IF(ISNUMBER(Bilanz!AW81),Bilanz!AW81,"")</f>
        <v/>
      </c>
      <c r="AX81" s="713" t="str">
        <f>IF(ISNUMBER(Bilanz!AX81),Bilanz!AX81,"")</f>
        <v/>
      </c>
      <c r="AY81" s="714" t="str">
        <f>IF(ISNUMBER(Bilanz!AY81),Bilanz!AY81,"")</f>
        <v/>
      </c>
      <c r="AZ81" s="715">
        <f>IF(ISNUMBER(Bilanz!AZ81),Bilanz!AZ81,"")</f>
        <v>362.61</v>
      </c>
      <c r="BA81" s="716">
        <f>IF(ISNUMBER(Bilanz!BA81),Bilanz!BA81,"")</f>
        <v>5.5229999999999997</v>
      </c>
      <c r="BB81" s="717" t="str">
        <f>IF(ISNUMBER(Bilanz!BB81),Bilanz!BB81,"")</f>
        <v/>
      </c>
      <c r="BC81" s="718" t="str">
        <f>IF(ISNUMBER(Bilanz!BC81),Bilanz!BC81,"")</f>
        <v/>
      </c>
      <c r="BD81" s="719" t="str">
        <f>IF(ISNUMBER(Bilanz!BD81),Bilanz!BD81,"")</f>
        <v/>
      </c>
      <c r="BE81" s="720" t="str">
        <f>IF(ISNUMBER(Bilanz!BE81),Bilanz!BE81,"")</f>
        <v/>
      </c>
      <c r="BF81" s="708" t="str">
        <f>IF(ISNUMBER(Bilanz!BF81),Bilanz!BF81,"")</f>
        <v/>
      </c>
      <c r="BG81" s="709" t="str">
        <f>IF(ISNUMBER(Bilanz!BG81),Bilanz!BG81,"")</f>
        <v/>
      </c>
      <c r="BH81" s="710" t="str">
        <f>IF(ISNUMBER(Bilanz!BH81),Bilanz!BH81,"")</f>
        <v/>
      </c>
      <c r="BI81" s="711" t="str">
        <f>IF(ISNUMBER(Bilanz!BI81),Bilanz!BI81,"")</f>
        <v/>
      </c>
      <c r="BJ81" s="712" t="str">
        <f>IF(ISNUMBER(Bilanz!BJ81),Bilanz!BJ81,"")</f>
        <v/>
      </c>
      <c r="BK81" s="713" t="str">
        <f>IF(ISNUMBER(Bilanz!BK81),Bilanz!BK81,"")</f>
        <v/>
      </c>
      <c r="BL81" s="714" t="str">
        <f>IF(ISNUMBER(Bilanz!BL81),Bilanz!BL81,"")</f>
        <v/>
      </c>
      <c r="BM81" s="721" t="str">
        <f>IF(ISTEXT(Bilanz!BM81),Bilanz!BM81,"")</f>
        <v>M1</v>
      </c>
      <c r="BN81" s="722" t="str">
        <f>IF(ISNUMBER(Bilanz!BN81),Bilanz!BN81,"")</f>
        <v/>
      </c>
      <c r="BO81" s="722" t="str">
        <f>IF(ISNUMBER(Bilanz!BO81),Bilanz!BO81,"")</f>
        <v/>
      </c>
      <c r="BP81" s="723" t="str">
        <f>IF(ISNUMBER(Bilanz!BP81),Bilanz!BP81,"")</f>
        <v/>
      </c>
      <c r="BQ81" s="723" t="str">
        <f>IF(ISNUMBER(Bilanz!BQ81),Bilanz!BQ81,"")</f>
        <v/>
      </c>
      <c r="BR81" s="721" t="str">
        <f>IF(ISTEXT(Bilanz!BR81),Bilanz!BR81,"")</f>
        <v>M1</v>
      </c>
      <c r="BS81" s="723" t="str">
        <f>IF(ISNUMBER(Bilanz!BS81),Bilanz!BS81,"")</f>
        <v/>
      </c>
      <c r="BT81" s="723" t="str">
        <f>IF(ISNUMBER(Bilanz!BT81),Bilanz!BT81,"")</f>
        <v/>
      </c>
      <c r="BU81" s="723" t="str">
        <f>IF(ISNUMBER(Bilanz!BU81),Bilanz!BU81,"")</f>
        <v/>
      </c>
      <c r="BV81" s="722" t="str">
        <f>IF(ISNUMBER(Bilanz!BV81),Bilanz!BV81,"")</f>
        <v/>
      </c>
      <c r="BW81" s="723" t="str">
        <f>IF(ISNUMBER(Bilanz!BW81),Bilanz!BW81,"")</f>
        <v/>
      </c>
      <c r="BX81" s="721" t="str">
        <f>IF(ISTEXT(Bilanz!BX81),Bilanz!BX81,"")</f>
        <v>M1</v>
      </c>
    </row>
    <row r="82" spans="1:76" x14ac:dyDescent="0.2">
      <c r="A82" s="120" t="str">
        <f>IF(ISTEXT(Data!A82),Data!A82,"")</f>
        <v/>
      </c>
      <c r="B82" s="250">
        <f>IF(ISREF(Data!B82),Data!B82,"")</f>
        <v>35090</v>
      </c>
      <c r="C82" s="698">
        <v>0.27083333333333298</v>
      </c>
      <c r="D82" s="250">
        <f>IF(ISREF(Data!D82),Data!D82,"")</f>
        <v>35091</v>
      </c>
      <c r="E82" s="698">
        <v>0.27083333333333298</v>
      </c>
      <c r="F82" s="699" t="s">
        <v>2179</v>
      </c>
      <c r="G82" s="245" t="str">
        <f>IF(ISTEXT(Data!G82),Data!G82,"")</f>
        <v>No Precipitation Occurred</v>
      </c>
      <c r="H82" s="247" t="str">
        <f>IF(ISTEXT(Data!H82),Data!H82,"")</f>
        <v/>
      </c>
      <c r="I82" s="246" t="str">
        <f>IF(ISTEXT(Data!I82),Data!I82,"")</f>
        <v/>
      </c>
      <c r="J82" s="248" t="str">
        <f>IF(ISTEXT(Data!J82),Data!J82,"")</f>
        <v/>
      </c>
      <c r="K82" s="273" t="str">
        <f>IF(ISNUMBER(Data!K82),Data!K82,"")</f>
        <v/>
      </c>
      <c r="L82" s="242" t="str">
        <f>IF(ISTEXT(Data!L82),Data!L82,"")</f>
        <v>M1</v>
      </c>
      <c r="M82" s="700" t="str">
        <f>IF(ISNUMBER(Data!M82),Data!M82,"")</f>
        <v/>
      </c>
      <c r="N82" s="700" t="str">
        <f>IF(ISNUMBER(Data!N82),Data!N82,"")</f>
        <v/>
      </c>
      <c r="O82" s="242" t="str">
        <f>IF(ISTEXT(Data!O82),Data!O82,"")</f>
        <v>M1</v>
      </c>
      <c r="P82" s="278" t="str">
        <f>IF(ISNUMBER(Data!P82),Data!P82,"")</f>
        <v/>
      </c>
      <c r="Q82" s="242" t="str">
        <f>IF(ISTEXT(Data!Q82),Data!Q82,"")</f>
        <v>M1</v>
      </c>
      <c r="R82" s="277" t="str">
        <f>IF(ISNUMBER(Data!R82),Data!R82,"")</f>
        <v/>
      </c>
      <c r="S82" s="242" t="str">
        <f>IF(ISTEXT(Data!S82),Data!S82,"")</f>
        <v>M1</v>
      </c>
      <c r="T82" s="701" t="str">
        <f>IF(ISNUMBER(Data!T82),Data!T82,"")</f>
        <v/>
      </c>
      <c r="U82" s="242" t="str">
        <f>IF(ISTEXT(Data!U82),Data!U82,"")</f>
        <v>M1</v>
      </c>
      <c r="V82" s="702" t="str">
        <f>IF(ISNUMBER(Data!V82),Data!V82,"")</f>
        <v/>
      </c>
      <c r="W82" s="242" t="str">
        <f>IF(ISTEXT(Data!W82),Data!W82,"")</f>
        <v>M1</v>
      </c>
      <c r="X82" s="701" t="str">
        <f>IF(ISNUMBER(Data!X82),Data!X82,"")</f>
        <v/>
      </c>
      <c r="Y82" s="242" t="str">
        <f>IF(ISTEXT(Data!Y82),Data!Y82,"")</f>
        <v>M1</v>
      </c>
      <c r="Z82" s="703" t="str">
        <f>IF(ISNUMBER(Data!Z82),Data!Z82,"")</f>
        <v/>
      </c>
      <c r="AA82" s="242" t="str">
        <f>IF(ISTEXT(Data!AA82),Data!AA82,"")</f>
        <v>M1</v>
      </c>
      <c r="AB82" s="701" t="str">
        <f>IF(ISNUMBER(Data!AB82),Data!AB82,"")</f>
        <v/>
      </c>
      <c r="AC82" s="242" t="str">
        <f>IF(ISTEXT(Data!AC82),Data!AC82,"")</f>
        <v>M1</v>
      </c>
      <c r="AD82" s="704" t="str">
        <f>IF(ISNUMBER(Data!AD82),Data!AD82,"")</f>
        <v/>
      </c>
      <c r="AE82" s="242" t="str">
        <f>IF(ISTEXT(Data!AE82),Data!AE82,"")</f>
        <v>M1</v>
      </c>
      <c r="AF82" s="701" t="str">
        <f>IF(ISNUMBER(Data!AF82),Data!AF82,"")</f>
        <v/>
      </c>
      <c r="AG82" s="242" t="str">
        <f>IF(ISTEXT(Data!AG82),Data!AG82,"")</f>
        <v>M1</v>
      </c>
      <c r="AH82" s="703" t="str">
        <f>IF(ISNUMBER(Data!AH82),Data!AH82,"")</f>
        <v/>
      </c>
      <c r="AI82" s="242" t="str">
        <f>IF(ISTEXT(Data!AI82),Data!AI82,"")</f>
        <v>M1</v>
      </c>
      <c r="AJ82" s="267" t="str">
        <f>IF(ISTEXT(Data!AJ82),Data!AJ82,"")</f>
        <v/>
      </c>
      <c r="AK82" s="267" t="str">
        <f>IF(ISTEXT(Data!AK82),Data!AK82,"")</f>
        <v/>
      </c>
      <c r="AL82" s="267" t="str">
        <f>IF(ISTEXT(Data!AL82),Data!AL82,"")</f>
        <v/>
      </c>
      <c r="AM82" s="267" t="str">
        <f>IF(ISTEXT(Data!AM82),Data!AM82,"")</f>
        <v/>
      </c>
      <c r="AN82" s="267" t="str">
        <f>IF(ISTEXT(Data!AN82),Data!AN82,"")</f>
        <v/>
      </c>
      <c r="AO82" s="267" t="str">
        <f>IF(ISTEXT(Data!AO82),Data!AO82,"")</f>
        <v/>
      </c>
      <c r="AP82" s="705" t="str">
        <f>IF(ISNUMBER(Bilanz!AP82),Bilanz!AP82,"")</f>
        <v/>
      </c>
      <c r="AQ82" s="706" t="str">
        <f>IF(ISNUMBER(Bilanz!AQ82),Bilanz!AQ82,"")</f>
        <v/>
      </c>
      <c r="AR82" s="707" t="str">
        <f>IF(ISNUMBER(Bilanz!AR82),Bilanz!AR82,"")</f>
        <v/>
      </c>
      <c r="AS82" s="708" t="str">
        <f>IF(ISNUMBER(Bilanz!AS82),Bilanz!AS82,"")</f>
        <v/>
      </c>
      <c r="AT82" s="709" t="str">
        <f>IF(ISNUMBER(Bilanz!AT82),Bilanz!AT82,"")</f>
        <v/>
      </c>
      <c r="AU82" s="710" t="str">
        <f>IF(ISNUMBER(Bilanz!AU82),Bilanz!AU82,"")</f>
        <v/>
      </c>
      <c r="AV82" s="711" t="str">
        <f>IF(ISNUMBER(Bilanz!AV82),Bilanz!AV82,"")</f>
        <v/>
      </c>
      <c r="AW82" s="712" t="str">
        <f>IF(ISNUMBER(Bilanz!AW82),Bilanz!AW82,"")</f>
        <v/>
      </c>
      <c r="AX82" s="713" t="str">
        <f>IF(ISNUMBER(Bilanz!AX82),Bilanz!AX82,"")</f>
        <v/>
      </c>
      <c r="AY82" s="714" t="str">
        <f>IF(ISNUMBER(Bilanz!AY82),Bilanz!AY82,"")</f>
        <v/>
      </c>
      <c r="AZ82" s="715">
        <f>IF(ISNUMBER(Bilanz!AZ82),Bilanz!AZ82,"")</f>
        <v>362.61</v>
      </c>
      <c r="BA82" s="716">
        <f>IF(ISNUMBER(Bilanz!BA82),Bilanz!BA82,"")</f>
        <v>5.5229999999999997</v>
      </c>
      <c r="BB82" s="717" t="str">
        <f>IF(ISNUMBER(Bilanz!BB82),Bilanz!BB82,"")</f>
        <v/>
      </c>
      <c r="BC82" s="718" t="str">
        <f>IF(ISNUMBER(Bilanz!BC82),Bilanz!BC82,"")</f>
        <v/>
      </c>
      <c r="BD82" s="719" t="str">
        <f>IF(ISNUMBER(Bilanz!BD82),Bilanz!BD82,"")</f>
        <v/>
      </c>
      <c r="BE82" s="720" t="str">
        <f>IF(ISNUMBER(Bilanz!BE82),Bilanz!BE82,"")</f>
        <v/>
      </c>
      <c r="BF82" s="708" t="str">
        <f>IF(ISNUMBER(Bilanz!BF82),Bilanz!BF82,"")</f>
        <v/>
      </c>
      <c r="BG82" s="709" t="str">
        <f>IF(ISNUMBER(Bilanz!BG82),Bilanz!BG82,"")</f>
        <v/>
      </c>
      <c r="BH82" s="710" t="str">
        <f>IF(ISNUMBER(Bilanz!BH82),Bilanz!BH82,"")</f>
        <v/>
      </c>
      <c r="BI82" s="711" t="str">
        <f>IF(ISNUMBER(Bilanz!BI82),Bilanz!BI82,"")</f>
        <v/>
      </c>
      <c r="BJ82" s="712" t="str">
        <f>IF(ISNUMBER(Bilanz!BJ82),Bilanz!BJ82,"")</f>
        <v/>
      </c>
      <c r="BK82" s="713" t="str">
        <f>IF(ISNUMBER(Bilanz!BK82),Bilanz!BK82,"")</f>
        <v/>
      </c>
      <c r="BL82" s="714" t="str">
        <f>IF(ISNUMBER(Bilanz!BL82),Bilanz!BL82,"")</f>
        <v/>
      </c>
      <c r="BM82" s="721" t="str">
        <f>IF(ISTEXT(Bilanz!BM82),Bilanz!BM82,"")</f>
        <v>M1</v>
      </c>
      <c r="BN82" s="722" t="str">
        <f>IF(ISNUMBER(Bilanz!BN82),Bilanz!BN82,"")</f>
        <v/>
      </c>
      <c r="BO82" s="722" t="str">
        <f>IF(ISNUMBER(Bilanz!BO82),Bilanz!BO82,"")</f>
        <v/>
      </c>
      <c r="BP82" s="723" t="str">
        <f>IF(ISNUMBER(Bilanz!BP82),Bilanz!BP82,"")</f>
        <v/>
      </c>
      <c r="BQ82" s="723" t="str">
        <f>IF(ISNUMBER(Bilanz!BQ82),Bilanz!BQ82,"")</f>
        <v/>
      </c>
      <c r="BR82" s="721" t="str">
        <f>IF(ISTEXT(Bilanz!BR82),Bilanz!BR82,"")</f>
        <v>M1</v>
      </c>
      <c r="BS82" s="723" t="str">
        <f>IF(ISNUMBER(Bilanz!BS82),Bilanz!BS82,"")</f>
        <v/>
      </c>
      <c r="BT82" s="723" t="str">
        <f>IF(ISNUMBER(Bilanz!BT82),Bilanz!BT82,"")</f>
        <v/>
      </c>
      <c r="BU82" s="723" t="str">
        <f>IF(ISNUMBER(Bilanz!BU82),Bilanz!BU82,"")</f>
        <v/>
      </c>
      <c r="BV82" s="722" t="str">
        <f>IF(ISNUMBER(Bilanz!BV82),Bilanz!BV82,"")</f>
        <v/>
      </c>
      <c r="BW82" s="723" t="str">
        <f>IF(ISNUMBER(Bilanz!BW82),Bilanz!BW82,"")</f>
        <v/>
      </c>
      <c r="BX82" s="721" t="str">
        <f>IF(ISTEXT(Bilanz!BX82),Bilanz!BX82,"")</f>
        <v>M1</v>
      </c>
    </row>
    <row r="83" spans="1:76" x14ac:dyDescent="0.2">
      <c r="A83" s="120" t="str">
        <f>IF(ISTEXT(Data!A83),Data!A83,"")</f>
        <v>DEU96003</v>
      </c>
      <c r="B83" s="250">
        <f>IF(ISREF(Data!B83),Data!B83,"")</f>
        <v>35091</v>
      </c>
      <c r="C83" s="698">
        <v>0.27083333333333298</v>
      </c>
      <c r="D83" s="250">
        <f>IF(ISREF(Data!D83),Data!D83,"")</f>
        <v>35092</v>
      </c>
      <c r="E83" s="698">
        <v>0.27083333333333298</v>
      </c>
      <c r="F83" s="699" t="s">
        <v>2179</v>
      </c>
      <c r="G83" s="245" t="str">
        <f>IF(ISTEXT(Data!G83),Data!G83,"")</f>
        <v>Snow</v>
      </c>
      <c r="H83" s="247" t="str">
        <f>IF(ISTEXT(Data!H83),Data!H83,"")</f>
        <v>Clean and Clear</v>
      </c>
      <c r="I83" s="246" t="str">
        <f>IF(ISTEXT(Data!I83),Data!I83,"")</f>
        <v/>
      </c>
      <c r="J83" s="248" t="str">
        <f>IF(ISTEXT(Data!J83),Data!J83,"")</f>
        <v/>
      </c>
      <c r="K83" s="273">
        <f>IF(ISNUMBER(Data!K83),Data!K83,"")</f>
        <v>4.8</v>
      </c>
      <c r="L83" s="242" t="str">
        <f>IF(ISTEXT(Data!L83),Data!L83,"")</f>
        <v>V0</v>
      </c>
      <c r="M83" s="700">
        <f>IF(ISNUMBER(Data!M83),Data!M83,"")</f>
        <v>170.7</v>
      </c>
      <c r="N83" s="700">
        <f>IF(ISNUMBER(Data!N83),Data!N83,"")</f>
        <v>3.9260999999999995</v>
      </c>
      <c r="O83" s="242" t="str">
        <f>IF(ISTEXT(Data!O83),Data!O83,"")</f>
        <v>V0</v>
      </c>
      <c r="P83" s="278">
        <f>IF(ISNUMBER(Data!P83),Data!P83,"")</f>
        <v>4.6399999999999997</v>
      </c>
      <c r="Q83" s="242" t="str">
        <f>IF(ISTEXT(Data!Q83),Data!Q83,"")</f>
        <v>V0</v>
      </c>
      <c r="R83" s="277">
        <f>IF(ISNUMBER(Data!R83),Data!R83,"")</f>
        <v>28.6</v>
      </c>
      <c r="S83" s="242" t="str">
        <f>IF(ISTEXT(Data!S83),Data!S83,"")</f>
        <v>V0</v>
      </c>
      <c r="T83" s="701">
        <f>IF(ISNUMBER(Data!T83),Data!T83,"")</f>
        <v>0.193</v>
      </c>
      <c r="U83" s="242" t="str">
        <f>IF(ISTEXT(Data!U83),Data!U83,"")</f>
        <v>V0</v>
      </c>
      <c r="V83" s="702">
        <f>IF(ISNUMBER(Data!V83),Data!V83,"")</f>
        <v>0.87263740182243377</v>
      </c>
      <c r="W83" s="242" t="str">
        <f>IF(ISTEXT(Data!W83),Data!W83,"")</f>
        <v>V0</v>
      </c>
      <c r="X83" s="701">
        <f>IF(ISNUMBER(Data!X83),Data!X83,"")</f>
        <v>1.1345332805896191</v>
      </c>
      <c r="Y83" s="242" t="str">
        <f>IF(ISTEXT(Data!Y83),Data!Y83,"")</f>
        <v>V0</v>
      </c>
      <c r="Z83" s="703">
        <f>IF(ISNUMBER(Data!Z83),Data!Z83,"")</f>
        <v>0.14899999999999999</v>
      </c>
      <c r="AA83" s="242" t="str">
        <f>IF(ISTEXT(Data!AA83),Data!AA83,"")</f>
        <v>V0</v>
      </c>
      <c r="AB83" s="701">
        <f>IF(ISNUMBER(Data!AB83),Data!AB83,"")</f>
        <v>1.2749598869116914</v>
      </c>
      <c r="AC83" s="242" t="str">
        <f>IF(ISTEXT(Data!AC83),Data!AC83,"")</f>
        <v>V0</v>
      </c>
      <c r="AD83" s="704">
        <f>IF(ISNUMBER(Data!AD83),Data!AD83,"")</f>
        <v>0.121</v>
      </c>
      <c r="AE83" s="242" t="str">
        <f>IF(ISTEXT(Data!AE83),Data!AE83,"")</f>
        <v>V0</v>
      </c>
      <c r="AF83" s="701">
        <f>IF(ISNUMBER(Data!AF83),Data!AF83,"")</f>
        <v>8.5999999999999993E-2</v>
      </c>
      <c r="AG83" s="242" t="str">
        <f>IF(ISTEXT(Data!AG83),Data!AG83,"")</f>
        <v>V0</v>
      </c>
      <c r="AH83" s="703">
        <f>IF(ISNUMBER(Data!AH83),Data!AH83,"")</f>
        <v>0.41199999999999998</v>
      </c>
      <c r="AI83" s="242" t="str">
        <f>IF(ISTEXT(Data!AI83),Data!AI83,"")</f>
        <v>V0</v>
      </c>
      <c r="AJ83" s="267" t="str">
        <f>IF(ISTEXT(Data!AJ83),Data!AJ83,"")</f>
        <v/>
      </c>
      <c r="AK83" s="267" t="str">
        <f>IF(ISTEXT(Data!AK83),Data!AK83,"")</f>
        <v/>
      </c>
      <c r="AL83" s="267" t="str">
        <f>IF(ISTEXT(Data!AL83),Data!AL83,"")</f>
        <v/>
      </c>
      <c r="AM83" s="267" t="str">
        <f>IF(ISTEXT(Data!AM83),Data!AM83,"")</f>
        <v/>
      </c>
      <c r="AN83" s="267" t="str">
        <f>IF(ISTEXT(Data!AN83),Data!AN83,"")</f>
        <v/>
      </c>
      <c r="AO83" s="267" t="str">
        <f>IF(ISTEXT(Data!AO83),Data!AO83,"")</f>
        <v/>
      </c>
      <c r="AP83" s="705">
        <f>IF(ISNUMBER(Bilanz!AP83),Bilanz!AP83,"")</f>
        <v>2.2908676527677727E-2</v>
      </c>
      <c r="AQ83" s="706">
        <f>IF(ISNUMBER(Bilanz!AQ83),Bilanz!AQ83,"")</f>
        <v>8.9941754915315517E-2</v>
      </c>
      <c r="AR83" s="707">
        <f>IF(ISNUMBER(Bilanz!AR83),Bilanz!AR83,"")</f>
        <v>0.75773729999999995</v>
      </c>
      <c r="AS83" s="708">
        <f>IF(ISNUMBER(Bilanz!AS83),Bilanz!AS83,"")</f>
        <v>3.4260617032950567</v>
      </c>
      <c r="AT83" s="709">
        <f>IF(ISNUMBER(Bilanz!AT83),Bilanz!AT83,"")</f>
        <v>4.4542911129229026</v>
      </c>
      <c r="AU83" s="710">
        <f>IF(ISNUMBER(Bilanz!AU83),Bilanz!AU83,"")</f>
        <v>0.58498889999999992</v>
      </c>
      <c r="AV83" s="711">
        <f>IF(ISNUMBER(Bilanz!AV83),Bilanz!AV83,"")</f>
        <v>5.0056200120039911</v>
      </c>
      <c r="AW83" s="712">
        <f>IF(ISNUMBER(Bilanz!AW83),Bilanz!AW83,"")</f>
        <v>0.47505809999999993</v>
      </c>
      <c r="AX83" s="713">
        <f>IF(ISNUMBER(Bilanz!AX83),Bilanz!AX83,"")</f>
        <v>0.33764459999999991</v>
      </c>
      <c r="AY83" s="714">
        <f>IF(ISNUMBER(Bilanz!AY83),Bilanz!AY83,"")</f>
        <v>1.6175531999999997</v>
      </c>
      <c r="AZ83" s="715">
        <f>IF(ISNUMBER(Bilanz!AZ83),Bilanz!AZ83,"")</f>
        <v>362.61</v>
      </c>
      <c r="BA83" s="716">
        <f>IF(ISNUMBER(Bilanz!BA83),Bilanz!BA83,"")</f>
        <v>5.5229999999999997</v>
      </c>
      <c r="BB83" s="717">
        <f>IF(ISNUMBER(Bilanz!BB83),Bilanz!BB83,"")</f>
        <v>22.908676527677727</v>
      </c>
      <c r="BC83" s="718">
        <f>IF(ISNUMBER(Bilanz!BC83),Bilanz!BC83,"")</f>
        <v>0.24108769414624334</v>
      </c>
      <c r="BD83" s="719">
        <f>IF(ISNUMBER(Bilanz!BD83),Bilanz!BD83,"")</f>
        <v>4.365158322401653E-4</v>
      </c>
      <c r="BE83" s="720">
        <f>IF(ISNUMBER(Bilanz!BE83),Bilanz!BE83,"")</f>
        <v>5.443980593478507</v>
      </c>
      <c r="BF83" s="708">
        <f>IF(ISNUMBER(Bilanz!BF83),Bilanz!BF83,"")</f>
        <v>62.300092940846277</v>
      </c>
      <c r="BG83" s="709">
        <f>IF(ISNUMBER(Bilanz!BG83),Bilanz!BG83,"")</f>
        <v>70.764589464501427</v>
      </c>
      <c r="BH83" s="710">
        <f>IF(ISNUMBER(Bilanz!BH83),Bilanz!BH83,"")</f>
        <v>6.4811351120931899</v>
      </c>
      <c r="BI83" s="711">
        <f>IF(ISNUMBER(Bilanz!BI83),Bilanz!BI83,"")</f>
        <v>91.023051824922632</v>
      </c>
      <c r="BJ83" s="712">
        <f>IF(ISNUMBER(Bilanz!BJ83),Bilanz!BJ83,"")</f>
        <v>3.094787457158934</v>
      </c>
      <c r="BK83" s="713">
        <f>IF(ISNUMBER(Bilanz!BK83),Bilanz!BK83,"")</f>
        <v>7.0767331824727417</v>
      </c>
      <c r="BL83" s="714">
        <f>IF(ISNUMBER(Bilanz!BL83),Bilanz!BL83,"")</f>
        <v>20.559908179050847</v>
      </c>
      <c r="BM83" s="721" t="str">
        <f>IF(ISTEXT(Bilanz!BM83),Bilanz!BM83,"")</f>
        <v>V0</v>
      </c>
      <c r="BN83" s="722">
        <f>IF(ISNUMBER(Bilanz!BN83),Bilanz!BN83,"")</f>
        <v>28.6</v>
      </c>
      <c r="BO83" s="722">
        <f>IF(ISNUMBER(Bilanz!BO83),Bilanz!BO83,"")</f>
        <v>27.386879443009715</v>
      </c>
      <c r="BP83" s="723">
        <f>IF(ISNUMBER(Bilanz!BP83),Bilanz!BP83,"")</f>
        <v>-4.2416802691968067</v>
      </c>
      <c r="BQ83" s="723">
        <f>IF(ISNUMBER(Bilanz!BQ83),Bilanz!BQ83,"")</f>
        <v>30</v>
      </c>
      <c r="BR83" s="721" t="str">
        <f>IF(ISTEXT(Bilanz!BR83),Bilanz!BR83,"")</f>
        <v>V0</v>
      </c>
      <c r="BS83" s="723">
        <f>IF(ISNUMBER(Bilanz!BS83),Bilanz!BS83,"")</f>
        <v>151.14429228337605</v>
      </c>
      <c r="BT83" s="723">
        <f>IF(ISNUMBER(Bilanz!BT83),Bilanz!BT83,"")</f>
        <v>138.75018720880468</v>
      </c>
      <c r="BU83" s="723">
        <f>IF(ISNUMBER(Bilanz!BU83),Bilanz!BU83,"")</f>
        <v>289.89447949218072</v>
      </c>
      <c r="BV83" s="722">
        <f>IF(ISNUMBER(Bilanz!BV83),Bilanz!BV83,"")</f>
        <v>4.2753849939752566</v>
      </c>
      <c r="BW83" s="723">
        <f>IF(ISNUMBER(Bilanz!BW83),Bilanz!BW83,"")</f>
        <v>15</v>
      </c>
      <c r="BX83" s="721" t="str">
        <f>IF(ISTEXT(Bilanz!BX83),Bilanz!BX83,"")</f>
        <v>V0</v>
      </c>
    </row>
    <row r="84" spans="1:76" x14ac:dyDescent="0.2">
      <c r="A84" s="120" t="str">
        <f>IF(ISTEXT(Data!A84),Data!A84,"")</f>
        <v/>
      </c>
      <c r="B84" s="250">
        <f>IF(ISREF(Data!B84),Data!B84,"")</f>
        <v>35092</v>
      </c>
      <c r="C84" s="698">
        <v>0.27083333333333298</v>
      </c>
      <c r="D84" s="250">
        <f>IF(ISREF(Data!D84),Data!D84,"")</f>
        <v>35093</v>
      </c>
      <c r="E84" s="698">
        <v>0.27083333333333298</v>
      </c>
      <c r="F84" s="699" t="s">
        <v>2179</v>
      </c>
      <c r="G84" s="245" t="str">
        <f>IF(ISTEXT(Data!G84),Data!G84,"")</f>
        <v>No Precipitation Occurred</v>
      </c>
      <c r="H84" s="247" t="str">
        <f>IF(ISTEXT(Data!H84),Data!H84,"")</f>
        <v/>
      </c>
      <c r="I84" s="246" t="str">
        <f>IF(ISTEXT(Data!I84),Data!I84,"")</f>
        <v/>
      </c>
      <c r="J84" s="248" t="str">
        <f>IF(ISTEXT(Data!J84),Data!J84,"")</f>
        <v/>
      </c>
      <c r="K84" s="273" t="str">
        <f>IF(ISNUMBER(Data!K84),Data!K84,"")</f>
        <v/>
      </c>
      <c r="L84" s="242" t="str">
        <f>IF(ISTEXT(Data!L84),Data!L84,"")</f>
        <v>M1</v>
      </c>
      <c r="M84" s="700" t="str">
        <f>IF(ISNUMBER(Data!M84),Data!M84,"")</f>
        <v/>
      </c>
      <c r="N84" s="700" t="str">
        <f>IF(ISNUMBER(Data!N84),Data!N84,"")</f>
        <v/>
      </c>
      <c r="O84" s="242" t="str">
        <f>IF(ISTEXT(Data!O84),Data!O84,"")</f>
        <v>M1</v>
      </c>
      <c r="P84" s="278" t="str">
        <f>IF(ISNUMBER(Data!P84),Data!P84,"")</f>
        <v/>
      </c>
      <c r="Q84" s="242" t="str">
        <f>IF(ISTEXT(Data!Q84),Data!Q84,"")</f>
        <v>M1</v>
      </c>
      <c r="R84" s="277" t="str">
        <f>IF(ISNUMBER(Data!R84),Data!R84,"")</f>
        <v/>
      </c>
      <c r="S84" s="242" t="str">
        <f>IF(ISTEXT(Data!S84),Data!S84,"")</f>
        <v>M1</v>
      </c>
      <c r="T84" s="701" t="str">
        <f>IF(ISNUMBER(Data!T84),Data!T84,"")</f>
        <v/>
      </c>
      <c r="U84" s="242" t="str">
        <f>IF(ISTEXT(Data!U84),Data!U84,"")</f>
        <v>M1</v>
      </c>
      <c r="V84" s="702" t="str">
        <f>IF(ISNUMBER(Data!V84),Data!V84,"")</f>
        <v/>
      </c>
      <c r="W84" s="242" t="str">
        <f>IF(ISTEXT(Data!W84),Data!W84,"")</f>
        <v>M1</v>
      </c>
      <c r="X84" s="701" t="str">
        <f>IF(ISNUMBER(Data!X84),Data!X84,"")</f>
        <v/>
      </c>
      <c r="Y84" s="242" t="str">
        <f>IF(ISTEXT(Data!Y84),Data!Y84,"")</f>
        <v>M1</v>
      </c>
      <c r="Z84" s="703" t="str">
        <f>IF(ISNUMBER(Data!Z84),Data!Z84,"")</f>
        <v/>
      </c>
      <c r="AA84" s="242" t="str">
        <f>IF(ISTEXT(Data!AA84),Data!AA84,"")</f>
        <v>M1</v>
      </c>
      <c r="AB84" s="701" t="str">
        <f>IF(ISNUMBER(Data!AB84),Data!AB84,"")</f>
        <v/>
      </c>
      <c r="AC84" s="242" t="str">
        <f>IF(ISTEXT(Data!AC84),Data!AC84,"")</f>
        <v>M1</v>
      </c>
      <c r="AD84" s="704" t="str">
        <f>IF(ISNUMBER(Data!AD84),Data!AD84,"")</f>
        <v/>
      </c>
      <c r="AE84" s="242" t="str">
        <f>IF(ISTEXT(Data!AE84),Data!AE84,"")</f>
        <v>M1</v>
      </c>
      <c r="AF84" s="701" t="str">
        <f>IF(ISNUMBER(Data!AF84),Data!AF84,"")</f>
        <v/>
      </c>
      <c r="AG84" s="242" t="str">
        <f>IF(ISTEXT(Data!AG84),Data!AG84,"")</f>
        <v>M1</v>
      </c>
      <c r="AH84" s="703" t="str">
        <f>IF(ISNUMBER(Data!AH84),Data!AH84,"")</f>
        <v/>
      </c>
      <c r="AI84" s="242" t="str">
        <f>IF(ISTEXT(Data!AI84),Data!AI84,"")</f>
        <v>M1</v>
      </c>
      <c r="AJ84" s="267" t="str">
        <f>IF(ISTEXT(Data!AJ84),Data!AJ84,"")</f>
        <v/>
      </c>
      <c r="AK84" s="267" t="str">
        <f>IF(ISTEXT(Data!AK84),Data!AK84,"")</f>
        <v/>
      </c>
      <c r="AL84" s="267" t="str">
        <f>IF(ISTEXT(Data!AL84),Data!AL84,"")</f>
        <v/>
      </c>
      <c r="AM84" s="267" t="str">
        <f>IF(ISTEXT(Data!AM84),Data!AM84,"")</f>
        <v/>
      </c>
      <c r="AN84" s="267" t="str">
        <f>IF(ISTEXT(Data!AN84),Data!AN84,"")</f>
        <v/>
      </c>
      <c r="AO84" s="267" t="str">
        <f>IF(ISTEXT(Data!AO84),Data!AO84,"")</f>
        <v/>
      </c>
      <c r="AP84" s="705" t="str">
        <f>IF(ISNUMBER(Bilanz!AP84),Bilanz!AP84,"")</f>
        <v/>
      </c>
      <c r="AQ84" s="706" t="str">
        <f>IF(ISNUMBER(Bilanz!AQ84),Bilanz!AQ84,"")</f>
        <v/>
      </c>
      <c r="AR84" s="707" t="str">
        <f>IF(ISNUMBER(Bilanz!AR84),Bilanz!AR84,"")</f>
        <v/>
      </c>
      <c r="AS84" s="708" t="str">
        <f>IF(ISNUMBER(Bilanz!AS84),Bilanz!AS84,"")</f>
        <v/>
      </c>
      <c r="AT84" s="709" t="str">
        <f>IF(ISNUMBER(Bilanz!AT84),Bilanz!AT84,"")</f>
        <v/>
      </c>
      <c r="AU84" s="710" t="str">
        <f>IF(ISNUMBER(Bilanz!AU84),Bilanz!AU84,"")</f>
        <v/>
      </c>
      <c r="AV84" s="711" t="str">
        <f>IF(ISNUMBER(Bilanz!AV84),Bilanz!AV84,"")</f>
        <v/>
      </c>
      <c r="AW84" s="712" t="str">
        <f>IF(ISNUMBER(Bilanz!AW84),Bilanz!AW84,"")</f>
        <v/>
      </c>
      <c r="AX84" s="713" t="str">
        <f>IF(ISNUMBER(Bilanz!AX84),Bilanz!AX84,"")</f>
        <v/>
      </c>
      <c r="AY84" s="714" t="str">
        <f>IF(ISNUMBER(Bilanz!AY84),Bilanz!AY84,"")</f>
        <v/>
      </c>
      <c r="AZ84" s="715">
        <f>IF(ISNUMBER(Bilanz!AZ84),Bilanz!AZ84,"")</f>
        <v>362.61</v>
      </c>
      <c r="BA84" s="716">
        <f>IF(ISNUMBER(Bilanz!BA84),Bilanz!BA84,"")</f>
        <v>5.5229999999999997</v>
      </c>
      <c r="BB84" s="717" t="str">
        <f>IF(ISNUMBER(Bilanz!BB84),Bilanz!BB84,"")</f>
        <v/>
      </c>
      <c r="BC84" s="718" t="str">
        <f>IF(ISNUMBER(Bilanz!BC84),Bilanz!BC84,"")</f>
        <v/>
      </c>
      <c r="BD84" s="719" t="str">
        <f>IF(ISNUMBER(Bilanz!BD84),Bilanz!BD84,"")</f>
        <v/>
      </c>
      <c r="BE84" s="720" t="str">
        <f>IF(ISNUMBER(Bilanz!BE84),Bilanz!BE84,"")</f>
        <v/>
      </c>
      <c r="BF84" s="708" t="str">
        <f>IF(ISNUMBER(Bilanz!BF84),Bilanz!BF84,"")</f>
        <v/>
      </c>
      <c r="BG84" s="709" t="str">
        <f>IF(ISNUMBER(Bilanz!BG84),Bilanz!BG84,"")</f>
        <v/>
      </c>
      <c r="BH84" s="710" t="str">
        <f>IF(ISNUMBER(Bilanz!BH84),Bilanz!BH84,"")</f>
        <v/>
      </c>
      <c r="BI84" s="711" t="str">
        <f>IF(ISNUMBER(Bilanz!BI84),Bilanz!BI84,"")</f>
        <v/>
      </c>
      <c r="BJ84" s="712" t="str">
        <f>IF(ISNUMBER(Bilanz!BJ84),Bilanz!BJ84,"")</f>
        <v/>
      </c>
      <c r="BK84" s="713" t="str">
        <f>IF(ISNUMBER(Bilanz!BK84),Bilanz!BK84,"")</f>
        <v/>
      </c>
      <c r="BL84" s="714" t="str">
        <f>IF(ISNUMBER(Bilanz!BL84),Bilanz!BL84,"")</f>
        <v/>
      </c>
      <c r="BM84" s="721" t="str">
        <f>IF(ISTEXT(Bilanz!BM84),Bilanz!BM84,"")</f>
        <v>M1</v>
      </c>
      <c r="BN84" s="722" t="str">
        <f>IF(ISNUMBER(Bilanz!BN84),Bilanz!BN84,"")</f>
        <v/>
      </c>
      <c r="BO84" s="722" t="str">
        <f>IF(ISNUMBER(Bilanz!BO84),Bilanz!BO84,"")</f>
        <v/>
      </c>
      <c r="BP84" s="723" t="str">
        <f>IF(ISNUMBER(Bilanz!BP84),Bilanz!BP84,"")</f>
        <v/>
      </c>
      <c r="BQ84" s="723" t="str">
        <f>IF(ISNUMBER(Bilanz!BQ84),Bilanz!BQ84,"")</f>
        <v/>
      </c>
      <c r="BR84" s="721" t="str">
        <f>IF(ISTEXT(Bilanz!BR84),Bilanz!BR84,"")</f>
        <v>M1</v>
      </c>
      <c r="BS84" s="723" t="str">
        <f>IF(ISNUMBER(Bilanz!BS84),Bilanz!BS84,"")</f>
        <v/>
      </c>
      <c r="BT84" s="723" t="str">
        <f>IF(ISNUMBER(Bilanz!BT84),Bilanz!BT84,"")</f>
        <v/>
      </c>
      <c r="BU84" s="723" t="str">
        <f>IF(ISNUMBER(Bilanz!BU84),Bilanz!BU84,"")</f>
        <v/>
      </c>
      <c r="BV84" s="722" t="str">
        <f>IF(ISNUMBER(Bilanz!BV84),Bilanz!BV84,"")</f>
        <v/>
      </c>
      <c r="BW84" s="723" t="str">
        <f>IF(ISNUMBER(Bilanz!BW84),Bilanz!BW84,"")</f>
        <v/>
      </c>
      <c r="BX84" s="721" t="str">
        <f>IF(ISTEXT(Bilanz!BX84),Bilanz!BX84,"")</f>
        <v>M1</v>
      </c>
    </row>
    <row r="85" spans="1:76" x14ac:dyDescent="0.2">
      <c r="A85" s="120" t="str">
        <f>IF(ISTEXT(Data!A85),Data!A85,"")</f>
        <v/>
      </c>
      <c r="B85" s="250">
        <f>IF(ISREF(Data!B85),Data!B85,"")</f>
        <v>35093</v>
      </c>
      <c r="C85" s="698">
        <v>0.27083333333333298</v>
      </c>
      <c r="D85" s="250">
        <f>IF(ISREF(Data!D85),Data!D85,"")</f>
        <v>35094</v>
      </c>
      <c r="E85" s="698">
        <v>0.27083333333333298</v>
      </c>
      <c r="F85" s="699" t="s">
        <v>2179</v>
      </c>
      <c r="G85" s="245" t="str">
        <f>IF(ISTEXT(Data!G85),Data!G85,"")</f>
        <v>No Precipitation Occurred</v>
      </c>
      <c r="H85" s="247" t="str">
        <f>IF(ISTEXT(Data!H85),Data!H85,"")</f>
        <v/>
      </c>
      <c r="I85" s="246" t="str">
        <f>IF(ISTEXT(Data!I85),Data!I85,"")</f>
        <v/>
      </c>
      <c r="J85" s="248" t="str">
        <f>IF(ISTEXT(Data!J85),Data!J85,"")</f>
        <v/>
      </c>
      <c r="K85" s="273" t="str">
        <f>IF(ISNUMBER(Data!K85),Data!K85,"")</f>
        <v/>
      </c>
      <c r="L85" s="242" t="str">
        <f>IF(ISTEXT(Data!L85),Data!L85,"")</f>
        <v>M1</v>
      </c>
      <c r="M85" s="700" t="str">
        <f>IF(ISNUMBER(Data!M85),Data!M85,"")</f>
        <v/>
      </c>
      <c r="N85" s="700" t="str">
        <f>IF(ISNUMBER(Data!N85),Data!N85,"")</f>
        <v/>
      </c>
      <c r="O85" s="242" t="str">
        <f>IF(ISTEXT(Data!O85),Data!O85,"")</f>
        <v>M1</v>
      </c>
      <c r="P85" s="278" t="str">
        <f>IF(ISNUMBER(Data!P85),Data!P85,"")</f>
        <v/>
      </c>
      <c r="Q85" s="242" t="str">
        <f>IF(ISTEXT(Data!Q85),Data!Q85,"")</f>
        <v>M1</v>
      </c>
      <c r="R85" s="277" t="str">
        <f>IF(ISNUMBER(Data!R85),Data!R85,"")</f>
        <v/>
      </c>
      <c r="S85" s="242" t="str">
        <f>IF(ISTEXT(Data!S85),Data!S85,"")</f>
        <v>M1</v>
      </c>
      <c r="T85" s="701" t="str">
        <f>IF(ISNUMBER(Data!T85),Data!T85,"")</f>
        <v/>
      </c>
      <c r="U85" s="242" t="str">
        <f>IF(ISTEXT(Data!U85),Data!U85,"")</f>
        <v>M1</v>
      </c>
      <c r="V85" s="702" t="str">
        <f>IF(ISNUMBER(Data!V85),Data!V85,"")</f>
        <v/>
      </c>
      <c r="W85" s="242" t="str">
        <f>IF(ISTEXT(Data!W85),Data!W85,"")</f>
        <v>M1</v>
      </c>
      <c r="X85" s="701" t="str">
        <f>IF(ISNUMBER(Data!X85),Data!X85,"")</f>
        <v/>
      </c>
      <c r="Y85" s="242" t="str">
        <f>IF(ISTEXT(Data!Y85),Data!Y85,"")</f>
        <v>M1</v>
      </c>
      <c r="Z85" s="703" t="str">
        <f>IF(ISNUMBER(Data!Z85),Data!Z85,"")</f>
        <v/>
      </c>
      <c r="AA85" s="242" t="str">
        <f>IF(ISTEXT(Data!AA85),Data!AA85,"")</f>
        <v>M1</v>
      </c>
      <c r="AB85" s="701" t="str">
        <f>IF(ISNUMBER(Data!AB85),Data!AB85,"")</f>
        <v/>
      </c>
      <c r="AC85" s="242" t="str">
        <f>IF(ISTEXT(Data!AC85),Data!AC85,"")</f>
        <v>M1</v>
      </c>
      <c r="AD85" s="704" t="str">
        <f>IF(ISNUMBER(Data!AD85),Data!AD85,"")</f>
        <v/>
      </c>
      <c r="AE85" s="242" t="str">
        <f>IF(ISTEXT(Data!AE85),Data!AE85,"")</f>
        <v>M1</v>
      </c>
      <c r="AF85" s="701" t="str">
        <f>IF(ISNUMBER(Data!AF85),Data!AF85,"")</f>
        <v/>
      </c>
      <c r="AG85" s="242" t="str">
        <f>IF(ISTEXT(Data!AG85),Data!AG85,"")</f>
        <v>M1</v>
      </c>
      <c r="AH85" s="703" t="str">
        <f>IF(ISNUMBER(Data!AH85),Data!AH85,"")</f>
        <v/>
      </c>
      <c r="AI85" s="242" t="str">
        <f>IF(ISTEXT(Data!AI85),Data!AI85,"")</f>
        <v>M1</v>
      </c>
      <c r="AJ85" s="267" t="str">
        <f>IF(ISTEXT(Data!AJ85),Data!AJ85,"")</f>
        <v/>
      </c>
      <c r="AK85" s="267" t="str">
        <f>IF(ISTEXT(Data!AK85),Data!AK85,"")</f>
        <v/>
      </c>
      <c r="AL85" s="267" t="str">
        <f>IF(ISTEXT(Data!AL85),Data!AL85,"")</f>
        <v/>
      </c>
      <c r="AM85" s="267" t="str">
        <f>IF(ISTEXT(Data!AM85),Data!AM85,"")</f>
        <v/>
      </c>
      <c r="AN85" s="267" t="str">
        <f>IF(ISTEXT(Data!AN85),Data!AN85,"")</f>
        <v/>
      </c>
      <c r="AO85" s="267" t="str">
        <f>IF(ISTEXT(Data!AO85),Data!AO85,"")</f>
        <v/>
      </c>
      <c r="AP85" s="705" t="str">
        <f>IF(ISNUMBER(Bilanz!AP85),Bilanz!AP85,"")</f>
        <v/>
      </c>
      <c r="AQ85" s="706" t="str">
        <f>IF(ISNUMBER(Bilanz!AQ85),Bilanz!AQ85,"")</f>
        <v/>
      </c>
      <c r="AR85" s="707" t="str">
        <f>IF(ISNUMBER(Bilanz!AR85),Bilanz!AR85,"")</f>
        <v/>
      </c>
      <c r="AS85" s="708" t="str">
        <f>IF(ISNUMBER(Bilanz!AS85),Bilanz!AS85,"")</f>
        <v/>
      </c>
      <c r="AT85" s="709" t="str">
        <f>IF(ISNUMBER(Bilanz!AT85),Bilanz!AT85,"")</f>
        <v/>
      </c>
      <c r="AU85" s="710" t="str">
        <f>IF(ISNUMBER(Bilanz!AU85),Bilanz!AU85,"")</f>
        <v/>
      </c>
      <c r="AV85" s="711" t="str">
        <f>IF(ISNUMBER(Bilanz!AV85),Bilanz!AV85,"")</f>
        <v/>
      </c>
      <c r="AW85" s="712" t="str">
        <f>IF(ISNUMBER(Bilanz!AW85),Bilanz!AW85,"")</f>
        <v/>
      </c>
      <c r="AX85" s="713" t="str">
        <f>IF(ISNUMBER(Bilanz!AX85),Bilanz!AX85,"")</f>
        <v/>
      </c>
      <c r="AY85" s="714" t="str">
        <f>IF(ISNUMBER(Bilanz!AY85),Bilanz!AY85,"")</f>
        <v/>
      </c>
      <c r="AZ85" s="715">
        <f>IF(ISNUMBER(Bilanz!AZ85),Bilanz!AZ85,"")</f>
        <v>362.61</v>
      </c>
      <c r="BA85" s="716">
        <f>IF(ISNUMBER(Bilanz!BA85),Bilanz!BA85,"")</f>
        <v>5.5229999999999997</v>
      </c>
      <c r="BB85" s="717" t="str">
        <f>IF(ISNUMBER(Bilanz!BB85),Bilanz!BB85,"")</f>
        <v/>
      </c>
      <c r="BC85" s="718" t="str">
        <f>IF(ISNUMBER(Bilanz!BC85),Bilanz!BC85,"")</f>
        <v/>
      </c>
      <c r="BD85" s="719" t="str">
        <f>IF(ISNUMBER(Bilanz!BD85),Bilanz!BD85,"")</f>
        <v/>
      </c>
      <c r="BE85" s="720" t="str">
        <f>IF(ISNUMBER(Bilanz!BE85),Bilanz!BE85,"")</f>
        <v/>
      </c>
      <c r="BF85" s="708" t="str">
        <f>IF(ISNUMBER(Bilanz!BF85),Bilanz!BF85,"")</f>
        <v/>
      </c>
      <c r="BG85" s="709" t="str">
        <f>IF(ISNUMBER(Bilanz!BG85),Bilanz!BG85,"")</f>
        <v/>
      </c>
      <c r="BH85" s="710" t="str">
        <f>IF(ISNUMBER(Bilanz!BH85),Bilanz!BH85,"")</f>
        <v/>
      </c>
      <c r="BI85" s="711" t="str">
        <f>IF(ISNUMBER(Bilanz!BI85),Bilanz!BI85,"")</f>
        <v/>
      </c>
      <c r="BJ85" s="712" t="str">
        <f>IF(ISNUMBER(Bilanz!BJ85),Bilanz!BJ85,"")</f>
        <v/>
      </c>
      <c r="BK85" s="713" t="str">
        <f>IF(ISNUMBER(Bilanz!BK85),Bilanz!BK85,"")</f>
        <v/>
      </c>
      <c r="BL85" s="714" t="str">
        <f>IF(ISNUMBER(Bilanz!BL85),Bilanz!BL85,"")</f>
        <v/>
      </c>
      <c r="BM85" s="721" t="str">
        <f>IF(ISTEXT(Bilanz!BM85),Bilanz!BM85,"")</f>
        <v>M1</v>
      </c>
      <c r="BN85" s="722" t="str">
        <f>IF(ISNUMBER(Bilanz!BN85),Bilanz!BN85,"")</f>
        <v/>
      </c>
      <c r="BO85" s="722" t="str">
        <f>IF(ISNUMBER(Bilanz!BO85),Bilanz!BO85,"")</f>
        <v/>
      </c>
      <c r="BP85" s="723" t="str">
        <f>IF(ISNUMBER(Bilanz!BP85),Bilanz!BP85,"")</f>
        <v/>
      </c>
      <c r="BQ85" s="723" t="str">
        <f>IF(ISNUMBER(Bilanz!BQ85),Bilanz!BQ85,"")</f>
        <v/>
      </c>
      <c r="BR85" s="721" t="str">
        <f>IF(ISTEXT(Bilanz!BR85),Bilanz!BR85,"")</f>
        <v>M1</v>
      </c>
      <c r="BS85" s="723" t="str">
        <f>IF(ISNUMBER(Bilanz!BS85),Bilanz!BS85,"")</f>
        <v/>
      </c>
      <c r="BT85" s="723" t="str">
        <f>IF(ISNUMBER(Bilanz!BT85),Bilanz!BT85,"")</f>
        <v/>
      </c>
      <c r="BU85" s="723" t="str">
        <f>IF(ISNUMBER(Bilanz!BU85),Bilanz!BU85,"")</f>
        <v/>
      </c>
      <c r="BV85" s="722" t="str">
        <f>IF(ISNUMBER(Bilanz!BV85),Bilanz!BV85,"")</f>
        <v/>
      </c>
      <c r="BW85" s="723" t="str">
        <f>IF(ISNUMBER(Bilanz!BW85),Bilanz!BW85,"")</f>
        <v/>
      </c>
      <c r="BX85" s="721" t="str">
        <f>IF(ISTEXT(Bilanz!BX85),Bilanz!BX85,"")</f>
        <v>M1</v>
      </c>
    </row>
    <row r="86" spans="1:76" x14ac:dyDescent="0.2">
      <c r="A86" s="120" t="str">
        <f>IF(ISTEXT(Data!A86),Data!A86,"")</f>
        <v/>
      </c>
      <c r="B86" s="250">
        <f>IF(ISREF(Data!B86),Data!B86,"")</f>
        <v>35094</v>
      </c>
      <c r="C86" s="698">
        <v>0.27083333333333298</v>
      </c>
      <c r="D86" s="250">
        <f>IF(ISREF(Data!D86),Data!D86,"")</f>
        <v>35095</v>
      </c>
      <c r="E86" s="698">
        <v>0.27083333333333298</v>
      </c>
      <c r="F86" s="699" t="s">
        <v>2179</v>
      </c>
      <c r="G86" s="245" t="str">
        <f>IF(ISTEXT(Data!G86),Data!G86,"")</f>
        <v>No Precipitation Occurred</v>
      </c>
      <c r="H86" s="247" t="str">
        <f>IF(ISTEXT(Data!H86),Data!H86,"")</f>
        <v/>
      </c>
      <c r="I86" s="246" t="str">
        <f>IF(ISTEXT(Data!I86),Data!I86,"")</f>
        <v/>
      </c>
      <c r="J86" s="248" t="str">
        <f>IF(ISTEXT(Data!J86),Data!J86,"")</f>
        <v/>
      </c>
      <c r="K86" s="273" t="str">
        <f>IF(ISNUMBER(Data!K86),Data!K86,"")</f>
        <v/>
      </c>
      <c r="L86" s="242" t="str">
        <f>IF(ISTEXT(Data!L86),Data!L86,"")</f>
        <v>M1</v>
      </c>
      <c r="M86" s="700" t="str">
        <f>IF(ISNUMBER(Data!M86),Data!M86,"")</f>
        <v/>
      </c>
      <c r="N86" s="700" t="str">
        <f>IF(ISNUMBER(Data!N86),Data!N86,"")</f>
        <v/>
      </c>
      <c r="O86" s="242" t="str">
        <f>IF(ISTEXT(Data!O86),Data!O86,"")</f>
        <v>M1</v>
      </c>
      <c r="P86" s="278" t="str">
        <f>IF(ISNUMBER(Data!P86),Data!P86,"")</f>
        <v/>
      </c>
      <c r="Q86" s="242" t="str">
        <f>IF(ISTEXT(Data!Q86),Data!Q86,"")</f>
        <v>M1</v>
      </c>
      <c r="R86" s="277" t="str">
        <f>IF(ISNUMBER(Data!R86),Data!R86,"")</f>
        <v/>
      </c>
      <c r="S86" s="242" t="str">
        <f>IF(ISTEXT(Data!S86),Data!S86,"")</f>
        <v>M1</v>
      </c>
      <c r="T86" s="701" t="str">
        <f>IF(ISNUMBER(Data!T86),Data!T86,"")</f>
        <v/>
      </c>
      <c r="U86" s="242" t="str">
        <f>IF(ISTEXT(Data!U86),Data!U86,"")</f>
        <v>M1</v>
      </c>
      <c r="V86" s="702" t="str">
        <f>IF(ISNUMBER(Data!V86),Data!V86,"")</f>
        <v/>
      </c>
      <c r="W86" s="242" t="str">
        <f>IF(ISTEXT(Data!W86),Data!W86,"")</f>
        <v>M1</v>
      </c>
      <c r="X86" s="701" t="str">
        <f>IF(ISNUMBER(Data!X86),Data!X86,"")</f>
        <v/>
      </c>
      <c r="Y86" s="242" t="str">
        <f>IF(ISTEXT(Data!Y86),Data!Y86,"")</f>
        <v>M1</v>
      </c>
      <c r="Z86" s="703" t="str">
        <f>IF(ISNUMBER(Data!Z86),Data!Z86,"")</f>
        <v/>
      </c>
      <c r="AA86" s="242" t="str">
        <f>IF(ISTEXT(Data!AA86),Data!AA86,"")</f>
        <v>M1</v>
      </c>
      <c r="AB86" s="701" t="str">
        <f>IF(ISNUMBER(Data!AB86),Data!AB86,"")</f>
        <v/>
      </c>
      <c r="AC86" s="242" t="str">
        <f>IF(ISTEXT(Data!AC86),Data!AC86,"")</f>
        <v>M1</v>
      </c>
      <c r="AD86" s="704" t="str">
        <f>IF(ISNUMBER(Data!AD86),Data!AD86,"")</f>
        <v/>
      </c>
      <c r="AE86" s="242" t="str">
        <f>IF(ISTEXT(Data!AE86),Data!AE86,"")</f>
        <v>M1</v>
      </c>
      <c r="AF86" s="701" t="str">
        <f>IF(ISNUMBER(Data!AF86),Data!AF86,"")</f>
        <v/>
      </c>
      <c r="AG86" s="242" t="str">
        <f>IF(ISTEXT(Data!AG86),Data!AG86,"")</f>
        <v>M1</v>
      </c>
      <c r="AH86" s="703" t="str">
        <f>IF(ISNUMBER(Data!AH86),Data!AH86,"")</f>
        <v/>
      </c>
      <c r="AI86" s="242" t="str">
        <f>IF(ISTEXT(Data!AI86),Data!AI86,"")</f>
        <v>M1</v>
      </c>
      <c r="AJ86" s="267" t="str">
        <f>IF(ISTEXT(Data!AJ86),Data!AJ86,"")</f>
        <v/>
      </c>
      <c r="AK86" s="267" t="str">
        <f>IF(ISTEXT(Data!AK86),Data!AK86,"")</f>
        <v/>
      </c>
      <c r="AL86" s="267" t="str">
        <f>IF(ISTEXT(Data!AL86),Data!AL86,"")</f>
        <v/>
      </c>
      <c r="AM86" s="267" t="str">
        <f>IF(ISTEXT(Data!AM86),Data!AM86,"")</f>
        <v/>
      </c>
      <c r="AN86" s="267" t="str">
        <f>IF(ISTEXT(Data!AN86),Data!AN86,"")</f>
        <v/>
      </c>
      <c r="AO86" s="267" t="str">
        <f>IF(ISTEXT(Data!AO86),Data!AO86,"")</f>
        <v/>
      </c>
      <c r="AP86" s="705" t="str">
        <f>IF(ISNUMBER(Bilanz!AP86),Bilanz!AP86,"")</f>
        <v/>
      </c>
      <c r="AQ86" s="706" t="str">
        <f>IF(ISNUMBER(Bilanz!AQ86),Bilanz!AQ86,"")</f>
        <v/>
      </c>
      <c r="AR86" s="707" t="str">
        <f>IF(ISNUMBER(Bilanz!AR86),Bilanz!AR86,"")</f>
        <v/>
      </c>
      <c r="AS86" s="708" t="str">
        <f>IF(ISNUMBER(Bilanz!AS86),Bilanz!AS86,"")</f>
        <v/>
      </c>
      <c r="AT86" s="709" t="str">
        <f>IF(ISNUMBER(Bilanz!AT86),Bilanz!AT86,"")</f>
        <v/>
      </c>
      <c r="AU86" s="710" t="str">
        <f>IF(ISNUMBER(Bilanz!AU86),Bilanz!AU86,"")</f>
        <v/>
      </c>
      <c r="AV86" s="711" t="str">
        <f>IF(ISNUMBER(Bilanz!AV86),Bilanz!AV86,"")</f>
        <v/>
      </c>
      <c r="AW86" s="712" t="str">
        <f>IF(ISNUMBER(Bilanz!AW86),Bilanz!AW86,"")</f>
        <v/>
      </c>
      <c r="AX86" s="713" t="str">
        <f>IF(ISNUMBER(Bilanz!AX86),Bilanz!AX86,"")</f>
        <v/>
      </c>
      <c r="AY86" s="714" t="str">
        <f>IF(ISNUMBER(Bilanz!AY86),Bilanz!AY86,"")</f>
        <v/>
      </c>
      <c r="AZ86" s="715">
        <f>IF(ISNUMBER(Bilanz!AZ86),Bilanz!AZ86,"")</f>
        <v>362.61</v>
      </c>
      <c r="BA86" s="716">
        <f>IF(ISNUMBER(Bilanz!BA86),Bilanz!BA86,"")</f>
        <v>5.5229999999999997</v>
      </c>
      <c r="BB86" s="717" t="str">
        <f>IF(ISNUMBER(Bilanz!BB86),Bilanz!BB86,"")</f>
        <v/>
      </c>
      <c r="BC86" s="718" t="str">
        <f>IF(ISNUMBER(Bilanz!BC86),Bilanz!BC86,"")</f>
        <v/>
      </c>
      <c r="BD86" s="719" t="str">
        <f>IF(ISNUMBER(Bilanz!BD86),Bilanz!BD86,"")</f>
        <v/>
      </c>
      <c r="BE86" s="720" t="str">
        <f>IF(ISNUMBER(Bilanz!BE86),Bilanz!BE86,"")</f>
        <v/>
      </c>
      <c r="BF86" s="708" t="str">
        <f>IF(ISNUMBER(Bilanz!BF86),Bilanz!BF86,"")</f>
        <v/>
      </c>
      <c r="BG86" s="709" t="str">
        <f>IF(ISNUMBER(Bilanz!BG86),Bilanz!BG86,"")</f>
        <v/>
      </c>
      <c r="BH86" s="710" t="str">
        <f>IF(ISNUMBER(Bilanz!BH86),Bilanz!BH86,"")</f>
        <v/>
      </c>
      <c r="BI86" s="711" t="str">
        <f>IF(ISNUMBER(Bilanz!BI86),Bilanz!BI86,"")</f>
        <v/>
      </c>
      <c r="BJ86" s="712" t="str">
        <f>IF(ISNUMBER(Bilanz!BJ86),Bilanz!BJ86,"")</f>
        <v/>
      </c>
      <c r="BK86" s="713" t="str">
        <f>IF(ISNUMBER(Bilanz!BK86),Bilanz!BK86,"")</f>
        <v/>
      </c>
      <c r="BL86" s="714" t="str">
        <f>IF(ISNUMBER(Bilanz!BL86),Bilanz!BL86,"")</f>
        <v/>
      </c>
      <c r="BM86" s="721" t="str">
        <f>IF(ISTEXT(Bilanz!BM86),Bilanz!BM86,"")</f>
        <v>M1</v>
      </c>
      <c r="BN86" s="722" t="str">
        <f>IF(ISNUMBER(Bilanz!BN86),Bilanz!BN86,"")</f>
        <v/>
      </c>
      <c r="BO86" s="722" t="str">
        <f>IF(ISNUMBER(Bilanz!BO86),Bilanz!BO86,"")</f>
        <v/>
      </c>
      <c r="BP86" s="723" t="str">
        <f>IF(ISNUMBER(Bilanz!BP86),Bilanz!BP86,"")</f>
        <v/>
      </c>
      <c r="BQ86" s="723" t="str">
        <f>IF(ISNUMBER(Bilanz!BQ86),Bilanz!BQ86,"")</f>
        <v/>
      </c>
      <c r="BR86" s="721" t="str">
        <f>IF(ISTEXT(Bilanz!BR86),Bilanz!BR86,"")</f>
        <v>M1</v>
      </c>
      <c r="BS86" s="723" t="str">
        <f>IF(ISNUMBER(Bilanz!BS86),Bilanz!BS86,"")</f>
        <v/>
      </c>
      <c r="BT86" s="723" t="str">
        <f>IF(ISNUMBER(Bilanz!BT86),Bilanz!BT86,"")</f>
        <v/>
      </c>
      <c r="BU86" s="723" t="str">
        <f>IF(ISNUMBER(Bilanz!BU86),Bilanz!BU86,"")</f>
        <v/>
      </c>
      <c r="BV86" s="722" t="str">
        <f>IF(ISNUMBER(Bilanz!BV86),Bilanz!BV86,"")</f>
        <v/>
      </c>
      <c r="BW86" s="723" t="str">
        <f>IF(ISNUMBER(Bilanz!BW86),Bilanz!BW86,"")</f>
        <v/>
      </c>
      <c r="BX86" s="721" t="str">
        <f>IF(ISTEXT(Bilanz!BX86),Bilanz!BX86,"")</f>
        <v>M1</v>
      </c>
    </row>
    <row r="87" spans="1:76" x14ac:dyDescent="0.2">
      <c r="A87" s="120" t="str">
        <f>IF(ISTEXT(Data!A87),Data!A87,"")</f>
        <v/>
      </c>
      <c r="B87" s="250">
        <f>IF(ISREF(Data!B87),Data!B87,"")</f>
        <v>35095</v>
      </c>
      <c r="C87" s="698">
        <v>0.27083333333333298</v>
      </c>
      <c r="D87" s="250">
        <f>IF(ISREF(Data!D87),Data!D87,"")</f>
        <v>35096</v>
      </c>
      <c r="E87" s="698">
        <v>0.27083333333333298</v>
      </c>
      <c r="F87" s="699" t="s">
        <v>2179</v>
      </c>
      <c r="G87" s="245" t="str">
        <f>IF(ISTEXT(Data!G87),Data!G87,"")</f>
        <v>No Precipitation Occurred</v>
      </c>
      <c r="H87" s="247" t="str">
        <f>IF(ISTEXT(Data!H87),Data!H87,"")</f>
        <v/>
      </c>
      <c r="I87" s="246" t="str">
        <f>IF(ISTEXT(Data!I87),Data!I87,"")</f>
        <v/>
      </c>
      <c r="J87" s="248" t="str">
        <f>IF(ISTEXT(Data!J87),Data!J87,"")</f>
        <v/>
      </c>
      <c r="K87" s="273" t="str">
        <f>IF(ISNUMBER(Data!K87),Data!K87,"")</f>
        <v/>
      </c>
      <c r="L87" s="242" t="str">
        <f>IF(ISTEXT(Data!L87),Data!L87,"")</f>
        <v>M1</v>
      </c>
      <c r="M87" s="700" t="str">
        <f>IF(ISNUMBER(Data!M87),Data!M87,"")</f>
        <v/>
      </c>
      <c r="N87" s="700" t="str">
        <f>IF(ISNUMBER(Data!N87),Data!N87,"")</f>
        <v/>
      </c>
      <c r="O87" s="242" t="str">
        <f>IF(ISTEXT(Data!O87),Data!O87,"")</f>
        <v>M1</v>
      </c>
      <c r="P87" s="278" t="str">
        <f>IF(ISNUMBER(Data!P87),Data!P87,"")</f>
        <v/>
      </c>
      <c r="Q87" s="242" t="str">
        <f>IF(ISTEXT(Data!Q87),Data!Q87,"")</f>
        <v>M1</v>
      </c>
      <c r="R87" s="277" t="str">
        <f>IF(ISNUMBER(Data!R87),Data!R87,"")</f>
        <v/>
      </c>
      <c r="S87" s="242" t="str">
        <f>IF(ISTEXT(Data!S87),Data!S87,"")</f>
        <v>M1</v>
      </c>
      <c r="T87" s="701" t="str">
        <f>IF(ISNUMBER(Data!T87),Data!T87,"")</f>
        <v/>
      </c>
      <c r="U87" s="242" t="str">
        <f>IF(ISTEXT(Data!U87),Data!U87,"")</f>
        <v>M1</v>
      </c>
      <c r="V87" s="702" t="str">
        <f>IF(ISNUMBER(Data!V87),Data!V87,"")</f>
        <v/>
      </c>
      <c r="W87" s="242" t="str">
        <f>IF(ISTEXT(Data!W87),Data!W87,"")</f>
        <v>M1</v>
      </c>
      <c r="X87" s="701" t="str">
        <f>IF(ISNUMBER(Data!X87),Data!X87,"")</f>
        <v/>
      </c>
      <c r="Y87" s="242" t="str">
        <f>IF(ISTEXT(Data!Y87),Data!Y87,"")</f>
        <v>M1</v>
      </c>
      <c r="Z87" s="703" t="str">
        <f>IF(ISNUMBER(Data!Z87),Data!Z87,"")</f>
        <v/>
      </c>
      <c r="AA87" s="242" t="str">
        <f>IF(ISTEXT(Data!AA87),Data!AA87,"")</f>
        <v>M1</v>
      </c>
      <c r="AB87" s="701" t="str">
        <f>IF(ISNUMBER(Data!AB87),Data!AB87,"")</f>
        <v/>
      </c>
      <c r="AC87" s="242" t="str">
        <f>IF(ISTEXT(Data!AC87),Data!AC87,"")</f>
        <v>M1</v>
      </c>
      <c r="AD87" s="704" t="str">
        <f>IF(ISNUMBER(Data!AD87),Data!AD87,"")</f>
        <v/>
      </c>
      <c r="AE87" s="242" t="str">
        <f>IF(ISTEXT(Data!AE87),Data!AE87,"")</f>
        <v>M1</v>
      </c>
      <c r="AF87" s="701" t="str">
        <f>IF(ISNUMBER(Data!AF87),Data!AF87,"")</f>
        <v/>
      </c>
      <c r="AG87" s="242" t="str">
        <f>IF(ISTEXT(Data!AG87),Data!AG87,"")</f>
        <v>M1</v>
      </c>
      <c r="AH87" s="703" t="str">
        <f>IF(ISNUMBER(Data!AH87),Data!AH87,"")</f>
        <v/>
      </c>
      <c r="AI87" s="242" t="str">
        <f>IF(ISTEXT(Data!AI87),Data!AI87,"")</f>
        <v>M1</v>
      </c>
      <c r="AJ87" s="267" t="str">
        <f>IF(ISTEXT(Data!AJ87),Data!AJ87,"")</f>
        <v/>
      </c>
      <c r="AK87" s="267" t="str">
        <f>IF(ISTEXT(Data!AK87),Data!AK87,"")</f>
        <v/>
      </c>
      <c r="AL87" s="267" t="str">
        <f>IF(ISTEXT(Data!AL87),Data!AL87,"")</f>
        <v/>
      </c>
      <c r="AM87" s="267" t="str">
        <f>IF(ISTEXT(Data!AM87),Data!AM87,"")</f>
        <v/>
      </c>
      <c r="AN87" s="267" t="str">
        <f>IF(ISTEXT(Data!AN87),Data!AN87,"")</f>
        <v/>
      </c>
      <c r="AO87" s="267" t="str">
        <f>IF(ISTEXT(Data!AO87),Data!AO87,"")</f>
        <v/>
      </c>
      <c r="AP87" s="705" t="str">
        <f>IF(ISNUMBER(Bilanz!AP87),Bilanz!AP87,"")</f>
        <v/>
      </c>
      <c r="AQ87" s="706" t="str">
        <f>IF(ISNUMBER(Bilanz!AQ87),Bilanz!AQ87,"")</f>
        <v/>
      </c>
      <c r="AR87" s="707" t="str">
        <f>IF(ISNUMBER(Bilanz!AR87),Bilanz!AR87,"")</f>
        <v/>
      </c>
      <c r="AS87" s="708" t="str">
        <f>IF(ISNUMBER(Bilanz!AS87),Bilanz!AS87,"")</f>
        <v/>
      </c>
      <c r="AT87" s="709" t="str">
        <f>IF(ISNUMBER(Bilanz!AT87),Bilanz!AT87,"")</f>
        <v/>
      </c>
      <c r="AU87" s="710" t="str">
        <f>IF(ISNUMBER(Bilanz!AU87),Bilanz!AU87,"")</f>
        <v/>
      </c>
      <c r="AV87" s="711" t="str">
        <f>IF(ISNUMBER(Bilanz!AV87),Bilanz!AV87,"")</f>
        <v/>
      </c>
      <c r="AW87" s="712" t="str">
        <f>IF(ISNUMBER(Bilanz!AW87),Bilanz!AW87,"")</f>
        <v/>
      </c>
      <c r="AX87" s="713" t="str">
        <f>IF(ISNUMBER(Bilanz!AX87),Bilanz!AX87,"")</f>
        <v/>
      </c>
      <c r="AY87" s="714" t="str">
        <f>IF(ISNUMBER(Bilanz!AY87),Bilanz!AY87,"")</f>
        <v/>
      </c>
      <c r="AZ87" s="715">
        <f>IF(ISNUMBER(Bilanz!AZ87),Bilanz!AZ87,"")</f>
        <v>362.61</v>
      </c>
      <c r="BA87" s="716">
        <f>IF(ISNUMBER(Bilanz!BA87),Bilanz!BA87,"")</f>
        <v>5.5229999999999997</v>
      </c>
      <c r="BB87" s="717" t="str">
        <f>IF(ISNUMBER(Bilanz!BB87),Bilanz!BB87,"")</f>
        <v/>
      </c>
      <c r="BC87" s="718" t="str">
        <f>IF(ISNUMBER(Bilanz!BC87),Bilanz!BC87,"")</f>
        <v/>
      </c>
      <c r="BD87" s="719" t="str">
        <f>IF(ISNUMBER(Bilanz!BD87),Bilanz!BD87,"")</f>
        <v/>
      </c>
      <c r="BE87" s="720" t="str">
        <f>IF(ISNUMBER(Bilanz!BE87),Bilanz!BE87,"")</f>
        <v/>
      </c>
      <c r="BF87" s="708" t="str">
        <f>IF(ISNUMBER(Bilanz!BF87),Bilanz!BF87,"")</f>
        <v/>
      </c>
      <c r="BG87" s="709" t="str">
        <f>IF(ISNUMBER(Bilanz!BG87),Bilanz!BG87,"")</f>
        <v/>
      </c>
      <c r="BH87" s="710" t="str">
        <f>IF(ISNUMBER(Bilanz!BH87),Bilanz!BH87,"")</f>
        <v/>
      </c>
      <c r="BI87" s="711" t="str">
        <f>IF(ISNUMBER(Bilanz!BI87),Bilanz!BI87,"")</f>
        <v/>
      </c>
      <c r="BJ87" s="712" t="str">
        <f>IF(ISNUMBER(Bilanz!BJ87),Bilanz!BJ87,"")</f>
        <v/>
      </c>
      <c r="BK87" s="713" t="str">
        <f>IF(ISNUMBER(Bilanz!BK87),Bilanz!BK87,"")</f>
        <v/>
      </c>
      <c r="BL87" s="714" t="str">
        <f>IF(ISNUMBER(Bilanz!BL87),Bilanz!BL87,"")</f>
        <v/>
      </c>
      <c r="BM87" s="721" t="str">
        <f>IF(ISTEXT(Bilanz!BM87),Bilanz!BM87,"")</f>
        <v>M1</v>
      </c>
      <c r="BN87" s="722" t="str">
        <f>IF(ISNUMBER(Bilanz!BN87),Bilanz!BN87,"")</f>
        <v/>
      </c>
      <c r="BO87" s="722" t="str">
        <f>IF(ISNUMBER(Bilanz!BO87),Bilanz!BO87,"")</f>
        <v/>
      </c>
      <c r="BP87" s="723" t="str">
        <f>IF(ISNUMBER(Bilanz!BP87),Bilanz!BP87,"")</f>
        <v/>
      </c>
      <c r="BQ87" s="723" t="str">
        <f>IF(ISNUMBER(Bilanz!BQ87),Bilanz!BQ87,"")</f>
        <v/>
      </c>
      <c r="BR87" s="721" t="str">
        <f>IF(ISTEXT(Bilanz!BR87),Bilanz!BR87,"")</f>
        <v>M1</v>
      </c>
      <c r="BS87" s="723" t="str">
        <f>IF(ISNUMBER(Bilanz!BS87),Bilanz!BS87,"")</f>
        <v/>
      </c>
      <c r="BT87" s="723" t="str">
        <f>IF(ISNUMBER(Bilanz!BT87),Bilanz!BT87,"")</f>
        <v/>
      </c>
      <c r="BU87" s="723" t="str">
        <f>IF(ISNUMBER(Bilanz!BU87),Bilanz!BU87,"")</f>
        <v/>
      </c>
      <c r="BV87" s="722" t="str">
        <f>IF(ISNUMBER(Bilanz!BV87),Bilanz!BV87,"")</f>
        <v/>
      </c>
      <c r="BW87" s="723" t="str">
        <f>IF(ISNUMBER(Bilanz!BW87),Bilanz!BW87,"")</f>
        <v/>
      </c>
      <c r="BX87" s="721" t="str">
        <f>IF(ISTEXT(Bilanz!BX87),Bilanz!BX87,"")</f>
        <v>M1</v>
      </c>
    </row>
    <row r="88" spans="1:76" x14ac:dyDescent="0.2">
      <c r="A88" s="120" t="str">
        <f>IF(ISTEXT(Data!A88),Data!A88,"")</f>
        <v/>
      </c>
      <c r="B88" s="250">
        <f>IF(ISREF(Data!B88),Data!B88,"")</f>
        <v>35096</v>
      </c>
      <c r="C88" s="698">
        <v>0.27083333333333298</v>
      </c>
      <c r="D88" s="250">
        <f>IF(ISREF(Data!D88),Data!D88,"")</f>
        <v>35097</v>
      </c>
      <c r="E88" s="698">
        <v>0.27083333333333298</v>
      </c>
      <c r="F88" s="699" t="s">
        <v>2179</v>
      </c>
      <c r="G88" s="245" t="str">
        <f>IF(ISTEXT(Data!G88),Data!G88,"")</f>
        <v>No Precipitation Occurred</v>
      </c>
      <c r="H88" s="247" t="str">
        <f>IF(ISTEXT(Data!H88),Data!H88,"")</f>
        <v/>
      </c>
      <c r="I88" s="246" t="str">
        <f>IF(ISTEXT(Data!I88),Data!I88,"")</f>
        <v/>
      </c>
      <c r="J88" s="248" t="str">
        <f>IF(ISTEXT(Data!J88),Data!J88,"")</f>
        <v/>
      </c>
      <c r="K88" s="273" t="str">
        <f>IF(ISNUMBER(Data!K88),Data!K88,"")</f>
        <v/>
      </c>
      <c r="L88" s="242" t="str">
        <f>IF(ISTEXT(Data!L88),Data!L88,"")</f>
        <v>M1</v>
      </c>
      <c r="M88" s="700" t="str">
        <f>IF(ISNUMBER(Data!M88),Data!M88,"")</f>
        <v/>
      </c>
      <c r="N88" s="700" t="str">
        <f>IF(ISNUMBER(Data!N88),Data!N88,"")</f>
        <v/>
      </c>
      <c r="O88" s="242" t="str">
        <f>IF(ISTEXT(Data!O88),Data!O88,"")</f>
        <v>M1</v>
      </c>
      <c r="P88" s="278" t="str">
        <f>IF(ISNUMBER(Data!P88),Data!P88,"")</f>
        <v/>
      </c>
      <c r="Q88" s="242" t="str">
        <f>IF(ISTEXT(Data!Q88),Data!Q88,"")</f>
        <v>M1</v>
      </c>
      <c r="R88" s="277" t="str">
        <f>IF(ISNUMBER(Data!R88),Data!R88,"")</f>
        <v/>
      </c>
      <c r="S88" s="242" t="str">
        <f>IF(ISTEXT(Data!S88),Data!S88,"")</f>
        <v>M1</v>
      </c>
      <c r="T88" s="701" t="str">
        <f>IF(ISNUMBER(Data!T88),Data!T88,"")</f>
        <v/>
      </c>
      <c r="U88" s="242" t="str">
        <f>IF(ISTEXT(Data!U88),Data!U88,"")</f>
        <v>M1</v>
      </c>
      <c r="V88" s="702" t="str">
        <f>IF(ISNUMBER(Data!V88),Data!V88,"")</f>
        <v/>
      </c>
      <c r="W88" s="242" t="str">
        <f>IF(ISTEXT(Data!W88),Data!W88,"")</f>
        <v>M1</v>
      </c>
      <c r="X88" s="701" t="str">
        <f>IF(ISNUMBER(Data!X88),Data!X88,"")</f>
        <v/>
      </c>
      <c r="Y88" s="242" t="str">
        <f>IF(ISTEXT(Data!Y88),Data!Y88,"")</f>
        <v>M1</v>
      </c>
      <c r="Z88" s="703" t="str">
        <f>IF(ISNUMBER(Data!Z88),Data!Z88,"")</f>
        <v/>
      </c>
      <c r="AA88" s="242" t="str">
        <f>IF(ISTEXT(Data!AA88),Data!AA88,"")</f>
        <v>M1</v>
      </c>
      <c r="AB88" s="701" t="str">
        <f>IF(ISNUMBER(Data!AB88),Data!AB88,"")</f>
        <v/>
      </c>
      <c r="AC88" s="242" t="str">
        <f>IF(ISTEXT(Data!AC88),Data!AC88,"")</f>
        <v>M1</v>
      </c>
      <c r="AD88" s="704" t="str">
        <f>IF(ISNUMBER(Data!AD88),Data!AD88,"")</f>
        <v/>
      </c>
      <c r="AE88" s="242" t="str">
        <f>IF(ISTEXT(Data!AE88),Data!AE88,"")</f>
        <v>M1</v>
      </c>
      <c r="AF88" s="701" t="str">
        <f>IF(ISNUMBER(Data!AF88),Data!AF88,"")</f>
        <v/>
      </c>
      <c r="AG88" s="242" t="str">
        <f>IF(ISTEXT(Data!AG88),Data!AG88,"")</f>
        <v>M1</v>
      </c>
      <c r="AH88" s="703" t="str">
        <f>IF(ISNUMBER(Data!AH88),Data!AH88,"")</f>
        <v/>
      </c>
      <c r="AI88" s="242" t="str">
        <f>IF(ISTEXT(Data!AI88),Data!AI88,"")</f>
        <v>M1</v>
      </c>
      <c r="AJ88" s="267" t="str">
        <f>IF(ISTEXT(Data!AJ88),Data!AJ88,"")</f>
        <v/>
      </c>
      <c r="AK88" s="267" t="str">
        <f>IF(ISTEXT(Data!AK88),Data!AK88,"")</f>
        <v/>
      </c>
      <c r="AL88" s="267" t="str">
        <f>IF(ISTEXT(Data!AL88),Data!AL88,"")</f>
        <v/>
      </c>
      <c r="AM88" s="267" t="str">
        <f>IF(ISTEXT(Data!AM88),Data!AM88,"")</f>
        <v/>
      </c>
      <c r="AN88" s="267" t="str">
        <f>IF(ISTEXT(Data!AN88),Data!AN88,"")</f>
        <v/>
      </c>
      <c r="AO88" s="267" t="str">
        <f>IF(ISTEXT(Data!AO88),Data!AO88,"")</f>
        <v/>
      </c>
      <c r="AP88" s="705" t="str">
        <f>IF(ISNUMBER(Bilanz!AP88),Bilanz!AP88,"")</f>
        <v/>
      </c>
      <c r="AQ88" s="706" t="str">
        <f>IF(ISNUMBER(Bilanz!AQ88),Bilanz!AQ88,"")</f>
        <v/>
      </c>
      <c r="AR88" s="707" t="str">
        <f>IF(ISNUMBER(Bilanz!AR88),Bilanz!AR88,"")</f>
        <v/>
      </c>
      <c r="AS88" s="708" t="str">
        <f>IF(ISNUMBER(Bilanz!AS88),Bilanz!AS88,"")</f>
        <v/>
      </c>
      <c r="AT88" s="709" t="str">
        <f>IF(ISNUMBER(Bilanz!AT88),Bilanz!AT88,"")</f>
        <v/>
      </c>
      <c r="AU88" s="710" t="str">
        <f>IF(ISNUMBER(Bilanz!AU88),Bilanz!AU88,"")</f>
        <v/>
      </c>
      <c r="AV88" s="711" t="str">
        <f>IF(ISNUMBER(Bilanz!AV88),Bilanz!AV88,"")</f>
        <v/>
      </c>
      <c r="AW88" s="712" t="str">
        <f>IF(ISNUMBER(Bilanz!AW88),Bilanz!AW88,"")</f>
        <v/>
      </c>
      <c r="AX88" s="713" t="str">
        <f>IF(ISNUMBER(Bilanz!AX88),Bilanz!AX88,"")</f>
        <v/>
      </c>
      <c r="AY88" s="714" t="str">
        <f>IF(ISNUMBER(Bilanz!AY88),Bilanz!AY88,"")</f>
        <v/>
      </c>
      <c r="AZ88" s="715">
        <f>IF(ISNUMBER(Bilanz!AZ88),Bilanz!AZ88,"")</f>
        <v>362.61</v>
      </c>
      <c r="BA88" s="716">
        <f>IF(ISNUMBER(Bilanz!BA88),Bilanz!BA88,"")</f>
        <v>5.5229999999999997</v>
      </c>
      <c r="BB88" s="717" t="str">
        <f>IF(ISNUMBER(Bilanz!BB88),Bilanz!BB88,"")</f>
        <v/>
      </c>
      <c r="BC88" s="718" t="str">
        <f>IF(ISNUMBER(Bilanz!BC88),Bilanz!BC88,"")</f>
        <v/>
      </c>
      <c r="BD88" s="719" t="str">
        <f>IF(ISNUMBER(Bilanz!BD88),Bilanz!BD88,"")</f>
        <v/>
      </c>
      <c r="BE88" s="720" t="str">
        <f>IF(ISNUMBER(Bilanz!BE88),Bilanz!BE88,"")</f>
        <v/>
      </c>
      <c r="BF88" s="708" t="str">
        <f>IF(ISNUMBER(Bilanz!BF88),Bilanz!BF88,"")</f>
        <v/>
      </c>
      <c r="BG88" s="709" t="str">
        <f>IF(ISNUMBER(Bilanz!BG88),Bilanz!BG88,"")</f>
        <v/>
      </c>
      <c r="BH88" s="710" t="str">
        <f>IF(ISNUMBER(Bilanz!BH88),Bilanz!BH88,"")</f>
        <v/>
      </c>
      <c r="BI88" s="711" t="str">
        <f>IF(ISNUMBER(Bilanz!BI88),Bilanz!BI88,"")</f>
        <v/>
      </c>
      <c r="BJ88" s="712" t="str">
        <f>IF(ISNUMBER(Bilanz!BJ88),Bilanz!BJ88,"")</f>
        <v/>
      </c>
      <c r="BK88" s="713" t="str">
        <f>IF(ISNUMBER(Bilanz!BK88),Bilanz!BK88,"")</f>
        <v/>
      </c>
      <c r="BL88" s="714" t="str">
        <f>IF(ISNUMBER(Bilanz!BL88),Bilanz!BL88,"")</f>
        <v/>
      </c>
      <c r="BM88" s="721" t="str">
        <f>IF(ISTEXT(Bilanz!BM88),Bilanz!BM88,"")</f>
        <v>M1</v>
      </c>
      <c r="BN88" s="722" t="str">
        <f>IF(ISNUMBER(Bilanz!BN88),Bilanz!BN88,"")</f>
        <v/>
      </c>
      <c r="BO88" s="722" t="str">
        <f>IF(ISNUMBER(Bilanz!BO88),Bilanz!BO88,"")</f>
        <v/>
      </c>
      <c r="BP88" s="723" t="str">
        <f>IF(ISNUMBER(Bilanz!BP88),Bilanz!BP88,"")</f>
        <v/>
      </c>
      <c r="BQ88" s="723" t="str">
        <f>IF(ISNUMBER(Bilanz!BQ88),Bilanz!BQ88,"")</f>
        <v/>
      </c>
      <c r="BR88" s="721" t="str">
        <f>IF(ISTEXT(Bilanz!BR88),Bilanz!BR88,"")</f>
        <v>M1</v>
      </c>
      <c r="BS88" s="723" t="str">
        <f>IF(ISNUMBER(Bilanz!BS88),Bilanz!BS88,"")</f>
        <v/>
      </c>
      <c r="BT88" s="723" t="str">
        <f>IF(ISNUMBER(Bilanz!BT88),Bilanz!BT88,"")</f>
        <v/>
      </c>
      <c r="BU88" s="723" t="str">
        <f>IF(ISNUMBER(Bilanz!BU88),Bilanz!BU88,"")</f>
        <v/>
      </c>
      <c r="BV88" s="722" t="str">
        <f>IF(ISNUMBER(Bilanz!BV88),Bilanz!BV88,"")</f>
        <v/>
      </c>
      <c r="BW88" s="723" t="str">
        <f>IF(ISNUMBER(Bilanz!BW88),Bilanz!BW88,"")</f>
        <v/>
      </c>
      <c r="BX88" s="721" t="str">
        <f>IF(ISTEXT(Bilanz!BX88),Bilanz!BX88,"")</f>
        <v>M1</v>
      </c>
    </row>
    <row r="89" spans="1:76" x14ac:dyDescent="0.2">
      <c r="A89" s="120" t="str">
        <f>IF(ISTEXT(Data!A89),Data!A89,"")</f>
        <v/>
      </c>
      <c r="B89" s="250">
        <f>IF(ISREF(Data!B89),Data!B89,"")</f>
        <v>35097</v>
      </c>
      <c r="C89" s="698">
        <v>0.27083333333333298</v>
      </c>
      <c r="D89" s="250">
        <f>IF(ISREF(Data!D89),Data!D89,"")</f>
        <v>35098</v>
      </c>
      <c r="E89" s="698">
        <v>0.27083333333333298</v>
      </c>
      <c r="F89" s="699" t="s">
        <v>2179</v>
      </c>
      <c r="G89" s="245" t="str">
        <f>IF(ISTEXT(Data!G89),Data!G89,"")</f>
        <v>Mixed</v>
      </c>
      <c r="H89" s="247" t="str">
        <f>IF(ISTEXT(Data!H89),Data!H89,"")</f>
        <v/>
      </c>
      <c r="I89" s="246" t="str">
        <f>IF(ISTEXT(Data!I89),Data!I89,"")</f>
        <v>Insufficient Quantity</v>
      </c>
      <c r="J89" s="248" t="str">
        <f>IF(ISTEXT(Data!J89),Data!J89,"")</f>
        <v/>
      </c>
      <c r="K89" s="273">
        <f>IF(ISNUMBER(Data!K89),Data!K89,"")</f>
        <v>0.1</v>
      </c>
      <c r="L89" s="242" t="str">
        <f>IF(ISTEXT(Data!L89),Data!L89,"")</f>
        <v>V0</v>
      </c>
      <c r="M89" s="700" t="str">
        <f>IF(ISNUMBER(Data!M89),Data!M89,"")</f>
        <v/>
      </c>
      <c r="N89" s="700" t="str">
        <f>IF(ISNUMBER(Data!N89),Data!N89,"")</f>
        <v/>
      </c>
      <c r="O89" s="242" t="str">
        <f>IF(ISTEXT(Data!O89),Data!O89,"")</f>
        <v>M1</v>
      </c>
      <c r="P89" s="278" t="str">
        <f>IF(ISNUMBER(Data!P89),Data!P89,"")</f>
        <v/>
      </c>
      <c r="Q89" s="242" t="str">
        <f>IF(ISTEXT(Data!Q89),Data!Q89,"")</f>
        <v>M1</v>
      </c>
      <c r="R89" s="277" t="str">
        <f>IF(ISNUMBER(Data!R89),Data!R89,"")</f>
        <v/>
      </c>
      <c r="S89" s="242" t="str">
        <f>IF(ISTEXT(Data!S89),Data!S89,"")</f>
        <v>M1</v>
      </c>
      <c r="T89" s="701" t="str">
        <f>IF(ISNUMBER(Data!T89),Data!T89,"")</f>
        <v/>
      </c>
      <c r="U89" s="242" t="str">
        <f>IF(ISTEXT(Data!U89),Data!U89,"")</f>
        <v>M1</v>
      </c>
      <c r="V89" s="702" t="str">
        <f>IF(ISNUMBER(Data!V89),Data!V89,"")</f>
        <v/>
      </c>
      <c r="W89" s="242" t="str">
        <f>IF(ISTEXT(Data!W89),Data!W89,"")</f>
        <v>M1</v>
      </c>
      <c r="X89" s="701" t="str">
        <f>IF(ISNUMBER(Data!X89),Data!X89,"")</f>
        <v/>
      </c>
      <c r="Y89" s="242" t="str">
        <f>IF(ISTEXT(Data!Y89),Data!Y89,"")</f>
        <v>M1</v>
      </c>
      <c r="Z89" s="703" t="str">
        <f>IF(ISNUMBER(Data!Z89),Data!Z89,"")</f>
        <v/>
      </c>
      <c r="AA89" s="242" t="str">
        <f>IF(ISTEXT(Data!AA89),Data!AA89,"")</f>
        <v>M1</v>
      </c>
      <c r="AB89" s="701" t="str">
        <f>IF(ISNUMBER(Data!AB89),Data!AB89,"")</f>
        <v/>
      </c>
      <c r="AC89" s="242" t="str">
        <f>IF(ISTEXT(Data!AC89),Data!AC89,"")</f>
        <v>M1</v>
      </c>
      <c r="AD89" s="704" t="str">
        <f>IF(ISNUMBER(Data!AD89),Data!AD89,"")</f>
        <v/>
      </c>
      <c r="AE89" s="242" t="str">
        <f>IF(ISTEXT(Data!AE89),Data!AE89,"")</f>
        <v>M1</v>
      </c>
      <c r="AF89" s="701" t="str">
        <f>IF(ISNUMBER(Data!AF89),Data!AF89,"")</f>
        <v/>
      </c>
      <c r="AG89" s="242" t="str">
        <f>IF(ISTEXT(Data!AG89),Data!AG89,"")</f>
        <v>M1</v>
      </c>
      <c r="AH89" s="703" t="str">
        <f>IF(ISNUMBER(Data!AH89),Data!AH89,"")</f>
        <v/>
      </c>
      <c r="AI89" s="242" t="str">
        <f>IF(ISTEXT(Data!AI89),Data!AI89,"")</f>
        <v>M1</v>
      </c>
      <c r="AJ89" s="267" t="str">
        <f>IF(ISTEXT(Data!AJ89),Data!AJ89,"")</f>
        <v/>
      </c>
      <c r="AK89" s="267" t="str">
        <f>IF(ISTEXT(Data!AK89),Data!AK89,"")</f>
        <v/>
      </c>
      <c r="AL89" s="267" t="str">
        <f>IF(ISTEXT(Data!AL89),Data!AL89,"")</f>
        <v/>
      </c>
      <c r="AM89" s="267" t="str">
        <f>IF(ISTEXT(Data!AM89),Data!AM89,"")</f>
        <v/>
      </c>
      <c r="AN89" s="267" t="str">
        <f>IF(ISTEXT(Data!AN89),Data!AN89,"")</f>
        <v/>
      </c>
      <c r="AO89" s="267" t="str">
        <f>IF(ISTEXT(Data!AO89),Data!AO89,"")</f>
        <v/>
      </c>
      <c r="AP89" s="705" t="str">
        <f>IF(ISNUMBER(Bilanz!AP89),Bilanz!AP89,"")</f>
        <v/>
      </c>
      <c r="AQ89" s="706" t="str">
        <f>IF(ISNUMBER(Bilanz!AQ89),Bilanz!AQ89,"")</f>
        <v/>
      </c>
      <c r="AR89" s="707" t="str">
        <f>IF(ISNUMBER(Bilanz!AR89),Bilanz!AR89,"")</f>
        <v/>
      </c>
      <c r="AS89" s="708" t="str">
        <f>IF(ISNUMBER(Bilanz!AS89),Bilanz!AS89,"")</f>
        <v/>
      </c>
      <c r="AT89" s="709" t="str">
        <f>IF(ISNUMBER(Bilanz!AT89),Bilanz!AT89,"")</f>
        <v/>
      </c>
      <c r="AU89" s="710" t="str">
        <f>IF(ISNUMBER(Bilanz!AU89),Bilanz!AU89,"")</f>
        <v/>
      </c>
      <c r="AV89" s="711" t="str">
        <f>IF(ISNUMBER(Bilanz!AV89),Bilanz!AV89,"")</f>
        <v/>
      </c>
      <c r="AW89" s="712" t="str">
        <f>IF(ISNUMBER(Bilanz!AW89),Bilanz!AW89,"")</f>
        <v/>
      </c>
      <c r="AX89" s="713" t="str">
        <f>IF(ISNUMBER(Bilanz!AX89),Bilanz!AX89,"")</f>
        <v/>
      </c>
      <c r="AY89" s="714" t="str">
        <f>IF(ISNUMBER(Bilanz!AY89),Bilanz!AY89,"")</f>
        <v/>
      </c>
      <c r="AZ89" s="715">
        <f>IF(ISNUMBER(Bilanz!AZ89),Bilanz!AZ89,"")</f>
        <v>362.61</v>
      </c>
      <c r="BA89" s="716">
        <f>IF(ISNUMBER(Bilanz!BA89),Bilanz!BA89,"")</f>
        <v>5.5229999999999997</v>
      </c>
      <c r="BB89" s="717" t="str">
        <f>IF(ISNUMBER(Bilanz!BB89),Bilanz!BB89,"")</f>
        <v/>
      </c>
      <c r="BC89" s="718" t="str">
        <f>IF(ISNUMBER(Bilanz!BC89),Bilanz!BC89,"")</f>
        <v/>
      </c>
      <c r="BD89" s="719" t="str">
        <f>IF(ISNUMBER(Bilanz!BD89),Bilanz!BD89,"")</f>
        <v/>
      </c>
      <c r="BE89" s="720" t="str">
        <f>IF(ISNUMBER(Bilanz!BE89),Bilanz!BE89,"")</f>
        <v/>
      </c>
      <c r="BF89" s="708" t="str">
        <f>IF(ISNUMBER(Bilanz!BF89),Bilanz!BF89,"")</f>
        <v/>
      </c>
      <c r="BG89" s="709" t="str">
        <f>IF(ISNUMBER(Bilanz!BG89),Bilanz!BG89,"")</f>
        <v/>
      </c>
      <c r="BH89" s="710" t="str">
        <f>IF(ISNUMBER(Bilanz!BH89),Bilanz!BH89,"")</f>
        <v/>
      </c>
      <c r="BI89" s="711" t="str">
        <f>IF(ISNUMBER(Bilanz!BI89),Bilanz!BI89,"")</f>
        <v/>
      </c>
      <c r="BJ89" s="712" t="str">
        <f>IF(ISNUMBER(Bilanz!BJ89),Bilanz!BJ89,"")</f>
        <v/>
      </c>
      <c r="BK89" s="713" t="str">
        <f>IF(ISNUMBER(Bilanz!BK89),Bilanz!BK89,"")</f>
        <v/>
      </c>
      <c r="BL89" s="714" t="str">
        <f>IF(ISNUMBER(Bilanz!BL89),Bilanz!BL89,"")</f>
        <v/>
      </c>
      <c r="BM89" s="721" t="str">
        <f>IF(ISTEXT(Bilanz!BM89),Bilanz!BM89,"")</f>
        <v>M1</v>
      </c>
      <c r="BN89" s="722" t="str">
        <f>IF(ISNUMBER(Bilanz!BN89),Bilanz!BN89,"")</f>
        <v/>
      </c>
      <c r="BO89" s="722" t="str">
        <f>IF(ISNUMBER(Bilanz!BO89),Bilanz!BO89,"")</f>
        <v/>
      </c>
      <c r="BP89" s="723" t="str">
        <f>IF(ISNUMBER(Bilanz!BP89),Bilanz!BP89,"")</f>
        <v/>
      </c>
      <c r="BQ89" s="723" t="str">
        <f>IF(ISNUMBER(Bilanz!BQ89),Bilanz!BQ89,"")</f>
        <v/>
      </c>
      <c r="BR89" s="721" t="str">
        <f>IF(ISTEXT(Bilanz!BR89),Bilanz!BR89,"")</f>
        <v>M1</v>
      </c>
      <c r="BS89" s="723" t="str">
        <f>IF(ISNUMBER(Bilanz!BS89),Bilanz!BS89,"")</f>
        <v/>
      </c>
      <c r="BT89" s="723" t="str">
        <f>IF(ISNUMBER(Bilanz!BT89),Bilanz!BT89,"")</f>
        <v/>
      </c>
      <c r="BU89" s="723" t="str">
        <f>IF(ISNUMBER(Bilanz!BU89),Bilanz!BU89,"")</f>
        <v/>
      </c>
      <c r="BV89" s="722" t="str">
        <f>IF(ISNUMBER(Bilanz!BV89),Bilanz!BV89,"")</f>
        <v/>
      </c>
      <c r="BW89" s="723" t="str">
        <f>IF(ISNUMBER(Bilanz!BW89),Bilanz!BW89,"")</f>
        <v/>
      </c>
      <c r="BX89" s="721" t="str">
        <f>IF(ISTEXT(Bilanz!BX89),Bilanz!BX89,"")</f>
        <v>M1</v>
      </c>
    </row>
    <row r="90" spans="1:76" x14ac:dyDescent="0.2">
      <c r="A90" s="120" t="str">
        <f>IF(ISTEXT(Data!A90),Data!A90,"")</f>
        <v>DEU96004</v>
      </c>
      <c r="B90" s="250">
        <f>IF(ISREF(Data!B90),Data!B90,"")</f>
        <v>35098</v>
      </c>
      <c r="C90" s="698">
        <v>0.27083333333333298</v>
      </c>
      <c r="D90" s="250">
        <f>IF(ISREF(Data!D90),Data!D90,"")</f>
        <v>35099</v>
      </c>
      <c r="E90" s="698">
        <v>0.27083333333333298</v>
      </c>
      <c r="F90" s="699" t="s">
        <v>2179</v>
      </c>
      <c r="G90" s="245" t="str">
        <f>IF(ISTEXT(Data!G90),Data!G90,"")</f>
        <v>Mixed</v>
      </c>
      <c r="H90" s="247" t="str">
        <f>IF(ISTEXT(Data!H90),Data!H90,"")</f>
        <v>Clean and Clear</v>
      </c>
      <c r="I90" s="246" t="str">
        <f>IF(ISTEXT(Data!I90),Data!I90,"")</f>
        <v/>
      </c>
      <c r="J90" s="248" t="str">
        <f>IF(ISTEXT(Data!J90),Data!J90,"")</f>
        <v/>
      </c>
      <c r="K90" s="273">
        <f>IF(ISNUMBER(Data!K90),Data!K90,"")</f>
        <v>1.5</v>
      </c>
      <c r="L90" s="242" t="str">
        <f>IF(ISTEXT(Data!L90),Data!L90,"")</f>
        <v>V0</v>
      </c>
      <c r="M90" s="700">
        <f>IF(ISNUMBER(Data!M90),Data!M90,"")</f>
        <v>51.5</v>
      </c>
      <c r="N90" s="700">
        <f>IF(ISNUMBER(Data!N90),Data!N90,"")</f>
        <v>1.1844999999999999</v>
      </c>
      <c r="O90" s="242" t="str">
        <f>IF(ISTEXT(Data!O90),Data!O90,"")</f>
        <v>V0</v>
      </c>
      <c r="P90" s="278">
        <f>IF(ISNUMBER(Data!P90),Data!P90,"")</f>
        <v>3.96</v>
      </c>
      <c r="Q90" s="242" t="str">
        <f>IF(ISTEXT(Data!Q90),Data!Q90,"")</f>
        <v>V0</v>
      </c>
      <c r="R90" s="277">
        <f>IF(ISNUMBER(Data!R90),Data!R90,"")</f>
        <v>83.7</v>
      </c>
      <c r="S90" s="242" t="str">
        <f>IF(ISTEXT(Data!S90),Data!S90,"")</f>
        <v>V0</v>
      </c>
      <c r="T90" s="701">
        <f>IF(ISNUMBER(Data!T90),Data!T90,"")</f>
        <v>0.35799999999999998</v>
      </c>
      <c r="U90" s="242" t="str">
        <f>IF(ISTEXT(Data!U90),Data!U90,"")</f>
        <v>V0</v>
      </c>
      <c r="V90" s="702">
        <f>IF(ISNUMBER(Data!V90),Data!V90,"")</f>
        <v>2.7728770663656155</v>
      </c>
      <c r="W90" s="242" t="str">
        <f>IF(ISTEXT(Data!W90),Data!W90,"")</f>
        <v>V0</v>
      </c>
      <c r="X90" s="701">
        <f>IF(ISNUMBER(Data!X90),Data!X90,"")</f>
        <v>1.9910241302492142</v>
      </c>
      <c r="Y90" s="242" t="str">
        <f>IF(ISTEXT(Data!Y90),Data!Y90,"")</f>
        <v>V0</v>
      </c>
      <c r="Z90" s="703">
        <f>IF(ISNUMBER(Data!Z90),Data!Z90,"")</f>
        <v>0.16600000000000001</v>
      </c>
      <c r="AA90" s="242" t="str">
        <f>IF(ISTEXT(Data!AA90),Data!AA90,"")</f>
        <v>V0</v>
      </c>
      <c r="AB90" s="701">
        <f>IF(ISNUMBER(Data!AB90),Data!AB90,"")</f>
        <v>2.8372128055878929</v>
      </c>
      <c r="AC90" s="242" t="str">
        <f>IF(ISTEXT(Data!AC90),Data!AC90,"")</f>
        <v>V0</v>
      </c>
      <c r="AD90" s="704">
        <f>IF(ISNUMBER(Data!AD90),Data!AD90,"")</f>
        <v>0.17</v>
      </c>
      <c r="AE90" s="242" t="str">
        <f>IF(ISTEXT(Data!AE90),Data!AE90,"")</f>
        <v>V0</v>
      </c>
      <c r="AF90" s="701">
        <f>IF(ISNUMBER(Data!AF90),Data!AF90,"")</f>
        <v>9.1999999999999998E-2</v>
      </c>
      <c r="AG90" s="242" t="str">
        <f>IF(ISTEXT(Data!AG90),Data!AG90,"")</f>
        <v>V0</v>
      </c>
      <c r="AH90" s="703">
        <f>IF(ISNUMBER(Data!AH90),Data!AH90,"")</f>
        <v>0.42899999999999999</v>
      </c>
      <c r="AI90" s="242" t="str">
        <f>IF(ISTEXT(Data!AI90),Data!AI90,"")</f>
        <v>V0</v>
      </c>
      <c r="AJ90" s="267" t="str">
        <f>IF(ISTEXT(Data!AJ90),Data!AJ90,"")</f>
        <v/>
      </c>
      <c r="AK90" s="267" t="str">
        <f>IF(ISTEXT(Data!AK90),Data!AK90,"")</f>
        <v/>
      </c>
      <c r="AL90" s="267" t="str">
        <f>IF(ISTEXT(Data!AL90),Data!AL90,"")</f>
        <v/>
      </c>
      <c r="AM90" s="267" t="str">
        <f>IF(ISTEXT(Data!AM90),Data!AM90,"")</f>
        <v/>
      </c>
      <c r="AN90" s="267" t="str">
        <f>IF(ISTEXT(Data!AN90),Data!AN90,"")</f>
        <v/>
      </c>
      <c r="AO90" s="267" t="str">
        <f>IF(ISTEXT(Data!AO90),Data!AO90,"")</f>
        <v/>
      </c>
      <c r="AP90" s="705">
        <f>IF(ISNUMBER(Bilanz!AP90),Bilanz!AP90,"")</f>
        <v>0.10964781961431837</v>
      </c>
      <c r="AQ90" s="706">
        <f>IF(ISNUMBER(Bilanz!AQ90),Bilanz!AQ90,"")</f>
        <v>0.1298778423331601</v>
      </c>
      <c r="AR90" s="707">
        <f>IF(ISNUMBER(Bilanz!AR90),Bilanz!AR90,"")</f>
        <v>0.42405099999999996</v>
      </c>
      <c r="AS90" s="708">
        <f>IF(ISNUMBER(Bilanz!AS90),Bilanz!AS90,"")</f>
        <v>3.2844728851100711</v>
      </c>
      <c r="AT90" s="709">
        <f>IF(ISNUMBER(Bilanz!AT90),Bilanz!AT90,"")</f>
        <v>2.3583680822801938</v>
      </c>
      <c r="AU90" s="710">
        <f>IF(ISNUMBER(Bilanz!AU90),Bilanz!AU90,"")</f>
        <v>0.196627</v>
      </c>
      <c r="AV90" s="711">
        <f>IF(ISNUMBER(Bilanz!AV90),Bilanz!AV90,"")</f>
        <v>3.3606785682188587</v>
      </c>
      <c r="AW90" s="712">
        <f>IF(ISNUMBER(Bilanz!AW90),Bilanz!AW90,"")</f>
        <v>0.20136499999999999</v>
      </c>
      <c r="AX90" s="713">
        <f>IF(ISNUMBER(Bilanz!AX90),Bilanz!AX90,"")</f>
        <v>0.10897399999999999</v>
      </c>
      <c r="AY90" s="714">
        <f>IF(ISNUMBER(Bilanz!AY90),Bilanz!AY90,"")</f>
        <v>0.50815049999999995</v>
      </c>
      <c r="AZ90" s="715">
        <f>IF(ISNUMBER(Bilanz!AZ90),Bilanz!AZ90,"")</f>
        <v>362.61</v>
      </c>
      <c r="BA90" s="716">
        <f>IF(ISNUMBER(Bilanz!BA90),Bilanz!BA90,"")</f>
        <v>5.5229999999999997</v>
      </c>
      <c r="BB90" s="717">
        <f>IF(ISNUMBER(Bilanz!BB90),Bilanz!BB90,"")</f>
        <v>109.64781961431837</v>
      </c>
      <c r="BC90" s="718">
        <f>IF(ISNUMBER(Bilanz!BC90),Bilanz!BC90,"")</f>
        <v>5.0370358657626846E-2</v>
      </c>
      <c r="BD90" s="719">
        <f>IF(ISNUMBER(Bilanz!BD90),Bilanz!BD90,"")</f>
        <v>9.1201083935590923E-5</v>
      </c>
      <c r="BE90" s="720">
        <f>IF(ISNUMBER(Bilanz!BE90),Bilanz!BE90,"")</f>
        <v>10.098160893602618</v>
      </c>
      <c r="BF90" s="708">
        <f>IF(ISNUMBER(Bilanz!BF90),Bilanz!BF90,"")</f>
        <v>197.96366576466164</v>
      </c>
      <c r="BG90" s="709">
        <f>IF(ISNUMBER(Bilanz!BG90),Bilanz!BG90,"")</f>
        <v>124.1867537969259</v>
      </c>
      <c r="BH90" s="710">
        <f>IF(ISNUMBER(Bilanz!BH90),Bilanz!BH90,"")</f>
        <v>7.220593480587044</v>
      </c>
      <c r="BI90" s="711">
        <f>IF(ISNUMBER(Bilanz!BI90),Bilanz!BI90,"")</f>
        <v>202.55677915241617</v>
      </c>
      <c r="BJ90" s="712">
        <f>IF(ISNUMBER(Bilanz!BJ90),Bilanz!BJ90,"")</f>
        <v>4.3480484935290811</v>
      </c>
      <c r="BK90" s="713">
        <f>IF(ISNUMBER(Bilanz!BK90),Bilanz!BK90,"")</f>
        <v>7.5704587533429333</v>
      </c>
      <c r="BL90" s="714">
        <f>IF(ISNUMBER(Bilanz!BL90),Bilanz!BL90,"")</f>
        <v>21.40825390488547</v>
      </c>
      <c r="BM90" s="721" t="str">
        <f>IF(ISTEXT(Bilanz!BM90),Bilanz!BM90,"")</f>
        <v>V0</v>
      </c>
      <c r="BN90" s="722">
        <f>IF(ISNUMBER(Bilanz!BN90),Bilanz!BN90,"")</f>
        <v>83.7</v>
      </c>
      <c r="BO90" s="722">
        <f>IF(ISNUMBER(Bilanz!BO90),Bilanz!BO90,"")</f>
        <v>80.429777567160556</v>
      </c>
      <c r="BP90" s="723">
        <f>IF(ISNUMBER(Bilanz!BP90),Bilanz!BP90,"")</f>
        <v>-3.9070757859491594</v>
      </c>
      <c r="BQ90" s="723">
        <f>IF(ISNUMBER(Bilanz!BQ90),Bilanz!BQ90,"")</f>
        <v>20</v>
      </c>
      <c r="BR90" s="721" t="str">
        <f>IF(ISTEXT(Bilanz!BR90),Bilanz!BR90,"")</f>
        <v>V0</v>
      </c>
      <c r="BS90" s="723">
        <f>IF(ISNUMBER(Bilanz!BS90),Bilanz!BS90,"")</f>
        <v>352.75195339907896</v>
      </c>
      <c r="BT90" s="723">
        <f>IF(ISNUMBER(Bilanz!BT90),Bilanz!BT90,"")</f>
        <v>332.29904201493173</v>
      </c>
      <c r="BU90" s="723">
        <f>IF(ISNUMBER(Bilanz!BU90),Bilanz!BU90,"")</f>
        <v>685.05099541401069</v>
      </c>
      <c r="BV90" s="722">
        <f>IF(ISNUMBER(Bilanz!BV90),Bilanz!BV90,"")</f>
        <v>2.9856042135646423</v>
      </c>
      <c r="BW90" s="723">
        <f>IF(ISNUMBER(Bilanz!BW90),Bilanz!BW90,"")</f>
        <v>10</v>
      </c>
      <c r="BX90" s="721" t="str">
        <f>IF(ISTEXT(Bilanz!BX90),Bilanz!BX90,"")</f>
        <v>V0</v>
      </c>
    </row>
    <row r="91" spans="1:76" x14ac:dyDescent="0.2">
      <c r="A91" s="120" t="str">
        <f>IF(ISTEXT(Data!A91),Data!A91,"")</f>
        <v>DEU96005</v>
      </c>
      <c r="B91" s="250">
        <f>IF(ISREF(Data!B91),Data!B91,"")</f>
        <v>35099</v>
      </c>
      <c r="C91" s="698">
        <v>0.27083333333333298</v>
      </c>
      <c r="D91" s="250">
        <f>IF(ISREF(Data!D91),Data!D91,"")</f>
        <v>35100</v>
      </c>
      <c r="E91" s="698">
        <v>0.27083333333333298</v>
      </c>
      <c r="F91" s="699" t="s">
        <v>2179</v>
      </c>
      <c r="G91" s="245" t="str">
        <f>IF(ISTEXT(Data!G91),Data!G91,"")</f>
        <v>Snow</v>
      </c>
      <c r="H91" s="247" t="str">
        <f>IF(ISTEXT(Data!H91),Data!H91,"")</f>
        <v>Clean and Clear</v>
      </c>
      <c r="I91" s="246" t="str">
        <f>IF(ISTEXT(Data!I91),Data!I91,"")</f>
        <v/>
      </c>
      <c r="J91" s="248" t="str">
        <f>IF(ISTEXT(Data!J91),Data!J91,"")</f>
        <v/>
      </c>
      <c r="K91" s="273">
        <f>IF(ISNUMBER(Data!K91),Data!K91,"")</f>
        <v>1.1000000000000001</v>
      </c>
      <c r="L91" s="242" t="str">
        <f>IF(ISTEXT(Data!L91),Data!L91,"")</f>
        <v>V0</v>
      </c>
      <c r="M91" s="700">
        <f>IF(ISNUMBER(Data!M91),Data!M91,"")</f>
        <v>32.9</v>
      </c>
      <c r="N91" s="700">
        <f>IF(ISNUMBER(Data!N91),Data!N91,"")</f>
        <v>0.75669999999999993</v>
      </c>
      <c r="O91" s="242" t="str">
        <f>IF(ISTEXT(Data!O91),Data!O91,"")</f>
        <v>V0</v>
      </c>
      <c r="P91" s="278">
        <f>IF(ISNUMBER(Data!P91),Data!P91,"")</f>
        <v>3.77</v>
      </c>
      <c r="Q91" s="242" t="str">
        <f>IF(ISTEXT(Data!Q91),Data!Q91,"")</f>
        <v>V0</v>
      </c>
      <c r="R91" s="277">
        <f>IF(ISNUMBER(Data!R91),Data!R91,"")</f>
        <v>113</v>
      </c>
      <c r="S91" s="242" t="str">
        <f>IF(ISTEXT(Data!S91),Data!S91,"")</f>
        <v>V0</v>
      </c>
      <c r="T91" s="701">
        <f>IF(ISNUMBER(Data!T91),Data!T91,"")</f>
        <v>0.40799999999999997</v>
      </c>
      <c r="U91" s="242" t="str">
        <f>IF(ISTEXT(Data!U91),Data!U91,"")</f>
        <v>V0</v>
      </c>
      <c r="V91" s="702">
        <f>IF(ISNUMBER(Data!V91),Data!V91,"")</f>
        <v>3.478577103459398</v>
      </c>
      <c r="W91" s="242" t="str">
        <f>IF(ISTEXT(Data!W91),Data!W91,"")</f>
        <v>V0</v>
      </c>
      <c r="X91" s="701">
        <f>IF(ISNUMBER(Data!X91),Data!X91,"")</f>
        <v>2.4002438425183739</v>
      </c>
      <c r="Y91" s="242" t="str">
        <f>IF(ISTEXT(Data!Y91),Data!Y91,"")</f>
        <v>V0</v>
      </c>
      <c r="Z91" s="703">
        <f>IF(ISNUMBER(Data!Z91),Data!Z91,"")</f>
        <v>0.115</v>
      </c>
      <c r="AA91" s="242" t="str">
        <f>IF(ISTEXT(Data!AA91),Data!AA91,"")</f>
        <v>V0</v>
      </c>
      <c r="AB91" s="701">
        <f>IF(ISNUMBER(Data!AB91),Data!AB91,"")</f>
        <v>3.4925515050723432</v>
      </c>
      <c r="AC91" s="242" t="str">
        <f>IF(ISTEXT(Data!AC91),Data!AC91,"")</f>
        <v>V0</v>
      </c>
      <c r="AD91" s="704">
        <f>IF(ISNUMBER(Data!AD91),Data!AD91,"")</f>
        <v>0.193</v>
      </c>
      <c r="AE91" s="242" t="str">
        <f>IF(ISTEXT(Data!AE91),Data!AE91,"")</f>
        <v>V0</v>
      </c>
      <c r="AF91" s="701">
        <f>IF(ISNUMBER(Data!AF91),Data!AF91,"")</f>
        <v>5.3999999999999999E-2</v>
      </c>
      <c r="AG91" s="242" t="str">
        <f>IF(ISTEXT(Data!AG91),Data!AG91,"")</f>
        <v>V0</v>
      </c>
      <c r="AH91" s="703">
        <f>IF(ISNUMBER(Data!AH91),Data!AH91,"")</f>
        <v>0.17599999999999999</v>
      </c>
      <c r="AI91" s="242" t="str">
        <f>IF(ISTEXT(Data!AI91),Data!AI91,"")</f>
        <v>V0</v>
      </c>
      <c r="AJ91" s="267" t="str">
        <f>IF(ISTEXT(Data!AJ91),Data!AJ91,"")</f>
        <v/>
      </c>
      <c r="AK91" s="267" t="str">
        <f>IF(ISTEXT(Data!AK91),Data!AK91,"")</f>
        <v/>
      </c>
      <c r="AL91" s="267" t="str">
        <f>IF(ISTEXT(Data!AL91),Data!AL91,"")</f>
        <v/>
      </c>
      <c r="AM91" s="267" t="str">
        <f>IF(ISTEXT(Data!AM91),Data!AM91,"")</f>
        <v/>
      </c>
      <c r="AN91" s="267" t="str">
        <f>IF(ISTEXT(Data!AN91),Data!AN91,"")</f>
        <v/>
      </c>
      <c r="AO91" s="267" t="str">
        <f>IF(ISTEXT(Data!AO91),Data!AO91,"")</f>
        <v/>
      </c>
      <c r="AP91" s="705">
        <f>IF(ISNUMBER(Bilanz!AP91),Bilanz!AP91,"")</f>
        <v>0.16982436524617422</v>
      </c>
      <c r="AQ91" s="706">
        <f>IF(ISNUMBER(Bilanz!AQ91),Bilanz!AQ91,"")</f>
        <v>0.12850609718178002</v>
      </c>
      <c r="AR91" s="707">
        <f>IF(ISNUMBER(Bilanz!AR91),Bilanz!AR91,"")</f>
        <v>0.30873359999999994</v>
      </c>
      <c r="AS91" s="708">
        <f>IF(ISNUMBER(Bilanz!AS91),Bilanz!AS91,"")</f>
        <v>2.6322392941877264</v>
      </c>
      <c r="AT91" s="709">
        <f>IF(ISNUMBER(Bilanz!AT91),Bilanz!AT91,"")</f>
        <v>1.8162645156336534</v>
      </c>
      <c r="AU91" s="710">
        <f>IF(ISNUMBER(Bilanz!AU91),Bilanz!AU91,"")</f>
        <v>8.7020500000000001E-2</v>
      </c>
      <c r="AV91" s="711">
        <f>IF(ISNUMBER(Bilanz!AV91),Bilanz!AV91,"")</f>
        <v>2.6428137238882421</v>
      </c>
      <c r="AW91" s="712">
        <f>IF(ISNUMBER(Bilanz!AW91),Bilanz!AW91,"")</f>
        <v>0.14604309999999998</v>
      </c>
      <c r="AX91" s="713">
        <f>IF(ISNUMBER(Bilanz!AX91),Bilanz!AX91,"")</f>
        <v>4.0861799999999997E-2</v>
      </c>
      <c r="AY91" s="714">
        <f>IF(ISNUMBER(Bilanz!AY91),Bilanz!AY91,"")</f>
        <v>0.13317919999999997</v>
      </c>
      <c r="AZ91" s="715">
        <f>IF(ISNUMBER(Bilanz!AZ91),Bilanz!AZ91,"")</f>
        <v>362.61</v>
      </c>
      <c r="BA91" s="716">
        <f>IF(ISNUMBER(Bilanz!BA91),Bilanz!BA91,"")</f>
        <v>5.5229999999999997</v>
      </c>
      <c r="BB91" s="717">
        <f>IF(ISNUMBER(Bilanz!BB91),Bilanz!BB91,"")</f>
        <v>169.82436524617421</v>
      </c>
      <c r="BC91" s="718">
        <f>IF(ISNUMBER(Bilanz!BC91),Bilanz!BC91,"")</f>
        <v>3.2521835085289177E-2</v>
      </c>
      <c r="BD91" s="719">
        <f>IF(ISNUMBER(Bilanz!BD91),Bilanz!BD91,"")</f>
        <v>5.8884365535558766E-5</v>
      </c>
      <c r="BE91" s="720">
        <f>IF(ISNUMBER(Bilanz!BE91),Bilanz!BE91,"")</f>
        <v>11.508518560306893</v>
      </c>
      <c r="BF91" s="708">
        <f>IF(ISNUMBER(Bilanz!BF91),Bilanz!BF91,"")</f>
        <v>248.34562029409568</v>
      </c>
      <c r="BG91" s="709">
        <f>IF(ISNUMBER(Bilanz!BG91),Bilanz!BG91,"")</f>
        <v>149.71113940548099</v>
      </c>
      <c r="BH91" s="710">
        <f>IF(ISNUMBER(Bilanz!BH91),Bilanz!BH91,"")</f>
        <v>5.0022183751054827</v>
      </c>
      <c r="BI91" s="711">
        <f>IF(ISNUMBER(Bilanz!BI91),Bilanz!BI91,"")</f>
        <v>249.34329300152376</v>
      </c>
      <c r="BJ91" s="712">
        <f>IF(ISNUMBER(Bilanz!BJ91),Bilanz!BJ91,"")</f>
        <v>4.9363138779477209</v>
      </c>
      <c r="BK91" s="713">
        <f>IF(ISNUMBER(Bilanz!BK91),Bilanz!BK91,"")</f>
        <v>4.443530137831722</v>
      </c>
      <c r="BL91" s="714">
        <f>IF(ISNUMBER(Bilanz!BL91),Bilanz!BL91,"")</f>
        <v>8.7828733968760915</v>
      </c>
      <c r="BM91" s="721" t="str">
        <f>IF(ISTEXT(Bilanz!BM91),Bilanz!BM91,"")</f>
        <v>V0</v>
      </c>
      <c r="BN91" s="722">
        <f>IF(ISNUMBER(Bilanz!BN91),Bilanz!BN91,"")</f>
        <v>113</v>
      </c>
      <c r="BO91" s="722">
        <f>IF(ISNUMBER(Bilanz!BO91),Bilanz!BO91,"")</f>
        <v>109.67389467472296</v>
      </c>
      <c r="BP91" s="723">
        <f>IF(ISNUMBER(Bilanz!BP91),Bilanz!BP91,"")</f>
        <v>-2.943456040068178</v>
      </c>
      <c r="BQ91" s="723">
        <f>IF(ISNUMBER(Bilanz!BQ91),Bilanz!BQ91,"")</f>
        <v>20</v>
      </c>
      <c r="BR91" s="721" t="str">
        <f>IF(ISTEXT(Bilanz!BR91),Bilanz!BR91,"")</f>
        <v>V0</v>
      </c>
      <c r="BS91" s="723">
        <f>IF(ISNUMBER(Bilanz!BS91),Bilanz!BS91,"")</f>
        <v>442.33259403545901</v>
      </c>
      <c r="BT91" s="723">
        <f>IF(ISNUMBER(Bilanz!BT91),Bilanz!BT91,"")</f>
        <v>409.59785897933438</v>
      </c>
      <c r="BU91" s="723">
        <f>IF(ISNUMBER(Bilanz!BU91),Bilanz!BU91,"")</f>
        <v>851.93045301479333</v>
      </c>
      <c r="BV91" s="722">
        <f>IF(ISNUMBER(Bilanz!BV91),Bilanz!BV91,"")</f>
        <v>3.8424187021703062</v>
      </c>
      <c r="BW91" s="723">
        <f>IF(ISNUMBER(Bilanz!BW91),Bilanz!BW91,"")</f>
        <v>10</v>
      </c>
      <c r="BX91" s="721" t="str">
        <f>IF(ISTEXT(Bilanz!BX91),Bilanz!BX91,"")</f>
        <v>V0</v>
      </c>
    </row>
    <row r="92" spans="1:76" x14ac:dyDescent="0.2">
      <c r="A92" s="120" t="str">
        <f>IF(ISTEXT(Data!A92),Data!A92,"")</f>
        <v/>
      </c>
      <c r="B92" s="250">
        <f>IF(ISREF(Data!B92),Data!B92,"")</f>
        <v>35100</v>
      </c>
      <c r="C92" s="698">
        <v>0.27083333333333298</v>
      </c>
      <c r="D92" s="250">
        <f>IF(ISREF(Data!D92),Data!D92,"")</f>
        <v>35101</v>
      </c>
      <c r="E92" s="698">
        <v>0.27083333333333298</v>
      </c>
      <c r="F92" s="699" t="s">
        <v>2179</v>
      </c>
      <c r="G92" s="245" t="str">
        <f>IF(ISTEXT(Data!G92),Data!G92,"")</f>
        <v>Snow</v>
      </c>
      <c r="H92" s="247" t="str">
        <f>IF(ISTEXT(Data!H92),Data!H92,"")</f>
        <v/>
      </c>
      <c r="I92" s="246" t="str">
        <f>IF(ISTEXT(Data!I92),Data!I92,"")</f>
        <v>Insufficient Quantity</v>
      </c>
      <c r="J92" s="248" t="str">
        <f>IF(ISTEXT(Data!J92),Data!J92,"")</f>
        <v/>
      </c>
      <c r="K92" s="273">
        <f>IF(ISNUMBER(Data!K92),Data!K92,"")</f>
        <v>0.2</v>
      </c>
      <c r="L92" s="242" t="str">
        <f>IF(ISTEXT(Data!L92),Data!L92,"")</f>
        <v>V0</v>
      </c>
      <c r="M92" s="700" t="str">
        <f>IF(ISNUMBER(Data!M92),Data!M92,"")</f>
        <v/>
      </c>
      <c r="N92" s="700" t="str">
        <f>IF(ISNUMBER(Data!N92),Data!N92,"")</f>
        <v/>
      </c>
      <c r="O92" s="242" t="str">
        <f>IF(ISTEXT(Data!O92),Data!O92,"")</f>
        <v>M1</v>
      </c>
      <c r="P92" s="278" t="str">
        <f>IF(ISNUMBER(Data!P92),Data!P92,"")</f>
        <v/>
      </c>
      <c r="Q92" s="242" t="str">
        <f>IF(ISTEXT(Data!Q92),Data!Q92,"")</f>
        <v>M1</v>
      </c>
      <c r="R92" s="277" t="str">
        <f>IF(ISNUMBER(Data!R92),Data!R92,"")</f>
        <v/>
      </c>
      <c r="S92" s="242" t="str">
        <f>IF(ISTEXT(Data!S92),Data!S92,"")</f>
        <v>M1</v>
      </c>
      <c r="T92" s="701" t="str">
        <f>IF(ISNUMBER(Data!T92),Data!T92,"")</f>
        <v/>
      </c>
      <c r="U92" s="242" t="str">
        <f>IF(ISTEXT(Data!U92),Data!U92,"")</f>
        <v>M1</v>
      </c>
      <c r="V92" s="702" t="str">
        <f>IF(ISNUMBER(Data!V92),Data!V92,"")</f>
        <v/>
      </c>
      <c r="W92" s="242" t="str">
        <f>IF(ISTEXT(Data!W92),Data!W92,"")</f>
        <v>M1</v>
      </c>
      <c r="X92" s="701" t="str">
        <f>IF(ISNUMBER(Data!X92),Data!X92,"")</f>
        <v/>
      </c>
      <c r="Y92" s="242" t="str">
        <f>IF(ISTEXT(Data!Y92),Data!Y92,"")</f>
        <v>M1</v>
      </c>
      <c r="Z92" s="703" t="str">
        <f>IF(ISNUMBER(Data!Z92),Data!Z92,"")</f>
        <v/>
      </c>
      <c r="AA92" s="242" t="str">
        <f>IF(ISTEXT(Data!AA92),Data!AA92,"")</f>
        <v>M1</v>
      </c>
      <c r="AB92" s="701" t="str">
        <f>IF(ISNUMBER(Data!AB92),Data!AB92,"")</f>
        <v/>
      </c>
      <c r="AC92" s="242" t="str">
        <f>IF(ISTEXT(Data!AC92),Data!AC92,"")</f>
        <v>M1</v>
      </c>
      <c r="AD92" s="704" t="str">
        <f>IF(ISNUMBER(Data!AD92),Data!AD92,"")</f>
        <v/>
      </c>
      <c r="AE92" s="242" t="str">
        <f>IF(ISTEXT(Data!AE92),Data!AE92,"")</f>
        <v>M1</v>
      </c>
      <c r="AF92" s="701" t="str">
        <f>IF(ISNUMBER(Data!AF92),Data!AF92,"")</f>
        <v/>
      </c>
      <c r="AG92" s="242" t="str">
        <f>IF(ISTEXT(Data!AG92),Data!AG92,"")</f>
        <v>M1</v>
      </c>
      <c r="AH92" s="703" t="str">
        <f>IF(ISNUMBER(Data!AH92),Data!AH92,"")</f>
        <v/>
      </c>
      <c r="AI92" s="242" t="str">
        <f>IF(ISTEXT(Data!AI92),Data!AI92,"")</f>
        <v>M1</v>
      </c>
      <c r="AJ92" s="267" t="str">
        <f>IF(ISTEXT(Data!AJ92),Data!AJ92,"")</f>
        <v/>
      </c>
      <c r="AK92" s="267" t="str">
        <f>IF(ISTEXT(Data!AK92),Data!AK92,"")</f>
        <v/>
      </c>
      <c r="AL92" s="267" t="str">
        <f>IF(ISTEXT(Data!AL92),Data!AL92,"")</f>
        <v/>
      </c>
      <c r="AM92" s="267" t="str">
        <f>IF(ISTEXT(Data!AM92),Data!AM92,"")</f>
        <v/>
      </c>
      <c r="AN92" s="267" t="str">
        <f>IF(ISTEXT(Data!AN92),Data!AN92,"")</f>
        <v/>
      </c>
      <c r="AO92" s="267" t="str">
        <f>IF(ISTEXT(Data!AO92),Data!AO92,"")</f>
        <v/>
      </c>
      <c r="AP92" s="705" t="str">
        <f>IF(ISNUMBER(Bilanz!AP92),Bilanz!AP92,"")</f>
        <v/>
      </c>
      <c r="AQ92" s="706" t="str">
        <f>IF(ISNUMBER(Bilanz!AQ92),Bilanz!AQ92,"")</f>
        <v/>
      </c>
      <c r="AR92" s="707" t="str">
        <f>IF(ISNUMBER(Bilanz!AR92),Bilanz!AR92,"")</f>
        <v/>
      </c>
      <c r="AS92" s="708" t="str">
        <f>IF(ISNUMBER(Bilanz!AS92),Bilanz!AS92,"")</f>
        <v/>
      </c>
      <c r="AT92" s="709" t="str">
        <f>IF(ISNUMBER(Bilanz!AT92),Bilanz!AT92,"")</f>
        <v/>
      </c>
      <c r="AU92" s="710" t="str">
        <f>IF(ISNUMBER(Bilanz!AU92),Bilanz!AU92,"")</f>
        <v/>
      </c>
      <c r="AV92" s="711" t="str">
        <f>IF(ISNUMBER(Bilanz!AV92),Bilanz!AV92,"")</f>
        <v/>
      </c>
      <c r="AW92" s="712" t="str">
        <f>IF(ISNUMBER(Bilanz!AW92),Bilanz!AW92,"")</f>
        <v/>
      </c>
      <c r="AX92" s="713" t="str">
        <f>IF(ISNUMBER(Bilanz!AX92),Bilanz!AX92,"")</f>
        <v/>
      </c>
      <c r="AY92" s="714" t="str">
        <f>IF(ISNUMBER(Bilanz!AY92),Bilanz!AY92,"")</f>
        <v/>
      </c>
      <c r="AZ92" s="715">
        <f>IF(ISNUMBER(Bilanz!AZ92),Bilanz!AZ92,"")</f>
        <v>362.61</v>
      </c>
      <c r="BA92" s="716">
        <f>IF(ISNUMBER(Bilanz!BA92),Bilanz!BA92,"")</f>
        <v>5.5229999999999997</v>
      </c>
      <c r="BB92" s="717" t="str">
        <f>IF(ISNUMBER(Bilanz!BB92),Bilanz!BB92,"")</f>
        <v/>
      </c>
      <c r="BC92" s="718" t="str">
        <f>IF(ISNUMBER(Bilanz!BC92),Bilanz!BC92,"")</f>
        <v/>
      </c>
      <c r="BD92" s="719" t="str">
        <f>IF(ISNUMBER(Bilanz!BD92),Bilanz!BD92,"")</f>
        <v/>
      </c>
      <c r="BE92" s="720" t="str">
        <f>IF(ISNUMBER(Bilanz!BE92),Bilanz!BE92,"")</f>
        <v/>
      </c>
      <c r="BF92" s="708" t="str">
        <f>IF(ISNUMBER(Bilanz!BF92),Bilanz!BF92,"")</f>
        <v/>
      </c>
      <c r="BG92" s="709" t="str">
        <f>IF(ISNUMBER(Bilanz!BG92),Bilanz!BG92,"")</f>
        <v/>
      </c>
      <c r="BH92" s="710" t="str">
        <f>IF(ISNUMBER(Bilanz!BH92),Bilanz!BH92,"")</f>
        <v/>
      </c>
      <c r="BI92" s="711" t="str">
        <f>IF(ISNUMBER(Bilanz!BI92),Bilanz!BI92,"")</f>
        <v/>
      </c>
      <c r="BJ92" s="712" t="str">
        <f>IF(ISNUMBER(Bilanz!BJ92),Bilanz!BJ92,"")</f>
        <v/>
      </c>
      <c r="BK92" s="713" t="str">
        <f>IF(ISNUMBER(Bilanz!BK92),Bilanz!BK92,"")</f>
        <v/>
      </c>
      <c r="BL92" s="714" t="str">
        <f>IF(ISNUMBER(Bilanz!BL92),Bilanz!BL92,"")</f>
        <v/>
      </c>
      <c r="BM92" s="721" t="str">
        <f>IF(ISTEXT(Bilanz!BM92),Bilanz!BM92,"")</f>
        <v>M1</v>
      </c>
      <c r="BN92" s="722" t="str">
        <f>IF(ISNUMBER(Bilanz!BN92),Bilanz!BN92,"")</f>
        <v/>
      </c>
      <c r="BO92" s="722" t="str">
        <f>IF(ISNUMBER(Bilanz!BO92),Bilanz!BO92,"")</f>
        <v/>
      </c>
      <c r="BP92" s="723" t="str">
        <f>IF(ISNUMBER(Bilanz!BP92),Bilanz!BP92,"")</f>
        <v/>
      </c>
      <c r="BQ92" s="723" t="str">
        <f>IF(ISNUMBER(Bilanz!BQ92),Bilanz!BQ92,"")</f>
        <v/>
      </c>
      <c r="BR92" s="721" t="str">
        <f>IF(ISTEXT(Bilanz!BR92),Bilanz!BR92,"")</f>
        <v>M1</v>
      </c>
      <c r="BS92" s="723" t="str">
        <f>IF(ISNUMBER(Bilanz!BS92),Bilanz!BS92,"")</f>
        <v/>
      </c>
      <c r="BT92" s="723" t="str">
        <f>IF(ISNUMBER(Bilanz!BT92),Bilanz!BT92,"")</f>
        <v/>
      </c>
      <c r="BU92" s="723" t="str">
        <f>IF(ISNUMBER(Bilanz!BU92),Bilanz!BU92,"")</f>
        <v/>
      </c>
      <c r="BV92" s="722" t="str">
        <f>IF(ISNUMBER(Bilanz!BV92),Bilanz!BV92,"")</f>
        <v/>
      </c>
      <c r="BW92" s="723" t="str">
        <f>IF(ISNUMBER(Bilanz!BW92),Bilanz!BW92,"")</f>
        <v/>
      </c>
      <c r="BX92" s="721" t="str">
        <f>IF(ISTEXT(Bilanz!BX92),Bilanz!BX92,"")</f>
        <v>M1</v>
      </c>
    </row>
    <row r="93" spans="1:76" x14ac:dyDescent="0.2">
      <c r="A93" s="120" t="str">
        <f>IF(ISTEXT(Data!A93),Data!A93,"")</f>
        <v/>
      </c>
      <c r="B93" s="250">
        <f>IF(ISREF(Data!B93),Data!B93,"")</f>
        <v>35101</v>
      </c>
      <c r="C93" s="698">
        <v>0.27083333333333298</v>
      </c>
      <c r="D93" s="250">
        <f>IF(ISREF(Data!D93),Data!D93,"")</f>
        <v>35102</v>
      </c>
      <c r="E93" s="698">
        <v>0.27083333333333298</v>
      </c>
      <c r="F93" s="699" t="s">
        <v>2179</v>
      </c>
      <c r="G93" s="245" t="str">
        <f>IF(ISTEXT(Data!G93),Data!G93,"")</f>
        <v>No Precipitation Occurred</v>
      </c>
      <c r="H93" s="247" t="str">
        <f>IF(ISTEXT(Data!H93),Data!H93,"")</f>
        <v>Clean and Clear</v>
      </c>
      <c r="I93" s="246" t="str">
        <f>IF(ISTEXT(Data!I93),Data!I93,"")</f>
        <v/>
      </c>
      <c r="J93" s="248" t="str">
        <f>IF(ISTEXT(Data!J93),Data!J93,"")</f>
        <v/>
      </c>
      <c r="K93" s="273" t="str">
        <f>IF(ISNUMBER(Data!K93),Data!K93,"")</f>
        <v/>
      </c>
      <c r="L93" s="242" t="str">
        <f>IF(ISTEXT(Data!L93),Data!L93,"")</f>
        <v>M1</v>
      </c>
      <c r="M93" s="700" t="str">
        <f>IF(ISNUMBER(Data!M93),Data!M93,"")</f>
        <v/>
      </c>
      <c r="N93" s="700" t="str">
        <f>IF(ISNUMBER(Data!N93),Data!N93,"")</f>
        <v/>
      </c>
      <c r="O93" s="242" t="str">
        <f>IF(ISTEXT(Data!O93),Data!O93,"")</f>
        <v>M1</v>
      </c>
      <c r="P93" s="278" t="str">
        <f>IF(ISNUMBER(Data!P93),Data!P93,"")</f>
        <v/>
      </c>
      <c r="Q93" s="242" t="str">
        <f>IF(ISTEXT(Data!Q93),Data!Q93,"")</f>
        <v>M1</v>
      </c>
      <c r="R93" s="277" t="str">
        <f>IF(ISNUMBER(Data!R93),Data!R93,"")</f>
        <v/>
      </c>
      <c r="S93" s="242" t="str">
        <f>IF(ISTEXT(Data!S93),Data!S93,"")</f>
        <v>M1</v>
      </c>
      <c r="T93" s="701" t="str">
        <f>IF(ISNUMBER(Data!T93),Data!T93,"")</f>
        <v/>
      </c>
      <c r="U93" s="242" t="str">
        <f>IF(ISTEXT(Data!U93),Data!U93,"")</f>
        <v>M1</v>
      </c>
      <c r="V93" s="702" t="str">
        <f>IF(ISNUMBER(Data!V93),Data!V93,"")</f>
        <v/>
      </c>
      <c r="W93" s="242" t="str">
        <f>IF(ISTEXT(Data!W93),Data!W93,"")</f>
        <v>M1</v>
      </c>
      <c r="X93" s="701" t="str">
        <f>IF(ISNUMBER(Data!X93),Data!X93,"")</f>
        <v/>
      </c>
      <c r="Y93" s="242" t="str">
        <f>IF(ISTEXT(Data!Y93),Data!Y93,"")</f>
        <v>M1</v>
      </c>
      <c r="Z93" s="703" t="str">
        <f>IF(ISNUMBER(Data!Z93),Data!Z93,"")</f>
        <v/>
      </c>
      <c r="AA93" s="242" t="str">
        <f>IF(ISTEXT(Data!AA93),Data!AA93,"")</f>
        <v>M1</v>
      </c>
      <c r="AB93" s="701" t="str">
        <f>IF(ISNUMBER(Data!AB93),Data!AB93,"")</f>
        <v/>
      </c>
      <c r="AC93" s="242" t="str">
        <f>IF(ISTEXT(Data!AC93),Data!AC93,"")</f>
        <v>M1</v>
      </c>
      <c r="AD93" s="704" t="str">
        <f>IF(ISNUMBER(Data!AD93),Data!AD93,"")</f>
        <v/>
      </c>
      <c r="AE93" s="242" t="str">
        <f>IF(ISTEXT(Data!AE93),Data!AE93,"")</f>
        <v>M1</v>
      </c>
      <c r="AF93" s="701" t="str">
        <f>IF(ISNUMBER(Data!AF93),Data!AF93,"")</f>
        <v/>
      </c>
      <c r="AG93" s="242" t="str">
        <f>IF(ISTEXT(Data!AG93),Data!AG93,"")</f>
        <v>M1</v>
      </c>
      <c r="AH93" s="703" t="str">
        <f>IF(ISNUMBER(Data!AH93),Data!AH93,"")</f>
        <v/>
      </c>
      <c r="AI93" s="242" t="str">
        <f>IF(ISTEXT(Data!AI93),Data!AI93,"")</f>
        <v>M1</v>
      </c>
      <c r="AJ93" s="267" t="str">
        <f>IF(ISTEXT(Data!AJ93),Data!AJ93,"")</f>
        <v/>
      </c>
      <c r="AK93" s="267" t="str">
        <f>IF(ISTEXT(Data!AK93),Data!AK93,"")</f>
        <v/>
      </c>
      <c r="AL93" s="267" t="str">
        <f>IF(ISTEXT(Data!AL93),Data!AL93,"")</f>
        <v/>
      </c>
      <c r="AM93" s="267" t="str">
        <f>IF(ISTEXT(Data!AM93),Data!AM93,"")</f>
        <v/>
      </c>
      <c r="AN93" s="267" t="str">
        <f>IF(ISTEXT(Data!AN93),Data!AN93,"")</f>
        <v/>
      </c>
      <c r="AO93" s="267" t="str">
        <f>IF(ISTEXT(Data!AO93),Data!AO93,"")</f>
        <v/>
      </c>
      <c r="AP93" s="705" t="str">
        <f>IF(ISNUMBER(Bilanz!AP93),Bilanz!AP93,"")</f>
        <v/>
      </c>
      <c r="AQ93" s="706" t="str">
        <f>IF(ISNUMBER(Bilanz!AQ93),Bilanz!AQ93,"")</f>
        <v/>
      </c>
      <c r="AR93" s="707" t="str">
        <f>IF(ISNUMBER(Bilanz!AR93),Bilanz!AR93,"")</f>
        <v/>
      </c>
      <c r="AS93" s="708" t="str">
        <f>IF(ISNUMBER(Bilanz!AS93),Bilanz!AS93,"")</f>
        <v/>
      </c>
      <c r="AT93" s="709" t="str">
        <f>IF(ISNUMBER(Bilanz!AT93),Bilanz!AT93,"")</f>
        <v/>
      </c>
      <c r="AU93" s="710" t="str">
        <f>IF(ISNUMBER(Bilanz!AU93),Bilanz!AU93,"")</f>
        <v/>
      </c>
      <c r="AV93" s="711" t="str">
        <f>IF(ISNUMBER(Bilanz!AV93),Bilanz!AV93,"")</f>
        <v/>
      </c>
      <c r="AW93" s="712" t="str">
        <f>IF(ISNUMBER(Bilanz!AW93),Bilanz!AW93,"")</f>
        <v/>
      </c>
      <c r="AX93" s="713" t="str">
        <f>IF(ISNUMBER(Bilanz!AX93),Bilanz!AX93,"")</f>
        <v/>
      </c>
      <c r="AY93" s="714" t="str">
        <f>IF(ISNUMBER(Bilanz!AY93),Bilanz!AY93,"")</f>
        <v/>
      </c>
      <c r="AZ93" s="715">
        <f>IF(ISNUMBER(Bilanz!AZ93),Bilanz!AZ93,"")</f>
        <v>362.61</v>
      </c>
      <c r="BA93" s="716">
        <f>IF(ISNUMBER(Bilanz!BA93),Bilanz!BA93,"")</f>
        <v>5.5229999999999997</v>
      </c>
      <c r="BB93" s="717" t="str">
        <f>IF(ISNUMBER(Bilanz!BB93),Bilanz!BB93,"")</f>
        <v/>
      </c>
      <c r="BC93" s="718" t="str">
        <f>IF(ISNUMBER(Bilanz!BC93),Bilanz!BC93,"")</f>
        <v/>
      </c>
      <c r="BD93" s="719" t="str">
        <f>IF(ISNUMBER(Bilanz!BD93),Bilanz!BD93,"")</f>
        <v/>
      </c>
      <c r="BE93" s="720" t="str">
        <f>IF(ISNUMBER(Bilanz!BE93),Bilanz!BE93,"")</f>
        <v/>
      </c>
      <c r="BF93" s="708" t="str">
        <f>IF(ISNUMBER(Bilanz!BF93),Bilanz!BF93,"")</f>
        <v/>
      </c>
      <c r="BG93" s="709" t="str">
        <f>IF(ISNUMBER(Bilanz!BG93),Bilanz!BG93,"")</f>
        <v/>
      </c>
      <c r="BH93" s="710" t="str">
        <f>IF(ISNUMBER(Bilanz!BH93),Bilanz!BH93,"")</f>
        <v/>
      </c>
      <c r="BI93" s="711" t="str">
        <f>IF(ISNUMBER(Bilanz!BI93),Bilanz!BI93,"")</f>
        <v/>
      </c>
      <c r="BJ93" s="712" t="str">
        <f>IF(ISNUMBER(Bilanz!BJ93),Bilanz!BJ93,"")</f>
        <v/>
      </c>
      <c r="BK93" s="713" t="str">
        <f>IF(ISNUMBER(Bilanz!BK93),Bilanz!BK93,"")</f>
        <v/>
      </c>
      <c r="BL93" s="714" t="str">
        <f>IF(ISNUMBER(Bilanz!BL93),Bilanz!BL93,"")</f>
        <v/>
      </c>
      <c r="BM93" s="721" t="str">
        <f>IF(ISTEXT(Bilanz!BM93),Bilanz!BM93,"")</f>
        <v>M1</v>
      </c>
      <c r="BN93" s="722" t="str">
        <f>IF(ISNUMBER(Bilanz!BN93),Bilanz!BN93,"")</f>
        <v/>
      </c>
      <c r="BO93" s="722" t="str">
        <f>IF(ISNUMBER(Bilanz!BO93),Bilanz!BO93,"")</f>
        <v/>
      </c>
      <c r="BP93" s="723" t="str">
        <f>IF(ISNUMBER(Bilanz!BP93),Bilanz!BP93,"")</f>
        <v/>
      </c>
      <c r="BQ93" s="723" t="str">
        <f>IF(ISNUMBER(Bilanz!BQ93),Bilanz!BQ93,"")</f>
        <v/>
      </c>
      <c r="BR93" s="721" t="str">
        <f>IF(ISTEXT(Bilanz!BR93),Bilanz!BR93,"")</f>
        <v>M1</v>
      </c>
      <c r="BS93" s="723" t="str">
        <f>IF(ISNUMBER(Bilanz!BS93),Bilanz!BS93,"")</f>
        <v/>
      </c>
      <c r="BT93" s="723" t="str">
        <f>IF(ISNUMBER(Bilanz!BT93),Bilanz!BT93,"")</f>
        <v/>
      </c>
      <c r="BU93" s="723" t="str">
        <f>IF(ISNUMBER(Bilanz!BU93),Bilanz!BU93,"")</f>
        <v/>
      </c>
      <c r="BV93" s="722" t="str">
        <f>IF(ISNUMBER(Bilanz!BV93),Bilanz!BV93,"")</f>
        <v/>
      </c>
      <c r="BW93" s="723" t="str">
        <f>IF(ISNUMBER(Bilanz!BW93),Bilanz!BW93,"")</f>
        <v/>
      </c>
      <c r="BX93" s="721" t="str">
        <f>IF(ISTEXT(Bilanz!BX93),Bilanz!BX93,"")</f>
        <v>M1</v>
      </c>
    </row>
    <row r="94" spans="1:76" x14ac:dyDescent="0.2">
      <c r="A94" s="120" t="str">
        <f>IF(ISTEXT(Data!A94),Data!A94,"")</f>
        <v/>
      </c>
      <c r="B94" s="250">
        <f>IF(ISREF(Data!B94),Data!B94,"")</f>
        <v>35102</v>
      </c>
      <c r="C94" s="698">
        <v>0.27083333333333298</v>
      </c>
      <c r="D94" s="250">
        <f>IF(ISREF(Data!D94),Data!D94,"")</f>
        <v>35103</v>
      </c>
      <c r="E94" s="698">
        <v>0.27083333333333298</v>
      </c>
      <c r="F94" s="699" t="s">
        <v>2179</v>
      </c>
      <c r="G94" s="245" t="str">
        <f>IF(ISTEXT(Data!G94),Data!G94,"")</f>
        <v>Snow</v>
      </c>
      <c r="H94" s="247" t="str">
        <f>IF(ISTEXT(Data!H94),Data!H94,"")</f>
        <v/>
      </c>
      <c r="I94" s="246" t="str">
        <f>IF(ISTEXT(Data!I94),Data!I94,"")</f>
        <v>Insufficient Quantity</v>
      </c>
      <c r="J94" s="248" t="str">
        <f>IF(ISTEXT(Data!J94),Data!J94,"")</f>
        <v/>
      </c>
      <c r="K94" s="273">
        <f>IF(ISNUMBER(Data!K94),Data!K94,"")</f>
        <v>0.2</v>
      </c>
      <c r="L94" s="242" t="str">
        <f>IF(ISTEXT(Data!L94),Data!L94,"")</f>
        <v>V0</v>
      </c>
      <c r="M94" s="700" t="str">
        <f>IF(ISNUMBER(Data!M94),Data!M94,"")</f>
        <v/>
      </c>
      <c r="N94" s="700" t="str">
        <f>IF(ISNUMBER(Data!N94),Data!N94,"")</f>
        <v/>
      </c>
      <c r="O94" s="242" t="str">
        <f>IF(ISTEXT(Data!O94),Data!O94,"")</f>
        <v>M1</v>
      </c>
      <c r="P94" s="278" t="str">
        <f>IF(ISNUMBER(Data!P94),Data!P94,"")</f>
        <v/>
      </c>
      <c r="Q94" s="242" t="str">
        <f>IF(ISTEXT(Data!Q94),Data!Q94,"")</f>
        <v>M1</v>
      </c>
      <c r="R94" s="277" t="str">
        <f>IF(ISNUMBER(Data!R94),Data!R94,"")</f>
        <v/>
      </c>
      <c r="S94" s="242" t="str">
        <f>IF(ISTEXT(Data!S94),Data!S94,"")</f>
        <v>M1</v>
      </c>
      <c r="T94" s="701" t="str">
        <f>IF(ISNUMBER(Data!T94),Data!T94,"")</f>
        <v/>
      </c>
      <c r="U94" s="242" t="str">
        <f>IF(ISTEXT(Data!U94),Data!U94,"")</f>
        <v>M1</v>
      </c>
      <c r="V94" s="702" t="str">
        <f>IF(ISNUMBER(Data!V94),Data!V94,"")</f>
        <v/>
      </c>
      <c r="W94" s="242" t="str">
        <f>IF(ISTEXT(Data!W94),Data!W94,"")</f>
        <v>M1</v>
      </c>
      <c r="X94" s="701" t="str">
        <f>IF(ISNUMBER(Data!X94),Data!X94,"")</f>
        <v/>
      </c>
      <c r="Y94" s="242" t="str">
        <f>IF(ISTEXT(Data!Y94),Data!Y94,"")</f>
        <v>M1</v>
      </c>
      <c r="Z94" s="703" t="str">
        <f>IF(ISNUMBER(Data!Z94),Data!Z94,"")</f>
        <v/>
      </c>
      <c r="AA94" s="242" t="str">
        <f>IF(ISTEXT(Data!AA94),Data!AA94,"")</f>
        <v>M1</v>
      </c>
      <c r="AB94" s="701" t="str">
        <f>IF(ISNUMBER(Data!AB94),Data!AB94,"")</f>
        <v/>
      </c>
      <c r="AC94" s="242" t="str">
        <f>IF(ISTEXT(Data!AC94),Data!AC94,"")</f>
        <v>M1</v>
      </c>
      <c r="AD94" s="704" t="str">
        <f>IF(ISNUMBER(Data!AD94),Data!AD94,"")</f>
        <v/>
      </c>
      <c r="AE94" s="242" t="str">
        <f>IF(ISTEXT(Data!AE94),Data!AE94,"")</f>
        <v>M1</v>
      </c>
      <c r="AF94" s="701" t="str">
        <f>IF(ISNUMBER(Data!AF94),Data!AF94,"")</f>
        <v/>
      </c>
      <c r="AG94" s="242" t="str">
        <f>IF(ISTEXT(Data!AG94),Data!AG94,"")</f>
        <v>M1</v>
      </c>
      <c r="AH94" s="703" t="str">
        <f>IF(ISNUMBER(Data!AH94),Data!AH94,"")</f>
        <v/>
      </c>
      <c r="AI94" s="242" t="str">
        <f>IF(ISTEXT(Data!AI94),Data!AI94,"")</f>
        <v>M1</v>
      </c>
      <c r="AJ94" s="267" t="str">
        <f>IF(ISTEXT(Data!AJ94),Data!AJ94,"")</f>
        <v/>
      </c>
      <c r="AK94" s="267" t="str">
        <f>IF(ISTEXT(Data!AK94),Data!AK94,"")</f>
        <v/>
      </c>
      <c r="AL94" s="267" t="str">
        <f>IF(ISTEXT(Data!AL94),Data!AL94,"")</f>
        <v/>
      </c>
      <c r="AM94" s="267" t="str">
        <f>IF(ISTEXT(Data!AM94),Data!AM94,"")</f>
        <v/>
      </c>
      <c r="AN94" s="267" t="str">
        <f>IF(ISTEXT(Data!AN94),Data!AN94,"")</f>
        <v/>
      </c>
      <c r="AO94" s="267" t="str">
        <f>IF(ISTEXT(Data!AO94),Data!AO94,"")</f>
        <v/>
      </c>
      <c r="AP94" s="705" t="str">
        <f>IF(ISNUMBER(Bilanz!AP94),Bilanz!AP94,"")</f>
        <v/>
      </c>
      <c r="AQ94" s="706" t="str">
        <f>IF(ISNUMBER(Bilanz!AQ94),Bilanz!AQ94,"")</f>
        <v/>
      </c>
      <c r="AR94" s="707" t="str">
        <f>IF(ISNUMBER(Bilanz!AR94),Bilanz!AR94,"")</f>
        <v/>
      </c>
      <c r="AS94" s="708" t="str">
        <f>IF(ISNUMBER(Bilanz!AS94),Bilanz!AS94,"")</f>
        <v/>
      </c>
      <c r="AT94" s="709" t="str">
        <f>IF(ISNUMBER(Bilanz!AT94),Bilanz!AT94,"")</f>
        <v/>
      </c>
      <c r="AU94" s="710" t="str">
        <f>IF(ISNUMBER(Bilanz!AU94),Bilanz!AU94,"")</f>
        <v/>
      </c>
      <c r="AV94" s="711" t="str">
        <f>IF(ISNUMBER(Bilanz!AV94),Bilanz!AV94,"")</f>
        <v/>
      </c>
      <c r="AW94" s="712" t="str">
        <f>IF(ISNUMBER(Bilanz!AW94),Bilanz!AW94,"")</f>
        <v/>
      </c>
      <c r="AX94" s="713" t="str">
        <f>IF(ISNUMBER(Bilanz!AX94),Bilanz!AX94,"")</f>
        <v/>
      </c>
      <c r="AY94" s="714" t="str">
        <f>IF(ISNUMBER(Bilanz!AY94),Bilanz!AY94,"")</f>
        <v/>
      </c>
      <c r="AZ94" s="715">
        <f>IF(ISNUMBER(Bilanz!AZ94),Bilanz!AZ94,"")</f>
        <v>362.61</v>
      </c>
      <c r="BA94" s="716">
        <f>IF(ISNUMBER(Bilanz!BA94),Bilanz!BA94,"")</f>
        <v>5.5229999999999997</v>
      </c>
      <c r="BB94" s="717" t="str">
        <f>IF(ISNUMBER(Bilanz!BB94),Bilanz!BB94,"")</f>
        <v/>
      </c>
      <c r="BC94" s="718" t="str">
        <f>IF(ISNUMBER(Bilanz!BC94),Bilanz!BC94,"")</f>
        <v/>
      </c>
      <c r="BD94" s="719" t="str">
        <f>IF(ISNUMBER(Bilanz!BD94),Bilanz!BD94,"")</f>
        <v/>
      </c>
      <c r="BE94" s="720" t="str">
        <f>IF(ISNUMBER(Bilanz!BE94),Bilanz!BE94,"")</f>
        <v/>
      </c>
      <c r="BF94" s="708" t="str">
        <f>IF(ISNUMBER(Bilanz!BF94),Bilanz!BF94,"")</f>
        <v/>
      </c>
      <c r="BG94" s="709" t="str">
        <f>IF(ISNUMBER(Bilanz!BG94),Bilanz!BG94,"")</f>
        <v/>
      </c>
      <c r="BH94" s="710" t="str">
        <f>IF(ISNUMBER(Bilanz!BH94),Bilanz!BH94,"")</f>
        <v/>
      </c>
      <c r="BI94" s="711" t="str">
        <f>IF(ISNUMBER(Bilanz!BI94),Bilanz!BI94,"")</f>
        <v/>
      </c>
      <c r="BJ94" s="712" t="str">
        <f>IF(ISNUMBER(Bilanz!BJ94),Bilanz!BJ94,"")</f>
        <v/>
      </c>
      <c r="BK94" s="713" t="str">
        <f>IF(ISNUMBER(Bilanz!BK94),Bilanz!BK94,"")</f>
        <v/>
      </c>
      <c r="BL94" s="714" t="str">
        <f>IF(ISNUMBER(Bilanz!BL94),Bilanz!BL94,"")</f>
        <v/>
      </c>
      <c r="BM94" s="721" t="str">
        <f>IF(ISTEXT(Bilanz!BM94),Bilanz!BM94,"")</f>
        <v>M1</v>
      </c>
      <c r="BN94" s="722" t="str">
        <f>IF(ISNUMBER(Bilanz!BN94),Bilanz!BN94,"")</f>
        <v/>
      </c>
      <c r="BO94" s="722" t="str">
        <f>IF(ISNUMBER(Bilanz!BO94),Bilanz!BO94,"")</f>
        <v/>
      </c>
      <c r="BP94" s="723" t="str">
        <f>IF(ISNUMBER(Bilanz!BP94),Bilanz!BP94,"")</f>
        <v/>
      </c>
      <c r="BQ94" s="723" t="str">
        <f>IF(ISNUMBER(Bilanz!BQ94),Bilanz!BQ94,"")</f>
        <v/>
      </c>
      <c r="BR94" s="721" t="str">
        <f>IF(ISTEXT(Bilanz!BR94),Bilanz!BR94,"")</f>
        <v>M1</v>
      </c>
      <c r="BS94" s="723" t="str">
        <f>IF(ISNUMBER(Bilanz!BS94),Bilanz!BS94,"")</f>
        <v/>
      </c>
      <c r="BT94" s="723" t="str">
        <f>IF(ISNUMBER(Bilanz!BT94),Bilanz!BT94,"")</f>
        <v/>
      </c>
      <c r="BU94" s="723" t="str">
        <f>IF(ISNUMBER(Bilanz!BU94),Bilanz!BU94,"")</f>
        <v/>
      </c>
      <c r="BV94" s="722" t="str">
        <f>IF(ISNUMBER(Bilanz!BV94),Bilanz!BV94,"")</f>
        <v/>
      </c>
      <c r="BW94" s="723" t="str">
        <f>IF(ISNUMBER(Bilanz!BW94),Bilanz!BW94,"")</f>
        <v/>
      </c>
      <c r="BX94" s="721" t="str">
        <f>IF(ISTEXT(Bilanz!BX94),Bilanz!BX94,"")</f>
        <v>M1</v>
      </c>
    </row>
    <row r="95" spans="1:76" x14ac:dyDescent="0.2">
      <c r="A95" s="120" t="str">
        <f>IF(ISTEXT(Data!A95),Data!A95,"")</f>
        <v>DEU96006</v>
      </c>
      <c r="B95" s="250">
        <f>IF(ISREF(Data!B95),Data!B95,"")</f>
        <v>35103</v>
      </c>
      <c r="C95" s="698">
        <v>0.27083333333333298</v>
      </c>
      <c r="D95" s="250">
        <f>IF(ISREF(Data!D95),Data!D95,"")</f>
        <v>35104</v>
      </c>
      <c r="E95" s="698">
        <v>0.27083333333333298</v>
      </c>
      <c r="F95" s="699" t="s">
        <v>2179</v>
      </c>
      <c r="G95" s="245" t="str">
        <f>IF(ISTEXT(Data!G95),Data!G95,"")</f>
        <v>Snow</v>
      </c>
      <c r="H95" s="247" t="str">
        <f>IF(ISTEXT(Data!H95),Data!H95,"")</f>
        <v>Clean and Clear</v>
      </c>
      <c r="I95" s="246" t="str">
        <f>IF(ISTEXT(Data!I95),Data!I95,"")</f>
        <v/>
      </c>
      <c r="J95" s="248" t="str">
        <f>IF(ISTEXT(Data!J95),Data!J95,"")</f>
        <v/>
      </c>
      <c r="K95" s="273">
        <f>IF(ISNUMBER(Data!K95),Data!K95,"")</f>
        <v>3.2</v>
      </c>
      <c r="L95" s="242" t="str">
        <f>IF(ISTEXT(Data!L95),Data!L95,"")</f>
        <v>V0</v>
      </c>
      <c r="M95" s="700">
        <f>IF(ISNUMBER(Data!M95),Data!M95,"")</f>
        <v>106.3</v>
      </c>
      <c r="N95" s="700">
        <f>IF(ISNUMBER(Data!N95),Data!N95,"")</f>
        <v>2.4449000000000001</v>
      </c>
      <c r="O95" s="242" t="str">
        <f>IF(ISTEXT(Data!O95),Data!O95,"")</f>
        <v>V0</v>
      </c>
      <c r="P95" s="278">
        <f>IF(ISNUMBER(Data!P95),Data!P95,"")</f>
        <v>4</v>
      </c>
      <c r="Q95" s="242" t="str">
        <f>IF(ISTEXT(Data!Q95),Data!Q95,"")</f>
        <v>V0</v>
      </c>
      <c r="R95" s="277">
        <f>IF(ISNUMBER(Data!R95),Data!R95,"")</f>
        <v>61.7</v>
      </c>
      <c r="S95" s="242" t="str">
        <f>IF(ISTEXT(Data!S95),Data!S95,"")</f>
        <v>V0</v>
      </c>
      <c r="T95" s="701">
        <f>IF(ISNUMBER(Data!T95),Data!T95,"")</f>
        <v>0.39200000000000002</v>
      </c>
      <c r="U95" s="242" t="str">
        <f>IF(ISTEXT(Data!U95),Data!U95,"")</f>
        <v>V0</v>
      </c>
      <c r="V95" s="702">
        <f>IF(ISNUMBER(Data!V95),Data!V95,"")</f>
        <v>1.7744154261753085</v>
      </c>
      <c r="W95" s="242" t="str">
        <f>IF(ISTEXT(Data!W95),Data!W95,"")</f>
        <v>V0</v>
      </c>
      <c r="X95" s="701">
        <f>IF(ISNUMBER(Data!X95),Data!X95,"")</f>
        <v>1.1572306218900295</v>
      </c>
      <c r="Y95" s="242" t="str">
        <f>IF(ISTEXT(Data!Y95),Data!Y95,"")</f>
        <v>V0</v>
      </c>
      <c r="Z95" s="703">
        <f>IF(ISNUMBER(Data!Z95),Data!Z95,"")</f>
        <v>0.219</v>
      </c>
      <c r="AA95" s="242" t="str">
        <f>IF(ISTEXT(Data!AA95),Data!AA95,"")</f>
        <v>V0</v>
      </c>
      <c r="AB95" s="701">
        <f>IF(ISNUMBER(Data!AB95),Data!AB95,"")</f>
        <v>1.2920421752868783</v>
      </c>
      <c r="AC95" s="242" t="str">
        <f>IF(ISTEXT(Data!AC95),Data!AC95,"")</f>
        <v>V0</v>
      </c>
      <c r="AD95" s="704">
        <f>IF(ISNUMBER(Data!AD95),Data!AD95,"")</f>
        <v>7.9000000000000001E-2</v>
      </c>
      <c r="AE95" s="242" t="str">
        <f>IF(ISTEXT(Data!AE95),Data!AE95,"")</f>
        <v>V0</v>
      </c>
      <c r="AF95" s="701">
        <f>IF(ISNUMBER(Data!AF95),Data!AF95,"")</f>
        <v>0.05</v>
      </c>
      <c r="AG95" s="242" t="str">
        <f>IF(ISTEXT(Data!AG95),Data!AG95,"")</f>
        <v>V0</v>
      </c>
      <c r="AH95" s="703">
        <f>IF(ISNUMBER(Data!AH95),Data!AH95,"")</f>
        <v>0.20300000000000001</v>
      </c>
      <c r="AI95" s="242" t="str">
        <f>IF(ISTEXT(Data!AI95),Data!AI95,"")</f>
        <v>V0</v>
      </c>
      <c r="AJ95" s="267" t="str">
        <f>IF(ISTEXT(Data!AJ95),Data!AJ95,"")</f>
        <v/>
      </c>
      <c r="AK95" s="267" t="str">
        <f>IF(ISTEXT(Data!AK95),Data!AK95,"")</f>
        <v/>
      </c>
      <c r="AL95" s="267" t="str">
        <f>IF(ISTEXT(Data!AL95),Data!AL95,"")</f>
        <v/>
      </c>
      <c r="AM95" s="267" t="str">
        <f>IF(ISTEXT(Data!AM95),Data!AM95,"")</f>
        <v/>
      </c>
      <c r="AN95" s="267" t="str">
        <f>IF(ISTEXT(Data!AN95),Data!AN95,"")</f>
        <v/>
      </c>
      <c r="AO95" s="267" t="str">
        <f>IF(ISTEXT(Data!AO95),Data!AO95,"")</f>
        <v/>
      </c>
      <c r="AP95" s="705">
        <f>IF(ISNUMBER(Bilanz!AP95),Bilanz!AP95,"")</f>
        <v>0.1</v>
      </c>
      <c r="AQ95" s="706">
        <f>IF(ISNUMBER(Bilanz!AQ95),Bilanz!AQ95,"")</f>
        <v>0.24449000000000001</v>
      </c>
      <c r="AR95" s="707">
        <f>IF(ISNUMBER(Bilanz!AR95),Bilanz!AR95,"")</f>
        <v>0.95840080000000005</v>
      </c>
      <c r="AS95" s="708">
        <f>IF(ISNUMBER(Bilanz!AS95),Bilanz!AS95,"")</f>
        <v>4.338268275456012</v>
      </c>
      <c r="AT95" s="709">
        <f>IF(ISNUMBER(Bilanz!AT95),Bilanz!AT95,"")</f>
        <v>2.829313147458933</v>
      </c>
      <c r="AU95" s="710">
        <f>IF(ISNUMBER(Bilanz!AU95),Bilanz!AU95,"")</f>
        <v>0.5354331</v>
      </c>
      <c r="AV95" s="711">
        <f>IF(ISNUMBER(Bilanz!AV95),Bilanz!AV95,"")</f>
        <v>3.1589139143588887</v>
      </c>
      <c r="AW95" s="712">
        <f>IF(ISNUMBER(Bilanz!AW95),Bilanz!AW95,"")</f>
        <v>0.19314710000000002</v>
      </c>
      <c r="AX95" s="713">
        <f>IF(ISNUMBER(Bilanz!AX95),Bilanz!AX95,"")</f>
        <v>0.12224500000000001</v>
      </c>
      <c r="AY95" s="714">
        <f>IF(ISNUMBER(Bilanz!AY95),Bilanz!AY95,"")</f>
        <v>0.49631470000000005</v>
      </c>
      <c r="AZ95" s="715">
        <f>IF(ISNUMBER(Bilanz!AZ95),Bilanz!AZ95,"")</f>
        <v>362.61</v>
      </c>
      <c r="BA95" s="716">
        <f>IF(ISNUMBER(Bilanz!BA95),Bilanz!BA95,"")</f>
        <v>5.5229999999999997</v>
      </c>
      <c r="BB95" s="717">
        <f>IF(ISNUMBER(Bilanz!BB95),Bilanz!BB95,"")</f>
        <v>100</v>
      </c>
      <c r="BC95" s="718">
        <f>IF(ISNUMBER(Bilanz!BC95),Bilanz!BC95,"")</f>
        <v>5.5229999999999994E-2</v>
      </c>
      <c r="BD95" s="719">
        <f>IF(ISNUMBER(Bilanz!BD95),Bilanz!BD95,"")</f>
        <v>1E-4</v>
      </c>
      <c r="BE95" s="720">
        <f>IF(ISNUMBER(Bilanz!BE95),Bilanz!BE95,"")</f>
        <v>11.057204106961526</v>
      </c>
      <c r="BF95" s="708">
        <f>IF(ISNUMBER(Bilanz!BF95),Bilanz!BF95,"")</f>
        <v>126.68061870317047</v>
      </c>
      <c r="BG95" s="709">
        <f>IF(ISNUMBER(Bilanz!BG95),Bilanz!BG95,"")</f>
        <v>72.180297638548538</v>
      </c>
      <c r="BH95" s="710">
        <f>IF(ISNUMBER(Bilanz!BH95),Bilanz!BH95,"")</f>
        <v>9.525963688244353</v>
      </c>
      <c r="BI95" s="711">
        <f>IF(ISNUMBER(Bilanz!BI95),Bilanz!BI95,"")</f>
        <v>92.242605503453873</v>
      </c>
      <c r="BJ95" s="712">
        <f>IF(ISNUMBER(Bilanz!BJ95),Bilanz!BJ95,"")</f>
        <v>2.0205637116988084</v>
      </c>
      <c r="BK95" s="713">
        <f>IF(ISNUMBER(Bilanz!BK95),Bilanz!BK95,"")</f>
        <v>4.1143797572515943</v>
      </c>
      <c r="BL95" s="714">
        <f>IF(ISNUMBER(Bilanz!BL95),Bilanz!BL95,"")</f>
        <v>10.130246020260492</v>
      </c>
      <c r="BM95" s="721" t="str">
        <f>IF(ISTEXT(Bilanz!BM95),Bilanz!BM95,"")</f>
        <v>V0</v>
      </c>
      <c r="BN95" s="722">
        <f>IF(ISNUMBER(Bilanz!BN95),Bilanz!BN95,"")</f>
        <v>61.7</v>
      </c>
      <c r="BO95" s="722">
        <f>IF(ISNUMBER(Bilanz!BO95),Bilanz!BO95,"")</f>
        <v>58.861663830905414</v>
      </c>
      <c r="BP95" s="723">
        <f>IF(ISNUMBER(Bilanz!BP95),Bilanz!BP95,"")</f>
        <v>-4.6002206954531424</v>
      </c>
      <c r="BQ95" s="723">
        <f>IF(ISNUMBER(Bilanz!BQ95),Bilanz!BQ95,"")</f>
        <v>20</v>
      </c>
      <c r="BR95" s="721" t="str">
        <f>IF(ISTEXT(Bilanz!BR95),Bilanz!BR95,"")</f>
        <v>V0</v>
      </c>
      <c r="BS95" s="723">
        <f>IF(ISNUMBER(Bilanz!BS95),Bilanz!BS95,"")</f>
        <v>218.03375868090913</v>
      </c>
      <c r="BT95" s="723">
        <f>IF(ISNUMBER(Bilanz!BT95),Bilanz!BT95,"")</f>
        <v>209.97345044868052</v>
      </c>
      <c r="BU95" s="723">
        <f>IF(ISNUMBER(Bilanz!BU95),Bilanz!BU95,"")</f>
        <v>428.00720912958968</v>
      </c>
      <c r="BV95" s="722">
        <f>IF(ISNUMBER(Bilanz!BV95),Bilanz!BV95,"")</f>
        <v>1.8832178664981671</v>
      </c>
      <c r="BW95" s="723">
        <f>IF(ISNUMBER(Bilanz!BW95),Bilanz!BW95,"")</f>
        <v>15</v>
      </c>
      <c r="BX95" s="721" t="str">
        <f>IF(ISTEXT(Bilanz!BX95),Bilanz!BX95,"")</f>
        <v>V0</v>
      </c>
    </row>
    <row r="96" spans="1:76" x14ac:dyDescent="0.2">
      <c r="A96" s="120" t="str">
        <f>IF(ISTEXT(Data!A96),Data!A96,"")</f>
        <v/>
      </c>
      <c r="B96" s="250">
        <f>IF(ISREF(Data!B96),Data!B96,"")</f>
        <v>35104</v>
      </c>
      <c r="C96" s="698">
        <v>0.27083333333333298</v>
      </c>
      <c r="D96" s="250">
        <f>IF(ISREF(Data!D96),Data!D96,"")</f>
        <v>35105</v>
      </c>
      <c r="E96" s="698">
        <v>0.27083333333333298</v>
      </c>
      <c r="F96" s="699" t="s">
        <v>2179</v>
      </c>
      <c r="G96" s="245" t="str">
        <f>IF(ISTEXT(Data!G96),Data!G96,"")</f>
        <v>No Precipitation Occurred</v>
      </c>
      <c r="H96" s="247" t="str">
        <f>IF(ISTEXT(Data!H96),Data!H96,"")</f>
        <v/>
      </c>
      <c r="I96" s="246" t="str">
        <f>IF(ISTEXT(Data!I96),Data!I96,"")</f>
        <v/>
      </c>
      <c r="J96" s="248" t="str">
        <f>IF(ISTEXT(Data!J96),Data!J96,"")</f>
        <v/>
      </c>
      <c r="K96" s="273" t="str">
        <f>IF(ISNUMBER(Data!K96),Data!K96,"")</f>
        <v/>
      </c>
      <c r="L96" s="242" t="str">
        <f>IF(ISTEXT(Data!L96),Data!L96,"")</f>
        <v>M1</v>
      </c>
      <c r="M96" s="700" t="str">
        <f>IF(ISNUMBER(Data!M96),Data!M96,"")</f>
        <v/>
      </c>
      <c r="N96" s="700" t="str">
        <f>IF(ISNUMBER(Data!N96),Data!N96,"")</f>
        <v/>
      </c>
      <c r="O96" s="242" t="str">
        <f>IF(ISTEXT(Data!O96),Data!O96,"")</f>
        <v>M1</v>
      </c>
      <c r="P96" s="278" t="str">
        <f>IF(ISNUMBER(Data!P96),Data!P96,"")</f>
        <v/>
      </c>
      <c r="Q96" s="242" t="str">
        <f>IF(ISTEXT(Data!Q96),Data!Q96,"")</f>
        <v>M1</v>
      </c>
      <c r="R96" s="277" t="str">
        <f>IF(ISNUMBER(Data!R96),Data!R96,"")</f>
        <v/>
      </c>
      <c r="S96" s="242" t="str">
        <f>IF(ISTEXT(Data!S96),Data!S96,"")</f>
        <v>M1</v>
      </c>
      <c r="T96" s="701" t="str">
        <f>IF(ISNUMBER(Data!T96),Data!T96,"")</f>
        <v/>
      </c>
      <c r="U96" s="242" t="str">
        <f>IF(ISTEXT(Data!U96),Data!U96,"")</f>
        <v>M1</v>
      </c>
      <c r="V96" s="702" t="str">
        <f>IF(ISNUMBER(Data!V96),Data!V96,"")</f>
        <v/>
      </c>
      <c r="W96" s="242" t="str">
        <f>IF(ISTEXT(Data!W96),Data!W96,"")</f>
        <v>M1</v>
      </c>
      <c r="X96" s="701" t="str">
        <f>IF(ISNUMBER(Data!X96),Data!X96,"")</f>
        <v/>
      </c>
      <c r="Y96" s="242" t="str">
        <f>IF(ISTEXT(Data!Y96),Data!Y96,"")</f>
        <v>M1</v>
      </c>
      <c r="Z96" s="703" t="str">
        <f>IF(ISNUMBER(Data!Z96),Data!Z96,"")</f>
        <v/>
      </c>
      <c r="AA96" s="242" t="str">
        <f>IF(ISTEXT(Data!AA96),Data!AA96,"")</f>
        <v>M1</v>
      </c>
      <c r="AB96" s="701" t="str">
        <f>IF(ISNUMBER(Data!AB96),Data!AB96,"")</f>
        <v/>
      </c>
      <c r="AC96" s="242" t="str">
        <f>IF(ISTEXT(Data!AC96),Data!AC96,"")</f>
        <v>M1</v>
      </c>
      <c r="AD96" s="704" t="str">
        <f>IF(ISNUMBER(Data!AD96),Data!AD96,"")</f>
        <v/>
      </c>
      <c r="AE96" s="242" t="str">
        <f>IF(ISTEXT(Data!AE96),Data!AE96,"")</f>
        <v>M1</v>
      </c>
      <c r="AF96" s="701" t="str">
        <f>IF(ISNUMBER(Data!AF96),Data!AF96,"")</f>
        <v/>
      </c>
      <c r="AG96" s="242" t="str">
        <f>IF(ISTEXT(Data!AG96),Data!AG96,"")</f>
        <v>M1</v>
      </c>
      <c r="AH96" s="703" t="str">
        <f>IF(ISNUMBER(Data!AH96),Data!AH96,"")</f>
        <v/>
      </c>
      <c r="AI96" s="242" t="str">
        <f>IF(ISTEXT(Data!AI96),Data!AI96,"")</f>
        <v>M1</v>
      </c>
      <c r="AJ96" s="267" t="str">
        <f>IF(ISTEXT(Data!AJ96),Data!AJ96,"")</f>
        <v/>
      </c>
      <c r="AK96" s="267" t="str">
        <f>IF(ISTEXT(Data!AK96),Data!AK96,"")</f>
        <v/>
      </c>
      <c r="AL96" s="267" t="str">
        <f>IF(ISTEXT(Data!AL96),Data!AL96,"")</f>
        <v/>
      </c>
      <c r="AM96" s="267" t="str">
        <f>IF(ISTEXT(Data!AM96),Data!AM96,"")</f>
        <v/>
      </c>
      <c r="AN96" s="267" t="str">
        <f>IF(ISTEXT(Data!AN96),Data!AN96,"")</f>
        <v/>
      </c>
      <c r="AO96" s="267" t="str">
        <f>IF(ISTEXT(Data!AO96),Data!AO96,"")</f>
        <v/>
      </c>
      <c r="AP96" s="705" t="str">
        <f>IF(ISNUMBER(Bilanz!AP96),Bilanz!AP96,"")</f>
        <v/>
      </c>
      <c r="AQ96" s="706" t="str">
        <f>IF(ISNUMBER(Bilanz!AQ96),Bilanz!AQ96,"")</f>
        <v/>
      </c>
      <c r="AR96" s="707" t="str">
        <f>IF(ISNUMBER(Bilanz!AR96),Bilanz!AR96,"")</f>
        <v/>
      </c>
      <c r="AS96" s="708" t="str">
        <f>IF(ISNUMBER(Bilanz!AS96),Bilanz!AS96,"")</f>
        <v/>
      </c>
      <c r="AT96" s="709" t="str">
        <f>IF(ISNUMBER(Bilanz!AT96),Bilanz!AT96,"")</f>
        <v/>
      </c>
      <c r="AU96" s="710" t="str">
        <f>IF(ISNUMBER(Bilanz!AU96),Bilanz!AU96,"")</f>
        <v/>
      </c>
      <c r="AV96" s="711" t="str">
        <f>IF(ISNUMBER(Bilanz!AV96),Bilanz!AV96,"")</f>
        <v/>
      </c>
      <c r="AW96" s="712" t="str">
        <f>IF(ISNUMBER(Bilanz!AW96),Bilanz!AW96,"")</f>
        <v/>
      </c>
      <c r="AX96" s="713" t="str">
        <f>IF(ISNUMBER(Bilanz!AX96),Bilanz!AX96,"")</f>
        <v/>
      </c>
      <c r="AY96" s="714" t="str">
        <f>IF(ISNUMBER(Bilanz!AY96),Bilanz!AY96,"")</f>
        <v/>
      </c>
      <c r="AZ96" s="715">
        <f>IF(ISNUMBER(Bilanz!AZ96),Bilanz!AZ96,"")</f>
        <v>362.61</v>
      </c>
      <c r="BA96" s="716">
        <f>IF(ISNUMBER(Bilanz!BA96),Bilanz!BA96,"")</f>
        <v>5.5229999999999997</v>
      </c>
      <c r="BB96" s="717" t="str">
        <f>IF(ISNUMBER(Bilanz!BB96),Bilanz!BB96,"")</f>
        <v/>
      </c>
      <c r="BC96" s="718" t="str">
        <f>IF(ISNUMBER(Bilanz!BC96),Bilanz!BC96,"")</f>
        <v/>
      </c>
      <c r="BD96" s="719" t="str">
        <f>IF(ISNUMBER(Bilanz!BD96),Bilanz!BD96,"")</f>
        <v/>
      </c>
      <c r="BE96" s="720" t="str">
        <f>IF(ISNUMBER(Bilanz!BE96),Bilanz!BE96,"")</f>
        <v/>
      </c>
      <c r="BF96" s="708" t="str">
        <f>IF(ISNUMBER(Bilanz!BF96),Bilanz!BF96,"")</f>
        <v/>
      </c>
      <c r="BG96" s="709" t="str">
        <f>IF(ISNUMBER(Bilanz!BG96),Bilanz!BG96,"")</f>
        <v/>
      </c>
      <c r="BH96" s="710" t="str">
        <f>IF(ISNUMBER(Bilanz!BH96),Bilanz!BH96,"")</f>
        <v/>
      </c>
      <c r="BI96" s="711" t="str">
        <f>IF(ISNUMBER(Bilanz!BI96),Bilanz!BI96,"")</f>
        <v/>
      </c>
      <c r="BJ96" s="712" t="str">
        <f>IF(ISNUMBER(Bilanz!BJ96),Bilanz!BJ96,"")</f>
        <v/>
      </c>
      <c r="BK96" s="713" t="str">
        <f>IF(ISNUMBER(Bilanz!BK96),Bilanz!BK96,"")</f>
        <v/>
      </c>
      <c r="BL96" s="714" t="str">
        <f>IF(ISNUMBER(Bilanz!BL96),Bilanz!BL96,"")</f>
        <v/>
      </c>
      <c r="BM96" s="721" t="str">
        <f>IF(ISTEXT(Bilanz!BM96),Bilanz!BM96,"")</f>
        <v>M1</v>
      </c>
      <c r="BN96" s="722" t="str">
        <f>IF(ISNUMBER(Bilanz!BN96),Bilanz!BN96,"")</f>
        <v/>
      </c>
      <c r="BO96" s="722" t="str">
        <f>IF(ISNUMBER(Bilanz!BO96),Bilanz!BO96,"")</f>
        <v/>
      </c>
      <c r="BP96" s="723" t="str">
        <f>IF(ISNUMBER(Bilanz!BP96),Bilanz!BP96,"")</f>
        <v/>
      </c>
      <c r="BQ96" s="723" t="str">
        <f>IF(ISNUMBER(Bilanz!BQ96),Bilanz!BQ96,"")</f>
        <v/>
      </c>
      <c r="BR96" s="721" t="str">
        <f>IF(ISTEXT(Bilanz!BR96),Bilanz!BR96,"")</f>
        <v>M1</v>
      </c>
      <c r="BS96" s="723" t="str">
        <f>IF(ISNUMBER(Bilanz!BS96),Bilanz!BS96,"")</f>
        <v/>
      </c>
      <c r="BT96" s="723" t="str">
        <f>IF(ISNUMBER(Bilanz!BT96),Bilanz!BT96,"")</f>
        <v/>
      </c>
      <c r="BU96" s="723" t="str">
        <f>IF(ISNUMBER(Bilanz!BU96),Bilanz!BU96,"")</f>
        <v/>
      </c>
      <c r="BV96" s="722" t="str">
        <f>IF(ISNUMBER(Bilanz!BV96),Bilanz!BV96,"")</f>
        <v/>
      </c>
      <c r="BW96" s="723" t="str">
        <f>IF(ISNUMBER(Bilanz!BW96),Bilanz!BW96,"")</f>
        <v/>
      </c>
      <c r="BX96" s="721" t="str">
        <f>IF(ISTEXT(Bilanz!BX96),Bilanz!BX96,"")</f>
        <v>M1</v>
      </c>
    </row>
    <row r="97" spans="1:76" x14ac:dyDescent="0.2">
      <c r="A97" s="120" t="str">
        <f>IF(ISTEXT(Data!A97),Data!A97,"")</f>
        <v>DEU96007</v>
      </c>
      <c r="B97" s="250">
        <f>IF(ISREF(Data!B97),Data!B97,"")</f>
        <v>35105</v>
      </c>
      <c r="C97" s="698">
        <v>0.27083333333333298</v>
      </c>
      <c r="D97" s="250">
        <f>IF(ISREF(Data!D97),Data!D97,"")</f>
        <v>35106</v>
      </c>
      <c r="E97" s="698">
        <v>0.27083333333333298</v>
      </c>
      <c r="F97" s="699" t="s">
        <v>2179</v>
      </c>
      <c r="G97" s="245" t="str">
        <f>IF(ISTEXT(Data!G97),Data!G97,"")</f>
        <v>Snow</v>
      </c>
      <c r="H97" s="247" t="str">
        <f>IF(ISTEXT(Data!H97),Data!H97,"")</f>
        <v>Clean and Clear</v>
      </c>
      <c r="I97" s="246" t="str">
        <f>IF(ISTEXT(Data!I97),Data!I97,"")</f>
        <v/>
      </c>
      <c r="J97" s="248" t="str">
        <f>IF(ISTEXT(Data!J97),Data!J97,"")</f>
        <v/>
      </c>
      <c r="K97" s="273">
        <f>IF(ISNUMBER(Data!K97),Data!K97,"")</f>
        <v>0.5</v>
      </c>
      <c r="L97" s="242" t="str">
        <f>IF(ISTEXT(Data!L97),Data!L97,"")</f>
        <v>V0</v>
      </c>
      <c r="M97" s="700">
        <f>IF(ISNUMBER(Data!M97),Data!M97,"")</f>
        <v>11.4</v>
      </c>
      <c r="N97" s="700">
        <f>IF(ISNUMBER(Data!N97),Data!N97,"")</f>
        <v>0.26219999999999999</v>
      </c>
      <c r="O97" s="242" t="str">
        <f>IF(ISTEXT(Data!O97),Data!O97,"")</f>
        <v>V0</v>
      </c>
      <c r="P97" s="278">
        <f>IF(ISNUMBER(Data!P97),Data!P97,"")</f>
        <v>4.4400000000000004</v>
      </c>
      <c r="Q97" s="242" t="str">
        <f>IF(ISTEXT(Data!Q97),Data!Q97,"")</f>
        <v>V0</v>
      </c>
      <c r="R97" s="277">
        <f>IF(ISNUMBER(Data!R97),Data!R97,"")</f>
        <v>30.5</v>
      </c>
      <c r="S97" s="242" t="str">
        <f>IF(ISTEXT(Data!S97),Data!S97,"")</f>
        <v>V0</v>
      </c>
      <c r="T97" s="701">
        <f>IF(ISNUMBER(Data!T97),Data!T97,"")</f>
        <v>0.46600000000000003</v>
      </c>
      <c r="U97" s="242" t="str">
        <f>IF(ISTEXT(Data!U97),Data!U97,"")</f>
        <v>V0</v>
      </c>
      <c r="V97" s="702">
        <f>IF(ISNUMBER(Data!V97),Data!V97,"")</f>
        <v>0.75946335618095318</v>
      </c>
      <c r="W97" s="242" t="str">
        <f>IF(ISTEXT(Data!W97),Data!W97,"")</f>
        <v>V0</v>
      </c>
      <c r="X97" s="701">
        <f>IF(ISNUMBER(Data!X97),Data!X97,"")</f>
        <v>0.94995049030834255</v>
      </c>
      <c r="Y97" s="242" t="str">
        <f>IF(ISTEXT(Data!Y97),Data!Y97,"")</f>
        <v>V0</v>
      </c>
      <c r="Z97" s="703">
        <f>IF(ISNUMBER(Data!Z97),Data!Z97,"")</f>
        <v>0.42499999999999999</v>
      </c>
      <c r="AA97" s="242" t="str">
        <f>IF(ISTEXT(Data!AA97),Data!AA97,"")</f>
        <v>V0</v>
      </c>
      <c r="AB97" s="701">
        <f>IF(ISNUMBER(Data!AB97),Data!AB97,"")</f>
        <v>0.9426317312489606</v>
      </c>
      <c r="AC97" s="242" t="str">
        <f>IF(ISTEXT(Data!AC97),Data!AC97,"")</f>
        <v>V0</v>
      </c>
      <c r="AD97" s="704">
        <f>IF(ISNUMBER(Data!AD97),Data!AD97,"")</f>
        <v>0.13400000000000001</v>
      </c>
      <c r="AE97" s="242" t="str">
        <f>IF(ISTEXT(Data!AE97),Data!AE97,"")</f>
        <v>V0</v>
      </c>
      <c r="AF97" s="701">
        <f>IF(ISNUMBER(Data!AF97),Data!AF97,"")</f>
        <v>8.1000000000000003E-2</v>
      </c>
      <c r="AG97" s="242" t="str">
        <f>IF(ISTEXT(Data!AG97),Data!AG97,"")</f>
        <v>V0</v>
      </c>
      <c r="AH97" s="703">
        <f>IF(ISNUMBER(Data!AH97),Data!AH97,"")</f>
        <v>0.314</v>
      </c>
      <c r="AI97" s="242" t="str">
        <f>IF(ISTEXT(Data!AI97),Data!AI97,"")</f>
        <v>V0</v>
      </c>
      <c r="AJ97" s="267" t="str">
        <f>IF(ISTEXT(Data!AJ97),Data!AJ97,"")</f>
        <v/>
      </c>
      <c r="AK97" s="267" t="str">
        <f>IF(ISTEXT(Data!AK97),Data!AK97,"")</f>
        <v/>
      </c>
      <c r="AL97" s="267" t="str">
        <f>IF(ISTEXT(Data!AL97),Data!AL97,"")</f>
        <v/>
      </c>
      <c r="AM97" s="267" t="str">
        <f>IF(ISTEXT(Data!AM97),Data!AM97,"")</f>
        <v/>
      </c>
      <c r="AN97" s="267" t="str">
        <f>IF(ISTEXT(Data!AN97),Data!AN97,"")</f>
        <v/>
      </c>
      <c r="AO97" s="267" t="str">
        <f>IF(ISTEXT(Data!AO97),Data!AO97,"")</f>
        <v/>
      </c>
      <c r="AP97" s="705">
        <f>IF(ISNUMBER(Bilanz!AP97),Bilanz!AP97,"")</f>
        <v>3.6307805477010069E-2</v>
      </c>
      <c r="AQ97" s="706">
        <f>IF(ISNUMBER(Bilanz!AQ97),Bilanz!AQ97,"")</f>
        <v>9.5199065960720388E-3</v>
      </c>
      <c r="AR97" s="707">
        <f>IF(ISNUMBER(Bilanz!AR97),Bilanz!AR97,"")</f>
        <v>0.12218520000000001</v>
      </c>
      <c r="AS97" s="708">
        <f>IF(ISNUMBER(Bilanz!AS97),Bilanz!AS97,"")</f>
        <v>0.19913129199064591</v>
      </c>
      <c r="AT97" s="709">
        <f>IF(ISNUMBER(Bilanz!AT97),Bilanz!AT97,"")</f>
        <v>0.2490770185588474</v>
      </c>
      <c r="AU97" s="710">
        <f>IF(ISNUMBER(Bilanz!AU97),Bilanz!AU97,"")</f>
        <v>0.11143499999999999</v>
      </c>
      <c r="AV97" s="711">
        <f>IF(ISNUMBER(Bilanz!AV97),Bilanz!AV97,"")</f>
        <v>0.24715803993347746</v>
      </c>
      <c r="AW97" s="712">
        <f>IF(ISNUMBER(Bilanz!AW97),Bilanz!AW97,"")</f>
        <v>3.5134800000000001E-2</v>
      </c>
      <c r="AX97" s="713">
        <f>IF(ISNUMBER(Bilanz!AX97),Bilanz!AX97,"")</f>
        <v>2.1238199999999999E-2</v>
      </c>
      <c r="AY97" s="714">
        <f>IF(ISNUMBER(Bilanz!AY97),Bilanz!AY97,"")</f>
        <v>8.2330799999999996E-2</v>
      </c>
      <c r="AZ97" s="715">
        <f>IF(ISNUMBER(Bilanz!AZ97),Bilanz!AZ97,"")</f>
        <v>362.61</v>
      </c>
      <c r="BA97" s="716">
        <f>IF(ISNUMBER(Bilanz!BA97),Bilanz!BA97,"")</f>
        <v>5.5229999999999997</v>
      </c>
      <c r="BB97" s="717">
        <f>IF(ISNUMBER(Bilanz!BB97),Bilanz!BB97,"")</f>
        <v>36.307805477010064</v>
      </c>
      <c r="BC97" s="718">
        <f>IF(ISNUMBER(Bilanz!BC97),Bilanz!BC97,"")</f>
        <v>0.15211605128536704</v>
      </c>
      <c r="BD97" s="719">
        <f>IF(ISNUMBER(Bilanz!BD97),Bilanz!BD97,"")</f>
        <v>2.7542287033381673E-4</v>
      </c>
      <c r="BE97" s="720">
        <f>IF(ISNUMBER(Bilanz!BE97),Bilanz!BE97,"")</f>
        <v>13.144533453683856</v>
      </c>
      <c r="BF97" s="708">
        <f>IF(ISNUMBER(Bilanz!BF97),Bilanz!BF97,"")</f>
        <v>54.220272448129734</v>
      </c>
      <c r="BG97" s="709">
        <f>IF(ISNUMBER(Bilanz!BG97),Bilanz!BG97,"")</f>
        <v>59.251550931441926</v>
      </c>
      <c r="BH97" s="710">
        <f>IF(ISNUMBER(Bilanz!BH97),Bilanz!BH97,"")</f>
        <v>18.486459212346347</v>
      </c>
      <c r="BI97" s="711">
        <f>IF(ISNUMBER(Bilanz!BI97),Bilanz!BI97,"")</f>
        <v>67.297189351678483</v>
      </c>
      <c r="BJ97" s="712">
        <f>IF(ISNUMBER(Bilanz!BJ97),Bilanz!BJ97,"")</f>
        <v>3.4272852831346876</v>
      </c>
      <c r="BK97" s="713">
        <f>IF(ISNUMBER(Bilanz!BK97),Bilanz!BK97,"")</f>
        <v>6.665295206747583</v>
      </c>
      <c r="BL97" s="714">
        <f>IF(ISNUMBER(Bilanz!BL97),Bilanz!BL97,"")</f>
        <v>15.669444583063026</v>
      </c>
      <c r="BM97" s="721" t="str">
        <f>IF(ISTEXT(Bilanz!BM97),Bilanz!BM97,"")</f>
        <v>V0</v>
      </c>
      <c r="BN97" s="722">
        <f>IF(ISNUMBER(Bilanz!BN97),Bilanz!BN97,"")</f>
        <v>30.5</v>
      </c>
      <c r="BO97" s="722">
        <f>IF(ISNUMBER(Bilanz!BO97),Bilanz!BO97,"")</f>
        <v>29.727585875912265</v>
      </c>
      <c r="BP97" s="723">
        <f>IF(ISNUMBER(Bilanz!BP97),Bilanz!BP97,"")</f>
        <v>-2.5325053248778198</v>
      </c>
      <c r="BQ97" s="723">
        <f>IF(ISNUMBER(Bilanz!BQ97),Bilanz!BQ97,"")</f>
        <v>20</v>
      </c>
      <c r="BR97" s="721" t="str">
        <f>IF(ISTEXT(Bilanz!BR97),Bilanz!BR97,"")</f>
        <v>V0</v>
      </c>
      <c r="BS97" s="723">
        <f>IF(ISNUMBER(Bilanz!BS97),Bilanz!BS97,"")</f>
        <v>147.8534791139802</v>
      </c>
      <c r="BT97" s="723">
        <f>IF(ISNUMBER(Bilanz!BT97),Bilanz!BT97,"")</f>
        <v>126.76874830741122</v>
      </c>
      <c r="BU97" s="723">
        <f>IF(ISNUMBER(Bilanz!BU97),Bilanz!BU97,"")</f>
        <v>274.62222742139141</v>
      </c>
      <c r="BV97" s="722">
        <f>IF(ISNUMBER(Bilanz!BV97),Bilanz!BV97,"")</f>
        <v>7.6777218670707681</v>
      </c>
      <c r="BW97" s="723">
        <f>IF(ISNUMBER(Bilanz!BW97),Bilanz!BW97,"")</f>
        <v>15</v>
      </c>
      <c r="BX97" s="721" t="str">
        <f>IF(ISTEXT(Bilanz!BX97),Bilanz!BX97,"")</f>
        <v>V0</v>
      </c>
    </row>
    <row r="98" spans="1:76" x14ac:dyDescent="0.2">
      <c r="A98" s="120" t="str">
        <f>IF(ISTEXT(Data!A98),Data!A98,"")</f>
        <v/>
      </c>
      <c r="B98" s="250">
        <f>IF(ISREF(Data!B98),Data!B98,"")</f>
        <v>35106</v>
      </c>
      <c r="C98" s="698">
        <v>0.27083333333333298</v>
      </c>
      <c r="D98" s="250">
        <f>IF(ISREF(Data!D98),Data!D98,"")</f>
        <v>35107</v>
      </c>
      <c r="E98" s="698">
        <v>0.27083333333333298</v>
      </c>
      <c r="F98" s="699" t="s">
        <v>2179</v>
      </c>
      <c r="G98" s="245" t="str">
        <f>IF(ISTEXT(Data!G98),Data!G98,"")</f>
        <v>No Precipitation Occurred</v>
      </c>
      <c r="H98" s="247" t="str">
        <f>IF(ISTEXT(Data!H98),Data!H98,"")</f>
        <v/>
      </c>
      <c r="I98" s="246" t="str">
        <f>IF(ISTEXT(Data!I98),Data!I98,"")</f>
        <v/>
      </c>
      <c r="J98" s="248" t="str">
        <f>IF(ISTEXT(Data!J98),Data!J98,"")</f>
        <v/>
      </c>
      <c r="K98" s="273" t="str">
        <f>IF(ISNUMBER(Data!K98),Data!K98,"")</f>
        <v/>
      </c>
      <c r="L98" s="242" t="str">
        <f>IF(ISTEXT(Data!L98),Data!L98,"")</f>
        <v>M1</v>
      </c>
      <c r="M98" s="700" t="str">
        <f>IF(ISNUMBER(Data!M98),Data!M98,"")</f>
        <v/>
      </c>
      <c r="N98" s="700" t="str">
        <f>IF(ISNUMBER(Data!N98),Data!N98,"")</f>
        <v/>
      </c>
      <c r="O98" s="242" t="str">
        <f>IF(ISTEXT(Data!O98),Data!O98,"")</f>
        <v>M1</v>
      </c>
      <c r="P98" s="278" t="str">
        <f>IF(ISNUMBER(Data!P98),Data!P98,"")</f>
        <v/>
      </c>
      <c r="Q98" s="242" t="str">
        <f>IF(ISTEXT(Data!Q98),Data!Q98,"")</f>
        <v>M1</v>
      </c>
      <c r="R98" s="277" t="str">
        <f>IF(ISNUMBER(Data!R98),Data!R98,"")</f>
        <v/>
      </c>
      <c r="S98" s="242" t="str">
        <f>IF(ISTEXT(Data!S98),Data!S98,"")</f>
        <v>M1</v>
      </c>
      <c r="T98" s="701" t="str">
        <f>IF(ISNUMBER(Data!T98),Data!T98,"")</f>
        <v/>
      </c>
      <c r="U98" s="242" t="str">
        <f>IF(ISTEXT(Data!U98),Data!U98,"")</f>
        <v>M1</v>
      </c>
      <c r="V98" s="702" t="str">
        <f>IF(ISNUMBER(Data!V98),Data!V98,"")</f>
        <v/>
      </c>
      <c r="W98" s="242" t="str">
        <f>IF(ISTEXT(Data!W98),Data!W98,"")</f>
        <v>M1</v>
      </c>
      <c r="X98" s="701" t="str">
        <f>IF(ISNUMBER(Data!X98),Data!X98,"")</f>
        <v/>
      </c>
      <c r="Y98" s="242" t="str">
        <f>IF(ISTEXT(Data!Y98),Data!Y98,"")</f>
        <v>M1</v>
      </c>
      <c r="Z98" s="703" t="str">
        <f>IF(ISNUMBER(Data!Z98),Data!Z98,"")</f>
        <v/>
      </c>
      <c r="AA98" s="242" t="str">
        <f>IF(ISTEXT(Data!AA98),Data!AA98,"")</f>
        <v>M1</v>
      </c>
      <c r="AB98" s="701" t="str">
        <f>IF(ISNUMBER(Data!AB98),Data!AB98,"")</f>
        <v/>
      </c>
      <c r="AC98" s="242" t="str">
        <f>IF(ISTEXT(Data!AC98),Data!AC98,"")</f>
        <v>M1</v>
      </c>
      <c r="AD98" s="704" t="str">
        <f>IF(ISNUMBER(Data!AD98),Data!AD98,"")</f>
        <v/>
      </c>
      <c r="AE98" s="242" t="str">
        <f>IF(ISTEXT(Data!AE98),Data!AE98,"")</f>
        <v>M1</v>
      </c>
      <c r="AF98" s="701" t="str">
        <f>IF(ISNUMBER(Data!AF98),Data!AF98,"")</f>
        <v/>
      </c>
      <c r="AG98" s="242" t="str">
        <f>IF(ISTEXT(Data!AG98),Data!AG98,"")</f>
        <v>M1</v>
      </c>
      <c r="AH98" s="703" t="str">
        <f>IF(ISNUMBER(Data!AH98),Data!AH98,"")</f>
        <v/>
      </c>
      <c r="AI98" s="242" t="str">
        <f>IF(ISTEXT(Data!AI98),Data!AI98,"")</f>
        <v>M1</v>
      </c>
      <c r="AJ98" s="267" t="str">
        <f>IF(ISTEXT(Data!AJ98),Data!AJ98,"")</f>
        <v/>
      </c>
      <c r="AK98" s="267" t="str">
        <f>IF(ISTEXT(Data!AK98),Data!AK98,"")</f>
        <v/>
      </c>
      <c r="AL98" s="267" t="str">
        <f>IF(ISTEXT(Data!AL98),Data!AL98,"")</f>
        <v/>
      </c>
      <c r="AM98" s="267" t="str">
        <f>IF(ISTEXT(Data!AM98),Data!AM98,"")</f>
        <v/>
      </c>
      <c r="AN98" s="267" t="str">
        <f>IF(ISTEXT(Data!AN98),Data!AN98,"")</f>
        <v/>
      </c>
      <c r="AO98" s="267" t="str">
        <f>IF(ISTEXT(Data!AO98),Data!AO98,"")</f>
        <v/>
      </c>
      <c r="AP98" s="705" t="str">
        <f>IF(ISNUMBER(Bilanz!AP98),Bilanz!AP98,"")</f>
        <v/>
      </c>
      <c r="AQ98" s="706" t="str">
        <f>IF(ISNUMBER(Bilanz!AQ98),Bilanz!AQ98,"")</f>
        <v/>
      </c>
      <c r="AR98" s="707" t="str">
        <f>IF(ISNUMBER(Bilanz!AR98),Bilanz!AR98,"")</f>
        <v/>
      </c>
      <c r="AS98" s="708" t="str">
        <f>IF(ISNUMBER(Bilanz!AS98),Bilanz!AS98,"")</f>
        <v/>
      </c>
      <c r="AT98" s="709" t="str">
        <f>IF(ISNUMBER(Bilanz!AT98),Bilanz!AT98,"")</f>
        <v/>
      </c>
      <c r="AU98" s="710" t="str">
        <f>IF(ISNUMBER(Bilanz!AU98),Bilanz!AU98,"")</f>
        <v/>
      </c>
      <c r="AV98" s="711" t="str">
        <f>IF(ISNUMBER(Bilanz!AV98),Bilanz!AV98,"")</f>
        <v/>
      </c>
      <c r="AW98" s="712" t="str">
        <f>IF(ISNUMBER(Bilanz!AW98),Bilanz!AW98,"")</f>
        <v/>
      </c>
      <c r="AX98" s="713" t="str">
        <f>IF(ISNUMBER(Bilanz!AX98),Bilanz!AX98,"")</f>
        <v/>
      </c>
      <c r="AY98" s="714" t="str">
        <f>IF(ISNUMBER(Bilanz!AY98),Bilanz!AY98,"")</f>
        <v/>
      </c>
      <c r="AZ98" s="715">
        <f>IF(ISNUMBER(Bilanz!AZ98),Bilanz!AZ98,"")</f>
        <v>362.61</v>
      </c>
      <c r="BA98" s="716">
        <f>IF(ISNUMBER(Bilanz!BA98),Bilanz!BA98,"")</f>
        <v>5.5229999999999997</v>
      </c>
      <c r="BB98" s="717" t="str">
        <f>IF(ISNUMBER(Bilanz!BB98),Bilanz!BB98,"")</f>
        <v/>
      </c>
      <c r="BC98" s="718" t="str">
        <f>IF(ISNUMBER(Bilanz!BC98),Bilanz!BC98,"")</f>
        <v/>
      </c>
      <c r="BD98" s="719" t="str">
        <f>IF(ISNUMBER(Bilanz!BD98),Bilanz!BD98,"")</f>
        <v/>
      </c>
      <c r="BE98" s="720" t="str">
        <f>IF(ISNUMBER(Bilanz!BE98),Bilanz!BE98,"")</f>
        <v/>
      </c>
      <c r="BF98" s="708" t="str">
        <f>IF(ISNUMBER(Bilanz!BF98),Bilanz!BF98,"")</f>
        <v/>
      </c>
      <c r="BG98" s="709" t="str">
        <f>IF(ISNUMBER(Bilanz!BG98),Bilanz!BG98,"")</f>
        <v/>
      </c>
      <c r="BH98" s="710" t="str">
        <f>IF(ISNUMBER(Bilanz!BH98),Bilanz!BH98,"")</f>
        <v/>
      </c>
      <c r="BI98" s="711" t="str">
        <f>IF(ISNUMBER(Bilanz!BI98),Bilanz!BI98,"")</f>
        <v/>
      </c>
      <c r="BJ98" s="712" t="str">
        <f>IF(ISNUMBER(Bilanz!BJ98),Bilanz!BJ98,"")</f>
        <v/>
      </c>
      <c r="BK98" s="713" t="str">
        <f>IF(ISNUMBER(Bilanz!BK98),Bilanz!BK98,"")</f>
        <v/>
      </c>
      <c r="BL98" s="714" t="str">
        <f>IF(ISNUMBER(Bilanz!BL98),Bilanz!BL98,"")</f>
        <v/>
      </c>
      <c r="BM98" s="721" t="str">
        <f>IF(ISTEXT(Bilanz!BM98),Bilanz!BM98,"")</f>
        <v>M1</v>
      </c>
      <c r="BN98" s="722" t="str">
        <f>IF(ISNUMBER(Bilanz!BN98),Bilanz!BN98,"")</f>
        <v/>
      </c>
      <c r="BO98" s="722" t="str">
        <f>IF(ISNUMBER(Bilanz!BO98),Bilanz!BO98,"")</f>
        <v/>
      </c>
      <c r="BP98" s="723" t="str">
        <f>IF(ISNUMBER(Bilanz!BP98),Bilanz!BP98,"")</f>
        <v/>
      </c>
      <c r="BQ98" s="723" t="str">
        <f>IF(ISNUMBER(Bilanz!BQ98),Bilanz!BQ98,"")</f>
        <v/>
      </c>
      <c r="BR98" s="721" t="str">
        <f>IF(ISTEXT(Bilanz!BR98),Bilanz!BR98,"")</f>
        <v>M1</v>
      </c>
      <c r="BS98" s="723" t="str">
        <f>IF(ISNUMBER(Bilanz!BS98),Bilanz!BS98,"")</f>
        <v/>
      </c>
      <c r="BT98" s="723" t="str">
        <f>IF(ISNUMBER(Bilanz!BT98),Bilanz!BT98,"")</f>
        <v/>
      </c>
      <c r="BU98" s="723" t="str">
        <f>IF(ISNUMBER(Bilanz!BU98),Bilanz!BU98,"")</f>
        <v/>
      </c>
      <c r="BV98" s="722" t="str">
        <f>IF(ISNUMBER(Bilanz!BV98),Bilanz!BV98,"")</f>
        <v/>
      </c>
      <c r="BW98" s="723" t="str">
        <f>IF(ISNUMBER(Bilanz!BW98),Bilanz!BW98,"")</f>
        <v/>
      </c>
      <c r="BX98" s="721" t="str">
        <f>IF(ISTEXT(Bilanz!BX98),Bilanz!BX98,"")</f>
        <v>M1</v>
      </c>
    </row>
    <row r="99" spans="1:76" x14ac:dyDescent="0.2">
      <c r="A99" s="120" t="str">
        <f>IF(ISTEXT(Data!A99),Data!A99,"")</f>
        <v>DEU96008</v>
      </c>
      <c r="B99" s="250">
        <f>IF(ISREF(Data!B99),Data!B99,"")</f>
        <v>35107</v>
      </c>
      <c r="C99" s="698">
        <v>0.27083333333333298</v>
      </c>
      <c r="D99" s="250">
        <f>IF(ISREF(Data!D99),Data!D99,"")</f>
        <v>35108</v>
      </c>
      <c r="E99" s="698">
        <v>0.27083333333333298</v>
      </c>
      <c r="F99" s="699" t="s">
        <v>2179</v>
      </c>
      <c r="G99" s="245" t="str">
        <f>IF(ISTEXT(Data!G99),Data!G99,"")</f>
        <v>Snow</v>
      </c>
      <c r="H99" s="247" t="str">
        <f>IF(ISTEXT(Data!H99),Data!H99,"")</f>
        <v>Clean and Clear</v>
      </c>
      <c r="I99" s="246" t="str">
        <f>IF(ISTEXT(Data!I99),Data!I99,"")</f>
        <v/>
      </c>
      <c r="J99" s="248" t="str">
        <f>IF(ISTEXT(Data!J99),Data!J99,"")</f>
        <v/>
      </c>
      <c r="K99" s="273">
        <f>IF(ISNUMBER(Data!K99),Data!K99,"")</f>
        <v>0.6</v>
      </c>
      <c r="L99" s="242" t="str">
        <f>IF(ISTEXT(Data!L99),Data!L99,"")</f>
        <v>V0</v>
      </c>
      <c r="M99" s="700">
        <f>IF(ISNUMBER(Data!M99),Data!M99,"")</f>
        <v>13</v>
      </c>
      <c r="N99" s="700">
        <f>IF(ISNUMBER(Data!N99),Data!N99,"")</f>
        <v>0.29899999999999999</v>
      </c>
      <c r="O99" s="242" t="str">
        <f>IF(ISTEXT(Data!O99),Data!O99,"")</f>
        <v>V0</v>
      </c>
      <c r="P99" s="278">
        <f>IF(ISNUMBER(Data!P99),Data!P99,"")</f>
        <v>4.59</v>
      </c>
      <c r="Q99" s="242" t="str">
        <f>IF(ISTEXT(Data!Q99),Data!Q99,"")</f>
        <v>V0</v>
      </c>
      <c r="R99" s="277">
        <f>IF(ISNUMBER(Data!R99),Data!R99,"")</f>
        <v>23.1</v>
      </c>
      <c r="S99" s="242" t="str">
        <f>IF(ISTEXT(Data!S99),Data!S99,"")</f>
        <v>V0</v>
      </c>
      <c r="T99" s="701">
        <f>IF(ISNUMBER(Data!T99),Data!T99,"")</f>
        <v>0.187</v>
      </c>
      <c r="U99" s="242" t="str">
        <f>IF(ISTEXT(Data!U99),Data!U99,"")</f>
        <v>V0</v>
      </c>
      <c r="V99" s="702">
        <f>IF(ISNUMBER(Data!V99),Data!V99,"")</f>
        <v>0.62257019917748557</v>
      </c>
      <c r="W99" s="242" t="str">
        <f>IF(ISTEXT(Data!W99),Data!W99,"")</f>
        <v>V0</v>
      </c>
      <c r="X99" s="701">
        <f>IF(ISNUMBER(Data!X99),Data!X99,"")</f>
        <v>0.72965276592200867</v>
      </c>
      <c r="Y99" s="242" t="str">
        <f>IF(ISTEXT(Data!Y99),Data!Y99,"")</f>
        <v>V0</v>
      </c>
      <c r="Z99" s="703">
        <f>IF(ISNUMBER(Data!Z99),Data!Z99,"")</f>
        <v>0.29199999999999998</v>
      </c>
      <c r="AA99" s="242" t="str">
        <f>IF(ISTEXT(Data!AA99),Data!AA99,"")</f>
        <v>V0</v>
      </c>
      <c r="AB99" s="701">
        <f>IF(ISNUMBER(Data!AB99),Data!AB99,"")</f>
        <v>0.65922103775153829</v>
      </c>
      <c r="AC99" s="242" t="str">
        <f>IF(ISTEXT(Data!AC99),Data!AC99,"")</f>
        <v>V0</v>
      </c>
      <c r="AD99" s="704">
        <f>IF(ISNUMBER(Data!AD99),Data!AD99,"")</f>
        <v>0.10199999999999999</v>
      </c>
      <c r="AE99" s="242" t="str">
        <f>IF(ISTEXT(Data!AE99),Data!AE99,"")</f>
        <v>V0</v>
      </c>
      <c r="AF99" s="701">
        <f>IF(ISNUMBER(Data!AF99),Data!AF99,"")</f>
        <v>8.8999999999999996E-2</v>
      </c>
      <c r="AG99" s="242" t="str">
        <f>IF(ISTEXT(Data!AG99),Data!AG99,"")</f>
        <v>V0</v>
      </c>
      <c r="AH99" s="703">
        <f>IF(ISNUMBER(Data!AH99),Data!AH99,"")</f>
        <v>0.40100000000000002</v>
      </c>
      <c r="AI99" s="242" t="str">
        <f>IF(ISTEXT(Data!AI99),Data!AI99,"")</f>
        <v>V0</v>
      </c>
      <c r="AJ99" s="267" t="str">
        <f>IF(ISTEXT(Data!AJ99),Data!AJ99,"")</f>
        <v/>
      </c>
      <c r="AK99" s="267" t="str">
        <f>IF(ISTEXT(Data!AK99),Data!AK99,"")</f>
        <v/>
      </c>
      <c r="AL99" s="267" t="str">
        <f>IF(ISTEXT(Data!AL99),Data!AL99,"")</f>
        <v/>
      </c>
      <c r="AM99" s="267" t="str">
        <f>IF(ISTEXT(Data!AM99),Data!AM99,"")</f>
        <v/>
      </c>
      <c r="AN99" s="267" t="str">
        <f>IF(ISTEXT(Data!AN99),Data!AN99,"")</f>
        <v/>
      </c>
      <c r="AO99" s="267" t="str">
        <f>IF(ISTEXT(Data!AO99),Data!AO99,"")</f>
        <v/>
      </c>
      <c r="AP99" s="705">
        <f>IF(ISNUMBER(Bilanz!AP99),Bilanz!AP99,"")</f>
        <v>2.5703957827688622E-2</v>
      </c>
      <c r="AQ99" s="706">
        <f>IF(ISNUMBER(Bilanz!AQ99),Bilanz!AQ99,"")</f>
        <v>7.6854833904788974E-3</v>
      </c>
      <c r="AR99" s="707">
        <f>IF(ISNUMBER(Bilanz!AR99),Bilanz!AR99,"")</f>
        <v>5.5912999999999997E-2</v>
      </c>
      <c r="AS99" s="708">
        <f>IF(ISNUMBER(Bilanz!AS99),Bilanz!AS99,"")</f>
        <v>0.18614848955406818</v>
      </c>
      <c r="AT99" s="709">
        <f>IF(ISNUMBER(Bilanz!AT99),Bilanz!AT99,"")</f>
        <v>0.21816617701068058</v>
      </c>
      <c r="AU99" s="710">
        <f>IF(ISNUMBER(Bilanz!AU99),Bilanz!AU99,"")</f>
        <v>8.7307999999999997E-2</v>
      </c>
      <c r="AV99" s="711">
        <f>IF(ISNUMBER(Bilanz!AV99),Bilanz!AV99,"")</f>
        <v>0.19710709028770995</v>
      </c>
      <c r="AW99" s="712">
        <f>IF(ISNUMBER(Bilanz!AW99),Bilanz!AW99,"")</f>
        <v>3.0497999999999997E-2</v>
      </c>
      <c r="AX99" s="713">
        <f>IF(ISNUMBER(Bilanz!AX99),Bilanz!AX99,"")</f>
        <v>2.6610999999999999E-2</v>
      </c>
      <c r="AY99" s="714">
        <f>IF(ISNUMBER(Bilanz!AY99),Bilanz!AY99,"")</f>
        <v>0.11989900000000001</v>
      </c>
      <c r="AZ99" s="715">
        <f>IF(ISNUMBER(Bilanz!AZ99),Bilanz!AZ99,"")</f>
        <v>362.61</v>
      </c>
      <c r="BA99" s="716">
        <f>IF(ISNUMBER(Bilanz!BA99),Bilanz!BA99,"")</f>
        <v>5.5229999999999997</v>
      </c>
      <c r="BB99" s="717">
        <f>IF(ISNUMBER(Bilanz!BB99),Bilanz!BB99,"")</f>
        <v>25.703957827688622</v>
      </c>
      <c r="BC99" s="718">
        <f>IF(ISNUMBER(Bilanz!BC99),Bilanz!BC99,"")</f>
        <v>0.214869633580341</v>
      </c>
      <c r="BD99" s="719">
        <f>IF(ISNUMBER(Bilanz!BD99),Bilanz!BD99,"")</f>
        <v>3.8904514499428012E-4</v>
      </c>
      <c r="BE99" s="720">
        <f>IF(ISNUMBER(Bilanz!BE99),Bilanz!BE99,"")</f>
        <v>5.274737673473993</v>
      </c>
      <c r="BF99" s="708">
        <f>IF(ISNUMBER(Bilanz!BF99),Bilanz!BF99,"")</f>
        <v>44.447076403047447</v>
      </c>
      <c r="BG99" s="709">
        <f>IF(ISNUMBER(Bilanz!BG99),Bilanz!BG99,"")</f>
        <v>45.510853948043582</v>
      </c>
      <c r="BH99" s="710">
        <f>IF(ISNUMBER(Bilanz!BH99),Bilanz!BH99,"")</f>
        <v>12.701284917659136</v>
      </c>
      <c r="BI99" s="711">
        <f>IF(ISNUMBER(Bilanz!BI99),Bilanz!BI99,"")</f>
        <v>47.063685139682889</v>
      </c>
      <c r="BJ99" s="712">
        <f>IF(ISNUMBER(Bilanz!BJ99),Bilanz!BJ99,"")</f>
        <v>2.6088290961174483</v>
      </c>
      <c r="BK99" s="713">
        <f>IF(ISNUMBER(Bilanz!BK99),Bilanz!BK99,"")</f>
        <v>7.3235959679078375</v>
      </c>
      <c r="BL99" s="714">
        <f>IF(ISNUMBER(Bilanz!BL99),Bilanz!BL99,"")</f>
        <v>20.010978591746095</v>
      </c>
      <c r="BM99" s="721" t="str">
        <f>IF(ISTEXT(Bilanz!BM99),Bilanz!BM99,"")</f>
        <v>V0</v>
      </c>
      <c r="BN99" s="722">
        <f>IF(ISNUMBER(Bilanz!BN99),Bilanz!BN99,"")</f>
        <v>23.1</v>
      </c>
      <c r="BO99" s="722">
        <f>IF(ISNUMBER(Bilanz!BO99),Bilanz!BO99,"")</f>
        <v>22.080632724766275</v>
      </c>
      <c r="BP99" s="723">
        <f>IF(ISNUMBER(Bilanz!BP99),Bilanz!BP99,"")</f>
        <v>-4.4128453473321487</v>
      </c>
      <c r="BQ99" s="723">
        <f>IF(ISNUMBER(Bilanz!BQ99),Bilanz!BQ99,"")</f>
        <v>30</v>
      </c>
      <c r="BR99" s="721" t="str">
        <f>IF(ISTEXT(Bilanz!BR99),Bilanz!BR99,"")</f>
        <v>V0</v>
      </c>
      <c r="BS99" s="723">
        <f>IF(ISNUMBER(Bilanz!BS99),Bilanz!BS99,"")</f>
        <v>115.41233154080201</v>
      </c>
      <c r="BT99" s="723">
        <f>IF(ISNUMBER(Bilanz!BT99),Bilanz!BT99,"")</f>
        <v>95.447926703290364</v>
      </c>
      <c r="BU99" s="723">
        <f>IF(ISNUMBER(Bilanz!BU99),Bilanz!BU99,"")</f>
        <v>210.86025824409239</v>
      </c>
      <c r="BV99" s="722">
        <f>IF(ISNUMBER(Bilanz!BV99),Bilanz!BV99,"")</f>
        <v>9.4680737867639344</v>
      </c>
      <c r="BW99" s="723">
        <f>IF(ISNUMBER(Bilanz!BW99),Bilanz!BW99,"")</f>
        <v>15</v>
      </c>
      <c r="BX99" s="721" t="str">
        <f>IF(ISTEXT(Bilanz!BX99),Bilanz!BX99,"")</f>
        <v>V0</v>
      </c>
    </row>
    <row r="100" spans="1:76" x14ac:dyDescent="0.2">
      <c r="A100" s="120" t="str">
        <f>IF(ISTEXT(Data!A100),Data!A100,"")</f>
        <v>DEU96009</v>
      </c>
      <c r="B100" s="250">
        <f>IF(ISREF(Data!B100),Data!B100,"")</f>
        <v>35108</v>
      </c>
      <c r="C100" s="698">
        <v>0.27083333333333298</v>
      </c>
      <c r="D100" s="250">
        <f>IF(ISREF(Data!D100),Data!D100,"")</f>
        <v>35109</v>
      </c>
      <c r="E100" s="698">
        <v>0.27083333333333298</v>
      </c>
      <c r="F100" s="699" t="s">
        <v>2179</v>
      </c>
      <c r="G100" s="245" t="str">
        <f>IF(ISTEXT(Data!G100),Data!G100,"")</f>
        <v>Snow</v>
      </c>
      <c r="H100" s="247" t="str">
        <f>IF(ISTEXT(Data!H100),Data!H100,"")</f>
        <v>Clean and Clear</v>
      </c>
      <c r="I100" s="246" t="str">
        <f>IF(ISTEXT(Data!I100),Data!I100,"")</f>
        <v/>
      </c>
      <c r="J100" s="248" t="str">
        <f>IF(ISTEXT(Data!J100),Data!J100,"")</f>
        <v/>
      </c>
      <c r="K100" s="273">
        <f>IF(ISNUMBER(Data!K100),Data!K100,"")</f>
        <v>2.8</v>
      </c>
      <c r="L100" s="242" t="str">
        <f>IF(ISTEXT(Data!L100),Data!L100,"")</f>
        <v>V0</v>
      </c>
      <c r="M100" s="700">
        <f>IF(ISNUMBER(Data!M100),Data!M100,"")</f>
        <v>89.9</v>
      </c>
      <c r="N100" s="700">
        <f>IF(ISNUMBER(Data!N100),Data!N100,"")</f>
        <v>2.0677000000000003</v>
      </c>
      <c r="O100" s="242" t="str">
        <f>IF(ISTEXT(Data!O100),Data!O100,"")</f>
        <v>V0</v>
      </c>
      <c r="P100" s="278">
        <f>IF(ISNUMBER(Data!P100),Data!P100,"")</f>
        <v>4.42</v>
      </c>
      <c r="Q100" s="242" t="str">
        <f>IF(ISTEXT(Data!Q100),Data!Q100,"")</f>
        <v>V0</v>
      </c>
      <c r="R100" s="277">
        <f>IF(ISNUMBER(Data!R100),Data!R100,"")</f>
        <v>23.2</v>
      </c>
      <c r="S100" s="242" t="str">
        <f>IF(ISTEXT(Data!S100),Data!S100,"")</f>
        <v>V0</v>
      </c>
      <c r="T100" s="701">
        <f>IF(ISNUMBER(Data!T100),Data!T100,"")</f>
        <v>4.7E-2</v>
      </c>
      <c r="U100" s="242" t="str">
        <f>IF(ISTEXT(Data!U100),Data!U100,"")</f>
        <v>V0</v>
      </c>
      <c r="V100" s="702">
        <f>IF(ISNUMBER(Data!V100),Data!V100,"")</f>
        <v>0.69982673332795742</v>
      </c>
      <c r="W100" s="242" t="str">
        <f>IF(ISTEXT(Data!W100),Data!W100,"")</f>
        <v>V0</v>
      </c>
      <c r="X100" s="701">
        <f>IF(ISNUMBER(Data!X100),Data!X100,"")</f>
        <v>0.31475871832774666</v>
      </c>
      <c r="Y100" s="242" t="str">
        <f>IF(ISTEXT(Data!Y100),Data!Y100,"")</f>
        <v>V0</v>
      </c>
      <c r="Z100" s="703">
        <f>IF(ISNUMBER(Data!Z100),Data!Z100,"")</f>
        <v>7.4999999999999997E-2</v>
      </c>
      <c r="AA100" s="242" t="str">
        <f>IF(ISTEXT(Data!AA100),Data!AA100,"")</f>
        <v>V0</v>
      </c>
      <c r="AB100" s="701">
        <f>IF(ISNUMBER(Data!AB100),Data!AB100,"")</f>
        <v>0.29583417595210376</v>
      </c>
      <c r="AC100" s="242" t="str">
        <f>IF(ISTEXT(Data!AC100),Data!AC100,"")</f>
        <v>V0</v>
      </c>
      <c r="AD100" s="704">
        <f>IF(ISNUMBER(Data!AD100),Data!AD100,"")</f>
        <v>4.1000000000000002E-2</v>
      </c>
      <c r="AE100" s="242" t="str">
        <f>IF(ISTEXT(Data!AE100),Data!AE100,"")</f>
        <v>V0</v>
      </c>
      <c r="AF100" s="701">
        <f>IF(ISNUMBER(Data!AF100),Data!AF100,"")</f>
        <v>0.04</v>
      </c>
      <c r="AG100" s="242" t="str">
        <f>IF(ISTEXT(Data!AG100),Data!AG100,"")</f>
        <v>V0</v>
      </c>
      <c r="AH100" s="703">
        <f>IF(ISNUMBER(Data!AH100),Data!AH100,"")</f>
        <v>0.17799999999999999</v>
      </c>
      <c r="AI100" s="242" t="str">
        <f>IF(ISTEXT(Data!AI100),Data!AI100,"")</f>
        <v>V0</v>
      </c>
      <c r="AJ100" s="267" t="str">
        <f>IF(ISTEXT(Data!AJ100),Data!AJ100,"")</f>
        <v/>
      </c>
      <c r="AK100" s="267" t="str">
        <f>IF(ISTEXT(Data!AK100),Data!AK100,"")</f>
        <v/>
      </c>
      <c r="AL100" s="267" t="str">
        <f>IF(ISTEXT(Data!AL100),Data!AL100,"")</f>
        <v/>
      </c>
      <c r="AM100" s="267" t="str">
        <f>IF(ISTEXT(Data!AM100),Data!AM100,"")</f>
        <v/>
      </c>
      <c r="AN100" s="267" t="str">
        <f>IF(ISTEXT(Data!AN100),Data!AN100,"")</f>
        <v/>
      </c>
      <c r="AO100" s="267" t="str">
        <f>IF(ISTEXT(Data!AO100),Data!AO100,"")</f>
        <v/>
      </c>
      <c r="AP100" s="705">
        <f>IF(ISNUMBER(Bilanz!AP100),Bilanz!AP100,"")</f>
        <v>3.8018939632056103E-2</v>
      </c>
      <c r="AQ100" s="706">
        <f>IF(ISNUMBER(Bilanz!AQ100),Bilanz!AQ100,"")</f>
        <v>7.8611761477202419E-2</v>
      </c>
      <c r="AR100" s="707">
        <f>IF(ISNUMBER(Bilanz!AR100),Bilanz!AR100,"")</f>
        <v>9.7181900000000015E-2</v>
      </c>
      <c r="AS100" s="708">
        <f>IF(ISNUMBER(Bilanz!AS100),Bilanz!AS100,"")</f>
        <v>1.4470317365022178</v>
      </c>
      <c r="AT100" s="709">
        <f>IF(ISNUMBER(Bilanz!AT100),Bilanz!AT100,"")</f>
        <v>0.65082660188628183</v>
      </c>
      <c r="AU100" s="710">
        <f>IF(ISNUMBER(Bilanz!AU100),Bilanz!AU100,"")</f>
        <v>0.15507750000000001</v>
      </c>
      <c r="AV100" s="711">
        <f>IF(ISNUMBER(Bilanz!AV100),Bilanz!AV100,"")</f>
        <v>0.61169632561616505</v>
      </c>
      <c r="AW100" s="712">
        <f>IF(ISNUMBER(Bilanz!AW100),Bilanz!AW100,"")</f>
        <v>8.4775700000000023E-2</v>
      </c>
      <c r="AX100" s="713">
        <f>IF(ISNUMBER(Bilanz!AX100),Bilanz!AX100,"")</f>
        <v>8.2708000000000018E-2</v>
      </c>
      <c r="AY100" s="714">
        <f>IF(ISNUMBER(Bilanz!AY100),Bilanz!AY100,"")</f>
        <v>0.36805060000000006</v>
      </c>
      <c r="AZ100" s="715">
        <f>IF(ISNUMBER(Bilanz!AZ100),Bilanz!AZ100,"")</f>
        <v>362.61</v>
      </c>
      <c r="BA100" s="716">
        <f>IF(ISNUMBER(Bilanz!BA100),Bilanz!BA100,"")</f>
        <v>5.5229999999999997</v>
      </c>
      <c r="BB100" s="717">
        <f>IF(ISNUMBER(Bilanz!BB100),Bilanz!BB100,"")</f>
        <v>38.018939632056103</v>
      </c>
      <c r="BC100" s="718">
        <f>IF(ISNUMBER(Bilanz!BC100),Bilanz!BC100,"")</f>
        <v>0.14526970119238186</v>
      </c>
      <c r="BD100" s="719">
        <f>IF(ISNUMBER(Bilanz!BD100),Bilanz!BD100,"")</f>
        <v>2.6302679918953782E-4</v>
      </c>
      <c r="BE100" s="720">
        <f>IF(ISNUMBER(Bilanz!BE100),Bilanz!BE100,"")</f>
        <v>1.3257362067020197</v>
      </c>
      <c r="BF100" s="708">
        <f>IF(ISNUMBER(Bilanz!BF100),Bilanz!BF100,"")</f>
        <v>49.96264248789587</v>
      </c>
      <c r="BG100" s="709">
        <f>IF(ISNUMBER(Bilanz!BG100),Bilanz!BG100,"")</f>
        <v>19.632541295976715</v>
      </c>
      <c r="BH100" s="710">
        <f>IF(ISNUMBER(Bilanz!BH100),Bilanz!BH100,"")</f>
        <v>3.2623163315905312</v>
      </c>
      <c r="BI100" s="711">
        <f>IF(ISNUMBER(Bilanz!BI100),Bilanz!BI100,"")</f>
        <v>21.120452341836494</v>
      </c>
      <c r="BJ100" s="712">
        <f>IF(ISNUMBER(Bilanz!BJ100),Bilanz!BJ100,"")</f>
        <v>1.0486469896158372</v>
      </c>
      <c r="BK100" s="713">
        <f>IF(ISNUMBER(Bilanz!BK100),Bilanz!BK100,"")</f>
        <v>3.2915038058012756</v>
      </c>
      <c r="BL100" s="714">
        <f>IF(ISNUMBER(Bilanz!BL100),Bilanz!BL100,"")</f>
        <v>8.8826787763860455</v>
      </c>
      <c r="BM100" s="721" t="str">
        <f>IF(ISTEXT(Bilanz!BM100),Bilanz!BM100,"")</f>
        <v>V0</v>
      </c>
      <c r="BN100" s="722">
        <f>IF(ISNUMBER(Bilanz!BN100),Bilanz!BN100,"")</f>
        <v>23.2</v>
      </c>
      <c r="BO100" s="722">
        <f>IF(ISNUMBER(Bilanz!BO100),Bilanz!BO100,"")</f>
        <v>21.036403035654246</v>
      </c>
      <c r="BP100" s="723">
        <f>IF(ISNUMBER(Bilanz!BP100),Bilanz!BP100,"")</f>
        <v>-9.3258489842489389</v>
      </c>
      <c r="BQ100" s="723">
        <f>IF(ISNUMBER(Bilanz!BQ100),Bilanz!BQ100,"")</f>
        <v>30</v>
      </c>
      <c r="BR100" s="721" t="str">
        <f>IF(ISTEXT(Bilanz!BR100),Bilanz!BR100,"")</f>
        <v>V0</v>
      </c>
      <c r="BS100" s="723">
        <f>IF(ISNUMBER(Bilanz!BS100),Bilanz!BS100,"")</f>
        <v>75.624537877286286</v>
      </c>
      <c r="BT100" s="723">
        <f>IF(ISNUMBER(Bilanz!BT100),Bilanz!BT100,"")</f>
        <v>71.066452718566183</v>
      </c>
      <c r="BU100" s="723">
        <f>IF(ISNUMBER(Bilanz!BU100),Bilanz!BU100,"")</f>
        <v>146.69099059585247</v>
      </c>
      <c r="BV100" s="722">
        <f>IF(ISNUMBER(Bilanz!BV100),Bilanz!BV100,"")</f>
        <v>3.107270010383977</v>
      </c>
      <c r="BW100" s="723">
        <f>IF(ISNUMBER(Bilanz!BW100),Bilanz!BW100,"")</f>
        <v>15</v>
      </c>
      <c r="BX100" s="721" t="str">
        <f>IF(ISTEXT(Bilanz!BX100),Bilanz!BX100,"")</f>
        <v>V0</v>
      </c>
    </row>
    <row r="101" spans="1:76" x14ac:dyDescent="0.2">
      <c r="A101" s="120" t="str">
        <f>IF(ISTEXT(Data!A101),Data!A101,"")</f>
        <v>DEU96010</v>
      </c>
      <c r="B101" s="250">
        <f>IF(ISREF(Data!B101),Data!B101,"")</f>
        <v>35109</v>
      </c>
      <c r="C101" s="698">
        <v>0.27083333333333298</v>
      </c>
      <c r="D101" s="250">
        <f>IF(ISREF(Data!D101),Data!D101,"")</f>
        <v>35110</v>
      </c>
      <c r="E101" s="698">
        <v>0.27083333333333298</v>
      </c>
      <c r="F101" s="699" t="s">
        <v>2179</v>
      </c>
      <c r="G101" s="245" t="str">
        <f>IF(ISTEXT(Data!G101),Data!G101,"")</f>
        <v>Snow</v>
      </c>
      <c r="H101" s="247" t="str">
        <f>IF(ISTEXT(Data!H101),Data!H101,"")</f>
        <v>Clean and Clear</v>
      </c>
      <c r="I101" s="246" t="str">
        <f>IF(ISTEXT(Data!I101),Data!I101,"")</f>
        <v/>
      </c>
      <c r="J101" s="248" t="str">
        <f>IF(ISTEXT(Data!J101),Data!J101,"")</f>
        <v/>
      </c>
      <c r="K101" s="273">
        <f>IF(ISNUMBER(Data!K101),Data!K101,"")</f>
        <v>11.6</v>
      </c>
      <c r="L101" s="242" t="str">
        <f>IF(ISTEXT(Data!L101),Data!L101,"")</f>
        <v>V0</v>
      </c>
      <c r="M101" s="700">
        <f>IF(ISNUMBER(Data!M101),Data!M101,"")</f>
        <v>464.4</v>
      </c>
      <c r="N101" s="700">
        <f>IF(ISNUMBER(Data!N101),Data!N101,"")</f>
        <v>10.681199999999999</v>
      </c>
      <c r="O101" s="242" t="str">
        <f>IF(ISTEXT(Data!O101),Data!O101,"")</f>
        <v>V0</v>
      </c>
      <c r="P101" s="278">
        <f>IF(ISNUMBER(Data!P101),Data!P101,"")</f>
        <v>4.22</v>
      </c>
      <c r="Q101" s="242" t="str">
        <f>IF(ISTEXT(Data!Q101),Data!Q101,"")</f>
        <v>V0</v>
      </c>
      <c r="R101" s="277">
        <f>IF(ISNUMBER(Data!R101),Data!R101,"")</f>
        <v>36</v>
      </c>
      <c r="S101" s="242" t="str">
        <f>IF(ISTEXT(Data!S101),Data!S101,"")</f>
        <v>V0</v>
      </c>
      <c r="T101" s="701">
        <f>IF(ISNUMBER(Data!T101),Data!T101,"")</f>
        <v>6.4000000000000001E-2</v>
      </c>
      <c r="U101" s="242" t="str">
        <f>IF(ISTEXT(Data!U101),Data!U101,"")</f>
        <v>V0</v>
      </c>
      <c r="V101" s="702">
        <f>IF(ISNUMBER(Data!V101),Data!V101,"")</f>
        <v>0.86811947584872184</v>
      </c>
      <c r="W101" s="242" t="str">
        <f>IF(ISTEXT(Data!W101),Data!W101,"")</f>
        <v>V0</v>
      </c>
      <c r="X101" s="701">
        <f>IF(ISNUMBER(Data!X101),Data!X101,"")</f>
        <v>0.55508350856738353</v>
      </c>
      <c r="Y101" s="242" t="str">
        <f>IF(ISTEXT(Data!Y101),Data!Y101,"")</f>
        <v>V0</v>
      </c>
      <c r="Z101" s="703">
        <f>IF(ISNUMBER(Data!Z101),Data!Z101,"")</f>
        <v>2.5000000000000001E-2</v>
      </c>
      <c r="AA101" s="242" t="str">
        <f>IF(ISTEXT(Data!AA101),Data!AA101,"")</f>
        <v>V0</v>
      </c>
      <c r="AB101" s="701">
        <f>IF(ISNUMBER(Data!AB101),Data!AB101,"")</f>
        <v>0.46432765674372189</v>
      </c>
      <c r="AC101" s="242" t="str">
        <f>IF(ISTEXT(Data!AC101),Data!AC101,"")</f>
        <v>V0</v>
      </c>
      <c r="AD101" s="704">
        <f>IF(ISNUMBER(Data!AD101),Data!AD101,"")</f>
        <v>1.2E-2</v>
      </c>
      <c r="AE101" s="242" t="str">
        <f>IF(ISTEXT(Data!AE101),Data!AE101,"")</f>
        <v>V0</v>
      </c>
      <c r="AF101" s="701">
        <f>IF(ISNUMBER(Data!AF101),Data!AF101,"")</f>
        <v>1.2E-2</v>
      </c>
      <c r="AG101" s="242" t="str">
        <f>IF(ISTEXT(Data!AG101),Data!AG101,"")</f>
        <v>V0</v>
      </c>
      <c r="AH101" s="703">
        <f>IF(ISNUMBER(Data!AH101),Data!AH101,"")</f>
        <v>7.4999999999999997E-2</v>
      </c>
      <c r="AI101" s="242" t="str">
        <f>IF(ISTEXT(Data!AI101),Data!AI101,"")</f>
        <v>V0</v>
      </c>
      <c r="AJ101" s="267" t="str">
        <f>IF(ISTEXT(Data!AJ101),Data!AJ101,"")</f>
        <v/>
      </c>
      <c r="AK101" s="267" t="str">
        <f>IF(ISTEXT(Data!AK101),Data!AK101,"")</f>
        <v/>
      </c>
      <c r="AL101" s="267" t="str">
        <f>IF(ISTEXT(Data!AL101),Data!AL101,"")</f>
        <v/>
      </c>
      <c r="AM101" s="267" t="str">
        <f>IF(ISTEXT(Data!AM101),Data!AM101,"")</f>
        <v/>
      </c>
      <c r="AN101" s="267" t="str">
        <f>IF(ISTEXT(Data!AN101),Data!AN101,"")</f>
        <v/>
      </c>
      <c r="AO101" s="267" t="str">
        <f>IF(ISTEXT(Data!AO101),Data!AO101,"")</f>
        <v/>
      </c>
      <c r="AP101" s="705">
        <f>IF(ISNUMBER(Bilanz!AP101),Bilanz!AP101,"")</f>
        <v>6.0255958607435739E-2</v>
      </c>
      <c r="AQ101" s="706">
        <f>IF(ISNUMBER(Bilanz!AQ101),Bilanz!AQ101,"")</f>
        <v>0.64360594507774249</v>
      </c>
      <c r="AR101" s="707">
        <f>IF(ISNUMBER(Bilanz!AR101),Bilanz!AR101,"")</f>
        <v>0.68359679999999989</v>
      </c>
      <c r="AS101" s="708">
        <f>IF(ISNUMBER(Bilanz!AS101),Bilanz!AS101,"")</f>
        <v>9.2725577454353658</v>
      </c>
      <c r="AT101" s="709">
        <f>IF(ISNUMBER(Bilanz!AT101),Bilanz!AT101,"")</f>
        <v>5.9289579717099361</v>
      </c>
      <c r="AU101" s="710">
        <f>IF(ISNUMBER(Bilanz!AU101),Bilanz!AU101,"")</f>
        <v>0.26702999999999999</v>
      </c>
      <c r="AV101" s="711">
        <f>IF(ISNUMBER(Bilanz!AV101),Bilanz!AV101,"")</f>
        <v>4.9595765672110419</v>
      </c>
      <c r="AW101" s="712">
        <f>IF(ISNUMBER(Bilanz!AW101),Bilanz!AW101,"")</f>
        <v>0.12817439999999999</v>
      </c>
      <c r="AX101" s="713">
        <f>IF(ISNUMBER(Bilanz!AX101),Bilanz!AX101,"")</f>
        <v>0.12817439999999999</v>
      </c>
      <c r="AY101" s="714">
        <f>IF(ISNUMBER(Bilanz!AY101),Bilanz!AY101,"")</f>
        <v>0.80108999999999986</v>
      </c>
      <c r="AZ101" s="715">
        <f>IF(ISNUMBER(Bilanz!AZ101),Bilanz!AZ101,"")</f>
        <v>362.61</v>
      </c>
      <c r="BA101" s="716">
        <f>IF(ISNUMBER(Bilanz!BA101),Bilanz!BA101,"")</f>
        <v>5.5229999999999997</v>
      </c>
      <c r="BB101" s="717">
        <f>IF(ISNUMBER(Bilanz!BB101),Bilanz!BB101,"")</f>
        <v>60.255958607435737</v>
      </c>
      <c r="BC101" s="718">
        <f>IF(ISNUMBER(Bilanz!BC101),Bilanz!BC101,"")</f>
        <v>9.1658984897776394E-2</v>
      </c>
      <c r="BD101" s="719">
        <f>IF(ISNUMBER(Bilanz!BD101),Bilanz!BD101,"")</f>
        <v>1.6595869074375585E-4</v>
      </c>
      <c r="BE101" s="720">
        <f>IF(ISNUMBER(Bilanz!BE101),Bilanz!BE101,"")</f>
        <v>1.8052578133814736</v>
      </c>
      <c r="BF101" s="708">
        <f>IF(ISNUMBER(Bilanz!BF101),Bilanz!BF101,"")</f>
        <v>61.977545216586122</v>
      </c>
      <c r="BG101" s="709">
        <f>IF(ISNUMBER(Bilanz!BG101),Bilanz!BG101,"")</f>
        <v>34.622392550593077</v>
      </c>
      <c r="BH101" s="710">
        <f>IF(ISNUMBER(Bilanz!BH101),Bilanz!BH101,"")</f>
        <v>1.0874387771968441</v>
      </c>
      <c r="BI101" s="711">
        <f>IF(ISNUMBER(Bilanz!BI101),Bilanz!BI101,"")</f>
        <v>33.149686352803734</v>
      </c>
      <c r="BJ101" s="712">
        <f>IF(ISNUMBER(Bilanz!BJ101),Bilanz!BJ101,"")</f>
        <v>0.30692107013146452</v>
      </c>
      <c r="BK101" s="713">
        <f>IF(ISNUMBER(Bilanz!BK101),Bilanz!BK101,"")</f>
        <v>0.98745114174038273</v>
      </c>
      <c r="BL101" s="714">
        <f>IF(ISNUMBER(Bilanz!BL101),Bilanz!BL101,"")</f>
        <v>3.7427017316233342</v>
      </c>
      <c r="BM101" s="721" t="str">
        <f>IF(ISTEXT(Bilanz!BM101),Bilanz!BM101,"")</f>
        <v>V0</v>
      </c>
      <c r="BN101" s="722">
        <f>IF(ISNUMBER(Bilanz!BN101),Bilanz!BN101,"")</f>
        <v>36</v>
      </c>
      <c r="BO101" s="722">
        <f>IF(ISNUMBER(Bilanz!BO101),Bilanz!BO101,"")</f>
        <v>31.196804523732091</v>
      </c>
      <c r="BP101" s="723">
        <f>IF(ISNUMBER(Bilanz!BP101),Bilanz!BP101,"")</f>
        <v>-13.342209656299747</v>
      </c>
      <c r="BQ101" s="723">
        <f>IF(ISNUMBER(Bilanz!BQ101),Bilanz!BQ101,"")</f>
        <v>20</v>
      </c>
      <c r="BR101" s="721" t="str">
        <f>IF(ISTEXT(Bilanz!BR101),Bilanz!BR101,"")</f>
        <v>V0</v>
      </c>
      <c r="BS101" s="723">
        <f>IF(ISNUMBER(Bilanz!BS101),Bilanz!BS101,"")</f>
        <v>99.530157680931481</v>
      </c>
      <c r="BT101" s="723">
        <f>IF(ISNUMBER(Bilanz!BT101),Bilanz!BT101,"")</f>
        <v>98.497020524149193</v>
      </c>
      <c r="BU101" s="723">
        <f>IF(ISNUMBER(Bilanz!BU101),Bilanz!BU101,"")</f>
        <v>198.02717820508067</v>
      </c>
      <c r="BV101" s="722">
        <f>IF(ISNUMBER(Bilanz!BV101),Bilanz!BV101,"")</f>
        <v>0.52171483033119426</v>
      </c>
      <c r="BW101" s="723">
        <f>IF(ISNUMBER(Bilanz!BW101),Bilanz!BW101,"")</f>
        <v>15</v>
      </c>
      <c r="BX101" s="721" t="str">
        <f>IF(ISTEXT(Bilanz!BX101),Bilanz!BX101,"")</f>
        <v>V0</v>
      </c>
    </row>
    <row r="102" spans="1:76" x14ac:dyDescent="0.2">
      <c r="A102" s="120" t="str">
        <f>IF(ISTEXT(Data!A102),Data!A102,"")</f>
        <v>DEU96011</v>
      </c>
      <c r="B102" s="250">
        <f>IF(ISREF(Data!B102),Data!B102,"")</f>
        <v>35110</v>
      </c>
      <c r="C102" s="698">
        <v>0.27083333333333298</v>
      </c>
      <c r="D102" s="250">
        <f>IF(ISREF(Data!D102),Data!D102,"")</f>
        <v>35111</v>
      </c>
      <c r="E102" s="698">
        <v>0.27083333333333298</v>
      </c>
      <c r="F102" s="699" t="s">
        <v>2179</v>
      </c>
      <c r="G102" s="245" t="str">
        <f>IF(ISTEXT(Data!G102),Data!G102,"")</f>
        <v>Snow</v>
      </c>
      <c r="H102" s="247" t="str">
        <f>IF(ISTEXT(Data!H102),Data!H102,"")</f>
        <v>Clean and Clear</v>
      </c>
      <c r="I102" s="246" t="str">
        <f>IF(ISTEXT(Data!I102),Data!I102,"")</f>
        <v/>
      </c>
      <c r="J102" s="248" t="str">
        <f>IF(ISTEXT(Data!J102),Data!J102,"")</f>
        <v/>
      </c>
      <c r="K102" s="273">
        <f>IF(ISNUMBER(Data!K102),Data!K102,"")</f>
        <v>1.2</v>
      </c>
      <c r="L102" s="242" t="str">
        <f>IF(ISTEXT(Data!L102),Data!L102,"")</f>
        <v>V0</v>
      </c>
      <c r="M102" s="700">
        <f>IF(ISNUMBER(Data!M102),Data!M102,"")</f>
        <v>12.5</v>
      </c>
      <c r="N102" s="700">
        <f>IF(ISNUMBER(Data!N102),Data!N102,"")</f>
        <v>0.28749999999999998</v>
      </c>
      <c r="O102" s="242" t="str">
        <f>IF(ISTEXT(Data!O102),Data!O102,"")</f>
        <v>V0</v>
      </c>
      <c r="P102" s="278">
        <f>IF(ISNUMBER(Data!P102),Data!P102,"")</f>
        <v>4.09</v>
      </c>
      <c r="Q102" s="242" t="str">
        <f>IF(ISTEXT(Data!Q102),Data!Q102,"")</f>
        <v>V0</v>
      </c>
      <c r="R102" s="277">
        <f>IF(ISNUMBER(Data!R102),Data!R102,"")</f>
        <v>57.7</v>
      </c>
      <c r="S102" s="242" t="str">
        <f>IF(ISTEXT(Data!S102),Data!S102,"")</f>
        <v>V0</v>
      </c>
      <c r="T102" s="701">
        <f>IF(ISNUMBER(Data!T102),Data!T102,"")</f>
        <v>0.32400000000000001</v>
      </c>
      <c r="U102" s="242" t="str">
        <f>IF(ISTEXT(Data!U102),Data!U102,"")</f>
        <v>V0</v>
      </c>
      <c r="V102" s="702">
        <f>IF(ISNUMBER(Data!V102),Data!V102,"")</f>
        <v>1.2062862349810499</v>
      </c>
      <c r="W102" s="242" t="str">
        <f>IF(ISTEXT(Data!W102),Data!W102,"")</f>
        <v>V0</v>
      </c>
      <c r="X102" s="701">
        <f>IF(ISNUMBER(Data!X102),Data!X102,"")</f>
        <v>1.8244656992359103</v>
      </c>
      <c r="Y102" s="242" t="str">
        <f>IF(ISTEXT(Data!Y102),Data!Y102,"")</f>
        <v>V0</v>
      </c>
      <c r="Z102" s="703">
        <f>IF(ISNUMBER(Data!Z102),Data!Z102,"")</f>
        <v>0.27500000000000002</v>
      </c>
      <c r="AA102" s="242" t="str">
        <f>IF(ISTEXT(Data!AA102),Data!AA102,"")</f>
        <v>V0</v>
      </c>
      <c r="AB102" s="701">
        <f>IF(ISNUMBER(Data!AB102),Data!AB102,"")</f>
        <v>1.4015241144187591</v>
      </c>
      <c r="AC102" s="242" t="str">
        <f>IF(ISTEXT(Data!AC102),Data!AC102,"")</f>
        <v>V0</v>
      </c>
      <c r="AD102" s="704">
        <f>IF(ISNUMBER(Data!AD102),Data!AD102,"")</f>
        <v>0.15</v>
      </c>
      <c r="AE102" s="242" t="str">
        <f>IF(ISTEXT(Data!AE102),Data!AE102,"")</f>
        <v>V0</v>
      </c>
      <c r="AF102" s="701">
        <f>IF(ISNUMBER(Data!AF102),Data!AF102,"")</f>
        <v>5.0999999999999997E-2</v>
      </c>
      <c r="AG102" s="242" t="str">
        <f>IF(ISTEXT(Data!AG102),Data!AG102,"")</f>
        <v>V0</v>
      </c>
      <c r="AH102" s="703">
        <f>IF(ISNUMBER(Data!AH102),Data!AH102,"")</f>
        <v>0.29099999999999998</v>
      </c>
      <c r="AI102" s="242" t="str">
        <f>IF(ISTEXT(Data!AI102),Data!AI102,"")</f>
        <v>V0</v>
      </c>
      <c r="AJ102" s="267" t="str">
        <f>IF(ISTEXT(Data!AJ102),Data!AJ102,"")</f>
        <v/>
      </c>
      <c r="AK102" s="267" t="str">
        <f>IF(ISTEXT(Data!AK102),Data!AK102,"")</f>
        <v/>
      </c>
      <c r="AL102" s="267" t="str">
        <f>IF(ISTEXT(Data!AL102),Data!AL102,"")</f>
        <v/>
      </c>
      <c r="AM102" s="267" t="str">
        <f>IF(ISTEXT(Data!AM102),Data!AM102,"")</f>
        <v/>
      </c>
      <c r="AN102" s="267" t="str">
        <f>IF(ISTEXT(Data!AN102),Data!AN102,"")</f>
        <v/>
      </c>
      <c r="AO102" s="267" t="str">
        <f>IF(ISTEXT(Data!AO102),Data!AO102,"")</f>
        <v/>
      </c>
      <c r="AP102" s="705">
        <f>IF(ISNUMBER(Bilanz!AP102),Bilanz!AP102,"")</f>
        <v>8.1283051616409918E-2</v>
      </c>
      <c r="AQ102" s="706">
        <f>IF(ISNUMBER(Bilanz!AQ102),Bilanz!AQ102,"")</f>
        <v>2.3368877339717851E-2</v>
      </c>
      <c r="AR102" s="707">
        <f>IF(ISNUMBER(Bilanz!AR102),Bilanz!AR102,"")</f>
        <v>9.3149999999999997E-2</v>
      </c>
      <c r="AS102" s="708">
        <f>IF(ISNUMBER(Bilanz!AS102),Bilanz!AS102,"")</f>
        <v>0.34680729255705184</v>
      </c>
      <c r="AT102" s="709">
        <f>IF(ISNUMBER(Bilanz!AT102),Bilanz!AT102,"")</f>
        <v>0.52453388853032412</v>
      </c>
      <c r="AU102" s="710">
        <f>IF(ISNUMBER(Bilanz!AU102),Bilanz!AU102,"")</f>
        <v>7.9062499999999994E-2</v>
      </c>
      <c r="AV102" s="711">
        <f>IF(ISNUMBER(Bilanz!AV102),Bilanz!AV102,"")</f>
        <v>0.40293818289539324</v>
      </c>
      <c r="AW102" s="712">
        <f>IF(ISNUMBER(Bilanz!AW102),Bilanz!AW102,"")</f>
        <v>4.3124999999999997E-2</v>
      </c>
      <c r="AX102" s="713">
        <f>IF(ISNUMBER(Bilanz!AX102),Bilanz!AX102,"")</f>
        <v>1.4662499999999998E-2</v>
      </c>
      <c r="AY102" s="714">
        <f>IF(ISNUMBER(Bilanz!AY102),Bilanz!AY102,"")</f>
        <v>8.3662499999999987E-2</v>
      </c>
      <c r="AZ102" s="715">
        <f>IF(ISNUMBER(Bilanz!AZ102),Bilanz!AZ102,"")</f>
        <v>362.61</v>
      </c>
      <c r="BA102" s="716">
        <f>IF(ISNUMBER(Bilanz!BA102),Bilanz!BA102,"")</f>
        <v>5.5229999999999997</v>
      </c>
      <c r="BB102" s="717">
        <f>IF(ISNUMBER(Bilanz!BB102),Bilanz!BB102,"")</f>
        <v>81.283051616409921</v>
      </c>
      <c r="BC102" s="718">
        <f>IF(ISNUMBER(Bilanz!BC102),Bilanz!BC102,"")</f>
        <v>6.7947744211967795E-2</v>
      </c>
      <c r="BD102" s="719">
        <f>IF(ISNUMBER(Bilanz!BD102),Bilanz!BD102,"")</f>
        <v>1.2302687708123794E-4</v>
      </c>
      <c r="BE102" s="720">
        <f>IF(ISNUMBER(Bilanz!BE102),Bilanz!BE102,"")</f>
        <v>9.1391176802437109</v>
      </c>
      <c r="BF102" s="708">
        <f>IF(ISNUMBER(Bilanz!BF102),Bilanz!BF102,"")</f>
        <v>86.120242377457686</v>
      </c>
      <c r="BG102" s="709">
        <f>IF(ISNUMBER(Bilanz!BG102),Bilanz!BG102,"")</f>
        <v>113.79795410796261</v>
      </c>
      <c r="BH102" s="710">
        <f>IF(ISNUMBER(Bilanz!BH102),Bilanz!BH102,"")</f>
        <v>11.961826549165282</v>
      </c>
      <c r="BI102" s="711">
        <f>IF(ISNUMBER(Bilanz!BI102),Bilanz!BI102,"")</f>
        <v>100.05883589767681</v>
      </c>
      <c r="BJ102" s="712">
        <f>IF(ISNUMBER(Bilanz!BJ102),Bilanz!BJ102,"")</f>
        <v>3.8365133766433064</v>
      </c>
      <c r="BK102" s="713">
        <f>IF(ISNUMBER(Bilanz!BK102),Bilanz!BK102,"")</f>
        <v>4.1966673523966262</v>
      </c>
      <c r="BL102" s="714">
        <f>IF(ISNUMBER(Bilanz!BL102),Bilanz!BL102,"")</f>
        <v>14.521682718698536</v>
      </c>
      <c r="BM102" s="721" t="str">
        <f>IF(ISTEXT(Bilanz!BM102),Bilanz!BM102,"")</f>
        <v>V0</v>
      </c>
      <c r="BN102" s="722">
        <f>IF(ISNUMBER(Bilanz!BN102),Bilanz!BN102,"")</f>
        <v>57.7</v>
      </c>
      <c r="BO102" s="722">
        <f>IF(ISNUMBER(Bilanz!BO102),Bilanz!BO102,"")</f>
        <v>53.699491094137592</v>
      </c>
      <c r="BP102" s="723">
        <f>IF(ISNUMBER(Bilanz!BP102),Bilanz!BP102,"")</f>
        <v>-6.9332909980284407</v>
      </c>
      <c r="BQ102" s="723">
        <f>IF(ISNUMBER(Bilanz!BQ102),Bilanz!BQ102,"")</f>
        <v>20</v>
      </c>
      <c r="BR102" s="721" t="str">
        <f>IF(ISTEXT(Bilanz!BR102),Bilanz!BR102,"")</f>
        <v>V0</v>
      </c>
      <c r="BS102" s="723">
        <f>IF(ISNUMBER(Bilanz!BS102),Bilanz!BS102,"")</f>
        <v>215.85857751099047</v>
      </c>
      <c r="BT102" s="723">
        <f>IF(ISNUMBER(Bilanz!BT102),Bilanz!BT102,"")</f>
        <v>209.12538493675305</v>
      </c>
      <c r="BU102" s="723">
        <f>IF(ISNUMBER(Bilanz!BU102),Bilanz!BU102,"")</f>
        <v>424.98396244774352</v>
      </c>
      <c r="BV102" s="722">
        <f>IF(ISNUMBER(Bilanz!BV102),Bilanz!BV102,"")</f>
        <v>1.5843403914483811</v>
      </c>
      <c r="BW102" s="723">
        <f>IF(ISNUMBER(Bilanz!BW102),Bilanz!BW102,"")</f>
        <v>15</v>
      </c>
      <c r="BX102" s="721" t="str">
        <f>IF(ISTEXT(Bilanz!BX102),Bilanz!BX102,"")</f>
        <v>V0</v>
      </c>
    </row>
    <row r="103" spans="1:76" x14ac:dyDescent="0.2">
      <c r="A103" s="120" t="str">
        <f>IF(ISTEXT(Data!A103),Data!A103,"")</f>
        <v>DEU96012</v>
      </c>
      <c r="B103" s="250">
        <f>IF(ISREF(Data!B103),Data!B103,"")</f>
        <v>35111</v>
      </c>
      <c r="C103" s="698">
        <v>0.27083333333333298</v>
      </c>
      <c r="D103" s="250">
        <f>IF(ISREF(Data!D103),Data!D103,"")</f>
        <v>35112</v>
      </c>
      <c r="E103" s="698">
        <v>0.27083333333333298</v>
      </c>
      <c r="F103" s="699" t="s">
        <v>2179</v>
      </c>
      <c r="G103" s="245" t="str">
        <f>IF(ISTEXT(Data!G103),Data!G103,"")</f>
        <v>Mixed</v>
      </c>
      <c r="H103" s="247" t="str">
        <f>IF(ISTEXT(Data!H103),Data!H103,"")</f>
        <v>Clean and Clear</v>
      </c>
      <c r="I103" s="246" t="str">
        <f>IF(ISTEXT(Data!I103),Data!I103,"")</f>
        <v/>
      </c>
      <c r="J103" s="248" t="str">
        <f>IF(ISTEXT(Data!J103),Data!J103,"")</f>
        <v/>
      </c>
      <c r="K103" s="273">
        <f>IF(ISNUMBER(Data!K103),Data!K103,"")</f>
        <v>3</v>
      </c>
      <c r="L103" s="242" t="str">
        <f>IF(ISTEXT(Data!L103),Data!L103,"")</f>
        <v>V0</v>
      </c>
      <c r="M103" s="700">
        <f>IF(ISNUMBER(Data!M103),Data!M103,"")</f>
        <v>85.2</v>
      </c>
      <c r="N103" s="700">
        <f>IF(ISNUMBER(Data!N103),Data!N103,"")</f>
        <v>1.9596</v>
      </c>
      <c r="O103" s="242" t="str">
        <f>IF(ISTEXT(Data!O103),Data!O103,"")</f>
        <v>V0</v>
      </c>
      <c r="P103" s="278">
        <f>IF(ISNUMBER(Data!P103),Data!P103,"")</f>
        <v>4.6500000000000004</v>
      </c>
      <c r="Q103" s="242" t="str">
        <f>IF(ISTEXT(Data!Q103),Data!Q103,"")</f>
        <v>V0</v>
      </c>
      <c r="R103" s="277">
        <f>IF(ISNUMBER(Data!R103),Data!R103,"")</f>
        <v>18.2</v>
      </c>
      <c r="S103" s="242" t="str">
        <f>IF(ISTEXT(Data!S103),Data!S103,"")</f>
        <v>V0</v>
      </c>
      <c r="T103" s="701">
        <f>IF(ISNUMBER(Data!T103),Data!T103,"")</f>
        <v>0.127</v>
      </c>
      <c r="U103" s="242" t="str">
        <f>IF(ISTEXT(Data!U103),Data!U103,"")</f>
        <v>V0</v>
      </c>
      <c r="V103" s="702">
        <f>IF(ISNUMBER(Data!V103),Data!V103,"")</f>
        <v>0.52882323522296593</v>
      </c>
      <c r="W103" s="242" t="str">
        <f>IF(ISTEXT(Data!W103),Data!W103,"")</f>
        <v>V0</v>
      </c>
      <c r="X103" s="701">
        <f>IF(ISNUMBER(Data!X103),Data!X103,"")</f>
        <v>0.58746059836355691</v>
      </c>
      <c r="Y103" s="242" t="str">
        <f>IF(ISTEXT(Data!Y103),Data!Y103,"")</f>
        <v>V0</v>
      </c>
      <c r="Z103" s="703">
        <f>IF(ISNUMBER(Data!Z103),Data!Z103,"")</f>
        <v>0.125</v>
      </c>
      <c r="AA103" s="242" t="str">
        <f>IF(ISTEXT(Data!AA103),Data!AA103,"")</f>
        <v>V0</v>
      </c>
      <c r="AB103" s="701">
        <f>IF(ISNUMBER(Data!AB103),Data!AB103,"")</f>
        <v>0.50082163645434896</v>
      </c>
      <c r="AC103" s="242" t="str">
        <f>IF(ISTEXT(Data!AC103),Data!AC103,"")</f>
        <v>V0</v>
      </c>
      <c r="AD103" s="704">
        <f>IF(ISNUMBER(Data!AD103),Data!AD103,"")</f>
        <v>0.08</v>
      </c>
      <c r="AE103" s="242" t="str">
        <f>IF(ISTEXT(Data!AE103),Data!AE103,"")</f>
        <v>V0</v>
      </c>
      <c r="AF103" s="701">
        <f>IF(ISNUMBER(Data!AF103),Data!AF103,"")</f>
        <v>4.2000000000000003E-2</v>
      </c>
      <c r="AG103" s="242" t="str">
        <f>IF(ISTEXT(Data!AG103),Data!AG103,"")</f>
        <v>V0</v>
      </c>
      <c r="AH103" s="703">
        <f>IF(ISNUMBER(Data!AH103),Data!AH103,"")</f>
        <v>0.23200000000000001</v>
      </c>
      <c r="AI103" s="242" t="str">
        <f>IF(ISTEXT(Data!AI103),Data!AI103,"")</f>
        <v>V0</v>
      </c>
      <c r="AJ103" s="267" t="str">
        <f>IF(ISTEXT(Data!AJ103),Data!AJ103,"")</f>
        <v/>
      </c>
      <c r="AK103" s="267" t="str">
        <f>IF(ISTEXT(Data!AK103),Data!AK103,"")</f>
        <v/>
      </c>
      <c r="AL103" s="267" t="str">
        <f>IF(ISTEXT(Data!AL103),Data!AL103,"")</f>
        <v/>
      </c>
      <c r="AM103" s="267" t="str">
        <f>IF(ISTEXT(Data!AM103),Data!AM103,"")</f>
        <v/>
      </c>
      <c r="AN103" s="267" t="str">
        <f>IF(ISTEXT(Data!AN103),Data!AN103,"")</f>
        <v/>
      </c>
      <c r="AO103" s="267" t="str">
        <f>IF(ISTEXT(Data!AO103),Data!AO103,"")</f>
        <v/>
      </c>
      <c r="AP103" s="705">
        <f>IF(ISNUMBER(Bilanz!AP103),Bilanz!AP103,"")</f>
        <v>2.2387211385683357E-2</v>
      </c>
      <c r="AQ103" s="706">
        <f>IF(ISNUMBER(Bilanz!AQ103),Bilanz!AQ103,"")</f>
        <v>4.3869979431385105E-2</v>
      </c>
      <c r="AR103" s="707">
        <f>IF(ISNUMBER(Bilanz!AR103),Bilanz!AR103,"")</f>
        <v>0.24886920000000001</v>
      </c>
      <c r="AS103" s="708">
        <f>IF(ISNUMBER(Bilanz!AS103),Bilanz!AS103,"")</f>
        <v>1.0362820117429241</v>
      </c>
      <c r="AT103" s="709">
        <f>IF(ISNUMBER(Bilanz!AT103),Bilanz!AT103,"")</f>
        <v>1.151187788553226</v>
      </c>
      <c r="AU103" s="710">
        <f>IF(ISNUMBER(Bilanz!AU103),Bilanz!AU103,"")</f>
        <v>0.24495</v>
      </c>
      <c r="AV103" s="711">
        <f>IF(ISNUMBER(Bilanz!AV103),Bilanz!AV103,"")</f>
        <v>0.98141007879594222</v>
      </c>
      <c r="AW103" s="712">
        <f>IF(ISNUMBER(Bilanz!AW103),Bilanz!AW103,"")</f>
        <v>0.15676799999999999</v>
      </c>
      <c r="AX103" s="713">
        <f>IF(ISNUMBER(Bilanz!AX103),Bilanz!AX103,"")</f>
        <v>8.2303200000000007E-2</v>
      </c>
      <c r="AY103" s="714">
        <f>IF(ISNUMBER(Bilanz!AY103),Bilanz!AY103,"")</f>
        <v>0.45462720000000001</v>
      </c>
      <c r="AZ103" s="715">
        <f>IF(ISNUMBER(Bilanz!AZ103),Bilanz!AZ103,"")</f>
        <v>362.61</v>
      </c>
      <c r="BA103" s="716">
        <f>IF(ISNUMBER(Bilanz!BA103),Bilanz!BA103,"")</f>
        <v>5.5229999999999997</v>
      </c>
      <c r="BB103" s="717">
        <f>IF(ISNUMBER(Bilanz!BB103),Bilanz!BB103,"")</f>
        <v>22.387211385683358</v>
      </c>
      <c r="BC103" s="718">
        <f>IF(ISNUMBER(Bilanz!BC103),Bilanz!BC103,"")</f>
        <v>0.24670334794497703</v>
      </c>
      <c r="BD103" s="719">
        <f>IF(ISNUMBER(Bilanz!BD103),Bilanz!BD103,"")</f>
        <v>4.4668359215096316E-4</v>
      </c>
      <c r="BE103" s="720">
        <f>IF(ISNUMBER(Bilanz!BE103),Bilanz!BE103,"")</f>
        <v>3.5823084734288617</v>
      </c>
      <c r="BF103" s="708">
        <f>IF(ISNUMBER(Bilanz!BF103),Bilanz!BF103,"")</f>
        <v>37.75421112464953</v>
      </c>
      <c r="BG103" s="709">
        <f>IF(ISNUMBER(Bilanz!BG103),Bilanz!BG103,"")</f>
        <v>36.641858622395567</v>
      </c>
      <c r="BH103" s="710">
        <f>IF(ISNUMBER(Bilanz!BH103),Bilanz!BH103,"")</f>
        <v>5.437193885984219</v>
      </c>
      <c r="BI103" s="711">
        <f>IF(ISNUMBER(Bilanz!BI103),Bilanz!BI103,"")</f>
        <v>35.755096484211393</v>
      </c>
      <c r="BJ103" s="712">
        <f>IF(ISNUMBER(Bilanz!BJ103),Bilanz!BJ103,"")</f>
        <v>2.046140467543097</v>
      </c>
      <c r="BK103" s="713">
        <f>IF(ISNUMBER(Bilanz!BK103),Bilanz!BK103,"")</f>
        <v>3.4560789960913398</v>
      </c>
      <c r="BL103" s="714">
        <f>IF(ISNUMBER(Bilanz!BL103),Bilanz!BL103,"")</f>
        <v>11.577424023154848</v>
      </c>
      <c r="BM103" s="721" t="str">
        <f>IF(ISTEXT(Bilanz!BM103),Bilanz!BM103,"")</f>
        <v>V0</v>
      </c>
      <c r="BN103" s="722">
        <f>IF(ISNUMBER(Bilanz!BN103),Bilanz!BN103,"")</f>
        <v>18.2</v>
      </c>
      <c r="BO103" s="722">
        <f>IF(ISNUMBER(Bilanz!BO103),Bilanz!BO103,"")</f>
        <v>17.662680255624291</v>
      </c>
      <c r="BP103" s="723">
        <f>IF(ISNUMBER(Bilanz!BP103),Bilanz!BP103,"")</f>
        <v>-2.9523062877786144</v>
      </c>
      <c r="BQ103" s="723">
        <f>IF(ISNUMBER(Bilanz!BQ103),Bilanz!BQ103,"")</f>
        <v>30</v>
      </c>
      <c r="BR103" s="721" t="str">
        <f>IF(ISTEXT(Bilanz!BR103),Bilanz!BR103,"")</f>
        <v>V0</v>
      </c>
      <c r="BS103" s="723">
        <f>IF(ISNUMBER(Bilanz!BS103),Bilanz!BS103,"")</f>
        <v>80.659145242668245</v>
      </c>
      <c r="BT103" s="723">
        <f>IF(ISNUMBER(Bilanz!BT103),Bilanz!BT103,"")</f>
        <v>78.225528252011088</v>
      </c>
      <c r="BU103" s="723">
        <f>IF(ISNUMBER(Bilanz!BU103),Bilanz!BU103,"")</f>
        <v>158.88467349467933</v>
      </c>
      <c r="BV103" s="722">
        <f>IF(ISNUMBER(Bilanz!BV103),Bilanz!BV103,"")</f>
        <v>1.5316876934254158</v>
      </c>
      <c r="BW103" s="723">
        <f>IF(ISNUMBER(Bilanz!BW103),Bilanz!BW103,"")</f>
        <v>15</v>
      </c>
      <c r="BX103" s="721" t="str">
        <f>IF(ISTEXT(Bilanz!BX103),Bilanz!BX103,"")</f>
        <v>V0</v>
      </c>
    </row>
    <row r="104" spans="1:76" x14ac:dyDescent="0.2">
      <c r="A104" s="120" t="str">
        <f>IF(ISTEXT(Data!A104),Data!A104,"")</f>
        <v>DEU96013</v>
      </c>
      <c r="B104" s="250">
        <f>IF(ISREF(Data!B104),Data!B104,"")</f>
        <v>35112</v>
      </c>
      <c r="C104" s="698">
        <v>0.27083333333333298</v>
      </c>
      <c r="D104" s="250">
        <f>IF(ISREF(Data!D104),Data!D104,"")</f>
        <v>35113</v>
      </c>
      <c r="E104" s="698">
        <v>0.27083333333333298</v>
      </c>
      <c r="F104" s="699" t="s">
        <v>2179</v>
      </c>
      <c r="G104" s="245" t="str">
        <f>IF(ISTEXT(Data!G104),Data!G104,"")</f>
        <v>Snow</v>
      </c>
      <c r="H104" s="247" t="str">
        <f>IF(ISTEXT(Data!H104),Data!H104,"")</f>
        <v/>
      </c>
      <c r="I104" s="246" t="str">
        <f>IF(ISTEXT(Data!I104),Data!I104,"")</f>
        <v/>
      </c>
      <c r="J104" s="248" t="str">
        <f>IF(ISTEXT(Data!J104),Data!J104,"")</f>
        <v/>
      </c>
      <c r="K104" s="273">
        <f>IF(ISNUMBER(Data!K104),Data!K104,"")</f>
        <v>2</v>
      </c>
      <c r="L104" s="242" t="str">
        <f>IF(ISTEXT(Data!L104),Data!L104,"")</f>
        <v>V0</v>
      </c>
      <c r="M104" s="700">
        <f>IF(ISNUMBER(Data!M104),Data!M104,"")</f>
        <v>63</v>
      </c>
      <c r="N104" s="700">
        <f>IF(ISNUMBER(Data!N104),Data!N104,"")</f>
        <v>1.4490000000000001</v>
      </c>
      <c r="O104" s="242" t="str">
        <f>IF(ISTEXT(Data!O104),Data!O104,"")</f>
        <v>V0</v>
      </c>
      <c r="P104" s="278">
        <f>IF(ISNUMBER(Data!P104),Data!P104,"")</f>
        <v>4.6100000000000003</v>
      </c>
      <c r="Q104" s="242" t="str">
        <f>IF(ISTEXT(Data!Q104),Data!Q104,"")</f>
        <v>V0</v>
      </c>
      <c r="R104" s="277">
        <f>IF(ISNUMBER(Data!R104),Data!R104,"")</f>
        <v>21.7</v>
      </c>
      <c r="S104" s="242" t="str">
        <f>IF(ISTEXT(Data!S104),Data!S104,"")</f>
        <v>V0</v>
      </c>
      <c r="T104" s="701">
        <f>IF(ISNUMBER(Data!T104),Data!T104,"")</f>
        <v>0.33</v>
      </c>
      <c r="U104" s="242" t="str">
        <f>IF(ISTEXT(Data!U104),Data!U104,"")</f>
        <v>V0</v>
      </c>
      <c r="V104" s="702">
        <f>IF(ISNUMBER(Data!V104),Data!V104,"")</f>
        <v>0.54079573905330214</v>
      </c>
      <c r="W104" s="242" t="str">
        <f>IF(ISTEXT(Data!W104),Data!W104,"")</f>
        <v>V0</v>
      </c>
      <c r="X104" s="701">
        <f>IF(ISNUMBER(Data!X104),Data!X104,"")</f>
        <v>0.71596760425558503</v>
      </c>
      <c r="Y104" s="242" t="str">
        <f>IF(ISTEXT(Data!Y104),Data!Y104,"")</f>
        <v>V0</v>
      </c>
      <c r="Z104" s="703">
        <f>IF(ISNUMBER(Data!Z104),Data!Z104,"")</f>
        <v>0.23599999999999999</v>
      </c>
      <c r="AA104" s="242" t="str">
        <f>IF(ISTEXT(Data!AA104),Data!AA104,"")</f>
        <v>V0</v>
      </c>
      <c r="AB104" s="701">
        <f>IF(ISNUMBER(Data!AB104),Data!AB104,"")</f>
        <v>0.5342097455513054</v>
      </c>
      <c r="AC104" s="242" t="str">
        <f>IF(ISTEXT(Data!AC104),Data!AC104,"")</f>
        <v>V0</v>
      </c>
      <c r="AD104" s="704">
        <f>IF(ISNUMBER(Data!AD104),Data!AD104,"")</f>
        <v>9.5000000000000001E-2</v>
      </c>
      <c r="AE104" s="242" t="str">
        <f>IF(ISTEXT(Data!AE104),Data!AE104,"")</f>
        <v>V0</v>
      </c>
      <c r="AF104" s="701">
        <f>IF(ISNUMBER(Data!AF104),Data!AF104,"")</f>
        <v>6.8000000000000005E-2</v>
      </c>
      <c r="AG104" s="242" t="str">
        <f>IF(ISTEXT(Data!AG104),Data!AG104,"")</f>
        <v>V0</v>
      </c>
      <c r="AH104" s="703">
        <f>IF(ISNUMBER(Data!AH104),Data!AH104,"")</f>
        <v>0.29599999999999999</v>
      </c>
      <c r="AI104" s="242" t="str">
        <f>IF(ISTEXT(Data!AI104),Data!AI104,"")</f>
        <v>V0</v>
      </c>
      <c r="AJ104" s="267" t="str">
        <f>IF(ISTEXT(Data!AJ104),Data!AJ104,"")</f>
        <v>particles</v>
      </c>
      <c r="AK104" s="267" t="str">
        <f>IF(ISTEXT(Data!AK104),Data!AK104,"")</f>
        <v/>
      </c>
      <c r="AL104" s="267" t="str">
        <f>IF(ISTEXT(Data!AL104),Data!AL104,"")</f>
        <v/>
      </c>
      <c r="AM104" s="267" t="str">
        <f>IF(ISTEXT(Data!AM104),Data!AM104,"")</f>
        <v/>
      </c>
      <c r="AN104" s="267" t="str">
        <f>IF(ISTEXT(Data!AN104),Data!AN104,"")</f>
        <v/>
      </c>
      <c r="AO104" s="267" t="str">
        <f>IF(ISTEXT(Data!AO104),Data!AO104,"")</f>
        <v/>
      </c>
      <c r="AP104" s="705">
        <f>IF(ISNUMBER(Bilanz!AP104),Bilanz!AP104,"")</f>
        <v>2.4547089156850253E-2</v>
      </c>
      <c r="AQ104" s="706">
        <f>IF(ISNUMBER(Bilanz!AQ104),Bilanz!AQ104,"")</f>
        <v>3.5568732188276019E-2</v>
      </c>
      <c r="AR104" s="707">
        <f>IF(ISNUMBER(Bilanz!AR104),Bilanz!AR104,"")</f>
        <v>0.47817000000000004</v>
      </c>
      <c r="AS104" s="708">
        <f>IF(ISNUMBER(Bilanz!AS104),Bilanz!AS104,"")</f>
        <v>0.78361302588823478</v>
      </c>
      <c r="AT104" s="709">
        <f>IF(ISNUMBER(Bilanz!AT104),Bilanz!AT104,"")</f>
        <v>1.0374370585663428</v>
      </c>
      <c r="AU104" s="710">
        <f>IF(ISNUMBER(Bilanz!AU104),Bilanz!AU104,"")</f>
        <v>0.34196399999999999</v>
      </c>
      <c r="AV104" s="711">
        <f>IF(ISNUMBER(Bilanz!AV104),Bilanz!AV104,"")</f>
        <v>0.77406992130384156</v>
      </c>
      <c r="AW104" s="712">
        <f>IF(ISNUMBER(Bilanz!AW104),Bilanz!AW104,"")</f>
        <v>0.137655</v>
      </c>
      <c r="AX104" s="713">
        <f>IF(ISNUMBER(Bilanz!AX104),Bilanz!AX104,"")</f>
        <v>9.8532000000000008E-2</v>
      </c>
      <c r="AY104" s="714">
        <f>IF(ISNUMBER(Bilanz!AY104),Bilanz!AY104,"")</f>
        <v>0.42890400000000001</v>
      </c>
      <c r="AZ104" s="715">
        <f>IF(ISNUMBER(Bilanz!AZ104),Bilanz!AZ104,"")</f>
        <v>362.61</v>
      </c>
      <c r="BA104" s="716">
        <f>IF(ISNUMBER(Bilanz!BA104),Bilanz!BA104,"")</f>
        <v>5.5229999999999997</v>
      </c>
      <c r="BB104" s="717">
        <f>IF(ISNUMBER(Bilanz!BB104),Bilanz!BB104,"")</f>
        <v>24.547089156850252</v>
      </c>
      <c r="BC104" s="718">
        <f>IF(ISNUMBER(Bilanz!BC104),Bilanz!BC104,"")</f>
        <v>0.22499612743121153</v>
      </c>
      <c r="BD104" s="719">
        <f>IF(ISNUMBER(Bilanz!BD104),Bilanz!BD104,"")</f>
        <v>4.0738027780411293E-4</v>
      </c>
      <c r="BE104" s="720">
        <f>IF(ISNUMBER(Bilanz!BE104),Bilanz!BE104,"")</f>
        <v>9.3083606002482249</v>
      </c>
      <c r="BF104" s="708">
        <f>IF(ISNUMBER(Bilanz!BF104),Bilanz!BF104,"")</f>
        <v>38.608962593938905</v>
      </c>
      <c r="BG104" s="709">
        <f>IF(ISNUMBER(Bilanz!BG104),Bilanz!BG104,"")</f>
        <v>44.657265196044598</v>
      </c>
      <c r="BH104" s="710">
        <f>IF(ISNUMBER(Bilanz!BH104),Bilanz!BH104,"")</f>
        <v>10.265422056738206</v>
      </c>
      <c r="BI104" s="711">
        <f>IF(ISNUMBER(Bilanz!BI104),Bilanz!BI104,"")</f>
        <v>38.138769583158812</v>
      </c>
      <c r="BJ104" s="712">
        <f>IF(ISNUMBER(Bilanz!BJ104),Bilanz!BJ104,"")</f>
        <v>2.4297918052074272</v>
      </c>
      <c r="BK104" s="713">
        <f>IF(ISNUMBER(Bilanz!BK104),Bilanz!BK104,"")</f>
        <v>5.5955564698621689</v>
      </c>
      <c r="BL104" s="714">
        <f>IF(ISNUMBER(Bilanz!BL104),Bilanz!BL104,"")</f>
        <v>14.771196167473425</v>
      </c>
      <c r="BM104" s="721" t="str">
        <f>IF(ISTEXT(Bilanz!BM104),Bilanz!BM104,"")</f>
        <v>V0</v>
      </c>
      <c r="BN104" s="722">
        <f>IF(ISNUMBER(Bilanz!BN104),Bilanz!BN104,"")</f>
        <v>21.7</v>
      </c>
      <c r="BO104" s="722">
        <f>IF(ISNUMBER(Bilanz!BO104),Bilanz!BO104,"")</f>
        <v>20.304793806303984</v>
      </c>
      <c r="BP104" s="723">
        <f>IF(ISNUMBER(Bilanz!BP104),Bilanz!BP104,"")</f>
        <v>-6.4295216299355555</v>
      </c>
      <c r="BQ104" s="723">
        <f>IF(ISNUMBER(Bilanz!BQ104),Bilanz!BQ104,"")</f>
        <v>30</v>
      </c>
      <c r="BR104" s="721" t="str">
        <f>IF(ISTEXT(Bilanz!BR104),Bilanz!BR104,"")</f>
        <v>V0</v>
      </c>
      <c r="BS104" s="723">
        <f>IF(ISNUMBER(Bilanz!BS104),Bilanz!BS104,"")</f>
        <v>95.747825239290293</v>
      </c>
      <c r="BT104" s="723">
        <f>IF(ISNUMBER(Bilanz!BT104),Bilanz!BT104,"")</f>
        <v>92.799991897940743</v>
      </c>
      <c r="BU104" s="723">
        <f>IF(ISNUMBER(Bilanz!BU104),Bilanz!BU104,"")</f>
        <v>188.54781713723105</v>
      </c>
      <c r="BV104" s="722">
        <f>IF(ISNUMBER(Bilanz!BV104),Bilanz!BV104,"")</f>
        <v>1.5634407155209993</v>
      </c>
      <c r="BW104" s="723">
        <f>IF(ISNUMBER(Bilanz!BW104),Bilanz!BW104,"")</f>
        <v>15</v>
      </c>
      <c r="BX104" s="721" t="str">
        <f>IF(ISTEXT(Bilanz!BX104),Bilanz!BX104,"")</f>
        <v>V0</v>
      </c>
    </row>
    <row r="105" spans="1:76" x14ac:dyDescent="0.2">
      <c r="A105" s="120" t="str">
        <f>IF(ISTEXT(Data!A105),Data!A105,"")</f>
        <v>DEU96014</v>
      </c>
      <c r="B105" s="250">
        <f>IF(ISREF(Data!B105),Data!B105,"")</f>
        <v>35113</v>
      </c>
      <c r="C105" s="698">
        <v>0.27083333333333298</v>
      </c>
      <c r="D105" s="250">
        <f>IF(ISREF(Data!D105),Data!D105,"")</f>
        <v>35114</v>
      </c>
      <c r="E105" s="698">
        <v>0.27083333333333298</v>
      </c>
      <c r="F105" s="699" t="s">
        <v>2179</v>
      </c>
      <c r="G105" s="245" t="str">
        <f>IF(ISTEXT(Data!G105),Data!G105,"")</f>
        <v>Snow</v>
      </c>
      <c r="H105" s="247" t="str">
        <f>IF(ISTEXT(Data!H105),Data!H105,"")</f>
        <v>Clean and Clear</v>
      </c>
      <c r="I105" s="246" t="str">
        <f>IF(ISTEXT(Data!I105),Data!I105,"")</f>
        <v/>
      </c>
      <c r="J105" s="248" t="str">
        <f>IF(ISTEXT(Data!J105),Data!J105,"")</f>
        <v/>
      </c>
      <c r="K105" s="273">
        <f>IF(ISNUMBER(Data!K105),Data!K105,"")</f>
        <v>1.5</v>
      </c>
      <c r="L105" s="242" t="str">
        <f>IF(ISTEXT(Data!L105),Data!L105,"")</f>
        <v>V0</v>
      </c>
      <c r="M105" s="700">
        <f>IF(ISNUMBER(Data!M105),Data!M105,"")</f>
        <v>49.4</v>
      </c>
      <c r="N105" s="700">
        <f>IF(ISNUMBER(Data!N105),Data!N105,"")</f>
        <v>1.1361999999999999</v>
      </c>
      <c r="O105" s="242" t="str">
        <f>IF(ISTEXT(Data!O105),Data!O105,"")</f>
        <v>V0</v>
      </c>
      <c r="P105" s="278">
        <f>IF(ISNUMBER(Data!P105),Data!P105,"")</f>
        <v>4.95</v>
      </c>
      <c r="Q105" s="242" t="str">
        <f>IF(ISTEXT(Data!Q105),Data!Q105,"")</f>
        <v>V0</v>
      </c>
      <c r="R105" s="277">
        <f>IF(ISNUMBER(Data!R105),Data!R105,"")</f>
        <v>10.199999999999999</v>
      </c>
      <c r="S105" s="242" t="str">
        <f>IF(ISTEXT(Data!S105),Data!S105,"")</f>
        <v>V0</v>
      </c>
      <c r="T105" s="701">
        <f>IF(ISNUMBER(Data!T105),Data!T105,"")</f>
        <v>0.122</v>
      </c>
      <c r="U105" s="242" t="str">
        <f>IF(ISTEXT(Data!U105),Data!U105,"")</f>
        <v>V0</v>
      </c>
      <c r="V105" s="702">
        <f>IF(ISNUMBER(Data!V105),Data!V105,"")</f>
        <v>0.3047341069268607</v>
      </c>
      <c r="W105" s="242" t="str">
        <f>IF(ISTEXT(Data!W105),Data!W105,"")</f>
        <v>V0</v>
      </c>
      <c r="X105" s="701">
        <f>IF(ISNUMBER(Data!X105),Data!X105,"")</f>
        <v>0.27503837105202888</v>
      </c>
      <c r="Y105" s="242" t="str">
        <f>IF(ISTEXT(Data!Y105),Data!Y105,"")</f>
        <v>V0</v>
      </c>
      <c r="Z105" s="703">
        <f>IF(ISNUMBER(Data!Z105),Data!Z105,"")</f>
        <v>0.192</v>
      </c>
      <c r="AA105" s="242" t="str">
        <f>IF(ISTEXT(Data!AA105),Data!AA105,"")</f>
        <v>V0</v>
      </c>
      <c r="AB105" s="701">
        <f>IF(ISNUMBER(Data!AB105),Data!AB105,"")</f>
        <v>0.24303437551970727</v>
      </c>
      <c r="AC105" s="242" t="str">
        <f>IF(ISTEXT(Data!AC105),Data!AC105,"")</f>
        <v>V0</v>
      </c>
      <c r="AD105" s="704">
        <f>IF(ISNUMBER(Data!AD105),Data!AD105,"")</f>
        <v>5.1999999999999998E-2</v>
      </c>
      <c r="AE105" s="242" t="str">
        <f>IF(ISTEXT(Data!AE105),Data!AE105,"")</f>
        <v>V0</v>
      </c>
      <c r="AF105" s="701">
        <f>IF(ISNUMBER(Data!AF105),Data!AF105,"")</f>
        <v>3.9E-2</v>
      </c>
      <c r="AG105" s="242" t="str">
        <f>IF(ISTEXT(Data!AG105),Data!AG105,"")</f>
        <v>V0</v>
      </c>
      <c r="AH105" s="703">
        <f>IF(ISNUMBER(Data!AH105),Data!AH105,"")</f>
        <v>0.13400000000000001</v>
      </c>
      <c r="AI105" s="242" t="str">
        <f>IF(ISTEXT(Data!AI105),Data!AI105,"")</f>
        <v>V0</v>
      </c>
      <c r="AJ105" s="267" t="str">
        <f>IF(ISTEXT(Data!AJ105),Data!AJ105,"")</f>
        <v/>
      </c>
      <c r="AK105" s="267" t="str">
        <f>IF(ISTEXT(Data!AK105),Data!AK105,"")</f>
        <v/>
      </c>
      <c r="AL105" s="267" t="str">
        <f>IF(ISTEXT(Data!AL105),Data!AL105,"")</f>
        <v/>
      </c>
      <c r="AM105" s="267" t="str">
        <f>IF(ISTEXT(Data!AM105),Data!AM105,"")</f>
        <v/>
      </c>
      <c r="AN105" s="267" t="str">
        <f>IF(ISTEXT(Data!AN105),Data!AN105,"")</f>
        <v/>
      </c>
      <c r="AO105" s="267" t="str">
        <f>IF(ISTEXT(Data!AO105),Data!AO105,"")</f>
        <v/>
      </c>
      <c r="AP105" s="705">
        <f>IF(ISNUMBER(Bilanz!AP105),Bilanz!AP105,"")</f>
        <v>1.1220184543019627E-2</v>
      </c>
      <c r="AQ105" s="706">
        <f>IF(ISNUMBER(Bilanz!AQ105),Bilanz!AQ105,"")</f>
        <v>1.2748373677778899E-2</v>
      </c>
      <c r="AR105" s="707">
        <f>IF(ISNUMBER(Bilanz!AR105),Bilanz!AR105,"")</f>
        <v>0.13861639999999997</v>
      </c>
      <c r="AS105" s="708">
        <f>IF(ISNUMBER(Bilanz!AS105),Bilanz!AS105,"")</f>
        <v>0.34623889229029908</v>
      </c>
      <c r="AT105" s="709">
        <f>IF(ISNUMBER(Bilanz!AT105),Bilanz!AT105,"")</f>
        <v>0.31249859718931516</v>
      </c>
      <c r="AU105" s="710">
        <f>IF(ISNUMBER(Bilanz!AU105),Bilanz!AU105,"")</f>
        <v>0.21815039999999999</v>
      </c>
      <c r="AV105" s="711">
        <f>IF(ISNUMBER(Bilanz!AV105),Bilanz!AV105,"")</f>
        <v>0.2761356574654914</v>
      </c>
      <c r="AW105" s="712">
        <f>IF(ISNUMBER(Bilanz!AW105),Bilanz!AW105,"")</f>
        <v>5.9082399999999993E-2</v>
      </c>
      <c r="AX105" s="713">
        <f>IF(ISNUMBER(Bilanz!AX105),Bilanz!AX105,"")</f>
        <v>4.4311799999999998E-2</v>
      </c>
      <c r="AY105" s="714">
        <f>IF(ISNUMBER(Bilanz!AY105),Bilanz!AY105,"")</f>
        <v>0.15225079999999999</v>
      </c>
      <c r="AZ105" s="715">
        <f>IF(ISNUMBER(Bilanz!AZ105),Bilanz!AZ105,"")</f>
        <v>362.61</v>
      </c>
      <c r="BA105" s="716">
        <f>IF(ISNUMBER(Bilanz!BA105),Bilanz!BA105,"")</f>
        <v>5.5229999999999997</v>
      </c>
      <c r="BB105" s="717">
        <f>IF(ISNUMBER(Bilanz!BB105),Bilanz!BB105,"")</f>
        <v>11.220184543019627</v>
      </c>
      <c r="BC105" s="718">
        <f>IF(ISNUMBER(Bilanz!BC105),Bilanz!BC105,"")</f>
        <v>0.49223789313126781</v>
      </c>
      <c r="BD105" s="719">
        <f>IF(ISNUMBER(Bilanz!BD105),Bilanz!BD105,"")</f>
        <v>8.9125093813374539E-4</v>
      </c>
      <c r="BE105" s="720">
        <f>IF(ISNUMBER(Bilanz!BE105),Bilanz!BE105,"")</f>
        <v>3.4412727067584341</v>
      </c>
      <c r="BF105" s="708">
        <f>IF(ISNUMBER(Bilanz!BF105),Bilanz!BF105,"")</f>
        <v>21.755844001346521</v>
      </c>
      <c r="BG105" s="709">
        <f>IF(ISNUMBER(Bilanz!BG105),Bilanz!BG105,"")</f>
        <v>17.155051991394288</v>
      </c>
      <c r="BH105" s="710">
        <f>IF(ISNUMBER(Bilanz!BH105),Bilanz!BH105,"")</f>
        <v>8.3515298088717618</v>
      </c>
      <c r="BI105" s="711">
        <f>IF(ISNUMBER(Bilanz!BI105),Bilanz!BI105,"")</f>
        <v>17.350922790012657</v>
      </c>
      <c r="BJ105" s="712">
        <f>IF(ISNUMBER(Bilanz!BJ105),Bilanz!BJ105,"")</f>
        <v>1.3299913039030129</v>
      </c>
      <c r="BK105" s="713">
        <f>IF(ISNUMBER(Bilanz!BK105),Bilanz!BK105,"")</f>
        <v>3.2092162106562436</v>
      </c>
      <c r="BL105" s="714">
        <f>IF(ISNUMBER(Bilanz!BL105),Bilanz!BL105,"")</f>
        <v>6.6869604271670244</v>
      </c>
      <c r="BM105" s="721" t="str">
        <f>IF(ISTEXT(Bilanz!BM105),Bilanz!BM105,"")</f>
        <v>V0</v>
      </c>
      <c r="BN105" s="722">
        <f>IF(ISNUMBER(Bilanz!BN105),Bilanz!BN105,"")</f>
        <v>10.199999999999999</v>
      </c>
      <c r="BO105" s="722">
        <f>IF(ISNUMBER(Bilanz!BO105),Bilanz!BO105,"")</f>
        <v>9.4933414770036499</v>
      </c>
      <c r="BP105" s="723">
        <f>IF(ISNUMBER(Bilanz!BP105),Bilanz!BP105,"")</f>
        <v>-6.9280247352583268</v>
      </c>
      <c r="BQ105" s="723">
        <f>IF(ISNUMBER(Bilanz!BQ105),Bilanz!BQ105,"")</f>
        <v>30</v>
      </c>
      <c r="BR105" s="721" t="str">
        <f>IF(ISTEXT(Bilanz!BR105),Bilanz!BR105,"")</f>
        <v>V0</v>
      </c>
      <c r="BS105" s="723">
        <f>IF(ISNUMBER(Bilanz!BS105),Bilanz!BS105,"")</f>
        <v>48.148805083630329</v>
      </c>
      <c r="BT105" s="723">
        <f>IF(ISNUMBER(Bilanz!BT105),Bilanz!BT105,"")</f>
        <v>42.845297843568645</v>
      </c>
      <c r="BU105" s="723">
        <f>IF(ISNUMBER(Bilanz!BU105),Bilanz!BU105,"")</f>
        <v>90.994102927198981</v>
      </c>
      <c r="BV105" s="722">
        <f>IF(ISNUMBER(Bilanz!BV105),Bilanz!BV105,"")</f>
        <v>5.8284076324207783</v>
      </c>
      <c r="BW105" s="723">
        <f>IF(ISNUMBER(Bilanz!BW105),Bilanz!BW105,"")</f>
        <v>30</v>
      </c>
      <c r="BX105" s="721" t="str">
        <f>IF(ISTEXT(Bilanz!BX105),Bilanz!BX105,"")</f>
        <v>V0</v>
      </c>
    </row>
    <row r="106" spans="1:76" x14ac:dyDescent="0.2">
      <c r="A106" s="120" t="str">
        <f>IF(ISTEXT(Data!A106),Data!A106,"")</f>
        <v/>
      </c>
      <c r="B106" s="250">
        <f>IF(ISREF(Data!B106),Data!B106,"")</f>
        <v>35114</v>
      </c>
      <c r="C106" s="698">
        <v>0.27083333333333298</v>
      </c>
      <c r="D106" s="250">
        <f>IF(ISREF(Data!D106),Data!D106,"")</f>
        <v>35115</v>
      </c>
      <c r="E106" s="698">
        <v>0.27083333333333298</v>
      </c>
      <c r="F106" s="699" t="s">
        <v>2179</v>
      </c>
      <c r="G106" s="245" t="str">
        <f>IF(ISTEXT(Data!G106),Data!G106,"")</f>
        <v>No Precipitation Occurred</v>
      </c>
      <c r="H106" s="247" t="str">
        <f>IF(ISTEXT(Data!H106),Data!H106,"")</f>
        <v/>
      </c>
      <c r="I106" s="246" t="str">
        <f>IF(ISTEXT(Data!I106),Data!I106,"")</f>
        <v/>
      </c>
      <c r="J106" s="248" t="str">
        <f>IF(ISTEXT(Data!J106),Data!J106,"")</f>
        <v/>
      </c>
      <c r="K106" s="273" t="str">
        <f>IF(ISNUMBER(Data!K106),Data!K106,"")</f>
        <v/>
      </c>
      <c r="L106" s="242" t="str">
        <f>IF(ISTEXT(Data!L106),Data!L106,"")</f>
        <v>M1</v>
      </c>
      <c r="M106" s="700" t="str">
        <f>IF(ISNUMBER(Data!M106),Data!M106,"")</f>
        <v/>
      </c>
      <c r="N106" s="700" t="str">
        <f>IF(ISNUMBER(Data!N106),Data!N106,"")</f>
        <v/>
      </c>
      <c r="O106" s="242" t="str">
        <f>IF(ISTEXT(Data!O106),Data!O106,"")</f>
        <v>M1</v>
      </c>
      <c r="P106" s="278" t="str">
        <f>IF(ISNUMBER(Data!P106),Data!P106,"")</f>
        <v/>
      </c>
      <c r="Q106" s="242" t="str">
        <f>IF(ISTEXT(Data!Q106),Data!Q106,"")</f>
        <v>M1</v>
      </c>
      <c r="R106" s="277" t="str">
        <f>IF(ISNUMBER(Data!R106),Data!R106,"")</f>
        <v/>
      </c>
      <c r="S106" s="242" t="str">
        <f>IF(ISTEXT(Data!S106),Data!S106,"")</f>
        <v>M1</v>
      </c>
      <c r="T106" s="701" t="str">
        <f>IF(ISNUMBER(Data!T106),Data!T106,"")</f>
        <v/>
      </c>
      <c r="U106" s="242" t="str">
        <f>IF(ISTEXT(Data!U106),Data!U106,"")</f>
        <v>M1</v>
      </c>
      <c r="V106" s="702" t="str">
        <f>IF(ISNUMBER(Data!V106),Data!V106,"")</f>
        <v/>
      </c>
      <c r="W106" s="242" t="str">
        <f>IF(ISTEXT(Data!W106),Data!W106,"")</f>
        <v>M1</v>
      </c>
      <c r="X106" s="701" t="str">
        <f>IF(ISNUMBER(Data!X106),Data!X106,"")</f>
        <v/>
      </c>
      <c r="Y106" s="242" t="str">
        <f>IF(ISTEXT(Data!Y106),Data!Y106,"")</f>
        <v>M1</v>
      </c>
      <c r="Z106" s="703" t="str">
        <f>IF(ISNUMBER(Data!Z106),Data!Z106,"")</f>
        <v/>
      </c>
      <c r="AA106" s="242" t="str">
        <f>IF(ISTEXT(Data!AA106),Data!AA106,"")</f>
        <v>M1</v>
      </c>
      <c r="AB106" s="701" t="str">
        <f>IF(ISNUMBER(Data!AB106),Data!AB106,"")</f>
        <v/>
      </c>
      <c r="AC106" s="242" t="str">
        <f>IF(ISTEXT(Data!AC106),Data!AC106,"")</f>
        <v>M1</v>
      </c>
      <c r="AD106" s="704" t="str">
        <f>IF(ISNUMBER(Data!AD106),Data!AD106,"")</f>
        <v/>
      </c>
      <c r="AE106" s="242" t="str">
        <f>IF(ISTEXT(Data!AE106),Data!AE106,"")</f>
        <v>M1</v>
      </c>
      <c r="AF106" s="701" t="str">
        <f>IF(ISNUMBER(Data!AF106),Data!AF106,"")</f>
        <v/>
      </c>
      <c r="AG106" s="242" t="str">
        <f>IF(ISTEXT(Data!AG106),Data!AG106,"")</f>
        <v>M1</v>
      </c>
      <c r="AH106" s="703" t="str">
        <f>IF(ISNUMBER(Data!AH106),Data!AH106,"")</f>
        <v/>
      </c>
      <c r="AI106" s="242" t="str">
        <f>IF(ISTEXT(Data!AI106),Data!AI106,"")</f>
        <v>M1</v>
      </c>
      <c r="AJ106" s="267" t="str">
        <f>IF(ISTEXT(Data!AJ106),Data!AJ106,"")</f>
        <v/>
      </c>
      <c r="AK106" s="267" t="str">
        <f>IF(ISTEXT(Data!AK106),Data!AK106,"")</f>
        <v/>
      </c>
      <c r="AL106" s="267" t="str">
        <f>IF(ISTEXT(Data!AL106),Data!AL106,"")</f>
        <v/>
      </c>
      <c r="AM106" s="267" t="str">
        <f>IF(ISTEXT(Data!AM106),Data!AM106,"")</f>
        <v/>
      </c>
      <c r="AN106" s="267" t="str">
        <f>IF(ISTEXT(Data!AN106),Data!AN106,"")</f>
        <v/>
      </c>
      <c r="AO106" s="267" t="str">
        <f>IF(ISTEXT(Data!AO106),Data!AO106,"")</f>
        <v/>
      </c>
      <c r="AP106" s="705" t="str">
        <f>IF(ISNUMBER(Bilanz!AP106),Bilanz!AP106,"")</f>
        <v/>
      </c>
      <c r="AQ106" s="706" t="str">
        <f>IF(ISNUMBER(Bilanz!AQ106),Bilanz!AQ106,"")</f>
        <v/>
      </c>
      <c r="AR106" s="707" t="str">
        <f>IF(ISNUMBER(Bilanz!AR106),Bilanz!AR106,"")</f>
        <v/>
      </c>
      <c r="AS106" s="708" t="str">
        <f>IF(ISNUMBER(Bilanz!AS106),Bilanz!AS106,"")</f>
        <v/>
      </c>
      <c r="AT106" s="709" t="str">
        <f>IF(ISNUMBER(Bilanz!AT106),Bilanz!AT106,"")</f>
        <v/>
      </c>
      <c r="AU106" s="710" t="str">
        <f>IF(ISNUMBER(Bilanz!AU106),Bilanz!AU106,"")</f>
        <v/>
      </c>
      <c r="AV106" s="711" t="str">
        <f>IF(ISNUMBER(Bilanz!AV106),Bilanz!AV106,"")</f>
        <v/>
      </c>
      <c r="AW106" s="712" t="str">
        <f>IF(ISNUMBER(Bilanz!AW106),Bilanz!AW106,"")</f>
        <v/>
      </c>
      <c r="AX106" s="713" t="str">
        <f>IF(ISNUMBER(Bilanz!AX106),Bilanz!AX106,"")</f>
        <v/>
      </c>
      <c r="AY106" s="714" t="str">
        <f>IF(ISNUMBER(Bilanz!AY106),Bilanz!AY106,"")</f>
        <v/>
      </c>
      <c r="AZ106" s="715">
        <f>IF(ISNUMBER(Bilanz!AZ106),Bilanz!AZ106,"")</f>
        <v>362.61</v>
      </c>
      <c r="BA106" s="716">
        <f>IF(ISNUMBER(Bilanz!BA106),Bilanz!BA106,"")</f>
        <v>5.5229999999999997</v>
      </c>
      <c r="BB106" s="717" t="str">
        <f>IF(ISNUMBER(Bilanz!BB106),Bilanz!BB106,"")</f>
        <v/>
      </c>
      <c r="BC106" s="718" t="str">
        <f>IF(ISNUMBER(Bilanz!BC106),Bilanz!BC106,"")</f>
        <v/>
      </c>
      <c r="BD106" s="719" t="str">
        <f>IF(ISNUMBER(Bilanz!BD106),Bilanz!BD106,"")</f>
        <v/>
      </c>
      <c r="BE106" s="720" t="str">
        <f>IF(ISNUMBER(Bilanz!BE106),Bilanz!BE106,"")</f>
        <v/>
      </c>
      <c r="BF106" s="708" t="str">
        <f>IF(ISNUMBER(Bilanz!BF106),Bilanz!BF106,"")</f>
        <v/>
      </c>
      <c r="BG106" s="709" t="str">
        <f>IF(ISNUMBER(Bilanz!BG106),Bilanz!BG106,"")</f>
        <v/>
      </c>
      <c r="BH106" s="710" t="str">
        <f>IF(ISNUMBER(Bilanz!BH106),Bilanz!BH106,"")</f>
        <v/>
      </c>
      <c r="BI106" s="711" t="str">
        <f>IF(ISNUMBER(Bilanz!BI106),Bilanz!BI106,"")</f>
        <v/>
      </c>
      <c r="BJ106" s="712" t="str">
        <f>IF(ISNUMBER(Bilanz!BJ106),Bilanz!BJ106,"")</f>
        <v/>
      </c>
      <c r="BK106" s="713" t="str">
        <f>IF(ISNUMBER(Bilanz!BK106),Bilanz!BK106,"")</f>
        <v/>
      </c>
      <c r="BL106" s="714" t="str">
        <f>IF(ISNUMBER(Bilanz!BL106),Bilanz!BL106,"")</f>
        <v/>
      </c>
      <c r="BM106" s="721" t="str">
        <f>IF(ISTEXT(Bilanz!BM106),Bilanz!BM106,"")</f>
        <v>M1</v>
      </c>
      <c r="BN106" s="722" t="str">
        <f>IF(ISNUMBER(Bilanz!BN106),Bilanz!BN106,"")</f>
        <v/>
      </c>
      <c r="BO106" s="722" t="str">
        <f>IF(ISNUMBER(Bilanz!BO106),Bilanz!BO106,"")</f>
        <v/>
      </c>
      <c r="BP106" s="723" t="str">
        <f>IF(ISNUMBER(Bilanz!BP106),Bilanz!BP106,"")</f>
        <v/>
      </c>
      <c r="BQ106" s="723" t="str">
        <f>IF(ISNUMBER(Bilanz!BQ106),Bilanz!BQ106,"")</f>
        <v/>
      </c>
      <c r="BR106" s="721" t="str">
        <f>IF(ISTEXT(Bilanz!BR106),Bilanz!BR106,"")</f>
        <v>M1</v>
      </c>
      <c r="BS106" s="723" t="str">
        <f>IF(ISNUMBER(Bilanz!BS106),Bilanz!BS106,"")</f>
        <v/>
      </c>
      <c r="BT106" s="723" t="str">
        <f>IF(ISNUMBER(Bilanz!BT106),Bilanz!BT106,"")</f>
        <v/>
      </c>
      <c r="BU106" s="723" t="str">
        <f>IF(ISNUMBER(Bilanz!BU106),Bilanz!BU106,"")</f>
        <v/>
      </c>
      <c r="BV106" s="722" t="str">
        <f>IF(ISNUMBER(Bilanz!BV106),Bilanz!BV106,"")</f>
        <v/>
      </c>
      <c r="BW106" s="723" t="str">
        <f>IF(ISNUMBER(Bilanz!BW106),Bilanz!BW106,"")</f>
        <v/>
      </c>
      <c r="BX106" s="721" t="str">
        <f>IF(ISTEXT(Bilanz!BX106),Bilanz!BX106,"")</f>
        <v>M1</v>
      </c>
    </row>
    <row r="107" spans="1:76" x14ac:dyDescent="0.2">
      <c r="A107" s="120" t="str">
        <f>IF(ISTEXT(Data!A107),Data!A107,"")</f>
        <v/>
      </c>
      <c r="B107" s="250">
        <f>IF(ISREF(Data!B107),Data!B107,"")</f>
        <v>35115</v>
      </c>
      <c r="C107" s="698">
        <v>0.27083333333333298</v>
      </c>
      <c r="D107" s="250">
        <f>IF(ISREF(Data!D107),Data!D107,"")</f>
        <v>35116</v>
      </c>
      <c r="E107" s="698">
        <v>0.27083333333333298</v>
      </c>
      <c r="F107" s="699" t="s">
        <v>2179</v>
      </c>
      <c r="G107" s="245" t="str">
        <f>IF(ISTEXT(Data!G107),Data!G107,"")</f>
        <v>Snow</v>
      </c>
      <c r="H107" s="247" t="str">
        <f>IF(ISTEXT(Data!H107),Data!H107,"")</f>
        <v/>
      </c>
      <c r="I107" s="246" t="str">
        <f>IF(ISTEXT(Data!I107),Data!I107,"")</f>
        <v>Insufficient Quantity</v>
      </c>
      <c r="J107" s="248" t="str">
        <f>IF(ISTEXT(Data!J107),Data!J107,"")</f>
        <v/>
      </c>
      <c r="K107" s="273">
        <f>IF(ISNUMBER(Data!K107),Data!K107,"")</f>
        <v>0.2</v>
      </c>
      <c r="L107" s="242" t="str">
        <f>IF(ISTEXT(Data!L107),Data!L107,"")</f>
        <v>V0</v>
      </c>
      <c r="M107" s="700" t="str">
        <f>IF(ISNUMBER(Data!M107),Data!M107,"")</f>
        <v/>
      </c>
      <c r="N107" s="700" t="str">
        <f>IF(ISNUMBER(Data!N107),Data!N107,"")</f>
        <v/>
      </c>
      <c r="O107" s="242" t="str">
        <f>IF(ISTEXT(Data!O107),Data!O107,"")</f>
        <v>M1</v>
      </c>
      <c r="P107" s="278" t="str">
        <f>IF(ISNUMBER(Data!P107),Data!P107,"")</f>
        <v/>
      </c>
      <c r="Q107" s="242" t="str">
        <f>IF(ISTEXT(Data!Q107),Data!Q107,"")</f>
        <v>M1</v>
      </c>
      <c r="R107" s="277" t="str">
        <f>IF(ISNUMBER(Data!R107),Data!R107,"")</f>
        <v/>
      </c>
      <c r="S107" s="242" t="str">
        <f>IF(ISTEXT(Data!S107),Data!S107,"")</f>
        <v>M1</v>
      </c>
      <c r="T107" s="701" t="str">
        <f>IF(ISNUMBER(Data!T107),Data!T107,"")</f>
        <v/>
      </c>
      <c r="U107" s="242" t="str">
        <f>IF(ISTEXT(Data!U107),Data!U107,"")</f>
        <v>M1</v>
      </c>
      <c r="V107" s="702" t="str">
        <f>IF(ISNUMBER(Data!V107),Data!V107,"")</f>
        <v/>
      </c>
      <c r="W107" s="242" t="str">
        <f>IF(ISTEXT(Data!W107),Data!W107,"")</f>
        <v>M1</v>
      </c>
      <c r="X107" s="701" t="str">
        <f>IF(ISNUMBER(Data!X107),Data!X107,"")</f>
        <v/>
      </c>
      <c r="Y107" s="242" t="str">
        <f>IF(ISTEXT(Data!Y107),Data!Y107,"")</f>
        <v>M1</v>
      </c>
      <c r="Z107" s="703" t="str">
        <f>IF(ISNUMBER(Data!Z107),Data!Z107,"")</f>
        <v/>
      </c>
      <c r="AA107" s="242" t="str">
        <f>IF(ISTEXT(Data!AA107),Data!AA107,"")</f>
        <v>M1</v>
      </c>
      <c r="AB107" s="701" t="str">
        <f>IF(ISNUMBER(Data!AB107),Data!AB107,"")</f>
        <v/>
      </c>
      <c r="AC107" s="242" t="str">
        <f>IF(ISTEXT(Data!AC107),Data!AC107,"")</f>
        <v>M1</v>
      </c>
      <c r="AD107" s="704" t="str">
        <f>IF(ISNUMBER(Data!AD107),Data!AD107,"")</f>
        <v/>
      </c>
      <c r="AE107" s="242" t="str">
        <f>IF(ISTEXT(Data!AE107),Data!AE107,"")</f>
        <v>M1</v>
      </c>
      <c r="AF107" s="701" t="str">
        <f>IF(ISNUMBER(Data!AF107),Data!AF107,"")</f>
        <v/>
      </c>
      <c r="AG107" s="242" t="str">
        <f>IF(ISTEXT(Data!AG107),Data!AG107,"")</f>
        <v>M1</v>
      </c>
      <c r="AH107" s="703" t="str">
        <f>IF(ISNUMBER(Data!AH107),Data!AH107,"")</f>
        <v/>
      </c>
      <c r="AI107" s="242" t="str">
        <f>IF(ISTEXT(Data!AI107),Data!AI107,"")</f>
        <v>M1</v>
      </c>
      <c r="AJ107" s="267" t="str">
        <f>IF(ISTEXT(Data!AJ107),Data!AJ107,"")</f>
        <v/>
      </c>
      <c r="AK107" s="267" t="str">
        <f>IF(ISTEXT(Data!AK107),Data!AK107,"")</f>
        <v/>
      </c>
      <c r="AL107" s="267" t="str">
        <f>IF(ISTEXT(Data!AL107),Data!AL107,"")</f>
        <v/>
      </c>
      <c r="AM107" s="267" t="str">
        <f>IF(ISTEXT(Data!AM107),Data!AM107,"")</f>
        <v/>
      </c>
      <c r="AN107" s="267" t="str">
        <f>IF(ISTEXT(Data!AN107),Data!AN107,"")</f>
        <v/>
      </c>
      <c r="AO107" s="267" t="str">
        <f>IF(ISTEXT(Data!AO107),Data!AO107,"")</f>
        <v/>
      </c>
      <c r="AP107" s="705" t="str">
        <f>IF(ISNUMBER(Bilanz!AP107),Bilanz!AP107,"")</f>
        <v/>
      </c>
      <c r="AQ107" s="706" t="str">
        <f>IF(ISNUMBER(Bilanz!AQ107),Bilanz!AQ107,"")</f>
        <v/>
      </c>
      <c r="AR107" s="707" t="str">
        <f>IF(ISNUMBER(Bilanz!AR107),Bilanz!AR107,"")</f>
        <v/>
      </c>
      <c r="AS107" s="708" t="str">
        <f>IF(ISNUMBER(Bilanz!AS107),Bilanz!AS107,"")</f>
        <v/>
      </c>
      <c r="AT107" s="709" t="str">
        <f>IF(ISNUMBER(Bilanz!AT107),Bilanz!AT107,"")</f>
        <v/>
      </c>
      <c r="AU107" s="710" t="str">
        <f>IF(ISNUMBER(Bilanz!AU107),Bilanz!AU107,"")</f>
        <v/>
      </c>
      <c r="AV107" s="711" t="str">
        <f>IF(ISNUMBER(Bilanz!AV107),Bilanz!AV107,"")</f>
        <v/>
      </c>
      <c r="AW107" s="712" t="str">
        <f>IF(ISNUMBER(Bilanz!AW107),Bilanz!AW107,"")</f>
        <v/>
      </c>
      <c r="AX107" s="713" t="str">
        <f>IF(ISNUMBER(Bilanz!AX107),Bilanz!AX107,"")</f>
        <v/>
      </c>
      <c r="AY107" s="714" t="str">
        <f>IF(ISNUMBER(Bilanz!AY107),Bilanz!AY107,"")</f>
        <v/>
      </c>
      <c r="AZ107" s="715">
        <f>IF(ISNUMBER(Bilanz!AZ107),Bilanz!AZ107,"")</f>
        <v>362.61</v>
      </c>
      <c r="BA107" s="716">
        <f>IF(ISNUMBER(Bilanz!BA107),Bilanz!BA107,"")</f>
        <v>5.5229999999999997</v>
      </c>
      <c r="BB107" s="717" t="str">
        <f>IF(ISNUMBER(Bilanz!BB107),Bilanz!BB107,"")</f>
        <v/>
      </c>
      <c r="BC107" s="718" t="str">
        <f>IF(ISNUMBER(Bilanz!BC107),Bilanz!BC107,"")</f>
        <v/>
      </c>
      <c r="BD107" s="719" t="str">
        <f>IF(ISNUMBER(Bilanz!BD107),Bilanz!BD107,"")</f>
        <v/>
      </c>
      <c r="BE107" s="720" t="str">
        <f>IF(ISNUMBER(Bilanz!BE107),Bilanz!BE107,"")</f>
        <v/>
      </c>
      <c r="BF107" s="708" t="str">
        <f>IF(ISNUMBER(Bilanz!BF107),Bilanz!BF107,"")</f>
        <v/>
      </c>
      <c r="BG107" s="709" t="str">
        <f>IF(ISNUMBER(Bilanz!BG107),Bilanz!BG107,"")</f>
        <v/>
      </c>
      <c r="BH107" s="710" t="str">
        <f>IF(ISNUMBER(Bilanz!BH107),Bilanz!BH107,"")</f>
        <v/>
      </c>
      <c r="BI107" s="711" t="str">
        <f>IF(ISNUMBER(Bilanz!BI107),Bilanz!BI107,"")</f>
        <v/>
      </c>
      <c r="BJ107" s="712" t="str">
        <f>IF(ISNUMBER(Bilanz!BJ107),Bilanz!BJ107,"")</f>
        <v/>
      </c>
      <c r="BK107" s="713" t="str">
        <f>IF(ISNUMBER(Bilanz!BK107),Bilanz!BK107,"")</f>
        <v/>
      </c>
      <c r="BL107" s="714" t="str">
        <f>IF(ISNUMBER(Bilanz!BL107),Bilanz!BL107,"")</f>
        <v/>
      </c>
      <c r="BM107" s="721" t="str">
        <f>IF(ISTEXT(Bilanz!BM107),Bilanz!BM107,"")</f>
        <v>M1</v>
      </c>
      <c r="BN107" s="722" t="str">
        <f>IF(ISNUMBER(Bilanz!BN107),Bilanz!BN107,"")</f>
        <v/>
      </c>
      <c r="BO107" s="722" t="str">
        <f>IF(ISNUMBER(Bilanz!BO107),Bilanz!BO107,"")</f>
        <v/>
      </c>
      <c r="BP107" s="723" t="str">
        <f>IF(ISNUMBER(Bilanz!BP107),Bilanz!BP107,"")</f>
        <v/>
      </c>
      <c r="BQ107" s="723" t="str">
        <f>IF(ISNUMBER(Bilanz!BQ107),Bilanz!BQ107,"")</f>
        <v/>
      </c>
      <c r="BR107" s="721" t="str">
        <f>IF(ISTEXT(Bilanz!BR107),Bilanz!BR107,"")</f>
        <v>M1</v>
      </c>
      <c r="BS107" s="723" t="str">
        <f>IF(ISNUMBER(Bilanz!BS107),Bilanz!BS107,"")</f>
        <v/>
      </c>
      <c r="BT107" s="723" t="str">
        <f>IF(ISNUMBER(Bilanz!BT107),Bilanz!BT107,"")</f>
        <v/>
      </c>
      <c r="BU107" s="723" t="str">
        <f>IF(ISNUMBER(Bilanz!BU107),Bilanz!BU107,"")</f>
        <v/>
      </c>
      <c r="BV107" s="722" t="str">
        <f>IF(ISNUMBER(Bilanz!BV107),Bilanz!BV107,"")</f>
        <v/>
      </c>
      <c r="BW107" s="723" t="str">
        <f>IF(ISNUMBER(Bilanz!BW107),Bilanz!BW107,"")</f>
        <v/>
      </c>
      <c r="BX107" s="721" t="str">
        <f>IF(ISTEXT(Bilanz!BX107),Bilanz!BX107,"")</f>
        <v>M1</v>
      </c>
    </row>
    <row r="108" spans="1:76" x14ac:dyDescent="0.2">
      <c r="A108" s="120" t="str">
        <f>IF(ISTEXT(Data!A108),Data!A108,"")</f>
        <v/>
      </c>
      <c r="B108" s="250">
        <f>IF(ISREF(Data!B108),Data!B108,"")</f>
        <v>35116</v>
      </c>
      <c r="C108" s="698">
        <v>0.27083333333333298</v>
      </c>
      <c r="D108" s="250">
        <f>IF(ISREF(Data!D108),Data!D108,"")</f>
        <v>35117</v>
      </c>
      <c r="E108" s="698">
        <v>0.27083333333333298</v>
      </c>
      <c r="F108" s="699" t="s">
        <v>2179</v>
      </c>
      <c r="G108" s="245" t="str">
        <f>IF(ISTEXT(Data!G108),Data!G108,"")</f>
        <v>Snow</v>
      </c>
      <c r="H108" s="247" t="str">
        <f>IF(ISTEXT(Data!H108),Data!H108,"")</f>
        <v/>
      </c>
      <c r="I108" s="246" t="str">
        <f>IF(ISTEXT(Data!I108),Data!I108,"")</f>
        <v>Insufficient Quantity</v>
      </c>
      <c r="J108" s="248" t="str">
        <f>IF(ISTEXT(Data!J108),Data!J108,"")</f>
        <v/>
      </c>
      <c r="K108" s="273">
        <f>IF(ISNUMBER(Data!K108),Data!K108,"")</f>
        <v>0.6</v>
      </c>
      <c r="L108" s="242" t="str">
        <f>IF(ISTEXT(Data!L108),Data!L108,"")</f>
        <v>V0</v>
      </c>
      <c r="M108" s="700" t="str">
        <f>IF(ISNUMBER(Data!M108),Data!M108,"")</f>
        <v/>
      </c>
      <c r="N108" s="700" t="str">
        <f>IF(ISNUMBER(Data!N108),Data!N108,"")</f>
        <v/>
      </c>
      <c r="O108" s="242" t="str">
        <f>IF(ISTEXT(Data!O108),Data!O108,"")</f>
        <v>M1</v>
      </c>
      <c r="P108" s="278" t="str">
        <f>IF(ISNUMBER(Data!P108),Data!P108,"")</f>
        <v/>
      </c>
      <c r="Q108" s="242" t="str">
        <f>IF(ISTEXT(Data!Q108),Data!Q108,"")</f>
        <v>M1</v>
      </c>
      <c r="R108" s="277" t="str">
        <f>IF(ISNUMBER(Data!R108),Data!R108,"")</f>
        <v/>
      </c>
      <c r="S108" s="242" t="str">
        <f>IF(ISTEXT(Data!S108),Data!S108,"")</f>
        <v>M1</v>
      </c>
      <c r="T108" s="701" t="str">
        <f>IF(ISNUMBER(Data!T108),Data!T108,"")</f>
        <v/>
      </c>
      <c r="U108" s="242" t="str">
        <f>IF(ISTEXT(Data!U108),Data!U108,"")</f>
        <v>M1</v>
      </c>
      <c r="V108" s="702" t="str">
        <f>IF(ISNUMBER(Data!V108),Data!V108,"")</f>
        <v/>
      </c>
      <c r="W108" s="242" t="str">
        <f>IF(ISTEXT(Data!W108),Data!W108,"")</f>
        <v>M1</v>
      </c>
      <c r="X108" s="701" t="str">
        <f>IF(ISNUMBER(Data!X108),Data!X108,"")</f>
        <v/>
      </c>
      <c r="Y108" s="242" t="str">
        <f>IF(ISTEXT(Data!Y108),Data!Y108,"")</f>
        <v>M1</v>
      </c>
      <c r="Z108" s="703" t="str">
        <f>IF(ISNUMBER(Data!Z108),Data!Z108,"")</f>
        <v/>
      </c>
      <c r="AA108" s="242" t="str">
        <f>IF(ISTEXT(Data!AA108),Data!AA108,"")</f>
        <v>M1</v>
      </c>
      <c r="AB108" s="701" t="str">
        <f>IF(ISNUMBER(Data!AB108),Data!AB108,"")</f>
        <v/>
      </c>
      <c r="AC108" s="242" t="str">
        <f>IF(ISTEXT(Data!AC108),Data!AC108,"")</f>
        <v>M1</v>
      </c>
      <c r="AD108" s="704" t="str">
        <f>IF(ISNUMBER(Data!AD108),Data!AD108,"")</f>
        <v/>
      </c>
      <c r="AE108" s="242" t="str">
        <f>IF(ISTEXT(Data!AE108),Data!AE108,"")</f>
        <v>M1</v>
      </c>
      <c r="AF108" s="701" t="str">
        <f>IF(ISNUMBER(Data!AF108),Data!AF108,"")</f>
        <v/>
      </c>
      <c r="AG108" s="242" t="str">
        <f>IF(ISTEXT(Data!AG108),Data!AG108,"")</f>
        <v>M1</v>
      </c>
      <c r="AH108" s="703" t="str">
        <f>IF(ISNUMBER(Data!AH108),Data!AH108,"")</f>
        <v/>
      </c>
      <c r="AI108" s="242" t="str">
        <f>IF(ISTEXT(Data!AI108),Data!AI108,"")</f>
        <v>M1</v>
      </c>
      <c r="AJ108" s="267" t="str">
        <f>IF(ISTEXT(Data!AJ108),Data!AJ108,"")</f>
        <v/>
      </c>
      <c r="AK108" s="267" t="str">
        <f>IF(ISTEXT(Data!AK108),Data!AK108,"")</f>
        <v/>
      </c>
      <c r="AL108" s="267" t="str">
        <f>IF(ISTEXT(Data!AL108),Data!AL108,"")</f>
        <v/>
      </c>
      <c r="AM108" s="267" t="str">
        <f>IF(ISTEXT(Data!AM108),Data!AM108,"")</f>
        <v/>
      </c>
      <c r="AN108" s="267" t="str">
        <f>IF(ISTEXT(Data!AN108),Data!AN108,"")</f>
        <v/>
      </c>
      <c r="AO108" s="267" t="str">
        <f>IF(ISTEXT(Data!AO108),Data!AO108,"")</f>
        <v/>
      </c>
      <c r="AP108" s="705" t="str">
        <f>IF(ISNUMBER(Bilanz!AP108),Bilanz!AP108,"")</f>
        <v/>
      </c>
      <c r="AQ108" s="706" t="str">
        <f>IF(ISNUMBER(Bilanz!AQ108),Bilanz!AQ108,"")</f>
        <v/>
      </c>
      <c r="AR108" s="707" t="str">
        <f>IF(ISNUMBER(Bilanz!AR108),Bilanz!AR108,"")</f>
        <v/>
      </c>
      <c r="AS108" s="708" t="str">
        <f>IF(ISNUMBER(Bilanz!AS108),Bilanz!AS108,"")</f>
        <v/>
      </c>
      <c r="AT108" s="709" t="str">
        <f>IF(ISNUMBER(Bilanz!AT108),Bilanz!AT108,"")</f>
        <v/>
      </c>
      <c r="AU108" s="710" t="str">
        <f>IF(ISNUMBER(Bilanz!AU108),Bilanz!AU108,"")</f>
        <v/>
      </c>
      <c r="AV108" s="711" t="str">
        <f>IF(ISNUMBER(Bilanz!AV108),Bilanz!AV108,"")</f>
        <v/>
      </c>
      <c r="AW108" s="712" t="str">
        <f>IF(ISNUMBER(Bilanz!AW108),Bilanz!AW108,"")</f>
        <v/>
      </c>
      <c r="AX108" s="713" t="str">
        <f>IF(ISNUMBER(Bilanz!AX108),Bilanz!AX108,"")</f>
        <v/>
      </c>
      <c r="AY108" s="714" t="str">
        <f>IF(ISNUMBER(Bilanz!AY108),Bilanz!AY108,"")</f>
        <v/>
      </c>
      <c r="AZ108" s="715">
        <f>IF(ISNUMBER(Bilanz!AZ108),Bilanz!AZ108,"")</f>
        <v>362.61</v>
      </c>
      <c r="BA108" s="716">
        <f>IF(ISNUMBER(Bilanz!BA108),Bilanz!BA108,"")</f>
        <v>5.5229999999999997</v>
      </c>
      <c r="BB108" s="717" t="str">
        <f>IF(ISNUMBER(Bilanz!BB108),Bilanz!BB108,"")</f>
        <v/>
      </c>
      <c r="BC108" s="718" t="str">
        <f>IF(ISNUMBER(Bilanz!BC108),Bilanz!BC108,"")</f>
        <v/>
      </c>
      <c r="BD108" s="719" t="str">
        <f>IF(ISNUMBER(Bilanz!BD108),Bilanz!BD108,"")</f>
        <v/>
      </c>
      <c r="BE108" s="720" t="str">
        <f>IF(ISNUMBER(Bilanz!BE108),Bilanz!BE108,"")</f>
        <v/>
      </c>
      <c r="BF108" s="708" t="str">
        <f>IF(ISNUMBER(Bilanz!BF108),Bilanz!BF108,"")</f>
        <v/>
      </c>
      <c r="BG108" s="709" t="str">
        <f>IF(ISNUMBER(Bilanz!BG108),Bilanz!BG108,"")</f>
        <v/>
      </c>
      <c r="BH108" s="710" t="str">
        <f>IF(ISNUMBER(Bilanz!BH108),Bilanz!BH108,"")</f>
        <v/>
      </c>
      <c r="BI108" s="711" t="str">
        <f>IF(ISNUMBER(Bilanz!BI108),Bilanz!BI108,"")</f>
        <v/>
      </c>
      <c r="BJ108" s="712" t="str">
        <f>IF(ISNUMBER(Bilanz!BJ108),Bilanz!BJ108,"")</f>
        <v/>
      </c>
      <c r="BK108" s="713" t="str">
        <f>IF(ISNUMBER(Bilanz!BK108),Bilanz!BK108,"")</f>
        <v/>
      </c>
      <c r="BL108" s="714" t="str">
        <f>IF(ISNUMBER(Bilanz!BL108),Bilanz!BL108,"")</f>
        <v/>
      </c>
      <c r="BM108" s="721" t="str">
        <f>IF(ISTEXT(Bilanz!BM108),Bilanz!BM108,"")</f>
        <v>M1</v>
      </c>
      <c r="BN108" s="722" t="str">
        <f>IF(ISNUMBER(Bilanz!BN108),Bilanz!BN108,"")</f>
        <v/>
      </c>
      <c r="BO108" s="722" t="str">
        <f>IF(ISNUMBER(Bilanz!BO108),Bilanz!BO108,"")</f>
        <v/>
      </c>
      <c r="BP108" s="723" t="str">
        <f>IF(ISNUMBER(Bilanz!BP108),Bilanz!BP108,"")</f>
        <v/>
      </c>
      <c r="BQ108" s="723" t="str">
        <f>IF(ISNUMBER(Bilanz!BQ108),Bilanz!BQ108,"")</f>
        <v/>
      </c>
      <c r="BR108" s="721" t="str">
        <f>IF(ISTEXT(Bilanz!BR108),Bilanz!BR108,"")</f>
        <v>M1</v>
      </c>
      <c r="BS108" s="723" t="str">
        <f>IF(ISNUMBER(Bilanz!BS108),Bilanz!BS108,"")</f>
        <v/>
      </c>
      <c r="BT108" s="723" t="str">
        <f>IF(ISNUMBER(Bilanz!BT108),Bilanz!BT108,"")</f>
        <v/>
      </c>
      <c r="BU108" s="723" t="str">
        <f>IF(ISNUMBER(Bilanz!BU108),Bilanz!BU108,"")</f>
        <v/>
      </c>
      <c r="BV108" s="722" t="str">
        <f>IF(ISNUMBER(Bilanz!BV108),Bilanz!BV108,"")</f>
        <v/>
      </c>
      <c r="BW108" s="723" t="str">
        <f>IF(ISNUMBER(Bilanz!BW108),Bilanz!BW108,"")</f>
        <v/>
      </c>
      <c r="BX108" s="721" t="str">
        <f>IF(ISTEXT(Bilanz!BX108),Bilanz!BX108,"")</f>
        <v>M1</v>
      </c>
    </row>
    <row r="109" spans="1:76" x14ac:dyDescent="0.2">
      <c r="A109" s="120" t="str">
        <f>IF(ISTEXT(Data!A109),Data!A109,"")</f>
        <v>DEU96015</v>
      </c>
      <c r="B109" s="250">
        <f>IF(ISREF(Data!B109),Data!B109,"")</f>
        <v>35117</v>
      </c>
      <c r="C109" s="698">
        <v>0.27083333333333298</v>
      </c>
      <c r="D109" s="250">
        <f>IF(ISREF(Data!D109),Data!D109,"")</f>
        <v>35118</v>
      </c>
      <c r="E109" s="698">
        <v>0.27083333333333298</v>
      </c>
      <c r="F109" s="699" t="s">
        <v>2179</v>
      </c>
      <c r="G109" s="245" t="str">
        <f>IF(ISTEXT(Data!G109),Data!G109,"")</f>
        <v>Snow</v>
      </c>
      <c r="H109" s="247" t="str">
        <f>IF(ISTEXT(Data!H109),Data!H109,"")</f>
        <v>Clean and Clear</v>
      </c>
      <c r="I109" s="246" t="str">
        <f>IF(ISTEXT(Data!I109),Data!I109,"")</f>
        <v/>
      </c>
      <c r="J109" s="248" t="str">
        <f>IF(ISTEXT(Data!J109),Data!J109,"")</f>
        <v/>
      </c>
      <c r="K109" s="273">
        <f>IF(ISNUMBER(Data!K109),Data!K109,"")</f>
        <v>0.8</v>
      </c>
      <c r="L109" s="242" t="str">
        <f>IF(ISTEXT(Data!L109),Data!L109,"")</f>
        <v>V0</v>
      </c>
      <c r="M109" s="700">
        <f>IF(ISNUMBER(Data!M109),Data!M109,"")</f>
        <v>22</v>
      </c>
      <c r="N109" s="700">
        <f>IF(ISNUMBER(Data!N109),Data!N109,"")</f>
        <v>0.50600000000000001</v>
      </c>
      <c r="O109" s="242" t="str">
        <f>IF(ISTEXT(Data!O109),Data!O109,"")</f>
        <v>V0</v>
      </c>
      <c r="P109" s="278">
        <f>IF(ISNUMBER(Data!P109),Data!P109,"")</f>
        <v>3.96</v>
      </c>
      <c r="Q109" s="242" t="str">
        <f>IF(ISTEXT(Data!Q109),Data!Q109,"")</f>
        <v>V0</v>
      </c>
      <c r="R109" s="277">
        <f>IF(ISNUMBER(Data!R109),Data!R109,"")</f>
        <v>91.7</v>
      </c>
      <c r="S109" s="242" t="str">
        <f>IF(ISTEXT(Data!S109),Data!S109,"")</f>
        <v>V0</v>
      </c>
      <c r="T109" s="701">
        <f>IF(ISNUMBER(Data!T109),Data!T109,"")</f>
        <v>0.878</v>
      </c>
      <c r="U109" s="242" t="str">
        <f>IF(ISTEXT(Data!U109),Data!U109,"")</f>
        <v>V0</v>
      </c>
      <c r="V109" s="702">
        <f>IF(ISNUMBER(Data!V109),Data!V109,"")</f>
        <v>2.0387140956374488</v>
      </c>
      <c r="W109" s="242" t="str">
        <f>IF(ISTEXT(Data!W109),Data!W109,"")</f>
        <v>V0</v>
      </c>
      <c r="X109" s="701">
        <f>IF(ISNUMBER(Data!X109),Data!X109,"")</f>
        <v>3.2784306801857133</v>
      </c>
      <c r="Y109" s="242" t="str">
        <f>IF(ISTEXT(Data!Y109),Data!Y109,"")</f>
        <v>V0</v>
      </c>
      <c r="Z109" s="703">
        <f>IF(ISNUMBER(Data!Z109),Data!Z109,"")</f>
        <v>1.0589999999999999</v>
      </c>
      <c r="AA109" s="242" t="str">
        <f>IF(ISTEXT(Data!AA109),Data!AA109,"")</f>
        <v>V0</v>
      </c>
      <c r="AB109" s="701">
        <f>IF(ISNUMBER(Data!AB109),Data!AB109,"")</f>
        <v>2.4567436554132711</v>
      </c>
      <c r="AC109" s="242" t="str">
        <f>IF(ISTEXT(Data!AC109),Data!AC109,"")</f>
        <v>V0</v>
      </c>
      <c r="AD109" s="704">
        <f>IF(ISNUMBER(Data!AD109),Data!AD109,"")</f>
        <v>0.63300000000000001</v>
      </c>
      <c r="AE109" s="242" t="str">
        <f>IF(ISTEXT(Data!AE109),Data!AE109,"")</f>
        <v>V0</v>
      </c>
      <c r="AF109" s="701">
        <f>IF(ISNUMBER(Data!AF109),Data!AF109,"")</f>
        <v>0.19600000000000001</v>
      </c>
      <c r="AG109" s="242" t="str">
        <f>IF(ISTEXT(Data!AG109),Data!AG109,"")</f>
        <v>V0</v>
      </c>
      <c r="AH109" s="703">
        <f>IF(ISNUMBER(Data!AH109),Data!AH109,"")</f>
        <v>0.77800000000000002</v>
      </c>
      <c r="AI109" s="242" t="str">
        <f>IF(ISTEXT(Data!AI109),Data!AI109,"")</f>
        <v>V0</v>
      </c>
      <c r="AJ109" s="267" t="str">
        <f>IF(ISTEXT(Data!AJ109),Data!AJ109,"")</f>
        <v/>
      </c>
      <c r="AK109" s="267" t="str">
        <f>IF(ISTEXT(Data!AK109),Data!AK109,"")</f>
        <v/>
      </c>
      <c r="AL109" s="267" t="str">
        <f>IF(ISTEXT(Data!AL109),Data!AL109,"")</f>
        <v/>
      </c>
      <c r="AM109" s="267" t="str">
        <f>IF(ISTEXT(Data!AM109),Data!AM109,"")</f>
        <v/>
      </c>
      <c r="AN109" s="267" t="str">
        <f>IF(ISTEXT(Data!AN109),Data!AN109,"")</f>
        <v/>
      </c>
      <c r="AO109" s="267" t="str">
        <f>IF(ISTEXT(Data!AO109),Data!AO109,"")</f>
        <v/>
      </c>
      <c r="AP109" s="705">
        <f>IF(ISNUMBER(Bilanz!AP109),Bilanz!AP109,"")</f>
        <v>0.10964781961431837</v>
      </c>
      <c r="AQ109" s="706">
        <f>IF(ISNUMBER(Bilanz!AQ109),Bilanz!AQ109,"")</f>
        <v>5.5481796724845094E-2</v>
      </c>
      <c r="AR109" s="707">
        <f>IF(ISNUMBER(Bilanz!AR109),Bilanz!AR109,"")</f>
        <v>0.444268</v>
      </c>
      <c r="AS109" s="708">
        <f>IF(ISNUMBER(Bilanz!AS109),Bilanz!AS109,"")</f>
        <v>1.0315893323925491</v>
      </c>
      <c r="AT109" s="709">
        <f>IF(ISNUMBER(Bilanz!AT109),Bilanz!AT109,"")</f>
        <v>1.6588859241739708</v>
      </c>
      <c r="AU109" s="710">
        <f>IF(ISNUMBER(Bilanz!AU109),Bilanz!AU109,"")</f>
        <v>0.53585399999999994</v>
      </c>
      <c r="AV109" s="711">
        <f>IF(ISNUMBER(Bilanz!AV109),Bilanz!AV109,"")</f>
        <v>1.2431122896391151</v>
      </c>
      <c r="AW109" s="712">
        <f>IF(ISNUMBER(Bilanz!AW109),Bilanz!AW109,"")</f>
        <v>0.32029800000000003</v>
      </c>
      <c r="AX109" s="713">
        <f>IF(ISNUMBER(Bilanz!AX109),Bilanz!AX109,"")</f>
        <v>9.9176E-2</v>
      </c>
      <c r="AY109" s="714">
        <f>IF(ISNUMBER(Bilanz!AY109),Bilanz!AY109,"")</f>
        <v>0.39366800000000002</v>
      </c>
      <c r="AZ109" s="715">
        <f>IF(ISNUMBER(Bilanz!AZ109),Bilanz!AZ109,"")</f>
        <v>362.61</v>
      </c>
      <c r="BA109" s="716">
        <f>IF(ISNUMBER(Bilanz!BA109),Bilanz!BA109,"")</f>
        <v>5.5229999999999997</v>
      </c>
      <c r="BB109" s="717">
        <f>IF(ISNUMBER(Bilanz!BB109),Bilanz!BB109,"")</f>
        <v>109.64781961431837</v>
      </c>
      <c r="BC109" s="718">
        <f>IF(ISNUMBER(Bilanz!BC109),Bilanz!BC109,"")</f>
        <v>5.0370358657626846E-2</v>
      </c>
      <c r="BD109" s="719">
        <f>IF(ISNUMBER(Bilanz!BD109),Bilanz!BD109,"")</f>
        <v>9.1201083935590923E-5</v>
      </c>
      <c r="BE109" s="720">
        <f>IF(ISNUMBER(Bilanz!BE109),Bilanz!BE109,"")</f>
        <v>24.765880627327089</v>
      </c>
      <c r="BF109" s="708">
        <f>IF(ISNUMBER(Bilanz!BF109),Bilanz!BF109,"")</f>
        <v>145.54966057238872</v>
      </c>
      <c r="BG109" s="709">
        <f>IF(ISNUMBER(Bilanz!BG109),Bilanz!BG109,"")</f>
        <v>204.48655419839162</v>
      </c>
      <c r="BH109" s="710">
        <f>IF(ISNUMBER(Bilanz!BH109),Bilanz!BH109,"")</f>
        <v>46.063906602058303</v>
      </c>
      <c r="BI109" s="711">
        <f>IF(ISNUMBER(Bilanz!BI109),Bilanz!BI109,"")</f>
        <v>175.39399267603849</v>
      </c>
      <c r="BJ109" s="712">
        <f>IF(ISNUMBER(Bilanz!BJ109),Bilanz!BJ109,"")</f>
        <v>16.190086449434752</v>
      </c>
      <c r="BK109" s="713">
        <f>IF(ISNUMBER(Bilanz!BK109),Bilanz!BK109,"")</f>
        <v>16.12836864842625</v>
      </c>
      <c r="BL109" s="714">
        <f>IF(ISNUMBER(Bilanz!BL109),Bilanz!BL109,"")</f>
        <v>38.824292629372721</v>
      </c>
      <c r="BM109" s="721" t="str">
        <f>IF(ISTEXT(Bilanz!BM109),Bilanz!BM109,"")</f>
        <v>V0</v>
      </c>
      <c r="BN109" s="722">
        <f>IF(ISNUMBER(Bilanz!BN109),Bilanz!BN109,"")</f>
        <v>91.7</v>
      </c>
      <c r="BO109" s="722">
        <f>IF(ISNUMBER(Bilanz!BO109),Bilanz!BO109,"")</f>
        <v>86.539824662748387</v>
      </c>
      <c r="BP109" s="723">
        <f>IF(ISNUMBER(Bilanz!BP109),Bilanz!BP109,"")</f>
        <v>-5.6272359184859493</v>
      </c>
      <c r="BQ109" s="723">
        <f>IF(ISNUMBER(Bilanz!BQ109),Bilanz!BQ109,"")</f>
        <v>20</v>
      </c>
      <c r="BR109" s="721" t="str">
        <f>IF(ISTEXT(Bilanz!BR109),Bilanz!BR109,"")</f>
        <v>V0</v>
      </c>
      <c r="BS109" s="723">
        <f>IF(ISNUMBER(Bilanz!BS109),Bilanz!BS109,"")</f>
        <v>402.24846661964892</v>
      </c>
      <c r="BT109" s="723">
        <f>IF(ISNUMBER(Bilanz!BT109),Bilanz!BT109,"")</f>
        <v>374.85255695784895</v>
      </c>
      <c r="BU109" s="723">
        <f>IF(ISNUMBER(Bilanz!BU109),Bilanz!BU109,"")</f>
        <v>777.10102357749793</v>
      </c>
      <c r="BV109" s="722">
        <f>IF(ISNUMBER(Bilanz!BV109),Bilanz!BV109,"")</f>
        <v>3.5253987358913657</v>
      </c>
      <c r="BW109" s="723">
        <f>IF(ISNUMBER(Bilanz!BW109),Bilanz!BW109,"")</f>
        <v>10</v>
      </c>
      <c r="BX109" s="721" t="str">
        <f>IF(ISTEXT(Bilanz!BX109),Bilanz!BX109,"")</f>
        <v>V0</v>
      </c>
    </row>
    <row r="110" spans="1:76" x14ac:dyDescent="0.2">
      <c r="A110" s="120" t="str">
        <f>IF(ISTEXT(Data!A110),Data!A110,"")</f>
        <v/>
      </c>
      <c r="B110" s="250">
        <f>IF(ISREF(Data!B110),Data!B110,"")</f>
        <v>35118</v>
      </c>
      <c r="C110" s="698">
        <v>0.27083333333333298</v>
      </c>
      <c r="D110" s="250">
        <f>IF(ISREF(Data!D110),Data!D110,"")</f>
        <v>35119</v>
      </c>
      <c r="E110" s="698">
        <v>0.27083333333333298</v>
      </c>
      <c r="F110" s="699" t="s">
        <v>2179</v>
      </c>
      <c r="G110" s="245" t="str">
        <f>IF(ISTEXT(Data!G110),Data!G110,"")</f>
        <v>No Precipitation Occurred</v>
      </c>
      <c r="H110" s="247" t="str">
        <f>IF(ISTEXT(Data!H110),Data!H110,"")</f>
        <v/>
      </c>
      <c r="I110" s="246" t="str">
        <f>IF(ISTEXT(Data!I110),Data!I110,"")</f>
        <v/>
      </c>
      <c r="J110" s="248" t="str">
        <f>IF(ISTEXT(Data!J110),Data!J110,"")</f>
        <v/>
      </c>
      <c r="K110" s="273" t="str">
        <f>IF(ISNUMBER(Data!K110),Data!K110,"")</f>
        <v/>
      </c>
      <c r="L110" s="242" t="str">
        <f>IF(ISTEXT(Data!L110),Data!L110,"")</f>
        <v>M1</v>
      </c>
      <c r="M110" s="700" t="str">
        <f>IF(ISNUMBER(Data!M110),Data!M110,"")</f>
        <v/>
      </c>
      <c r="N110" s="700" t="str">
        <f>IF(ISNUMBER(Data!N110),Data!N110,"")</f>
        <v/>
      </c>
      <c r="O110" s="242" t="str">
        <f>IF(ISTEXT(Data!O110),Data!O110,"")</f>
        <v>M1</v>
      </c>
      <c r="P110" s="278" t="str">
        <f>IF(ISNUMBER(Data!P110),Data!P110,"")</f>
        <v/>
      </c>
      <c r="Q110" s="242" t="str">
        <f>IF(ISTEXT(Data!Q110),Data!Q110,"")</f>
        <v>M1</v>
      </c>
      <c r="R110" s="277" t="str">
        <f>IF(ISNUMBER(Data!R110),Data!R110,"")</f>
        <v/>
      </c>
      <c r="S110" s="242" t="str">
        <f>IF(ISTEXT(Data!S110),Data!S110,"")</f>
        <v>M1</v>
      </c>
      <c r="T110" s="701" t="str">
        <f>IF(ISNUMBER(Data!T110),Data!T110,"")</f>
        <v/>
      </c>
      <c r="U110" s="242" t="str">
        <f>IF(ISTEXT(Data!U110),Data!U110,"")</f>
        <v>M1</v>
      </c>
      <c r="V110" s="702" t="str">
        <f>IF(ISNUMBER(Data!V110),Data!V110,"")</f>
        <v/>
      </c>
      <c r="W110" s="242" t="str">
        <f>IF(ISTEXT(Data!W110),Data!W110,"")</f>
        <v>M1</v>
      </c>
      <c r="X110" s="701" t="str">
        <f>IF(ISNUMBER(Data!X110),Data!X110,"")</f>
        <v/>
      </c>
      <c r="Y110" s="242" t="str">
        <f>IF(ISTEXT(Data!Y110),Data!Y110,"")</f>
        <v>M1</v>
      </c>
      <c r="Z110" s="703" t="str">
        <f>IF(ISNUMBER(Data!Z110),Data!Z110,"")</f>
        <v/>
      </c>
      <c r="AA110" s="242" t="str">
        <f>IF(ISTEXT(Data!AA110),Data!AA110,"")</f>
        <v>M1</v>
      </c>
      <c r="AB110" s="701" t="str">
        <f>IF(ISNUMBER(Data!AB110),Data!AB110,"")</f>
        <v/>
      </c>
      <c r="AC110" s="242" t="str">
        <f>IF(ISTEXT(Data!AC110),Data!AC110,"")</f>
        <v>M1</v>
      </c>
      <c r="AD110" s="704" t="str">
        <f>IF(ISNUMBER(Data!AD110),Data!AD110,"")</f>
        <v/>
      </c>
      <c r="AE110" s="242" t="str">
        <f>IF(ISTEXT(Data!AE110),Data!AE110,"")</f>
        <v>M1</v>
      </c>
      <c r="AF110" s="701" t="str">
        <f>IF(ISNUMBER(Data!AF110),Data!AF110,"")</f>
        <v/>
      </c>
      <c r="AG110" s="242" t="str">
        <f>IF(ISTEXT(Data!AG110),Data!AG110,"")</f>
        <v>M1</v>
      </c>
      <c r="AH110" s="703" t="str">
        <f>IF(ISNUMBER(Data!AH110),Data!AH110,"")</f>
        <v/>
      </c>
      <c r="AI110" s="242" t="str">
        <f>IF(ISTEXT(Data!AI110),Data!AI110,"")</f>
        <v>M1</v>
      </c>
      <c r="AJ110" s="267" t="str">
        <f>IF(ISTEXT(Data!AJ110),Data!AJ110,"")</f>
        <v/>
      </c>
      <c r="AK110" s="267" t="str">
        <f>IF(ISTEXT(Data!AK110),Data!AK110,"")</f>
        <v/>
      </c>
      <c r="AL110" s="267" t="str">
        <f>IF(ISTEXT(Data!AL110),Data!AL110,"")</f>
        <v/>
      </c>
      <c r="AM110" s="267" t="str">
        <f>IF(ISTEXT(Data!AM110),Data!AM110,"")</f>
        <v/>
      </c>
      <c r="AN110" s="267" t="str">
        <f>IF(ISTEXT(Data!AN110),Data!AN110,"")</f>
        <v/>
      </c>
      <c r="AO110" s="267" t="str">
        <f>IF(ISTEXT(Data!AO110),Data!AO110,"")</f>
        <v/>
      </c>
      <c r="AP110" s="705" t="str">
        <f>IF(ISNUMBER(Bilanz!AP110),Bilanz!AP110,"")</f>
        <v/>
      </c>
      <c r="AQ110" s="706" t="str">
        <f>IF(ISNUMBER(Bilanz!AQ110),Bilanz!AQ110,"")</f>
        <v/>
      </c>
      <c r="AR110" s="707" t="str">
        <f>IF(ISNUMBER(Bilanz!AR110),Bilanz!AR110,"")</f>
        <v/>
      </c>
      <c r="AS110" s="708" t="str">
        <f>IF(ISNUMBER(Bilanz!AS110),Bilanz!AS110,"")</f>
        <v/>
      </c>
      <c r="AT110" s="709" t="str">
        <f>IF(ISNUMBER(Bilanz!AT110),Bilanz!AT110,"")</f>
        <v/>
      </c>
      <c r="AU110" s="710" t="str">
        <f>IF(ISNUMBER(Bilanz!AU110),Bilanz!AU110,"")</f>
        <v/>
      </c>
      <c r="AV110" s="711" t="str">
        <f>IF(ISNUMBER(Bilanz!AV110),Bilanz!AV110,"")</f>
        <v/>
      </c>
      <c r="AW110" s="712" t="str">
        <f>IF(ISNUMBER(Bilanz!AW110),Bilanz!AW110,"")</f>
        <v/>
      </c>
      <c r="AX110" s="713" t="str">
        <f>IF(ISNUMBER(Bilanz!AX110),Bilanz!AX110,"")</f>
        <v/>
      </c>
      <c r="AY110" s="714" t="str">
        <f>IF(ISNUMBER(Bilanz!AY110),Bilanz!AY110,"")</f>
        <v/>
      </c>
      <c r="AZ110" s="715">
        <f>IF(ISNUMBER(Bilanz!AZ110),Bilanz!AZ110,"")</f>
        <v>362.61</v>
      </c>
      <c r="BA110" s="716">
        <f>IF(ISNUMBER(Bilanz!BA110),Bilanz!BA110,"")</f>
        <v>5.5229999999999997</v>
      </c>
      <c r="BB110" s="717" t="str">
        <f>IF(ISNUMBER(Bilanz!BB110),Bilanz!BB110,"")</f>
        <v/>
      </c>
      <c r="BC110" s="718" t="str">
        <f>IF(ISNUMBER(Bilanz!BC110),Bilanz!BC110,"")</f>
        <v/>
      </c>
      <c r="BD110" s="719" t="str">
        <f>IF(ISNUMBER(Bilanz!BD110),Bilanz!BD110,"")</f>
        <v/>
      </c>
      <c r="BE110" s="720" t="str">
        <f>IF(ISNUMBER(Bilanz!BE110),Bilanz!BE110,"")</f>
        <v/>
      </c>
      <c r="BF110" s="708" t="str">
        <f>IF(ISNUMBER(Bilanz!BF110),Bilanz!BF110,"")</f>
        <v/>
      </c>
      <c r="BG110" s="709" t="str">
        <f>IF(ISNUMBER(Bilanz!BG110),Bilanz!BG110,"")</f>
        <v/>
      </c>
      <c r="BH110" s="710" t="str">
        <f>IF(ISNUMBER(Bilanz!BH110),Bilanz!BH110,"")</f>
        <v/>
      </c>
      <c r="BI110" s="711" t="str">
        <f>IF(ISNUMBER(Bilanz!BI110),Bilanz!BI110,"")</f>
        <v/>
      </c>
      <c r="BJ110" s="712" t="str">
        <f>IF(ISNUMBER(Bilanz!BJ110),Bilanz!BJ110,"")</f>
        <v/>
      </c>
      <c r="BK110" s="713" t="str">
        <f>IF(ISNUMBER(Bilanz!BK110),Bilanz!BK110,"")</f>
        <v/>
      </c>
      <c r="BL110" s="714" t="str">
        <f>IF(ISNUMBER(Bilanz!BL110),Bilanz!BL110,"")</f>
        <v/>
      </c>
      <c r="BM110" s="721" t="str">
        <f>IF(ISTEXT(Bilanz!BM110),Bilanz!BM110,"")</f>
        <v>M1</v>
      </c>
      <c r="BN110" s="722" t="str">
        <f>IF(ISNUMBER(Bilanz!BN110),Bilanz!BN110,"")</f>
        <v/>
      </c>
      <c r="BO110" s="722" t="str">
        <f>IF(ISNUMBER(Bilanz!BO110),Bilanz!BO110,"")</f>
        <v/>
      </c>
      <c r="BP110" s="723" t="str">
        <f>IF(ISNUMBER(Bilanz!BP110),Bilanz!BP110,"")</f>
        <v/>
      </c>
      <c r="BQ110" s="723" t="str">
        <f>IF(ISNUMBER(Bilanz!BQ110),Bilanz!BQ110,"")</f>
        <v/>
      </c>
      <c r="BR110" s="721" t="str">
        <f>IF(ISTEXT(Bilanz!BR110),Bilanz!BR110,"")</f>
        <v>M1</v>
      </c>
      <c r="BS110" s="723" t="str">
        <f>IF(ISNUMBER(Bilanz!BS110),Bilanz!BS110,"")</f>
        <v/>
      </c>
      <c r="BT110" s="723" t="str">
        <f>IF(ISNUMBER(Bilanz!BT110),Bilanz!BT110,"")</f>
        <v/>
      </c>
      <c r="BU110" s="723" t="str">
        <f>IF(ISNUMBER(Bilanz!BU110),Bilanz!BU110,"")</f>
        <v/>
      </c>
      <c r="BV110" s="722" t="str">
        <f>IF(ISNUMBER(Bilanz!BV110),Bilanz!BV110,"")</f>
        <v/>
      </c>
      <c r="BW110" s="723" t="str">
        <f>IF(ISNUMBER(Bilanz!BW110),Bilanz!BW110,"")</f>
        <v/>
      </c>
      <c r="BX110" s="721" t="str">
        <f>IF(ISTEXT(Bilanz!BX110),Bilanz!BX110,"")</f>
        <v>M1</v>
      </c>
    </row>
    <row r="111" spans="1:76" x14ac:dyDescent="0.2">
      <c r="A111" s="120" t="str">
        <f>IF(ISTEXT(Data!A111),Data!A111,"")</f>
        <v/>
      </c>
      <c r="B111" s="250">
        <f>IF(ISREF(Data!B111),Data!B111,"")</f>
        <v>35119</v>
      </c>
      <c r="C111" s="698">
        <v>0.27083333333333298</v>
      </c>
      <c r="D111" s="250">
        <f>IF(ISREF(Data!D111),Data!D111,"")</f>
        <v>35120</v>
      </c>
      <c r="E111" s="698">
        <v>0.27083333333333298</v>
      </c>
      <c r="F111" s="699" t="s">
        <v>2179</v>
      </c>
      <c r="G111" s="245" t="str">
        <f>IF(ISTEXT(Data!G111),Data!G111,"")</f>
        <v>No Precipitation Occurred</v>
      </c>
      <c r="H111" s="247" t="str">
        <f>IF(ISTEXT(Data!H111),Data!H111,"")</f>
        <v/>
      </c>
      <c r="I111" s="246" t="str">
        <f>IF(ISTEXT(Data!I111),Data!I111,"")</f>
        <v/>
      </c>
      <c r="J111" s="248" t="str">
        <f>IF(ISTEXT(Data!J111),Data!J111,"")</f>
        <v/>
      </c>
      <c r="K111" s="273" t="str">
        <f>IF(ISNUMBER(Data!K111),Data!K111,"")</f>
        <v/>
      </c>
      <c r="L111" s="242" t="str">
        <f>IF(ISTEXT(Data!L111),Data!L111,"")</f>
        <v>M1</v>
      </c>
      <c r="M111" s="700" t="str">
        <f>IF(ISNUMBER(Data!M111),Data!M111,"")</f>
        <v/>
      </c>
      <c r="N111" s="700" t="str">
        <f>IF(ISNUMBER(Data!N111),Data!N111,"")</f>
        <v/>
      </c>
      <c r="O111" s="242" t="str">
        <f>IF(ISTEXT(Data!O111),Data!O111,"")</f>
        <v>M1</v>
      </c>
      <c r="P111" s="278" t="str">
        <f>IF(ISNUMBER(Data!P111),Data!P111,"")</f>
        <v/>
      </c>
      <c r="Q111" s="242" t="str">
        <f>IF(ISTEXT(Data!Q111),Data!Q111,"")</f>
        <v>M1</v>
      </c>
      <c r="R111" s="277" t="str">
        <f>IF(ISNUMBER(Data!R111),Data!R111,"")</f>
        <v/>
      </c>
      <c r="S111" s="242" t="str">
        <f>IF(ISTEXT(Data!S111),Data!S111,"")</f>
        <v>M1</v>
      </c>
      <c r="T111" s="701" t="str">
        <f>IF(ISNUMBER(Data!T111),Data!T111,"")</f>
        <v/>
      </c>
      <c r="U111" s="242" t="str">
        <f>IF(ISTEXT(Data!U111),Data!U111,"")</f>
        <v>M1</v>
      </c>
      <c r="V111" s="702" t="str">
        <f>IF(ISNUMBER(Data!V111),Data!V111,"")</f>
        <v/>
      </c>
      <c r="W111" s="242" t="str">
        <f>IF(ISTEXT(Data!W111),Data!W111,"")</f>
        <v>M1</v>
      </c>
      <c r="X111" s="701" t="str">
        <f>IF(ISNUMBER(Data!X111),Data!X111,"")</f>
        <v/>
      </c>
      <c r="Y111" s="242" t="str">
        <f>IF(ISTEXT(Data!Y111),Data!Y111,"")</f>
        <v>M1</v>
      </c>
      <c r="Z111" s="703" t="str">
        <f>IF(ISNUMBER(Data!Z111),Data!Z111,"")</f>
        <v/>
      </c>
      <c r="AA111" s="242" t="str">
        <f>IF(ISTEXT(Data!AA111),Data!AA111,"")</f>
        <v>M1</v>
      </c>
      <c r="AB111" s="701" t="str">
        <f>IF(ISNUMBER(Data!AB111),Data!AB111,"")</f>
        <v/>
      </c>
      <c r="AC111" s="242" t="str">
        <f>IF(ISTEXT(Data!AC111),Data!AC111,"")</f>
        <v>M1</v>
      </c>
      <c r="AD111" s="704" t="str">
        <f>IF(ISNUMBER(Data!AD111),Data!AD111,"")</f>
        <v/>
      </c>
      <c r="AE111" s="242" t="str">
        <f>IF(ISTEXT(Data!AE111),Data!AE111,"")</f>
        <v>M1</v>
      </c>
      <c r="AF111" s="701" t="str">
        <f>IF(ISNUMBER(Data!AF111),Data!AF111,"")</f>
        <v/>
      </c>
      <c r="AG111" s="242" t="str">
        <f>IF(ISTEXT(Data!AG111),Data!AG111,"")</f>
        <v>M1</v>
      </c>
      <c r="AH111" s="703" t="str">
        <f>IF(ISNUMBER(Data!AH111),Data!AH111,"")</f>
        <v/>
      </c>
      <c r="AI111" s="242" t="str">
        <f>IF(ISTEXT(Data!AI111),Data!AI111,"")</f>
        <v>M1</v>
      </c>
      <c r="AJ111" s="267" t="str">
        <f>IF(ISTEXT(Data!AJ111),Data!AJ111,"")</f>
        <v/>
      </c>
      <c r="AK111" s="267" t="str">
        <f>IF(ISTEXT(Data!AK111),Data!AK111,"")</f>
        <v/>
      </c>
      <c r="AL111" s="267" t="str">
        <f>IF(ISTEXT(Data!AL111),Data!AL111,"")</f>
        <v/>
      </c>
      <c r="AM111" s="267" t="str">
        <f>IF(ISTEXT(Data!AM111),Data!AM111,"")</f>
        <v/>
      </c>
      <c r="AN111" s="267" t="str">
        <f>IF(ISTEXT(Data!AN111),Data!AN111,"")</f>
        <v/>
      </c>
      <c r="AO111" s="267" t="str">
        <f>IF(ISTEXT(Data!AO111),Data!AO111,"")</f>
        <v/>
      </c>
      <c r="AP111" s="705" t="str">
        <f>IF(ISNUMBER(Bilanz!AP111),Bilanz!AP111,"")</f>
        <v/>
      </c>
      <c r="AQ111" s="706" t="str">
        <f>IF(ISNUMBER(Bilanz!AQ111),Bilanz!AQ111,"")</f>
        <v/>
      </c>
      <c r="AR111" s="707" t="str">
        <f>IF(ISNUMBER(Bilanz!AR111),Bilanz!AR111,"")</f>
        <v/>
      </c>
      <c r="AS111" s="708" t="str">
        <f>IF(ISNUMBER(Bilanz!AS111),Bilanz!AS111,"")</f>
        <v/>
      </c>
      <c r="AT111" s="709" t="str">
        <f>IF(ISNUMBER(Bilanz!AT111),Bilanz!AT111,"")</f>
        <v/>
      </c>
      <c r="AU111" s="710" t="str">
        <f>IF(ISNUMBER(Bilanz!AU111),Bilanz!AU111,"")</f>
        <v/>
      </c>
      <c r="AV111" s="711" t="str">
        <f>IF(ISNUMBER(Bilanz!AV111),Bilanz!AV111,"")</f>
        <v/>
      </c>
      <c r="AW111" s="712" t="str">
        <f>IF(ISNUMBER(Bilanz!AW111),Bilanz!AW111,"")</f>
        <v/>
      </c>
      <c r="AX111" s="713" t="str">
        <f>IF(ISNUMBER(Bilanz!AX111),Bilanz!AX111,"")</f>
        <v/>
      </c>
      <c r="AY111" s="714" t="str">
        <f>IF(ISNUMBER(Bilanz!AY111),Bilanz!AY111,"")</f>
        <v/>
      </c>
      <c r="AZ111" s="715">
        <f>IF(ISNUMBER(Bilanz!AZ111),Bilanz!AZ111,"")</f>
        <v>362.61</v>
      </c>
      <c r="BA111" s="716">
        <f>IF(ISNUMBER(Bilanz!BA111),Bilanz!BA111,"")</f>
        <v>5.5229999999999997</v>
      </c>
      <c r="BB111" s="717" t="str">
        <f>IF(ISNUMBER(Bilanz!BB111),Bilanz!BB111,"")</f>
        <v/>
      </c>
      <c r="BC111" s="718" t="str">
        <f>IF(ISNUMBER(Bilanz!BC111),Bilanz!BC111,"")</f>
        <v/>
      </c>
      <c r="BD111" s="719" t="str">
        <f>IF(ISNUMBER(Bilanz!BD111),Bilanz!BD111,"")</f>
        <v/>
      </c>
      <c r="BE111" s="720" t="str">
        <f>IF(ISNUMBER(Bilanz!BE111),Bilanz!BE111,"")</f>
        <v/>
      </c>
      <c r="BF111" s="708" t="str">
        <f>IF(ISNUMBER(Bilanz!BF111),Bilanz!BF111,"")</f>
        <v/>
      </c>
      <c r="BG111" s="709" t="str">
        <f>IF(ISNUMBER(Bilanz!BG111),Bilanz!BG111,"")</f>
        <v/>
      </c>
      <c r="BH111" s="710" t="str">
        <f>IF(ISNUMBER(Bilanz!BH111),Bilanz!BH111,"")</f>
        <v/>
      </c>
      <c r="BI111" s="711" t="str">
        <f>IF(ISNUMBER(Bilanz!BI111),Bilanz!BI111,"")</f>
        <v/>
      </c>
      <c r="BJ111" s="712" t="str">
        <f>IF(ISNUMBER(Bilanz!BJ111),Bilanz!BJ111,"")</f>
        <v/>
      </c>
      <c r="BK111" s="713" t="str">
        <f>IF(ISNUMBER(Bilanz!BK111),Bilanz!BK111,"")</f>
        <v/>
      </c>
      <c r="BL111" s="714" t="str">
        <f>IF(ISNUMBER(Bilanz!BL111),Bilanz!BL111,"")</f>
        <v/>
      </c>
      <c r="BM111" s="721" t="str">
        <f>IF(ISTEXT(Bilanz!BM111),Bilanz!BM111,"")</f>
        <v>M1</v>
      </c>
      <c r="BN111" s="722" t="str">
        <f>IF(ISNUMBER(Bilanz!BN111),Bilanz!BN111,"")</f>
        <v/>
      </c>
      <c r="BO111" s="722" t="str">
        <f>IF(ISNUMBER(Bilanz!BO111),Bilanz!BO111,"")</f>
        <v/>
      </c>
      <c r="BP111" s="723" t="str">
        <f>IF(ISNUMBER(Bilanz!BP111),Bilanz!BP111,"")</f>
        <v/>
      </c>
      <c r="BQ111" s="723" t="str">
        <f>IF(ISNUMBER(Bilanz!BQ111),Bilanz!BQ111,"")</f>
        <v/>
      </c>
      <c r="BR111" s="721" t="str">
        <f>IF(ISTEXT(Bilanz!BR111),Bilanz!BR111,"")</f>
        <v>M1</v>
      </c>
      <c r="BS111" s="723" t="str">
        <f>IF(ISNUMBER(Bilanz!BS111),Bilanz!BS111,"")</f>
        <v/>
      </c>
      <c r="BT111" s="723" t="str">
        <f>IF(ISNUMBER(Bilanz!BT111),Bilanz!BT111,"")</f>
        <v/>
      </c>
      <c r="BU111" s="723" t="str">
        <f>IF(ISNUMBER(Bilanz!BU111),Bilanz!BU111,"")</f>
        <v/>
      </c>
      <c r="BV111" s="722" t="str">
        <f>IF(ISNUMBER(Bilanz!BV111),Bilanz!BV111,"")</f>
        <v/>
      </c>
      <c r="BW111" s="723" t="str">
        <f>IF(ISNUMBER(Bilanz!BW111),Bilanz!BW111,"")</f>
        <v/>
      </c>
      <c r="BX111" s="721" t="str">
        <f>IF(ISTEXT(Bilanz!BX111),Bilanz!BX111,"")</f>
        <v>M1</v>
      </c>
    </row>
    <row r="112" spans="1:76" x14ac:dyDescent="0.2">
      <c r="A112" s="120" t="str">
        <f>IF(ISTEXT(Data!A112),Data!A112,"")</f>
        <v/>
      </c>
      <c r="B112" s="250">
        <f>IF(ISREF(Data!B112),Data!B112,"")</f>
        <v>35120</v>
      </c>
      <c r="C112" s="698">
        <v>0.27083333333333298</v>
      </c>
      <c r="D112" s="250">
        <f>IF(ISREF(Data!D112),Data!D112,"")</f>
        <v>35121</v>
      </c>
      <c r="E112" s="698">
        <v>0.27083333333333298</v>
      </c>
      <c r="F112" s="699" t="s">
        <v>2179</v>
      </c>
      <c r="G112" s="245" t="str">
        <f>IF(ISTEXT(Data!G112),Data!G112,"")</f>
        <v>No Precipitation Occurred</v>
      </c>
      <c r="H112" s="247" t="str">
        <f>IF(ISTEXT(Data!H112),Data!H112,"")</f>
        <v/>
      </c>
      <c r="I112" s="246" t="str">
        <f>IF(ISTEXT(Data!I112),Data!I112,"")</f>
        <v/>
      </c>
      <c r="J112" s="248" t="str">
        <f>IF(ISTEXT(Data!J112),Data!J112,"")</f>
        <v/>
      </c>
      <c r="K112" s="273" t="str">
        <f>IF(ISNUMBER(Data!K112),Data!K112,"")</f>
        <v/>
      </c>
      <c r="L112" s="242" t="str">
        <f>IF(ISTEXT(Data!L112),Data!L112,"")</f>
        <v>M1</v>
      </c>
      <c r="M112" s="700" t="str">
        <f>IF(ISNUMBER(Data!M112),Data!M112,"")</f>
        <v/>
      </c>
      <c r="N112" s="700" t="str">
        <f>IF(ISNUMBER(Data!N112),Data!N112,"")</f>
        <v/>
      </c>
      <c r="O112" s="242" t="str">
        <f>IF(ISTEXT(Data!O112),Data!O112,"")</f>
        <v>M1</v>
      </c>
      <c r="P112" s="278" t="str">
        <f>IF(ISNUMBER(Data!P112),Data!P112,"")</f>
        <v/>
      </c>
      <c r="Q112" s="242" t="str">
        <f>IF(ISTEXT(Data!Q112),Data!Q112,"")</f>
        <v>M1</v>
      </c>
      <c r="R112" s="277" t="str">
        <f>IF(ISNUMBER(Data!R112),Data!R112,"")</f>
        <v/>
      </c>
      <c r="S112" s="242" t="str">
        <f>IF(ISTEXT(Data!S112),Data!S112,"")</f>
        <v>M1</v>
      </c>
      <c r="T112" s="701" t="str">
        <f>IF(ISNUMBER(Data!T112),Data!T112,"")</f>
        <v/>
      </c>
      <c r="U112" s="242" t="str">
        <f>IF(ISTEXT(Data!U112),Data!U112,"")</f>
        <v>M1</v>
      </c>
      <c r="V112" s="702" t="str">
        <f>IF(ISNUMBER(Data!V112),Data!V112,"")</f>
        <v/>
      </c>
      <c r="W112" s="242" t="str">
        <f>IF(ISTEXT(Data!W112),Data!W112,"")</f>
        <v>M1</v>
      </c>
      <c r="X112" s="701" t="str">
        <f>IF(ISNUMBER(Data!X112),Data!X112,"")</f>
        <v/>
      </c>
      <c r="Y112" s="242" t="str">
        <f>IF(ISTEXT(Data!Y112),Data!Y112,"")</f>
        <v>M1</v>
      </c>
      <c r="Z112" s="703" t="str">
        <f>IF(ISNUMBER(Data!Z112),Data!Z112,"")</f>
        <v/>
      </c>
      <c r="AA112" s="242" t="str">
        <f>IF(ISTEXT(Data!AA112),Data!AA112,"")</f>
        <v>M1</v>
      </c>
      <c r="AB112" s="701" t="str">
        <f>IF(ISNUMBER(Data!AB112),Data!AB112,"")</f>
        <v/>
      </c>
      <c r="AC112" s="242" t="str">
        <f>IF(ISTEXT(Data!AC112),Data!AC112,"")</f>
        <v>M1</v>
      </c>
      <c r="AD112" s="704" t="str">
        <f>IF(ISNUMBER(Data!AD112),Data!AD112,"")</f>
        <v/>
      </c>
      <c r="AE112" s="242" t="str">
        <f>IF(ISTEXT(Data!AE112),Data!AE112,"")</f>
        <v>M1</v>
      </c>
      <c r="AF112" s="701" t="str">
        <f>IF(ISNUMBER(Data!AF112),Data!AF112,"")</f>
        <v/>
      </c>
      <c r="AG112" s="242" t="str">
        <f>IF(ISTEXT(Data!AG112),Data!AG112,"")</f>
        <v>M1</v>
      </c>
      <c r="AH112" s="703" t="str">
        <f>IF(ISNUMBER(Data!AH112),Data!AH112,"")</f>
        <v/>
      </c>
      <c r="AI112" s="242" t="str">
        <f>IF(ISTEXT(Data!AI112),Data!AI112,"")</f>
        <v>M1</v>
      </c>
      <c r="AJ112" s="267" t="str">
        <f>IF(ISTEXT(Data!AJ112),Data!AJ112,"")</f>
        <v/>
      </c>
      <c r="AK112" s="267" t="str">
        <f>IF(ISTEXT(Data!AK112),Data!AK112,"")</f>
        <v/>
      </c>
      <c r="AL112" s="267" t="str">
        <f>IF(ISTEXT(Data!AL112),Data!AL112,"")</f>
        <v/>
      </c>
      <c r="AM112" s="267" t="str">
        <f>IF(ISTEXT(Data!AM112),Data!AM112,"")</f>
        <v/>
      </c>
      <c r="AN112" s="267" t="str">
        <f>IF(ISTEXT(Data!AN112),Data!AN112,"")</f>
        <v/>
      </c>
      <c r="AO112" s="267" t="str">
        <f>IF(ISTEXT(Data!AO112),Data!AO112,"")</f>
        <v/>
      </c>
      <c r="AP112" s="705" t="str">
        <f>IF(ISNUMBER(Bilanz!AP112),Bilanz!AP112,"")</f>
        <v/>
      </c>
      <c r="AQ112" s="706" t="str">
        <f>IF(ISNUMBER(Bilanz!AQ112),Bilanz!AQ112,"")</f>
        <v/>
      </c>
      <c r="AR112" s="707" t="str">
        <f>IF(ISNUMBER(Bilanz!AR112),Bilanz!AR112,"")</f>
        <v/>
      </c>
      <c r="AS112" s="708" t="str">
        <f>IF(ISNUMBER(Bilanz!AS112),Bilanz!AS112,"")</f>
        <v/>
      </c>
      <c r="AT112" s="709" t="str">
        <f>IF(ISNUMBER(Bilanz!AT112),Bilanz!AT112,"")</f>
        <v/>
      </c>
      <c r="AU112" s="710" t="str">
        <f>IF(ISNUMBER(Bilanz!AU112),Bilanz!AU112,"")</f>
        <v/>
      </c>
      <c r="AV112" s="711" t="str">
        <f>IF(ISNUMBER(Bilanz!AV112),Bilanz!AV112,"")</f>
        <v/>
      </c>
      <c r="AW112" s="712" t="str">
        <f>IF(ISNUMBER(Bilanz!AW112),Bilanz!AW112,"")</f>
        <v/>
      </c>
      <c r="AX112" s="713" t="str">
        <f>IF(ISNUMBER(Bilanz!AX112),Bilanz!AX112,"")</f>
        <v/>
      </c>
      <c r="AY112" s="714" t="str">
        <f>IF(ISNUMBER(Bilanz!AY112),Bilanz!AY112,"")</f>
        <v/>
      </c>
      <c r="AZ112" s="715">
        <f>IF(ISNUMBER(Bilanz!AZ112),Bilanz!AZ112,"")</f>
        <v>362.61</v>
      </c>
      <c r="BA112" s="716">
        <f>IF(ISNUMBER(Bilanz!BA112),Bilanz!BA112,"")</f>
        <v>5.5229999999999997</v>
      </c>
      <c r="BB112" s="717" t="str">
        <f>IF(ISNUMBER(Bilanz!BB112),Bilanz!BB112,"")</f>
        <v/>
      </c>
      <c r="BC112" s="718" t="str">
        <f>IF(ISNUMBER(Bilanz!BC112),Bilanz!BC112,"")</f>
        <v/>
      </c>
      <c r="BD112" s="719" t="str">
        <f>IF(ISNUMBER(Bilanz!BD112),Bilanz!BD112,"")</f>
        <v/>
      </c>
      <c r="BE112" s="720" t="str">
        <f>IF(ISNUMBER(Bilanz!BE112),Bilanz!BE112,"")</f>
        <v/>
      </c>
      <c r="BF112" s="708" t="str">
        <f>IF(ISNUMBER(Bilanz!BF112),Bilanz!BF112,"")</f>
        <v/>
      </c>
      <c r="BG112" s="709" t="str">
        <f>IF(ISNUMBER(Bilanz!BG112),Bilanz!BG112,"")</f>
        <v/>
      </c>
      <c r="BH112" s="710" t="str">
        <f>IF(ISNUMBER(Bilanz!BH112),Bilanz!BH112,"")</f>
        <v/>
      </c>
      <c r="BI112" s="711" t="str">
        <f>IF(ISNUMBER(Bilanz!BI112),Bilanz!BI112,"")</f>
        <v/>
      </c>
      <c r="BJ112" s="712" t="str">
        <f>IF(ISNUMBER(Bilanz!BJ112),Bilanz!BJ112,"")</f>
        <v/>
      </c>
      <c r="BK112" s="713" t="str">
        <f>IF(ISNUMBER(Bilanz!BK112),Bilanz!BK112,"")</f>
        <v/>
      </c>
      <c r="BL112" s="714" t="str">
        <f>IF(ISNUMBER(Bilanz!BL112),Bilanz!BL112,"")</f>
        <v/>
      </c>
      <c r="BM112" s="721" t="str">
        <f>IF(ISTEXT(Bilanz!BM112),Bilanz!BM112,"")</f>
        <v>M1</v>
      </c>
      <c r="BN112" s="722" t="str">
        <f>IF(ISNUMBER(Bilanz!BN112),Bilanz!BN112,"")</f>
        <v/>
      </c>
      <c r="BO112" s="722" t="str">
        <f>IF(ISNUMBER(Bilanz!BO112),Bilanz!BO112,"")</f>
        <v/>
      </c>
      <c r="BP112" s="723" t="str">
        <f>IF(ISNUMBER(Bilanz!BP112),Bilanz!BP112,"")</f>
        <v/>
      </c>
      <c r="BQ112" s="723" t="str">
        <f>IF(ISNUMBER(Bilanz!BQ112),Bilanz!BQ112,"")</f>
        <v/>
      </c>
      <c r="BR112" s="721" t="str">
        <f>IF(ISTEXT(Bilanz!BR112),Bilanz!BR112,"")</f>
        <v>M1</v>
      </c>
      <c r="BS112" s="723" t="str">
        <f>IF(ISNUMBER(Bilanz!BS112),Bilanz!BS112,"")</f>
        <v/>
      </c>
      <c r="BT112" s="723" t="str">
        <f>IF(ISNUMBER(Bilanz!BT112),Bilanz!BT112,"")</f>
        <v/>
      </c>
      <c r="BU112" s="723" t="str">
        <f>IF(ISNUMBER(Bilanz!BU112),Bilanz!BU112,"")</f>
        <v/>
      </c>
      <c r="BV112" s="722" t="str">
        <f>IF(ISNUMBER(Bilanz!BV112),Bilanz!BV112,"")</f>
        <v/>
      </c>
      <c r="BW112" s="723" t="str">
        <f>IF(ISNUMBER(Bilanz!BW112),Bilanz!BW112,"")</f>
        <v/>
      </c>
      <c r="BX112" s="721" t="str">
        <f>IF(ISTEXT(Bilanz!BX112),Bilanz!BX112,"")</f>
        <v>M1</v>
      </c>
    </row>
    <row r="113" spans="1:76" x14ac:dyDescent="0.2">
      <c r="A113" s="120" t="str">
        <f>IF(ISTEXT(Data!A113),Data!A113,"")</f>
        <v/>
      </c>
      <c r="B113" s="250">
        <f>IF(ISREF(Data!B113),Data!B113,"")</f>
        <v>35121</v>
      </c>
      <c r="C113" s="698">
        <v>0.27083333333333298</v>
      </c>
      <c r="D113" s="250">
        <f>IF(ISREF(Data!D113),Data!D113,"")</f>
        <v>35122</v>
      </c>
      <c r="E113" s="698">
        <v>0.27083333333333298</v>
      </c>
      <c r="F113" s="699" t="s">
        <v>2179</v>
      </c>
      <c r="G113" s="245" t="str">
        <f>IF(ISTEXT(Data!G113),Data!G113,"")</f>
        <v>No Precipitation Occurred</v>
      </c>
      <c r="H113" s="247" t="str">
        <f>IF(ISTEXT(Data!H113),Data!H113,"")</f>
        <v/>
      </c>
      <c r="I113" s="246" t="str">
        <f>IF(ISTEXT(Data!I113),Data!I113,"")</f>
        <v/>
      </c>
      <c r="J113" s="248" t="str">
        <f>IF(ISTEXT(Data!J113),Data!J113,"")</f>
        <v/>
      </c>
      <c r="K113" s="273" t="str">
        <f>IF(ISNUMBER(Data!K113),Data!K113,"")</f>
        <v/>
      </c>
      <c r="L113" s="242" t="str">
        <f>IF(ISTEXT(Data!L113),Data!L113,"")</f>
        <v>M1</v>
      </c>
      <c r="M113" s="700" t="str">
        <f>IF(ISNUMBER(Data!M113),Data!M113,"")</f>
        <v/>
      </c>
      <c r="N113" s="700" t="str">
        <f>IF(ISNUMBER(Data!N113),Data!N113,"")</f>
        <v/>
      </c>
      <c r="O113" s="242" t="str">
        <f>IF(ISTEXT(Data!O113),Data!O113,"")</f>
        <v>M1</v>
      </c>
      <c r="P113" s="278" t="str">
        <f>IF(ISNUMBER(Data!P113),Data!P113,"")</f>
        <v/>
      </c>
      <c r="Q113" s="242" t="str">
        <f>IF(ISTEXT(Data!Q113),Data!Q113,"")</f>
        <v>M1</v>
      </c>
      <c r="R113" s="277" t="str">
        <f>IF(ISNUMBER(Data!R113),Data!R113,"")</f>
        <v/>
      </c>
      <c r="S113" s="242" t="str">
        <f>IF(ISTEXT(Data!S113),Data!S113,"")</f>
        <v>M1</v>
      </c>
      <c r="T113" s="701" t="str">
        <f>IF(ISNUMBER(Data!T113),Data!T113,"")</f>
        <v/>
      </c>
      <c r="U113" s="242" t="str">
        <f>IF(ISTEXT(Data!U113),Data!U113,"")</f>
        <v>M1</v>
      </c>
      <c r="V113" s="702" t="str">
        <f>IF(ISNUMBER(Data!V113),Data!V113,"")</f>
        <v/>
      </c>
      <c r="W113" s="242" t="str">
        <f>IF(ISTEXT(Data!W113),Data!W113,"")</f>
        <v>M1</v>
      </c>
      <c r="X113" s="701" t="str">
        <f>IF(ISNUMBER(Data!X113),Data!X113,"")</f>
        <v/>
      </c>
      <c r="Y113" s="242" t="str">
        <f>IF(ISTEXT(Data!Y113),Data!Y113,"")</f>
        <v>M1</v>
      </c>
      <c r="Z113" s="703" t="str">
        <f>IF(ISNUMBER(Data!Z113),Data!Z113,"")</f>
        <v/>
      </c>
      <c r="AA113" s="242" t="str">
        <f>IF(ISTEXT(Data!AA113),Data!AA113,"")</f>
        <v>M1</v>
      </c>
      <c r="AB113" s="701" t="str">
        <f>IF(ISNUMBER(Data!AB113),Data!AB113,"")</f>
        <v/>
      </c>
      <c r="AC113" s="242" t="str">
        <f>IF(ISTEXT(Data!AC113),Data!AC113,"")</f>
        <v>M1</v>
      </c>
      <c r="AD113" s="704" t="str">
        <f>IF(ISNUMBER(Data!AD113),Data!AD113,"")</f>
        <v/>
      </c>
      <c r="AE113" s="242" t="str">
        <f>IF(ISTEXT(Data!AE113),Data!AE113,"")</f>
        <v>M1</v>
      </c>
      <c r="AF113" s="701" t="str">
        <f>IF(ISNUMBER(Data!AF113),Data!AF113,"")</f>
        <v/>
      </c>
      <c r="AG113" s="242" t="str">
        <f>IF(ISTEXT(Data!AG113),Data!AG113,"")</f>
        <v>M1</v>
      </c>
      <c r="AH113" s="703" t="str">
        <f>IF(ISNUMBER(Data!AH113),Data!AH113,"")</f>
        <v/>
      </c>
      <c r="AI113" s="242" t="str">
        <f>IF(ISTEXT(Data!AI113),Data!AI113,"")</f>
        <v>M1</v>
      </c>
      <c r="AJ113" s="267" t="str">
        <f>IF(ISTEXT(Data!AJ113),Data!AJ113,"")</f>
        <v/>
      </c>
      <c r="AK113" s="267" t="str">
        <f>IF(ISTEXT(Data!AK113),Data!AK113,"")</f>
        <v/>
      </c>
      <c r="AL113" s="267" t="str">
        <f>IF(ISTEXT(Data!AL113),Data!AL113,"")</f>
        <v/>
      </c>
      <c r="AM113" s="267" t="str">
        <f>IF(ISTEXT(Data!AM113),Data!AM113,"")</f>
        <v/>
      </c>
      <c r="AN113" s="267" t="str">
        <f>IF(ISTEXT(Data!AN113),Data!AN113,"")</f>
        <v/>
      </c>
      <c r="AO113" s="267" t="str">
        <f>IF(ISTEXT(Data!AO113),Data!AO113,"")</f>
        <v/>
      </c>
      <c r="AP113" s="705" t="str">
        <f>IF(ISNUMBER(Bilanz!AP113),Bilanz!AP113,"")</f>
        <v/>
      </c>
      <c r="AQ113" s="706" t="str">
        <f>IF(ISNUMBER(Bilanz!AQ113),Bilanz!AQ113,"")</f>
        <v/>
      </c>
      <c r="AR113" s="707" t="str">
        <f>IF(ISNUMBER(Bilanz!AR113),Bilanz!AR113,"")</f>
        <v/>
      </c>
      <c r="AS113" s="708" t="str">
        <f>IF(ISNUMBER(Bilanz!AS113),Bilanz!AS113,"")</f>
        <v/>
      </c>
      <c r="AT113" s="709" t="str">
        <f>IF(ISNUMBER(Bilanz!AT113),Bilanz!AT113,"")</f>
        <v/>
      </c>
      <c r="AU113" s="710" t="str">
        <f>IF(ISNUMBER(Bilanz!AU113),Bilanz!AU113,"")</f>
        <v/>
      </c>
      <c r="AV113" s="711" t="str">
        <f>IF(ISNUMBER(Bilanz!AV113),Bilanz!AV113,"")</f>
        <v/>
      </c>
      <c r="AW113" s="712" t="str">
        <f>IF(ISNUMBER(Bilanz!AW113),Bilanz!AW113,"")</f>
        <v/>
      </c>
      <c r="AX113" s="713" t="str">
        <f>IF(ISNUMBER(Bilanz!AX113),Bilanz!AX113,"")</f>
        <v/>
      </c>
      <c r="AY113" s="714" t="str">
        <f>IF(ISNUMBER(Bilanz!AY113),Bilanz!AY113,"")</f>
        <v/>
      </c>
      <c r="AZ113" s="715">
        <f>IF(ISNUMBER(Bilanz!AZ113),Bilanz!AZ113,"")</f>
        <v>362.61</v>
      </c>
      <c r="BA113" s="716">
        <f>IF(ISNUMBER(Bilanz!BA113),Bilanz!BA113,"")</f>
        <v>5.5229999999999997</v>
      </c>
      <c r="BB113" s="717" t="str">
        <f>IF(ISNUMBER(Bilanz!BB113),Bilanz!BB113,"")</f>
        <v/>
      </c>
      <c r="BC113" s="718" t="str">
        <f>IF(ISNUMBER(Bilanz!BC113),Bilanz!BC113,"")</f>
        <v/>
      </c>
      <c r="BD113" s="719" t="str">
        <f>IF(ISNUMBER(Bilanz!BD113),Bilanz!BD113,"")</f>
        <v/>
      </c>
      <c r="BE113" s="720" t="str">
        <f>IF(ISNUMBER(Bilanz!BE113),Bilanz!BE113,"")</f>
        <v/>
      </c>
      <c r="BF113" s="708" t="str">
        <f>IF(ISNUMBER(Bilanz!BF113),Bilanz!BF113,"")</f>
        <v/>
      </c>
      <c r="BG113" s="709" t="str">
        <f>IF(ISNUMBER(Bilanz!BG113),Bilanz!BG113,"")</f>
        <v/>
      </c>
      <c r="BH113" s="710" t="str">
        <f>IF(ISNUMBER(Bilanz!BH113),Bilanz!BH113,"")</f>
        <v/>
      </c>
      <c r="BI113" s="711" t="str">
        <f>IF(ISNUMBER(Bilanz!BI113),Bilanz!BI113,"")</f>
        <v/>
      </c>
      <c r="BJ113" s="712" t="str">
        <f>IF(ISNUMBER(Bilanz!BJ113),Bilanz!BJ113,"")</f>
        <v/>
      </c>
      <c r="BK113" s="713" t="str">
        <f>IF(ISNUMBER(Bilanz!BK113),Bilanz!BK113,"")</f>
        <v/>
      </c>
      <c r="BL113" s="714" t="str">
        <f>IF(ISNUMBER(Bilanz!BL113),Bilanz!BL113,"")</f>
        <v/>
      </c>
      <c r="BM113" s="721" t="str">
        <f>IF(ISTEXT(Bilanz!BM113),Bilanz!BM113,"")</f>
        <v>M1</v>
      </c>
      <c r="BN113" s="722" t="str">
        <f>IF(ISNUMBER(Bilanz!BN113),Bilanz!BN113,"")</f>
        <v/>
      </c>
      <c r="BO113" s="722" t="str">
        <f>IF(ISNUMBER(Bilanz!BO113),Bilanz!BO113,"")</f>
        <v/>
      </c>
      <c r="BP113" s="723" t="str">
        <f>IF(ISNUMBER(Bilanz!BP113),Bilanz!BP113,"")</f>
        <v/>
      </c>
      <c r="BQ113" s="723" t="str">
        <f>IF(ISNUMBER(Bilanz!BQ113),Bilanz!BQ113,"")</f>
        <v/>
      </c>
      <c r="BR113" s="721" t="str">
        <f>IF(ISTEXT(Bilanz!BR113),Bilanz!BR113,"")</f>
        <v>M1</v>
      </c>
      <c r="BS113" s="723" t="str">
        <f>IF(ISNUMBER(Bilanz!BS113),Bilanz!BS113,"")</f>
        <v/>
      </c>
      <c r="BT113" s="723" t="str">
        <f>IF(ISNUMBER(Bilanz!BT113),Bilanz!BT113,"")</f>
        <v/>
      </c>
      <c r="BU113" s="723" t="str">
        <f>IF(ISNUMBER(Bilanz!BU113),Bilanz!BU113,"")</f>
        <v/>
      </c>
      <c r="BV113" s="722" t="str">
        <f>IF(ISNUMBER(Bilanz!BV113),Bilanz!BV113,"")</f>
        <v/>
      </c>
      <c r="BW113" s="723" t="str">
        <f>IF(ISNUMBER(Bilanz!BW113),Bilanz!BW113,"")</f>
        <v/>
      </c>
      <c r="BX113" s="721" t="str">
        <f>IF(ISTEXT(Bilanz!BX113),Bilanz!BX113,"")</f>
        <v>M1</v>
      </c>
    </row>
    <row r="114" spans="1:76" x14ac:dyDescent="0.2">
      <c r="A114" s="120" t="str">
        <f>IF(ISTEXT(Data!A114),Data!A114,"")</f>
        <v/>
      </c>
      <c r="B114" s="250">
        <f>IF(ISREF(Data!B114),Data!B114,"")</f>
        <v>35122</v>
      </c>
      <c r="C114" s="698">
        <v>0.27083333333333298</v>
      </c>
      <c r="D114" s="250">
        <f>IF(ISREF(Data!D114),Data!D114,"")</f>
        <v>35123</v>
      </c>
      <c r="E114" s="698">
        <v>0.27083333333333298</v>
      </c>
      <c r="F114" s="699" t="s">
        <v>2179</v>
      </c>
      <c r="G114" s="245" t="str">
        <f>IF(ISTEXT(Data!G114),Data!G114,"")</f>
        <v>No Precipitation Occurred</v>
      </c>
      <c r="H114" s="247" t="str">
        <f>IF(ISTEXT(Data!H114),Data!H114,"")</f>
        <v/>
      </c>
      <c r="I114" s="246" t="str">
        <f>IF(ISTEXT(Data!I114),Data!I114,"")</f>
        <v/>
      </c>
      <c r="J114" s="248" t="str">
        <f>IF(ISTEXT(Data!J114),Data!J114,"")</f>
        <v/>
      </c>
      <c r="K114" s="273" t="str">
        <f>IF(ISNUMBER(Data!K114),Data!K114,"")</f>
        <v/>
      </c>
      <c r="L114" s="242" t="str">
        <f>IF(ISTEXT(Data!L114),Data!L114,"")</f>
        <v>M1</v>
      </c>
      <c r="M114" s="700" t="str">
        <f>IF(ISNUMBER(Data!M114),Data!M114,"")</f>
        <v/>
      </c>
      <c r="N114" s="700" t="str">
        <f>IF(ISNUMBER(Data!N114),Data!N114,"")</f>
        <v/>
      </c>
      <c r="O114" s="242" t="str">
        <f>IF(ISTEXT(Data!O114),Data!O114,"")</f>
        <v>M1</v>
      </c>
      <c r="P114" s="278" t="str">
        <f>IF(ISNUMBER(Data!P114),Data!P114,"")</f>
        <v/>
      </c>
      <c r="Q114" s="242" t="str">
        <f>IF(ISTEXT(Data!Q114),Data!Q114,"")</f>
        <v>M1</v>
      </c>
      <c r="R114" s="277" t="str">
        <f>IF(ISNUMBER(Data!R114),Data!R114,"")</f>
        <v/>
      </c>
      <c r="S114" s="242" t="str">
        <f>IF(ISTEXT(Data!S114),Data!S114,"")</f>
        <v>M1</v>
      </c>
      <c r="T114" s="701" t="str">
        <f>IF(ISNUMBER(Data!T114),Data!T114,"")</f>
        <v/>
      </c>
      <c r="U114" s="242" t="str">
        <f>IF(ISTEXT(Data!U114),Data!U114,"")</f>
        <v>M1</v>
      </c>
      <c r="V114" s="702" t="str">
        <f>IF(ISNUMBER(Data!V114),Data!V114,"")</f>
        <v/>
      </c>
      <c r="W114" s="242" t="str">
        <f>IF(ISTEXT(Data!W114),Data!W114,"")</f>
        <v>M1</v>
      </c>
      <c r="X114" s="701" t="str">
        <f>IF(ISNUMBER(Data!X114),Data!X114,"")</f>
        <v/>
      </c>
      <c r="Y114" s="242" t="str">
        <f>IF(ISTEXT(Data!Y114),Data!Y114,"")</f>
        <v>M1</v>
      </c>
      <c r="Z114" s="703" t="str">
        <f>IF(ISNUMBER(Data!Z114),Data!Z114,"")</f>
        <v/>
      </c>
      <c r="AA114" s="242" t="str">
        <f>IF(ISTEXT(Data!AA114),Data!AA114,"")</f>
        <v>M1</v>
      </c>
      <c r="AB114" s="701" t="str">
        <f>IF(ISNUMBER(Data!AB114),Data!AB114,"")</f>
        <v/>
      </c>
      <c r="AC114" s="242" t="str">
        <f>IF(ISTEXT(Data!AC114),Data!AC114,"")</f>
        <v>M1</v>
      </c>
      <c r="AD114" s="704" t="str">
        <f>IF(ISNUMBER(Data!AD114),Data!AD114,"")</f>
        <v/>
      </c>
      <c r="AE114" s="242" t="str">
        <f>IF(ISTEXT(Data!AE114),Data!AE114,"")</f>
        <v>M1</v>
      </c>
      <c r="AF114" s="701" t="str">
        <f>IF(ISNUMBER(Data!AF114),Data!AF114,"")</f>
        <v/>
      </c>
      <c r="AG114" s="242" t="str">
        <f>IF(ISTEXT(Data!AG114),Data!AG114,"")</f>
        <v>M1</v>
      </c>
      <c r="AH114" s="703" t="str">
        <f>IF(ISNUMBER(Data!AH114),Data!AH114,"")</f>
        <v/>
      </c>
      <c r="AI114" s="242" t="str">
        <f>IF(ISTEXT(Data!AI114),Data!AI114,"")</f>
        <v>M1</v>
      </c>
      <c r="AJ114" s="267" t="str">
        <f>IF(ISTEXT(Data!AJ114),Data!AJ114,"")</f>
        <v/>
      </c>
      <c r="AK114" s="267" t="str">
        <f>IF(ISTEXT(Data!AK114),Data!AK114,"")</f>
        <v/>
      </c>
      <c r="AL114" s="267" t="str">
        <f>IF(ISTEXT(Data!AL114),Data!AL114,"")</f>
        <v/>
      </c>
      <c r="AM114" s="267" t="str">
        <f>IF(ISTEXT(Data!AM114),Data!AM114,"")</f>
        <v/>
      </c>
      <c r="AN114" s="267" t="str">
        <f>IF(ISTEXT(Data!AN114),Data!AN114,"")</f>
        <v/>
      </c>
      <c r="AO114" s="267" t="str">
        <f>IF(ISTEXT(Data!AO114),Data!AO114,"")</f>
        <v/>
      </c>
      <c r="AP114" s="705" t="str">
        <f>IF(ISNUMBER(Bilanz!AP114),Bilanz!AP114,"")</f>
        <v/>
      </c>
      <c r="AQ114" s="706" t="str">
        <f>IF(ISNUMBER(Bilanz!AQ114),Bilanz!AQ114,"")</f>
        <v/>
      </c>
      <c r="AR114" s="707" t="str">
        <f>IF(ISNUMBER(Bilanz!AR114),Bilanz!AR114,"")</f>
        <v/>
      </c>
      <c r="AS114" s="708" t="str">
        <f>IF(ISNUMBER(Bilanz!AS114),Bilanz!AS114,"")</f>
        <v/>
      </c>
      <c r="AT114" s="709" t="str">
        <f>IF(ISNUMBER(Bilanz!AT114),Bilanz!AT114,"")</f>
        <v/>
      </c>
      <c r="AU114" s="710" t="str">
        <f>IF(ISNUMBER(Bilanz!AU114),Bilanz!AU114,"")</f>
        <v/>
      </c>
      <c r="AV114" s="711" t="str">
        <f>IF(ISNUMBER(Bilanz!AV114),Bilanz!AV114,"")</f>
        <v/>
      </c>
      <c r="AW114" s="712" t="str">
        <f>IF(ISNUMBER(Bilanz!AW114),Bilanz!AW114,"")</f>
        <v/>
      </c>
      <c r="AX114" s="713" t="str">
        <f>IF(ISNUMBER(Bilanz!AX114),Bilanz!AX114,"")</f>
        <v/>
      </c>
      <c r="AY114" s="714" t="str">
        <f>IF(ISNUMBER(Bilanz!AY114),Bilanz!AY114,"")</f>
        <v/>
      </c>
      <c r="AZ114" s="715">
        <f>IF(ISNUMBER(Bilanz!AZ114),Bilanz!AZ114,"")</f>
        <v>362.61</v>
      </c>
      <c r="BA114" s="716">
        <f>IF(ISNUMBER(Bilanz!BA114),Bilanz!BA114,"")</f>
        <v>5.5229999999999997</v>
      </c>
      <c r="BB114" s="717" t="str">
        <f>IF(ISNUMBER(Bilanz!BB114),Bilanz!BB114,"")</f>
        <v/>
      </c>
      <c r="BC114" s="718" t="str">
        <f>IF(ISNUMBER(Bilanz!BC114),Bilanz!BC114,"")</f>
        <v/>
      </c>
      <c r="BD114" s="719" t="str">
        <f>IF(ISNUMBER(Bilanz!BD114),Bilanz!BD114,"")</f>
        <v/>
      </c>
      <c r="BE114" s="720" t="str">
        <f>IF(ISNUMBER(Bilanz!BE114),Bilanz!BE114,"")</f>
        <v/>
      </c>
      <c r="BF114" s="708" t="str">
        <f>IF(ISNUMBER(Bilanz!BF114),Bilanz!BF114,"")</f>
        <v/>
      </c>
      <c r="BG114" s="709" t="str">
        <f>IF(ISNUMBER(Bilanz!BG114),Bilanz!BG114,"")</f>
        <v/>
      </c>
      <c r="BH114" s="710" t="str">
        <f>IF(ISNUMBER(Bilanz!BH114),Bilanz!BH114,"")</f>
        <v/>
      </c>
      <c r="BI114" s="711" t="str">
        <f>IF(ISNUMBER(Bilanz!BI114),Bilanz!BI114,"")</f>
        <v/>
      </c>
      <c r="BJ114" s="712" t="str">
        <f>IF(ISNUMBER(Bilanz!BJ114),Bilanz!BJ114,"")</f>
        <v/>
      </c>
      <c r="BK114" s="713" t="str">
        <f>IF(ISNUMBER(Bilanz!BK114),Bilanz!BK114,"")</f>
        <v/>
      </c>
      <c r="BL114" s="714" t="str">
        <f>IF(ISNUMBER(Bilanz!BL114),Bilanz!BL114,"")</f>
        <v/>
      </c>
      <c r="BM114" s="721" t="str">
        <f>IF(ISTEXT(Bilanz!BM114),Bilanz!BM114,"")</f>
        <v>M1</v>
      </c>
      <c r="BN114" s="722" t="str">
        <f>IF(ISNUMBER(Bilanz!BN114),Bilanz!BN114,"")</f>
        <v/>
      </c>
      <c r="BO114" s="722" t="str">
        <f>IF(ISNUMBER(Bilanz!BO114),Bilanz!BO114,"")</f>
        <v/>
      </c>
      <c r="BP114" s="723" t="str">
        <f>IF(ISNUMBER(Bilanz!BP114),Bilanz!BP114,"")</f>
        <v/>
      </c>
      <c r="BQ114" s="723" t="str">
        <f>IF(ISNUMBER(Bilanz!BQ114),Bilanz!BQ114,"")</f>
        <v/>
      </c>
      <c r="BR114" s="721" t="str">
        <f>IF(ISTEXT(Bilanz!BR114),Bilanz!BR114,"")</f>
        <v>M1</v>
      </c>
      <c r="BS114" s="723" t="str">
        <f>IF(ISNUMBER(Bilanz!BS114),Bilanz!BS114,"")</f>
        <v/>
      </c>
      <c r="BT114" s="723" t="str">
        <f>IF(ISNUMBER(Bilanz!BT114),Bilanz!BT114,"")</f>
        <v/>
      </c>
      <c r="BU114" s="723" t="str">
        <f>IF(ISNUMBER(Bilanz!BU114),Bilanz!BU114,"")</f>
        <v/>
      </c>
      <c r="BV114" s="722" t="str">
        <f>IF(ISNUMBER(Bilanz!BV114),Bilanz!BV114,"")</f>
        <v/>
      </c>
      <c r="BW114" s="723" t="str">
        <f>IF(ISNUMBER(Bilanz!BW114),Bilanz!BW114,"")</f>
        <v/>
      </c>
      <c r="BX114" s="721" t="str">
        <f>IF(ISTEXT(Bilanz!BX114),Bilanz!BX114,"")</f>
        <v>M1</v>
      </c>
    </row>
    <row r="115" spans="1:76" x14ac:dyDescent="0.2">
      <c r="A115" s="120" t="str">
        <f>IF(ISTEXT(Data!A115),Data!A115,"")</f>
        <v/>
      </c>
      <c r="B115" s="250">
        <f>IF(ISREF(Data!B115),Data!B115,"")</f>
        <v>35123</v>
      </c>
      <c r="C115" s="698">
        <v>0.27083333333333298</v>
      </c>
      <c r="D115" s="250">
        <f>IF(ISREF(Data!D115),Data!D115,"")</f>
        <v>35124</v>
      </c>
      <c r="E115" s="698">
        <v>0.27083333333333298</v>
      </c>
      <c r="F115" s="699" t="s">
        <v>2179</v>
      </c>
      <c r="G115" s="245" t="str">
        <f>IF(ISTEXT(Data!G115),Data!G115,"")</f>
        <v>No Precipitation Occurred</v>
      </c>
      <c r="H115" s="247" t="str">
        <f>IF(ISTEXT(Data!H115),Data!H115,"")</f>
        <v/>
      </c>
      <c r="I115" s="246" t="str">
        <f>IF(ISTEXT(Data!I115),Data!I115,"")</f>
        <v/>
      </c>
      <c r="J115" s="248" t="str">
        <f>IF(ISTEXT(Data!J115),Data!J115,"")</f>
        <v/>
      </c>
      <c r="K115" s="273" t="str">
        <f>IF(ISNUMBER(Data!K115),Data!K115,"")</f>
        <v/>
      </c>
      <c r="L115" s="242" t="str">
        <f>IF(ISTEXT(Data!L115),Data!L115,"")</f>
        <v>M1</v>
      </c>
      <c r="M115" s="700" t="str">
        <f>IF(ISNUMBER(Data!M115),Data!M115,"")</f>
        <v/>
      </c>
      <c r="N115" s="700" t="str">
        <f>IF(ISNUMBER(Data!N115),Data!N115,"")</f>
        <v/>
      </c>
      <c r="O115" s="242" t="str">
        <f>IF(ISTEXT(Data!O115),Data!O115,"")</f>
        <v>M1</v>
      </c>
      <c r="P115" s="278" t="str">
        <f>IF(ISNUMBER(Data!P115),Data!P115,"")</f>
        <v/>
      </c>
      <c r="Q115" s="242" t="str">
        <f>IF(ISTEXT(Data!Q115),Data!Q115,"")</f>
        <v>M1</v>
      </c>
      <c r="R115" s="277" t="str">
        <f>IF(ISNUMBER(Data!R115),Data!R115,"")</f>
        <v/>
      </c>
      <c r="S115" s="242" t="str">
        <f>IF(ISTEXT(Data!S115),Data!S115,"")</f>
        <v>M1</v>
      </c>
      <c r="T115" s="701" t="str">
        <f>IF(ISNUMBER(Data!T115),Data!T115,"")</f>
        <v/>
      </c>
      <c r="U115" s="242" t="str">
        <f>IF(ISTEXT(Data!U115),Data!U115,"")</f>
        <v>M1</v>
      </c>
      <c r="V115" s="702" t="str">
        <f>IF(ISNUMBER(Data!V115),Data!V115,"")</f>
        <v/>
      </c>
      <c r="W115" s="242" t="str">
        <f>IF(ISTEXT(Data!W115),Data!W115,"")</f>
        <v>M1</v>
      </c>
      <c r="X115" s="701" t="str">
        <f>IF(ISNUMBER(Data!X115),Data!X115,"")</f>
        <v/>
      </c>
      <c r="Y115" s="242" t="str">
        <f>IF(ISTEXT(Data!Y115),Data!Y115,"")</f>
        <v>M1</v>
      </c>
      <c r="Z115" s="703" t="str">
        <f>IF(ISNUMBER(Data!Z115),Data!Z115,"")</f>
        <v/>
      </c>
      <c r="AA115" s="242" t="str">
        <f>IF(ISTEXT(Data!AA115),Data!AA115,"")</f>
        <v>M1</v>
      </c>
      <c r="AB115" s="701" t="str">
        <f>IF(ISNUMBER(Data!AB115),Data!AB115,"")</f>
        <v/>
      </c>
      <c r="AC115" s="242" t="str">
        <f>IF(ISTEXT(Data!AC115),Data!AC115,"")</f>
        <v>M1</v>
      </c>
      <c r="AD115" s="704" t="str">
        <f>IF(ISNUMBER(Data!AD115),Data!AD115,"")</f>
        <v/>
      </c>
      <c r="AE115" s="242" t="str">
        <f>IF(ISTEXT(Data!AE115),Data!AE115,"")</f>
        <v>M1</v>
      </c>
      <c r="AF115" s="701" t="str">
        <f>IF(ISNUMBER(Data!AF115),Data!AF115,"")</f>
        <v/>
      </c>
      <c r="AG115" s="242" t="str">
        <f>IF(ISTEXT(Data!AG115),Data!AG115,"")</f>
        <v>M1</v>
      </c>
      <c r="AH115" s="703" t="str">
        <f>IF(ISNUMBER(Data!AH115),Data!AH115,"")</f>
        <v/>
      </c>
      <c r="AI115" s="242" t="str">
        <f>IF(ISTEXT(Data!AI115),Data!AI115,"")</f>
        <v>M1</v>
      </c>
      <c r="AJ115" s="267" t="str">
        <f>IF(ISTEXT(Data!AJ115),Data!AJ115,"")</f>
        <v/>
      </c>
      <c r="AK115" s="267" t="str">
        <f>IF(ISTEXT(Data!AK115),Data!AK115,"")</f>
        <v/>
      </c>
      <c r="AL115" s="267" t="str">
        <f>IF(ISTEXT(Data!AL115),Data!AL115,"")</f>
        <v/>
      </c>
      <c r="AM115" s="267" t="str">
        <f>IF(ISTEXT(Data!AM115),Data!AM115,"")</f>
        <v/>
      </c>
      <c r="AN115" s="267" t="str">
        <f>IF(ISTEXT(Data!AN115),Data!AN115,"")</f>
        <v/>
      </c>
      <c r="AO115" s="267" t="str">
        <f>IF(ISTEXT(Data!AO115),Data!AO115,"")</f>
        <v/>
      </c>
      <c r="AP115" s="705" t="str">
        <f>IF(ISNUMBER(Bilanz!AP115),Bilanz!AP115,"")</f>
        <v/>
      </c>
      <c r="AQ115" s="706" t="str">
        <f>IF(ISNUMBER(Bilanz!AQ115),Bilanz!AQ115,"")</f>
        <v/>
      </c>
      <c r="AR115" s="707" t="str">
        <f>IF(ISNUMBER(Bilanz!AR115),Bilanz!AR115,"")</f>
        <v/>
      </c>
      <c r="AS115" s="708" t="str">
        <f>IF(ISNUMBER(Bilanz!AS115),Bilanz!AS115,"")</f>
        <v/>
      </c>
      <c r="AT115" s="709" t="str">
        <f>IF(ISNUMBER(Bilanz!AT115),Bilanz!AT115,"")</f>
        <v/>
      </c>
      <c r="AU115" s="710" t="str">
        <f>IF(ISNUMBER(Bilanz!AU115),Bilanz!AU115,"")</f>
        <v/>
      </c>
      <c r="AV115" s="711" t="str">
        <f>IF(ISNUMBER(Bilanz!AV115),Bilanz!AV115,"")</f>
        <v/>
      </c>
      <c r="AW115" s="712" t="str">
        <f>IF(ISNUMBER(Bilanz!AW115),Bilanz!AW115,"")</f>
        <v/>
      </c>
      <c r="AX115" s="713" t="str">
        <f>IF(ISNUMBER(Bilanz!AX115),Bilanz!AX115,"")</f>
        <v/>
      </c>
      <c r="AY115" s="714" t="str">
        <f>IF(ISNUMBER(Bilanz!AY115),Bilanz!AY115,"")</f>
        <v/>
      </c>
      <c r="AZ115" s="715">
        <f>IF(ISNUMBER(Bilanz!AZ115),Bilanz!AZ115,"")</f>
        <v>362.61</v>
      </c>
      <c r="BA115" s="716">
        <f>IF(ISNUMBER(Bilanz!BA115),Bilanz!BA115,"")</f>
        <v>5.5229999999999997</v>
      </c>
      <c r="BB115" s="717" t="str">
        <f>IF(ISNUMBER(Bilanz!BB115),Bilanz!BB115,"")</f>
        <v/>
      </c>
      <c r="BC115" s="718" t="str">
        <f>IF(ISNUMBER(Bilanz!BC115),Bilanz!BC115,"")</f>
        <v/>
      </c>
      <c r="BD115" s="719" t="str">
        <f>IF(ISNUMBER(Bilanz!BD115),Bilanz!BD115,"")</f>
        <v/>
      </c>
      <c r="BE115" s="720" t="str">
        <f>IF(ISNUMBER(Bilanz!BE115),Bilanz!BE115,"")</f>
        <v/>
      </c>
      <c r="BF115" s="708" t="str">
        <f>IF(ISNUMBER(Bilanz!BF115),Bilanz!BF115,"")</f>
        <v/>
      </c>
      <c r="BG115" s="709" t="str">
        <f>IF(ISNUMBER(Bilanz!BG115),Bilanz!BG115,"")</f>
        <v/>
      </c>
      <c r="BH115" s="710" t="str">
        <f>IF(ISNUMBER(Bilanz!BH115),Bilanz!BH115,"")</f>
        <v/>
      </c>
      <c r="BI115" s="711" t="str">
        <f>IF(ISNUMBER(Bilanz!BI115),Bilanz!BI115,"")</f>
        <v/>
      </c>
      <c r="BJ115" s="712" t="str">
        <f>IF(ISNUMBER(Bilanz!BJ115),Bilanz!BJ115,"")</f>
        <v/>
      </c>
      <c r="BK115" s="713" t="str">
        <f>IF(ISNUMBER(Bilanz!BK115),Bilanz!BK115,"")</f>
        <v/>
      </c>
      <c r="BL115" s="714" t="str">
        <f>IF(ISNUMBER(Bilanz!BL115),Bilanz!BL115,"")</f>
        <v/>
      </c>
      <c r="BM115" s="721" t="str">
        <f>IF(ISTEXT(Bilanz!BM115),Bilanz!BM115,"")</f>
        <v>M1</v>
      </c>
      <c r="BN115" s="722" t="str">
        <f>IF(ISNUMBER(Bilanz!BN115),Bilanz!BN115,"")</f>
        <v/>
      </c>
      <c r="BO115" s="722" t="str">
        <f>IF(ISNUMBER(Bilanz!BO115),Bilanz!BO115,"")</f>
        <v/>
      </c>
      <c r="BP115" s="723" t="str">
        <f>IF(ISNUMBER(Bilanz!BP115),Bilanz!BP115,"")</f>
        <v/>
      </c>
      <c r="BQ115" s="723" t="str">
        <f>IF(ISNUMBER(Bilanz!BQ115),Bilanz!BQ115,"")</f>
        <v/>
      </c>
      <c r="BR115" s="721" t="str">
        <f>IF(ISTEXT(Bilanz!BR115),Bilanz!BR115,"")</f>
        <v>M1</v>
      </c>
      <c r="BS115" s="723" t="str">
        <f>IF(ISNUMBER(Bilanz!BS115),Bilanz!BS115,"")</f>
        <v/>
      </c>
      <c r="BT115" s="723" t="str">
        <f>IF(ISNUMBER(Bilanz!BT115),Bilanz!BT115,"")</f>
        <v/>
      </c>
      <c r="BU115" s="723" t="str">
        <f>IF(ISNUMBER(Bilanz!BU115),Bilanz!BU115,"")</f>
        <v/>
      </c>
      <c r="BV115" s="722" t="str">
        <f>IF(ISNUMBER(Bilanz!BV115),Bilanz!BV115,"")</f>
        <v/>
      </c>
      <c r="BW115" s="723" t="str">
        <f>IF(ISNUMBER(Bilanz!BW115),Bilanz!BW115,"")</f>
        <v/>
      </c>
      <c r="BX115" s="721" t="str">
        <f>IF(ISTEXT(Bilanz!BX115),Bilanz!BX115,"")</f>
        <v>M1</v>
      </c>
    </row>
    <row r="116" spans="1:76" x14ac:dyDescent="0.2">
      <c r="A116" s="120" t="str">
        <f>IF(ISTEXT(Data!A116),Data!A116,"")</f>
        <v/>
      </c>
      <c r="B116" s="250">
        <f>IF(ISREF(Data!B116),Data!B116,"")</f>
        <v>35124</v>
      </c>
      <c r="C116" s="698">
        <v>0.27083333333333298</v>
      </c>
      <c r="D116" s="250">
        <f>IF(ISREF(Data!D116),Data!D116,"")</f>
        <v>35125</v>
      </c>
      <c r="E116" s="698">
        <v>0.27083333333333298</v>
      </c>
      <c r="F116" s="699" t="s">
        <v>2179</v>
      </c>
      <c r="G116" s="245" t="str">
        <f>IF(ISTEXT(Data!G116),Data!G116,"")</f>
        <v>No Precipitation Occurred</v>
      </c>
      <c r="H116" s="247" t="str">
        <f>IF(ISTEXT(Data!H116),Data!H116,"")</f>
        <v/>
      </c>
      <c r="I116" s="246" t="str">
        <f>IF(ISTEXT(Data!I116),Data!I116,"")</f>
        <v/>
      </c>
      <c r="J116" s="248" t="str">
        <f>IF(ISTEXT(Data!J116),Data!J116,"")</f>
        <v/>
      </c>
      <c r="K116" s="273" t="str">
        <f>IF(ISNUMBER(Data!K116),Data!K116,"")</f>
        <v/>
      </c>
      <c r="L116" s="242" t="str">
        <f>IF(ISTEXT(Data!L116),Data!L116,"")</f>
        <v>M1</v>
      </c>
      <c r="M116" s="700" t="str">
        <f>IF(ISNUMBER(Data!M116),Data!M116,"")</f>
        <v/>
      </c>
      <c r="N116" s="700" t="str">
        <f>IF(ISNUMBER(Data!N116),Data!N116,"")</f>
        <v/>
      </c>
      <c r="O116" s="242" t="str">
        <f>IF(ISTEXT(Data!O116),Data!O116,"")</f>
        <v>M1</v>
      </c>
      <c r="P116" s="278" t="str">
        <f>IF(ISNUMBER(Data!P116),Data!P116,"")</f>
        <v/>
      </c>
      <c r="Q116" s="242" t="str">
        <f>IF(ISTEXT(Data!Q116),Data!Q116,"")</f>
        <v>M1</v>
      </c>
      <c r="R116" s="277" t="str">
        <f>IF(ISNUMBER(Data!R116),Data!R116,"")</f>
        <v/>
      </c>
      <c r="S116" s="242" t="str">
        <f>IF(ISTEXT(Data!S116),Data!S116,"")</f>
        <v>M1</v>
      </c>
      <c r="T116" s="701" t="str">
        <f>IF(ISNUMBER(Data!T116),Data!T116,"")</f>
        <v/>
      </c>
      <c r="U116" s="242" t="str">
        <f>IF(ISTEXT(Data!U116),Data!U116,"")</f>
        <v>M1</v>
      </c>
      <c r="V116" s="702" t="str">
        <f>IF(ISNUMBER(Data!V116),Data!V116,"")</f>
        <v/>
      </c>
      <c r="W116" s="242" t="str">
        <f>IF(ISTEXT(Data!W116),Data!W116,"")</f>
        <v>M1</v>
      </c>
      <c r="X116" s="701" t="str">
        <f>IF(ISNUMBER(Data!X116),Data!X116,"")</f>
        <v/>
      </c>
      <c r="Y116" s="242" t="str">
        <f>IF(ISTEXT(Data!Y116),Data!Y116,"")</f>
        <v>M1</v>
      </c>
      <c r="Z116" s="703" t="str">
        <f>IF(ISNUMBER(Data!Z116),Data!Z116,"")</f>
        <v/>
      </c>
      <c r="AA116" s="242" t="str">
        <f>IF(ISTEXT(Data!AA116),Data!AA116,"")</f>
        <v>M1</v>
      </c>
      <c r="AB116" s="701" t="str">
        <f>IF(ISNUMBER(Data!AB116),Data!AB116,"")</f>
        <v/>
      </c>
      <c r="AC116" s="242" t="str">
        <f>IF(ISTEXT(Data!AC116),Data!AC116,"")</f>
        <v>M1</v>
      </c>
      <c r="AD116" s="704" t="str">
        <f>IF(ISNUMBER(Data!AD116),Data!AD116,"")</f>
        <v/>
      </c>
      <c r="AE116" s="242" t="str">
        <f>IF(ISTEXT(Data!AE116),Data!AE116,"")</f>
        <v>M1</v>
      </c>
      <c r="AF116" s="701" t="str">
        <f>IF(ISNUMBER(Data!AF116),Data!AF116,"")</f>
        <v/>
      </c>
      <c r="AG116" s="242" t="str">
        <f>IF(ISTEXT(Data!AG116),Data!AG116,"")</f>
        <v>M1</v>
      </c>
      <c r="AH116" s="703" t="str">
        <f>IF(ISNUMBER(Data!AH116),Data!AH116,"")</f>
        <v/>
      </c>
      <c r="AI116" s="242" t="str">
        <f>IF(ISTEXT(Data!AI116),Data!AI116,"")</f>
        <v>M1</v>
      </c>
      <c r="AJ116" s="267" t="str">
        <f>IF(ISTEXT(Data!AJ116),Data!AJ116,"")</f>
        <v/>
      </c>
      <c r="AK116" s="267" t="str">
        <f>IF(ISTEXT(Data!AK116),Data!AK116,"")</f>
        <v/>
      </c>
      <c r="AL116" s="267" t="str">
        <f>IF(ISTEXT(Data!AL116),Data!AL116,"")</f>
        <v/>
      </c>
      <c r="AM116" s="267" t="str">
        <f>IF(ISTEXT(Data!AM116),Data!AM116,"")</f>
        <v/>
      </c>
      <c r="AN116" s="267" t="str">
        <f>IF(ISTEXT(Data!AN116),Data!AN116,"")</f>
        <v/>
      </c>
      <c r="AO116" s="267" t="str">
        <f>IF(ISTEXT(Data!AO116),Data!AO116,"")</f>
        <v/>
      </c>
      <c r="AP116" s="705" t="str">
        <f>IF(ISNUMBER(Bilanz!AP116),Bilanz!AP116,"")</f>
        <v/>
      </c>
      <c r="AQ116" s="706" t="str">
        <f>IF(ISNUMBER(Bilanz!AQ116),Bilanz!AQ116,"")</f>
        <v/>
      </c>
      <c r="AR116" s="707" t="str">
        <f>IF(ISNUMBER(Bilanz!AR116),Bilanz!AR116,"")</f>
        <v/>
      </c>
      <c r="AS116" s="708" t="str">
        <f>IF(ISNUMBER(Bilanz!AS116),Bilanz!AS116,"")</f>
        <v/>
      </c>
      <c r="AT116" s="709" t="str">
        <f>IF(ISNUMBER(Bilanz!AT116),Bilanz!AT116,"")</f>
        <v/>
      </c>
      <c r="AU116" s="710" t="str">
        <f>IF(ISNUMBER(Bilanz!AU116),Bilanz!AU116,"")</f>
        <v/>
      </c>
      <c r="AV116" s="711" t="str">
        <f>IF(ISNUMBER(Bilanz!AV116),Bilanz!AV116,"")</f>
        <v/>
      </c>
      <c r="AW116" s="712" t="str">
        <f>IF(ISNUMBER(Bilanz!AW116),Bilanz!AW116,"")</f>
        <v/>
      </c>
      <c r="AX116" s="713" t="str">
        <f>IF(ISNUMBER(Bilanz!AX116),Bilanz!AX116,"")</f>
        <v/>
      </c>
      <c r="AY116" s="714" t="str">
        <f>IF(ISNUMBER(Bilanz!AY116),Bilanz!AY116,"")</f>
        <v/>
      </c>
      <c r="AZ116" s="715">
        <f>IF(ISNUMBER(Bilanz!AZ116),Bilanz!AZ116,"")</f>
        <v>362.61</v>
      </c>
      <c r="BA116" s="716">
        <f>IF(ISNUMBER(Bilanz!BA116),Bilanz!BA116,"")</f>
        <v>5.5229999999999997</v>
      </c>
      <c r="BB116" s="717" t="str">
        <f>IF(ISNUMBER(Bilanz!BB116),Bilanz!BB116,"")</f>
        <v/>
      </c>
      <c r="BC116" s="718" t="str">
        <f>IF(ISNUMBER(Bilanz!BC116),Bilanz!BC116,"")</f>
        <v/>
      </c>
      <c r="BD116" s="719" t="str">
        <f>IF(ISNUMBER(Bilanz!BD116),Bilanz!BD116,"")</f>
        <v/>
      </c>
      <c r="BE116" s="720" t="str">
        <f>IF(ISNUMBER(Bilanz!BE116),Bilanz!BE116,"")</f>
        <v/>
      </c>
      <c r="BF116" s="708" t="str">
        <f>IF(ISNUMBER(Bilanz!BF116),Bilanz!BF116,"")</f>
        <v/>
      </c>
      <c r="BG116" s="709" t="str">
        <f>IF(ISNUMBER(Bilanz!BG116),Bilanz!BG116,"")</f>
        <v/>
      </c>
      <c r="BH116" s="710" t="str">
        <f>IF(ISNUMBER(Bilanz!BH116),Bilanz!BH116,"")</f>
        <v/>
      </c>
      <c r="BI116" s="711" t="str">
        <f>IF(ISNUMBER(Bilanz!BI116),Bilanz!BI116,"")</f>
        <v/>
      </c>
      <c r="BJ116" s="712" t="str">
        <f>IF(ISNUMBER(Bilanz!BJ116),Bilanz!BJ116,"")</f>
        <v/>
      </c>
      <c r="BK116" s="713" t="str">
        <f>IF(ISNUMBER(Bilanz!BK116),Bilanz!BK116,"")</f>
        <v/>
      </c>
      <c r="BL116" s="714" t="str">
        <f>IF(ISNUMBER(Bilanz!BL116),Bilanz!BL116,"")</f>
        <v/>
      </c>
      <c r="BM116" s="721" t="str">
        <f>IF(ISTEXT(Bilanz!BM116),Bilanz!BM116,"")</f>
        <v>M1</v>
      </c>
      <c r="BN116" s="722" t="str">
        <f>IF(ISNUMBER(Bilanz!BN116),Bilanz!BN116,"")</f>
        <v/>
      </c>
      <c r="BO116" s="722" t="str">
        <f>IF(ISNUMBER(Bilanz!BO116),Bilanz!BO116,"")</f>
        <v/>
      </c>
      <c r="BP116" s="723" t="str">
        <f>IF(ISNUMBER(Bilanz!BP116),Bilanz!BP116,"")</f>
        <v/>
      </c>
      <c r="BQ116" s="723" t="str">
        <f>IF(ISNUMBER(Bilanz!BQ116),Bilanz!BQ116,"")</f>
        <v/>
      </c>
      <c r="BR116" s="721" t="str">
        <f>IF(ISTEXT(Bilanz!BR116),Bilanz!BR116,"")</f>
        <v>M1</v>
      </c>
      <c r="BS116" s="723" t="str">
        <f>IF(ISNUMBER(Bilanz!BS116),Bilanz!BS116,"")</f>
        <v/>
      </c>
      <c r="BT116" s="723" t="str">
        <f>IF(ISNUMBER(Bilanz!BT116),Bilanz!BT116,"")</f>
        <v/>
      </c>
      <c r="BU116" s="723" t="str">
        <f>IF(ISNUMBER(Bilanz!BU116),Bilanz!BU116,"")</f>
        <v/>
      </c>
      <c r="BV116" s="722" t="str">
        <f>IF(ISNUMBER(Bilanz!BV116),Bilanz!BV116,"")</f>
        <v/>
      </c>
      <c r="BW116" s="723" t="str">
        <f>IF(ISNUMBER(Bilanz!BW116),Bilanz!BW116,"")</f>
        <v/>
      </c>
      <c r="BX116" s="721" t="str">
        <f>IF(ISTEXT(Bilanz!BX116),Bilanz!BX116,"")</f>
        <v>M1</v>
      </c>
    </row>
    <row r="117" spans="1:76" x14ac:dyDescent="0.2">
      <c r="A117" s="120" t="str">
        <f>IF(ISTEXT(Data!A117),Data!A117,"")</f>
        <v>DEU96016</v>
      </c>
      <c r="B117" s="250">
        <f>IF(ISREF(Data!B117),Data!B117,"")</f>
        <v>35125</v>
      </c>
      <c r="C117" s="698">
        <v>0.27083333333333298</v>
      </c>
      <c r="D117" s="250">
        <f>IF(ISREF(Data!D117),Data!D117,"")</f>
        <v>35126</v>
      </c>
      <c r="E117" s="698">
        <v>0.27083333333333298</v>
      </c>
      <c r="F117" s="699" t="s">
        <v>2179</v>
      </c>
      <c r="G117" s="245" t="str">
        <f>IF(ISTEXT(Data!G117),Data!G117,"")</f>
        <v>Snow</v>
      </c>
      <c r="H117" s="247" t="str">
        <f>IF(ISTEXT(Data!H117),Data!H117,"")</f>
        <v>Clean and Clear</v>
      </c>
      <c r="I117" s="246" t="str">
        <f>IF(ISTEXT(Data!I117),Data!I117,"")</f>
        <v/>
      </c>
      <c r="J117" s="248" t="str">
        <f>IF(ISTEXT(Data!J117),Data!J117,"")</f>
        <v/>
      </c>
      <c r="K117" s="273">
        <f>IF(ISNUMBER(Data!K117),Data!K117,"")</f>
        <v>4.7</v>
      </c>
      <c r="L117" s="242" t="str">
        <f>IF(ISTEXT(Data!L117),Data!L117,"")</f>
        <v>V0</v>
      </c>
      <c r="M117" s="700">
        <f>IF(ISNUMBER(Data!M117),Data!M117,"")</f>
        <v>178.6</v>
      </c>
      <c r="N117" s="700">
        <f>IF(ISNUMBER(Data!N117),Data!N117,"")</f>
        <v>4.1078000000000001</v>
      </c>
      <c r="O117" s="242" t="str">
        <f>IF(ISTEXT(Data!O117),Data!O117,"")</f>
        <v>V0</v>
      </c>
      <c r="P117" s="278">
        <f>IF(ISNUMBER(Data!P117),Data!P117,"")</f>
        <v>4.5999999999999996</v>
      </c>
      <c r="Q117" s="242" t="str">
        <f>IF(ISTEXT(Data!Q117),Data!Q117,"")</f>
        <v>V0</v>
      </c>
      <c r="R117" s="277">
        <f>IF(ISNUMBER(Data!R117),Data!R117,"")</f>
        <v>34.200000000000003</v>
      </c>
      <c r="S117" s="242" t="str">
        <f>IF(ISTEXT(Data!S117),Data!S117,"")</f>
        <v>V0</v>
      </c>
      <c r="T117" s="701">
        <f>IF(ISNUMBER(Data!T117),Data!T117,"")</f>
        <v>0.46100000000000002</v>
      </c>
      <c r="U117" s="242" t="str">
        <f>IF(ISTEXT(Data!U117),Data!U117,"")</f>
        <v>V0</v>
      </c>
      <c r="V117" s="702">
        <f>IF(ISNUMBER(Data!V117),Data!V117,"")</f>
        <v>1.3788710071768406</v>
      </c>
      <c r="W117" s="242" t="str">
        <f>IF(ISTEXT(Data!W117),Data!W117,"")</f>
        <v>V0</v>
      </c>
      <c r="X117" s="701">
        <f>IF(ISNUMBER(Data!X117),Data!X117,"")</f>
        <v>1.0106992567300286</v>
      </c>
      <c r="Y117" s="242" t="str">
        <f>IF(ISTEXT(Data!Y117),Data!Y117,"")</f>
        <v>V0</v>
      </c>
      <c r="Z117" s="703">
        <f>IF(ISNUMBER(Data!Z117),Data!Z117,"")</f>
        <v>0.51300000000000001</v>
      </c>
      <c r="AA117" s="242" t="str">
        <f>IF(ISTEXT(Data!AA117),Data!AA117,"")</f>
        <v>V0</v>
      </c>
      <c r="AB117" s="701">
        <f>IF(ISNUMBER(Data!AB117),Data!AB117,"")</f>
        <v>1.386771229003825</v>
      </c>
      <c r="AC117" s="242" t="str">
        <f>IF(ISTEXT(Data!AC117),Data!AC117,"")</f>
        <v>V0</v>
      </c>
      <c r="AD117" s="704">
        <f>IF(ISNUMBER(Data!AD117),Data!AD117,"")</f>
        <v>0.17199999999999999</v>
      </c>
      <c r="AE117" s="242" t="str">
        <f>IF(ISTEXT(Data!AE117),Data!AE117,"")</f>
        <v>V0</v>
      </c>
      <c r="AF117" s="701">
        <f>IF(ISNUMBER(Data!AF117),Data!AF117,"")</f>
        <v>0.14199999999999999</v>
      </c>
      <c r="AG117" s="242" t="str">
        <f>IF(ISTEXT(Data!AG117),Data!AG117,"")</f>
        <v>V0</v>
      </c>
      <c r="AH117" s="703">
        <f>IF(ISNUMBER(Data!AH117),Data!AH117,"")</f>
        <v>0.56699999999999995</v>
      </c>
      <c r="AI117" s="242" t="str">
        <f>IF(ISTEXT(Data!AI117),Data!AI117,"")</f>
        <v>V0</v>
      </c>
      <c r="AJ117" s="267" t="str">
        <f>IF(ISTEXT(Data!AJ117),Data!AJ117,"")</f>
        <v/>
      </c>
      <c r="AK117" s="267" t="str">
        <f>IF(ISTEXT(Data!AK117),Data!AK117,"")</f>
        <v/>
      </c>
      <c r="AL117" s="267" t="str">
        <f>IF(ISTEXT(Data!AL117),Data!AL117,"")</f>
        <v/>
      </c>
      <c r="AM117" s="267" t="str">
        <f>IF(ISTEXT(Data!AM117),Data!AM117,"")</f>
        <v/>
      </c>
      <c r="AN117" s="267" t="str">
        <f>IF(ISTEXT(Data!AN117),Data!AN117,"")</f>
        <v/>
      </c>
      <c r="AO117" s="267" t="str">
        <f>IF(ISTEXT(Data!AO117),Data!AO117,"")</f>
        <v/>
      </c>
      <c r="AP117" s="705">
        <f>IF(ISNUMBER(Bilanz!AP117),Bilanz!AP117,"")</f>
        <v>2.5118864315095791E-2</v>
      </c>
      <c r="AQ117" s="706">
        <f>IF(ISNUMBER(Bilanz!AQ117),Bilanz!AQ117,"")</f>
        <v>0.10318327083355049</v>
      </c>
      <c r="AR117" s="707">
        <f>IF(ISNUMBER(Bilanz!AR117),Bilanz!AR117,"")</f>
        <v>1.8936958000000002</v>
      </c>
      <c r="AS117" s="708">
        <f>IF(ISNUMBER(Bilanz!AS117),Bilanz!AS117,"")</f>
        <v>5.6641263232810264</v>
      </c>
      <c r="AT117" s="709">
        <f>IF(ISNUMBER(Bilanz!AT117),Bilanz!AT117,"")</f>
        <v>4.1517504067956112</v>
      </c>
      <c r="AU117" s="710">
        <f>IF(ISNUMBER(Bilanz!AU117),Bilanz!AU117,"")</f>
        <v>2.1073014000000003</v>
      </c>
      <c r="AV117" s="711">
        <f>IF(ISNUMBER(Bilanz!AV117),Bilanz!AV117,"")</f>
        <v>5.6965788545019125</v>
      </c>
      <c r="AW117" s="712">
        <f>IF(ISNUMBER(Bilanz!AW117),Bilanz!AW117,"")</f>
        <v>0.70654159999999999</v>
      </c>
      <c r="AX117" s="713">
        <f>IF(ISNUMBER(Bilanz!AX117),Bilanz!AX117,"")</f>
        <v>0.58330759999999993</v>
      </c>
      <c r="AY117" s="714">
        <f>IF(ISNUMBER(Bilanz!AY117),Bilanz!AY117,"")</f>
        <v>2.3291225999999998</v>
      </c>
      <c r="AZ117" s="715">
        <f>IF(ISNUMBER(Bilanz!AZ117),Bilanz!AZ117,"")</f>
        <v>362.61</v>
      </c>
      <c r="BA117" s="716">
        <f>IF(ISNUMBER(Bilanz!BA117),Bilanz!BA117,"")</f>
        <v>5.5229999999999997</v>
      </c>
      <c r="BB117" s="717">
        <f>IF(ISNUMBER(Bilanz!BB117),Bilanz!BB117,"")</f>
        <v>25.118864315095792</v>
      </c>
      <c r="BC117" s="718">
        <f>IF(ISNUMBER(Bilanz!BC117),Bilanz!BC117,"")</f>
        <v>0.21987459029669623</v>
      </c>
      <c r="BD117" s="719">
        <f>IF(ISNUMBER(Bilanz!BD117),Bilanz!BD117,"")</f>
        <v>3.981071705534967E-4</v>
      </c>
      <c r="BE117" s="720">
        <f>IF(ISNUMBER(Bilanz!BE117),Bilanz!BE117,"")</f>
        <v>13.003497687013429</v>
      </c>
      <c r="BF117" s="708">
        <f>IF(ISNUMBER(Bilanz!BF117),Bilanz!BF117,"")</f>
        <v>98.441565444195092</v>
      </c>
      <c r="BG117" s="709">
        <f>IF(ISNUMBER(Bilanz!BG117),Bilanz!BG117,"")</f>
        <v>63.040652220803281</v>
      </c>
      <c r="BH117" s="710">
        <f>IF(ISNUMBER(Bilanz!BH117),Bilanz!BH117,"")</f>
        <v>22.314243708079236</v>
      </c>
      <c r="BI117" s="711">
        <f>IF(ISNUMBER(Bilanz!BI117),Bilanz!BI117,"")</f>
        <v>99.005584993490757</v>
      </c>
      <c r="BJ117" s="712">
        <f>IF(ISNUMBER(Bilanz!BJ117),Bilanz!BJ117,"")</f>
        <v>4.3992020052176573</v>
      </c>
      <c r="BK117" s="713">
        <f>IF(ISNUMBER(Bilanz!BK117),Bilanz!BK117,"")</f>
        <v>11.684838510594526</v>
      </c>
      <c r="BL117" s="714">
        <f>IF(ISNUMBER(Bilanz!BL117),Bilanz!BL117,"")</f>
        <v>28.294825091072404</v>
      </c>
      <c r="BM117" s="721" t="str">
        <f>IF(ISTEXT(Bilanz!BM117),Bilanz!BM117,"")</f>
        <v>V0</v>
      </c>
      <c r="BN117" s="722">
        <f>IF(ISNUMBER(Bilanz!BN117),Bilanz!BN117,"")</f>
        <v>34.200000000000003</v>
      </c>
      <c r="BO117" s="722">
        <f>IF(ISNUMBER(Bilanz!BO117),Bilanz!BO117,"")</f>
        <v>32.878262301647617</v>
      </c>
      <c r="BP117" s="723">
        <f>IF(ISNUMBER(Bilanz!BP117),Bilanz!BP117,"")</f>
        <v>-3.8647301121414803</v>
      </c>
      <c r="BQ117" s="723">
        <f>IF(ISNUMBER(Bilanz!BQ117),Bilanz!BQ117,"")</f>
        <v>20</v>
      </c>
      <c r="BR117" s="721" t="str">
        <f>IF(ISTEXT(Bilanz!BR117),Bilanz!BR117,"")</f>
        <v>V0</v>
      </c>
      <c r="BS117" s="723">
        <f>IF(ISNUMBER(Bilanz!BS117),Bilanz!BS117,"")</f>
        <v>190.81755862355035</v>
      </c>
      <c r="BT117" s="723">
        <f>IF(ISNUMBER(Bilanz!BT117),Bilanz!BT117,"")</f>
        <v>174.70598804947906</v>
      </c>
      <c r="BU117" s="723">
        <f>IF(ISNUMBER(Bilanz!BU117),Bilanz!BU117,"")</f>
        <v>365.52354667302939</v>
      </c>
      <c r="BV117" s="722">
        <f>IF(ISNUMBER(Bilanz!BV117),Bilanz!BV117,"")</f>
        <v>4.4078064794232059</v>
      </c>
      <c r="BW117" s="723">
        <f>IF(ISNUMBER(Bilanz!BW117),Bilanz!BW117,"")</f>
        <v>15</v>
      </c>
      <c r="BX117" s="721" t="str">
        <f>IF(ISTEXT(Bilanz!BX117),Bilanz!BX117,"")</f>
        <v>V0</v>
      </c>
    </row>
    <row r="118" spans="1:76" x14ac:dyDescent="0.2">
      <c r="A118" s="120" t="str">
        <f>IF(ISTEXT(Data!A118),Data!A118,"")</f>
        <v>DEU96017</v>
      </c>
      <c r="B118" s="250">
        <f>IF(ISREF(Data!B118),Data!B118,"")</f>
        <v>35126</v>
      </c>
      <c r="C118" s="698">
        <v>0.27083333333333298</v>
      </c>
      <c r="D118" s="250">
        <f>IF(ISREF(Data!D118),Data!D118,"")</f>
        <v>35127</v>
      </c>
      <c r="E118" s="698">
        <v>0.27083333333333298</v>
      </c>
      <c r="F118" s="699" t="s">
        <v>2179</v>
      </c>
      <c r="G118" s="245" t="str">
        <f>IF(ISTEXT(Data!G118),Data!G118,"")</f>
        <v>Snow</v>
      </c>
      <c r="H118" s="247" t="str">
        <f>IF(ISTEXT(Data!H118),Data!H118,"")</f>
        <v>Clean and Clear</v>
      </c>
      <c r="I118" s="246" t="str">
        <f>IF(ISTEXT(Data!I118),Data!I118,"")</f>
        <v/>
      </c>
      <c r="J118" s="248" t="str">
        <f>IF(ISTEXT(Data!J118),Data!J118,"")</f>
        <v/>
      </c>
      <c r="K118" s="273">
        <f>IF(ISNUMBER(Data!K118),Data!K118,"")</f>
        <v>1.3</v>
      </c>
      <c r="L118" s="242" t="str">
        <f>IF(ISTEXT(Data!L118),Data!L118,"")</f>
        <v>V0</v>
      </c>
      <c r="M118" s="700">
        <f>IF(ISNUMBER(Data!M118),Data!M118,"")</f>
        <v>48.3</v>
      </c>
      <c r="N118" s="700">
        <f>IF(ISNUMBER(Data!N118),Data!N118,"")</f>
        <v>1.1109</v>
      </c>
      <c r="O118" s="242" t="str">
        <f>IF(ISTEXT(Data!O118),Data!O118,"")</f>
        <v>V0</v>
      </c>
      <c r="P118" s="278">
        <f>IF(ISNUMBER(Data!P118),Data!P118,"")</f>
        <v>4.12</v>
      </c>
      <c r="Q118" s="242" t="str">
        <f>IF(ISTEXT(Data!Q118),Data!Q118,"")</f>
        <v>V0</v>
      </c>
      <c r="R118" s="277">
        <f>IF(ISNUMBER(Data!R118),Data!R118,"")</f>
        <v>52.3</v>
      </c>
      <c r="S118" s="242" t="str">
        <f>IF(ISTEXT(Data!S118),Data!S118,"")</f>
        <v>V0</v>
      </c>
      <c r="T118" s="701">
        <f>IF(ISNUMBER(Data!T118),Data!T118,"")</f>
        <v>0.79400000000000004</v>
      </c>
      <c r="U118" s="242" t="str">
        <f>IF(ISTEXT(Data!U118),Data!U118,"")</f>
        <v>V0</v>
      </c>
      <c r="V118" s="702">
        <f>IF(ISNUMBER(Data!V118),Data!V118,"")</f>
        <v>2.0581411773244094</v>
      </c>
      <c r="W118" s="242" t="str">
        <f>IF(ISTEXT(Data!W118),Data!W118,"")</f>
        <v>V0</v>
      </c>
      <c r="X118" s="701">
        <f>IF(ISNUMBER(Data!X118),Data!X118,"")</f>
        <v>0.36849801170077662</v>
      </c>
      <c r="Y118" s="242" t="str">
        <f>IF(ISTEXT(Data!Y118),Data!Y118,"")</f>
        <v>V0</v>
      </c>
      <c r="Z118" s="703">
        <f>IF(ISNUMBER(Data!Z118),Data!Z118,"")</f>
        <v>0.70799999999999996</v>
      </c>
      <c r="AA118" s="242" t="str">
        <f>IF(ISTEXT(Data!AA118),Data!AA118,"")</f>
        <v>V0</v>
      </c>
      <c r="AB118" s="701">
        <f>IF(ISNUMBER(Data!AB118),Data!AB118,"")</f>
        <v>0.63903287876268078</v>
      </c>
      <c r="AC118" s="242" t="str">
        <f>IF(ISTEXT(Data!AC118),Data!AC118,"")</f>
        <v>V0</v>
      </c>
      <c r="AD118" s="704">
        <f>IF(ISNUMBER(Data!AD118),Data!AD118,"")</f>
        <v>7.0000000000000007E-2</v>
      </c>
      <c r="AE118" s="242" t="str">
        <f>IF(ISTEXT(Data!AE118),Data!AE118,"")</f>
        <v>V0</v>
      </c>
      <c r="AF118" s="701">
        <f>IF(ISNUMBER(Data!AF118),Data!AF118,"")</f>
        <v>0.13</v>
      </c>
      <c r="AG118" s="242" t="str">
        <f>IF(ISTEXT(Data!AG118),Data!AG118,"")</f>
        <v>V0</v>
      </c>
      <c r="AH118" s="703">
        <f>IF(ISNUMBER(Data!AH118),Data!AH118,"")</f>
        <v>0.47499999999999998</v>
      </c>
      <c r="AI118" s="242" t="str">
        <f>IF(ISTEXT(Data!AI118),Data!AI118,"")</f>
        <v>V0</v>
      </c>
      <c r="AJ118" s="267" t="str">
        <f>IF(ISTEXT(Data!AJ118),Data!AJ118,"")</f>
        <v/>
      </c>
      <c r="AK118" s="267" t="str">
        <f>IF(ISTEXT(Data!AK118),Data!AK118,"")</f>
        <v/>
      </c>
      <c r="AL118" s="267" t="str">
        <f>IF(ISTEXT(Data!AL118),Data!AL118,"")</f>
        <v/>
      </c>
      <c r="AM118" s="267" t="str">
        <f>IF(ISTEXT(Data!AM118),Data!AM118,"")</f>
        <v/>
      </c>
      <c r="AN118" s="267" t="str">
        <f>IF(ISTEXT(Data!AN118),Data!AN118,"")</f>
        <v/>
      </c>
      <c r="AO118" s="267" t="str">
        <f>IF(ISTEXT(Data!AO118),Data!AO118,"")</f>
        <v/>
      </c>
      <c r="AP118" s="705">
        <f>IF(ISNUMBER(Bilanz!AP118),Bilanz!AP118,"")</f>
        <v>7.585775750291826E-2</v>
      </c>
      <c r="AQ118" s="706">
        <f>IF(ISNUMBER(Bilanz!AQ118),Bilanz!AQ118,"")</f>
        <v>8.4270382809991898E-2</v>
      </c>
      <c r="AR118" s="707">
        <f>IF(ISNUMBER(Bilanz!AR118),Bilanz!AR118,"")</f>
        <v>0.88205460000000002</v>
      </c>
      <c r="AS118" s="708">
        <f>IF(ISNUMBER(Bilanz!AS118),Bilanz!AS118,"")</f>
        <v>2.2863890338896864</v>
      </c>
      <c r="AT118" s="709">
        <f>IF(ISNUMBER(Bilanz!AT118),Bilanz!AT118,"")</f>
        <v>0.40936444119839277</v>
      </c>
      <c r="AU118" s="710">
        <f>IF(ISNUMBER(Bilanz!AU118),Bilanz!AU118,"")</f>
        <v>0.78651719999999992</v>
      </c>
      <c r="AV118" s="711">
        <f>IF(ISNUMBER(Bilanz!AV118),Bilanz!AV118,"")</f>
        <v>0.70990162501746212</v>
      </c>
      <c r="AW118" s="712">
        <f>IF(ISNUMBER(Bilanz!AW118),Bilanz!AW118,"")</f>
        <v>7.7763000000000013E-2</v>
      </c>
      <c r="AX118" s="713">
        <f>IF(ISNUMBER(Bilanz!AX118),Bilanz!AX118,"")</f>
        <v>0.14441700000000002</v>
      </c>
      <c r="AY118" s="714">
        <f>IF(ISNUMBER(Bilanz!AY118),Bilanz!AY118,"")</f>
        <v>0.52767750000000002</v>
      </c>
      <c r="AZ118" s="715">
        <f>IF(ISNUMBER(Bilanz!AZ118),Bilanz!AZ118,"")</f>
        <v>362.61</v>
      </c>
      <c r="BA118" s="716">
        <f>IF(ISNUMBER(Bilanz!BA118),Bilanz!BA118,"")</f>
        <v>5.5229999999999997</v>
      </c>
      <c r="BB118" s="717">
        <f>IF(ISNUMBER(Bilanz!BB118),Bilanz!BB118,"")</f>
        <v>75.857757502918261</v>
      </c>
      <c r="BC118" s="718">
        <f>IF(ISNUMBER(Bilanz!BC118),Bilanz!BC118,"")</f>
        <v>7.2807319670470369E-2</v>
      </c>
      <c r="BD118" s="719">
        <f>IF(ISNUMBER(Bilanz!BD118),Bilanz!BD118,"")</f>
        <v>1.3182567385564069E-4</v>
      </c>
      <c r="BE118" s="720">
        <f>IF(ISNUMBER(Bilanz!BE118),Bilanz!BE118,"")</f>
        <v>22.396479747263907</v>
      </c>
      <c r="BF118" s="708">
        <f>IF(ISNUMBER(Bilanz!BF118),Bilanz!BF118,"")</f>
        <v>146.93661578670734</v>
      </c>
      <c r="BG118" s="709">
        <f>IF(ISNUMBER(Bilanz!BG118),Bilanz!BG118,"")</f>
        <v>22.984438590411767</v>
      </c>
      <c r="BH118" s="710">
        <f>IF(ISNUMBER(Bilanz!BH118),Bilanz!BH118,"")</f>
        <v>30.796266170214615</v>
      </c>
      <c r="BI118" s="711">
        <f>IF(ISNUMBER(Bilanz!BI118),Bilanz!BI118,"")</f>
        <v>45.622394428691429</v>
      </c>
      <c r="BJ118" s="712">
        <f>IF(ISNUMBER(Bilanz!BJ118),Bilanz!BJ118,"")</f>
        <v>1.7903729091002101</v>
      </c>
      <c r="BK118" s="713">
        <f>IF(ISNUMBER(Bilanz!BK118),Bilanz!BK118,"")</f>
        <v>10.697387368854146</v>
      </c>
      <c r="BL118" s="714">
        <f>IF(ISNUMBER(Bilanz!BL118),Bilanz!BL118,"")</f>
        <v>23.703777633614447</v>
      </c>
      <c r="BM118" s="721" t="str">
        <f>IF(ISTEXT(Bilanz!BM118),Bilanz!BM118,"")</f>
        <v>V0</v>
      </c>
      <c r="BN118" s="722">
        <f>IF(ISNUMBER(Bilanz!BN118),Bilanz!BN118,"")</f>
        <v>52.3</v>
      </c>
      <c r="BO118" s="722">
        <f>IF(ISNUMBER(Bilanz!BO118),Bilanz!BO118,"")</f>
        <v>47.573961285070524</v>
      </c>
      <c r="BP118" s="723">
        <f>IF(ISNUMBER(Bilanz!BP118),Bilanz!BP118,"")</f>
        <v>-9.0364028966146712</v>
      </c>
      <c r="BQ118" s="723">
        <f>IF(ISNUMBER(Bilanz!BQ118),Bilanz!BQ118,"")</f>
        <v>20</v>
      </c>
      <c r="BR118" s="721" t="str">
        <f>IF(ISTEXT(Bilanz!BR118),Bilanz!BR118,"")</f>
        <v>V0</v>
      </c>
      <c r="BS118" s="723">
        <f>IF(ISNUMBER(Bilanz!BS118),Bilanz!BS118,"")</f>
        <v>188.46795601339309</v>
      </c>
      <c r="BT118" s="723">
        <f>IF(ISNUMBER(Bilanz!BT118),Bilanz!BT118,"")</f>
        <v>192.39047326972732</v>
      </c>
      <c r="BU118" s="723">
        <f>IF(ISNUMBER(Bilanz!BU118),Bilanz!BU118,"")</f>
        <v>380.85842928312042</v>
      </c>
      <c r="BV118" s="722">
        <f>IF(ISNUMBER(Bilanz!BV118),Bilanz!BV118,"")</f>
        <v>-1.0299147805964228</v>
      </c>
      <c r="BW118" s="723">
        <f>IF(ISNUMBER(Bilanz!BW118),Bilanz!BW118,"")</f>
        <v>15</v>
      </c>
      <c r="BX118" s="721" t="str">
        <f>IF(ISTEXT(Bilanz!BX118),Bilanz!BX118,"")</f>
        <v>V0</v>
      </c>
    </row>
    <row r="119" spans="1:76" x14ac:dyDescent="0.2">
      <c r="A119" s="120" t="str">
        <f>IF(ISTEXT(Data!A119),Data!A119,"")</f>
        <v>DEU96018</v>
      </c>
      <c r="B119" s="250">
        <f>IF(ISREF(Data!B119),Data!B119,"")</f>
        <v>35127</v>
      </c>
      <c r="C119" s="698">
        <v>0.27083333333333298</v>
      </c>
      <c r="D119" s="250">
        <f>IF(ISREF(Data!D119),Data!D119,"")</f>
        <v>35128</v>
      </c>
      <c r="E119" s="698">
        <v>0.27083333333333298</v>
      </c>
      <c r="F119" s="699" t="s">
        <v>2179</v>
      </c>
      <c r="G119" s="245" t="str">
        <f>IF(ISTEXT(Data!G119),Data!G119,"")</f>
        <v>Snow</v>
      </c>
      <c r="H119" s="247" t="str">
        <f>IF(ISTEXT(Data!H119),Data!H119,"")</f>
        <v>Clean and Clear</v>
      </c>
      <c r="I119" s="246" t="str">
        <f>IF(ISTEXT(Data!I119),Data!I119,"")</f>
        <v/>
      </c>
      <c r="J119" s="248" t="str">
        <f>IF(ISTEXT(Data!J119),Data!J119,"")</f>
        <v/>
      </c>
      <c r="K119" s="273">
        <f>IF(ISNUMBER(Data!K119),Data!K119,"")</f>
        <v>0.9</v>
      </c>
      <c r="L119" s="242" t="str">
        <f>IF(ISTEXT(Data!L119),Data!L119,"")</f>
        <v>V0</v>
      </c>
      <c r="M119" s="700">
        <f>IF(ISNUMBER(Data!M119),Data!M119,"")</f>
        <v>27</v>
      </c>
      <c r="N119" s="700">
        <f>IF(ISNUMBER(Data!N119),Data!N119,"")</f>
        <v>0.621</v>
      </c>
      <c r="O119" s="242" t="str">
        <f>IF(ISTEXT(Data!O119),Data!O119,"")</f>
        <v>V0</v>
      </c>
      <c r="P119" s="278">
        <f>IF(ISNUMBER(Data!P119),Data!P119,"")</f>
        <v>3.94</v>
      </c>
      <c r="Q119" s="242" t="str">
        <f>IF(ISTEXT(Data!Q119),Data!Q119,"")</f>
        <v>V0</v>
      </c>
      <c r="R119" s="277">
        <f>IF(ISNUMBER(Data!R119),Data!R119,"")</f>
        <v>80.3</v>
      </c>
      <c r="S119" s="242" t="str">
        <f>IF(ISTEXT(Data!S119),Data!S119,"")</f>
        <v>V0</v>
      </c>
      <c r="T119" s="701">
        <f>IF(ISNUMBER(Data!T119),Data!T119,"")</f>
        <v>1.48</v>
      </c>
      <c r="U119" s="242" t="str">
        <f>IF(ISTEXT(Data!U119),Data!U119,"")</f>
        <v>V0</v>
      </c>
      <c r="V119" s="702">
        <f>IF(ISNUMBER(Data!V119),Data!V119,"")</f>
        <v>2.9377813644060966</v>
      </c>
      <c r="W119" s="242" t="str">
        <f>IF(ISTEXT(Data!W119),Data!W119,"")</f>
        <v>V0</v>
      </c>
      <c r="X119" s="701">
        <f>IF(ISNUMBER(Data!X119),Data!X119,"")</f>
        <v>0.74033386771043708</v>
      </c>
      <c r="Y119" s="242" t="str">
        <f>IF(ISTEXT(Data!Y119),Data!Y119,"")</f>
        <v>V0</v>
      </c>
      <c r="Z119" s="703">
        <f>IF(ISNUMBER(Data!Z119),Data!Z119,"")</f>
        <v>0.85</v>
      </c>
      <c r="AA119" s="242" t="str">
        <f>IF(ISTEXT(Data!AA119),Data!AA119,"")</f>
        <v>V0</v>
      </c>
      <c r="AB119" s="701">
        <f>IF(ISNUMBER(Data!AB119),Data!AB119,"")</f>
        <v>1.20430133045069</v>
      </c>
      <c r="AC119" s="242" t="str">
        <f>IF(ISTEXT(Data!AC119),Data!AC119,"")</f>
        <v>V0</v>
      </c>
      <c r="AD119" s="704">
        <f>IF(ISNUMBER(Data!AD119),Data!AD119,"")</f>
        <v>0.11</v>
      </c>
      <c r="AE119" s="242" t="str">
        <f>IF(ISTEXT(Data!AE119),Data!AE119,"")</f>
        <v>V0</v>
      </c>
      <c r="AF119" s="701">
        <f>IF(ISNUMBER(Data!AF119),Data!AF119,"")</f>
        <v>0.16</v>
      </c>
      <c r="AG119" s="242" t="str">
        <f>IF(ISTEXT(Data!AG119),Data!AG119,"")</f>
        <v>V0</v>
      </c>
      <c r="AH119" s="703">
        <f>IF(ISNUMBER(Data!AH119),Data!AH119,"")</f>
        <v>0.499</v>
      </c>
      <c r="AI119" s="242" t="str">
        <f>IF(ISTEXT(Data!AI119),Data!AI119,"")</f>
        <v>V0</v>
      </c>
      <c r="AJ119" s="267" t="str">
        <f>IF(ISTEXT(Data!AJ119),Data!AJ119,"")</f>
        <v/>
      </c>
      <c r="AK119" s="267" t="str">
        <f>IF(ISTEXT(Data!AK119),Data!AK119,"")</f>
        <v/>
      </c>
      <c r="AL119" s="267" t="str">
        <f>IF(ISTEXT(Data!AL119),Data!AL119,"")</f>
        <v/>
      </c>
      <c r="AM119" s="267" t="str">
        <f>IF(ISTEXT(Data!AM119),Data!AM119,"")</f>
        <v/>
      </c>
      <c r="AN119" s="267" t="str">
        <f>IF(ISTEXT(Data!AN119),Data!AN119,"")</f>
        <v/>
      </c>
      <c r="AO119" s="267" t="str">
        <f>IF(ISTEXT(Data!AO119),Data!AO119,"")</f>
        <v/>
      </c>
      <c r="AP119" s="705">
        <f>IF(ISNUMBER(Bilanz!AP119),Bilanz!AP119,"")</f>
        <v>0.1148153621496881</v>
      </c>
      <c r="AQ119" s="706">
        <f>IF(ISNUMBER(Bilanz!AQ119),Bilanz!AQ119,"")</f>
        <v>7.1300339894956308E-2</v>
      </c>
      <c r="AR119" s="707">
        <f>IF(ISNUMBER(Bilanz!AR119),Bilanz!AR119,"")</f>
        <v>0.91908000000000001</v>
      </c>
      <c r="AS119" s="708">
        <f>IF(ISNUMBER(Bilanz!AS119),Bilanz!AS119,"")</f>
        <v>1.8243622272961859</v>
      </c>
      <c r="AT119" s="709">
        <f>IF(ISNUMBER(Bilanz!AT119),Bilanz!AT119,"")</f>
        <v>0.4597473318481814</v>
      </c>
      <c r="AU119" s="710">
        <f>IF(ISNUMBER(Bilanz!AU119),Bilanz!AU119,"")</f>
        <v>0.52784999999999993</v>
      </c>
      <c r="AV119" s="711">
        <f>IF(ISNUMBER(Bilanz!AV119),Bilanz!AV119,"")</f>
        <v>0.7478711262098785</v>
      </c>
      <c r="AW119" s="712">
        <f>IF(ISNUMBER(Bilanz!AW119),Bilanz!AW119,"")</f>
        <v>6.8309999999999996E-2</v>
      </c>
      <c r="AX119" s="713">
        <f>IF(ISNUMBER(Bilanz!AX119),Bilanz!AX119,"")</f>
        <v>9.9360000000000004E-2</v>
      </c>
      <c r="AY119" s="714">
        <f>IF(ISNUMBER(Bilanz!AY119),Bilanz!AY119,"")</f>
        <v>0.30987900000000002</v>
      </c>
      <c r="AZ119" s="715">
        <f>IF(ISNUMBER(Bilanz!AZ119),Bilanz!AZ119,"")</f>
        <v>362.61</v>
      </c>
      <c r="BA119" s="716">
        <f>IF(ISNUMBER(Bilanz!BA119),Bilanz!BA119,"")</f>
        <v>5.5229999999999997</v>
      </c>
      <c r="BB119" s="717">
        <f>IF(ISNUMBER(Bilanz!BB119),Bilanz!BB119,"")</f>
        <v>114.8153621496881</v>
      </c>
      <c r="BC119" s="718">
        <f>IF(ISNUMBER(Bilanz!BC119),Bilanz!BC119,"")</f>
        <v>4.8103319073274295E-2</v>
      </c>
      <c r="BD119" s="719">
        <f>IF(ISNUMBER(Bilanz!BD119),Bilanz!BD119,"")</f>
        <v>8.709635899560788E-5</v>
      </c>
      <c r="BE119" s="720">
        <f>IF(ISNUMBER(Bilanz!BE119),Bilanz!BE119,"")</f>
        <v>41.746586934446576</v>
      </c>
      <c r="BF119" s="708">
        <f>IF(ISNUMBER(Bilanz!BF119),Bilanz!BF119,"")</f>
        <v>209.73665770015683</v>
      </c>
      <c r="BG119" s="709">
        <f>IF(ISNUMBER(Bilanz!BG119),Bilanz!BG119,"")</f>
        <v>46.177069559359872</v>
      </c>
      <c r="BH119" s="710">
        <f>IF(ISNUMBER(Bilanz!BH119),Bilanz!BH119,"")</f>
        <v>36.972918424692693</v>
      </c>
      <c r="BI119" s="711">
        <f>IF(ISNUMBER(Bilanz!BI119),Bilanz!BI119,"")</f>
        <v>85.978534336452483</v>
      </c>
      <c r="BJ119" s="712">
        <f>IF(ISNUMBER(Bilanz!BJ119),Bilanz!BJ119,"")</f>
        <v>2.8134431428717583</v>
      </c>
      <c r="BK119" s="713">
        <f>IF(ISNUMBER(Bilanz!BK119),Bilanz!BK119,"")</f>
        <v>13.166015223205102</v>
      </c>
      <c r="BL119" s="714">
        <f>IF(ISNUMBER(Bilanz!BL119),Bilanz!BL119,"")</f>
        <v>24.901442187733917</v>
      </c>
      <c r="BM119" s="721" t="str">
        <f>IF(ISTEXT(Bilanz!BM119),Bilanz!BM119,"")</f>
        <v>V0</v>
      </c>
      <c r="BN119" s="722">
        <f>IF(ISNUMBER(Bilanz!BN119),Bilanz!BN119,"")</f>
        <v>80.3</v>
      </c>
      <c r="BO119" s="722">
        <f>IF(ISNUMBER(Bilanz!BO119),Bilanz!BO119,"")</f>
        <v>72.564958677961698</v>
      </c>
      <c r="BP119" s="723">
        <f>IF(ISNUMBER(Bilanz!BP119),Bilanz!BP119,"")</f>
        <v>-9.6326791059007455</v>
      </c>
      <c r="BQ119" s="723">
        <f>IF(ISNUMBER(Bilanz!BQ119),Bilanz!BQ119,"")</f>
        <v>20</v>
      </c>
      <c r="BR119" s="721" t="str">
        <f>IF(ISTEXT(Bilanz!BR119),Bilanz!BR119,"")</f>
        <v>V0</v>
      </c>
      <c r="BS119" s="723">
        <f>IF(ISNUMBER(Bilanz!BS119),Bilanz!BS119,"")</f>
        <v>278.64771546464402</v>
      </c>
      <c r="BT119" s="723">
        <f>IF(ISNUMBER(Bilanz!BT119),Bilanz!BT119,"")</f>
        <v>297.70850460939556</v>
      </c>
      <c r="BU119" s="723">
        <f>IF(ISNUMBER(Bilanz!BU119),Bilanz!BU119,"")</f>
        <v>576.35622007403958</v>
      </c>
      <c r="BV119" s="722">
        <f>IF(ISNUMBER(Bilanz!BV119),Bilanz!BV119,"")</f>
        <v>-3.3071195349124469</v>
      </c>
      <c r="BW119" s="723">
        <f>IF(ISNUMBER(Bilanz!BW119),Bilanz!BW119,"")</f>
        <v>10</v>
      </c>
      <c r="BX119" s="721" t="str">
        <f>IF(ISTEXT(Bilanz!BX119),Bilanz!BX119,"")</f>
        <v>V0</v>
      </c>
    </row>
    <row r="120" spans="1:76" x14ac:dyDescent="0.2">
      <c r="A120" s="120" t="str">
        <f>IF(ISTEXT(Data!A120),Data!A120,"")</f>
        <v/>
      </c>
      <c r="B120" s="250">
        <f>IF(ISREF(Data!B120),Data!B120,"")</f>
        <v>35128</v>
      </c>
      <c r="C120" s="698">
        <v>0.27083333333333298</v>
      </c>
      <c r="D120" s="250">
        <f>IF(ISREF(Data!D120),Data!D120,"")</f>
        <v>35129</v>
      </c>
      <c r="E120" s="698">
        <v>0.27083333333333298</v>
      </c>
      <c r="F120" s="699" t="s">
        <v>2179</v>
      </c>
      <c r="G120" s="245" t="str">
        <f>IF(ISTEXT(Data!G120),Data!G120,"")</f>
        <v>Snow</v>
      </c>
      <c r="H120" s="247" t="str">
        <f>IF(ISTEXT(Data!H120),Data!H120,"")</f>
        <v/>
      </c>
      <c r="I120" s="246" t="str">
        <f>IF(ISTEXT(Data!I120),Data!I120,"")</f>
        <v>Insufficient Quantity</v>
      </c>
      <c r="J120" s="248" t="str">
        <f>IF(ISTEXT(Data!J120),Data!J120,"")</f>
        <v/>
      </c>
      <c r="K120" s="273">
        <f>IF(ISNUMBER(Data!K120),Data!K120,"")</f>
        <v>0.2</v>
      </c>
      <c r="L120" s="242" t="str">
        <f>IF(ISTEXT(Data!L120),Data!L120,"")</f>
        <v>V0</v>
      </c>
      <c r="M120" s="700" t="str">
        <f>IF(ISNUMBER(Data!M120),Data!M120,"")</f>
        <v/>
      </c>
      <c r="N120" s="700" t="str">
        <f>IF(ISNUMBER(Data!N120),Data!N120,"")</f>
        <v/>
      </c>
      <c r="O120" s="242" t="str">
        <f>IF(ISTEXT(Data!O120),Data!O120,"")</f>
        <v>M1</v>
      </c>
      <c r="P120" s="278" t="str">
        <f>IF(ISNUMBER(Data!P120),Data!P120,"")</f>
        <v/>
      </c>
      <c r="Q120" s="242" t="str">
        <f>IF(ISTEXT(Data!Q120),Data!Q120,"")</f>
        <v>M1</v>
      </c>
      <c r="R120" s="277" t="str">
        <f>IF(ISNUMBER(Data!R120),Data!R120,"")</f>
        <v/>
      </c>
      <c r="S120" s="242" t="str">
        <f>IF(ISTEXT(Data!S120),Data!S120,"")</f>
        <v>M1</v>
      </c>
      <c r="T120" s="701" t="str">
        <f>IF(ISNUMBER(Data!T120),Data!T120,"")</f>
        <v/>
      </c>
      <c r="U120" s="242" t="str">
        <f>IF(ISTEXT(Data!U120),Data!U120,"")</f>
        <v>M1</v>
      </c>
      <c r="V120" s="702" t="str">
        <f>IF(ISNUMBER(Data!V120),Data!V120,"")</f>
        <v/>
      </c>
      <c r="W120" s="242" t="str">
        <f>IF(ISTEXT(Data!W120),Data!W120,"")</f>
        <v>M1</v>
      </c>
      <c r="X120" s="701" t="str">
        <f>IF(ISNUMBER(Data!X120),Data!X120,"")</f>
        <v/>
      </c>
      <c r="Y120" s="242" t="str">
        <f>IF(ISTEXT(Data!Y120),Data!Y120,"")</f>
        <v>M1</v>
      </c>
      <c r="Z120" s="703" t="str">
        <f>IF(ISNUMBER(Data!Z120),Data!Z120,"")</f>
        <v/>
      </c>
      <c r="AA120" s="242" t="str">
        <f>IF(ISTEXT(Data!AA120),Data!AA120,"")</f>
        <v>M1</v>
      </c>
      <c r="AB120" s="701" t="str">
        <f>IF(ISNUMBER(Data!AB120),Data!AB120,"")</f>
        <v/>
      </c>
      <c r="AC120" s="242" t="str">
        <f>IF(ISTEXT(Data!AC120),Data!AC120,"")</f>
        <v>M1</v>
      </c>
      <c r="AD120" s="704" t="str">
        <f>IF(ISNUMBER(Data!AD120),Data!AD120,"")</f>
        <v/>
      </c>
      <c r="AE120" s="242" t="str">
        <f>IF(ISTEXT(Data!AE120),Data!AE120,"")</f>
        <v>M1</v>
      </c>
      <c r="AF120" s="701" t="str">
        <f>IF(ISNUMBER(Data!AF120),Data!AF120,"")</f>
        <v/>
      </c>
      <c r="AG120" s="242" t="str">
        <f>IF(ISTEXT(Data!AG120),Data!AG120,"")</f>
        <v>M1</v>
      </c>
      <c r="AH120" s="703" t="str">
        <f>IF(ISNUMBER(Data!AH120),Data!AH120,"")</f>
        <v/>
      </c>
      <c r="AI120" s="242" t="str">
        <f>IF(ISTEXT(Data!AI120),Data!AI120,"")</f>
        <v>M1</v>
      </c>
      <c r="AJ120" s="267" t="str">
        <f>IF(ISTEXT(Data!AJ120),Data!AJ120,"")</f>
        <v/>
      </c>
      <c r="AK120" s="267" t="str">
        <f>IF(ISTEXT(Data!AK120),Data!AK120,"")</f>
        <v/>
      </c>
      <c r="AL120" s="267" t="str">
        <f>IF(ISTEXT(Data!AL120),Data!AL120,"")</f>
        <v/>
      </c>
      <c r="AM120" s="267" t="str">
        <f>IF(ISTEXT(Data!AM120),Data!AM120,"")</f>
        <v/>
      </c>
      <c r="AN120" s="267" t="str">
        <f>IF(ISTEXT(Data!AN120),Data!AN120,"")</f>
        <v/>
      </c>
      <c r="AO120" s="267" t="str">
        <f>IF(ISTEXT(Data!AO120),Data!AO120,"")</f>
        <v/>
      </c>
      <c r="AP120" s="705" t="str">
        <f>IF(ISNUMBER(Bilanz!AP120),Bilanz!AP120,"")</f>
        <v/>
      </c>
      <c r="AQ120" s="706" t="str">
        <f>IF(ISNUMBER(Bilanz!AQ120),Bilanz!AQ120,"")</f>
        <v/>
      </c>
      <c r="AR120" s="707" t="str">
        <f>IF(ISNUMBER(Bilanz!AR120),Bilanz!AR120,"")</f>
        <v/>
      </c>
      <c r="AS120" s="708" t="str">
        <f>IF(ISNUMBER(Bilanz!AS120),Bilanz!AS120,"")</f>
        <v/>
      </c>
      <c r="AT120" s="709" t="str">
        <f>IF(ISNUMBER(Bilanz!AT120),Bilanz!AT120,"")</f>
        <v/>
      </c>
      <c r="AU120" s="710" t="str">
        <f>IF(ISNUMBER(Bilanz!AU120),Bilanz!AU120,"")</f>
        <v/>
      </c>
      <c r="AV120" s="711" t="str">
        <f>IF(ISNUMBER(Bilanz!AV120),Bilanz!AV120,"")</f>
        <v/>
      </c>
      <c r="AW120" s="712" t="str">
        <f>IF(ISNUMBER(Bilanz!AW120),Bilanz!AW120,"")</f>
        <v/>
      </c>
      <c r="AX120" s="713" t="str">
        <f>IF(ISNUMBER(Bilanz!AX120),Bilanz!AX120,"")</f>
        <v/>
      </c>
      <c r="AY120" s="714" t="str">
        <f>IF(ISNUMBER(Bilanz!AY120),Bilanz!AY120,"")</f>
        <v/>
      </c>
      <c r="AZ120" s="715">
        <f>IF(ISNUMBER(Bilanz!AZ120),Bilanz!AZ120,"")</f>
        <v>362.61</v>
      </c>
      <c r="BA120" s="716">
        <f>IF(ISNUMBER(Bilanz!BA120),Bilanz!BA120,"")</f>
        <v>5.5229999999999997</v>
      </c>
      <c r="BB120" s="717" t="str">
        <f>IF(ISNUMBER(Bilanz!BB120),Bilanz!BB120,"")</f>
        <v/>
      </c>
      <c r="BC120" s="718" t="str">
        <f>IF(ISNUMBER(Bilanz!BC120),Bilanz!BC120,"")</f>
        <v/>
      </c>
      <c r="BD120" s="719" t="str">
        <f>IF(ISNUMBER(Bilanz!BD120),Bilanz!BD120,"")</f>
        <v/>
      </c>
      <c r="BE120" s="720" t="str">
        <f>IF(ISNUMBER(Bilanz!BE120),Bilanz!BE120,"")</f>
        <v/>
      </c>
      <c r="BF120" s="708" t="str">
        <f>IF(ISNUMBER(Bilanz!BF120),Bilanz!BF120,"")</f>
        <v/>
      </c>
      <c r="BG120" s="709" t="str">
        <f>IF(ISNUMBER(Bilanz!BG120),Bilanz!BG120,"")</f>
        <v/>
      </c>
      <c r="BH120" s="710" t="str">
        <f>IF(ISNUMBER(Bilanz!BH120),Bilanz!BH120,"")</f>
        <v/>
      </c>
      <c r="BI120" s="711" t="str">
        <f>IF(ISNUMBER(Bilanz!BI120),Bilanz!BI120,"")</f>
        <v/>
      </c>
      <c r="BJ120" s="712" t="str">
        <f>IF(ISNUMBER(Bilanz!BJ120),Bilanz!BJ120,"")</f>
        <v/>
      </c>
      <c r="BK120" s="713" t="str">
        <f>IF(ISNUMBER(Bilanz!BK120),Bilanz!BK120,"")</f>
        <v/>
      </c>
      <c r="BL120" s="714" t="str">
        <f>IF(ISNUMBER(Bilanz!BL120),Bilanz!BL120,"")</f>
        <v/>
      </c>
      <c r="BM120" s="721" t="str">
        <f>IF(ISTEXT(Bilanz!BM120),Bilanz!BM120,"")</f>
        <v>M1</v>
      </c>
      <c r="BN120" s="722" t="str">
        <f>IF(ISNUMBER(Bilanz!BN120),Bilanz!BN120,"")</f>
        <v/>
      </c>
      <c r="BO120" s="722" t="str">
        <f>IF(ISNUMBER(Bilanz!BO120),Bilanz!BO120,"")</f>
        <v/>
      </c>
      <c r="BP120" s="723" t="str">
        <f>IF(ISNUMBER(Bilanz!BP120),Bilanz!BP120,"")</f>
        <v/>
      </c>
      <c r="BQ120" s="723" t="str">
        <f>IF(ISNUMBER(Bilanz!BQ120),Bilanz!BQ120,"")</f>
        <v/>
      </c>
      <c r="BR120" s="721" t="str">
        <f>IF(ISTEXT(Bilanz!BR120),Bilanz!BR120,"")</f>
        <v>M1</v>
      </c>
      <c r="BS120" s="723" t="str">
        <f>IF(ISNUMBER(Bilanz!BS120),Bilanz!BS120,"")</f>
        <v/>
      </c>
      <c r="BT120" s="723" t="str">
        <f>IF(ISNUMBER(Bilanz!BT120),Bilanz!BT120,"")</f>
        <v/>
      </c>
      <c r="BU120" s="723" t="str">
        <f>IF(ISNUMBER(Bilanz!BU120),Bilanz!BU120,"")</f>
        <v/>
      </c>
      <c r="BV120" s="722" t="str">
        <f>IF(ISNUMBER(Bilanz!BV120),Bilanz!BV120,"")</f>
        <v/>
      </c>
      <c r="BW120" s="723" t="str">
        <f>IF(ISNUMBER(Bilanz!BW120),Bilanz!BW120,"")</f>
        <v/>
      </c>
      <c r="BX120" s="721" t="str">
        <f>IF(ISTEXT(Bilanz!BX120),Bilanz!BX120,"")</f>
        <v>M1</v>
      </c>
    </row>
    <row r="121" spans="1:76" x14ac:dyDescent="0.2">
      <c r="A121" s="120" t="str">
        <f>IF(ISTEXT(Data!A121),Data!A121,"")</f>
        <v/>
      </c>
      <c r="B121" s="250">
        <f>IF(ISREF(Data!B121),Data!B121,"")</f>
        <v>35129</v>
      </c>
      <c r="C121" s="698">
        <v>0.27083333333333298</v>
      </c>
      <c r="D121" s="250">
        <f>IF(ISREF(Data!D121),Data!D121,"")</f>
        <v>35130</v>
      </c>
      <c r="E121" s="698">
        <v>0.27083333333333298</v>
      </c>
      <c r="F121" s="699" t="s">
        <v>2179</v>
      </c>
      <c r="G121" s="245" t="str">
        <f>IF(ISTEXT(Data!G121),Data!G121,"")</f>
        <v>No Precipitation Occurred</v>
      </c>
      <c r="H121" s="247" t="str">
        <f>IF(ISTEXT(Data!H121),Data!H121,"")</f>
        <v/>
      </c>
      <c r="I121" s="246" t="str">
        <f>IF(ISTEXT(Data!I121),Data!I121,"")</f>
        <v/>
      </c>
      <c r="J121" s="248" t="str">
        <f>IF(ISTEXT(Data!J121),Data!J121,"")</f>
        <v/>
      </c>
      <c r="K121" s="273" t="str">
        <f>IF(ISNUMBER(Data!K121),Data!K121,"")</f>
        <v/>
      </c>
      <c r="L121" s="242" t="str">
        <f>IF(ISTEXT(Data!L121),Data!L121,"")</f>
        <v>M1</v>
      </c>
      <c r="M121" s="700" t="str">
        <f>IF(ISNUMBER(Data!M121),Data!M121,"")</f>
        <v/>
      </c>
      <c r="N121" s="700" t="str">
        <f>IF(ISNUMBER(Data!N121),Data!N121,"")</f>
        <v/>
      </c>
      <c r="O121" s="242" t="str">
        <f>IF(ISTEXT(Data!O121),Data!O121,"")</f>
        <v>M1</v>
      </c>
      <c r="P121" s="278" t="str">
        <f>IF(ISNUMBER(Data!P121),Data!P121,"")</f>
        <v/>
      </c>
      <c r="Q121" s="242" t="str">
        <f>IF(ISTEXT(Data!Q121),Data!Q121,"")</f>
        <v>M1</v>
      </c>
      <c r="R121" s="277" t="str">
        <f>IF(ISNUMBER(Data!R121),Data!R121,"")</f>
        <v/>
      </c>
      <c r="S121" s="242" t="str">
        <f>IF(ISTEXT(Data!S121),Data!S121,"")</f>
        <v>M1</v>
      </c>
      <c r="T121" s="701" t="str">
        <f>IF(ISNUMBER(Data!T121),Data!T121,"")</f>
        <v/>
      </c>
      <c r="U121" s="242" t="str">
        <f>IF(ISTEXT(Data!U121),Data!U121,"")</f>
        <v>M1</v>
      </c>
      <c r="V121" s="702" t="str">
        <f>IF(ISNUMBER(Data!V121),Data!V121,"")</f>
        <v/>
      </c>
      <c r="W121" s="242" t="str">
        <f>IF(ISTEXT(Data!W121),Data!W121,"")</f>
        <v>M1</v>
      </c>
      <c r="X121" s="701" t="str">
        <f>IF(ISNUMBER(Data!X121),Data!X121,"")</f>
        <v/>
      </c>
      <c r="Y121" s="242" t="str">
        <f>IF(ISTEXT(Data!Y121),Data!Y121,"")</f>
        <v>M1</v>
      </c>
      <c r="Z121" s="703" t="str">
        <f>IF(ISNUMBER(Data!Z121),Data!Z121,"")</f>
        <v/>
      </c>
      <c r="AA121" s="242" t="str">
        <f>IF(ISTEXT(Data!AA121),Data!AA121,"")</f>
        <v>M1</v>
      </c>
      <c r="AB121" s="701" t="str">
        <f>IF(ISNUMBER(Data!AB121),Data!AB121,"")</f>
        <v/>
      </c>
      <c r="AC121" s="242" t="str">
        <f>IF(ISTEXT(Data!AC121),Data!AC121,"")</f>
        <v>M1</v>
      </c>
      <c r="AD121" s="704" t="str">
        <f>IF(ISNUMBER(Data!AD121),Data!AD121,"")</f>
        <v/>
      </c>
      <c r="AE121" s="242" t="str">
        <f>IF(ISTEXT(Data!AE121),Data!AE121,"")</f>
        <v>M1</v>
      </c>
      <c r="AF121" s="701" t="str">
        <f>IF(ISNUMBER(Data!AF121),Data!AF121,"")</f>
        <v/>
      </c>
      <c r="AG121" s="242" t="str">
        <f>IF(ISTEXT(Data!AG121),Data!AG121,"")</f>
        <v>M1</v>
      </c>
      <c r="AH121" s="703" t="str">
        <f>IF(ISNUMBER(Data!AH121),Data!AH121,"")</f>
        <v/>
      </c>
      <c r="AI121" s="242" t="str">
        <f>IF(ISTEXT(Data!AI121),Data!AI121,"")</f>
        <v>M1</v>
      </c>
      <c r="AJ121" s="267" t="str">
        <f>IF(ISTEXT(Data!AJ121),Data!AJ121,"")</f>
        <v/>
      </c>
      <c r="AK121" s="267" t="str">
        <f>IF(ISTEXT(Data!AK121),Data!AK121,"")</f>
        <v/>
      </c>
      <c r="AL121" s="267" t="str">
        <f>IF(ISTEXT(Data!AL121),Data!AL121,"")</f>
        <v/>
      </c>
      <c r="AM121" s="267" t="str">
        <f>IF(ISTEXT(Data!AM121),Data!AM121,"")</f>
        <v/>
      </c>
      <c r="AN121" s="267" t="str">
        <f>IF(ISTEXT(Data!AN121),Data!AN121,"")</f>
        <v/>
      </c>
      <c r="AO121" s="267" t="str">
        <f>IF(ISTEXT(Data!AO121),Data!AO121,"")</f>
        <v/>
      </c>
      <c r="AP121" s="705" t="str">
        <f>IF(ISNUMBER(Bilanz!AP121),Bilanz!AP121,"")</f>
        <v/>
      </c>
      <c r="AQ121" s="706" t="str">
        <f>IF(ISNUMBER(Bilanz!AQ121),Bilanz!AQ121,"")</f>
        <v/>
      </c>
      <c r="AR121" s="707" t="str">
        <f>IF(ISNUMBER(Bilanz!AR121),Bilanz!AR121,"")</f>
        <v/>
      </c>
      <c r="AS121" s="708" t="str">
        <f>IF(ISNUMBER(Bilanz!AS121),Bilanz!AS121,"")</f>
        <v/>
      </c>
      <c r="AT121" s="709" t="str">
        <f>IF(ISNUMBER(Bilanz!AT121),Bilanz!AT121,"")</f>
        <v/>
      </c>
      <c r="AU121" s="710" t="str">
        <f>IF(ISNUMBER(Bilanz!AU121),Bilanz!AU121,"")</f>
        <v/>
      </c>
      <c r="AV121" s="711" t="str">
        <f>IF(ISNUMBER(Bilanz!AV121),Bilanz!AV121,"")</f>
        <v/>
      </c>
      <c r="AW121" s="712" t="str">
        <f>IF(ISNUMBER(Bilanz!AW121),Bilanz!AW121,"")</f>
        <v/>
      </c>
      <c r="AX121" s="713" t="str">
        <f>IF(ISNUMBER(Bilanz!AX121),Bilanz!AX121,"")</f>
        <v/>
      </c>
      <c r="AY121" s="714" t="str">
        <f>IF(ISNUMBER(Bilanz!AY121),Bilanz!AY121,"")</f>
        <v/>
      </c>
      <c r="AZ121" s="715">
        <f>IF(ISNUMBER(Bilanz!AZ121),Bilanz!AZ121,"")</f>
        <v>362.61</v>
      </c>
      <c r="BA121" s="716">
        <f>IF(ISNUMBER(Bilanz!BA121),Bilanz!BA121,"")</f>
        <v>5.5229999999999997</v>
      </c>
      <c r="BB121" s="717" t="str">
        <f>IF(ISNUMBER(Bilanz!BB121),Bilanz!BB121,"")</f>
        <v/>
      </c>
      <c r="BC121" s="718" t="str">
        <f>IF(ISNUMBER(Bilanz!BC121),Bilanz!BC121,"")</f>
        <v/>
      </c>
      <c r="BD121" s="719" t="str">
        <f>IF(ISNUMBER(Bilanz!BD121),Bilanz!BD121,"")</f>
        <v/>
      </c>
      <c r="BE121" s="720" t="str">
        <f>IF(ISNUMBER(Bilanz!BE121),Bilanz!BE121,"")</f>
        <v/>
      </c>
      <c r="BF121" s="708" t="str">
        <f>IF(ISNUMBER(Bilanz!BF121),Bilanz!BF121,"")</f>
        <v/>
      </c>
      <c r="BG121" s="709" t="str">
        <f>IF(ISNUMBER(Bilanz!BG121),Bilanz!BG121,"")</f>
        <v/>
      </c>
      <c r="BH121" s="710" t="str">
        <f>IF(ISNUMBER(Bilanz!BH121),Bilanz!BH121,"")</f>
        <v/>
      </c>
      <c r="BI121" s="711" t="str">
        <f>IF(ISNUMBER(Bilanz!BI121),Bilanz!BI121,"")</f>
        <v/>
      </c>
      <c r="BJ121" s="712" t="str">
        <f>IF(ISNUMBER(Bilanz!BJ121),Bilanz!BJ121,"")</f>
        <v/>
      </c>
      <c r="BK121" s="713" t="str">
        <f>IF(ISNUMBER(Bilanz!BK121),Bilanz!BK121,"")</f>
        <v/>
      </c>
      <c r="BL121" s="714" t="str">
        <f>IF(ISNUMBER(Bilanz!BL121),Bilanz!BL121,"")</f>
        <v/>
      </c>
      <c r="BM121" s="721" t="str">
        <f>IF(ISTEXT(Bilanz!BM121),Bilanz!BM121,"")</f>
        <v>M1</v>
      </c>
      <c r="BN121" s="722" t="str">
        <f>IF(ISNUMBER(Bilanz!BN121),Bilanz!BN121,"")</f>
        <v/>
      </c>
      <c r="BO121" s="722" t="str">
        <f>IF(ISNUMBER(Bilanz!BO121),Bilanz!BO121,"")</f>
        <v/>
      </c>
      <c r="BP121" s="723" t="str">
        <f>IF(ISNUMBER(Bilanz!BP121),Bilanz!BP121,"")</f>
        <v/>
      </c>
      <c r="BQ121" s="723" t="str">
        <f>IF(ISNUMBER(Bilanz!BQ121),Bilanz!BQ121,"")</f>
        <v/>
      </c>
      <c r="BR121" s="721" t="str">
        <f>IF(ISTEXT(Bilanz!BR121),Bilanz!BR121,"")</f>
        <v>M1</v>
      </c>
      <c r="BS121" s="723" t="str">
        <f>IF(ISNUMBER(Bilanz!BS121),Bilanz!BS121,"")</f>
        <v/>
      </c>
      <c r="BT121" s="723" t="str">
        <f>IF(ISNUMBER(Bilanz!BT121),Bilanz!BT121,"")</f>
        <v/>
      </c>
      <c r="BU121" s="723" t="str">
        <f>IF(ISNUMBER(Bilanz!BU121),Bilanz!BU121,"")</f>
        <v/>
      </c>
      <c r="BV121" s="722" t="str">
        <f>IF(ISNUMBER(Bilanz!BV121),Bilanz!BV121,"")</f>
        <v/>
      </c>
      <c r="BW121" s="723" t="str">
        <f>IF(ISNUMBER(Bilanz!BW121),Bilanz!BW121,"")</f>
        <v/>
      </c>
      <c r="BX121" s="721" t="str">
        <f>IF(ISTEXT(Bilanz!BX121),Bilanz!BX121,"")</f>
        <v>M1</v>
      </c>
    </row>
    <row r="122" spans="1:76" x14ac:dyDescent="0.2">
      <c r="A122" s="120" t="str">
        <f>IF(ISTEXT(Data!A122),Data!A122,"")</f>
        <v/>
      </c>
      <c r="B122" s="250">
        <f>IF(ISREF(Data!B122),Data!B122,"")</f>
        <v>35130</v>
      </c>
      <c r="C122" s="698">
        <v>0.27083333333333298</v>
      </c>
      <c r="D122" s="250">
        <f>IF(ISREF(Data!D122),Data!D122,"")</f>
        <v>35131</v>
      </c>
      <c r="E122" s="698">
        <v>0.27083333333333298</v>
      </c>
      <c r="F122" s="699" t="s">
        <v>2179</v>
      </c>
      <c r="G122" s="245" t="str">
        <f>IF(ISTEXT(Data!G122),Data!G122,"")</f>
        <v>No Precipitation Occurred</v>
      </c>
      <c r="H122" s="247" t="str">
        <f>IF(ISTEXT(Data!H122),Data!H122,"")</f>
        <v/>
      </c>
      <c r="I122" s="246" t="str">
        <f>IF(ISTEXT(Data!I122),Data!I122,"")</f>
        <v/>
      </c>
      <c r="J122" s="248" t="str">
        <f>IF(ISTEXT(Data!J122),Data!J122,"")</f>
        <v/>
      </c>
      <c r="K122" s="273" t="str">
        <f>IF(ISNUMBER(Data!K122),Data!K122,"")</f>
        <v/>
      </c>
      <c r="L122" s="242" t="str">
        <f>IF(ISTEXT(Data!L122),Data!L122,"")</f>
        <v>M1</v>
      </c>
      <c r="M122" s="700" t="str">
        <f>IF(ISNUMBER(Data!M122),Data!M122,"")</f>
        <v/>
      </c>
      <c r="N122" s="700" t="str">
        <f>IF(ISNUMBER(Data!N122),Data!N122,"")</f>
        <v/>
      </c>
      <c r="O122" s="242" t="str">
        <f>IF(ISTEXT(Data!O122),Data!O122,"")</f>
        <v>M1</v>
      </c>
      <c r="P122" s="278" t="str">
        <f>IF(ISNUMBER(Data!P122),Data!P122,"")</f>
        <v/>
      </c>
      <c r="Q122" s="242" t="str">
        <f>IF(ISTEXT(Data!Q122),Data!Q122,"")</f>
        <v>M1</v>
      </c>
      <c r="R122" s="277" t="str">
        <f>IF(ISNUMBER(Data!R122),Data!R122,"")</f>
        <v/>
      </c>
      <c r="S122" s="242" t="str">
        <f>IF(ISTEXT(Data!S122),Data!S122,"")</f>
        <v>M1</v>
      </c>
      <c r="T122" s="701" t="str">
        <f>IF(ISNUMBER(Data!T122),Data!T122,"")</f>
        <v/>
      </c>
      <c r="U122" s="242" t="str">
        <f>IF(ISTEXT(Data!U122),Data!U122,"")</f>
        <v>M1</v>
      </c>
      <c r="V122" s="702" t="str">
        <f>IF(ISNUMBER(Data!V122),Data!V122,"")</f>
        <v/>
      </c>
      <c r="W122" s="242" t="str">
        <f>IF(ISTEXT(Data!W122),Data!W122,"")</f>
        <v>M1</v>
      </c>
      <c r="X122" s="701" t="str">
        <f>IF(ISNUMBER(Data!X122),Data!X122,"")</f>
        <v/>
      </c>
      <c r="Y122" s="242" t="str">
        <f>IF(ISTEXT(Data!Y122),Data!Y122,"")</f>
        <v>M1</v>
      </c>
      <c r="Z122" s="703" t="str">
        <f>IF(ISNUMBER(Data!Z122),Data!Z122,"")</f>
        <v/>
      </c>
      <c r="AA122" s="242" t="str">
        <f>IF(ISTEXT(Data!AA122),Data!AA122,"")</f>
        <v>M1</v>
      </c>
      <c r="AB122" s="701" t="str">
        <f>IF(ISNUMBER(Data!AB122),Data!AB122,"")</f>
        <v/>
      </c>
      <c r="AC122" s="242" t="str">
        <f>IF(ISTEXT(Data!AC122),Data!AC122,"")</f>
        <v>M1</v>
      </c>
      <c r="AD122" s="704" t="str">
        <f>IF(ISNUMBER(Data!AD122),Data!AD122,"")</f>
        <v/>
      </c>
      <c r="AE122" s="242" t="str">
        <f>IF(ISTEXT(Data!AE122),Data!AE122,"")</f>
        <v>M1</v>
      </c>
      <c r="AF122" s="701" t="str">
        <f>IF(ISNUMBER(Data!AF122),Data!AF122,"")</f>
        <v/>
      </c>
      <c r="AG122" s="242" t="str">
        <f>IF(ISTEXT(Data!AG122),Data!AG122,"")</f>
        <v>M1</v>
      </c>
      <c r="AH122" s="703" t="str">
        <f>IF(ISNUMBER(Data!AH122),Data!AH122,"")</f>
        <v/>
      </c>
      <c r="AI122" s="242" t="str">
        <f>IF(ISTEXT(Data!AI122),Data!AI122,"")</f>
        <v>M1</v>
      </c>
      <c r="AJ122" s="267" t="str">
        <f>IF(ISTEXT(Data!AJ122),Data!AJ122,"")</f>
        <v/>
      </c>
      <c r="AK122" s="267" t="str">
        <f>IF(ISTEXT(Data!AK122),Data!AK122,"")</f>
        <v/>
      </c>
      <c r="AL122" s="267" t="str">
        <f>IF(ISTEXT(Data!AL122),Data!AL122,"")</f>
        <v/>
      </c>
      <c r="AM122" s="267" t="str">
        <f>IF(ISTEXT(Data!AM122),Data!AM122,"")</f>
        <v/>
      </c>
      <c r="AN122" s="267" t="str">
        <f>IF(ISTEXT(Data!AN122),Data!AN122,"")</f>
        <v/>
      </c>
      <c r="AO122" s="267" t="str">
        <f>IF(ISTEXT(Data!AO122),Data!AO122,"")</f>
        <v/>
      </c>
      <c r="AP122" s="705" t="str">
        <f>IF(ISNUMBER(Bilanz!AP122),Bilanz!AP122,"")</f>
        <v/>
      </c>
      <c r="AQ122" s="706" t="str">
        <f>IF(ISNUMBER(Bilanz!AQ122),Bilanz!AQ122,"")</f>
        <v/>
      </c>
      <c r="AR122" s="707" t="str">
        <f>IF(ISNUMBER(Bilanz!AR122),Bilanz!AR122,"")</f>
        <v/>
      </c>
      <c r="AS122" s="708" t="str">
        <f>IF(ISNUMBER(Bilanz!AS122),Bilanz!AS122,"")</f>
        <v/>
      </c>
      <c r="AT122" s="709" t="str">
        <f>IF(ISNUMBER(Bilanz!AT122),Bilanz!AT122,"")</f>
        <v/>
      </c>
      <c r="AU122" s="710" t="str">
        <f>IF(ISNUMBER(Bilanz!AU122),Bilanz!AU122,"")</f>
        <v/>
      </c>
      <c r="AV122" s="711" t="str">
        <f>IF(ISNUMBER(Bilanz!AV122),Bilanz!AV122,"")</f>
        <v/>
      </c>
      <c r="AW122" s="712" t="str">
        <f>IF(ISNUMBER(Bilanz!AW122),Bilanz!AW122,"")</f>
        <v/>
      </c>
      <c r="AX122" s="713" t="str">
        <f>IF(ISNUMBER(Bilanz!AX122),Bilanz!AX122,"")</f>
        <v/>
      </c>
      <c r="AY122" s="714" t="str">
        <f>IF(ISNUMBER(Bilanz!AY122),Bilanz!AY122,"")</f>
        <v/>
      </c>
      <c r="AZ122" s="715">
        <f>IF(ISNUMBER(Bilanz!AZ122),Bilanz!AZ122,"")</f>
        <v>362.61</v>
      </c>
      <c r="BA122" s="716">
        <f>IF(ISNUMBER(Bilanz!BA122),Bilanz!BA122,"")</f>
        <v>5.5229999999999997</v>
      </c>
      <c r="BB122" s="717" t="str">
        <f>IF(ISNUMBER(Bilanz!BB122),Bilanz!BB122,"")</f>
        <v/>
      </c>
      <c r="BC122" s="718" t="str">
        <f>IF(ISNUMBER(Bilanz!BC122),Bilanz!BC122,"")</f>
        <v/>
      </c>
      <c r="BD122" s="719" t="str">
        <f>IF(ISNUMBER(Bilanz!BD122),Bilanz!BD122,"")</f>
        <v/>
      </c>
      <c r="BE122" s="720" t="str">
        <f>IF(ISNUMBER(Bilanz!BE122),Bilanz!BE122,"")</f>
        <v/>
      </c>
      <c r="BF122" s="708" t="str">
        <f>IF(ISNUMBER(Bilanz!BF122),Bilanz!BF122,"")</f>
        <v/>
      </c>
      <c r="BG122" s="709" t="str">
        <f>IF(ISNUMBER(Bilanz!BG122),Bilanz!BG122,"")</f>
        <v/>
      </c>
      <c r="BH122" s="710" t="str">
        <f>IF(ISNUMBER(Bilanz!BH122),Bilanz!BH122,"")</f>
        <v/>
      </c>
      <c r="BI122" s="711" t="str">
        <f>IF(ISNUMBER(Bilanz!BI122),Bilanz!BI122,"")</f>
        <v/>
      </c>
      <c r="BJ122" s="712" t="str">
        <f>IF(ISNUMBER(Bilanz!BJ122),Bilanz!BJ122,"")</f>
        <v/>
      </c>
      <c r="BK122" s="713" t="str">
        <f>IF(ISNUMBER(Bilanz!BK122),Bilanz!BK122,"")</f>
        <v/>
      </c>
      <c r="BL122" s="714" t="str">
        <f>IF(ISNUMBER(Bilanz!BL122),Bilanz!BL122,"")</f>
        <v/>
      </c>
      <c r="BM122" s="721" t="str">
        <f>IF(ISTEXT(Bilanz!BM122),Bilanz!BM122,"")</f>
        <v>M1</v>
      </c>
      <c r="BN122" s="722" t="str">
        <f>IF(ISNUMBER(Bilanz!BN122),Bilanz!BN122,"")</f>
        <v/>
      </c>
      <c r="BO122" s="722" t="str">
        <f>IF(ISNUMBER(Bilanz!BO122),Bilanz!BO122,"")</f>
        <v/>
      </c>
      <c r="BP122" s="723" t="str">
        <f>IF(ISNUMBER(Bilanz!BP122),Bilanz!BP122,"")</f>
        <v/>
      </c>
      <c r="BQ122" s="723" t="str">
        <f>IF(ISNUMBER(Bilanz!BQ122),Bilanz!BQ122,"")</f>
        <v/>
      </c>
      <c r="BR122" s="721" t="str">
        <f>IF(ISTEXT(Bilanz!BR122),Bilanz!BR122,"")</f>
        <v>M1</v>
      </c>
      <c r="BS122" s="723" t="str">
        <f>IF(ISNUMBER(Bilanz!BS122),Bilanz!BS122,"")</f>
        <v/>
      </c>
      <c r="BT122" s="723" t="str">
        <f>IF(ISNUMBER(Bilanz!BT122),Bilanz!BT122,"")</f>
        <v/>
      </c>
      <c r="BU122" s="723" t="str">
        <f>IF(ISNUMBER(Bilanz!BU122),Bilanz!BU122,"")</f>
        <v/>
      </c>
      <c r="BV122" s="722" t="str">
        <f>IF(ISNUMBER(Bilanz!BV122),Bilanz!BV122,"")</f>
        <v/>
      </c>
      <c r="BW122" s="723" t="str">
        <f>IF(ISNUMBER(Bilanz!BW122),Bilanz!BW122,"")</f>
        <v/>
      </c>
      <c r="BX122" s="721" t="str">
        <f>IF(ISTEXT(Bilanz!BX122),Bilanz!BX122,"")</f>
        <v>M1</v>
      </c>
    </row>
    <row r="123" spans="1:76" x14ac:dyDescent="0.2">
      <c r="A123" s="120" t="str">
        <f>IF(ISTEXT(Data!A123),Data!A123,"")</f>
        <v/>
      </c>
      <c r="B123" s="250">
        <f>IF(ISREF(Data!B123),Data!B123,"")</f>
        <v>35131</v>
      </c>
      <c r="C123" s="698">
        <v>0.27083333333333298</v>
      </c>
      <c r="D123" s="250">
        <f>IF(ISREF(Data!D123),Data!D123,"")</f>
        <v>35132</v>
      </c>
      <c r="E123" s="698">
        <v>0.27083333333333298</v>
      </c>
      <c r="F123" s="699" t="s">
        <v>2179</v>
      </c>
      <c r="G123" s="245" t="str">
        <f>IF(ISTEXT(Data!G123),Data!G123,"")</f>
        <v>No Precipitation Occurred</v>
      </c>
      <c r="H123" s="247" t="str">
        <f>IF(ISTEXT(Data!H123),Data!H123,"")</f>
        <v/>
      </c>
      <c r="I123" s="246" t="str">
        <f>IF(ISTEXT(Data!I123),Data!I123,"")</f>
        <v/>
      </c>
      <c r="J123" s="248" t="str">
        <f>IF(ISTEXT(Data!J123),Data!J123,"")</f>
        <v/>
      </c>
      <c r="K123" s="273" t="str">
        <f>IF(ISNUMBER(Data!K123),Data!K123,"")</f>
        <v/>
      </c>
      <c r="L123" s="242" t="str">
        <f>IF(ISTEXT(Data!L123),Data!L123,"")</f>
        <v>M1</v>
      </c>
      <c r="M123" s="700" t="str">
        <f>IF(ISNUMBER(Data!M123),Data!M123,"")</f>
        <v/>
      </c>
      <c r="N123" s="700" t="str">
        <f>IF(ISNUMBER(Data!N123),Data!N123,"")</f>
        <v/>
      </c>
      <c r="O123" s="242" t="str">
        <f>IF(ISTEXT(Data!O123),Data!O123,"")</f>
        <v>M1</v>
      </c>
      <c r="P123" s="278" t="str">
        <f>IF(ISNUMBER(Data!P123),Data!P123,"")</f>
        <v/>
      </c>
      <c r="Q123" s="242" t="str">
        <f>IF(ISTEXT(Data!Q123),Data!Q123,"")</f>
        <v>M1</v>
      </c>
      <c r="R123" s="277" t="str">
        <f>IF(ISNUMBER(Data!R123),Data!R123,"")</f>
        <v/>
      </c>
      <c r="S123" s="242" t="str">
        <f>IF(ISTEXT(Data!S123),Data!S123,"")</f>
        <v>M1</v>
      </c>
      <c r="T123" s="701" t="str">
        <f>IF(ISNUMBER(Data!T123),Data!T123,"")</f>
        <v/>
      </c>
      <c r="U123" s="242" t="str">
        <f>IF(ISTEXT(Data!U123),Data!U123,"")</f>
        <v>M1</v>
      </c>
      <c r="V123" s="702" t="str">
        <f>IF(ISNUMBER(Data!V123),Data!V123,"")</f>
        <v/>
      </c>
      <c r="W123" s="242" t="str">
        <f>IF(ISTEXT(Data!W123),Data!W123,"")</f>
        <v>M1</v>
      </c>
      <c r="X123" s="701" t="str">
        <f>IF(ISNUMBER(Data!X123),Data!X123,"")</f>
        <v/>
      </c>
      <c r="Y123" s="242" t="str">
        <f>IF(ISTEXT(Data!Y123),Data!Y123,"")</f>
        <v>M1</v>
      </c>
      <c r="Z123" s="703" t="str">
        <f>IF(ISNUMBER(Data!Z123),Data!Z123,"")</f>
        <v/>
      </c>
      <c r="AA123" s="242" t="str">
        <f>IF(ISTEXT(Data!AA123),Data!AA123,"")</f>
        <v>M1</v>
      </c>
      <c r="AB123" s="701" t="str">
        <f>IF(ISNUMBER(Data!AB123),Data!AB123,"")</f>
        <v/>
      </c>
      <c r="AC123" s="242" t="str">
        <f>IF(ISTEXT(Data!AC123),Data!AC123,"")</f>
        <v>M1</v>
      </c>
      <c r="AD123" s="704" t="str">
        <f>IF(ISNUMBER(Data!AD123),Data!AD123,"")</f>
        <v/>
      </c>
      <c r="AE123" s="242" t="str">
        <f>IF(ISTEXT(Data!AE123),Data!AE123,"")</f>
        <v>M1</v>
      </c>
      <c r="AF123" s="701" t="str">
        <f>IF(ISNUMBER(Data!AF123),Data!AF123,"")</f>
        <v/>
      </c>
      <c r="AG123" s="242" t="str">
        <f>IF(ISTEXT(Data!AG123),Data!AG123,"")</f>
        <v>M1</v>
      </c>
      <c r="AH123" s="703" t="str">
        <f>IF(ISNUMBER(Data!AH123),Data!AH123,"")</f>
        <v/>
      </c>
      <c r="AI123" s="242" t="str">
        <f>IF(ISTEXT(Data!AI123),Data!AI123,"")</f>
        <v>M1</v>
      </c>
      <c r="AJ123" s="267" t="str">
        <f>IF(ISTEXT(Data!AJ123),Data!AJ123,"")</f>
        <v/>
      </c>
      <c r="AK123" s="267" t="str">
        <f>IF(ISTEXT(Data!AK123),Data!AK123,"")</f>
        <v/>
      </c>
      <c r="AL123" s="267" t="str">
        <f>IF(ISTEXT(Data!AL123),Data!AL123,"")</f>
        <v/>
      </c>
      <c r="AM123" s="267" t="str">
        <f>IF(ISTEXT(Data!AM123),Data!AM123,"")</f>
        <v/>
      </c>
      <c r="AN123" s="267" t="str">
        <f>IF(ISTEXT(Data!AN123),Data!AN123,"")</f>
        <v/>
      </c>
      <c r="AO123" s="267" t="str">
        <f>IF(ISTEXT(Data!AO123),Data!AO123,"")</f>
        <v/>
      </c>
      <c r="AP123" s="705" t="str">
        <f>IF(ISNUMBER(Bilanz!AP123),Bilanz!AP123,"")</f>
        <v/>
      </c>
      <c r="AQ123" s="706" t="str">
        <f>IF(ISNUMBER(Bilanz!AQ123),Bilanz!AQ123,"")</f>
        <v/>
      </c>
      <c r="AR123" s="707" t="str">
        <f>IF(ISNUMBER(Bilanz!AR123),Bilanz!AR123,"")</f>
        <v/>
      </c>
      <c r="AS123" s="708" t="str">
        <f>IF(ISNUMBER(Bilanz!AS123),Bilanz!AS123,"")</f>
        <v/>
      </c>
      <c r="AT123" s="709" t="str">
        <f>IF(ISNUMBER(Bilanz!AT123),Bilanz!AT123,"")</f>
        <v/>
      </c>
      <c r="AU123" s="710" t="str">
        <f>IF(ISNUMBER(Bilanz!AU123),Bilanz!AU123,"")</f>
        <v/>
      </c>
      <c r="AV123" s="711" t="str">
        <f>IF(ISNUMBER(Bilanz!AV123),Bilanz!AV123,"")</f>
        <v/>
      </c>
      <c r="AW123" s="712" t="str">
        <f>IF(ISNUMBER(Bilanz!AW123),Bilanz!AW123,"")</f>
        <v/>
      </c>
      <c r="AX123" s="713" t="str">
        <f>IF(ISNUMBER(Bilanz!AX123),Bilanz!AX123,"")</f>
        <v/>
      </c>
      <c r="AY123" s="714" t="str">
        <f>IF(ISNUMBER(Bilanz!AY123),Bilanz!AY123,"")</f>
        <v/>
      </c>
      <c r="AZ123" s="715">
        <f>IF(ISNUMBER(Bilanz!AZ123),Bilanz!AZ123,"")</f>
        <v>362.61</v>
      </c>
      <c r="BA123" s="716">
        <f>IF(ISNUMBER(Bilanz!BA123),Bilanz!BA123,"")</f>
        <v>5.5229999999999997</v>
      </c>
      <c r="BB123" s="717" t="str">
        <f>IF(ISNUMBER(Bilanz!BB123),Bilanz!BB123,"")</f>
        <v/>
      </c>
      <c r="BC123" s="718" t="str">
        <f>IF(ISNUMBER(Bilanz!BC123),Bilanz!BC123,"")</f>
        <v/>
      </c>
      <c r="BD123" s="719" t="str">
        <f>IF(ISNUMBER(Bilanz!BD123),Bilanz!BD123,"")</f>
        <v/>
      </c>
      <c r="BE123" s="720" t="str">
        <f>IF(ISNUMBER(Bilanz!BE123),Bilanz!BE123,"")</f>
        <v/>
      </c>
      <c r="BF123" s="708" t="str">
        <f>IF(ISNUMBER(Bilanz!BF123),Bilanz!BF123,"")</f>
        <v/>
      </c>
      <c r="BG123" s="709" t="str">
        <f>IF(ISNUMBER(Bilanz!BG123),Bilanz!BG123,"")</f>
        <v/>
      </c>
      <c r="BH123" s="710" t="str">
        <f>IF(ISNUMBER(Bilanz!BH123),Bilanz!BH123,"")</f>
        <v/>
      </c>
      <c r="BI123" s="711" t="str">
        <f>IF(ISNUMBER(Bilanz!BI123),Bilanz!BI123,"")</f>
        <v/>
      </c>
      <c r="BJ123" s="712" t="str">
        <f>IF(ISNUMBER(Bilanz!BJ123),Bilanz!BJ123,"")</f>
        <v/>
      </c>
      <c r="BK123" s="713" t="str">
        <f>IF(ISNUMBER(Bilanz!BK123),Bilanz!BK123,"")</f>
        <v/>
      </c>
      <c r="BL123" s="714" t="str">
        <f>IF(ISNUMBER(Bilanz!BL123),Bilanz!BL123,"")</f>
        <v/>
      </c>
      <c r="BM123" s="721" t="str">
        <f>IF(ISTEXT(Bilanz!BM123),Bilanz!BM123,"")</f>
        <v>M1</v>
      </c>
      <c r="BN123" s="722" t="str">
        <f>IF(ISNUMBER(Bilanz!BN123),Bilanz!BN123,"")</f>
        <v/>
      </c>
      <c r="BO123" s="722" t="str">
        <f>IF(ISNUMBER(Bilanz!BO123),Bilanz!BO123,"")</f>
        <v/>
      </c>
      <c r="BP123" s="723" t="str">
        <f>IF(ISNUMBER(Bilanz!BP123),Bilanz!BP123,"")</f>
        <v/>
      </c>
      <c r="BQ123" s="723" t="str">
        <f>IF(ISNUMBER(Bilanz!BQ123),Bilanz!BQ123,"")</f>
        <v/>
      </c>
      <c r="BR123" s="721" t="str">
        <f>IF(ISTEXT(Bilanz!BR123),Bilanz!BR123,"")</f>
        <v>M1</v>
      </c>
      <c r="BS123" s="723" t="str">
        <f>IF(ISNUMBER(Bilanz!BS123),Bilanz!BS123,"")</f>
        <v/>
      </c>
      <c r="BT123" s="723" t="str">
        <f>IF(ISNUMBER(Bilanz!BT123),Bilanz!BT123,"")</f>
        <v/>
      </c>
      <c r="BU123" s="723" t="str">
        <f>IF(ISNUMBER(Bilanz!BU123),Bilanz!BU123,"")</f>
        <v/>
      </c>
      <c r="BV123" s="722" t="str">
        <f>IF(ISNUMBER(Bilanz!BV123),Bilanz!BV123,"")</f>
        <v/>
      </c>
      <c r="BW123" s="723" t="str">
        <f>IF(ISNUMBER(Bilanz!BW123),Bilanz!BW123,"")</f>
        <v/>
      </c>
      <c r="BX123" s="721" t="str">
        <f>IF(ISTEXT(Bilanz!BX123),Bilanz!BX123,"")</f>
        <v>M1</v>
      </c>
    </row>
    <row r="124" spans="1:76" x14ac:dyDescent="0.2">
      <c r="A124" s="120" t="str">
        <f>IF(ISTEXT(Data!A124),Data!A124,"")</f>
        <v/>
      </c>
      <c r="B124" s="250">
        <f>IF(ISREF(Data!B124),Data!B124,"")</f>
        <v>35132</v>
      </c>
      <c r="C124" s="698">
        <v>0.27083333333333298</v>
      </c>
      <c r="D124" s="250">
        <f>IF(ISREF(Data!D124),Data!D124,"")</f>
        <v>35133</v>
      </c>
      <c r="E124" s="698">
        <v>0.27083333333333298</v>
      </c>
      <c r="F124" s="699" t="s">
        <v>2179</v>
      </c>
      <c r="G124" s="245" t="str">
        <f>IF(ISTEXT(Data!G124),Data!G124,"")</f>
        <v>No Precipitation Occurred</v>
      </c>
      <c r="H124" s="247" t="str">
        <f>IF(ISTEXT(Data!H124),Data!H124,"")</f>
        <v/>
      </c>
      <c r="I124" s="246" t="str">
        <f>IF(ISTEXT(Data!I124),Data!I124,"")</f>
        <v/>
      </c>
      <c r="J124" s="248" t="str">
        <f>IF(ISTEXT(Data!J124),Data!J124,"")</f>
        <v/>
      </c>
      <c r="K124" s="273" t="str">
        <f>IF(ISNUMBER(Data!K124),Data!K124,"")</f>
        <v/>
      </c>
      <c r="L124" s="242" t="str">
        <f>IF(ISTEXT(Data!L124),Data!L124,"")</f>
        <v>M1</v>
      </c>
      <c r="M124" s="700" t="str">
        <f>IF(ISNUMBER(Data!M124),Data!M124,"")</f>
        <v/>
      </c>
      <c r="N124" s="700" t="str">
        <f>IF(ISNUMBER(Data!N124),Data!N124,"")</f>
        <v/>
      </c>
      <c r="O124" s="242" t="str">
        <f>IF(ISTEXT(Data!O124),Data!O124,"")</f>
        <v>M1</v>
      </c>
      <c r="P124" s="278" t="str">
        <f>IF(ISNUMBER(Data!P124),Data!P124,"")</f>
        <v/>
      </c>
      <c r="Q124" s="242" t="str">
        <f>IF(ISTEXT(Data!Q124),Data!Q124,"")</f>
        <v>M1</v>
      </c>
      <c r="R124" s="277" t="str">
        <f>IF(ISNUMBER(Data!R124),Data!R124,"")</f>
        <v/>
      </c>
      <c r="S124" s="242" t="str">
        <f>IF(ISTEXT(Data!S124),Data!S124,"")</f>
        <v>M1</v>
      </c>
      <c r="T124" s="701" t="str">
        <f>IF(ISNUMBER(Data!T124),Data!T124,"")</f>
        <v/>
      </c>
      <c r="U124" s="242" t="str">
        <f>IF(ISTEXT(Data!U124),Data!U124,"")</f>
        <v>M1</v>
      </c>
      <c r="V124" s="702" t="str">
        <f>IF(ISNUMBER(Data!V124),Data!V124,"")</f>
        <v/>
      </c>
      <c r="W124" s="242" t="str">
        <f>IF(ISTEXT(Data!W124),Data!W124,"")</f>
        <v>M1</v>
      </c>
      <c r="X124" s="701" t="str">
        <f>IF(ISNUMBER(Data!X124),Data!X124,"")</f>
        <v/>
      </c>
      <c r="Y124" s="242" t="str">
        <f>IF(ISTEXT(Data!Y124),Data!Y124,"")</f>
        <v>M1</v>
      </c>
      <c r="Z124" s="703" t="str">
        <f>IF(ISNUMBER(Data!Z124),Data!Z124,"")</f>
        <v/>
      </c>
      <c r="AA124" s="242" t="str">
        <f>IF(ISTEXT(Data!AA124),Data!AA124,"")</f>
        <v>M1</v>
      </c>
      <c r="AB124" s="701" t="str">
        <f>IF(ISNUMBER(Data!AB124),Data!AB124,"")</f>
        <v/>
      </c>
      <c r="AC124" s="242" t="str">
        <f>IF(ISTEXT(Data!AC124),Data!AC124,"")</f>
        <v>M1</v>
      </c>
      <c r="AD124" s="704" t="str">
        <f>IF(ISNUMBER(Data!AD124),Data!AD124,"")</f>
        <v/>
      </c>
      <c r="AE124" s="242" t="str">
        <f>IF(ISTEXT(Data!AE124),Data!AE124,"")</f>
        <v>M1</v>
      </c>
      <c r="AF124" s="701" t="str">
        <f>IF(ISNUMBER(Data!AF124),Data!AF124,"")</f>
        <v/>
      </c>
      <c r="AG124" s="242" t="str">
        <f>IF(ISTEXT(Data!AG124),Data!AG124,"")</f>
        <v>M1</v>
      </c>
      <c r="AH124" s="703" t="str">
        <f>IF(ISNUMBER(Data!AH124),Data!AH124,"")</f>
        <v/>
      </c>
      <c r="AI124" s="242" t="str">
        <f>IF(ISTEXT(Data!AI124),Data!AI124,"")</f>
        <v>M1</v>
      </c>
      <c r="AJ124" s="267" t="str">
        <f>IF(ISTEXT(Data!AJ124),Data!AJ124,"")</f>
        <v/>
      </c>
      <c r="AK124" s="267" t="str">
        <f>IF(ISTEXT(Data!AK124),Data!AK124,"")</f>
        <v/>
      </c>
      <c r="AL124" s="267" t="str">
        <f>IF(ISTEXT(Data!AL124),Data!AL124,"")</f>
        <v/>
      </c>
      <c r="AM124" s="267" t="str">
        <f>IF(ISTEXT(Data!AM124),Data!AM124,"")</f>
        <v/>
      </c>
      <c r="AN124" s="267" t="str">
        <f>IF(ISTEXT(Data!AN124),Data!AN124,"")</f>
        <v/>
      </c>
      <c r="AO124" s="267" t="str">
        <f>IF(ISTEXT(Data!AO124),Data!AO124,"")</f>
        <v/>
      </c>
      <c r="AP124" s="705" t="str">
        <f>IF(ISNUMBER(Bilanz!AP124),Bilanz!AP124,"")</f>
        <v/>
      </c>
      <c r="AQ124" s="706" t="str">
        <f>IF(ISNUMBER(Bilanz!AQ124),Bilanz!AQ124,"")</f>
        <v/>
      </c>
      <c r="AR124" s="707" t="str">
        <f>IF(ISNUMBER(Bilanz!AR124),Bilanz!AR124,"")</f>
        <v/>
      </c>
      <c r="AS124" s="708" t="str">
        <f>IF(ISNUMBER(Bilanz!AS124),Bilanz!AS124,"")</f>
        <v/>
      </c>
      <c r="AT124" s="709" t="str">
        <f>IF(ISNUMBER(Bilanz!AT124),Bilanz!AT124,"")</f>
        <v/>
      </c>
      <c r="AU124" s="710" t="str">
        <f>IF(ISNUMBER(Bilanz!AU124),Bilanz!AU124,"")</f>
        <v/>
      </c>
      <c r="AV124" s="711" t="str">
        <f>IF(ISNUMBER(Bilanz!AV124),Bilanz!AV124,"")</f>
        <v/>
      </c>
      <c r="AW124" s="712" t="str">
        <f>IF(ISNUMBER(Bilanz!AW124),Bilanz!AW124,"")</f>
        <v/>
      </c>
      <c r="AX124" s="713" t="str">
        <f>IF(ISNUMBER(Bilanz!AX124),Bilanz!AX124,"")</f>
        <v/>
      </c>
      <c r="AY124" s="714" t="str">
        <f>IF(ISNUMBER(Bilanz!AY124),Bilanz!AY124,"")</f>
        <v/>
      </c>
      <c r="AZ124" s="715">
        <f>IF(ISNUMBER(Bilanz!AZ124),Bilanz!AZ124,"")</f>
        <v>362.61</v>
      </c>
      <c r="BA124" s="716">
        <f>IF(ISNUMBER(Bilanz!BA124),Bilanz!BA124,"")</f>
        <v>5.5229999999999997</v>
      </c>
      <c r="BB124" s="717" t="str">
        <f>IF(ISNUMBER(Bilanz!BB124),Bilanz!BB124,"")</f>
        <v/>
      </c>
      <c r="BC124" s="718" t="str">
        <f>IF(ISNUMBER(Bilanz!BC124),Bilanz!BC124,"")</f>
        <v/>
      </c>
      <c r="BD124" s="719" t="str">
        <f>IF(ISNUMBER(Bilanz!BD124),Bilanz!BD124,"")</f>
        <v/>
      </c>
      <c r="BE124" s="720" t="str">
        <f>IF(ISNUMBER(Bilanz!BE124),Bilanz!BE124,"")</f>
        <v/>
      </c>
      <c r="BF124" s="708" t="str">
        <f>IF(ISNUMBER(Bilanz!BF124),Bilanz!BF124,"")</f>
        <v/>
      </c>
      <c r="BG124" s="709" t="str">
        <f>IF(ISNUMBER(Bilanz!BG124),Bilanz!BG124,"")</f>
        <v/>
      </c>
      <c r="BH124" s="710" t="str">
        <f>IF(ISNUMBER(Bilanz!BH124),Bilanz!BH124,"")</f>
        <v/>
      </c>
      <c r="BI124" s="711" t="str">
        <f>IF(ISNUMBER(Bilanz!BI124),Bilanz!BI124,"")</f>
        <v/>
      </c>
      <c r="BJ124" s="712" t="str">
        <f>IF(ISNUMBER(Bilanz!BJ124),Bilanz!BJ124,"")</f>
        <v/>
      </c>
      <c r="BK124" s="713" t="str">
        <f>IF(ISNUMBER(Bilanz!BK124),Bilanz!BK124,"")</f>
        <v/>
      </c>
      <c r="BL124" s="714" t="str">
        <f>IF(ISNUMBER(Bilanz!BL124),Bilanz!BL124,"")</f>
        <v/>
      </c>
      <c r="BM124" s="721" t="str">
        <f>IF(ISTEXT(Bilanz!BM124),Bilanz!BM124,"")</f>
        <v>M1</v>
      </c>
      <c r="BN124" s="722" t="str">
        <f>IF(ISNUMBER(Bilanz!BN124),Bilanz!BN124,"")</f>
        <v/>
      </c>
      <c r="BO124" s="722" t="str">
        <f>IF(ISNUMBER(Bilanz!BO124),Bilanz!BO124,"")</f>
        <v/>
      </c>
      <c r="BP124" s="723" t="str">
        <f>IF(ISNUMBER(Bilanz!BP124),Bilanz!BP124,"")</f>
        <v/>
      </c>
      <c r="BQ124" s="723" t="str">
        <f>IF(ISNUMBER(Bilanz!BQ124),Bilanz!BQ124,"")</f>
        <v/>
      </c>
      <c r="BR124" s="721" t="str">
        <f>IF(ISTEXT(Bilanz!BR124),Bilanz!BR124,"")</f>
        <v>M1</v>
      </c>
      <c r="BS124" s="723" t="str">
        <f>IF(ISNUMBER(Bilanz!BS124),Bilanz!BS124,"")</f>
        <v/>
      </c>
      <c r="BT124" s="723" t="str">
        <f>IF(ISNUMBER(Bilanz!BT124),Bilanz!BT124,"")</f>
        <v/>
      </c>
      <c r="BU124" s="723" t="str">
        <f>IF(ISNUMBER(Bilanz!BU124),Bilanz!BU124,"")</f>
        <v/>
      </c>
      <c r="BV124" s="722" t="str">
        <f>IF(ISNUMBER(Bilanz!BV124),Bilanz!BV124,"")</f>
        <v/>
      </c>
      <c r="BW124" s="723" t="str">
        <f>IF(ISNUMBER(Bilanz!BW124),Bilanz!BW124,"")</f>
        <v/>
      </c>
      <c r="BX124" s="721" t="str">
        <f>IF(ISTEXT(Bilanz!BX124),Bilanz!BX124,"")</f>
        <v>M1</v>
      </c>
    </row>
    <row r="125" spans="1:76" x14ac:dyDescent="0.2">
      <c r="A125" s="120" t="str">
        <f>IF(ISTEXT(Data!A125),Data!A125,"")</f>
        <v/>
      </c>
      <c r="B125" s="250">
        <f>IF(ISREF(Data!B125),Data!B125,"")</f>
        <v>35133</v>
      </c>
      <c r="C125" s="698">
        <v>0.27083333333333298</v>
      </c>
      <c r="D125" s="250">
        <f>IF(ISREF(Data!D125),Data!D125,"")</f>
        <v>35134</v>
      </c>
      <c r="E125" s="698">
        <v>0.27083333333333298</v>
      </c>
      <c r="F125" s="699" t="s">
        <v>2179</v>
      </c>
      <c r="G125" s="245" t="str">
        <f>IF(ISTEXT(Data!G125),Data!G125,"")</f>
        <v>No Precipitation Occurred</v>
      </c>
      <c r="H125" s="247" t="str">
        <f>IF(ISTEXT(Data!H125),Data!H125,"")</f>
        <v/>
      </c>
      <c r="I125" s="246" t="str">
        <f>IF(ISTEXT(Data!I125),Data!I125,"")</f>
        <v/>
      </c>
      <c r="J125" s="248" t="str">
        <f>IF(ISTEXT(Data!J125),Data!J125,"")</f>
        <v/>
      </c>
      <c r="K125" s="273" t="str">
        <f>IF(ISNUMBER(Data!K125),Data!K125,"")</f>
        <v/>
      </c>
      <c r="L125" s="242" t="str">
        <f>IF(ISTEXT(Data!L125),Data!L125,"")</f>
        <v>M1</v>
      </c>
      <c r="M125" s="700" t="str">
        <f>IF(ISNUMBER(Data!M125),Data!M125,"")</f>
        <v/>
      </c>
      <c r="N125" s="700" t="str">
        <f>IF(ISNUMBER(Data!N125),Data!N125,"")</f>
        <v/>
      </c>
      <c r="O125" s="242" t="str">
        <f>IF(ISTEXT(Data!O125),Data!O125,"")</f>
        <v>M1</v>
      </c>
      <c r="P125" s="278" t="str">
        <f>IF(ISNUMBER(Data!P125),Data!P125,"")</f>
        <v/>
      </c>
      <c r="Q125" s="242" t="str">
        <f>IF(ISTEXT(Data!Q125),Data!Q125,"")</f>
        <v>M1</v>
      </c>
      <c r="R125" s="277" t="str">
        <f>IF(ISNUMBER(Data!R125),Data!R125,"")</f>
        <v/>
      </c>
      <c r="S125" s="242" t="str">
        <f>IF(ISTEXT(Data!S125),Data!S125,"")</f>
        <v>M1</v>
      </c>
      <c r="T125" s="701" t="str">
        <f>IF(ISNUMBER(Data!T125),Data!T125,"")</f>
        <v/>
      </c>
      <c r="U125" s="242" t="str">
        <f>IF(ISTEXT(Data!U125),Data!U125,"")</f>
        <v>M1</v>
      </c>
      <c r="V125" s="702" t="str">
        <f>IF(ISNUMBER(Data!V125),Data!V125,"")</f>
        <v/>
      </c>
      <c r="W125" s="242" t="str">
        <f>IF(ISTEXT(Data!W125),Data!W125,"")</f>
        <v>M1</v>
      </c>
      <c r="X125" s="701" t="str">
        <f>IF(ISNUMBER(Data!X125),Data!X125,"")</f>
        <v/>
      </c>
      <c r="Y125" s="242" t="str">
        <f>IF(ISTEXT(Data!Y125),Data!Y125,"")</f>
        <v>M1</v>
      </c>
      <c r="Z125" s="703" t="str">
        <f>IF(ISNUMBER(Data!Z125),Data!Z125,"")</f>
        <v/>
      </c>
      <c r="AA125" s="242" t="str">
        <f>IF(ISTEXT(Data!AA125),Data!AA125,"")</f>
        <v>M1</v>
      </c>
      <c r="AB125" s="701" t="str">
        <f>IF(ISNUMBER(Data!AB125),Data!AB125,"")</f>
        <v/>
      </c>
      <c r="AC125" s="242" t="str">
        <f>IF(ISTEXT(Data!AC125),Data!AC125,"")</f>
        <v>M1</v>
      </c>
      <c r="AD125" s="704" t="str">
        <f>IF(ISNUMBER(Data!AD125),Data!AD125,"")</f>
        <v/>
      </c>
      <c r="AE125" s="242" t="str">
        <f>IF(ISTEXT(Data!AE125),Data!AE125,"")</f>
        <v>M1</v>
      </c>
      <c r="AF125" s="701" t="str">
        <f>IF(ISNUMBER(Data!AF125),Data!AF125,"")</f>
        <v/>
      </c>
      <c r="AG125" s="242" t="str">
        <f>IF(ISTEXT(Data!AG125),Data!AG125,"")</f>
        <v>M1</v>
      </c>
      <c r="AH125" s="703" t="str">
        <f>IF(ISNUMBER(Data!AH125),Data!AH125,"")</f>
        <v/>
      </c>
      <c r="AI125" s="242" t="str">
        <f>IF(ISTEXT(Data!AI125),Data!AI125,"")</f>
        <v>M1</v>
      </c>
      <c r="AJ125" s="267" t="str">
        <f>IF(ISTEXT(Data!AJ125),Data!AJ125,"")</f>
        <v/>
      </c>
      <c r="AK125" s="267" t="str">
        <f>IF(ISTEXT(Data!AK125),Data!AK125,"")</f>
        <v/>
      </c>
      <c r="AL125" s="267" t="str">
        <f>IF(ISTEXT(Data!AL125),Data!AL125,"")</f>
        <v/>
      </c>
      <c r="AM125" s="267" t="str">
        <f>IF(ISTEXT(Data!AM125),Data!AM125,"")</f>
        <v/>
      </c>
      <c r="AN125" s="267" t="str">
        <f>IF(ISTEXT(Data!AN125),Data!AN125,"")</f>
        <v/>
      </c>
      <c r="AO125" s="267" t="str">
        <f>IF(ISTEXT(Data!AO125),Data!AO125,"")</f>
        <v/>
      </c>
      <c r="AP125" s="705" t="str">
        <f>IF(ISNUMBER(Bilanz!AP125),Bilanz!AP125,"")</f>
        <v/>
      </c>
      <c r="AQ125" s="706" t="str">
        <f>IF(ISNUMBER(Bilanz!AQ125),Bilanz!AQ125,"")</f>
        <v/>
      </c>
      <c r="AR125" s="707" t="str">
        <f>IF(ISNUMBER(Bilanz!AR125),Bilanz!AR125,"")</f>
        <v/>
      </c>
      <c r="AS125" s="708" t="str">
        <f>IF(ISNUMBER(Bilanz!AS125),Bilanz!AS125,"")</f>
        <v/>
      </c>
      <c r="AT125" s="709" t="str">
        <f>IF(ISNUMBER(Bilanz!AT125),Bilanz!AT125,"")</f>
        <v/>
      </c>
      <c r="AU125" s="710" t="str">
        <f>IF(ISNUMBER(Bilanz!AU125),Bilanz!AU125,"")</f>
        <v/>
      </c>
      <c r="AV125" s="711" t="str">
        <f>IF(ISNUMBER(Bilanz!AV125),Bilanz!AV125,"")</f>
        <v/>
      </c>
      <c r="AW125" s="712" t="str">
        <f>IF(ISNUMBER(Bilanz!AW125),Bilanz!AW125,"")</f>
        <v/>
      </c>
      <c r="AX125" s="713" t="str">
        <f>IF(ISNUMBER(Bilanz!AX125),Bilanz!AX125,"")</f>
        <v/>
      </c>
      <c r="AY125" s="714" t="str">
        <f>IF(ISNUMBER(Bilanz!AY125),Bilanz!AY125,"")</f>
        <v/>
      </c>
      <c r="AZ125" s="715">
        <f>IF(ISNUMBER(Bilanz!AZ125),Bilanz!AZ125,"")</f>
        <v>362.61</v>
      </c>
      <c r="BA125" s="716">
        <f>IF(ISNUMBER(Bilanz!BA125),Bilanz!BA125,"")</f>
        <v>5.5229999999999997</v>
      </c>
      <c r="BB125" s="717" t="str">
        <f>IF(ISNUMBER(Bilanz!BB125),Bilanz!BB125,"")</f>
        <v/>
      </c>
      <c r="BC125" s="718" t="str">
        <f>IF(ISNUMBER(Bilanz!BC125),Bilanz!BC125,"")</f>
        <v/>
      </c>
      <c r="BD125" s="719" t="str">
        <f>IF(ISNUMBER(Bilanz!BD125),Bilanz!BD125,"")</f>
        <v/>
      </c>
      <c r="BE125" s="720" t="str">
        <f>IF(ISNUMBER(Bilanz!BE125),Bilanz!BE125,"")</f>
        <v/>
      </c>
      <c r="BF125" s="708" t="str">
        <f>IF(ISNUMBER(Bilanz!BF125),Bilanz!BF125,"")</f>
        <v/>
      </c>
      <c r="BG125" s="709" t="str">
        <f>IF(ISNUMBER(Bilanz!BG125),Bilanz!BG125,"")</f>
        <v/>
      </c>
      <c r="BH125" s="710" t="str">
        <f>IF(ISNUMBER(Bilanz!BH125),Bilanz!BH125,"")</f>
        <v/>
      </c>
      <c r="BI125" s="711" t="str">
        <f>IF(ISNUMBER(Bilanz!BI125),Bilanz!BI125,"")</f>
        <v/>
      </c>
      <c r="BJ125" s="712" t="str">
        <f>IF(ISNUMBER(Bilanz!BJ125),Bilanz!BJ125,"")</f>
        <v/>
      </c>
      <c r="BK125" s="713" t="str">
        <f>IF(ISNUMBER(Bilanz!BK125),Bilanz!BK125,"")</f>
        <v/>
      </c>
      <c r="BL125" s="714" t="str">
        <f>IF(ISNUMBER(Bilanz!BL125),Bilanz!BL125,"")</f>
        <v/>
      </c>
      <c r="BM125" s="721" t="str">
        <f>IF(ISTEXT(Bilanz!BM125),Bilanz!BM125,"")</f>
        <v>M1</v>
      </c>
      <c r="BN125" s="722" t="str">
        <f>IF(ISNUMBER(Bilanz!BN125),Bilanz!BN125,"")</f>
        <v/>
      </c>
      <c r="BO125" s="722" t="str">
        <f>IF(ISNUMBER(Bilanz!BO125),Bilanz!BO125,"")</f>
        <v/>
      </c>
      <c r="BP125" s="723" t="str">
        <f>IF(ISNUMBER(Bilanz!BP125),Bilanz!BP125,"")</f>
        <v/>
      </c>
      <c r="BQ125" s="723" t="str">
        <f>IF(ISNUMBER(Bilanz!BQ125),Bilanz!BQ125,"")</f>
        <v/>
      </c>
      <c r="BR125" s="721" t="str">
        <f>IF(ISTEXT(Bilanz!BR125),Bilanz!BR125,"")</f>
        <v>M1</v>
      </c>
      <c r="BS125" s="723" t="str">
        <f>IF(ISNUMBER(Bilanz!BS125),Bilanz!BS125,"")</f>
        <v/>
      </c>
      <c r="BT125" s="723" t="str">
        <f>IF(ISNUMBER(Bilanz!BT125),Bilanz!BT125,"")</f>
        <v/>
      </c>
      <c r="BU125" s="723" t="str">
        <f>IF(ISNUMBER(Bilanz!BU125),Bilanz!BU125,"")</f>
        <v/>
      </c>
      <c r="BV125" s="722" t="str">
        <f>IF(ISNUMBER(Bilanz!BV125),Bilanz!BV125,"")</f>
        <v/>
      </c>
      <c r="BW125" s="723" t="str">
        <f>IF(ISNUMBER(Bilanz!BW125),Bilanz!BW125,"")</f>
        <v/>
      </c>
      <c r="BX125" s="721" t="str">
        <f>IF(ISTEXT(Bilanz!BX125),Bilanz!BX125,"")</f>
        <v>M1</v>
      </c>
    </row>
    <row r="126" spans="1:76" x14ac:dyDescent="0.2">
      <c r="A126" s="120" t="str">
        <f>IF(ISTEXT(Data!A126),Data!A126,"")</f>
        <v/>
      </c>
      <c r="B126" s="250">
        <f>IF(ISREF(Data!B126),Data!B126,"")</f>
        <v>35134</v>
      </c>
      <c r="C126" s="698">
        <v>0.27083333333333298</v>
      </c>
      <c r="D126" s="250">
        <f>IF(ISREF(Data!D126),Data!D126,"")</f>
        <v>35135</v>
      </c>
      <c r="E126" s="698">
        <v>0.27083333333333298</v>
      </c>
      <c r="F126" s="699" t="s">
        <v>2179</v>
      </c>
      <c r="G126" s="245" t="str">
        <f>IF(ISTEXT(Data!G126),Data!G126,"")</f>
        <v>No Precipitation Occurred</v>
      </c>
      <c r="H126" s="247" t="str">
        <f>IF(ISTEXT(Data!H126),Data!H126,"")</f>
        <v/>
      </c>
      <c r="I126" s="246" t="str">
        <f>IF(ISTEXT(Data!I126),Data!I126,"")</f>
        <v/>
      </c>
      <c r="J126" s="248" t="str">
        <f>IF(ISTEXT(Data!J126),Data!J126,"")</f>
        <v/>
      </c>
      <c r="K126" s="273" t="str">
        <f>IF(ISNUMBER(Data!K126),Data!K126,"")</f>
        <v/>
      </c>
      <c r="L126" s="242" t="str">
        <f>IF(ISTEXT(Data!L126),Data!L126,"")</f>
        <v>M1</v>
      </c>
      <c r="M126" s="700" t="str">
        <f>IF(ISNUMBER(Data!M126),Data!M126,"")</f>
        <v/>
      </c>
      <c r="N126" s="700" t="str">
        <f>IF(ISNUMBER(Data!N126),Data!N126,"")</f>
        <v/>
      </c>
      <c r="O126" s="242" t="str">
        <f>IF(ISTEXT(Data!O126),Data!O126,"")</f>
        <v>M1</v>
      </c>
      <c r="P126" s="278" t="str">
        <f>IF(ISNUMBER(Data!P126),Data!P126,"")</f>
        <v/>
      </c>
      <c r="Q126" s="242" t="str">
        <f>IF(ISTEXT(Data!Q126),Data!Q126,"")</f>
        <v>M1</v>
      </c>
      <c r="R126" s="277" t="str">
        <f>IF(ISNUMBER(Data!R126),Data!R126,"")</f>
        <v/>
      </c>
      <c r="S126" s="242" t="str">
        <f>IF(ISTEXT(Data!S126),Data!S126,"")</f>
        <v>M1</v>
      </c>
      <c r="T126" s="701" t="str">
        <f>IF(ISNUMBER(Data!T126),Data!T126,"")</f>
        <v/>
      </c>
      <c r="U126" s="242" t="str">
        <f>IF(ISTEXT(Data!U126),Data!U126,"")</f>
        <v>M1</v>
      </c>
      <c r="V126" s="702" t="str">
        <f>IF(ISNUMBER(Data!V126),Data!V126,"")</f>
        <v/>
      </c>
      <c r="W126" s="242" t="str">
        <f>IF(ISTEXT(Data!W126),Data!W126,"")</f>
        <v>M1</v>
      </c>
      <c r="X126" s="701" t="str">
        <f>IF(ISNUMBER(Data!X126),Data!X126,"")</f>
        <v/>
      </c>
      <c r="Y126" s="242" t="str">
        <f>IF(ISTEXT(Data!Y126),Data!Y126,"")</f>
        <v>M1</v>
      </c>
      <c r="Z126" s="703" t="str">
        <f>IF(ISNUMBER(Data!Z126),Data!Z126,"")</f>
        <v/>
      </c>
      <c r="AA126" s="242" t="str">
        <f>IF(ISTEXT(Data!AA126),Data!AA126,"")</f>
        <v>M1</v>
      </c>
      <c r="AB126" s="701" t="str">
        <f>IF(ISNUMBER(Data!AB126),Data!AB126,"")</f>
        <v/>
      </c>
      <c r="AC126" s="242" t="str">
        <f>IF(ISTEXT(Data!AC126),Data!AC126,"")</f>
        <v>M1</v>
      </c>
      <c r="AD126" s="704" t="str">
        <f>IF(ISNUMBER(Data!AD126),Data!AD126,"")</f>
        <v/>
      </c>
      <c r="AE126" s="242" t="str">
        <f>IF(ISTEXT(Data!AE126),Data!AE126,"")</f>
        <v>M1</v>
      </c>
      <c r="AF126" s="701" t="str">
        <f>IF(ISNUMBER(Data!AF126),Data!AF126,"")</f>
        <v/>
      </c>
      <c r="AG126" s="242" t="str">
        <f>IF(ISTEXT(Data!AG126),Data!AG126,"")</f>
        <v>M1</v>
      </c>
      <c r="AH126" s="703" t="str">
        <f>IF(ISNUMBER(Data!AH126),Data!AH126,"")</f>
        <v/>
      </c>
      <c r="AI126" s="242" t="str">
        <f>IF(ISTEXT(Data!AI126),Data!AI126,"")</f>
        <v>M1</v>
      </c>
      <c r="AJ126" s="267" t="str">
        <f>IF(ISTEXT(Data!AJ126),Data!AJ126,"")</f>
        <v/>
      </c>
      <c r="AK126" s="267" t="str">
        <f>IF(ISTEXT(Data!AK126),Data!AK126,"")</f>
        <v/>
      </c>
      <c r="AL126" s="267" t="str">
        <f>IF(ISTEXT(Data!AL126),Data!AL126,"")</f>
        <v/>
      </c>
      <c r="AM126" s="267" t="str">
        <f>IF(ISTEXT(Data!AM126),Data!AM126,"")</f>
        <v/>
      </c>
      <c r="AN126" s="267" t="str">
        <f>IF(ISTEXT(Data!AN126),Data!AN126,"")</f>
        <v/>
      </c>
      <c r="AO126" s="267" t="str">
        <f>IF(ISTEXT(Data!AO126),Data!AO126,"")</f>
        <v/>
      </c>
      <c r="AP126" s="705" t="str">
        <f>IF(ISNUMBER(Bilanz!AP126),Bilanz!AP126,"")</f>
        <v/>
      </c>
      <c r="AQ126" s="706" t="str">
        <f>IF(ISNUMBER(Bilanz!AQ126),Bilanz!AQ126,"")</f>
        <v/>
      </c>
      <c r="AR126" s="707" t="str">
        <f>IF(ISNUMBER(Bilanz!AR126),Bilanz!AR126,"")</f>
        <v/>
      </c>
      <c r="AS126" s="708" t="str">
        <f>IF(ISNUMBER(Bilanz!AS126),Bilanz!AS126,"")</f>
        <v/>
      </c>
      <c r="AT126" s="709" t="str">
        <f>IF(ISNUMBER(Bilanz!AT126),Bilanz!AT126,"")</f>
        <v/>
      </c>
      <c r="AU126" s="710" t="str">
        <f>IF(ISNUMBER(Bilanz!AU126),Bilanz!AU126,"")</f>
        <v/>
      </c>
      <c r="AV126" s="711" t="str">
        <f>IF(ISNUMBER(Bilanz!AV126),Bilanz!AV126,"")</f>
        <v/>
      </c>
      <c r="AW126" s="712" t="str">
        <f>IF(ISNUMBER(Bilanz!AW126),Bilanz!AW126,"")</f>
        <v/>
      </c>
      <c r="AX126" s="713" t="str">
        <f>IF(ISNUMBER(Bilanz!AX126),Bilanz!AX126,"")</f>
        <v/>
      </c>
      <c r="AY126" s="714" t="str">
        <f>IF(ISNUMBER(Bilanz!AY126),Bilanz!AY126,"")</f>
        <v/>
      </c>
      <c r="AZ126" s="715">
        <f>IF(ISNUMBER(Bilanz!AZ126),Bilanz!AZ126,"")</f>
        <v>362.61</v>
      </c>
      <c r="BA126" s="716">
        <f>IF(ISNUMBER(Bilanz!BA126),Bilanz!BA126,"")</f>
        <v>5.5229999999999997</v>
      </c>
      <c r="BB126" s="717" t="str">
        <f>IF(ISNUMBER(Bilanz!BB126),Bilanz!BB126,"")</f>
        <v/>
      </c>
      <c r="BC126" s="718" t="str">
        <f>IF(ISNUMBER(Bilanz!BC126),Bilanz!BC126,"")</f>
        <v/>
      </c>
      <c r="BD126" s="719" t="str">
        <f>IF(ISNUMBER(Bilanz!BD126),Bilanz!BD126,"")</f>
        <v/>
      </c>
      <c r="BE126" s="720" t="str">
        <f>IF(ISNUMBER(Bilanz!BE126),Bilanz!BE126,"")</f>
        <v/>
      </c>
      <c r="BF126" s="708" t="str">
        <f>IF(ISNUMBER(Bilanz!BF126),Bilanz!BF126,"")</f>
        <v/>
      </c>
      <c r="BG126" s="709" t="str">
        <f>IF(ISNUMBER(Bilanz!BG126),Bilanz!BG126,"")</f>
        <v/>
      </c>
      <c r="BH126" s="710" t="str">
        <f>IF(ISNUMBER(Bilanz!BH126),Bilanz!BH126,"")</f>
        <v/>
      </c>
      <c r="BI126" s="711" t="str">
        <f>IF(ISNUMBER(Bilanz!BI126),Bilanz!BI126,"")</f>
        <v/>
      </c>
      <c r="BJ126" s="712" t="str">
        <f>IF(ISNUMBER(Bilanz!BJ126),Bilanz!BJ126,"")</f>
        <v/>
      </c>
      <c r="BK126" s="713" t="str">
        <f>IF(ISNUMBER(Bilanz!BK126),Bilanz!BK126,"")</f>
        <v/>
      </c>
      <c r="BL126" s="714" t="str">
        <f>IF(ISNUMBER(Bilanz!BL126),Bilanz!BL126,"")</f>
        <v/>
      </c>
      <c r="BM126" s="721" t="str">
        <f>IF(ISTEXT(Bilanz!BM126),Bilanz!BM126,"")</f>
        <v>M1</v>
      </c>
      <c r="BN126" s="722" t="str">
        <f>IF(ISNUMBER(Bilanz!BN126),Bilanz!BN126,"")</f>
        <v/>
      </c>
      <c r="BO126" s="722" t="str">
        <f>IF(ISNUMBER(Bilanz!BO126),Bilanz!BO126,"")</f>
        <v/>
      </c>
      <c r="BP126" s="723" t="str">
        <f>IF(ISNUMBER(Bilanz!BP126),Bilanz!BP126,"")</f>
        <v/>
      </c>
      <c r="BQ126" s="723" t="str">
        <f>IF(ISNUMBER(Bilanz!BQ126),Bilanz!BQ126,"")</f>
        <v/>
      </c>
      <c r="BR126" s="721" t="str">
        <f>IF(ISTEXT(Bilanz!BR126),Bilanz!BR126,"")</f>
        <v>M1</v>
      </c>
      <c r="BS126" s="723" t="str">
        <f>IF(ISNUMBER(Bilanz!BS126),Bilanz!BS126,"")</f>
        <v/>
      </c>
      <c r="BT126" s="723" t="str">
        <f>IF(ISNUMBER(Bilanz!BT126),Bilanz!BT126,"")</f>
        <v/>
      </c>
      <c r="BU126" s="723" t="str">
        <f>IF(ISNUMBER(Bilanz!BU126),Bilanz!BU126,"")</f>
        <v/>
      </c>
      <c r="BV126" s="722" t="str">
        <f>IF(ISNUMBER(Bilanz!BV126),Bilanz!BV126,"")</f>
        <v/>
      </c>
      <c r="BW126" s="723" t="str">
        <f>IF(ISNUMBER(Bilanz!BW126),Bilanz!BW126,"")</f>
        <v/>
      </c>
      <c r="BX126" s="721" t="str">
        <f>IF(ISTEXT(Bilanz!BX126),Bilanz!BX126,"")</f>
        <v>M1</v>
      </c>
    </row>
    <row r="127" spans="1:76" x14ac:dyDescent="0.2">
      <c r="A127" s="120" t="str">
        <f>IF(ISTEXT(Data!A127),Data!A127,"")</f>
        <v>DEU96019</v>
      </c>
      <c r="B127" s="250">
        <f>IF(ISREF(Data!B127),Data!B127,"")</f>
        <v>35135</v>
      </c>
      <c r="C127" s="698">
        <v>0.27083333333333298</v>
      </c>
      <c r="D127" s="250">
        <f>IF(ISREF(Data!D127),Data!D127,"")</f>
        <v>35136</v>
      </c>
      <c r="E127" s="698">
        <v>0.27083333333333298</v>
      </c>
      <c r="F127" s="699" t="s">
        <v>2179</v>
      </c>
      <c r="G127" s="245" t="str">
        <f>IF(ISTEXT(Data!G127),Data!G127,"")</f>
        <v>Snow</v>
      </c>
      <c r="H127" s="247" t="str">
        <f>IF(ISTEXT(Data!H127),Data!H127,"")</f>
        <v>Clean and Clear</v>
      </c>
      <c r="I127" s="246" t="str">
        <f>IF(ISTEXT(Data!I127),Data!I127,"")</f>
        <v/>
      </c>
      <c r="J127" s="248" t="str">
        <f>IF(ISTEXT(Data!J127),Data!J127,"")</f>
        <v/>
      </c>
      <c r="K127" s="273">
        <f>IF(ISNUMBER(Data!K127),Data!K127,"")</f>
        <v>4.5999999999999996</v>
      </c>
      <c r="L127" s="242" t="str">
        <f>IF(ISTEXT(Data!L127),Data!L127,"")</f>
        <v>V0</v>
      </c>
      <c r="M127" s="700">
        <f>IF(ISNUMBER(Data!M127),Data!M127,"")</f>
        <v>196.5</v>
      </c>
      <c r="N127" s="700">
        <f>IF(ISNUMBER(Data!N127),Data!N127,"")</f>
        <v>4.5194999999999999</v>
      </c>
      <c r="O127" s="242" t="str">
        <f>IF(ISTEXT(Data!O127),Data!O127,"")</f>
        <v>V0</v>
      </c>
      <c r="P127" s="278">
        <f>IF(ISNUMBER(Data!P127),Data!P127,"")</f>
        <v>4.1399999999999997</v>
      </c>
      <c r="Q127" s="242" t="str">
        <f>IF(ISTEXT(Data!Q127),Data!Q127,"")</f>
        <v>V0</v>
      </c>
      <c r="R127" s="277">
        <f>IF(ISNUMBER(Data!R127),Data!R127,"")</f>
        <v>48.4</v>
      </c>
      <c r="S127" s="242" t="str">
        <f>IF(ISTEXT(Data!S127),Data!S127,"")</f>
        <v>V0</v>
      </c>
      <c r="T127" s="701">
        <f>IF(ISNUMBER(Data!T127),Data!T127,"")</f>
        <v>0.246</v>
      </c>
      <c r="U127" s="242" t="str">
        <f>IF(ISTEXT(Data!U127),Data!U127,"")</f>
        <v>V0</v>
      </c>
      <c r="V127" s="702">
        <f>IF(ISNUMBER(Data!V127),Data!V127,"")</f>
        <v>1.5083095863236835</v>
      </c>
      <c r="W127" s="242" t="str">
        <f>IF(ISTEXT(Data!W127),Data!W127,"")</f>
        <v>V0</v>
      </c>
      <c r="X127" s="701">
        <f>IF(ISNUMBER(Data!X127),Data!X127,"")</f>
        <v>1.057095292623514</v>
      </c>
      <c r="Y127" s="242" t="str">
        <f>IF(ISTEXT(Data!Y127),Data!Y127,"")</f>
        <v>V0</v>
      </c>
      <c r="Z127" s="703">
        <f>IF(ISNUMBER(Data!Z127),Data!Z127,"")</f>
        <v>0.28699999999999998</v>
      </c>
      <c r="AA127" s="242" t="str">
        <f>IF(ISTEXT(Data!AA127),Data!AA127,"")</f>
        <v>V0</v>
      </c>
      <c r="AB127" s="701">
        <f>IF(ISNUMBER(Data!AB127),Data!AB127,"")</f>
        <v>1.104913470813238</v>
      </c>
      <c r="AC127" s="242" t="str">
        <f>IF(ISTEXT(Data!AC127),Data!AC127,"")</f>
        <v>V0</v>
      </c>
      <c r="AD127" s="704">
        <f>IF(ISNUMBER(Data!AD127),Data!AD127,"")</f>
        <v>9.5000000000000001E-2</v>
      </c>
      <c r="AE127" s="242" t="str">
        <f>IF(ISTEXT(Data!AE127),Data!AE127,"")</f>
        <v>V0</v>
      </c>
      <c r="AF127" s="701">
        <f>IF(ISNUMBER(Data!AF127),Data!AF127,"")</f>
        <v>8.5000000000000006E-2</v>
      </c>
      <c r="AG127" s="242" t="str">
        <f>IF(ISTEXT(Data!AG127),Data!AG127,"")</f>
        <v>V0</v>
      </c>
      <c r="AH127" s="703">
        <f>IF(ISNUMBER(Data!AH127),Data!AH127,"")</f>
        <v>1.3859999999999999</v>
      </c>
      <c r="AI127" s="242" t="str">
        <f>IF(ISTEXT(Data!AI127),Data!AI127,"")</f>
        <v>V0</v>
      </c>
      <c r="AJ127" s="267" t="str">
        <f>IF(ISTEXT(Data!AJ127),Data!AJ127,"")</f>
        <v/>
      </c>
      <c r="AK127" s="267" t="str">
        <f>IF(ISTEXT(Data!AK127),Data!AK127,"")</f>
        <v/>
      </c>
      <c r="AL127" s="267" t="str">
        <f>IF(ISTEXT(Data!AL127),Data!AL127,"")</f>
        <v/>
      </c>
      <c r="AM127" s="267" t="str">
        <f>IF(ISTEXT(Data!AM127),Data!AM127,"")</f>
        <v/>
      </c>
      <c r="AN127" s="267" t="str">
        <f>IF(ISTEXT(Data!AN127),Data!AN127,"")</f>
        <v/>
      </c>
      <c r="AO127" s="267" t="str">
        <f>IF(ISTEXT(Data!AO127),Data!AO127,"")</f>
        <v/>
      </c>
      <c r="AP127" s="705">
        <f>IF(ISNUMBER(Bilanz!AP127),Bilanz!AP127,"")</f>
        <v>7.2443596007499042E-2</v>
      </c>
      <c r="AQ127" s="706">
        <f>IF(ISNUMBER(Bilanz!AQ127),Bilanz!AQ127,"")</f>
        <v>0.32740883215589189</v>
      </c>
      <c r="AR127" s="707">
        <f>IF(ISNUMBER(Bilanz!AR127),Bilanz!AR127,"")</f>
        <v>1.1117969999999999</v>
      </c>
      <c r="AS127" s="708">
        <f>IF(ISNUMBER(Bilanz!AS127),Bilanz!AS127,"")</f>
        <v>6.8168051753898871</v>
      </c>
      <c r="AT127" s="709">
        <f>IF(ISNUMBER(Bilanz!AT127),Bilanz!AT127,"")</f>
        <v>4.7775421750119715</v>
      </c>
      <c r="AU127" s="710">
        <f>IF(ISNUMBER(Bilanz!AU127),Bilanz!AU127,"")</f>
        <v>1.2970964999999999</v>
      </c>
      <c r="AV127" s="711">
        <f>IF(ISNUMBER(Bilanz!AV127),Bilanz!AV127,"")</f>
        <v>4.9936564313404288</v>
      </c>
      <c r="AW127" s="712">
        <f>IF(ISNUMBER(Bilanz!AW127),Bilanz!AW127,"")</f>
        <v>0.42935249999999997</v>
      </c>
      <c r="AX127" s="713">
        <f>IF(ISNUMBER(Bilanz!AX127),Bilanz!AX127,"")</f>
        <v>0.38415750000000004</v>
      </c>
      <c r="AY127" s="714">
        <f>IF(ISNUMBER(Bilanz!AY127),Bilanz!AY127,"")</f>
        <v>6.2640269999999996</v>
      </c>
      <c r="AZ127" s="715">
        <f>IF(ISNUMBER(Bilanz!AZ127),Bilanz!AZ127,"")</f>
        <v>362.61</v>
      </c>
      <c r="BA127" s="716">
        <f>IF(ISNUMBER(Bilanz!BA127),Bilanz!BA127,"")</f>
        <v>5.5229999999999997</v>
      </c>
      <c r="BB127" s="717">
        <f>IF(ISNUMBER(Bilanz!BB127),Bilanz!BB127,"")</f>
        <v>72.443596007499053</v>
      </c>
      <c r="BC127" s="718">
        <f>IF(ISNUMBER(Bilanz!BC127),Bilanz!BC127,"")</f>
        <v>7.6238622934017258E-2</v>
      </c>
      <c r="BD127" s="719">
        <f>IF(ISNUMBER(Bilanz!BD127),Bilanz!BD127,"")</f>
        <v>1.3803842646028819E-4</v>
      </c>
      <c r="BE127" s="720">
        <f>IF(ISNUMBER(Bilanz!BE127),Bilanz!BE127,"")</f>
        <v>6.9389597201850393</v>
      </c>
      <c r="BF127" s="708">
        <f>IF(ISNUMBER(Bilanz!BF127),Bilanz!BF127,"")</f>
        <v>107.68255774424813</v>
      </c>
      <c r="BG127" s="709">
        <f>IF(ISNUMBER(Bilanz!BG127),Bilanz!BG127,"")</f>
        <v>65.934526282458378</v>
      </c>
      <c r="BH127" s="710">
        <f>IF(ISNUMBER(Bilanz!BH127),Bilanz!BH127,"")</f>
        <v>12.483797162219767</v>
      </c>
      <c r="BI127" s="711">
        <f>IF(ISNUMBER(Bilanz!BI127),Bilanz!BI127,"")</f>
        <v>78.88294929772529</v>
      </c>
      <c r="BJ127" s="712">
        <f>IF(ISNUMBER(Bilanz!BJ127),Bilanz!BJ127,"")</f>
        <v>2.4297918052074272</v>
      </c>
      <c r="BK127" s="713">
        <f>IF(ISNUMBER(Bilanz!BK127),Bilanz!BK127,"")</f>
        <v>6.9944455873277107</v>
      </c>
      <c r="BL127" s="714">
        <f>IF(ISNUMBER(Bilanz!BL127),Bilanz!BL127,"")</f>
        <v>69.165128000399221</v>
      </c>
      <c r="BM127" s="721" t="str">
        <f>IF(ISTEXT(Bilanz!BM127),Bilanz!BM127,"")</f>
        <v>V0</v>
      </c>
      <c r="BN127" s="722">
        <f>IF(ISNUMBER(Bilanz!BN127),Bilanz!BN127,"")</f>
        <v>48.4</v>
      </c>
      <c r="BO127" s="722">
        <f>IF(ISNUMBER(Bilanz!BO127),Bilanz!BO127,"")</f>
        <v>49.915565396365466</v>
      </c>
      <c r="BP127" s="723">
        <f>IF(ISNUMBER(Bilanz!BP127),Bilanz!BP127,"")</f>
        <v>3.131333463565015</v>
      </c>
      <c r="BQ127" s="723">
        <f>IF(ISNUMBER(Bilanz!BQ127),Bilanz!BQ127,"")</f>
        <v>20</v>
      </c>
      <c r="BR127" s="721" t="str">
        <f>IF(ISTEXT(Bilanz!BR127),Bilanz!BR127,"")</f>
        <v>V0</v>
      </c>
      <c r="BS127" s="723">
        <f>IF(ISNUMBER(Bilanz!BS127),Bilanz!BS127,"")</f>
        <v>242.39970786037847</v>
      </c>
      <c r="BT127" s="723">
        <f>IF(ISNUMBER(Bilanz!BT127),Bilanz!BT127,"")</f>
        <v>180.63242040825202</v>
      </c>
      <c r="BU127" s="723">
        <f>IF(ISNUMBER(Bilanz!BU127),Bilanz!BU127,"")</f>
        <v>423.03212826863046</v>
      </c>
      <c r="BV127" s="722">
        <f>IF(ISNUMBER(Bilanz!BV127),Bilanz!BV127,"")</f>
        <v>14.601086613663416</v>
      </c>
      <c r="BW127" s="723">
        <f>IF(ISNUMBER(Bilanz!BW127),Bilanz!BW127,"")</f>
        <v>15</v>
      </c>
      <c r="BX127" s="721" t="str">
        <f>IF(ISTEXT(Bilanz!BX127),Bilanz!BX127,"")</f>
        <v>V0</v>
      </c>
    </row>
    <row r="128" spans="1:76" x14ac:dyDescent="0.2">
      <c r="A128" s="120" t="str">
        <f>IF(ISTEXT(Data!A128),Data!A128,"")</f>
        <v>DEU96020</v>
      </c>
      <c r="B128" s="250">
        <f>IF(ISREF(Data!B128),Data!B128,"")</f>
        <v>35136</v>
      </c>
      <c r="C128" s="698">
        <v>0.27083333333333298</v>
      </c>
      <c r="D128" s="250">
        <f>IF(ISREF(Data!D128),Data!D128,"")</f>
        <v>35137</v>
      </c>
      <c r="E128" s="698">
        <v>0.27083333333333298</v>
      </c>
      <c r="F128" s="699" t="s">
        <v>2179</v>
      </c>
      <c r="G128" s="245" t="str">
        <f>IF(ISTEXT(Data!G128),Data!G128,"")</f>
        <v>Snow</v>
      </c>
      <c r="H128" s="247" t="str">
        <f>IF(ISTEXT(Data!H128),Data!H128,"")</f>
        <v>Clean and Clear</v>
      </c>
      <c r="I128" s="246" t="str">
        <f>IF(ISTEXT(Data!I128),Data!I128,"")</f>
        <v/>
      </c>
      <c r="J128" s="248" t="str">
        <f>IF(ISTEXT(Data!J128),Data!J128,"")</f>
        <v/>
      </c>
      <c r="K128" s="273">
        <f>IF(ISNUMBER(Data!K128),Data!K128,"")</f>
        <v>0.2</v>
      </c>
      <c r="L128" s="242" t="str">
        <f>IF(ISTEXT(Data!L128),Data!L128,"")</f>
        <v>V0</v>
      </c>
      <c r="M128" s="700">
        <f>IF(ISNUMBER(Data!M128),Data!M128,"")</f>
        <v>28.4</v>
      </c>
      <c r="N128" s="700">
        <f>IF(ISNUMBER(Data!N128),Data!N128,"")</f>
        <v>0.6532</v>
      </c>
      <c r="O128" s="242" t="str">
        <f>IF(ISTEXT(Data!O128),Data!O128,"")</f>
        <v>V0</v>
      </c>
      <c r="P128" s="278">
        <f>IF(ISNUMBER(Data!P128),Data!P128,"")</f>
        <v>4.2300000000000004</v>
      </c>
      <c r="Q128" s="242" t="str">
        <f>IF(ISTEXT(Data!Q128),Data!Q128,"")</f>
        <v>V0</v>
      </c>
      <c r="R128" s="277">
        <f>IF(ISNUMBER(Data!R128),Data!R128,"")</f>
        <v>42.7</v>
      </c>
      <c r="S128" s="242" t="str">
        <f>IF(ISTEXT(Data!S128),Data!S128,"")</f>
        <v>V0</v>
      </c>
      <c r="T128" s="701">
        <f>IF(ISNUMBER(Data!T128),Data!T128,"")</f>
        <v>2.452</v>
      </c>
      <c r="U128" s="242" t="str">
        <f>IF(ISTEXT(Data!U128),Data!U128,"")</f>
        <v>V0</v>
      </c>
      <c r="V128" s="702">
        <f>IF(ISNUMBER(Data!V128),Data!V128,"")</f>
        <v>1.1279002193371503</v>
      </c>
      <c r="W128" s="242" t="str">
        <f>IF(ISTEXT(Data!W128),Data!W128,"")</f>
        <v>V0</v>
      </c>
      <c r="X128" s="701">
        <f>IF(ISNUMBER(Data!X128),Data!X128,"")</f>
        <v>0.36148853865212055</v>
      </c>
      <c r="Y128" s="242" t="str">
        <f>IF(ISTEXT(Data!Y128),Data!Y128,"")</f>
        <v>V0</v>
      </c>
      <c r="Z128" s="703">
        <f>IF(ISNUMBER(Data!Z128),Data!Z128,"")</f>
        <v>1.3640000000000001</v>
      </c>
      <c r="AA128" s="242" t="str">
        <f>IF(ISTEXT(Data!AA128),Data!AA128,"")</f>
        <v>V0</v>
      </c>
      <c r="AB128" s="701">
        <f>IF(ISNUMBER(Data!AB128),Data!AB128,"")</f>
        <v>0.32068114086146676</v>
      </c>
      <c r="AC128" s="242" t="str">
        <f>IF(ISTEXT(Data!AC128),Data!AC128,"")</f>
        <v>V0</v>
      </c>
      <c r="AD128" s="704">
        <f>IF(ISNUMBER(Data!AD128),Data!AD128,"")</f>
        <v>0.11799999999999999</v>
      </c>
      <c r="AE128" s="242" t="str">
        <f>IF(ISTEXT(Data!AE128),Data!AE128,"")</f>
        <v>V0</v>
      </c>
      <c r="AF128" s="701">
        <f>IF(ISNUMBER(Data!AF128),Data!AF128,"")</f>
        <v>0.08</v>
      </c>
      <c r="AG128" s="242" t="str">
        <f>IF(ISTEXT(Data!AG128),Data!AG128,"")</f>
        <v>V0</v>
      </c>
      <c r="AH128" s="703">
        <f>IF(ISNUMBER(Data!AH128),Data!AH128,"")</f>
        <v>0.45600000000000002</v>
      </c>
      <c r="AI128" s="242" t="str">
        <f>IF(ISTEXT(Data!AI128),Data!AI128,"")</f>
        <v>V0</v>
      </c>
      <c r="AJ128" s="267" t="str">
        <f>IF(ISTEXT(Data!AJ128),Data!AJ128,"")</f>
        <v/>
      </c>
      <c r="AK128" s="267" t="str">
        <f>IF(ISTEXT(Data!AK128),Data!AK128,"")</f>
        <v/>
      </c>
      <c r="AL128" s="267" t="str">
        <f>IF(ISTEXT(Data!AL128),Data!AL128,"")</f>
        <v/>
      </c>
      <c r="AM128" s="267" t="str">
        <f>IF(ISTEXT(Data!AM128),Data!AM128,"")</f>
        <v/>
      </c>
      <c r="AN128" s="267" t="str">
        <f>IF(ISTEXT(Data!AN128),Data!AN128,"")</f>
        <v/>
      </c>
      <c r="AO128" s="267" t="str">
        <f>IF(ISTEXT(Data!AO128),Data!AO128,"")</f>
        <v/>
      </c>
      <c r="AP128" s="705">
        <f>IF(ISNUMBER(Bilanz!AP128),Bilanz!AP128,"")</f>
        <v>5.8884365535558765E-2</v>
      </c>
      <c r="AQ128" s="706">
        <f>IF(ISNUMBER(Bilanz!AQ128),Bilanz!AQ128,"")</f>
        <v>3.8463267567826982E-2</v>
      </c>
      <c r="AR128" s="707">
        <f>IF(ISNUMBER(Bilanz!AR128),Bilanz!AR128,"")</f>
        <v>1.6016463999999999</v>
      </c>
      <c r="AS128" s="708">
        <f>IF(ISNUMBER(Bilanz!AS128),Bilanz!AS128,"")</f>
        <v>0.73674442327102663</v>
      </c>
      <c r="AT128" s="709">
        <f>IF(ISNUMBER(Bilanz!AT128),Bilanz!AT128,"")</f>
        <v>0.23612431344756515</v>
      </c>
      <c r="AU128" s="710">
        <f>IF(ISNUMBER(Bilanz!AU128),Bilanz!AU128,"")</f>
        <v>0.89096480000000011</v>
      </c>
      <c r="AV128" s="711">
        <f>IF(ISNUMBER(Bilanz!AV128),Bilanz!AV128,"")</f>
        <v>0.20946892121071009</v>
      </c>
      <c r="AW128" s="712">
        <f>IF(ISNUMBER(Bilanz!AW128),Bilanz!AW128,"")</f>
        <v>7.7077599999999996E-2</v>
      </c>
      <c r="AX128" s="713">
        <f>IF(ISNUMBER(Bilanz!AX128),Bilanz!AX128,"")</f>
        <v>5.2256000000000004E-2</v>
      </c>
      <c r="AY128" s="714">
        <f>IF(ISNUMBER(Bilanz!AY128),Bilanz!AY128,"")</f>
        <v>0.29785919999999999</v>
      </c>
      <c r="AZ128" s="715">
        <f>IF(ISNUMBER(Bilanz!AZ128),Bilanz!AZ128,"")</f>
        <v>362.61</v>
      </c>
      <c r="BA128" s="716">
        <f>IF(ISNUMBER(Bilanz!BA128),Bilanz!BA128,"")</f>
        <v>5.5229999999999997</v>
      </c>
      <c r="BB128" s="717">
        <f>IF(ISNUMBER(Bilanz!BB128),Bilanz!BB128,"")</f>
        <v>58.884365535558764</v>
      </c>
      <c r="BC128" s="718">
        <f>IF(ISNUMBER(Bilanz!BC128),Bilanz!BC128,"")</f>
        <v>9.3793996925462225E-2</v>
      </c>
      <c r="BD128" s="719">
        <f>IF(ISNUMBER(Bilanz!BD128),Bilanz!BD128,"")</f>
        <v>1.6982436524617451E-4</v>
      </c>
      <c r="BE128" s="720">
        <f>IF(ISNUMBER(Bilanz!BE128),Bilanz!BE128,"")</f>
        <v>69.163939975177712</v>
      </c>
      <c r="BF128" s="708">
        <f>IF(ISNUMBER(Bilanz!BF128),Bilanz!BF128,"")</f>
        <v>80.524039361544254</v>
      </c>
      <c r="BG128" s="709">
        <f>IF(ISNUMBER(Bilanz!BG128),Bilanz!BG128,"")</f>
        <v>22.547234595485456</v>
      </c>
      <c r="BH128" s="710">
        <f>IF(ISNUMBER(Bilanz!BH128),Bilanz!BH128,"")</f>
        <v>59.3306596838598</v>
      </c>
      <c r="BI128" s="711">
        <f>IF(ISNUMBER(Bilanz!BI128),Bilanz!BI128,"")</f>
        <v>22.894348601518296</v>
      </c>
      <c r="BJ128" s="712">
        <f>IF(ISNUMBER(Bilanz!BJ128),Bilanz!BJ128,"")</f>
        <v>3.0180571896260675</v>
      </c>
      <c r="BK128" s="713">
        <f>IF(ISNUMBER(Bilanz!BK128),Bilanz!BK128,"")</f>
        <v>6.5830076116025511</v>
      </c>
      <c r="BL128" s="714">
        <f>IF(ISNUMBER(Bilanz!BL128),Bilanz!BL128,"")</f>
        <v>22.755626528269872</v>
      </c>
      <c r="BM128" s="721" t="str">
        <f>IF(ISTEXT(Bilanz!BM128),Bilanz!BM128,"")</f>
        <v>V0</v>
      </c>
      <c r="BN128" s="722">
        <f>IF(ISNUMBER(Bilanz!BN128),Bilanz!BN128,"")</f>
        <v>42.7</v>
      </c>
      <c r="BO128" s="722">
        <f>IF(ISNUMBER(Bilanz!BO128),Bilanz!BO128,"")</f>
        <v>40.00567837478782</v>
      </c>
      <c r="BP128" s="723">
        <f>IF(ISNUMBER(Bilanz!BP128),Bilanz!BP128,"")</f>
        <v>-6.3098867100987892</v>
      </c>
      <c r="BQ128" s="723">
        <f>IF(ISNUMBER(Bilanz!BQ128),Bilanz!BQ128,"")</f>
        <v>20</v>
      </c>
      <c r="BR128" s="721" t="str">
        <f>IF(ISTEXT(Bilanz!BR128),Bilanz!BR128,"")</f>
        <v>V0</v>
      </c>
      <c r="BS128" s="723">
        <f>IF(ISNUMBER(Bilanz!BS128),Bilanz!BS128,"")</f>
        <v>173.46606515043533</v>
      </c>
      <c r="BT128" s="723">
        <f>IF(ISNUMBER(Bilanz!BT128),Bilanz!BT128,"")</f>
        <v>172.32917775349813</v>
      </c>
      <c r="BU128" s="723">
        <f>IF(ISNUMBER(Bilanz!BU128),Bilanz!BU128,"")</f>
        <v>345.79524290393346</v>
      </c>
      <c r="BV128" s="722">
        <f>IF(ISNUMBER(Bilanz!BV128),Bilanz!BV128,"")</f>
        <v>0.32877473599399398</v>
      </c>
      <c r="BW128" s="723">
        <f>IF(ISNUMBER(Bilanz!BW128),Bilanz!BW128,"")</f>
        <v>15</v>
      </c>
      <c r="BX128" s="721" t="str">
        <f>IF(ISTEXT(Bilanz!BX128),Bilanz!BX128,"")</f>
        <v>V0</v>
      </c>
    </row>
    <row r="129" spans="1:76" x14ac:dyDescent="0.2">
      <c r="A129" s="120" t="str">
        <f>IF(ISTEXT(Data!A129),Data!A129,"")</f>
        <v/>
      </c>
      <c r="B129" s="250">
        <f>IF(ISREF(Data!B129),Data!B129,"")</f>
        <v>35137</v>
      </c>
      <c r="C129" s="698">
        <v>0.27083333333333298</v>
      </c>
      <c r="D129" s="250">
        <f>IF(ISREF(Data!D129),Data!D129,"")</f>
        <v>35138</v>
      </c>
      <c r="E129" s="698">
        <v>0.27083333333333298</v>
      </c>
      <c r="F129" s="699" t="s">
        <v>2179</v>
      </c>
      <c r="G129" s="245" t="str">
        <f>IF(ISTEXT(Data!G129),Data!G129,"")</f>
        <v>No Precipitation Occurred</v>
      </c>
      <c r="H129" s="247" t="str">
        <f>IF(ISTEXT(Data!H129),Data!H129,"")</f>
        <v/>
      </c>
      <c r="I129" s="246" t="str">
        <f>IF(ISTEXT(Data!I129),Data!I129,"")</f>
        <v/>
      </c>
      <c r="J129" s="248" t="str">
        <f>IF(ISTEXT(Data!J129),Data!J129,"")</f>
        <v/>
      </c>
      <c r="K129" s="273" t="str">
        <f>IF(ISNUMBER(Data!K129),Data!K129,"")</f>
        <v/>
      </c>
      <c r="L129" s="242" t="str">
        <f>IF(ISTEXT(Data!L129),Data!L129,"")</f>
        <v>M1</v>
      </c>
      <c r="M129" s="700" t="str">
        <f>IF(ISNUMBER(Data!M129),Data!M129,"")</f>
        <v/>
      </c>
      <c r="N129" s="700" t="str">
        <f>IF(ISNUMBER(Data!N129),Data!N129,"")</f>
        <v/>
      </c>
      <c r="O129" s="242" t="str">
        <f>IF(ISTEXT(Data!O129),Data!O129,"")</f>
        <v>M1</v>
      </c>
      <c r="P129" s="278" t="str">
        <f>IF(ISNUMBER(Data!P129),Data!P129,"")</f>
        <v/>
      </c>
      <c r="Q129" s="242" t="str">
        <f>IF(ISTEXT(Data!Q129),Data!Q129,"")</f>
        <v>M1</v>
      </c>
      <c r="R129" s="277" t="str">
        <f>IF(ISNUMBER(Data!R129),Data!R129,"")</f>
        <v/>
      </c>
      <c r="S129" s="242" t="str">
        <f>IF(ISTEXT(Data!S129),Data!S129,"")</f>
        <v>M1</v>
      </c>
      <c r="T129" s="701" t="str">
        <f>IF(ISNUMBER(Data!T129),Data!T129,"")</f>
        <v/>
      </c>
      <c r="U129" s="242" t="str">
        <f>IF(ISTEXT(Data!U129),Data!U129,"")</f>
        <v>M1</v>
      </c>
      <c r="V129" s="702" t="str">
        <f>IF(ISNUMBER(Data!V129),Data!V129,"")</f>
        <v/>
      </c>
      <c r="W129" s="242" t="str">
        <f>IF(ISTEXT(Data!W129),Data!W129,"")</f>
        <v>M1</v>
      </c>
      <c r="X129" s="701" t="str">
        <f>IF(ISNUMBER(Data!X129),Data!X129,"")</f>
        <v/>
      </c>
      <c r="Y129" s="242" t="str">
        <f>IF(ISTEXT(Data!Y129),Data!Y129,"")</f>
        <v>M1</v>
      </c>
      <c r="Z129" s="703" t="str">
        <f>IF(ISNUMBER(Data!Z129),Data!Z129,"")</f>
        <v/>
      </c>
      <c r="AA129" s="242" t="str">
        <f>IF(ISTEXT(Data!AA129),Data!AA129,"")</f>
        <v>M1</v>
      </c>
      <c r="AB129" s="701" t="str">
        <f>IF(ISNUMBER(Data!AB129),Data!AB129,"")</f>
        <v/>
      </c>
      <c r="AC129" s="242" t="str">
        <f>IF(ISTEXT(Data!AC129),Data!AC129,"")</f>
        <v>M1</v>
      </c>
      <c r="AD129" s="704" t="str">
        <f>IF(ISNUMBER(Data!AD129),Data!AD129,"")</f>
        <v/>
      </c>
      <c r="AE129" s="242" t="str">
        <f>IF(ISTEXT(Data!AE129),Data!AE129,"")</f>
        <v>M1</v>
      </c>
      <c r="AF129" s="701" t="str">
        <f>IF(ISNUMBER(Data!AF129),Data!AF129,"")</f>
        <v/>
      </c>
      <c r="AG129" s="242" t="str">
        <f>IF(ISTEXT(Data!AG129),Data!AG129,"")</f>
        <v>M1</v>
      </c>
      <c r="AH129" s="703" t="str">
        <f>IF(ISNUMBER(Data!AH129),Data!AH129,"")</f>
        <v/>
      </c>
      <c r="AI129" s="242" t="str">
        <f>IF(ISTEXT(Data!AI129),Data!AI129,"")</f>
        <v>M1</v>
      </c>
      <c r="AJ129" s="267" t="str">
        <f>IF(ISTEXT(Data!AJ129),Data!AJ129,"")</f>
        <v/>
      </c>
      <c r="AK129" s="267" t="str">
        <f>IF(ISTEXT(Data!AK129),Data!AK129,"")</f>
        <v/>
      </c>
      <c r="AL129" s="267" t="str">
        <f>IF(ISTEXT(Data!AL129),Data!AL129,"")</f>
        <v/>
      </c>
      <c r="AM129" s="267" t="str">
        <f>IF(ISTEXT(Data!AM129),Data!AM129,"")</f>
        <v/>
      </c>
      <c r="AN129" s="267" t="str">
        <f>IF(ISTEXT(Data!AN129),Data!AN129,"")</f>
        <v/>
      </c>
      <c r="AO129" s="267" t="str">
        <f>IF(ISTEXT(Data!AO129),Data!AO129,"")</f>
        <v/>
      </c>
      <c r="AP129" s="705" t="str">
        <f>IF(ISNUMBER(Bilanz!AP129),Bilanz!AP129,"")</f>
        <v/>
      </c>
      <c r="AQ129" s="706" t="str">
        <f>IF(ISNUMBER(Bilanz!AQ129),Bilanz!AQ129,"")</f>
        <v/>
      </c>
      <c r="AR129" s="707" t="str">
        <f>IF(ISNUMBER(Bilanz!AR129),Bilanz!AR129,"")</f>
        <v/>
      </c>
      <c r="AS129" s="708" t="str">
        <f>IF(ISNUMBER(Bilanz!AS129),Bilanz!AS129,"")</f>
        <v/>
      </c>
      <c r="AT129" s="709" t="str">
        <f>IF(ISNUMBER(Bilanz!AT129),Bilanz!AT129,"")</f>
        <v/>
      </c>
      <c r="AU129" s="710" t="str">
        <f>IF(ISNUMBER(Bilanz!AU129),Bilanz!AU129,"")</f>
        <v/>
      </c>
      <c r="AV129" s="711" t="str">
        <f>IF(ISNUMBER(Bilanz!AV129),Bilanz!AV129,"")</f>
        <v/>
      </c>
      <c r="AW129" s="712" t="str">
        <f>IF(ISNUMBER(Bilanz!AW129),Bilanz!AW129,"")</f>
        <v/>
      </c>
      <c r="AX129" s="713" t="str">
        <f>IF(ISNUMBER(Bilanz!AX129),Bilanz!AX129,"")</f>
        <v/>
      </c>
      <c r="AY129" s="714" t="str">
        <f>IF(ISNUMBER(Bilanz!AY129),Bilanz!AY129,"")</f>
        <v/>
      </c>
      <c r="AZ129" s="715">
        <f>IF(ISNUMBER(Bilanz!AZ129),Bilanz!AZ129,"")</f>
        <v>362.61</v>
      </c>
      <c r="BA129" s="716">
        <f>IF(ISNUMBER(Bilanz!BA129),Bilanz!BA129,"")</f>
        <v>5.5229999999999997</v>
      </c>
      <c r="BB129" s="717" t="str">
        <f>IF(ISNUMBER(Bilanz!BB129),Bilanz!BB129,"")</f>
        <v/>
      </c>
      <c r="BC129" s="718" t="str">
        <f>IF(ISNUMBER(Bilanz!BC129),Bilanz!BC129,"")</f>
        <v/>
      </c>
      <c r="BD129" s="719" t="str">
        <f>IF(ISNUMBER(Bilanz!BD129),Bilanz!BD129,"")</f>
        <v/>
      </c>
      <c r="BE129" s="720" t="str">
        <f>IF(ISNUMBER(Bilanz!BE129),Bilanz!BE129,"")</f>
        <v/>
      </c>
      <c r="BF129" s="708" t="str">
        <f>IF(ISNUMBER(Bilanz!BF129),Bilanz!BF129,"")</f>
        <v/>
      </c>
      <c r="BG129" s="709" t="str">
        <f>IF(ISNUMBER(Bilanz!BG129),Bilanz!BG129,"")</f>
        <v/>
      </c>
      <c r="BH129" s="710" t="str">
        <f>IF(ISNUMBER(Bilanz!BH129),Bilanz!BH129,"")</f>
        <v/>
      </c>
      <c r="BI129" s="711" t="str">
        <f>IF(ISNUMBER(Bilanz!BI129),Bilanz!BI129,"")</f>
        <v/>
      </c>
      <c r="BJ129" s="712" t="str">
        <f>IF(ISNUMBER(Bilanz!BJ129),Bilanz!BJ129,"")</f>
        <v/>
      </c>
      <c r="BK129" s="713" t="str">
        <f>IF(ISNUMBER(Bilanz!BK129),Bilanz!BK129,"")</f>
        <v/>
      </c>
      <c r="BL129" s="714" t="str">
        <f>IF(ISNUMBER(Bilanz!BL129),Bilanz!BL129,"")</f>
        <v/>
      </c>
      <c r="BM129" s="721" t="str">
        <f>IF(ISTEXT(Bilanz!BM129),Bilanz!BM129,"")</f>
        <v>M1</v>
      </c>
      <c r="BN129" s="722" t="str">
        <f>IF(ISNUMBER(Bilanz!BN129),Bilanz!BN129,"")</f>
        <v/>
      </c>
      <c r="BO129" s="722" t="str">
        <f>IF(ISNUMBER(Bilanz!BO129),Bilanz!BO129,"")</f>
        <v/>
      </c>
      <c r="BP129" s="723" t="str">
        <f>IF(ISNUMBER(Bilanz!BP129),Bilanz!BP129,"")</f>
        <v/>
      </c>
      <c r="BQ129" s="723" t="str">
        <f>IF(ISNUMBER(Bilanz!BQ129),Bilanz!BQ129,"")</f>
        <v/>
      </c>
      <c r="BR129" s="721" t="str">
        <f>IF(ISTEXT(Bilanz!BR129),Bilanz!BR129,"")</f>
        <v>M1</v>
      </c>
      <c r="BS129" s="723" t="str">
        <f>IF(ISNUMBER(Bilanz!BS129),Bilanz!BS129,"")</f>
        <v/>
      </c>
      <c r="BT129" s="723" t="str">
        <f>IF(ISNUMBER(Bilanz!BT129),Bilanz!BT129,"")</f>
        <v/>
      </c>
      <c r="BU129" s="723" t="str">
        <f>IF(ISNUMBER(Bilanz!BU129),Bilanz!BU129,"")</f>
        <v/>
      </c>
      <c r="BV129" s="722" t="str">
        <f>IF(ISNUMBER(Bilanz!BV129),Bilanz!BV129,"")</f>
        <v/>
      </c>
      <c r="BW129" s="723" t="str">
        <f>IF(ISNUMBER(Bilanz!BW129),Bilanz!BW129,"")</f>
        <v/>
      </c>
      <c r="BX129" s="721" t="str">
        <f>IF(ISTEXT(Bilanz!BX129),Bilanz!BX129,"")</f>
        <v>M1</v>
      </c>
    </row>
    <row r="130" spans="1:76" x14ac:dyDescent="0.2">
      <c r="A130" s="120" t="str">
        <f>IF(ISTEXT(Data!A130),Data!A130,"")</f>
        <v/>
      </c>
      <c r="B130" s="250">
        <f>IF(ISREF(Data!B130),Data!B130,"")</f>
        <v>35138</v>
      </c>
      <c r="C130" s="698">
        <v>0.27083333333333298</v>
      </c>
      <c r="D130" s="250">
        <f>IF(ISREF(Data!D130),Data!D130,"")</f>
        <v>35139</v>
      </c>
      <c r="E130" s="698">
        <v>0.27083333333333298</v>
      </c>
      <c r="F130" s="699" t="s">
        <v>2179</v>
      </c>
      <c r="G130" s="245" t="str">
        <f>IF(ISTEXT(Data!G130),Data!G130,"")</f>
        <v>No Precipitation Occurred</v>
      </c>
      <c r="H130" s="247" t="str">
        <f>IF(ISTEXT(Data!H130),Data!H130,"")</f>
        <v/>
      </c>
      <c r="I130" s="246" t="str">
        <f>IF(ISTEXT(Data!I130),Data!I130,"")</f>
        <v/>
      </c>
      <c r="J130" s="248" t="str">
        <f>IF(ISTEXT(Data!J130),Data!J130,"")</f>
        <v/>
      </c>
      <c r="K130" s="273" t="str">
        <f>IF(ISNUMBER(Data!K130),Data!K130,"")</f>
        <v/>
      </c>
      <c r="L130" s="242" t="str">
        <f>IF(ISTEXT(Data!L130),Data!L130,"")</f>
        <v>M1</v>
      </c>
      <c r="M130" s="700" t="str">
        <f>IF(ISNUMBER(Data!M130),Data!M130,"")</f>
        <v/>
      </c>
      <c r="N130" s="700" t="str">
        <f>IF(ISNUMBER(Data!N130),Data!N130,"")</f>
        <v/>
      </c>
      <c r="O130" s="242" t="str">
        <f>IF(ISTEXT(Data!O130),Data!O130,"")</f>
        <v>M1</v>
      </c>
      <c r="P130" s="278" t="str">
        <f>IF(ISNUMBER(Data!P130),Data!P130,"")</f>
        <v/>
      </c>
      <c r="Q130" s="242" t="str">
        <f>IF(ISTEXT(Data!Q130),Data!Q130,"")</f>
        <v>M1</v>
      </c>
      <c r="R130" s="277" t="str">
        <f>IF(ISNUMBER(Data!R130),Data!R130,"")</f>
        <v/>
      </c>
      <c r="S130" s="242" t="str">
        <f>IF(ISTEXT(Data!S130),Data!S130,"")</f>
        <v>M1</v>
      </c>
      <c r="T130" s="701" t="str">
        <f>IF(ISNUMBER(Data!T130),Data!T130,"")</f>
        <v/>
      </c>
      <c r="U130" s="242" t="str">
        <f>IF(ISTEXT(Data!U130),Data!U130,"")</f>
        <v>M1</v>
      </c>
      <c r="V130" s="702" t="str">
        <f>IF(ISNUMBER(Data!V130),Data!V130,"")</f>
        <v/>
      </c>
      <c r="W130" s="242" t="str">
        <f>IF(ISTEXT(Data!W130),Data!W130,"")</f>
        <v>M1</v>
      </c>
      <c r="X130" s="701" t="str">
        <f>IF(ISNUMBER(Data!X130),Data!X130,"")</f>
        <v/>
      </c>
      <c r="Y130" s="242" t="str">
        <f>IF(ISTEXT(Data!Y130),Data!Y130,"")</f>
        <v>M1</v>
      </c>
      <c r="Z130" s="703" t="str">
        <f>IF(ISNUMBER(Data!Z130),Data!Z130,"")</f>
        <v/>
      </c>
      <c r="AA130" s="242" t="str">
        <f>IF(ISTEXT(Data!AA130),Data!AA130,"")</f>
        <v>M1</v>
      </c>
      <c r="AB130" s="701" t="str">
        <f>IF(ISNUMBER(Data!AB130),Data!AB130,"")</f>
        <v/>
      </c>
      <c r="AC130" s="242" t="str">
        <f>IF(ISTEXT(Data!AC130),Data!AC130,"")</f>
        <v>M1</v>
      </c>
      <c r="AD130" s="704" t="str">
        <f>IF(ISNUMBER(Data!AD130),Data!AD130,"")</f>
        <v/>
      </c>
      <c r="AE130" s="242" t="str">
        <f>IF(ISTEXT(Data!AE130),Data!AE130,"")</f>
        <v>M1</v>
      </c>
      <c r="AF130" s="701" t="str">
        <f>IF(ISNUMBER(Data!AF130),Data!AF130,"")</f>
        <v/>
      </c>
      <c r="AG130" s="242" t="str">
        <f>IF(ISTEXT(Data!AG130),Data!AG130,"")</f>
        <v>M1</v>
      </c>
      <c r="AH130" s="703" t="str">
        <f>IF(ISNUMBER(Data!AH130),Data!AH130,"")</f>
        <v/>
      </c>
      <c r="AI130" s="242" t="str">
        <f>IF(ISTEXT(Data!AI130),Data!AI130,"")</f>
        <v>M1</v>
      </c>
      <c r="AJ130" s="267" t="str">
        <f>IF(ISTEXT(Data!AJ130),Data!AJ130,"")</f>
        <v/>
      </c>
      <c r="AK130" s="267" t="str">
        <f>IF(ISTEXT(Data!AK130),Data!AK130,"")</f>
        <v/>
      </c>
      <c r="AL130" s="267" t="str">
        <f>IF(ISTEXT(Data!AL130),Data!AL130,"")</f>
        <v/>
      </c>
      <c r="AM130" s="267" t="str">
        <f>IF(ISTEXT(Data!AM130),Data!AM130,"")</f>
        <v/>
      </c>
      <c r="AN130" s="267" t="str">
        <f>IF(ISTEXT(Data!AN130),Data!AN130,"")</f>
        <v/>
      </c>
      <c r="AO130" s="267" t="str">
        <f>IF(ISTEXT(Data!AO130),Data!AO130,"")</f>
        <v/>
      </c>
      <c r="AP130" s="705" t="str">
        <f>IF(ISNUMBER(Bilanz!AP130),Bilanz!AP130,"")</f>
        <v/>
      </c>
      <c r="AQ130" s="706" t="str">
        <f>IF(ISNUMBER(Bilanz!AQ130),Bilanz!AQ130,"")</f>
        <v/>
      </c>
      <c r="AR130" s="707" t="str">
        <f>IF(ISNUMBER(Bilanz!AR130),Bilanz!AR130,"")</f>
        <v/>
      </c>
      <c r="AS130" s="708" t="str">
        <f>IF(ISNUMBER(Bilanz!AS130),Bilanz!AS130,"")</f>
        <v/>
      </c>
      <c r="AT130" s="709" t="str">
        <f>IF(ISNUMBER(Bilanz!AT130),Bilanz!AT130,"")</f>
        <v/>
      </c>
      <c r="AU130" s="710" t="str">
        <f>IF(ISNUMBER(Bilanz!AU130),Bilanz!AU130,"")</f>
        <v/>
      </c>
      <c r="AV130" s="711" t="str">
        <f>IF(ISNUMBER(Bilanz!AV130),Bilanz!AV130,"")</f>
        <v/>
      </c>
      <c r="AW130" s="712" t="str">
        <f>IF(ISNUMBER(Bilanz!AW130),Bilanz!AW130,"")</f>
        <v/>
      </c>
      <c r="AX130" s="713" t="str">
        <f>IF(ISNUMBER(Bilanz!AX130),Bilanz!AX130,"")</f>
        <v/>
      </c>
      <c r="AY130" s="714" t="str">
        <f>IF(ISNUMBER(Bilanz!AY130),Bilanz!AY130,"")</f>
        <v/>
      </c>
      <c r="AZ130" s="715">
        <f>IF(ISNUMBER(Bilanz!AZ130),Bilanz!AZ130,"")</f>
        <v>362.61</v>
      </c>
      <c r="BA130" s="716">
        <f>IF(ISNUMBER(Bilanz!BA130),Bilanz!BA130,"")</f>
        <v>5.5229999999999997</v>
      </c>
      <c r="BB130" s="717" t="str">
        <f>IF(ISNUMBER(Bilanz!BB130),Bilanz!BB130,"")</f>
        <v/>
      </c>
      <c r="BC130" s="718" t="str">
        <f>IF(ISNUMBER(Bilanz!BC130),Bilanz!BC130,"")</f>
        <v/>
      </c>
      <c r="BD130" s="719" t="str">
        <f>IF(ISNUMBER(Bilanz!BD130),Bilanz!BD130,"")</f>
        <v/>
      </c>
      <c r="BE130" s="720" t="str">
        <f>IF(ISNUMBER(Bilanz!BE130),Bilanz!BE130,"")</f>
        <v/>
      </c>
      <c r="BF130" s="708" t="str">
        <f>IF(ISNUMBER(Bilanz!BF130),Bilanz!BF130,"")</f>
        <v/>
      </c>
      <c r="BG130" s="709" t="str">
        <f>IF(ISNUMBER(Bilanz!BG130),Bilanz!BG130,"")</f>
        <v/>
      </c>
      <c r="BH130" s="710" t="str">
        <f>IF(ISNUMBER(Bilanz!BH130),Bilanz!BH130,"")</f>
        <v/>
      </c>
      <c r="BI130" s="711" t="str">
        <f>IF(ISNUMBER(Bilanz!BI130),Bilanz!BI130,"")</f>
        <v/>
      </c>
      <c r="BJ130" s="712" t="str">
        <f>IF(ISNUMBER(Bilanz!BJ130),Bilanz!BJ130,"")</f>
        <v/>
      </c>
      <c r="BK130" s="713" t="str">
        <f>IF(ISNUMBER(Bilanz!BK130),Bilanz!BK130,"")</f>
        <v/>
      </c>
      <c r="BL130" s="714" t="str">
        <f>IF(ISNUMBER(Bilanz!BL130),Bilanz!BL130,"")</f>
        <v/>
      </c>
      <c r="BM130" s="721" t="str">
        <f>IF(ISTEXT(Bilanz!BM130),Bilanz!BM130,"")</f>
        <v>M1</v>
      </c>
      <c r="BN130" s="722" t="str">
        <f>IF(ISNUMBER(Bilanz!BN130),Bilanz!BN130,"")</f>
        <v/>
      </c>
      <c r="BO130" s="722" t="str">
        <f>IF(ISNUMBER(Bilanz!BO130),Bilanz!BO130,"")</f>
        <v/>
      </c>
      <c r="BP130" s="723" t="str">
        <f>IF(ISNUMBER(Bilanz!BP130),Bilanz!BP130,"")</f>
        <v/>
      </c>
      <c r="BQ130" s="723" t="str">
        <f>IF(ISNUMBER(Bilanz!BQ130),Bilanz!BQ130,"")</f>
        <v/>
      </c>
      <c r="BR130" s="721" t="str">
        <f>IF(ISTEXT(Bilanz!BR130),Bilanz!BR130,"")</f>
        <v>M1</v>
      </c>
      <c r="BS130" s="723" t="str">
        <f>IF(ISNUMBER(Bilanz!BS130),Bilanz!BS130,"")</f>
        <v/>
      </c>
      <c r="BT130" s="723" t="str">
        <f>IF(ISNUMBER(Bilanz!BT130),Bilanz!BT130,"")</f>
        <v/>
      </c>
      <c r="BU130" s="723" t="str">
        <f>IF(ISNUMBER(Bilanz!BU130),Bilanz!BU130,"")</f>
        <v/>
      </c>
      <c r="BV130" s="722" t="str">
        <f>IF(ISNUMBER(Bilanz!BV130),Bilanz!BV130,"")</f>
        <v/>
      </c>
      <c r="BW130" s="723" t="str">
        <f>IF(ISNUMBER(Bilanz!BW130),Bilanz!BW130,"")</f>
        <v/>
      </c>
      <c r="BX130" s="721" t="str">
        <f>IF(ISTEXT(Bilanz!BX130),Bilanz!BX130,"")</f>
        <v>M1</v>
      </c>
    </row>
    <row r="131" spans="1:76" x14ac:dyDescent="0.2">
      <c r="A131" s="120" t="str">
        <f>IF(ISTEXT(Data!A131),Data!A131,"")</f>
        <v/>
      </c>
      <c r="B131" s="250">
        <f>IF(ISREF(Data!B131),Data!B131,"")</f>
        <v>35139</v>
      </c>
      <c r="C131" s="698">
        <v>0.27083333333333298</v>
      </c>
      <c r="D131" s="250">
        <f>IF(ISREF(Data!D131),Data!D131,"")</f>
        <v>35140</v>
      </c>
      <c r="E131" s="698">
        <v>0.27083333333333298</v>
      </c>
      <c r="F131" s="699" t="s">
        <v>2179</v>
      </c>
      <c r="G131" s="245" t="str">
        <f>IF(ISTEXT(Data!G131),Data!G131,"")</f>
        <v>No Precipitation Occurred</v>
      </c>
      <c r="H131" s="247" t="str">
        <f>IF(ISTEXT(Data!H131),Data!H131,"")</f>
        <v/>
      </c>
      <c r="I131" s="246" t="str">
        <f>IF(ISTEXT(Data!I131),Data!I131,"")</f>
        <v/>
      </c>
      <c r="J131" s="248" t="str">
        <f>IF(ISTEXT(Data!J131),Data!J131,"")</f>
        <v/>
      </c>
      <c r="K131" s="273" t="str">
        <f>IF(ISNUMBER(Data!K131),Data!K131,"")</f>
        <v/>
      </c>
      <c r="L131" s="242" t="str">
        <f>IF(ISTEXT(Data!L131),Data!L131,"")</f>
        <v>M1</v>
      </c>
      <c r="M131" s="700" t="str">
        <f>IF(ISNUMBER(Data!M131),Data!M131,"")</f>
        <v/>
      </c>
      <c r="N131" s="700" t="str">
        <f>IF(ISNUMBER(Data!N131),Data!N131,"")</f>
        <v/>
      </c>
      <c r="O131" s="242" t="str">
        <f>IF(ISTEXT(Data!O131),Data!O131,"")</f>
        <v>M1</v>
      </c>
      <c r="P131" s="278" t="str">
        <f>IF(ISNUMBER(Data!P131),Data!P131,"")</f>
        <v/>
      </c>
      <c r="Q131" s="242" t="str">
        <f>IF(ISTEXT(Data!Q131),Data!Q131,"")</f>
        <v>M1</v>
      </c>
      <c r="R131" s="277" t="str">
        <f>IF(ISNUMBER(Data!R131),Data!R131,"")</f>
        <v/>
      </c>
      <c r="S131" s="242" t="str">
        <f>IF(ISTEXT(Data!S131),Data!S131,"")</f>
        <v>M1</v>
      </c>
      <c r="T131" s="701" t="str">
        <f>IF(ISNUMBER(Data!T131),Data!T131,"")</f>
        <v/>
      </c>
      <c r="U131" s="242" t="str">
        <f>IF(ISTEXT(Data!U131),Data!U131,"")</f>
        <v>M1</v>
      </c>
      <c r="V131" s="702" t="str">
        <f>IF(ISNUMBER(Data!V131),Data!V131,"")</f>
        <v/>
      </c>
      <c r="W131" s="242" t="str">
        <f>IF(ISTEXT(Data!W131),Data!W131,"")</f>
        <v>M1</v>
      </c>
      <c r="X131" s="701" t="str">
        <f>IF(ISNUMBER(Data!X131),Data!X131,"")</f>
        <v/>
      </c>
      <c r="Y131" s="242" t="str">
        <f>IF(ISTEXT(Data!Y131),Data!Y131,"")</f>
        <v>M1</v>
      </c>
      <c r="Z131" s="703" t="str">
        <f>IF(ISNUMBER(Data!Z131),Data!Z131,"")</f>
        <v/>
      </c>
      <c r="AA131" s="242" t="str">
        <f>IF(ISTEXT(Data!AA131),Data!AA131,"")</f>
        <v>M1</v>
      </c>
      <c r="AB131" s="701" t="str">
        <f>IF(ISNUMBER(Data!AB131),Data!AB131,"")</f>
        <v/>
      </c>
      <c r="AC131" s="242" t="str">
        <f>IF(ISTEXT(Data!AC131),Data!AC131,"")</f>
        <v>M1</v>
      </c>
      <c r="AD131" s="704" t="str">
        <f>IF(ISNUMBER(Data!AD131),Data!AD131,"")</f>
        <v/>
      </c>
      <c r="AE131" s="242" t="str">
        <f>IF(ISTEXT(Data!AE131),Data!AE131,"")</f>
        <v>M1</v>
      </c>
      <c r="AF131" s="701" t="str">
        <f>IF(ISNUMBER(Data!AF131),Data!AF131,"")</f>
        <v/>
      </c>
      <c r="AG131" s="242" t="str">
        <f>IF(ISTEXT(Data!AG131),Data!AG131,"")</f>
        <v>M1</v>
      </c>
      <c r="AH131" s="703" t="str">
        <f>IF(ISNUMBER(Data!AH131),Data!AH131,"")</f>
        <v/>
      </c>
      <c r="AI131" s="242" t="str">
        <f>IF(ISTEXT(Data!AI131),Data!AI131,"")</f>
        <v>M1</v>
      </c>
      <c r="AJ131" s="267" t="str">
        <f>IF(ISTEXT(Data!AJ131),Data!AJ131,"")</f>
        <v/>
      </c>
      <c r="AK131" s="267" t="str">
        <f>IF(ISTEXT(Data!AK131),Data!AK131,"")</f>
        <v/>
      </c>
      <c r="AL131" s="267" t="str">
        <f>IF(ISTEXT(Data!AL131),Data!AL131,"")</f>
        <v/>
      </c>
      <c r="AM131" s="267" t="str">
        <f>IF(ISTEXT(Data!AM131),Data!AM131,"")</f>
        <v/>
      </c>
      <c r="AN131" s="267" t="str">
        <f>IF(ISTEXT(Data!AN131),Data!AN131,"")</f>
        <v/>
      </c>
      <c r="AO131" s="267" t="str">
        <f>IF(ISTEXT(Data!AO131),Data!AO131,"")</f>
        <v/>
      </c>
      <c r="AP131" s="705" t="str">
        <f>IF(ISNUMBER(Bilanz!AP131),Bilanz!AP131,"")</f>
        <v/>
      </c>
      <c r="AQ131" s="706" t="str">
        <f>IF(ISNUMBER(Bilanz!AQ131),Bilanz!AQ131,"")</f>
        <v/>
      </c>
      <c r="AR131" s="707" t="str">
        <f>IF(ISNUMBER(Bilanz!AR131),Bilanz!AR131,"")</f>
        <v/>
      </c>
      <c r="AS131" s="708" t="str">
        <f>IF(ISNUMBER(Bilanz!AS131),Bilanz!AS131,"")</f>
        <v/>
      </c>
      <c r="AT131" s="709" t="str">
        <f>IF(ISNUMBER(Bilanz!AT131),Bilanz!AT131,"")</f>
        <v/>
      </c>
      <c r="AU131" s="710" t="str">
        <f>IF(ISNUMBER(Bilanz!AU131),Bilanz!AU131,"")</f>
        <v/>
      </c>
      <c r="AV131" s="711" t="str">
        <f>IF(ISNUMBER(Bilanz!AV131),Bilanz!AV131,"")</f>
        <v/>
      </c>
      <c r="AW131" s="712" t="str">
        <f>IF(ISNUMBER(Bilanz!AW131),Bilanz!AW131,"")</f>
        <v/>
      </c>
      <c r="AX131" s="713" t="str">
        <f>IF(ISNUMBER(Bilanz!AX131),Bilanz!AX131,"")</f>
        <v/>
      </c>
      <c r="AY131" s="714" t="str">
        <f>IF(ISNUMBER(Bilanz!AY131),Bilanz!AY131,"")</f>
        <v/>
      </c>
      <c r="AZ131" s="715">
        <f>IF(ISNUMBER(Bilanz!AZ131),Bilanz!AZ131,"")</f>
        <v>362.61</v>
      </c>
      <c r="BA131" s="716">
        <f>IF(ISNUMBER(Bilanz!BA131),Bilanz!BA131,"")</f>
        <v>5.5229999999999997</v>
      </c>
      <c r="BB131" s="717" t="str">
        <f>IF(ISNUMBER(Bilanz!BB131),Bilanz!BB131,"")</f>
        <v/>
      </c>
      <c r="BC131" s="718" t="str">
        <f>IF(ISNUMBER(Bilanz!BC131),Bilanz!BC131,"")</f>
        <v/>
      </c>
      <c r="BD131" s="719" t="str">
        <f>IF(ISNUMBER(Bilanz!BD131),Bilanz!BD131,"")</f>
        <v/>
      </c>
      <c r="BE131" s="720" t="str">
        <f>IF(ISNUMBER(Bilanz!BE131),Bilanz!BE131,"")</f>
        <v/>
      </c>
      <c r="BF131" s="708" t="str">
        <f>IF(ISNUMBER(Bilanz!BF131),Bilanz!BF131,"")</f>
        <v/>
      </c>
      <c r="BG131" s="709" t="str">
        <f>IF(ISNUMBER(Bilanz!BG131),Bilanz!BG131,"")</f>
        <v/>
      </c>
      <c r="BH131" s="710" t="str">
        <f>IF(ISNUMBER(Bilanz!BH131),Bilanz!BH131,"")</f>
        <v/>
      </c>
      <c r="BI131" s="711" t="str">
        <f>IF(ISNUMBER(Bilanz!BI131),Bilanz!BI131,"")</f>
        <v/>
      </c>
      <c r="BJ131" s="712" t="str">
        <f>IF(ISNUMBER(Bilanz!BJ131),Bilanz!BJ131,"")</f>
        <v/>
      </c>
      <c r="BK131" s="713" t="str">
        <f>IF(ISNUMBER(Bilanz!BK131),Bilanz!BK131,"")</f>
        <v/>
      </c>
      <c r="BL131" s="714" t="str">
        <f>IF(ISNUMBER(Bilanz!BL131),Bilanz!BL131,"")</f>
        <v/>
      </c>
      <c r="BM131" s="721" t="str">
        <f>IF(ISTEXT(Bilanz!BM131),Bilanz!BM131,"")</f>
        <v>M1</v>
      </c>
      <c r="BN131" s="722" t="str">
        <f>IF(ISNUMBER(Bilanz!BN131),Bilanz!BN131,"")</f>
        <v/>
      </c>
      <c r="BO131" s="722" t="str">
        <f>IF(ISNUMBER(Bilanz!BO131),Bilanz!BO131,"")</f>
        <v/>
      </c>
      <c r="BP131" s="723" t="str">
        <f>IF(ISNUMBER(Bilanz!BP131),Bilanz!BP131,"")</f>
        <v/>
      </c>
      <c r="BQ131" s="723" t="str">
        <f>IF(ISNUMBER(Bilanz!BQ131),Bilanz!BQ131,"")</f>
        <v/>
      </c>
      <c r="BR131" s="721" t="str">
        <f>IF(ISTEXT(Bilanz!BR131),Bilanz!BR131,"")</f>
        <v>M1</v>
      </c>
      <c r="BS131" s="723" t="str">
        <f>IF(ISNUMBER(Bilanz!BS131),Bilanz!BS131,"")</f>
        <v/>
      </c>
      <c r="BT131" s="723" t="str">
        <f>IF(ISNUMBER(Bilanz!BT131),Bilanz!BT131,"")</f>
        <v/>
      </c>
      <c r="BU131" s="723" t="str">
        <f>IF(ISNUMBER(Bilanz!BU131),Bilanz!BU131,"")</f>
        <v/>
      </c>
      <c r="BV131" s="722" t="str">
        <f>IF(ISNUMBER(Bilanz!BV131),Bilanz!BV131,"")</f>
        <v/>
      </c>
      <c r="BW131" s="723" t="str">
        <f>IF(ISNUMBER(Bilanz!BW131),Bilanz!BW131,"")</f>
        <v/>
      </c>
      <c r="BX131" s="721" t="str">
        <f>IF(ISTEXT(Bilanz!BX131),Bilanz!BX131,"")</f>
        <v>M1</v>
      </c>
    </row>
    <row r="132" spans="1:76" x14ac:dyDescent="0.2">
      <c r="A132" s="120" t="str">
        <f>IF(ISTEXT(Data!A132),Data!A132,"")</f>
        <v/>
      </c>
      <c r="B132" s="250">
        <f>IF(ISREF(Data!B132),Data!B132,"")</f>
        <v>35140</v>
      </c>
      <c r="C132" s="698">
        <v>0.27083333333333298</v>
      </c>
      <c r="D132" s="250">
        <f>IF(ISREF(Data!D132),Data!D132,"")</f>
        <v>35141</v>
      </c>
      <c r="E132" s="698">
        <v>0.27083333333333298</v>
      </c>
      <c r="F132" s="699" t="s">
        <v>2179</v>
      </c>
      <c r="G132" s="245" t="str">
        <f>IF(ISTEXT(Data!G132),Data!G132,"")</f>
        <v>No Precipitation Occurred</v>
      </c>
      <c r="H132" s="247" t="str">
        <f>IF(ISTEXT(Data!H132),Data!H132,"")</f>
        <v/>
      </c>
      <c r="I132" s="246" t="str">
        <f>IF(ISTEXT(Data!I132),Data!I132,"")</f>
        <v/>
      </c>
      <c r="J132" s="248" t="str">
        <f>IF(ISTEXT(Data!J132),Data!J132,"")</f>
        <v/>
      </c>
      <c r="K132" s="273" t="str">
        <f>IF(ISNUMBER(Data!K132),Data!K132,"")</f>
        <v/>
      </c>
      <c r="L132" s="242" t="str">
        <f>IF(ISTEXT(Data!L132),Data!L132,"")</f>
        <v>M1</v>
      </c>
      <c r="M132" s="700" t="str">
        <f>IF(ISNUMBER(Data!M132),Data!M132,"")</f>
        <v/>
      </c>
      <c r="N132" s="700" t="str">
        <f>IF(ISNUMBER(Data!N132),Data!N132,"")</f>
        <v/>
      </c>
      <c r="O132" s="242" t="str">
        <f>IF(ISTEXT(Data!O132),Data!O132,"")</f>
        <v>M1</v>
      </c>
      <c r="P132" s="278" t="str">
        <f>IF(ISNUMBER(Data!P132),Data!P132,"")</f>
        <v/>
      </c>
      <c r="Q132" s="242" t="str">
        <f>IF(ISTEXT(Data!Q132),Data!Q132,"")</f>
        <v>M1</v>
      </c>
      <c r="R132" s="277" t="str">
        <f>IF(ISNUMBER(Data!R132),Data!R132,"")</f>
        <v/>
      </c>
      <c r="S132" s="242" t="str">
        <f>IF(ISTEXT(Data!S132),Data!S132,"")</f>
        <v>M1</v>
      </c>
      <c r="T132" s="701" t="str">
        <f>IF(ISNUMBER(Data!T132),Data!T132,"")</f>
        <v/>
      </c>
      <c r="U132" s="242" t="str">
        <f>IF(ISTEXT(Data!U132),Data!U132,"")</f>
        <v>M1</v>
      </c>
      <c r="V132" s="702" t="str">
        <f>IF(ISNUMBER(Data!V132),Data!V132,"")</f>
        <v/>
      </c>
      <c r="W132" s="242" t="str">
        <f>IF(ISTEXT(Data!W132),Data!W132,"")</f>
        <v>M1</v>
      </c>
      <c r="X132" s="701" t="str">
        <f>IF(ISNUMBER(Data!X132),Data!X132,"")</f>
        <v/>
      </c>
      <c r="Y132" s="242" t="str">
        <f>IF(ISTEXT(Data!Y132),Data!Y132,"")</f>
        <v>M1</v>
      </c>
      <c r="Z132" s="703" t="str">
        <f>IF(ISNUMBER(Data!Z132),Data!Z132,"")</f>
        <v/>
      </c>
      <c r="AA132" s="242" t="str">
        <f>IF(ISTEXT(Data!AA132),Data!AA132,"")</f>
        <v>M1</v>
      </c>
      <c r="AB132" s="701" t="str">
        <f>IF(ISNUMBER(Data!AB132),Data!AB132,"")</f>
        <v/>
      </c>
      <c r="AC132" s="242" t="str">
        <f>IF(ISTEXT(Data!AC132),Data!AC132,"")</f>
        <v>M1</v>
      </c>
      <c r="AD132" s="704" t="str">
        <f>IF(ISNUMBER(Data!AD132),Data!AD132,"")</f>
        <v/>
      </c>
      <c r="AE132" s="242" t="str">
        <f>IF(ISTEXT(Data!AE132),Data!AE132,"")</f>
        <v>M1</v>
      </c>
      <c r="AF132" s="701" t="str">
        <f>IF(ISNUMBER(Data!AF132),Data!AF132,"")</f>
        <v/>
      </c>
      <c r="AG132" s="242" t="str">
        <f>IF(ISTEXT(Data!AG132),Data!AG132,"")</f>
        <v>M1</v>
      </c>
      <c r="AH132" s="703" t="str">
        <f>IF(ISNUMBER(Data!AH132),Data!AH132,"")</f>
        <v/>
      </c>
      <c r="AI132" s="242" t="str">
        <f>IF(ISTEXT(Data!AI132),Data!AI132,"")</f>
        <v>M1</v>
      </c>
      <c r="AJ132" s="267" t="str">
        <f>IF(ISTEXT(Data!AJ132),Data!AJ132,"")</f>
        <v/>
      </c>
      <c r="AK132" s="267" t="str">
        <f>IF(ISTEXT(Data!AK132),Data!AK132,"")</f>
        <v/>
      </c>
      <c r="AL132" s="267" t="str">
        <f>IF(ISTEXT(Data!AL132),Data!AL132,"")</f>
        <v/>
      </c>
      <c r="AM132" s="267" t="str">
        <f>IF(ISTEXT(Data!AM132),Data!AM132,"")</f>
        <v/>
      </c>
      <c r="AN132" s="267" t="str">
        <f>IF(ISTEXT(Data!AN132),Data!AN132,"")</f>
        <v/>
      </c>
      <c r="AO132" s="267" t="str">
        <f>IF(ISTEXT(Data!AO132),Data!AO132,"")</f>
        <v/>
      </c>
      <c r="AP132" s="705" t="str">
        <f>IF(ISNUMBER(Bilanz!AP132),Bilanz!AP132,"")</f>
        <v/>
      </c>
      <c r="AQ132" s="706" t="str">
        <f>IF(ISNUMBER(Bilanz!AQ132),Bilanz!AQ132,"")</f>
        <v/>
      </c>
      <c r="AR132" s="707" t="str">
        <f>IF(ISNUMBER(Bilanz!AR132),Bilanz!AR132,"")</f>
        <v/>
      </c>
      <c r="AS132" s="708" t="str">
        <f>IF(ISNUMBER(Bilanz!AS132),Bilanz!AS132,"")</f>
        <v/>
      </c>
      <c r="AT132" s="709" t="str">
        <f>IF(ISNUMBER(Bilanz!AT132),Bilanz!AT132,"")</f>
        <v/>
      </c>
      <c r="AU132" s="710" t="str">
        <f>IF(ISNUMBER(Bilanz!AU132),Bilanz!AU132,"")</f>
        <v/>
      </c>
      <c r="AV132" s="711" t="str">
        <f>IF(ISNUMBER(Bilanz!AV132),Bilanz!AV132,"")</f>
        <v/>
      </c>
      <c r="AW132" s="712" t="str">
        <f>IF(ISNUMBER(Bilanz!AW132),Bilanz!AW132,"")</f>
        <v/>
      </c>
      <c r="AX132" s="713" t="str">
        <f>IF(ISNUMBER(Bilanz!AX132),Bilanz!AX132,"")</f>
        <v/>
      </c>
      <c r="AY132" s="714" t="str">
        <f>IF(ISNUMBER(Bilanz!AY132),Bilanz!AY132,"")</f>
        <v/>
      </c>
      <c r="AZ132" s="715">
        <f>IF(ISNUMBER(Bilanz!AZ132),Bilanz!AZ132,"")</f>
        <v>362.61</v>
      </c>
      <c r="BA132" s="716">
        <f>IF(ISNUMBER(Bilanz!BA132),Bilanz!BA132,"")</f>
        <v>5.5229999999999997</v>
      </c>
      <c r="BB132" s="717" t="str">
        <f>IF(ISNUMBER(Bilanz!BB132),Bilanz!BB132,"")</f>
        <v/>
      </c>
      <c r="BC132" s="718" t="str">
        <f>IF(ISNUMBER(Bilanz!BC132),Bilanz!BC132,"")</f>
        <v/>
      </c>
      <c r="BD132" s="719" t="str">
        <f>IF(ISNUMBER(Bilanz!BD132),Bilanz!BD132,"")</f>
        <v/>
      </c>
      <c r="BE132" s="720" t="str">
        <f>IF(ISNUMBER(Bilanz!BE132),Bilanz!BE132,"")</f>
        <v/>
      </c>
      <c r="BF132" s="708" t="str">
        <f>IF(ISNUMBER(Bilanz!BF132),Bilanz!BF132,"")</f>
        <v/>
      </c>
      <c r="BG132" s="709" t="str">
        <f>IF(ISNUMBER(Bilanz!BG132),Bilanz!BG132,"")</f>
        <v/>
      </c>
      <c r="BH132" s="710" t="str">
        <f>IF(ISNUMBER(Bilanz!BH132),Bilanz!BH132,"")</f>
        <v/>
      </c>
      <c r="BI132" s="711" t="str">
        <f>IF(ISNUMBER(Bilanz!BI132),Bilanz!BI132,"")</f>
        <v/>
      </c>
      <c r="BJ132" s="712" t="str">
        <f>IF(ISNUMBER(Bilanz!BJ132),Bilanz!BJ132,"")</f>
        <v/>
      </c>
      <c r="BK132" s="713" t="str">
        <f>IF(ISNUMBER(Bilanz!BK132),Bilanz!BK132,"")</f>
        <v/>
      </c>
      <c r="BL132" s="714" t="str">
        <f>IF(ISNUMBER(Bilanz!BL132),Bilanz!BL132,"")</f>
        <v/>
      </c>
      <c r="BM132" s="721" t="str">
        <f>IF(ISTEXT(Bilanz!BM132),Bilanz!BM132,"")</f>
        <v>M1</v>
      </c>
      <c r="BN132" s="722" t="str">
        <f>IF(ISNUMBER(Bilanz!BN132),Bilanz!BN132,"")</f>
        <v/>
      </c>
      <c r="BO132" s="722" t="str">
        <f>IF(ISNUMBER(Bilanz!BO132),Bilanz!BO132,"")</f>
        <v/>
      </c>
      <c r="BP132" s="723" t="str">
        <f>IF(ISNUMBER(Bilanz!BP132),Bilanz!BP132,"")</f>
        <v/>
      </c>
      <c r="BQ132" s="723" t="str">
        <f>IF(ISNUMBER(Bilanz!BQ132),Bilanz!BQ132,"")</f>
        <v/>
      </c>
      <c r="BR132" s="721" t="str">
        <f>IF(ISTEXT(Bilanz!BR132),Bilanz!BR132,"")</f>
        <v>M1</v>
      </c>
      <c r="BS132" s="723" t="str">
        <f>IF(ISNUMBER(Bilanz!BS132),Bilanz!BS132,"")</f>
        <v/>
      </c>
      <c r="BT132" s="723" t="str">
        <f>IF(ISNUMBER(Bilanz!BT132),Bilanz!BT132,"")</f>
        <v/>
      </c>
      <c r="BU132" s="723" t="str">
        <f>IF(ISNUMBER(Bilanz!BU132),Bilanz!BU132,"")</f>
        <v/>
      </c>
      <c r="BV132" s="722" t="str">
        <f>IF(ISNUMBER(Bilanz!BV132),Bilanz!BV132,"")</f>
        <v/>
      </c>
      <c r="BW132" s="723" t="str">
        <f>IF(ISNUMBER(Bilanz!BW132),Bilanz!BW132,"")</f>
        <v/>
      </c>
      <c r="BX132" s="721" t="str">
        <f>IF(ISTEXT(Bilanz!BX132),Bilanz!BX132,"")</f>
        <v>M1</v>
      </c>
    </row>
    <row r="133" spans="1:76" x14ac:dyDescent="0.2">
      <c r="A133" s="120" t="str">
        <f>IF(ISTEXT(Data!A133),Data!A133,"")</f>
        <v/>
      </c>
      <c r="B133" s="250">
        <f>IF(ISREF(Data!B133),Data!B133,"")</f>
        <v>35141</v>
      </c>
      <c r="C133" s="698">
        <v>0.27083333333333298</v>
      </c>
      <c r="D133" s="250">
        <f>IF(ISREF(Data!D133),Data!D133,"")</f>
        <v>35142</v>
      </c>
      <c r="E133" s="698">
        <v>0.27083333333333298</v>
      </c>
      <c r="F133" s="699" t="s">
        <v>2179</v>
      </c>
      <c r="G133" s="245" t="str">
        <f>IF(ISTEXT(Data!G133),Data!G133,"")</f>
        <v>No Precipitation Occurred</v>
      </c>
      <c r="H133" s="247" t="str">
        <f>IF(ISTEXT(Data!H133),Data!H133,"")</f>
        <v/>
      </c>
      <c r="I133" s="246" t="str">
        <f>IF(ISTEXT(Data!I133),Data!I133,"")</f>
        <v/>
      </c>
      <c r="J133" s="248" t="str">
        <f>IF(ISTEXT(Data!J133),Data!J133,"")</f>
        <v/>
      </c>
      <c r="K133" s="273" t="str">
        <f>IF(ISNUMBER(Data!K133),Data!K133,"")</f>
        <v/>
      </c>
      <c r="L133" s="242" t="str">
        <f>IF(ISTEXT(Data!L133),Data!L133,"")</f>
        <v>M1</v>
      </c>
      <c r="M133" s="700" t="str">
        <f>IF(ISNUMBER(Data!M133),Data!M133,"")</f>
        <v/>
      </c>
      <c r="N133" s="700" t="str">
        <f>IF(ISNUMBER(Data!N133),Data!N133,"")</f>
        <v/>
      </c>
      <c r="O133" s="242" t="str">
        <f>IF(ISTEXT(Data!O133),Data!O133,"")</f>
        <v>M1</v>
      </c>
      <c r="P133" s="278" t="str">
        <f>IF(ISNUMBER(Data!P133),Data!P133,"")</f>
        <v/>
      </c>
      <c r="Q133" s="242" t="str">
        <f>IF(ISTEXT(Data!Q133),Data!Q133,"")</f>
        <v>M1</v>
      </c>
      <c r="R133" s="277" t="str">
        <f>IF(ISNUMBER(Data!R133),Data!R133,"")</f>
        <v/>
      </c>
      <c r="S133" s="242" t="str">
        <f>IF(ISTEXT(Data!S133),Data!S133,"")</f>
        <v>M1</v>
      </c>
      <c r="T133" s="701" t="str">
        <f>IF(ISNUMBER(Data!T133),Data!T133,"")</f>
        <v/>
      </c>
      <c r="U133" s="242" t="str">
        <f>IF(ISTEXT(Data!U133),Data!U133,"")</f>
        <v>M1</v>
      </c>
      <c r="V133" s="702" t="str">
        <f>IF(ISNUMBER(Data!V133),Data!V133,"")</f>
        <v/>
      </c>
      <c r="W133" s="242" t="str">
        <f>IF(ISTEXT(Data!W133),Data!W133,"")</f>
        <v>M1</v>
      </c>
      <c r="X133" s="701" t="str">
        <f>IF(ISNUMBER(Data!X133),Data!X133,"")</f>
        <v/>
      </c>
      <c r="Y133" s="242" t="str">
        <f>IF(ISTEXT(Data!Y133),Data!Y133,"")</f>
        <v>M1</v>
      </c>
      <c r="Z133" s="703" t="str">
        <f>IF(ISNUMBER(Data!Z133),Data!Z133,"")</f>
        <v/>
      </c>
      <c r="AA133" s="242" t="str">
        <f>IF(ISTEXT(Data!AA133),Data!AA133,"")</f>
        <v>M1</v>
      </c>
      <c r="AB133" s="701" t="str">
        <f>IF(ISNUMBER(Data!AB133),Data!AB133,"")</f>
        <v/>
      </c>
      <c r="AC133" s="242" t="str">
        <f>IF(ISTEXT(Data!AC133),Data!AC133,"")</f>
        <v>M1</v>
      </c>
      <c r="AD133" s="704" t="str">
        <f>IF(ISNUMBER(Data!AD133),Data!AD133,"")</f>
        <v/>
      </c>
      <c r="AE133" s="242" t="str">
        <f>IF(ISTEXT(Data!AE133),Data!AE133,"")</f>
        <v>M1</v>
      </c>
      <c r="AF133" s="701" t="str">
        <f>IF(ISNUMBER(Data!AF133),Data!AF133,"")</f>
        <v/>
      </c>
      <c r="AG133" s="242" t="str">
        <f>IF(ISTEXT(Data!AG133),Data!AG133,"")</f>
        <v>M1</v>
      </c>
      <c r="AH133" s="703" t="str">
        <f>IF(ISNUMBER(Data!AH133),Data!AH133,"")</f>
        <v/>
      </c>
      <c r="AI133" s="242" t="str">
        <f>IF(ISTEXT(Data!AI133),Data!AI133,"")</f>
        <v>M1</v>
      </c>
      <c r="AJ133" s="267" t="str">
        <f>IF(ISTEXT(Data!AJ133),Data!AJ133,"")</f>
        <v/>
      </c>
      <c r="AK133" s="267" t="str">
        <f>IF(ISTEXT(Data!AK133),Data!AK133,"")</f>
        <v/>
      </c>
      <c r="AL133" s="267" t="str">
        <f>IF(ISTEXT(Data!AL133),Data!AL133,"")</f>
        <v/>
      </c>
      <c r="AM133" s="267" t="str">
        <f>IF(ISTEXT(Data!AM133),Data!AM133,"")</f>
        <v/>
      </c>
      <c r="AN133" s="267" t="str">
        <f>IF(ISTEXT(Data!AN133),Data!AN133,"")</f>
        <v/>
      </c>
      <c r="AO133" s="267" t="str">
        <f>IF(ISTEXT(Data!AO133),Data!AO133,"")</f>
        <v/>
      </c>
      <c r="AP133" s="705" t="str">
        <f>IF(ISNUMBER(Bilanz!AP133),Bilanz!AP133,"")</f>
        <v/>
      </c>
      <c r="AQ133" s="706" t="str">
        <f>IF(ISNUMBER(Bilanz!AQ133),Bilanz!AQ133,"")</f>
        <v/>
      </c>
      <c r="AR133" s="707" t="str">
        <f>IF(ISNUMBER(Bilanz!AR133),Bilanz!AR133,"")</f>
        <v/>
      </c>
      <c r="AS133" s="708" t="str">
        <f>IF(ISNUMBER(Bilanz!AS133),Bilanz!AS133,"")</f>
        <v/>
      </c>
      <c r="AT133" s="709" t="str">
        <f>IF(ISNUMBER(Bilanz!AT133),Bilanz!AT133,"")</f>
        <v/>
      </c>
      <c r="AU133" s="710" t="str">
        <f>IF(ISNUMBER(Bilanz!AU133),Bilanz!AU133,"")</f>
        <v/>
      </c>
      <c r="AV133" s="711" t="str">
        <f>IF(ISNUMBER(Bilanz!AV133),Bilanz!AV133,"")</f>
        <v/>
      </c>
      <c r="AW133" s="712" t="str">
        <f>IF(ISNUMBER(Bilanz!AW133),Bilanz!AW133,"")</f>
        <v/>
      </c>
      <c r="AX133" s="713" t="str">
        <f>IF(ISNUMBER(Bilanz!AX133),Bilanz!AX133,"")</f>
        <v/>
      </c>
      <c r="AY133" s="714" t="str">
        <f>IF(ISNUMBER(Bilanz!AY133),Bilanz!AY133,"")</f>
        <v/>
      </c>
      <c r="AZ133" s="715">
        <f>IF(ISNUMBER(Bilanz!AZ133),Bilanz!AZ133,"")</f>
        <v>362.61</v>
      </c>
      <c r="BA133" s="716">
        <f>IF(ISNUMBER(Bilanz!BA133),Bilanz!BA133,"")</f>
        <v>5.5229999999999997</v>
      </c>
      <c r="BB133" s="717" t="str">
        <f>IF(ISNUMBER(Bilanz!BB133),Bilanz!BB133,"")</f>
        <v/>
      </c>
      <c r="BC133" s="718" t="str">
        <f>IF(ISNUMBER(Bilanz!BC133),Bilanz!BC133,"")</f>
        <v/>
      </c>
      <c r="BD133" s="719" t="str">
        <f>IF(ISNUMBER(Bilanz!BD133),Bilanz!BD133,"")</f>
        <v/>
      </c>
      <c r="BE133" s="720" t="str">
        <f>IF(ISNUMBER(Bilanz!BE133),Bilanz!BE133,"")</f>
        <v/>
      </c>
      <c r="BF133" s="708" t="str">
        <f>IF(ISNUMBER(Bilanz!BF133),Bilanz!BF133,"")</f>
        <v/>
      </c>
      <c r="BG133" s="709" t="str">
        <f>IF(ISNUMBER(Bilanz!BG133),Bilanz!BG133,"")</f>
        <v/>
      </c>
      <c r="BH133" s="710" t="str">
        <f>IF(ISNUMBER(Bilanz!BH133),Bilanz!BH133,"")</f>
        <v/>
      </c>
      <c r="BI133" s="711" t="str">
        <f>IF(ISNUMBER(Bilanz!BI133),Bilanz!BI133,"")</f>
        <v/>
      </c>
      <c r="BJ133" s="712" t="str">
        <f>IF(ISNUMBER(Bilanz!BJ133),Bilanz!BJ133,"")</f>
        <v/>
      </c>
      <c r="BK133" s="713" t="str">
        <f>IF(ISNUMBER(Bilanz!BK133),Bilanz!BK133,"")</f>
        <v/>
      </c>
      <c r="BL133" s="714" t="str">
        <f>IF(ISNUMBER(Bilanz!BL133),Bilanz!BL133,"")</f>
        <v/>
      </c>
      <c r="BM133" s="721" t="str">
        <f>IF(ISTEXT(Bilanz!BM133),Bilanz!BM133,"")</f>
        <v>M1</v>
      </c>
      <c r="BN133" s="722" t="str">
        <f>IF(ISNUMBER(Bilanz!BN133),Bilanz!BN133,"")</f>
        <v/>
      </c>
      <c r="BO133" s="722" t="str">
        <f>IF(ISNUMBER(Bilanz!BO133),Bilanz!BO133,"")</f>
        <v/>
      </c>
      <c r="BP133" s="723" t="str">
        <f>IF(ISNUMBER(Bilanz!BP133),Bilanz!BP133,"")</f>
        <v/>
      </c>
      <c r="BQ133" s="723" t="str">
        <f>IF(ISNUMBER(Bilanz!BQ133),Bilanz!BQ133,"")</f>
        <v/>
      </c>
      <c r="BR133" s="721" t="str">
        <f>IF(ISTEXT(Bilanz!BR133),Bilanz!BR133,"")</f>
        <v>M1</v>
      </c>
      <c r="BS133" s="723" t="str">
        <f>IF(ISNUMBER(Bilanz!BS133),Bilanz!BS133,"")</f>
        <v/>
      </c>
      <c r="BT133" s="723" t="str">
        <f>IF(ISNUMBER(Bilanz!BT133),Bilanz!BT133,"")</f>
        <v/>
      </c>
      <c r="BU133" s="723" t="str">
        <f>IF(ISNUMBER(Bilanz!BU133),Bilanz!BU133,"")</f>
        <v/>
      </c>
      <c r="BV133" s="722" t="str">
        <f>IF(ISNUMBER(Bilanz!BV133),Bilanz!BV133,"")</f>
        <v/>
      </c>
      <c r="BW133" s="723" t="str">
        <f>IF(ISNUMBER(Bilanz!BW133),Bilanz!BW133,"")</f>
        <v/>
      </c>
      <c r="BX133" s="721" t="str">
        <f>IF(ISTEXT(Bilanz!BX133),Bilanz!BX133,"")</f>
        <v>M1</v>
      </c>
    </row>
    <row r="134" spans="1:76" x14ac:dyDescent="0.2">
      <c r="A134" s="120" t="str">
        <f>IF(ISTEXT(Data!A134),Data!A134,"")</f>
        <v/>
      </c>
      <c r="B134" s="250">
        <f>IF(ISREF(Data!B134),Data!B134,"")</f>
        <v>35142</v>
      </c>
      <c r="C134" s="698">
        <v>0.27083333333333298</v>
      </c>
      <c r="D134" s="250">
        <f>IF(ISREF(Data!D134),Data!D134,"")</f>
        <v>35143</v>
      </c>
      <c r="E134" s="698">
        <v>0.27083333333333298</v>
      </c>
      <c r="F134" s="699" t="s">
        <v>2179</v>
      </c>
      <c r="G134" s="245" t="str">
        <f>IF(ISTEXT(Data!G134),Data!G134,"")</f>
        <v>No Precipitation Occurred</v>
      </c>
      <c r="H134" s="247" t="str">
        <f>IF(ISTEXT(Data!H134),Data!H134,"")</f>
        <v/>
      </c>
      <c r="I134" s="246" t="str">
        <f>IF(ISTEXT(Data!I134),Data!I134,"")</f>
        <v/>
      </c>
      <c r="J134" s="248" t="str">
        <f>IF(ISTEXT(Data!J134),Data!J134,"")</f>
        <v/>
      </c>
      <c r="K134" s="273" t="str">
        <f>IF(ISNUMBER(Data!K134),Data!K134,"")</f>
        <v/>
      </c>
      <c r="L134" s="242" t="str">
        <f>IF(ISTEXT(Data!L134),Data!L134,"")</f>
        <v>M1</v>
      </c>
      <c r="M134" s="700" t="str">
        <f>IF(ISNUMBER(Data!M134),Data!M134,"")</f>
        <v/>
      </c>
      <c r="N134" s="700" t="str">
        <f>IF(ISNUMBER(Data!N134),Data!N134,"")</f>
        <v/>
      </c>
      <c r="O134" s="242" t="str">
        <f>IF(ISTEXT(Data!O134),Data!O134,"")</f>
        <v>M1</v>
      </c>
      <c r="P134" s="278" t="str">
        <f>IF(ISNUMBER(Data!P134),Data!P134,"")</f>
        <v/>
      </c>
      <c r="Q134" s="242" t="str">
        <f>IF(ISTEXT(Data!Q134),Data!Q134,"")</f>
        <v>M1</v>
      </c>
      <c r="R134" s="277" t="str">
        <f>IF(ISNUMBER(Data!R134),Data!R134,"")</f>
        <v/>
      </c>
      <c r="S134" s="242" t="str">
        <f>IF(ISTEXT(Data!S134),Data!S134,"")</f>
        <v>M1</v>
      </c>
      <c r="T134" s="701" t="str">
        <f>IF(ISNUMBER(Data!T134),Data!T134,"")</f>
        <v/>
      </c>
      <c r="U134" s="242" t="str">
        <f>IF(ISTEXT(Data!U134),Data!U134,"")</f>
        <v>M1</v>
      </c>
      <c r="V134" s="702" t="str">
        <f>IF(ISNUMBER(Data!V134),Data!V134,"")</f>
        <v/>
      </c>
      <c r="W134" s="242" t="str">
        <f>IF(ISTEXT(Data!W134),Data!W134,"")</f>
        <v>M1</v>
      </c>
      <c r="X134" s="701" t="str">
        <f>IF(ISNUMBER(Data!X134),Data!X134,"")</f>
        <v/>
      </c>
      <c r="Y134" s="242" t="str">
        <f>IF(ISTEXT(Data!Y134),Data!Y134,"")</f>
        <v>M1</v>
      </c>
      <c r="Z134" s="703" t="str">
        <f>IF(ISNUMBER(Data!Z134),Data!Z134,"")</f>
        <v/>
      </c>
      <c r="AA134" s="242" t="str">
        <f>IF(ISTEXT(Data!AA134),Data!AA134,"")</f>
        <v>M1</v>
      </c>
      <c r="AB134" s="701" t="str">
        <f>IF(ISNUMBER(Data!AB134),Data!AB134,"")</f>
        <v/>
      </c>
      <c r="AC134" s="242" t="str">
        <f>IF(ISTEXT(Data!AC134),Data!AC134,"")</f>
        <v>M1</v>
      </c>
      <c r="AD134" s="704" t="str">
        <f>IF(ISNUMBER(Data!AD134),Data!AD134,"")</f>
        <v/>
      </c>
      <c r="AE134" s="242" t="str">
        <f>IF(ISTEXT(Data!AE134),Data!AE134,"")</f>
        <v>M1</v>
      </c>
      <c r="AF134" s="701" t="str">
        <f>IF(ISNUMBER(Data!AF134),Data!AF134,"")</f>
        <v/>
      </c>
      <c r="AG134" s="242" t="str">
        <f>IF(ISTEXT(Data!AG134),Data!AG134,"")</f>
        <v>M1</v>
      </c>
      <c r="AH134" s="703" t="str">
        <f>IF(ISNUMBER(Data!AH134),Data!AH134,"")</f>
        <v/>
      </c>
      <c r="AI134" s="242" t="str">
        <f>IF(ISTEXT(Data!AI134),Data!AI134,"")</f>
        <v>M1</v>
      </c>
      <c r="AJ134" s="267" t="str">
        <f>IF(ISTEXT(Data!AJ134),Data!AJ134,"")</f>
        <v/>
      </c>
      <c r="AK134" s="267" t="str">
        <f>IF(ISTEXT(Data!AK134),Data!AK134,"")</f>
        <v/>
      </c>
      <c r="AL134" s="267" t="str">
        <f>IF(ISTEXT(Data!AL134),Data!AL134,"")</f>
        <v/>
      </c>
      <c r="AM134" s="267" t="str">
        <f>IF(ISTEXT(Data!AM134),Data!AM134,"")</f>
        <v/>
      </c>
      <c r="AN134" s="267" t="str">
        <f>IF(ISTEXT(Data!AN134),Data!AN134,"")</f>
        <v/>
      </c>
      <c r="AO134" s="267" t="str">
        <f>IF(ISTEXT(Data!AO134),Data!AO134,"")</f>
        <v/>
      </c>
      <c r="AP134" s="705" t="str">
        <f>IF(ISNUMBER(Bilanz!AP134),Bilanz!AP134,"")</f>
        <v/>
      </c>
      <c r="AQ134" s="706" t="str">
        <f>IF(ISNUMBER(Bilanz!AQ134),Bilanz!AQ134,"")</f>
        <v/>
      </c>
      <c r="AR134" s="707" t="str">
        <f>IF(ISNUMBER(Bilanz!AR134),Bilanz!AR134,"")</f>
        <v/>
      </c>
      <c r="AS134" s="708" t="str">
        <f>IF(ISNUMBER(Bilanz!AS134),Bilanz!AS134,"")</f>
        <v/>
      </c>
      <c r="AT134" s="709" t="str">
        <f>IF(ISNUMBER(Bilanz!AT134),Bilanz!AT134,"")</f>
        <v/>
      </c>
      <c r="AU134" s="710" t="str">
        <f>IF(ISNUMBER(Bilanz!AU134),Bilanz!AU134,"")</f>
        <v/>
      </c>
      <c r="AV134" s="711" t="str">
        <f>IF(ISNUMBER(Bilanz!AV134),Bilanz!AV134,"")</f>
        <v/>
      </c>
      <c r="AW134" s="712" t="str">
        <f>IF(ISNUMBER(Bilanz!AW134),Bilanz!AW134,"")</f>
        <v/>
      </c>
      <c r="AX134" s="713" t="str">
        <f>IF(ISNUMBER(Bilanz!AX134),Bilanz!AX134,"")</f>
        <v/>
      </c>
      <c r="AY134" s="714" t="str">
        <f>IF(ISNUMBER(Bilanz!AY134),Bilanz!AY134,"")</f>
        <v/>
      </c>
      <c r="AZ134" s="715">
        <f>IF(ISNUMBER(Bilanz!AZ134),Bilanz!AZ134,"")</f>
        <v>362.61</v>
      </c>
      <c r="BA134" s="716">
        <f>IF(ISNUMBER(Bilanz!BA134),Bilanz!BA134,"")</f>
        <v>5.5229999999999997</v>
      </c>
      <c r="BB134" s="717" t="str">
        <f>IF(ISNUMBER(Bilanz!BB134),Bilanz!BB134,"")</f>
        <v/>
      </c>
      <c r="BC134" s="718" t="str">
        <f>IF(ISNUMBER(Bilanz!BC134),Bilanz!BC134,"")</f>
        <v/>
      </c>
      <c r="BD134" s="719" t="str">
        <f>IF(ISNUMBER(Bilanz!BD134),Bilanz!BD134,"")</f>
        <v/>
      </c>
      <c r="BE134" s="720" t="str">
        <f>IF(ISNUMBER(Bilanz!BE134),Bilanz!BE134,"")</f>
        <v/>
      </c>
      <c r="BF134" s="708" t="str">
        <f>IF(ISNUMBER(Bilanz!BF134),Bilanz!BF134,"")</f>
        <v/>
      </c>
      <c r="BG134" s="709" t="str">
        <f>IF(ISNUMBER(Bilanz!BG134),Bilanz!BG134,"")</f>
        <v/>
      </c>
      <c r="BH134" s="710" t="str">
        <f>IF(ISNUMBER(Bilanz!BH134),Bilanz!BH134,"")</f>
        <v/>
      </c>
      <c r="BI134" s="711" t="str">
        <f>IF(ISNUMBER(Bilanz!BI134),Bilanz!BI134,"")</f>
        <v/>
      </c>
      <c r="BJ134" s="712" t="str">
        <f>IF(ISNUMBER(Bilanz!BJ134),Bilanz!BJ134,"")</f>
        <v/>
      </c>
      <c r="BK134" s="713" t="str">
        <f>IF(ISNUMBER(Bilanz!BK134),Bilanz!BK134,"")</f>
        <v/>
      </c>
      <c r="BL134" s="714" t="str">
        <f>IF(ISNUMBER(Bilanz!BL134),Bilanz!BL134,"")</f>
        <v/>
      </c>
      <c r="BM134" s="721" t="str">
        <f>IF(ISTEXT(Bilanz!BM134),Bilanz!BM134,"")</f>
        <v>M1</v>
      </c>
      <c r="BN134" s="722" t="str">
        <f>IF(ISNUMBER(Bilanz!BN134),Bilanz!BN134,"")</f>
        <v/>
      </c>
      <c r="BO134" s="722" t="str">
        <f>IF(ISNUMBER(Bilanz!BO134),Bilanz!BO134,"")</f>
        <v/>
      </c>
      <c r="BP134" s="723" t="str">
        <f>IF(ISNUMBER(Bilanz!BP134),Bilanz!BP134,"")</f>
        <v/>
      </c>
      <c r="BQ134" s="723" t="str">
        <f>IF(ISNUMBER(Bilanz!BQ134),Bilanz!BQ134,"")</f>
        <v/>
      </c>
      <c r="BR134" s="721" t="str">
        <f>IF(ISTEXT(Bilanz!BR134),Bilanz!BR134,"")</f>
        <v>M1</v>
      </c>
      <c r="BS134" s="723" t="str">
        <f>IF(ISNUMBER(Bilanz!BS134),Bilanz!BS134,"")</f>
        <v/>
      </c>
      <c r="BT134" s="723" t="str">
        <f>IF(ISNUMBER(Bilanz!BT134),Bilanz!BT134,"")</f>
        <v/>
      </c>
      <c r="BU134" s="723" t="str">
        <f>IF(ISNUMBER(Bilanz!BU134),Bilanz!BU134,"")</f>
        <v/>
      </c>
      <c r="BV134" s="722" t="str">
        <f>IF(ISNUMBER(Bilanz!BV134),Bilanz!BV134,"")</f>
        <v/>
      </c>
      <c r="BW134" s="723" t="str">
        <f>IF(ISNUMBER(Bilanz!BW134),Bilanz!BW134,"")</f>
        <v/>
      </c>
      <c r="BX134" s="721" t="str">
        <f>IF(ISTEXT(Bilanz!BX134),Bilanz!BX134,"")</f>
        <v>M1</v>
      </c>
    </row>
    <row r="135" spans="1:76" x14ac:dyDescent="0.2">
      <c r="A135" s="120" t="str">
        <f>IF(ISTEXT(Data!A135),Data!A135,"")</f>
        <v/>
      </c>
      <c r="B135" s="250">
        <f>IF(ISREF(Data!B135),Data!B135,"")</f>
        <v>35143</v>
      </c>
      <c r="C135" s="698">
        <v>0.27083333333333298</v>
      </c>
      <c r="D135" s="250">
        <f>IF(ISREF(Data!D135),Data!D135,"")</f>
        <v>35144</v>
      </c>
      <c r="E135" s="698">
        <v>0.27083333333333298</v>
      </c>
      <c r="F135" s="699" t="s">
        <v>2179</v>
      </c>
      <c r="G135" s="245" t="str">
        <f>IF(ISTEXT(Data!G135),Data!G135,"")</f>
        <v>No Precipitation Occurred</v>
      </c>
      <c r="H135" s="247" t="str">
        <f>IF(ISTEXT(Data!H135),Data!H135,"")</f>
        <v/>
      </c>
      <c r="I135" s="246" t="str">
        <f>IF(ISTEXT(Data!I135),Data!I135,"")</f>
        <v/>
      </c>
      <c r="J135" s="248" t="str">
        <f>IF(ISTEXT(Data!J135),Data!J135,"")</f>
        <v/>
      </c>
      <c r="K135" s="273" t="str">
        <f>IF(ISNUMBER(Data!K135),Data!K135,"")</f>
        <v/>
      </c>
      <c r="L135" s="242" t="str">
        <f>IF(ISTEXT(Data!L135),Data!L135,"")</f>
        <v>M1</v>
      </c>
      <c r="M135" s="700" t="str">
        <f>IF(ISNUMBER(Data!M135),Data!M135,"")</f>
        <v/>
      </c>
      <c r="N135" s="700" t="str">
        <f>IF(ISNUMBER(Data!N135),Data!N135,"")</f>
        <v/>
      </c>
      <c r="O135" s="242" t="str">
        <f>IF(ISTEXT(Data!O135),Data!O135,"")</f>
        <v>M1</v>
      </c>
      <c r="P135" s="278" t="str">
        <f>IF(ISNUMBER(Data!P135),Data!P135,"")</f>
        <v/>
      </c>
      <c r="Q135" s="242" t="str">
        <f>IF(ISTEXT(Data!Q135),Data!Q135,"")</f>
        <v>M1</v>
      </c>
      <c r="R135" s="277" t="str">
        <f>IF(ISNUMBER(Data!R135),Data!R135,"")</f>
        <v/>
      </c>
      <c r="S135" s="242" t="str">
        <f>IF(ISTEXT(Data!S135),Data!S135,"")</f>
        <v>M1</v>
      </c>
      <c r="T135" s="701" t="str">
        <f>IF(ISNUMBER(Data!T135),Data!T135,"")</f>
        <v/>
      </c>
      <c r="U135" s="242" t="str">
        <f>IF(ISTEXT(Data!U135),Data!U135,"")</f>
        <v>M1</v>
      </c>
      <c r="V135" s="702" t="str">
        <f>IF(ISNUMBER(Data!V135),Data!V135,"")</f>
        <v/>
      </c>
      <c r="W135" s="242" t="str">
        <f>IF(ISTEXT(Data!W135),Data!W135,"")</f>
        <v>M1</v>
      </c>
      <c r="X135" s="701" t="str">
        <f>IF(ISNUMBER(Data!X135),Data!X135,"")</f>
        <v/>
      </c>
      <c r="Y135" s="242" t="str">
        <f>IF(ISTEXT(Data!Y135),Data!Y135,"")</f>
        <v>M1</v>
      </c>
      <c r="Z135" s="703" t="str">
        <f>IF(ISNUMBER(Data!Z135),Data!Z135,"")</f>
        <v/>
      </c>
      <c r="AA135" s="242" t="str">
        <f>IF(ISTEXT(Data!AA135),Data!AA135,"")</f>
        <v>M1</v>
      </c>
      <c r="AB135" s="701" t="str">
        <f>IF(ISNUMBER(Data!AB135),Data!AB135,"")</f>
        <v/>
      </c>
      <c r="AC135" s="242" t="str">
        <f>IF(ISTEXT(Data!AC135),Data!AC135,"")</f>
        <v>M1</v>
      </c>
      <c r="AD135" s="704" t="str">
        <f>IF(ISNUMBER(Data!AD135),Data!AD135,"")</f>
        <v/>
      </c>
      <c r="AE135" s="242" t="str">
        <f>IF(ISTEXT(Data!AE135),Data!AE135,"")</f>
        <v>M1</v>
      </c>
      <c r="AF135" s="701" t="str">
        <f>IF(ISNUMBER(Data!AF135),Data!AF135,"")</f>
        <v/>
      </c>
      <c r="AG135" s="242" t="str">
        <f>IF(ISTEXT(Data!AG135),Data!AG135,"")</f>
        <v>M1</v>
      </c>
      <c r="AH135" s="703" t="str">
        <f>IF(ISNUMBER(Data!AH135),Data!AH135,"")</f>
        <v/>
      </c>
      <c r="AI135" s="242" t="str">
        <f>IF(ISTEXT(Data!AI135),Data!AI135,"")</f>
        <v>M1</v>
      </c>
      <c r="AJ135" s="267" t="str">
        <f>IF(ISTEXT(Data!AJ135),Data!AJ135,"")</f>
        <v/>
      </c>
      <c r="AK135" s="267" t="str">
        <f>IF(ISTEXT(Data!AK135),Data!AK135,"")</f>
        <v/>
      </c>
      <c r="AL135" s="267" t="str">
        <f>IF(ISTEXT(Data!AL135),Data!AL135,"")</f>
        <v/>
      </c>
      <c r="AM135" s="267" t="str">
        <f>IF(ISTEXT(Data!AM135),Data!AM135,"")</f>
        <v/>
      </c>
      <c r="AN135" s="267" t="str">
        <f>IF(ISTEXT(Data!AN135),Data!AN135,"")</f>
        <v/>
      </c>
      <c r="AO135" s="267" t="str">
        <f>IF(ISTEXT(Data!AO135),Data!AO135,"")</f>
        <v/>
      </c>
      <c r="AP135" s="705" t="str">
        <f>IF(ISNUMBER(Bilanz!AP135),Bilanz!AP135,"")</f>
        <v/>
      </c>
      <c r="AQ135" s="706" t="str">
        <f>IF(ISNUMBER(Bilanz!AQ135),Bilanz!AQ135,"")</f>
        <v/>
      </c>
      <c r="AR135" s="707" t="str">
        <f>IF(ISNUMBER(Bilanz!AR135),Bilanz!AR135,"")</f>
        <v/>
      </c>
      <c r="AS135" s="708" t="str">
        <f>IF(ISNUMBER(Bilanz!AS135),Bilanz!AS135,"")</f>
        <v/>
      </c>
      <c r="AT135" s="709" t="str">
        <f>IF(ISNUMBER(Bilanz!AT135),Bilanz!AT135,"")</f>
        <v/>
      </c>
      <c r="AU135" s="710" t="str">
        <f>IF(ISNUMBER(Bilanz!AU135),Bilanz!AU135,"")</f>
        <v/>
      </c>
      <c r="AV135" s="711" t="str">
        <f>IF(ISNUMBER(Bilanz!AV135),Bilanz!AV135,"")</f>
        <v/>
      </c>
      <c r="AW135" s="712" t="str">
        <f>IF(ISNUMBER(Bilanz!AW135),Bilanz!AW135,"")</f>
        <v/>
      </c>
      <c r="AX135" s="713" t="str">
        <f>IF(ISNUMBER(Bilanz!AX135),Bilanz!AX135,"")</f>
        <v/>
      </c>
      <c r="AY135" s="714" t="str">
        <f>IF(ISNUMBER(Bilanz!AY135),Bilanz!AY135,"")</f>
        <v/>
      </c>
      <c r="AZ135" s="715">
        <f>IF(ISNUMBER(Bilanz!AZ135),Bilanz!AZ135,"")</f>
        <v>362.61</v>
      </c>
      <c r="BA135" s="716">
        <f>IF(ISNUMBER(Bilanz!BA135),Bilanz!BA135,"")</f>
        <v>5.5229999999999997</v>
      </c>
      <c r="BB135" s="717" t="str">
        <f>IF(ISNUMBER(Bilanz!BB135),Bilanz!BB135,"")</f>
        <v/>
      </c>
      <c r="BC135" s="718" t="str">
        <f>IF(ISNUMBER(Bilanz!BC135),Bilanz!BC135,"")</f>
        <v/>
      </c>
      <c r="BD135" s="719" t="str">
        <f>IF(ISNUMBER(Bilanz!BD135),Bilanz!BD135,"")</f>
        <v/>
      </c>
      <c r="BE135" s="720" t="str">
        <f>IF(ISNUMBER(Bilanz!BE135),Bilanz!BE135,"")</f>
        <v/>
      </c>
      <c r="BF135" s="708" t="str">
        <f>IF(ISNUMBER(Bilanz!BF135),Bilanz!BF135,"")</f>
        <v/>
      </c>
      <c r="BG135" s="709" t="str">
        <f>IF(ISNUMBER(Bilanz!BG135),Bilanz!BG135,"")</f>
        <v/>
      </c>
      <c r="BH135" s="710" t="str">
        <f>IF(ISNUMBER(Bilanz!BH135),Bilanz!BH135,"")</f>
        <v/>
      </c>
      <c r="BI135" s="711" t="str">
        <f>IF(ISNUMBER(Bilanz!BI135),Bilanz!BI135,"")</f>
        <v/>
      </c>
      <c r="BJ135" s="712" t="str">
        <f>IF(ISNUMBER(Bilanz!BJ135),Bilanz!BJ135,"")</f>
        <v/>
      </c>
      <c r="BK135" s="713" t="str">
        <f>IF(ISNUMBER(Bilanz!BK135),Bilanz!BK135,"")</f>
        <v/>
      </c>
      <c r="BL135" s="714" t="str">
        <f>IF(ISNUMBER(Bilanz!BL135),Bilanz!BL135,"")</f>
        <v/>
      </c>
      <c r="BM135" s="721" t="str">
        <f>IF(ISTEXT(Bilanz!BM135),Bilanz!BM135,"")</f>
        <v>M1</v>
      </c>
      <c r="BN135" s="722" t="str">
        <f>IF(ISNUMBER(Bilanz!BN135),Bilanz!BN135,"")</f>
        <v/>
      </c>
      <c r="BO135" s="722" t="str">
        <f>IF(ISNUMBER(Bilanz!BO135),Bilanz!BO135,"")</f>
        <v/>
      </c>
      <c r="BP135" s="723" t="str">
        <f>IF(ISNUMBER(Bilanz!BP135),Bilanz!BP135,"")</f>
        <v/>
      </c>
      <c r="BQ135" s="723" t="str">
        <f>IF(ISNUMBER(Bilanz!BQ135),Bilanz!BQ135,"")</f>
        <v/>
      </c>
      <c r="BR135" s="721" t="str">
        <f>IF(ISTEXT(Bilanz!BR135),Bilanz!BR135,"")</f>
        <v>M1</v>
      </c>
      <c r="BS135" s="723" t="str">
        <f>IF(ISNUMBER(Bilanz!BS135),Bilanz!BS135,"")</f>
        <v/>
      </c>
      <c r="BT135" s="723" t="str">
        <f>IF(ISNUMBER(Bilanz!BT135),Bilanz!BT135,"")</f>
        <v/>
      </c>
      <c r="BU135" s="723" t="str">
        <f>IF(ISNUMBER(Bilanz!BU135),Bilanz!BU135,"")</f>
        <v/>
      </c>
      <c r="BV135" s="722" t="str">
        <f>IF(ISNUMBER(Bilanz!BV135),Bilanz!BV135,"")</f>
        <v/>
      </c>
      <c r="BW135" s="723" t="str">
        <f>IF(ISNUMBER(Bilanz!BW135),Bilanz!BW135,"")</f>
        <v/>
      </c>
      <c r="BX135" s="721" t="str">
        <f>IF(ISTEXT(Bilanz!BX135),Bilanz!BX135,"")</f>
        <v>M1</v>
      </c>
    </row>
    <row r="136" spans="1:76" x14ac:dyDescent="0.2">
      <c r="A136" s="120" t="str">
        <f>IF(ISTEXT(Data!A136),Data!A136,"")</f>
        <v/>
      </c>
      <c r="B136" s="250">
        <f>IF(ISREF(Data!B136),Data!B136,"")</f>
        <v>35144</v>
      </c>
      <c r="C136" s="698">
        <v>0.27083333333333298</v>
      </c>
      <c r="D136" s="250">
        <f>IF(ISREF(Data!D136),Data!D136,"")</f>
        <v>35145</v>
      </c>
      <c r="E136" s="698">
        <v>0.27083333333333298</v>
      </c>
      <c r="F136" s="699" t="s">
        <v>2179</v>
      </c>
      <c r="G136" s="245" t="str">
        <f>IF(ISTEXT(Data!G136),Data!G136,"")</f>
        <v>Rain</v>
      </c>
      <c r="H136" s="247" t="str">
        <f>IF(ISTEXT(Data!H136),Data!H136,"")</f>
        <v/>
      </c>
      <c r="I136" s="246" t="str">
        <f>IF(ISTEXT(Data!I136),Data!I136,"")</f>
        <v>Insufficient Quantity</v>
      </c>
      <c r="J136" s="248" t="str">
        <f>IF(ISTEXT(Data!J136),Data!J136,"")</f>
        <v/>
      </c>
      <c r="K136" s="273">
        <f>IF(ISNUMBER(Data!K136),Data!K136,"")</f>
        <v>0.3</v>
      </c>
      <c r="L136" s="242" t="str">
        <f>IF(ISTEXT(Data!L136),Data!L136,"")</f>
        <v>V0</v>
      </c>
      <c r="M136" s="700" t="str">
        <f>IF(ISNUMBER(Data!M136),Data!M136,"")</f>
        <v/>
      </c>
      <c r="N136" s="700" t="str">
        <f>IF(ISNUMBER(Data!N136),Data!N136,"")</f>
        <v/>
      </c>
      <c r="O136" s="242" t="str">
        <f>IF(ISTEXT(Data!O136),Data!O136,"")</f>
        <v>M1</v>
      </c>
      <c r="P136" s="278" t="str">
        <f>IF(ISNUMBER(Data!P136),Data!P136,"")</f>
        <v/>
      </c>
      <c r="Q136" s="242" t="str">
        <f>IF(ISTEXT(Data!Q136),Data!Q136,"")</f>
        <v>M1</v>
      </c>
      <c r="R136" s="277" t="str">
        <f>IF(ISNUMBER(Data!R136),Data!R136,"")</f>
        <v/>
      </c>
      <c r="S136" s="242" t="str">
        <f>IF(ISTEXT(Data!S136),Data!S136,"")</f>
        <v>M1</v>
      </c>
      <c r="T136" s="701" t="str">
        <f>IF(ISNUMBER(Data!T136),Data!T136,"")</f>
        <v/>
      </c>
      <c r="U136" s="242" t="str">
        <f>IF(ISTEXT(Data!U136),Data!U136,"")</f>
        <v>M1</v>
      </c>
      <c r="V136" s="702" t="str">
        <f>IF(ISNUMBER(Data!V136),Data!V136,"")</f>
        <v/>
      </c>
      <c r="W136" s="242" t="str">
        <f>IF(ISTEXT(Data!W136),Data!W136,"")</f>
        <v>M1</v>
      </c>
      <c r="X136" s="701" t="str">
        <f>IF(ISNUMBER(Data!X136),Data!X136,"")</f>
        <v/>
      </c>
      <c r="Y136" s="242" t="str">
        <f>IF(ISTEXT(Data!Y136),Data!Y136,"")</f>
        <v>M1</v>
      </c>
      <c r="Z136" s="703" t="str">
        <f>IF(ISNUMBER(Data!Z136),Data!Z136,"")</f>
        <v/>
      </c>
      <c r="AA136" s="242" t="str">
        <f>IF(ISTEXT(Data!AA136),Data!AA136,"")</f>
        <v>M1</v>
      </c>
      <c r="AB136" s="701" t="str">
        <f>IF(ISNUMBER(Data!AB136),Data!AB136,"")</f>
        <v/>
      </c>
      <c r="AC136" s="242" t="str">
        <f>IF(ISTEXT(Data!AC136),Data!AC136,"")</f>
        <v>M1</v>
      </c>
      <c r="AD136" s="704" t="str">
        <f>IF(ISNUMBER(Data!AD136),Data!AD136,"")</f>
        <v/>
      </c>
      <c r="AE136" s="242" t="str">
        <f>IF(ISTEXT(Data!AE136),Data!AE136,"")</f>
        <v>M1</v>
      </c>
      <c r="AF136" s="701" t="str">
        <f>IF(ISNUMBER(Data!AF136),Data!AF136,"")</f>
        <v/>
      </c>
      <c r="AG136" s="242" t="str">
        <f>IF(ISTEXT(Data!AG136),Data!AG136,"")</f>
        <v>M1</v>
      </c>
      <c r="AH136" s="703" t="str">
        <f>IF(ISNUMBER(Data!AH136),Data!AH136,"")</f>
        <v/>
      </c>
      <c r="AI136" s="242" t="str">
        <f>IF(ISTEXT(Data!AI136),Data!AI136,"")</f>
        <v>M1</v>
      </c>
      <c r="AJ136" s="267" t="str">
        <f>IF(ISTEXT(Data!AJ136),Data!AJ136,"")</f>
        <v/>
      </c>
      <c r="AK136" s="267" t="str">
        <f>IF(ISTEXT(Data!AK136),Data!AK136,"")</f>
        <v/>
      </c>
      <c r="AL136" s="267" t="str">
        <f>IF(ISTEXT(Data!AL136),Data!AL136,"")</f>
        <v/>
      </c>
      <c r="AM136" s="267" t="str">
        <f>IF(ISTEXT(Data!AM136),Data!AM136,"")</f>
        <v/>
      </c>
      <c r="AN136" s="267" t="str">
        <f>IF(ISTEXT(Data!AN136),Data!AN136,"")</f>
        <v/>
      </c>
      <c r="AO136" s="267" t="str">
        <f>IF(ISTEXT(Data!AO136),Data!AO136,"")</f>
        <v/>
      </c>
      <c r="AP136" s="705" t="str">
        <f>IF(ISNUMBER(Bilanz!AP136),Bilanz!AP136,"")</f>
        <v/>
      </c>
      <c r="AQ136" s="706" t="str">
        <f>IF(ISNUMBER(Bilanz!AQ136),Bilanz!AQ136,"")</f>
        <v/>
      </c>
      <c r="AR136" s="707" t="str">
        <f>IF(ISNUMBER(Bilanz!AR136),Bilanz!AR136,"")</f>
        <v/>
      </c>
      <c r="AS136" s="708" t="str">
        <f>IF(ISNUMBER(Bilanz!AS136),Bilanz!AS136,"")</f>
        <v/>
      </c>
      <c r="AT136" s="709" t="str">
        <f>IF(ISNUMBER(Bilanz!AT136),Bilanz!AT136,"")</f>
        <v/>
      </c>
      <c r="AU136" s="710" t="str">
        <f>IF(ISNUMBER(Bilanz!AU136),Bilanz!AU136,"")</f>
        <v/>
      </c>
      <c r="AV136" s="711" t="str">
        <f>IF(ISNUMBER(Bilanz!AV136),Bilanz!AV136,"")</f>
        <v/>
      </c>
      <c r="AW136" s="712" t="str">
        <f>IF(ISNUMBER(Bilanz!AW136),Bilanz!AW136,"")</f>
        <v/>
      </c>
      <c r="AX136" s="713" t="str">
        <f>IF(ISNUMBER(Bilanz!AX136),Bilanz!AX136,"")</f>
        <v/>
      </c>
      <c r="AY136" s="714" t="str">
        <f>IF(ISNUMBER(Bilanz!AY136),Bilanz!AY136,"")</f>
        <v/>
      </c>
      <c r="AZ136" s="715">
        <f>IF(ISNUMBER(Bilanz!AZ136),Bilanz!AZ136,"")</f>
        <v>362.61</v>
      </c>
      <c r="BA136" s="716">
        <f>IF(ISNUMBER(Bilanz!BA136),Bilanz!BA136,"")</f>
        <v>5.5229999999999997</v>
      </c>
      <c r="BB136" s="717" t="str">
        <f>IF(ISNUMBER(Bilanz!BB136),Bilanz!BB136,"")</f>
        <v/>
      </c>
      <c r="BC136" s="718" t="str">
        <f>IF(ISNUMBER(Bilanz!BC136),Bilanz!BC136,"")</f>
        <v/>
      </c>
      <c r="BD136" s="719" t="str">
        <f>IF(ISNUMBER(Bilanz!BD136),Bilanz!BD136,"")</f>
        <v/>
      </c>
      <c r="BE136" s="720" t="str">
        <f>IF(ISNUMBER(Bilanz!BE136),Bilanz!BE136,"")</f>
        <v/>
      </c>
      <c r="BF136" s="708" t="str">
        <f>IF(ISNUMBER(Bilanz!BF136),Bilanz!BF136,"")</f>
        <v/>
      </c>
      <c r="BG136" s="709" t="str">
        <f>IF(ISNUMBER(Bilanz!BG136),Bilanz!BG136,"")</f>
        <v/>
      </c>
      <c r="BH136" s="710" t="str">
        <f>IF(ISNUMBER(Bilanz!BH136),Bilanz!BH136,"")</f>
        <v/>
      </c>
      <c r="BI136" s="711" t="str">
        <f>IF(ISNUMBER(Bilanz!BI136),Bilanz!BI136,"")</f>
        <v/>
      </c>
      <c r="BJ136" s="712" t="str">
        <f>IF(ISNUMBER(Bilanz!BJ136),Bilanz!BJ136,"")</f>
        <v/>
      </c>
      <c r="BK136" s="713" t="str">
        <f>IF(ISNUMBER(Bilanz!BK136),Bilanz!BK136,"")</f>
        <v/>
      </c>
      <c r="BL136" s="714" t="str">
        <f>IF(ISNUMBER(Bilanz!BL136),Bilanz!BL136,"")</f>
        <v/>
      </c>
      <c r="BM136" s="721" t="str">
        <f>IF(ISTEXT(Bilanz!BM136),Bilanz!BM136,"")</f>
        <v>M1</v>
      </c>
      <c r="BN136" s="722" t="str">
        <f>IF(ISNUMBER(Bilanz!BN136),Bilanz!BN136,"")</f>
        <v/>
      </c>
      <c r="BO136" s="722" t="str">
        <f>IF(ISNUMBER(Bilanz!BO136),Bilanz!BO136,"")</f>
        <v/>
      </c>
      <c r="BP136" s="723" t="str">
        <f>IF(ISNUMBER(Bilanz!BP136),Bilanz!BP136,"")</f>
        <v/>
      </c>
      <c r="BQ136" s="723" t="str">
        <f>IF(ISNUMBER(Bilanz!BQ136),Bilanz!BQ136,"")</f>
        <v/>
      </c>
      <c r="BR136" s="721" t="str">
        <f>IF(ISTEXT(Bilanz!BR136),Bilanz!BR136,"")</f>
        <v>M1</v>
      </c>
      <c r="BS136" s="723" t="str">
        <f>IF(ISNUMBER(Bilanz!BS136),Bilanz!BS136,"")</f>
        <v/>
      </c>
      <c r="BT136" s="723" t="str">
        <f>IF(ISNUMBER(Bilanz!BT136),Bilanz!BT136,"")</f>
        <v/>
      </c>
      <c r="BU136" s="723" t="str">
        <f>IF(ISNUMBER(Bilanz!BU136),Bilanz!BU136,"")</f>
        <v/>
      </c>
      <c r="BV136" s="722" t="str">
        <f>IF(ISNUMBER(Bilanz!BV136),Bilanz!BV136,"")</f>
        <v/>
      </c>
      <c r="BW136" s="723" t="str">
        <f>IF(ISNUMBER(Bilanz!BW136),Bilanz!BW136,"")</f>
        <v/>
      </c>
      <c r="BX136" s="721" t="str">
        <f>IF(ISTEXT(Bilanz!BX136),Bilanz!BX136,"")</f>
        <v>M1</v>
      </c>
    </row>
    <row r="137" spans="1:76" x14ac:dyDescent="0.2">
      <c r="A137" s="120" t="str">
        <f>IF(ISTEXT(Data!A137),Data!A137,"")</f>
        <v>DEU96021</v>
      </c>
      <c r="B137" s="250">
        <f>IF(ISREF(Data!B137),Data!B137,"")</f>
        <v>35145</v>
      </c>
      <c r="C137" s="698">
        <v>0.27083333333333298</v>
      </c>
      <c r="D137" s="250">
        <f>IF(ISREF(Data!D137),Data!D137,"")</f>
        <v>35146</v>
      </c>
      <c r="E137" s="698">
        <v>0.27083333333333298</v>
      </c>
      <c r="F137" s="699" t="s">
        <v>2179</v>
      </c>
      <c r="G137" s="245" t="str">
        <f>IF(ISTEXT(Data!G137),Data!G137,"")</f>
        <v>Rain</v>
      </c>
      <c r="H137" s="247" t="str">
        <f>IF(ISTEXT(Data!H137),Data!H137,"")</f>
        <v>Clean and Clear</v>
      </c>
      <c r="I137" s="246" t="str">
        <f>IF(ISTEXT(Data!I137),Data!I137,"")</f>
        <v/>
      </c>
      <c r="J137" s="248" t="str">
        <f>IF(ISTEXT(Data!J137),Data!J137,"")</f>
        <v/>
      </c>
      <c r="K137" s="273">
        <f>IF(ISNUMBER(Data!K137),Data!K137,"")</f>
        <v>7.8</v>
      </c>
      <c r="L137" s="242" t="str">
        <f>IF(ISTEXT(Data!L137),Data!L137,"")</f>
        <v>V0</v>
      </c>
      <c r="M137" s="700">
        <f>IF(ISNUMBER(Data!M137),Data!M137,"")</f>
        <v>312.3</v>
      </c>
      <c r="N137" s="700">
        <f>IF(ISNUMBER(Data!N137),Data!N137,"")</f>
        <v>7.1829000000000001</v>
      </c>
      <c r="O137" s="242" t="str">
        <f>IF(ISTEXT(Data!O137),Data!O137,"")</f>
        <v>V0</v>
      </c>
      <c r="P137" s="278">
        <f>IF(ISNUMBER(Data!P137),Data!P137,"")</f>
        <v>5.58</v>
      </c>
      <c r="Q137" s="242" t="str">
        <f>IF(ISTEXT(Data!Q137),Data!Q137,"")</f>
        <v>V0</v>
      </c>
      <c r="R137" s="277">
        <f>IF(ISNUMBER(Data!R137),Data!R137,"")</f>
        <v>18.2</v>
      </c>
      <c r="S137" s="242" t="str">
        <f>IF(ISTEXT(Data!S137),Data!S137,"")</f>
        <v>V0</v>
      </c>
      <c r="T137" s="701">
        <f>IF(ISNUMBER(Data!T137),Data!T137,"")</f>
        <v>0.107</v>
      </c>
      <c r="U137" s="242" t="str">
        <f>IF(ISTEXT(Data!U137),Data!U137,"")</f>
        <v>V0</v>
      </c>
      <c r="V137" s="702">
        <f>IF(ISNUMBER(Data!V137),Data!V137,"")</f>
        <v>0.74093985968873466</v>
      </c>
      <c r="W137" s="242" t="str">
        <f>IF(ISTEXT(Data!W137),Data!W137,"")</f>
        <v>V0</v>
      </c>
      <c r="X137" s="701">
        <f>IF(ISNUMBER(Data!X137),Data!X137,"")</f>
        <v>0.67257562824009509</v>
      </c>
      <c r="Y137" s="242" t="str">
        <f>IF(ISTEXT(Data!Y137),Data!Y137,"")</f>
        <v>V0</v>
      </c>
      <c r="Z137" s="703">
        <f>IF(ISNUMBER(Data!Z137),Data!Z137,"")</f>
        <v>0.20300000000000001</v>
      </c>
      <c r="AA137" s="242" t="str">
        <f>IF(ISTEXT(Data!AA137),Data!AA137,"")</f>
        <v>V0</v>
      </c>
      <c r="AB137" s="701">
        <f>IF(ISNUMBER(Data!AB137),Data!AB137,"")</f>
        <v>1.1615956095127224</v>
      </c>
      <c r="AC137" s="242" t="str">
        <f>IF(ISTEXT(Data!AC137),Data!AC137,"")</f>
        <v>V0</v>
      </c>
      <c r="AD137" s="704">
        <f>IF(ISNUMBER(Data!AD137),Data!AD137,"")</f>
        <v>0.153</v>
      </c>
      <c r="AE137" s="242" t="str">
        <f>IF(ISTEXT(Data!AE137),Data!AE137,"")</f>
        <v>V0</v>
      </c>
      <c r="AF137" s="701">
        <f>IF(ISNUMBER(Data!AF137),Data!AF137,"")</f>
        <v>9.4E-2</v>
      </c>
      <c r="AG137" s="242" t="str">
        <f>IF(ISTEXT(Data!AG137),Data!AG137,"")</f>
        <v>V0</v>
      </c>
      <c r="AH137" s="703">
        <f>IF(ISNUMBER(Data!AH137),Data!AH137,"")</f>
        <v>0.497</v>
      </c>
      <c r="AI137" s="242" t="str">
        <f>IF(ISTEXT(Data!AI137),Data!AI137,"")</f>
        <v>V0</v>
      </c>
      <c r="AJ137" s="267" t="str">
        <f>IF(ISTEXT(Data!AJ137),Data!AJ137,"")</f>
        <v/>
      </c>
      <c r="AK137" s="267" t="str">
        <f>IF(ISTEXT(Data!AK137),Data!AK137,"")</f>
        <v/>
      </c>
      <c r="AL137" s="267" t="str">
        <f>IF(ISTEXT(Data!AL137),Data!AL137,"")</f>
        <v/>
      </c>
      <c r="AM137" s="267" t="str">
        <f>IF(ISTEXT(Data!AM137),Data!AM137,"")</f>
        <v/>
      </c>
      <c r="AN137" s="267" t="str">
        <f>IF(ISTEXT(Data!AN137),Data!AN137,"")</f>
        <v/>
      </c>
      <c r="AO137" s="267" t="str">
        <f>IF(ISTEXT(Data!AO137),Data!AO137,"")</f>
        <v/>
      </c>
      <c r="AP137" s="705">
        <f>IF(ISNUMBER(Bilanz!AP137),Bilanz!AP137,"")</f>
        <v>2.630267991895377E-3</v>
      </c>
      <c r="AQ137" s="706">
        <f>IF(ISNUMBER(Bilanz!AQ137),Bilanz!AQ137,"")</f>
        <v>1.8892951958985302E-2</v>
      </c>
      <c r="AR137" s="707">
        <f>IF(ISNUMBER(Bilanz!AR137),Bilanz!AR137,"")</f>
        <v>0.76857030000000004</v>
      </c>
      <c r="AS137" s="708">
        <f>IF(ISNUMBER(Bilanz!AS137),Bilanz!AS137,"")</f>
        <v>5.3220969181582118</v>
      </c>
      <c r="AT137" s="709">
        <f>IF(ISNUMBER(Bilanz!AT137),Bilanz!AT137,"")</f>
        <v>4.8310434800857793</v>
      </c>
      <c r="AU137" s="710">
        <f>IF(ISNUMBER(Bilanz!AU137),Bilanz!AU137,"")</f>
        <v>1.4581287000000001</v>
      </c>
      <c r="AV137" s="711">
        <f>IF(ISNUMBER(Bilanz!AV137),Bilanz!AV137,"")</f>
        <v>8.3436251035689342</v>
      </c>
      <c r="AW137" s="712">
        <f>IF(ISNUMBER(Bilanz!AW137),Bilanz!AW137,"")</f>
        <v>1.0989837</v>
      </c>
      <c r="AX137" s="713">
        <f>IF(ISNUMBER(Bilanz!AX137),Bilanz!AX137,"")</f>
        <v>0.67519260000000003</v>
      </c>
      <c r="AY137" s="714">
        <f>IF(ISNUMBER(Bilanz!AY137),Bilanz!AY137,"")</f>
        <v>3.5699013000000002</v>
      </c>
      <c r="AZ137" s="715">
        <f>IF(ISNUMBER(Bilanz!AZ137),Bilanz!AZ137,"")</f>
        <v>362.61</v>
      </c>
      <c r="BA137" s="716">
        <f>IF(ISNUMBER(Bilanz!BA137),Bilanz!BA137,"")</f>
        <v>5.5229999999999997</v>
      </c>
      <c r="BB137" s="717">
        <f>IF(ISNUMBER(Bilanz!BB137),Bilanz!BB137,"")</f>
        <v>2.6302679918953769</v>
      </c>
      <c r="BC137" s="718">
        <f>IF(ISNUMBER(Bilanz!BC137),Bilanz!BC137,"")</f>
        <v>2.0997860358784597</v>
      </c>
      <c r="BD137" s="719">
        <f>IF(ISNUMBER(Bilanz!BD137),Bilanz!BD137,"")</f>
        <v>3.8018939632056123E-3</v>
      </c>
      <c r="BE137" s="720">
        <f>IF(ISNUMBER(Bilanz!BE137),Bilanz!BE137,"")</f>
        <v>3.0181654067471513</v>
      </c>
      <c r="BF137" s="708">
        <f>IF(ISNUMBER(Bilanz!BF137),Bilanz!BF137,"")</f>
        <v>52.897826778663145</v>
      </c>
      <c r="BG137" s="709">
        <f>IF(ISNUMBER(Bilanz!BG137),Bilanz!BG137,"")</f>
        <v>41.950764275072203</v>
      </c>
      <c r="BH137" s="710">
        <f>IF(ISNUMBER(Bilanz!BH137),Bilanz!BH137,"")</f>
        <v>8.8300028708383742</v>
      </c>
      <c r="BI137" s="711">
        <f>IF(ISNUMBER(Bilanz!BI137),Bilanz!BI137,"")</f>
        <v>82.929650140124409</v>
      </c>
      <c r="BJ137" s="712">
        <f>IF(ISNUMBER(Bilanz!BJ137),Bilanz!BJ137,"")</f>
        <v>3.9132436441761729</v>
      </c>
      <c r="BK137" s="713">
        <f>IF(ISNUMBER(Bilanz!BK137),Bilanz!BK137,"")</f>
        <v>7.735033943632998</v>
      </c>
      <c r="BL137" s="714">
        <f>IF(ISNUMBER(Bilanz!BL137),Bilanz!BL137,"")</f>
        <v>24.801636808223961</v>
      </c>
      <c r="BM137" s="721" t="str">
        <f>IF(ISTEXT(Bilanz!BM137),Bilanz!BM137,"")</f>
        <v>V0</v>
      </c>
      <c r="BN137" s="722">
        <f>IF(ISNUMBER(Bilanz!BN137),Bilanz!BN137,"")</f>
        <v>18.2</v>
      </c>
      <c r="BO137" s="722">
        <f>IF(ISNUMBER(Bilanz!BO137),Bilanz!BO137,"")</f>
        <v>17.087498223013348</v>
      </c>
      <c r="BP137" s="723">
        <f>IF(ISNUMBER(Bilanz!BP137),Bilanz!BP137,"")</f>
        <v>-6.1126471263002804</v>
      </c>
      <c r="BQ137" s="723">
        <f>IF(ISNUMBER(Bilanz!BQ137),Bilanz!BQ137,"")</f>
        <v>30</v>
      </c>
      <c r="BR137" s="721" t="str">
        <f>IF(ISTEXT(Bilanz!BR137),Bilanz!BR137,"")</f>
        <v>V0</v>
      </c>
      <c r="BS137" s="723">
        <f>IF(ISNUMBER(Bilanz!BS137),Bilanz!BS137,"")</f>
        <v>130.8398353988913</v>
      </c>
      <c r="BT137" s="723">
        <f>IF(ISNUMBER(Bilanz!BT137),Bilanz!BT137,"")</f>
        <v>99.970344390324158</v>
      </c>
      <c r="BU137" s="723">
        <f>IF(ISNUMBER(Bilanz!BU137),Bilanz!BU137,"")</f>
        <v>230.81017978921545</v>
      </c>
      <c r="BV137" s="722">
        <f>IF(ISNUMBER(Bilanz!BV137),Bilanz!BV137,"")</f>
        <v>13.374406205462133</v>
      </c>
      <c r="BW137" s="723">
        <f>IF(ISNUMBER(Bilanz!BW137),Bilanz!BW137,"")</f>
        <v>15</v>
      </c>
      <c r="BX137" s="721" t="str">
        <f>IF(ISTEXT(Bilanz!BX137),Bilanz!BX137,"")</f>
        <v>V0</v>
      </c>
    </row>
    <row r="138" spans="1:76" x14ac:dyDescent="0.2">
      <c r="A138" s="120" t="str">
        <f>IF(ISTEXT(Data!A138),Data!A138,"")</f>
        <v>DEU96022</v>
      </c>
      <c r="B138" s="250">
        <f>IF(ISREF(Data!B138),Data!B138,"")</f>
        <v>35146</v>
      </c>
      <c r="C138" s="698">
        <v>0.27083333333333298</v>
      </c>
      <c r="D138" s="250">
        <f>IF(ISREF(Data!D138),Data!D138,"")</f>
        <v>35147</v>
      </c>
      <c r="E138" s="698">
        <v>0.27083333333333298</v>
      </c>
      <c r="F138" s="699" t="s">
        <v>2179</v>
      </c>
      <c r="G138" s="245" t="str">
        <f>IF(ISTEXT(Data!G138),Data!G138,"")</f>
        <v>Rain</v>
      </c>
      <c r="H138" s="247" t="str">
        <f>IF(ISTEXT(Data!H138),Data!H138,"")</f>
        <v>Clean and Clear</v>
      </c>
      <c r="I138" s="246" t="str">
        <f>IF(ISTEXT(Data!I138),Data!I138,"")</f>
        <v/>
      </c>
      <c r="J138" s="248" t="str">
        <f>IF(ISTEXT(Data!J138),Data!J138,"")</f>
        <v/>
      </c>
      <c r="K138" s="273">
        <f>IF(ISNUMBER(Data!K138),Data!K138,"")</f>
        <v>9.1999999999999993</v>
      </c>
      <c r="L138" s="242" t="str">
        <f>IF(ISTEXT(Data!L138),Data!L138,"")</f>
        <v>V0</v>
      </c>
      <c r="M138" s="700">
        <f>IF(ISNUMBER(Data!M138),Data!M138,"")</f>
        <v>354.1</v>
      </c>
      <c r="N138" s="700">
        <f>IF(ISNUMBER(Data!N138),Data!N138,"")</f>
        <v>8.1443000000000012</v>
      </c>
      <c r="O138" s="242" t="str">
        <f>IF(ISTEXT(Data!O138),Data!O138,"")</f>
        <v>V0</v>
      </c>
      <c r="P138" s="278">
        <f>IF(ISNUMBER(Data!P138),Data!P138,"")</f>
        <v>5.38</v>
      </c>
      <c r="Q138" s="242" t="str">
        <f>IF(ISTEXT(Data!Q138),Data!Q138,"")</f>
        <v>V0</v>
      </c>
      <c r="R138" s="277">
        <f>IF(ISNUMBER(Data!R138),Data!R138,"")</f>
        <v>5.3</v>
      </c>
      <c r="S138" s="242" t="str">
        <f>IF(ISTEXT(Data!S138),Data!S138,"")</f>
        <v>V0</v>
      </c>
      <c r="T138" s="701">
        <f>IF(ISNUMBER(Data!T138),Data!T138,"")</f>
        <v>0.30199999999999999</v>
      </c>
      <c r="U138" s="242" t="str">
        <f>IF(ISTEXT(Data!U138),Data!U138,"")</f>
        <v>V0</v>
      </c>
      <c r="V138" s="702">
        <f>IF(ISNUMBER(Data!V138),Data!V138,"")</f>
        <v>0.155868446093057</v>
      </c>
      <c r="W138" s="242" t="str">
        <f>IF(ISTEXT(Data!W138),Data!W138,"")</f>
        <v>V0</v>
      </c>
      <c r="X138" s="701">
        <f>IF(ISNUMBER(Data!X138),Data!X138,"")</f>
        <v>9.3793425079636089E-2</v>
      </c>
      <c r="Y138" s="242" t="str">
        <f>IF(ISTEXT(Data!Y138),Data!Y138,"")</f>
        <v>V0</v>
      </c>
      <c r="Z138" s="703">
        <f>IF(ISNUMBER(Data!Z138),Data!Z138,"")</f>
        <v>9.7000000000000003E-2</v>
      </c>
      <c r="AA138" s="242" t="str">
        <f>IF(ISTEXT(Data!AA138),Data!AA138,"")</f>
        <v>V0</v>
      </c>
      <c r="AB138" s="701">
        <f>IF(ISNUMBER(Data!AB138),Data!AB138,"")</f>
        <v>0.14442298353567268</v>
      </c>
      <c r="AC138" s="242" t="str">
        <f>IF(ISTEXT(Data!AC138),Data!AC138,"")</f>
        <v>V0</v>
      </c>
      <c r="AD138" s="704">
        <f>IF(ISNUMBER(Data!AD138),Data!AD138,"")</f>
        <v>3.9E-2</v>
      </c>
      <c r="AE138" s="242" t="str">
        <f>IF(ISTEXT(Data!AE138),Data!AE138,"")</f>
        <v>V0</v>
      </c>
      <c r="AF138" s="701">
        <f>IF(ISNUMBER(Data!AF138),Data!AF138,"")</f>
        <v>3.1E-2</v>
      </c>
      <c r="AG138" s="242" t="str">
        <f>IF(ISTEXT(Data!AG138),Data!AG138,"")</f>
        <v>V0</v>
      </c>
      <c r="AH138" s="703">
        <f>IF(ISNUMBER(Data!AH138),Data!AH138,"")</f>
        <v>0.121</v>
      </c>
      <c r="AI138" s="242" t="str">
        <f>IF(ISTEXT(Data!AI138),Data!AI138,"")</f>
        <v>V0</v>
      </c>
      <c r="AJ138" s="267" t="str">
        <f>IF(ISTEXT(Data!AJ138),Data!AJ138,"")</f>
        <v/>
      </c>
      <c r="AK138" s="267" t="str">
        <f>IF(ISTEXT(Data!AK138),Data!AK138,"")</f>
        <v/>
      </c>
      <c r="AL138" s="267" t="str">
        <f>IF(ISTEXT(Data!AL138),Data!AL138,"")</f>
        <v/>
      </c>
      <c r="AM138" s="267" t="str">
        <f>IF(ISTEXT(Data!AM138),Data!AM138,"")</f>
        <v/>
      </c>
      <c r="AN138" s="267" t="str">
        <f>IF(ISTEXT(Data!AN138),Data!AN138,"")</f>
        <v/>
      </c>
      <c r="AO138" s="267" t="str">
        <f>IF(ISTEXT(Data!AO138),Data!AO138,"")</f>
        <v/>
      </c>
      <c r="AP138" s="705">
        <f>IF(ISNUMBER(Bilanz!AP138),Bilanz!AP138,"")</f>
        <v>4.1686938347033544E-3</v>
      </c>
      <c r="AQ138" s="706">
        <f>IF(ISNUMBER(Bilanz!AQ138),Bilanz!AQ138,"")</f>
        <v>3.3951093197974534E-2</v>
      </c>
      <c r="AR138" s="707">
        <f>IF(ISNUMBER(Bilanz!AR138),Bilanz!AR138,"")</f>
        <v>2.4595786000000004</v>
      </c>
      <c r="AS138" s="708">
        <f>IF(ISNUMBER(Bilanz!AS138),Bilanz!AS138,"")</f>
        <v>1.2694393855156842</v>
      </c>
      <c r="AT138" s="709">
        <f>IF(ISNUMBER(Bilanz!AT138),Bilanz!AT138,"")</f>
        <v>0.7638817918760803</v>
      </c>
      <c r="AU138" s="710">
        <f>IF(ISNUMBER(Bilanz!AU138),Bilanz!AU138,"")</f>
        <v>0.78999710000000012</v>
      </c>
      <c r="AV138" s="711">
        <f>IF(ISNUMBER(Bilanz!AV138),Bilanz!AV138,"")</f>
        <v>1.1762241048095792</v>
      </c>
      <c r="AW138" s="712">
        <f>IF(ISNUMBER(Bilanz!AW138),Bilanz!AW138,"")</f>
        <v>0.31762770000000007</v>
      </c>
      <c r="AX138" s="713">
        <f>IF(ISNUMBER(Bilanz!AX138),Bilanz!AX138,"")</f>
        <v>0.25247330000000001</v>
      </c>
      <c r="AY138" s="714">
        <f>IF(ISNUMBER(Bilanz!AY138),Bilanz!AY138,"")</f>
        <v>0.98546030000000007</v>
      </c>
      <c r="AZ138" s="715">
        <f>IF(ISNUMBER(Bilanz!AZ138),Bilanz!AZ138,"")</f>
        <v>362.61</v>
      </c>
      <c r="BA138" s="716">
        <f>IF(ISNUMBER(Bilanz!BA138),Bilanz!BA138,"")</f>
        <v>5.5229999999999997</v>
      </c>
      <c r="BB138" s="717">
        <f>IF(ISNUMBER(Bilanz!BB138),Bilanz!BB138,"")</f>
        <v>4.1686938347033538</v>
      </c>
      <c r="BC138" s="718">
        <f>IF(ISNUMBER(Bilanz!BC138),Bilanz!BC138,"")</f>
        <v>1.324875421174464</v>
      </c>
      <c r="BD138" s="719">
        <f>IF(ISNUMBER(Bilanz!BD138),Bilanz!BD138,"")</f>
        <v>2.3988329190194886E-3</v>
      </c>
      <c r="BE138" s="720">
        <f>IF(ISNUMBER(Bilanz!BE138),Bilanz!BE138,"")</f>
        <v>8.5185603068938285</v>
      </c>
      <c r="BF138" s="708">
        <f>IF(ISNUMBER(Bilanz!BF138),Bilanz!BF138,"")</f>
        <v>11.127896486974871</v>
      </c>
      <c r="BG138" s="709">
        <f>IF(ISNUMBER(Bilanz!BG138),Bilanz!BG138,"")</f>
        <v>5.850205836871111</v>
      </c>
      <c r="BH138" s="710">
        <f>IF(ISNUMBER(Bilanz!BH138),Bilanz!BH138,"")</f>
        <v>4.2192624555237543</v>
      </c>
      <c r="BI138" s="711">
        <f>IF(ISNUMBER(Bilanz!BI138),Bilanz!BI138,"")</f>
        <v>10.310772009400491</v>
      </c>
      <c r="BJ138" s="712">
        <f>IF(ISNUMBER(Bilanz!BJ138),Bilanz!BJ138,"")</f>
        <v>0.99749347792725973</v>
      </c>
      <c r="BK138" s="713">
        <f>IF(ISNUMBER(Bilanz!BK138),Bilanz!BK138,"")</f>
        <v>2.5509154494959887</v>
      </c>
      <c r="BL138" s="714">
        <f>IF(ISNUMBER(Bilanz!BL138),Bilanz!BL138,"")</f>
        <v>6.0382254603523124</v>
      </c>
      <c r="BM138" s="721" t="str">
        <f>IF(ISTEXT(Bilanz!BM138),Bilanz!BM138,"")</f>
        <v>V0</v>
      </c>
      <c r="BN138" s="722">
        <f>IF(ISNUMBER(Bilanz!BN138),Bilanz!BN138,"")</f>
        <v>5.3</v>
      </c>
      <c r="BO138" s="722">
        <f>IF(ISNUMBER(Bilanz!BO138),Bilanz!BO138,"")</f>
        <v>4.9665743752822076</v>
      </c>
      <c r="BP138" s="723">
        <f>IF(ISNUMBER(Bilanz!BP138),Bilanz!BP138,"")</f>
        <v>-6.2910495229772128</v>
      </c>
      <c r="BQ138" s="723">
        <f>IF(ISNUMBER(Bilanz!BQ138),Bilanz!BQ138,"")</f>
        <v>30</v>
      </c>
      <c r="BR138" s="721" t="str">
        <f>IF(ISTEXT(Bilanz!BR138),Bilanz!BR138,"")</f>
        <v>V0</v>
      </c>
      <c r="BS138" s="723">
        <f>IF(ISNUMBER(Bilanz!BS138),Bilanz!BS138,"")</f>
        <v>28.285362687403161</v>
      </c>
      <c r="BT138" s="723">
        <f>IF(ISNUMBER(Bilanz!BT138),Bilanz!BT138,"")</f>
        <v>26.823936884833294</v>
      </c>
      <c r="BU138" s="723">
        <f>IF(ISNUMBER(Bilanz!BU138),Bilanz!BU138,"")</f>
        <v>55.109299572236452</v>
      </c>
      <c r="BV138" s="722">
        <f>IF(ISNUMBER(Bilanz!BV138),Bilanz!BV138,"")</f>
        <v>2.6518678588071176</v>
      </c>
      <c r="BW138" s="723">
        <f>IF(ISNUMBER(Bilanz!BW138),Bilanz!BW138,"")</f>
        <v>30</v>
      </c>
      <c r="BX138" s="721" t="str">
        <f>IF(ISTEXT(Bilanz!BX138),Bilanz!BX138,"")</f>
        <v>V0</v>
      </c>
    </row>
    <row r="139" spans="1:76" x14ac:dyDescent="0.2">
      <c r="A139" s="120" t="str">
        <f>IF(ISTEXT(Data!A139),Data!A139,"")</f>
        <v>DEU96023</v>
      </c>
      <c r="B139" s="250">
        <f>IF(ISREF(Data!B139),Data!B139,"")</f>
        <v>35147</v>
      </c>
      <c r="C139" s="698">
        <v>0.27083333333333298</v>
      </c>
      <c r="D139" s="250">
        <f>IF(ISREF(Data!D139),Data!D139,"")</f>
        <v>35148</v>
      </c>
      <c r="E139" s="698">
        <v>0.27083333333333298</v>
      </c>
      <c r="F139" s="699" t="s">
        <v>2179</v>
      </c>
      <c r="G139" s="245" t="str">
        <f>IF(ISTEXT(Data!G139),Data!G139,"")</f>
        <v>Rain</v>
      </c>
      <c r="H139" s="247" t="str">
        <f>IF(ISTEXT(Data!H139),Data!H139,"")</f>
        <v>Clean and Clear</v>
      </c>
      <c r="I139" s="246" t="str">
        <f>IF(ISTEXT(Data!I139),Data!I139,"")</f>
        <v/>
      </c>
      <c r="J139" s="248" t="str">
        <f>IF(ISTEXT(Data!J139),Data!J139,"")</f>
        <v/>
      </c>
      <c r="K139" s="273">
        <f>IF(ISNUMBER(Data!K139),Data!K139,"")</f>
        <v>6.3</v>
      </c>
      <c r="L139" s="242" t="str">
        <f>IF(ISTEXT(Data!L139),Data!L139,"")</f>
        <v>V0</v>
      </c>
      <c r="M139" s="700">
        <f>IF(ISNUMBER(Data!M139),Data!M139,"")</f>
        <v>253.3</v>
      </c>
      <c r="N139" s="700">
        <f>IF(ISNUMBER(Data!N139),Data!N139,"")</f>
        <v>5.8258999999999999</v>
      </c>
      <c r="O139" s="242" t="str">
        <f>IF(ISTEXT(Data!O139),Data!O139,"")</f>
        <v>V0</v>
      </c>
      <c r="P139" s="278">
        <f>IF(ISNUMBER(Data!P139),Data!P139,"")</f>
        <v>5.19</v>
      </c>
      <c r="Q139" s="242" t="str">
        <f>IF(ISTEXT(Data!Q139),Data!Q139,"")</f>
        <v>V0</v>
      </c>
      <c r="R139" s="277">
        <f>IF(ISNUMBER(Data!R139),Data!R139,"")</f>
        <v>5.0999999999999996</v>
      </c>
      <c r="S139" s="242" t="str">
        <f>IF(ISTEXT(Data!S139),Data!S139,"")</f>
        <v>V0</v>
      </c>
      <c r="T139" s="701">
        <f>IF(ISNUMBER(Data!T139),Data!T139,"")</f>
        <v>3.9E-2</v>
      </c>
      <c r="U139" s="242" t="str">
        <f>IF(ISTEXT(Data!U139),Data!U139,"")</f>
        <v>V0</v>
      </c>
      <c r="V139" s="702">
        <f>IF(ISNUMBER(Data!V139),Data!V139,"")</f>
        <v>0.11520711232965083</v>
      </c>
      <c r="W139" s="242" t="str">
        <f>IF(ISTEXT(Data!W139),Data!W139,"")</f>
        <v>V0</v>
      </c>
      <c r="X139" s="701">
        <f>IF(ISNUMBER(Data!X139),Data!X139,"")</f>
        <v>9.846640711207344E-2</v>
      </c>
      <c r="Y139" s="242" t="str">
        <f>IF(ISTEXT(Data!Y139),Data!Y139,"")</f>
        <v>V0</v>
      </c>
      <c r="Z139" s="703">
        <f>IF(ISNUMBER(Data!Z139),Data!Z139,"")</f>
        <v>1.9E-2</v>
      </c>
      <c r="AA139" s="242" t="str">
        <f>IF(ISTEXT(Data!AA139),Data!AA139,"")</f>
        <v>V0</v>
      </c>
      <c r="AB139" s="701">
        <f>IF(ISNUMBER(Data!AB139),Data!AB139,"")</f>
        <v>0.14519945118909031</v>
      </c>
      <c r="AC139" s="242" t="str">
        <f>IF(ISTEXT(Data!AC139),Data!AC139,"")</f>
        <v>V0</v>
      </c>
      <c r="AD139" s="704">
        <f>IF(ISNUMBER(Data!AD139),Data!AD139,"")</f>
        <v>1.4E-2</v>
      </c>
      <c r="AE139" s="242" t="str">
        <f>IF(ISTEXT(Data!AE139),Data!AE139,"")</f>
        <v>V0</v>
      </c>
      <c r="AF139" s="701">
        <f>IF(ISNUMBER(Data!AF139),Data!AF139,"")</f>
        <v>1.2E-2</v>
      </c>
      <c r="AG139" s="242" t="str">
        <f>IF(ISTEXT(Data!AG139),Data!AG139,"")</f>
        <v>V0</v>
      </c>
      <c r="AH139" s="703">
        <f>IF(ISNUMBER(Data!AH139),Data!AH139,"")</f>
        <v>0.06</v>
      </c>
      <c r="AI139" s="242" t="str">
        <f>IF(ISTEXT(Data!AI139),Data!AI139,"")</f>
        <v>V0</v>
      </c>
      <c r="AJ139" s="267" t="str">
        <f>IF(ISTEXT(Data!AJ139),Data!AJ139,"")</f>
        <v/>
      </c>
      <c r="AK139" s="267" t="str">
        <f>IF(ISTEXT(Data!AK139),Data!AK139,"")</f>
        <v/>
      </c>
      <c r="AL139" s="267" t="str">
        <f>IF(ISTEXT(Data!AL139),Data!AL139,"")</f>
        <v/>
      </c>
      <c r="AM139" s="267" t="str">
        <f>IF(ISTEXT(Data!AM139),Data!AM139,"")</f>
        <v/>
      </c>
      <c r="AN139" s="267" t="str">
        <f>IF(ISTEXT(Data!AN139),Data!AN139,"")</f>
        <v/>
      </c>
      <c r="AO139" s="267" t="str">
        <f>IF(ISTEXT(Data!AO139),Data!AO139,"")</f>
        <v/>
      </c>
      <c r="AP139" s="705">
        <f>IF(ISNUMBER(Bilanz!AP139),Bilanz!AP139,"")</f>
        <v>6.4565422903465428E-3</v>
      </c>
      <c r="AQ139" s="706">
        <f>IF(ISNUMBER(Bilanz!AQ139),Bilanz!AQ139,"")</f>
        <v>3.761516972932992E-2</v>
      </c>
      <c r="AR139" s="707">
        <f>IF(ISNUMBER(Bilanz!AR139),Bilanz!AR139,"")</f>
        <v>0.2272101</v>
      </c>
      <c r="AS139" s="708">
        <f>IF(ISNUMBER(Bilanz!AS139),Bilanz!AS139,"")</f>
        <v>0.67118511572131279</v>
      </c>
      <c r="AT139" s="709">
        <f>IF(ISNUMBER(Bilanz!AT139),Bilanz!AT139,"")</f>
        <v>0.57365544119422862</v>
      </c>
      <c r="AU139" s="710">
        <f>IF(ISNUMBER(Bilanz!AU139),Bilanz!AU139,"")</f>
        <v>0.11069209999999999</v>
      </c>
      <c r="AV139" s="711">
        <f>IF(ISNUMBER(Bilanz!AV139),Bilanz!AV139,"")</f>
        <v>0.8459174826825212</v>
      </c>
      <c r="AW139" s="712">
        <f>IF(ISNUMBER(Bilanz!AW139),Bilanz!AW139,"")</f>
        <v>8.1562599999999999E-2</v>
      </c>
      <c r="AX139" s="713">
        <f>IF(ISNUMBER(Bilanz!AX139),Bilanz!AX139,"")</f>
        <v>6.9910799999999995E-2</v>
      </c>
      <c r="AY139" s="714">
        <f>IF(ISNUMBER(Bilanz!AY139),Bilanz!AY139,"")</f>
        <v>0.34955399999999998</v>
      </c>
      <c r="AZ139" s="715">
        <f>IF(ISNUMBER(Bilanz!AZ139),Bilanz!AZ139,"")</f>
        <v>362.61</v>
      </c>
      <c r="BA139" s="716">
        <f>IF(ISNUMBER(Bilanz!BA139),Bilanz!BA139,"")</f>
        <v>5.5229999999999997</v>
      </c>
      <c r="BB139" s="717">
        <f>IF(ISNUMBER(Bilanz!BB139),Bilanz!BB139,"")</f>
        <v>6.456542290346543</v>
      </c>
      <c r="BC139" s="718">
        <f>IF(ISNUMBER(Bilanz!BC139),Bilanz!BC139,"")</f>
        <v>0.85541141862536396</v>
      </c>
      <c r="BD139" s="719">
        <f>IF(ISNUMBER(Bilanz!BD139),Bilanz!BD139,"")</f>
        <v>1.5488166189124818E-3</v>
      </c>
      <c r="BE139" s="720">
        <f>IF(ISNUMBER(Bilanz!BE139),Bilanz!BE139,"")</f>
        <v>1.1000789800293354</v>
      </c>
      <c r="BF139" s="708">
        <f>IF(ISNUMBER(Bilanz!BF139),Bilanz!BF139,"")</f>
        <v>8.2249669686336002</v>
      </c>
      <c r="BG139" s="709">
        <f>IF(ISNUMBER(Bilanz!BG139),Bilanz!BG139,"")</f>
        <v>6.1416751668219831</v>
      </c>
      <c r="BH139" s="710">
        <f>IF(ISNUMBER(Bilanz!BH139),Bilanz!BH139,"")</f>
        <v>0.82645347066960129</v>
      </c>
      <c r="BI139" s="711">
        <f>IF(ISNUMBER(Bilanz!BI139),Bilanz!BI139,"")</f>
        <v>10.366206267515551</v>
      </c>
      <c r="BJ139" s="712">
        <f>IF(ISNUMBER(Bilanz!BJ139),Bilanz!BJ139,"")</f>
        <v>0.35807458182004198</v>
      </c>
      <c r="BK139" s="713">
        <f>IF(ISNUMBER(Bilanz!BK139),Bilanz!BK139,"")</f>
        <v>0.98745114174038273</v>
      </c>
      <c r="BL139" s="714">
        <f>IF(ISNUMBER(Bilanz!BL139),Bilanz!BL139,"")</f>
        <v>2.9941613852986673</v>
      </c>
      <c r="BM139" s="721" t="str">
        <f>IF(ISTEXT(Bilanz!BM139),Bilanz!BM139,"")</f>
        <v>V0</v>
      </c>
      <c r="BN139" s="722">
        <f>IF(ISNUMBER(Bilanz!BN139),Bilanz!BN139,"")</f>
        <v>5.0999999999999996</v>
      </c>
      <c r="BO139" s="722">
        <f>IF(ISNUMBER(Bilanz!BO139),Bilanz!BO139,"")</f>
        <v>4.5187965725286325</v>
      </c>
      <c r="BP139" s="723">
        <f>IF(ISNUMBER(Bilanz!BP139),Bilanz!BP139,"")</f>
        <v>-11.396145636693474</v>
      </c>
      <c r="BQ139" s="723">
        <f>IF(ISNUMBER(Bilanz!BQ139),Bilanz!BQ139,"")</f>
        <v>30</v>
      </c>
      <c r="BR139" s="721" t="str">
        <f>IF(ISTEXT(Bilanz!BR139),Bilanz!BR139,"")</f>
        <v>V0</v>
      </c>
      <c r="BS139" s="723">
        <f>IF(ISNUMBER(Bilanz!BS139),Bilanz!BS139,"")</f>
        <v>21.988889137390789</v>
      </c>
      <c r="BT139" s="723">
        <f>IF(ISNUMBER(Bilanz!BT139),Bilanz!BT139,"")</f>
        <v>16.323681350729196</v>
      </c>
      <c r="BU139" s="723">
        <f>IF(ISNUMBER(Bilanz!BU139),Bilanz!BU139,"")</f>
        <v>38.312570488119988</v>
      </c>
      <c r="BV139" s="722">
        <f>IF(ISNUMBER(Bilanz!BV139),Bilanz!BV139,"")</f>
        <v>14.786812042325034</v>
      </c>
      <c r="BW139" s="723">
        <f>IF(ISNUMBER(Bilanz!BW139),Bilanz!BW139,"")</f>
        <v>60</v>
      </c>
      <c r="BX139" s="721" t="str">
        <f>IF(ISTEXT(Bilanz!BX139),Bilanz!BX139,"")</f>
        <v>V0</v>
      </c>
    </row>
    <row r="140" spans="1:76" x14ac:dyDescent="0.2">
      <c r="A140" s="120" t="str">
        <f>IF(ISTEXT(Data!A140),Data!A140,"")</f>
        <v>DEU96024</v>
      </c>
      <c r="B140" s="250">
        <f>IF(ISREF(Data!B140),Data!B140,"")</f>
        <v>35148</v>
      </c>
      <c r="C140" s="698">
        <v>0.27083333333333298</v>
      </c>
      <c r="D140" s="250">
        <f>IF(ISREF(Data!D140),Data!D140,"")</f>
        <v>35149</v>
      </c>
      <c r="E140" s="698">
        <v>0.27083333333333298</v>
      </c>
      <c r="F140" s="699" t="s">
        <v>2179</v>
      </c>
      <c r="G140" s="245" t="str">
        <f>IF(ISTEXT(Data!G140),Data!G140,"")</f>
        <v>Rain</v>
      </c>
      <c r="H140" s="247" t="str">
        <f>IF(ISTEXT(Data!H140),Data!H140,"")</f>
        <v>Clean and Clear</v>
      </c>
      <c r="I140" s="246" t="str">
        <f>IF(ISTEXT(Data!I140),Data!I140,"")</f>
        <v/>
      </c>
      <c r="J140" s="248" t="str">
        <f>IF(ISTEXT(Data!J140),Data!J140,"")</f>
        <v/>
      </c>
      <c r="K140" s="273">
        <f>IF(ISNUMBER(Data!K140),Data!K140,"")</f>
        <v>2.2000000000000002</v>
      </c>
      <c r="L140" s="242" t="str">
        <f>IF(ISTEXT(Data!L140),Data!L140,"")</f>
        <v>V0</v>
      </c>
      <c r="M140" s="700">
        <f>IF(ISNUMBER(Data!M140),Data!M140,"")</f>
        <v>95.4</v>
      </c>
      <c r="N140" s="700">
        <f>IF(ISNUMBER(Data!N140),Data!N140,"")</f>
        <v>2.1941999999999999</v>
      </c>
      <c r="O140" s="242" t="str">
        <f>IF(ISTEXT(Data!O140),Data!O140,"")</f>
        <v>V0</v>
      </c>
      <c r="P140" s="278">
        <f>IF(ISNUMBER(Data!P140),Data!P140,"")</f>
        <v>5.72</v>
      </c>
      <c r="Q140" s="242" t="str">
        <f>IF(ISTEXT(Data!Q140),Data!Q140,"")</f>
        <v>V0</v>
      </c>
      <c r="R140" s="277">
        <f>IF(ISNUMBER(Data!R140),Data!R140,"")</f>
        <v>18</v>
      </c>
      <c r="S140" s="242" t="str">
        <f>IF(ISTEXT(Data!S140),Data!S140,"")</f>
        <v>V0</v>
      </c>
      <c r="T140" s="701">
        <f>IF(ISNUMBER(Data!T140),Data!T140,"")</f>
        <v>0.11</v>
      </c>
      <c r="U140" s="242" t="str">
        <f>IF(ISTEXT(Data!U140),Data!U140,"")</f>
        <v>V4</v>
      </c>
      <c r="V140" s="702">
        <f>IF(ISNUMBER(Data!V140),Data!V140,"")</f>
        <v>0.59952877671155547</v>
      </c>
      <c r="W140" s="242" t="str">
        <f>IF(ISTEXT(Data!W140),Data!W140,"")</f>
        <v>V4</v>
      </c>
      <c r="X140" s="701">
        <f>IF(ISNUMBER(Data!X140),Data!X140,"")</f>
        <v>0.50167799962524207</v>
      </c>
      <c r="Y140" s="242" t="str">
        <f>IF(ISTEXT(Data!Y140),Data!Y140,"")</f>
        <v>V4</v>
      </c>
      <c r="Z140" s="703">
        <f>IF(ISNUMBER(Data!Z140),Data!Z140,"")</f>
        <v>5.3999999999999999E-2</v>
      </c>
      <c r="AA140" s="242" t="str">
        <f>IF(ISTEXT(Data!AA140),Data!AA140,"")</f>
        <v>V4</v>
      </c>
      <c r="AB140" s="701">
        <f>IF(ISNUMBER(Data!AB140),Data!AB140,"")</f>
        <v>1.7330758024280726</v>
      </c>
      <c r="AC140" s="242" t="str">
        <f>IF(ISTEXT(Data!AC140),Data!AC140,"")</f>
        <v>V4</v>
      </c>
      <c r="AD140" s="704">
        <f>IF(ISNUMBER(Data!AD140),Data!AD140,"")</f>
        <v>7.6999999999999999E-2</v>
      </c>
      <c r="AE140" s="242" t="str">
        <f>IF(ISTEXT(Data!AE140),Data!AE140,"")</f>
        <v>V4</v>
      </c>
      <c r="AF140" s="701">
        <f>IF(ISNUMBER(Data!AF140),Data!AF140,"")</f>
        <v>3.4000000000000002E-2</v>
      </c>
      <c r="AG140" s="242" t="str">
        <f>IF(ISTEXT(Data!AG140),Data!AG140,"")</f>
        <v>V4</v>
      </c>
      <c r="AH140" s="703">
        <f>IF(ISNUMBER(Data!AH140),Data!AH140,"")</f>
        <v>0.13900000000000001</v>
      </c>
      <c r="AI140" s="242" t="str">
        <f>IF(ISTEXT(Data!AI140),Data!AI140,"")</f>
        <v>V4</v>
      </c>
      <c r="AJ140" s="267" t="str">
        <f>IF(ISTEXT(Data!AJ140),Data!AJ140,"")</f>
        <v/>
      </c>
      <c r="AK140" s="267" t="str">
        <f>IF(ISTEXT(Data!AK140),Data!AK140,"")</f>
        <v/>
      </c>
      <c r="AL140" s="267" t="str">
        <f>IF(ISTEXT(Data!AL140),Data!AL140,"")</f>
        <v/>
      </c>
      <c r="AM140" s="267" t="str">
        <f>IF(ISTEXT(Data!AM140),Data!AM140,"")</f>
        <v/>
      </c>
      <c r="AN140" s="267" t="str">
        <f>IF(ISTEXT(Data!AN140),Data!AN140,"")</f>
        <v/>
      </c>
      <c r="AO140" s="267" t="str">
        <f>IF(ISTEXT(Data!AO140),Data!AO140,"")</f>
        <v/>
      </c>
      <c r="AP140" s="705">
        <f>IF(ISNUMBER(Bilanz!AP140),Bilanz!AP140,"")</f>
        <v>1.9054607179632462E-3</v>
      </c>
      <c r="AQ140" s="706">
        <f>IF(ISNUMBER(Bilanz!AQ140),Bilanz!AQ140,"")</f>
        <v>4.1809619073549546E-3</v>
      </c>
      <c r="AR140" s="707">
        <f>IF(ISNUMBER(Bilanz!AR140),Bilanz!AR140,"")</f>
        <v>0.24136199999999999</v>
      </c>
      <c r="AS140" s="708">
        <f>IF(ISNUMBER(Bilanz!AS140),Bilanz!AS140,"")</f>
        <v>1.315486041860495</v>
      </c>
      <c r="AT140" s="709">
        <f>IF(ISNUMBER(Bilanz!AT140),Bilanz!AT140,"")</f>
        <v>1.1007818667777061</v>
      </c>
      <c r="AU140" s="710">
        <f>IF(ISNUMBER(Bilanz!AU140),Bilanz!AU140,"")</f>
        <v>0.11848679999999999</v>
      </c>
      <c r="AV140" s="711">
        <f>IF(ISNUMBER(Bilanz!AV140),Bilanz!AV140,"")</f>
        <v>3.8027149256876767</v>
      </c>
      <c r="AW140" s="712">
        <f>IF(ISNUMBER(Bilanz!AW140),Bilanz!AW140,"")</f>
        <v>0.1689534</v>
      </c>
      <c r="AX140" s="713">
        <f>IF(ISNUMBER(Bilanz!AX140),Bilanz!AX140,"")</f>
        <v>7.4602799999999997E-2</v>
      </c>
      <c r="AY140" s="714">
        <f>IF(ISNUMBER(Bilanz!AY140),Bilanz!AY140,"")</f>
        <v>0.30499380000000004</v>
      </c>
      <c r="AZ140" s="715">
        <f>IF(ISNUMBER(Bilanz!AZ140),Bilanz!AZ140,"")</f>
        <v>362.61</v>
      </c>
      <c r="BA140" s="716">
        <f>IF(ISNUMBER(Bilanz!BA140),Bilanz!BA140,"")</f>
        <v>5.5229999999999997</v>
      </c>
      <c r="BB140" s="717">
        <f>IF(ISNUMBER(Bilanz!BB140),Bilanz!BB140,"")</f>
        <v>1.9054607179632461</v>
      </c>
      <c r="BC140" s="718">
        <f>IF(ISNUMBER(Bilanz!BC140),Bilanz!BC140,"")</f>
        <v>2.8985116029594922</v>
      </c>
      <c r="BD140" s="719">
        <f>IF(ISNUMBER(Bilanz!BD140),Bilanz!BD140,"")</f>
        <v>5.2480746024977185E-3</v>
      </c>
      <c r="BE140" s="720">
        <f>IF(ISNUMBER(Bilanz!BE140),Bilanz!BE140,"")</f>
        <v>3.1027868667494078</v>
      </c>
      <c r="BF140" s="708">
        <f>IF(ISNUMBER(Bilanz!BF140),Bilanz!BF140,"")</f>
        <v>42.802083009320732</v>
      </c>
      <c r="BG140" s="709">
        <f>IF(ISNUMBER(Bilanz!BG140),Bilanz!BG140,"")</f>
        <v>31.291314494011672</v>
      </c>
      <c r="BH140" s="710">
        <f>IF(ISNUMBER(Bilanz!BH140),Bilanz!BH140,"")</f>
        <v>2.3488677587451825</v>
      </c>
      <c r="BI140" s="711">
        <f>IF(ISNUMBER(Bilanz!BI140),Bilanz!BI140,"")</f>
        <v>123.72926411280592</v>
      </c>
      <c r="BJ140" s="712">
        <f>IF(ISNUMBER(Bilanz!BJ140),Bilanz!BJ140,"")</f>
        <v>1.9694102000102307</v>
      </c>
      <c r="BK140" s="713">
        <f>IF(ISNUMBER(Bilanz!BK140),Bilanz!BK140,"")</f>
        <v>2.7977782349310845</v>
      </c>
      <c r="BL140" s="714">
        <f>IF(ISNUMBER(Bilanz!BL140),Bilanz!BL140,"")</f>
        <v>6.9364738759419131</v>
      </c>
      <c r="BM140" s="721" t="str">
        <f>IF(ISTEXT(Bilanz!BM140),Bilanz!BM140,"")</f>
        <v>V0</v>
      </c>
      <c r="BN140" s="722">
        <f>IF(ISNUMBER(Bilanz!BN140),Bilanz!BN140,"")</f>
        <v>18</v>
      </c>
      <c r="BO140" s="722">
        <f>IF(ISNUMBER(Bilanz!BO140),Bilanz!BO140,"")</f>
        <v>16.509807355897649</v>
      </c>
      <c r="BP140" s="723">
        <f>IF(ISNUMBER(Bilanz!BP140),Bilanz!BP140,"")</f>
        <v>-8.2788480227908359</v>
      </c>
      <c r="BQ140" s="723">
        <f>IF(ISNUMBER(Bilanz!BQ140),Bilanz!BQ140,"")</f>
        <v>30</v>
      </c>
      <c r="BR140" s="721" t="str">
        <f>IF(ISTEXT(Bilanz!BR140),Bilanz!BR140,"")</f>
        <v>V0</v>
      </c>
      <c r="BS140" s="723">
        <f>IF(ISNUMBER(Bilanz!BS140),Bilanz!BS140,"")</f>
        <v>139.68725490039759</v>
      </c>
      <c r="BT140" s="723">
        <f>IF(ISNUMBER(Bilanz!BT140),Bilanz!BT140,"")</f>
        <v>80.099944047643802</v>
      </c>
      <c r="BU140" s="723">
        <f>IF(ISNUMBER(Bilanz!BU140),Bilanz!BU140,"")</f>
        <v>219.78719894804141</v>
      </c>
      <c r="BV140" s="722">
        <f>IF(ISNUMBER(Bilanz!BV140),Bilanz!BV140,"")</f>
        <v>27.111365510800507</v>
      </c>
      <c r="BW140" s="723">
        <f>IF(ISNUMBER(Bilanz!BW140),Bilanz!BW140,"")</f>
        <v>15</v>
      </c>
      <c r="BX140" s="721" t="str">
        <f>IF(ISTEXT(Bilanz!BX140),Bilanz!BX140,"")</f>
        <v>V4</v>
      </c>
    </row>
    <row r="141" spans="1:76" x14ac:dyDescent="0.2">
      <c r="A141" s="120" t="str">
        <f>IF(ISTEXT(Data!A141),Data!A141,"")</f>
        <v/>
      </c>
      <c r="B141" s="250">
        <f>IF(ISREF(Data!B141),Data!B141,"")</f>
        <v>35149</v>
      </c>
      <c r="C141" s="698">
        <v>0.27083333333333298</v>
      </c>
      <c r="D141" s="250">
        <f>IF(ISREF(Data!D141),Data!D141,"")</f>
        <v>35150</v>
      </c>
      <c r="E141" s="698">
        <v>0.27083333333333298</v>
      </c>
      <c r="F141" s="699" t="s">
        <v>2179</v>
      </c>
      <c r="G141" s="245" t="str">
        <f>IF(ISTEXT(Data!G141),Data!G141,"")</f>
        <v>Rain</v>
      </c>
      <c r="H141" s="247" t="str">
        <f>IF(ISTEXT(Data!H141),Data!H141,"")</f>
        <v/>
      </c>
      <c r="I141" s="246" t="str">
        <f>IF(ISTEXT(Data!I141),Data!I141,"")</f>
        <v>Insufficient Quantity</v>
      </c>
      <c r="J141" s="248" t="str">
        <f>IF(ISTEXT(Data!J141),Data!J141,"")</f>
        <v/>
      </c>
      <c r="K141" s="273">
        <f>IF(ISNUMBER(Data!K141),Data!K141,"")</f>
        <v>0.2</v>
      </c>
      <c r="L141" s="242" t="str">
        <f>IF(ISTEXT(Data!L141),Data!L141,"")</f>
        <v>V0</v>
      </c>
      <c r="M141" s="700" t="str">
        <f>IF(ISNUMBER(Data!M141),Data!M141,"")</f>
        <v/>
      </c>
      <c r="N141" s="700" t="str">
        <f>IF(ISNUMBER(Data!N141),Data!N141,"")</f>
        <v/>
      </c>
      <c r="O141" s="242" t="str">
        <f>IF(ISTEXT(Data!O141),Data!O141,"")</f>
        <v>M1</v>
      </c>
      <c r="P141" s="278" t="str">
        <f>IF(ISNUMBER(Data!P141),Data!P141,"")</f>
        <v/>
      </c>
      <c r="Q141" s="242" t="str">
        <f>IF(ISTEXT(Data!Q141),Data!Q141,"")</f>
        <v>M1</v>
      </c>
      <c r="R141" s="277" t="str">
        <f>IF(ISNUMBER(Data!R141),Data!R141,"")</f>
        <v/>
      </c>
      <c r="S141" s="242" t="str">
        <f>IF(ISTEXT(Data!S141),Data!S141,"")</f>
        <v>M1</v>
      </c>
      <c r="T141" s="701" t="str">
        <f>IF(ISNUMBER(Data!T141),Data!T141,"")</f>
        <v/>
      </c>
      <c r="U141" s="242" t="str">
        <f>IF(ISTEXT(Data!U141),Data!U141,"")</f>
        <v>M1</v>
      </c>
      <c r="V141" s="702" t="str">
        <f>IF(ISNUMBER(Data!V141),Data!V141,"")</f>
        <v/>
      </c>
      <c r="W141" s="242" t="str">
        <f>IF(ISTEXT(Data!W141),Data!W141,"")</f>
        <v>M1</v>
      </c>
      <c r="X141" s="701" t="str">
        <f>IF(ISNUMBER(Data!X141),Data!X141,"")</f>
        <v/>
      </c>
      <c r="Y141" s="242" t="str">
        <f>IF(ISTEXT(Data!Y141),Data!Y141,"")</f>
        <v>M1</v>
      </c>
      <c r="Z141" s="703" t="str">
        <f>IF(ISNUMBER(Data!Z141),Data!Z141,"")</f>
        <v/>
      </c>
      <c r="AA141" s="242" t="str">
        <f>IF(ISTEXT(Data!AA141),Data!AA141,"")</f>
        <v>M1</v>
      </c>
      <c r="AB141" s="701" t="str">
        <f>IF(ISNUMBER(Data!AB141),Data!AB141,"")</f>
        <v/>
      </c>
      <c r="AC141" s="242" t="str">
        <f>IF(ISTEXT(Data!AC141),Data!AC141,"")</f>
        <v>M1</v>
      </c>
      <c r="AD141" s="704" t="str">
        <f>IF(ISNUMBER(Data!AD141),Data!AD141,"")</f>
        <v/>
      </c>
      <c r="AE141" s="242" t="str">
        <f>IF(ISTEXT(Data!AE141),Data!AE141,"")</f>
        <v>M1</v>
      </c>
      <c r="AF141" s="701" t="str">
        <f>IF(ISNUMBER(Data!AF141),Data!AF141,"")</f>
        <v/>
      </c>
      <c r="AG141" s="242" t="str">
        <f>IF(ISTEXT(Data!AG141),Data!AG141,"")</f>
        <v>M1</v>
      </c>
      <c r="AH141" s="703" t="str">
        <f>IF(ISNUMBER(Data!AH141),Data!AH141,"")</f>
        <v/>
      </c>
      <c r="AI141" s="242" t="str">
        <f>IF(ISTEXT(Data!AI141),Data!AI141,"")</f>
        <v>M1</v>
      </c>
      <c r="AJ141" s="267" t="str">
        <f>IF(ISTEXT(Data!AJ141),Data!AJ141,"")</f>
        <v/>
      </c>
      <c r="AK141" s="267" t="str">
        <f>IF(ISTEXT(Data!AK141),Data!AK141,"")</f>
        <v/>
      </c>
      <c r="AL141" s="267" t="str">
        <f>IF(ISTEXT(Data!AL141),Data!AL141,"")</f>
        <v/>
      </c>
      <c r="AM141" s="267" t="str">
        <f>IF(ISTEXT(Data!AM141),Data!AM141,"")</f>
        <v/>
      </c>
      <c r="AN141" s="267" t="str">
        <f>IF(ISTEXT(Data!AN141),Data!AN141,"")</f>
        <v/>
      </c>
      <c r="AO141" s="267" t="str">
        <f>IF(ISTEXT(Data!AO141),Data!AO141,"")</f>
        <v/>
      </c>
      <c r="AP141" s="705" t="str">
        <f>IF(ISNUMBER(Bilanz!AP141),Bilanz!AP141,"")</f>
        <v/>
      </c>
      <c r="AQ141" s="706" t="str">
        <f>IF(ISNUMBER(Bilanz!AQ141),Bilanz!AQ141,"")</f>
        <v/>
      </c>
      <c r="AR141" s="707" t="str">
        <f>IF(ISNUMBER(Bilanz!AR141),Bilanz!AR141,"")</f>
        <v/>
      </c>
      <c r="AS141" s="708" t="str">
        <f>IF(ISNUMBER(Bilanz!AS141),Bilanz!AS141,"")</f>
        <v/>
      </c>
      <c r="AT141" s="709" t="str">
        <f>IF(ISNUMBER(Bilanz!AT141),Bilanz!AT141,"")</f>
        <v/>
      </c>
      <c r="AU141" s="710" t="str">
        <f>IF(ISNUMBER(Bilanz!AU141),Bilanz!AU141,"")</f>
        <v/>
      </c>
      <c r="AV141" s="711" t="str">
        <f>IF(ISNUMBER(Bilanz!AV141),Bilanz!AV141,"")</f>
        <v/>
      </c>
      <c r="AW141" s="712" t="str">
        <f>IF(ISNUMBER(Bilanz!AW141),Bilanz!AW141,"")</f>
        <v/>
      </c>
      <c r="AX141" s="713" t="str">
        <f>IF(ISNUMBER(Bilanz!AX141),Bilanz!AX141,"")</f>
        <v/>
      </c>
      <c r="AY141" s="714" t="str">
        <f>IF(ISNUMBER(Bilanz!AY141),Bilanz!AY141,"")</f>
        <v/>
      </c>
      <c r="AZ141" s="715">
        <f>IF(ISNUMBER(Bilanz!AZ141),Bilanz!AZ141,"")</f>
        <v>362.61</v>
      </c>
      <c r="BA141" s="716">
        <f>IF(ISNUMBER(Bilanz!BA141),Bilanz!BA141,"")</f>
        <v>5.5229999999999997</v>
      </c>
      <c r="BB141" s="717" t="str">
        <f>IF(ISNUMBER(Bilanz!BB141),Bilanz!BB141,"")</f>
        <v/>
      </c>
      <c r="BC141" s="718" t="str">
        <f>IF(ISNUMBER(Bilanz!BC141),Bilanz!BC141,"")</f>
        <v/>
      </c>
      <c r="BD141" s="719" t="str">
        <f>IF(ISNUMBER(Bilanz!BD141),Bilanz!BD141,"")</f>
        <v/>
      </c>
      <c r="BE141" s="720" t="str">
        <f>IF(ISNUMBER(Bilanz!BE141),Bilanz!BE141,"")</f>
        <v/>
      </c>
      <c r="BF141" s="708" t="str">
        <f>IF(ISNUMBER(Bilanz!BF141),Bilanz!BF141,"")</f>
        <v/>
      </c>
      <c r="BG141" s="709" t="str">
        <f>IF(ISNUMBER(Bilanz!BG141),Bilanz!BG141,"")</f>
        <v/>
      </c>
      <c r="BH141" s="710" t="str">
        <f>IF(ISNUMBER(Bilanz!BH141),Bilanz!BH141,"")</f>
        <v/>
      </c>
      <c r="BI141" s="711" t="str">
        <f>IF(ISNUMBER(Bilanz!BI141),Bilanz!BI141,"")</f>
        <v/>
      </c>
      <c r="BJ141" s="712" t="str">
        <f>IF(ISNUMBER(Bilanz!BJ141),Bilanz!BJ141,"")</f>
        <v/>
      </c>
      <c r="BK141" s="713" t="str">
        <f>IF(ISNUMBER(Bilanz!BK141),Bilanz!BK141,"")</f>
        <v/>
      </c>
      <c r="BL141" s="714" t="str">
        <f>IF(ISNUMBER(Bilanz!BL141),Bilanz!BL141,"")</f>
        <v/>
      </c>
      <c r="BM141" s="721" t="str">
        <f>IF(ISTEXT(Bilanz!BM141),Bilanz!BM141,"")</f>
        <v>M1</v>
      </c>
      <c r="BN141" s="722" t="str">
        <f>IF(ISNUMBER(Bilanz!BN141),Bilanz!BN141,"")</f>
        <v/>
      </c>
      <c r="BO141" s="722" t="str">
        <f>IF(ISNUMBER(Bilanz!BO141),Bilanz!BO141,"")</f>
        <v/>
      </c>
      <c r="BP141" s="723" t="str">
        <f>IF(ISNUMBER(Bilanz!BP141),Bilanz!BP141,"")</f>
        <v/>
      </c>
      <c r="BQ141" s="723" t="str">
        <f>IF(ISNUMBER(Bilanz!BQ141),Bilanz!BQ141,"")</f>
        <v/>
      </c>
      <c r="BR141" s="721" t="str">
        <f>IF(ISTEXT(Bilanz!BR141),Bilanz!BR141,"")</f>
        <v>M1</v>
      </c>
      <c r="BS141" s="723" t="str">
        <f>IF(ISNUMBER(Bilanz!BS141),Bilanz!BS141,"")</f>
        <v/>
      </c>
      <c r="BT141" s="723" t="str">
        <f>IF(ISNUMBER(Bilanz!BT141),Bilanz!BT141,"")</f>
        <v/>
      </c>
      <c r="BU141" s="723" t="str">
        <f>IF(ISNUMBER(Bilanz!BU141),Bilanz!BU141,"")</f>
        <v/>
      </c>
      <c r="BV141" s="722" t="str">
        <f>IF(ISNUMBER(Bilanz!BV141),Bilanz!BV141,"")</f>
        <v/>
      </c>
      <c r="BW141" s="723" t="str">
        <f>IF(ISNUMBER(Bilanz!BW141),Bilanz!BW141,"")</f>
        <v/>
      </c>
      <c r="BX141" s="721" t="str">
        <f>IF(ISTEXT(Bilanz!BX141),Bilanz!BX141,"")</f>
        <v>M1</v>
      </c>
    </row>
    <row r="142" spans="1:76" x14ac:dyDescent="0.2">
      <c r="A142" s="120" t="str">
        <f>IF(ISTEXT(Data!A142),Data!A142,"")</f>
        <v>DEU96025</v>
      </c>
      <c r="B142" s="250">
        <f>IF(ISREF(Data!B142),Data!B142,"")</f>
        <v>35150</v>
      </c>
      <c r="C142" s="698">
        <v>0.27083333333333298</v>
      </c>
      <c r="D142" s="250">
        <f>IF(ISREF(Data!D142),Data!D142,"")</f>
        <v>35151</v>
      </c>
      <c r="E142" s="698">
        <v>0.27083333333333298</v>
      </c>
      <c r="F142" s="699" t="s">
        <v>2179</v>
      </c>
      <c r="G142" s="245" t="str">
        <f>IF(ISTEXT(Data!G142),Data!G142,"")</f>
        <v>Mixed</v>
      </c>
      <c r="H142" s="247" t="str">
        <f>IF(ISTEXT(Data!H142),Data!H142,"")</f>
        <v>Clean and Clear</v>
      </c>
      <c r="I142" s="246" t="str">
        <f>IF(ISTEXT(Data!I142),Data!I142,"")</f>
        <v/>
      </c>
      <c r="J142" s="248" t="str">
        <f>IF(ISTEXT(Data!J142),Data!J142,"")</f>
        <v/>
      </c>
      <c r="K142" s="273">
        <f>IF(ISNUMBER(Data!K142),Data!K142,"")</f>
        <v>10.199999999999999</v>
      </c>
      <c r="L142" s="242" t="str">
        <f>IF(ISTEXT(Data!L142),Data!L142,"")</f>
        <v>V0</v>
      </c>
      <c r="M142" s="700">
        <f>IF(ISNUMBER(Data!M142),Data!M142,"")</f>
        <v>433.5</v>
      </c>
      <c r="N142" s="700">
        <f>IF(ISNUMBER(Data!N142),Data!N142,"")</f>
        <v>9.9704999999999995</v>
      </c>
      <c r="O142" s="242" t="str">
        <f>IF(ISTEXT(Data!O142),Data!O142,"")</f>
        <v>V0</v>
      </c>
      <c r="P142" s="278">
        <f>IF(ISNUMBER(Data!P142),Data!P142,"")</f>
        <v>5.32</v>
      </c>
      <c r="Q142" s="242" t="str">
        <f>IF(ISTEXT(Data!Q142),Data!Q142,"")</f>
        <v>V0</v>
      </c>
      <c r="R142" s="277">
        <f>IF(ISNUMBER(Data!R142),Data!R142,"")</f>
        <v>18.8</v>
      </c>
      <c r="S142" s="242" t="str">
        <f>IF(ISTEXT(Data!S142),Data!S142,"")</f>
        <v>V0</v>
      </c>
      <c r="T142" s="701">
        <f>IF(ISNUMBER(Data!T142),Data!T142,"")</f>
        <v>0.10299999999999999</v>
      </c>
      <c r="U142" s="242" t="str">
        <f>IF(ISTEXT(Data!U142),Data!U142,"")</f>
        <v>V0</v>
      </c>
      <c r="V142" s="702">
        <f>IF(ISNUMBER(Data!V142),Data!V142,"")</f>
        <v>0.85795414240787027</v>
      </c>
      <c r="W142" s="242" t="str">
        <f>IF(ISTEXT(Data!W142),Data!W142,"")</f>
        <v>V0</v>
      </c>
      <c r="X142" s="701">
        <f>IF(ISNUMBER(Data!X142),Data!X142,"")</f>
        <v>0.64420395161458222</v>
      </c>
      <c r="Y142" s="242" t="str">
        <f>IF(ISTEXT(Data!Y142),Data!Y142,"")</f>
        <v>V0</v>
      </c>
      <c r="Z142" s="703">
        <f>IF(ISNUMBER(Data!Z142),Data!Z142,"")</f>
        <v>1.4E-2</v>
      </c>
      <c r="AA142" s="242" t="str">
        <f>IF(ISTEXT(Data!AA142),Data!AA142,"")</f>
        <v>V0</v>
      </c>
      <c r="AB142" s="701">
        <f>IF(ISNUMBER(Data!AB142),Data!AB142,"")</f>
        <v>1.5482765009146848</v>
      </c>
      <c r="AC142" s="242" t="str">
        <f>IF(ISTEXT(Data!AC142),Data!AC142,"")</f>
        <v>V0</v>
      </c>
      <c r="AD142" s="704">
        <f>IF(ISNUMBER(Data!AD142),Data!AD142,"")</f>
        <v>7.9000000000000001E-2</v>
      </c>
      <c r="AE142" s="242" t="str">
        <f>IF(ISTEXT(Data!AE142),Data!AE142,"")</f>
        <v>V0</v>
      </c>
      <c r="AF142" s="701">
        <f>IF(ISNUMBER(Data!AF142),Data!AF142,"")</f>
        <v>4.5999999999999999E-2</v>
      </c>
      <c r="AG142" s="242" t="str">
        <f>IF(ISTEXT(Data!AG142),Data!AG142,"")</f>
        <v>V0</v>
      </c>
      <c r="AH142" s="703">
        <f>IF(ISNUMBER(Data!AH142),Data!AH142,"")</f>
        <v>0.255</v>
      </c>
      <c r="AI142" s="242" t="str">
        <f>IF(ISTEXT(Data!AI142),Data!AI142,"")</f>
        <v>V0</v>
      </c>
      <c r="AJ142" s="267" t="str">
        <f>IF(ISTEXT(Data!AJ142),Data!AJ142,"")</f>
        <v/>
      </c>
      <c r="AK142" s="267" t="str">
        <f>IF(ISTEXT(Data!AK142),Data!AK142,"")</f>
        <v/>
      </c>
      <c r="AL142" s="267" t="str">
        <f>IF(ISTEXT(Data!AL142),Data!AL142,"")</f>
        <v/>
      </c>
      <c r="AM142" s="267" t="str">
        <f>IF(ISTEXT(Data!AM142),Data!AM142,"")</f>
        <v/>
      </c>
      <c r="AN142" s="267" t="str">
        <f>IF(ISTEXT(Data!AN142),Data!AN142,"")</f>
        <v/>
      </c>
      <c r="AO142" s="267" t="str">
        <f>IF(ISTEXT(Data!AO142),Data!AO142,"")</f>
        <v/>
      </c>
      <c r="AP142" s="705">
        <f>IF(ISNUMBER(Bilanz!AP142),Bilanz!AP142,"")</f>
        <v>4.7863009232263715E-3</v>
      </c>
      <c r="AQ142" s="706">
        <f>IF(ISNUMBER(Bilanz!AQ142),Bilanz!AQ142,"")</f>
        <v>4.7721813355028536E-2</v>
      </c>
      <c r="AR142" s="707">
        <f>IF(ISNUMBER(Bilanz!AR142),Bilanz!AR142,"")</f>
        <v>1.0269614999999999</v>
      </c>
      <c r="AS142" s="708">
        <f>IF(ISNUMBER(Bilanz!AS142),Bilanz!AS142,"")</f>
        <v>8.5542317768776694</v>
      </c>
      <c r="AT142" s="709">
        <f>IF(ISNUMBER(Bilanz!AT142),Bilanz!AT142,"")</f>
        <v>6.4230354995731913</v>
      </c>
      <c r="AU142" s="710">
        <f>IF(ISNUMBER(Bilanz!AU142),Bilanz!AU142,"")</f>
        <v>0.13958699999999999</v>
      </c>
      <c r="AV142" s="711">
        <f>IF(ISNUMBER(Bilanz!AV142),Bilanz!AV142,"")</f>
        <v>15.437090852369865</v>
      </c>
      <c r="AW142" s="712">
        <f>IF(ISNUMBER(Bilanz!AW142),Bilanz!AW142,"")</f>
        <v>0.78766949999999991</v>
      </c>
      <c r="AX142" s="713">
        <f>IF(ISNUMBER(Bilanz!AX142),Bilanz!AX142,"")</f>
        <v>0.45864299999999997</v>
      </c>
      <c r="AY142" s="714">
        <f>IF(ISNUMBER(Bilanz!AY142),Bilanz!AY142,"")</f>
        <v>2.5424774999999999</v>
      </c>
      <c r="AZ142" s="715">
        <f>IF(ISNUMBER(Bilanz!AZ142),Bilanz!AZ142,"")</f>
        <v>362.61</v>
      </c>
      <c r="BA142" s="716">
        <f>IF(ISNUMBER(Bilanz!BA142),Bilanz!BA142,"")</f>
        <v>5.5229999999999997</v>
      </c>
      <c r="BB142" s="717">
        <f>IF(ISNUMBER(Bilanz!BB142),Bilanz!BB142,"")</f>
        <v>4.7863009232263716</v>
      </c>
      <c r="BC142" s="718">
        <f>IF(ISNUMBER(Bilanz!BC142),Bilanz!BC142,"")</f>
        <v>1.1539182530706864</v>
      </c>
      <c r="BD142" s="719">
        <f>IF(ISNUMBER(Bilanz!BD142),Bilanz!BD142,"")</f>
        <v>2.089296130854039E-3</v>
      </c>
      <c r="BE142" s="720">
        <f>IF(ISNUMBER(Bilanz!BE142),Bilanz!BE142,"")</f>
        <v>2.9053367934108087</v>
      </c>
      <c r="BF142" s="708">
        <f>IF(ISNUMBER(Bilanz!BF142),Bilanz!BF142,"")</f>
        <v>61.251812837000806</v>
      </c>
      <c r="BG142" s="709">
        <f>IF(ISNUMBER(Bilanz!BG142),Bilanz!BG142,"")</f>
        <v>40.181129057513317</v>
      </c>
      <c r="BH142" s="710">
        <f>IF(ISNUMBER(Bilanz!BH142),Bilanz!BH142,"")</f>
        <v>0.60896571523023257</v>
      </c>
      <c r="BI142" s="711">
        <f>IF(ISNUMBER(Bilanz!BI142),Bilanz!BI142,"")</f>
        <v>110.53591068142249</v>
      </c>
      <c r="BJ142" s="712">
        <f>IF(ISNUMBER(Bilanz!BJ142),Bilanz!BJ142,"")</f>
        <v>2.0205637116988084</v>
      </c>
      <c r="BK142" s="713">
        <f>IF(ISNUMBER(Bilanz!BK142),Bilanz!BK142,"")</f>
        <v>3.7852293766714666</v>
      </c>
      <c r="BL142" s="714">
        <f>IF(ISNUMBER(Bilanz!BL142),Bilanz!BL142,"")</f>
        <v>12.725185887519336</v>
      </c>
      <c r="BM142" s="721" t="str">
        <f>IF(ISTEXT(Bilanz!BM142),Bilanz!BM142,"")</f>
        <v>V0</v>
      </c>
      <c r="BN142" s="722">
        <f>IF(ISNUMBER(Bilanz!BN142),Bilanz!BN142,"")</f>
        <v>18.8</v>
      </c>
      <c r="BO142" s="722">
        <f>IF(ISNUMBER(Bilanz!BO142),Bilanz!BO142,"")</f>
        <v>18.795874699747472</v>
      </c>
      <c r="BP142" s="723">
        <f>IF(ISNUMBER(Bilanz!BP142),Bilanz!BP142,"")</f>
        <v>-2.1943086449621139E-2</v>
      </c>
      <c r="BQ142" s="723">
        <f>IF(ISNUMBER(Bilanz!BQ142),Bilanz!BQ142,"")</f>
        <v>30</v>
      </c>
      <c r="BR142" s="721" t="str">
        <f>IF(ISTEXT(Bilanz!BR142),Bilanz!BR142,"")</f>
        <v>V0</v>
      </c>
      <c r="BS142" s="723">
        <f>IF(ISNUMBER(Bilanz!BS142),Bilanz!BS142,"")</f>
        <v>134.46215629576872</v>
      </c>
      <c r="BT142" s="723">
        <f>IF(ISNUMBER(Bilanz!BT142),Bilanz!BT142,"")</f>
        <v>105.49428623712647</v>
      </c>
      <c r="BU142" s="723">
        <f>IF(ISNUMBER(Bilanz!BU142),Bilanz!BU142,"")</f>
        <v>239.95644253289521</v>
      </c>
      <c r="BV142" s="722">
        <f>IF(ISNUMBER(Bilanz!BV142),Bilanz!BV142,"")</f>
        <v>12.07213682319494</v>
      </c>
      <c r="BW142" s="723">
        <f>IF(ISNUMBER(Bilanz!BW142),Bilanz!BW142,"")</f>
        <v>15</v>
      </c>
      <c r="BX142" s="721" t="str">
        <f>IF(ISTEXT(Bilanz!BX142),Bilanz!BX142,"")</f>
        <v>V0</v>
      </c>
    </row>
    <row r="143" spans="1:76" x14ac:dyDescent="0.2">
      <c r="A143" s="120" t="str">
        <f>IF(ISTEXT(Data!A143),Data!A143,"")</f>
        <v>DEU96026</v>
      </c>
      <c r="B143" s="250">
        <f>IF(ISREF(Data!B143),Data!B143,"")</f>
        <v>35151</v>
      </c>
      <c r="C143" s="698">
        <v>0.27083333333333298</v>
      </c>
      <c r="D143" s="250">
        <f>IF(ISREF(Data!D143),Data!D143,"")</f>
        <v>35152</v>
      </c>
      <c r="E143" s="698">
        <v>0.27083333333333298</v>
      </c>
      <c r="F143" s="699" t="s">
        <v>2179</v>
      </c>
      <c r="G143" s="245" t="str">
        <f>IF(ISTEXT(Data!G143),Data!G143,"")</f>
        <v>Snow</v>
      </c>
      <c r="H143" s="247" t="str">
        <f>IF(ISTEXT(Data!H143),Data!H143,"")</f>
        <v>Clean and Clear</v>
      </c>
      <c r="I143" s="246" t="str">
        <f>IF(ISTEXT(Data!I143),Data!I143,"")</f>
        <v/>
      </c>
      <c r="J143" s="248" t="str">
        <f>IF(ISTEXT(Data!J143),Data!J143,"")</f>
        <v/>
      </c>
      <c r="K143" s="273">
        <f>IF(ISNUMBER(Data!K143),Data!K143,"")</f>
        <v>3.1</v>
      </c>
      <c r="L143" s="242" t="str">
        <f>IF(ISTEXT(Data!L143),Data!L143,"")</f>
        <v>V0</v>
      </c>
      <c r="M143" s="700">
        <f>IF(ISNUMBER(Data!M143),Data!M143,"")</f>
        <v>113.5</v>
      </c>
      <c r="N143" s="700">
        <f>IF(ISNUMBER(Data!N143),Data!N143,"")</f>
        <v>2.6105</v>
      </c>
      <c r="O143" s="242" t="str">
        <f>IF(ISTEXT(Data!O143),Data!O143,"")</f>
        <v>V0</v>
      </c>
      <c r="P143" s="278">
        <f>IF(ISNUMBER(Data!P143),Data!P143,"")</f>
        <v>4.09</v>
      </c>
      <c r="Q143" s="242" t="str">
        <f>IF(ISTEXT(Data!Q143),Data!Q143,"")</f>
        <v>V0</v>
      </c>
      <c r="R143" s="277">
        <f>IF(ISNUMBER(Data!R143),Data!R143,"")</f>
        <v>64.900000000000006</v>
      </c>
      <c r="S143" s="242" t="str">
        <f>IF(ISTEXT(Data!S143),Data!S143,"")</f>
        <v>V0</v>
      </c>
      <c r="T143" s="701">
        <f>IF(ISNUMBER(Data!T143),Data!T143,"")</f>
        <v>0.13600000000000001</v>
      </c>
      <c r="U143" s="242" t="str">
        <f>IF(ISTEXT(Data!U143),Data!U143,"")</f>
        <v>V0</v>
      </c>
      <c r="V143" s="702">
        <f>IF(ISNUMBER(Data!V143),Data!V143,"")</f>
        <v>1.3002590952342554</v>
      </c>
      <c r="W143" s="242" t="str">
        <f>IF(ISTEXT(Data!W143),Data!W143,"")</f>
        <v>V0</v>
      </c>
      <c r="X143" s="701">
        <f>IF(ISNUMBER(Data!X143),Data!X143,"")</f>
        <v>2.8688771834856657</v>
      </c>
      <c r="Y143" s="242" t="str">
        <f>IF(ISTEXT(Data!Y143),Data!Y143,"")</f>
        <v>V0</v>
      </c>
      <c r="Z143" s="703">
        <f>IF(ISNUMBER(Data!Z143),Data!Z143,"")</f>
        <v>8.1000000000000003E-2</v>
      </c>
      <c r="AA143" s="242" t="str">
        <f>IF(ISTEXT(Data!AA143),Data!AA143,"")</f>
        <v>V0</v>
      </c>
      <c r="AB143" s="701">
        <f>IF(ISNUMBER(Data!AB143),Data!AB143,"")</f>
        <v>2.4311202228504905</v>
      </c>
      <c r="AC143" s="242" t="str">
        <f>IF(ISTEXT(Data!AC143),Data!AC143,"")</f>
        <v>V0</v>
      </c>
      <c r="AD143" s="704">
        <f>IF(ISNUMBER(Data!AD143),Data!AD143,"")</f>
        <v>0.10299999999999999</v>
      </c>
      <c r="AE143" s="242" t="str">
        <f>IF(ISTEXT(Data!AE143),Data!AE143,"")</f>
        <v>V0</v>
      </c>
      <c r="AF143" s="701">
        <f>IF(ISNUMBER(Data!AF143),Data!AF143,"")</f>
        <v>5.1999999999999998E-2</v>
      </c>
      <c r="AG143" s="242" t="str">
        <f>IF(ISTEXT(Data!AG143),Data!AG143,"")</f>
        <v>V0</v>
      </c>
      <c r="AH143" s="703">
        <f>IF(ISNUMBER(Data!AH143),Data!AH143,"")</f>
        <v>0.187</v>
      </c>
      <c r="AI143" s="242" t="str">
        <f>IF(ISTEXT(Data!AI143),Data!AI143,"")</f>
        <v>V0</v>
      </c>
      <c r="AJ143" s="267" t="str">
        <f>IF(ISTEXT(Data!AJ143),Data!AJ143,"")</f>
        <v/>
      </c>
      <c r="AK143" s="267" t="str">
        <f>IF(ISTEXT(Data!AK143),Data!AK143,"")</f>
        <v/>
      </c>
      <c r="AL143" s="267" t="str">
        <f>IF(ISTEXT(Data!AL143),Data!AL143,"")</f>
        <v/>
      </c>
      <c r="AM143" s="267" t="str">
        <f>IF(ISTEXT(Data!AM143),Data!AM143,"")</f>
        <v/>
      </c>
      <c r="AN143" s="267" t="str">
        <f>IF(ISTEXT(Data!AN143),Data!AN143,"")</f>
        <v/>
      </c>
      <c r="AO143" s="267" t="str">
        <f>IF(ISTEXT(Data!AO143),Data!AO143,"")</f>
        <v/>
      </c>
      <c r="AP143" s="705">
        <f>IF(ISNUMBER(Bilanz!AP143),Bilanz!AP143,"")</f>
        <v>8.1283051616409918E-2</v>
      </c>
      <c r="AQ143" s="706">
        <f>IF(ISNUMBER(Bilanz!AQ143),Bilanz!AQ143,"")</f>
        <v>0.21218940624463808</v>
      </c>
      <c r="AR143" s="707">
        <f>IF(ISNUMBER(Bilanz!AR143),Bilanz!AR143,"")</f>
        <v>0.35502800000000001</v>
      </c>
      <c r="AS143" s="708">
        <f>IF(ISNUMBER(Bilanz!AS143),Bilanz!AS143,"")</f>
        <v>3.3943263681090237</v>
      </c>
      <c r="AT143" s="709">
        <f>IF(ISNUMBER(Bilanz!AT143),Bilanz!AT143,"")</f>
        <v>7.4892038874893307</v>
      </c>
      <c r="AU143" s="710">
        <f>IF(ISNUMBER(Bilanz!AU143),Bilanz!AU143,"")</f>
        <v>0.21145050000000001</v>
      </c>
      <c r="AV143" s="711">
        <f>IF(ISNUMBER(Bilanz!AV143),Bilanz!AV143,"")</f>
        <v>6.3464393417512053</v>
      </c>
      <c r="AW143" s="712">
        <f>IF(ISNUMBER(Bilanz!AW143),Bilanz!AW143,"")</f>
        <v>0.2688815</v>
      </c>
      <c r="AX143" s="713">
        <f>IF(ISNUMBER(Bilanz!AX143),Bilanz!AX143,"")</f>
        <v>0.13574600000000001</v>
      </c>
      <c r="AY143" s="714">
        <f>IF(ISNUMBER(Bilanz!AY143),Bilanz!AY143,"")</f>
        <v>0.48816350000000003</v>
      </c>
      <c r="AZ143" s="715">
        <f>IF(ISNUMBER(Bilanz!AZ143),Bilanz!AZ143,"")</f>
        <v>362.61</v>
      </c>
      <c r="BA143" s="716">
        <f>IF(ISNUMBER(Bilanz!BA143),Bilanz!BA143,"")</f>
        <v>5.5229999999999997</v>
      </c>
      <c r="BB143" s="717">
        <f>IF(ISNUMBER(Bilanz!BB143),Bilanz!BB143,"")</f>
        <v>81.283051616409921</v>
      </c>
      <c r="BC143" s="718">
        <f>IF(ISNUMBER(Bilanz!BC143),Bilanz!BC143,"")</f>
        <v>6.7947744211967795E-2</v>
      </c>
      <c r="BD143" s="719">
        <f>IF(ISNUMBER(Bilanz!BD143),Bilanz!BD143,"")</f>
        <v>1.2302687708123794E-4</v>
      </c>
      <c r="BE143" s="720">
        <f>IF(ISNUMBER(Bilanz!BE143),Bilanz!BE143,"")</f>
        <v>3.8361728534356319</v>
      </c>
      <c r="BF143" s="708">
        <f>IF(ISNUMBER(Bilanz!BF143),Bilanz!BF143,"")</f>
        <v>92.829235042068632</v>
      </c>
      <c r="BG143" s="709">
        <f>IF(ISNUMBER(Bilanz!BG143),Bilanz!BG143,"")</f>
        <v>178.94134935198292</v>
      </c>
      <c r="BH143" s="710">
        <f>IF(ISNUMBER(Bilanz!BH143),Bilanz!BH143,"")</f>
        <v>3.5233016381177742</v>
      </c>
      <c r="BI143" s="711">
        <f>IF(ISNUMBER(Bilanz!BI143),Bilanz!BI143,"")</f>
        <v>173.56466215824162</v>
      </c>
      <c r="BJ143" s="712">
        <f>IF(ISNUMBER(Bilanz!BJ143),Bilanz!BJ143,"")</f>
        <v>2.6344058519617373</v>
      </c>
      <c r="BK143" s="713">
        <f>IF(ISNUMBER(Bilanz!BK143),Bilanz!BK143,"")</f>
        <v>4.2789549475416582</v>
      </c>
      <c r="BL143" s="714">
        <f>IF(ISNUMBER(Bilanz!BL143),Bilanz!BL143,"")</f>
        <v>9.3318029841808467</v>
      </c>
      <c r="BM143" s="721" t="str">
        <f>IF(ISTEXT(Bilanz!BM143),Bilanz!BM143,"")</f>
        <v>V0</v>
      </c>
      <c r="BN143" s="722">
        <f>IF(ISNUMBER(Bilanz!BN143),Bilanz!BN143,"")</f>
        <v>64.900000000000006</v>
      </c>
      <c r="BO143" s="722">
        <f>IF(ISNUMBER(Bilanz!BO143),Bilanz!BO143,"")</f>
        <v>63.572642423401824</v>
      </c>
      <c r="BP143" s="723">
        <f>IF(ISNUMBER(Bilanz!BP143),Bilanz!BP143,"")</f>
        <v>-2.0452350949124525</v>
      </c>
      <c r="BQ143" s="723">
        <f>IF(ISNUMBER(Bilanz!BQ143),Bilanz!BQ143,"")</f>
        <v>20</v>
      </c>
      <c r="BR143" s="721" t="str">
        <f>IF(ISTEXT(Bilanz!BR143),Bilanz!BR143,"")</f>
        <v>V0</v>
      </c>
      <c r="BS143" s="723">
        <f>IF(ISNUMBER(Bilanz!BS143),Bilanz!BS143,"")</f>
        <v>274.61617919645357</v>
      </c>
      <c r="BT143" s="723">
        <f>IF(ISNUMBER(Bilanz!BT143),Bilanz!BT143,"")</f>
        <v>275.67482801857625</v>
      </c>
      <c r="BU143" s="723">
        <f>IF(ISNUMBER(Bilanz!BU143),Bilanz!BU143,"")</f>
        <v>550.29100721502982</v>
      </c>
      <c r="BV143" s="722">
        <f>IF(ISNUMBER(Bilanz!BV143),Bilanz!BV143,"")</f>
        <v>-0.19237981508736582</v>
      </c>
      <c r="BW143" s="723">
        <f>IF(ISNUMBER(Bilanz!BW143),Bilanz!BW143,"")</f>
        <v>10</v>
      </c>
      <c r="BX143" s="721" t="str">
        <f>IF(ISTEXT(Bilanz!BX143),Bilanz!BX143,"")</f>
        <v>V0</v>
      </c>
    </row>
    <row r="144" spans="1:76" x14ac:dyDescent="0.2">
      <c r="A144" s="120" t="str">
        <f>IF(ISTEXT(Data!A144),Data!A144,"")</f>
        <v/>
      </c>
      <c r="B144" s="250">
        <f>IF(ISREF(Data!B144),Data!B144,"")</f>
        <v>35152</v>
      </c>
      <c r="C144" s="698">
        <v>0.27083333333333298</v>
      </c>
      <c r="D144" s="250">
        <f>IF(ISREF(Data!D144),Data!D144,"")</f>
        <v>35153</v>
      </c>
      <c r="E144" s="698">
        <v>0.27083333333333298</v>
      </c>
      <c r="F144" s="699" t="s">
        <v>2179</v>
      </c>
      <c r="G144" s="245" t="str">
        <f>IF(ISTEXT(Data!G144),Data!G144,"")</f>
        <v>No Precipitation Occurred</v>
      </c>
      <c r="H144" s="247" t="str">
        <f>IF(ISTEXT(Data!H144),Data!H144,"")</f>
        <v/>
      </c>
      <c r="I144" s="246" t="str">
        <f>IF(ISTEXT(Data!I144),Data!I144,"")</f>
        <v/>
      </c>
      <c r="J144" s="248" t="str">
        <f>IF(ISTEXT(Data!J144),Data!J144,"")</f>
        <v/>
      </c>
      <c r="K144" s="273" t="str">
        <f>IF(ISNUMBER(Data!K144),Data!K144,"")</f>
        <v/>
      </c>
      <c r="L144" s="242" t="str">
        <f>IF(ISTEXT(Data!L144),Data!L144,"")</f>
        <v>M1</v>
      </c>
      <c r="M144" s="700" t="str">
        <f>IF(ISNUMBER(Data!M144),Data!M144,"")</f>
        <v/>
      </c>
      <c r="N144" s="700" t="str">
        <f>IF(ISNUMBER(Data!N144),Data!N144,"")</f>
        <v/>
      </c>
      <c r="O144" s="242" t="str">
        <f>IF(ISTEXT(Data!O144),Data!O144,"")</f>
        <v>M1</v>
      </c>
      <c r="P144" s="278" t="str">
        <f>IF(ISNUMBER(Data!P144),Data!P144,"")</f>
        <v/>
      </c>
      <c r="Q144" s="242" t="str">
        <f>IF(ISTEXT(Data!Q144),Data!Q144,"")</f>
        <v>M1</v>
      </c>
      <c r="R144" s="277" t="str">
        <f>IF(ISNUMBER(Data!R144),Data!R144,"")</f>
        <v/>
      </c>
      <c r="S144" s="242" t="str">
        <f>IF(ISTEXT(Data!S144),Data!S144,"")</f>
        <v>M1</v>
      </c>
      <c r="T144" s="701" t="str">
        <f>IF(ISNUMBER(Data!T144),Data!T144,"")</f>
        <v/>
      </c>
      <c r="U144" s="242" t="str">
        <f>IF(ISTEXT(Data!U144),Data!U144,"")</f>
        <v>M1</v>
      </c>
      <c r="V144" s="702" t="str">
        <f>IF(ISNUMBER(Data!V144),Data!V144,"")</f>
        <v/>
      </c>
      <c r="W144" s="242" t="str">
        <f>IF(ISTEXT(Data!W144),Data!W144,"")</f>
        <v>M1</v>
      </c>
      <c r="X144" s="701" t="str">
        <f>IF(ISNUMBER(Data!X144),Data!X144,"")</f>
        <v/>
      </c>
      <c r="Y144" s="242" t="str">
        <f>IF(ISTEXT(Data!Y144),Data!Y144,"")</f>
        <v>M1</v>
      </c>
      <c r="Z144" s="703" t="str">
        <f>IF(ISNUMBER(Data!Z144),Data!Z144,"")</f>
        <v/>
      </c>
      <c r="AA144" s="242" t="str">
        <f>IF(ISTEXT(Data!AA144),Data!AA144,"")</f>
        <v>M1</v>
      </c>
      <c r="AB144" s="701" t="str">
        <f>IF(ISNUMBER(Data!AB144),Data!AB144,"")</f>
        <v/>
      </c>
      <c r="AC144" s="242" t="str">
        <f>IF(ISTEXT(Data!AC144),Data!AC144,"")</f>
        <v>M1</v>
      </c>
      <c r="AD144" s="704" t="str">
        <f>IF(ISNUMBER(Data!AD144),Data!AD144,"")</f>
        <v/>
      </c>
      <c r="AE144" s="242" t="str">
        <f>IF(ISTEXT(Data!AE144),Data!AE144,"")</f>
        <v>M1</v>
      </c>
      <c r="AF144" s="701" t="str">
        <f>IF(ISNUMBER(Data!AF144),Data!AF144,"")</f>
        <v/>
      </c>
      <c r="AG144" s="242" t="str">
        <f>IF(ISTEXT(Data!AG144),Data!AG144,"")</f>
        <v>M1</v>
      </c>
      <c r="AH144" s="703" t="str">
        <f>IF(ISNUMBER(Data!AH144),Data!AH144,"")</f>
        <v/>
      </c>
      <c r="AI144" s="242" t="str">
        <f>IF(ISTEXT(Data!AI144),Data!AI144,"")</f>
        <v>M1</v>
      </c>
      <c r="AJ144" s="267" t="str">
        <f>IF(ISTEXT(Data!AJ144),Data!AJ144,"")</f>
        <v/>
      </c>
      <c r="AK144" s="267" t="str">
        <f>IF(ISTEXT(Data!AK144),Data!AK144,"")</f>
        <v/>
      </c>
      <c r="AL144" s="267" t="str">
        <f>IF(ISTEXT(Data!AL144),Data!AL144,"")</f>
        <v/>
      </c>
      <c r="AM144" s="267" t="str">
        <f>IF(ISTEXT(Data!AM144),Data!AM144,"")</f>
        <v/>
      </c>
      <c r="AN144" s="267" t="str">
        <f>IF(ISTEXT(Data!AN144),Data!AN144,"")</f>
        <v/>
      </c>
      <c r="AO144" s="267" t="str">
        <f>IF(ISTEXT(Data!AO144),Data!AO144,"")</f>
        <v/>
      </c>
      <c r="AP144" s="705" t="str">
        <f>IF(ISNUMBER(Bilanz!AP144),Bilanz!AP144,"")</f>
        <v/>
      </c>
      <c r="AQ144" s="706" t="str">
        <f>IF(ISNUMBER(Bilanz!AQ144),Bilanz!AQ144,"")</f>
        <v/>
      </c>
      <c r="AR144" s="707" t="str">
        <f>IF(ISNUMBER(Bilanz!AR144),Bilanz!AR144,"")</f>
        <v/>
      </c>
      <c r="AS144" s="708" t="str">
        <f>IF(ISNUMBER(Bilanz!AS144),Bilanz!AS144,"")</f>
        <v/>
      </c>
      <c r="AT144" s="709" t="str">
        <f>IF(ISNUMBER(Bilanz!AT144),Bilanz!AT144,"")</f>
        <v/>
      </c>
      <c r="AU144" s="710" t="str">
        <f>IF(ISNUMBER(Bilanz!AU144),Bilanz!AU144,"")</f>
        <v/>
      </c>
      <c r="AV144" s="711" t="str">
        <f>IF(ISNUMBER(Bilanz!AV144),Bilanz!AV144,"")</f>
        <v/>
      </c>
      <c r="AW144" s="712" t="str">
        <f>IF(ISNUMBER(Bilanz!AW144),Bilanz!AW144,"")</f>
        <v/>
      </c>
      <c r="AX144" s="713" t="str">
        <f>IF(ISNUMBER(Bilanz!AX144),Bilanz!AX144,"")</f>
        <v/>
      </c>
      <c r="AY144" s="714" t="str">
        <f>IF(ISNUMBER(Bilanz!AY144),Bilanz!AY144,"")</f>
        <v/>
      </c>
      <c r="AZ144" s="715">
        <f>IF(ISNUMBER(Bilanz!AZ144),Bilanz!AZ144,"")</f>
        <v>362.61</v>
      </c>
      <c r="BA144" s="716">
        <f>IF(ISNUMBER(Bilanz!BA144),Bilanz!BA144,"")</f>
        <v>5.5229999999999997</v>
      </c>
      <c r="BB144" s="717" t="str">
        <f>IF(ISNUMBER(Bilanz!BB144),Bilanz!BB144,"")</f>
        <v/>
      </c>
      <c r="BC144" s="718" t="str">
        <f>IF(ISNUMBER(Bilanz!BC144),Bilanz!BC144,"")</f>
        <v/>
      </c>
      <c r="BD144" s="719" t="str">
        <f>IF(ISNUMBER(Bilanz!BD144),Bilanz!BD144,"")</f>
        <v/>
      </c>
      <c r="BE144" s="720" t="str">
        <f>IF(ISNUMBER(Bilanz!BE144),Bilanz!BE144,"")</f>
        <v/>
      </c>
      <c r="BF144" s="708" t="str">
        <f>IF(ISNUMBER(Bilanz!BF144),Bilanz!BF144,"")</f>
        <v/>
      </c>
      <c r="BG144" s="709" t="str">
        <f>IF(ISNUMBER(Bilanz!BG144),Bilanz!BG144,"")</f>
        <v/>
      </c>
      <c r="BH144" s="710" t="str">
        <f>IF(ISNUMBER(Bilanz!BH144),Bilanz!BH144,"")</f>
        <v/>
      </c>
      <c r="BI144" s="711" t="str">
        <f>IF(ISNUMBER(Bilanz!BI144),Bilanz!BI144,"")</f>
        <v/>
      </c>
      <c r="BJ144" s="712" t="str">
        <f>IF(ISNUMBER(Bilanz!BJ144),Bilanz!BJ144,"")</f>
        <v/>
      </c>
      <c r="BK144" s="713" t="str">
        <f>IF(ISNUMBER(Bilanz!BK144),Bilanz!BK144,"")</f>
        <v/>
      </c>
      <c r="BL144" s="714" t="str">
        <f>IF(ISNUMBER(Bilanz!BL144),Bilanz!BL144,"")</f>
        <v/>
      </c>
      <c r="BM144" s="721" t="str">
        <f>IF(ISTEXT(Bilanz!BM144),Bilanz!BM144,"")</f>
        <v>M1</v>
      </c>
      <c r="BN144" s="722" t="str">
        <f>IF(ISNUMBER(Bilanz!BN144),Bilanz!BN144,"")</f>
        <v/>
      </c>
      <c r="BO144" s="722" t="str">
        <f>IF(ISNUMBER(Bilanz!BO144),Bilanz!BO144,"")</f>
        <v/>
      </c>
      <c r="BP144" s="723" t="str">
        <f>IF(ISNUMBER(Bilanz!BP144),Bilanz!BP144,"")</f>
        <v/>
      </c>
      <c r="BQ144" s="723" t="str">
        <f>IF(ISNUMBER(Bilanz!BQ144),Bilanz!BQ144,"")</f>
        <v/>
      </c>
      <c r="BR144" s="721" t="str">
        <f>IF(ISTEXT(Bilanz!BR144),Bilanz!BR144,"")</f>
        <v>M1</v>
      </c>
      <c r="BS144" s="723" t="str">
        <f>IF(ISNUMBER(Bilanz!BS144),Bilanz!BS144,"")</f>
        <v/>
      </c>
      <c r="BT144" s="723" t="str">
        <f>IF(ISNUMBER(Bilanz!BT144),Bilanz!BT144,"")</f>
        <v/>
      </c>
      <c r="BU144" s="723" t="str">
        <f>IF(ISNUMBER(Bilanz!BU144),Bilanz!BU144,"")</f>
        <v/>
      </c>
      <c r="BV144" s="722" t="str">
        <f>IF(ISNUMBER(Bilanz!BV144),Bilanz!BV144,"")</f>
        <v/>
      </c>
      <c r="BW144" s="723" t="str">
        <f>IF(ISNUMBER(Bilanz!BW144),Bilanz!BW144,"")</f>
        <v/>
      </c>
      <c r="BX144" s="721" t="str">
        <f>IF(ISTEXT(Bilanz!BX144),Bilanz!BX144,"")</f>
        <v>M1</v>
      </c>
    </row>
    <row r="145" spans="1:76" x14ac:dyDescent="0.2">
      <c r="A145" s="120" t="str">
        <f>IF(ISTEXT(Data!A145),Data!A145,"")</f>
        <v>DEU96027</v>
      </c>
      <c r="B145" s="250">
        <f>IF(ISREF(Data!B145),Data!B145,"")</f>
        <v>35153</v>
      </c>
      <c r="C145" s="698">
        <v>0.27083333333333298</v>
      </c>
      <c r="D145" s="250">
        <f>IF(ISREF(Data!D145),Data!D145,"")</f>
        <v>35154</v>
      </c>
      <c r="E145" s="698">
        <v>0.27083333333333298</v>
      </c>
      <c r="F145" s="699" t="s">
        <v>2179</v>
      </c>
      <c r="G145" s="245" t="str">
        <f>IF(ISTEXT(Data!G145),Data!G145,"")</f>
        <v>Snow</v>
      </c>
      <c r="H145" s="247" t="str">
        <f>IF(ISTEXT(Data!H145),Data!H145,"")</f>
        <v>Clean and Clear</v>
      </c>
      <c r="I145" s="246" t="str">
        <f>IF(ISTEXT(Data!I145),Data!I145,"")</f>
        <v/>
      </c>
      <c r="J145" s="248" t="str">
        <f>IF(ISTEXT(Data!J145),Data!J145,"")</f>
        <v/>
      </c>
      <c r="K145" s="273">
        <f>IF(ISNUMBER(Data!K145),Data!K145,"")</f>
        <v>2.6</v>
      </c>
      <c r="L145" s="242" t="str">
        <f>IF(ISTEXT(Data!L145),Data!L145,"")</f>
        <v>V0</v>
      </c>
      <c r="M145" s="700">
        <f>IF(ISNUMBER(Data!M145),Data!M145,"")</f>
        <v>95.7</v>
      </c>
      <c r="N145" s="700">
        <f>IF(ISNUMBER(Data!N145),Data!N145,"")</f>
        <v>2.2010999999999998</v>
      </c>
      <c r="O145" s="242" t="str">
        <f>IF(ISTEXT(Data!O145),Data!O145,"")</f>
        <v>V0</v>
      </c>
      <c r="P145" s="278">
        <f>IF(ISNUMBER(Data!P145),Data!P145,"")</f>
        <v>5.09</v>
      </c>
      <c r="Q145" s="242" t="str">
        <f>IF(ISTEXT(Data!Q145),Data!Q145,"")</f>
        <v>V0</v>
      </c>
      <c r="R145" s="277">
        <f>IF(ISNUMBER(Data!R145),Data!R145,"")</f>
        <v>45</v>
      </c>
      <c r="S145" s="242" t="str">
        <f>IF(ISTEXT(Data!S145),Data!S145,"")</f>
        <v>V0</v>
      </c>
      <c r="T145" s="701">
        <f>IF(ISNUMBER(Data!T145),Data!T145,"")</f>
        <v>0.59899999999999998</v>
      </c>
      <c r="U145" s="242" t="str">
        <f>IF(ISTEXT(Data!U145),Data!U145,"")</f>
        <v>V0</v>
      </c>
      <c r="V145" s="702">
        <f>IF(ISNUMBER(Data!V145),Data!V145,"")</f>
        <v>2.2476681719216187</v>
      </c>
      <c r="W145" s="242" t="str">
        <f>IF(ISTEXT(Data!W145),Data!W145,"")</f>
        <v>V0</v>
      </c>
      <c r="X145" s="701">
        <f>IF(ISNUMBER(Data!X145),Data!X145,"")</f>
        <v>1.7797385854968666</v>
      </c>
      <c r="Y145" s="242" t="str">
        <f>IF(ISTEXT(Data!Y145),Data!Y145,"")</f>
        <v>V0</v>
      </c>
      <c r="Z145" s="703">
        <f>IF(ISNUMBER(Data!Z145),Data!Z145,"")</f>
        <v>0.31900000000000001</v>
      </c>
      <c r="AA145" s="242" t="str">
        <f>IF(ISTEXT(Data!AA145),Data!AA145,"")</f>
        <v>V0</v>
      </c>
      <c r="AB145" s="701">
        <f>IF(ISNUMBER(Data!AB145),Data!AB145,"")</f>
        <v>3.5896099617495425</v>
      </c>
      <c r="AC145" s="242" t="str">
        <f>IF(ISTEXT(Data!AC145),Data!AC145,"")</f>
        <v>V0</v>
      </c>
      <c r="AD145" s="704">
        <f>IF(ISNUMBER(Data!AD145),Data!AD145,"")</f>
        <v>0.17399999999999999</v>
      </c>
      <c r="AE145" s="242" t="str">
        <f>IF(ISTEXT(Data!AE145),Data!AE145,"")</f>
        <v>V0</v>
      </c>
      <c r="AF145" s="701">
        <f>IF(ISNUMBER(Data!AF145),Data!AF145,"")</f>
        <v>0.114</v>
      </c>
      <c r="AG145" s="242" t="str">
        <f>IF(ISTEXT(Data!AG145),Data!AG145,"")</f>
        <v>V0</v>
      </c>
      <c r="AH145" s="703">
        <f>IF(ISNUMBER(Data!AH145),Data!AH145,"")</f>
        <v>0.58399999999999996</v>
      </c>
      <c r="AI145" s="242" t="str">
        <f>IF(ISTEXT(Data!AI145),Data!AI145,"")</f>
        <v>V0</v>
      </c>
      <c r="AJ145" s="267" t="str">
        <f>IF(ISTEXT(Data!AJ145),Data!AJ145,"")</f>
        <v/>
      </c>
      <c r="AK145" s="267" t="str">
        <f>IF(ISTEXT(Data!AK145),Data!AK145,"")</f>
        <v/>
      </c>
      <c r="AL145" s="267" t="str">
        <f>IF(ISTEXT(Data!AL145),Data!AL145,"")</f>
        <v/>
      </c>
      <c r="AM145" s="267" t="str">
        <f>IF(ISTEXT(Data!AM145),Data!AM145,"")</f>
        <v/>
      </c>
      <c r="AN145" s="267" t="str">
        <f>IF(ISTEXT(Data!AN145),Data!AN145,"")</f>
        <v/>
      </c>
      <c r="AO145" s="267" t="str">
        <f>IF(ISTEXT(Data!AO145),Data!AO145,"")</f>
        <v/>
      </c>
      <c r="AP145" s="705">
        <f>IF(ISNUMBER(Bilanz!AP145),Bilanz!AP145,"")</f>
        <v>8.1283051616409824E-3</v>
      </c>
      <c r="AQ145" s="706">
        <f>IF(ISNUMBER(Bilanz!AQ145),Bilanz!AQ145,"")</f>
        <v>1.7891212491287965E-2</v>
      </c>
      <c r="AR145" s="707">
        <f>IF(ISNUMBER(Bilanz!AR145),Bilanz!AR145,"")</f>
        <v>1.3184588999999998</v>
      </c>
      <c r="AS145" s="708">
        <f>IF(ISNUMBER(Bilanz!AS145),Bilanz!AS145,"")</f>
        <v>4.947342413216675</v>
      </c>
      <c r="AT145" s="709">
        <f>IF(ISNUMBER(Bilanz!AT145),Bilanz!AT145,"")</f>
        <v>3.9173826005371528</v>
      </c>
      <c r="AU145" s="710">
        <f>IF(ISNUMBER(Bilanz!AU145),Bilanz!AU145,"")</f>
        <v>0.70215089999999991</v>
      </c>
      <c r="AV145" s="711">
        <f>IF(ISNUMBER(Bilanz!AV145),Bilanz!AV145,"")</f>
        <v>7.9010904868069174</v>
      </c>
      <c r="AW145" s="712">
        <f>IF(ISNUMBER(Bilanz!AW145),Bilanz!AW145,"")</f>
        <v>0.38299139999999993</v>
      </c>
      <c r="AX145" s="713">
        <f>IF(ISNUMBER(Bilanz!AX145),Bilanz!AX145,"")</f>
        <v>0.25092539999999997</v>
      </c>
      <c r="AY145" s="714">
        <f>IF(ISNUMBER(Bilanz!AY145),Bilanz!AY145,"")</f>
        <v>1.2854423999999998</v>
      </c>
      <c r="AZ145" s="715">
        <f>IF(ISNUMBER(Bilanz!AZ145),Bilanz!AZ145,"")</f>
        <v>362.61</v>
      </c>
      <c r="BA145" s="716">
        <f>IF(ISNUMBER(Bilanz!BA145),Bilanz!BA145,"")</f>
        <v>5.5229999999999997</v>
      </c>
      <c r="BB145" s="717">
        <f>IF(ISNUMBER(Bilanz!BB145),Bilanz!BB145,"")</f>
        <v>8.1283051616409825</v>
      </c>
      <c r="BC145" s="718">
        <f>IF(ISNUMBER(Bilanz!BC145),Bilanz!BC145,"")</f>
        <v>0.67947744211967775</v>
      </c>
      <c r="BD145" s="719">
        <f>IF(ISNUMBER(Bilanz!BD145),Bilanz!BD145,"")</f>
        <v>1.2302687708123808E-3</v>
      </c>
      <c r="BE145" s="720">
        <f>IF(ISNUMBER(Bilanz!BE145),Bilanz!BE145,"")</f>
        <v>16.89608484711723</v>
      </c>
      <c r="BF145" s="708">
        <f>IF(ISNUMBER(Bilanz!BF145),Bilanz!BF145,"")</f>
        <v>160.46749281942022</v>
      </c>
      <c r="BG145" s="709">
        <f>IF(ISNUMBER(Bilanz!BG145),Bilanz!BG145,"")</f>
        <v>111.00817623557566</v>
      </c>
      <c r="BH145" s="710">
        <f>IF(ISNUMBER(Bilanz!BH145),Bilanz!BH145,"")</f>
        <v>13.875718797031727</v>
      </c>
      <c r="BI145" s="711">
        <f>IF(ISNUMBER(Bilanz!BI145),Bilanz!BI145,"")</f>
        <v>256.2725752659058</v>
      </c>
      <c r="BJ145" s="712">
        <f>IF(ISNUMBER(Bilanz!BJ145),Bilanz!BJ145,"")</f>
        <v>4.4503555169062352</v>
      </c>
      <c r="BK145" s="713">
        <f>IF(ISNUMBER(Bilanz!BK145),Bilanz!BK145,"")</f>
        <v>9.3807858465336356</v>
      </c>
      <c r="BL145" s="714">
        <f>IF(ISNUMBER(Bilanz!BL145),Bilanz!BL145,"")</f>
        <v>29.143170816907027</v>
      </c>
      <c r="BM145" s="721" t="str">
        <f>IF(ISTEXT(Bilanz!BM145),Bilanz!BM145,"")</f>
        <v>V0</v>
      </c>
      <c r="BN145" s="722">
        <f>IF(ISNUMBER(Bilanz!BN145),Bilanz!BN145,"")</f>
        <v>45</v>
      </c>
      <c r="BO145" s="722">
        <f>IF(ISNUMBER(Bilanz!BO145),Bilanz!BO145,"")</f>
        <v>46.588788695181471</v>
      </c>
      <c r="BP145" s="723">
        <f>IF(ISNUMBER(Bilanz!BP145),Bilanz!BP145,"")</f>
        <v>3.5306415448477124</v>
      </c>
      <c r="BQ145" s="723">
        <f>IF(ISNUMBER(Bilanz!BQ145),Bilanz!BQ145,"")</f>
        <v>20</v>
      </c>
      <c r="BR145" s="721" t="str">
        <f>IF(ISTEXT(Bilanz!BR145),Bilanz!BR145,"")</f>
        <v>V0</v>
      </c>
      <c r="BS145" s="723">
        <f>IF(ISNUMBER(Bilanz!BS145),Bilanz!BS145,"")</f>
        <v>321.25091140492538</v>
      </c>
      <c r="BT145" s="723">
        <f>IF(ISNUMBER(Bilanz!BT145),Bilanz!BT145,"")</f>
        <v>289.05246161300363</v>
      </c>
      <c r="BU145" s="723">
        <f>IF(ISNUMBER(Bilanz!BU145),Bilanz!BU145,"")</f>
        <v>610.30337301792906</v>
      </c>
      <c r="BV145" s="722">
        <f>IF(ISNUMBER(Bilanz!BV145),Bilanz!BV145,"")</f>
        <v>5.2758105583951682</v>
      </c>
      <c r="BW145" s="723">
        <f>IF(ISNUMBER(Bilanz!BW145),Bilanz!BW145,"")</f>
        <v>10</v>
      </c>
      <c r="BX145" s="721" t="str">
        <f>IF(ISTEXT(Bilanz!BX145),Bilanz!BX145,"")</f>
        <v>V0</v>
      </c>
    </row>
    <row r="146" spans="1:76" x14ac:dyDescent="0.2">
      <c r="A146" s="120" t="str">
        <f>IF(ISTEXT(Data!A146),Data!A146,"")</f>
        <v>DEU96028</v>
      </c>
      <c r="B146" s="250">
        <f>IF(ISREF(Data!B146),Data!B146,"")</f>
        <v>35154</v>
      </c>
      <c r="C146" s="698">
        <v>0.27083333333333298</v>
      </c>
      <c r="D146" s="250">
        <f>IF(ISREF(Data!D146),Data!D146,"")</f>
        <v>35155</v>
      </c>
      <c r="E146" s="698">
        <v>0.27083333333333298</v>
      </c>
      <c r="F146" s="699" t="s">
        <v>2179</v>
      </c>
      <c r="G146" s="245" t="str">
        <f>IF(ISTEXT(Data!G146),Data!G146,"")</f>
        <v>Snow</v>
      </c>
      <c r="H146" s="247" t="str">
        <f>IF(ISTEXT(Data!H146),Data!H146,"")</f>
        <v>Clean and Clear</v>
      </c>
      <c r="I146" s="246" t="str">
        <f>IF(ISTEXT(Data!I146),Data!I146,"")</f>
        <v/>
      </c>
      <c r="J146" s="248" t="str">
        <f>IF(ISTEXT(Data!J146),Data!J146,"")</f>
        <v/>
      </c>
      <c r="K146" s="273">
        <f>IF(ISNUMBER(Data!K146),Data!K146,"")</f>
        <v>5.2</v>
      </c>
      <c r="L146" s="242" t="str">
        <f>IF(ISTEXT(Data!L146),Data!L146,"")</f>
        <v>V0</v>
      </c>
      <c r="M146" s="700">
        <f>IF(ISNUMBER(Data!M146),Data!M146,"")</f>
        <v>187.8</v>
      </c>
      <c r="N146" s="700">
        <f>IF(ISNUMBER(Data!N146),Data!N146,"")</f>
        <v>4.3193999999999999</v>
      </c>
      <c r="O146" s="242" t="str">
        <f>IF(ISTEXT(Data!O146),Data!O146,"")</f>
        <v>V0</v>
      </c>
      <c r="P146" s="278">
        <f>IF(ISNUMBER(Data!P146),Data!P146,"")</f>
        <v>4.57</v>
      </c>
      <c r="Q146" s="242" t="str">
        <f>IF(ISTEXT(Data!Q146),Data!Q146,"")</f>
        <v>V0</v>
      </c>
      <c r="R146" s="277">
        <f>IF(ISNUMBER(Data!R146),Data!R146,"")</f>
        <v>26.6</v>
      </c>
      <c r="S146" s="242" t="str">
        <f>IF(ISTEXT(Data!S146),Data!S146,"")</f>
        <v>V0</v>
      </c>
      <c r="T146" s="701">
        <f>IF(ISNUMBER(Data!T146),Data!T146,"")</f>
        <v>0.216</v>
      </c>
      <c r="U146" s="242" t="str">
        <f>IF(ISTEXT(Data!U146),Data!U146,"")</f>
        <v>V0</v>
      </c>
      <c r="V146" s="702">
        <f>IF(ISNUMBER(Data!V146),Data!V146,"")</f>
        <v>0.95283058785581809</v>
      </c>
      <c r="W146" s="242" t="str">
        <f>IF(ISTEXT(Data!W146),Data!W146,"")</f>
        <v>V0</v>
      </c>
      <c r="X146" s="701">
        <f>IF(ISNUMBER(Data!X146),Data!X146,"")</f>
        <v>0.64420395161458222</v>
      </c>
      <c r="Y146" s="242" t="str">
        <f>IF(ISTEXT(Data!Y146),Data!Y146,"")</f>
        <v>V0</v>
      </c>
      <c r="Z146" s="703">
        <f>IF(ISNUMBER(Data!Z146),Data!Z146,"")</f>
        <v>8.5000000000000006E-2</v>
      </c>
      <c r="AA146" s="242" t="str">
        <f>IF(ISTEXT(Data!AA146),Data!AA146,"")</f>
        <v>V0</v>
      </c>
      <c r="AB146" s="701">
        <f>IF(ISNUMBER(Data!AB146),Data!AB146,"")</f>
        <v>1.0249373025112256</v>
      </c>
      <c r="AC146" s="242" t="str">
        <f>IF(ISTEXT(Data!AC146),Data!AC146,"")</f>
        <v>V0</v>
      </c>
      <c r="AD146" s="704">
        <f>IF(ISNUMBER(Data!AD146),Data!AD146,"")</f>
        <v>4.9000000000000002E-2</v>
      </c>
      <c r="AE146" s="242" t="str">
        <f>IF(ISTEXT(Data!AE146),Data!AE146,"")</f>
        <v>V0</v>
      </c>
      <c r="AF146" s="701">
        <f>IF(ISNUMBER(Data!AF146),Data!AF146,"")</f>
        <v>4.5999999999999999E-2</v>
      </c>
      <c r="AG146" s="242" t="str">
        <f>IF(ISTEXT(Data!AG146),Data!AG146,"")</f>
        <v>V0</v>
      </c>
      <c r="AH146" s="703">
        <f>IF(ISNUMBER(Data!AH146),Data!AH146,"")</f>
        <v>0.189</v>
      </c>
      <c r="AI146" s="242" t="str">
        <f>IF(ISTEXT(Data!AI146),Data!AI146,"")</f>
        <v>V0</v>
      </c>
      <c r="AJ146" s="267" t="str">
        <f>IF(ISTEXT(Data!AJ146),Data!AJ146,"")</f>
        <v/>
      </c>
      <c r="AK146" s="267" t="str">
        <f>IF(ISTEXT(Data!AK146),Data!AK146,"")</f>
        <v/>
      </c>
      <c r="AL146" s="267" t="str">
        <f>IF(ISTEXT(Data!AL146),Data!AL146,"")</f>
        <v/>
      </c>
      <c r="AM146" s="267" t="str">
        <f>IF(ISTEXT(Data!AM146),Data!AM146,"")</f>
        <v/>
      </c>
      <c r="AN146" s="267" t="str">
        <f>IF(ISTEXT(Data!AN146),Data!AN146,"")</f>
        <v/>
      </c>
      <c r="AO146" s="267" t="str">
        <f>IF(ISTEXT(Data!AO146),Data!AO146,"")</f>
        <v/>
      </c>
      <c r="AP146" s="705">
        <f>IF(ISNUMBER(Bilanz!AP146),Bilanz!AP146,"")</f>
        <v>2.691534803926909E-2</v>
      </c>
      <c r="AQ146" s="706">
        <f>IF(ISNUMBER(Bilanz!AQ146),Bilanz!AQ146,"")</f>
        <v>0.1162581543208189</v>
      </c>
      <c r="AR146" s="707">
        <f>IF(ISNUMBER(Bilanz!AR146),Bilanz!AR146,"")</f>
        <v>0.9329904</v>
      </c>
      <c r="AS146" s="708">
        <f>IF(ISNUMBER(Bilanz!AS146),Bilanz!AS146,"")</f>
        <v>4.115656441184421</v>
      </c>
      <c r="AT146" s="709">
        <f>IF(ISNUMBER(Bilanz!AT146),Bilanz!AT146,"")</f>
        <v>2.7825745486040265</v>
      </c>
      <c r="AU146" s="710">
        <f>IF(ISNUMBER(Bilanz!AU146),Bilanz!AU146,"")</f>
        <v>0.367149</v>
      </c>
      <c r="AV146" s="711">
        <f>IF(ISNUMBER(Bilanz!AV146),Bilanz!AV146,"")</f>
        <v>4.4271141844669879</v>
      </c>
      <c r="AW146" s="712">
        <f>IF(ISNUMBER(Bilanz!AW146),Bilanz!AW146,"")</f>
        <v>0.21165059999999999</v>
      </c>
      <c r="AX146" s="713">
        <f>IF(ISNUMBER(Bilanz!AX146),Bilanz!AX146,"")</f>
        <v>0.19869239999999999</v>
      </c>
      <c r="AY146" s="714">
        <f>IF(ISNUMBER(Bilanz!AY146),Bilanz!AY146,"")</f>
        <v>0.81636659999999994</v>
      </c>
      <c r="AZ146" s="715">
        <f>IF(ISNUMBER(Bilanz!AZ146),Bilanz!AZ146,"")</f>
        <v>362.61</v>
      </c>
      <c r="BA146" s="716">
        <f>IF(ISNUMBER(Bilanz!BA146),Bilanz!BA146,"")</f>
        <v>5.5229999999999997</v>
      </c>
      <c r="BB146" s="717">
        <f>IF(ISNUMBER(Bilanz!BB146),Bilanz!BB146,"")</f>
        <v>26.915348039269087</v>
      </c>
      <c r="BC146" s="718">
        <f>IF(ISNUMBER(Bilanz!BC146),Bilanz!BC146,"")</f>
        <v>0.20519890703036844</v>
      </c>
      <c r="BD146" s="719">
        <f>IF(ISNUMBER(Bilanz!BD146),Bilanz!BD146,"")</f>
        <v>3.7153522909717248E-4</v>
      </c>
      <c r="BE146" s="720">
        <f>IF(ISNUMBER(Bilanz!BE146),Bilanz!BE146,"")</f>
        <v>6.0927451201624736</v>
      </c>
      <c r="BF146" s="708">
        <f>IF(ISNUMBER(Bilanz!BF146),Bilanz!BF146,"")</f>
        <v>68.025315046463774</v>
      </c>
      <c r="BG146" s="709">
        <f>IF(ISNUMBER(Bilanz!BG146),Bilanz!BG146,"")</f>
        <v>40.181129057513317</v>
      </c>
      <c r="BH146" s="710">
        <f>IF(ISNUMBER(Bilanz!BH146),Bilanz!BH146,"")</f>
        <v>3.6972918424692693</v>
      </c>
      <c r="BI146" s="711">
        <f>IF(ISNUMBER(Bilanz!BI146),Bilanz!BI146,"")</f>
        <v>73.173220711874464</v>
      </c>
      <c r="BJ146" s="712">
        <f>IF(ISNUMBER(Bilanz!BJ146),Bilanz!BJ146,"")</f>
        <v>1.2532610363701471</v>
      </c>
      <c r="BK146" s="713">
        <f>IF(ISNUMBER(Bilanz!BK146),Bilanz!BK146,"")</f>
        <v>3.7852293766714666</v>
      </c>
      <c r="BL146" s="714">
        <f>IF(ISNUMBER(Bilanz!BL146),Bilanz!BL146,"")</f>
        <v>9.4316083636908026</v>
      </c>
      <c r="BM146" s="721" t="str">
        <f>IF(ISTEXT(Bilanz!BM146),Bilanz!BM146,"")</f>
        <v>V0</v>
      </c>
      <c r="BN146" s="722">
        <f>IF(ISNUMBER(Bilanz!BN146),Bilanz!BN146,"")</f>
        <v>26.6</v>
      </c>
      <c r="BO146" s="722">
        <f>IF(ISNUMBER(Bilanz!BO146),Bilanz!BO146,"")</f>
        <v>24.374972255334693</v>
      </c>
      <c r="BP146" s="723">
        <f>IF(ISNUMBER(Bilanz!BP146),Bilanz!BP146,"")</f>
        <v>-8.364765957388375</v>
      </c>
      <c r="BQ146" s="723">
        <f>IF(ISNUMBER(Bilanz!BQ146),Bilanz!BQ146,"")</f>
        <v>30</v>
      </c>
      <c r="BR146" s="721" t="str">
        <f>IF(ISTEXT(Bilanz!BR146),Bilanz!BR146,"")</f>
        <v>V0</v>
      </c>
      <c r="BS146" s="723">
        <f>IF(ISNUMBER(Bilanz!BS146),Bilanz!BS146,"")</f>
        <v>118.25595937034524</v>
      </c>
      <c r="BT146" s="723">
        <f>IF(ISNUMBER(Bilanz!BT146),Bilanz!BT146,"")</f>
        <v>114.50475966639902</v>
      </c>
      <c r="BU146" s="723">
        <f>IF(ISNUMBER(Bilanz!BU146),Bilanz!BU146,"")</f>
        <v>232.76071903674426</v>
      </c>
      <c r="BV146" s="722">
        <f>IF(ISNUMBER(Bilanz!BV146),Bilanz!BV146,"")</f>
        <v>1.6116120105961858</v>
      </c>
      <c r="BW146" s="723">
        <f>IF(ISNUMBER(Bilanz!BW146),Bilanz!BW146,"")</f>
        <v>15</v>
      </c>
      <c r="BX146" s="721" t="str">
        <f>IF(ISTEXT(Bilanz!BX146),Bilanz!BX146,"")</f>
        <v>V0</v>
      </c>
    </row>
    <row r="147" spans="1:76" x14ac:dyDescent="0.2">
      <c r="A147" s="120" t="str">
        <f>IF(ISTEXT(Data!A147),Data!A147,"")</f>
        <v/>
      </c>
      <c r="B147" s="250">
        <f>IF(ISREF(Data!B147),Data!B147,"")</f>
        <v>35155</v>
      </c>
      <c r="C147" s="698">
        <v>0.27083333333333298</v>
      </c>
      <c r="D147" s="250">
        <f>IF(ISREF(Data!D147),Data!D147,"")</f>
        <v>35156</v>
      </c>
      <c r="E147" s="698">
        <v>0.27083333333333298</v>
      </c>
      <c r="F147" s="699" t="s">
        <v>2179</v>
      </c>
      <c r="G147" s="245" t="str">
        <f>IF(ISTEXT(Data!G147),Data!G147,"")</f>
        <v>No Precipitation Occurred</v>
      </c>
      <c r="H147" s="247" t="str">
        <f>IF(ISTEXT(Data!H147),Data!H147,"")</f>
        <v/>
      </c>
      <c r="I147" s="246" t="str">
        <f>IF(ISTEXT(Data!I147),Data!I147,"")</f>
        <v/>
      </c>
      <c r="J147" s="248" t="str">
        <f>IF(ISTEXT(Data!J147),Data!J147,"")</f>
        <v/>
      </c>
      <c r="K147" s="273" t="str">
        <f>IF(ISNUMBER(Data!K147),Data!K147,"")</f>
        <v/>
      </c>
      <c r="L147" s="242" t="str">
        <f>IF(ISTEXT(Data!L147),Data!L147,"")</f>
        <v>M1</v>
      </c>
      <c r="M147" s="700" t="str">
        <f>IF(ISNUMBER(Data!M147),Data!M147,"")</f>
        <v/>
      </c>
      <c r="N147" s="700" t="str">
        <f>IF(ISNUMBER(Data!N147),Data!N147,"")</f>
        <v/>
      </c>
      <c r="O147" s="242" t="str">
        <f>IF(ISTEXT(Data!O147),Data!O147,"")</f>
        <v>M1</v>
      </c>
      <c r="P147" s="278" t="str">
        <f>IF(ISNUMBER(Data!P147),Data!P147,"")</f>
        <v/>
      </c>
      <c r="Q147" s="242" t="str">
        <f>IF(ISTEXT(Data!Q147),Data!Q147,"")</f>
        <v>M1</v>
      </c>
      <c r="R147" s="277" t="str">
        <f>IF(ISNUMBER(Data!R147),Data!R147,"")</f>
        <v/>
      </c>
      <c r="S147" s="242" t="str">
        <f>IF(ISTEXT(Data!S147),Data!S147,"")</f>
        <v>M1</v>
      </c>
      <c r="T147" s="701" t="str">
        <f>IF(ISNUMBER(Data!T147),Data!T147,"")</f>
        <v/>
      </c>
      <c r="U147" s="242" t="str">
        <f>IF(ISTEXT(Data!U147),Data!U147,"")</f>
        <v>M1</v>
      </c>
      <c r="V147" s="702" t="str">
        <f>IF(ISNUMBER(Data!V147),Data!V147,"")</f>
        <v/>
      </c>
      <c r="W147" s="242" t="str">
        <f>IF(ISTEXT(Data!W147),Data!W147,"")</f>
        <v>M1</v>
      </c>
      <c r="X147" s="701" t="str">
        <f>IF(ISNUMBER(Data!X147),Data!X147,"")</f>
        <v/>
      </c>
      <c r="Y147" s="242" t="str">
        <f>IF(ISTEXT(Data!Y147),Data!Y147,"")</f>
        <v>M1</v>
      </c>
      <c r="Z147" s="703" t="str">
        <f>IF(ISNUMBER(Data!Z147),Data!Z147,"")</f>
        <v/>
      </c>
      <c r="AA147" s="242" t="str">
        <f>IF(ISTEXT(Data!AA147),Data!AA147,"")</f>
        <v>M1</v>
      </c>
      <c r="AB147" s="701" t="str">
        <f>IF(ISNUMBER(Data!AB147),Data!AB147,"")</f>
        <v/>
      </c>
      <c r="AC147" s="242" t="str">
        <f>IF(ISTEXT(Data!AC147),Data!AC147,"")</f>
        <v>M1</v>
      </c>
      <c r="AD147" s="704" t="str">
        <f>IF(ISNUMBER(Data!AD147),Data!AD147,"")</f>
        <v/>
      </c>
      <c r="AE147" s="242" t="str">
        <f>IF(ISTEXT(Data!AE147),Data!AE147,"")</f>
        <v>M1</v>
      </c>
      <c r="AF147" s="701" t="str">
        <f>IF(ISNUMBER(Data!AF147),Data!AF147,"")</f>
        <v/>
      </c>
      <c r="AG147" s="242" t="str">
        <f>IF(ISTEXT(Data!AG147),Data!AG147,"")</f>
        <v>M1</v>
      </c>
      <c r="AH147" s="703" t="str">
        <f>IF(ISNUMBER(Data!AH147),Data!AH147,"")</f>
        <v/>
      </c>
      <c r="AI147" s="242" t="str">
        <f>IF(ISTEXT(Data!AI147),Data!AI147,"")</f>
        <v>M1</v>
      </c>
      <c r="AJ147" s="267" t="str">
        <f>IF(ISTEXT(Data!AJ147),Data!AJ147,"")</f>
        <v/>
      </c>
      <c r="AK147" s="267" t="str">
        <f>IF(ISTEXT(Data!AK147),Data!AK147,"")</f>
        <v/>
      </c>
      <c r="AL147" s="267" t="str">
        <f>IF(ISTEXT(Data!AL147),Data!AL147,"")</f>
        <v/>
      </c>
      <c r="AM147" s="267" t="str">
        <f>IF(ISTEXT(Data!AM147),Data!AM147,"")</f>
        <v/>
      </c>
      <c r="AN147" s="267" t="str">
        <f>IF(ISTEXT(Data!AN147),Data!AN147,"")</f>
        <v/>
      </c>
      <c r="AO147" s="267" t="str">
        <f>IF(ISTEXT(Data!AO147),Data!AO147,"")</f>
        <v/>
      </c>
      <c r="AP147" s="705" t="str">
        <f>IF(ISNUMBER(Bilanz!AP147),Bilanz!AP147,"")</f>
        <v/>
      </c>
      <c r="AQ147" s="706" t="str">
        <f>IF(ISNUMBER(Bilanz!AQ147),Bilanz!AQ147,"")</f>
        <v/>
      </c>
      <c r="AR147" s="707" t="str">
        <f>IF(ISNUMBER(Bilanz!AR147),Bilanz!AR147,"")</f>
        <v/>
      </c>
      <c r="AS147" s="708" t="str">
        <f>IF(ISNUMBER(Bilanz!AS147),Bilanz!AS147,"")</f>
        <v/>
      </c>
      <c r="AT147" s="709" t="str">
        <f>IF(ISNUMBER(Bilanz!AT147),Bilanz!AT147,"")</f>
        <v/>
      </c>
      <c r="AU147" s="710" t="str">
        <f>IF(ISNUMBER(Bilanz!AU147),Bilanz!AU147,"")</f>
        <v/>
      </c>
      <c r="AV147" s="711" t="str">
        <f>IF(ISNUMBER(Bilanz!AV147),Bilanz!AV147,"")</f>
        <v/>
      </c>
      <c r="AW147" s="712" t="str">
        <f>IF(ISNUMBER(Bilanz!AW147),Bilanz!AW147,"")</f>
        <v/>
      </c>
      <c r="AX147" s="713" t="str">
        <f>IF(ISNUMBER(Bilanz!AX147),Bilanz!AX147,"")</f>
        <v/>
      </c>
      <c r="AY147" s="714" t="str">
        <f>IF(ISNUMBER(Bilanz!AY147),Bilanz!AY147,"")</f>
        <v/>
      </c>
      <c r="AZ147" s="715">
        <f>IF(ISNUMBER(Bilanz!AZ147),Bilanz!AZ147,"")</f>
        <v>362.61</v>
      </c>
      <c r="BA147" s="716">
        <f>IF(ISNUMBER(Bilanz!BA147),Bilanz!BA147,"")</f>
        <v>5.5229999999999997</v>
      </c>
      <c r="BB147" s="717" t="str">
        <f>IF(ISNUMBER(Bilanz!BB147),Bilanz!BB147,"")</f>
        <v/>
      </c>
      <c r="BC147" s="718" t="str">
        <f>IF(ISNUMBER(Bilanz!BC147),Bilanz!BC147,"")</f>
        <v/>
      </c>
      <c r="BD147" s="719" t="str">
        <f>IF(ISNUMBER(Bilanz!BD147),Bilanz!BD147,"")</f>
        <v/>
      </c>
      <c r="BE147" s="720" t="str">
        <f>IF(ISNUMBER(Bilanz!BE147),Bilanz!BE147,"")</f>
        <v/>
      </c>
      <c r="BF147" s="708" t="str">
        <f>IF(ISNUMBER(Bilanz!BF147),Bilanz!BF147,"")</f>
        <v/>
      </c>
      <c r="BG147" s="709" t="str">
        <f>IF(ISNUMBER(Bilanz!BG147),Bilanz!BG147,"")</f>
        <v/>
      </c>
      <c r="BH147" s="710" t="str">
        <f>IF(ISNUMBER(Bilanz!BH147),Bilanz!BH147,"")</f>
        <v/>
      </c>
      <c r="BI147" s="711" t="str">
        <f>IF(ISNUMBER(Bilanz!BI147),Bilanz!BI147,"")</f>
        <v/>
      </c>
      <c r="BJ147" s="712" t="str">
        <f>IF(ISNUMBER(Bilanz!BJ147),Bilanz!BJ147,"")</f>
        <v/>
      </c>
      <c r="BK147" s="713" t="str">
        <f>IF(ISNUMBER(Bilanz!BK147),Bilanz!BK147,"")</f>
        <v/>
      </c>
      <c r="BL147" s="714" t="str">
        <f>IF(ISNUMBER(Bilanz!BL147),Bilanz!BL147,"")</f>
        <v/>
      </c>
      <c r="BM147" s="721" t="str">
        <f>IF(ISTEXT(Bilanz!BM147),Bilanz!BM147,"")</f>
        <v>M1</v>
      </c>
      <c r="BN147" s="722" t="str">
        <f>IF(ISNUMBER(Bilanz!BN147),Bilanz!BN147,"")</f>
        <v/>
      </c>
      <c r="BO147" s="722" t="str">
        <f>IF(ISNUMBER(Bilanz!BO147),Bilanz!BO147,"")</f>
        <v/>
      </c>
      <c r="BP147" s="723" t="str">
        <f>IF(ISNUMBER(Bilanz!BP147),Bilanz!BP147,"")</f>
        <v/>
      </c>
      <c r="BQ147" s="723" t="str">
        <f>IF(ISNUMBER(Bilanz!BQ147),Bilanz!BQ147,"")</f>
        <v/>
      </c>
      <c r="BR147" s="721" t="str">
        <f>IF(ISTEXT(Bilanz!BR147),Bilanz!BR147,"")</f>
        <v>M1</v>
      </c>
      <c r="BS147" s="723" t="str">
        <f>IF(ISNUMBER(Bilanz!BS147),Bilanz!BS147,"")</f>
        <v/>
      </c>
      <c r="BT147" s="723" t="str">
        <f>IF(ISNUMBER(Bilanz!BT147),Bilanz!BT147,"")</f>
        <v/>
      </c>
      <c r="BU147" s="723" t="str">
        <f>IF(ISNUMBER(Bilanz!BU147),Bilanz!BU147,"")</f>
        <v/>
      </c>
      <c r="BV147" s="722" t="str">
        <f>IF(ISNUMBER(Bilanz!BV147),Bilanz!BV147,"")</f>
        <v/>
      </c>
      <c r="BW147" s="723" t="str">
        <f>IF(ISNUMBER(Bilanz!BW147),Bilanz!BW147,"")</f>
        <v/>
      </c>
      <c r="BX147" s="721" t="str">
        <f>IF(ISTEXT(Bilanz!BX147),Bilanz!BX147,"")</f>
        <v>M1</v>
      </c>
    </row>
    <row r="148" spans="1:76" x14ac:dyDescent="0.2">
      <c r="A148" s="120" t="str">
        <f>IF(ISTEXT(Data!A148),Data!A148,"")</f>
        <v>DEU96029</v>
      </c>
      <c r="B148" s="250">
        <f>IF(ISREF(Data!B148),Data!B148,"")</f>
        <v>35156</v>
      </c>
      <c r="C148" s="698">
        <v>0.27083333333333298</v>
      </c>
      <c r="D148" s="250">
        <f>IF(ISREF(Data!D148),Data!D148,"")</f>
        <v>35157</v>
      </c>
      <c r="E148" s="698">
        <v>0.27083333333333298</v>
      </c>
      <c r="F148" s="699" t="s">
        <v>2179</v>
      </c>
      <c r="G148" s="245" t="str">
        <f>IF(ISTEXT(Data!G148),Data!G148,"")</f>
        <v>Snow</v>
      </c>
      <c r="H148" s="247" t="str">
        <f>IF(ISTEXT(Data!H148),Data!H148,"")</f>
        <v>Clean and Clear</v>
      </c>
      <c r="I148" s="246" t="str">
        <f>IF(ISTEXT(Data!I148),Data!I148,"")</f>
        <v/>
      </c>
      <c r="J148" s="248" t="str">
        <f>IF(ISTEXT(Data!J148),Data!J148,"")</f>
        <v/>
      </c>
      <c r="K148" s="273">
        <f>IF(ISNUMBER(Data!K148),Data!K148,"")</f>
        <v>2.6</v>
      </c>
      <c r="L148" s="242" t="str">
        <f>IF(ISTEXT(Data!L148),Data!L148,"")</f>
        <v>V0</v>
      </c>
      <c r="M148" s="700">
        <f>IF(ISNUMBER(Data!M148),Data!M148,"")</f>
        <v>74.400000000000006</v>
      </c>
      <c r="N148" s="700">
        <f>IF(ISNUMBER(Data!N148),Data!N148,"")</f>
        <v>1.7112000000000001</v>
      </c>
      <c r="O148" s="242" t="str">
        <f>IF(ISTEXT(Data!O148),Data!O148,"")</f>
        <v>V0</v>
      </c>
      <c r="P148" s="278">
        <f>IF(ISNUMBER(Data!P148),Data!P148,"")</f>
        <v>4.66</v>
      </c>
      <c r="Q148" s="242" t="str">
        <f>IF(ISTEXT(Data!Q148),Data!Q148,"")</f>
        <v>V0</v>
      </c>
      <c r="R148" s="277">
        <f>IF(ISNUMBER(Data!R148),Data!R148,"")</f>
        <v>50.1</v>
      </c>
      <c r="S148" s="242" t="str">
        <f>IF(ISTEXT(Data!S148),Data!S148,"")</f>
        <v>V0</v>
      </c>
      <c r="T148" s="701">
        <f>IF(ISNUMBER(Data!T148),Data!T148,"")</f>
        <v>0.48199999999999998</v>
      </c>
      <c r="U148" s="242" t="str">
        <f>IF(ISTEXT(Data!U148),Data!U148,"")</f>
        <v>V0</v>
      </c>
      <c r="V148" s="702">
        <f>IF(ISNUMBER(Data!V148),Data!V148,"")</f>
        <v>2.8765634674623013</v>
      </c>
      <c r="W148" s="242" t="str">
        <f>IF(ISTEXT(Data!W148),Data!W148,"")</f>
        <v>V0</v>
      </c>
      <c r="X148" s="701">
        <f>IF(ISNUMBER(Data!X148),Data!X148,"")</f>
        <v>1.5427516395661134</v>
      </c>
      <c r="Y148" s="242" t="str">
        <f>IF(ISTEXT(Data!Y148),Data!Y148,"")</f>
        <v>V0</v>
      </c>
      <c r="Z148" s="703">
        <f>IF(ISNUMBER(Data!Z148),Data!Z148,"")</f>
        <v>0.39900000000000002</v>
      </c>
      <c r="AA148" s="242" t="str">
        <f>IF(ISTEXT(Data!AA148),Data!AA148,"")</f>
        <v>V0</v>
      </c>
      <c r="AB148" s="701">
        <f>IF(ISNUMBER(Data!AB148),Data!AB148,"")</f>
        <v>3.3450226509229997</v>
      </c>
      <c r="AC148" s="242" t="str">
        <f>IF(ISTEXT(Data!AC148),Data!AC148,"")</f>
        <v>V0</v>
      </c>
      <c r="AD148" s="704">
        <f>IF(ISNUMBER(Data!AD148),Data!AD148,"")</f>
        <v>0.17399999999999999</v>
      </c>
      <c r="AE148" s="242" t="str">
        <f>IF(ISTEXT(Data!AE148),Data!AE148,"")</f>
        <v>V0</v>
      </c>
      <c r="AF148" s="701">
        <f>IF(ISNUMBER(Data!AF148),Data!AF148,"")</f>
        <v>0.13400000000000001</v>
      </c>
      <c r="AG148" s="242" t="str">
        <f>IF(ISTEXT(Data!AG148),Data!AG148,"")</f>
        <v>V0</v>
      </c>
      <c r="AH148" s="703">
        <f>IF(ISNUMBER(Data!AH148),Data!AH148,"")</f>
        <v>0.628</v>
      </c>
      <c r="AI148" s="242" t="str">
        <f>IF(ISTEXT(Data!AI148),Data!AI148,"")</f>
        <v>V0</v>
      </c>
      <c r="AJ148" s="267" t="str">
        <f>IF(ISTEXT(Data!AJ148),Data!AJ148,"")</f>
        <v/>
      </c>
      <c r="AK148" s="267" t="str">
        <f>IF(ISTEXT(Data!AK148),Data!AK148,"")</f>
        <v/>
      </c>
      <c r="AL148" s="267" t="str">
        <f>IF(ISTEXT(Data!AL148),Data!AL148,"")</f>
        <v/>
      </c>
      <c r="AM148" s="267" t="str">
        <f>IF(ISTEXT(Data!AM148),Data!AM148,"")</f>
        <v/>
      </c>
      <c r="AN148" s="267" t="str">
        <f>IF(ISTEXT(Data!AN148),Data!AN148,"")</f>
        <v/>
      </c>
      <c r="AO148" s="267" t="str">
        <f>IF(ISTEXT(Data!AO148),Data!AO148,"")</f>
        <v/>
      </c>
      <c r="AP148" s="705">
        <f>IF(ISNUMBER(Bilanz!AP148),Bilanz!AP148,"")</f>
        <v>2.1877616239495488E-2</v>
      </c>
      <c r="AQ148" s="706">
        <f>IF(ISNUMBER(Bilanz!AQ148),Bilanz!AQ148,"")</f>
        <v>3.7436976909024679E-2</v>
      </c>
      <c r="AR148" s="707">
        <f>IF(ISNUMBER(Bilanz!AR148),Bilanz!AR148,"")</f>
        <v>0.82479840000000004</v>
      </c>
      <c r="AS148" s="708">
        <f>IF(ISNUMBER(Bilanz!AS148),Bilanz!AS148,"")</f>
        <v>4.9223754055214899</v>
      </c>
      <c r="AT148" s="709">
        <f>IF(ISNUMBER(Bilanz!AT148),Bilanz!AT148,"")</f>
        <v>2.6399566056255335</v>
      </c>
      <c r="AU148" s="710">
        <f>IF(ISNUMBER(Bilanz!AU148),Bilanz!AU148,"")</f>
        <v>0.68276880000000006</v>
      </c>
      <c r="AV148" s="711">
        <f>IF(ISNUMBER(Bilanz!AV148),Bilanz!AV148,"")</f>
        <v>5.7240027602594372</v>
      </c>
      <c r="AW148" s="712">
        <f>IF(ISNUMBER(Bilanz!AW148),Bilanz!AW148,"")</f>
        <v>0.29774879999999998</v>
      </c>
      <c r="AX148" s="713">
        <f>IF(ISNUMBER(Bilanz!AX148),Bilanz!AX148,"")</f>
        <v>0.22930080000000003</v>
      </c>
      <c r="AY148" s="714">
        <f>IF(ISNUMBER(Bilanz!AY148),Bilanz!AY148,"")</f>
        <v>1.0746336000000001</v>
      </c>
      <c r="AZ148" s="715">
        <f>IF(ISNUMBER(Bilanz!AZ148),Bilanz!AZ148,"")</f>
        <v>362.61</v>
      </c>
      <c r="BA148" s="716">
        <f>IF(ISNUMBER(Bilanz!BA148),Bilanz!BA148,"")</f>
        <v>5.5229999999999997</v>
      </c>
      <c r="BB148" s="717">
        <f>IF(ISNUMBER(Bilanz!BB148),Bilanz!BB148,"")</f>
        <v>21.877616239495488</v>
      </c>
      <c r="BC148" s="718">
        <f>IF(ISNUMBER(Bilanz!BC148),Bilanz!BC148,"")</f>
        <v>0.25244980712429543</v>
      </c>
      <c r="BD148" s="719">
        <f>IF(ISNUMBER(Bilanz!BD148),Bilanz!BD148,"")</f>
        <v>4.5708818961487499E-4</v>
      </c>
      <c r="BE148" s="720">
        <f>IF(ISNUMBER(Bilanz!BE148),Bilanz!BE148,"")</f>
        <v>13.595847907029222</v>
      </c>
      <c r="BF148" s="708">
        <f>IF(ISNUMBER(Bilanz!BF148),Bilanz!BF148,"")</f>
        <v>205.3661360364319</v>
      </c>
      <c r="BG148" s="709">
        <f>IF(ISNUMBER(Bilanz!BG148),Bilanz!BG148,"")</f>
        <v>96.226517359495617</v>
      </c>
      <c r="BH148" s="710">
        <f>IF(ISNUMBER(Bilanz!BH148),Bilanz!BH148,"")</f>
        <v>17.355522884061628</v>
      </c>
      <c r="BI148" s="711">
        <f>IF(ISNUMBER(Bilanz!BI148),Bilanz!BI148,"")</f>
        <v>238.81078395966301</v>
      </c>
      <c r="BJ148" s="712">
        <f>IF(ISNUMBER(Bilanz!BJ148),Bilanz!BJ148,"")</f>
        <v>4.4503555169062352</v>
      </c>
      <c r="BK148" s="713">
        <f>IF(ISNUMBER(Bilanz!BK148),Bilanz!BK148,"")</f>
        <v>11.026537749434272</v>
      </c>
      <c r="BL148" s="714">
        <f>IF(ISNUMBER(Bilanz!BL148),Bilanz!BL148,"")</f>
        <v>31.338889166126052</v>
      </c>
      <c r="BM148" s="721" t="str">
        <f>IF(ISTEXT(Bilanz!BM148),Bilanz!BM148,"")</f>
        <v>V0</v>
      </c>
      <c r="BN148" s="722">
        <f>IF(ISNUMBER(Bilanz!BN148),Bilanz!BN148,"")</f>
        <v>50.1</v>
      </c>
      <c r="BO148" s="722">
        <f>IF(ISNUMBER(Bilanz!BO148),Bilanz!BO148,"")</f>
        <v>52.257889577599137</v>
      </c>
      <c r="BP148" s="723">
        <f>IF(ISNUMBER(Bilanz!BP148),Bilanz!BP148,"")</f>
        <v>4.3071648255471766</v>
      </c>
      <c r="BQ148" s="723">
        <f>IF(ISNUMBER(Bilanz!BQ148),Bilanz!BQ148,"")</f>
        <v>20</v>
      </c>
      <c r="BR148" s="721" t="str">
        <f>IF(ISTEXT(Bilanz!BR148),Bilanz!BR148,"")</f>
        <v>V0</v>
      </c>
      <c r="BS148" s="723">
        <f>IF(ISNUMBER(Bilanz!BS148),Bilanz!BS148,"")</f>
        <v>324.85970551568676</v>
      </c>
      <c r="BT148" s="723">
        <f>IF(ISNUMBER(Bilanz!BT148),Bilanz!BT148,"")</f>
        <v>315.44140819827066</v>
      </c>
      <c r="BU148" s="723">
        <f>IF(ISNUMBER(Bilanz!BU148),Bilanz!BU148,"")</f>
        <v>640.30111371395742</v>
      </c>
      <c r="BV148" s="722">
        <f>IF(ISNUMBER(Bilanz!BV148),Bilanz!BV148,"")</f>
        <v>1.4709169038902437</v>
      </c>
      <c r="BW148" s="723">
        <f>IF(ISNUMBER(Bilanz!BW148),Bilanz!BW148,"")</f>
        <v>10</v>
      </c>
      <c r="BX148" s="721" t="str">
        <f>IF(ISTEXT(Bilanz!BX148),Bilanz!BX148,"")</f>
        <v>V0</v>
      </c>
    </row>
    <row r="149" spans="1:76" x14ac:dyDescent="0.2">
      <c r="A149" s="120" t="str">
        <f>IF(ISTEXT(Data!A149),Data!A149,"")</f>
        <v>DEU96030</v>
      </c>
      <c r="B149" s="250">
        <f>IF(ISREF(Data!B149),Data!B149,"")</f>
        <v>35157</v>
      </c>
      <c r="C149" s="698">
        <v>0.27083333333333298</v>
      </c>
      <c r="D149" s="250">
        <f>IF(ISREF(Data!D149),Data!D149,"")</f>
        <v>35158</v>
      </c>
      <c r="E149" s="698">
        <v>0.27083333333333298</v>
      </c>
      <c r="F149" s="699" t="s">
        <v>2179</v>
      </c>
      <c r="G149" s="245" t="str">
        <f>IF(ISTEXT(Data!G149),Data!G149,"")</f>
        <v>Snow</v>
      </c>
      <c r="H149" s="247" t="str">
        <f>IF(ISTEXT(Data!H149),Data!H149,"")</f>
        <v>Clean and Clear</v>
      </c>
      <c r="I149" s="246" t="str">
        <f>IF(ISTEXT(Data!I149),Data!I149,"")</f>
        <v/>
      </c>
      <c r="J149" s="248" t="str">
        <f>IF(ISTEXT(Data!J149),Data!J149,"")</f>
        <v/>
      </c>
      <c r="K149" s="273">
        <f>IF(ISNUMBER(Data!K149),Data!K149,"")</f>
        <v>7.3</v>
      </c>
      <c r="L149" s="242" t="str">
        <f>IF(ISTEXT(Data!L149),Data!L149,"")</f>
        <v>V0</v>
      </c>
      <c r="M149" s="700">
        <f>IF(ISNUMBER(Data!M149),Data!M149,"")</f>
        <v>252.4</v>
      </c>
      <c r="N149" s="700">
        <f>IF(ISNUMBER(Data!N149),Data!N149,"")</f>
        <v>5.8052000000000001</v>
      </c>
      <c r="O149" s="242" t="str">
        <f>IF(ISTEXT(Data!O149),Data!O149,"")</f>
        <v>V0</v>
      </c>
      <c r="P149" s="278">
        <f>IF(ISNUMBER(Data!P149),Data!P149,"")</f>
        <v>4.18</v>
      </c>
      <c r="Q149" s="242" t="str">
        <f>IF(ISTEXT(Data!Q149),Data!Q149,"")</f>
        <v>V0</v>
      </c>
      <c r="R149" s="277">
        <f>IF(ISNUMBER(Data!R149),Data!R149,"")</f>
        <v>53.6</v>
      </c>
      <c r="S149" s="242" t="str">
        <f>IF(ISTEXT(Data!S149),Data!S149,"")</f>
        <v>V0</v>
      </c>
      <c r="T149" s="701">
        <f>IF(ISNUMBER(Data!T149),Data!T149,"")</f>
        <v>0.19500000000000001</v>
      </c>
      <c r="U149" s="242" t="str">
        <f>IF(ISTEXT(Data!U149),Data!U149,"")</f>
        <v>V0</v>
      </c>
      <c r="V149" s="702">
        <f>IF(ISNUMBER(Data!V149),Data!V149,"")</f>
        <v>1.8360851157164746</v>
      </c>
      <c r="W149" s="242" t="str">
        <f>IF(ISTEXT(Data!W149),Data!W149,"")</f>
        <v>V0</v>
      </c>
      <c r="X149" s="701">
        <f>IF(ISNUMBER(Data!X149),Data!X149,"")</f>
        <v>1.4032297474547688</v>
      </c>
      <c r="Y149" s="242" t="str">
        <f>IF(ISTEXT(Data!Y149),Data!Y149,"")</f>
        <v>V0</v>
      </c>
      <c r="Z149" s="703">
        <f>IF(ISNUMBER(Data!Z149),Data!Z149,"")</f>
        <v>7.1999999999999995E-2</v>
      </c>
      <c r="AA149" s="242" t="str">
        <f>IF(ISTEXT(Data!AA149),Data!AA149,"")</f>
        <v>V0</v>
      </c>
      <c r="AB149" s="701">
        <f>IF(ISNUMBER(Data!AB149),Data!AB149,"")</f>
        <v>2.0444393314485279</v>
      </c>
      <c r="AC149" s="242" t="str">
        <f>IF(ISTEXT(Data!AC149),Data!AC149,"")</f>
        <v>V0</v>
      </c>
      <c r="AD149" s="704">
        <f>IF(ISNUMBER(Data!AD149),Data!AD149,"")</f>
        <v>8.5999999999999993E-2</v>
      </c>
      <c r="AE149" s="242" t="str">
        <f>IF(ISTEXT(Data!AE149),Data!AE149,"")</f>
        <v>V0</v>
      </c>
      <c r="AF149" s="701">
        <f>IF(ISNUMBER(Data!AF149),Data!AF149,"")</f>
        <v>4.3999999999999997E-2</v>
      </c>
      <c r="AG149" s="242" t="str">
        <f>IF(ISTEXT(Data!AG149),Data!AG149,"")</f>
        <v>V0</v>
      </c>
      <c r="AH149" s="703">
        <f>IF(ISNUMBER(Data!AH149),Data!AH149,"")</f>
        <v>0.17399999999999999</v>
      </c>
      <c r="AI149" s="242" t="str">
        <f>IF(ISTEXT(Data!AI149),Data!AI149,"")</f>
        <v>V0</v>
      </c>
      <c r="AJ149" s="267" t="str">
        <f>IF(ISTEXT(Data!AJ149),Data!AJ149,"")</f>
        <v/>
      </c>
      <c r="AK149" s="267" t="str">
        <f>IF(ISTEXT(Data!AK149),Data!AK149,"")</f>
        <v/>
      </c>
      <c r="AL149" s="267" t="str">
        <f>IF(ISTEXT(Data!AL149),Data!AL149,"")</f>
        <v/>
      </c>
      <c r="AM149" s="267" t="str">
        <f>IF(ISTEXT(Data!AM149),Data!AM149,"")</f>
        <v/>
      </c>
      <c r="AN149" s="267" t="str">
        <f>IF(ISTEXT(Data!AN149),Data!AN149,"")</f>
        <v/>
      </c>
      <c r="AO149" s="267" t="str">
        <f>IF(ISTEXT(Data!AO149),Data!AO149,"")</f>
        <v/>
      </c>
      <c r="AP149" s="705">
        <f>IF(ISNUMBER(Bilanz!AP149),Bilanz!AP149,"")</f>
        <v>6.6069344800759544E-2</v>
      </c>
      <c r="AQ149" s="706">
        <f>IF(ISNUMBER(Bilanz!AQ149),Bilanz!AQ149,"")</f>
        <v>0.38354576043736932</v>
      </c>
      <c r="AR149" s="707">
        <f>IF(ISNUMBER(Bilanz!AR149),Bilanz!AR149,"")</f>
        <v>1.1320140000000001</v>
      </c>
      <c r="AS149" s="708">
        <f>IF(ISNUMBER(Bilanz!AS149),Bilanz!AS149,"")</f>
        <v>10.658841313757279</v>
      </c>
      <c r="AT149" s="709">
        <f>IF(ISNUMBER(Bilanz!AT149),Bilanz!AT149,"")</f>
        <v>8.1460293299244242</v>
      </c>
      <c r="AU149" s="710">
        <f>IF(ISNUMBER(Bilanz!AU149),Bilanz!AU149,"")</f>
        <v>0.41797439999999997</v>
      </c>
      <c r="AV149" s="711">
        <f>IF(ISNUMBER(Bilanz!AV149),Bilanz!AV149,"")</f>
        <v>11.868379206924994</v>
      </c>
      <c r="AW149" s="712">
        <f>IF(ISNUMBER(Bilanz!AW149),Bilanz!AW149,"")</f>
        <v>0.49924719999999995</v>
      </c>
      <c r="AX149" s="713">
        <f>IF(ISNUMBER(Bilanz!AX149),Bilanz!AX149,"")</f>
        <v>0.25542880000000001</v>
      </c>
      <c r="AY149" s="714">
        <f>IF(ISNUMBER(Bilanz!AY149),Bilanz!AY149,"")</f>
        <v>1.0101047999999999</v>
      </c>
      <c r="AZ149" s="715">
        <f>IF(ISNUMBER(Bilanz!AZ149),Bilanz!AZ149,"")</f>
        <v>362.61</v>
      </c>
      <c r="BA149" s="716">
        <f>IF(ISNUMBER(Bilanz!BA149),Bilanz!BA149,"")</f>
        <v>5.5229999999999997</v>
      </c>
      <c r="BB149" s="717">
        <f>IF(ISNUMBER(Bilanz!BB149),Bilanz!BB149,"")</f>
        <v>66.069344800759538</v>
      </c>
      <c r="BC149" s="718">
        <f>IF(ISNUMBER(Bilanz!BC149),Bilanz!BC149,"")</f>
        <v>8.3593987751131665E-2</v>
      </c>
      <c r="BD149" s="719">
        <f>IF(ISNUMBER(Bilanz!BD149),Bilanz!BD149,"")</f>
        <v>1.5135612484362069E-4</v>
      </c>
      <c r="BE149" s="720">
        <f>IF(ISNUMBER(Bilanz!BE149),Bilanz!BE149,"")</f>
        <v>5.5003949001466772</v>
      </c>
      <c r="BF149" s="708">
        <f>IF(ISNUMBER(Bilanz!BF149),Bilanz!BF149,"")</f>
        <v>131.08339513932137</v>
      </c>
      <c r="BG149" s="709">
        <f>IF(ISNUMBER(Bilanz!BG149),Bilanz!BG149,"")</f>
        <v>87.524075936676681</v>
      </c>
      <c r="BH149" s="710">
        <f>IF(ISNUMBER(Bilanz!BH149),Bilanz!BH149,"")</f>
        <v>3.13182367832691</v>
      </c>
      <c r="BI149" s="711">
        <f>IF(ISNUMBER(Bilanz!BI149),Bilanz!BI149,"")</f>
        <v>145.95840161694352</v>
      </c>
      <c r="BJ149" s="712">
        <f>IF(ISNUMBER(Bilanz!BJ149),Bilanz!BJ149,"")</f>
        <v>2.1996010026088286</v>
      </c>
      <c r="BK149" s="713">
        <f>IF(ISNUMBER(Bilanz!BK149),Bilanz!BK149,"")</f>
        <v>3.6206541863814028</v>
      </c>
      <c r="BL149" s="714">
        <f>IF(ISNUMBER(Bilanz!BL149),Bilanz!BL149,"")</f>
        <v>8.6830680173661356</v>
      </c>
      <c r="BM149" s="721" t="str">
        <f>IF(ISTEXT(Bilanz!BM149),Bilanz!BM149,"")</f>
        <v>V0</v>
      </c>
      <c r="BN149" s="722">
        <f>IF(ISNUMBER(Bilanz!BN149),Bilanz!BN149,"")</f>
        <v>53.6</v>
      </c>
      <c r="BO149" s="722">
        <f>IF(ISNUMBER(Bilanz!BO149),Bilanz!BO149,"")</f>
        <v>51.643954773062056</v>
      </c>
      <c r="BP149" s="723">
        <f>IF(ISNUMBER(Bilanz!BP149),Bilanz!BP149,"")</f>
        <v>-3.6493381099588529</v>
      </c>
      <c r="BQ149" s="723">
        <f>IF(ISNUMBER(Bilanz!BQ149),Bilanz!BQ149,"")</f>
        <v>20</v>
      </c>
      <c r="BR149" s="721" t="str">
        <f>IF(ISTEXT(Bilanz!BR149),Bilanz!BR149,"")</f>
        <v>V0</v>
      </c>
      <c r="BS149" s="723">
        <f>IF(ISNUMBER(Bilanz!BS149),Bilanz!BS149,"")</f>
        <v>229.66289330238635</v>
      </c>
      <c r="BT149" s="723">
        <f>IF(ISNUMBER(Bilanz!BT149),Bilanz!BT149,"")</f>
        <v>224.19161132002068</v>
      </c>
      <c r="BU149" s="723">
        <f>IF(ISNUMBER(Bilanz!BU149),Bilanz!BU149,"")</f>
        <v>453.85450462240703</v>
      </c>
      <c r="BV149" s="722">
        <f>IF(ISNUMBER(Bilanz!BV149),Bilanz!BV149,"")</f>
        <v>1.2055145264929352</v>
      </c>
      <c r="BW149" s="723">
        <f>IF(ISNUMBER(Bilanz!BW149),Bilanz!BW149,"")</f>
        <v>15</v>
      </c>
      <c r="BX149" s="721" t="str">
        <f>IF(ISTEXT(Bilanz!BX149),Bilanz!BX149,"")</f>
        <v>V0</v>
      </c>
    </row>
    <row r="150" spans="1:76" x14ac:dyDescent="0.2">
      <c r="A150" s="120" t="str">
        <f>IF(ISTEXT(Data!A150),Data!A150,"")</f>
        <v>DEU96031</v>
      </c>
      <c r="B150" s="250">
        <f>IF(ISREF(Data!B150),Data!B150,"")</f>
        <v>35158</v>
      </c>
      <c r="C150" s="698">
        <v>0.27083333333333298</v>
      </c>
      <c r="D150" s="250">
        <f>IF(ISREF(Data!D150),Data!D150,"")</f>
        <v>35159</v>
      </c>
      <c r="E150" s="698">
        <v>0.27083333333333298</v>
      </c>
      <c r="F150" s="699" t="s">
        <v>2179</v>
      </c>
      <c r="G150" s="245" t="str">
        <f>IF(ISTEXT(Data!G150),Data!G150,"")</f>
        <v>Snow</v>
      </c>
      <c r="H150" s="247" t="str">
        <f>IF(ISTEXT(Data!H150),Data!H150,"")</f>
        <v>Clean and Clear</v>
      </c>
      <c r="I150" s="246" t="str">
        <f>IF(ISTEXT(Data!I150),Data!I150,"")</f>
        <v/>
      </c>
      <c r="J150" s="248" t="str">
        <f>IF(ISTEXT(Data!J150),Data!J150,"")</f>
        <v/>
      </c>
      <c r="K150" s="273">
        <f>IF(ISNUMBER(Data!K150),Data!K150,"")</f>
        <v>2.1</v>
      </c>
      <c r="L150" s="242" t="str">
        <f>IF(ISTEXT(Data!L150),Data!L150,"")</f>
        <v>V0</v>
      </c>
      <c r="M150" s="700">
        <f>IF(ISNUMBER(Data!M150),Data!M150,"")</f>
        <v>72.8</v>
      </c>
      <c r="N150" s="700">
        <f>IF(ISNUMBER(Data!N150),Data!N150,"")</f>
        <v>1.6743999999999999</v>
      </c>
      <c r="O150" s="242" t="str">
        <f>IF(ISTEXT(Data!O150),Data!O150,"")</f>
        <v>V0</v>
      </c>
      <c r="P150" s="278">
        <f>IF(ISNUMBER(Data!P150),Data!P150,"")</f>
        <v>3.97</v>
      </c>
      <c r="Q150" s="242" t="str">
        <f>IF(ISTEXT(Data!Q150),Data!Q150,"")</f>
        <v>V0</v>
      </c>
      <c r="R150" s="277">
        <f>IF(ISNUMBER(Data!R150),Data!R150,"")</f>
        <v>84.8</v>
      </c>
      <c r="S150" s="242" t="str">
        <f>IF(ISTEXT(Data!S150),Data!S150,"")</f>
        <v>V0</v>
      </c>
      <c r="T150" s="701">
        <f>IF(ISNUMBER(Data!T150),Data!T150,"")</f>
        <v>0.47399999999999998</v>
      </c>
      <c r="U150" s="242" t="str">
        <f>IF(ISTEXT(Data!U150),Data!U150,"")</f>
        <v>V0</v>
      </c>
      <c r="V150" s="702">
        <f>IF(ISNUMBER(Data!V150),Data!V150,"")</f>
        <v>2.3658119361341825</v>
      </c>
      <c r="W150" s="242" t="str">
        <f>IF(ISTEXT(Data!W150),Data!W150,"")</f>
        <v>V0</v>
      </c>
      <c r="X150" s="701">
        <f>IF(ISNUMBER(Data!X150),Data!X150,"")</f>
        <v>2.6859633153588311</v>
      </c>
      <c r="Y150" s="242" t="str">
        <f>IF(ISTEXT(Data!Y150),Data!Y150,"")</f>
        <v>V0</v>
      </c>
      <c r="Z150" s="703">
        <f>IF(ISNUMBER(Data!Z150),Data!Z150,"")</f>
        <v>0.14499999999999999</v>
      </c>
      <c r="AA150" s="242" t="str">
        <f>IF(ISTEXT(Data!AA150),Data!AA150,"")</f>
        <v>V0</v>
      </c>
      <c r="AB150" s="701">
        <f>IF(ISNUMBER(Data!AB150),Data!AB150,"")</f>
        <v>3.2075878762680858</v>
      </c>
      <c r="AC150" s="242" t="str">
        <f>IF(ISTEXT(Data!AC150),Data!AC150,"")</f>
        <v>V0</v>
      </c>
      <c r="AD150" s="704">
        <f>IF(ISNUMBER(Data!AD150),Data!AD150,"")</f>
        <v>0.13900000000000001</v>
      </c>
      <c r="AE150" s="242" t="str">
        <f>IF(ISTEXT(Data!AE150),Data!AE150,"")</f>
        <v>V0</v>
      </c>
      <c r="AF150" s="701">
        <f>IF(ISNUMBER(Data!AF150),Data!AF150,"")</f>
        <v>4.3999999999999997E-2</v>
      </c>
      <c r="AG150" s="242" t="str">
        <f>IF(ISTEXT(Data!AG150),Data!AG150,"")</f>
        <v>V0</v>
      </c>
      <c r="AH150" s="703">
        <f>IF(ISNUMBER(Data!AH150),Data!AH150,"")</f>
        <v>0.17199999999999999</v>
      </c>
      <c r="AI150" s="242" t="str">
        <f>IF(ISTEXT(Data!AI150),Data!AI150,"")</f>
        <v>V0</v>
      </c>
      <c r="AJ150" s="267" t="str">
        <f>IF(ISTEXT(Data!AJ150),Data!AJ150,"")</f>
        <v/>
      </c>
      <c r="AK150" s="267" t="str">
        <f>IF(ISTEXT(Data!AK150),Data!AK150,"")</f>
        <v/>
      </c>
      <c r="AL150" s="267" t="str">
        <f>IF(ISTEXT(Data!AL150),Data!AL150,"")</f>
        <v/>
      </c>
      <c r="AM150" s="267" t="str">
        <f>IF(ISTEXT(Data!AM150),Data!AM150,"")</f>
        <v/>
      </c>
      <c r="AN150" s="267" t="str">
        <f>IF(ISTEXT(Data!AN150),Data!AN150,"")</f>
        <v/>
      </c>
      <c r="AO150" s="267" t="str">
        <f>IF(ISTEXT(Data!AO150),Data!AO150,"")</f>
        <v/>
      </c>
      <c r="AP150" s="705">
        <f>IF(ISNUMBER(Bilanz!AP150),Bilanz!AP150,"")</f>
        <v>0.10715193052376051</v>
      </c>
      <c r="AQ150" s="706">
        <f>IF(ISNUMBER(Bilanz!AQ150),Bilanz!AQ150,"")</f>
        <v>0.1794151924689846</v>
      </c>
      <c r="AR150" s="707">
        <f>IF(ISNUMBER(Bilanz!AR150),Bilanz!AR150,"")</f>
        <v>0.79366559999999986</v>
      </c>
      <c r="AS150" s="708">
        <f>IF(ISNUMBER(Bilanz!AS150),Bilanz!AS150,"")</f>
        <v>3.9613155058630749</v>
      </c>
      <c r="AT150" s="709">
        <f>IF(ISNUMBER(Bilanz!AT150),Bilanz!AT150,"")</f>
        <v>4.4973769752368264</v>
      </c>
      <c r="AU150" s="710">
        <f>IF(ISNUMBER(Bilanz!AU150),Bilanz!AU150,"")</f>
        <v>0.24278799999999998</v>
      </c>
      <c r="AV150" s="711">
        <f>IF(ISNUMBER(Bilanz!AV150),Bilanz!AV150,"")</f>
        <v>5.3707851400232824</v>
      </c>
      <c r="AW150" s="712">
        <f>IF(ISNUMBER(Bilanz!AW150),Bilanz!AW150,"")</f>
        <v>0.23274159999999999</v>
      </c>
      <c r="AX150" s="713">
        <f>IF(ISNUMBER(Bilanz!AX150),Bilanz!AX150,"")</f>
        <v>7.3673599999999992E-2</v>
      </c>
      <c r="AY150" s="714">
        <f>IF(ISNUMBER(Bilanz!AY150),Bilanz!AY150,"")</f>
        <v>0.28799679999999994</v>
      </c>
      <c r="AZ150" s="715">
        <f>IF(ISNUMBER(Bilanz!AZ150),Bilanz!AZ150,"")</f>
        <v>362.61</v>
      </c>
      <c r="BA150" s="716">
        <f>IF(ISNUMBER(Bilanz!BA150),Bilanz!BA150,"")</f>
        <v>5.5229999999999997</v>
      </c>
      <c r="BB150" s="717">
        <f>IF(ISNUMBER(Bilanz!BB150),Bilanz!BB150,"")</f>
        <v>107.15193052376051</v>
      </c>
      <c r="BC150" s="718">
        <f>IF(ISNUMBER(Bilanz!BC150),Bilanz!BC150,"")</f>
        <v>5.1543635033017808E-2</v>
      </c>
      <c r="BD150" s="719">
        <f>IF(ISNUMBER(Bilanz!BD150),Bilanz!BD150,"")</f>
        <v>9.3325430079699222E-5</v>
      </c>
      <c r="BE150" s="720">
        <f>IF(ISNUMBER(Bilanz!BE150),Bilanz!BE150,"")</f>
        <v>13.370190680356538</v>
      </c>
      <c r="BF150" s="708">
        <f>IF(ISNUMBER(Bilanz!BF150),Bilanz!BF150,"")</f>
        <v>168.90211580882291</v>
      </c>
      <c r="BG150" s="709">
        <f>IF(ISNUMBER(Bilanz!BG150),Bilanz!BG150,"")</f>
        <v>167.53240700819157</v>
      </c>
      <c r="BH150" s="710">
        <f>IF(ISNUMBER(Bilanz!BH150),Bilanz!BH150,"")</f>
        <v>6.3071449077416943</v>
      </c>
      <c r="BI150" s="711">
        <f>IF(ISNUMBER(Bilanz!BI150),Bilanz!BI150,"")</f>
        <v>228.99892027329804</v>
      </c>
      <c r="BJ150" s="712">
        <f>IF(ISNUMBER(Bilanz!BJ150),Bilanz!BJ150,"")</f>
        <v>3.5551690623561312</v>
      </c>
      <c r="BK150" s="713">
        <f>IF(ISNUMBER(Bilanz!BK150),Bilanz!BK150,"")</f>
        <v>3.6206541863814028</v>
      </c>
      <c r="BL150" s="714">
        <f>IF(ISNUMBER(Bilanz!BL150),Bilanz!BL150,"")</f>
        <v>8.583262637856178</v>
      </c>
      <c r="BM150" s="721" t="str">
        <f>IF(ISTEXT(Bilanz!BM150),Bilanz!BM150,"")</f>
        <v>V0</v>
      </c>
      <c r="BN150" s="722">
        <f>IF(ISNUMBER(Bilanz!BN150),Bilanz!BN150,"")</f>
        <v>84.8</v>
      </c>
      <c r="BO150" s="722">
        <f>IF(ISNUMBER(Bilanz!BO150),Bilanz!BO150,"")</f>
        <v>82.06674633566486</v>
      </c>
      <c r="BP150" s="723">
        <f>IF(ISNUMBER(Bilanz!BP150),Bilanz!BP150,"")</f>
        <v>-3.2231764909612473</v>
      </c>
      <c r="BQ150" s="723">
        <f>IF(ISNUMBER(Bilanz!BQ150),Bilanz!BQ150,"")</f>
        <v>20</v>
      </c>
      <c r="BR150" s="721" t="str">
        <f>IF(ISTEXT(Bilanz!BR150),Bilanz!BR150,"")</f>
        <v>V0</v>
      </c>
      <c r="BS150" s="723">
        <f>IF(ISNUMBER(Bilanz!BS150),Bilanz!BS150,"")</f>
        <v>358.21708159139399</v>
      </c>
      <c r="BT150" s="723">
        <f>IF(ISNUMBER(Bilanz!BT150),Bilanz!BT150,"")</f>
        <v>349.85635045783408</v>
      </c>
      <c r="BU150" s="723">
        <f>IF(ISNUMBER(Bilanz!BU150),Bilanz!BU150,"")</f>
        <v>708.07343204922813</v>
      </c>
      <c r="BV150" s="722">
        <f>IF(ISNUMBER(Bilanz!BV150),Bilanz!BV150,"")</f>
        <v>1.180771761110031</v>
      </c>
      <c r="BW150" s="723">
        <f>IF(ISNUMBER(Bilanz!BW150),Bilanz!BW150,"")</f>
        <v>10</v>
      </c>
      <c r="BX150" s="721" t="str">
        <f>IF(ISTEXT(Bilanz!BX150),Bilanz!BX150,"")</f>
        <v>V0</v>
      </c>
    </row>
    <row r="151" spans="1:76" x14ac:dyDescent="0.2">
      <c r="A151" s="120" t="str">
        <f>IF(ISTEXT(Data!A151),Data!A151,"")</f>
        <v>DEU96032</v>
      </c>
      <c r="B151" s="250">
        <f>IF(ISREF(Data!B151),Data!B151,"")</f>
        <v>35159</v>
      </c>
      <c r="C151" s="698">
        <v>0.27083333333333298</v>
      </c>
      <c r="D151" s="250">
        <f>IF(ISREF(Data!D151),Data!D151,"")</f>
        <v>35160</v>
      </c>
      <c r="E151" s="698">
        <v>0.27083333333333298</v>
      </c>
      <c r="F151" s="699" t="s">
        <v>2179</v>
      </c>
      <c r="G151" s="245" t="str">
        <f>IF(ISTEXT(Data!G151),Data!G151,"")</f>
        <v>Snow</v>
      </c>
      <c r="H151" s="247" t="str">
        <f>IF(ISTEXT(Data!H151),Data!H151,"")</f>
        <v>Clean and Clear</v>
      </c>
      <c r="I151" s="246" t="str">
        <f>IF(ISTEXT(Data!I151),Data!I151,"")</f>
        <v/>
      </c>
      <c r="J151" s="248" t="str">
        <f>IF(ISTEXT(Data!J151),Data!J151,"")</f>
        <v/>
      </c>
      <c r="K151" s="273">
        <f>IF(ISNUMBER(Data!K151),Data!K151,"")</f>
        <v>2.5</v>
      </c>
      <c r="L151" s="242" t="str">
        <f>IF(ISTEXT(Data!L151),Data!L151,"")</f>
        <v>V0</v>
      </c>
      <c r="M151" s="700">
        <f>IF(ISNUMBER(Data!M151),Data!M151,"")</f>
        <v>93.6</v>
      </c>
      <c r="N151" s="700">
        <f>IF(ISNUMBER(Data!N151),Data!N151,"")</f>
        <v>2.1528</v>
      </c>
      <c r="O151" s="242" t="str">
        <f>IF(ISTEXT(Data!O151),Data!O151,"")</f>
        <v>V0</v>
      </c>
      <c r="P151" s="278">
        <f>IF(ISNUMBER(Data!P151),Data!P151,"")</f>
        <v>4.28</v>
      </c>
      <c r="Q151" s="242" t="str">
        <f>IF(ISTEXT(Data!Q151),Data!Q151,"")</f>
        <v>V0</v>
      </c>
      <c r="R151" s="277">
        <f>IF(ISNUMBER(Data!R151),Data!R151,"")</f>
        <v>34.200000000000003</v>
      </c>
      <c r="S151" s="242" t="str">
        <f>IF(ISTEXT(Data!S151),Data!S151,"")</f>
        <v>V0</v>
      </c>
      <c r="T151" s="701">
        <f>IF(ISNUMBER(Data!T151),Data!T151,"")</f>
        <v>2.1999999999999999E-2</v>
      </c>
      <c r="U151" s="242" t="str">
        <f>IF(ISTEXT(Data!U151),Data!U151,"")</f>
        <v>V0</v>
      </c>
      <c r="V151" s="702">
        <f>IF(ISNUMBER(Data!V151),Data!V151,"")</f>
        <v>0.82384380130634616</v>
      </c>
      <c r="W151" s="242" t="str">
        <f>IF(ISTEXT(Data!W151),Data!W151,"")</f>
        <v>V0</v>
      </c>
      <c r="X151" s="701">
        <f>IF(ISNUMBER(Data!X151),Data!X151,"")</f>
        <v>0.89520984364264755</v>
      </c>
      <c r="Y151" s="242" t="str">
        <f>IF(ISTEXT(Data!Y151),Data!Y151,"")</f>
        <v>V0</v>
      </c>
      <c r="Z151" s="703">
        <f>IF(ISNUMBER(Data!Z151),Data!Z151,"")</f>
        <v>4.7E-2</v>
      </c>
      <c r="AA151" s="242" t="str">
        <f>IF(ISTEXT(Data!AA151),Data!AA151,"")</f>
        <v>V0</v>
      </c>
      <c r="AB151" s="701">
        <f>IF(ISNUMBER(Data!AB151),Data!AB151,"")</f>
        <v>0.72366785298519876</v>
      </c>
      <c r="AC151" s="242" t="str">
        <f>IF(ISTEXT(Data!AC151),Data!AC151,"")</f>
        <v>V0</v>
      </c>
      <c r="AD151" s="704">
        <f>IF(ISNUMBER(Data!AD151),Data!AD151,"")</f>
        <v>3.4000000000000002E-2</v>
      </c>
      <c r="AE151" s="242" t="str">
        <f>IF(ISTEXT(Data!AE151),Data!AE151,"")</f>
        <v>V0</v>
      </c>
      <c r="AF151" s="701">
        <f>IF(ISNUMBER(Data!AF151),Data!AF151,"")</f>
        <v>2.1999999999999999E-2</v>
      </c>
      <c r="AG151" s="242" t="str">
        <f>IF(ISTEXT(Data!AG151),Data!AG151,"")</f>
        <v>V0</v>
      </c>
      <c r="AH151" s="703">
        <f>IF(ISNUMBER(Data!AH151),Data!AH151,"")</f>
        <v>0.12</v>
      </c>
      <c r="AI151" s="242" t="str">
        <f>IF(ISTEXT(Data!AI151),Data!AI151,"")</f>
        <v>V0</v>
      </c>
      <c r="AJ151" s="267" t="str">
        <f>IF(ISTEXT(Data!AJ151),Data!AJ151,"")</f>
        <v/>
      </c>
      <c r="AK151" s="267" t="str">
        <f>IF(ISTEXT(Data!AK151),Data!AK151,"")</f>
        <v/>
      </c>
      <c r="AL151" s="267" t="str">
        <f>IF(ISTEXT(Data!AL151),Data!AL151,"")</f>
        <v/>
      </c>
      <c r="AM151" s="267" t="str">
        <f>IF(ISTEXT(Data!AM151),Data!AM151,"")</f>
        <v/>
      </c>
      <c r="AN151" s="267" t="str">
        <f>IF(ISTEXT(Data!AN151),Data!AN151,"")</f>
        <v/>
      </c>
      <c r="AO151" s="267" t="str">
        <f>IF(ISTEXT(Data!AO151),Data!AO151,"")</f>
        <v/>
      </c>
      <c r="AP151" s="705">
        <f>IF(ISNUMBER(Bilanz!AP151),Bilanz!AP151,"")</f>
        <v>5.2480746024977175E-2</v>
      </c>
      <c r="AQ151" s="706">
        <f>IF(ISNUMBER(Bilanz!AQ151),Bilanz!AQ151,"")</f>
        <v>0.11298055004257086</v>
      </c>
      <c r="AR151" s="707">
        <f>IF(ISNUMBER(Bilanz!AR151),Bilanz!AR151,"")</f>
        <v>4.7361599999999997E-2</v>
      </c>
      <c r="AS151" s="708">
        <f>IF(ISNUMBER(Bilanz!AS151),Bilanz!AS151,"")</f>
        <v>1.7735709354523022</v>
      </c>
      <c r="AT151" s="709">
        <f>IF(ISNUMBER(Bilanz!AT151),Bilanz!AT151,"")</f>
        <v>1.9272077513938917</v>
      </c>
      <c r="AU151" s="710">
        <f>IF(ISNUMBER(Bilanz!AU151),Bilanz!AU151,"")</f>
        <v>0.1011816</v>
      </c>
      <c r="AV151" s="711">
        <f>IF(ISNUMBER(Bilanz!AV151),Bilanz!AV151,"")</f>
        <v>1.5579121539065359</v>
      </c>
      <c r="AW151" s="712">
        <f>IF(ISNUMBER(Bilanz!AW151),Bilanz!AW151,"")</f>
        <v>7.3195200000000002E-2</v>
      </c>
      <c r="AX151" s="713">
        <f>IF(ISNUMBER(Bilanz!AX151),Bilanz!AX151,"")</f>
        <v>4.7361599999999997E-2</v>
      </c>
      <c r="AY151" s="714">
        <f>IF(ISNUMBER(Bilanz!AY151),Bilanz!AY151,"")</f>
        <v>0.25833600000000001</v>
      </c>
      <c r="AZ151" s="715">
        <f>IF(ISNUMBER(Bilanz!AZ151),Bilanz!AZ151,"")</f>
        <v>362.61</v>
      </c>
      <c r="BA151" s="716">
        <f>IF(ISNUMBER(Bilanz!BA151),Bilanz!BA151,"")</f>
        <v>5.5229999999999997</v>
      </c>
      <c r="BB151" s="717">
        <f>IF(ISNUMBER(Bilanz!BB151),Bilanz!BB151,"")</f>
        <v>52.480746024977172</v>
      </c>
      <c r="BC151" s="718">
        <f>IF(ISNUMBER(Bilanz!BC151),Bilanz!BC151,"")</f>
        <v>0.10523859545311014</v>
      </c>
      <c r="BD151" s="719">
        <f>IF(ISNUMBER(Bilanz!BD151),Bilanz!BD151,"")</f>
        <v>1.9054607179632471E-4</v>
      </c>
      <c r="BE151" s="720">
        <f>IF(ISNUMBER(Bilanz!BE151),Bilanz!BE151,"")</f>
        <v>0.62055737334988148</v>
      </c>
      <c r="BF151" s="708">
        <f>IF(ISNUMBER(Bilanz!BF151),Bilanz!BF151,"")</f>
        <v>58.816577518836738</v>
      </c>
      <c r="BG151" s="709">
        <f>IF(ISNUMBER(Bilanz!BG151),Bilanz!BG151,"")</f>
        <v>55.837195923445975</v>
      </c>
      <c r="BH151" s="710">
        <f>IF(ISNUMBER(Bilanz!BH151),Bilanz!BH151,"")</f>
        <v>2.0443849011300665</v>
      </c>
      <c r="BI151" s="711">
        <f>IF(ISNUMBER(Bilanz!BI151),Bilanz!BI151,"")</f>
        <v>51.664728563232579</v>
      </c>
      <c r="BJ151" s="712">
        <f>IF(ISNUMBER(Bilanz!BJ151),Bilanz!BJ151,"")</f>
        <v>0.86960969870581617</v>
      </c>
      <c r="BK151" s="713">
        <f>IF(ISNUMBER(Bilanz!BK151),Bilanz!BK151,"")</f>
        <v>1.8103270931907014</v>
      </c>
      <c r="BL151" s="714">
        <f>IF(ISNUMBER(Bilanz!BL151),Bilanz!BL151,"")</f>
        <v>5.9883227705973345</v>
      </c>
      <c r="BM151" s="721" t="str">
        <f>IF(ISTEXT(Bilanz!BM151),Bilanz!BM151,"")</f>
        <v>V0</v>
      </c>
      <c r="BN151" s="722">
        <f>IF(ISNUMBER(Bilanz!BN151),Bilanz!BN151,"")</f>
        <v>34.200000000000003</v>
      </c>
      <c r="BO151" s="722">
        <f>IF(ISNUMBER(Bilanz!BO151),Bilanz!BO151,"")</f>
        <v>31.486836118094882</v>
      </c>
      <c r="BP151" s="723">
        <f>IF(ISNUMBER(Bilanz!BP151),Bilanz!BP151,"")</f>
        <v>-7.9332277248687744</v>
      </c>
      <c r="BQ151" s="723">
        <f>IF(ISNUMBER(Bilanz!BQ151),Bilanz!BQ151,"")</f>
        <v>20</v>
      </c>
      <c r="BR151" s="721" t="str">
        <f>IF(ISTEXT(Bilanz!BR151),Bilanz!BR151,"")</f>
        <v>V0</v>
      </c>
      <c r="BS151" s="723">
        <f>IF(ISNUMBER(Bilanz!BS151),Bilanz!BS151,"")</f>
        <v>114.85811905183368</v>
      </c>
      <c r="BT151" s="723">
        <f>IF(ISNUMBER(Bilanz!BT151),Bilanz!BT151,"")</f>
        <v>115.3797599571575</v>
      </c>
      <c r="BU151" s="723">
        <f>IF(ISNUMBER(Bilanz!BU151),Bilanz!BU151,"")</f>
        <v>230.23787900899117</v>
      </c>
      <c r="BV151" s="722">
        <f>IF(ISNUMBER(Bilanz!BV151),Bilanz!BV151,"")</f>
        <v>-0.22656606617864561</v>
      </c>
      <c r="BW151" s="723">
        <f>IF(ISNUMBER(Bilanz!BW151),Bilanz!BW151,"")</f>
        <v>15</v>
      </c>
      <c r="BX151" s="721" t="str">
        <f>IF(ISTEXT(Bilanz!BX151),Bilanz!BX151,"")</f>
        <v>V0</v>
      </c>
    </row>
    <row r="152" spans="1:76" x14ac:dyDescent="0.2">
      <c r="A152" s="120" t="str">
        <f>IF(ISTEXT(Data!A152),Data!A152,"")</f>
        <v/>
      </c>
      <c r="B152" s="250">
        <f>IF(ISREF(Data!B152),Data!B152,"")</f>
        <v>35160</v>
      </c>
      <c r="C152" s="698">
        <v>0.27083333333333298</v>
      </c>
      <c r="D152" s="250">
        <f>IF(ISREF(Data!D152),Data!D152,"")</f>
        <v>35161</v>
      </c>
      <c r="E152" s="698">
        <v>0.27083333333333298</v>
      </c>
      <c r="F152" s="699" t="s">
        <v>2179</v>
      </c>
      <c r="G152" s="245" t="str">
        <f>IF(ISTEXT(Data!G152),Data!G152,"")</f>
        <v>No Precipitation Occurred</v>
      </c>
      <c r="H152" s="247" t="str">
        <f>IF(ISTEXT(Data!H152),Data!H152,"")</f>
        <v/>
      </c>
      <c r="I152" s="246" t="str">
        <f>IF(ISTEXT(Data!I152),Data!I152,"")</f>
        <v/>
      </c>
      <c r="J152" s="248" t="str">
        <f>IF(ISTEXT(Data!J152),Data!J152,"")</f>
        <v/>
      </c>
      <c r="K152" s="273" t="str">
        <f>IF(ISNUMBER(Data!K152),Data!K152,"")</f>
        <v/>
      </c>
      <c r="L152" s="242" t="str">
        <f>IF(ISTEXT(Data!L152),Data!L152,"")</f>
        <v>M1</v>
      </c>
      <c r="M152" s="700" t="str">
        <f>IF(ISNUMBER(Data!M152),Data!M152,"")</f>
        <v/>
      </c>
      <c r="N152" s="700" t="str">
        <f>IF(ISNUMBER(Data!N152),Data!N152,"")</f>
        <v/>
      </c>
      <c r="O152" s="242" t="str">
        <f>IF(ISTEXT(Data!O152),Data!O152,"")</f>
        <v>M1</v>
      </c>
      <c r="P152" s="278" t="str">
        <f>IF(ISNUMBER(Data!P152),Data!P152,"")</f>
        <v/>
      </c>
      <c r="Q152" s="242" t="str">
        <f>IF(ISTEXT(Data!Q152),Data!Q152,"")</f>
        <v>M1</v>
      </c>
      <c r="R152" s="277" t="str">
        <f>IF(ISNUMBER(Data!R152),Data!R152,"")</f>
        <v/>
      </c>
      <c r="S152" s="242" t="str">
        <f>IF(ISTEXT(Data!S152),Data!S152,"")</f>
        <v>M1</v>
      </c>
      <c r="T152" s="701" t="str">
        <f>IF(ISNUMBER(Data!T152),Data!T152,"")</f>
        <v/>
      </c>
      <c r="U152" s="242" t="str">
        <f>IF(ISTEXT(Data!U152),Data!U152,"")</f>
        <v>M1</v>
      </c>
      <c r="V152" s="702" t="str">
        <f>IF(ISNUMBER(Data!V152),Data!V152,"")</f>
        <v/>
      </c>
      <c r="W152" s="242" t="str">
        <f>IF(ISTEXT(Data!W152),Data!W152,"")</f>
        <v>M1</v>
      </c>
      <c r="X152" s="701" t="str">
        <f>IF(ISNUMBER(Data!X152),Data!X152,"")</f>
        <v/>
      </c>
      <c r="Y152" s="242" t="str">
        <f>IF(ISTEXT(Data!Y152),Data!Y152,"")</f>
        <v>M1</v>
      </c>
      <c r="Z152" s="703" t="str">
        <f>IF(ISNUMBER(Data!Z152),Data!Z152,"")</f>
        <v/>
      </c>
      <c r="AA152" s="242" t="str">
        <f>IF(ISTEXT(Data!AA152),Data!AA152,"")</f>
        <v>M1</v>
      </c>
      <c r="AB152" s="701" t="str">
        <f>IF(ISNUMBER(Data!AB152),Data!AB152,"")</f>
        <v/>
      </c>
      <c r="AC152" s="242" t="str">
        <f>IF(ISTEXT(Data!AC152),Data!AC152,"")</f>
        <v>M1</v>
      </c>
      <c r="AD152" s="704" t="str">
        <f>IF(ISNUMBER(Data!AD152),Data!AD152,"")</f>
        <v/>
      </c>
      <c r="AE152" s="242" t="str">
        <f>IF(ISTEXT(Data!AE152),Data!AE152,"")</f>
        <v>M1</v>
      </c>
      <c r="AF152" s="701" t="str">
        <f>IF(ISNUMBER(Data!AF152),Data!AF152,"")</f>
        <v/>
      </c>
      <c r="AG152" s="242" t="str">
        <f>IF(ISTEXT(Data!AG152),Data!AG152,"")</f>
        <v>M1</v>
      </c>
      <c r="AH152" s="703" t="str">
        <f>IF(ISNUMBER(Data!AH152),Data!AH152,"")</f>
        <v/>
      </c>
      <c r="AI152" s="242" t="str">
        <f>IF(ISTEXT(Data!AI152),Data!AI152,"")</f>
        <v>M1</v>
      </c>
      <c r="AJ152" s="267" t="str">
        <f>IF(ISTEXT(Data!AJ152),Data!AJ152,"")</f>
        <v/>
      </c>
      <c r="AK152" s="267" t="str">
        <f>IF(ISTEXT(Data!AK152),Data!AK152,"")</f>
        <v/>
      </c>
      <c r="AL152" s="267" t="str">
        <f>IF(ISTEXT(Data!AL152),Data!AL152,"")</f>
        <v/>
      </c>
      <c r="AM152" s="267" t="str">
        <f>IF(ISTEXT(Data!AM152),Data!AM152,"")</f>
        <v/>
      </c>
      <c r="AN152" s="267" t="str">
        <f>IF(ISTEXT(Data!AN152),Data!AN152,"")</f>
        <v/>
      </c>
      <c r="AO152" s="267" t="str">
        <f>IF(ISTEXT(Data!AO152),Data!AO152,"")</f>
        <v/>
      </c>
      <c r="AP152" s="705" t="str">
        <f>IF(ISNUMBER(Bilanz!AP152),Bilanz!AP152,"")</f>
        <v/>
      </c>
      <c r="AQ152" s="706" t="str">
        <f>IF(ISNUMBER(Bilanz!AQ152),Bilanz!AQ152,"")</f>
        <v/>
      </c>
      <c r="AR152" s="707" t="str">
        <f>IF(ISNUMBER(Bilanz!AR152),Bilanz!AR152,"")</f>
        <v/>
      </c>
      <c r="AS152" s="708" t="str">
        <f>IF(ISNUMBER(Bilanz!AS152),Bilanz!AS152,"")</f>
        <v/>
      </c>
      <c r="AT152" s="709" t="str">
        <f>IF(ISNUMBER(Bilanz!AT152),Bilanz!AT152,"")</f>
        <v/>
      </c>
      <c r="AU152" s="710" t="str">
        <f>IF(ISNUMBER(Bilanz!AU152),Bilanz!AU152,"")</f>
        <v/>
      </c>
      <c r="AV152" s="711" t="str">
        <f>IF(ISNUMBER(Bilanz!AV152),Bilanz!AV152,"")</f>
        <v/>
      </c>
      <c r="AW152" s="712" t="str">
        <f>IF(ISNUMBER(Bilanz!AW152),Bilanz!AW152,"")</f>
        <v/>
      </c>
      <c r="AX152" s="713" t="str">
        <f>IF(ISNUMBER(Bilanz!AX152),Bilanz!AX152,"")</f>
        <v/>
      </c>
      <c r="AY152" s="714" t="str">
        <f>IF(ISNUMBER(Bilanz!AY152),Bilanz!AY152,"")</f>
        <v/>
      </c>
      <c r="AZ152" s="715">
        <f>IF(ISNUMBER(Bilanz!AZ152),Bilanz!AZ152,"")</f>
        <v>362.61</v>
      </c>
      <c r="BA152" s="716">
        <f>IF(ISNUMBER(Bilanz!BA152),Bilanz!BA152,"")</f>
        <v>5.5229999999999997</v>
      </c>
      <c r="BB152" s="717" t="str">
        <f>IF(ISNUMBER(Bilanz!BB152),Bilanz!BB152,"")</f>
        <v/>
      </c>
      <c r="BC152" s="718" t="str">
        <f>IF(ISNUMBER(Bilanz!BC152),Bilanz!BC152,"")</f>
        <v/>
      </c>
      <c r="BD152" s="719" t="str">
        <f>IF(ISNUMBER(Bilanz!BD152),Bilanz!BD152,"")</f>
        <v/>
      </c>
      <c r="BE152" s="720" t="str">
        <f>IF(ISNUMBER(Bilanz!BE152),Bilanz!BE152,"")</f>
        <v/>
      </c>
      <c r="BF152" s="708" t="str">
        <f>IF(ISNUMBER(Bilanz!BF152),Bilanz!BF152,"")</f>
        <v/>
      </c>
      <c r="BG152" s="709" t="str">
        <f>IF(ISNUMBER(Bilanz!BG152),Bilanz!BG152,"")</f>
        <v/>
      </c>
      <c r="BH152" s="710" t="str">
        <f>IF(ISNUMBER(Bilanz!BH152),Bilanz!BH152,"")</f>
        <v/>
      </c>
      <c r="BI152" s="711" t="str">
        <f>IF(ISNUMBER(Bilanz!BI152),Bilanz!BI152,"")</f>
        <v/>
      </c>
      <c r="BJ152" s="712" t="str">
        <f>IF(ISNUMBER(Bilanz!BJ152),Bilanz!BJ152,"")</f>
        <v/>
      </c>
      <c r="BK152" s="713" t="str">
        <f>IF(ISNUMBER(Bilanz!BK152),Bilanz!BK152,"")</f>
        <v/>
      </c>
      <c r="BL152" s="714" t="str">
        <f>IF(ISNUMBER(Bilanz!BL152),Bilanz!BL152,"")</f>
        <v/>
      </c>
      <c r="BM152" s="721" t="str">
        <f>IF(ISTEXT(Bilanz!BM152),Bilanz!BM152,"")</f>
        <v>M1</v>
      </c>
      <c r="BN152" s="722" t="str">
        <f>IF(ISNUMBER(Bilanz!BN152),Bilanz!BN152,"")</f>
        <v/>
      </c>
      <c r="BO152" s="722" t="str">
        <f>IF(ISNUMBER(Bilanz!BO152),Bilanz!BO152,"")</f>
        <v/>
      </c>
      <c r="BP152" s="723" t="str">
        <f>IF(ISNUMBER(Bilanz!BP152),Bilanz!BP152,"")</f>
        <v/>
      </c>
      <c r="BQ152" s="723" t="str">
        <f>IF(ISNUMBER(Bilanz!BQ152),Bilanz!BQ152,"")</f>
        <v/>
      </c>
      <c r="BR152" s="721" t="str">
        <f>IF(ISTEXT(Bilanz!BR152),Bilanz!BR152,"")</f>
        <v>M1</v>
      </c>
      <c r="BS152" s="723" t="str">
        <f>IF(ISNUMBER(Bilanz!BS152),Bilanz!BS152,"")</f>
        <v/>
      </c>
      <c r="BT152" s="723" t="str">
        <f>IF(ISNUMBER(Bilanz!BT152),Bilanz!BT152,"")</f>
        <v/>
      </c>
      <c r="BU152" s="723" t="str">
        <f>IF(ISNUMBER(Bilanz!BU152),Bilanz!BU152,"")</f>
        <v/>
      </c>
      <c r="BV152" s="722" t="str">
        <f>IF(ISNUMBER(Bilanz!BV152),Bilanz!BV152,"")</f>
        <v/>
      </c>
      <c r="BW152" s="723" t="str">
        <f>IF(ISNUMBER(Bilanz!BW152),Bilanz!BW152,"")</f>
        <v/>
      </c>
      <c r="BX152" s="721" t="str">
        <f>IF(ISTEXT(Bilanz!BX152),Bilanz!BX152,"")</f>
        <v>M1</v>
      </c>
    </row>
    <row r="153" spans="1:76" x14ac:dyDescent="0.2">
      <c r="A153" s="120" t="str">
        <f>IF(ISTEXT(Data!A153),Data!A153,"")</f>
        <v/>
      </c>
      <c r="B153" s="250">
        <f>IF(ISREF(Data!B153),Data!B153,"")</f>
        <v>35161</v>
      </c>
      <c r="C153" s="698">
        <v>0.27083333333333298</v>
      </c>
      <c r="D153" s="250">
        <f>IF(ISREF(Data!D153),Data!D153,"")</f>
        <v>35162</v>
      </c>
      <c r="E153" s="698">
        <v>0.27083333333333298</v>
      </c>
      <c r="F153" s="699" t="s">
        <v>2179</v>
      </c>
      <c r="G153" s="245" t="str">
        <f>IF(ISTEXT(Data!G153),Data!G153,"")</f>
        <v>No Precipitation Occurred</v>
      </c>
      <c r="H153" s="247" t="str">
        <f>IF(ISTEXT(Data!H153),Data!H153,"")</f>
        <v/>
      </c>
      <c r="I153" s="246" t="str">
        <f>IF(ISTEXT(Data!I153),Data!I153,"")</f>
        <v/>
      </c>
      <c r="J153" s="248" t="str">
        <f>IF(ISTEXT(Data!J153),Data!J153,"")</f>
        <v/>
      </c>
      <c r="K153" s="273" t="str">
        <f>IF(ISNUMBER(Data!K153),Data!K153,"")</f>
        <v/>
      </c>
      <c r="L153" s="242" t="str">
        <f>IF(ISTEXT(Data!L153),Data!L153,"")</f>
        <v>M1</v>
      </c>
      <c r="M153" s="700" t="str">
        <f>IF(ISNUMBER(Data!M153),Data!M153,"")</f>
        <v/>
      </c>
      <c r="N153" s="700" t="str">
        <f>IF(ISNUMBER(Data!N153),Data!N153,"")</f>
        <v/>
      </c>
      <c r="O153" s="242" t="str">
        <f>IF(ISTEXT(Data!O153),Data!O153,"")</f>
        <v>M1</v>
      </c>
      <c r="P153" s="278" t="str">
        <f>IF(ISNUMBER(Data!P153),Data!P153,"")</f>
        <v/>
      </c>
      <c r="Q153" s="242" t="str">
        <f>IF(ISTEXT(Data!Q153),Data!Q153,"")</f>
        <v>M1</v>
      </c>
      <c r="R153" s="277" t="str">
        <f>IF(ISNUMBER(Data!R153),Data!R153,"")</f>
        <v/>
      </c>
      <c r="S153" s="242" t="str">
        <f>IF(ISTEXT(Data!S153),Data!S153,"")</f>
        <v>M1</v>
      </c>
      <c r="T153" s="701" t="str">
        <f>IF(ISNUMBER(Data!T153),Data!T153,"")</f>
        <v/>
      </c>
      <c r="U153" s="242" t="str">
        <f>IF(ISTEXT(Data!U153),Data!U153,"")</f>
        <v>M1</v>
      </c>
      <c r="V153" s="702" t="str">
        <f>IF(ISNUMBER(Data!V153),Data!V153,"")</f>
        <v/>
      </c>
      <c r="W153" s="242" t="str">
        <f>IF(ISTEXT(Data!W153),Data!W153,"")</f>
        <v>M1</v>
      </c>
      <c r="X153" s="701" t="str">
        <f>IF(ISNUMBER(Data!X153),Data!X153,"")</f>
        <v/>
      </c>
      <c r="Y153" s="242" t="str">
        <f>IF(ISTEXT(Data!Y153),Data!Y153,"")</f>
        <v>M1</v>
      </c>
      <c r="Z153" s="703" t="str">
        <f>IF(ISNUMBER(Data!Z153),Data!Z153,"")</f>
        <v/>
      </c>
      <c r="AA153" s="242" t="str">
        <f>IF(ISTEXT(Data!AA153),Data!AA153,"")</f>
        <v>M1</v>
      </c>
      <c r="AB153" s="701" t="str">
        <f>IF(ISNUMBER(Data!AB153),Data!AB153,"")</f>
        <v/>
      </c>
      <c r="AC153" s="242" t="str">
        <f>IF(ISTEXT(Data!AC153),Data!AC153,"")</f>
        <v>M1</v>
      </c>
      <c r="AD153" s="704" t="str">
        <f>IF(ISNUMBER(Data!AD153),Data!AD153,"")</f>
        <v/>
      </c>
      <c r="AE153" s="242" t="str">
        <f>IF(ISTEXT(Data!AE153),Data!AE153,"")</f>
        <v>M1</v>
      </c>
      <c r="AF153" s="701" t="str">
        <f>IF(ISNUMBER(Data!AF153),Data!AF153,"")</f>
        <v/>
      </c>
      <c r="AG153" s="242" t="str">
        <f>IF(ISTEXT(Data!AG153),Data!AG153,"")</f>
        <v>M1</v>
      </c>
      <c r="AH153" s="703" t="str">
        <f>IF(ISNUMBER(Data!AH153),Data!AH153,"")</f>
        <v/>
      </c>
      <c r="AI153" s="242" t="str">
        <f>IF(ISTEXT(Data!AI153),Data!AI153,"")</f>
        <v>M1</v>
      </c>
      <c r="AJ153" s="267" t="str">
        <f>IF(ISTEXT(Data!AJ153),Data!AJ153,"")</f>
        <v/>
      </c>
      <c r="AK153" s="267" t="str">
        <f>IF(ISTEXT(Data!AK153),Data!AK153,"")</f>
        <v/>
      </c>
      <c r="AL153" s="267" t="str">
        <f>IF(ISTEXT(Data!AL153),Data!AL153,"")</f>
        <v/>
      </c>
      <c r="AM153" s="267" t="str">
        <f>IF(ISTEXT(Data!AM153),Data!AM153,"")</f>
        <v/>
      </c>
      <c r="AN153" s="267" t="str">
        <f>IF(ISTEXT(Data!AN153),Data!AN153,"")</f>
        <v/>
      </c>
      <c r="AO153" s="267" t="str">
        <f>IF(ISTEXT(Data!AO153),Data!AO153,"")</f>
        <v/>
      </c>
      <c r="AP153" s="705" t="str">
        <f>IF(ISNUMBER(Bilanz!AP153),Bilanz!AP153,"")</f>
        <v/>
      </c>
      <c r="AQ153" s="706" t="str">
        <f>IF(ISNUMBER(Bilanz!AQ153),Bilanz!AQ153,"")</f>
        <v/>
      </c>
      <c r="AR153" s="707" t="str">
        <f>IF(ISNUMBER(Bilanz!AR153),Bilanz!AR153,"")</f>
        <v/>
      </c>
      <c r="AS153" s="708" t="str">
        <f>IF(ISNUMBER(Bilanz!AS153),Bilanz!AS153,"")</f>
        <v/>
      </c>
      <c r="AT153" s="709" t="str">
        <f>IF(ISNUMBER(Bilanz!AT153),Bilanz!AT153,"")</f>
        <v/>
      </c>
      <c r="AU153" s="710" t="str">
        <f>IF(ISNUMBER(Bilanz!AU153),Bilanz!AU153,"")</f>
        <v/>
      </c>
      <c r="AV153" s="711" t="str">
        <f>IF(ISNUMBER(Bilanz!AV153),Bilanz!AV153,"")</f>
        <v/>
      </c>
      <c r="AW153" s="712" t="str">
        <f>IF(ISNUMBER(Bilanz!AW153),Bilanz!AW153,"")</f>
        <v/>
      </c>
      <c r="AX153" s="713" t="str">
        <f>IF(ISNUMBER(Bilanz!AX153),Bilanz!AX153,"")</f>
        <v/>
      </c>
      <c r="AY153" s="714" t="str">
        <f>IF(ISNUMBER(Bilanz!AY153),Bilanz!AY153,"")</f>
        <v/>
      </c>
      <c r="AZ153" s="715">
        <f>IF(ISNUMBER(Bilanz!AZ153),Bilanz!AZ153,"")</f>
        <v>362.61</v>
      </c>
      <c r="BA153" s="716">
        <f>IF(ISNUMBER(Bilanz!BA153),Bilanz!BA153,"")</f>
        <v>5.5229999999999997</v>
      </c>
      <c r="BB153" s="717" t="str">
        <f>IF(ISNUMBER(Bilanz!BB153),Bilanz!BB153,"")</f>
        <v/>
      </c>
      <c r="BC153" s="718" t="str">
        <f>IF(ISNUMBER(Bilanz!BC153),Bilanz!BC153,"")</f>
        <v/>
      </c>
      <c r="BD153" s="719" t="str">
        <f>IF(ISNUMBER(Bilanz!BD153),Bilanz!BD153,"")</f>
        <v/>
      </c>
      <c r="BE153" s="720" t="str">
        <f>IF(ISNUMBER(Bilanz!BE153),Bilanz!BE153,"")</f>
        <v/>
      </c>
      <c r="BF153" s="708" t="str">
        <f>IF(ISNUMBER(Bilanz!BF153),Bilanz!BF153,"")</f>
        <v/>
      </c>
      <c r="BG153" s="709" t="str">
        <f>IF(ISNUMBER(Bilanz!BG153),Bilanz!BG153,"")</f>
        <v/>
      </c>
      <c r="BH153" s="710" t="str">
        <f>IF(ISNUMBER(Bilanz!BH153),Bilanz!BH153,"")</f>
        <v/>
      </c>
      <c r="BI153" s="711" t="str">
        <f>IF(ISNUMBER(Bilanz!BI153),Bilanz!BI153,"")</f>
        <v/>
      </c>
      <c r="BJ153" s="712" t="str">
        <f>IF(ISNUMBER(Bilanz!BJ153),Bilanz!BJ153,"")</f>
        <v/>
      </c>
      <c r="BK153" s="713" t="str">
        <f>IF(ISNUMBER(Bilanz!BK153),Bilanz!BK153,"")</f>
        <v/>
      </c>
      <c r="BL153" s="714" t="str">
        <f>IF(ISNUMBER(Bilanz!BL153),Bilanz!BL153,"")</f>
        <v/>
      </c>
      <c r="BM153" s="721" t="str">
        <f>IF(ISTEXT(Bilanz!BM153),Bilanz!BM153,"")</f>
        <v>M1</v>
      </c>
      <c r="BN153" s="722" t="str">
        <f>IF(ISNUMBER(Bilanz!BN153),Bilanz!BN153,"")</f>
        <v/>
      </c>
      <c r="BO153" s="722" t="str">
        <f>IF(ISNUMBER(Bilanz!BO153),Bilanz!BO153,"")</f>
        <v/>
      </c>
      <c r="BP153" s="723" t="str">
        <f>IF(ISNUMBER(Bilanz!BP153),Bilanz!BP153,"")</f>
        <v/>
      </c>
      <c r="BQ153" s="723" t="str">
        <f>IF(ISNUMBER(Bilanz!BQ153),Bilanz!BQ153,"")</f>
        <v/>
      </c>
      <c r="BR153" s="721" t="str">
        <f>IF(ISTEXT(Bilanz!BR153),Bilanz!BR153,"")</f>
        <v>M1</v>
      </c>
      <c r="BS153" s="723" t="str">
        <f>IF(ISNUMBER(Bilanz!BS153),Bilanz!BS153,"")</f>
        <v/>
      </c>
      <c r="BT153" s="723" t="str">
        <f>IF(ISNUMBER(Bilanz!BT153),Bilanz!BT153,"")</f>
        <v/>
      </c>
      <c r="BU153" s="723" t="str">
        <f>IF(ISNUMBER(Bilanz!BU153),Bilanz!BU153,"")</f>
        <v/>
      </c>
      <c r="BV153" s="722" t="str">
        <f>IF(ISNUMBER(Bilanz!BV153),Bilanz!BV153,"")</f>
        <v/>
      </c>
      <c r="BW153" s="723" t="str">
        <f>IF(ISNUMBER(Bilanz!BW153),Bilanz!BW153,"")</f>
        <v/>
      </c>
      <c r="BX153" s="721" t="str">
        <f>IF(ISTEXT(Bilanz!BX153),Bilanz!BX153,"")</f>
        <v>M1</v>
      </c>
    </row>
    <row r="154" spans="1:76" x14ac:dyDescent="0.2">
      <c r="A154" s="120" t="str">
        <f>IF(ISTEXT(Data!A154),Data!A154,"")</f>
        <v/>
      </c>
      <c r="B154" s="250">
        <f>IF(ISREF(Data!B154),Data!B154,"")</f>
        <v>35162</v>
      </c>
      <c r="C154" s="698">
        <v>0.27083333333333298</v>
      </c>
      <c r="D154" s="250">
        <f>IF(ISREF(Data!D154),Data!D154,"")</f>
        <v>35163</v>
      </c>
      <c r="E154" s="698">
        <v>0.27083333333333298</v>
      </c>
      <c r="F154" s="699" t="s">
        <v>2179</v>
      </c>
      <c r="G154" s="245" t="str">
        <f>IF(ISTEXT(Data!G154),Data!G154,"")</f>
        <v>No Precipitation Occurred</v>
      </c>
      <c r="H154" s="247" t="str">
        <f>IF(ISTEXT(Data!H154),Data!H154,"")</f>
        <v/>
      </c>
      <c r="I154" s="246" t="str">
        <f>IF(ISTEXT(Data!I154),Data!I154,"")</f>
        <v/>
      </c>
      <c r="J154" s="248" t="str">
        <f>IF(ISTEXT(Data!J154),Data!J154,"")</f>
        <v/>
      </c>
      <c r="K154" s="273" t="str">
        <f>IF(ISNUMBER(Data!K154),Data!K154,"")</f>
        <v/>
      </c>
      <c r="L154" s="242" t="str">
        <f>IF(ISTEXT(Data!L154),Data!L154,"")</f>
        <v>M1</v>
      </c>
      <c r="M154" s="700" t="str">
        <f>IF(ISNUMBER(Data!M154),Data!M154,"")</f>
        <v/>
      </c>
      <c r="N154" s="700" t="str">
        <f>IF(ISNUMBER(Data!N154),Data!N154,"")</f>
        <v/>
      </c>
      <c r="O154" s="242" t="str">
        <f>IF(ISTEXT(Data!O154),Data!O154,"")</f>
        <v>M1</v>
      </c>
      <c r="P154" s="278" t="str">
        <f>IF(ISNUMBER(Data!P154),Data!P154,"")</f>
        <v/>
      </c>
      <c r="Q154" s="242" t="str">
        <f>IF(ISTEXT(Data!Q154),Data!Q154,"")</f>
        <v>M1</v>
      </c>
      <c r="R154" s="277" t="str">
        <f>IF(ISNUMBER(Data!R154),Data!R154,"")</f>
        <v/>
      </c>
      <c r="S154" s="242" t="str">
        <f>IF(ISTEXT(Data!S154),Data!S154,"")</f>
        <v>M1</v>
      </c>
      <c r="T154" s="701" t="str">
        <f>IF(ISNUMBER(Data!T154),Data!T154,"")</f>
        <v/>
      </c>
      <c r="U154" s="242" t="str">
        <f>IF(ISTEXT(Data!U154),Data!U154,"")</f>
        <v>M1</v>
      </c>
      <c r="V154" s="702" t="str">
        <f>IF(ISNUMBER(Data!V154),Data!V154,"")</f>
        <v/>
      </c>
      <c r="W154" s="242" t="str">
        <f>IF(ISTEXT(Data!W154),Data!W154,"")</f>
        <v>M1</v>
      </c>
      <c r="X154" s="701" t="str">
        <f>IF(ISNUMBER(Data!X154),Data!X154,"")</f>
        <v/>
      </c>
      <c r="Y154" s="242" t="str">
        <f>IF(ISTEXT(Data!Y154),Data!Y154,"")</f>
        <v>M1</v>
      </c>
      <c r="Z154" s="703" t="str">
        <f>IF(ISNUMBER(Data!Z154),Data!Z154,"")</f>
        <v/>
      </c>
      <c r="AA154" s="242" t="str">
        <f>IF(ISTEXT(Data!AA154),Data!AA154,"")</f>
        <v>M1</v>
      </c>
      <c r="AB154" s="701" t="str">
        <f>IF(ISNUMBER(Data!AB154),Data!AB154,"")</f>
        <v/>
      </c>
      <c r="AC154" s="242" t="str">
        <f>IF(ISTEXT(Data!AC154),Data!AC154,"")</f>
        <v>M1</v>
      </c>
      <c r="AD154" s="704" t="str">
        <f>IF(ISNUMBER(Data!AD154),Data!AD154,"")</f>
        <v/>
      </c>
      <c r="AE154" s="242" t="str">
        <f>IF(ISTEXT(Data!AE154),Data!AE154,"")</f>
        <v>M1</v>
      </c>
      <c r="AF154" s="701" t="str">
        <f>IF(ISNUMBER(Data!AF154),Data!AF154,"")</f>
        <v/>
      </c>
      <c r="AG154" s="242" t="str">
        <f>IF(ISTEXT(Data!AG154),Data!AG154,"")</f>
        <v>M1</v>
      </c>
      <c r="AH154" s="703" t="str">
        <f>IF(ISNUMBER(Data!AH154),Data!AH154,"")</f>
        <v/>
      </c>
      <c r="AI154" s="242" t="str">
        <f>IF(ISTEXT(Data!AI154),Data!AI154,"")</f>
        <v>M1</v>
      </c>
      <c r="AJ154" s="267" t="str">
        <f>IF(ISTEXT(Data!AJ154),Data!AJ154,"")</f>
        <v/>
      </c>
      <c r="AK154" s="267" t="str">
        <f>IF(ISTEXT(Data!AK154),Data!AK154,"")</f>
        <v/>
      </c>
      <c r="AL154" s="267" t="str">
        <f>IF(ISTEXT(Data!AL154),Data!AL154,"")</f>
        <v/>
      </c>
      <c r="AM154" s="267" t="str">
        <f>IF(ISTEXT(Data!AM154),Data!AM154,"")</f>
        <v/>
      </c>
      <c r="AN154" s="267" t="str">
        <f>IF(ISTEXT(Data!AN154),Data!AN154,"")</f>
        <v/>
      </c>
      <c r="AO154" s="267" t="str">
        <f>IF(ISTEXT(Data!AO154),Data!AO154,"")</f>
        <v/>
      </c>
      <c r="AP154" s="705" t="str">
        <f>IF(ISNUMBER(Bilanz!AP154),Bilanz!AP154,"")</f>
        <v/>
      </c>
      <c r="AQ154" s="706" t="str">
        <f>IF(ISNUMBER(Bilanz!AQ154),Bilanz!AQ154,"")</f>
        <v/>
      </c>
      <c r="AR154" s="707" t="str">
        <f>IF(ISNUMBER(Bilanz!AR154),Bilanz!AR154,"")</f>
        <v/>
      </c>
      <c r="AS154" s="708" t="str">
        <f>IF(ISNUMBER(Bilanz!AS154),Bilanz!AS154,"")</f>
        <v/>
      </c>
      <c r="AT154" s="709" t="str">
        <f>IF(ISNUMBER(Bilanz!AT154),Bilanz!AT154,"")</f>
        <v/>
      </c>
      <c r="AU154" s="710" t="str">
        <f>IF(ISNUMBER(Bilanz!AU154),Bilanz!AU154,"")</f>
        <v/>
      </c>
      <c r="AV154" s="711" t="str">
        <f>IF(ISNUMBER(Bilanz!AV154),Bilanz!AV154,"")</f>
        <v/>
      </c>
      <c r="AW154" s="712" t="str">
        <f>IF(ISNUMBER(Bilanz!AW154),Bilanz!AW154,"")</f>
        <v/>
      </c>
      <c r="AX154" s="713" t="str">
        <f>IF(ISNUMBER(Bilanz!AX154),Bilanz!AX154,"")</f>
        <v/>
      </c>
      <c r="AY154" s="714" t="str">
        <f>IF(ISNUMBER(Bilanz!AY154),Bilanz!AY154,"")</f>
        <v/>
      </c>
      <c r="AZ154" s="715">
        <f>IF(ISNUMBER(Bilanz!AZ154),Bilanz!AZ154,"")</f>
        <v>362.61</v>
      </c>
      <c r="BA154" s="716">
        <f>IF(ISNUMBER(Bilanz!BA154),Bilanz!BA154,"")</f>
        <v>5.5229999999999997</v>
      </c>
      <c r="BB154" s="717" t="str">
        <f>IF(ISNUMBER(Bilanz!BB154),Bilanz!BB154,"")</f>
        <v/>
      </c>
      <c r="BC154" s="718" t="str">
        <f>IF(ISNUMBER(Bilanz!BC154),Bilanz!BC154,"")</f>
        <v/>
      </c>
      <c r="BD154" s="719" t="str">
        <f>IF(ISNUMBER(Bilanz!BD154),Bilanz!BD154,"")</f>
        <v/>
      </c>
      <c r="BE154" s="720" t="str">
        <f>IF(ISNUMBER(Bilanz!BE154),Bilanz!BE154,"")</f>
        <v/>
      </c>
      <c r="BF154" s="708" t="str">
        <f>IF(ISNUMBER(Bilanz!BF154),Bilanz!BF154,"")</f>
        <v/>
      </c>
      <c r="BG154" s="709" t="str">
        <f>IF(ISNUMBER(Bilanz!BG154),Bilanz!BG154,"")</f>
        <v/>
      </c>
      <c r="BH154" s="710" t="str">
        <f>IF(ISNUMBER(Bilanz!BH154),Bilanz!BH154,"")</f>
        <v/>
      </c>
      <c r="BI154" s="711" t="str">
        <f>IF(ISNUMBER(Bilanz!BI154),Bilanz!BI154,"")</f>
        <v/>
      </c>
      <c r="BJ154" s="712" t="str">
        <f>IF(ISNUMBER(Bilanz!BJ154),Bilanz!BJ154,"")</f>
        <v/>
      </c>
      <c r="BK154" s="713" t="str">
        <f>IF(ISNUMBER(Bilanz!BK154),Bilanz!BK154,"")</f>
        <v/>
      </c>
      <c r="BL154" s="714" t="str">
        <f>IF(ISNUMBER(Bilanz!BL154),Bilanz!BL154,"")</f>
        <v/>
      </c>
      <c r="BM154" s="721" t="str">
        <f>IF(ISTEXT(Bilanz!BM154),Bilanz!BM154,"")</f>
        <v>M1</v>
      </c>
      <c r="BN154" s="722" t="str">
        <f>IF(ISNUMBER(Bilanz!BN154),Bilanz!BN154,"")</f>
        <v/>
      </c>
      <c r="BO154" s="722" t="str">
        <f>IF(ISNUMBER(Bilanz!BO154),Bilanz!BO154,"")</f>
        <v/>
      </c>
      <c r="BP154" s="723" t="str">
        <f>IF(ISNUMBER(Bilanz!BP154),Bilanz!BP154,"")</f>
        <v/>
      </c>
      <c r="BQ154" s="723" t="str">
        <f>IF(ISNUMBER(Bilanz!BQ154),Bilanz!BQ154,"")</f>
        <v/>
      </c>
      <c r="BR154" s="721" t="str">
        <f>IF(ISTEXT(Bilanz!BR154),Bilanz!BR154,"")</f>
        <v>M1</v>
      </c>
      <c r="BS154" s="723" t="str">
        <f>IF(ISNUMBER(Bilanz!BS154),Bilanz!BS154,"")</f>
        <v/>
      </c>
      <c r="BT154" s="723" t="str">
        <f>IF(ISNUMBER(Bilanz!BT154),Bilanz!BT154,"")</f>
        <v/>
      </c>
      <c r="BU154" s="723" t="str">
        <f>IF(ISNUMBER(Bilanz!BU154),Bilanz!BU154,"")</f>
        <v/>
      </c>
      <c r="BV154" s="722" t="str">
        <f>IF(ISNUMBER(Bilanz!BV154),Bilanz!BV154,"")</f>
        <v/>
      </c>
      <c r="BW154" s="723" t="str">
        <f>IF(ISNUMBER(Bilanz!BW154),Bilanz!BW154,"")</f>
        <v/>
      </c>
      <c r="BX154" s="721" t="str">
        <f>IF(ISTEXT(Bilanz!BX154),Bilanz!BX154,"")</f>
        <v>M1</v>
      </c>
    </row>
    <row r="155" spans="1:76" x14ac:dyDescent="0.2">
      <c r="A155" s="120" t="str">
        <f>IF(ISTEXT(Data!A155),Data!A155,"")</f>
        <v>DEU96033</v>
      </c>
      <c r="B155" s="250">
        <f>IF(ISREF(Data!B155),Data!B155,"")</f>
        <v>35163</v>
      </c>
      <c r="C155" s="698">
        <v>0.27083333333333298</v>
      </c>
      <c r="D155" s="250">
        <f>IF(ISREF(Data!D155),Data!D155,"")</f>
        <v>35164</v>
      </c>
      <c r="E155" s="698">
        <v>0.27083333333333298</v>
      </c>
      <c r="F155" s="699" t="s">
        <v>2179</v>
      </c>
      <c r="G155" s="245" t="str">
        <f>IF(ISTEXT(Data!G155),Data!G155,"")</f>
        <v>Rain</v>
      </c>
      <c r="H155" s="247" t="str">
        <f>IF(ISTEXT(Data!H155),Data!H155,"")</f>
        <v>Clean and Clear</v>
      </c>
      <c r="I155" s="246" t="str">
        <f>IF(ISTEXT(Data!I155),Data!I155,"")</f>
        <v/>
      </c>
      <c r="J155" s="248" t="str">
        <f>IF(ISTEXT(Data!J155),Data!J155,"")</f>
        <v/>
      </c>
      <c r="K155" s="273">
        <f>IF(ISNUMBER(Data!K155),Data!K155,"")</f>
        <v>1</v>
      </c>
      <c r="L155" s="242" t="str">
        <f>IF(ISTEXT(Data!L155),Data!L155,"")</f>
        <v>V0</v>
      </c>
      <c r="M155" s="700">
        <f>IF(ISNUMBER(Data!M155),Data!M155,"")</f>
        <v>30.4</v>
      </c>
      <c r="N155" s="700">
        <f>IF(ISNUMBER(Data!N155),Data!N155,"")</f>
        <v>0.69919999999999993</v>
      </c>
      <c r="O155" s="242" t="str">
        <f>IF(ISTEXT(Data!O155),Data!O155,"")</f>
        <v>V0</v>
      </c>
      <c r="P155" s="278">
        <f>IF(ISNUMBER(Data!P155),Data!P155,"")</f>
        <v>4.09</v>
      </c>
      <c r="Q155" s="242" t="str">
        <f>IF(ISTEXT(Data!Q155),Data!Q155,"")</f>
        <v>V0</v>
      </c>
      <c r="R155" s="277">
        <f>IF(ISNUMBER(Data!R155),Data!R155,"")</f>
        <v>114</v>
      </c>
      <c r="S155" s="242" t="str">
        <f>IF(ISTEXT(Data!S155),Data!S155,"")</f>
        <v>V0</v>
      </c>
      <c r="T155" s="701">
        <f>IF(ISNUMBER(Data!T155),Data!T155,"")</f>
        <v>0.40799999999999997</v>
      </c>
      <c r="U155" s="242" t="str">
        <f>IF(ISTEXT(Data!U155),Data!U155,"")</f>
        <v>V4</v>
      </c>
      <c r="V155" s="702">
        <f>IF(ISNUMBER(Data!V155),Data!V155,"")</f>
        <v>3.1512533666639784</v>
      </c>
      <c r="W155" s="242" t="str">
        <f>IF(ISTEXT(Data!W155),Data!W155,"")</f>
        <v>V4</v>
      </c>
      <c r="X155" s="701">
        <f>IF(ISNUMBER(Data!X155),Data!X155,"")</f>
        <v>4.5027519726843082</v>
      </c>
      <c r="Y155" s="242" t="str">
        <f>IF(ISTEXT(Data!Y155),Data!Y155,"")</f>
        <v>V4</v>
      </c>
      <c r="Z155" s="703">
        <f>IF(ISNUMBER(Data!Z155),Data!Z155,"")</f>
        <v>0.27700000000000002</v>
      </c>
      <c r="AA155" s="242" t="str">
        <f>IF(ISTEXT(Data!AA155),Data!AA155,"")</f>
        <v>V4</v>
      </c>
      <c r="AB155" s="701">
        <f>IF(ISNUMBER(Data!AB155),Data!AB155,"")</f>
        <v>6.5665869449526033</v>
      </c>
      <c r="AC155" s="242" t="str">
        <f>IF(ISTEXT(Data!AC155),Data!AC155,"")</f>
        <v>V4</v>
      </c>
      <c r="AD155" s="704">
        <f>IF(ISNUMBER(Data!AD155),Data!AD155,"")</f>
        <v>0.31</v>
      </c>
      <c r="AE155" s="242" t="str">
        <f>IF(ISTEXT(Data!AE155),Data!AE155,"")</f>
        <v>V4</v>
      </c>
      <c r="AF155" s="701">
        <f>IF(ISNUMBER(Data!AF155),Data!AF155,"")</f>
        <v>0.20300000000000001</v>
      </c>
      <c r="AG155" s="242" t="str">
        <f>IF(ISTEXT(Data!AG155),Data!AG155,"")</f>
        <v>V4</v>
      </c>
      <c r="AH155" s="703">
        <f>IF(ISNUMBER(Data!AH155),Data!AH155,"")</f>
        <v>1.167</v>
      </c>
      <c r="AI155" s="242" t="str">
        <f>IF(ISTEXT(Data!AI155),Data!AI155,"")</f>
        <v>V4</v>
      </c>
      <c r="AJ155" s="267" t="str">
        <f>IF(ISTEXT(Data!AJ155),Data!AJ155,"")</f>
        <v/>
      </c>
      <c r="AK155" s="267" t="str">
        <f>IF(ISTEXT(Data!AK155),Data!AK155,"")</f>
        <v/>
      </c>
      <c r="AL155" s="267" t="str">
        <f>IF(ISTEXT(Data!AL155),Data!AL155,"")</f>
        <v/>
      </c>
      <c r="AM155" s="267" t="str">
        <f>IF(ISTEXT(Data!AM155),Data!AM155,"")</f>
        <v/>
      </c>
      <c r="AN155" s="267" t="str">
        <f>IF(ISTEXT(Data!AN155),Data!AN155,"")</f>
        <v/>
      </c>
      <c r="AO155" s="267" t="str">
        <f>IF(ISTEXT(Data!AO155),Data!AO155,"")</f>
        <v/>
      </c>
      <c r="AP155" s="705">
        <f>IF(ISNUMBER(Bilanz!AP155),Bilanz!AP155,"")</f>
        <v>8.1283051616409918E-2</v>
      </c>
      <c r="AQ155" s="706">
        <f>IF(ISNUMBER(Bilanz!AQ155),Bilanz!AQ155,"")</f>
        <v>5.6833109690193812E-2</v>
      </c>
      <c r="AR155" s="707">
        <f>IF(ISNUMBER(Bilanz!AR155),Bilanz!AR155,"")</f>
        <v>0.28527359999999996</v>
      </c>
      <c r="AS155" s="708">
        <f>IF(ISNUMBER(Bilanz!AS155),Bilanz!AS155,"")</f>
        <v>2.2033563539714534</v>
      </c>
      <c r="AT155" s="709">
        <f>IF(ISNUMBER(Bilanz!AT155),Bilanz!AT155,"")</f>
        <v>3.1483241793008681</v>
      </c>
      <c r="AU155" s="710">
        <f>IF(ISNUMBER(Bilanz!AU155),Bilanz!AU155,"")</f>
        <v>0.1936784</v>
      </c>
      <c r="AV155" s="711">
        <f>IF(ISNUMBER(Bilanz!AV155),Bilanz!AV155,"")</f>
        <v>4.5913575919108602</v>
      </c>
      <c r="AW155" s="712">
        <f>IF(ISNUMBER(Bilanz!AW155),Bilanz!AW155,"")</f>
        <v>0.21675199999999997</v>
      </c>
      <c r="AX155" s="713">
        <f>IF(ISNUMBER(Bilanz!AX155),Bilanz!AX155,"")</f>
        <v>0.1419376</v>
      </c>
      <c r="AY155" s="714">
        <f>IF(ISNUMBER(Bilanz!AY155),Bilanz!AY155,"")</f>
        <v>0.81596639999999998</v>
      </c>
      <c r="AZ155" s="715">
        <f>IF(ISNUMBER(Bilanz!AZ155),Bilanz!AZ155,"")</f>
        <v>362.61</v>
      </c>
      <c r="BA155" s="716">
        <f>IF(ISNUMBER(Bilanz!BA155),Bilanz!BA155,"")</f>
        <v>5.5229999999999997</v>
      </c>
      <c r="BB155" s="717">
        <f>IF(ISNUMBER(Bilanz!BB155),Bilanz!BB155,"")</f>
        <v>81.283051616409921</v>
      </c>
      <c r="BC155" s="718">
        <f>IF(ISNUMBER(Bilanz!BC155),Bilanz!BC155,"")</f>
        <v>6.7947744211967795E-2</v>
      </c>
      <c r="BD155" s="719">
        <f>IF(ISNUMBER(Bilanz!BD155),Bilanz!BD155,"")</f>
        <v>1.2302687708123794E-4</v>
      </c>
      <c r="BE155" s="720">
        <f>IF(ISNUMBER(Bilanz!BE155),Bilanz!BE155,"")</f>
        <v>11.508518560306893</v>
      </c>
      <c r="BF155" s="708">
        <f>IF(ISNUMBER(Bilanz!BF155),Bilanz!BF155,"")</f>
        <v>224.97703767144844</v>
      </c>
      <c r="BG155" s="709">
        <f>IF(ISNUMBER(Bilanz!BG155),Bilanz!BG155,"")</f>
        <v>280.85151864552057</v>
      </c>
      <c r="BH155" s="710">
        <f>IF(ISNUMBER(Bilanz!BH155),Bilanz!BH155,"")</f>
        <v>12.048821651341031</v>
      </c>
      <c r="BI155" s="711">
        <f>IF(ISNUMBER(Bilanz!BI155),Bilanz!BI155,"")</f>
        <v>468.80752087903215</v>
      </c>
      <c r="BJ155" s="712">
        <f>IF(ISNUMBER(Bilanz!BJ155),Bilanz!BJ155,"")</f>
        <v>7.9287943117295008</v>
      </c>
      <c r="BK155" s="713">
        <f>IF(ISNUMBER(Bilanz!BK155),Bilanz!BK155,"")</f>
        <v>16.704381814441472</v>
      </c>
      <c r="BL155" s="714">
        <f>IF(ISNUMBER(Bilanz!BL155),Bilanz!BL155,"")</f>
        <v>58.236438944059081</v>
      </c>
      <c r="BM155" s="721" t="str">
        <f>IF(ISTEXT(Bilanz!BM155),Bilanz!BM155,"")</f>
        <v>V0</v>
      </c>
      <c r="BN155" s="722">
        <f>IF(ISNUMBER(Bilanz!BN155),Bilanz!BN155,"")</f>
        <v>114</v>
      </c>
      <c r="BO155" s="722">
        <f>IF(ISNUMBER(Bilanz!BO155),Bilanz!BO155,"")</f>
        <v>107.82973159697002</v>
      </c>
      <c r="BP155" s="723">
        <f>IF(ISNUMBER(Bilanz!BP155),Bilanz!BP155,"")</f>
        <v>-5.4125161430087543</v>
      </c>
      <c r="BQ155" s="723">
        <f>IF(ISNUMBER(Bilanz!BQ155),Bilanz!BQ155,"")</f>
        <v>20</v>
      </c>
      <c r="BR155" s="721" t="str">
        <f>IF(ISTEXT(Bilanz!BR155),Bilanz!BR155,"")</f>
        <v>V0</v>
      </c>
      <c r="BS155" s="723">
        <f>IF(ISNUMBER(Bilanz!BS155),Bilanz!BS155,"")</f>
        <v>645.00900921701316</v>
      </c>
      <c r="BT155" s="723">
        <f>IF(ISNUMBER(Bilanz!BT155),Bilanz!BT155,"")</f>
        <v>517.40514564836496</v>
      </c>
      <c r="BU155" s="723">
        <f>IF(ISNUMBER(Bilanz!BU155),Bilanz!BU155,"")</f>
        <v>1162.4141548653781</v>
      </c>
      <c r="BV155" s="722">
        <f>IF(ISNUMBER(Bilanz!BV155),Bilanz!BV155,"")</f>
        <v>10.977487071587346</v>
      </c>
      <c r="BW155" s="723">
        <f>IF(ISNUMBER(Bilanz!BW155),Bilanz!BW155,"")</f>
        <v>10</v>
      </c>
      <c r="BX155" s="721" t="str">
        <f>IF(ISTEXT(Bilanz!BX155),Bilanz!BX155,"")</f>
        <v>V4</v>
      </c>
    </row>
    <row r="156" spans="1:76" x14ac:dyDescent="0.2">
      <c r="A156" s="120" t="str">
        <f>IF(ISTEXT(Data!A156),Data!A156,"")</f>
        <v/>
      </c>
      <c r="B156" s="250">
        <f>IF(ISREF(Data!B156),Data!B156,"")</f>
        <v>35164</v>
      </c>
      <c r="C156" s="698">
        <v>0.27083333333333298</v>
      </c>
      <c r="D156" s="250">
        <f>IF(ISREF(Data!D156),Data!D156,"")</f>
        <v>35165</v>
      </c>
      <c r="E156" s="698">
        <v>0.27083333333333298</v>
      </c>
      <c r="F156" s="699" t="s">
        <v>2179</v>
      </c>
      <c r="G156" s="245" t="str">
        <f>IF(ISTEXT(Data!G156),Data!G156,"")</f>
        <v>Rain</v>
      </c>
      <c r="H156" s="247" t="str">
        <f>IF(ISTEXT(Data!H156),Data!H156,"")</f>
        <v/>
      </c>
      <c r="I156" s="246" t="str">
        <f>IF(ISTEXT(Data!I156),Data!I156,"")</f>
        <v>Insufficient Quantity</v>
      </c>
      <c r="J156" s="248" t="str">
        <f>IF(ISTEXT(Data!J156),Data!J156,"")</f>
        <v/>
      </c>
      <c r="K156" s="273">
        <f>IF(ISNUMBER(Data!K156),Data!K156,"")</f>
        <v>0.3</v>
      </c>
      <c r="L156" s="242" t="str">
        <f>IF(ISTEXT(Data!L156),Data!L156,"")</f>
        <v>V0</v>
      </c>
      <c r="M156" s="700" t="str">
        <f>IF(ISNUMBER(Data!M156),Data!M156,"")</f>
        <v/>
      </c>
      <c r="N156" s="700" t="str">
        <f>IF(ISNUMBER(Data!N156),Data!N156,"")</f>
        <v/>
      </c>
      <c r="O156" s="242" t="str">
        <f>IF(ISTEXT(Data!O156),Data!O156,"")</f>
        <v>M1</v>
      </c>
      <c r="P156" s="278" t="str">
        <f>IF(ISNUMBER(Data!P156),Data!P156,"")</f>
        <v/>
      </c>
      <c r="Q156" s="242" t="str">
        <f>IF(ISTEXT(Data!Q156),Data!Q156,"")</f>
        <v>M1</v>
      </c>
      <c r="R156" s="277" t="str">
        <f>IF(ISNUMBER(Data!R156),Data!R156,"")</f>
        <v/>
      </c>
      <c r="S156" s="242" t="str">
        <f>IF(ISTEXT(Data!S156),Data!S156,"")</f>
        <v>M1</v>
      </c>
      <c r="T156" s="701" t="str">
        <f>IF(ISNUMBER(Data!T156),Data!T156,"")</f>
        <v/>
      </c>
      <c r="U156" s="242" t="str">
        <f>IF(ISTEXT(Data!U156),Data!U156,"")</f>
        <v>M1</v>
      </c>
      <c r="V156" s="702" t="str">
        <f>IF(ISNUMBER(Data!V156),Data!V156,"")</f>
        <v/>
      </c>
      <c r="W156" s="242" t="str">
        <f>IF(ISTEXT(Data!W156),Data!W156,"")</f>
        <v>M1</v>
      </c>
      <c r="X156" s="701" t="str">
        <f>IF(ISNUMBER(Data!X156),Data!X156,"")</f>
        <v/>
      </c>
      <c r="Y156" s="242" t="str">
        <f>IF(ISTEXT(Data!Y156),Data!Y156,"")</f>
        <v>M1</v>
      </c>
      <c r="Z156" s="703" t="str">
        <f>IF(ISNUMBER(Data!Z156),Data!Z156,"")</f>
        <v/>
      </c>
      <c r="AA156" s="242" t="str">
        <f>IF(ISTEXT(Data!AA156),Data!AA156,"")</f>
        <v>M1</v>
      </c>
      <c r="AB156" s="701" t="str">
        <f>IF(ISNUMBER(Data!AB156),Data!AB156,"")</f>
        <v/>
      </c>
      <c r="AC156" s="242" t="str">
        <f>IF(ISTEXT(Data!AC156),Data!AC156,"")</f>
        <v>M1</v>
      </c>
      <c r="AD156" s="704" t="str">
        <f>IF(ISNUMBER(Data!AD156),Data!AD156,"")</f>
        <v/>
      </c>
      <c r="AE156" s="242" t="str">
        <f>IF(ISTEXT(Data!AE156),Data!AE156,"")</f>
        <v>M1</v>
      </c>
      <c r="AF156" s="701" t="str">
        <f>IF(ISNUMBER(Data!AF156),Data!AF156,"")</f>
        <v/>
      </c>
      <c r="AG156" s="242" t="str">
        <f>IF(ISTEXT(Data!AG156),Data!AG156,"")</f>
        <v>M1</v>
      </c>
      <c r="AH156" s="703" t="str">
        <f>IF(ISNUMBER(Data!AH156),Data!AH156,"")</f>
        <v/>
      </c>
      <c r="AI156" s="242" t="str">
        <f>IF(ISTEXT(Data!AI156),Data!AI156,"")</f>
        <v>M1</v>
      </c>
      <c r="AJ156" s="267" t="str">
        <f>IF(ISTEXT(Data!AJ156),Data!AJ156,"")</f>
        <v/>
      </c>
      <c r="AK156" s="267" t="str">
        <f>IF(ISTEXT(Data!AK156),Data!AK156,"")</f>
        <v/>
      </c>
      <c r="AL156" s="267" t="str">
        <f>IF(ISTEXT(Data!AL156),Data!AL156,"")</f>
        <v/>
      </c>
      <c r="AM156" s="267" t="str">
        <f>IF(ISTEXT(Data!AM156),Data!AM156,"")</f>
        <v/>
      </c>
      <c r="AN156" s="267" t="str">
        <f>IF(ISTEXT(Data!AN156),Data!AN156,"")</f>
        <v/>
      </c>
      <c r="AO156" s="267" t="str">
        <f>IF(ISTEXT(Data!AO156),Data!AO156,"")</f>
        <v/>
      </c>
      <c r="AP156" s="705" t="str">
        <f>IF(ISNUMBER(Bilanz!AP156),Bilanz!AP156,"")</f>
        <v/>
      </c>
      <c r="AQ156" s="706" t="str">
        <f>IF(ISNUMBER(Bilanz!AQ156),Bilanz!AQ156,"")</f>
        <v/>
      </c>
      <c r="AR156" s="707" t="str">
        <f>IF(ISNUMBER(Bilanz!AR156),Bilanz!AR156,"")</f>
        <v/>
      </c>
      <c r="AS156" s="708" t="str">
        <f>IF(ISNUMBER(Bilanz!AS156),Bilanz!AS156,"")</f>
        <v/>
      </c>
      <c r="AT156" s="709" t="str">
        <f>IF(ISNUMBER(Bilanz!AT156),Bilanz!AT156,"")</f>
        <v/>
      </c>
      <c r="AU156" s="710" t="str">
        <f>IF(ISNUMBER(Bilanz!AU156),Bilanz!AU156,"")</f>
        <v/>
      </c>
      <c r="AV156" s="711" t="str">
        <f>IF(ISNUMBER(Bilanz!AV156),Bilanz!AV156,"")</f>
        <v/>
      </c>
      <c r="AW156" s="712" t="str">
        <f>IF(ISNUMBER(Bilanz!AW156),Bilanz!AW156,"")</f>
        <v/>
      </c>
      <c r="AX156" s="713" t="str">
        <f>IF(ISNUMBER(Bilanz!AX156),Bilanz!AX156,"")</f>
        <v/>
      </c>
      <c r="AY156" s="714" t="str">
        <f>IF(ISNUMBER(Bilanz!AY156),Bilanz!AY156,"")</f>
        <v/>
      </c>
      <c r="AZ156" s="715">
        <f>IF(ISNUMBER(Bilanz!AZ156),Bilanz!AZ156,"")</f>
        <v>362.61</v>
      </c>
      <c r="BA156" s="716">
        <f>IF(ISNUMBER(Bilanz!BA156),Bilanz!BA156,"")</f>
        <v>5.5229999999999997</v>
      </c>
      <c r="BB156" s="717" t="str">
        <f>IF(ISNUMBER(Bilanz!BB156),Bilanz!BB156,"")</f>
        <v/>
      </c>
      <c r="BC156" s="718" t="str">
        <f>IF(ISNUMBER(Bilanz!BC156),Bilanz!BC156,"")</f>
        <v/>
      </c>
      <c r="BD156" s="719" t="str">
        <f>IF(ISNUMBER(Bilanz!BD156),Bilanz!BD156,"")</f>
        <v/>
      </c>
      <c r="BE156" s="720" t="str">
        <f>IF(ISNUMBER(Bilanz!BE156),Bilanz!BE156,"")</f>
        <v/>
      </c>
      <c r="BF156" s="708" t="str">
        <f>IF(ISNUMBER(Bilanz!BF156),Bilanz!BF156,"")</f>
        <v/>
      </c>
      <c r="BG156" s="709" t="str">
        <f>IF(ISNUMBER(Bilanz!BG156),Bilanz!BG156,"")</f>
        <v/>
      </c>
      <c r="BH156" s="710" t="str">
        <f>IF(ISNUMBER(Bilanz!BH156),Bilanz!BH156,"")</f>
        <v/>
      </c>
      <c r="BI156" s="711" t="str">
        <f>IF(ISNUMBER(Bilanz!BI156),Bilanz!BI156,"")</f>
        <v/>
      </c>
      <c r="BJ156" s="712" t="str">
        <f>IF(ISNUMBER(Bilanz!BJ156),Bilanz!BJ156,"")</f>
        <v/>
      </c>
      <c r="BK156" s="713" t="str">
        <f>IF(ISNUMBER(Bilanz!BK156),Bilanz!BK156,"")</f>
        <v/>
      </c>
      <c r="BL156" s="714" t="str">
        <f>IF(ISNUMBER(Bilanz!BL156),Bilanz!BL156,"")</f>
        <v/>
      </c>
      <c r="BM156" s="721" t="str">
        <f>IF(ISTEXT(Bilanz!BM156),Bilanz!BM156,"")</f>
        <v>M1</v>
      </c>
      <c r="BN156" s="722" t="str">
        <f>IF(ISNUMBER(Bilanz!BN156),Bilanz!BN156,"")</f>
        <v/>
      </c>
      <c r="BO156" s="722" t="str">
        <f>IF(ISNUMBER(Bilanz!BO156),Bilanz!BO156,"")</f>
        <v/>
      </c>
      <c r="BP156" s="723" t="str">
        <f>IF(ISNUMBER(Bilanz!BP156),Bilanz!BP156,"")</f>
        <v/>
      </c>
      <c r="BQ156" s="723" t="str">
        <f>IF(ISNUMBER(Bilanz!BQ156),Bilanz!BQ156,"")</f>
        <v/>
      </c>
      <c r="BR156" s="721" t="str">
        <f>IF(ISTEXT(Bilanz!BR156),Bilanz!BR156,"")</f>
        <v>M1</v>
      </c>
      <c r="BS156" s="723" t="str">
        <f>IF(ISNUMBER(Bilanz!BS156),Bilanz!BS156,"")</f>
        <v/>
      </c>
      <c r="BT156" s="723" t="str">
        <f>IF(ISNUMBER(Bilanz!BT156),Bilanz!BT156,"")</f>
        <v/>
      </c>
      <c r="BU156" s="723" t="str">
        <f>IF(ISNUMBER(Bilanz!BU156),Bilanz!BU156,"")</f>
        <v/>
      </c>
      <c r="BV156" s="722" t="str">
        <f>IF(ISNUMBER(Bilanz!BV156),Bilanz!BV156,"")</f>
        <v/>
      </c>
      <c r="BW156" s="723" t="str">
        <f>IF(ISNUMBER(Bilanz!BW156),Bilanz!BW156,"")</f>
        <v/>
      </c>
      <c r="BX156" s="721" t="str">
        <f>IF(ISTEXT(Bilanz!BX156),Bilanz!BX156,"")</f>
        <v>M1</v>
      </c>
    </row>
    <row r="157" spans="1:76" x14ac:dyDescent="0.2">
      <c r="A157" s="120" t="str">
        <f>IF(ISTEXT(Data!A157),Data!A157,"")</f>
        <v>DEU96034</v>
      </c>
      <c r="B157" s="250">
        <f>IF(ISREF(Data!B157),Data!B157,"")</f>
        <v>35165</v>
      </c>
      <c r="C157" s="698">
        <v>0.27083333333333298</v>
      </c>
      <c r="D157" s="250">
        <f>IF(ISREF(Data!D157),Data!D157,"")</f>
        <v>35166</v>
      </c>
      <c r="E157" s="698">
        <v>0.27083333333333298</v>
      </c>
      <c r="F157" s="699" t="s">
        <v>2179</v>
      </c>
      <c r="G157" s="245" t="str">
        <f>IF(ISTEXT(Data!G157),Data!G157,"")</f>
        <v>Rain</v>
      </c>
      <c r="H157" s="247" t="str">
        <f>IF(ISTEXT(Data!H157),Data!H157,"")</f>
        <v>Clean and Clear</v>
      </c>
      <c r="I157" s="246" t="str">
        <f>IF(ISTEXT(Data!I157),Data!I157,"")</f>
        <v/>
      </c>
      <c r="J157" s="248" t="str">
        <f>IF(ISTEXT(Data!J157),Data!J157,"")</f>
        <v/>
      </c>
      <c r="K157" s="273">
        <f>IF(ISNUMBER(Data!K157),Data!K157,"")</f>
        <v>0.5</v>
      </c>
      <c r="L157" s="242" t="str">
        <f>IF(ISTEXT(Data!L157),Data!L157,"")</f>
        <v>V0</v>
      </c>
      <c r="M157" s="700">
        <f>IF(ISNUMBER(Data!M157),Data!M157,"")</f>
        <v>22.5</v>
      </c>
      <c r="N157" s="700">
        <f>IF(ISNUMBER(Data!N157),Data!N157,"")</f>
        <v>0.51749999999999996</v>
      </c>
      <c r="O157" s="242" t="str">
        <f>IF(ISTEXT(Data!O157),Data!O157,"")</f>
        <v>V0</v>
      </c>
      <c r="P157" s="278">
        <f>IF(ISNUMBER(Data!P157),Data!P157,"")</f>
        <v>4.21</v>
      </c>
      <c r="Q157" s="242" t="str">
        <f>IF(ISTEXT(Data!Q157),Data!Q157,"")</f>
        <v>V0</v>
      </c>
      <c r="R157" s="277">
        <f>IF(ISNUMBER(Data!R157),Data!R157,"")</f>
        <v>164.1</v>
      </c>
      <c r="S157" s="242" t="str">
        <f>IF(ISTEXT(Data!S157),Data!S157,"")</f>
        <v>V0</v>
      </c>
      <c r="T157" s="701">
        <f>IF(ISNUMBER(Data!T157),Data!T157,"")</f>
        <v>0.76400000000000001</v>
      </c>
      <c r="U157" s="242" t="str">
        <f>IF(ISTEXT(Data!U157),Data!U157,"")</f>
        <v>V0</v>
      </c>
      <c r="V157" s="702">
        <f>IF(ISNUMBER(Data!V157),Data!V157,"")</f>
        <v>7.4105280783807759</v>
      </c>
      <c r="W157" s="242" t="str">
        <f>IF(ISTEXT(Data!W157),Data!W157,"")</f>
        <v>V0</v>
      </c>
      <c r="X157" s="701">
        <f>IF(ISNUMBER(Data!X157),Data!X157,"")</f>
        <v>7.4383860423476511</v>
      </c>
      <c r="Y157" s="242" t="str">
        <f>IF(ISTEXT(Data!Y157),Data!Y157,"")</f>
        <v>V0</v>
      </c>
      <c r="Z157" s="703">
        <f>IF(ISNUMBER(Data!Z157),Data!Z157,"")</f>
        <v>0.32500000000000001</v>
      </c>
      <c r="AA157" s="242" t="str">
        <f>IF(ISTEXT(Data!AA157),Data!AA157,"")</f>
        <v>V0</v>
      </c>
      <c r="AB157" s="701">
        <f>IF(ISNUMBER(Data!AB157),Data!AB157,"")</f>
        <v>11.171816597372359</v>
      </c>
      <c r="AC157" s="242" t="str">
        <f>IF(ISTEXT(Data!AC157),Data!AC157,"")</f>
        <v>V0</v>
      </c>
      <c r="AD157" s="704">
        <f>IF(ISNUMBER(Data!AD157),Data!AD157,"")</f>
        <v>0.32900000000000001</v>
      </c>
      <c r="AE157" s="242" t="str">
        <f>IF(ISTEXT(Data!AE157),Data!AE157,"")</f>
        <v>V0</v>
      </c>
      <c r="AF157" s="701">
        <f>IF(ISNUMBER(Data!AF157),Data!AF157,"")</f>
        <v>0.34599999999999997</v>
      </c>
      <c r="AG157" s="242" t="str">
        <f>IF(ISTEXT(Data!AG157),Data!AG157,"")</f>
        <v>V0</v>
      </c>
      <c r="AH157" s="703">
        <f>IF(ISNUMBER(Data!AH157),Data!AH157,"")</f>
        <v>2.5059999999999998</v>
      </c>
      <c r="AI157" s="242" t="str">
        <f>IF(ISTEXT(Data!AI157),Data!AI157,"")</f>
        <v>V0</v>
      </c>
      <c r="AJ157" s="267" t="str">
        <f>IF(ISTEXT(Data!AJ157),Data!AJ157,"")</f>
        <v/>
      </c>
      <c r="AK157" s="267" t="str">
        <f>IF(ISTEXT(Data!AK157),Data!AK157,"")</f>
        <v/>
      </c>
      <c r="AL157" s="267" t="str">
        <f>IF(ISTEXT(Data!AL157),Data!AL157,"")</f>
        <v/>
      </c>
      <c r="AM157" s="267" t="str">
        <f>IF(ISTEXT(Data!AM157),Data!AM157,"")</f>
        <v/>
      </c>
      <c r="AN157" s="267" t="str">
        <f>IF(ISTEXT(Data!AN157),Data!AN157,"")</f>
        <v/>
      </c>
      <c r="AO157" s="267" t="str">
        <f>IF(ISTEXT(Data!AO157),Data!AO157,"")</f>
        <v/>
      </c>
      <c r="AP157" s="705">
        <f>IF(ISNUMBER(Bilanz!AP157),Bilanz!AP157,"")</f>
        <v>6.1659500186148186E-2</v>
      </c>
      <c r="AQ157" s="706">
        <f>IF(ISNUMBER(Bilanz!AQ157),Bilanz!AQ157,"")</f>
        <v>3.1908791346331684E-2</v>
      </c>
      <c r="AR157" s="707">
        <f>IF(ISNUMBER(Bilanz!AR157),Bilanz!AR157,"")</f>
        <v>0.39537</v>
      </c>
      <c r="AS157" s="708">
        <f>IF(ISNUMBER(Bilanz!AS157),Bilanz!AS157,"")</f>
        <v>3.8349482805620512</v>
      </c>
      <c r="AT157" s="709">
        <f>IF(ISNUMBER(Bilanz!AT157),Bilanz!AT157,"")</f>
        <v>3.8493647769149093</v>
      </c>
      <c r="AU157" s="710">
        <f>IF(ISNUMBER(Bilanz!AU157),Bilanz!AU157,"")</f>
        <v>0.16818749999999999</v>
      </c>
      <c r="AV157" s="711">
        <f>IF(ISNUMBER(Bilanz!AV157),Bilanz!AV157,"")</f>
        <v>5.7814150891401956</v>
      </c>
      <c r="AW157" s="712">
        <f>IF(ISNUMBER(Bilanz!AW157),Bilanz!AW157,"")</f>
        <v>0.17025750000000001</v>
      </c>
      <c r="AX157" s="713">
        <f>IF(ISNUMBER(Bilanz!AX157),Bilanz!AX157,"")</f>
        <v>0.17905499999999996</v>
      </c>
      <c r="AY157" s="714">
        <f>IF(ISNUMBER(Bilanz!AY157),Bilanz!AY157,"")</f>
        <v>1.2968549999999999</v>
      </c>
      <c r="AZ157" s="715">
        <f>IF(ISNUMBER(Bilanz!AZ157),Bilanz!AZ157,"")</f>
        <v>362.61</v>
      </c>
      <c r="BA157" s="716">
        <f>IF(ISNUMBER(Bilanz!BA157),Bilanz!BA157,"")</f>
        <v>5.5229999999999997</v>
      </c>
      <c r="BB157" s="717">
        <f>IF(ISNUMBER(Bilanz!BB157),Bilanz!BB157,"")</f>
        <v>61.659500186148186</v>
      </c>
      <c r="BC157" s="718">
        <f>IF(ISNUMBER(Bilanz!BC157),Bilanz!BC157,"")</f>
        <v>8.9572571677133644E-2</v>
      </c>
      <c r="BD157" s="719">
        <f>IF(ISNUMBER(Bilanz!BD157),Bilanz!BD157,"")</f>
        <v>1.6218100973589279E-4</v>
      </c>
      <c r="BE157" s="720">
        <f>IF(ISNUMBER(Bilanz!BE157),Bilanz!BE157,"")</f>
        <v>21.550265147241344</v>
      </c>
      <c r="BF157" s="708">
        <f>IF(ISNUMBER(Bilanz!BF157),Bilanz!BF157,"")</f>
        <v>529.05890471769658</v>
      </c>
      <c r="BG157" s="709">
        <f>IF(ISNUMBER(Bilanz!BG157),Bilanz!BG157,"")</f>
        <v>463.95671556823027</v>
      </c>
      <c r="BH157" s="710">
        <f>IF(ISNUMBER(Bilanz!BH157),Bilanz!BH157,"")</f>
        <v>14.136704103558971</v>
      </c>
      <c r="BI157" s="711">
        <f>IF(ISNUMBER(Bilanz!BI157),Bilanz!BI157,"")</f>
        <v>797.58810575943176</v>
      </c>
      <c r="BJ157" s="712">
        <f>IF(ISNUMBER(Bilanz!BJ157),Bilanz!BJ157,"")</f>
        <v>8.4147526727709856</v>
      </c>
      <c r="BK157" s="713">
        <f>IF(ISNUMBER(Bilanz!BK157),Bilanz!BK157,"")</f>
        <v>28.471507920181033</v>
      </c>
      <c r="BL157" s="714">
        <f>IF(ISNUMBER(Bilanz!BL157),Bilanz!BL157,"")</f>
        <v>125.05614052597433</v>
      </c>
      <c r="BM157" s="721" t="str">
        <f>IF(ISTEXT(Bilanz!BM157),Bilanz!BM157,"")</f>
        <v>V0</v>
      </c>
      <c r="BN157" s="722">
        <f>IF(ISNUMBER(Bilanz!BN157),Bilanz!BN157,"")</f>
        <v>164.1</v>
      </c>
      <c r="BO157" s="722">
        <f>IF(ISNUMBER(Bilanz!BO157),Bilanz!BO157,"")</f>
        <v>166.99751124392515</v>
      </c>
      <c r="BP157" s="723">
        <f>IF(ISNUMBER(Bilanz!BP157),Bilanz!BP157,"")</f>
        <v>1.7656985033060038</v>
      </c>
      <c r="BQ157" s="723">
        <f>IF(ISNUMBER(Bilanz!BQ157),Bilanz!BQ157,"")</f>
        <v>20</v>
      </c>
      <c r="BR157" s="721" t="str">
        <f>IF(ISTEXT(Bilanz!BR157),Bilanz!BR157,"")</f>
        <v>V0</v>
      </c>
      <c r="BS157" s="723">
        <f>IF(ISNUMBER(Bilanz!BS157),Bilanz!BS157,"")</f>
        <v>1035.3267111680652</v>
      </c>
      <c r="BT157" s="723">
        <f>IF(ISNUMBER(Bilanz!BT157),Bilanz!BT157,"")</f>
        <v>1014.655620185855</v>
      </c>
      <c r="BU157" s="723">
        <f>IF(ISNUMBER(Bilanz!BU157),Bilanz!BU157,"")</f>
        <v>2049.98233135392</v>
      </c>
      <c r="BV157" s="722">
        <f>IF(ISNUMBER(Bilanz!BV157),Bilanz!BV157,"")</f>
        <v>1.0083545924299699</v>
      </c>
      <c r="BW157" s="723">
        <f>IF(ISNUMBER(Bilanz!BW157),Bilanz!BW157,"")</f>
        <v>10</v>
      </c>
      <c r="BX157" s="721" t="str">
        <f>IF(ISTEXT(Bilanz!BX157),Bilanz!BX157,"")</f>
        <v>V0</v>
      </c>
    </row>
    <row r="158" spans="1:76" x14ac:dyDescent="0.2">
      <c r="A158" s="120" t="str">
        <f>IF(ISTEXT(Data!A158),Data!A158,"")</f>
        <v>DEU96035</v>
      </c>
      <c r="B158" s="250">
        <f>IF(ISREF(Data!B158),Data!B158,"")</f>
        <v>35166</v>
      </c>
      <c r="C158" s="698">
        <v>0.27083333333333298</v>
      </c>
      <c r="D158" s="250">
        <f>IF(ISREF(Data!D158),Data!D158,"")</f>
        <v>35167</v>
      </c>
      <c r="E158" s="698">
        <v>0.27083333333333298</v>
      </c>
      <c r="F158" s="699" t="s">
        <v>2179</v>
      </c>
      <c r="G158" s="245" t="str">
        <f>IF(ISTEXT(Data!G158),Data!G158,"")</f>
        <v>Rain</v>
      </c>
      <c r="H158" s="247" t="str">
        <f>IF(ISTEXT(Data!H158),Data!H158,"")</f>
        <v>Clean and Clear</v>
      </c>
      <c r="I158" s="246" t="str">
        <f>IF(ISTEXT(Data!I158),Data!I158,"")</f>
        <v/>
      </c>
      <c r="J158" s="248" t="str">
        <f>IF(ISTEXT(Data!J158),Data!J158,"")</f>
        <v/>
      </c>
      <c r="K158" s="273">
        <f>IF(ISNUMBER(Data!K158),Data!K158,"")</f>
        <v>14.9</v>
      </c>
      <c r="L158" s="242" t="str">
        <f>IF(ISTEXT(Data!L158),Data!L158,"")</f>
        <v>V0</v>
      </c>
      <c r="M158" s="700">
        <f>IF(ISNUMBER(Data!M158),Data!M158,"")</f>
        <v>619</v>
      </c>
      <c r="N158" s="700">
        <f>IF(ISNUMBER(Data!N158),Data!N158,"")</f>
        <v>14.237</v>
      </c>
      <c r="O158" s="242" t="str">
        <f>IF(ISTEXT(Data!O158),Data!O158,"")</f>
        <v>V0</v>
      </c>
      <c r="P158" s="278">
        <f>IF(ISNUMBER(Data!P158),Data!P158,"")</f>
        <v>4.71</v>
      </c>
      <c r="Q158" s="242" t="str">
        <f>IF(ISTEXT(Data!Q158),Data!Q158,"")</f>
        <v>V0</v>
      </c>
      <c r="R158" s="277">
        <f>IF(ISNUMBER(Data!R158),Data!R158,"")</f>
        <v>41.1</v>
      </c>
      <c r="S158" s="242" t="str">
        <f>IF(ISTEXT(Data!S158),Data!S158,"")</f>
        <v>V0</v>
      </c>
      <c r="T158" s="701">
        <f>IF(ISNUMBER(Data!T158),Data!T158,"")</f>
        <v>0.108</v>
      </c>
      <c r="U158" s="242" t="str">
        <f>IF(ISTEXT(Data!U158),Data!U158,"")</f>
        <v>V0</v>
      </c>
      <c r="V158" s="702">
        <f>IF(ISNUMBER(Data!V158),Data!V158,"")</f>
        <v>1.7145529070236269</v>
      </c>
      <c r="W158" s="242" t="str">
        <f>IF(ISTEXT(Data!W158),Data!W158,"")</f>
        <v>V0</v>
      </c>
      <c r="X158" s="701">
        <f>IF(ISNUMBER(Data!X158),Data!X158,"")</f>
        <v>1.6195220586704422</v>
      </c>
      <c r="Y158" s="242" t="str">
        <f>IF(ISTEXT(Data!Y158),Data!Y158,"")</f>
        <v>V0</v>
      </c>
      <c r="Z158" s="703">
        <f>IF(ISNUMBER(Data!Z158),Data!Z158,"")</f>
        <v>4.3999999999999997E-2</v>
      </c>
      <c r="AA158" s="242" t="str">
        <f>IF(ISTEXT(Data!AA158),Data!AA158,"")</f>
        <v>V0</v>
      </c>
      <c r="AB158" s="701">
        <f>IF(ISNUMBER(Data!AB158),Data!AB158,"")</f>
        <v>2.7308367370696822</v>
      </c>
      <c r="AC158" s="242" t="str">
        <f>IF(ISTEXT(Data!AC158),Data!AC158,"")</f>
        <v>V0</v>
      </c>
      <c r="AD158" s="704">
        <f>IF(ISNUMBER(Data!AD158),Data!AD158,"")</f>
        <v>8.4000000000000005E-2</v>
      </c>
      <c r="AE158" s="242" t="str">
        <f>IF(ISTEXT(Data!AE158),Data!AE158,"")</f>
        <v>V0</v>
      </c>
      <c r="AF158" s="701">
        <f>IF(ISNUMBER(Data!AF158),Data!AF158,"")</f>
        <v>5.1999999999999998E-2</v>
      </c>
      <c r="AG158" s="242" t="str">
        <f>IF(ISTEXT(Data!AG158),Data!AG158,"")</f>
        <v>V0</v>
      </c>
      <c r="AH158" s="703">
        <f>IF(ISNUMBER(Data!AH158),Data!AH158,"")</f>
        <v>0.25600000000000001</v>
      </c>
      <c r="AI158" s="242" t="str">
        <f>IF(ISTEXT(Data!AI158),Data!AI158,"")</f>
        <v>V0</v>
      </c>
      <c r="AJ158" s="267" t="str">
        <f>IF(ISTEXT(Data!AJ158),Data!AJ158,"")</f>
        <v/>
      </c>
      <c r="AK158" s="267" t="str">
        <f>IF(ISTEXT(Data!AK158),Data!AK158,"")</f>
        <v/>
      </c>
      <c r="AL158" s="267" t="str">
        <f>IF(ISTEXT(Data!AL158),Data!AL158,"")</f>
        <v/>
      </c>
      <c r="AM158" s="267" t="str">
        <f>IF(ISTEXT(Data!AM158),Data!AM158,"")</f>
        <v/>
      </c>
      <c r="AN158" s="267" t="str">
        <f>IF(ISTEXT(Data!AN158),Data!AN158,"")</f>
        <v/>
      </c>
      <c r="AO158" s="267" t="str">
        <f>IF(ISTEXT(Data!AO158),Data!AO158,"")</f>
        <v/>
      </c>
      <c r="AP158" s="705">
        <f>IF(ISNUMBER(Bilanz!AP158),Bilanz!AP158,"")</f>
        <v>1.9498445997580431E-2</v>
      </c>
      <c r="AQ158" s="706">
        <f>IF(ISNUMBER(Bilanz!AQ158),Bilanz!AQ158,"")</f>
        <v>0.27759937566755261</v>
      </c>
      <c r="AR158" s="707">
        <f>IF(ISNUMBER(Bilanz!AR158),Bilanz!AR158,"")</f>
        <v>1.537596</v>
      </c>
      <c r="AS158" s="708">
        <f>IF(ISNUMBER(Bilanz!AS158),Bilanz!AS158,"")</f>
        <v>24.410089737295376</v>
      </c>
      <c r="AT158" s="709">
        <f>IF(ISNUMBER(Bilanz!AT158),Bilanz!AT158,"")</f>
        <v>23.057135549291086</v>
      </c>
      <c r="AU158" s="710">
        <f>IF(ISNUMBER(Bilanz!AU158),Bilanz!AU158,"")</f>
        <v>0.62642799999999998</v>
      </c>
      <c r="AV158" s="711">
        <f>IF(ISNUMBER(Bilanz!AV158),Bilanz!AV158,"")</f>
        <v>38.878922625661069</v>
      </c>
      <c r="AW158" s="712">
        <f>IF(ISNUMBER(Bilanz!AW158),Bilanz!AW158,"")</f>
        <v>1.1959080000000002</v>
      </c>
      <c r="AX158" s="713">
        <f>IF(ISNUMBER(Bilanz!AX158),Bilanz!AX158,"")</f>
        <v>0.74032399999999998</v>
      </c>
      <c r="AY158" s="714">
        <f>IF(ISNUMBER(Bilanz!AY158),Bilanz!AY158,"")</f>
        <v>3.6446719999999999</v>
      </c>
      <c r="AZ158" s="715">
        <f>IF(ISNUMBER(Bilanz!AZ158),Bilanz!AZ158,"")</f>
        <v>362.61</v>
      </c>
      <c r="BA158" s="716">
        <f>IF(ISNUMBER(Bilanz!BA158),Bilanz!BA158,"")</f>
        <v>5.5229999999999997</v>
      </c>
      <c r="BB158" s="717">
        <f>IF(ISNUMBER(Bilanz!BB158),Bilanz!BB158,"")</f>
        <v>19.498445997580433</v>
      </c>
      <c r="BC158" s="718">
        <f>IF(ISNUMBER(Bilanz!BC158),Bilanz!BC158,"")</f>
        <v>0.28325334237843064</v>
      </c>
      <c r="BD158" s="719">
        <f>IF(ISNUMBER(Bilanz!BD158),Bilanz!BD158,"")</f>
        <v>5.1286138399136462E-4</v>
      </c>
      <c r="BE158" s="720">
        <f>IF(ISNUMBER(Bilanz!BE158),Bilanz!BE158,"")</f>
        <v>3.0463725600812368</v>
      </c>
      <c r="BF158" s="708">
        <f>IF(ISNUMBER(Bilanz!BF158),Bilanz!BF158,"")</f>
        <v>122.40686135672355</v>
      </c>
      <c r="BG158" s="709">
        <f>IF(ISNUMBER(Bilanz!BG158),Bilanz!BG158,"")</f>
        <v>101.01494206583142</v>
      </c>
      <c r="BH158" s="710">
        <f>IF(ISNUMBER(Bilanz!BH158),Bilanz!BH158,"")</f>
        <v>1.9138922478664453</v>
      </c>
      <c r="BI158" s="711">
        <f>IF(ISNUMBER(Bilanz!BI158),Bilanz!BI158,"")</f>
        <v>194.96228579065343</v>
      </c>
      <c r="BJ158" s="712">
        <f>IF(ISNUMBER(Bilanz!BJ158),Bilanz!BJ158,"")</f>
        <v>2.148447490920252</v>
      </c>
      <c r="BK158" s="713">
        <f>IF(ISNUMBER(Bilanz!BK158),Bilanz!BK158,"")</f>
        <v>4.2789549475416582</v>
      </c>
      <c r="BL158" s="714">
        <f>IF(ISNUMBER(Bilanz!BL158),Bilanz!BL158,"")</f>
        <v>12.775088577274314</v>
      </c>
      <c r="BM158" s="721" t="str">
        <f>IF(ISTEXT(Bilanz!BM158),Bilanz!BM158,"")</f>
        <v>V0</v>
      </c>
      <c r="BN158" s="722">
        <f>IF(ISNUMBER(Bilanz!BN158),Bilanz!BN158,"")</f>
        <v>41.1</v>
      </c>
      <c r="BO158" s="722">
        <f>IF(ISNUMBER(Bilanz!BO158),Bilanz!BO158,"")</f>
        <v>39.454840713555335</v>
      </c>
      <c r="BP158" s="723">
        <f>IF(ISNUMBER(Bilanz!BP158),Bilanz!BP158,"")</f>
        <v>-4.0028206482838602</v>
      </c>
      <c r="BQ158" s="723">
        <f>IF(ISNUMBER(Bilanz!BQ158),Bilanz!BQ158,"")</f>
        <v>20</v>
      </c>
      <c r="BR158" s="721" t="str">
        <f>IF(ISTEXT(Bilanz!BR158),Bilanz!BR158,"")</f>
        <v>V0</v>
      </c>
      <c r="BS158" s="723">
        <f>IF(ISNUMBER(Bilanz!BS158),Bilanz!BS158,"")</f>
        <v>235.57711505183653</v>
      </c>
      <c r="BT158" s="723">
        <f>IF(ISNUMBER(Bilanz!BT158),Bilanz!BT158,"")</f>
        <v>226.75194218639865</v>
      </c>
      <c r="BU158" s="723">
        <f>IF(ISNUMBER(Bilanz!BU158),Bilanz!BU158,"")</f>
        <v>462.32905723823518</v>
      </c>
      <c r="BV158" s="722">
        <f>IF(ISNUMBER(Bilanz!BV158),Bilanz!BV158,"")</f>
        <v>1.9088510071497244</v>
      </c>
      <c r="BW158" s="723">
        <f>IF(ISNUMBER(Bilanz!BW158),Bilanz!BW158,"")</f>
        <v>15</v>
      </c>
      <c r="BX158" s="721" t="str">
        <f>IF(ISTEXT(Bilanz!BX158),Bilanz!BX158,"")</f>
        <v>V0</v>
      </c>
    </row>
    <row r="159" spans="1:76" x14ac:dyDescent="0.2">
      <c r="A159" s="120" t="str">
        <f>IF(ISTEXT(Data!A159),Data!A159,"")</f>
        <v>DEU96036</v>
      </c>
      <c r="B159" s="250">
        <f>IF(ISREF(Data!B159),Data!B159,"")</f>
        <v>35167</v>
      </c>
      <c r="C159" s="698">
        <v>0.27083333333333298</v>
      </c>
      <c r="D159" s="250">
        <f>IF(ISREF(Data!D159),Data!D159,"")</f>
        <v>35168</v>
      </c>
      <c r="E159" s="698">
        <v>0.27083333333333298</v>
      </c>
      <c r="F159" s="699" t="s">
        <v>2179</v>
      </c>
      <c r="G159" s="245" t="str">
        <f>IF(ISTEXT(Data!G159),Data!G159,"")</f>
        <v>Mixed</v>
      </c>
      <c r="H159" s="247" t="str">
        <f>IF(ISTEXT(Data!H159),Data!H159,"")</f>
        <v>Clean and Clear</v>
      </c>
      <c r="I159" s="246" t="str">
        <f>IF(ISTEXT(Data!I159),Data!I159,"")</f>
        <v/>
      </c>
      <c r="J159" s="248" t="str">
        <f>IF(ISTEXT(Data!J159),Data!J159,"")</f>
        <v/>
      </c>
      <c r="K159" s="273">
        <f>IF(ISNUMBER(Data!K159),Data!K159,"")</f>
        <v>7.6</v>
      </c>
      <c r="L159" s="242" t="str">
        <f>IF(ISTEXT(Data!L159),Data!L159,"")</f>
        <v>V0</v>
      </c>
      <c r="M159" s="700">
        <f>IF(ISNUMBER(Data!M159),Data!M159,"")</f>
        <v>284.5</v>
      </c>
      <c r="N159" s="700">
        <f>IF(ISNUMBER(Data!N159),Data!N159,"")</f>
        <v>6.5434999999999999</v>
      </c>
      <c r="O159" s="242" t="str">
        <f>IF(ISTEXT(Data!O159),Data!O159,"")</f>
        <v>V0</v>
      </c>
      <c r="P159" s="278">
        <f>IF(ISNUMBER(Data!P159),Data!P159,"")</f>
        <v>3.9</v>
      </c>
      <c r="Q159" s="242" t="str">
        <f>IF(ISTEXT(Data!Q159),Data!Q159,"")</f>
        <v>V0</v>
      </c>
      <c r="R159" s="277">
        <f>IF(ISNUMBER(Data!R159),Data!R159,"")</f>
        <v>81.8</v>
      </c>
      <c r="S159" s="242" t="str">
        <f>IF(ISTEXT(Data!S159),Data!S159,"")</f>
        <v>V0</v>
      </c>
      <c r="T159" s="701">
        <f>IF(ISNUMBER(Data!T159),Data!T159,"")</f>
        <v>0.17199999999999999</v>
      </c>
      <c r="U159" s="242" t="str">
        <f>IF(ISTEXT(Data!U159),Data!U159,"")</f>
        <v>V0</v>
      </c>
      <c r="V159" s="702">
        <f>IF(ISNUMBER(Data!V159),Data!V159,"")</f>
        <v>2.2885554019837109</v>
      </c>
      <c r="W159" s="242" t="str">
        <f>IF(ISTEXT(Data!W159),Data!W159,"")</f>
        <v>V0</v>
      </c>
      <c r="X159" s="701">
        <f>IF(ISNUMBER(Data!X159),Data!X159,"")</f>
        <v>2.134217651100331</v>
      </c>
      <c r="Y159" s="242" t="str">
        <f>IF(ISTEXT(Data!Y159),Data!Y159,"")</f>
        <v>V0</v>
      </c>
      <c r="Z159" s="703">
        <f>IF(ISNUMBER(Data!Z159),Data!Z159,"")</f>
        <v>2.8000000000000001E-2</v>
      </c>
      <c r="AA159" s="242" t="str">
        <f>IF(ISTEXT(Data!AA159),Data!AA159,"")</f>
        <v>V0</v>
      </c>
      <c r="AB159" s="701">
        <f>IF(ISNUMBER(Data!AB159),Data!AB159,"")</f>
        <v>2.2090504739730585</v>
      </c>
      <c r="AC159" s="242" t="str">
        <f>IF(ISTEXT(Data!AC159),Data!AC159,"")</f>
        <v>V0</v>
      </c>
      <c r="AD159" s="704">
        <f>IF(ISNUMBER(Data!AD159),Data!AD159,"")</f>
        <v>6.9000000000000006E-2</v>
      </c>
      <c r="AE159" s="242" t="str">
        <f>IF(ISTEXT(Data!AE159),Data!AE159,"")</f>
        <v>V0</v>
      </c>
      <c r="AF159" s="701">
        <f>IF(ISNUMBER(Data!AF159),Data!AF159,"")</f>
        <v>3.5000000000000003E-2</v>
      </c>
      <c r="AG159" s="242" t="str">
        <f>IF(ISTEXT(Data!AG159),Data!AG159,"")</f>
        <v>V0</v>
      </c>
      <c r="AH159" s="703">
        <f>IF(ISNUMBER(Data!AH159),Data!AH159,"")</f>
        <v>0.151</v>
      </c>
      <c r="AI159" s="242" t="str">
        <f>IF(ISTEXT(Data!AI159),Data!AI159,"")</f>
        <v>V0</v>
      </c>
      <c r="AJ159" s="267" t="str">
        <f>IF(ISTEXT(Data!AJ159),Data!AJ159,"")</f>
        <v/>
      </c>
      <c r="AK159" s="267" t="str">
        <f>IF(ISTEXT(Data!AK159),Data!AK159,"")</f>
        <v/>
      </c>
      <c r="AL159" s="267" t="str">
        <f>IF(ISTEXT(Data!AL159),Data!AL159,"")</f>
        <v/>
      </c>
      <c r="AM159" s="267" t="str">
        <f>IF(ISTEXT(Data!AM159),Data!AM159,"")</f>
        <v/>
      </c>
      <c r="AN159" s="267" t="str">
        <f>IF(ISTEXT(Data!AN159),Data!AN159,"")</f>
        <v/>
      </c>
      <c r="AO159" s="267" t="str">
        <f>IF(ISTEXT(Data!AO159),Data!AO159,"")</f>
        <v/>
      </c>
      <c r="AP159" s="705">
        <f>IF(ISNUMBER(Bilanz!AP159),Bilanz!AP159,"")</f>
        <v>0.12589254117941673</v>
      </c>
      <c r="AQ159" s="706">
        <f>IF(ISNUMBER(Bilanz!AQ159),Bilanz!AQ159,"")</f>
        <v>0.82377784320751335</v>
      </c>
      <c r="AR159" s="707">
        <f>IF(ISNUMBER(Bilanz!AR159),Bilanz!AR159,"")</f>
        <v>1.1254819999999999</v>
      </c>
      <c r="AS159" s="708">
        <f>IF(ISNUMBER(Bilanz!AS159),Bilanz!AS159,"")</f>
        <v>14.975162272880413</v>
      </c>
      <c r="AT159" s="709">
        <f>IF(ISNUMBER(Bilanz!AT159),Bilanz!AT159,"")</f>
        <v>13.965253199975015</v>
      </c>
      <c r="AU159" s="710">
        <f>IF(ISNUMBER(Bilanz!AU159),Bilanz!AU159,"")</f>
        <v>0.18321799999999999</v>
      </c>
      <c r="AV159" s="711">
        <f>IF(ISNUMBER(Bilanz!AV159),Bilanz!AV159,"")</f>
        <v>14.454921776442708</v>
      </c>
      <c r="AW159" s="712">
        <f>IF(ISNUMBER(Bilanz!AW159),Bilanz!AW159,"")</f>
        <v>0.45150150000000006</v>
      </c>
      <c r="AX159" s="713">
        <f>IF(ISNUMBER(Bilanz!AX159),Bilanz!AX159,"")</f>
        <v>0.22902250000000002</v>
      </c>
      <c r="AY159" s="714">
        <f>IF(ISNUMBER(Bilanz!AY159),Bilanz!AY159,"")</f>
        <v>0.98806849999999991</v>
      </c>
      <c r="AZ159" s="715">
        <f>IF(ISNUMBER(Bilanz!AZ159),Bilanz!AZ159,"")</f>
        <v>362.61</v>
      </c>
      <c r="BA159" s="716">
        <f>IF(ISNUMBER(Bilanz!BA159),Bilanz!BA159,"")</f>
        <v>5.5229999999999997</v>
      </c>
      <c r="BB159" s="717">
        <f>IF(ISNUMBER(Bilanz!BB159),Bilanz!BB159,"")</f>
        <v>125.89254117941671</v>
      </c>
      <c r="BC159" s="718">
        <f>IF(ISNUMBER(Bilanz!BC159),Bilanz!BC159,"")</f>
        <v>4.3870748403822046E-2</v>
      </c>
      <c r="BD159" s="719">
        <f>IF(ISNUMBER(Bilanz!BD159),Bilanz!BD159,"")</f>
        <v>7.9432823472428153E-5</v>
      </c>
      <c r="BE159" s="720">
        <f>IF(ISNUMBER(Bilanz!BE159),Bilanz!BE159,"")</f>
        <v>4.8516303734627106</v>
      </c>
      <c r="BF159" s="708">
        <f>IF(ISNUMBER(Bilanz!BF159),Bilanz!BF159,"")</f>
        <v>163.38654972397453</v>
      </c>
      <c r="BG159" s="709">
        <f>IF(ISNUMBER(Bilanz!BG159),Bilanz!BG159,"")</f>
        <v>133.11820683613479</v>
      </c>
      <c r="BH159" s="710">
        <f>IF(ISNUMBER(Bilanz!BH159),Bilanz!BH159,"")</f>
        <v>1.2179314304604651</v>
      </c>
      <c r="BI159" s="711">
        <f>IF(ISNUMBER(Bilanz!BI159),Bilanz!BI159,"")</f>
        <v>157.71046433733551</v>
      </c>
      <c r="BJ159" s="712">
        <f>IF(ISNUMBER(Bilanz!BJ159),Bilanz!BJ159,"")</f>
        <v>1.7647961532559213</v>
      </c>
      <c r="BK159" s="713">
        <f>IF(ISNUMBER(Bilanz!BK159),Bilanz!BK159,"")</f>
        <v>2.8800658300761159</v>
      </c>
      <c r="BL159" s="714">
        <f>IF(ISNUMBER(Bilanz!BL159),Bilanz!BL159,"")</f>
        <v>7.5353061530016463</v>
      </c>
      <c r="BM159" s="721" t="str">
        <f>IF(ISTEXT(Bilanz!BM159),Bilanz!BM159,"")</f>
        <v>V0</v>
      </c>
      <c r="BN159" s="722">
        <f>IF(ISNUMBER(Bilanz!BN159),Bilanz!BN159,"")</f>
        <v>81.8</v>
      </c>
      <c r="BO159" s="722">
        <f>IF(ISNUMBER(Bilanz!BO159),Bilanz!BO159,"")</f>
        <v>79.09524342542008</v>
      </c>
      <c r="BP159" s="723">
        <f>IF(ISNUMBER(Bilanz!BP159),Bilanz!BP159,"")</f>
        <v>-3.3065483796820514</v>
      </c>
      <c r="BQ159" s="723">
        <f>IF(ISNUMBER(Bilanz!BQ159),Bilanz!BQ159,"")</f>
        <v>20</v>
      </c>
      <c r="BR159" s="721" t="str">
        <f>IF(ISTEXT(Bilanz!BR159),Bilanz!BR159,"")</f>
        <v>V0</v>
      </c>
      <c r="BS159" s="723">
        <f>IF(ISNUMBER(Bilanz!BS159),Bilanz!BS159,"")</f>
        <v>297.00110508354635</v>
      </c>
      <c r="BT159" s="723">
        <f>IF(ISNUMBER(Bilanz!BT159),Bilanz!BT159,"")</f>
        <v>301.4003371147993</v>
      </c>
      <c r="BU159" s="723">
        <f>IF(ISNUMBER(Bilanz!BU159),Bilanz!BU159,"")</f>
        <v>598.40144219834565</v>
      </c>
      <c r="BV159" s="722">
        <f>IF(ISNUMBER(Bilanz!BV159),Bilanz!BV159,"")</f>
        <v>-0.73516400881179433</v>
      </c>
      <c r="BW159" s="723">
        <f>IF(ISNUMBER(Bilanz!BW159),Bilanz!BW159,"")</f>
        <v>10</v>
      </c>
      <c r="BX159" s="721" t="str">
        <f>IF(ISTEXT(Bilanz!BX159),Bilanz!BX159,"")</f>
        <v>V0</v>
      </c>
    </row>
    <row r="160" spans="1:76" x14ac:dyDescent="0.2">
      <c r="A160" s="120" t="str">
        <f>IF(ISTEXT(Data!A160),Data!A160,"")</f>
        <v>DEU96037</v>
      </c>
      <c r="B160" s="250">
        <f>IF(ISREF(Data!B160),Data!B160,"")</f>
        <v>35168</v>
      </c>
      <c r="C160" s="698">
        <v>0.27083333333333298</v>
      </c>
      <c r="D160" s="250">
        <f>IF(ISREF(Data!D160),Data!D160,"")</f>
        <v>35169</v>
      </c>
      <c r="E160" s="698">
        <v>0.27083333333333298</v>
      </c>
      <c r="F160" s="699" t="s">
        <v>2179</v>
      </c>
      <c r="G160" s="245" t="str">
        <f>IF(ISTEXT(Data!G160),Data!G160,"")</f>
        <v>Snow</v>
      </c>
      <c r="H160" s="247" t="str">
        <f>IF(ISTEXT(Data!H160),Data!H160,"")</f>
        <v>Clean and Clear</v>
      </c>
      <c r="I160" s="246" t="str">
        <f>IF(ISTEXT(Data!I160),Data!I160,"")</f>
        <v/>
      </c>
      <c r="J160" s="248" t="str">
        <f>IF(ISTEXT(Data!J160),Data!J160,"")</f>
        <v/>
      </c>
      <c r="K160" s="273">
        <f>IF(ISNUMBER(Data!K160),Data!K160,"")</f>
        <v>3</v>
      </c>
      <c r="L160" s="242" t="str">
        <f>IF(ISTEXT(Data!L160),Data!L160,"")</f>
        <v>V0</v>
      </c>
      <c r="M160" s="700">
        <f>IF(ISNUMBER(Data!M160),Data!M160,"")</f>
        <v>112.4</v>
      </c>
      <c r="N160" s="700">
        <f>IF(ISNUMBER(Data!N160),Data!N160,"")</f>
        <v>2.5851999999999999</v>
      </c>
      <c r="O160" s="242" t="str">
        <f>IF(ISTEXT(Data!O160),Data!O160,"")</f>
        <v>V0</v>
      </c>
      <c r="P160" s="278">
        <f>IF(ISNUMBER(Data!P160),Data!P160,"")</f>
        <v>4.45</v>
      </c>
      <c r="Q160" s="242" t="str">
        <f>IF(ISTEXT(Data!Q160),Data!Q160,"")</f>
        <v>V0</v>
      </c>
      <c r="R160" s="277">
        <f>IF(ISNUMBER(Data!R160),Data!R160,"")</f>
        <v>21.8</v>
      </c>
      <c r="S160" s="242" t="str">
        <f>IF(ISTEXT(Data!S160),Data!S160,"")</f>
        <v>V0</v>
      </c>
      <c r="T160" s="701">
        <f>IF(ISNUMBER(Data!T160),Data!T160,"")</f>
        <v>2.4E-2</v>
      </c>
      <c r="U160" s="242" t="str">
        <f>IF(ISTEXT(Data!U160),Data!U160,"")</f>
        <v>V0</v>
      </c>
      <c r="V160" s="702">
        <f>IF(ISNUMBER(Data!V160),Data!V160,"")</f>
        <v>0.623473784372228</v>
      </c>
      <c r="W160" s="242" t="str">
        <f>IF(ISTEXT(Data!W160),Data!W160,"")</f>
        <v>V0</v>
      </c>
      <c r="X160" s="701">
        <f>IF(ISNUMBER(Data!X160),Data!X160,"")</f>
        <v>0.33144793987216592</v>
      </c>
      <c r="Y160" s="242" t="str">
        <f>IF(ISTEXT(Data!Y160),Data!Y160,"")</f>
        <v>V0</v>
      </c>
      <c r="Z160" s="703">
        <f>IF(ISNUMBER(Data!Z160),Data!Z160,"")</f>
        <v>0.02</v>
      </c>
      <c r="AA160" s="242" t="str">
        <f>IF(ISTEXT(Data!AA160),Data!AA160,"")</f>
        <v>V0</v>
      </c>
      <c r="AB160" s="701">
        <f>IF(ISNUMBER(Data!AB160),Data!AB160,"")</f>
        <v>0.33621049392981872</v>
      </c>
      <c r="AC160" s="242" t="str">
        <f>IF(ISTEXT(Data!AC160),Data!AC160,"")</f>
        <v>V0</v>
      </c>
      <c r="AD160" s="704">
        <f>IF(ISNUMBER(Data!AD160),Data!AD160,"")</f>
        <v>1.4999999999999999E-2</v>
      </c>
      <c r="AE160" s="242" t="str">
        <f>IF(ISTEXT(Data!AE160),Data!AE160,"")</f>
        <v>V0</v>
      </c>
      <c r="AF160" s="701">
        <f>IF(ISNUMBER(Data!AF160),Data!AF160,"")</f>
        <v>8.9999999999999993E-3</v>
      </c>
      <c r="AG160" s="242" t="str">
        <f>IF(ISTEXT(Data!AG160),Data!AG160,"")</f>
        <v>V0</v>
      </c>
      <c r="AH160" s="703">
        <f>IF(ISNUMBER(Data!AH160),Data!AH160,"")</f>
        <v>6.5000000000000002E-2</v>
      </c>
      <c r="AI160" s="242" t="str">
        <f>IF(ISTEXT(Data!AI160),Data!AI160,"")</f>
        <v>V0</v>
      </c>
      <c r="AJ160" s="267" t="str">
        <f>IF(ISTEXT(Data!AJ160),Data!AJ160,"")</f>
        <v/>
      </c>
      <c r="AK160" s="267" t="str">
        <f>IF(ISTEXT(Data!AK160),Data!AK160,"")</f>
        <v/>
      </c>
      <c r="AL160" s="267" t="str">
        <f>IF(ISTEXT(Data!AL160),Data!AL160,"")</f>
        <v/>
      </c>
      <c r="AM160" s="267" t="str">
        <f>IF(ISTEXT(Data!AM160),Data!AM160,"")</f>
        <v/>
      </c>
      <c r="AN160" s="267" t="str">
        <f>IF(ISTEXT(Data!AN160),Data!AN160,"")</f>
        <v/>
      </c>
      <c r="AO160" s="267" t="str">
        <f>IF(ISTEXT(Data!AO160),Data!AO160,"")</f>
        <v/>
      </c>
      <c r="AP160" s="705">
        <f>IF(ISNUMBER(Bilanz!AP160),Bilanz!AP160,"")</f>
        <v>3.5481338923357482E-2</v>
      </c>
      <c r="AQ160" s="706">
        <f>IF(ISNUMBER(Bilanz!AQ160),Bilanz!AQ160,"")</f>
        <v>9.1726357384663754E-2</v>
      </c>
      <c r="AR160" s="707">
        <f>IF(ISNUMBER(Bilanz!AR160),Bilanz!AR160,"")</f>
        <v>6.2044799999999997E-2</v>
      </c>
      <c r="AS160" s="708">
        <f>IF(ISNUMBER(Bilanz!AS160),Bilanz!AS160,"")</f>
        <v>1.6118044273590837</v>
      </c>
      <c r="AT160" s="709">
        <f>IF(ISNUMBER(Bilanz!AT160),Bilanz!AT160,"")</f>
        <v>0.85685921415752331</v>
      </c>
      <c r="AU160" s="710">
        <f>IF(ISNUMBER(Bilanz!AU160),Bilanz!AU160,"")</f>
        <v>5.1704E-2</v>
      </c>
      <c r="AV160" s="711">
        <f>IF(ISNUMBER(Bilanz!AV160),Bilanz!AV160,"")</f>
        <v>0.86917136890736735</v>
      </c>
      <c r="AW160" s="712">
        <f>IF(ISNUMBER(Bilanz!AW160),Bilanz!AW160,"")</f>
        <v>3.8778E-2</v>
      </c>
      <c r="AX160" s="713">
        <f>IF(ISNUMBER(Bilanz!AX160),Bilanz!AX160,"")</f>
        <v>2.3266799999999997E-2</v>
      </c>
      <c r="AY160" s="714">
        <f>IF(ISNUMBER(Bilanz!AY160),Bilanz!AY160,"")</f>
        <v>0.16803799999999999</v>
      </c>
      <c r="AZ160" s="715">
        <f>IF(ISNUMBER(Bilanz!AZ160),Bilanz!AZ160,"")</f>
        <v>362.61</v>
      </c>
      <c r="BA160" s="716">
        <f>IF(ISNUMBER(Bilanz!BA160),Bilanz!BA160,"")</f>
        <v>5.5229999999999997</v>
      </c>
      <c r="BB160" s="717">
        <f>IF(ISNUMBER(Bilanz!BB160),Bilanz!BB160,"")</f>
        <v>35.481338923357477</v>
      </c>
      <c r="BC160" s="718">
        <f>IF(ISNUMBER(Bilanz!BC160),Bilanz!BC160,"")</f>
        <v>0.15565928929373579</v>
      </c>
      <c r="BD160" s="719">
        <f>IF(ISNUMBER(Bilanz!BD160),Bilanz!BD160,"")</f>
        <v>2.8183829312644545E-4</v>
      </c>
      <c r="BE160" s="720">
        <f>IF(ISNUMBER(Bilanz!BE160),Bilanz!BE160,"")</f>
        <v>0.67697168001805264</v>
      </c>
      <c r="BF160" s="708">
        <f>IF(ISNUMBER(Bilanz!BF160),Bilanz!BF160,"")</f>
        <v>44.511585947899484</v>
      </c>
      <c r="BG160" s="709">
        <f>IF(ISNUMBER(Bilanz!BG160),Bilanz!BG160,"")</f>
        <v>20.673503188658408</v>
      </c>
      <c r="BH160" s="710">
        <f>IF(ISNUMBER(Bilanz!BH160),Bilanz!BH160,"")</f>
        <v>0.86995102175747518</v>
      </c>
      <c r="BI160" s="711">
        <f>IF(ISNUMBER(Bilanz!BI160),Bilanz!BI160,"")</f>
        <v>24.003033763819428</v>
      </c>
      <c r="BJ160" s="712">
        <f>IF(ISNUMBER(Bilanz!BJ160),Bilanz!BJ160,"")</f>
        <v>0.38365133766433068</v>
      </c>
      <c r="BK160" s="713">
        <f>IF(ISNUMBER(Bilanz!BK160),Bilanz!BK160,"")</f>
        <v>0.74058835630528697</v>
      </c>
      <c r="BL160" s="714">
        <f>IF(ISNUMBER(Bilanz!BL160),Bilanz!BL160,"")</f>
        <v>3.2436748340735564</v>
      </c>
      <c r="BM160" s="721" t="str">
        <f>IF(ISTEXT(Bilanz!BM160),Bilanz!BM160,"")</f>
        <v>V0</v>
      </c>
      <c r="BN160" s="722">
        <f>IF(ISNUMBER(Bilanz!BN160),Bilanz!BN160,"")</f>
        <v>21.8</v>
      </c>
      <c r="BO160" s="722">
        <f>IF(ISNUMBER(Bilanz!BO160),Bilanz!BO160,"")</f>
        <v>19.366625890330411</v>
      </c>
      <c r="BP160" s="723">
        <f>IF(ISNUMBER(Bilanz!BP160),Bilanz!BP160,"")</f>
        <v>-11.162266558117382</v>
      </c>
      <c r="BQ160" s="723">
        <f>IF(ISNUMBER(Bilanz!BQ160),Bilanz!BQ160,"")</f>
        <v>30</v>
      </c>
      <c r="BR160" s="721" t="str">
        <f>IF(ISTEXT(Bilanz!BR160),Bilanz!BR160,"")</f>
        <v>V0</v>
      </c>
      <c r="BS160" s="723">
        <f>IF(ISNUMBER(Bilanz!BS160),Bilanz!BS160,"")</f>
        <v>64.722238236977546</v>
      </c>
      <c r="BT160" s="723">
        <f>IF(ISNUMBER(Bilanz!BT160),Bilanz!BT160,"")</f>
        <v>66.018001944162805</v>
      </c>
      <c r="BU160" s="723">
        <f>IF(ISNUMBER(Bilanz!BU160),Bilanz!BU160,"")</f>
        <v>130.74024018114034</v>
      </c>
      <c r="BV160" s="722">
        <f>IF(ISNUMBER(Bilanz!BV160),Bilanz!BV160,"")</f>
        <v>-0.99109784821412361</v>
      </c>
      <c r="BW160" s="723">
        <f>IF(ISNUMBER(Bilanz!BW160),Bilanz!BW160,"")</f>
        <v>15</v>
      </c>
      <c r="BX160" s="721" t="str">
        <f>IF(ISTEXT(Bilanz!BX160),Bilanz!BX160,"")</f>
        <v>V0</v>
      </c>
    </row>
    <row r="161" spans="1:76" x14ac:dyDescent="0.2">
      <c r="A161" s="120" t="str">
        <f>IF(ISTEXT(Data!A161),Data!A161,"")</f>
        <v/>
      </c>
      <c r="B161" s="250">
        <f>IF(ISREF(Data!B161),Data!B161,"")</f>
        <v>35169</v>
      </c>
      <c r="C161" s="698">
        <v>0.27083333333333298</v>
      </c>
      <c r="D161" s="250">
        <f>IF(ISREF(Data!D161),Data!D161,"")</f>
        <v>35170</v>
      </c>
      <c r="E161" s="698">
        <v>0.27083333333333298</v>
      </c>
      <c r="F161" s="699" t="s">
        <v>2179</v>
      </c>
      <c r="G161" s="245" t="str">
        <f>IF(ISTEXT(Data!G161),Data!G161,"")</f>
        <v>Snow</v>
      </c>
      <c r="H161" s="247" t="str">
        <f>IF(ISTEXT(Data!H161),Data!H161,"")</f>
        <v/>
      </c>
      <c r="I161" s="246" t="str">
        <f>IF(ISTEXT(Data!I161),Data!I161,"")</f>
        <v>Insufficient Quantity</v>
      </c>
      <c r="J161" s="248" t="str">
        <f>IF(ISTEXT(Data!J161),Data!J161,"")</f>
        <v/>
      </c>
      <c r="K161" s="273">
        <f>IF(ISNUMBER(Data!K161),Data!K161,"")</f>
        <v>0.1</v>
      </c>
      <c r="L161" s="242" t="str">
        <f>IF(ISTEXT(Data!L161),Data!L161,"")</f>
        <v>V0</v>
      </c>
      <c r="M161" s="700" t="str">
        <f>IF(ISNUMBER(Data!M161),Data!M161,"")</f>
        <v/>
      </c>
      <c r="N161" s="700" t="str">
        <f>IF(ISNUMBER(Data!N161),Data!N161,"")</f>
        <v/>
      </c>
      <c r="O161" s="242" t="str">
        <f>IF(ISTEXT(Data!O161),Data!O161,"")</f>
        <v>M1</v>
      </c>
      <c r="P161" s="278" t="str">
        <f>IF(ISNUMBER(Data!P161),Data!P161,"")</f>
        <v/>
      </c>
      <c r="Q161" s="242" t="str">
        <f>IF(ISTEXT(Data!Q161),Data!Q161,"")</f>
        <v>M1</v>
      </c>
      <c r="R161" s="277" t="str">
        <f>IF(ISNUMBER(Data!R161),Data!R161,"")</f>
        <v/>
      </c>
      <c r="S161" s="242" t="str">
        <f>IF(ISTEXT(Data!S161),Data!S161,"")</f>
        <v>M1</v>
      </c>
      <c r="T161" s="701" t="str">
        <f>IF(ISNUMBER(Data!T161),Data!T161,"")</f>
        <v/>
      </c>
      <c r="U161" s="242" t="str">
        <f>IF(ISTEXT(Data!U161),Data!U161,"")</f>
        <v>M1</v>
      </c>
      <c r="V161" s="702" t="str">
        <f>IF(ISNUMBER(Data!V161),Data!V161,"")</f>
        <v/>
      </c>
      <c r="W161" s="242" t="str">
        <f>IF(ISTEXT(Data!W161),Data!W161,"")</f>
        <v>M1</v>
      </c>
      <c r="X161" s="701" t="str">
        <f>IF(ISNUMBER(Data!X161),Data!X161,"")</f>
        <v/>
      </c>
      <c r="Y161" s="242" t="str">
        <f>IF(ISTEXT(Data!Y161),Data!Y161,"")</f>
        <v>M1</v>
      </c>
      <c r="Z161" s="703" t="str">
        <f>IF(ISNUMBER(Data!Z161),Data!Z161,"")</f>
        <v/>
      </c>
      <c r="AA161" s="242" t="str">
        <f>IF(ISTEXT(Data!AA161),Data!AA161,"")</f>
        <v>M1</v>
      </c>
      <c r="AB161" s="701" t="str">
        <f>IF(ISNUMBER(Data!AB161),Data!AB161,"")</f>
        <v/>
      </c>
      <c r="AC161" s="242" t="str">
        <f>IF(ISTEXT(Data!AC161),Data!AC161,"")</f>
        <v>M1</v>
      </c>
      <c r="AD161" s="704" t="str">
        <f>IF(ISNUMBER(Data!AD161),Data!AD161,"")</f>
        <v/>
      </c>
      <c r="AE161" s="242" t="str">
        <f>IF(ISTEXT(Data!AE161),Data!AE161,"")</f>
        <v>M1</v>
      </c>
      <c r="AF161" s="701" t="str">
        <f>IF(ISNUMBER(Data!AF161),Data!AF161,"")</f>
        <v/>
      </c>
      <c r="AG161" s="242" t="str">
        <f>IF(ISTEXT(Data!AG161),Data!AG161,"")</f>
        <v>M1</v>
      </c>
      <c r="AH161" s="703" t="str">
        <f>IF(ISNUMBER(Data!AH161),Data!AH161,"")</f>
        <v/>
      </c>
      <c r="AI161" s="242" t="str">
        <f>IF(ISTEXT(Data!AI161),Data!AI161,"")</f>
        <v>M1</v>
      </c>
      <c r="AJ161" s="267" t="str">
        <f>IF(ISTEXT(Data!AJ161),Data!AJ161,"")</f>
        <v/>
      </c>
      <c r="AK161" s="267" t="str">
        <f>IF(ISTEXT(Data!AK161),Data!AK161,"")</f>
        <v/>
      </c>
      <c r="AL161" s="267" t="str">
        <f>IF(ISTEXT(Data!AL161),Data!AL161,"")</f>
        <v/>
      </c>
      <c r="AM161" s="267" t="str">
        <f>IF(ISTEXT(Data!AM161),Data!AM161,"")</f>
        <v/>
      </c>
      <c r="AN161" s="267" t="str">
        <f>IF(ISTEXT(Data!AN161),Data!AN161,"")</f>
        <v/>
      </c>
      <c r="AO161" s="267" t="str">
        <f>IF(ISTEXT(Data!AO161),Data!AO161,"")</f>
        <v/>
      </c>
      <c r="AP161" s="705" t="str">
        <f>IF(ISNUMBER(Bilanz!AP161),Bilanz!AP161,"")</f>
        <v/>
      </c>
      <c r="AQ161" s="706" t="str">
        <f>IF(ISNUMBER(Bilanz!AQ161),Bilanz!AQ161,"")</f>
        <v/>
      </c>
      <c r="AR161" s="707" t="str">
        <f>IF(ISNUMBER(Bilanz!AR161),Bilanz!AR161,"")</f>
        <v/>
      </c>
      <c r="AS161" s="708" t="str">
        <f>IF(ISNUMBER(Bilanz!AS161),Bilanz!AS161,"")</f>
        <v/>
      </c>
      <c r="AT161" s="709" t="str">
        <f>IF(ISNUMBER(Bilanz!AT161),Bilanz!AT161,"")</f>
        <v/>
      </c>
      <c r="AU161" s="710" t="str">
        <f>IF(ISNUMBER(Bilanz!AU161),Bilanz!AU161,"")</f>
        <v/>
      </c>
      <c r="AV161" s="711" t="str">
        <f>IF(ISNUMBER(Bilanz!AV161),Bilanz!AV161,"")</f>
        <v/>
      </c>
      <c r="AW161" s="712" t="str">
        <f>IF(ISNUMBER(Bilanz!AW161),Bilanz!AW161,"")</f>
        <v/>
      </c>
      <c r="AX161" s="713" t="str">
        <f>IF(ISNUMBER(Bilanz!AX161),Bilanz!AX161,"")</f>
        <v/>
      </c>
      <c r="AY161" s="714" t="str">
        <f>IF(ISNUMBER(Bilanz!AY161),Bilanz!AY161,"")</f>
        <v/>
      </c>
      <c r="AZ161" s="715">
        <f>IF(ISNUMBER(Bilanz!AZ161),Bilanz!AZ161,"")</f>
        <v>362.61</v>
      </c>
      <c r="BA161" s="716">
        <f>IF(ISNUMBER(Bilanz!BA161),Bilanz!BA161,"")</f>
        <v>5.5229999999999997</v>
      </c>
      <c r="BB161" s="717" t="str">
        <f>IF(ISNUMBER(Bilanz!BB161),Bilanz!BB161,"")</f>
        <v/>
      </c>
      <c r="BC161" s="718" t="str">
        <f>IF(ISNUMBER(Bilanz!BC161),Bilanz!BC161,"")</f>
        <v/>
      </c>
      <c r="BD161" s="719" t="str">
        <f>IF(ISNUMBER(Bilanz!BD161),Bilanz!BD161,"")</f>
        <v/>
      </c>
      <c r="BE161" s="720" t="str">
        <f>IF(ISNUMBER(Bilanz!BE161),Bilanz!BE161,"")</f>
        <v/>
      </c>
      <c r="BF161" s="708" t="str">
        <f>IF(ISNUMBER(Bilanz!BF161),Bilanz!BF161,"")</f>
        <v/>
      </c>
      <c r="BG161" s="709" t="str">
        <f>IF(ISNUMBER(Bilanz!BG161),Bilanz!BG161,"")</f>
        <v/>
      </c>
      <c r="BH161" s="710" t="str">
        <f>IF(ISNUMBER(Bilanz!BH161),Bilanz!BH161,"")</f>
        <v/>
      </c>
      <c r="BI161" s="711" t="str">
        <f>IF(ISNUMBER(Bilanz!BI161),Bilanz!BI161,"")</f>
        <v/>
      </c>
      <c r="BJ161" s="712" t="str">
        <f>IF(ISNUMBER(Bilanz!BJ161),Bilanz!BJ161,"")</f>
        <v/>
      </c>
      <c r="BK161" s="713" t="str">
        <f>IF(ISNUMBER(Bilanz!BK161),Bilanz!BK161,"")</f>
        <v/>
      </c>
      <c r="BL161" s="714" t="str">
        <f>IF(ISNUMBER(Bilanz!BL161),Bilanz!BL161,"")</f>
        <v/>
      </c>
      <c r="BM161" s="721" t="str">
        <f>IF(ISTEXT(Bilanz!BM161),Bilanz!BM161,"")</f>
        <v>M1</v>
      </c>
      <c r="BN161" s="722" t="str">
        <f>IF(ISNUMBER(Bilanz!BN161),Bilanz!BN161,"")</f>
        <v/>
      </c>
      <c r="BO161" s="722" t="str">
        <f>IF(ISNUMBER(Bilanz!BO161),Bilanz!BO161,"")</f>
        <v/>
      </c>
      <c r="BP161" s="723" t="str">
        <f>IF(ISNUMBER(Bilanz!BP161),Bilanz!BP161,"")</f>
        <v/>
      </c>
      <c r="BQ161" s="723" t="str">
        <f>IF(ISNUMBER(Bilanz!BQ161),Bilanz!BQ161,"")</f>
        <v/>
      </c>
      <c r="BR161" s="721" t="str">
        <f>IF(ISTEXT(Bilanz!BR161),Bilanz!BR161,"")</f>
        <v>M1</v>
      </c>
      <c r="BS161" s="723" t="str">
        <f>IF(ISNUMBER(Bilanz!BS161),Bilanz!BS161,"")</f>
        <v/>
      </c>
      <c r="BT161" s="723" t="str">
        <f>IF(ISNUMBER(Bilanz!BT161),Bilanz!BT161,"")</f>
        <v/>
      </c>
      <c r="BU161" s="723" t="str">
        <f>IF(ISNUMBER(Bilanz!BU161),Bilanz!BU161,"")</f>
        <v/>
      </c>
      <c r="BV161" s="722" t="str">
        <f>IF(ISNUMBER(Bilanz!BV161),Bilanz!BV161,"")</f>
        <v/>
      </c>
      <c r="BW161" s="723" t="str">
        <f>IF(ISNUMBER(Bilanz!BW161),Bilanz!BW161,"")</f>
        <v/>
      </c>
      <c r="BX161" s="721" t="str">
        <f>IF(ISTEXT(Bilanz!BX161),Bilanz!BX161,"")</f>
        <v>M1</v>
      </c>
    </row>
    <row r="162" spans="1:76" x14ac:dyDescent="0.2">
      <c r="A162" s="120" t="str">
        <f>IF(ISTEXT(Data!A162),Data!A162,"")</f>
        <v/>
      </c>
      <c r="B162" s="250">
        <f>IF(ISREF(Data!B162),Data!B162,"")</f>
        <v>35170</v>
      </c>
      <c r="C162" s="698">
        <v>0.27083333333333298</v>
      </c>
      <c r="D162" s="250">
        <f>IF(ISREF(Data!D162),Data!D162,"")</f>
        <v>35171</v>
      </c>
      <c r="E162" s="698">
        <v>0.27083333333333298</v>
      </c>
      <c r="F162" s="699" t="s">
        <v>2179</v>
      </c>
      <c r="G162" s="245" t="str">
        <f>IF(ISTEXT(Data!G162),Data!G162,"")</f>
        <v>No Precipitation Occurred</v>
      </c>
      <c r="H162" s="247" t="str">
        <f>IF(ISTEXT(Data!H162),Data!H162,"")</f>
        <v/>
      </c>
      <c r="I162" s="246" t="str">
        <f>IF(ISTEXT(Data!I162),Data!I162,"")</f>
        <v/>
      </c>
      <c r="J162" s="248" t="str">
        <f>IF(ISTEXT(Data!J162),Data!J162,"")</f>
        <v/>
      </c>
      <c r="K162" s="273" t="str">
        <f>IF(ISNUMBER(Data!K162),Data!K162,"")</f>
        <v/>
      </c>
      <c r="L162" s="242" t="str">
        <f>IF(ISTEXT(Data!L162),Data!L162,"")</f>
        <v>M1</v>
      </c>
      <c r="M162" s="700" t="str">
        <f>IF(ISNUMBER(Data!M162),Data!M162,"")</f>
        <v/>
      </c>
      <c r="N162" s="700" t="str">
        <f>IF(ISNUMBER(Data!N162),Data!N162,"")</f>
        <v/>
      </c>
      <c r="O162" s="242" t="str">
        <f>IF(ISTEXT(Data!O162),Data!O162,"")</f>
        <v>M1</v>
      </c>
      <c r="P162" s="278" t="str">
        <f>IF(ISNUMBER(Data!P162),Data!P162,"")</f>
        <v/>
      </c>
      <c r="Q162" s="242" t="str">
        <f>IF(ISTEXT(Data!Q162),Data!Q162,"")</f>
        <v>M1</v>
      </c>
      <c r="R162" s="277" t="str">
        <f>IF(ISNUMBER(Data!R162),Data!R162,"")</f>
        <v/>
      </c>
      <c r="S162" s="242" t="str">
        <f>IF(ISTEXT(Data!S162),Data!S162,"")</f>
        <v>M1</v>
      </c>
      <c r="T162" s="701" t="str">
        <f>IF(ISNUMBER(Data!T162),Data!T162,"")</f>
        <v/>
      </c>
      <c r="U162" s="242" t="str">
        <f>IF(ISTEXT(Data!U162),Data!U162,"")</f>
        <v>M1</v>
      </c>
      <c r="V162" s="702" t="str">
        <f>IF(ISNUMBER(Data!V162),Data!V162,"")</f>
        <v/>
      </c>
      <c r="W162" s="242" t="str">
        <f>IF(ISTEXT(Data!W162),Data!W162,"")</f>
        <v>M1</v>
      </c>
      <c r="X162" s="701" t="str">
        <f>IF(ISNUMBER(Data!X162),Data!X162,"")</f>
        <v/>
      </c>
      <c r="Y162" s="242" t="str">
        <f>IF(ISTEXT(Data!Y162),Data!Y162,"")</f>
        <v>M1</v>
      </c>
      <c r="Z162" s="703" t="str">
        <f>IF(ISNUMBER(Data!Z162),Data!Z162,"")</f>
        <v/>
      </c>
      <c r="AA162" s="242" t="str">
        <f>IF(ISTEXT(Data!AA162),Data!AA162,"")</f>
        <v>M1</v>
      </c>
      <c r="AB162" s="701" t="str">
        <f>IF(ISNUMBER(Data!AB162),Data!AB162,"")</f>
        <v/>
      </c>
      <c r="AC162" s="242" t="str">
        <f>IF(ISTEXT(Data!AC162),Data!AC162,"")</f>
        <v>M1</v>
      </c>
      <c r="AD162" s="704" t="str">
        <f>IF(ISNUMBER(Data!AD162),Data!AD162,"")</f>
        <v/>
      </c>
      <c r="AE162" s="242" t="str">
        <f>IF(ISTEXT(Data!AE162),Data!AE162,"")</f>
        <v>M1</v>
      </c>
      <c r="AF162" s="701" t="str">
        <f>IF(ISNUMBER(Data!AF162),Data!AF162,"")</f>
        <v/>
      </c>
      <c r="AG162" s="242" t="str">
        <f>IF(ISTEXT(Data!AG162),Data!AG162,"")</f>
        <v>M1</v>
      </c>
      <c r="AH162" s="703" t="str">
        <f>IF(ISNUMBER(Data!AH162),Data!AH162,"")</f>
        <v/>
      </c>
      <c r="AI162" s="242" t="str">
        <f>IF(ISTEXT(Data!AI162),Data!AI162,"")</f>
        <v>M1</v>
      </c>
      <c r="AJ162" s="267" t="str">
        <f>IF(ISTEXT(Data!AJ162),Data!AJ162,"")</f>
        <v/>
      </c>
      <c r="AK162" s="267" t="str">
        <f>IF(ISTEXT(Data!AK162),Data!AK162,"")</f>
        <v/>
      </c>
      <c r="AL162" s="267" t="str">
        <f>IF(ISTEXT(Data!AL162),Data!AL162,"")</f>
        <v/>
      </c>
      <c r="AM162" s="267" t="str">
        <f>IF(ISTEXT(Data!AM162),Data!AM162,"")</f>
        <v/>
      </c>
      <c r="AN162" s="267" t="str">
        <f>IF(ISTEXT(Data!AN162),Data!AN162,"")</f>
        <v/>
      </c>
      <c r="AO162" s="267" t="str">
        <f>IF(ISTEXT(Data!AO162),Data!AO162,"")</f>
        <v/>
      </c>
      <c r="AP162" s="705" t="str">
        <f>IF(ISNUMBER(Bilanz!AP162),Bilanz!AP162,"")</f>
        <v/>
      </c>
      <c r="AQ162" s="706" t="str">
        <f>IF(ISNUMBER(Bilanz!AQ162),Bilanz!AQ162,"")</f>
        <v/>
      </c>
      <c r="AR162" s="707" t="str">
        <f>IF(ISNUMBER(Bilanz!AR162),Bilanz!AR162,"")</f>
        <v/>
      </c>
      <c r="AS162" s="708" t="str">
        <f>IF(ISNUMBER(Bilanz!AS162),Bilanz!AS162,"")</f>
        <v/>
      </c>
      <c r="AT162" s="709" t="str">
        <f>IF(ISNUMBER(Bilanz!AT162),Bilanz!AT162,"")</f>
        <v/>
      </c>
      <c r="AU162" s="710" t="str">
        <f>IF(ISNUMBER(Bilanz!AU162),Bilanz!AU162,"")</f>
        <v/>
      </c>
      <c r="AV162" s="711" t="str">
        <f>IF(ISNUMBER(Bilanz!AV162),Bilanz!AV162,"")</f>
        <v/>
      </c>
      <c r="AW162" s="712" t="str">
        <f>IF(ISNUMBER(Bilanz!AW162),Bilanz!AW162,"")</f>
        <v/>
      </c>
      <c r="AX162" s="713" t="str">
        <f>IF(ISNUMBER(Bilanz!AX162),Bilanz!AX162,"")</f>
        <v/>
      </c>
      <c r="AY162" s="714" t="str">
        <f>IF(ISNUMBER(Bilanz!AY162),Bilanz!AY162,"")</f>
        <v/>
      </c>
      <c r="AZ162" s="715">
        <f>IF(ISNUMBER(Bilanz!AZ162),Bilanz!AZ162,"")</f>
        <v>362.61</v>
      </c>
      <c r="BA162" s="716">
        <f>IF(ISNUMBER(Bilanz!BA162),Bilanz!BA162,"")</f>
        <v>5.5229999999999997</v>
      </c>
      <c r="BB162" s="717" t="str">
        <f>IF(ISNUMBER(Bilanz!BB162),Bilanz!BB162,"")</f>
        <v/>
      </c>
      <c r="BC162" s="718" t="str">
        <f>IF(ISNUMBER(Bilanz!BC162),Bilanz!BC162,"")</f>
        <v/>
      </c>
      <c r="BD162" s="719" t="str">
        <f>IF(ISNUMBER(Bilanz!BD162),Bilanz!BD162,"")</f>
        <v/>
      </c>
      <c r="BE162" s="720" t="str">
        <f>IF(ISNUMBER(Bilanz!BE162),Bilanz!BE162,"")</f>
        <v/>
      </c>
      <c r="BF162" s="708" t="str">
        <f>IF(ISNUMBER(Bilanz!BF162),Bilanz!BF162,"")</f>
        <v/>
      </c>
      <c r="BG162" s="709" t="str">
        <f>IF(ISNUMBER(Bilanz!BG162),Bilanz!BG162,"")</f>
        <v/>
      </c>
      <c r="BH162" s="710" t="str">
        <f>IF(ISNUMBER(Bilanz!BH162),Bilanz!BH162,"")</f>
        <v/>
      </c>
      <c r="BI162" s="711" t="str">
        <f>IF(ISNUMBER(Bilanz!BI162),Bilanz!BI162,"")</f>
        <v/>
      </c>
      <c r="BJ162" s="712" t="str">
        <f>IF(ISNUMBER(Bilanz!BJ162),Bilanz!BJ162,"")</f>
        <v/>
      </c>
      <c r="BK162" s="713" t="str">
        <f>IF(ISNUMBER(Bilanz!BK162),Bilanz!BK162,"")</f>
        <v/>
      </c>
      <c r="BL162" s="714" t="str">
        <f>IF(ISNUMBER(Bilanz!BL162),Bilanz!BL162,"")</f>
        <v/>
      </c>
      <c r="BM162" s="721" t="str">
        <f>IF(ISTEXT(Bilanz!BM162),Bilanz!BM162,"")</f>
        <v>M1</v>
      </c>
      <c r="BN162" s="722" t="str">
        <f>IF(ISNUMBER(Bilanz!BN162),Bilanz!BN162,"")</f>
        <v/>
      </c>
      <c r="BO162" s="722" t="str">
        <f>IF(ISNUMBER(Bilanz!BO162),Bilanz!BO162,"")</f>
        <v/>
      </c>
      <c r="BP162" s="723" t="str">
        <f>IF(ISNUMBER(Bilanz!BP162),Bilanz!BP162,"")</f>
        <v/>
      </c>
      <c r="BQ162" s="723" t="str">
        <f>IF(ISNUMBER(Bilanz!BQ162),Bilanz!BQ162,"")</f>
        <v/>
      </c>
      <c r="BR162" s="721" t="str">
        <f>IF(ISTEXT(Bilanz!BR162),Bilanz!BR162,"")</f>
        <v>M1</v>
      </c>
      <c r="BS162" s="723" t="str">
        <f>IF(ISNUMBER(Bilanz!BS162),Bilanz!BS162,"")</f>
        <v/>
      </c>
      <c r="BT162" s="723" t="str">
        <f>IF(ISNUMBER(Bilanz!BT162),Bilanz!BT162,"")</f>
        <v/>
      </c>
      <c r="BU162" s="723" t="str">
        <f>IF(ISNUMBER(Bilanz!BU162),Bilanz!BU162,"")</f>
        <v/>
      </c>
      <c r="BV162" s="722" t="str">
        <f>IF(ISNUMBER(Bilanz!BV162),Bilanz!BV162,"")</f>
        <v/>
      </c>
      <c r="BW162" s="723" t="str">
        <f>IF(ISNUMBER(Bilanz!BW162),Bilanz!BW162,"")</f>
        <v/>
      </c>
      <c r="BX162" s="721" t="str">
        <f>IF(ISTEXT(Bilanz!BX162),Bilanz!BX162,"")</f>
        <v>M1</v>
      </c>
    </row>
    <row r="163" spans="1:76" x14ac:dyDescent="0.2">
      <c r="A163" s="120" t="str">
        <f>IF(ISTEXT(Data!A163),Data!A163,"")</f>
        <v/>
      </c>
      <c r="B163" s="250">
        <f>IF(ISREF(Data!B163),Data!B163,"")</f>
        <v>35171</v>
      </c>
      <c r="C163" s="698">
        <v>0.27083333333333298</v>
      </c>
      <c r="D163" s="250">
        <f>IF(ISREF(Data!D163),Data!D163,"")</f>
        <v>35172</v>
      </c>
      <c r="E163" s="698">
        <v>0.27083333333333298</v>
      </c>
      <c r="F163" s="699" t="s">
        <v>2179</v>
      </c>
      <c r="G163" s="245" t="str">
        <f>IF(ISTEXT(Data!G163),Data!G163,"")</f>
        <v>No Precipitation Occurred</v>
      </c>
      <c r="H163" s="247" t="str">
        <f>IF(ISTEXT(Data!H163),Data!H163,"")</f>
        <v/>
      </c>
      <c r="I163" s="246" t="str">
        <f>IF(ISTEXT(Data!I163),Data!I163,"")</f>
        <v/>
      </c>
      <c r="J163" s="248" t="str">
        <f>IF(ISTEXT(Data!J163),Data!J163,"")</f>
        <v/>
      </c>
      <c r="K163" s="273" t="str">
        <f>IF(ISNUMBER(Data!K163),Data!K163,"")</f>
        <v/>
      </c>
      <c r="L163" s="242" t="str">
        <f>IF(ISTEXT(Data!L163),Data!L163,"")</f>
        <v>M1</v>
      </c>
      <c r="M163" s="700" t="str">
        <f>IF(ISNUMBER(Data!M163),Data!M163,"")</f>
        <v/>
      </c>
      <c r="N163" s="700" t="str">
        <f>IF(ISNUMBER(Data!N163),Data!N163,"")</f>
        <v/>
      </c>
      <c r="O163" s="242" t="str">
        <f>IF(ISTEXT(Data!O163),Data!O163,"")</f>
        <v>M1</v>
      </c>
      <c r="P163" s="278" t="str">
        <f>IF(ISNUMBER(Data!P163),Data!P163,"")</f>
        <v/>
      </c>
      <c r="Q163" s="242" t="str">
        <f>IF(ISTEXT(Data!Q163),Data!Q163,"")</f>
        <v>M1</v>
      </c>
      <c r="R163" s="277" t="str">
        <f>IF(ISNUMBER(Data!R163),Data!R163,"")</f>
        <v/>
      </c>
      <c r="S163" s="242" t="str">
        <f>IF(ISTEXT(Data!S163),Data!S163,"")</f>
        <v>M1</v>
      </c>
      <c r="T163" s="701" t="str">
        <f>IF(ISNUMBER(Data!T163),Data!T163,"")</f>
        <v/>
      </c>
      <c r="U163" s="242" t="str">
        <f>IF(ISTEXT(Data!U163),Data!U163,"")</f>
        <v>M1</v>
      </c>
      <c r="V163" s="702" t="str">
        <f>IF(ISNUMBER(Data!V163),Data!V163,"")</f>
        <v/>
      </c>
      <c r="W163" s="242" t="str">
        <f>IF(ISTEXT(Data!W163),Data!W163,"")</f>
        <v>M1</v>
      </c>
      <c r="X163" s="701" t="str">
        <f>IF(ISNUMBER(Data!X163),Data!X163,"")</f>
        <v/>
      </c>
      <c r="Y163" s="242" t="str">
        <f>IF(ISTEXT(Data!Y163),Data!Y163,"")</f>
        <v>M1</v>
      </c>
      <c r="Z163" s="703" t="str">
        <f>IF(ISNUMBER(Data!Z163),Data!Z163,"")</f>
        <v/>
      </c>
      <c r="AA163" s="242" t="str">
        <f>IF(ISTEXT(Data!AA163),Data!AA163,"")</f>
        <v>M1</v>
      </c>
      <c r="AB163" s="701" t="str">
        <f>IF(ISNUMBER(Data!AB163),Data!AB163,"")</f>
        <v/>
      </c>
      <c r="AC163" s="242" t="str">
        <f>IF(ISTEXT(Data!AC163),Data!AC163,"")</f>
        <v>M1</v>
      </c>
      <c r="AD163" s="704" t="str">
        <f>IF(ISNUMBER(Data!AD163),Data!AD163,"")</f>
        <v/>
      </c>
      <c r="AE163" s="242" t="str">
        <f>IF(ISTEXT(Data!AE163),Data!AE163,"")</f>
        <v>M1</v>
      </c>
      <c r="AF163" s="701" t="str">
        <f>IF(ISNUMBER(Data!AF163),Data!AF163,"")</f>
        <v/>
      </c>
      <c r="AG163" s="242" t="str">
        <f>IF(ISTEXT(Data!AG163),Data!AG163,"")</f>
        <v>M1</v>
      </c>
      <c r="AH163" s="703" t="str">
        <f>IF(ISNUMBER(Data!AH163),Data!AH163,"")</f>
        <v/>
      </c>
      <c r="AI163" s="242" t="str">
        <f>IF(ISTEXT(Data!AI163),Data!AI163,"")</f>
        <v>M1</v>
      </c>
      <c r="AJ163" s="267" t="str">
        <f>IF(ISTEXT(Data!AJ163),Data!AJ163,"")</f>
        <v/>
      </c>
      <c r="AK163" s="267" t="str">
        <f>IF(ISTEXT(Data!AK163),Data!AK163,"")</f>
        <v/>
      </c>
      <c r="AL163" s="267" t="str">
        <f>IF(ISTEXT(Data!AL163),Data!AL163,"")</f>
        <v/>
      </c>
      <c r="AM163" s="267" t="str">
        <f>IF(ISTEXT(Data!AM163),Data!AM163,"")</f>
        <v/>
      </c>
      <c r="AN163" s="267" t="str">
        <f>IF(ISTEXT(Data!AN163),Data!AN163,"")</f>
        <v/>
      </c>
      <c r="AO163" s="267" t="str">
        <f>IF(ISTEXT(Data!AO163),Data!AO163,"")</f>
        <v/>
      </c>
      <c r="AP163" s="705" t="str">
        <f>IF(ISNUMBER(Bilanz!AP163),Bilanz!AP163,"")</f>
        <v/>
      </c>
      <c r="AQ163" s="706" t="str">
        <f>IF(ISNUMBER(Bilanz!AQ163),Bilanz!AQ163,"")</f>
        <v/>
      </c>
      <c r="AR163" s="707" t="str">
        <f>IF(ISNUMBER(Bilanz!AR163),Bilanz!AR163,"")</f>
        <v/>
      </c>
      <c r="AS163" s="708" t="str">
        <f>IF(ISNUMBER(Bilanz!AS163),Bilanz!AS163,"")</f>
        <v/>
      </c>
      <c r="AT163" s="709" t="str">
        <f>IF(ISNUMBER(Bilanz!AT163),Bilanz!AT163,"")</f>
        <v/>
      </c>
      <c r="AU163" s="710" t="str">
        <f>IF(ISNUMBER(Bilanz!AU163),Bilanz!AU163,"")</f>
        <v/>
      </c>
      <c r="AV163" s="711" t="str">
        <f>IF(ISNUMBER(Bilanz!AV163),Bilanz!AV163,"")</f>
        <v/>
      </c>
      <c r="AW163" s="712" t="str">
        <f>IF(ISNUMBER(Bilanz!AW163),Bilanz!AW163,"")</f>
        <v/>
      </c>
      <c r="AX163" s="713" t="str">
        <f>IF(ISNUMBER(Bilanz!AX163),Bilanz!AX163,"")</f>
        <v/>
      </c>
      <c r="AY163" s="714" t="str">
        <f>IF(ISNUMBER(Bilanz!AY163),Bilanz!AY163,"")</f>
        <v/>
      </c>
      <c r="AZ163" s="715">
        <f>IF(ISNUMBER(Bilanz!AZ163),Bilanz!AZ163,"")</f>
        <v>362.61</v>
      </c>
      <c r="BA163" s="716">
        <f>IF(ISNUMBER(Bilanz!BA163),Bilanz!BA163,"")</f>
        <v>5.5229999999999997</v>
      </c>
      <c r="BB163" s="717" t="str">
        <f>IF(ISNUMBER(Bilanz!BB163),Bilanz!BB163,"")</f>
        <v/>
      </c>
      <c r="BC163" s="718" t="str">
        <f>IF(ISNUMBER(Bilanz!BC163),Bilanz!BC163,"")</f>
        <v/>
      </c>
      <c r="BD163" s="719" t="str">
        <f>IF(ISNUMBER(Bilanz!BD163),Bilanz!BD163,"")</f>
        <v/>
      </c>
      <c r="BE163" s="720" t="str">
        <f>IF(ISNUMBER(Bilanz!BE163),Bilanz!BE163,"")</f>
        <v/>
      </c>
      <c r="BF163" s="708" t="str">
        <f>IF(ISNUMBER(Bilanz!BF163),Bilanz!BF163,"")</f>
        <v/>
      </c>
      <c r="BG163" s="709" t="str">
        <f>IF(ISNUMBER(Bilanz!BG163),Bilanz!BG163,"")</f>
        <v/>
      </c>
      <c r="BH163" s="710" t="str">
        <f>IF(ISNUMBER(Bilanz!BH163),Bilanz!BH163,"")</f>
        <v/>
      </c>
      <c r="BI163" s="711" t="str">
        <f>IF(ISNUMBER(Bilanz!BI163),Bilanz!BI163,"")</f>
        <v/>
      </c>
      <c r="BJ163" s="712" t="str">
        <f>IF(ISNUMBER(Bilanz!BJ163),Bilanz!BJ163,"")</f>
        <v/>
      </c>
      <c r="BK163" s="713" t="str">
        <f>IF(ISNUMBER(Bilanz!BK163),Bilanz!BK163,"")</f>
        <v/>
      </c>
      <c r="BL163" s="714" t="str">
        <f>IF(ISNUMBER(Bilanz!BL163),Bilanz!BL163,"")</f>
        <v/>
      </c>
      <c r="BM163" s="721" t="str">
        <f>IF(ISTEXT(Bilanz!BM163),Bilanz!BM163,"")</f>
        <v>M1</v>
      </c>
      <c r="BN163" s="722" t="str">
        <f>IF(ISNUMBER(Bilanz!BN163),Bilanz!BN163,"")</f>
        <v/>
      </c>
      <c r="BO163" s="722" t="str">
        <f>IF(ISNUMBER(Bilanz!BO163),Bilanz!BO163,"")</f>
        <v/>
      </c>
      <c r="BP163" s="723" t="str">
        <f>IF(ISNUMBER(Bilanz!BP163),Bilanz!BP163,"")</f>
        <v/>
      </c>
      <c r="BQ163" s="723" t="str">
        <f>IF(ISNUMBER(Bilanz!BQ163),Bilanz!BQ163,"")</f>
        <v/>
      </c>
      <c r="BR163" s="721" t="str">
        <f>IF(ISTEXT(Bilanz!BR163),Bilanz!BR163,"")</f>
        <v>M1</v>
      </c>
      <c r="BS163" s="723" t="str">
        <f>IF(ISNUMBER(Bilanz!BS163),Bilanz!BS163,"")</f>
        <v/>
      </c>
      <c r="BT163" s="723" t="str">
        <f>IF(ISNUMBER(Bilanz!BT163),Bilanz!BT163,"")</f>
        <v/>
      </c>
      <c r="BU163" s="723" t="str">
        <f>IF(ISNUMBER(Bilanz!BU163),Bilanz!BU163,"")</f>
        <v/>
      </c>
      <c r="BV163" s="722" t="str">
        <f>IF(ISNUMBER(Bilanz!BV163),Bilanz!BV163,"")</f>
        <v/>
      </c>
      <c r="BW163" s="723" t="str">
        <f>IF(ISNUMBER(Bilanz!BW163),Bilanz!BW163,"")</f>
        <v/>
      </c>
      <c r="BX163" s="721" t="str">
        <f>IF(ISTEXT(Bilanz!BX163),Bilanz!BX163,"")</f>
        <v>M1</v>
      </c>
    </row>
    <row r="164" spans="1:76" x14ac:dyDescent="0.2">
      <c r="A164" s="120" t="str">
        <f>IF(ISTEXT(Data!A164),Data!A164,"")</f>
        <v/>
      </c>
      <c r="B164" s="250">
        <f>IF(ISREF(Data!B164),Data!B164,"")</f>
        <v>35172</v>
      </c>
      <c r="C164" s="698">
        <v>0.27083333333333298</v>
      </c>
      <c r="D164" s="250">
        <f>IF(ISREF(Data!D164),Data!D164,"")</f>
        <v>35173</v>
      </c>
      <c r="E164" s="698">
        <v>0.27083333333333298</v>
      </c>
      <c r="F164" s="699" t="s">
        <v>2179</v>
      </c>
      <c r="G164" s="245" t="str">
        <f>IF(ISTEXT(Data!G164),Data!G164,"")</f>
        <v>No Precipitation Occurred</v>
      </c>
      <c r="H164" s="247" t="str">
        <f>IF(ISTEXT(Data!H164),Data!H164,"")</f>
        <v/>
      </c>
      <c r="I164" s="246" t="str">
        <f>IF(ISTEXT(Data!I164),Data!I164,"")</f>
        <v/>
      </c>
      <c r="J164" s="248" t="str">
        <f>IF(ISTEXT(Data!J164),Data!J164,"")</f>
        <v/>
      </c>
      <c r="K164" s="273" t="str">
        <f>IF(ISNUMBER(Data!K164),Data!K164,"")</f>
        <v/>
      </c>
      <c r="L164" s="242" t="str">
        <f>IF(ISTEXT(Data!L164),Data!L164,"")</f>
        <v>M1</v>
      </c>
      <c r="M164" s="700" t="str">
        <f>IF(ISNUMBER(Data!M164),Data!M164,"")</f>
        <v/>
      </c>
      <c r="N164" s="700" t="str">
        <f>IF(ISNUMBER(Data!N164),Data!N164,"")</f>
        <v/>
      </c>
      <c r="O164" s="242" t="str">
        <f>IF(ISTEXT(Data!O164),Data!O164,"")</f>
        <v>M1</v>
      </c>
      <c r="P164" s="278" t="str">
        <f>IF(ISNUMBER(Data!P164),Data!P164,"")</f>
        <v/>
      </c>
      <c r="Q164" s="242" t="str">
        <f>IF(ISTEXT(Data!Q164),Data!Q164,"")</f>
        <v>M1</v>
      </c>
      <c r="R164" s="277" t="str">
        <f>IF(ISNUMBER(Data!R164),Data!R164,"")</f>
        <v/>
      </c>
      <c r="S164" s="242" t="str">
        <f>IF(ISTEXT(Data!S164),Data!S164,"")</f>
        <v>M1</v>
      </c>
      <c r="T164" s="701" t="str">
        <f>IF(ISNUMBER(Data!T164),Data!T164,"")</f>
        <v/>
      </c>
      <c r="U164" s="242" t="str">
        <f>IF(ISTEXT(Data!U164),Data!U164,"")</f>
        <v>M1</v>
      </c>
      <c r="V164" s="702" t="str">
        <f>IF(ISNUMBER(Data!V164),Data!V164,"")</f>
        <v/>
      </c>
      <c r="W164" s="242" t="str">
        <f>IF(ISTEXT(Data!W164),Data!W164,"")</f>
        <v>M1</v>
      </c>
      <c r="X164" s="701" t="str">
        <f>IF(ISNUMBER(Data!X164),Data!X164,"")</f>
        <v/>
      </c>
      <c r="Y164" s="242" t="str">
        <f>IF(ISTEXT(Data!Y164),Data!Y164,"")</f>
        <v>M1</v>
      </c>
      <c r="Z164" s="703" t="str">
        <f>IF(ISNUMBER(Data!Z164),Data!Z164,"")</f>
        <v/>
      </c>
      <c r="AA164" s="242" t="str">
        <f>IF(ISTEXT(Data!AA164),Data!AA164,"")</f>
        <v>M1</v>
      </c>
      <c r="AB164" s="701" t="str">
        <f>IF(ISNUMBER(Data!AB164),Data!AB164,"")</f>
        <v/>
      </c>
      <c r="AC164" s="242" t="str">
        <f>IF(ISTEXT(Data!AC164),Data!AC164,"")</f>
        <v>M1</v>
      </c>
      <c r="AD164" s="704" t="str">
        <f>IF(ISNUMBER(Data!AD164),Data!AD164,"")</f>
        <v/>
      </c>
      <c r="AE164" s="242" t="str">
        <f>IF(ISTEXT(Data!AE164),Data!AE164,"")</f>
        <v>M1</v>
      </c>
      <c r="AF164" s="701" t="str">
        <f>IF(ISNUMBER(Data!AF164),Data!AF164,"")</f>
        <v/>
      </c>
      <c r="AG164" s="242" t="str">
        <f>IF(ISTEXT(Data!AG164),Data!AG164,"")</f>
        <v>M1</v>
      </c>
      <c r="AH164" s="703" t="str">
        <f>IF(ISNUMBER(Data!AH164),Data!AH164,"")</f>
        <v/>
      </c>
      <c r="AI164" s="242" t="str">
        <f>IF(ISTEXT(Data!AI164),Data!AI164,"")</f>
        <v>M1</v>
      </c>
      <c r="AJ164" s="267" t="str">
        <f>IF(ISTEXT(Data!AJ164),Data!AJ164,"")</f>
        <v/>
      </c>
      <c r="AK164" s="267" t="str">
        <f>IF(ISTEXT(Data!AK164),Data!AK164,"")</f>
        <v/>
      </c>
      <c r="AL164" s="267" t="str">
        <f>IF(ISTEXT(Data!AL164),Data!AL164,"")</f>
        <v/>
      </c>
      <c r="AM164" s="267" t="str">
        <f>IF(ISTEXT(Data!AM164),Data!AM164,"")</f>
        <v/>
      </c>
      <c r="AN164" s="267" t="str">
        <f>IF(ISTEXT(Data!AN164),Data!AN164,"")</f>
        <v/>
      </c>
      <c r="AO164" s="267" t="str">
        <f>IF(ISTEXT(Data!AO164),Data!AO164,"")</f>
        <v/>
      </c>
      <c r="AP164" s="705" t="str">
        <f>IF(ISNUMBER(Bilanz!AP164),Bilanz!AP164,"")</f>
        <v/>
      </c>
      <c r="AQ164" s="706" t="str">
        <f>IF(ISNUMBER(Bilanz!AQ164),Bilanz!AQ164,"")</f>
        <v/>
      </c>
      <c r="AR164" s="707" t="str">
        <f>IF(ISNUMBER(Bilanz!AR164),Bilanz!AR164,"")</f>
        <v/>
      </c>
      <c r="AS164" s="708" t="str">
        <f>IF(ISNUMBER(Bilanz!AS164),Bilanz!AS164,"")</f>
        <v/>
      </c>
      <c r="AT164" s="709" t="str">
        <f>IF(ISNUMBER(Bilanz!AT164),Bilanz!AT164,"")</f>
        <v/>
      </c>
      <c r="AU164" s="710" t="str">
        <f>IF(ISNUMBER(Bilanz!AU164),Bilanz!AU164,"")</f>
        <v/>
      </c>
      <c r="AV164" s="711" t="str">
        <f>IF(ISNUMBER(Bilanz!AV164),Bilanz!AV164,"")</f>
        <v/>
      </c>
      <c r="AW164" s="712" t="str">
        <f>IF(ISNUMBER(Bilanz!AW164),Bilanz!AW164,"")</f>
        <v/>
      </c>
      <c r="AX164" s="713" t="str">
        <f>IF(ISNUMBER(Bilanz!AX164),Bilanz!AX164,"")</f>
        <v/>
      </c>
      <c r="AY164" s="714" t="str">
        <f>IF(ISNUMBER(Bilanz!AY164),Bilanz!AY164,"")</f>
        <v/>
      </c>
      <c r="AZ164" s="715">
        <f>IF(ISNUMBER(Bilanz!AZ164),Bilanz!AZ164,"")</f>
        <v>362.61</v>
      </c>
      <c r="BA164" s="716">
        <f>IF(ISNUMBER(Bilanz!BA164),Bilanz!BA164,"")</f>
        <v>5.5229999999999997</v>
      </c>
      <c r="BB164" s="717" t="str">
        <f>IF(ISNUMBER(Bilanz!BB164),Bilanz!BB164,"")</f>
        <v/>
      </c>
      <c r="BC164" s="718" t="str">
        <f>IF(ISNUMBER(Bilanz!BC164),Bilanz!BC164,"")</f>
        <v/>
      </c>
      <c r="BD164" s="719" t="str">
        <f>IF(ISNUMBER(Bilanz!BD164),Bilanz!BD164,"")</f>
        <v/>
      </c>
      <c r="BE164" s="720" t="str">
        <f>IF(ISNUMBER(Bilanz!BE164),Bilanz!BE164,"")</f>
        <v/>
      </c>
      <c r="BF164" s="708" t="str">
        <f>IF(ISNUMBER(Bilanz!BF164),Bilanz!BF164,"")</f>
        <v/>
      </c>
      <c r="BG164" s="709" t="str">
        <f>IF(ISNUMBER(Bilanz!BG164),Bilanz!BG164,"")</f>
        <v/>
      </c>
      <c r="BH164" s="710" t="str">
        <f>IF(ISNUMBER(Bilanz!BH164),Bilanz!BH164,"")</f>
        <v/>
      </c>
      <c r="BI164" s="711" t="str">
        <f>IF(ISNUMBER(Bilanz!BI164),Bilanz!BI164,"")</f>
        <v/>
      </c>
      <c r="BJ164" s="712" t="str">
        <f>IF(ISNUMBER(Bilanz!BJ164),Bilanz!BJ164,"")</f>
        <v/>
      </c>
      <c r="BK164" s="713" t="str">
        <f>IF(ISNUMBER(Bilanz!BK164),Bilanz!BK164,"")</f>
        <v/>
      </c>
      <c r="BL164" s="714" t="str">
        <f>IF(ISNUMBER(Bilanz!BL164),Bilanz!BL164,"")</f>
        <v/>
      </c>
      <c r="BM164" s="721" t="str">
        <f>IF(ISTEXT(Bilanz!BM164),Bilanz!BM164,"")</f>
        <v>M1</v>
      </c>
      <c r="BN164" s="722" t="str">
        <f>IF(ISNUMBER(Bilanz!BN164),Bilanz!BN164,"")</f>
        <v/>
      </c>
      <c r="BO164" s="722" t="str">
        <f>IF(ISNUMBER(Bilanz!BO164),Bilanz!BO164,"")</f>
        <v/>
      </c>
      <c r="BP164" s="723" t="str">
        <f>IF(ISNUMBER(Bilanz!BP164),Bilanz!BP164,"")</f>
        <v/>
      </c>
      <c r="BQ164" s="723" t="str">
        <f>IF(ISNUMBER(Bilanz!BQ164),Bilanz!BQ164,"")</f>
        <v/>
      </c>
      <c r="BR164" s="721" t="str">
        <f>IF(ISTEXT(Bilanz!BR164),Bilanz!BR164,"")</f>
        <v>M1</v>
      </c>
      <c r="BS164" s="723" t="str">
        <f>IF(ISNUMBER(Bilanz!BS164),Bilanz!BS164,"")</f>
        <v/>
      </c>
      <c r="BT164" s="723" t="str">
        <f>IF(ISNUMBER(Bilanz!BT164),Bilanz!BT164,"")</f>
        <v/>
      </c>
      <c r="BU164" s="723" t="str">
        <f>IF(ISNUMBER(Bilanz!BU164),Bilanz!BU164,"")</f>
        <v/>
      </c>
      <c r="BV164" s="722" t="str">
        <f>IF(ISNUMBER(Bilanz!BV164),Bilanz!BV164,"")</f>
        <v/>
      </c>
      <c r="BW164" s="723" t="str">
        <f>IF(ISNUMBER(Bilanz!BW164),Bilanz!BW164,"")</f>
        <v/>
      </c>
      <c r="BX164" s="721" t="str">
        <f>IF(ISTEXT(Bilanz!BX164),Bilanz!BX164,"")</f>
        <v>M1</v>
      </c>
    </row>
    <row r="165" spans="1:76" x14ac:dyDescent="0.2">
      <c r="A165" s="120" t="str">
        <f>IF(ISTEXT(Data!A165),Data!A165,"")</f>
        <v/>
      </c>
      <c r="B165" s="250">
        <f>IF(ISREF(Data!B165),Data!B165,"")</f>
        <v>35173</v>
      </c>
      <c r="C165" s="698">
        <v>0.27083333333333298</v>
      </c>
      <c r="D165" s="250">
        <f>IF(ISREF(Data!D165),Data!D165,"")</f>
        <v>35174</v>
      </c>
      <c r="E165" s="698">
        <v>0.27083333333333298</v>
      </c>
      <c r="F165" s="699" t="s">
        <v>2179</v>
      </c>
      <c r="G165" s="245" t="str">
        <f>IF(ISTEXT(Data!G165),Data!G165,"")</f>
        <v>No Precipitation Occurred</v>
      </c>
      <c r="H165" s="247" t="str">
        <f>IF(ISTEXT(Data!H165),Data!H165,"")</f>
        <v/>
      </c>
      <c r="I165" s="246" t="str">
        <f>IF(ISTEXT(Data!I165),Data!I165,"")</f>
        <v/>
      </c>
      <c r="J165" s="248" t="str">
        <f>IF(ISTEXT(Data!J165),Data!J165,"")</f>
        <v/>
      </c>
      <c r="K165" s="273" t="str">
        <f>IF(ISNUMBER(Data!K165),Data!K165,"")</f>
        <v/>
      </c>
      <c r="L165" s="242" t="str">
        <f>IF(ISTEXT(Data!L165),Data!L165,"")</f>
        <v>M1</v>
      </c>
      <c r="M165" s="700" t="str">
        <f>IF(ISNUMBER(Data!M165),Data!M165,"")</f>
        <v/>
      </c>
      <c r="N165" s="700" t="str">
        <f>IF(ISNUMBER(Data!N165),Data!N165,"")</f>
        <v/>
      </c>
      <c r="O165" s="242" t="str">
        <f>IF(ISTEXT(Data!O165),Data!O165,"")</f>
        <v>M1</v>
      </c>
      <c r="P165" s="278" t="str">
        <f>IF(ISNUMBER(Data!P165),Data!P165,"")</f>
        <v/>
      </c>
      <c r="Q165" s="242" t="str">
        <f>IF(ISTEXT(Data!Q165),Data!Q165,"")</f>
        <v>M1</v>
      </c>
      <c r="R165" s="277" t="str">
        <f>IF(ISNUMBER(Data!R165),Data!R165,"")</f>
        <v/>
      </c>
      <c r="S165" s="242" t="str">
        <f>IF(ISTEXT(Data!S165),Data!S165,"")</f>
        <v>M1</v>
      </c>
      <c r="T165" s="701" t="str">
        <f>IF(ISNUMBER(Data!T165),Data!T165,"")</f>
        <v/>
      </c>
      <c r="U165" s="242" t="str">
        <f>IF(ISTEXT(Data!U165),Data!U165,"")</f>
        <v>M1</v>
      </c>
      <c r="V165" s="702" t="str">
        <f>IF(ISNUMBER(Data!V165),Data!V165,"")</f>
        <v/>
      </c>
      <c r="W165" s="242" t="str">
        <f>IF(ISTEXT(Data!W165),Data!W165,"")</f>
        <v>M1</v>
      </c>
      <c r="X165" s="701" t="str">
        <f>IF(ISNUMBER(Data!X165),Data!X165,"")</f>
        <v/>
      </c>
      <c r="Y165" s="242" t="str">
        <f>IF(ISTEXT(Data!Y165),Data!Y165,"")</f>
        <v>M1</v>
      </c>
      <c r="Z165" s="703" t="str">
        <f>IF(ISNUMBER(Data!Z165),Data!Z165,"")</f>
        <v/>
      </c>
      <c r="AA165" s="242" t="str">
        <f>IF(ISTEXT(Data!AA165),Data!AA165,"")</f>
        <v>M1</v>
      </c>
      <c r="AB165" s="701" t="str">
        <f>IF(ISNUMBER(Data!AB165),Data!AB165,"")</f>
        <v/>
      </c>
      <c r="AC165" s="242" t="str">
        <f>IF(ISTEXT(Data!AC165),Data!AC165,"")</f>
        <v>M1</v>
      </c>
      <c r="AD165" s="704" t="str">
        <f>IF(ISNUMBER(Data!AD165),Data!AD165,"")</f>
        <v/>
      </c>
      <c r="AE165" s="242" t="str">
        <f>IF(ISTEXT(Data!AE165),Data!AE165,"")</f>
        <v>M1</v>
      </c>
      <c r="AF165" s="701" t="str">
        <f>IF(ISNUMBER(Data!AF165),Data!AF165,"")</f>
        <v/>
      </c>
      <c r="AG165" s="242" t="str">
        <f>IF(ISTEXT(Data!AG165),Data!AG165,"")</f>
        <v>M1</v>
      </c>
      <c r="AH165" s="703" t="str">
        <f>IF(ISNUMBER(Data!AH165),Data!AH165,"")</f>
        <v/>
      </c>
      <c r="AI165" s="242" t="str">
        <f>IF(ISTEXT(Data!AI165),Data!AI165,"")</f>
        <v>M1</v>
      </c>
      <c r="AJ165" s="267" t="str">
        <f>IF(ISTEXT(Data!AJ165),Data!AJ165,"")</f>
        <v/>
      </c>
      <c r="AK165" s="267" t="str">
        <f>IF(ISTEXT(Data!AK165),Data!AK165,"")</f>
        <v/>
      </c>
      <c r="AL165" s="267" t="str">
        <f>IF(ISTEXT(Data!AL165),Data!AL165,"")</f>
        <v/>
      </c>
      <c r="AM165" s="267" t="str">
        <f>IF(ISTEXT(Data!AM165),Data!AM165,"")</f>
        <v/>
      </c>
      <c r="AN165" s="267" t="str">
        <f>IF(ISTEXT(Data!AN165),Data!AN165,"")</f>
        <v/>
      </c>
      <c r="AO165" s="267" t="str">
        <f>IF(ISTEXT(Data!AO165),Data!AO165,"")</f>
        <v/>
      </c>
      <c r="AP165" s="705" t="str">
        <f>IF(ISNUMBER(Bilanz!AP165),Bilanz!AP165,"")</f>
        <v/>
      </c>
      <c r="AQ165" s="706" t="str">
        <f>IF(ISNUMBER(Bilanz!AQ165),Bilanz!AQ165,"")</f>
        <v/>
      </c>
      <c r="AR165" s="707" t="str">
        <f>IF(ISNUMBER(Bilanz!AR165),Bilanz!AR165,"")</f>
        <v/>
      </c>
      <c r="AS165" s="708" t="str">
        <f>IF(ISNUMBER(Bilanz!AS165),Bilanz!AS165,"")</f>
        <v/>
      </c>
      <c r="AT165" s="709" t="str">
        <f>IF(ISNUMBER(Bilanz!AT165),Bilanz!AT165,"")</f>
        <v/>
      </c>
      <c r="AU165" s="710" t="str">
        <f>IF(ISNUMBER(Bilanz!AU165),Bilanz!AU165,"")</f>
        <v/>
      </c>
      <c r="AV165" s="711" t="str">
        <f>IF(ISNUMBER(Bilanz!AV165),Bilanz!AV165,"")</f>
        <v/>
      </c>
      <c r="AW165" s="712" t="str">
        <f>IF(ISNUMBER(Bilanz!AW165),Bilanz!AW165,"")</f>
        <v/>
      </c>
      <c r="AX165" s="713" t="str">
        <f>IF(ISNUMBER(Bilanz!AX165),Bilanz!AX165,"")</f>
        <v/>
      </c>
      <c r="AY165" s="714" t="str">
        <f>IF(ISNUMBER(Bilanz!AY165),Bilanz!AY165,"")</f>
        <v/>
      </c>
      <c r="AZ165" s="715">
        <f>IF(ISNUMBER(Bilanz!AZ165),Bilanz!AZ165,"")</f>
        <v>362.61</v>
      </c>
      <c r="BA165" s="716">
        <f>IF(ISNUMBER(Bilanz!BA165),Bilanz!BA165,"")</f>
        <v>5.5229999999999997</v>
      </c>
      <c r="BB165" s="717" t="str">
        <f>IF(ISNUMBER(Bilanz!BB165),Bilanz!BB165,"")</f>
        <v/>
      </c>
      <c r="BC165" s="718" t="str">
        <f>IF(ISNUMBER(Bilanz!BC165),Bilanz!BC165,"")</f>
        <v/>
      </c>
      <c r="BD165" s="719" t="str">
        <f>IF(ISNUMBER(Bilanz!BD165),Bilanz!BD165,"")</f>
        <v/>
      </c>
      <c r="BE165" s="720" t="str">
        <f>IF(ISNUMBER(Bilanz!BE165),Bilanz!BE165,"")</f>
        <v/>
      </c>
      <c r="BF165" s="708" t="str">
        <f>IF(ISNUMBER(Bilanz!BF165),Bilanz!BF165,"")</f>
        <v/>
      </c>
      <c r="BG165" s="709" t="str">
        <f>IF(ISNUMBER(Bilanz!BG165),Bilanz!BG165,"")</f>
        <v/>
      </c>
      <c r="BH165" s="710" t="str">
        <f>IF(ISNUMBER(Bilanz!BH165),Bilanz!BH165,"")</f>
        <v/>
      </c>
      <c r="BI165" s="711" t="str">
        <f>IF(ISNUMBER(Bilanz!BI165),Bilanz!BI165,"")</f>
        <v/>
      </c>
      <c r="BJ165" s="712" t="str">
        <f>IF(ISNUMBER(Bilanz!BJ165),Bilanz!BJ165,"")</f>
        <v/>
      </c>
      <c r="BK165" s="713" t="str">
        <f>IF(ISNUMBER(Bilanz!BK165),Bilanz!BK165,"")</f>
        <v/>
      </c>
      <c r="BL165" s="714" t="str">
        <f>IF(ISNUMBER(Bilanz!BL165),Bilanz!BL165,"")</f>
        <v/>
      </c>
      <c r="BM165" s="721" t="str">
        <f>IF(ISTEXT(Bilanz!BM165),Bilanz!BM165,"")</f>
        <v>M1</v>
      </c>
      <c r="BN165" s="722" t="str">
        <f>IF(ISNUMBER(Bilanz!BN165),Bilanz!BN165,"")</f>
        <v/>
      </c>
      <c r="BO165" s="722" t="str">
        <f>IF(ISNUMBER(Bilanz!BO165),Bilanz!BO165,"")</f>
        <v/>
      </c>
      <c r="BP165" s="723" t="str">
        <f>IF(ISNUMBER(Bilanz!BP165),Bilanz!BP165,"")</f>
        <v/>
      </c>
      <c r="BQ165" s="723" t="str">
        <f>IF(ISNUMBER(Bilanz!BQ165),Bilanz!BQ165,"")</f>
        <v/>
      </c>
      <c r="BR165" s="721" t="str">
        <f>IF(ISTEXT(Bilanz!BR165),Bilanz!BR165,"")</f>
        <v>M1</v>
      </c>
      <c r="BS165" s="723" t="str">
        <f>IF(ISNUMBER(Bilanz!BS165),Bilanz!BS165,"")</f>
        <v/>
      </c>
      <c r="BT165" s="723" t="str">
        <f>IF(ISNUMBER(Bilanz!BT165),Bilanz!BT165,"")</f>
        <v/>
      </c>
      <c r="BU165" s="723" t="str">
        <f>IF(ISNUMBER(Bilanz!BU165),Bilanz!BU165,"")</f>
        <v/>
      </c>
      <c r="BV165" s="722" t="str">
        <f>IF(ISNUMBER(Bilanz!BV165),Bilanz!BV165,"")</f>
        <v/>
      </c>
      <c r="BW165" s="723" t="str">
        <f>IF(ISNUMBER(Bilanz!BW165),Bilanz!BW165,"")</f>
        <v/>
      </c>
      <c r="BX165" s="721" t="str">
        <f>IF(ISTEXT(Bilanz!BX165),Bilanz!BX165,"")</f>
        <v>M1</v>
      </c>
    </row>
    <row r="166" spans="1:76" x14ac:dyDescent="0.2">
      <c r="A166" s="120" t="str">
        <f>IF(ISTEXT(Data!A166),Data!A166,"")</f>
        <v/>
      </c>
      <c r="B166" s="250">
        <f>IF(ISREF(Data!B166),Data!B166,"")</f>
        <v>35174</v>
      </c>
      <c r="C166" s="698">
        <v>0.27083333333333298</v>
      </c>
      <c r="D166" s="250">
        <f>IF(ISREF(Data!D166),Data!D166,"")</f>
        <v>35175</v>
      </c>
      <c r="E166" s="698">
        <v>0.27083333333333298</v>
      </c>
      <c r="F166" s="699" t="s">
        <v>2179</v>
      </c>
      <c r="G166" s="245" t="str">
        <f>IF(ISTEXT(Data!G166),Data!G166,"")</f>
        <v>No Precipitation Occurred</v>
      </c>
      <c r="H166" s="247" t="str">
        <f>IF(ISTEXT(Data!H166),Data!H166,"")</f>
        <v/>
      </c>
      <c r="I166" s="246" t="str">
        <f>IF(ISTEXT(Data!I166),Data!I166,"")</f>
        <v/>
      </c>
      <c r="J166" s="248" t="str">
        <f>IF(ISTEXT(Data!J166),Data!J166,"")</f>
        <v/>
      </c>
      <c r="K166" s="273" t="str">
        <f>IF(ISNUMBER(Data!K166),Data!K166,"")</f>
        <v/>
      </c>
      <c r="L166" s="242" t="str">
        <f>IF(ISTEXT(Data!L166),Data!L166,"")</f>
        <v>M1</v>
      </c>
      <c r="M166" s="700" t="str">
        <f>IF(ISNUMBER(Data!M166),Data!M166,"")</f>
        <v/>
      </c>
      <c r="N166" s="700" t="str">
        <f>IF(ISNUMBER(Data!N166),Data!N166,"")</f>
        <v/>
      </c>
      <c r="O166" s="242" t="str">
        <f>IF(ISTEXT(Data!O166),Data!O166,"")</f>
        <v>M1</v>
      </c>
      <c r="P166" s="278" t="str">
        <f>IF(ISNUMBER(Data!P166),Data!P166,"")</f>
        <v/>
      </c>
      <c r="Q166" s="242" t="str">
        <f>IF(ISTEXT(Data!Q166),Data!Q166,"")</f>
        <v>M1</v>
      </c>
      <c r="R166" s="277" t="str">
        <f>IF(ISNUMBER(Data!R166),Data!R166,"")</f>
        <v/>
      </c>
      <c r="S166" s="242" t="str">
        <f>IF(ISTEXT(Data!S166),Data!S166,"")</f>
        <v>M1</v>
      </c>
      <c r="T166" s="701" t="str">
        <f>IF(ISNUMBER(Data!T166),Data!T166,"")</f>
        <v/>
      </c>
      <c r="U166" s="242" t="str">
        <f>IF(ISTEXT(Data!U166),Data!U166,"")</f>
        <v>M1</v>
      </c>
      <c r="V166" s="702" t="str">
        <f>IF(ISNUMBER(Data!V166),Data!V166,"")</f>
        <v/>
      </c>
      <c r="W166" s="242" t="str">
        <f>IF(ISTEXT(Data!W166),Data!W166,"")</f>
        <v>M1</v>
      </c>
      <c r="X166" s="701" t="str">
        <f>IF(ISNUMBER(Data!X166),Data!X166,"")</f>
        <v/>
      </c>
      <c r="Y166" s="242" t="str">
        <f>IF(ISTEXT(Data!Y166),Data!Y166,"")</f>
        <v>M1</v>
      </c>
      <c r="Z166" s="703" t="str">
        <f>IF(ISNUMBER(Data!Z166),Data!Z166,"")</f>
        <v/>
      </c>
      <c r="AA166" s="242" t="str">
        <f>IF(ISTEXT(Data!AA166),Data!AA166,"")</f>
        <v>M1</v>
      </c>
      <c r="AB166" s="701" t="str">
        <f>IF(ISNUMBER(Data!AB166),Data!AB166,"")</f>
        <v/>
      </c>
      <c r="AC166" s="242" t="str">
        <f>IF(ISTEXT(Data!AC166),Data!AC166,"")</f>
        <v>M1</v>
      </c>
      <c r="AD166" s="704" t="str">
        <f>IF(ISNUMBER(Data!AD166),Data!AD166,"")</f>
        <v/>
      </c>
      <c r="AE166" s="242" t="str">
        <f>IF(ISTEXT(Data!AE166),Data!AE166,"")</f>
        <v>M1</v>
      </c>
      <c r="AF166" s="701" t="str">
        <f>IF(ISNUMBER(Data!AF166),Data!AF166,"")</f>
        <v/>
      </c>
      <c r="AG166" s="242" t="str">
        <f>IF(ISTEXT(Data!AG166),Data!AG166,"")</f>
        <v>M1</v>
      </c>
      <c r="AH166" s="703" t="str">
        <f>IF(ISNUMBER(Data!AH166),Data!AH166,"")</f>
        <v/>
      </c>
      <c r="AI166" s="242" t="str">
        <f>IF(ISTEXT(Data!AI166),Data!AI166,"")</f>
        <v>M1</v>
      </c>
      <c r="AJ166" s="267" t="str">
        <f>IF(ISTEXT(Data!AJ166),Data!AJ166,"")</f>
        <v/>
      </c>
      <c r="AK166" s="267" t="str">
        <f>IF(ISTEXT(Data!AK166),Data!AK166,"")</f>
        <v/>
      </c>
      <c r="AL166" s="267" t="str">
        <f>IF(ISTEXT(Data!AL166),Data!AL166,"")</f>
        <v/>
      </c>
      <c r="AM166" s="267" t="str">
        <f>IF(ISTEXT(Data!AM166),Data!AM166,"")</f>
        <v/>
      </c>
      <c r="AN166" s="267" t="str">
        <f>IF(ISTEXT(Data!AN166),Data!AN166,"")</f>
        <v/>
      </c>
      <c r="AO166" s="267" t="str">
        <f>IF(ISTEXT(Data!AO166),Data!AO166,"")</f>
        <v/>
      </c>
      <c r="AP166" s="705" t="str">
        <f>IF(ISNUMBER(Bilanz!AP166),Bilanz!AP166,"")</f>
        <v/>
      </c>
      <c r="AQ166" s="706" t="str">
        <f>IF(ISNUMBER(Bilanz!AQ166),Bilanz!AQ166,"")</f>
        <v/>
      </c>
      <c r="AR166" s="707" t="str">
        <f>IF(ISNUMBER(Bilanz!AR166),Bilanz!AR166,"")</f>
        <v/>
      </c>
      <c r="AS166" s="708" t="str">
        <f>IF(ISNUMBER(Bilanz!AS166),Bilanz!AS166,"")</f>
        <v/>
      </c>
      <c r="AT166" s="709" t="str">
        <f>IF(ISNUMBER(Bilanz!AT166),Bilanz!AT166,"")</f>
        <v/>
      </c>
      <c r="AU166" s="710" t="str">
        <f>IF(ISNUMBER(Bilanz!AU166),Bilanz!AU166,"")</f>
        <v/>
      </c>
      <c r="AV166" s="711" t="str">
        <f>IF(ISNUMBER(Bilanz!AV166),Bilanz!AV166,"")</f>
        <v/>
      </c>
      <c r="AW166" s="712" t="str">
        <f>IF(ISNUMBER(Bilanz!AW166),Bilanz!AW166,"")</f>
        <v/>
      </c>
      <c r="AX166" s="713" t="str">
        <f>IF(ISNUMBER(Bilanz!AX166),Bilanz!AX166,"")</f>
        <v/>
      </c>
      <c r="AY166" s="714" t="str">
        <f>IF(ISNUMBER(Bilanz!AY166),Bilanz!AY166,"")</f>
        <v/>
      </c>
      <c r="AZ166" s="715">
        <f>IF(ISNUMBER(Bilanz!AZ166),Bilanz!AZ166,"")</f>
        <v>362.61</v>
      </c>
      <c r="BA166" s="716">
        <f>IF(ISNUMBER(Bilanz!BA166),Bilanz!BA166,"")</f>
        <v>5.5229999999999997</v>
      </c>
      <c r="BB166" s="717" t="str">
        <f>IF(ISNUMBER(Bilanz!BB166),Bilanz!BB166,"")</f>
        <v/>
      </c>
      <c r="BC166" s="718" t="str">
        <f>IF(ISNUMBER(Bilanz!BC166),Bilanz!BC166,"")</f>
        <v/>
      </c>
      <c r="BD166" s="719" t="str">
        <f>IF(ISNUMBER(Bilanz!BD166),Bilanz!BD166,"")</f>
        <v/>
      </c>
      <c r="BE166" s="720" t="str">
        <f>IF(ISNUMBER(Bilanz!BE166),Bilanz!BE166,"")</f>
        <v/>
      </c>
      <c r="BF166" s="708" t="str">
        <f>IF(ISNUMBER(Bilanz!BF166),Bilanz!BF166,"")</f>
        <v/>
      </c>
      <c r="BG166" s="709" t="str">
        <f>IF(ISNUMBER(Bilanz!BG166),Bilanz!BG166,"")</f>
        <v/>
      </c>
      <c r="BH166" s="710" t="str">
        <f>IF(ISNUMBER(Bilanz!BH166),Bilanz!BH166,"")</f>
        <v/>
      </c>
      <c r="BI166" s="711" t="str">
        <f>IF(ISNUMBER(Bilanz!BI166),Bilanz!BI166,"")</f>
        <v/>
      </c>
      <c r="BJ166" s="712" t="str">
        <f>IF(ISNUMBER(Bilanz!BJ166),Bilanz!BJ166,"")</f>
        <v/>
      </c>
      <c r="BK166" s="713" t="str">
        <f>IF(ISNUMBER(Bilanz!BK166),Bilanz!BK166,"")</f>
        <v/>
      </c>
      <c r="BL166" s="714" t="str">
        <f>IF(ISNUMBER(Bilanz!BL166),Bilanz!BL166,"")</f>
        <v/>
      </c>
      <c r="BM166" s="721" t="str">
        <f>IF(ISTEXT(Bilanz!BM166),Bilanz!BM166,"")</f>
        <v>M1</v>
      </c>
      <c r="BN166" s="722" t="str">
        <f>IF(ISNUMBER(Bilanz!BN166),Bilanz!BN166,"")</f>
        <v/>
      </c>
      <c r="BO166" s="722" t="str">
        <f>IF(ISNUMBER(Bilanz!BO166),Bilanz!BO166,"")</f>
        <v/>
      </c>
      <c r="BP166" s="723" t="str">
        <f>IF(ISNUMBER(Bilanz!BP166),Bilanz!BP166,"")</f>
        <v/>
      </c>
      <c r="BQ166" s="723" t="str">
        <f>IF(ISNUMBER(Bilanz!BQ166),Bilanz!BQ166,"")</f>
        <v/>
      </c>
      <c r="BR166" s="721" t="str">
        <f>IF(ISTEXT(Bilanz!BR166),Bilanz!BR166,"")</f>
        <v>M1</v>
      </c>
      <c r="BS166" s="723" t="str">
        <f>IF(ISNUMBER(Bilanz!BS166),Bilanz!BS166,"")</f>
        <v/>
      </c>
      <c r="BT166" s="723" t="str">
        <f>IF(ISNUMBER(Bilanz!BT166),Bilanz!BT166,"")</f>
        <v/>
      </c>
      <c r="BU166" s="723" t="str">
        <f>IF(ISNUMBER(Bilanz!BU166),Bilanz!BU166,"")</f>
        <v/>
      </c>
      <c r="BV166" s="722" t="str">
        <f>IF(ISNUMBER(Bilanz!BV166),Bilanz!BV166,"")</f>
        <v/>
      </c>
      <c r="BW166" s="723" t="str">
        <f>IF(ISNUMBER(Bilanz!BW166),Bilanz!BW166,"")</f>
        <v/>
      </c>
      <c r="BX166" s="721" t="str">
        <f>IF(ISTEXT(Bilanz!BX166),Bilanz!BX166,"")</f>
        <v>M1</v>
      </c>
    </row>
    <row r="167" spans="1:76" x14ac:dyDescent="0.2">
      <c r="A167" s="120" t="str">
        <f>IF(ISTEXT(Data!A167),Data!A167,"")</f>
        <v/>
      </c>
      <c r="B167" s="250">
        <f>IF(ISREF(Data!B167),Data!B167,"")</f>
        <v>35175</v>
      </c>
      <c r="C167" s="698">
        <v>0.27083333333333298</v>
      </c>
      <c r="D167" s="250">
        <f>IF(ISREF(Data!D167),Data!D167,"")</f>
        <v>35176</v>
      </c>
      <c r="E167" s="698">
        <v>0.27083333333333298</v>
      </c>
      <c r="F167" s="699" t="s">
        <v>2179</v>
      </c>
      <c r="G167" s="245" t="str">
        <f>IF(ISTEXT(Data!G167),Data!G167,"")</f>
        <v>No Precipitation Occurred</v>
      </c>
      <c r="H167" s="247" t="str">
        <f>IF(ISTEXT(Data!H167),Data!H167,"")</f>
        <v/>
      </c>
      <c r="I167" s="246" t="str">
        <f>IF(ISTEXT(Data!I167),Data!I167,"")</f>
        <v/>
      </c>
      <c r="J167" s="248" t="str">
        <f>IF(ISTEXT(Data!J167),Data!J167,"")</f>
        <v/>
      </c>
      <c r="K167" s="273" t="str">
        <f>IF(ISNUMBER(Data!K167),Data!K167,"")</f>
        <v/>
      </c>
      <c r="L167" s="242" t="str">
        <f>IF(ISTEXT(Data!L167),Data!L167,"")</f>
        <v>M1</v>
      </c>
      <c r="M167" s="700" t="str">
        <f>IF(ISNUMBER(Data!M167),Data!M167,"")</f>
        <v/>
      </c>
      <c r="N167" s="700" t="str">
        <f>IF(ISNUMBER(Data!N167),Data!N167,"")</f>
        <v/>
      </c>
      <c r="O167" s="242" t="str">
        <f>IF(ISTEXT(Data!O167),Data!O167,"")</f>
        <v>M1</v>
      </c>
      <c r="P167" s="278" t="str">
        <f>IF(ISNUMBER(Data!P167),Data!P167,"")</f>
        <v/>
      </c>
      <c r="Q167" s="242" t="str">
        <f>IF(ISTEXT(Data!Q167),Data!Q167,"")</f>
        <v>M1</v>
      </c>
      <c r="R167" s="277" t="str">
        <f>IF(ISNUMBER(Data!R167),Data!R167,"")</f>
        <v/>
      </c>
      <c r="S167" s="242" t="str">
        <f>IF(ISTEXT(Data!S167),Data!S167,"")</f>
        <v>M1</v>
      </c>
      <c r="T167" s="701" t="str">
        <f>IF(ISNUMBER(Data!T167),Data!T167,"")</f>
        <v/>
      </c>
      <c r="U167" s="242" t="str">
        <f>IF(ISTEXT(Data!U167),Data!U167,"")</f>
        <v>M1</v>
      </c>
      <c r="V167" s="702" t="str">
        <f>IF(ISNUMBER(Data!V167),Data!V167,"")</f>
        <v/>
      </c>
      <c r="W167" s="242" t="str">
        <f>IF(ISTEXT(Data!W167),Data!W167,"")</f>
        <v>M1</v>
      </c>
      <c r="X167" s="701" t="str">
        <f>IF(ISNUMBER(Data!X167),Data!X167,"")</f>
        <v/>
      </c>
      <c r="Y167" s="242" t="str">
        <f>IF(ISTEXT(Data!Y167),Data!Y167,"")</f>
        <v>M1</v>
      </c>
      <c r="Z167" s="703" t="str">
        <f>IF(ISNUMBER(Data!Z167),Data!Z167,"")</f>
        <v/>
      </c>
      <c r="AA167" s="242" t="str">
        <f>IF(ISTEXT(Data!AA167),Data!AA167,"")</f>
        <v>M1</v>
      </c>
      <c r="AB167" s="701" t="str">
        <f>IF(ISNUMBER(Data!AB167),Data!AB167,"")</f>
        <v/>
      </c>
      <c r="AC167" s="242" t="str">
        <f>IF(ISTEXT(Data!AC167),Data!AC167,"")</f>
        <v>M1</v>
      </c>
      <c r="AD167" s="704" t="str">
        <f>IF(ISNUMBER(Data!AD167),Data!AD167,"")</f>
        <v/>
      </c>
      <c r="AE167" s="242" t="str">
        <f>IF(ISTEXT(Data!AE167),Data!AE167,"")</f>
        <v>M1</v>
      </c>
      <c r="AF167" s="701" t="str">
        <f>IF(ISNUMBER(Data!AF167),Data!AF167,"")</f>
        <v/>
      </c>
      <c r="AG167" s="242" t="str">
        <f>IF(ISTEXT(Data!AG167),Data!AG167,"")</f>
        <v>M1</v>
      </c>
      <c r="AH167" s="703" t="str">
        <f>IF(ISNUMBER(Data!AH167),Data!AH167,"")</f>
        <v/>
      </c>
      <c r="AI167" s="242" t="str">
        <f>IF(ISTEXT(Data!AI167),Data!AI167,"")</f>
        <v>M1</v>
      </c>
      <c r="AJ167" s="267" t="str">
        <f>IF(ISTEXT(Data!AJ167),Data!AJ167,"")</f>
        <v/>
      </c>
      <c r="AK167" s="267" t="str">
        <f>IF(ISTEXT(Data!AK167),Data!AK167,"")</f>
        <v/>
      </c>
      <c r="AL167" s="267" t="str">
        <f>IF(ISTEXT(Data!AL167),Data!AL167,"")</f>
        <v/>
      </c>
      <c r="AM167" s="267" t="str">
        <f>IF(ISTEXT(Data!AM167),Data!AM167,"")</f>
        <v/>
      </c>
      <c r="AN167" s="267" t="str">
        <f>IF(ISTEXT(Data!AN167),Data!AN167,"")</f>
        <v/>
      </c>
      <c r="AO167" s="267" t="str">
        <f>IF(ISTEXT(Data!AO167),Data!AO167,"")</f>
        <v/>
      </c>
      <c r="AP167" s="705" t="str">
        <f>IF(ISNUMBER(Bilanz!AP167),Bilanz!AP167,"")</f>
        <v/>
      </c>
      <c r="AQ167" s="706" t="str">
        <f>IF(ISNUMBER(Bilanz!AQ167),Bilanz!AQ167,"")</f>
        <v/>
      </c>
      <c r="AR167" s="707" t="str">
        <f>IF(ISNUMBER(Bilanz!AR167),Bilanz!AR167,"")</f>
        <v/>
      </c>
      <c r="AS167" s="708" t="str">
        <f>IF(ISNUMBER(Bilanz!AS167),Bilanz!AS167,"")</f>
        <v/>
      </c>
      <c r="AT167" s="709" t="str">
        <f>IF(ISNUMBER(Bilanz!AT167),Bilanz!AT167,"")</f>
        <v/>
      </c>
      <c r="AU167" s="710" t="str">
        <f>IF(ISNUMBER(Bilanz!AU167),Bilanz!AU167,"")</f>
        <v/>
      </c>
      <c r="AV167" s="711" t="str">
        <f>IF(ISNUMBER(Bilanz!AV167),Bilanz!AV167,"")</f>
        <v/>
      </c>
      <c r="AW167" s="712" t="str">
        <f>IF(ISNUMBER(Bilanz!AW167),Bilanz!AW167,"")</f>
        <v/>
      </c>
      <c r="AX167" s="713" t="str">
        <f>IF(ISNUMBER(Bilanz!AX167),Bilanz!AX167,"")</f>
        <v/>
      </c>
      <c r="AY167" s="714" t="str">
        <f>IF(ISNUMBER(Bilanz!AY167),Bilanz!AY167,"")</f>
        <v/>
      </c>
      <c r="AZ167" s="715">
        <f>IF(ISNUMBER(Bilanz!AZ167),Bilanz!AZ167,"")</f>
        <v>362.61</v>
      </c>
      <c r="BA167" s="716">
        <f>IF(ISNUMBER(Bilanz!BA167),Bilanz!BA167,"")</f>
        <v>5.5229999999999997</v>
      </c>
      <c r="BB167" s="717" t="str">
        <f>IF(ISNUMBER(Bilanz!BB167),Bilanz!BB167,"")</f>
        <v/>
      </c>
      <c r="BC167" s="718" t="str">
        <f>IF(ISNUMBER(Bilanz!BC167),Bilanz!BC167,"")</f>
        <v/>
      </c>
      <c r="BD167" s="719" t="str">
        <f>IF(ISNUMBER(Bilanz!BD167),Bilanz!BD167,"")</f>
        <v/>
      </c>
      <c r="BE167" s="720" t="str">
        <f>IF(ISNUMBER(Bilanz!BE167),Bilanz!BE167,"")</f>
        <v/>
      </c>
      <c r="BF167" s="708" t="str">
        <f>IF(ISNUMBER(Bilanz!BF167),Bilanz!BF167,"")</f>
        <v/>
      </c>
      <c r="BG167" s="709" t="str">
        <f>IF(ISNUMBER(Bilanz!BG167),Bilanz!BG167,"")</f>
        <v/>
      </c>
      <c r="BH167" s="710" t="str">
        <f>IF(ISNUMBER(Bilanz!BH167),Bilanz!BH167,"")</f>
        <v/>
      </c>
      <c r="BI167" s="711" t="str">
        <f>IF(ISNUMBER(Bilanz!BI167),Bilanz!BI167,"")</f>
        <v/>
      </c>
      <c r="BJ167" s="712" t="str">
        <f>IF(ISNUMBER(Bilanz!BJ167),Bilanz!BJ167,"")</f>
        <v/>
      </c>
      <c r="BK167" s="713" t="str">
        <f>IF(ISNUMBER(Bilanz!BK167),Bilanz!BK167,"")</f>
        <v/>
      </c>
      <c r="BL167" s="714" t="str">
        <f>IF(ISNUMBER(Bilanz!BL167),Bilanz!BL167,"")</f>
        <v/>
      </c>
      <c r="BM167" s="721" t="str">
        <f>IF(ISTEXT(Bilanz!BM167),Bilanz!BM167,"")</f>
        <v>M1</v>
      </c>
      <c r="BN167" s="722" t="str">
        <f>IF(ISNUMBER(Bilanz!BN167),Bilanz!BN167,"")</f>
        <v/>
      </c>
      <c r="BO167" s="722" t="str">
        <f>IF(ISNUMBER(Bilanz!BO167),Bilanz!BO167,"")</f>
        <v/>
      </c>
      <c r="BP167" s="723" t="str">
        <f>IF(ISNUMBER(Bilanz!BP167),Bilanz!BP167,"")</f>
        <v/>
      </c>
      <c r="BQ167" s="723" t="str">
        <f>IF(ISNUMBER(Bilanz!BQ167),Bilanz!BQ167,"")</f>
        <v/>
      </c>
      <c r="BR167" s="721" t="str">
        <f>IF(ISTEXT(Bilanz!BR167),Bilanz!BR167,"")</f>
        <v>M1</v>
      </c>
      <c r="BS167" s="723" t="str">
        <f>IF(ISNUMBER(Bilanz!BS167),Bilanz!BS167,"")</f>
        <v/>
      </c>
      <c r="BT167" s="723" t="str">
        <f>IF(ISNUMBER(Bilanz!BT167),Bilanz!BT167,"")</f>
        <v/>
      </c>
      <c r="BU167" s="723" t="str">
        <f>IF(ISNUMBER(Bilanz!BU167),Bilanz!BU167,"")</f>
        <v/>
      </c>
      <c r="BV167" s="722" t="str">
        <f>IF(ISNUMBER(Bilanz!BV167),Bilanz!BV167,"")</f>
        <v/>
      </c>
      <c r="BW167" s="723" t="str">
        <f>IF(ISNUMBER(Bilanz!BW167),Bilanz!BW167,"")</f>
        <v/>
      </c>
      <c r="BX167" s="721" t="str">
        <f>IF(ISTEXT(Bilanz!BX167),Bilanz!BX167,"")</f>
        <v>M1</v>
      </c>
    </row>
    <row r="168" spans="1:76" x14ac:dyDescent="0.2">
      <c r="A168" s="120" t="str">
        <f>IF(ISTEXT(Data!A168),Data!A168,"")</f>
        <v/>
      </c>
      <c r="B168" s="250">
        <f>IF(ISREF(Data!B168),Data!B168,"")</f>
        <v>35176</v>
      </c>
      <c r="C168" s="698">
        <v>0.27083333333333298</v>
      </c>
      <c r="D168" s="250">
        <f>IF(ISREF(Data!D168),Data!D168,"")</f>
        <v>35177</v>
      </c>
      <c r="E168" s="698">
        <v>0.27083333333333298</v>
      </c>
      <c r="F168" s="699" t="s">
        <v>2179</v>
      </c>
      <c r="G168" s="245" t="str">
        <f>IF(ISTEXT(Data!G168),Data!G168,"")</f>
        <v>No Precipitation Occurred</v>
      </c>
      <c r="H168" s="247" t="str">
        <f>IF(ISTEXT(Data!H168),Data!H168,"")</f>
        <v/>
      </c>
      <c r="I168" s="246" t="str">
        <f>IF(ISTEXT(Data!I168),Data!I168,"")</f>
        <v/>
      </c>
      <c r="J168" s="248" t="str">
        <f>IF(ISTEXT(Data!J168),Data!J168,"")</f>
        <v/>
      </c>
      <c r="K168" s="273" t="str">
        <f>IF(ISNUMBER(Data!K168),Data!K168,"")</f>
        <v/>
      </c>
      <c r="L168" s="242" t="str">
        <f>IF(ISTEXT(Data!L168),Data!L168,"")</f>
        <v>M1</v>
      </c>
      <c r="M168" s="700" t="str">
        <f>IF(ISNUMBER(Data!M168),Data!M168,"")</f>
        <v/>
      </c>
      <c r="N168" s="700" t="str">
        <f>IF(ISNUMBER(Data!N168),Data!N168,"")</f>
        <v/>
      </c>
      <c r="O168" s="242" t="str">
        <f>IF(ISTEXT(Data!O168),Data!O168,"")</f>
        <v>M1</v>
      </c>
      <c r="P168" s="278" t="str">
        <f>IF(ISNUMBER(Data!P168),Data!P168,"")</f>
        <v/>
      </c>
      <c r="Q168" s="242" t="str">
        <f>IF(ISTEXT(Data!Q168),Data!Q168,"")</f>
        <v>M1</v>
      </c>
      <c r="R168" s="277" t="str">
        <f>IF(ISNUMBER(Data!R168),Data!R168,"")</f>
        <v/>
      </c>
      <c r="S168" s="242" t="str">
        <f>IF(ISTEXT(Data!S168),Data!S168,"")</f>
        <v>M1</v>
      </c>
      <c r="T168" s="701" t="str">
        <f>IF(ISNUMBER(Data!T168),Data!T168,"")</f>
        <v/>
      </c>
      <c r="U168" s="242" t="str">
        <f>IF(ISTEXT(Data!U168),Data!U168,"")</f>
        <v>M1</v>
      </c>
      <c r="V168" s="702" t="str">
        <f>IF(ISNUMBER(Data!V168),Data!V168,"")</f>
        <v/>
      </c>
      <c r="W168" s="242" t="str">
        <f>IF(ISTEXT(Data!W168),Data!W168,"")</f>
        <v>M1</v>
      </c>
      <c r="X168" s="701" t="str">
        <f>IF(ISNUMBER(Data!X168),Data!X168,"")</f>
        <v/>
      </c>
      <c r="Y168" s="242" t="str">
        <f>IF(ISTEXT(Data!Y168),Data!Y168,"")</f>
        <v>M1</v>
      </c>
      <c r="Z168" s="703" t="str">
        <f>IF(ISNUMBER(Data!Z168),Data!Z168,"")</f>
        <v/>
      </c>
      <c r="AA168" s="242" t="str">
        <f>IF(ISTEXT(Data!AA168),Data!AA168,"")</f>
        <v>M1</v>
      </c>
      <c r="AB168" s="701" t="str">
        <f>IF(ISNUMBER(Data!AB168),Data!AB168,"")</f>
        <v/>
      </c>
      <c r="AC168" s="242" t="str">
        <f>IF(ISTEXT(Data!AC168),Data!AC168,"")</f>
        <v>M1</v>
      </c>
      <c r="AD168" s="704" t="str">
        <f>IF(ISNUMBER(Data!AD168),Data!AD168,"")</f>
        <v/>
      </c>
      <c r="AE168" s="242" t="str">
        <f>IF(ISTEXT(Data!AE168),Data!AE168,"")</f>
        <v>M1</v>
      </c>
      <c r="AF168" s="701" t="str">
        <f>IF(ISNUMBER(Data!AF168),Data!AF168,"")</f>
        <v/>
      </c>
      <c r="AG168" s="242" t="str">
        <f>IF(ISTEXT(Data!AG168),Data!AG168,"")</f>
        <v>M1</v>
      </c>
      <c r="AH168" s="703" t="str">
        <f>IF(ISNUMBER(Data!AH168),Data!AH168,"")</f>
        <v/>
      </c>
      <c r="AI168" s="242" t="str">
        <f>IF(ISTEXT(Data!AI168),Data!AI168,"")</f>
        <v>M1</v>
      </c>
      <c r="AJ168" s="267" t="str">
        <f>IF(ISTEXT(Data!AJ168),Data!AJ168,"")</f>
        <v/>
      </c>
      <c r="AK168" s="267" t="str">
        <f>IF(ISTEXT(Data!AK168),Data!AK168,"")</f>
        <v/>
      </c>
      <c r="AL168" s="267" t="str">
        <f>IF(ISTEXT(Data!AL168),Data!AL168,"")</f>
        <v/>
      </c>
      <c r="AM168" s="267" t="str">
        <f>IF(ISTEXT(Data!AM168),Data!AM168,"")</f>
        <v/>
      </c>
      <c r="AN168" s="267" t="str">
        <f>IF(ISTEXT(Data!AN168),Data!AN168,"")</f>
        <v/>
      </c>
      <c r="AO168" s="267" t="str">
        <f>IF(ISTEXT(Data!AO168),Data!AO168,"")</f>
        <v/>
      </c>
      <c r="AP168" s="705" t="str">
        <f>IF(ISNUMBER(Bilanz!AP168),Bilanz!AP168,"")</f>
        <v/>
      </c>
      <c r="AQ168" s="706" t="str">
        <f>IF(ISNUMBER(Bilanz!AQ168),Bilanz!AQ168,"")</f>
        <v/>
      </c>
      <c r="AR168" s="707" t="str">
        <f>IF(ISNUMBER(Bilanz!AR168),Bilanz!AR168,"")</f>
        <v/>
      </c>
      <c r="AS168" s="708" t="str">
        <f>IF(ISNUMBER(Bilanz!AS168),Bilanz!AS168,"")</f>
        <v/>
      </c>
      <c r="AT168" s="709" t="str">
        <f>IF(ISNUMBER(Bilanz!AT168),Bilanz!AT168,"")</f>
        <v/>
      </c>
      <c r="AU168" s="710" t="str">
        <f>IF(ISNUMBER(Bilanz!AU168),Bilanz!AU168,"")</f>
        <v/>
      </c>
      <c r="AV168" s="711" t="str">
        <f>IF(ISNUMBER(Bilanz!AV168),Bilanz!AV168,"")</f>
        <v/>
      </c>
      <c r="AW168" s="712" t="str">
        <f>IF(ISNUMBER(Bilanz!AW168),Bilanz!AW168,"")</f>
        <v/>
      </c>
      <c r="AX168" s="713" t="str">
        <f>IF(ISNUMBER(Bilanz!AX168),Bilanz!AX168,"")</f>
        <v/>
      </c>
      <c r="AY168" s="714" t="str">
        <f>IF(ISNUMBER(Bilanz!AY168),Bilanz!AY168,"")</f>
        <v/>
      </c>
      <c r="AZ168" s="715">
        <f>IF(ISNUMBER(Bilanz!AZ168),Bilanz!AZ168,"")</f>
        <v>362.61</v>
      </c>
      <c r="BA168" s="716">
        <f>IF(ISNUMBER(Bilanz!BA168),Bilanz!BA168,"")</f>
        <v>5.5229999999999997</v>
      </c>
      <c r="BB168" s="717" t="str">
        <f>IF(ISNUMBER(Bilanz!BB168),Bilanz!BB168,"")</f>
        <v/>
      </c>
      <c r="BC168" s="718" t="str">
        <f>IF(ISNUMBER(Bilanz!BC168),Bilanz!BC168,"")</f>
        <v/>
      </c>
      <c r="BD168" s="719" t="str">
        <f>IF(ISNUMBER(Bilanz!BD168),Bilanz!BD168,"")</f>
        <v/>
      </c>
      <c r="BE168" s="720" t="str">
        <f>IF(ISNUMBER(Bilanz!BE168),Bilanz!BE168,"")</f>
        <v/>
      </c>
      <c r="BF168" s="708" t="str">
        <f>IF(ISNUMBER(Bilanz!BF168),Bilanz!BF168,"")</f>
        <v/>
      </c>
      <c r="BG168" s="709" t="str">
        <f>IF(ISNUMBER(Bilanz!BG168),Bilanz!BG168,"")</f>
        <v/>
      </c>
      <c r="BH168" s="710" t="str">
        <f>IF(ISNUMBER(Bilanz!BH168),Bilanz!BH168,"")</f>
        <v/>
      </c>
      <c r="BI168" s="711" t="str">
        <f>IF(ISNUMBER(Bilanz!BI168),Bilanz!BI168,"")</f>
        <v/>
      </c>
      <c r="BJ168" s="712" t="str">
        <f>IF(ISNUMBER(Bilanz!BJ168),Bilanz!BJ168,"")</f>
        <v/>
      </c>
      <c r="BK168" s="713" t="str">
        <f>IF(ISNUMBER(Bilanz!BK168),Bilanz!BK168,"")</f>
        <v/>
      </c>
      <c r="BL168" s="714" t="str">
        <f>IF(ISNUMBER(Bilanz!BL168),Bilanz!BL168,"")</f>
        <v/>
      </c>
      <c r="BM168" s="721" t="str">
        <f>IF(ISTEXT(Bilanz!BM168),Bilanz!BM168,"")</f>
        <v>M1</v>
      </c>
      <c r="BN168" s="722" t="str">
        <f>IF(ISNUMBER(Bilanz!BN168),Bilanz!BN168,"")</f>
        <v/>
      </c>
      <c r="BO168" s="722" t="str">
        <f>IF(ISNUMBER(Bilanz!BO168),Bilanz!BO168,"")</f>
        <v/>
      </c>
      <c r="BP168" s="723" t="str">
        <f>IF(ISNUMBER(Bilanz!BP168),Bilanz!BP168,"")</f>
        <v/>
      </c>
      <c r="BQ168" s="723" t="str">
        <f>IF(ISNUMBER(Bilanz!BQ168),Bilanz!BQ168,"")</f>
        <v/>
      </c>
      <c r="BR168" s="721" t="str">
        <f>IF(ISTEXT(Bilanz!BR168),Bilanz!BR168,"")</f>
        <v>M1</v>
      </c>
      <c r="BS168" s="723" t="str">
        <f>IF(ISNUMBER(Bilanz!BS168),Bilanz!BS168,"")</f>
        <v/>
      </c>
      <c r="BT168" s="723" t="str">
        <f>IF(ISNUMBER(Bilanz!BT168),Bilanz!BT168,"")</f>
        <v/>
      </c>
      <c r="BU168" s="723" t="str">
        <f>IF(ISNUMBER(Bilanz!BU168),Bilanz!BU168,"")</f>
        <v/>
      </c>
      <c r="BV168" s="722" t="str">
        <f>IF(ISNUMBER(Bilanz!BV168),Bilanz!BV168,"")</f>
        <v/>
      </c>
      <c r="BW168" s="723" t="str">
        <f>IF(ISNUMBER(Bilanz!BW168),Bilanz!BW168,"")</f>
        <v/>
      </c>
      <c r="BX168" s="721" t="str">
        <f>IF(ISTEXT(Bilanz!BX168),Bilanz!BX168,"")</f>
        <v>M1</v>
      </c>
    </row>
    <row r="169" spans="1:76" x14ac:dyDescent="0.2">
      <c r="A169" s="120" t="str">
        <f>IF(ISTEXT(Data!A169),Data!A169,"")</f>
        <v/>
      </c>
      <c r="B169" s="250">
        <f>IF(ISREF(Data!B169),Data!B169,"")</f>
        <v>35177</v>
      </c>
      <c r="C169" s="698">
        <v>0.27083333333333298</v>
      </c>
      <c r="D169" s="250">
        <f>IF(ISREF(Data!D169),Data!D169,"")</f>
        <v>35178</v>
      </c>
      <c r="E169" s="698">
        <v>0.27083333333333298</v>
      </c>
      <c r="F169" s="699" t="s">
        <v>2179</v>
      </c>
      <c r="G169" s="245" t="str">
        <f>IF(ISTEXT(Data!G169),Data!G169,"")</f>
        <v>No Precipitation Occurred</v>
      </c>
      <c r="H169" s="247" t="str">
        <f>IF(ISTEXT(Data!H169),Data!H169,"")</f>
        <v/>
      </c>
      <c r="I169" s="246" t="str">
        <f>IF(ISTEXT(Data!I169),Data!I169,"")</f>
        <v/>
      </c>
      <c r="J169" s="248" t="str">
        <f>IF(ISTEXT(Data!J169),Data!J169,"")</f>
        <v/>
      </c>
      <c r="K169" s="273" t="str">
        <f>IF(ISNUMBER(Data!K169),Data!K169,"")</f>
        <v/>
      </c>
      <c r="L169" s="242" t="str">
        <f>IF(ISTEXT(Data!L169),Data!L169,"")</f>
        <v>M1</v>
      </c>
      <c r="M169" s="700" t="str">
        <f>IF(ISNUMBER(Data!M169),Data!M169,"")</f>
        <v/>
      </c>
      <c r="N169" s="700" t="str">
        <f>IF(ISNUMBER(Data!N169),Data!N169,"")</f>
        <v/>
      </c>
      <c r="O169" s="242" t="str">
        <f>IF(ISTEXT(Data!O169),Data!O169,"")</f>
        <v>M1</v>
      </c>
      <c r="P169" s="278" t="str">
        <f>IF(ISNUMBER(Data!P169),Data!P169,"")</f>
        <v/>
      </c>
      <c r="Q169" s="242" t="str">
        <f>IF(ISTEXT(Data!Q169),Data!Q169,"")</f>
        <v>M1</v>
      </c>
      <c r="R169" s="277" t="str">
        <f>IF(ISNUMBER(Data!R169),Data!R169,"")</f>
        <v/>
      </c>
      <c r="S169" s="242" t="str">
        <f>IF(ISTEXT(Data!S169),Data!S169,"")</f>
        <v>M1</v>
      </c>
      <c r="T169" s="701" t="str">
        <f>IF(ISNUMBER(Data!T169),Data!T169,"")</f>
        <v/>
      </c>
      <c r="U169" s="242" t="str">
        <f>IF(ISTEXT(Data!U169),Data!U169,"")</f>
        <v>M1</v>
      </c>
      <c r="V169" s="702" t="str">
        <f>IF(ISNUMBER(Data!V169),Data!V169,"")</f>
        <v/>
      </c>
      <c r="W169" s="242" t="str">
        <f>IF(ISTEXT(Data!W169),Data!W169,"")</f>
        <v>M1</v>
      </c>
      <c r="X169" s="701" t="str">
        <f>IF(ISNUMBER(Data!X169),Data!X169,"")</f>
        <v/>
      </c>
      <c r="Y169" s="242" t="str">
        <f>IF(ISTEXT(Data!Y169),Data!Y169,"")</f>
        <v>M1</v>
      </c>
      <c r="Z169" s="703" t="str">
        <f>IF(ISNUMBER(Data!Z169),Data!Z169,"")</f>
        <v/>
      </c>
      <c r="AA169" s="242" t="str">
        <f>IF(ISTEXT(Data!AA169),Data!AA169,"")</f>
        <v>M1</v>
      </c>
      <c r="AB169" s="701" t="str">
        <f>IF(ISNUMBER(Data!AB169),Data!AB169,"")</f>
        <v/>
      </c>
      <c r="AC169" s="242" t="str">
        <f>IF(ISTEXT(Data!AC169),Data!AC169,"")</f>
        <v>M1</v>
      </c>
      <c r="AD169" s="704" t="str">
        <f>IF(ISNUMBER(Data!AD169),Data!AD169,"")</f>
        <v/>
      </c>
      <c r="AE169" s="242" t="str">
        <f>IF(ISTEXT(Data!AE169),Data!AE169,"")</f>
        <v>M1</v>
      </c>
      <c r="AF169" s="701" t="str">
        <f>IF(ISNUMBER(Data!AF169),Data!AF169,"")</f>
        <v/>
      </c>
      <c r="AG169" s="242" t="str">
        <f>IF(ISTEXT(Data!AG169),Data!AG169,"")</f>
        <v>M1</v>
      </c>
      <c r="AH169" s="703" t="str">
        <f>IF(ISNUMBER(Data!AH169),Data!AH169,"")</f>
        <v/>
      </c>
      <c r="AI169" s="242" t="str">
        <f>IF(ISTEXT(Data!AI169),Data!AI169,"")</f>
        <v>M1</v>
      </c>
      <c r="AJ169" s="267" t="str">
        <f>IF(ISTEXT(Data!AJ169),Data!AJ169,"")</f>
        <v/>
      </c>
      <c r="AK169" s="267" t="str">
        <f>IF(ISTEXT(Data!AK169),Data!AK169,"")</f>
        <v/>
      </c>
      <c r="AL169" s="267" t="str">
        <f>IF(ISTEXT(Data!AL169),Data!AL169,"")</f>
        <v/>
      </c>
      <c r="AM169" s="267" t="str">
        <f>IF(ISTEXT(Data!AM169),Data!AM169,"")</f>
        <v/>
      </c>
      <c r="AN169" s="267" t="str">
        <f>IF(ISTEXT(Data!AN169),Data!AN169,"")</f>
        <v/>
      </c>
      <c r="AO169" s="267" t="str">
        <f>IF(ISTEXT(Data!AO169),Data!AO169,"")</f>
        <v/>
      </c>
      <c r="AP169" s="705" t="str">
        <f>IF(ISNUMBER(Bilanz!AP169),Bilanz!AP169,"")</f>
        <v/>
      </c>
      <c r="AQ169" s="706" t="str">
        <f>IF(ISNUMBER(Bilanz!AQ169),Bilanz!AQ169,"")</f>
        <v/>
      </c>
      <c r="AR169" s="707" t="str">
        <f>IF(ISNUMBER(Bilanz!AR169),Bilanz!AR169,"")</f>
        <v/>
      </c>
      <c r="AS169" s="708" t="str">
        <f>IF(ISNUMBER(Bilanz!AS169),Bilanz!AS169,"")</f>
        <v/>
      </c>
      <c r="AT169" s="709" t="str">
        <f>IF(ISNUMBER(Bilanz!AT169),Bilanz!AT169,"")</f>
        <v/>
      </c>
      <c r="AU169" s="710" t="str">
        <f>IF(ISNUMBER(Bilanz!AU169),Bilanz!AU169,"")</f>
        <v/>
      </c>
      <c r="AV169" s="711" t="str">
        <f>IF(ISNUMBER(Bilanz!AV169),Bilanz!AV169,"")</f>
        <v/>
      </c>
      <c r="AW169" s="712" t="str">
        <f>IF(ISNUMBER(Bilanz!AW169),Bilanz!AW169,"")</f>
        <v/>
      </c>
      <c r="AX169" s="713" t="str">
        <f>IF(ISNUMBER(Bilanz!AX169),Bilanz!AX169,"")</f>
        <v/>
      </c>
      <c r="AY169" s="714" t="str">
        <f>IF(ISNUMBER(Bilanz!AY169),Bilanz!AY169,"")</f>
        <v/>
      </c>
      <c r="AZ169" s="715">
        <f>IF(ISNUMBER(Bilanz!AZ169),Bilanz!AZ169,"")</f>
        <v>362.61</v>
      </c>
      <c r="BA169" s="716">
        <f>IF(ISNUMBER(Bilanz!BA169),Bilanz!BA169,"")</f>
        <v>5.5229999999999997</v>
      </c>
      <c r="BB169" s="717" t="str">
        <f>IF(ISNUMBER(Bilanz!BB169),Bilanz!BB169,"")</f>
        <v/>
      </c>
      <c r="BC169" s="718" t="str">
        <f>IF(ISNUMBER(Bilanz!BC169),Bilanz!BC169,"")</f>
        <v/>
      </c>
      <c r="BD169" s="719" t="str">
        <f>IF(ISNUMBER(Bilanz!BD169),Bilanz!BD169,"")</f>
        <v/>
      </c>
      <c r="BE169" s="720" t="str">
        <f>IF(ISNUMBER(Bilanz!BE169),Bilanz!BE169,"")</f>
        <v/>
      </c>
      <c r="BF169" s="708" t="str">
        <f>IF(ISNUMBER(Bilanz!BF169),Bilanz!BF169,"")</f>
        <v/>
      </c>
      <c r="BG169" s="709" t="str">
        <f>IF(ISNUMBER(Bilanz!BG169),Bilanz!BG169,"")</f>
        <v/>
      </c>
      <c r="BH169" s="710" t="str">
        <f>IF(ISNUMBER(Bilanz!BH169),Bilanz!BH169,"")</f>
        <v/>
      </c>
      <c r="BI169" s="711" t="str">
        <f>IF(ISNUMBER(Bilanz!BI169),Bilanz!BI169,"")</f>
        <v/>
      </c>
      <c r="BJ169" s="712" t="str">
        <f>IF(ISNUMBER(Bilanz!BJ169),Bilanz!BJ169,"")</f>
        <v/>
      </c>
      <c r="BK169" s="713" t="str">
        <f>IF(ISNUMBER(Bilanz!BK169),Bilanz!BK169,"")</f>
        <v/>
      </c>
      <c r="BL169" s="714" t="str">
        <f>IF(ISNUMBER(Bilanz!BL169),Bilanz!BL169,"")</f>
        <v/>
      </c>
      <c r="BM169" s="721" t="str">
        <f>IF(ISTEXT(Bilanz!BM169),Bilanz!BM169,"")</f>
        <v>M1</v>
      </c>
      <c r="BN169" s="722" t="str">
        <f>IF(ISNUMBER(Bilanz!BN169),Bilanz!BN169,"")</f>
        <v/>
      </c>
      <c r="BO169" s="722" t="str">
        <f>IF(ISNUMBER(Bilanz!BO169),Bilanz!BO169,"")</f>
        <v/>
      </c>
      <c r="BP169" s="723" t="str">
        <f>IF(ISNUMBER(Bilanz!BP169),Bilanz!BP169,"")</f>
        <v/>
      </c>
      <c r="BQ169" s="723" t="str">
        <f>IF(ISNUMBER(Bilanz!BQ169),Bilanz!BQ169,"")</f>
        <v/>
      </c>
      <c r="BR169" s="721" t="str">
        <f>IF(ISTEXT(Bilanz!BR169),Bilanz!BR169,"")</f>
        <v>M1</v>
      </c>
      <c r="BS169" s="723" t="str">
        <f>IF(ISNUMBER(Bilanz!BS169),Bilanz!BS169,"")</f>
        <v/>
      </c>
      <c r="BT169" s="723" t="str">
        <f>IF(ISNUMBER(Bilanz!BT169),Bilanz!BT169,"")</f>
        <v/>
      </c>
      <c r="BU169" s="723" t="str">
        <f>IF(ISNUMBER(Bilanz!BU169),Bilanz!BU169,"")</f>
        <v/>
      </c>
      <c r="BV169" s="722" t="str">
        <f>IF(ISNUMBER(Bilanz!BV169),Bilanz!BV169,"")</f>
        <v/>
      </c>
      <c r="BW169" s="723" t="str">
        <f>IF(ISNUMBER(Bilanz!BW169),Bilanz!BW169,"")</f>
        <v/>
      </c>
      <c r="BX169" s="721" t="str">
        <f>IF(ISTEXT(Bilanz!BX169),Bilanz!BX169,"")</f>
        <v>M1</v>
      </c>
    </row>
    <row r="170" spans="1:76" x14ac:dyDescent="0.2">
      <c r="A170" s="120" t="str">
        <f>IF(ISTEXT(Data!A170),Data!A170,"")</f>
        <v>DEU96038</v>
      </c>
      <c r="B170" s="250">
        <f>IF(ISREF(Data!B170),Data!B170,"")</f>
        <v>35178</v>
      </c>
      <c r="C170" s="698">
        <v>0.27083333333333298</v>
      </c>
      <c r="D170" s="250">
        <f>IF(ISREF(Data!D170),Data!D170,"")</f>
        <v>35179</v>
      </c>
      <c r="E170" s="698">
        <v>0.27083333333333298</v>
      </c>
      <c r="F170" s="699" t="s">
        <v>2179</v>
      </c>
      <c r="G170" s="245" t="str">
        <f>IF(ISTEXT(Data!G170),Data!G170,"")</f>
        <v>Rain</v>
      </c>
      <c r="H170" s="247" t="str">
        <f>IF(ISTEXT(Data!H170),Data!H170,"")</f>
        <v>Clean and Clear</v>
      </c>
      <c r="I170" s="246" t="str">
        <f>IF(ISTEXT(Data!I170),Data!I170,"")</f>
        <v/>
      </c>
      <c r="J170" s="248" t="str">
        <f>IF(ISTEXT(Data!J170),Data!J170,"")</f>
        <v/>
      </c>
      <c r="K170" s="273">
        <f>IF(ISNUMBER(Data!K170),Data!K170,"")</f>
        <v>2.9</v>
      </c>
      <c r="L170" s="242" t="str">
        <f>IF(ISTEXT(Data!L170),Data!L170,"")</f>
        <v>V0</v>
      </c>
      <c r="M170" s="700">
        <f>IF(ISNUMBER(Data!M170),Data!M170,"")</f>
        <v>136.4</v>
      </c>
      <c r="N170" s="700">
        <f>IF(ISNUMBER(Data!N170),Data!N170,"")</f>
        <v>3.1372</v>
      </c>
      <c r="O170" s="242" t="str">
        <f>IF(ISTEXT(Data!O170),Data!O170,"")</f>
        <v>V0</v>
      </c>
      <c r="P170" s="278">
        <f>IF(ISNUMBER(Data!P170),Data!P170,"")</f>
        <v>6.52</v>
      </c>
      <c r="Q170" s="242" t="str">
        <f>IF(ISTEXT(Data!Q170),Data!Q170,"")</f>
        <v>V0</v>
      </c>
      <c r="R170" s="277">
        <f>IF(ISNUMBER(Data!R170),Data!R170,"")</f>
        <v>26.6</v>
      </c>
      <c r="S170" s="242" t="str">
        <f>IF(ISTEXT(Data!S170),Data!S170,"")</f>
        <v>V0</v>
      </c>
      <c r="T170" s="701">
        <f>IF(ISNUMBER(Data!T170),Data!T170,"")</f>
        <v>0.112</v>
      </c>
      <c r="U170" s="242" t="str">
        <f>IF(ISTEXT(Data!U170),Data!U170,"")</f>
        <v>V0</v>
      </c>
      <c r="V170" s="702">
        <f>IF(ISNUMBER(Data!V170),Data!V170,"")</f>
        <v>1.0836245447947743</v>
      </c>
      <c r="W170" s="242" t="str">
        <f>IF(ISTEXT(Data!W170),Data!W170,"")</f>
        <v>V0</v>
      </c>
      <c r="X170" s="701">
        <f>IF(ISNUMBER(Data!X170),Data!X170,"")</f>
        <v>0.91623826278861575</v>
      </c>
      <c r="Y170" s="242" t="str">
        <f>IF(ISTEXT(Data!Y170),Data!Y170,"")</f>
        <v>V0</v>
      </c>
      <c r="Z170" s="703">
        <f>IF(ISNUMBER(Data!Z170),Data!Z170,"")</f>
        <v>8.8999999999999996E-2</v>
      </c>
      <c r="AA170" s="242" t="str">
        <f>IF(ISTEXT(Data!AA170),Data!AA170,"")</f>
        <v>V0</v>
      </c>
      <c r="AB170" s="701">
        <f>IF(ISNUMBER(Data!AB170),Data!AB170,"")</f>
        <v>1.7776656402168061</v>
      </c>
      <c r="AC170" s="242" t="str">
        <f>IF(ISTEXT(Data!AC170),Data!AC170,"")</f>
        <v>V0</v>
      </c>
      <c r="AD170" s="704">
        <f>IF(ISNUMBER(Data!AD170),Data!AD170,"")</f>
        <v>0.11799999999999999</v>
      </c>
      <c r="AE170" s="242" t="str">
        <f>IF(ISTEXT(Data!AE170),Data!AE170,"")</f>
        <v>V0</v>
      </c>
      <c r="AF170" s="701">
        <f>IF(ISNUMBER(Data!AF170),Data!AF170,"")</f>
        <v>0.18099999999999999</v>
      </c>
      <c r="AG170" s="242" t="str">
        <f>IF(ISTEXT(Data!AG170),Data!AG170,"")</f>
        <v>V0</v>
      </c>
      <c r="AH170" s="703">
        <f>IF(ISNUMBER(Data!AH170),Data!AH170,"")</f>
        <v>0.96799999999999997</v>
      </c>
      <c r="AI170" s="242" t="str">
        <f>IF(ISTEXT(Data!AI170),Data!AI170,"")</f>
        <v>V0</v>
      </c>
      <c r="AJ170" s="267" t="str">
        <f>IF(ISTEXT(Data!AJ170),Data!AJ170,"")</f>
        <v/>
      </c>
      <c r="AK170" s="267" t="str">
        <f>IF(ISTEXT(Data!AK170),Data!AK170,"")</f>
        <v/>
      </c>
      <c r="AL170" s="267" t="str">
        <f>IF(ISTEXT(Data!AL170),Data!AL170,"")</f>
        <v/>
      </c>
      <c r="AM170" s="267" t="str">
        <f>IF(ISTEXT(Data!AM170),Data!AM170,"")</f>
        <v/>
      </c>
      <c r="AN170" s="267" t="str">
        <f>IF(ISTEXT(Data!AN170),Data!AN170,"")</f>
        <v/>
      </c>
      <c r="AO170" s="267" t="str">
        <f>IF(ISTEXT(Data!AO170),Data!AO170,"")</f>
        <v/>
      </c>
      <c r="AP170" s="705">
        <f>IF(ISNUMBER(Bilanz!AP170),Bilanz!AP170,"")</f>
        <v>3.0199517204020164E-4</v>
      </c>
      <c r="AQ170" s="706">
        <f>IF(ISNUMBER(Bilanz!AQ170),Bilanz!AQ170,"")</f>
        <v>9.4741925372452058E-4</v>
      </c>
      <c r="AR170" s="707">
        <f>IF(ISNUMBER(Bilanz!AR170),Bilanz!AR170,"")</f>
        <v>0.35136640000000002</v>
      </c>
      <c r="AS170" s="708">
        <f>IF(ISNUMBER(Bilanz!AS170),Bilanz!AS170,"")</f>
        <v>3.3995469219301659</v>
      </c>
      <c r="AT170" s="709">
        <f>IF(ISNUMBER(Bilanz!AT170),Bilanz!AT170,"")</f>
        <v>2.8744226780204452</v>
      </c>
      <c r="AU170" s="710">
        <f>IF(ISNUMBER(Bilanz!AU170),Bilanz!AU170,"")</f>
        <v>0.27921079999999998</v>
      </c>
      <c r="AV170" s="711">
        <f>IF(ISNUMBER(Bilanz!AV170),Bilanz!AV170,"")</f>
        <v>5.5768926464881643</v>
      </c>
      <c r="AW170" s="712">
        <f>IF(ISNUMBER(Bilanz!AW170),Bilanz!AW170,"")</f>
        <v>0.37018959999999995</v>
      </c>
      <c r="AX170" s="713">
        <f>IF(ISNUMBER(Bilanz!AX170),Bilanz!AX170,"")</f>
        <v>0.56783319999999993</v>
      </c>
      <c r="AY170" s="714">
        <f>IF(ISNUMBER(Bilanz!AY170),Bilanz!AY170,"")</f>
        <v>3.0368095999999998</v>
      </c>
      <c r="AZ170" s="715">
        <f>IF(ISNUMBER(Bilanz!AZ170),Bilanz!AZ170,"")</f>
        <v>362.61</v>
      </c>
      <c r="BA170" s="716">
        <f>IF(ISNUMBER(Bilanz!BA170),Bilanz!BA170,"")</f>
        <v>5.5229999999999997</v>
      </c>
      <c r="BB170" s="717">
        <f>IF(ISNUMBER(Bilanz!BB170),Bilanz!BB170,"")</f>
        <v>0.30199517204020165</v>
      </c>
      <c r="BC170" s="718">
        <f>IF(ISNUMBER(Bilanz!BC170),Bilanz!BC170,"")</f>
        <v>18.288371839483485</v>
      </c>
      <c r="BD170" s="719">
        <f>IF(ISNUMBER(Bilanz!BD170),Bilanz!BD170,"")</f>
        <v>3.3113112148259065E-2</v>
      </c>
      <c r="BE170" s="720">
        <f>IF(ISNUMBER(Bilanz!BE170),Bilanz!BE170,"")</f>
        <v>3.1592011734175789</v>
      </c>
      <c r="BF170" s="708">
        <f>IF(ISNUMBER(Bilanz!BF170),Bilanz!BF170,"")</f>
        <v>77.363071663794841</v>
      </c>
      <c r="BG170" s="709">
        <f>IF(ISNUMBER(Bilanz!BG170),Bilanz!BG170,"")</f>
        <v>57.14880790822491</v>
      </c>
      <c r="BH170" s="710">
        <f>IF(ISNUMBER(Bilanz!BH170),Bilanz!BH170,"")</f>
        <v>3.871282046820764</v>
      </c>
      <c r="BI170" s="711">
        <f>IF(ISNUMBER(Bilanz!BI170),Bilanz!BI170,"")</f>
        <v>126.91266082792932</v>
      </c>
      <c r="BJ170" s="712">
        <f>IF(ISNUMBER(Bilanz!BJ170),Bilanz!BJ170,"")</f>
        <v>3.0180571896260675</v>
      </c>
      <c r="BK170" s="713">
        <f>IF(ISNUMBER(Bilanz!BK170),Bilanz!BK170,"")</f>
        <v>14.894054721250772</v>
      </c>
      <c r="BL170" s="714">
        <f>IF(ISNUMBER(Bilanz!BL170),Bilanz!BL170,"")</f>
        <v>48.3058036828185</v>
      </c>
      <c r="BM170" s="721" t="str">
        <f>IF(ISTEXT(Bilanz!BM170),Bilanz!BM170,"")</f>
        <v>V0</v>
      </c>
      <c r="BN170" s="722">
        <f>IF(ISNUMBER(Bilanz!BN170),Bilanz!BN170,"")</f>
        <v>26.6</v>
      </c>
      <c r="BO170" s="722">
        <f>IF(ISNUMBER(Bilanz!BO170),Bilanz!BO170,"")</f>
        <v>24.668681571656368</v>
      </c>
      <c r="BP170" s="723">
        <f>IF(ISNUMBER(Bilanz!BP170),Bilanz!BP170,"")</f>
        <v>-7.2605955952768166</v>
      </c>
      <c r="BQ170" s="723">
        <f>IF(ISNUMBER(Bilanz!BQ170),Bilanz!BQ170,"")</f>
        <v>30</v>
      </c>
      <c r="BR170" s="721" t="str">
        <f>IF(ISTEXT(Bilanz!BR170),Bilanz!BR170,"")</f>
        <v>V0</v>
      </c>
      <c r="BS170" s="723">
        <f>IF(ISNUMBER(Bilanz!BS170),Bilanz!BS170,"")</f>
        <v>197.30385364048561</v>
      </c>
      <c r="BT170" s="723">
        <f>IF(ISNUMBER(Bilanz!BT170),Bilanz!BT170,"")</f>
        <v>155.99256569706907</v>
      </c>
      <c r="BU170" s="723">
        <f>IF(ISNUMBER(Bilanz!BU170),Bilanz!BU170,"")</f>
        <v>353.29641933755465</v>
      </c>
      <c r="BV170" s="722">
        <f>IF(ISNUMBER(Bilanz!BV170),Bilanz!BV170,"")</f>
        <v>11.693095565722663</v>
      </c>
      <c r="BW170" s="723">
        <f>IF(ISNUMBER(Bilanz!BW170),Bilanz!BW170,"")</f>
        <v>15</v>
      </c>
      <c r="BX170" s="721" t="str">
        <f>IF(ISTEXT(Bilanz!BX170),Bilanz!BX170,"")</f>
        <v>V0</v>
      </c>
    </row>
    <row r="171" spans="1:76" x14ac:dyDescent="0.2">
      <c r="A171" s="120" t="str">
        <f>IF(ISTEXT(Data!A171),Data!A171,"")</f>
        <v/>
      </c>
      <c r="B171" s="250">
        <f>IF(ISREF(Data!B171),Data!B171,"")</f>
        <v>35179</v>
      </c>
      <c r="C171" s="698">
        <v>0.27083333333333298</v>
      </c>
      <c r="D171" s="250">
        <f>IF(ISREF(Data!D171),Data!D171,"")</f>
        <v>35180</v>
      </c>
      <c r="E171" s="698">
        <v>0.27083333333333298</v>
      </c>
      <c r="F171" s="699" t="s">
        <v>2179</v>
      </c>
      <c r="G171" s="245" t="str">
        <f>IF(ISTEXT(Data!G171),Data!G171,"")</f>
        <v>Rain</v>
      </c>
      <c r="H171" s="247" t="str">
        <f>IF(ISTEXT(Data!H171),Data!H171,"")</f>
        <v/>
      </c>
      <c r="I171" s="246" t="str">
        <f>IF(ISTEXT(Data!I171),Data!I171,"")</f>
        <v>Insufficient Quantity</v>
      </c>
      <c r="J171" s="248" t="str">
        <f>IF(ISTEXT(Data!J171),Data!J171,"")</f>
        <v/>
      </c>
      <c r="K171" s="273">
        <f>IF(ISNUMBER(Data!K171),Data!K171,"")</f>
        <v>0.2</v>
      </c>
      <c r="L171" s="242" t="str">
        <f>IF(ISTEXT(Data!L171),Data!L171,"")</f>
        <v>V0</v>
      </c>
      <c r="M171" s="700" t="str">
        <f>IF(ISNUMBER(Data!M171),Data!M171,"")</f>
        <v/>
      </c>
      <c r="N171" s="700" t="str">
        <f>IF(ISNUMBER(Data!N171),Data!N171,"")</f>
        <v/>
      </c>
      <c r="O171" s="242" t="str">
        <f>IF(ISTEXT(Data!O171),Data!O171,"")</f>
        <v>M1</v>
      </c>
      <c r="P171" s="278" t="str">
        <f>IF(ISNUMBER(Data!P171),Data!P171,"")</f>
        <v/>
      </c>
      <c r="Q171" s="242" t="str">
        <f>IF(ISTEXT(Data!Q171),Data!Q171,"")</f>
        <v>M1</v>
      </c>
      <c r="R171" s="277" t="str">
        <f>IF(ISNUMBER(Data!R171),Data!R171,"")</f>
        <v/>
      </c>
      <c r="S171" s="242" t="str">
        <f>IF(ISTEXT(Data!S171),Data!S171,"")</f>
        <v>M1</v>
      </c>
      <c r="T171" s="701" t="str">
        <f>IF(ISNUMBER(Data!T171),Data!T171,"")</f>
        <v/>
      </c>
      <c r="U171" s="242" t="str">
        <f>IF(ISTEXT(Data!U171),Data!U171,"")</f>
        <v>M1</v>
      </c>
      <c r="V171" s="702" t="str">
        <f>IF(ISNUMBER(Data!V171),Data!V171,"")</f>
        <v/>
      </c>
      <c r="W171" s="242" t="str">
        <f>IF(ISTEXT(Data!W171),Data!W171,"")</f>
        <v>M1</v>
      </c>
      <c r="X171" s="701" t="str">
        <f>IF(ISNUMBER(Data!X171),Data!X171,"")</f>
        <v/>
      </c>
      <c r="Y171" s="242" t="str">
        <f>IF(ISTEXT(Data!Y171),Data!Y171,"")</f>
        <v>M1</v>
      </c>
      <c r="Z171" s="703" t="str">
        <f>IF(ISNUMBER(Data!Z171),Data!Z171,"")</f>
        <v/>
      </c>
      <c r="AA171" s="242" t="str">
        <f>IF(ISTEXT(Data!AA171),Data!AA171,"")</f>
        <v>M1</v>
      </c>
      <c r="AB171" s="701" t="str">
        <f>IF(ISNUMBER(Data!AB171),Data!AB171,"")</f>
        <v/>
      </c>
      <c r="AC171" s="242" t="str">
        <f>IF(ISTEXT(Data!AC171),Data!AC171,"")</f>
        <v>M1</v>
      </c>
      <c r="AD171" s="704" t="str">
        <f>IF(ISNUMBER(Data!AD171),Data!AD171,"")</f>
        <v/>
      </c>
      <c r="AE171" s="242" t="str">
        <f>IF(ISTEXT(Data!AE171),Data!AE171,"")</f>
        <v>M1</v>
      </c>
      <c r="AF171" s="701" t="str">
        <f>IF(ISNUMBER(Data!AF171),Data!AF171,"")</f>
        <v/>
      </c>
      <c r="AG171" s="242" t="str">
        <f>IF(ISTEXT(Data!AG171),Data!AG171,"")</f>
        <v>M1</v>
      </c>
      <c r="AH171" s="703" t="str">
        <f>IF(ISNUMBER(Data!AH171),Data!AH171,"")</f>
        <v/>
      </c>
      <c r="AI171" s="242" t="str">
        <f>IF(ISTEXT(Data!AI171),Data!AI171,"")</f>
        <v>M1</v>
      </c>
      <c r="AJ171" s="267" t="str">
        <f>IF(ISTEXT(Data!AJ171),Data!AJ171,"")</f>
        <v/>
      </c>
      <c r="AK171" s="267" t="str">
        <f>IF(ISTEXT(Data!AK171),Data!AK171,"")</f>
        <v/>
      </c>
      <c r="AL171" s="267" t="str">
        <f>IF(ISTEXT(Data!AL171),Data!AL171,"")</f>
        <v/>
      </c>
      <c r="AM171" s="267" t="str">
        <f>IF(ISTEXT(Data!AM171),Data!AM171,"")</f>
        <v/>
      </c>
      <c r="AN171" s="267" t="str">
        <f>IF(ISTEXT(Data!AN171),Data!AN171,"")</f>
        <v/>
      </c>
      <c r="AO171" s="267" t="str">
        <f>IF(ISTEXT(Data!AO171),Data!AO171,"")</f>
        <v/>
      </c>
      <c r="AP171" s="705" t="str">
        <f>IF(ISNUMBER(Bilanz!AP171),Bilanz!AP171,"")</f>
        <v/>
      </c>
      <c r="AQ171" s="706" t="str">
        <f>IF(ISNUMBER(Bilanz!AQ171),Bilanz!AQ171,"")</f>
        <v/>
      </c>
      <c r="AR171" s="707" t="str">
        <f>IF(ISNUMBER(Bilanz!AR171),Bilanz!AR171,"")</f>
        <v/>
      </c>
      <c r="AS171" s="708" t="str">
        <f>IF(ISNUMBER(Bilanz!AS171),Bilanz!AS171,"")</f>
        <v/>
      </c>
      <c r="AT171" s="709" t="str">
        <f>IF(ISNUMBER(Bilanz!AT171),Bilanz!AT171,"")</f>
        <v/>
      </c>
      <c r="AU171" s="710" t="str">
        <f>IF(ISNUMBER(Bilanz!AU171),Bilanz!AU171,"")</f>
        <v/>
      </c>
      <c r="AV171" s="711" t="str">
        <f>IF(ISNUMBER(Bilanz!AV171),Bilanz!AV171,"")</f>
        <v/>
      </c>
      <c r="AW171" s="712" t="str">
        <f>IF(ISNUMBER(Bilanz!AW171),Bilanz!AW171,"")</f>
        <v/>
      </c>
      <c r="AX171" s="713" t="str">
        <f>IF(ISNUMBER(Bilanz!AX171),Bilanz!AX171,"")</f>
        <v/>
      </c>
      <c r="AY171" s="714" t="str">
        <f>IF(ISNUMBER(Bilanz!AY171),Bilanz!AY171,"")</f>
        <v/>
      </c>
      <c r="AZ171" s="715">
        <f>IF(ISNUMBER(Bilanz!AZ171),Bilanz!AZ171,"")</f>
        <v>362.61</v>
      </c>
      <c r="BA171" s="716">
        <f>IF(ISNUMBER(Bilanz!BA171),Bilanz!BA171,"")</f>
        <v>5.5229999999999997</v>
      </c>
      <c r="BB171" s="717" t="str">
        <f>IF(ISNUMBER(Bilanz!BB171),Bilanz!BB171,"")</f>
        <v/>
      </c>
      <c r="BC171" s="718" t="str">
        <f>IF(ISNUMBER(Bilanz!BC171),Bilanz!BC171,"")</f>
        <v/>
      </c>
      <c r="BD171" s="719" t="str">
        <f>IF(ISNUMBER(Bilanz!BD171),Bilanz!BD171,"")</f>
        <v/>
      </c>
      <c r="BE171" s="720" t="str">
        <f>IF(ISNUMBER(Bilanz!BE171),Bilanz!BE171,"")</f>
        <v/>
      </c>
      <c r="BF171" s="708" t="str">
        <f>IF(ISNUMBER(Bilanz!BF171),Bilanz!BF171,"")</f>
        <v/>
      </c>
      <c r="BG171" s="709" t="str">
        <f>IF(ISNUMBER(Bilanz!BG171),Bilanz!BG171,"")</f>
        <v/>
      </c>
      <c r="BH171" s="710" t="str">
        <f>IF(ISNUMBER(Bilanz!BH171),Bilanz!BH171,"")</f>
        <v/>
      </c>
      <c r="BI171" s="711" t="str">
        <f>IF(ISNUMBER(Bilanz!BI171),Bilanz!BI171,"")</f>
        <v/>
      </c>
      <c r="BJ171" s="712" t="str">
        <f>IF(ISNUMBER(Bilanz!BJ171),Bilanz!BJ171,"")</f>
        <v/>
      </c>
      <c r="BK171" s="713" t="str">
        <f>IF(ISNUMBER(Bilanz!BK171),Bilanz!BK171,"")</f>
        <v/>
      </c>
      <c r="BL171" s="714" t="str">
        <f>IF(ISNUMBER(Bilanz!BL171),Bilanz!BL171,"")</f>
        <v/>
      </c>
      <c r="BM171" s="721" t="str">
        <f>IF(ISTEXT(Bilanz!BM171),Bilanz!BM171,"")</f>
        <v>M1</v>
      </c>
      <c r="BN171" s="722" t="str">
        <f>IF(ISNUMBER(Bilanz!BN171),Bilanz!BN171,"")</f>
        <v/>
      </c>
      <c r="BO171" s="722" t="str">
        <f>IF(ISNUMBER(Bilanz!BO171),Bilanz!BO171,"")</f>
        <v/>
      </c>
      <c r="BP171" s="723" t="str">
        <f>IF(ISNUMBER(Bilanz!BP171),Bilanz!BP171,"")</f>
        <v/>
      </c>
      <c r="BQ171" s="723" t="str">
        <f>IF(ISNUMBER(Bilanz!BQ171),Bilanz!BQ171,"")</f>
        <v/>
      </c>
      <c r="BR171" s="721" t="str">
        <f>IF(ISTEXT(Bilanz!BR171),Bilanz!BR171,"")</f>
        <v>M1</v>
      </c>
      <c r="BS171" s="723" t="str">
        <f>IF(ISNUMBER(Bilanz!BS171),Bilanz!BS171,"")</f>
        <v/>
      </c>
      <c r="BT171" s="723" t="str">
        <f>IF(ISNUMBER(Bilanz!BT171),Bilanz!BT171,"")</f>
        <v/>
      </c>
      <c r="BU171" s="723" t="str">
        <f>IF(ISNUMBER(Bilanz!BU171),Bilanz!BU171,"")</f>
        <v/>
      </c>
      <c r="BV171" s="722" t="str">
        <f>IF(ISNUMBER(Bilanz!BV171),Bilanz!BV171,"")</f>
        <v/>
      </c>
      <c r="BW171" s="723" t="str">
        <f>IF(ISNUMBER(Bilanz!BW171),Bilanz!BW171,"")</f>
        <v/>
      </c>
      <c r="BX171" s="721" t="str">
        <f>IF(ISTEXT(Bilanz!BX171),Bilanz!BX171,"")</f>
        <v>M1</v>
      </c>
    </row>
    <row r="172" spans="1:76" x14ac:dyDescent="0.2">
      <c r="A172" s="120" t="str">
        <f>IF(ISTEXT(Data!A172),Data!A172,"")</f>
        <v/>
      </c>
      <c r="B172" s="250">
        <f>IF(ISREF(Data!B172),Data!B172,"")</f>
        <v>35180</v>
      </c>
      <c r="C172" s="698">
        <v>0.27083333333333298</v>
      </c>
      <c r="D172" s="250">
        <f>IF(ISREF(Data!D172),Data!D172,"")</f>
        <v>35181</v>
      </c>
      <c r="E172" s="698">
        <v>0.27083333333333298</v>
      </c>
      <c r="F172" s="699" t="s">
        <v>2179</v>
      </c>
      <c r="G172" s="245" t="str">
        <f>IF(ISTEXT(Data!G172),Data!G172,"")</f>
        <v>No Precipitation Occurred</v>
      </c>
      <c r="H172" s="247" t="str">
        <f>IF(ISTEXT(Data!H172),Data!H172,"")</f>
        <v/>
      </c>
      <c r="I172" s="246" t="str">
        <f>IF(ISTEXT(Data!I172),Data!I172,"")</f>
        <v/>
      </c>
      <c r="J172" s="248" t="str">
        <f>IF(ISTEXT(Data!J172),Data!J172,"")</f>
        <v/>
      </c>
      <c r="K172" s="273" t="str">
        <f>IF(ISNUMBER(Data!K172),Data!K172,"")</f>
        <v/>
      </c>
      <c r="L172" s="242" t="str">
        <f>IF(ISTEXT(Data!L172),Data!L172,"")</f>
        <v>M1</v>
      </c>
      <c r="M172" s="700" t="str">
        <f>IF(ISNUMBER(Data!M172),Data!M172,"")</f>
        <v/>
      </c>
      <c r="N172" s="700" t="str">
        <f>IF(ISNUMBER(Data!N172),Data!N172,"")</f>
        <v/>
      </c>
      <c r="O172" s="242" t="str">
        <f>IF(ISTEXT(Data!O172),Data!O172,"")</f>
        <v>M1</v>
      </c>
      <c r="P172" s="278" t="str">
        <f>IF(ISNUMBER(Data!P172),Data!P172,"")</f>
        <v/>
      </c>
      <c r="Q172" s="242" t="str">
        <f>IF(ISTEXT(Data!Q172),Data!Q172,"")</f>
        <v>M1</v>
      </c>
      <c r="R172" s="277" t="str">
        <f>IF(ISNUMBER(Data!R172),Data!R172,"")</f>
        <v/>
      </c>
      <c r="S172" s="242" t="str">
        <f>IF(ISTEXT(Data!S172),Data!S172,"")</f>
        <v>M1</v>
      </c>
      <c r="T172" s="701" t="str">
        <f>IF(ISNUMBER(Data!T172),Data!T172,"")</f>
        <v/>
      </c>
      <c r="U172" s="242" t="str">
        <f>IF(ISTEXT(Data!U172),Data!U172,"")</f>
        <v>M1</v>
      </c>
      <c r="V172" s="702" t="str">
        <f>IF(ISNUMBER(Data!V172),Data!V172,"")</f>
        <v/>
      </c>
      <c r="W172" s="242" t="str">
        <f>IF(ISTEXT(Data!W172),Data!W172,"")</f>
        <v>M1</v>
      </c>
      <c r="X172" s="701" t="str">
        <f>IF(ISNUMBER(Data!X172),Data!X172,"")</f>
        <v/>
      </c>
      <c r="Y172" s="242" t="str">
        <f>IF(ISTEXT(Data!Y172),Data!Y172,"")</f>
        <v>M1</v>
      </c>
      <c r="Z172" s="703" t="str">
        <f>IF(ISNUMBER(Data!Z172),Data!Z172,"")</f>
        <v/>
      </c>
      <c r="AA172" s="242" t="str">
        <f>IF(ISTEXT(Data!AA172),Data!AA172,"")</f>
        <v>M1</v>
      </c>
      <c r="AB172" s="701" t="str">
        <f>IF(ISNUMBER(Data!AB172),Data!AB172,"")</f>
        <v/>
      </c>
      <c r="AC172" s="242" t="str">
        <f>IF(ISTEXT(Data!AC172),Data!AC172,"")</f>
        <v>M1</v>
      </c>
      <c r="AD172" s="704" t="str">
        <f>IF(ISNUMBER(Data!AD172),Data!AD172,"")</f>
        <v/>
      </c>
      <c r="AE172" s="242" t="str">
        <f>IF(ISTEXT(Data!AE172),Data!AE172,"")</f>
        <v>M1</v>
      </c>
      <c r="AF172" s="701" t="str">
        <f>IF(ISNUMBER(Data!AF172),Data!AF172,"")</f>
        <v/>
      </c>
      <c r="AG172" s="242" t="str">
        <f>IF(ISTEXT(Data!AG172),Data!AG172,"")</f>
        <v>M1</v>
      </c>
      <c r="AH172" s="703" t="str">
        <f>IF(ISNUMBER(Data!AH172),Data!AH172,"")</f>
        <v/>
      </c>
      <c r="AI172" s="242" t="str">
        <f>IF(ISTEXT(Data!AI172),Data!AI172,"")</f>
        <v>M1</v>
      </c>
      <c r="AJ172" s="267" t="str">
        <f>IF(ISTEXT(Data!AJ172),Data!AJ172,"")</f>
        <v/>
      </c>
      <c r="AK172" s="267" t="str">
        <f>IF(ISTEXT(Data!AK172),Data!AK172,"")</f>
        <v/>
      </c>
      <c r="AL172" s="267" t="str">
        <f>IF(ISTEXT(Data!AL172),Data!AL172,"")</f>
        <v/>
      </c>
      <c r="AM172" s="267" t="str">
        <f>IF(ISTEXT(Data!AM172),Data!AM172,"")</f>
        <v/>
      </c>
      <c r="AN172" s="267" t="str">
        <f>IF(ISTEXT(Data!AN172),Data!AN172,"")</f>
        <v/>
      </c>
      <c r="AO172" s="267" t="str">
        <f>IF(ISTEXT(Data!AO172),Data!AO172,"")</f>
        <v/>
      </c>
      <c r="AP172" s="705" t="str">
        <f>IF(ISNUMBER(Bilanz!AP172),Bilanz!AP172,"")</f>
        <v/>
      </c>
      <c r="AQ172" s="706" t="str">
        <f>IF(ISNUMBER(Bilanz!AQ172),Bilanz!AQ172,"")</f>
        <v/>
      </c>
      <c r="AR172" s="707" t="str">
        <f>IF(ISNUMBER(Bilanz!AR172),Bilanz!AR172,"")</f>
        <v/>
      </c>
      <c r="AS172" s="708" t="str">
        <f>IF(ISNUMBER(Bilanz!AS172),Bilanz!AS172,"")</f>
        <v/>
      </c>
      <c r="AT172" s="709" t="str">
        <f>IF(ISNUMBER(Bilanz!AT172),Bilanz!AT172,"")</f>
        <v/>
      </c>
      <c r="AU172" s="710" t="str">
        <f>IF(ISNUMBER(Bilanz!AU172),Bilanz!AU172,"")</f>
        <v/>
      </c>
      <c r="AV172" s="711" t="str">
        <f>IF(ISNUMBER(Bilanz!AV172),Bilanz!AV172,"")</f>
        <v/>
      </c>
      <c r="AW172" s="712" t="str">
        <f>IF(ISNUMBER(Bilanz!AW172),Bilanz!AW172,"")</f>
        <v/>
      </c>
      <c r="AX172" s="713" t="str">
        <f>IF(ISNUMBER(Bilanz!AX172),Bilanz!AX172,"")</f>
        <v/>
      </c>
      <c r="AY172" s="714" t="str">
        <f>IF(ISNUMBER(Bilanz!AY172),Bilanz!AY172,"")</f>
        <v/>
      </c>
      <c r="AZ172" s="715">
        <f>IF(ISNUMBER(Bilanz!AZ172),Bilanz!AZ172,"")</f>
        <v>362.61</v>
      </c>
      <c r="BA172" s="716">
        <f>IF(ISNUMBER(Bilanz!BA172),Bilanz!BA172,"")</f>
        <v>5.5229999999999997</v>
      </c>
      <c r="BB172" s="717" t="str">
        <f>IF(ISNUMBER(Bilanz!BB172),Bilanz!BB172,"")</f>
        <v/>
      </c>
      <c r="BC172" s="718" t="str">
        <f>IF(ISNUMBER(Bilanz!BC172),Bilanz!BC172,"")</f>
        <v/>
      </c>
      <c r="BD172" s="719" t="str">
        <f>IF(ISNUMBER(Bilanz!BD172),Bilanz!BD172,"")</f>
        <v/>
      </c>
      <c r="BE172" s="720" t="str">
        <f>IF(ISNUMBER(Bilanz!BE172),Bilanz!BE172,"")</f>
        <v/>
      </c>
      <c r="BF172" s="708" t="str">
        <f>IF(ISNUMBER(Bilanz!BF172),Bilanz!BF172,"")</f>
        <v/>
      </c>
      <c r="BG172" s="709" t="str">
        <f>IF(ISNUMBER(Bilanz!BG172),Bilanz!BG172,"")</f>
        <v/>
      </c>
      <c r="BH172" s="710" t="str">
        <f>IF(ISNUMBER(Bilanz!BH172),Bilanz!BH172,"")</f>
        <v/>
      </c>
      <c r="BI172" s="711" t="str">
        <f>IF(ISNUMBER(Bilanz!BI172),Bilanz!BI172,"")</f>
        <v/>
      </c>
      <c r="BJ172" s="712" t="str">
        <f>IF(ISNUMBER(Bilanz!BJ172),Bilanz!BJ172,"")</f>
        <v/>
      </c>
      <c r="BK172" s="713" t="str">
        <f>IF(ISNUMBER(Bilanz!BK172),Bilanz!BK172,"")</f>
        <v/>
      </c>
      <c r="BL172" s="714" t="str">
        <f>IF(ISNUMBER(Bilanz!BL172),Bilanz!BL172,"")</f>
        <v/>
      </c>
      <c r="BM172" s="721" t="str">
        <f>IF(ISTEXT(Bilanz!BM172),Bilanz!BM172,"")</f>
        <v>M1</v>
      </c>
      <c r="BN172" s="722" t="str">
        <f>IF(ISNUMBER(Bilanz!BN172),Bilanz!BN172,"")</f>
        <v/>
      </c>
      <c r="BO172" s="722" t="str">
        <f>IF(ISNUMBER(Bilanz!BO172),Bilanz!BO172,"")</f>
        <v/>
      </c>
      <c r="BP172" s="723" t="str">
        <f>IF(ISNUMBER(Bilanz!BP172),Bilanz!BP172,"")</f>
        <v/>
      </c>
      <c r="BQ172" s="723" t="str">
        <f>IF(ISNUMBER(Bilanz!BQ172),Bilanz!BQ172,"")</f>
        <v/>
      </c>
      <c r="BR172" s="721" t="str">
        <f>IF(ISTEXT(Bilanz!BR172),Bilanz!BR172,"")</f>
        <v>M1</v>
      </c>
      <c r="BS172" s="723" t="str">
        <f>IF(ISNUMBER(Bilanz!BS172),Bilanz!BS172,"")</f>
        <v/>
      </c>
      <c r="BT172" s="723" t="str">
        <f>IF(ISNUMBER(Bilanz!BT172),Bilanz!BT172,"")</f>
        <v/>
      </c>
      <c r="BU172" s="723" t="str">
        <f>IF(ISNUMBER(Bilanz!BU172),Bilanz!BU172,"")</f>
        <v/>
      </c>
      <c r="BV172" s="722" t="str">
        <f>IF(ISNUMBER(Bilanz!BV172),Bilanz!BV172,"")</f>
        <v/>
      </c>
      <c r="BW172" s="723" t="str">
        <f>IF(ISNUMBER(Bilanz!BW172),Bilanz!BW172,"")</f>
        <v/>
      </c>
      <c r="BX172" s="721" t="str">
        <f>IF(ISTEXT(Bilanz!BX172),Bilanz!BX172,"")</f>
        <v>M1</v>
      </c>
    </row>
    <row r="173" spans="1:76" x14ac:dyDescent="0.2">
      <c r="A173" s="120" t="str">
        <f>IF(ISTEXT(Data!A173),Data!A173,"")</f>
        <v/>
      </c>
      <c r="B173" s="250">
        <f>IF(ISREF(Data!B173),Data!B173,"")</f>
        <v>35181</v>
      </c>
      <c r="C173" s="698">
        <v>0.27083333333333298</v>
      </c>
      <c r="D173" s="250">
        <f>IF(ISREF(Data!D173),Data!D173,"")</f>
        <v>35182</v>
      </c>
      <c r="E173" s="698">
        <v>0.27083333333333298</v>
      </c>
      <c r="F173" s="699" t="s">
        <v>2179</v>
      </c>
      <c r="G173" s="245" t="str">
        <f>IF(ISTEXT(Data!G173),Data!G173,"")</f>
        <v>No Precipitation Occurred</v>
      </c>
      <c r="H173" s="247" t="str">
        <f>IF(ISTEXT(Data!H173),Data!H173,"")</f>
        <v/>
      </c>
      <c r="I173" s="246" t="str">
        <f>IF(ISTEXT(Data!I173),Data!I173,"")</f>
        <v/>
      </c>
      <c r="J173" s="248" t="str">
        <f>IF(ISTEXT(Data!J173),Data!J173,"")</f>
        <v/>
      </c>
      <c r="K173" s="273" t="str">
        <f>IF(ISNUMBER(Data!K173),Data!K173,"")</f>
        <v/>
      </c>
      <c r="L173" s="242" t="str">
        <f>IF(ISTEXT(Data!L173),Data!L173,"")</f>
        <v>M1</v>
      </c>
      <c r="M173" s="700" t="str">
        <f>IF(ISNUMBER(Data!M173),Data!M173,"")</f>
        <v/>
      </c>
      <c r="N173" s="700" t="str">
        <f>IF(ISNUMBER(Data!N173),Data!N173,"")</f>
        <v/>
      </c>
      <c r="O173" s="242" t="str">
        <f>IF(ISTEXT(Data!O173),Data!O173,"")</f>
        <v>M1</v>
      </c>
      <c r="P173" s="278" t="str">
        <f>IF(ISNUMBER(Data!P173),Data!P173,"")</f>
        <v/>
      </c>
      <c r="Q173" s="242" t="str">
        <f>IF(ISTEXT(Data!Q173),Data!Q173,"")</f>
        <v>M1</v>
      </c>
      <c r="R173" s="277" t="str">
        <f>IF(ISNUMBER(Data!R173),Data!R173,"")</f>
        <v/>
      </c>
      <c r="S173" s="242" t="str">
        <f>IF(ISTEXT(Data!S173),Data!S173,"")</f>
        <v>M1</v>
      </c>
      <c r="T173" s="701" t="str">
        <f>IF(ISNUMBER(Data!T173),Data!T173,"")</f>
        <v/>
      </c>
      <c r="U173" s="242" t="str">
        <f>IF(ISTEXT(Data!U173),Data!U173,"")</f>
        <v>M1</v>
      </c>
      <c r="V173" s="702" t="str">
        <f>IF(ISNUMBER(Data!V173),Data!V173,"")</f>
        <v/>
      </c>
      <c r="W173" s="242" t="str">
        <f>IF(ISTEXT(Data!W173),Data!W173,"")</f>
        <v>M1</v>
      </c>
      <c r="X173" s="701" t="str">
        <f>IF(ISNUMBER(Data!X173),Data!X173,"")</f>
        <v/>
      </c>
      <c r="Y173" s="242" t="str">
        <f>IF(ISTEXT(Data!Y173),Data!Y173,"")</f>
        <v>M1</v>
      </c>
      <c r="Z173" s="703" t="str">
        <f>IF(ISNUMBER(Data!Z173),Data!Z173,"")</f>
        <v/>
      </c>
      <c r="AA173" s="242" t="str">
        <f>IF(ISTEXT(Data!AA173),Data!AA173,"")</f>
        <v>M1</v>
      </c>
      <c r="AB173" s="701" t="str">
        <f>IF(ISNUMBER(Data!AB173),Data!AB173,"")</f>
        <v/>
      </c>
      <c r="AC173" s="242" t="str">
        <f>IF(ISTEXT(Data!AC173),Data!AC173,"")</f>
        <v>M1</v>
      </c>
      <c r="AD173" s="704" t="str">
        <f>IF(ISNUMBER(Data!AD173),Data!AD173,"")</f>
        <v/>
      </c>
      <c r="AE173" s="242" t="str">
        <f>IF(ISTEXT(Data!AE173),Data!AE173,"")</f>
        <v>M1</v>
      </c>
      <c r="AF173" s="701" t="str">
        <f>IF(ISNUMBER(Data!AF173),Data!AF173,"")</f>
        <v/>
      </c>
      <c r="AG173" s="242" t="str">
        <f>IF(ISTEXT(Data!AG173),Data!AG173,"")</f>
        <v>M1</v>
      </c>
      <c r="AH173" s="703" t="str">
        <f>IF(ISNUMBER(Data!AH173),Data!AH173,"")</f>
        <v/>
      </c>
      <c r="AI173" s="242" t="str">
        <f>IF(ISTEXT(Data!AI173),Data!AI173,"")</f>
        <v>M1</v>
      </c>
      <c r="AJ173" s="267" t="str">
        <f>IF(ISTEXT(Data!AJ173),Data!AJ173,"")</f>
        <v/>
      </c>
      <c r="AK173" s="267" t="str">
        <f>IF(ISTEXT(Data!AK173),Data!AK173,"")</f>
        <v/>
      </c>
      <c r="AL173" s="267" t="str">
        <f>IF(ISTEXT(Data!AL173),Data!AL173,"")</f>
        <v/>
      </c>
      <c r="AM173" s="267" t="str">
        <f>IF(ISTEXT(Data!AM173),Data!AM173,"")</f>
        <v/>
      </c>
      <c r="AN173" s="267" t="str">
        <f>IF(ISTEXT(Data!AN173),Data!AN173,"")</f>
        <v/>
      </c>
      <c r="AO173" s="267" t="str">
        <f>IF(ISTEXT(Data!AO173),Data!AO173,"")</f>
        <v/>
      </c>
      <c r="AP173" s="705" t="str">
        <f>IF(ISNUMBER(Bilanz!AP173),Bilanz!AP173,"")</f>
        <v/>
      </c>
      <c r="AQ173" s="706" t="str">
        <f>IF(ISNUMBER(Bilanz!AQ173),Bilanz!AQ173,"")</f>
        <v/>
      </c>
      <c r="AR173" s="707" t="str">
        <f>IF(ISNUMBER(Bilanz!AR173),Bilanz!AR173,"")</f>
        <v/>
      </c>
      <c r="AS173" s="708" t="str">
        <f>IF(ISNUMBER(Bilanz!AS173),Bilanz!AS173,"")</f>
        <v/>
      </c>
      <c r="AT173" s="709" t="str">
        <f>IF(ISNUMBER(Bilanz!AT173),Bilanz!AT173,"")</f>
        <v/>
      </c>
      <c r="AU173" s="710" t="str">
        <f>IF(ISNUMBER(Bilanz!AU173),Bilanz!AU173,"")</f>
        <v/>
      </c>
      <c r="AV173" s="711" t="str">
        <f>IF(ISNUMBER(Bilanz!AV173),Bilanz!AV173,"")</f>
        <v/>
      </c>
      <c r="AW173" s="712" t="str">
        <f>IF(ISNUMBER(Bilanz!AW173),Bilanz!AW173,"")</f>
        <v/>
      </c>
      <c r="AX173" s="713" t="str">
        <f>IF(ISNUMBER(Bilanz!AX173),Bilanz!AX173,"")</f>
        <v/>
      </c>
      <c r="AY173" s="714" t="str">
        <f>IF(ISNUMBER(Bilanz!AY173),Bilanz!AY173,"")</f>
        <v/>
      </c>
      <c r="AZ173" s="715">
        <f>IF(ISNUMBER(Bilanz!AZ173),Bilanz!AZ173,"")</f>
        <v>362.61</v>
      </c>
      <c r="BA173" s="716">
        <f>IF(ISNUMBER(Bilanz!BA173),Bilanz!BA173,"")</f>
        <v>5.5229999999999997</v>
      </c>
      <c r="BB173" s="717" t="str">
        <f>IF(ISNUMBER(Bilanz!BB173),Bilanz!BB173,"")</f>
        <v/>
      </c>
      <c r="BC173" s="718" t="str">
        <f>IF(ISNUMBER(Bilanz!BC173),Bilanz!BC173,"")</f>
        <v/>
      </c>
      <c r="BD173" s="719" t="str">
        <f>IF(ISNUMBER(Bilanz!BD173),Bilanz!BD173,"")</f>
        <v/>
      </c>
      <c r="BE173" s="720" t="str">
        <f>IF(ISNUMBER(Bilanz!BE173),Bilanz!BE173,"")</f>
        <v/>
      </c>
      <c r="BF173" s="708" t="str">
        <f>IF(ISNUMBER(Bilanz!BF173),Bilanz!BF173,"")</f>
        <v/>
      </c>
      <c r="BG173" s="709" t="str">
        <f>IF(ISNUMBER(Bilanz!BG173),Bilanz!BG173,"")</f>
        <v/>
      </c>
      <c r="BH173" s="710" t="str">
        <f>IF(ISNUMBER(Bilanz!BH173),Bilanz!BH173,"")</f>
        <v/>
      </c>
      <c r="BI173" s="711" t="str">
        <f>IF(ISNUMBER(Bilanz!BI173),Bilanz!BI173,"")</f>
        <v/>
      </c>
      <c r="BJ173" s="712" t="str">
        <f>IF(ISNUMBER(Bilanz!BJ173),Bilanz!BJ173,"")</f>
        <v/>
      </c>
      <c r="BK173" s="713" t="str">
        <f>IF(ISNUMBER(Bilanz!BK173),Bilanz!BK173,"")</f>
        <v/>
      </c>
      <c r="BL173" s="714" t="str">
        <f>IF(ISNUMBER(Bilanz!BL173),Bilanz!BL173,"")</f>
        <v/>
      </c>
      <c r="BM173" s="721" t="str">
        <f>IF(ISTEXT(Bilanz!BM173),Bilanz!BM173,"")</f>
        <v>M1</v>
      </c>
      <c r="BN173" s="722" t="str">
        <f>IF(ISNUMBER(Bilanz!BN173),Bilanz!BN173,"")</f>
        <v/>
      </c>
      <c r="BO173" s="722" t="str">
        <f>IF(ISNUMBER(Bilanz!BO173),Bilanz!BO173,"")</f>
        <v/>
      </c>
      <c r="BP173" s="723" t="str">
        <f>IF(ISNUMBER(Bilanz!BP173),Bilanz!BP173,"")</f>
        <v/>
      </c>
      <c r="BQ173" s="723" t="str">
        <f>IF(ISNUMBER(Bilanz!BQ173),Bilanz!BQ173,"")</f>
        <v/>
      </c>
      <c r="BR173" s="721" t="str">
        <f>IF(ISTEXT(Bilanz!BR173),Bilanz!BR173,"")</f>
        <v>M1</v>
      </c>
      <c r="BS173" s="723" t="str">
        <f>IF(ISNUMBER(Bilanz!BS173),Bilanz!BS173,"")</f>
        <v/>
      </c>
      <c r="BT173" s="723" t="str">
        <f>IF(ISNUMBER(Bilanz!BT173),Bilanz!BT173,"")</f>
        <v/>
      </c>
      <c r="BU173" s="723" t="str">
        <f>IF(ISNUMBER(Bilanz!BU173),Bilanz!BU173,"")</f>
        <v/>
      </c>
      <c r="BV173" s="722" t="str">
        <f>IF(ISNUMBER(Bilanz!BV173),Bilanz!BV173,"")</f>
        <v/>
      </c>
      <c r="BW173" s="723" t="str">
        <f>IF(ISNUMBER(Bilanz!BW173),Bilanz!BW173,"")</f>
        <v/>
      </c>
      <c r="BX173" s="721" t="str">
        <f>IF(ISTEXT(Bilanz!BX173),Bilanz!BX173,"")</f>
        <v>M1</v>
      </c>
    </row>
    <row r="174" spans="1:76" x14ac:dyDescent="0.2">
      <c r="A174" s="120" t="str">
        <f>IF(ISTEXT(Data!A174),Data!A174,"")</f>
        <v/>
      </c>
      <c r="B174" s="250">
        <f>IF(ISREF(Data!B174),Data!B174,"")</f>
        <v>35182</v>
      </c>
      <c r="C174" s="698">
        <v>0.27083333333333298</v>
      </c>
      <c r="D174" s="250">
        <f>IF(ISREF(Data!D174),Data!D174,"")</f>
        <v>35183</v>
      </c>
      <c r="E174" s="698">
        <v>0.27083333333333298</v>
      </c>
      <c r="F174" s="699" t="s">
        <v>2179</v>
      </c>
      <c r="G174" s="245" t="str">
        <f>IF(ISTEXT(Data!G174),Data!G174,"")</f>
        <v>No Precipitation Occurred</v>
      </c>
      <c r="H174" s="247" t="str">
        <f>IF(ISTEXT(Data!H174),Data!H174,"")</f>
        <v/>
      </c>
      <c r="I174" s="246" t="str">
        <f>IF(ISTEXT(Data!I174),Data!I174,"")</f>
        <v/>
      </c>
      <c r="J174" s="248" t="str">
        <f>IF(ISTEXT(Data!J174),Data!J174,"")</f>
        <v/>
      </c>
      <c r="K174" s="273" t="str">
        <f>IF(ISNUMBER(Data!K174),Data!K174,"")</f>
        <v/>
      </c>
      <c r="L174" s="242" t="str">
        <f>IF(ISTEXT(Data!L174),Data!L174,"")</f>
        <v>M1</v>
      </c>
      <c r="M174" s="700" t="str">
        <f>IF(ISNUMBER(Data!M174),Data!M174,"")</f>
        <v/>
      </c>
      <c r="N174" s="700" t="str">
        <f>IF(ISNUMBER(Data!N174),Data!N174,"")</f>
        <v/>
      </c>
      <c r="O174" s="242" t="str">
        <f>IF(ISTEXT(Data!O174),Data!O174,"")</f>
        <v>M1</v>
      </c>
      <c r="P174" s="278" t="str">
        <f>IF(ISNUMBER(Data!P174),Data!P174,"")</f>
        <v/>
      </c>
      <c r="Q174" s="242" t="str">
        <f>IF(ISTEXT(Data!Q174),Data!Q174,"")</f>
        <v>M1</v>
      </c>
      <c r="R174" s="277" t="str">
        <f>IF(ISNUMBER(Data!R174),Data!R174,"")</f>
        <v/>
      </c>
      <c r="S174" s="242" t="str">
        <f>IF(ISTEXT(Data!S174),Data!S174,"")</f>
        <v>M1</v>
      </c>
      <c r="T174" s="701" t="str">
        <f>IF(ISNUMBER(Data!T174),Data!T174,"")</f>
        <v/>
      </c>
      <c r="U174" s="242" t="str">
        <f>IF(ISTEXT(Data!U174),Data!U174,"")</f>
        <v>M1</v>
      </c>
      <c r="V174" s="702" t="str">
        <f>IF(ISNUMBER(Data!V174),Data!V174,"")</f>
        <v/>
      </c>
      <c r="W174" s="242" t="str">
        <f>IF(ISTEXT(Data!W174),Data!W174,"")</f>
        <v>M1</v>
      </c>
      <c r="X174" s="701" t="str">
        <f>IF(ISNUMBER(Data!X174),Data!X174,"")</f>
        <v/>
      </c>
      <c r="Y174" s="242" t="str">
        <f>IF(ISTEXT(Data!Y174),Data!Y174,"")</f>
        <v>M1</v>
      </c>
      <c r="Z174" s="703" t="str">
        <f>IF(ISNUMBER(Data!Z174),Data!Z174,"")</f>
        <v/>
      </c>
      <c r="AA174" s="242" t="str">
        <f>IF(ISTEXT(Data!AA174),Data!AA174,"")</f>
        <v>M1</v>
      </c>
      <c r="AB174" s="701" t="str">
        <f>IF(ISNUMBER(Data!AB174),Data!AB174,"")</f>
        <v/>
      </c>
      <c r="AC174" s="242" t="str">
        <f>IF(ISTEXT(Data!AC174),Data!AC174,"")</f>
        <v>M1</v>
      </c>
      <c r="AD174" s="704" t="str">
        <f>IF(ISNUMBER(Data!AD174),Data!AD174,"")</f>
        <v/>
      </c>
      <c r="AE174" s="242" t="str">
        <f>IF(ISTEXT(Data!AE174),Data!AE174,"")</f>
        <v>M1</v>
      </c>
      <c r="AF174" s="701" t="str">
        <f>IF(ISNUMBER(Data!AF174),Data!AF174,"")</f>
        <v/>
      </c>
      <c r="AG174" s="242" t="str">
        <f>IF(ISTEXT(Data!AG174),Data!AG174,"")</f>
        <v>M1</v>
      </c>
      <c r="AH174" s="703" t="str">
        <f>IF(ISNUMBER(Data!AH174),Data!AH174,"")</f>
        <v/>
      </c>
      <c r="AI174" s="242" t="str">
        <f>IF(ISTEXT(Data!AI174),Data!AI174,"")</f>
        <v>M1</v>
      </c>
      <c r="AJ174" s="267" t="str">
        <f>IF(ISTEXT(Data!AJ174),Data!AJ174,"")</f>
        <v/>
      </c>
      <c r="AK174" s="267" t="str">
        <f>IF(ISTEXT(Data!AK174),Data!AK174,"")</f>
        <v/>
      </c>
      <c r="AL174" s="267" t="str">
        <f>IF(ISTEXT(Data!AL174),Data!AL174,"")</f>
        <v/>
      </c>
      <c r="AM174" s="267" t="str">
        <f>IF(ISTEXT(Data!AM174),Data!AM174,"")</f>
        <v/>
      </c>
      <c r="AN174" s="267" t="str">
        <f>IF(ISTEXT(Data!AN174),Data!AN174,"")</f>
        <v/>
      </c>
      <c r="AO174" s="267" t="str">
        <f>IF(ISTEXT(Data!AO174),Data!AO174,"")</f>
        <v/>
      </c>
      <c r="AP174" s="705" t="str">
        <f>IF(ISNUMBER(Bilanz!AP174),Bilanz!AP174,"")</f>
        <v/>
      </c>
      <c r="AQ174" s="706" t="str">
        <f>IF(ISNUMBER(Bilanz!AQ174),Bilanz!AQ174,"")</f>
        <v/>
      </c>
      <c r="AR174" s="707" t="str">
        <f>IF(ISNUMBER(Bilanz!AR174),Bilanz!AR174,"")</f>
        <v/>
      </c>
      <c r="AS174" s="708" t="str">
        <f>IF(ISNUMBER(Bilanz!AS174),Bilanz!AS174,"")</f>
        <v/>
      </c>
      <c r="AT174" s="709" t="str">
        <f>IF(ISNUMBER(Bilanz!AT174),Bilanz!AT174,"")</f>
        <v/>
      </c>
      <c r="AU174" s="710" t="str">
        <f>IF(ISNUMBER(Bilanz!AU174),Bilanz!AU174,"")</f>
        <v/>
      </c>
      <c r="AV174" s="711" t="str">
        <f>IF(ISNUMBER(Bilanz!AV174),Bilanz!AV174,"")</f>
        <v/>
      </c>
      <c r="AW174" s="712" t="str">
        <f>IF(ISNUMBER(Bilanz!AW174),Bilanz!AW174,"")</f>
        <v/>
      </c>
      <c r="AX174" s="713" t="str">
        <f>IF(ISNUMBER(Bilanz!AX174),Bilanz!AX174,"")</f>
        <v/>
      </c>
      <c r="AY174" s="714" t="str">
        <f>IF(ISNUMBER(Bilanz!AY174),Bilanz!AY174,"")</f>
        <v/>
      </c>
      <c r="AZ174" s="715">
        <f>IF(ISNUMBER(Bilanz!AZ174),Bilanz!AZ174,"")</f>
        <v>362.61</v>
      </c>
      <c r="BA174" s="716">
        <f>IF(ISNUMBER(Bilanz!BA174),Bilanz!BA174,"")</f>
        <v>5.5229999999999997</v>
      </c>
      <c r="BB174" s="717" t="str">
        <f>IF(ISNUMBER(Bilanz!BB174),Bilanz!BB174,"")</f>
        <v/>
      </c>
      <c r="BC174" s="718" t="str">
        <f>IF(ISNUMBER(Bilanz!BC174),Bilanz!BC174,"")</f>
        <v/>
      </c>
      <c r="BD174" s="719" t="str">
        <f>IF(ISNUMBER(Bilanz!BD174),Bilanz!BD174,"")</f>
        <v/>
      </c>
      <c r="BE174" s="720" t="str">
        <f>IF(ISNUMBER(Bilanz!BE174),Bilanz!BE174,"")</f>
        <v/>
      </c>
      <c r="BF174" s="708" t="str">
        <f>IF(ISNUMBER(Bilanz!BF174),Bilanz!BF174,"")</f>
        <v/>
      </c>
      <c r="BG174" s="709" t="str">
        <f>IF(ISNUMBER(Bilanz!BG174),Bilanz!BG174,"")</f>
        <v/>
      </c>
      <c r="BH174" s="710" t="str">
        <f>IF(ISNUMBER(Bilanz!BH174),Bilanz!BH174,"")</f>
        <v/>
      </c>
      <c r="BI174" s="711" t="str">
        <f>IF(ISNUMBER(Bilanz!BI174),Bilanz!BI174,"")</f>
        <v/>
      </c>
      <c r="BJ174" s="712" t="str">
        <f>IF(ISNUMBER(Bilanz!BJ174),Bilanz!BJ174,"")</f>
        <v/>
      </c>
      <c r="BK174" s="713" t="str">
        <f>IF(ISNUMBER(Bilanz!BK174),Bilanz!BK174,"")</f>
        <v/>
      </c>
      <c r="BL174" s="714" t="str">
        <f>IF(ISNUMBER(Bilanz!BL174),Bilanz!BL174,"")</f>
        <v/>
      </c>
      <c r="BM174" s="721" t="str">
        <f>IF(ISTEXT(Bilanz!BM174),Bilanz!BM174,"")</f>
        <v>M1</v>
      </c>
      <c r="BN174" s="722" t="str">
        <f>IF(ISNUMBER(Bilanz!BN174),Bilanz!BN174,"")</f>
        <v/>
      </c>
      <c r="BO174" s="722" t="str">
        <f>IF(ISNUMBER(Bilanz!BO174),Bilanz!BO174,"")</f>
        <v/>
      </c>
      <c r="BP174" s="723" t="str">
        <f>IF(ISNUMBER(Bilanz!BP174),Bilanz!BP174,"")</f>
        <v/>
      </c>
      <c r="BQ174" s="723" t="str">
        <f>IF(ISNUMBER(Bilanz!BQ174),Bilanz!BQ174,"")</f>
        <v/>
      </c>
      <c r="BR174" s="721" t="str">
        <f>IF(ISTEXT(Bilanz!BR174),Bilanz!BR174,"")</f>
        <v>M1</v>
      </c>
      <c r="BS174" s="723" t="str">
        <f>IF(ISNUMBER(Bilanz!BS174),Bilanz!BS174,"")</f>
        <v/>
      </c>
      <c r="BT174" s="723" t="str">
        <f>IF(ISNUMBER(Bilanz!BT174),Bilanz!BT174,"")</f>
        <v/>
      </c>
      <c r="BU174" s="723" t="str">
        <f>IF(ISNUMBER(Bilanz!BU174),Bilanz!BU174,"")</f>
        <v/>
      </c>
      <c r="BV174" s="722" t="str">
        <f>IF(ISNUMBER(Bilanz!BV174),Bilanz!BV174,"")</f>
        <v/>
      </c>
      <c r="BW174" s="723" t="str">
        <f>IF(ISNUMBER(Bilanz!BW174),Bilanz!BW174,"")</f>
        <v/>
      </c>
      <c r="BX174" s="721" t="str">
        <f>IF(ISTEXT(Bilanz!BX174),Bilanz!BX174,"")</f>
        <v>M1</v>
      </c>
    </row>
    <row r="175" spans="1:76" x14ac:dyDescent="0.2">
      <c r="A175" s="120" t="str">
        <f>IF(ISTEXT(Data!A175),Data!A175,"")</f>
        <v>DEU96039</v>
      </c>
      <c r="B175" s="250">
        <f>IF(ISREF(Data!B175),Data!B175,"")</f>
        <v>35183</v>
      </c>
      <c r="C175" s="698">
        <v>0.27083333333333298</v>
      </c>
      <c r="D175" s="250">
        <f>IF(ISREF(Data!D175),Data!D175,"")</f>
        <v>35184</v>
      </c>
      <c r="E175" s="698">
        <v>0.27083333333333298</v>
      </c>
      <c r="F175" s="699" t="s">
        <v>2179</v>
      </c>
      <c r="G175" s="245" t="str">
        <f>IF(ISTEXT(Data!G175),Data!G175,"")</f>
        <v>Rain</v>
      </c>
      <c r="H175" s="247" t="str">
        <f>IF(ISTEXT(Data!H175),Data!H175,"")</f>
        <v>Clean and Clear</v>
      </c>
      <c r="I175" s="246" t="str">
        <f>IF(ISTEXT(Data!I175),Data!I175,"")</f>
        <v/>
      </c>
      <c r="J175" s="248" t="str">
        <f>IF(ISTEXT(Data!J175),Data!J175,"")</f>
        <v/>
      </c>
      <c r="K175" s="273">
        <f>IF(ISNUMBER(Data!K175),Data!K175,"")</f>
        <v>5.5</v>
      </c>
      <c r="L175" s="242" t="str">
        <f>IF(ISTEXT(Data!L175),Data!L175,"")</f>
        <v>V0</v>
      </c>
      <c r="M175" s="700">
        <f>IF(ISNUMBER(Data!M175),Data!M175,"")</f>
        <v>256.7</v>
      </c>
      <c r="N175" s="700">
        <f>IF(ISNUMBER(Data!N175),Data!N175,"")</f>
        <v>5.9040999999999997</v>
      </c>
      <c r="O175" s="242" t="str">
        <f>IF(ISTEXT(Data!O175),Data!O175,"")</f>
        <v>V0</v>
      </c>
      <c r="P175" s="278">
        <f>IF(ISNUMBER(Data!P175),Data!P175,"")</f>
        <v>6.18</v>
      </c>
      <c r="Q175" s="242" t="str">
        <f>IF(ISTEXT(Data!Q175),Data!Q175,"")</f>
        <v>V0</v>
      </c>
      <c r="R175" s="277">
        <f>IF(ISNUMBER(Data!R175),Data!R175,"")</f>
        <v>13.5</v>
      </c>
      <c r="S175" s="242" t="str">
        <f>IF(ISTEXT(Data!S175),Data!S175,"")</f>
        <v>V0</v>
      </c>
      <c r="T175" s="701">
        <f>IF(ISNUMBER(Data!T175),Data!T175,"")</f>
        <v>0.16200000000000001</v>
      </c>
      <c r="U175" s="242" t="str">
        <f>IF(ISTEXT(Data!U175),Data!U175,"")</f>
        <v>V4</v>
      </c>
      <c r="V175" s="702">
        <f>IF(ISNUMBER(Data!V175),Data!V175,"")</f>
        <v>0.44140136763164256</v>
      </c>
      <c r="W175" s="242" t="str">
        <f>IF(ISTEXT(Data!W175),Data!W175,"")</f>
        <v>V4</v>
      </c>
      <c r="X175" s="701">
        <f>IF(ISNUMBER(Data!X175),Data!X175,"")</f>
        <v>0.43091570027690451</v>
      </c>
      <c r="Y175" s="242" t="str">
        <f>IF(ISTEXT(Data!Y175),Data!Y175,"")</f>
        <v>V4</v>
      </c>
      <c r="Z175" s="703">
        <f>IF(ISNUMBER(Data!Z175),Data!Z175,"")</f>
        <v>0.13100000000000001</v>
      </c>
      <c r="AA175" s="242" t="str">
        <f>IF(ISTEXT(Data!AA175),Data!AA175,"")</f>
        <v>V4</v>
      </c>
      <c r="AB175" s="701">
        <f>IF(ISNUMBER(Data!AB175),Data!AB175,"")</f>
        <v>0.61574719827470581</v>
      </c>
      <c r="AC175" s="242" t="str">
        <f>IF(ISTEXT(Data!AC175),Data!AC175,"")</f>
        <v>V4</v>
      </c>
      <c r="AD175" s="704">
        <f>IF(ISNUMBER(Data!AD175),Data!AD175,"")</f>
        <v>5.8999999999999997E-2</v>
      </c>
      <c r="AE175" s="242" t="str">
        <f>IF(ISTEXT(Data!AE175),Data!AE175,"")</f>
        <v>V4</v>
      </c>
      <c r="AF175" s="701">
        <f>IF(ISNUMBER(Data!AF175),Data!AF175,"")</f>
        <v>0.11899999999999999</v>
      </c>
      <c r="AG175" s="242" t="str">
        <f>IF(ISTEXT(Data!AG175),Data!AG175,"")</f>
        <v>V4</v>
      </c>
      <c r="AH175" s="703">
        <f>IF(ISNUMBER(Data!AH175),Data!AH175,"")</f>
        <v>0.80400000000000005</v>
      </c>
      <c r="AI175" s="242" t="str">
        <f>IF(ISTEXT(Data!AI175),Data!AI175,"")</f>
        <v>V4</v>
      </c>
      <c r="AJ175" s="267" t="str">
        <f>IF(ISTEXT(Data!AJ175),Data!AJ175,"")</f>
        <v/>
      </c>
      <c r="AK175" s="267" t="str">
        <f>IF(ISTEXT(Data!AK175),Data!AK175,"")</f>
        <v/>
      </c>
      <c r="AL175" s="267" t="str">
        <f>IF(ISTEXT(Data!AL175),Data!AL175,"")</f>
        <v/>
      </c>
      <c r="AM175" s="267" t="str">
        <f>IF(ISTEXT(Data!AM175),Data!AM175,"")</f>
        <v/>
      </c>
      <c r="AN175" s="267" t="str">
        <f>IF(ISTEXT(Data!AN175),Data!AN175,"")</f>
        <v/>
      </c>
      <c r="AO175" s="267" t="str">
        <f>IF(ISTEXT(Data!AO175),Data!AO175,"")</f>
        <v/>
      </c>
      <c r="AP175" s="705">
        <f>IF(ISNUMBER(Bilanz!AP175),Bilanz!AP175,"")</f>
        <v>6.6069344800759506E-4</v>
      </c>
      <c r="AQ175" s="706">
        <f>IF(ISNUMBER(Bilanz!AQ175),Bilanz!AQ175,"")</f>
        <v>3.9008001863816417E-3</v>
      </c>
      <c r="AR175" s="707">
        <f>IF(ISNUMBER(Bilanz!AR175),Bilanz!AR175,"")</f>
        <v>0.95646419999999999</v>
      </c>
      <c r="AS175" s="708">
        <f>IF(ISNUMBER(Bilanz!AS175),Bilanz!AS175,"")</f>
        <v>2.6060778146339807</v>
      </c>
      <c r="AT175" s="709">
        <f>IF(ISNUMBER(Bilanz!AT175),Bilanz!AT175,"")</f>
        <v>2.5441693860048717</v>
      </c>
      <c r="AU175" s="710">
        <f>IF(ISNUMBER(Bilanz!AU175),Bilanz!AU175,"")</f>
        <v>0.77343709999999999</v>
      </c>
      <c r="AV175" s="711">
        <f>IF(ISNUMBER(Bilanz!AV175),Bilanz!AV175,"")</f>
        <v>3.6354330333336904</v>
      </c>
      <c r="AW175" s="712">
        <f>IF(ISNUMBER(Bilanz!AW175),Bilanz!AW175,"")</f>
        <v>0.34834189999999998</v>
      </c>
      <c r="AX175" s="713">
        <f>IF(ISNUMBER(Bilanz!AX175),Bilanz!AX175,"")</f>
        <v>0.70258789999999993</v>
      </c>
      <c r="AY175" s="714">
        <f>IF(ISNUMBER(Bilanz!AY175),Bilanz!AY175,"")</f>
        <v>4.7468963999999998</v>
      </c>
      <c r="AZ175" s="715">
        <f>IF(ISNUMBER(Bilanz!AZ175),Bilanz!AZ175,"")</f>
        <v>362.61</v>
      </c>
      <c r="BA175" s="716">
        <f>IF(ISNUMBER(Bilanz!BA175),Bilanz!BA175,"")</f>
        <v>5.5229999999999997</v>
      </c>
      <c r="BB175" s="717">
        <f>IF(ISNUMBER(Bilanz!BB175),Bilanz!BB175,"")</f>
        <v>0.66069344800759511</v>
      </c>
      <c r="BC175" s="718">
        <f>IF(ISNUMBER(Bilanz!BC175),Bilanz!BC175,"")</f>
        <v>8.3593987751131724</v>
      </c>
      <c r="BD175" s="719">
        <f>IF(ISNUMBER(Bilanz!BD175),Bilanz!BD175,"")</f>
        <v>1.5135612484362064E-2</v>
      </c>
      <c r="BE175" s="720">
        <f>IF(ISNUMBER(Bilanz!BE175),Bilanz!BE175,"")</f>
        <v>4.5695588401218554</v>
      </c>
      <c r="BF175" s="708">
        <f>IF(ISNUMBER(Bilanz!BF175),Bilanz!BF175,"")</f>
        <v>31.51291266021579</v>
      </c>
      <c r="BG175" s="709">
        <f>IF(ISNUMBER(Bilanz!BG175),Bilanz!BG175,"")</f>
        <v>26.877636069041294</v>
      </c>
      <c r="BH175" s="710">
        <f>IF(ISNUMBER(Bilanz!BH175),Bilanz!BH175,"")</f>
        <v>5.6981791925114615</v>
      </c>
      <c r="BI175" s="711">
        <f>IF(ISNUMBER(Bilanz!BI175),Bilanz!BI175,"")</f>
        <v>43.95996275253129</v>
      </c>
      <c r="BJ175" s="712">
        <f>IF(ISNUMBER(Bilanz!BJ175),Bilanz!BJ175,"")</f>
        <v>1.5090285948130338</v>
      </c>
      <c r="BK175" s="713">
        <f>IF(ISNUMBER(Bilanz!BK175),Bilanz!BK175,"")</f>
        <v>9.7922238222587943</v>
      </c>
      <c r="BL175" s="714">
        <f>IF(ISNUMBER(Bilanz!BL175),Bilanz!BL175,"")</f>
        <v>40.121762563002143</v>
      </c>
      <c r="BM175" s="721" t="str">
        <f>IF(ISTEXT(Bilanz!BM175),Bilanz!BM175,"")</f>
        <v>V0</v>
      </c>
      <c r="BN175" s="722">
        <f>IF(ISNUMBER(Bilanz!BN175),Bilanz!BN175,"")</f>
        <v>13.5</v>
      </c>
      <c r="BO175" s="722">
        <f>IF(ISNUMBER(Bilanz!BO175),Bilanz!BO175,"")</f>
        <v>11.887412589640281</v>
      </c>
      <c r="BP175" s="723">
        <f>IF(ISNUMBER(Bilanz!BP175),Bilanz!BP175,"")</f>
        <v>-11.945091928590513</v>
      </c>
      <c r="BQ175" s="723">
        <f>IF(ISNUMBER(Bilanz!BQ175),Bilanz!BQ175,"")</f>
        <v>30</v>
      </c>
      <c r="BR175" s="721" t="str">
        <f>IF(ISTEXT(Bilanz!BR175),Bilanz!BR175,"")</f>
        <v>V0</v>
      </c>
      <c r="BS175" s="723">
        <f>IF(ISNUMBER(Bilanz!BS175),Bilanz!BS175,"")</f>
        <v>101.74185037312432</v>
      </c>
      <c r="BT175" s="723">
        <f>IF(ISNUMBER(Bilanz!BT175),Bilanz!BT175,"")</f>
        <v>71.334641956976469</v>
      </c>
      <c r="BU175" s="723">
        <f>IF(ISNUMBER(Bilanz!BU175),Bilanz!BU175,"")</f>
        <v>173.07649233010079</v>
      </c>
      <c r="BV175" s="722">
        <f>IF(ISNUMBER(Bilanz!BV175),Bilanz!BV175,"")</f>
        <v>17.568653031258336</v>
      </c>
      <c r="BW175" s="723">
        <f>IF(ISNUMBER(Bilanz!BW175),Bilanz!BW175,"")</f>
        <v>15</v>
      </c>
      <c r="BX175" s="721" t="str">
        <f>IF(ISTEXT(Bilanz!BX175),Bilanz!BX175,"")</f>
        <v>V4</v>
      </c>
    </row>
    <row r="176" spans="1:76" x14ac:dyDescent="0.2">
      <c r="A176" s="120" t="str">
        <f>IF(ISTEXT(Data!A176),Data!A176,"")</f>
        <v>DEU96040</v>
      </c>
      <c r="B176" s="250">
        <f>IF(ISREF(Data!B176),Data!B176,"")</f>
        <v>35184</v>
      </c>
      <c r="C176" s="698">
        <v>0.27083333333333298</v>
      </c>
      <c r="D176" s="250">
        <f>IF(ISREF(Data!D176),Data!D176,"")</f>
        <v>35185</v>
      </c>
      <c r="E176" s="698">
        <v>0.27083333333333298</v>
      </c>
      <c r="F176" s="699" t="s">
        <v>2179</v>
      </c>
      <c r="G176" s="245" t="str">
        <f>IF(ISTEXT(Data!G176),Data!G176,"")</f>
        <v>Rain</v>
      </c>
      <c r="H176" s="247" t="str">
        <f>IF(ISTEXT(Data!H176),Data!H176,"")</f>
        <v>Clean and Clear</v>
      </c>
      <c r="I176" s="246" t="str">
        <f>IF(ISTEXT(Data!I176),Data!I176,"")</f>
        <v/>
      </c>
      <c r="J176" s="248" t="str">
        <f>IF(ISTEXT(Data!J176),Data!J176,"")</f>
        <v/>
      </c>
      <c r="K176" s="273">
        <f>IF(ISNUMBER(Data!K176),Data!K176,"")</f>
        <v>3</v>
      </c>
      <c r="L176" s="242" t="str">
        <f>IF(ISTEXT(Data!L176),Data!L176,"")</f>
        <v>V0</v>
      </c>
      <c r="M176" s="700">
        <f>IF(ISNUMBER(Data!M176),Data!M176,"")</f>
        <v>134.5</v>
      </c>
      <c r="N176" s="700">
        <f>IF(ISNUMBER(Data!N176),Data!N176,"")</f>
        <v>3.0935000000000001</v>
      </c>
      <c r="O176" s="242" t="str">
        <f>IF(ISTEXT(Data!O176),Data!O176,"")</f>
        <v>V0</v>
      </c>
      <c r="P176" s="278">
        <f>IF(ISNUMBER(Data!P176),Data!P176,"")</f>
        <v>5.76</v>
      </c>
      <c r="Q176" s="242" t="str">
        <f>IF(ISTEXT(Data!Q176),Data!Q176,"")</f>
        <v>V0</v>
      </c>
      <c r="R176" s="277">
        <f>IF(ISNUMBER(Data!R176),Data!R176,"")</f>
        <v>23.4</v>
      </c>
      <c r="S176" s="242" t="str">
        <f>IF(ISTEXT(Data!S176),Data!S176,"")</f>
        <v>V0</v>
      </c>
      <c r="T176" s="701">
        <f>IF(ISNUMBER(Data!T176),Data!T176,"")</f>
        <v>0.16800000000000001</v>
      </c>
      <c r="U176" s="242" t="str">
        <f>IF(ISTEXT(Data!U176),Data!U176,"")</f>
        <v>V0</v>
      </c>
      <c r="V176" s="702">
        <f>IF(ISNUMBER(Data!V176),Data!V176,"")</f>
        <v>1.1091508265462462</v>
      </c>
      <c r="W176" s="242" t="str">
        <f>IF(ISTEXT(Data!W176),Data!W176,"")</f>
        <v>V0</v>
      </c>
      <c r="X176" s="701">
        <f>IF(ISNUMBER(Data!X176),Data!X176,"")</f>
        <v>1.2480199870916699</v>
      </c>
      <c r="Y176" s="242" t="str">
        <f>IF(ISTEXT(Data!Y176),Data!Y176,"")</f>
        <v>V0</v>
      </c>
      <c r="Z176" s="703">
        <f>IF(ISNUMBER(Data!Z176),Data!Z176,"")</f>
        <v>0.11700000000000001</v>
      </c>
      <c r="AA176" s="242" t="str">
        <f>IF(ISTEXT(Data!AA176),Data!AA176,"")</f>
        <v>V0</v>
      </c>
      <c r="AB176" s="701">
        <f>IF(ISNUMBER(Data!AB176),Data!AB176,"")</f>
        <v>1.3650802293954494</v>
      </c>
      <c r="AC176" s="242" t="str">
        <f>IF(ISTEXT(Data!AC176),Data!AC176,"")</f>
        <v>V0</v>
      </c>
      <c r="AD176" s="704">
        <f>IF(ISNUMBER(Data!AD176),Data!AD176,"")</f>
        <v>8.4000000000000005E-2</v>
      </c>
      <c r="AE176" s="242" t="str">
        <f>IF(ISTEXT(Data!AE176),Data!AE176,"")</f>
        <v>V0</v>
      </c>
      <c r="AF176" s="701">
        <f>IF(ISNUMBER(Data!AF176),Data!AF176,"")</f>
        <v>0.159</v>
      </c>
      <c r="AG176" s="242" t="str">
        <f>IF(ISTEXT(Data!AG176),Data!AG176,"")</f>
        <v>V0</v>
      </c>
      <c r="AH176" s="703">
        <f>IF(ISNUMBER(Data!AH176),Data!AH176,"")</f>
        <v>0.92900000000000005</v>
      </c>
      <c r="AI176" s="242" t="str">
        <f>IF(ISTEXT(Data!AI176),Data!AI176,"")</f>
        <v>V0</v>
      </c>
      <c r="AJ176" s="267" t="str">
        <f>IF(ISTEXT(Data!AJ176),Data!AJ176,"")</f>
        <v/>
      </c>
      <c r="AK176" s="267" t="str">
        <f>IF(ISTEXT(Data!AK176),Data!AK176,"")</f>
        <v/>
      </c>
      <c r="AL176" s="267" t="str">
        <f>IF(ISTEXT(Data!AL176),Data!AL176,"")</f>
        <v/>
      </c>
      <c r="AM176" s="267" t="str">
        <f>IF(ISTEXT(Data!AM176),Data!AM176,"")</f>
        <v/>
      </c>
      <c r="AN176" s="267" t="str">
        <f>IF(ISTEXT(Data!AN176),Data!AN176,"")</f>
        <v/>
      </c>
      <c r="AO176" s="267" t="str">
        <f>IF(ISTEXT(Data!AO176),Data!AO176,"")</f>
        <v/>
      </c>
      <c r="AP176" s="705">
        <f>IF(ISNUMBER(Bilanz!AP176),Bilanz!AP176,"")</f>
        <v>1.7378008287493752E-3</v>
      </c>
      <c r="AQ176" s="706">
        <f>IF(ISNUMBER(Bilanz!AQ176),Bilanz!AQ176,"")</f>
        <v>5.3758868637361927E-3</v>
      </c>
      <c r="AR176" s="707">
        <f>IF(ISNUMBER(Bilanz!AR176),Bilanz!AR176,"")</f>
        <v>0.51970800000000006</v>
      </c>
      <c r="AS176" s="708">
        <f>IF(ISNUMBER(Bilanz!AS176),Bilanz!AS176,"")</f>
        <v>3.4311580819208127</v>
      </c>
      <c r="AT176" s="709">
        <f>IF(ISNUMBER(Bilanz!AT176),Bilanz!AT176,"")</f>
        <v>3.8607498300680811</v>
      </c>
      <c r="AU176" s="710">
        <f>IF(ISNUMBER(Bilanz!AU176),Bilanz!AU176,"")</f>
        <v>0.36193950000000003</v>
      </c>
      <c r="AV176" s="711">
        <f>IF(ISNUMBER(Bilanz!AV176),Bilanz!AV176,"")</f>
        <v>4.2228756896348232</v>
      </c>
      <c r="AW176" s="712">
        <f>IF(ISNUMBER(Bilanz!AW176),Bilanz!AW176,"")</f>
        <v>0.25985400000000003</v>
      </c>
      <c r="AX176" s="713">
        <f>IF(ISNUMBER(Bilanz!AX176),Bilanz!AX176,"")</f>
        <v>0.49186650000000004</v>
      </c>
      <c r="AY176" s="714">
        <f>IF(ISNUMBER(Bilanz!AY176),Bilanz!AY176,"")</f>
        <v>2.8738615000000003</v>
      </c>
      <c r="AZ176" s="715">
        <f>IF(ISNUMBER(Bilanz!AZ176),Bilanz!AZ176,"")</f>
        <v>362.61</v>
      </c>
      <c r="BA176" s="716">
        <f>IF(ISNUMBER(Bilanz!BA176),Bilanz!BA176,"")</f>
        <v>5.5229999999999997</v>
      </c>
      <c r="BB176" s="717">
        <f>IF(ISNUMBER(Bilanz!BB176),Bilanz!BB176,"")</f>
        <v>1.7378008287493754</v>
      </c>
      <c r="BC176" s="718">
        <f>IF(ISNUMBER(Bilanz!BC176),Bilanz!BC176,"")</f>
        <v>3.1781547739131155</v>
      </c>
      <c r="BD176" s="719">
        <f>IF(ISNUMBER(Bilanz!BD176),Bilanz!BD176,"")</f>
        <v>5.7543993733715649E-3</v>
      </c>
      <c r="BE176" s="720">
        <f>IF(ISNUMBER(Bilanz!BE176),Bilanz!BE176,"")</f>
        <v>4.7388017601263686</v>
      </c>
      <c r="BF176" s="708">
        <f>IF(ISNUMBER(Bilanz!BF176),Bilanz!BF176,"")</f>
        <v>79.185466305864651</v>
      </c>
      <c r="BG176" s="709">
        <f>IF(ISNUMBER(Bilanz!BG176),Bilanz!BG176,"")</f>
        <v>77.843130334736941</v>
      </c>
      <c r="BH176" s="710">
        <f>IF(ISNUMBER(Bilanz!BH176),Bilanz!BH176,"")</f>
        <v>5.0892134772812296</v>
      </c>
      <c r="BI176" s="711">
        <f>IF(ISNUMBER(Bilanz!BI176),Bilanz!BI176,"")</f>
        <v>97.457002170018512</v>
      </c>
      <c r="BJ176" s="712">
        <f>IF(ISNUMBER(Bilanz!BJ176),Bilanz!BJ176,"")</f>
        <v>2.148447490920252</v>
      </c>
      <c r="BK176" s="713">
        <f>IF(ISNUMBER(Bilanz!BK176),Bilanz!BK176,"")</f>
        <v>13.083727628060071</v>
      </c>
      <c r="BL176" s="714">
        <f>IF(ISNUMBER(Bilanz!BL176),Bilanz!BL176,"")</f>
        <v>46.35959878237437</v>
      </c>
      <c r="BM176" s="721" t="str">
        <f>IF(ISTEXT(Bilanz!BM176),Bilanz!BM176,"")</f>
        <v>V0</v>
      </c>
      <c r="BN176" s="722">
        <f>IF(ISNUMBER(Bilanz!BN176),Bilanz!BN176,"")</f>
        <v>23.4</v>
      </c>
      <c r="BO176" s="722">
        <f>IF(ISNUMBER(Bilanz!BO176),Bilanz!BO176,"")</f>
        <v>24.019556005449452</v>
      </c>
      <c r="BP176" s="723">
        <f>IF(ISNUMBER(Bilanz!BP176),Bilanz!BP176,"")</f>
        <v>2.6476752369634768</v>
      </c>
      <c r="BQ176" s="723">
        <f>IF(ISNUMBER(Bilanz!BQ176),Bilanz!BQ176,"")</f>
        <v>30</v>
      </c>
      <c r="BR176" s="721" t="str">
        <f>IF(ISTEXT(Bilanz!BR176),Bilanz!BR176,"")</f>
        <v>V0</v>
      </c>
      <c r="BS176" s="723">
        <f>IF(ISNUMBER(Bilanz!BS176),Bilanz!BS176,"")</f>
        <v>165.8757903774038</v>
      </c>
      <c r="BT176" s="723">
        <f>IF(ISNUMBER(Bilanz!BT176),Bilanz!BT176,"")</f>
        <v>164.95130757401444</v>
      </c>
      <c r="BU176" s="723">
        <f>IF(ISNUMBER(Bilanz!BU176),Bilanz!BU176,"")</f>
        <v>330.82709795141824</v>
      </c>
      <c r="BV176" s="722">
        <f>IF(ISNUMBER(Bilanz!BV176),Bilanz!BV176,"")</f>
        <v>0.27944591271816754</v>
      </c>
      <c r="BW176" s="723">
        <f>IF(ISNUMBER(Bilanz!BW176),Bilanz!BW176,"")</f>
        <v>15</v>
      </c>
      <c r="BX176" s="721" t="str">
        <f>IF(ISTEXT(Bilanz!BX176),Bilanz!BX176,"")</f>
        <v>V0</v>
      </c>
    </row>
    <row r="177" spans="1:76" x14ac:dyDescent="0.2">
      <c r="A177" s="120" t="str">
        <f>IF(ISTEXT(Data!A177),Data!A177,"")</f>
        <v>DEU96041</v>
      </c>
      <c r="B177" s="250">
        <f>IF(ISREF(Data!B177),Data!B177,"")</f>
        <v>35185</v>
      </c>
      <c r="C177" s="698">
        <v>0.27083333333333298</v>
      </c>
      <c r="D177" s="250">
        <f>IF(ISREF(Data!D177),Data!D177,"")</f>
        <v>35186</v>
      </c>
      <c r="E177" s="698">
        <v>0.27083333333333298</v>
      </c>
      <c r="F177" s="699" t="s">
        <v>2179</v>
      </c>
      <c r="G177" s="245" t="str">
        <f>IF(ISTEXT(Data!G177),Data!G177,"")</f>
        <v>Rain</v>
      </c>
      <c r="H177" s="247" t="str">
        <f>IF(ISTEXT(Data!H177),Data!H177,"")</f>
        <v>Clean and Clear</v>
      </c>
      <c r="I177" s="246" t="str">
        <f>IF(ISTEXT(Data!I177),Data!I177,"")</f>
        <v/>
      </c>
      <c r="J177" s="248" t="str">
        <f>IF(ISTEXT(Data!J177),Data!J177,"")</f>
        <v/>
      </c>
      <c r="K177" s="273">
        <f>IF(ISNUMBER(Data!K177),Data!K177,"")</f>
        <v>6.1</v>
      </c>
      <c r="L177" s="242" t="str">
        <f>IF(ISTEXT(Data!L177),Data!L177,"")</f>
        <v>V0</v>
      </c>
      <c r="M177" s="700">
        <f>IF(ISNUMBER(Data!M177),Data!M177,"")</f>
        <v>278.3</v>
      </c>
      <c r="N177" s="700">
        <f>IF(ISNUMBER(Data!N177),Data!N177,"")</f>
        <v>6.4009</v>
      </c>
      <c r="O177" s="242" t="str">
        <f>IF(ISTEXT(Data!O177),Data!O177,"")</f>
        <v>V0</v>
      </c>
      <c r="P177" s="278">
        <f>IF(ISNUMBER(Data!P177),Data!P177,"")</f>
        <v>5.3</v>
      </c>
      <c r="Q177" s="242" t="str">
        <f>IF(ISTEXT(Data!Q177),Data!Q177,"")</f>
        <v>V0</v>
      </c>
      <c r="R177" s="277">
        <f>IF(ISNUMBER(Data!R177),Data!R177,"")</f>
        <v>18.100000000000001</v>
      </c>
      <c r="S177" s="242" t="str">
        <f>IF(ISTEXT(Data!S177),Data!S177,"")</f>
        <v>V0</v>
      </c>
      <c r="T177" s="701">
        <f>IF(ISNUMBER(Data!T177),Data!T177,"")</f>
        <v>6.8000000000000005E-2</v>
      </c>
      <c r="U177" s="242" t="str">
        <f>IF(ISTEXT(Data!U177),Data!U177,"")</f>
        <v>V0</v>
      </c>
      <c r="V177" s="702">
        <f>IF(ISNUMBER(Data!V177),Data!V177,"")</f>
        <v>0.95463775824530273</v>
      </c>
      <c r="W177" s="242" t="str">
        <f>IF(ISTEXT(Data!W177),Data!W177,"")</f>
        <v>V0</v>
      </c>
      <c r="X177" s="701">
        <f>IF(ISNUMBER(Data!X177),Data!X177,"")</f>
        <v>0.64153367616747514</v>
      </c>
      <c r="Y177" s="242" t="str">
        <f>IF(ISTEXT(Data!Y177),Data!Y177,"")</f>
        <v>V0</v>
      </c>
      <c r="Z177" s="703">
        <f>IF(ISNUMBER(Data!Z177),Data!Z177,"")</f>
        <v>3.4000000000000002E-2</v>
      </c>
      <c r="AA177" s="242" t="str">
        <f>IF(ISTEXT(Data!AA177),Data!AA177,"")</f>
        <v>V0</v>
      </c>
      <c r="AB177" s="701">
        <f>IF(ISNUMBER(Data!AB177),Data!AB177,"")</f>
        <v>1.1340880600991756</v>
      </c>
      <c r="AC177" s="242" t="str">
        <f>IF(ISTEXT(Data!AC177),Data!AC177,"")</f>
        <v>V0</v>
      </c>
      <c r="AD177" s="704">
        <f>IF(ISNUMBER(Data!AD177),Data!AD177,"")</f>
        <v>6.0999999999999999E-2</v>
      </c>
      <c r="AE177" s="242" t="str">
        <f>IF(ISTEXT(Data!AE177),Data!AE177,"")</f>
        <v>V0</v>
      </c>
      <c r="AF177" s="701">
        <f>IF(ISNUMBER(Data!AF177),Data!AF177,"")</f>
        <v>7.4999999999999997E-2</v>
      </c>
      <c r="AG177" s="242" t="str">
        <f>IF(ISTEXT(Data!AG177),Data!AG177,"")</f>
        <v>V0</v>
      </c>
      <c r="AH177" s="703">
        <f>IF(ISNUMBER(Data!AH177),Data!AH177,"")</f>
        <v>0.36099999999999999</v>
      </c>
      <c r="AI177" s="242" t="str">
        <f>IF(ISTEXT(Data!AI177),Data!AI177,"")</f>
        <v>V0</v>
      </c>
      <c r="AJ177" s="267" t="str">
        <f>IF(ISTEXT(Data!AJ177),Data!AJ177,"")</f>
        <v/>
      </c>
      <c r="AK177" s="267" t="str">
        <f>IF(ISTEXT(Data!AK177),Data!AK177,"")</f>
        <v/>
      </c>
      <c r="AL177" s="267" t="str">
        <f>IF(ISTEXT(Data!AL177),Data!AL177,"")</f>
        <v/>
      </c>
      <c r="AM177" s="267" t="str">
        <f>IF(ISTEXT(Data!AM177),Data!AM177,"")</f>
        <v/>
      </c>
      <c r="AN177" s="267" t="str">
        <f>IF(ISTEXT(Data!AN177),Data!AN177,"")</f>
        <v/>
      </c>
      <c r="AO177" s="267" t="str">
        <f>IF(ISTEXT(Data!AO177),Data!AO177,"")</f>
        <v/>
      </c>
      <c r="AP177" s="705">
        <f>IF(ISNUMBER(Bilanz!AP177),Bilanz!AP177,"")</f>
        <v>5.0118723362727194E-3</v>
      </c>
      <c r="AQ177" s="706">
        <f>IF(ISNUMBER(Bilanz!AQ177),Bilanz!AQ177,"")</f>
        <v>3.2080493637248048E-2</v>
      </c>
      <c r="AR177" s="707">
        <f>IF(ISNUMBER(Bilanz!AR177),Bilanz!AR177,"")</f>
        <v>0.43526120000000001</v>
      </c>
      <c r="AS177" s="708">
        <f>IF(ISNUMBER(Bilanz!AS177),Bilanz!AS177,"")</f>
        <v>6.1105408267523584</v>
      </c>
      <c r="AT177" s="709">
        <f>IF(ISNUMBER(Bilanz!AT177),Bilanz!AT177,"")</f>
        <v>4.1063929077803918</v>
      </c>
      <c r="AU177" s="710">
        <f>IF(ISNUMBER(Bilanz!AU177),Bilanz!AU177,"")</f>
        <v>0.21763060000000001</v>
      </c>
      <c r="AV177" s="711">
        <f>IF(ISNUMBER(Bilanz!AV177),Bilanz!AV177,"")</f>
        <v>7.2591842638888133</v>
      </c>
      <c r="AW177" s="712">
        <f>IF(ISNUMBER(Bilanz!AW177),Bilanz!AW177,"")</f>
        <v>0.39045489999999999</v>
      </c>
      <c r="AX177" s="713">
        <f>IF(ISNUMBER(Bilanz!AX177),Bilanz!AX177,"")</f>
        <v>0.48006749999999998</v>
      </c>
      <c r="AY177" s="714">
        <f>IF(ISNUMBER(Bilanz!AY177),Bilanz!AY177,"")</f>
        <v>2.3107248999999999</v>
      </c>
      <c r="AZ177" s="715">
        <f>IF(ISNUMBER(Bilanz!AZ177),Bilanz!AZ177,"")</f>
        <v>362.61</v>
      </c>
      <c r="BA177" s="716">
        <f>IF(ISNUMBER(Bilanz!BA177),Bilanz!BA177,"")</f>
        <v>5.5229999999999997</v>
      </c>
      <c r="BB177" s="717">
        <f>IF(ISNUMBER(Bilanz!BB177),Bilanz!BB177,"")</f>
        <v>5.0118723362727193</v>
      </c>
      <c r="BC177" s="718">
        <f>IF(ISNUMBER(Bilanz!BC177),Bilanz!BC177,"")</f>
        <v>1.1019833765573113</v>
      </c>
      <c r="BD177" s="719">
        <f>IF(ISNUMBER(Bilanz!BD177),Bilanz!BD177,"")</f>
        <v>1.9952623149688781E-3</v>
      </c>
      <c r="BE177" s="720">
        <f>IF(ISNUMBER(Bilanz!BE177),Bilanz!BE177,"")</f>
        <v>1.9180864267178159</v>
      </c>
      <c r="BF177" s="708">
        <f>IF(ISNUMBER(Bilanz!BF177),Bilanz!BF177,"")</f>
        <v>68.154334136167819</v>
      </c>
      <c r="BG177" s="709">
        <f>IF(ISNUMBER(Bilanz!BG177),Bilanz!BG177,"")</f>
        <v>40.014575154684245</v>
      </c>
      <c r="BH177" s="710">
        <f>IF(ISNUMBER(Bilanz!BH177),Bilanz!BH177,"")</f>
        <v>1.4789167369877076</v>
      </c>
      <c r="BI177" s="711">
        <f>IF(ISNUMBER(Bilanz!BI177),Bilanz!BI177,"")</f>
        <v>80.965807103532214</v>
      </c>
      <c r="BJ177" s="712">
        <f>IF(ISNUMBER(Bilanz!BJ177),Bilanz!BJ177,"")</f>
        <v>1.5601821065016113</v>
      </c>
      <c r="BK177" s="713">
        <f>IF(ISNUMBER(Bilanz!BK177),Bilanz!BK177,"")</f>
        <v>6.1715696358773915</v>
      </c>
      <c r="BL177" s="714">
        <f>IF(ISNUMBER(Bilanz!BL177),Bilanz!BL177,"")</f>
        <v>18.014871001546982</v>
      </c>
      <c r="BM177" s="721" t="str">
        <f>IF(ISTEXT(Bilanz!BM177),Bilanz!BM177,"")</f>
        <v>V0</v>
      </c>
      <c r="BN177" s="722">
        <f>IF(ISNUMBER(Bilanz!BN177),Bilanz!BN177,"")</f>
        <v>18.100000000000001</v>
      </c>
      <c r="BO177" s="722">
        <f>IF(ISNUMBER(Bilanz!BO177),Bilanz!BO177,"")</f>
        <v>17.554013244026887</v>
      </c>
      <c r="BP177" s="723">
        <f>IF(ISNUMBER(Bilanz!BP177),Bilanz!BP177,"")</f>
        <v>-3.0165014142161017</v>
      </c>
      <c r="BQ177" s="723">
        <f>IF(ISNUMBER(Bilanz!BQ177),Bilanz!BQ177,"")</f>
        <v>30</v>
      </c>
      <c r="BR177" s="721" t="str">
        <f>IF(ISTEXT(Bilanz!BR177),Bilanz!BR177,"")</f>
        <v>V0</v>
      </c>
      <c r="BS177" s="723">
        <f>IF(ISNUMBER(Bilanz!BS177),Bilanz!BS177,"")</f>
        <v>113.20321892071863</v>
      </c>
      <c r="BT177" s="723">
        <f>IF(ISNUMBER(Bilanz!BT177),Bilanz!BT177,"")</f>
        <v>111.19097435644215</v>
      </c>
      <c r="BU177" s="723">
        <f>IF(ISNUMBER(Bilanz!BU177),Bilanz!BU177,"")</f>
        <v>224.39419327716078</v>
      </c>
      <c r="BV177" s="722">
        <f>IF(ISNUMBER(Bilanz!BV177),Bilanz!BV177,"")</f>
        <v>0.8967453813704731</v>
      </c>
      <c r="BW177" s="723">
        <f>IF(ISNUMBER(Bilanz!BW177),Bilanz!BW177,"")</f>
        <v>15</v>
      </c>
      <c r="BX177" s="721" t="str">
        <f>IF(ISTEXT(Bilanz!BX177),Bilanz!BX177,"")</f>
        <v>V0</v>
      </c>
    </row>
    <row r="178" spans="1:76" x14ac:dyDescent="0.2">
      <c r="A178" s="120" t="str">
        <f>IF(ISTEXT(Data!A178),Data!A178,"")</f>
        <v/>
      </c>
      <c r="B178" s="250">
        <f>IF(ISREF(Data!B178),Data!B178,"")</f>
        <v>35186</v>
      </c>
      <c r="C178" s="698">
        <v>0.27083333333333298</v>
      </c>
      <c r="D178" s="250">
        <f>IF(ISREF(Data!D178),Data!D178,"")</f>
        <v>35187</v>
      </c>
      <c r="E178" s="698">
        <v>0.27083333333333298</v>
      </c>
      <c r="F178" s="699" t="s">
        <v>2179</v>
      </c>
      <c r="G178" s="245" t="str">
        <f>IF(ISTEXT(Data!G178),Data!G178,"")</f>
        <v>Rain</v>
      </c>
      <c r="H178" s="247" t="str">
        <f>IF(ISTEXT(Data!H178),Data!H178,"")</f>
        <v/>
      </c>
      <c r="I178" s="246" t="str">
        <f>IF(ISTEXT(Data!I178),Data!I178,"")</f>
        <v>Insufficient Quantity</v>
      </c>
      <c r="J178" s="248" t="str">
        <f>IF(ISTEXT(Data!J178),Data!J178,"")</f>
        <v/>
      </c>
      <c r="K178" s="273">
        <f>IF(ISNUMBER(Data!K178),Data!K178,"")</f>
        <v>0.3</v>
      </c>
      <c r="L178" s="242" t="str">
        <f>IF(ISTEXT(Data!L178),Data!L178,"")</f>
        <v>V0</v>
      </c>
      <c r="M178" s="700" t="str">
        <f>IF(ISNUMBER(Data!M178),Data!M178,"")</f>
        <v/>
      </c>
      <c r="N178" s="700" t="str">
        <f>IF(ISNUMBER(Data!N178),Data!N178,"")</f>
        <v/>
      </c>
      <c r="O178" s="242" t="str">
        <f>IF(ISTEXT(Data!O178),Data!O178,"")</f>
        <v>M1</v>
      </c>
      <c r="P178" s="278" t="str">
        <f>IF(ISNUMBER(Data!P178),Data!P178,"")</f>
        <v/>
      </c>
      <c r="Q178" s="242" t="str">
        <f>IF(ISTEXT(Data!Q178),Data!Q178,"")</f>
        <v>M1</v>
      </c>
      <c r="R178" s="277" t="str">
        <f>IF(ISNUMBER(Data!R178),Data!R178,"")</f>
        <v/>
      </c>
      <c r="S178" s="242" t="str">
        <f>IF(ISTEXT(Data!S178),Data!S178,"")</f>
        <v>M1</v>
      </c>
      <c r="T178" s="701" t="str">
        <f>IF(ISNUMBER(Data!T178),Data!T178,"")</f>
        <v/>
      </c>
      <c r="U178" s="242" t="str">
        <f>IF(ISTEXT(Data!U178),Data!U178,"")</f>
        <v>M1</v>
      </c>
      <c r="V178" s="702" t="str">
        <f>IF(ISNUMBER(Data!V178),Data!V178,"")</f>
        <v/>
      </c>
      <c r="W178" s="242" t="str">
        <f>IF(ISTEXT(Data!W178),Data!W178,"")</f>
        <v>M1</v>
      </c>
      <c r="X178" s="701" t="str">
        <f>IF(ISNUMBER(Data!X178),Data!X178,"")</f>
        <v/>
      </c>
      <c r="Y178" s="242" t="str">
        <f>IF(ISTEXT(Data!Y178),Data!Y178,"")</f>
        <v>M1</v>
      </c>
      <c r="Z178" s="703" t="str">
        <f>IF(ISNUMBER(Data!Z178),Data!Z178,"")</f>
        <v/>
      </c>
      <c r="AA178" s="242" t="str">
        <f>IF(ISTEXT(Data!AA178),Data!AA178,"")</f>
        <v>M1</v>
      </c>
      <c r="AB178" s="701" t="str">
        <f>IF(ISNUMBER(Data!AB178),Data!AB178,"")</f>
        <v/>
      </c>
      <c r="AC178" s="242" t="str">
        <f>IF(ISTEXT(Data!AC178),Data!AC178,"")</f>
        <v>M1</v>
      </c>
      <c r="AD178" s="704" t="str">
        <f>IF(ISNUMBER(Data!AD178),Data!AD178,"")</f>
        <v/>
      </c>
      <c r="AE178" s="242" t="str">
        <f>IF(ISTEXT(Data!AE178),Data!AE178,"")</f>
        <v>M1</v>
      </c>
      <c r="AF178" s="701" t="str">
        <f>IF(ISNUMBER(Data!AF178),Data!AF178,"")</f>
        <v/>
      </c>
      <c r="AG178" s="242" t="str">
        <f>IF(ISTEXT(Data!AG178),Data!AG178,"")</f>
        <v>M1</v>
      </c>
      <c r="AH178" s="703" t="str">
        <f>IF(ISNUMBER(Data!AH178),Data!AH178,"")</f>
        <v/>
      </c>
      <c r="AI178" s="242" t="str">
        <f>IF(ISTEXT(Data!AI178),Data!AI178,"")</f>
        <v>M1</v>
      </c>
      <c r="AJ178" s="267" t="str">
        <f>IF(ISTEXT(Data!AJ178),Data!AJ178,"")</f>
        <v/>
      </c>
      <c r="AK178" s="267" t="str">
        <f>IF(ISTEXT(Data!AK178),Data!AK178,"")</f>
        <v/>
      </c>
      <c r="AL178" s="267" t="str">
        <f>IF(ISTEXT(Data!AL178),Data!AL178,"")</f>
        <v/>
      </c>
      <c r="AM178" s="267" t="str">
        <f>IF(ISTEXT(Data!AM178),Data!AM178,"")</f>
        <v/>
      </c>
      <c r="AN178" s="267" t="str">
        <f>IF(ISTEXT(Data!AN178),Data!AN178,"")</f>
        <v/>
      </c>
      <c r="AO178" s="267" t="str">
        <f>IF(ISTEXT(Data!AO178),Data!AO178,"")</f>
        <v/>
      </c>
      <c r="AP178" s="705" t="str">
        <f>IF(ISNUMBER(Bilanz!AP178),Bilanz!AP178,"")</f>
        <v/>
      </c>
      <c r="AQ178" s="706" t="str">
        <f>IF(ISNUMBER(Bilanz!AQ178),Bilanz!AQ178,"")</f>
        <v/>
      </c>
      <c r="AR178" s="707" t="str">
        <f>IF(ISNUMBER(Bilanz!AR178),Bilanz!AR178,"")</f>
        <v/>
      </c>
      <c r="AS178" s="708" t="str">
        <f>IF(ISNUMBER(Bilanz!AS178),Bilanz!AS178,"")</f>
        <v/>
      </c>
      <c r="AT178" s="709" t="str">
        <f>IF(ISNUMBER(Bilanz!AT178),Bilanz!AT178,"")</f>
        <v/>
      </c>
      <c r="AU178" s="710" t="str">
        <f>IF(ISNUMBER(Bilanz!AU178),Bilanz!AU178,"")</f>
        <v/>
      </c>
      <c r="AV178" s="711" t="str">
        <f>IF(ISNUMBER(Bilanz!AV178),Bilanz!AV178,"")</f>
        <v/>
      </c>
      <c r="AW178" s="712" t="str">
        <f>IF(ISNUMBER(Bilanz!AW178),Bilanz!AW178,"")</f>
        <v/>
      </c>
      <c r="AX178" s="713" t="str">
        <f>IF(ISNUMBER(Bilanz!AX178),Bilanz!AX178,"")</f>
        <v/>
      </c>
      <c r="AY178" s="714" t="str">
        <f>IF(ISNUMBER(Bilanz!AY178),Bilanz!AY178,"")</f>
        <v/>
      </c>
      <c r="AZ178" s="715">
        <f>IF(ISNUMBER(Bilanz!AZ178),Bilanz!AZ178,"")</f>
        <v>362.61</v>
      </c>
      <c r="BA178" s="716">
        <f>IF(ISNUMBER(Bilanz!BA178),Bilanz!BA178,"")</f>
        <v>5.5229999999999997</v>
      </c>
      <c r="BB178" s="717" t="str">
        <f>IF(ISNUMBER(Bilanz!BB178),Bilanz!BB178,"")</f>
        <v/>
      </c>
      <c r="BC178" s="718" t="str">
        <f>IF(ISNUMBER(Bilanz!BC178),Bilanz!BC178,"")</f>
        <v/>
      </c>
      <c r="BD178" s="719" t="str">
        <f>IF(ISNUMBER(Bilanz!BD178),Bilanz!BD178,"")</f>
        <v/>
      </c>
      <c r="BE178" s="720" t="str">
        <f>IF(ISNUMBER(Bilanz!BE178),Bilanz!BE178,"")</f>
        <v/>
      </c>
      <c r="BF178" s="708" t="str">
        <f>IF(ISNUMBER(Bilanz!BF178),Bilanz!BF178,"")</f>
        <v/>
      </c>
      <c r="BG178" s="709" t="str">
        <f>IF(ISNUMBER(Bilanz!BG178),Bilanz!BG178,"")</f>
        <v/>
      </c>
      <c r="BH178" s="710" t="str">
        <f>IF(ISNUMBER(Bilanz!BH178),Bilanz!BH178,"")</f>
        <v/>
      </c>
      <c r="BI178" s="711" t="str">
        <f>IF(ISNUMBER(Bilanz!BI178),Bilanz!BI178,"")</f>
        <v/>
      </c>
      <c r="BJ178" s="712" t="str">
        <f>IF(ISNUMBER(Bilanz!BJ178),Bilanz!BJ178,"")</f>
        <v/>
      </c>
      <c r="BK178" s="713" t="str">
        <f>IF(ISNUMBER(Bilanz!BK178),Bilanz!BK178,"")</f>
        <v/>
      </c>
      <c r="BL178" s="714" t="str">
        <f>IF(ISNUMBER(Bilanz!BL178),Bilanz!BL178,"")</f>
        <v/>
      </c>
      <c r="BM178" s="721" t="str">
        <f>IF(ISTEXT(Bilanz!BM178),Bilanz!BM178,"")</f>
        <v>M1</v>
      </c>
      <c r="BN178" s="722" t="str">
        <f>IF(ISNUMBER(Bilanz!BN178),Bilanz!BN178,"")</f>
        <v/>
      </c>
      <c r="BO178" s="722" t="str">
        <f>IF(ISNUMBER(Bilanz!BO178),Bilanz!BO178,"")</f>
        <v/>
      </c>
      <c r="BP178" s="723" t="str">
        <f>IF(ISNUMBER(Bilanz!BP178),Bilanz!BP178,"")</f>
        <v/>
      </c>
      <c r="BQ178" s="723" t="str">
        <f>IF(ISNUMBER(Bilanz!BQ178),Bilanz!BQ178,"")</f>
        <v/>
      </c>
      <c r="BR178" s="721" t="str">
        <f>IF(ISTEXT(Bilanz!BR178),Bilanz!BR178,"")</f>
        <v>M1</v>
      </c>
      <c r="BS178" s="723" t="str">
        <f>IF(ISNUMBER(Bilanz!BS178),Bilanz!BS178,"")</f>
        <v/>
      </c>
      <c r="BT178" s="723" t="str">
        <f>IF(ISNUMBER(Bilanz!BT178),Bilanz!BT178,"")</f>
        <v/>
      </c>
      <c r="BU178" s="723" t="str">
        <f>IF(ISNUMBER(Bilanz!BU178),Bilanz!BU178,"")</f>
        <v/>
      </c>
      <c r="BV178" s="722" t="str">
        <f>IF(ISNUMBER(Bilanz!BV178),Bilanz!BV178,"")</f>
        <v/>
      </c>
      <c r="BW178" s="723" t="str">
        <f>IF(ISNUMBER(Bilanz!BW178),Bilanz!BW178,"")</f>
        <v/>
      </c>
      <c r="BX178" s="721" t="str">
        <f>IF(ISTEXT(Bilanz!BX178),Bilanz!BX178,"")</f>
        <v>M1</v>
      </c>
    </row>
    <row r="179" spans="1:76" x14ac:dyDescent="0.2">
      <c r="A179" s="120" t="str">
        <f>IF(ISTEXT(Data!A179),Data!A179,"")</f>
        <v/>
      </c>
      <c r="B179" s="250">
        <f>IF(ISREF(Data!B179),Data!B179,"")</f>
        <v>35187</v>
      </c>
      <c r="C179" s="698">
        <v>0.27083333333333298</v>
      </c>
      <c r="D179" s="250">
        <f>IF(ISREF(Data!D179),Data!D179,"")</f>
        <v>35188</v>
      </c>
      <c r="E179" s="698">
        <v>0.27083333333333298</v>
      </c>
      <c r="F179" s="699" t="s">
        <v>2179</v>
      </c>
      <c r="G179" s="245" t="str">
        <f>IF(ISTEXT(Data!G179),Data!G179,"")</f>
        <v>No Precipitation Occurred</v>
      </c>
      <c r="H179" s="247" t="str">
        <f>IF(ISTEXT(Data!H179),Data!H179,"")</f>
        <v/>
      </c>
      <c r="I179" s="246" t="str">
        <f>IF(ISTEXT(Data!I179),Data!I179,"")</f>
        <v/>
      </c>
      <c r="J179" s="248" t="str">
        <f>IF(ISTEXT(Data!J179),Data!J179,"")</f>
        <v/>
      </c>
      <c r="K179" s="273" t="str">
        <f>IF(ISNUMBER(Data!K179),Data!K179,"")</f>
        <v/>
      </c>
      <c r="L179" s="242" t="str">
        <f>IF(ISTEXT(Data!L179),Data!L179,"")</f>
        <v>M1</v>
      </c>
      <c r="M179" s="700" t="str">
        <f>IF(ISNUMBER(Data!M179),Data!M179,"")</f>
        <v/>
      </c>
      <c r="N179" s="700" t="str">
        <f>IF(ISNUMBER(Data!N179),Data!N179,"")</f>
        <v/>
      </c>
      <c r="O179" s="242" t="str">
        <f>IF(ISTEXT(Data!O179),Data!O179,"")</f>
        <v>M1</v>
      </c>
      <c r="P179" s="278" t="str">
        <f>IF(ISNUMBER(Data!P179),Data!P179,"")</f>
        <v/>
      </c>
      <c r="Q179" s="242" t="str">
        <f>IF(ISTEXT(Data!Q179),Data!Q179,"")</f>
        <v>M1</v>
      </c>
      <c r="R179" s="277" t="str">
        <f>IF(ISNUMBER(Data!R179),Data!R179,"")</f>
        <v/>
      </c>
      <c r="S179" s="242" t="str">
        <f>IF(ISTEXT(Data!S179),Data!S179,"")</f>
        <v>M1</v>
      </c>
      <c r="T179" s="701" t="str">
        <f>IF(ISNUMBER(Data!T179),Data!T179,"")</f>
        <v/>
      </c>
      <c r="U179" s="242" t="str">
        <f>IF(ISTEXT(Data!U179),Data!U179,"")</f>
        <v>M1</v>
      </c>
      <c r="V179" s="702" t="str">
        <f>IF(ISNUMBER(Data!V179),Data!V179,"")</f>
        <v/>
      </c>
      <c r="W179" s="242" t="str">
        <f>IF(ISTEXT(Data!W179),Data!W179,"")</f>
        <v>M1</v>
      </c>
      <c r="X179" s="701" t="str">
        <f>IF(ISNUMBER(Data!X179),Data!X179,"")</f>
        <v/>
      </c>
      <c r="Y179" s="242" t="str">
        <f>IF(ISTEXT(Data!Y179),Data!Y179,"")</f>
        <v>M1</v>
      </c>
      <c r="Z179" s="703" t="str">
        <f>IF(ISNUMBER(Data!Z179),Data!Z179,"")</f>
        <v/>
      </c>
      <c r="AA179" s="242" t="str">
        <f>IF(ISTEXT(Data!AA179),Data!AA179,"")</f>
        <v>M1</v>
      </c>
      <c r="AB179" s="701" t="str">
        <f>IF(ISNUMBER(Data!AB179),Data!AB179,"")</f>
        <v/>
      </c>
      <c r="AC179" s="242" t="str">
        <f>IF(ISTEXT(Data!AC179),Data!AC179,"")</f>
        <v>M1</v>
      </c>
      <c r="AD179" s="704" t="str">
        <f>IF(ISNUMBER(Data!AD179),Data!AD179,"")</f>
        <v/>
      </c>
      <c r="AE179" s="242" t="str">
        <f>IF(ISTEXT(Data!AE179),Data!AE179,"")</f>
        <v>M1</v>
      </c>
      <c r="AF179" s="701" t="str">
        <f>IF(ISNUMBER(Data!AF179),Data!AF179,"")</f>
        <v/>
      </c>
      <c r="AG179" s="242" t="str">
        <f>IF(ISTEXT(Data!AG179),Data!AG179,"")</f>
        <v>M1</v>
      </c>
      <c r="AH179" s="703" t="str">
        <f>IF(ISNUMBER(Data!AH179),Data!AH179,"")</f>
        <v/>
      </c>
      <c r="AI179" s="242" t="str">
        <f>IF(ISTEXT(Data!AI179),Data!AI179,"")</f>
        <v>M1</v>
      </c>
      <c r="AJ179" s="267" t="str">
        <f>IF(ISTEXT(Data!AJ179),Data!AJ179,"")</f>
        <v/>
      </c>
      <c r="AK179" s="267" t="str">
        <f>IF(ISTEXT(Data!AK179),Data!AK179,"")</f>
        <v/>
      </c>
      <c r="AL179" s="267" t="str">
        <f>IF(ISTEXT(Data!AL179),Data!AL179,"")</f>
        <v/>
      </c>
      <c r="AM179" s="267" t="str">
        <f>IF(ISTEXT(Data!AM179),Data!AM179,"")</f>
        <v/>
      </c>
      <c r="AN179" s="267" t="str">
        <f>IF(ISTEXT(Data!AN179),Data!AN179,"")</f>
        <v/>
      </c>
      <c r="AO179" s="267" t="str">
        <f>IF(ISTEXT(Data!AO179),Data!AO179,"")</f>
        <v/>
      </c>
      <c r="AP179" s="705" t="str">
        <f>IF(ISNUMBER(Bilanz!AP179),Bilanz!AP179,"")</f>
        <v/>
      </c>
      <c r="AQ179" s="706" t="str">
        <f>IF(ISNUMBER(Bilanz!AQ179),Bilanz!AQ179,"")</f>
        <v/>
      </c>
      <c r="AR179" s="707" t="str">
        <f>IF(ISNUMBER(Bilanz!AR179),Bilanz!AR179,"")</f>
        <v/>
      </c>
      <c r="AS179" s="708" t="str">
        <f>IF(ISNUMBER(Bilanz!AS179),Bilanz!AS179,"")</f>
        <v/>
      </c>
      <c r="AT179" s="709" t="str">
        <f>IF(ISNUMBER(Bilanz!AT179),Bilanz!AT179,"")</f>
        <v/>
      </c>
      <c r="AU179" s="710" t="str">
        <f>IF(ISNUMBER(Bilanz!AU179),Bilanz!AU179,"")</f>
        <v/>
      </c>
      <c r="AV179" s="711" t="str">
        <f>IF(ISNUMBER(Bilanz!AV179),Bilanz!AV179,"")</f>
        <v/>
      </c>
      <c r="AW179" s="712" t="str">
        <f>IF(ISNUMBER(Bilanz!AW179),Bilanz!AW179,"")</f>
        <v/>
      </c>
      <c r="AX179" s="713" t="str">
        <f>IF(ISNUMBER(Bilanz!AX179),Bilanz!AX179,"")</f>
        <v/>
      </c>
      <c r="AY179" s="714" t="str">
        <f>IF(ISNUMBER(Bilanz!AY179),Bilanz!AY179,"")</f>
        <v/>
      </c>
      <c r="AZ179" s="715">
        <f>IF(ISNUMBER(Bilanz!AZ179),Bilanz!AZ179,"")</f>
        <v>362.61</v>
      </c>
      <c r="BA179" s="716">
        <f>IF(ISNUMBER(Bilanz!BA179),Bilanz!BA179,"")</f>
        <v>5.5229999999999997</v>
      </c>
      <c r="BB179" s="717" t="str">
        <f>IF(ISNUMBER(Bilanz!BB179),Bilanz!BB179,"")</f>
        <v/>
      </c>
      <c r="BC179" s="718" t="str">
        <f>IF(ISNUMBER(Bilanz!BC179),Bilanz!BC179,"")</f>
        <v/>
      </c>
      <c r="BD179" s="719" t="str">
        <f>IF(ISNUMBER(Bilanz!BD179),Bilanz!BD179,"")</f>
        <v/>
      </c>
      <c r="BE179" s="720" t="str">
        <f>IF(ISNUMBER(Bilanz!BE179),Bilanz!BE179,"")</f>
        <v/>
      </c>
      <c r="BF179" s="708" t="str">
        <f>IF(ISNUMBER(Bilanz!BF179),Bilanz!BF179,"")</f>
        <v/>
      </c>
      <c r="BG179" s="709" t="str">
        <f>IF(ISNUMBER(Bilanz!BG179),Bilanz!BG179,"")</f>
        <v/>
      </c>
      <c r="BH179" s="710" t="str">
        <f>IF(ISNUMBER(Bilanz!BH179),Bilanz!BH179,"")</f>
        <v/>
      </c>
      <c r="BI179" s="711" t="str">
        <f>IF(ISNUMBER(Bilanz!BI179),Bilanz!BI179,"")</f>
        <v/>
      </c>
      <c r="BJ179" s="712" t="str">
        <f>IF(ISNUMBER(Bilanz!BJ179),Bilanz!BJ179,"")</f>
        <v/>
      </c>
      <c r="BK179" s="713" t="str">
        <f>IF(ISNUMBER(Bilanz!BK179),Bilanz!BK179,"")</f>
        <v/>
      </c>
      <c r="BL179" s="714" t="str">
        <f>IF(ISNUMBER(Bilanz!BL179),Bilanz!BL179,"")</f>
        <v/>
      </c>
      <c r="BM179" s="721" t="str">
        <f>IF(ISTEXT(Bilanz!BM179),Bilanz!BM179,"")</f>
        <v>M1</v>
      </c>
      <c r="BN179" s="722" t="str">
        <f>IF(ISNUMBER(Bilanz!BN179),Bilanz!BN179,"")</f>
        <v/>
      </c>
      <c r="BO179" s="722" t="str">
        <f>IF(ISNUMBER(Bilanz!BO179),Bilanz!BO179,"")</f>
        <v/>
      </c>
      <c r="BP179" s="723" t="str">
        <f>IF(ISNUMBER(Bilanz!BP179),Bilanz!BP179,"")</f>
        <v/>
      </c>
      <c r="BQ179" s="723" t="str">
        <f>IF(ISNUMBER(Bilanz!BQ179),Bilanz!BQ179,"")</f>
        <v/>
      </c>
      <c r="BR179" s="721" t="str">
        <f>IF(ISTEXT(Bilanz!BR179),Bilanz!BR179,"")</f>
        <v>M1</v>
      </c>
      <c r="BS179" s="723" t="str">
        <f>IF(ISNUMBER(Bilanz!BS179),Bilanz!BS179,"")</f>
        <v/>
      </c>
      <c r="BT179" s="723" t="str">
        <f>IF(ISNUMBER(Bilanz!BT179),Bilanz!BT179,"")</f>
        <v/>
      </c>
      <c r="BU179" s="723" t="str">
        <f>IF(ISNUMBER(Bilanz!BU179),Bilanz!BU179,"")</f>
        <v/>
      </c>
      <c r="BV179" s="722" t="str">
        <f>IF(ISNUMBER(Bilanz!BV179),Bilanz!BV179,"")</f>
        <v/>
      </c>
      <c r="BW179" s="723" t="str">
        <f>IF(ISNUMBER(Bilanz!BW179),Bilanz!BW179,"")</f>
        <v/>
      </c>
      <c r="BX179" s="721" t="str">
        <f>IF(ISTEXT(Bilanz!BX179),Bilanz!BX179,"")</f>
        <v>M1</v>
      </c>
    </row>
    <row r="180" spans="1:76" x14ac:dyDescent="0.2">
      <c r="A180" s="120" t="str">
        <f>IF(ISTEXT(Data!A180),Data!A180,"")</f>
        <v>DEU96042</v>
      </c>
      <c r="B180" s="250">
        <f>IF(ISREF(Data!B180),Data!B180,"")</f>
        <v>35188</v>
      </c>
      <c r="C180" s="698">
        <v>0.27083333333333298</v>
      </c>
      <c r="D180" s="250">
        <f>IF(ISREF(Data!D180),Data!D180,"")</f>
        <v>35189</v>
      </c>
      <c r="E180" s="698">
        <v>0.27083333333333298</v>
      </c>
      <c r="F180" s="699" t="s">
        <v>2179</v>
      </c>
      <c r="G180" s="245" t="str">
        <f>IF(ISTEXT(Data!G180),Data!G180,"")</f>
        <v>Rain</v>
      </c>
      <c r="H180" s="247" t="str">
        <f>IF(ISTEXT(Data!H180),Data!H180,"")</f>
        <v>Clean and Clear</v>
      </c>
      <c r="I180" s="246" t="str">
        <f>IF(ISTEXT(Data!I180),Data!I180,"")</f>
        <v/>
      </c>
      <c r="J180" s="248" t="str">
        <f>IF(ISTEXT(Data!J180),Data!J180,"")</f>
        <v/>
      </c>
      <c r="K180" s="273">
        <f>IF(ISNUMBER(Data!K180),Data!K180,"")</f>
        <v>2.2999999999999998</v>
      </c>
      <c r="L180" s="242" t="str">
        <f>IF(ISTEXT(Data!L180),Data!L180,"")</f>
        <v>V0</v>
      </c>
      <c r="M180" s="700">
        <f>IF(ISNUMBER(Data!M180),Data!M180,"")</f>
        <v>109</v>
      </c>
      <c r="N180" s="700">
        <f>IF(ISNUMBER(Data!N180),Data!N180,"")</f>
        <v>2.5070000000000001</v>
      </c>
      <c r="O180" s="242" t="str">
        <f>IF(ISTEXT(Data!O180),Data!O180,"")</f>
        <v>V0</v>
      </c>
      <c r="P180" s="278">
        <f>IF(ISNUMBER(Data!P180),Data!P180,"")</f>
        <v>6.21</v>
      </c>
      <c r="Q180" s="242" t="str">
        <f>IF(ISTEXT(Data!Q180),Data!Q180,"")</f>
        <v>V0</v>
      </c>
      <c r="R180" s="277">
        <f>IF(ISNUMBER(Data!R180),Data!R180,"")</f>
        <v>10.3</v>
      </c>
      <c r="S180" s="242" t="str">
        <f>IF(ISTEXT(Data!S180),Data!S180,"")</f>
        <v>V0</v>
      </c>
      <c r="T180" s="701">
        <f>IF(ISNUMBER(Data!T180),Data!T180,"")</f>
        <v>0.106</v>
      </c>
      <c r="U180" s="242" t="str">
        <f>IF(ISTEXT(Data!U180),Data!U180,"")</f>
        <v>V0</v>
      </c>
      <c r="V180" s="702">
        <f>IF(ISNUMBER(Data!V180),Data!V180,"")</f>
        <v>0.42152249334731073</v>
      </c>
      <c r="W180" s="242" t="str">
        <f>IF(ISTEXT(Data!W180),Data!W180,"")</f>
        <v>V0</v>
      </c>
      <c r="X180" s="701">
        <f>IF(ISNUMBER(Data!X180),Data!X180,"")</f>
        <v>0.31742899377485373</v>
      </c>
      <c r="Y180" s="242" t="str">
        <f>IF(ISTEXT(Data!Y180),Data!Y180,"")</f>
        <v>V0</v>
      </c>
      <c r="Z180" s="703">
        <f>IF(ISNUMBER(Data!Z180),Data!Z180,"")</f>
        <v>6.4000000000000001E-2</v>
      </c>
      <c r="AA180" s="242" t="str">
        <f>IF(ISTEXT(Data!AA180),Data!AA180,"")</f>
        <v>V0</v>
      </c>
      <c r="AB180" s="701">
        <f>IF(ISNUMBER(Data!AB180),Data!AB180,"")</f>
        <v>0.53921364820666329</v>
      </c>
      <c r="AC180" s="242" t="str">
        <f>IF(ISTEXT(Data!AC180),Data!AC180,"")</f>
        <v>V0</v>
      </c>
      <c r="AD180" s="704">
        <f>IF(ISNUMBER(Data!AD180),Data!AD180,"")</f>
        <v>1.9E-2</v>
      </c>
      <c r="AE180" s="242" t="str">
        <f>IF(ISTEXT(Data!AE180),Data!AE180,"")</f>
        <v>V0</v>
      </c>
      <c r="AF180" s="701">
        <f>IF(ISNUMBER(Data!AF180),Data!AF180,"")</f>
        <v>0.108</v>
      </c>
      <c r="AG180" s="242" t="str">
        <f>IF(ISTEXT(Data!AG180),Data!AG180,"")</f>
        <v>V0</v>
      </c>
      <c r="AH180" s="703">
        <f>IF(ISNUMBER(Data!AH180),Data!AH180,"")</f>
        <v>0.50700000000000001</v>
      </c>
      <c r="AI180" s="242" t="str">
        <f>IF(ISTEXT(Data!AI180),Data!AI180,"")</f>
        <v>V0</v>
      </c>
      <c r="AJ180" s="267" t="str">
        <f>IF(ISTEXT(Data!AJ180),Data!AJ180,"")</f>
        <v/>
      </c>
      <c r="AK180" s="267" t="str">
        <f>IF(ISTEXT(Data!AK180),Data!AK180,"")</f>
        <v/>
      </c>
      <c r="AL180" s="267" t="str">
        <f>IF(ISTEXT(Data!AL180),Data!AL180,"")</f>
        <v/>
      </c>
      <c r="AM180" s="267" t="str">
        <f>IF(ISTEXT(Data!AM180),Data!AM180,"")</f>
        <v/>
      </c>
      <c r="AN180" s="267" t="str">
        <f>IF(ISTEXT(Data!AN180),Data!AN180,"")</f>
        <v/>
      </c>
      <c r="AO180" s="267" t="str">
        <f>IF(ISTEXT(Data!AO180),Data!AO180,"")</f>
        <v/>
      </c>
      <c r="AP180" s="705">
        <f>IF(ISNUMBER(Bilanz!AP180),Bilanz!AP180,"")</f>
        <v>6.165950018614814E-4</v>
      </c>
      <c r="AQ180" s="706">
        <f>IF(ISNUMBER(Bilanz!AQ180),Bilanz!AQ180,"")</f>
        <v>1.5458036696667338E-3</v>
      </c>
      <c r="AR180" s="707">
        <f>IF(ISNUMBER(Bilanz!AR180),Bilanz!AR180,"")</f>
        <v>0.26574199999999998</v>
      </c>
      <c r="AS180" s="708">
        <f>IF(ISNUMBER(Bilanz!AS180),Bilanz!AS180,"")</f>
        <v>1.056756890821708</v>
      </c>
      <c r="AT180" s="709">
        <f>IF(ISNUMBER(Bilanz!AT180),Bilanz!AT180,"")</f>
        <v>0.79579448739355829</v>
      </c>
      <c r="AU180" s="710">
        <f>IF(ISNUMBER(Bilanz!AU180),Bilanz!AU180,"")</f>
        <v>0.16044800000000001</v>
      </c>
      <c r="AV180" s="711">
        <f>IF(ISNUMBER(Bilanz!AV180),Bilanz!AV180,"")</f>
        <v>1.351808616054105</v>
      </c>
      <c r="AW180" s="712">
        <f>IF(ISNUMBER(Bilanz!AW180),Bilanz!AW180,"")</f>
        <v>4.7633000000000002E-2</v>
      </c>
      <c r="AX180" s="713">
        <f>IF(ISNUMBER(Bilanz!AX180),Bilanz!AX180,"")</f>
        <v>0.270756</v>
      </c>
      <c r="AY180" s="714">
        <f>IF(ISNUMBER(Bilanz!AY180),Bilanz!AY180,"")</f>
        <v>1.2710490000000001</v>
      </c>
      <c r="AZ180" s="715">
        <f>IF(ISNUMBER(Bilanz!AZ180),Bilanz!AZ180,"")</f>
        <v>362.61</v>
      </c>
      <c r="BA180" s="716">
        <f>IF(ISNUMBER(Bilanz!BA180),Bilanz!BA180,"")</f>
        <v>5.5229999999999997</v>
      </c>
      <c r="BB180" s="717">
        <f>IF(ISNUMBER(Bilanz!BB180),Bilanz!BB180,"")</f>
        <v>0.61659500186148142</v>
      </c>
      <c r="BC180" s="718">
        <f>IF(ISNUMBER(Bilanz!BC180),Bilanz!BC180,"")</f>
        <v>8.9572571677133688</v>
      </c>
      <c r="BD180" s="719">
        <f>IF(ISNUMBER(Bilanz!BD180),Bilanz!BD180,"")</f>
        <v>1.6218100973589288E-2</v>
      </c>
      <c r="BE180" s="720">
        <f>IF(ISNUMBER(Bilanz!BE180),Bilanz!BE180,"")</f>
        <v>2.9899582534130658</v>
      </c>
      <c r="BF180" s="708">
        <f>IF(ISNUMBER(Bilanz!BF180),Bilanz!BF180,"")</f>
        <v>30.093702673471174</v>
      </c>
      <c r="BG180" s="709">
        <f>IF(ISNUMBER(Bilanz!BG180),Bilanz!BG180,"")</f>
        <v>19.799095198805784</v>
      </c>
      <c r="BH180" s="710">
        <f>IF(ISNUMBER(Bilanz!BH180),Bilanz!BH180,"")</f>
        <v>2.7838432696239201</v>
      </c>
      <c r="BI180" s="711">
        <f>IF(ISNUMBER(Bilanz!BI180),Bilanz!BI180,"")</f>
        <v>38.496012579900281</v>
      </c>
      <c r="BJ180" s="712">
        <f>IF(ISNUMBER(Bilanz!BJ180),Bilanz!BJ180,"")</f>
        <v>0.48595836104148549</v>
      </c>
      <c r="BK180" s="713">
        <f>IF(ISNUMBER(Bilanz!BK180),Bilanz!BK180,"")</f>
        <v>8.887060275663444</v>
      </c>
      <c r="BL180" s="714">
        <f>IF(ISNUMBER(Bilanz!BL180),Bilanz!BL180,"")</f>
        <v>25.30066370577374</v>
      </c>
      <c r="BM180" s="721" t="str">
        <f>IF(ISTEXT(Bilanz!BM180),Bilanz!BM180,"")</f>
        <v>V0</v>
      </c>
      <c r="BN180" s="722">
        <f>IF(ISNUMBER(Bilanz!BN180),Bilanz!BN180,"")</f>
        <v>10.3</v>
      </c>
      <c r="BO180" s="722">
        <f>IF(ISNUMBER(Bilanz!BO180),Bilanz!BO180,"")</f>
        <v>9.5584840096531885</v>
      </c>
      <c r="BP180" s="723">
        <f>IF(ISNUMBER(Bilanz!BP180),Bilanz!BP180,"")</f>
        <v>-7.1991843722991469</v>
      </c>
      <c r="BQ180" s="723">
        <f>IF(ISNUMBER(Bilanz!BQ180),Bilanz!BQ180,"")</f>
        <v>30</v>
      </c>
      <c r="BR180" s="721" t="str">
        <f>IF(ISTEXT(Bilanz!BR180),Bilanz!BR180,"")</f>
        <v>V0</v>
      </c>
      <c r="BS180" s="723">
        <f>IF(ISNUMBER(Bilanz!BS180),Bilanz!BS180,"")</f>
        <v>76.570133193864351</v>
      </c>
      <c r="BT180" s="723">
        <f>IF(ISNUMBER(Bilanz!BT180),Bilanz!BT180,"")</f>
        <v>61.856231394376977</v>
      </c>
      <c r="BU180" s="723">
        <f>IF(ISNUMBER(Bilanz!BU180),Bilanz!BU180,"")</f>
        <v>138.42636458824131</v>
      </c>
      <c r="BV180" s="722">
        <f>IF(ISNUMBER(Bilanz!BV180),Bilanz!BV180,"")</f>
        <v>10.629407080981199</v>
      </c>
      <c r="BW180" s="723">
        <f>IF(ISNUMBER(Bilanz!BW180),Bilanz!BW180,"")</f>
        <v>15</v>
      </c>
      <c r="BX180" s="721" t="str">
        <f>IF(ISTEXT(Bilanz!BX180),Bilanz!BX180,"")</f>
        <v>V0</v>
      </c>
    </row>
    <row r="181" spans="1:76" x14ac:dyDescent="0.2">
      <c r="A181" s="120" t="str">
        <f>IF(ISTEXT(Data!A181),Data!A181,"")</f>
        <v>DEU96043</v>
      </c>
      <c r="B181" s="250">
        <f>IF(ISREF(Data!B181),Data!B181,"")</f>
        <v>35189</v>
      </c>
      <c r="C181" s="698">
        <v>0.27083333333333298</v>
      </c>
      <c r="D181" s="250">
        <f>IF(ISREF(Data!D181),Data!D181,"")</f>
        <v>35190</v>
      </c>
      <c r="E181" s="698">
        <v>0.27083333333333298</v>
      </c>
      <c r="F181" s="699" t="s">
        <v>2179</v>
      </c>
      <c r="G181" s="245" t="str">
        <f>IF(ISTEXT(Data!G181),Data!G181,"")</f>
        <v>Rain</v>
      </c>
      <c r="H181" s="247" t="str">
        <f>IF(ISTEXT(Data!H181),Data!H181,"")</f>
        <v>Clean and Clear</v>
      </c>
      <c r="I181" s="246" t="str">
        <f>IF(ISTEXT(Data!I181),Data!I181,"")</f>
        <v/>
      </c>
      <c r="J181" s="248" t="str">
        <f>IF(ISTEXT(Data!J181),Data!J181,"")</f>
        <v/>
      </c>
      <c r="K181" s="273">
        <f>IF(ISNUMBER(Data!K181),Data!K181,"")</f>
        <v>3.4</v>
      </c>
      <c r="L181" s="242" t="str">
        <f>IF(ISTEXT(Data!L181),Data!L181,"")</f>
        <v>V0</v>
      </c>
      <c r="M181" s="700">
        <f>IF(ISNUMBER(Data!M181),Data!M181,"")</f>
        <v>136.4</v>
      </c>
      <c r="N181" s="700">
        <f>IF(ISNUMBER(Data!N181),Data!N181,"")</f>
        <v>3.1372</v>
      </c>
      <c r="O181" s="242" t="str">
        <f>IF(ISTEXT(Data!O181),Data!O181,"")</f>
        <v>V0</v>
      </c>
      <c r="P181" s="278">
        <f>IF(ISNUMBER(Data!P181),Data!P181,"")</f>
        <v>5.6</v>
      </c>
      <c r="Q181" s="242" t="str">
        <f>IF(ISTEXT(Data!Q181),Data!Q181,"")</f>
        <v>V0</v>
      </c>
      <c r="R181" s="277">
        <f>IF(ISNUMBER(Data!R181),Data!R181,"")</f>
        <v>12.8</v>
      </c>
      <c r="S181" s="242" t="str">
        <f>IF(ISTEXT(Data!S181),Data!S181,"")</f>
        <v>V0</v>
      </c>
      <c r="T181" s="701">
        <f>IF(ISNUMBER(Data!T181),Data!T181,"")</f>
        <v>0.08</v>
      </c>
      <c r="U181" s="242" t="str">
        <f>IF(ISTEXT(Data!U181),Data!U181,"")</f>
        <v>V0</v>
      </c>
      <c r="V181" s="702">
        <f>IF(ISNUMBER(Data!V181),Data!V181,"")</f>
        <v>0.56202999112974761</v>
      </c>
      <c r="W181" s="242" t="str">
        <f>IF(ISTEXT(Data!W181),Data!W181,"")</f>
        <v>V0</v>
      </c>
      <c r="X181" s="701">
        <f>IF(ISNUMBER(Data!X181),Data!X181,"")</f>
        <v>0.43425354458578835</v>
      </c>
      <c r="Y181" s="242" t="str">
        <f>IF(ISTEXT(Data!Y181),Data!Y181,"")</f>
        <v>V0</v>
      </c>
      <c r="Z181" s="703">
        <f>IF(ISNUMBER(Data!Z181),Data!Z181,"")</f>
        <v>3.1E-2</v>
      </c>
      <c r="AA181" s="242" t="str">
        <f>IF(ISTEXT(Data!AA181),Data!AA181,"")</f>
        <v>V0</v>
      </c>
      <c r="AB181" s="701">
        <f>IF(ISNUMBER(Data!AB181),Data!AB181,"")</f>
        <v>0.86900367304531934</v>
      </c>
      <c r="AC181" s="242" t="str">
        <f>IF(ISTEXT(Data!AC181),Data!AC181,"")</f>
        <v>V0</v>
      </c>
      <c r="AD181" s="704">
        <f>IF(ISNUMBER(Data!AD181),Data!AD181,"")</f>
        <v>3.6999999999999998E-2</v>
      </c>
      <c r="AE181" s="242" t="str">
        <f>IF(ISTEXT(Data!AE181),Data!AE181,"")</f>
        <v>V0</v>
      </c>
      <c r="AF181" s="701">
        <f>IF(ISNUMBER(Data!AF181),Data!AF181,"")</f>
        <v>6.0999999999999999E-2</v>
      </c>
      <c r="AG181" s="242" t="str">
        <f>IF(ISTEXT(Data!AG181),Data!AG181,"")</f>
        <v>V0</v>
      </c>
      <c r="AH181" s="703">
        <f>IF(ISNUMBER(Data!AH181),Data!AH181,"")</f>
        <v>0.25700000000000001</v>
      </c>
      <c r="AI181" s="242" t="str">
        <f>IF(ISTEXT(Data!AI181),Data!AI181,"")</f>
        <v>V0</v>
      </c>
      <c r="AJ181" s="267" t="str">
        <f>IF(ISTEXT(Data!AJ181),Data!AJ181,"")</f>
        <v/>
      </c>
      <c r="AK181" s="267" t="str">
        <f>IF(ISTEXT(Data!AK181),Data!AK181,"")</f>
        <v/>
      </c>
      <c r="AL181" s="267" t="str">
        <f>IF(ISTEXT(Data!AL181),Data!AL181,"")</f>
        <v/>
      </c>
      <c r="AM181" s="267" t="str">
        <f>IF(ISTEXT(Data!AM181),Data!AM181,"")</f>
        <v/>
      </c>
      <c r="AN181" s="267" t="str">
        <f>IF(ISTEXT(Data!AN181),Data!AN181,"")</f>
        <v/>
      </c>
      <c r="AO181" s="267" t="str">
        <f>IF(ISTEXT(Data!AO181),Data!AO181,"")</f>
        <v/>
      </c>
      <c r="AP181" s="705">
        <f>IF(ISNUMBER(Bilanz!AP181),Bilanz!AP181,"")</f>
        <v>2.5118864315095807E-3</v>
      </c>
      <c r="AQ181" s="706">
        <f>IF(ISNUMBER(Bilanz!AQ181),Bilanz!AQ181,"")</f>
        <v>7.8802901129318564E-3</v>
      </c>
      <c r="AR181" s="707">
        <f>IF(ISNUMBER(Bilanz!AR181),Bilanz!AR181,"")</f>
        <v>0.25097599999999998</v>
      </c>
      <c r="AS181" s="708">
        <f>IF(ISNUMBER(Bilanz!AS181),Bilanz!AS181,"")</f>
        <v>1.7632004881722443</v>
      </c>
      <c r="AT181" s="709">
        <f>IF(ISNUMBER(Bilanz!AT181),Bilanz!AT181,"")</f>
        <v>1.3623402200745351</v>
      </c>
      <c r="AU181" s="710">
        <f>IF(ISNUMBER(Bilanz!AU181),Bilanz!AU181,"")</f>
        <v>9.7253199999999998E-2</v>
      </c>
      <c r="AV181" s="711">
        <f>IF(ISNUMBER(Bilanz!AV181),Bilanz!AV181,"")</f>
        <v>2.726238323077776</v>
      </c>
      <c r="AW181" s="712">
        <f>IF(ISNUMBER(Bilanz!AW181),Bilanz!AW181,"")</f>
        <v>0.1160764</v>
      </c>
      <c r="AX181" s="713">
        <f>IF(ISNUMBER(Bilanz!AX181),Bilanz!AX181,"")</f>
        <v>0.19136919999999999</v>
      </c>
      <c r="AY181" s="714">
        <f>IF(ISNUMBER(Bilanz!AY181),Bilanz!AY181,"")</f>
        <v>0.80626039999999999</v>
      </c>
      <c r="AZ181" s="715">
        <f>IF(ISNUMBER(Bilanz!AZ181),Bilanz!AZ181,"")</f>
        <v>362.61</v>
      </c>
      <c r="BA181" s="716">
        <f>IF(ISNUMBER(Bilanz!BA181),Bilanz!BA181,"")</f>
        <v>5.5229999999999997</v>
      </c>
      <c r="BB181" s="717">
        <f>IF(ISNUMBER(Bilanz!BB181),Bilanz!BB181,"")</f>
        <v>2.5118864315095806</v>
      </c>
      <c r="BC181" s="718">
        <f>IF(ISNUMBER(Bilanz!BC181),Bilanz!BC181,"")</f>
        <v>2.1987459029669632</v>
      </c>
      <c r="BD181" s="719">
        <f>IF(ISNUMBER(Bilanz!BD181),Bilanz!BD181,"")</f>
        <v>3.9810717055349682E-3</v>
      </c>
      <c r="BE181" s="720">
        <f>IF(ISNUMBER(Bilanz!BE181),Bilanz!BE181,"")</f>
        <v>2.2565722667268422</v>
      </c>
      <c r="BF181" s="708">
        <f>IF(ISNUMBER(Bilanz!BF181),Bilanz!BF181,"")</f>
        <v>40.124936897961568</v>
      </c>
      <c r="BG181" s="709">
        <f>IF(ISNUMBER(Bilanz!BG181),Bilanz!BG181,"")</f>
        <v>27.085828447577629</v>
      </c>
      <c r="BH181" s="710">
        <f>IF(ISNUMBER(Bilanz!BH181),Bilanz!BH181,"")</f>
        <v>1.3484240837240864</v>
      </c>
      <c r="BI181" s="711">
        <f>IF(ISNUMBER(Bilanz!BI181),Bilanz!BI181,"")</f>
        <v>62.040670596510267</v>
      </c>
      <c r="BJ181" s="712">
        <f>IF(ISNUMBER(Bilanz!BJ181),Bilanz!BJ181,"")</f>
        <v>0.94633996623868233</v>
      </c>
      <c r="BK181" s="713">
        <f>IF(ISNUMBER(Bilanz!BK181),Bilanz!BK181,"")</f>
        <v>5.0195433038469455</v>
      </c>
      <c r="BL181" s="714">
        <f>IF(ISNUMBER(Bilanz!BL181),Bilanz!BL181,"")</f>
        <v>12.824991267029292</v>
      </c>
      <c r="BM181" s="721" t="str">
        <f>IF(ISTEXT(Bilanz!BM181),Bilanz!BM181,"")</f>
        <v>V0</v>
      </c>
      <c r="BN181" s="722">
        <f>IF(ISNUMBER(Bilanz!BN181),Bilanz!BN181,"")</f>
        <v>12.8</v>
      </c>
      <c r="BO181" s="722">
        <f>IF(ISNUMBER(Bilanz!BO181),Bilanz!BO181,"")</f>
        <v>11.906844101604316</v>
      </c>
      <c r="BP181" s="723">
        <f>IF(ISNUMBER(Bilanz!BP181),Bilanz!BP181,"")</f>
        <v>-6.9777804562162897</v>
      </c>
      <c r="BQ181" s="723">
        <f>IF(ISNUMBER(Bilanz!BQ181),Bilanz!BQ181,"")</f>
        <v>30</v>
      </c>
      <c r="BR181" s="721" t="str">
        <f>IF(ISTEXT(Bilanz!BR181),Bilanz!BR181,"")</f>
        <v>V0</v>
      </c>
      <c r="BS181" s="723">
        <f>IF(ISNUMBER(Bilanz!BS181),Bilanz!BS181,"")</f>
        <v>84.691855648858848</v>
      </c>
      <c r="BT181" s="723">
        <f>IF(ISNUMBER(Bilanz!BT181),Bilanz!BT181,"")</f>
        <v>71.670064586938537</v>
      </c>
      <c r="BU181" s="723">
        <f>IF(ISNUMBER(Bilanz!BU181),Bilanz!BU181,"")</f>
        <v>156.36192023579738</v>
      </c>
      <c r="BV181" s="722">
        <f>IF(ISNUMBER(Bilanz!BV181),Bilanz!BV181,"")</f>
        <v>8.3279810341822031</v>
      </c>
      <c r="BW181" s="723">
        <f>IF(ISNUMBER(Bilanz!BW181),Bilanz!BW181,"")</f>
        <v>15</v>
      </c>
      <c r="BX181" s="721" t="str">
        <f>IF(ISTEXT(Bilanz!BX181),Bilanz!BX181,"")</f>
        <v>V0</v>
      </c>
    </row>
    <row r="182" spans="1:76" x14ac:dyDescent="0.2">
      <c r="A182" s="120" t="str">
        <f>IF(ISTEXT(Data!A182),Data!A182,"")</f>
        <v/>
      </c>
      <c r="B182" s="250">
        <f>IF(ISREF(Data!B182),Data!B182,"")</f>
        <v>35190</v>
      </c>
      <c r="C182" s="698">
        <v>0.27083333333333298</v>
      </c>
      <c r="D182" s="250">
        <f>IF(ISREF(Data!D182),Data!D182,"")</f>
        <v>35191</v>
      </c>
      <c r="E182" s="698">
        <v>0.27083333333333298</v>
      </c>
      <c r="F182" s="699" t="s">
        <v>2179</v>
      </c>
      <c r="G182" s="245" t="str">
        <f>IF(ISTEXT(Data!G182),Data!G182,"")</f>
        <v>No Precipitation Occurred</v>
      </c>
      <c r="H182" s="247" t="str">
        <f>IF(ISTEXT(Data!H182),Data!H182,"")</f>
        <v/>
      </c>
      <c r="I182" s="246" t="str">
        <f>IF(ISTEXT(Data!I182),Data!I182,"")</f>
        <v/>
      </c>
      <c r="J182" s="248" t="str">
        <f>IF(ISTEXT(Data!J182),Data!J182,"")</f>
        <v/>
      </c>
      <c r="K182" s="273" t="str">
        <f>IF(ISNUMBER(Data!K182),Data!K182,"")</f>
        <v/>
      </c>
      <c r="L182" s="242" t="str">
        <f>IF(ISTEXT(Data!L182),Data!L182,"")</f>
        <v>M1</v>
      </c>
      <c r="M182" s="700" t="str">
        <f>IF(ISNUMBER(Data!M182),Data!M182,"")</f>
        <v/>
      </c>
      <c r="N182" s="700" t="str">
        <f>IF(ISNUMBER(Data!N182),Data!N182,"")</f>
        <v/>
      </c>
      <c r="O182" s="242" t="str">
        <f>IF(ISTEXT(Data!O182),Data!O182,"")</f>
        <v>M1</v>
      </c>
      <c r="P182" s="278" t="str">
        <f>IF(ISNUMBER(Data!P182),Data!P182,"")</f>
        <v/>
      </c>
      <c r="Q182" s="242" t="str">
        <f>IF(ISTEXT(Data!Q182),Data!Q182,"")</f>
        <v>M1</v>
      </c>
      <c r="R182" s="277" t="str">
        <f>IF(ISNUMBER(Data!R182),Data!R182,"")</f>
        <v/>
      </c>
      <c r="S182" s="242" t="str">
        <f>IF(ISTEXT(Data!S182),Data!S182,"")</f>
        <v>M1</v>
      </c>
      <c r="T182" s="701" t="str">
        <f>IF(ISNUMBER(Data!T182),Data!T182,"")</f>
        <v/>
      </c>
      <c r="U182" s="242" t="str">
        <f>IF(ISTEXT(Data!U182),Data!U182,"")</f>
        <v>M1</v>
      </c>
      <c r="V182" s="702" t="str">
        <f>IF(ISNUMBER(Data!V182),Data!V182,"")</f>
        <v/>
      </c>
      <c r="W182" s="242" t="str">
        <f>IF(ISTEXT(Data!W182),Data!W182,"")</f>
        <v>M1</v>
      </c>
      <c r="X182" s="701" t="str">
        <f>IF(ISNUMBER(Data!X182),Data!X182,"")</f>
        <v/>
      </c>
      <c r="Y182" s="242" t="str">
        <f>IF(ISTEXT(Data!Y182),Data!Y182,"")</f>
        <v>M1</v>
      </c>
      <c r="Z182" s="703" t="str">
        <f>IF(ISNUMBER(Data!Z182),Data!Z182,"")</f>
        <v/>
      </c>
      <c r="AA182" s="242" t="str">
        <f>IF(ISTEXT(Data!AA182),Data!AA182,"")</f>
        <v>M1</v>
      </c>
      <c r="AB182" s="701" t="str">
        <f>IF(ISNUMBER(Data!AB182),Data!AB182,"")</f>
        <v/>
      </c>
      <c r="AC182" s="242" t="str">
        <f>IF(ISTEXT(Data!AC182),Data!AC182,"")</f>
        <v>M1</v>
      </c>
      <c r="AD182" s="704" t="str">
        <f>IF(ISNUMBER(Data!AD182),Data!AD182,"")</f>
        <v/>
      </c>
      <c r="AE182" s="242" t="str">
        <f>IF(ISTEXT(Data!AE182),Data!AE182,"")</f>
        <v>M1</v>
      </c>
      <c r="AF182" s="701" t="str">
        <f>IF(ISNUMBER(Data!AF182),Data!AF182,"")</f>
        <v/>
      </c>
      <c r="AG182" s="242" t="str">
        <f>IF(ISTEXT(Data!AG182),Data!AG182,"")</f>
        <v>M1</v>
      </c>
      <c r="AH182" s="703" t="str">
        <f>IF(ISNUMBER(Data!AH182),Data!AH182,"")</f>
        <v/>
      </c>
      <c r="AI182" s="242" t="str">
        <f>IF(ISTEXT(Data!AI182),Data!AI182,"")</f>
        <v>M1</v>
      </c>
      <c r="AJ182" s="267" t="str">
        <f>IF(ISTEXT(Data!AJ182),Data!AJ182,"")</f>
        <v/>
      </c>
      <c r="AK182" s="267" t="str">
        <f>IF(ISTEXT(Data!AK182),Data!AK182,"")</f>
        <v/>
      </c>
      <c r="AL182" s="267" t="str">
        <f>IF(ISTEXT(Data!AL182),Data!AL182,"")</f>
        <v/>
      </c>
      <c r="AM182" s="267" t="str">
        <f>IF(ISTEXT(Data!AM182),Data!AM182,"")</f>
        <v/>
      </c>
      <c r="AN182" s="267" t="str">
        <f>IF(ISTEXT(Data!AN182),Data!AN182,"")</f>
        <v/>
      </c>
      <c r="AO182" s="267" t="str">
        <f>IF(ISTEXT(Data!AO182),Data!AO182,"")</f>
        <v/>
      </c>
      <c r="AP182" s="705" t="str">
        <f>IF(ISNUMBER(Bilanz!AP182),Bilanz!AP182,"")</f>
        <v/>
      </c>
      <c r="AQ182" s="706" t="str">
        <f>IF(ISNUMBER(Bilanz!AQ182),Bilanz!AQ182,"")</f>
        <v/>
      </c>
      <c r="AR182" s="707" t="str">
        <f>IF(ISNUMBER(Bilanz!AR182),Bilanz!AR182,"")</f>
        <v/>
      </c>
      <c r="AS182" s="708" t="str">
        <f>IF(ISNUMBER(Bilanz!AS182),Bilanz!AS182,"")</f>
        <v/>
      </c>
      <c r="AT182" s="709" t="str">
        <f>IF(ISNUMBER(Bilanz!AT182),Bilanz!AT182,"")</f>
        <v/>
      </c>
      <c r="AU182" s="710" t="str">
        <f>IF(ISNUMBER(Bilanz!AU182),Bilanz!AU182,"")</f>
        <v/>
      </c>
      <c r="AV182" s="711" t="str">
        <f>IF(ISNUMBER(Bilanz!AV182),Bilanz!AV182,"")</f>
        <v/>
      </c>
      <c r="AW182" s="712" t="str">
        <f>IF(ISNUMBER(Bilanz!AW182),Bilanz!AW182,"")</f>
        <v/>
      </c>
      <c r="AX182" s="713" t="str">
        <f>IF(ISNUMBER(Bilanz!AX182),Bilanz!AX182,"")</f>
        <v/>
      </c>
      <c r="AY182" s="714" t="str">
        <f>IF(ISNUMBER(Bilanz!AY182),Bilanz!AY182,"")</f>
        <v/>
      </c>
      <c r="AZ182" s="715">
        <f>IF(ISNUMBER(Bilanz!AZ182),Bilanz!AZ182,"")</f>
        <v>362.61</v>
      </c>
      <c r="BA182" s="716">
        <f>IF(ISNUMBER(Bilanz!BA182),Bilanz!BA182,"")</f>
        <v>5.5229999999999997</v>
      </c>
      <c r="BB182" s="717" t="str">
        <f>IF(ISNUMBER(Bilanz!BB182),Bilanz!BB182,"")</f>
        <v/>
      </c>
      <c r="BC182" s="718" t="str">
        <f>IF(ISNUMBER(Bilanz!BC182),Bilanz!BC182,"")</f>
        <v/>
      </c>
      <c r="BD182" s="719" t="str">
        <f>IF(ISNUMBER(Bilanz!BD182),Bilanz!BD182,"")</f>
        <v/>
      </c>
      <c r="BE182" s="720" t="str">
        <f>IF(ISNUMBER(Bilanz!BE182),Bilanz!BE182,"")</f>
        <v/>
      </c>
      <c r="BF182" s="708" t="str">
        <f>IF(ISNUMBER(Bilanz!BF182),Bilanz!BF182,"")</f>
        <v/>
      </c>
      <c r="BG182" s="709" t="str">
        <f>IF(ISNUMBER(Bilanz!BG182),Bilanz!BG182,"")</f>
        <v/>
      </c>
      <c r="BH182" s="710" t="str">
        <f>IF(ISNUMBER(Bilanz!BH182),Bilanz!BH182,"")</f>
        <v/>
      </c>
      <c r="BI182" s="711" t="str">
        <f>IF(ISNUMBER(Bilanz!BI182),Bilanz!BI182,"")</f>
        <v/>
      </c>
      <c r="BJ182" s="712" t="str">
        <f>IF(ISNUMBER(Bilanz!BJ182),Bilanz!BJ182,"")</f>
        <v/>
      </c>
      <c r="BK182" s="713" t="str">
        <f>IF(ISNUMBER(Bilanz!BK182),Bilanz!BK182,"")</f>
        <v/>
      </c>
      <c r="BL182" s="714" t="str">
        <f>IF(ISNUMBER(Bilanz!BL182),Bilanz!BL182,"")</f>
        <v/>
      </c>
      <c r="BM182" s="721" t="str">
        <f>IF(ISTEXT(Bilanz!BM182),Bilanz!BM182,"")</f>
        <v>M1</v>
      </c>
      <c r="BN182" s="722" t="str">
        <f>IF(ISNUMBER(Bilanz!BN182),Bilanz!BN182,"")</f>
        <v/>
      </c>
      <c r="BO182" s="722" t="str">
        <f>IF(ISNUMBER(Bilanz!BO182),Bilanz!BO182,"")</f>
        <v/>
      </c>
      <c r="BP182" s="723" t="str">
        <f>IF(ISNUMBER(Bilanz!BP182),Bilanz!BP182,"")</f>
        <v/>
      </c>
      <c r="BQ182" s="723" t="str">
        <f>IF(ISNUMBER(Bilanz!BQ182),Bilanz!BQ182,"")</f>
        <v/>
      </c>
      <c r="BR182" s="721" t="str">
        <f>IF(ISTEXT(Bilanz!BR182),Bilanz!BR182,"")</f>
        <v>M1</v>
      </c>
      <c r="BS182" s="723" t="str">
        <f>IF(ISNUMBER(Bilanz!BS182),Bilanz!BS182,"")</f>
        <v/>
      </c>
      <c r="BT182" s="723" t="str">
        <f>IF(ISNUMBER(Bilanz!BT182),Bilanz!BT182,"")</f>
        <v/>
      </c>
      <c r="BU182" s="723" t="str">
        <f>IF(ISNUMBER(Bilanz!BU182),Bilanz!BU182,"")</f>
        <v/>
      </c>
      <c r="BV182" s="722" t="str">
        <f>IF(ISNUMBER(Bilanz!BV182),Bilanz!BV182,"")</f>
        <v/>
      </c>
      <c r="BW182" s="723" t="str">
        <f>IF(ISNUMBER(Bilanz!BW182),Bilanz!BW182,"")</f>
        <v/>
      </c>
      <c r="BX182" s="721" t="str">
        <f>IF(ISTEXT(Bilanz!BX182),Bilanz!BX182,"")</f>
        <v>M1</v>
      </c>
    </row>
    <row r="183" spans="1:76" x14ac:dyDescent="0.2">
      <c r="A183" s="120" t="str">
        <f>IF(ISTEXT(Data!A183),Data!A183,"")</f>
        <v/>
      </c>
      <c r="B183" s="250">
        <f>IF(ISREF(Data!B183),Data!B183,"")</f>
        <v>35191</v>
      </c>
      <c r="C183" s="698">
        <v>0.27083333333333298</v>
      </c>
      <c r="D183" s="250">
        <f>IF(ISREF(Data!D183),Data!D183,"")</f>
        <v>35192</v>
      </c>
      <c r="E183" s="698">
        <v>0.27083333333333298</v>
      </c>
      <c r="F183" s="699" t="s">
        <v>2179</v>
      </c>
      <c r="G183" s="245" t="str">
        <f>IF(ISTEXT(Data!G183),Data!G183,"")</f>
        <v>No Precipitation Occurred</v>
      </c>
      <c r="H183" s="247" t="str">
        <f>IF(ISTEXT(Data!H183),Data!H183,"")</f>
        <v/>
      </c>
      <c r="I183" s="246" t="str">
        <f>IF(ISTEXT(Data!I183),Data!I183,"")</f>
        <v/>
      </c>
      <c r="J183" s="248" t="str">
        <f>IF(ISTEXT(Data!J183),Data!J183,"")</f>
        <v/>
      </c>
      <c r="K183" s="273" t="str">
        <f>IF(ISNUMBER(Data!K183),Data!K183,"")</f>
        <v/>
      </c>
      <c r="L183" s="242" t="str">
        <f>IF(ISTEXT(Data!L183),Data!L183,"")</f>
        <v>M1</v>
      </c>
      <c r="M183" s="700" t="str">
        <f>IF(ISNUMBER(Data!M183),Data!M183,"")</f>
        <v/>
      </c>
      <c r="N183" s="700" t="str">
        <f>IF(ISNUMBER(Data!N183),Data!N183,"")</f>
        <v/>
      </c>
      <c r="O183" s="242" t="str">
        <f>IF(ISTEXT(Data!O183),Data!O183,"")</f>
        <v>M1</v>
      </c>
      <c r="P183" s="278" t="str">
        <f>IF(ISNUMBER(Data!P183),Data!P183,"")</f>
        <v/>
      </c>
      <c r="Q183" s="242" t="str">
        <f>IF(ISTEXT(Data!Q183),Data!Q183,"")</f>
        <v>M1</v>
      </c>
      <c r="R183" s="277" t="str">
        <f>IF(ISNUMBER(Data!R183),Data!R183,"")</f>
        <v/>
      </c>
      <c r="S183" s="242" t="str">
        <f>IF(ISTEXT(Data!S183),Data!S183,"")</f>
        <v>M1</v>
      </c>
      <c r="T183" s="701" t="str">
        <f>IF(ISNUMBER(Data!T183),Data!T183,"")</f>
        <v/>
      </c>
      <c r="U183" s="242" t="str">
        <f>IF(ISTEXT(Data!U183),Data!U183,"")</f>
        <v>M1</v>
      </c>
      <c r="V183" s="702" t="str">
        <f>IF(ISNUMBER(Data!V183),Data!V183,"")</f>
        <v/>
      </c>
      <c r="W183" s="242" t="str">
        <f>IF(ISTEXT(Data!W183),Data!W183,"")</f>
        <v>M1</v>
      </c>
      <c r="X183" s="701" t="str">
        <f>IF(ISNUMBER(Data!X183),Data!X183,"")</f>
        <v/>
      </c>
      <c r="Y183" s="242" t="str">
        <f>IF(ISTEXT(Data!Y183),Data!Y183,"")</f>
        <v>M1</v>
      </c>
      <c r="Z183" s="703" t="str">
        <f>IF(ISNUMBER(Data!Z183),Data!Z183,"")</f>
        <v/>
      </c>
      <c r="AA183" s="242" t="str">
        <f>IF(ISTEXT(Data!AA183),Data!AA183,"")</f>
        <v>M1</v>
      </c>
      <c r="AB183" s="701" t="str">
        <f>IF(ISNUMBER(Data!AB183),Data!AB183,"")</f>
        <v/>
      </c>
      <c r="AC183" s="242" t="str">
        <f>IF(ISTEXT(Data!AC183),Data!AC183,"")</f>
        <v>M1</v>
      </c>
      <c r="AD183" s="704" t="str">
        <f>IF(ISNUMBER(Data!AD183),Data!AD183,"")</f>
        <v/>
      </c>
      <c r="AE183" s="242" t="str">
        <f>IF(ISTEXT(Data!AE183),Data!AE183,"")</f>
        <v>M1</v>
      </c>
      <c r="AF183" s="701" t="str">
        <f>IF(ISNUMBER(Data!AF183),Data!AF183,"")</f>
        <v/>
      </c>
      <c r="AG183" s="242" t="str">
        <f>IF(ISTEXT(Data!AG183),Data!AG183,"")</f>
        <v>M1</v>
      </c>
      <c r="AH183" s="703" t="str">
        <f>IF(ISNUMBER(Data!AH183),Data!AH183,"")</f>
        <v/>
      </c>
      <c r="AI183" s="242" t="str">
        <f>IF(ISTEXT(Data!AI183),Data!AI183,"")</f>
        <v>M1</v>
      </c>
      <c r="AJ183" s="267" t="str">
        <f>IF(ISTEXT(Data!AJ183),Data!AJ183,"")</f>
        <v/>
      </c>
      <c r="AK183" s="267" t="str">
        <f>IF(ISTEXT(Data!AK183),Data!AK183,"")</f>
        <v/>
      </c>
      <c r="AL183" s="267" t="str">
        <f>IF(ISTEXT(Data!AL183),Data!AL183,"")</f>
        <v/>
      </c>
      <c r="AM183" s="267" t="str">
        <f>IF(ISTEXT(Data!AM183),Data!AM183,"")</f>
        <v/>
      </c>
      <c r="AN183" s="267" t="str">
        <f>IF(ISTEXT(Data!AN183),Data!AN183,"")</f>
        <v/>
      </c>
      <c r="AO183" s="267" t="str">
        <f>IF(ISTEXT(Data!AO183),Data!AO183,"")</f>
        <v/>
      </c>
      <c r="AP183" s="705" t="str">
        <f>IF(ISNUMBER(Bilanz!AP183),Bilanz!AP183,"")</f>
        <v/>
      </c>
      <c r="AQ183" s="706" t="str">
        <f>IF(ISNUMBER(Bilanz!AQ183),Bilanz!AQ183,"")</f>
        <v/>
      </c>
      <c r="AR183" s="707" t="str">
        <f>IF(ISNUMBER(Bilanz!AR183),Bilanz!AR183,"")</f>
        <v/>
      </c>
      <c r="AS183" s="708" t="str">
        <f>IF(ISNUMBER(Bilanz!AS183),Bilanz!AS183,"")</f>
        <v/>
      </c>
      <c r="AT183" s="709" t="str">
        <f>IF(ISNUMBER(Bilanz!AT183),Bilanz!AT183,"")</f>
        <v/>
      </c>
      <c r="AU183" s="710" t="str">
        <f>IF(ISNUMBER(Bilanz!AU183),Bilanz!AU183,"")</f>
        <v/>
      </c>
      <c r="AV183" s="711" t="str">
        <f>IF(ISNUMBER(Bilanz!AV183),Bilanz!AV183,"")</f>
        <v/>
      </c>
      <c r="AW183" s="712" t="str">
        <f>IF(ISNUMBER(Bilanz!AW183),Bilanz!AW183,"")</f>
        <v/>
      </c>
      <c r="AX183" s="713" t="str">
        <f>IF(ISNUMBER(Bilanz!AX183),Bilanz!AX183,"")</f>
        <v/>
      </c>
      <c r="AY183" s="714" t="str">
        <f>IF(ISNUMBER(Bilanz!AY183),Bilanz!AY183,"")</f>
        <v/>
      </c>
      <c r="AZ183" s="715">
        <f>IF(ISNUMBER(Bilanz!AZ183),Bilanz!AZ183,"")</f>
        <v>362.61</v>
      </c>
      <c r="BA183" s="716">
        <f>IF(ISNUMBER(Bilanz!BA183),Bilanz!BA183,"")</f>
        <v>5.5229999999999997</v>
      </c>
      <c r="BB183" s="717" t="str">
        <f>IF(ISNUMBER(Bilanz!BB183),Bilanz!BB183,"")</f>
        <v/>
      </c>
      <c r="BC183" s="718" t="str">
        <f>IF(ISNUMBER(Bilanz!BC183),Bilanz!BC183,"")</f>
        <v/>
      </c>
      <c r="BD183" s="719" t="str">
        <f>IF(ISNUMBER(Bilanz!BD183),Bilanz!BD183,"")</f>
        <v/>
      </c>
      <c r="BE183" s="720" t="str">
        <f>IF(ISNUMBER(Bilanz!BE183),Bilanz!BE183,"")</f>
        <v/>
      </c>
      <c r="BF183" s="708" t="str">
        <f>IF(ISNUMBER(Bilanz!BF183),Bilanz!BF183,"")</f>
        <v/>
      </c>
      <c r="BG183" s="709" t="str">
        <f>IF(ISNUMBER(Bilanz!BG183),Bilanz!BG183,"")</f>
        <v/>
      </c>
      <c r="BH183" s="710" t="str">
        <f>IF(ISNUMBER(Bilanz!BH183),Bilanz!BH183,"")</f>
        <v/>
      </c>
      <c r="BI183" s="711" t="str">
        <f>IF(ISNUMBER(Bilanz!BI183),Bilanz!BI183,"")</f>
        <v/>
      </c>
      <c r="BJ183" s="712" t="str">
        <f>IF(ISNUMBER(Bilanz!BJ183),Bilanz!BJ183,"")</f>
        <v/>
      </c>
      <c r="BK183" s="713" t="str">
        <f>IF(ISNUMBER(Bilanz!BK183),Bilanz!BK183,"")</f>
        <v/>
      </c>
      <c r="BL183" s="714" t="str">
        <f>IF(ISNUMBER(Bilanz!BL183),Bilanz!BL183,"")</f>
        <v/>
      </c>
      <c r="BM183" s="721" t="str">
        <f>IF(ISTEXT(Bilanz!BM183),Bilanz!BM183,"")</f>
        <v>M1</v>
      </c>
      <c r="BN183" s="722" t="str">
        <f>IF(ISNUMBER(Bilanz!BN183),Bilanz!BN183,"")</f>
        <v/>
      </c>
      <c r="BO183" s="722" t="str">
        <f>IF(ISNUMBER(Bilanz!BO183),Bilanz!BO183,"")</f>
        <v/>
      </c>
      <c r="BP183" s="723" t="str">
        <f>IF(ISNUMBER(Bilanz!BP183),Bilanz!BP183,"")</f>
        <v/>
      </c>
      <c r="BQ183" s="723" t="str">
        <f>IF(ISNUMBER(Bilanz!BQ183),Bilanz!BQ183,"")</f>
        <v/>
      </c>
      <c r="BR183" s="721" t="str">
        <f>IF(ISTEXT(Bilanz!BR183),Bilanz!BR183,"")</f>
        <v>M1</v>
      </c>
      <c r="BS183" s="723" t="str">
        <f>IF(ISNUMBER(Bilanz!BS183),Bilanz!BS183,"")</f>
        <v/>
      </c>
      <c r="BT183" s="723" t="str">
        <f>IF(ISNUMBER(Bilanz!BT183),Bilanz!BT183,"")</f>
        <v/>
      </c>
      <c r="BU183" s="723" t="str">
        <f>IF(ISNUMBER(Bilanz!BU183),Bilanz!BU183,"")</f>
        <v/>
      </c>
      <c r="BV183" s="722" t="str">
        <f>IF(ISNUMBER(Bilanz!BV183),Bilanz!BV183,"")</f>
        <v/>
      </c>
      <c r="BW183" s="723" t="str">
        <f>IF(ISNUMBER(Bilanz!BW183),Bilanz!BW183,"")</f>
        <v/>
      </c>
      <c r="BX183" s="721" t="str">
        <f>IF(ISTEXT(Bilanz!BX183),Bilanz!BX183,"")</f>
        <v>M1</v>
      </c>
    </row>
    <row r="184" spans="1:76" x14ac:dyDescent="0.2">
      <c r="A184" s="120" t="str">
        <f>IF(ISTEXT(Data!A184),Data!A184,"")</f>
        <v/>
      </c>
      <c r="B184" s="250">
        <f>IF(ISREF(Data!B184),Data!B184,"")</f>
        <v>35192</v>
      </c>
      <c r="C184" s="698">
        <v>0.27083333333333298</v>
      </c>
      <c r="D184" s="250">
        <f>IF(ISREF(Data!D184),Data!D184,"")</f>
        <v>35193</v>
      </c>
      <c r="E184" s="698">
        <v>0.27083333333333298</v>
      </c>
      <c r="F184" s="699" t="s">
        <v>2179</v>
      </c>
      <c r="G184" s="245" t="str">
        <f>IF(ISTEXT(Data!G184),Data!G184,"")</f>
        <v>No Precipitation Occurred</v>
      </c>
      <c r="H184" s="247" t="str">
        <f>IF(ISTEXT(Data!H184),Data!H184,"")</f>
        <v/>
      </c>
      <c r="I184" s="246" t="str">
        <f>IF(ISTEXT(Data!I184),Data!I184,"")</f>
        <v/>
      </c>
      <c r="J184" s="248" t="str">
        <f>IF(ISTEXT(Data!J184),Data!J184,"")</f>
        <v/>
      </c>
      <c r="K184" s="273" t="str">
        <f>IF(ISNUMBER(Data!K184),Data!K184,"")</f>
        <v/>
      </c>
      <c r="L184" s="242" t="str">
        <f>IF(ISTEXT(Data!L184),Data!L184,"")</f>
        <v>M1</v>
      </c>
      <c r="M184" s="700" t="str">
        <f>IF(ISNUMBER(Data!M184),Data!M184,"")</f>
        <v/>
      </c>
      <c r="N184" s="700" t="str">
        <f>IF(ISNUMBER(Data!N184),Data!N184,"")</f>
        <v/>
      </c>
      <c r="O184" s="242" t="str">
        <f>IF(ISTEXT(Data!O184),Data!O184,"")</f>
        <v>M1</v>
      </c>
      <c r="P184" s="278" t="str">
        <f>IF(ISNUMBER(Data!P184),Data!P184,"")</f>
        <v/>
      </c>
      <c r="Q184" s="242" t="str">
        <f>IF(ISTEXT(Data!Q184),Data!Q184,"")</f>
        <v>M1</v>
      </c>
      <c r="R184" s="277" t="str">
        <f>IF(ISNUMBER(Data!R184),Data!R184,"")</f>
        <v/>
      </c>
      <c r="S184" s="242" t="str">
        <f>IF(ISTEXT(Data!S184),Data!S184,"")</f>
        <v>M1</v>
      </c>
      <c r="T184" s="701" t="str">
        <f>IF(ISNUMBER(Data!T184),Data!T184,"")</f>
        <v/>
      </c>
      <c r="U184" s="242" t="str">
        <f>IF(ISTEXT(Data!U184),Data!U184,"")</f>
        <v>M1</v>
      </c>
      <c r="V184" s="702" t="str">
        <f>IF(ISNUMBER(Data!V184),Data!V184,"")</f>
        <v/>
      </c>
      <c r="W184" s="242" t="str">
        <f>IF(ISTEXT(Data!W184),Data!W184,"")</f>
        <v>M1</v>
      </c>
      <c r="X184" s="701" t="str">
        <f>IF(ISNUMBER(Data!X184),Data!X184,"")</f>
        <v/>
      </c>
      <c r="Y184" s="242" t="str">
        <f>IF(ISTEXT(Data!Y184),Data!Y184,"")</f>
        <v>M1</v>
      </c>
      <c r="Z184" s="703" t="str">
        <f>IF(ISNUMBER(Data!Z184),Data!Z184,"")</f>
        <v/>
      </c>
      <c r="AA184" s="242" t="str">
        <f>IF(ISTEXT(Data!AA184),Data!AA184,"")</f>
        <v>M1</v>
      </c>
      <c r="AB184" s="701" t="str">
        <f>IF(ISNUMBER(Data!AB184),Data!AB184,"")</f>
        <v/>
      </c>
      <c r="AC184" s="242" t="str">
        <f>IF(ISTEXT(Data!AC184),Data!AC184,"")</f>
        <v>M1</v>
      </c>
      <c r="AD184" s="704" t="str">
        <f>IF(ISNUMBER(Data!AD184),Data!AD184,"")</f>
        <v/>
      </c>
      <c r="AE184" s="242" t="str">
        <f>IF(ISTEXT(Data!AE184),Data!AE184,"")</f>
        <v>M1</v>
      </c>
      <c r="AF184" s="701" t="str">
        <f>IF(ISNUMBER(Data!AF184),Data!AF184,"")</f>
        <v/>
      </c>
      <c r="AG184" s="242" t="str">
        <f>IF(ISTEXT(Data!AG184),Data!AG184,"")</f>
        <v>M1</v>
      </c>
      <c r="AH184" s="703" t="str">
        <f>IF(ISNUMBER(Data!AH184),Data!AH184,"")</f>
        <v/>
      </c>
      <c r="AI184" s="242" t="str">
        <f>IF(ISTEXT(Data!AI184),Data!AI184,"")</f>
        <v>M1</v>
      </c>
      <c r="AJ184" s="267" t="str">
        <f>IF(ISTEXT(Data!AJ184),Data!AJ184,"")</f>
        <v/>
      </c>
      <c r="AK184" s="267" t="str">
        <f>IF(ISTEXT(Data!AK184),Data!AK184,"")</f>
        <v/>
      </c>
      <c r="AL184" s="267" t="str">
        <f>IF(ISTEXT(Data!AL184),Data!AL184,"")</f>
        <v/>
      </c>
      <c r="AM184" s="267" t="str">
        <f>IF(ISTEXT(Data!AM184),Data!AM184,"")</f>
        <v/>
      </c>
      <c r="AN184" s="267" t="str">
        <f>IF(ISTEXT(Data!AN184),Data!AN184,"")</f>
        <v/>
      </c>
      <c r="AO184" s="267" t="str">
        <f>IF(ISTEXT(Data!AO184),Data!AO184,"")</f>
        <v/>
      </c>
      <c r="AP184" s="705" t="str">
        <f>IF(ISNUMBER(Bilanz!AP184),Bilanz!AP184,"")</f>
        <v/>
      </c>
      <c r="AQ184" s="706" t="str">
        <f>IF(ISNUMBER(Bilanz!AQ184),Bilanz!AQ184,"")</f>
        <v/>
      </c>
      <c r="AR184" s="707" t="str">
        <f>IF(ISNUMBER(Bilanz!AR184),Bilanz!AR184,"")</f>
        <v/>
      </c>
      <c r="AS184" s="708" t="str">
        <f>IF(ISNUMBER(Bilanz!AS184),Bilanz!AS184,"")</f>
        <v/>
      </c>
      <c r="AT184" s="709" t="str">
        <f>IF(ISNUMBER(Bilanz!AT184),Bilanz!AT184,"")</f>
        <v/>
      </c>
      <c r="AU184" s="710" t="str">
        <f>IF(ISNUMBER(Bilanz!AU184),Bilanz!AU184,"")</f>
        <v/>
      </c>
      <c r="AV184" s="711" t="str">
        <f>IF(ISNUMBER(Bilanz!AV184),Bilanz!AV184,"")</f>
        <v/>
      </c>
      <c r="AW184" s="712" t="str">
        <f>IF(ISNUMBER(Bilanz!AW184),Bilanz!AW184,"")</f>
        <v/>
      </c>
      <c r="AX184" s="713" t="str">
        <f>IF(ISNUMBER(Bilanz!AX184),Bilanz!AX184,"")</f>
        <v/>
      </c>
      <c r="AY184" s="714" t="str">
        <f>IF(ISNUMBER(Bilanz!AY184),Bilanz!AY184,"")</f>
        <v/>
      </c>
      <c r="AZ184" s="715">
        <f>IF(ISNUMBER(Bilanz!AZ184),Bilanz!AZ184,"")</f>
        <v>362.61</v>
      </c>
      <c r="BA184" s="716">
        <f>IF(ISNUMBER(Bilanz!BA184),Bilanz!BA184,"")</f>
        <v>5.5229999999999997</v>
      </c>
      <c r="BB184" s="717" t="str">
        <f>IF(ISNUMBER(Bilanz!BB184),Bilanz!BB184,"")</f>
        <v/>
      </c>
      <c r="BC184" s="718" t="str">
        <f>IF(ISNUMBER(Bilanz!BC184),Bilanz!BC184,"")</f>
        <v/>
      </c>
      <c r="BD184" s="719" t="str">
        <f>IF(ISNUMBER(Bilanz!BD184),Bilanz!BD184,"")</f>
        <v/>
      </c>
      <c r="BE184" s="720" t="str">
        <f>IF(ISNUMBER(Bilanz!BE184),Bilanz!BE184,"")</f>
        <v/>
      </c>
      <c r="BF184" s="708" t="str">
        <f>IF(ISNUMBER(Bilanz!BF184),Bilanz!BF184,"")</f>
        <v/>
      </c>
      <c r="BG184" s="709" t="str">
        <f>IF(ISNUMBER(Bilanz!BG184),Bilanz!BG184,"")</f>
        <v/>
      </c>
      <c r="BH184" s="710" t="str">
        <f>IF(ISNUMBER(Bilanz!BH184),Bilanz!BH184,"")</f>
        <v/>
      </c>
      <c r="BI184" s="711" t="str">
        <f>IF(ISNUMBER(Bilanz!BI184),Bilanz!BI184,"")</f>
        <v/>
      </c>
      <c r="BJ184" s="712" t="str">
        <f>IF(ISNUMBER(Bilanz!BJ184),Bilanz!BJ184,"")</f>
        <v/>
      </c>
      <c r="BK184" s="713" t="str">
        <f>IF(ISNUMBER(Bilanz!BK184),Bilanz!BK184,"")</f>
        <v/>
      </c>
      <c r="BL184" s="714" t="str">
        <f>IF(ISNUMBER(Bilanz!BL184),Bilanz!BL184,"")</f>
        <v/>
      </c>
      <c r="BM184" s="721" t="str">
        <f>IF(ISTEXT(Bilanz!BM184),Bilanz!BM184,"")</f>
        <v>M1</v>
      </c>
      <c r="BN184" s="722" t="str">
        <f>IF(ISNUMBER(Bilanz!BN184),Bilanz!BN184,"")</f>
        <v/>
      </c>
      <c r="BO184" s="722" t="str">
        <f>IF(ISNUMBER(Bilanz!BO184),Bilanz!BO184,"")</f>
        <v/>
      </c>
      <c r="BP184" s="723" t="str">
        <f>IF(ISNUMBER(Bilanz!BP184),Bilanz!BP184,"")</f>
        <v/>
      </c>
      <c r="BQ184" s="723" t="str">
        <f>IF(ISNUMBER(Bilanz!BQ184),Bilanz!BQ184,"")</f>
        <v/>
      </c>
      <c r="BR184" s="721" t="str">
        <f>IF(ISTEXT(Bilanz!BR184),Bilanz!BR184,"")</f>
        <v>M1</v>
      </c>
      <c r="BS184" s="723" t="str">
        <f>IF(ISNUMBER(Bilanz!BS184),Bilanz!BS184,"")</f>
        <v/>
      </c>
      <c r="BT184" s="723" t="str">
        <f>IF(ISNUMBER(Bilanz!BT184),Bilanz!BT184,"")</f>
        <v/>
      </c>
      <c r="BU184" s="723" t="str">
        <f>IF(ISNUMBER(Bilanz!BU184),Bilanz!BU184,"")</f>
        <v/>
      </c>
      <c r="BV184" s="722" t="str">
        <f>IF(ISNUMBER(Bilanz!BV184),Bilanz!BV184,"")</f>
        <v/>
      </c>
      <c r="BW184" s="723" t="str">
        <f>IF(ISNUMBER(Bilanz!BW184),Bilanz!BW184,"")</f>
        <v/>
      </c>
      <c r="BX184" s="721" t="str">
        <f>IF(ISTEXT(Bilanz!BX184),Bilanz!BX184,"")</f>
        <v>M1</v>
      </c>
    </row>
    <row r="185" spans="1:76" x14ac:dyDescent="0.2">
      <c r="A185" s="120" t="str">
        <f>IF(ISTEXT(Data!A185),Data!A185,"")</f>
        <v>DEU96044</v>
      </c>
      <c r="B185" s="250">
        <f>IF(ISREF(Data!B185),Data!B185,"")</f>
        <v>35193</v>
      </c>
      <c r="C185" s="698">
        <v>0.27083333333333298</v>
      </c>
      <c r="D185" s="250">
        <f>IF(ISREF(Data!D185),Data!D185,"")</f>
        <v>35194</v>
      </c>
      <c r="E185" s="698">
        <v>0.27083333333333298</v>
      </c>
      <c r="F185" s="699" t="s">
        <v>2179</v>
      </c>
      <c r="G185" s="245" t="str">
        <f>IF(ISTEXT(Data!G185),Data!G185,"")</f>
        <v>Rain</v>
      </c>
      <c r="H185" s="247" t="str">
        <f>IF(ISTEXT(Data!H185),Data!H185,"")</f>
        <v>Clean and Clear</v>
      </c>
      <c r="I185" s="246" t="str">
        <f>IF(ISTEXT(Data!I185),Data!I185,"")</f>
        <v/>
      </c>
      <c r="J185" s="248" t="str">
        <f>IF(ISTEXT(Data!J185),Data!J185,"")</f>
        <v/>
      </c>
      <c r="K185" s="273">
        <f>IF(ISNUMBER(Data!K185),Data!K185,"")</f>
        <v>4.7</v>
      </c>
      <c r="L185" s="242" t="str">
        <f>IF(ISTEXT(Data!L185),Data!L185,"")</f>
        <v>V0</v>
      </c>
      <c r="M185" s="700">
        <f>IF(ISNUMBER(Data!M185),Data!M185,"")</f>
        <v>165.7</v>
      </c>
      <c r="N185" s="700">
        <f>IF(ISNUMBER(Data!N185),Data!N185,"")</f>
        <v>3.8110999999999997</v>
      </c>
      <c r="O185" s="242" t="str">
        <f>IF(ISTEXT(Data!O185),Data!O185,"")</f>
        <v>V0</v>
      </c>
      <c r="P185" s="278">
        <f>IF(ISNUMBER(Data!P185),Data!P185,"")</f>
        <v>4.7</v>
      </c>
      <c r="Q185" s="242" t="str">
        <f>IF(ISTEXT(Data!Q185),Data!Q185,"")</f>
        <v>V0</v>
      </c>
      <c r="R185" s="277">
        <f>IF(ISNUMBER(Data!R185),Data!R185,"")</f>
        <v>49.9</v>
      </c>
      <c r="S185" s="242" t="str">
        <f>IF(ISTEXT(Data!S185),Data!S185,"")</f>
        <v>V0</v>
      </c>
      <c r="T185" s="701">
        <f>IF(ISNUMBER(Data!T185),Data!T185,"")</f>
        <v>0.127</v>
      </c>
      <c r="U185" s="242" t="str">
        <f>IF(ISTEXT(Data!U185),Data!U185,"")</f>
        <v>V0</v>
      </c>
      <c r="V185" s="702">
        <f>IF(ISNUMBER(Data!V185),Data!V185,"")</f>
        <v>2.0059591323280381</v>
      </c>
      <c r="W185" s="242" t="str">
        <f>IF(ISTEXT(Data!W185),Data!W185,"")</f>
        <v>V0</v>
      </c>
      <c r="X185" s="701">
        <f>IF(ISNUMBER(Data!X185),Data!X185,"")</f>
        <v>2.4099235910141368</v>
      </c>
      <c r="Y185" s="242" t="str">
        <f>IF(ISTEXT(Data!Y185),Data!Y185,"")</f>
        <v>V0</v>
      </c>
      <c r="Z185" s="703">
        <f>IF(ISNUMBER(Data!Z185),Data!Z185,"")</f>
        <v>9.4E-2</v>
      </c>
      <c r="AA185" s="242" t="str">
        <f>IF(ISTEXT(Data!AA185),Data!AA185,"")</f>
        <v>V0</v>
      </c>
      <c r="AB185" s="701">
        <f>IF(ISNUMBER(Data!AB185),Data!AB185,"")</f>
        <v>2.517953797238599</v>
      </c>
      <c r="AC185" s="242" t="str">
        <f>IF(ISTEXT(Data!AC185),Data!AC185,"")</f>
        <v>V0</v>
      </c>
      <c r="AD185" s="704">
        <f>IF(ISNUMBER(Data!AD185),Data!AD185,"")</f>
        <v>0.1</v>
      </c>
      <c r="AE185" s="242" t="str">
        <f>IF(ISTEXT(Data!AE185),Data!AE185,"")</f>
        <v>V0</v>
      </c>
      <c r="AF185" s="701">
        <f>IF(ISNUMBER(Data!AF185),Data!AF185,"")</f>
        <v>0.16900000000000001</v>
      </c>
      <c r="AG185" s="242" t="str">
        <f>IF(ISTEXT(Data!AG185),Data!AG185,"")</f>
        <v>V0</v>
      </c>
      <c r="AH185" s="703">
        <f>IF(ISNUMBER(Data!AH185),Data!AH185,"")</f>
        <v>1.012</v>
      </c>
      <c r="AI185" s="242" t="str">
        <f>IF(ISTEXT(Data!AI185),Data!AI185,"")</f>
        <v>V0</v>
      </c>
      <c r="AJ185" s="267" t="str">
        <f>IF(ISTEXT(Data!AJ185),Data!AJ185,"")</f>
        <v/>
      </c>
      <c r="AK185" s="267" t="str">
        <f>IF(ISTEXT(Data!AK185),Data!AK185,"")</f>
        <v/>
      </c>
      <c r="AL185" s="267" t="str">
        <f>IF(ISTEXT(Data!AL185),Data!AL185,"")</f>
        <v/>
      </c>
      <c r="AM185" s="267" t="str">
        <f>IF(ISTEXT(Data!AM185),Data!AM185,"")</f>
        <v/>
      </c>
      <c r="AN185" s="267" t="str">
        <f>IF(ISTEXT(Data!AN185),Data!AN185,"")</f>
        <v/>
      </c>
      <c r="AO185" s="267" t="str">
        <f>IF(ISTEXT(Data!AO185),Data!AO185,"")</f>
        <v/>
      </c>
      <c r="AP185" s="705">
        <f>IF(ISNUMBER(Bilanz!AP185),Bilanz!AP185,"")</f>
        <v>1.9952623149688771E-2</v>
      </c>
      <c r="AQ185" s="706">
        <f>IF(ISNUMBER(Bilanz!AQ185),Bilanz!AQ185,"")</f>
        <v>7.6041442085778871E-2</v>
      </c>
      <c r="AR185" s="707">
        <f>IF(ISNUMBER(Bilanz!AR185),Bilanz!AR185,"")</f>
        <v>0.48400969999999999</v>
      </c>
      <c r="AS185" s="708">
        <f>IF(ISNUMBER(Bilanz!AS185),Bilanz!AS185,"")</f>
        <v>7.6449108492153854</v>
      </c>
      <c r="AT185" s="709">
        <f>IF(ISNUMBER(Bilanz!AT185),Bilanz!AT185,"")</f>
        <v>9.1844597977139752</v>
      </c>
      <c r="AU185" s="710">
        <f>IF(ISNUMBER(Bilanz!AU185),Bilanz!AU185,"")</f>
        <v>0.35824339999999999</v>
      </c>
      <c r="AV185" s="711">
        <f>IF(ISNUMBER(Bilanz!AV185),Bilanz!AV185,"")</f>
        <v>9.5961737166560237</v>
      </c>
      <c r="AW185" s="712">
        <f>IF(ISNUMBER(Bilanz!AW185),Bilanz!AW185,"")</f>
        <v>0.38111</v>
      </c>
      <c r="AX185" s="713">
        <f>IF(ISNUMBER(Bilanz!AX185),Bilanz!AX185,"")</f>
        <v>0.64407590000000003</v>
      </c>
      <c r="AY185" s="714">
        <f>IF(ISNUMBER(Bilanz!AY185),Bilanz!AY185,"")</f>
        <v>3.8568331999999996</v>
      </c>
      <c r="AZ185" s="715">
        <f>IF(ISNUMBER(Bilanz!AZ185),Bilanz!AZ185,"")</f>
        <v>362.61</v>
      </c>
      <c r="BA185" s="716">
        <f>IF(ISNUMBER(Bilanz!BA185),Bilanz!BA185,"")</f>
        <v>5.5229999999999997</v>
      </c>
      <c r="BB185" s="717">
        <f>IF(ISNUMBER(Bilanz!BB185),Bilanz!BB185,"")</f>
        <v>19.952623149688769</v>
      </c>
      <c r="BC185" s="718">
        <f>IF(ISNUMBER(Bilanz!BC185),Bilanz!BC185,"")</f>
        <v>0.27680570913234243</v>
      </c>
      <c r="BD185" s="719">
        <f>IF(ISNUMBER(Bilanz!BD185),Bilanz!BD185,"")</f>
        <v>5.0118723362727209E-4</v>
      </c>
      <c r="BE185" s="720">
        <f>IF(ISNUMBER(Bilanz!BE185),Bilanz!BE185,"")</f>
        <v>3.5823084734288617</v>
      </c>
      <c r="BF185" s="708">
        <f>IF(ISNUMBER(Bilanz!BF185),Bilanz!BF185,"")</f>
        <v>143.2111895715027</v>
      </c>
      <c r="BG185" s="709">
        <f>IF(ISNUMBER(Bilanz!BG185),Bilanz!BG185,"")</f>
        <v>150.31489730323636</v>
      </c>
      <c r="BH185" s="710">
        <f>IF(ISNUMBER(Bilanz!BH185),Bilanz!BH185,"")</f>
        <v>4.0887698022601331</v>
      </c>
      <c r="BI185" s="711">
        <f>IF(ISNUMBER(Bilanz!BI185),Bilanz!BI185,"")</f>
        <v>179.76396067956017</v>
      </c>
      <c r="BJ185" s="712">
        <f>IF(ISNUMBER(Bilanz!BJ185),Bilanz!BJ185,"")</f>
        <v>2.5576755844288712</v>
      </c>
      <c r="BK185" s="713">
        <f>IF(ISNUMBER(Bilanz!BK185),Bilanz!BK185,"")</f>
        <v>13.906603579510389</v>
      </c>
      <c r="BL185" s="714">
        <f>IF(ISNUMBER(Bilanz!BL185),Bilanz!BL185,"")</f>
        <v>50.501522032037528</v>
      </c>
      <c r="BM185" s="721" t="str">
        <f>IF(ISTEXT(Bilanz!BM185),Bilanz!BM185,"")</f>
        <v>V0</v>
      </c>
      <c r="BN185" s="722">
        <f>IF(ISNUMBER(Bilanz!BN185),Bilanz!BN185,"")</f>
        <v>49.9</v>
      </c>
      <c r="BO185" s="722">
        <f>IF(ISNUMBER(Bilanz!BO185),Bilanz!BO185,"")</f>
        <v>46.859513698929717</v>
      </c>
      <c r="BP185" s="723">
        <f>IF(ISNUMBER(Bilanz!BP185),Bilanz!BP185,"")</f>
        <v>-6.0931589199805236</v>
      </c>
      <c r="BQ185" s="723">
        <f>IF(ISNUMBER(Bilanz!BQ185),Bilanz!BQ185,"")</f>
        <v>20</v>
      </c>
      <c r="BR185" s="721" t="str">
        <f>IF(ISTEXT(Bilanz!BR185),Bilanz!BR185,"")</f>
        <v>V0</v>
      </c>
      <c r="BS185" s="723">
        <f>IF(ISNUMBER(Bilanz!BS185),Bilanz!BS185,"")</f>
        <v>270.77115482748587</v>
      </c>
      <c r="BT185" s="723">
        <f>IF(ISNUMBER(Bilanz!BT185),Bilanz!BT185,"")</f>
        <v>297.38570224453389</v>
      </c>
      <c r="BU185" s="723">
        <f>IF(ISNUMBER(Bilanz!BU185),Bilanz!BU185,"")</f>
        <v>568.15685707201976</v>
      </c>
      <c r="BV185" s="722">
        <f>IF(ISNUMBER(Bilanz!BV185),Bilanz!BV185,"")</f>
        <v>-4.6843661368808132</v>
      </c>
      <c r="BW185" s="723">
        <f>IF(ISNUMBER(Bilanz!BW185),Bilanz!BW185,"")</f>
        <v>10</v>
      </c>
      <c r="BX185" s="721" t="str">
        <f>IF(ISTEXT(Bilanz!BX185),Bilanz!BX185,"")</f>
        <v>V0</v>
      </c>
    </row>
    <row r="186" spans="1:76" x14ac:dyDescent="0.2">
      <c r="A186" s="120" t="str">
        <f>IF(ISTEXT(Data!A186),Data!A186,"")</f>
        <v>DEU96045</v>
      </c>
      <c r="B186" s="250">
        <f>IF(ISREF(Data!B186),Data!B186,"")</f>
        <v>35194</v>
      </c>
      <c r="C186" s="698">
        <v>0.27083333333333298</v>
      </c>
      <c r="D186" s="250">
        <f>IF(ISREF(Data!D186),Data!D186,"")</f>
        <v>35195</v>
      </c>
      <c r="E186" s="698">
        <v>0.27083333333333298</v>
      </c>
      <c r="F186" s="699" t="s">
        <v>2179</v>
      </c>
      <c r="G186" s="245" t="str">
        <f>IF(ISTEXT(Data!G186),Data!G186,"")</f>
        <v>Mixed</v>
      </c>
      <c r="H186" s="247" t="str">
        <f>IF(ISTEXT(Data!H186),Data!H186,"")</f>
        <v>Clean and Clear</v>
      </c>
      <c r="I186" s="246" t="str">
        <f>IF(ISTEXT(Data!I186),Data!I186,"")</f>
        <v/>
      </c>
      <c r="J186" s="248" t="str">
        <f>IF(ISTEXT(Data!J186),Data!J186,"")</f>
        <v/>
      </c>
      <c r="K186" s="273">
        <f>IF(ISNUMBER(Data!K186),Data!K186,"")</f>
        <v>10</v>
      </c>
      <c r="L186" s="242" t="str">
        <f>IF(ISTEXT(Data!L186),Data!L186,"")</f>
        <v>V0</v>
      </c>
      <c r="M186" s="700">
        <f>IF(ISNUMBER(Data!M186),Data!M186,"")</f>
        <v>446.9</v>
      </c>
      <c r="N186" s="700">
        <f>IF(ISNUMBER(Data!N186),Data!N186,"")</f>
        <v>10.278699999999999</v>
      </c>
      <c r="O186" s="242" t="str">
        <f>IF(ISTEXT(Data!O186),Data!O186,"")</f>
        <v>V0</v>
      </c>
      <c r="P186" s="278">
        <f>IF(ISNUMBER(Data!P186),Data!P186,"")</f>
        <v>4.2699999999999996</v>
      </c>
      <c r="Q186" s="242" t="str">
        <f>IF(ISTEXT(Data!Q186),Data!Q186,"")</f>
        <v>V0</v>
      </c>
      <c r="R186" s="277">
        <f>IF(ISNUMBER(Data!R186),Data!R186,"")</f>
        <v>38.299999999999997</v>
      </c>
      <c r="S186" s="242" t="str">
        <f>IF(ISTEXT(Data!S186),Data!S186,"")</f>
        <v>V0</v>
      </c>
      <c r="T186" s="701">
        <f>IF(ISNUMBER(Data!T186),Data!T186,"")</f>
        <v>6.3E-2</v>
      </c>
      <c r="U186" s="242" t="str">
        <f>IF(ISTEXT(Data!U186),Data!U186,"")</f>
        <v>V0</v>
      </c>
      <c r="V186" s="702">
        <f>IF(ISNUMBER(Data!V186),Data!V186,"")</f>
        <v>0.77572788968631567</v>
      </c>
      <c r="W186" s="242" t="str">
        <f>IF(ISTEXT(Data!W186),Data!W186,"")</f>
        <v>V0</v>
      </c>
      <c r="X186" s="701">
        <f>IF(ISNUMBER(Data!X186),Data!X186,"")</f>
        <v>1.2834011367658389</v>
      </c>
      <c r="Y186" s="242" t="str">
        <f>IF(ISTEXT(Data!Y186),Data!Y186,"")</f>
        <v>V0</v>
      </c>
      <c r="Z186" s="703">
        <f>IF(ISNUMBER(Data!Z186),Data!Z186,"")</f>
        <v>2.9000000000000001E-2</v>
      </c>
      <c r="AA186" s="242" t="str">
        <f>IF(ISTEXT(Data!AA186),Data!AA186,"")</f>
        <v>V0</v>
      </c>
      <c r="AB186" s="701">
        <f>IF(ISNUMBER(Data!AB186),Data!AB186,"")</f>
        <v>0.95666937585053169</v>
      </c>
      <c r="AC186" s="242" t="str">
        <f>IF(ISTEXT(Data!AC186),Data!AC186,"")</f>
        <v>V0</v>
      </c>
      <c r="AD186" s="704">
        <f>IF(ISNUMBER(Data!AD186),Data!AD186,"")</f>
        <v>3.3000000000000002E-2</v>
      </c>
      <c r="AE186" s="242" t="str">
        <f>IF(ISTEXT(Data!AE186),Data!AE186,"")</f>
        <v>V0</v>
      </c>
      <c r="AF186" s="701">
        <f>IF(ISNUMBER(Data!AF186),Data!AF186,"")</f>
        <v>0.04</v>
      </c>
      <c r="AG186" s="242" t="str">
        <f>IF(ISTEXT(Data!AG186),Data!AG186,"")</f>
        <v>V0</v>
      </c>
      <c r="AH186" s="703">
        <f>IF(ISNUMBER(Data!AH186),Data!AH186,"")</f>
        <v>0.16700000000000001</v>
      </c>
      <c r="AI186" s="242" t="str">
        <f>IF(ISTEXT(Data!AI186),Data!AI186,"")</f>
        <v>V0</v>
      </c>
      <c r="AJ186" s="267" t="str">
        <f>IF(ISTEXT(Data!AJ186),Data!AJ186,"")</f>
        <v/>
      </c>
      <c r="AK186" s="267" t="str">
        <f>IF(ISTEXT(Data!AK186),Data!AK186,"")</f>
        <v/>
      </c>
      <c r="AL186" s="267" t="str">
        <f>IF(ISTEXT(Data!AL186),Data!AL186,"")</f>
        <v/>
      </c>
      <c r="AM186" s="267" t="str">
        <f>IF(ISTEXT(Data!AM186),Data!AM186,"")</f>
        <v/>
      </c>
      <c r="AN186" s="267" t="str">
        <f>IF(ISTEXT(Data!AN186),Data!AN186,"")</f>
        <v/>
      </c>
      <c r="AO186" s="267" t="str">
        <f>IF(ISTEXT(Data!AO186),Data!AO186,"")</f>
        <v/>
      </c>
      <c r="AP186" s="705">
        <f>IF(ISNUMBER(Bilanz!AP186),Bilanz!AP186,"")</f>
        <v>5.370317963702527E-2</v>
      </c>
      <c r="AQ186" s="706">
        <f>IF(ISNUMBER(Bilanz!AQ186),Bilanz!AQ186,"")</f>
        <v>0.55199887253509161</v>
      </c>
      <c r="AR186" s="707">
        <f>IF(ISNUMBER(Bilanz!AR186),Bilanz!AR186,"")</f>
        <v>0.64755809999999991</v>
      </c>
      <c r="AS186" s="708">
        <f>IF(ISNUMBER(Bilanz!AS186),Bilanz!AS186,"")</f>
        <v>7.9734742597187322</v>
      </c>
      <c r="AT186" s="709">
        <f>IF(ISNUMBER(Bilanz!AT186),Bilanz!AT186,"")</f>
        <v>13.191695264475026</v>
      </c>
      <c r="AU186" s="710">
        <f>IF(ISNUMBER(Bilanz!AU186),Bilanz!AU186,"")</f>
        <v>0.29808229999999997</v>
      </c>
      <c r="AV186" s="711">
        <f>IF(ISNUMBER(Bilanz!AV186),Bilanz!AV186,"")</f>
        <v>9.8333175135548583</v>
      </c>
      <c r="AW186" s="712">
        <f>IF(ISNUMBER(Bilanz!AW186),Bilanz!AW186,"")</f>
        <v>0.33919709999999997</v>
      </c>
      <c r="AX186" s="713">
        <f>IF(ISNUMBER(Bilanz!AX186),Bilanz!AX186,"")</f>
        <v>0.41114799999999996</v>
      </c>
      <c r="AY186" s="714">
        <f>IF(ISNUMBER(Bilanz!AY186),Bilanz!AY186,"")</f>
        <v>1.7165428999999999</v>
      </c>
      <c r="AZ186" s="715">
        <f>IF(ISNUMBER(Bilanz!AZ186),Bilanz!AZ186,"")</f>
        <v>362.61</v>
      </c>
      <c r="BA186" s="716">
        <f>IF(ISNUMBER(Bilanz!BA186),Bilanz!BA186,"")</f>
        <v>5.5229999999999997</v>
      </c>
      <c r="BB186" s="717">
        <f>IF(ISNUMBER(Bilanz!BB186),Bilanz!BB186,"")</f>
        <v>53.703179637025272</v>
      </c>
      <c r="BC186" s="718">
        <f>IF(ISNUMBER(Bilanz!BC186),Bilanz!BC186,"")</f>
        <v>0.10284307255789005</v>
      </c>
      <c r="BD186" s="719">
        <f>IF(ISNUMBER(Bilanz!BD186),Bilanz!BD186,"")</f>
        <v>1.8620871366628646E-4</v>
      </c>
      <c r="BE186" s="720">
        <f>IF(ISNUMBER(Bilanz!BE186),Bilanz!BE186,"")</f>
        <v>1.7770506600473881</v>
      </c>
      <c r="BF186" s="708">
        <f>IF(ISNUMBER(Bilanz!BF186),Bilanz!BF186,"")</f>
        <v>55.381444255466249</v>
      </c>
      <c r="BG186" s="709">
        <f>IF(ISNUMBER(Bilanz!BG186),Bilanz!BG186,"")</f>
        <v>80.049969547222148</v>
      </c>
      <c r="BH186" s="710">
        <f>IF(ISNUMBER(Bilanz!BH186),Bilanz!BH186,"")</f>
        <v>1.2614289815483388</v>
      </c>
      <c r="BI186" s="711">
        <f>IF(ISNUMBER(Bilanz!BI186),Bilanz!BI186,"")</f>
        <v>68.299377157887605</v>
      </c>
      <c r="BJ186" s="712">
        <f>IF(ISNUMBER(Bilanz!BJ186),Bilanz!BJ186,"")</f>
        <v>0.84403294286152752</v>
      </c>
      <c r="BK186" s="713">
        <f>IF(ISNUMBER(Bilanz!BK186),Bilanz!BK186,"")</f>
        <v>3.2915038058012756</v>
      </c>
      <c r="BL186" s="714">
        <f>IF(ISNUMBER(Bilanz!BL186),Bilanz!BL186,"")</f>
        <v>8.333749189081292</v>
      </c>
      <c r="BM186" s="721" t="str">
        <f>IF(ISTEXT(Bilanz!BM186),Bilanz!BM186,"")</f>
        <v>V0</v>
      </c>
      <c r="BN186" s="722">
        <f>IF(ISNUMBER(Bilanz!BN186),Bilanz!BN186,"")</f>
        <v>38.299999999999997</v>
      </c>
      <c r="BO186" s="722">
        <f>IF(ISNUMBER(Bilanz!BO186),Bilanz!BO186,"")</f>
        <v>35.093733066189536</v>
      </c>
      <c r="BP186" s="723">
        <f>IF(ISNUMBER(Bilanz!BP186),Bilanz!BP186,"")</f>
        <v>-8.3714541352753571</v>
      </c>
      <c r="BQ186" s="723">
        <f>IF(ISNUMBER(Bilanz!BQ186),Bilanz!BQ186,"")</f>
        <v>20</v>
      </c>
      <c r="BR186" s="721" t="str">
        <f>IF(ISTEXT(Bilanz!BR186),Bilanz!BR186,"")</f>
        <v>V0</v>
      </c>
      <c r="BS186" s="723">
        <f>IF(ISNUMBER(Bilanz!BS186),Bilanz!BS186,"")</f>
        <v>135.73327171420533</v>
      </c>
      <c r="BT186" s="723">
        <f>IF(ISNUMBER(Bilanz!BT186),Bilanz!BT186,"")</f>
        <v>137.31149374400735</v>
      </c>
      <c r="BU186" s="723">
        <f>IF(ISNUMBER(Bilanz!BU186),Bilanz!BU186,"")</f>
        <v>273.04476545821268</v>
      </c>
      <c r="BV186" s="722">
        <f>IF(ISNUMBER(Bilanz!BV186),Bilanz!BV186,"")</f>
        <v>-0.57800852807176595</v>
      </c>
      <c r="BW186" s="723">
        <f>IF(ISNUMBER(Bilanz!BW186),Bilanz!BW186,"")</f>
        <v>15</v>
      </c>
      <c r="BX186" s="721" t="str">
        <f>IF(ISTEXT(Bilanz!BX186),Bilanz!BX186,"")</f>
        <v>V0</v>
      </c>
    </row>
    <row r="187" spans="1:76" x14ac:dyDescent="0.2">
      <c r="A187" s="120" t="str">
        <f>IF(ISTEXT(Data!A187),Data!A187,"")</f>
        <v/>
      </c>
      <c r="B187" s="250">
        <f>IF(ISREF(Data!B187),Data!B187,"")</f>
        <v>35195</v>
      </c>
      <c r="C187" s="698">
        <v>0.27083333333333298</v>
      </c>
      <c r="D187" s="250">
        <f>IF(ISREF(Data!D187),Data!D187,"")</f>
        <v>35196</v>
      </c>
      <c r="E187" s="698">
        <v>0.27083333333333298</v>
      </c>
      <c r="F187" s="699" t="s">
        <v>2179</v>
      </c>
      <c r="G187" s="245" t="str">
        <f>IF(ISTEXT(Data!G187),Data!G187,"")</f>
        <v>Rain</v>
      </c>
      <c r="H187" s="247" t="str">
        <f>IF(ISTEXT(Data!H187),Data!H187,"")</f>
        <v/>
      </c>
      <c r="I187" s="246" t="str">
        <f>IF(ISTEXT(Data!I187),Data!I187,"")</f>
        <v>Insufficient Quantity</v>
      </c>
      <c r="J187" s="248" t="str">
        <f>IF(ISTEXT(Data!J187),Data!J187,"")</f>
        <v/>
      </c>
      <c r="K187" s="273">
        <f>IF(ISNUMBER(Data!K187),Data!K187,"")</f>
        <v>0.4</v>
      </c>
      <c r="L187" s="242" t="str">
        <f>IF(ISTEXT(Data!L187),Data!L187,"")</f>
        <v>V0</v>
      </c>
      <c r="M187" s="700" t="str">
        <f>IF(ISNUMBER(Data!M187),Data!M187,"")</f>
        <v/>
      </c>
      <c r="N187" s="700" t="str">
        <f>IF(ISNUMBER(Data!N187),Data!N187,"")</f>
        <v/>
      </c>
      <c r="O187" s="242" t="str">
        <f>IF(ISTEXT(Data!O187),Data!O187,"")</f>
        <v>M1</v>
      </c>
      <c r="P187" s="278" t="str">
        <f>IF(ISNUMBER(Data!P187),Data!P187,"")</f>
        <v/>
      </c>
      <c r="Q187" s="242" t="str">
        <f>IF(ISTEXT(Data!Q187),Data!Q187,"")</f>
        <v>M1</v>
      </c>
      <c r="R187" s="277" t="str">
        <f>IF(ISNUMBER(Data!R187),Data!R187,"")</f>
        <v/>
      </c>
      <c r="S187" s="242" t="str">
        <f>IF(ISTEXT(Data!S187),Data!S187,"")</f>
        <v>M1</v>
      </c>
      <c r="T187" s="701" t="str">
        <f>IF(ISNUMBER(Data!T187),Data!T187,"")</f>
        <v/>
      </c>
      <c r="U187" s="242" t="str">
        <f>IF(ISTEXT(Data!U187),Data!U187,"")</f>
        <v>M1</v>
      </c>
      <c r="V187" s="702" t="str">
        <f>IF(ISNUMBER(Data!V187),Data!V187,"")</f>
        <v/>
      </c>
      <c r="W187" s="242" t="str">
        <f>IF(ISTEXT(Data!W187),Data!W187,"")</f>
        <v>M1</v>
      </c>
      <c r="X187" s="701" t="str">
        <f>IF(ISNUMBER(Data!X187),Data!X187,"")</f>
        <v/>
      </c>
      <c r="Y187" s="242" t="str">
        <f>IF(ISTEXT(Data!Y187),Data!Y187,"")</f>
        <v>M1</v>
      </c>
      <c r="Z187" s="703" t="str">
        <f>IF(ISNUMBER(Data!Z187),Data!Z187,"")</f>
        <v/>
      </c>
      <c r="AA187" s="242" t="str">
        <f>IF(ISTEXT(Data!AA187),Data!AA187,"")</f>
        <v>M1</v>
      </c>
      <c r="AB187" s="701" t="str">
        <f>IF(ISNUMBER(Data!AB187),Data!AB187,"")</f>
        <v/>
      </c>
      <c r="AC187" s="242" t="str">
        <f>IF(ISTEXT(Data!AC187),Data!AC187,"")</f>
        <v>M1</v>
      </c>
      <c r="AD187" s="704" t="str">
        <f>IF(ISNUMBER(Data!AD187),Data!AD187,"")</f>
        <v/>
      </c>
      <c r="AE187" s="242" t="str">
        <f>IF(ISTEXT(Data!AE187),Data!AE187,"")</f>
        <v>M1</v>
      </c>
      <c r="AF187" s="701" t="str">
        <f>IF(ISNUMBER(Data!AF187),Data!AF187,"")</f>
        <v/>
      </c>
      <c r="AG187" s="242" t="str">
        <f>IF(ISTEXT(Data!AG187),Data!AG187,"")</f>
        <v>M1</v>
      </c>
      <c r="AH187" s="703" t="str">
        <f>IF(ISNUMBER(Data!AH187),Data!AH187,"")</f>
        <v/>
      </c>
      <c r="AI187" s="242" t="str">
        <f>IF(ISTEXT(Data!AI187),Data!AI187,"")</f>
        <v>M1</v>
      </c>
      <c r="AJ187" s="267" t="str">
        <f>IF(ISTEXT(Data!AJ187),Data!AJ187,"")</f>
        <v/>
      </c>
      <c r="AK187" s="267" t="str">
        <f>IF(ISTEXT(Data!AK187),Data!AK187,"")</f>
        <v/>
      </c>
      <c r="AL187" s="267" t="str">
        <f>IF(ISTEXT(Data!AL187),Data!AL187,"")</f>
        <v/>
      </c>
      <c r="AM187" s="267" t="str">
        <f>IF(ISTEXT(Data!AM187),Data!AM187,"")</f>
        <v/>
      </c>
      <c r="AN187" s="267" t="str">
        <f>IF(ISTEXT(Data!AN187),Data!AN187,"")</f>
        <v/>
      </c>
      <c r="AO187" s="267" t="str">
        <f>IF(ISTEXT(Data!AO187),Data!AO187,"")</f>
        <v/>
      </c>
      <c r="AP187" s="705" t="str">
        <f>IF(ISNUMBER(Bilanz!AP187),Bilanz!AP187,"")</f>
        <v/>
      </c>
      <c r="AQ187" s="706" t="str">
        <f>IF(ISNUMBER(Bilanz!AQ187),Bilanz!AQ187,"")</f>
        <v/>
      </c>
      <c r="AR187" s="707" t="str">
        <f>IF(ISNUMBER(Bilanz!AR187),Bilanz!AR187,"")</f>
        <v/>
      </c>
      <c r="AS187" s="708" t="str">
        <f>IF(ISNUMBER(Bilanz!AS187),Bilanz!AS187,"")</f>
        <v/>
      </c>
      <c r="AT187" s="709" t="str">
        <f>IF(ISNUMBER(Bilanz!AT187),Bilanz!AT187,"")</f>
        <v/>
      </c>
      <c r="AU187" s="710" t="str">
        <f>IF(ISNUMBER(Bilanz!AU187),Bilanz!AU187,"")</f>
        <v/>
      </c>
      <c r="AV187" s="711" t="str">
        <f>IF(ISNUMBER(Bilanz!AV187),Bilanz!AV187,"")</f>
        <v/>
      </c>
      <c r="AW187" s="712" t="str">
        <f>IF(ISNUMBER(Bilanz!AW187),Bilanz!AW187,"")</f>
        <v/>
      </c>
      <c r="AX187" s="713" t="str">
        <f>IF(ISNUMBER(Bilanz!AX187),Bilanz!AX187,"")</f>
        <v/>
      </c>
      <c r="AY187" s="714" t="str">
        <f>IF(ISNUMBER(Bilanz!AY187),Bilanz!AY187,"")</f>
        <v/>
      </c>
      <c r="AZ187" s="715">
        <f>IF(ISNUMBER(Bilanz!AZ187),Bilanz!AZ187,"")</f>
        <v>362.61</v>
      </c>
      <c r="BA187" s="716">
        <f>IF(ISNUMBER(Bilanz!BA187),Bilanz!BA187,"")</f>
        <v>5.5229999999999997</v>
      </c>
      <c r="BB187" s="717" t="str">
        <f>IF(ISNUMBER(Bilanz!BB187),Bilanz!BB187,"")</f>
        <v/>
      </c>
      <c r="BC187" s="718" t="str">
        <f>IF(ISNUMBER(Bilanz!BC187),Bilanz!BC187,"")</f>
        <v/>
      </c>
      <c r="BD187" s="719" t="str">
        <f>IF(ISNUMBER(Bilanz!BD187),Bilanz!BD187,"")</f>
        <v/>
      </c>
      <c r="BE187" s="720" t="str">
        <f>IF(ISNUMBER(Bilanz!BE187),Bilanz!BE187,"")</f>
        <v/>
      </c>
      <c r="BF187" s="708" t="str">
        <f>IF(ISNUMBER(Bilanz!BF187),Bilanz!BF187,"")</f>
        <v/>
      </c>
      <c r="BG187" s="709" t="str">
        <f>IF(ISNUMBER(Bilanz!BG187),Bilanz!BG187,"")</f>
        <v/>
      </c>
      <c r="BH187" s="710" t="str">
        <f>IF(ISNUMBER(Bilanz!BH187),Bilanz!BH187,"")</f>
        <v/>
      </c>
      <c r="BI187" s="711" t="str">
        <f>IF(ISNUMBER(Bilanz!BI187),Bilanz!BI187,"")</f>
        <v/>
      </c>
      <c r="BJ187" s="712" t="str">
        <f>IF(ISNUMBER(Bilanz!BJ187),Bilanz!BJ187,"")</f>
        <v/>
      </c>
      <c r="BK187" s="713" t="str">
        <f>IF(ISNUMBER(Bilanz!BK187),Bilanz!BK187,"")</f>
        <v/>
      </c>
      <c r="BL187" s="714" t="str">
        <f>IF(ISNUMBER(Bilanz!BL187),Bilanz!BL187,"")</f>
        <v/>
      </c>
      <c r="BM187" s="721" t="str">
        <f>IF(ISTEXT(Bilanz!BM187),Bilanz!BM187,"")</f>
        <v>M1</v>
      </c>
      <c r="BN187" s="722" t="str">
        <f>IF(ISNUMBER(Bilanz!BN187),Bilanz!BN187,"")</f>
        <v/>
      </c>
      <c r="BO187" s="722" t="str">
        <f>IF(ISNUMBER(Bilanz!BO187),Bilanz!BO187,"")</f>
        <v/>
      </c>
      <c r="BP187" s="723" t="str">
        <f>IF(ISNUMBER(Bilanz!BP187),Bilanz!BP187,"")</f>
        <v/>
      </c>
      <c r="BQ187" s="723" t="str">
        <f>IF(ISNUMBER(Bilanz!BQ187),Bilanz!BQ187,"")</f>
        <v/>
      </c>
      <c r="BR187" s="721" t="str">
        <f>IF(ISTEXT(Bilanz!BR187),Bilanz!BR187,"")</f>
        <v>M1</v>
      </c>
      <c r="BS187" s="723" t="str">
        <f>IF(ISNUMBER(Bilanz!BS187),Bilanz!BS187,"")</f>
        <v/>
      </c>
      <c r="BT187" s="723" t="str">
        <f>IF(ISNUMBER(Bilanz!BT187),Bilanz!BT187,"")</f>
        <v/>
      </c>
      <c r="BU187" s="723" t="str">
        <f>IF(ISNUMBER(Bilanz!BU187),Bilanz!BU187,"")</f>
        <v/>
      </c>
      <c r="BV187" s="722" t="str">
        <f>IF(ISNUMBER(Bilanz!BV187),Bilanz!BV187,"")</f>
        <v/>
      </c>
      <c r="BW187" s="723" t="str">
        <f>IF(ISNUMBER(Bilanz!BW187),Bilanz!BW187,"")</f>
        <v/>
      </c>
      <c r="BX187" s="721" t="str">
        <f>IF(ISTEXT(Bilanz!BX187),Bilanz!BX187,"")</f>
        <v>M1</v>
      </c>
    </row>
    <row r="188" spans="1:76" x14ac:dyDescent="0.2">
      <c r="A188" s="120" t="str">
        <f>IF(ISTEXT(Data!A188),Data!A188,"")</f>
        <v>DEU96046</v>
      </c>
      <c r="B188" s="250">
        <f>IF(ISREF(Data!B188),Data!B188,"")</f>
        <v>35196</v>
      </c>
      <c r="C188" s="698">
        <v>0.27083333333333298</v>
      </c>
      <c r="D188" s="250">
        <f>IF(ISREF(Data!D188),Data!D188,"")</f>
        <v>35197</v>
      </c>
      <c r="E188" s="698">
        <v>0.27083333333333298</v>
      </c>
      <c r="F188" s="699" t="s">
        <v>2179</v>
      </c>
      <c r="G188" s="245" t="str">
        <f>IF(ISTEXT(Data!G188),Data!G188,"")</f>
        <v>Rain</v>
      </c>
      <c r="H188" s="247" t="str">
        <f>IF(ISTEXT(Data!H188),Data!H188,"")</f>
        <v>Clean and Clear</v>
      </c>
      <c r="I188" s="246" t="str">
        <f>IF(ISTEXT(Data!I188),Data!I188,"")</f>
        <v/>
      </c>
      <c r="J188" s="248" t="str">
        <f>IF(ISTEXT(Data!J188),Data!J188,"")</f>
        <v/>
      </c>
      <c r="K188" s="273">
        <f>IF(ISNUMBER(Data!K188),Data!K188,"")</f>
        <v>1.2</v>
      </c>
      <c r="L188" s="242" t="str">
        <f>IF(ISTEXT(Data!L188),Data!L188,"")</f>
        <v>V0</v>
      </c>
      <c r="M188" s="700">
        <f>IF(ISNUMBER(Data!M188),Data!M188,"")</f>
        <v>32.1</v>
      </c>
      <c r="N188" s="700">
        <f>IF(ISNUMBER(Data!N188),Data!N188,"")</f>
        <v>0.73830000000000007</v>
      </c>
      <c r="O188" s="242" t="str">
        <f>IF(ISTEXT(Data!O188),Data!O188,"")</f>
        <v>V0</v>
      </c>
      <c r="P188" s="278">
        <f>IF(ISNUMBER(Data!P188),Data!P188,"")</f>
        <v>3.99</v>
      </c>
      <c r="Q188" s="242" t="str">
        <f>IF(ISTEXT(Data!Q188),Data!Q188,"")</f>
        <v>V0</v>
      </c>
      <c r="R188" s="277">
        <f>IF(ISNUMBER(Data!R188),Data!R188,"")</f>
        <v>116.8</v>
      </c>
      <c r="S188" s="242" t="str">
        <f>IF(ISTEXT(Data!S188),Data!S188,"")</f>
        <v>V0</v>
      </c>
      <c r="T188" s="701">
        <f>IF(ISNUMBER(Data!T188),Data!T188,"")</f>
        <v>0.17199999999999999</v>
      </c>
      <c r="U188" s="242" t="str">
        <f>IF(ISTEXT(Data!U188),Data!U188,"")</f>
        <v>V0</v>
      </c>
      <c r="V188" s="702">
        <f>IF(ISNUMBER(Data!V188),Data!V188,"")</f>
        <v>3.8481434481090235</v>
      </c>
      <c r="W188" s="242" t="str">
        <f>IF(ISTEXT(Data!W188),Data!W188,"")</f>
        <v>V0</v>
      </c>
      <c r="X188" s="701">
        <f>IF(ISNUMBER(Data!X188),Data!X188,"")</f>
        <v>5.0404786908454957</v>
      </c>
      <c r="Y188" s="242" t="str">
        <f>IF(ISTEXT(Data!Y188),Data!Y188,"")</f>
        <v>V0</v>
      </c>
      <c r="Z188" s="703">
        <f>IF(ISNUMBER(Data!Z188),Data!Z188,"")</f>
        <v>5.3999999999999999E-2</v>
      </c>
      <c r="AA188" s="242" t="str">
        <f>IF(ISTEXT(Data!AA188),Data!AA188,"")</f>
        <v>V0</v>
      </c>
      <c r="AB188" s="701">
        <f>IF(ISNUMBER(Data!AB188),Data!AB188,"")</f>
        <v>5.9842278557748534</v>
      </c>
      <c r="AC188" s="242" t="str">
        <f>IF(ISTEXT(Data!AC188),Data!AC188,"")</f>
        <v>V0</v>
      </c>
      <c r="AD188" s="704">
        <f>IF(ISNUMBER(Data!AD188),Data!AD188,"")</f>
        <v>0.14699999999999999</v>
      </c>
      <c r="AE188" s="242" t="str">
        <f>IF(ISTEXT(Data!AE188),Data!AE188,"")</f>
        <v>V0</v>
      </c>
      <c r="AF188" s="701">
        <f>IF(ISNUMBER(Data!AF188),Data!AF188,"")</f>
        <v>0.16800000000000001</v>
      </c>
      <c r="AG188" s="242" t="str">
        <f>IF(ISTEXT(Data!AG188),Data!AG188,"")</f>
        <v>V0</v>
      </c>
      <c r="AH188" s="703">
        <f>IF(ISNUMBER(Data!AH188),Data!AH188,"")</f>
        <v>0.75900000000000001</v>
      </c>
      <c r="AI188" s="242" t="str">
        <f>IF(ISTEXT(Data!AI188),Data!AI188,"")</f>
        <v>V0</v>
      </c>
      <c r="AJ188" s="267" t="str">
        <f>IF(ISTEXT(Data!AJ188),Data!AJ188,"")</f>
        <v/>
      </c>
      <c r="AK188" s="267" t="str">
        <f>IF(ISTEXT(Data!AK188),Data!AK188,"")</f>
        <v/>
      </c>
      <c r="AL188" s="267" t="str">
        <f>IF(ISTEXT(Data!AL188),Data!AL188,"")</f>
        <v/>
      </c>
      <c r="AM188" s="267" t="str">
        <f>IF(ISTEXT(Data!AM188),Data!AM188,"")</f>
        <v/>
      </c>
      <c r="AN188" s="267" t="str">
        <f>IF(ISTEXT(Data!AN188),Data!AN188,"")</f>
        <v/>
      </c>
      <c r="AO188" s="267" t="str">
        <f>IF(ISTEXT(Data!AO188),Data!AO188,"")</f>
        <v/>
      </c>
      <c r="AP188" s="705">
        <f>IF(ISNUMBER(Bilanz!AP188),Bilanz!AP188,"")</f>
        <v>0.10232929922807532</v>
      </c>
      <c r="AQ188" s="706">
        <f>IF(ISNUMBER(Bilanz!AQ188),Bilanz!AQ188,"")</f>
        <v>7.5549721620088023E-2</v>
      </c>
      <c r="AR188" s="707">
        <f>IF(ISNUMBER(Bilanz!AR188),Bilanz!AR188,"")</f>
        <v>0.12698760000000001</v>
      </c>
      <c r="AS188" s="708">
        <f>IF(ISNUMBER(Bilanz!AS188),Bilanz!AS188,"")</f>
        <v>2.8410843077388925</v>
      </c>
      <c r="AT188" s="709">
        <f>IF(ISNUMBER(Bilanz!AT188),Bilanz!AT188,"")</f>
        <v>3.7213854174512297</v>
      </c>
      <c r="AU188" s="710">
        <f>IF(ISNUMBER(Bilanz!AU188),Bilanz!AU188,"")</f>
        <v>3.9868200000000006E-2</v>
      </c>
      <c r="AV188" s="711">
        <f>IF(ISNUMBER(Bilanz!AV188),Bilanz!AV188,"")</f>
        <v>4.4181554259185747</v>
      </c>
      <c r="AW188" s="712">
        <f>IF(ISNUMBER(Bilanz!AW188),Bilanz!AW188,"")</f>
        <v>0.1085301</v>
      </c>
      <c r="AX188" s="713">
        <f>IF(ISNUMBER(Bilanz!AX188),Bilanz!AX188,"")</f>
        <v>0.12403440000000002</v>
      </c>
      <c r="AY188" s="714">
        <f>IF(ISNUMBER(Bilanz!AY188),Bilanz!AY188,"")</f>
        <v>0.56036970000000008</v>
      </c>
      <c r="AZ188" s="715">
        <f>IF(ISNUMBER(Bilanz!AZ188),Bilanz!AZ188,"")</f>
        <v>362.61</v>
      </c>
      <c r="BA188" s="716">
        <f>IF(ISNUMBER(Bilanz!BA188),Bilanz!BA188,"")</f>
        <v>5.5229999999999997</v>
      </c>
      <c r="BB188" s="717">
        <f>IF(ISNUMBER(Bilanz!BB188),Bilanz!BB188,"")</f>
        <v>102.32929922807531</v>
      </c>
      <c r="BC188" s="718">
        <f>IF(ISNUMBER(Bilanz!BC188),Bilanz!BC188,"")</f>
        <v>5.3972811713389406E-2</v>
      </c>
      <c r="BD188" s="719">
        <f>IF(ISNUMBER(Bilanz!BD188),Bilanz!BD188,"")</f>
        <v>9.7723722095581001E-5</v>
      </c>
      <c r="BE188" s="720">
        <f>IF(ISNUMBER(Bilanz!BE188),Bilanz!BE188,"")</f>
        <v>4.8516303734627106</v>
      </c>
      <c r="BF188" s="708">
        <f>IF(ISNUMBER(Bilanz!BF188),Bilanz!BF188,"")</f>
        <v>274.73002413857529</v>
      </c>
      <c r="BG188" s="709">
        <f>IF(ISNUMBER(Bilanz!BG188),Bilanz!BG188,"")</f>
        <v>314.39131082772468</v>
      </c>
      <c r="BH188" s="710">
        <f>IF(ISNUMBER(Bilanz!BH188),Bilanz!BH188,"")</f>
        <v>2.3488677587451825</v>
      </c>
      <c r="BI188" s="711">
        <f>IF(ISNUMBER(Bilanz!BI188),Bilanz!BI188,"")</f>
        <v>427.23123122544825</v>
      </c>
      <c r="BJ188" s="712">
        <f>IF(ISNUMBER(Bilanz!BJ188),Bilanz!BJ188,"")</f>
        <v>3.7597831091104403</v>
      </c>
      <c r="BK188" s="713">
        <f>IF(ISNUMBER(Bilanz!BK188),Bilanz!BK188,"")</f>
        <v>13.824315984365359</v>
      </c>
      <c r="BL188" s="714">
        <f>IF(ISNUMBER(Bilanz!BL188),Bilanz!BL188,"")</f>
        <v>37.876141524028142</v>
      </c>
      <c r="BM188" s="721" t="str">
        <f>IF(ISTEXT(Bilanz!BM188),Bilanz!BM188,"")</f>
        <v>V0</v>
      </c>
      <c r="BN188" s="722">
        <f>IF(ISNUMBER(Bilanz!BN188),Bilanz!BN188,"")</f>
        <v>116.8</v>
      </c>
      <c r="BO188" s="722">
        <f>IF(ISNUMBER(Bilanz!BO188),Bilanz!BO188,"")</f>
        <v>115.70488583722637</v>
      </c>
      <c r="BP188" s="723">
        <f>IF(ISNUMBER(Bilanz!BP188),Bilanz!BP188,"")</f>
        <v>-0.93759774210070757</v>
      </c>
      <c r="BQ188" s="723">
        <f>IF(ISNUMBER(Bilanz!BQ188),Bilanz!BQ188,"")</f>
        <v>20</v>
      </c>
      <c r="BR188" s="721" t="str">
        <f>IF(ISTEXT(Bilanz!BR188),Bilanz!BR188,"")</f>
        <v>V0</v>
      </c>
      <c r="BS188" s="723">
        <f>IF(ISNUMBER(Bilanz!BS188),Bilanz!BS188,"")</f>
        <v>587.36963882977284</v>
      </c>
      <c r="BT188" s="723">
        <f>IF(ISNUMBER(Bilanz!BT188),Bilanz!BT188,"")</f>
        <v>594.02703587519818</v>
      </c>
      <c r="BU188" s="723">
        <f>IF(ISNUMBER(Bilanz!BU188),Bilanz!BU188,"")</f>
        <v>1181.396674704971</v>
      </c>
      <c r="BV188" s="722">
        <f>IF(ISNUMBER(Bilanz!BV188),Bilanz!BV188,"")</f>
        <v>-0.56351919621645163</v>
      </c>
      <c r="BW188" s="723">
        <f>IF(ISNUMBER(Bilanz!BW188),Bilanz!BW188,"")</f>
        <v>10</v>
      </c>
      <c r="BX188" s="721" t="str">
        <f>IF(ISTEXT(Bilanz!BX188),Bilanz!BX188,"")</f>
        <v>V0</v>
      </c>
    </row>
    <row r="189" spans="1:76" x14ac:dyDescent="0.2">
      <c r="A189" s="120" t="str">
        <f>IF(ISTEXT(Data!A189),Data!A189,"")</f>
        <v>DEU96047</v>
      </c>
      <c r="B189" s="250">
        <f>IF(ISREF(Data!B189),Data!B189,"")</f>
        <v>35197</v>
      </c>
      <c r="C189" s="698">
        <v>0.27083333333333298</v>
      </c>
      <c r="D189" s="250">
        <f>IF(ISREF(Data!D189),Data!D189,"")</f>
        <v>35198</v>
      </c>
      <c r="E189" s="698">
        <v>0.27083333333333298</v>
      </c>
      <c r="F189" s="699" t="s">
        <v>2179</v>
      </c>
      <c r="G189" s="245" t="str">
        <f>IF(ISTEXT(Data!G189),Data!G189,"")</f>
        <v>Rain</v>
      </c>
      <c r="H189" s="247" t="str">
        <f>IF(ISTEXT(Data!H189),Data!H189,"")</f>
        <v>Clean and Clear</v>
      </c>
      <c r="I189" s="246" t="str">
        <f>IF(ISTEXT(Data!I189),Data!I189,"")</f>
        <v/>
      </c>
      <c r="J189" s="248" t="str">
        <f>IF(ISTEXT(Data!J189),Data!J189,"")</f>
        <v/>
      </c>
      <c r="K189" s="273">
        <f>IF(ISNUMBER(Data!K189),Data!K189,"")</f>
        <v>21.6</v>
      </c>
      <c r="L189" s="242" t="str">
        <f>IF(ISTEXT(Data!L189),Data!L189,"")</f>
        <v>V0</v>
      </c>
      <c r="M189" s="700">
        <f>IF(ISNUMBER(Data!M189),Data!M189,"")</f>
        <v>904.3</v>
      </c>
      <c r="N189" s="700">
        <f>IF(ISNUMBER(Data!N189),Data!N189,"")</f>
        <v>20.7989</v>
      </c>
      <c r="O189" s="242" t="str">
        <f>IF(ISTEXT(Data!O189),Data!O189,"")</f>
        <v>V0</v>
      </c>
      <c r="P189" s="278">
        <f>IF(ISNUMBER(Data!P189),Data!P189,"")</f>
        <v>4.18</v>
      </c>
      <c r="Q189" s="242" t="str">
        <f>IF(ISTEXT(Data!Q189),Data!Q189,"")</f>
        <v>V0</v>
      </c>
      <c r="R189" s="277">
        <f>IF(ISNUMBER(Data!R189),Data!R189,"")</f>
        <v>44.5</v>
      </c>
      <c r="S189" s="242" t="str">
        <f>IF(ISTEXT(Data!S189),Data!S189,"")</f>
        <v>V0</v>
      </c>
      <c r="T189" s="701">
        <f>IF(ISNUMBER(Data!T189),Data!T189,"")</f>
        <v>4.7E-2</v>
      </c>
      <c r="U189" s="242" t="str">
        <f>IF(ISTEXT(Data!U189),Data!U189,"")</f>
        <v>V0</v>
      </c>
      <c r="V189" s="702">
        <f>IF(ISNUMBER(Data!V189),Data!V189,"")</f>
        <v>0.5064595016530925</v>
      </c>
      <c r="W189" s="242" t="str">
        <f>IF(ISTEXT(Data!W189),Data!W189,"")</f>
        <v>V0</v>
      </c>
      <c r="X189" s="701">
        <f>IF(ISNUMBER(Data!X189),Data!X189,"")</f>
        <v>1.7797385854968666</v>
      </c>
      <c r="Y189" s="242" t="str">
        <f>IF(ISTEXT(Data!Y189),Data!Y189,"")</f>
        <v>V0</v>
      </c>
      <c r="Z189" s="703">
        <f>IF(ISNUMBER(Data!Z189),Data!Z189,"")</f>
        <v>2.9000000000000001E-2</v>
      </c>
      <c r="AA189" s="242" t="str">
        <f>IF(ISTEXT(Data!AA189),Data!AA189,"")</f>
        <v>V0</v>
      </c>
      <c r="AB189" s="701">
        <f>IF(ISNUMBER(Data!AB189),Data!AB189,"")</f>
        <v>1.0575545100311332</v>
      </c>
      <c r="AC189" s="242" t="str">
        <f>IF(ISTEXT(Data!AC189),Data!AC189,"")</f>
        <v>V0</v>
      </c>
      <c r="AD189" s="704">
        <f>IF(ISNUMBER(Data!AD189),Data!AD189,"")</f>
        <v>2.8000000000000001E-2</v>
      </c>
      <c r="AE189" s="242" t="str">
        <f>IF(ISTEXT(Data!AE189),Data!AE189,"")</f>
        <v>V0</v>
      </c>
      <c r="AF189" s="701">
        <f>IF(ISNUMBER(Data!AF189),Data!AF189,"")</f>
        <v>2.5999999999999999E-2</v>
      </c>
      <c r="AG189" s="242" t="str">
        <f>IF(ISTEXT(Data!AG189),Data!AG189,"")</f>
        <v>V0</v>
      </c>
      <c r="AH189" s="703">
        <f>IF(ISNUMBER(Data!AH189),Data!AH189,"")</f>
        <v>0.16500000000000001</v>
      </c>
      <c r="AI189" s="242" t="str">
        <f>IF(ISTEXT(Data!AI189),Data!AI189,"")</f>
        <v>V0</v>
      </c>
      <c r="AJ189" s="267" t="str">
        <f>IF(ISTEXT(Data!AJ189),Data!AJ189,"")</f>
        <v/>
      </c>
      <c r="AK189" s="267" t="str">
        <f>IF(ISTEXT(Data!AK189),Data!AK189,"")</f>
        <v/>
      </c>
      <c r="AL189" s="267" t="str">
        <f>IF(ISTEXT(Data!AL189),Data!AL189,"")</f>
        <v/>
      </c>
      <c r="AM189" s="267" t="str">
        <f>IF(ISTEXT(Data!AM189),Data!AM189,"")</f>
        <v/>
      </c>
      <c r="AN189" s="267" t="str">
        <f>IF(ISTEXT(Data!AN189),Data!AN189,"")</f>
        <v/>
      </c>
      <c r="AO189" s="267" t="str">
        <f>IF(ISTEXT(Data!AO189),Data!AO189,"")</f>
        <v/>
      </c>
      <c r="AP189" s="705">
        <f>IF(ISNUMBER(Bilanz!AP189),Bilanz!AP189,"")</f>
        <v>6.6069344800759544E-2</v>
      </c>
      <c r="AQ189" s="706">
        <f>IF(ISNUMBER(Bilanz!AQ189),Bilanz!AQ189,"")</f>
        <v>1.3741696955765177</v>
      </c>
      <c r="AR189" s="707">
        <f>IF(ISNUMBER(Bilanz!AR189),Bilanz!AR189,"")</f>
        <v>0.97754830000000004</v>
      </c>
      <c r="AS189" s="708">
        <f>IF(ISNUMBER(Bilanz!AS189),Bilanz!AS189,"")</f>
        <v>10.533800528932506</v>
      </c>
      <c r="AT189" s="709">
        <f>IF(ISNUMBER(Bilanz!AT189),Bilanz!AT189,"")</f>
        <v>37.016604865890777</v>
      </c>
      <c r="AU189" s="710">
        <f>IF(ISNUMBER(Bilanz!AU189),Bilanz!AU189,"")</f>
        <v>0.60316809999999998</v>
      </c>
      <c r="AV189" s="711">
        <f>IF(ISNUMBER(Bilanz!AV189),Bilanz!AV189,"")</f>
        <v>21.995970498686535</v>
      </c>
      <c r="AW189" s="712">
        <f>IF(ISNUMBER(Bilanz!AW189),Bilanz!AW189,"")</f>
        <v>0.58236920000000003</v>
      </c>
      <c r="AX189" s="713">
        <f>IF(ISNUMBER(Bilanz!AX189),Bilanz!AX189,"")</f>
        <v>0.54077140000000001</v>
      </c>
      <c r="AY189" s="714">
        <f>IF(ISNUMBER(Bilanz!AY189),Bilanz!AY189,"")</f>
        <v>3.4318185000000003</v>
      </c>
      <c r="AZ189" s="715">
        <f>IF(ISNUMBER(Bilanz!AZ189),Bilanz!AZ189,"")</f>
        <v>362.61</v>
      </c>
      <c r="BA189" s="716">
        <f>IF(ISNUMBER(Bilanz!BA189),Bilanz!BA189,"")</f>
        <v>5.5229999999999997</v>
      </c>
      <c r="BB189" s="717">
        <f>IF(ISNUMBER(Bilanz!BB189),Bilanz!BB189,"")</f>
        <v>66.069344800759538</v>
      </c>
      <c r="BC189" s="718">
        <f>IF(ISNUMBER(Bilanz!BC189),Bilanz!BC189,"")</f>
        <v>8.3593987751131665E-2</v>
      </c>
      <c r="BD189" s="719">
        <f>IF(ISNUMBER(Bilanz!BD189),Bilanz!BD189,"")</f>
        <v>1.5135612484362069E-4</v>
      </c>
      <c r="BE189" s="720">
        <f>IF(ISNUMBER(Bilanz!BE189),Bilanz!BE189,"")</f>
        <v>1.3257362067020197</v>
      </c>
      <c r="BF189" s="708">
        <f>IF(ISNUMBER(Bilanz!BF189),Bilanz!BF189,"")</f>
        <v>36.157599889561823</v>
      </c>
      <c r="BG189" s="709">
        <f>IF(ISNUMBER(Bilanz!BG189),Bilanz!BG189,"")</f>
        <v>111.00817623557566</v>
      </c>
      <c r="BH189" s="710">
        <f>IF(ISNUMBER(Bilanz!BH189),Bilanz!BH189,"")</f>
        <v>1.2614289815483388</v>
      </c>
      <c r="BI189" s="711">
        <f>IF(ISNUMBER(Bilanz!BI189),Bilanz!BI189,"")</f>
        <v>75.501856930901212</v>
      </c>
      <c r="BJ189" s="712">
        <f>IF(ISNUMBER(Bilanz!BJ189),Bilanz!BJ189,"")</f>
        <v>0.71614916364008396</v>
      </c>
      <c r="BK189" s="713">
        <f>IF(ISNUMBER(Bilanz!BK189),Bilanz!BK189,"")</f>
        <v>2.1394774737708291</v>
      </c>
      <c r="BL189" s="714">
        <f>IF(ISNUMBER(Bilanz!BL189),Bilanz!BL189,"")</f>
        <v>8.2339438095713362</v>
      </c>
      <c r="BM189" s="721" t="str">
        <f>IF(ISTEXT(Bilanz!BM189),Bilanz!BM189,"")</f>
        <v>V0</v>
      </c>
      <c r="BN189" s="722">
        <f>IF(ISNUMBER(Bilanz!BN189),Bilanz!BN189,"")</f>
        <v>44.5</v>
      </c>
      <c r="BO189" s="722">
        <f>IF(ISNUMBER(Bilanz!BO189),Bilanz!BO189,"")</f>
        <v>40.939946256528479</v>
      </c>
      <c r="BP189" s="723">
        <f>IF(ISNUMBER(Bilanz!BP189),Bilanz!BP189,"")</f>
        <v>-8.0001207718461149</v>
      </c>
      <c r="BQ189" s="723">
        <f>IF(ISNUMBER(Bilanz!BQ189),Bilanz!BQ189,"")</f>
        <v>20</v>
      </c>
      <c r="BR189" s="721" t="str">
        <f>IF(ISTEXT(Bilanz!BR189),Bilanz!BR189,"")</f>
        <v>V0</v>
      </c>
      <c r="BS189" s="723">
        <f>IF(ISNUMBER(Bilanz!BS189),Bilanz!BS189,"")</f>
        <v>153.92220116019135</v>
      </c>
      <c r="BT189" s="723">
        <f>IF(ISNUMBER(Bilanz!BT189),Bilanz!BT189,"")</f>
        <v>148.57525767571548</v>
      </c>
      <c r="BU189" s="723">
        <f>IF(ISNUMBER(Bilanz!BU189),Bilanz!BU189,"")</f>
        <v>302.49745883590685</v>
      </c>
      <c r="BV189" s="722">
        <f>IF(ISNUMBER(Bilanz!BV189),Bilanz!BV189,"")</f>
        <v>1.7675994717616395</v>
      </c>
      <c r="BW189" s="723">
        <f>IF(ISNUMBER(Bilanz!BW189),Bilanz!BW189,"")</f>
        <v>15</v>
      </c>
      <c r="BX189" s="721" t="str">
        <f>IF(ISTEXT(Bilanz!BX189),Bilanz!BX189,"")</f>
        <v>V0</v>
      </c>
    </row>
    <row r="190" spans="1:76" x14ac:dyDescent="0.2">
      <c r="A190" s="120" t="str">
        <f>IF(ISTEXT(Data!A190),Data!A190,"")</f>
        <v>DEU96048</v>
      </c>
      <c r="B190" s="250">
        <f>IF(ISREF(Data!B190),Data!B190,"")</f>
        <v>35198</v>
      </c>
      <c r="C190" s="698">
        <v>0.27083333333333298</v>
      </c>
      <c r="D190" s="250">
        <f>IF(ISREF(Data!D190),Data!D190,"")</f>
        <v>35199</v>
      </c>
      <c r="E190" s="698">
        <v>0.27083333333333298</v>
      </c>
      <c r="F190" s="699" t="s">
        <v>2179</v>
      </c>
      <c r="G190" s="245" t="str">
        <f>IF(ISTEXT(Data!G190),Data!G190,"")</f>
        <v>Rain</v>
      </c>
      <c r="H190" s="247" t="str">
        <f>IF(ISTEXT(Data!H190),Data!H190,"")</f>
        <v>Clean and Clear</v>
      </c>
      <c r="I190" s="246" t="str">
        <f>IF(ISTEXT(Data!I190),Data!I190,"")</f>
        <v/>
      </c>
      <c r="J190" s="248" t="str">
        <f>IF(ISTEXT(Data!J190),Data!J190,"")</f>
        <v/>
      </c>
      <c r="K190" s="273">
        <f>IF(ISNUMBER(Data!K190),Data!K190,"")</f>
        <v>11.9</v>
      </c>
      <c r="L190" s="242" t="str">
        <f>IF(ISTEXT(Data!L190),Data!L190,"")</f>
        <v>V0</v>
      </c>
      <c r="M190" s="700">
        <f>IF(ISNUMBER(Data!M190),Data!M190,"")</f>
        <v>517.9</v>
      </c>
      <c r="N190" s="700">
        <f>IF(ISNUMBER(Data!N190),Data!N190,"")</f>
        <v>11.9117</v>
      </c>
      <c r="O190" s="242" t="str">
        <f>IF(ISTEXT(Data!O190),Data!O190,"")</f>
        <v>V0</v>
      </c>
      <c r="P190" s="278">
        <f>IF(ISNUMBER(Data!P190),Data!P190,"")</f>
        <v>4.66</v>
      </c>
      <c r="Q190" s="242" t="str">
        <f>IF(ISTEXT(Data!Q190),Data!Q190,"")</f>
        <v>V0</v>
      </c>
      <c r="R190" s="277">
        <f>IF(ISNUMBER(Data!R190),Data!R190,"")</f>
        <v>12.7</v>
      </c>
      <c r="S190" s="242" t="str">
        <f>IF(ISTEXT(Data!S190),Data!S190,"")</f>
        <v>V0</v>
      </c>
      <c r="T190" s="701">
        <f>IF(ISNUMBER(Data!T190),Data!T190,"")</f>
        <v>3.2000000000000001E-2</v>
      </c>
      <c r="U190" s="242" t="str">
        <f>IF(ISTEXT(Data!U190),Data!U190,"")</f>
        <v>V0</v>
      </c>
      <c r="V190" s="702">
        <f>IF(ISNUMBER(Data!V190),Data!V190,"")</f>
        <v>0.22273375050399161</v>
      </c>
      <c r="W190" s="242" t="str">
        <f>IF(ISTEXT(Data!W190),Data!W190,"")</f>
        <v>V0</v>
      </c>
      <c r="X190" s="701">
        <f>IF(ISNUMBER(Data!X190),Data!X190,"")</f>
        <v>0.33678849076638007</v>
      </c>
      <c r="Y190" s="242" t="str">
        <f>IF(ISTEXT(Data!Y190),Data!Y190,"")</f>
        <v>V0</v>
      </c>
      <c r="Z190" s="703">
        <f>IF(ISNUMBER(Data!Z190),Data!Z190,"")</f>
        <v>2.1000000000000001E-2</v>
      </c>
      <c r="AA190" s="242" t="str">
        <f>IF(ISTEXT(Data!AA190),Data!AA190,"")</f>
        <v>V0</v>
      </c>
      <c r="AB190" s="701">
        <f>IF(ISNUMBER(Data!AB190),Data!AB190,"")</f>
        <v>0.11132152737169823</v>
      </c>
      <c r="AC190" s="242" t="str">
        <f>IF(ISTEXT(Data!AC190),Data!AC190,"")</f>
        <v>V0</v>
      </c>
      <c r="AD190" s="704">
        <f>IF(ISNUMBER(Data!AD190),Data!AD190,"")</f>
        <v>0.02</v>
      </c>
      <c r="AE190" s="242" t="str">
        <f>IF(ISTEXT(Data!AE190),Data!AE190,"")</f>
        <v>V0</v>
      </c>
      <c r="AF190" s="701">
        <f>IF(ISNUMBER(Data!AF190),Data!AF190,"")</f>
        <v>1.6E-2</v>
      </c>
      <c r="AG190" s="242" t="str">
        <f>IF(ISTEXT(Data!AG190),Data!AG190,"")</f>
        <v>V0</v>
      </c>
      <c r="AH190" s="703">
        <f>IF(ISNUMBER(Data!AH190),Data!AH190,"")</f>
        <v>8.1000000000000003E-2</v>
      </c>
      <c r="AI190" s="242" t="str">
        <f>IF(ISTEXT(Data!AI190),Data!AI190,"")</f>
        <v>V0</v>
      </c>
      <c r="AJ190" s="267" t="str">
        <f>IF(ISTEXT(Data!AJ190),Data!AJ190,"")</f>
        <v/>
      </c>
      <c r="AK190" s="267" t="str">
        <f>IF(ISTEXT(Data!AK190),Data!AK190,"")</f>
        <v/>
      </c>
      <c r="AL190" s="267" t="str">
        <f>IF(ISTEXT(Data!AL190),Data!AL190,"")</f>
        <v/>
      </c>
      <c r="AM190" s="267" t="str">
        <f>IF(ISTEXT(Data!AM190),Data!AM190,"")</f>
        <v/>
      </c>
      <c r="AN190" s="267" t="str">
        <f>IF(ISTEXT(Data!AN190),Data!AN190,"")</f>
        <v/>
      </c>
      <c r="AO190" s="267" t="str">
        <f>IF(ISTEXT(Data!AO190),Data!AO190,"")</f>
        <v/>
      </c>
      <c r="AP190" s="705">
        <f>IF(ISNUMBER(Bilanz!AP190),Bilanz!AP190,"")</f>
        <v>2.1877616239495488E-2</v>
      </c>
      <c r="AQ190" s="706">
        <f>IF(ISNUMBER(Bilanz!AQ190),Bilanz!AQ190,"")</f>
        <v>0.26059960135999838</v>
      </c>
      <c r="AR190" s="707">
        <f>IF(ISNUMBER(Bilanz!AR190),Bilanz!AR190,"")</f>
        <v>0.38117440000000002</v>
      </c>
      <c r="AS190" s="708">
        <f>IF(ISNUMBER(Bilanz!AS190),Bilanz!AS190,"")</f>
        <v>2.6531376158783968</v>
      </c>
      <c r="AT190" s="709">
        <f>IF(ISNUMBER(Bilanz!AT190),Bilanz!AT190,"")</f>
        <v>4.0117234654618894</v>
      </c>
      <c r="AU190" s="710">
        <f>IF(ISNUMBER(Bilanz!AU190),Bilanz!AU190,"")</f>
        <v>0.25014570000000003</v>
      </c>
      <c r="AV190" s="711">
        <f>IF(ISNUMBER(Bilanz!AV190),Bilanz!AV190,"")</f>
        <v>1.3260286375934578</v>
      </c>
      <c r="AW190" s="712">
        <f>IF(ISNUMBER(Bilanz!AW190),Bilanz!AW190,"")</f>
        <v>0.238234</v>
      </c>
      <c r="AX190" s="713">
        <f>IF(ISNUMBER(Bilanz!AX190),Bilanz!AX190,"")</f>
        <v>0.19058720000000001</v>
      </c>
      <c r="AY190" s="714">
        <f>IF(ISNUMBER(Bilanz!AY190),Bilanz!AY190,"")</f>
        <v>0.96484769999999997</v>
      </c>
      <c r="AZ190" s="715">
        <f>IF(ISNUMBER(Bilanz!AZ190),Bilanz!AZ190,"")</f>
        <v>362.61</v>
      </c>
      <c r="BA190" s="716">
        <f>IF(ISNUMBER(Bilanz!BA190),Bilanz!BA190,"")</f>
        <v>5.5229999999999997</v>
      </c>
      <c r="BB190" s="717">
        <f>IF(ISNUMBER(Bilanz!BB190),Bilanz!BB190,"")</f>
        <v>21.877616239495488</v>
      </c>
      <c r="BC190" s="718">
        <f>IF(ISNUMBER(Bilanz!BC190),Bilanz!BC190,"")</f>
        <v>0.25244980712429543</v>
      </c>
      <c r="BD190" s="719">
        <f>IF(ISNUMBER(Bilanz!BD190),Bilanz!BD190,"")</f>
        <v>4.5708818961487499E-4</v>
      </c>
      <c r="BE190" s="720">
        <f>IF(ISNUMBER(Bilanz!BE190),Bilanz!BE190,"")</f>
        <v>0.90262890669073681</v>
      </c>
      <c r="BF190" s="708">
        <f>IF(ISNUMBER(Bilanz!BF190),Bilanz!BF190,"")</f>
        <v>15.901602806024959</v>
      </c>
      <c r="BG190" s="709">
        <f>IF(ISNUMBER(Bilanz!BG190),Bilanz!BG190,"")</f>
        <v>21.006610994316553</v>
      </c>
      <c r="BH190" s="710">
        <f>IF(ISNUMBER(Bilanz!BH190),Bilanz!BH190,"")</f>
        <v>0.91344857284534897</v>
      </c>
      <c r="BI190" s="711">
        <f>IF(ISNUMBER(Bilanz!BI190),Bilanz!BI190,"")</f>
        <v>7.9475638874632848</v>
      </c>
      <c r="BJ190" s="712">
        <f>IF(ISNUMBER(Bilanz!BJ190),Bilanz!BJ190,"")</f>
        <v>0.51153511688577424</v>
      </c>
      <c r="BK190" s="713">
        <f>IF(ISNUMBER(Bilanz!BK190),Bilanz!BK190,"")</f>
        <v>1.3166015223205101</v>
      </c>
      <c r="BL190" s="714">
        <f>IF(ISNUMBER(Bilanz!BL190),Bilanz!BL190,"")</f>
        <v>4.0421178701532012</v>
      </c>
      <c r="BM190" s="721" t="str">
        <f>IF(ISTEXT(Bilanz!BM190),Bilanz!BM190,"")</f>
        <v>V0</v>
      </c>
      <c r="BN190" s="722">
        <f>IF(ISNUMBER(Bilanz!BN190),Bilanz!BN190,"")</f>
        <v>12.7</v>
      </c>
      <c r="BO190" s="722">
        <f>IF(ISNUMBER(Bilanz!BO190),Bilanz!BO190,"")</f>
        <v>11.524373279299272</v>
      </c>
      <c r="BP190" s="723">
        <f>IF(ISNUMBER(Bilanz!BP190),Bilanz!BP190,"")</f>
        <v>-9.25690331260415</v>
      </c>
      <c r="BQ190" s="723">
        <f>IF(ISNUMBER(Bilanz!BQ190),Bilanz!BQ190,"")</f>
        <v>30</v>
      </c>
      <c r="BR190" s="721" t="str">
        <f>IF(ISTEXT(Bilanz!BR190),Bilanz!BR190,"")</f>
        <v>V0</v>
      </c>
      <c r="BS190" s="723">
        <f>IF(ISNUMBER(Bilanz!BS190),Bilanz!BS190,"")</f>
        <v>36.608883209163608</v>
      </c>
      <c r="BT190" s="723">
        <f>IF(ISNUMBER(Bilanz!BT190),Bilanz!BT190,"")</f>
        <v>38.063749602346164</v>
      </c>
      <c r="BU190" s="723">
        <f>IF(ISNUMBER(Bilanz!BU190),Bilanz!BU190,"")</f>
        <v>74.672632811509771</v>
      </c>
      <c r="BV190" s="722">
        <f>IF(ISNUMBER(Bilanz!BV190),Bilanz!BV190,"")</f>
        <v>-1.9483260980699049</v>
      </c>
      <c r="BW190" s="723">
        <f>IF(ISNUMBER(Bilanz!BW190),Bilanz!BW190,"")</f>
        <v>30</v>
      </c>
      <c r="BX190" s="721" t="str">
        <f>IF(ISTEXT(Bilanz!BX190),Bilanz!BX190,"")</f>
        <v>V0</v>
      </c>
    </row>
    <row r="191" spans="1:76" x14ac:dyDescent="0.2">
      <c r="A191" s="120" t="str">
        <f>IF(ISTEXT(Data!A191),Data!A191,"")</f>
        <v>DEU96049</v>
      </c>
      <c r="B191" s="250">
        <f>IF(ISREF(Data!B191),Data!B191,"")</f>
        <v>35199</v>
      </c>
      <c r="C191" s="698">
        <v>0.27083333333333298</v>
      </c>
      <c r="D191" s="250">
        <f>IF(ISREF(Data!D191),Data!D191,"")</f>
        <v>35200</v>
      </c>
      <c r="E191" s="698">
        <v>0.27083333333333298</v>
      </c>
      <c r="F191" s="699" t="s">
        <v>2179</v>
      </c>
      <c r="G191" s="245" t="str">
        <f>IF(ISTEXT(Data!G191),Data!G191,"")</f>
        <v>Rain</v>
      </c>
      <c r="H191" s="247" t="str">
        <f>IF(ISTEXT(Data!H191),Data!H191,"")</f>
        <v>Clean and Clear</v>
      </c>
      <c r="I191" s="246" t="str">
        <f>IF(ISTEXT(Data!I191),Data!I191,"")</f>
        <v/>
      </c>
      <c r="J191" s="248" t="str">
        <f>IF(ISTEXT(Data!J191),Data!J191,"")</f>
        <v/>
      </c>
      <c r="K191" s="273">
        <f>IF(ISNUMBER(Data!K191),Data!K191,"")</f>
        <v>1.8</v>
      </c>
      <c r="L191" s="242" t="str">
        <f>IF(ISTEXT(Data!L191),Data!L191,"")</f>
        <v>V0</v>
      </c>
      <c r="M191" s="700">
        <f>IF(ISNUMBER(Data!M191),Data!M191,"")</f>
        <v>64.599999999999994</v>
      </c>
      <c r="N191" s="700">
        <f>IF(ISNUMBER(Data!N191),Data!N191,"")</f>
        <v>1.4857999999999998</v>
      </c>
      <c r="O191" s="242" t="str">
        <f>IF(ISTEXT(Data!O191),Data!O191,"")</f>
        <v>V0</v>
      </c>
      <c r="P191" s="278">
        <f>IF(ISNUMBER(Data!P191),Data!P191,"")</f>
        <v>4.1500000000000004</v>
      </c>
      <c r="Q191" s="242" t="str">
        <f>IF(ISTEXT(Data!Q191),Data!Q191,"")</f>
        <v>V0</v>
      </c>
      <c r="R191" s="277">
        <f>IF(ISNUMBER(Data!R191),Data!R191,"")</f>
        <v>45.9</v>
      </c>
      <c r="S191" s="242" t="str">
        <f>IF(ISTEXT(Data!S191),Data!S191,"")</f>
        <v>V0</v>
      </c>
      <c r="T191" s="701">
        <f>IF(ISNUMBER(Data!T191),Data!T191,"")</f>
        <v>0.12</v>
      </c>
      <c r="U191" s="242" t="str">
        <f>IF(ISTEXT(Data!U191),Data!U191,"")</f>
        <v>V0</v>
      </c>
      <c r="V191" s="702">
        <f>IF(ISNUMBER(Data!V191),Data!V191,"")</f>
        <v>0.88348042415934203</v>
      </c>
      <c r="W191" s="242" t="str">
        <f>IF(ISTEXT(Data!W191),Data!W191,"")</f>
        <v>V0</v>
      </c>
      <c r="X191" s="701">
        <f>IF(ISNUMBER(Data!X191),Data!X191,"")</f>
        <v>1.3952189211134474</v>
      </c>
      <c r="Y191" s="242" t="str">
        <f>IF(ISTEXT(Data!Y191),Data!Y191,"")</f>
        <v>V0</v>
      </c>
      <c r="Z191" s="703">
        <f>IF(ISNUMBER(Data!Z191),Data!Z191,"")</f>
        <v>6.9000000000000006E-2</v>
      </c>
      <c r="AA191" s="242" t="str">
        <f>IF(ISTEXT(Data!AA191),Data!AA191,"")</f>
        <v>V0</v>
      </c>
      <c r="AB191" s="701">
        <f>IF(ISNUMBER(Data!AB191),Data!AB191,"")</f>
        <v>0.83560721483380973</v>
      </c>
      <c r="AC191" s="242" t="str">
        <f>IF(ISTEXT(Data!AC191),Data!AC191,"")</f>
        <v>V0</v>
      </c>
      <c r="AD191" s="704">
        <f>IF(ISNUMBER(Data!AD191),Data!AD191,"")</f>
        <v>3.7999999999999999E-2</v>
      </c>
      <c r="AE191" s="242" t="str">
        <f>IF(ISTEXT(Data!AE191),Data!AE191,"")</f>
        <v>V0</v>
      </c>
      <c r="AF191" s="701">
        <f>IF(ISNUMBER(Data!AF191),Data!AF191,"")</f>
        <v>5.1999999999999998E-2</v>
      </c>
      <c r="AG191" s="242" t="str">
        <f>IF(ISTEXT(Data!AG191),Data!AG191,"")</f>
        <v>V0</v>
      </c>
      <c r="AH191" s="703">
        <f>IF(ISNUMBER(Data!AH191),Data!AH191,"")</f>
        <v>0.45600000000000002</v>
      </c>
      <c r="AI191" s="242" t="str">
        <f>IF(ISTEXT(Data!AI191),Data!AI191,"")</f>
        <v>V0</v>
      </c>
      <c r="AJ191" s="267" t="str">
        <f>IF(ISTEXT(Data!AJ191),Data!AJ191,"")</f>
        <v/>
      </c>
      <c r="AK191" s="267" t="str">
        <f>IF(ISTEXT(Data!AK191),Data!AK191,"")</f>
        <v/>
      </c>
      <c r="AL191" s="267" t="str">
        <f>IF(ISTEXT(Data!AL191),Data!AL191,"")</f>
        <v/>
      </c>
      <c r="AM191" s="267" t="str">
        <f>IF(ISTEXT(Data!AM191),Data!AM191,"")</f>
        <v/>
      </c>
      <c r="AN191" s="267" t="str">
        <f>IF(ISTEXT(Data!AN191),Data!AN191,"")</f>
        <v/>
      </c>
      <c r="AO191" s="267" t="str">
        <f>IF(ISTEXT(Data!AO191),Data!AO191,"")</f>
        <v/>
      </c>
      <c r="AP191" s="705">
        <f>IF(ISNUMBER(Bilanz!AP191),Bilanz!AP191,"")</f>
        <v>7.0794578438413705E-2</v>
      </c>
      <c r="AQ191" s="706">
        <f>IF(ISNUMBER(Bilanz!AQ191),Bilanz!AQ191,"")</f>
        <v>0.10518658464379507</v>
      </c>
      <c r="AR191" s="707">
        <f>IF(ISNUMBER(Bilanz!AR191),Bilanz!AR191,"")</f>
        <v>0.17829599999999995</v>
      </c>
      <c r="AS191" s="708">
        <f>IF(ISNUMBER(Bilanz!AS191),Bilanz!AS191,"")</f>
        <v>1.3126752142159501</v>
      </c>
      <c r="AT191" s="709">
        <f>IF(ISNUMBER(Bilanz!AT191),Bilanz!AT191,"")</f>
        <v>2.0730162729903596</v>
      </c>
      <c r="AU191" s="710">
        <f>IF(ISNUMBER(Bilanz!AU191),Bilanz!AU191,"")</f>
        <v>0.10252019999999999</v>
      </c>
      <c r="AV191" s="711">
        <f>IF(ISNUMBER(Bilanz!AV191),Bilanz!AV191,"")</f>
        <v>1.2415451998000744</v>
      </c>
      <c r="AW191" s="712">
        <f>IF(ISNUMBER(Bilanz!AW191),Bilanz!AW191,"")</f>
        <v>5.6460399999999994E-2</v>
      </c>
      <c r="AX191" s="713">
        <f>IF(ISNUMBER(Bilanz!AX191),Bilanz!AX191,"")</f>
        <v>7.7261599999999986E-2</v>
      </c>
      <c r="AY191" s="714">
        <f>IF(ISNUMBER(Bilanz!AY191),Bilanz!AY191,"")</f>
        <v>0.67752479999999993</v>
      </c>
      <c r="AZ191" s="715">
        <f>IF(ISNUMBER(Bilanz!AZ191),Bilanz!AZ191,"")</f>
        <v>362.61</v>
      </c>
      <c r="BA191" s="716">
        <f>IF(ISNUMBER(Bilanz!BA191),Bilanz!BA191,"")</f>
        <v>5.5229999999999997</v>
      </c>
      <c r="BB191" s="717">
        <f>IF(ISNUMBER(Bilanz!BB191),Bilanz!BB191,"")</f>
        <v>70.794578438413708</v>
      </c>
      <c r="BC191" s="718">
        <f>IF(ISNUMBER(Bilanz!BC191),Bilanz!BC191,"")</f>
        <v>7.801444858951477E-2</v>
      </c>
      <c r="BD191" s="719">
        <f>IF(ISNUMBER(Bilanz!BD191),Bilanz!BD191,"")</f>
        <v>1.4125375446227535E-4</v>
      </c>
      <c r="BE191" s="720">
        <f>IF(ISNUMBER(Bilanz!BE191),Bilanz!BE191,"")</f>
        <v>3.3848584000902631</v>
      </c>
      <c r="BF191" s="708">
        <f>IF(ISNUMBER(Bilanz!BF191),Bilanz!BF191,"")</f>
        <v>63.074207479070608</v>
      </c>
      <c r="BG191" s="709">
        <f>IF(ISNUMBER(Bilanz!BG191),Bilanz!BG191,"")</f>
        <v>87.024414228189457</v>
      </c>
      <c r="BH191" s="710">
        <f>IF(ISNUMBER(Bilanz!BH191),Bilanz!BH191,"")</f>
        <v>3.0013310250632896</v>
      </c>
      <c r="BI191" s="711">
        <f>IF(ISNUMBER(Bilanz!BI191),Bilanz!BI191,"")</f>
        <v>59.656401430271274</v>
      </c>
      <c r="BJ191" s="712">
        <f>IF(ISNUMBER(Bilanz!BJ191),Bilanz!BJ191,"")</f>
        <v>0.97191672208297097</v>
      </c>
      <c r="BK191" s="713">
        <f>IF(ISNUMBER(Bilanz!BK191),Bilanz!BK191,"")</f>
        <v>4.2789549475416582</v>
      </c>
      <c r="BL191" s="714">
        <f>IF(ISNUMBER(Bilanz!BL191),Bilanz!BL191,"")</f>
        <v>22.755626528269872</v>
      </c>
      <c r="BM191" s="721" t="str">
        <f>IF(ISTEXT(Bilanz!BM191),Bilanz!BM191,"")</f>
        <v>V0</v>
      </c>
      <c r="BN191" s="722">
        <f>IF(ISNUMBER(Bilanz!BN191),Bilanz!BN191,"")</f>
        <v>45.9</v>
      </c>
      <c r="BO191" s="722">
        <f>IF(ISNUMBER(Bilanz!BO191),Bilanz!BO191,"")</f>
        <v>42.67068981446846</v>
      </c>
      <c r="BP191" s="723">
        <f>IF(ISNUMBER(Bilanz!BP191),Bilanz!BP191,"")</f>
        <v>-7.0355341732713255</v>
      </c>
      <c r="BQ191" s="723">
        <f>IF(ISNUMBER(Bilanz!BQ191),Bilanz!BQ191,"")</f>
        <v>20</v>
      </c>
      <c r="BR191" s="721" t="str">
        <f>IF(ISTEXT(Bilanz!BR191),Bilanz!BR191,"")</f>
        <v>V0</v>
      </c>
      <c r="BS191" s="723">
        <f>IF(ISNUMBER(Bilanz!BS191),Bilanz!BS191,"")</f>
        <v>161.45880909164276</v>
      </c>
      <c r="BT191" s="723">
        <f>IF(ISNUMBER(Bilanz!BT191),Bilanz!BT191,"")</f>
        <v>153.56163580969431</v>
      </c>
      <c r="BU191" s="723">
        <f>IF(ISNUMBER(Bilanz!BU191),Bilanz!BU191,"")</f>
        <v>315.0204449013371</v>
      </c>
      <c r="BV191" s="722">
        <f>IF(ISNUMBER(Bilanz!BV191),Bilanz!BV191,"")</f>
        <v>2.5068764296938921</v>
      </c>
      <c r="BW191" s="723">
        <f>IF(ISNUMBER(Bilanz!BW191),Bilanz!BW191,"")</f>
        <v>15</v>
      </c>
      <c r="BX191" s="721" t="str">
        <f>IF(ISTEXT(Bilanz!BX191),Bilanz!BX191,"")</f>
        <v>V0</v>
      </c>
    </row>
    <row r="192" spans="1:76" x14ac:dyDescent="0.2">
      <c r="A192" s="120" t="str">
        <f>IF(ISTEXT(Data!A192),Data!A192,"")</f>
        <v/>
      </c>
      <c r="B192" s="250">
        <f>IF(ISREF(Data!B192),Data!B192,"")</f>
        <v>35200</v>
      </c>
      <c r="C192" s="698">
        <v>0.27083333333333298</v>
      </c>
      <c r="D192" s="250">
        <f>IF(ISREF(Data!D192),Data!D192,"")</f>
        <v>35201</v>
      </c>
      <c r="E192" s="698">
        <v>0.27083333333333298</v>
      </c>
      <c r="F192" s="699" t="s">
        <v>2179</v>
      </c>
      <c r="G192" s="245" t="str">
        <f>IF(ISTEXT(Data!G192),Data!G192,"")</f>
        <v>Rain</v>
      </c>
      <c r="H192" s="247" t="str">
        <f>IF(ISTEXT(Data!H192),Data!H192,"")</f>
        <v/>
      </c>
      <c r="I192" s="246" t="str">
        <f>IF(ISTEXT(Data!I192),Data!I192,"")</f>
        <v>Insufficient Quantity</v>
      </c>
      <c r="J192" s="248" t="str">
        <f>IF(ISTEXT(Data!J192),Data!J192,"")</f>
        <v/>
      </c>
      <c r="K192" s="273">
        <f>IF(ISNUMBER(Data!K192),Data!K192,"")</f>
        <v>0.1</v>
      </c>
      <c r="L192" s="242" t="str">
        <f>IF(ISTEXT(Data!L192),Data!L192,"")</f>
        <v>V0</v>
      </c>
      <c r="M192" s="700" t="str">
        <f>IF(ISNUMBER(Data!M192),Data!M192,"")</f>
        <v/>
      </c>
      <c r="N192" s="700" t="str">
        <f>IF(ISNUMBER(Data!N192),Data!N192,"")</f>
        <v/>
      </c>
      <c r="O192" s="242" t="str">
        <f>IF(ISTEXT(Data!O192),Data!O192,"")</f>
        <v>M1</v>
      </c>
      <c r="P192" s="278" t="str">
        <f>IF(ISNUMBER(Data!P192),Data!P192,"")</f>
        <v/>
      </c>
      <c r="Q192" s="242" t="str">
        <f>IF(ISTEXT(Data!Q192),Data!Q192,"")</f>
        <v>M1</v>
      </c>
      <c r="R192" s="277" t="str">
        <f>IF(ISNUMBER(Data!R192),Data!R192,"")</f>
        <v/>
      </c>
      <c r="S192" s="242" t="str">
        <f>IF(ISTEXT(Data!S192),Data!S192,"")</f>
        <v>M1</v>
      </c>
      <c r="T192" s="701" t="str">
        <f>IF(ISNUMBER(Data!T192),Data!T192,"")</f>
        <v/>
      </c>
      <c r="U192" s="242" t="str">
        <f>IF(ISTEXT(Data!U192),Data!U192,"")</f>
        <v>M1</v>
      </c>
      <c r="V192" s="702" t="str">
        <f>IF(ISNUMBER(Data!V192),Data!V192,"")</f>
        <v/>
      </c>
      <c r="W192" s="242" t="str">
        <f>IF(ISTEXT(Data!W192),Data!W192,"")</f>
        <v>M1</v>
      </c>
      <c r="X192" s="701" t="str">
        <f>IF(ISNUMBER(Data!X192),Data!X192,"")</f>
        <v/>
      </c>
      <c r="Y192" s="242" t="str">
        <f>IF(ISTEXT(Data!Y192),Data!Y192,"")</f>
        <v>M1</v>
      </c>
      <c r="Z192" s="703" t="str">
        <f>IF(ISNUMBER(Data!Z192),Data!Z192,"")</f>
        <v/>
      </c>
      <c r="AA192" s="242" t="str">
        <f>IF(ISTEXT(Data!AA192),Data!AA192,"")</f>
        <v>M1</v>
      </c>
      <c r="AB192" s="701" t="str">
        <f>IF(ISNUMBER(Data!AB192),Data!AB192,"")</f>
        <v/>
      </c>
      <c r="AC192" s="242" t="str">
        <f>IF(ISTEXT(Data!AC192),Data!AC192,"")</f>
        <v>M1</v>
      </c>
      <c r="AD192" s="704" t="str">
        <f>IF(ISNUMBER(Data!AD192),Data!AD192,"")</f>
        <v/>
      </c>
      <c r="AE192" s="242" t="str">
        <f>IF(ISTEXT(Data!AE192),Data!AE192,"")</f>
        <v>M1</v>
      </c>
      <c r="AF192" s="701" t="str">
        <f>IF(ISNUMBER(Data!AF192),Data!AF192,"")</f>
        <v/>
      </c>
      <c r="AG192" s="242" t="str">
        <f>IF(ISTEXT(Data!AG192),Data!AG192,"")</f>
        <v>M1</v>
      </c>
      <c r="AH192" s="703" t="str">
        <f>IF(ISNUMBER(Data!AH192),Data!AH192,"")</f>
        <v/>
      </c>
      <c r="AI192" s="242" t="str">
        <f>IF(ISTEXT(Data!AI192),Data!AI192,"")</f>
        <v>M1</v>
      </c>
      <c r="AJ192" s="267" t="str">
        <f>IF(ISTEXT(Data!AJ192),Data!AJ192,"")</f>
        <v/>
      </c>
      <c r="AK192" s="267" t="str">
        <f>IF(ISTEXT(Data!AK192),Data!AK192,"")</f>
        <v/>
      </c>
      <c r="AL192" s="267" t="str">
        <f>IF(ISTEXT(Data!AL192),Data!AL192,"")</f>
        <v/>
      </c>
      <c r="AM192" s="267" t="str">
        <f>IF(ISTEXT(Data!AM192),Data!AM192,"")</f>
        <v/>
      </c>
      <c r="AN192" s="267" t="str">
        <f>IF(ISTEXT(Data!AN192),Data!AN192,"")</f>
        <v/>
      </c>
      <c r="AO192" s="267" t="str">
        <f>IF(ISTEXT(Data!AO192),Data!AO192,"")</f>
        <v/>
      </c>
      <c r="AP192" s="705" t="str">
        <f>IF(ISNUMBER(Bilanz!AP192),Bilanz!AP192,"")</f>
        <v/>
      </c>
      <c r="AQ192" s="706" t="str">
        <f>IF(ISNUMBER(Bilanz!AQ192),Bilanz!AQ192,"")</f>
        <v/>
      </c>
      <c r="AR192" s="707" t="str">
        <f>IF(ISNUMBER(Bilanz!AR192),Bilanz!AR192,"")</f>
        <v/>
      </c>
      <c r="AS192" s="708" t="str">
        <f>IF(ISNUMBER(Bilanz!AS192),Bilanz!AS192,"")</f>
        <v/>
      </c>
      <c r="AT192" s="709" t="str">
        <f>IF(ISNUMBER(Bilanz!AT192),Bilanz!AT192,"")</f>
        <v/>
      </c>
      <c r="AU192" s="710" t="str">
        <f>IF(ISNUMBER(Bilanz!AU192),Bilanz!AU192,"")</f>
        <v/>
      </c>
      <c r="AV192" s="711" t="str">
        <f>IF(ISNUMBER(Bilanz!AV192),Bilanz!AV192,"")</f>
        <v/>
      </c>
      <c r="AW192" s="712" t="str">
        <f>IF(ISNUMBER(Bilanz!AW192),Bilanz!AW192,"")</f>
        <v/>
      </c>
      <c r="AX192" s="713" t="str">
        <f>IF(ISNUMBER(Bilanz!AX192),Bilanz!AX192,"")</f>
        <v/>
      </c>
      <c r="AY192" s="714" t="str">
        <f>IF(ISNUMBER(Bilanz!AY192),Bilanz!AY192,"")</f>
        <v/>
      </c>
      <c r="AZ192" s="715">
        <f>IF(ISNUMBER(Bilanz!AZ192),Bilanz!AZ192,"")</f>
        <v>362.61</v>
      </c>
      <c r="BA192" s="716">
        <f>IF(ISNUMBER(Bilanz!BA192),Bilanz!BA192,"")</f>
        <v>5.5229999999999997</v>
      </c>
      <c r="BB192" s="717" t="str">
        <f>IF(ISNUMBER(Bilanz!BB192),Bilanz!BB192,"")</f>
        <v/>
      </c>
      <c r="BC192" s="718" t="str">
        <f>IF(ISNUMBER(Bilanz!BC192),Bilanz!BC192,"")</f>
        <v/>
      </c>
      <c r="BD192" s="719" t="str">
        <f>IF(ISNUMBER(Bilanz!BD192),Bilanz!BD192,"")</f>
        <v/>
      </c>
      <c r="BE192" s="720" t="str">
        <f>IF(ISNUMBER(Bilanz!BE192),Bilanz!BE192,"")</f>
        <v/>
      </c>
      <c r="BF192" s="708" t="str">
        <f>IF(ISNUMBER(Bilanz!BF192),Bilanz!BF192,"")</f>
        <v/>
      </c>
      <c r="BG192" s="709" t="str">
        <f>IF(ISNUMBER(Bilanz!BG192),Bilanz!BG192,"")</f>
        <v/>
      </c>
      <c r="BH192" s="710" t="str">
        <f>IF(ISNUMBER(Bilanz!BH192),Bilanz!BH192,"")</f>
        <v/>
      </c>
      <c r="BI192" s="711" t="str">
        <f>IF(ISNUMBER(Bilanz!BI192),Bilanz!BI192,"")</f>
        <v/>
      </c>
      <c r="BJ192" s="712" t="str">
        <f>IF(ISNUMBER(Bilanz!BJ192),Bilanz!BJ192,"")</f>
        <v/>
      </c>
      <c r="BK192" s="713" t="str">
        <f>IF(ISNUMBER(Bilanz!BK192),Bilanz!BK192,"")</f>
        <v/>
      </c>
      <c r="BL192" s="714" t="str">
        <f>IF(ISNUMBER(Bilanz!BL192),Bilanz!BL192,"")</f>
        <v/>
      </c>
      <c r="BM192" s="721" t="str">
        <f>IF(ISTEXT(Bilanz!BM192),Bilanz!BM192,"")</f>
        <v>M1</v>
      </c>
      <c r="BN192" s="722" t="str">
        <f>IF(ISNUMBER(Bilanz!BN192),Bilanz!BN192,"")</f>
        <v/>
      </c>
      <c r="BO192" s="722" t="str">
        <f>IF(ISNUMBER(Bilanz!BO192),Bilanz!BO192,"")</f>
        <v/>
      </c>
      <c r="BP192" s="723" t="str">
        <f>IF(ISNUMBER(Bilanz!BP192),Bilanz!BP192,"")</f>
        <v/>
      </c>
      <c r="BQ192" s="723" t="str">
        <f>IF(ISNUMBER(Bilanz!BQ192),Bilanz!BQ192,"")</f>
        <v/>
      </c>
      <c r="BR192" s="721" t="str">
        <f>IF(ISTEXT(Bilanz!BR192),Bilanz!BR192,"")</f>
        <v>M1</v>
      </c>
      <c r="BS192" s="723" t="str">
        <f>IF(ISNUMBER(Bilanz!BS192),Bilanz!BS192,"")</f>
        <v/>
      </c>
      <c r="BT192" s="723" t="str">
        <f>IF(ISNUMBER(Bilanz!BT192),Bilanz!BT192,"")</f>
        <v/>
      </c>
      <c r="BU192" s="723" t="str">
        <f>IF(ISNUMBER(Bilanz!BU192),Bilanz!BU192,"")</f>
        <v/>
      </c>
      <c r="BV192" s="722" t="str">
        <f>IF(ISNUMBER(Bilanz!BV192),Bilanz!BV192,"")</f>
        <v/>
      </c>
      <c r="BW192" s="723" t="str">
        <f>IF(ISNUMBER(Bilanz!BW192),Bilanz!BW192,"")</f>
        <v/>
      </c>
      <c r="BX192" s="721" t="str">
        <f>IF(ISTEXT(Bilanz!BX192),Bilanz!BX192,"")</f>
        <v>M1</v>
      </c>
    </row>
    <row r="193" spans="1:76" x14ac:dyDescent="0.2">
      <c r="A193" s="120" t="str">
        <f>IF(ISTEXT(Data!A193),Data!A193,"")</f>
        <v/>
      </c>
      <c r="B193" s="250">
        <f>IF(ISREF(Data!B193),Data!B193,"")</f>
        <v>35201</v>
      </c>
      <c r="C193" s="698">
        <v>0.27083333333333298</v>
      </c>
      <c r="D193" s="250">
        <f>IF(ISREF(Data!D193),Data!D193,"")</f>
        <v>35202</v>
      </c>
      <c r="E193" s="698">
        <v>0.27083333333333298</v>
      </c>
      <c r="F193" s="699" t="s">
        <v>2179</v>
      </c>
      <c r="G193" s="245" t="str">
        <f>IF(ISTEXT(Data!G193),Data!G193,"")</f>
        <v>No Precipitation Occurred</v>
      </c>
      <c r="H193" s="247" t="str">
        <f>IF(ISTEXT(Data!H193),Data!H193,"")</f>
        <v/>
      </c>
      <c r="I193" s="246" t="str">
        <f>IF(ISTEXT(Data!I193),Data!I193,"")</f>
        <v/>
      </c>
      <c r="J193" s="248" t="str">
        <f>IF(ISTEXT(Data!J193),Data!J193,"")</f>
        <v/>
      </c>
      <c r="K193" s="273" t="str">
        <f>IF(ISNUMBER(Data!K193),Data!K193,"")</f>
        <v/>
      </c>
      <c r="L193" s="242" t="str">
        <f>IF(ISTEXT(Data!L193),Data!L193,"")</f>
        <v>M1</v>
      </c>
      <c r="M193" s="700" t="str">
        <f>IF(ISNUMBER(Data!M193),Data!M193,"")</f>
        <v/>
      </c>
      <c r="N193" s="700" t="str">
        <f>IF(ISNUMBER(Data!N193),Data!N193,"")</f>
        <v/>
      </c>
      <c r="O193" s="242" t="str">
        <f>IF(ISTEXT(Data!O193),Data!O193,"")</f>
        <v>M1</v>
      </c>
      <c r="P193" s="278" t="str">
        <f>IF(ISNUMBER(Data!P193),Data!P193,"")</f>
        <v/>
      </c>
      <c r="Q193" s="242" t="str">
        <f>IF(ISTEXT(Data!Q193),Data!Q193,"")</f>
        <v>M1</v>
      </c>
      <c r="R193" s="277" t="str">
        <f>IF(ISNUMBER(Data!R193),Data!R193,"")</f>
        <v/>
      </c>
      <c r="S193" s="242" t="str">
        <f>IF(ISTEXT(Data!S193),Data!S193,"")</f>
        <v>M1</v>
      </c>
      <c r="T193" s="701" t="str">
        <f>IF(ISNUMBER(Data!T193),Data!T193,"")</f>
        <v/>
      </c>
      <c r="U193" s="242" t="str">
        <f>IF(ISTEXT(Data!U193),Data!U193,"")</f>
        <v>M1</v>
      </c>
      <c r="V193" s="702" t="str">
        <f>IF(ISNUMBER(Data!V193),Data!V193,"")</f>
        <v/>
      </c>
      <c r="W193" s="242" t="str">
        <f>IF(ISTEXT(Data!W193),Data!W193,"")</f>
        <v>M1</v>
      </c>
      <c r="X193" s="701" t="str">
        <f>IF(ISNUMBER(Data!X193),Data!X193,"")</f>
        <v/>
      </c>
      <c r="Y193" s="242" t="str">
        <f>IF(ISTEXT(Data!Y193),Data!Y193,"")</f>
        <v>M1</v>
      </c>
      <c r="Z193" s="703" t="str">
        <f>IF(ISNUMBER(Data!Z193),Data!Z193,"")</f>
        <v/>
      </c>
      <c r="AA193" s="242" t="str">
        <f>IF(ISTEXT(Data!AA193),Data!AA193,"")</f>
        <v>M1</v>
      </c>
      <c r="AB193" s="701" t="str">
        <f>IF(ISNUMBER(Data!AB193),Data!AB193,"")</f>
        <v/>
      </c>
      <c r="AC193" s="242" t="str">
        <f>IF(ISTEXT(Data!AC193),Data!AC193,"")</f>
        <v>M1</v>
      </c>
      <c r="AD193" s="704" t="str">
        <f>IF(ISNUMBER(Data!AD193),Data!AD193,"")</f>
        <v/>
      </c>
      <c r="AE193" s="242" t="str">
        <f>IF(ISTEXT(Data!AE193),Data!AE193,"")</f>
        <v>M1</v>
      </c>
      <c r="AF193" s="701" t="str">
        <f>IF(ISNUMBER(Data!AF193),Data!AF193,"")</f>
        <v/>
      </c>
      <c r="AG193" s="242" t="str">
        <f>IF(ISTEXT(Data!AG193),Data!AG193,"")</f>
        <v>M1</v>
      </c>
      <c r="AH193" s="703" t="str">
        <f>IF(ISNUMBER(Data!AH193),Data!AH193,"")</f>
        <v/>
      </c>
      <c r="AI193" s="242" t="str">
        <f>IF(ISTEXT(Data!AI193),Data!AI193,"")</f>
        <v>M1</v>
      </c>
      <c r="AJ193" s="267" t="str">
        <f>IF(ISTEXT(Data!AJ193),Data!AJ193,"")</f>
        <v/>
      </c>
      <c r="AK193" s="267" t="str">
        <f>IF(ISTEXT(Data!AK193),Data!AK193,"")</f>
        <v/>
      </c>
      <c r="AL193" s="267" t="str">
        <f>IF(ISTEXT(Data!AL193),Data!AL193,"")</f>
        <v/>
      </c>
      <c r="AM193" s="267" t="str">
        <f>IF(ISTEXT(Data!AM193),Data!AM193,"")</f>
        <v/>
      </c>
      <c r="AN193" s="267" t="str">
        <f>IF(ISTEXT(Data!AN193),Data!AN193,"")</f>
        <v/>
      </c>
      <c r="AO193" s="267" t="str">
        <f>IF(ISTEXT(Data!AO193),Data!AO193,"")</f>
        <v/>
      </c>
      <c r="AP193" s="705" t="str">
        <f>IF(ISNUMBER(Bilanz!AP193),Bilanz!AP193,"")</f>
        <v/>
      </c>
      <c r="AQ193" s="706" t="str">
        <f>IF(ISNUMBER(Bilanz!AQ193),Bilanz!AQ193,"")</f>
        <v/>
      </c>
      <c r="AR193" s="707" t="str">
        <f>IF(ISNUMBER(Bilanz!AR193),Bilanz!AR193,"")</f>
        <v/>
      </c>
      <c r="AS193" s="708" t="str">
        <f>IF(ISNUMBER(Bilanz!AS193),Bilanz!AS193,"")</f>
        <v/>
      </c>
      <c r="AT193" s="709" t="str">
        <f>IF(ISNUMBER(Bilanz!AT193),Bilanz!AT193,"")</f>
        <v/>
      </c>
      <c r="AU193" s="710" t="str">
        <f>IF(ISNUMBER(Bilanz!AU193),Bilanz!AU193,"")</f>
        <v/>
      </c>
      <c r="AV193" s="711" t="str">
        <f>IF(ISNUMBER(Bilanz!AV193),Bilanz!AV193,"")</f>
        <v/>
      </c>
      <c r="AW193" s="712" t="str">
        <f>IF(ISNUMBER(Bilanz!AW193),Bilanz!AW193,"")</f>
        <v/>
      </c>
      <c r="AX193" s="713" t="str">
        <f>IF(ISNUMBER(Bilanz!AX193),Bilanz!AX193,"")</f>
        <v/>
      </c>
      <c r="AY193" s="714" t="str">
        <f>IF(ISNUMBER(Bilanz!AY193),Bilanz!AY193,"")</f>
        <v/>
      </c>
      <c r="AZ193" s="715">
        <f>IF(ISNUMBER(Bilanz!AZ193),Bilanz!AZ193,"")</f>
        <v>362.61</v>
      </c>
      <c r="BA193" s="716">
        <f>IF(ISNUMBER(Bilanz!BA193),Bilanz!BA193,"")</f>
        <v>5.5229999999999997</v>
      </c>
      <c r="BB193" s="717" t="str">
        <f>IF(ISNUMBER(Bilanz!BB193),Bilanz!BB193,"")</f>
        <v/>
      </c>
      <c r="BC193" s="718" t="str">
        <f>IF(ISNUMBER(Bilanz!BC193),Bilanz!BC193,"")</f>
        <v/>
      </c>
      <c r="BD193" s="719" t="str">
        <f>IF(ISNUMBER(Bilanz!BD193),Bilanz!BD193,"")</f>
        <v/>
      </c>
      <c r="BE193" s="720" t="str">
        <f>IF(ISNUMBER(Bilanz!BE193),Bilanz!BE193,"")</f>
        <v/>
      </c>
      <c r="BF193" s="708" t="str">
        <f>IF(ISNUMBER(Bilanz!BF193),Bilanz!BF193,"")</f>
        <v/>
      </c>
      <c r="BG193" s="709" t="str">
        <f>IF(ISNUMBER(Bilanz!BG193),Bilanz!BG193,"")</f>
        <v/>
      </c>
      <c r="BH193" s="710" t="str">
        <f>IF(ISNUMBER(Bilanz!BH193),Bilanz!BH193,"")</f>
        <v/>
      </c>
      <c r="BI193" s="711" t="str">
        <f>IF(ISNUMBER(Bilanz!BI193),Bilanz!BI193,"")</f>
        <v/>
      </c>
      <c r="BJ193" s="712" t="str">
        <f>IF(ISNUMBER(Bilanz!BJ193),Bilanz!BJ193,"")</f>
        <v/>
      </c>
      <c r="BK193" s="713" t="str">
        <f>IF(ISNUMBER(Bilanz!BK193),Bilanz!BK193,"")</f>
        <v/>
      </c>
      <c r="BL193" s="714" t="str">
        <f>IF(ISNUMBER(Bilanz!BL193),Bilanz!BL193,"")</f>
        <v/>
      </c>
      <c r="BM193" s="721" t="str">
        <f>IF(ISTEXT(Bilanz!BM193),Bilanz!BM193,"")</f>
        <v>M1</v>
      </c>
      <c r="BN193" s="722" t="str">
        <f>IF(ISNUMBER(Bilanz!BN193),Bilanz!BN193,"")</f>
        <v/>
      </c>
      <c r="BO193" s="722" t="str">
        <f>IF(ISNUMBER(Bilanz!BO193),Bilanz!BO193,"")</f>
        <v/>
      </c>
      <c r="BP193" s="723" t="str">
        <f>IF(ISNUMBER(Bilanz!BP193),Bilanz!BP193,"")</f>
        <v/>
      </c>
      <c r="BQ193" s="723" t="str">
        <f>IF(ISNUMBER(Bilanz!BQ193),Bilanz!BQ193,"")</f>
        <v/>
      </c>
      <c r="BR193" s="721" t="str">
        <f>IF(ISTEXT(Bilanz!BR193),Bilanz!BR193,"")</f>
        <v>M1</v>
      </c>
      <c r="BS193" s="723" t="str">
        <f>IF(ISNUMBER(Bilanz!BS193),Bilanz!BS193,"")</f>
        <v/>
      </c>
      <c r="BT193" s="723" t="str">
        <f>IF(ISNUMBER(Bilanz!BT193),Bilanz!BT193,"")</f>
        <v/>
      </c>
      <c r="BU193" s="723" t="str">
        <f>IF(ISNUMBER(Bilanz!BU193),Bilanz!BU193,"")</f>
        <v/>
      </c>
      <c r="BV193" s="722" t="str">
        <f>IF(ISNUMBER(Bilanz!BV193),Bilanz!BV193,"")</f>
        <v/>
      </c>
      <c r="BW193" s="723" t="str">
        <f>IF(ISNUMBER(Bilanz!BW193),Bilanz!BW193,"")</f>
        <v/>
      </c>
      <c r="BX193" s="721" t="str">
        <f>IF(ISTEXT(Bilanz!BX193),Bilanz!BX193,"")</f>
        <v>M1</v>
      </c>
    </row>
    <row r="194" spans="1:76" x14ac:dyDescent="0.2">
      <c r="A194" s="120" t="str">
        <f>IF(ISTEXT(Data!A194),Data!A194,"")</f>
        <v/>
      </c>
      <c r="B194" s="250">
        <f>IF(ISREF(Data!B194),Data!B194,"")</f>
        <v>35202</v>
      </c>
      <c r="C194" s="698">
        <v>0.27083333333333298</v>
      </c>
      <c r="D194" s="250">
        <f>IF(ISREF(Data!D194),Data!D194,"")</f>
        <v>35203</v>
      </c>
      <c r="E194" s="698">
        <v>0.27083333333333298</v>
      </c>
      <c r="F194" s="699" t="s">
        <v>2179</v>
      </c>
      <c r="G194" s="245" t="str">
        <f>IF(ISTEXT(Data!G194),Data!G194,"")</f>
        <v>No Precipitation Occurred</v>
      </c>
      <c r="H194" s="247" t="str">
        <f>IF(ISTEXT(Data!H194),Data!H194,"")</f>
        <v/>
      </c>
      <c r="I194" s="246" t="str">
        <f>IF(ISTEXT(Data!I194),Data!I194,"")</f>
        <v/>
      </c>
      <c r="J194" s="248" t="str">
        <f>IF(ISTEXT(Data!J194),Data!J194,"")</f>
        <v/>
      </c>
      <c r="K194" s="273" t="str">
        <f>IF(ISNUMBER(Data!K194),Data!K194,"")</f>
        <v/>
      </c>
      <c r="L194" s="242" t="str">
        <f>IF(ISTEXT(Data!L194),Data!L194,"")</f>
        <v>M1</v>
      </c>
      <c r="M194" s="700" t="str">
        <f>IF(ISNUMBER(Data!M194),Data!M194,"")</f>
        <v/>
      </c>
      <c r="N194" s="700" t="str">
        <f>IF(ISNUMBER(Data!N194),Data!N194,"")</f>
        <v/>
      </c>
      <c r="O194" s="242" t="str">
        <f>IF(ISTEXT(Data!O194),Data!O194,"")</f>
        <v>M1</v>
      </c>
      <c r="P194" s="278" t="str">
        <f>IF(ISNUMBER(Data!P194),Data!P194,"")</f>
        <v/>
      </c>
      <c r="Q194" s="242" t="str">
        <f>IF(ISTEXT(Data!Q194),Data!Q194,"")</f>
        <v>M1</v>
      </c>
      <c r="R194" s="277" t="str">
        <f>IF(ISNUMBER(Data!R194),Data!R194,"")</f>
        <v/>
      </c>
      <c r="S194" s="242" t="str">
        <f>IF(ISTEXT(Data!S194),Data!S194,"")</f>
        <v>M1</v>
      </c>
      <c r="T194" s="701" t="str">
        <f>IF(ISNUMBER(Data!T194),Data!T194,"")</f>
        <v/>
      </c>
      <c r="U194" s="242" t="str">
        <f>IF(ISTEXT(Data!U194),Data!U194,"")</f>
        <v>M1</v>
      </c>
      <c r="V194" s="702" t="str">
        <f>IF(ISNUMBER(Data!V194),Data!V194,"")</f>
        <v/>
      </c>
      <c r="W194" s="242" t="str">
        <f>IF(ISTEXT(Data!W194),Data!W194,"")</f>
        <v>M1</v>
      </c>
      <c r="X194" s="701" t="str">
        <f>IF(ISNUMBER(Data!X194),Data!X194,"")</f>
        <v/>
      </c>
      <c r="Y194" s="242" t="str">
        <f>IF(ISTEXT(Data!Y194),Data!Y194,"")</f>
        <v>M1</v>
      </c>
      <c r="Z194" s="703" t="str">
        <f>IF(ISNUMBER(Data!Z194),Data!Z194,"")</f>
        <v/>
      </c>
      <c r="AA194" s="242" t="str">
        <f>IF(ISTEXT(Data!AA194),Data!AA194,"")</f>
        <v>M1</v>
      </c>
      <c r="AB194" s="701" t="str">
        <f>IF(ISNUMBER(Data!AB194),Data!AB194,"")</f>
        <v/>
      </c>
      <c r="AC194" s="242" t="str">
        <f>IF(ISTEXT(Data!AC194),Data!AC194,"")</f>
        <v>M1</v>
      </c>
      <c r="AD194" s="704" t="str">
        <f>IF(ISNUMBER(Data!AD194),Data!AD194,"")</f>
        <v/>
      </c>
      <c r="AE194" s="242" t="str">
        <f>IF(ISTEXT(Data!AE194),Data!AE194,"")</f>
        <v>M1</v>
      </c>
      <c r="AF194" s="701" t="str">
        <f>IF(ISNUMBER(Data!AF194),Data!AF194,"")</f>
        <v/>
      </c>
      <c r="AG194" s="242" t="str">
        <f>IF(ISTEXT(Data!AG194),Data!AG194,"")</f>
        <v>M1</v>
      </c>
      <c r="AH194" s="703" t="str">
        <f>IF(ISNUMBER(Data!AH194),Data!AH194,"")</f>
        <v/>
      </c>
      <c r="AI194" s="242" t="str">
        <f>IF(ISTEXT(Data!AI194),Data!AI194,"")</f>
        <v>M1</v>
      </c>
      <c r="AJ194" s="267" t="str">
        <f>IF(ISTEXT(Data!AJ194),Data!AJ194,"")</f>
        <v/>
      </c>
      <c r="AK194" s="267" t="str">
        <f>IF(ISTEXT(Data!AK194),Data!AK194,"")</f>
        <v/>
      </c>
      <c r="AL194" s="267" t="str">
        <f>IF(ISTEXT(Data!AL194),Data!AL194,"")</f>
        <v/>
      </c>
      <c r="AM194" s="267" t="str">
        <f>IF(ISTEXT(Data!AM194),Data!AM194,"")</f>
        <v/>
      </c>
      <c r="AN194" s="267" t="str">
        <f>IF(ISTEXT(Data!AN194),Data!AN194,"")</f>
        <v/>
      </c>
      <c r="AO194" s="267" t="str">
        <f>IF(ISTEXT(Data!AO194),Data!AO194,"")</f>
        <v/>
      </c>
      <c r="AP194" s="705" t="str">
        <f>IF(ISNUMBER(Bilanz!AP194),Bilanz!AP194,"")</f>
        <v/>
      </c>
      <c r="AQ194" s="706" t="str">
        <f>IF(ISNUMBER(Bilanz!AQ194),Bilanz!AQ194,"")</f>
        <v/>
      </c>
      <c r="AR194" s="707" t="str">
        <f>IF(ISNUMBER(Bilanz!AR194),Bilanz!AR194,"")</f>
        <v/>
      </c>
      <c r="AS194" s="708" t="str">
        <f>IF(ISNUMBER(Bilanz!AS194),Bilanz!AS194,"")</f>
        <v/>
      </c>
      <c r="AT194" s="709" t="str">
        <f>IF(ISNUMBER(Bilanz!AT194),Bilanz!AT194,"")</f>
        <v/>
      </c>
      <c r="AU194" s="710" t="str">
        <f>IF(ISNUMBER(Bilanz!AU194),Bilanz!AU194,"")</f>
        <v/>
      </c>
      <c r="AV194" s="711" t="str">
        <f>IF(ISNUMBER(Bilanz!AV194),Bilanz!AV194,"")</f>
        <v/>
      </c>
      <c r="AW194" s="712" t="str">
        <f>IF(ISNUMBER(Bilanz!AW194),Bilanz!AW194,"")</f>
        <v/>
      </c>
      <c r="AX194" s="713" t="str">
        <f>IF(ISNUMBER(Bilanz!AX194),Bilanz!AX194,"")</f>
        <v/>
      </c>
      <c r="AY194" s="714" t="str">
        <f>IF(ISNUMBER(Bilanz!AY194),Bilanz!AY194,"")</f>
        <v/>
      </c>
      <c r="AZ194" s="715">
        <f>IF(ISNUMBER(Bilanz!AZ194),Bilanz!AZ194,"")</f>
        <v>362.61</v>
      </c>
      <c r="BA194" s="716">
        <f>IF(ISNUMBER(Bilanz!BA194),Bilanz!BA194,"")</f>
        <v>5.5229999999999997</v>
      </c>
      <c r="BB194" s="717" t="str">
        <f>IF(ISNUMBER(Bilanz!BB194),Bilanz!BB194,"")</f>
        <v/>
      </c>
      <c r="BC194" s="718" t="str">
        <f>IF(ISNUMBER(Bilanz!BC194),Bilanz!BC194,"")</f>
        <v/>
      </c>
      <c r="BD194" s="719" t="str">
        <f>IF(ISNUMBER(Bilanz!BD194),Bilanz!BD194,"")</f>
        <v/>
      </c>
      <c r="BE194" s="720" t="str">
        <f>IF(ISNUMBER(Bilanz!BE194),Bilanz!BE194,"")</f>
        <v/>
      </c>
      <c r="BF194" s="708" t="str">
        <f>IF(ISNUMBER(Bilanz!BF194),Bilanz!BF194,"")</f>
        <v/>
      </c>
      <c r="BG194" s="709" t="str">
        <f>IF(ISNUMBER(Bilanz!BG194),Bilanz!BG194,"")</f>
        <v/>
      </c>
      <c r="BH194" s="710" t="str">
        <f>IF(ISNUMBER(Bilanz!BH194),Bilanz!BH194,"")</f>
        <v/>
      </c>
      <c r="BI194" s="711" t="str">
        <f>IF(ISNUMBER(Bilanz!BI194),Bilanz!BI194,"")</f>
        <v/>
      </c>
      <c r="BJ194" s="712" t="str">
        <f>IF(ISNUMBER(Bilanz!BJ194),Bilanz!BJ194,"")</f>
        <v/>
      </c>
      <c r="BK194" s="713" t="str">
        <f>IF(ISNUMBER(Bilanz!BK194),Bilanz!BK194,"")</f>
        <v/>
      </c>
      <c r="BL194" s="714" t="str">
        <f>IF(ISNUMBER(Bilanz!BL194),Bilanz!BL194,"")</f>
        <v/>
      </c>
      <c r="BM194" s="721" t="str">
        <f>IF(ISTEXT(Bilanz!BM194),Bilanz!BM194,"")</f>
        <v>M1</v>
      </c>
      <c r="BN194" s="722" t="str">
        <f>IF(ISNUMBER(Bilanz!BN194),Bilanz!BN194,"")</f>
        <v/>
      </c>
      <c r="BO194" s="722" t="str">
        <f>IF(ISNUMBER(Bilanz!BO194),Bilanz!BO194,"")</f>
        <v/>
      </c>
      <c r="BP194" s="723" t="str">
        <f>IF(ISNUMBER(Bilanz!BP194),Bilanz!BP194,"")</f>
        <v/>
      </c>
      <c r="BQ194" s="723" t="str">
        <f>IF(ISNUMBER(Bilanz!BQ194),Bilanz!BQ194,"")</f>
        <v/>
      </c>
      <c r="BR194" s="721" t="str">
        <f>IF(ISTEXT(Bilanz!BR194),Bilanz!BR194,"")</f>
        <v>M1</v>
      </c>
      <c r="BS194" s="723" t="str">
        <f>IF(ISNUMBER(Bilanz!BS194),Bilanz!BS194,"")</f>
        <v/>
      </c>
      <c r="BT194" s="723" t="str">
        <f>IF(ISNUMBER(Bilanz!BT194),Bilanz!BT194,"")</f>
        <v/>
      </c>
      <c r="BU194" s="723" t="str">
        <f>IF(ISNUMBER(Bilanz!BU194),Bilanz!BU194,"")</f>
        <v/>
      </c>
      <c r="BV194" s="722" t="str">
        <f>IF(ISNUMBER(Bilanz!BV194),Bilanz!BV194,"")</f>
        <v/>
      </c>
      <c r="BW194" s="723" t="str">
        <f>IF(ISNUMBER(Bilanz!BW194),Bilanz!BW194,"")</f>
        <v/>
      </c>
      <c r="BX194" s="721" t="str">
        <f>IF(ISTEXT(Bilanz!BX194),Bilanz!BX194,"")</f>
        <v>M1</v>
      </c>
    </row>
    <row r="195" spans="1:76" x14ac:dyDescent="0.2">
      <c r="A195" s="120" t="str">
        <f>IF(ISTEXT(Data!A195),Data!A195,"")</f>
        <v/>
      </c>
      <c r="B195" s="250">
        <f>IF(ISREF(Data!B195),Data!B195,"")</f>
        <v>35203</v>
      </c>
      <c r="C195" s="698">
        <v>0.27083333333333298</v>
      </c>
      <c r="D195" s="250">
        <f>IF(ISREF(Data!D195),Data!D195,"")</f>
        <v>35204</v>
      </c>
      <c r="E195" s="698">
        <v>0.27083333333333298</v>
      </c>
      <c r="F195" s="699" t="s">
        <v>2179</v>
      </c>
      <c r="G195" s="245" t="str">
        <f>IF(ISTEXT(Data!G195),Data!G195,"")</f>
        <v>No Precipitation Occurred</v>
      </c>
      <c r="H195" s="247" t="str">
        <f>IF(ISTEXT(Data!H195),Data!H195,"")</f>
        <v/>
      </c>
      <c r="I195" s="246" t="str">
        <f>IF(ISTEXT(Data!I195),Data!I195,"")</f>
        <v/>
      </c>
      <c r="J195" s="248" t="str">
        <f>IF(ISTEXT(Data!J195),Data!J195,"")</f>
        <v/>
      </c>
      <c r="K195" s="273" t="str">
        <f>IF(ISNUMBER(Data!K195),Data!K195,"")</f>
        <v/>
      </c>
      <c r="L195" s="242" t="str">
        <f>IF(ISTEXT(Data!L195),Data!L195,"")</f>
        <v>M1</v>
      </c>
      <c r="M195" s="700" t="str">
        <f>IF(ISNUMBER(Data!M195),Data!M195,"")</f>
        <v/>
      </c>
      <c r="N195" s="700" t="str">
        <f>IF(ISNUMBER(Data!N195),Data!N195,"")</f>
        <v/>
      </c>
      <c r="O195" s="242" t="str">
        <f>IF(ISTEXT(Data!O195),Data!O195,"")</f>
        <v>M1</v>
      </c>
      <c r="P195" s="278" t="str">
        <f>IF(ISNUMBER(Data!P195),Data!P195,"")</f>
        <v/>
      </c>
      <c r="Q195" s="242" t="str">
        <f>IF(ISTEXT(Data!Q195),Data!Q195,"")</f>
        <v>M1</v>
      </c>
      <c r="R195" s="277" t="str">
        <f>IF(ISNUMBER(Data!R195),Data!R195,"")</f>
        <v/>
      </c>
      <c r="S195" s="242" t="str">
        <f>IF(ISTEXT(Data!S195),Data!S195,"")</f>
        <v>M1</v>
      </c>
      <c r="T195" s="701" t="str">
        <f>IF(ISNUMBER(Data!T195),Data!T195,"")</f>
        <v/>
      </c>
      <c r="U195" s="242" t="str">
        <f>IF(ISTEXT(Data!U195),Data!U195,"")</f>
        <v>M1</v>
      </c>
      <c r="V195" s="702" t="str">
        <f>IF(ISNUMBER(Data!V195),Data!V195,"")</f>
        <v/>
      </c>
      <c r="W195" s="242" t="str">
        <f>IF(ISTEXT(Data!W195),Data!W195,"")</f>
        <v>M1</v>
      </c>
      <c r="X195" s="701" t="str">
        <f>IF(ISNUMBER(Data!X195),Data!X195,"")</f>
        <v/>
      </c>
      <c r="Y195" s="242" t="str">
        <f>IF(ISTEXT(Data!Y195),Data!Y195,"")</f>
        <v>M1</v>
      </c>
      <c r="Z195" s="703" t="str">
        <f>IF(ISNUMBER(Data!Z195),Data!Z195,"")</f>
        <v/>
      </c>
      <c r="AA195" s="242" t="str">
        <f>IF(ISTEXT(Data!AA195),Data!AA195,"")</f>
        <v>M1</v>
      </c>
      <c r="AB195" s="701" t="str">
        <f>IF(ISNUMBER(Data!AB195),Data!AB195,"")</f>
        <v/>
      </c>
      <c r="AC195" s="242" t="str">
        <f>IF(ISTEXT(Data!AC195),Data!AC195,"")</f>
        <v>M1</v>
      </c>
      <c r="AD195" s="704" t="str">
        <f>IF(ISNUMBER(Data!AD195),Data!AD195,"")</f>
        <v/>
      </c>
      <c r="AE195" s="242" t="str">
        <f>IF(ISTEXT(Data!AE195),Data!AE195,"")</f>
        <v>M1</v>
      </c>
      <c r="AF195" s="701" t="str">
        <f>IF(ISNUMBER(Data!AF195),Data!AF195,"")</f>
        <v/>
      </c>
      <c r="AG195" s="242" t="str">
        <f>IF(ISTEXT(Data!AG195),Data!AG195,"")</f>
        <v>M1</v>
      </c>
      <c r="AH195" s="703" t="str">
        <f>IF(ISNUMBER(Data!AH195),Data!AH195,"")</f>
        <v/>
      </c>
      <c r="AI195" s="242" t="str">
        <f>IF(ISTEXT(Data!AI195),Data!AI195,"")</f>
        <v>M1</v>
      </c>
      <c r="AJ195" s="267" t="str">
        <f>IF(ISTEXT(Data!AJ195),Data!AJ195,"")</f>
        <v/>
      </c>
      <c r="AK195" s="267" t="str">
        <f>IF(ISTEXT(Data!AK195),Data!AK195,"")</f>
        <v/>
      </c>
      <c r="AL195" s="267" t="str">
        <f>IF(ISTEXT(Data!AL195),Data!AL195,"")</f>
        <v/>
      </c>
      <c r="AM195" s="267" t="str">
        <f>IF(ISTEXT(Data!AM195),Data!AM195,"")</f>
        <v/>
      </c>
      <c r="AN195" s="267" t="str">
        <f>IF(ISTEXT(Data!AN195),Data!AN195,"")</f>
        <v/>
      </c>
      <c r="AO195" s="267" t="str">
        <f>IF(ISTEXT(Data!AO195),Data!AO195,"")</f>
        <v/>
      </c>
      <c r="AP195" s="705" t="str">
        <f>IF(ISNUMBER(Bilanz!AP195),Bilanz!AP195,"")</f>
        <v/>
      </c>
      <c r="AQ195" s="706" t="str">
        <f>IF(ISNUMBER(Bilanz!AQ195),Bilanz!AQ195,"")</f>
        <v/>
      </c>
      <c r="AR195" s="707" t="str">
        <f>IF(ISNUMBER(Bilanz!AR195),Bilanz!AR195,"")</f>
        <v/>
      </c>
      <c r="AS195" s="708" t="str">
        <f>IF(ISNUMBER(Bilanz!AS195),Bilanz!AS195,"")</f>
        <v/>
      </c>
      <c r="AT195" s="709" t="str">
        <f>IF(ISNUMBER(Bilanz!AT195),Bilanz!AT195,"")</f>
        <v/>
      </c>
      <c r="AU195" s="710" t="str">
        <f>IF(ISNUMBER(Bilanz!AU195),Bilanz!AU195,"")</f>
        <v/>
      </c>
      <c r="AV195" s="711" t="str">
        <f>IF(ISNUMBER(Bilanz!AV195),Bilanz!AV195,"")</f>
        <v/>
      </c>
      <c r="AW195" s="712" t="str">
        <f>IF(ISNUMBER(Bilanz!AW195),Bilanz!AW195,"")</f>
        <v/>
      </c>
      <c r="AX195" s="713" t="str">
        <f>IF(ISNUMBER(Bilanz!AX195),Bilanz!AX195,"")</f>
        <v/>
      </c>
      <c r="AY195" s="714" t="str">
        <f>IF(ISNUMBER(Bilanz!AY195),Bilanz!AY195,"")</f>
        <v/>
      </c>
      <c r="AZ195" s="715">
        <f>IF(ISNUMBER(Bilanz!AZ195),Bilanz!AZ195,"")</f>
        <v>362.61</v>
      </c>
      <c r="BA195" s="716">
        <f>IF(ISNUMBER(Bilanz!BA195),Bilanz!BA195,"")</f>
        <v>5.5229999999999997</v>
      </c>
      <c r="BB195" s="717" t="str">
        <f>IF(ISNUMBER(Bilanz!BB195),Bilanz!BB195,"")</f>
        <v/>
      </c>
      <c r="BC195" s="718" t="str">
        <f>IF(ISNUMBER(Bilanz!BC195),Bilanz!BC195,"")</f>
        <v/>
      </c>
      <c r="BD195" s="719" t="str">
        <f>IF(ISNUMBER(Bilanz!BD195),Bilanz!BD195,"")</f>
        <v/>
      </c>
      <c r="BE195" s="720" t="str">
        <f>IF(ISNUMBER(Bilanz!BE195),Bilanz!BE195,"")</f>
        <v/>
      </c>
      <c r="BF195" s="708" t="str">
        <f>IF(ISNUMBER(Bilanz!BF195),Bilanz!BF195,"")</f>
        <v/>
      </c>
      <c r="BG195" s="709" t="str">
        <f>IF(ISNUMBER(Bilanz!BG195),Bilanz!BG195,"")</f>
        <v/>
      </c>
      <c r="BH195" s="710" t="str">
        <f>IF(ISNUMBER(Bilanz!BH195),Bilanz!BH195,"")</f>
        <v/>
      </c>
      <c r="BI195" s="711" t="str">
        <f>IF(ISNUMBER(Bilanz!BI195),Bilanz!BI195,"")</f>
        <v/>
      </c>
      <c r="BJ195" s="712" t="str">
        <f>IF(ISNUMBER(Bilanz!BJ195),Bilanz!BJ195,"")</f>
        <v/>
      </c>
      <c r="BK195" s="713" t="str">
        <f>IF(ISNUMBER(Bilanz!BK195),Bilanz!BK195,"")</f>
        <v/>
      </c>
      <c r="BL195" s="714" t="str">
        <f>IF(ISNUMBER(Bilanz!BL195),Bilanz!BL195,"")</f>
        <v/>
      </c>
      <c r="BM195" s="721" t="str">
        <f>IF(ISTEXT(Bilanz!BM195),Bilanz!BM195,"")</f>
        <v>M1</v>
      </c>
      <c r="BN195" s="722" t="str">
        <f>IF(ISNUMBER(Bilanz!BN195),Bilanz!BN195,"")</f>
        <v/>
      </c>
      <c r="BO195" s="722" t="str">
        <f>IF(ISNUMBER(Bilanz!BO195),Bilanz!BO195,"")</f>
        <v/>
      </c>
      <c r="BP195" s="723" t="str">
        <f>IF(ISNUMBER(Bilanz!BP195),Bilanz!BP195,"")</f>
        <v/>
      </c>
      <c r="BQ195" s="723" t="str">
        <f>IF(ISNUMBER(Bilanz!BQ195),Bilanz!BQ195,"")</f>
        <v/>
      </c>
      <c r="BR195" s="721" t="str">
        <f>IF(ISTEXT(Bilanz!BR195),Bilanz!BR195,"")</f>
        <v>M1</v>
      </c>
      <c r="BS195" s="723" t="str">
        <f>IF(ISNUMBER(Bilanz!BS195),Bilanz!BS195,"")</f>
        <v/>
      </c>
      <c r="BT195" s="723" t="str">
        <f>IF(ISNUMBER(Bilanz!BT195),Bilanz!BT195,"")</f>
        <v/>
      </c>
      <c r="BU195" s="723" t="str">
        <f>IF(ISNUMBER(Bilanz!BU195),Bilanz!BU195,"")</f>
        <v/>
      </c>
      <c r="BV195" s="722" t="str">
        <f>IF(ISNUMBER(Bilanz!BV195),Bilanz!BV195,"")</f>
        <v/>
      </c>
      <c r="BW195" s="723" t="str">
        <f>IF(ISNUMBER(Bilanz!BW195),Bilanz!BW195,"")</f>
        <v/>
      </c>
      <c r="BX195" s="721" t="str">
        <f>IF(ISTEXT(Bilanz!BX195),Bilanz!BX195,"")</f>
        <v>M1</v>
      </c>
    </row>
    <row r="196" spans="1:76" x14ac:dyDescent="0.2">
      <c r="A196" s="120" t="str">
        <f>IF(ISTEXT(Data!A196),Data!A196,"")</f>
        <v>DEU96050</v>
      </c>
      <c r="B196" s="250">
        <f>IF(ISREF(Data!B196),Data!B196,"")</f>
        <v>35204</v>
      </c>
      <c r="C196" s="698">
        <v>0.27083333333333298</v>
      </c>
      <c r="D196" s="250">
        <f>IF(ISREF(Data!D196),Data!D196,"")</f>
        <v>35205</v>
      </c>
      <c r="E196" s="698">
        <v>0.27083333333333298</v>
      </c>
      <c r="F196" s="699" t="s">
        <v>2179</v>
      </c>
      <c r="G196" s="245" t="str">
        <f>IF(ISTEXT(Data!G196),Data!G196,"")</f>
        <v>Rain</v>
      </c>
      <c r="H196" s="247" t="str">
        <f>IF(ISTEXT(Data!H196),Data!H196,"")</f>
        <v>Clean and Clear</v>
      </c>
      <c r="I196" s="246" t="str">
        <f>IF(ISTEXT(Data!I196),Data!I196,"")</f>
        <v/>
      </c>
      <c r="J196" s="248" t="str">
        <f>IF(ISTEXT(Data!J196),Data!J196,"")</f>
        <v/>
      </c>
      <c r="K196" s="273">
        <f>IF(ISNUMBER(Data!K196),Data!K196,"")</f>
        <v>7.7</v>
      </c>
      <c r="L196" s="242" t="str">
        <f>IF(ISTEXT(Data!L196),Data!L196,"")</f>
        <v>V0</v>
      </c>
      <c r="M196" s="700">
        <f>IF(ISNUMBER(Data!M196),Data!M196,"")</f>
        <v>328.9</v>
      </c>
      <c r="N196" s="700">
        <f>IF(ISNUMBER(Data!N196),Data!N196,"")</f>
        <v>7.5646999999999993</v>
      </c>
      <c r="O196" s="242" t="str">
        <f>IF(ISTEXT(Data!O196),Data!O196,"")</f>
        <v>V0</v>
      </c>
      <c r="P196" s="278">
        <f>IF(ISNUMBER(Data!P196),Data!P196,"")</f>
        <v>5.69</v>
      </c>
      <c r="Q196" s="242" t="str">
        <f>IF(ISTEXT(Data!Q196),Data!Q196,"")</f>
        <v>V0</v>
      </c>
      <c r="R196" s="277">
        <f>IF(ISNUMBER(Data!R196),Data!R196,"")</f>
        <v>8.1</v>
      </c>
      <c r="S196" s="242" t="str">
        <f>IF(ISTEXT(Data!S196),Data!S196,"")</f>
        <v>V0</v>
      </c>
      <c r="T196" s="701">
        <f>IF(ISNUMBER(Data!T196),Data!T196,"")</f>
        <v>6.8000000000000005E-2</v>
      </c>
      <c r="U196" s="242" t="str">
        <f>IF(ISTEXT(Data!U196),Data!U196,"")</f>
        <v>V0</v>
      </c>
      <c r="V196" s="702">
        <f>IF(ISNUMBER(Data!V196),Data!V196,"")</f>
        <v>0.22228195790662042</v>
      </c>
      <c r="W196" s="242" t="str">
        <f>IF(ISTEXT(Data!W196),Data!W196,"")</f>
        <v>V0</v>
      </c>
      <c r="X196" s="701">
        <f>IF(ISNUMBER(Data!X196),Data!X196,"")</f>
        <v>0.24599912556473943</v>
      </c>
      <c r="Y196" s="242" t="str">
        <f>IF(ISTEXT(Data!Y196),Data!Y196,"")</f>
        <v>V0</v>
      </c>
      <c r="Z196" s="703">
        <f>IF(ISNUMBER(Data!Z196),Data!Z196,"")</f>
        <v>4.8000000000000001E-2</v>
      </c>
      <c r="AA196" s="242" t="str">
        <f>IF(ISTEXT(Data!AA196),Data!AA196,"")</f>
        <v>V0</v>
      </c>
      <c r="AB196" s="701">
        <f>IF(ISNUMBER(Data!AB196),Data!AB196,"")</f>
        <v>0.28804445207426915</v>
      </c>
      <c r="AC196" s="242" t="str">
        <f>IF(ISTEXT(Data!AC196),Data!AC196,"")</f>
        <v>V0</v>
      </c>
      <c r="AD196" s="704">
        <f>IF(ISNUMBER(Data!AD196),Data!AD196,"")</f>
        <v>0.371</v>
      </c>
      <c r="AE196" s="242" t="str">
        <f>IF(ISTEXT(Data!AE196),Data!AE196,"")</f>
        <v>V0</v>
      </c>
      <c r="AF196" s="701">
        <f>IF(ISNUMBER(Data!AF196),Data!AF196,"")</f>
        <v>6.2E-2</v>
      </c>
      <c r="AG196" s="242" t="str">
        <f>IF(ISTEXT(Data!AG196),Data!AG196,"")</f>
        <v>V0</v>
      </c>
      <c r="AH196" s="703">
        <f>IF(ISNUMBER(Data!AH196),Data!AH196,"")</f>
        <v>0.34100000000000003</v>
      </c>
      <c r="AI196" s="242" t="str">
        <f>IF(ISTEXT(Data!AI196),Data!AI196,"")</f>
        <v>V0</v>
      </c>
      <c r="AJ196" s="267" t="str">
        <f>IF(ISTEXT(Data!AJ196),Data!AJ196,"")</f>
        <v/>
      </c>
      <c r="AK196" s="267" t="str">
        <f>IF(ISTEXT(Data!AK196),Data!AK196,"")</f>
        <v/>
      </c>
      <c r="AL196" s="267" t="str">
        <f>IF(ISTEXT(Data!AL196),Data!AL196,"")</f>
        <v/>
      </c>
      <c r="AM196" s="267" t="str">
        <f>IF(ISTEXT(Data!AM196),Data!AM196,"")</f>
        <v/>
      </c>
      <c r="AN196" s="267" t="str">
        <f>IF(ISTEXT(Data!AN196),Data!AN196,"")</f>
        <v/>
      </c>
      <c r="AO196" s="267" t="str">
        <f>IF(ISTEXT(Data!AO196),Data!AO196,"")</f>
        <v/>
      </c>
      <c r="AP196" s="705">
        <f>IF(ISNUMBER(Bilanz!AP196),Bilanz!AP196,"")</f>
        <v>2.0417379446695245E-3</v>
      </c>
      <c r="AQ196" s="706">
        <f>IF(ISNUMBER(Bilanz!AQ196),Bilanz!AQ196,"")</f>
        <v>1.5445135030041551E-2</v>
      </c>
      <c r="AR196" s="707">
        <f>IF(ISNUMBER(Bilanz!AR196),Bilanz!AR196,"")</f>
        <v>0.51439959999999996</v>
      </c>
      <c r="AS196" s="708">
        <f>IF(ISNUMBER(Bilanz!AS196),Bilanz!AS196,"")</f>
        <v>1.6814963269762113</v>
      </c>
      <c r="AT196" s="709">
        <f>IF(ISNUMBER(Bilanz!AT196),Bilanz!AT196,"")</f>
        <v>1.8609095851595843</v>
      </c>
      <c r="AU196" s="710">
        <f>IF(ISNUMBER(Bilanz!AU196),Bilanz!AU196,"")</f>
        <v>0.36310559999999997</v>
      </c>
      <c r="AV196" s="711">
        <f>IF(ISNUMBER(Bilanz!AV196),Bilanz!AV196,"")</f>
        <v>2.1789698666062236</v>
      </c>
      <c r="AW196" s="712">
        <f>IF(ISNUMBER(Bilanz!AW196),Bilanz!AW196,"")</f>
        <v>2.8065036999999999</v>
      </c>
      <c r="AX196" s="713">
        <f>IF(ISNUMBER(Bilanz!AX196),Bilanz!AX196,"")</f>
        <v>0.46901139999999997</v>
      </c>
      <c r="AY196" s="714">
        <f>IF(ISNUMBER(Bilanz!AY196),Bilanz!AY196,"")</f>
        <v>2.5795626999999999</v>
      </c>
      <c r="AZ196" s="715">
        <f>IF(ISNUMBER(Bilanz!AZ196),Bilanz!AZ196,"")</f>
        <v>362.61</v>
      </c>
      <c r="BA196" s="716">
        <f>IF(ISNUMBER(Bilanz!BA196),Bilanz!BA196,"")</f>
        <v>5.5229999999999997</v>
      </c>
      <c r="BB196" s="717">
        <f>IF(ISNUMBER(Bilanz!BB196),Bilanz!BB196,"")</f>
        <v>2.0417379446695243</v>
      </c>
      <c r="BC196" s="718">
        <f>IF(ISNUMBER(Bilanz!BC196),Bilanz!BC196,"")</f>
        <v>2.7050484193719306</v>
      </c>
      <c r="BD196" s="719">
        <f>IF(ISNUMBER(Bilanz!BD196),Bilanz!BD196,"")</f>
        <v>4.8977881936844653E-3</v>
      </c>
      <c r="BE196" s="720">
        <f>IF(ISNUMBER(Bilanz!BE196),Bilanz!BE196,"")</f>
        <v>1.9180864267178159</v>
      </c>
      <c r="BF196" s="708">
        <f>IF(ISNUMBER(Bilanz!BF196),Bilanz!BF196,"")</f>
        <v>15.869348033598945</v>
      </c>
      <c r="BG196" s="709">
        <f>IF(ISNUMBER(Bilanz!BG196),Bilanz!BG196,"")</f>
        <v>15.343778298128143</v>
      </c>
      <c r="BH196" s="710">
        <f>IF(ISNUMBER(Bilanz!BH196),Bilanz!BH196,"")</f>
        <v>2.0878824522179404</v>
      </c>
      <c r="BI196" s="711">
        <f>IF(ISNUMBER(Bilanz!BI196),Bilanz!BI196,"")</f>
        <v>20.564321558811248</v>
      </c>
      <c r="BJ196" s="712">
        <f>IF(ISNUMBER(Bilanz!BJ196),Bilanz!BJ196,"")</f>
        <v>9.4889764182311112</v>
      </c>
      <c r="BK196" s="713">
        <f>IF(ISNUMBER(Bilanz!BK196),Bilanz!BK196,"")</f>
        <v>5.1018308989919774</v>
      </c>
      <c r="BL196" s="714">
        <f>IF(ISNUMBER(Bilanz!BL196),Bilanz!BL196,"")</f>
        <v>17.016817206447428</v>
      </c>
      <c r="BM196" s="721" t="str">
        <f>IF(ISTEXT(Bilanz!BM196),Bilanz!BM196,"")</f>
        <v>V0</v>
      </c>
      <c r="BN196" s="722">
        <f>IF(ISNUMBER(Bilanz!BN196),Bilanz!BN196,"")</f>
        <v>8.1</v>
      </c>
      <c r="BO196" s="722">
        <f>IF(ISNUMBER(Bilanz!BO196),Bilanz!BO196,"")</f>
        <v>6.9381742915387701</v>
      </c>
      <c r="BP196" s="723">
        <f>IF(ISNUMBER(Bilanz!BP196),Bilanz!BP196,"")</f>
        <v>-14.343527264953451</v>
      </c>
      <c r="BQ196" s="723">
        <f>IF(ISNUMBER(Bilanz!BQ196),Bilanz!BQ196,"")</f>
        <v>30</v>
      </c>
      <c r="BR196" s="721" t="str">
        <f>IF(ISTEXT(Bilanz!BR196),Bilanz!BR196,"")</f>
        <v>V0</v>
      </c>
      <c r="BS196" s="723">
        <f>IF(ISNUMBER(Bilanz!BS196),Bilanz!BS196,"")</f>
        <v>56.301566479369228</v>
      </c>
      <c r="BT196" s="723">
        <f>IF(ISNUMBER(Bilanz!BT196),Bilanz!BT196,"")</f>
        <v>35.841158966010518</v>
      </c>
      <c r="BU196" s="723">
        <f>IF(ISNUMBER(Bilanz!BU196),Bilanz!BU196,"")</f>
        <v>92.142725445379739</v>
      </c>
      <c r="BV196" s="722">
        <f>IF(ISNUMBER(Bilanz!BV196),Bilanz!BV196,"")</f>
        <v>22.205125162579662</v>
      </c>
      <c r="BW196" s="723">
        <f>IF(ISNUMBER(Bilanz!BW196),Bilanz!BW196,"")</f>
        <v>30</v>
      </c>
      <c r="BX196" s="721" t="str">
        <f>IF(ISTEXT(Bilanz!BX196),Bilanz!BX196,"")</f>
        <v>V0</v>
      </c>
    </row>
    <row r="197" spans="1:76" x14ac:dyDescent="0.2">
      <c r="A197" s="120" t="str">
        <f>IF(ISTEXT(Data!A197),Data!A197,"")</f>
        <v>DEU96051</v>
      </c>
      <c r="B197" s="250">
        <f>IF(ISREF(Data!B197),Data!B197,"")</f>
        <v>35205</v>
      </c>
      <c r="C197" s="698">
        <v>0.27083333333333298</v>
      </c>
      <c r="D197" s="250">
        <f>IF(ISREF(Data!D197),Data!D197,"")</f>
        <v>35206</v>
      </c>
      <c r="E197" s="698">
        <v>0.27083333333333298</v>
      </c>
      <c r="F197" s="699" t="s">
        <v>2179</v>
      </c>
      <c r="G197" s="245" t="str">
        <f>IF(ISTEXT(Data!G197),Data!G197,"")</f>
        <v>Rain</v>
      </c>
      <c r="H197" s="247" t="str">
        <f>IF(ISTEXT(Data!H197),Data!H197,"")</f>
        <v/>
      </c>
      <c r="I197" s="246" t="str">
        <f>IF(ISTEXT(Data!I197),Data!I197,"")</f>
        <v/>
      </c>
      <c r="J197" s="248" t="str">
        <f>IF(ISTEXT(Data!J197),Data!J197,"")</f>
        <v/>
      </c>
      <c r="K197" s="273">
        <f>IF(ISNUMBER(Data!K197),Data!K197,"")</f>
        <v>12.1</v>
      </c>
      <c r="L197" s="242" t="str">
        <f>IF(ISTEXT(Data!L197),Data!L197,"")</f>
        <v>V0</v>
      </c>
      <c r="M197" s="700">
        <f>IF(ISNUMBER(Data!M197),Data!M197,"")</f>
        <v>527.29999999999995</v>
      </c>
      <c r="N197" s="700">
        <f>IF(ISNUMBER(Data!N197),Data!N197,"")</f>
        <v>12.127899999999999</v>
      </c>
      <c r="O197" s="242" t="str">
        <f>IF(ISTEXT(Data!O197),Data!O197,"")</f>
        <v>V0</v>
      </c>
      <c r="P197" s="278">
        <f>IF(ISNUMBER(Data!P197),Data!P197,"")</f>
        <v>5.31</v>
      </c>
      <c r="Q197" s="242" t="str">
        <f>IF(ISTEXT(Data!Q197),Data!Q197,"")</f>
        <v>V0</v>
      </c>
      <c r="R197" s="277">
        <f>IF(ISNUMBER(Data!R197),Data!R197,"")</f>
        <v>5.9</v>
      </c>
      <c r="S197" s="242" t="str">
        <f>IF(ISTEXT(Data!S197),Data!S197,"")</f>
        <v>V0</v>
      </c>
      <c r="T197" s="701">
        <f>IF(ISNUMBER(Data!T197),Data!T197,"")</f>
        <v>3.5000000000000003E-2</v>
      </c>
      <c r="U197" s="242" t="str">
        <f>IF(ISTEXT(Data!U197),Data!U197,"")</f>
        <v>V0</v>
      </c>
      <c r="V197" s="702">
        <f>IF(ISNUMBER(Data!V197),Data!V197,"")</f>
        <v>0.18184652044189986</v>
      </c>
      <c r="W197" s="242" t="str">
        <f>IF(ISTEXT(Data!W197),Data!W197,"")</f>
        <v>V0</v>
      </c>
      <c r="X197" s="701">
        <f>IF(ISNUMBER(Data!X197),Data!X197,"")</f>
        <v>0.13785296995690283</v>
      </c>
      <c r="Y197" s="242" t="str">
        <f>IF(ISTEXT(Data!Y197),Data!Y197,"")</f>
        <v>V0</v>
      </c>
      <c r="Z197" s="703">
        <f>IF(ISNUMBER(Data!Z197),Data!Z197,"")</f>
        <v>2.5999999999999999E-2</v>
      </c>
      <c r="AA197" s="242" t="str">
        <f>IF(ISTEXT(Data!AA197),Data!AA197,"")</f>
        <v>V0</v>
      </c>
      <c r="AB197" s="701">
        <f>IF(ISNUMBER(Data!AB197),Data!AB197,"")</f>
        <v>0.25743103204705214</v>
      </c>
      <c r="AC197" s="242" t="str">
        <f>IF(ISTEXT(Data!AC197),Data!AC197,"")</f>
        <v>V0</v>
      </c>
      <c r="AD197" s="704">
        <f>IF(ISNUMBER(Data!AD197),Data!AD197,"")</f>
        <v>2.5999999999999999E-2</v>
      </c>
      <c r="AE197" s="242" t="str">
        <f>IF(ISTEXT(Data!AE197),Data!AE197,"")</f>
        <v>V0</v>
      </c>
      <c r="AF197" s="701">
        <f>IF(ISNUMBER(Data!AF197),Data!AF197,"")</f>
        <v>2.9000000000000001E-2</v>
      </c>
      <c r="AG197" s="242" t="str">
        <f>IF(ISTEXT(Data!AG197),Data!AG197,"")</f>
        <v>V0</v>
      </c>
      <c r="AH197" s="703">
        <f>IF(ISNUMBER(Data!AH197),Data!AH197,"")</f>
        <v>0.115</v>
      </c>
      <c r="AI197" s="242" t="str">
        <f>IF(ISTEXT(Data!AI197),Data!AI197,"")</f>
        <v>V0</v>
      </c>
      <c r="AJ197" s="267" t="str">
        <f>IF(ISTEXT(Data!AJ197),Data!AJ197,"")</f>
        <v>little twigs</v>
      </c>
      <c r="AK197" s="267" t="str">
        <f>IF(ISTEXT(Data!AK197),Data!AK197,"")</f>
        <v/>
      </c>
      <c r="AL197" s="267" t="str">
        <f>IF(ISTEXT(Data!AL197),Data!AL197,"")</f>
        <v/>
      </c>
      <c r="AM197" s="267" t="str">
        <f>IF(ISTEXT(Data!AM197),Data!AM197,"")</f>
        <v/>
      </c>
      <c r="AN197" s="267" t="str">
        <f>IF(ISTEXT(Data!AN197),Data!AN197,"")</f>
        <v/>
      </c>
      <c r="AO197" s="267" t="str">
        <f>IF(ISTEXT(Data!AO197),Data!AO197,"")</f>
        <v/>
      </c>
      <c r="AP197" s="705">
        <f>IF(ISNUMBER(Bilanz!AP197),Bilanz!AP197,"")</f>
        <v>4.8977881936844584E-3</v>
      </c>
      <c r="AQ197" s="706">
        <f>IF(ISNUMBER(Bilanz!AQ197),Bilanz!AQ197,"")</f>
        <v>5.9399885434185735E-2</v>
      </c>
      <c r="AR197" s="707">
        <f>IF(ISNUMBER(Bilanz!AR197),Bilanz!AR197,"")</f>
        <v>0.42447649999999998</v>
      </c>
      <c r="AS197" s="708">
        <f>IF(ISNUMBER(Bilanz!AS197),Bilanz!AS197,"")</f>
        <v>2.205416415267317</v>
      </c>
      <c r="AT197" s="709">
        <f>IF(ISNUMBER(Bilanz!AT197),Bilanz!AT197,"")</f>
        <v>1.6718670343403217</v>
      </c>
      <c r="AU197" s="710">
        <f>IF(ISNUMBER(Bilanz!AU197),Bilanz!AU197,"")</f>
        <v>0.31532539999999992</v>
      </c>
      <c r="AV197" s="711">
        <f>IF(ISNUMBER(Bilanz!AV197),Bilanz!AV197,"")</f>
        <v>3.1220978135634434</v>
      </c>
      <c r="AW197" s="712">
        <f>IF(ISNUMBER(Bilanz!AW197),Bilanz!AW197,"")</f>
        <v>0.31532539999999992</v>
      </c>
      <c r="AX197" s="713">
        <f>IF(ISNUMBER(Bilanz!AX197),Bilanz!AX197,"")</f>
        <v>0.3517091</v>
      </c>
      <c r="AY197" s="714">
        <f>IF(ISNUMBER(Bilanz!AY197),Bilanz!AY197,"")</f>
        <v>1.3947084999999999</v>
      </c>
      <c r="AZ197" s="715">
        <f>IF(ISNUMBER(Bilanz!AZ197),Bilanz!AZ197,"")</f>
        <v>362.61</v>
      </c>
      <c r="BA197" s="716">
        <f>IF(ISNUMBER(Bilanz!BA197),Bilanz!BA197,"")</f>
        <v>5.5229999999999997</v>
      </c>
      <c r="BB197" s="717">
        <f>IF(ISNUMBER(Bilanz!BB197),Bilanz!BB197,"")</f>
        <v>4.8977881936844581</v>
      </c>
      <c r="BC197" s="718">
        <f>IF(ISNUMBER(Bilanz!BC197),Bilanz!BC197,"")</f>
        <v>1.1276518668409798</v>
      </c>
      <c r="BD197" s="719">
        <f>IF(ISNUMBER(Bilanz!BD197),Bilanz!BD197,"")</f>
        <v>2.0417379446695254E-3</v>
      </c>
      <c r="BE197" s="720">
        <f>IF(ISNUMBER(Bilanz!BE197),Bilanz!BE197,"")</f>
        <v>0.98725036669299349</v>
      </c>
      <c r="BF197" s="708">
        <f>IF(ISNUMBER(Bilanz!BF197),Bilanz!BF197,"")</f>
        <v>12.982545901470685</v>
      </c>
      <c r="BG197" s="709">
        <f>IF(ISNUMBER(Bilanz!BG197),Bilanz!BG197,"")</f>
        <v>8.5983452335507788</v>
      </c>
      <c r="BH197" s="710">
        <f>IF(ISNUMBER(Bilanz!BH197),Bilanz!BH197,"")</f>
        <v>1.1309363282847176</v>
      </c>
      <c r="BI197" s="711">
        <f>IF(ISNUMBER(Bilanz!BI197),Bilanz!BI197,"")</f>
        <v>18.378741489758845</v>
      </c>
      <c r="BJ197" s="712">
        <f>IF(ISNUMBER(Bilanz!BJ197),Bilanz!BJ197,"")</f>
        <v>0.66499565195150645</v>
      </c>
      <c r="BK197" s="713">
        <f>IF(ISNUMBER(Bilanz!BK197),Bilanz!BK197,"")</f>
        <v>2.3863402592059249</v>
      </c>
      <c r="BL197" s="714">
        <f>IF(ISNUMBER(Bilanz!BL197),Bilanz!BL197,"")</f>
        <v>5.7388093218224467</v>
      </c>
      <c r="BM197" s="721" t="str">
        <f>IF(ISTEXT(Bilanz!BM197),Bilanz!BM197,"")</f>
        <v>V0</v>
      </c>
      <c r="BN197" s="722">
        <f>IF(ISNUMBER(Bilanz!BN197),Bilanz!BN197,"")</f>
        <v>5.9</v>
      </c>
      <c r="BO197" s="722">
        <f>IF(ISNUMBER(Bilanz!BO197),Bilanz!BO197,"")</f>
        <v>5.3776287416589037</v>
      </c>
      <c r="BP197" s="723">
        <f>IF(ISNUMBER(Bilanz!BP197),Bilanz!BP197,"")</f>
        <v>-8.853750141374519</v>
      </c>
      <c r="BQ197" s="723">
        <f>IF(ISNUMBER(Bilanz!BQ197),Bilanz!BQ197,"")</f>
        <v>30</v>
      </c>
      <c r="BR197" s="721" t="str">
        <f>IF(ISTEXT(Bilanz!BR197),Bilanz!BR197,"")</f>
        <v>V0</v>
      </c>
      <c r="BS197" s="723">
        <f>IF(ISNUMBER(Bilanz!BS197),Bilanz!BS197,"")</f>
        <v>33.197611244707893</v>
      </c>
      <c r="BT197" s="723">
        <f>IF(ISNUMBER(Bilanz!BT197),Bilanz!BT197,"")</f>
        <v>23.697835106500108</v>
      </c>
      <c r="BU197" s="723">
        <f>IF(ISNUMBER(Bilanz!BU197),Bilanz!BU197,"")</f>
        <v>56.895446351208001</v>
      </c>
      <c r="BV197" s="722">
        <f>IF(ISNUMBER(Bilanz!BV197),Bilanz!BV197,"")</f>
        <v>16.696900626399756</v>
      </c>
      <c r="BW197" s="723">
        <f>IF(ISNUMBER(Bilanz!BW197),Bilanz!BW197,"")</f>
        <v>30</v>
      </c>
      <c r="BX197" s="721" t="str">
        <f>IF(ISTEXT(Bilanz!BX197),Bilanz!BX197,"")</f>
        <v>V0</v>
      </c>
    </row>
    <row r="198" spans="1:76" x14ac:dyDescent="0.2">
      <c r="A198" s="120" t="str">
        <f>IF(ISTEXT(Data!A198),Data!A198,"")</f>
        <v>DEU96052</v>
      </c>
      <c r="B198" s="250">
        <f>IF(ISREF(Data!B198),Data!B198,"")</f>
        <v>35206</v>
      </c>
      <c r="C198" s="698">
        <v>0.27083333333333298</v>
      </c>
      <c r="D198" s="250">
        <f>IF(ISREF(Data!D198),Data!D198,"")</f>
        <v>35207</v>
      </c>
      <c r="E198" s="698">
        <v>0.27083333333333298</v>
      </c>
      <c r="F198" s="699" t="s">
        <v>2179</v>
      </c>
      <c r="G198" s="245" t="str">
        <f>IF(ISTEXT(Data!G198),Data!G198,"")</f>
        <v>Rain</v>
      </c>
      <c r="H198" s="247" t="str">
        <f>IF(ISTEXT(Data!H198),Data!H198,"")</f>
        <v/>
      </c>
      <c r="I198" s="246" t="str">
        <f>IF(ISTEXT(Data!I198),Data!I198,"")</f>
        <v/>
      </c>
      <c r="J198" s="248" t="str">
        <f>IF(ISTEXT(Data!J198),Data!J198,"")</f>
        <v/>
      </c>
      <c r="K198" s="273">
        <f>IF(ISNUMBER(Data!K198),Data!K198,"")</f>
        <v>12.8</v>
      </c>
      <c r="L198" s="242" t="str">
        <f>IF(ISTEXT(Data!L198),Data!L198,"")</f>
        <v>V0</v>
      </c>
      <c r="M198" s="700">
        <f>IF(ISNUMBER(Data!M198),Data!M198,"")</f>
        <v>552.5</v>
      </c>
      <c r="N198" s="700">
        <f>IF(ISNUMBER(Data!N198),Data!N198,"")</f>
        <v>12.7075</v>
      </c>
      <c r="O198" s="242" t="str">
        <f>IF(ISTEXT(Data!O198),Data!O198,"")</f>
        <v>V0</v>
      </c>
      <c r="P198" s="278">
        <f>IF(ISNUMBER(Data!P198),Data!P198,"")</f>
        <v>5.85</v>
      </c>
      <c r="Q198" s="242" t="str">
        <f>IF(ISTEXT(Data!Q198),Data!Q198,"")</f>
        <v>V0</v>
      </c>
      <c r="R198" s="277">
        <f>IF(ISNUMBER(Data!R198),Data!R198,"")</f>
        <v>11.2</v>
      </c>
      <c r="S198" s="242" t="str">
        <f>IF(ISTEXT(Data!S198),Data!S198,"")</f>
        <v>V0</v>
      </c>
      <c r="T198" s="701">
        <f>IF(ISNUMBER(Data!T198),Data!T198,"")</f>
        <v>7.9000000000000001E-2</v>
      </c>
      <c r="U198" s="242" t="str">
        <f>IF(ISTEXT(Data!U198),Data!U198,"")</f>
        <v>V4</v>
      </c>
      <c r="V198" s="702">
        <f>IF(ISNUMBER(Data!V198),Data!V198,"")</f>
        <v>0.40458027094589144</v>
      </c>
      <c r="W198" s="242" t="str">
        <f>IF(ISTEXT(Data!W198),Data!W198,"")</f>
        <v>V4</v>
      </c>
      <c r="X198" s="701">
        <f>IF(ISNUMBER(Data!X198),Data!X198,"")</f>
        <v>0.32176819137640272</v>
      </c>
      <c r="Y198" s="242" t="str">
        <f>IF(ISTEXT(Data!Y198),Data!Y198,"")</f>
        <v>V4</v>
      </c>
      <c r="Z198" s="703">
        <f>IF(ISNUMBER(Data!Z198),Data!Z198,"")</f>
        <v>5.5E-2</v>
      </c>
      <c r="AA198" s="242" t="str">
        <f>IF(ISTEXT(Data!AA198),Data!AA198,"")</f>
        <v>V4</v>
      </c>
      <c r="AB198" s="701">
        <f>IF(ISNUMBER(Data!AB198),Data!AB198,"")</f>
        <v>0.80221075662230024</v>
      </c>
      <c r="AC198" s="242" t="str">
        <f>IF(ISTEXT(Data!AC198),Data!AC198,"")</f>
        <v>V4</v>
      </c>
      <c r="AD198" s="704">
        <f>IF(ISNUMBER(Data!AD198),Data!AD198,"")</f>
        <v>6.4000000000000001E-2</v>
      </c>
      <c r="AE198" s="242" t="str">
        <f>IF(ISTEXT(Data!AE198),Data!AE198,"")</f>
        <v>V4</v>
      </c>
      <c r="AF198" s="701">
        <f>IF(ISNUMBER(Data!AF198),Data!AF198,"")</f>
        <v>4.2000000000000003E-2</v>
      </c>
      <c r="AG198" s="242" t="str">
        <f>IF(ISTEXT(Data!AG198),Data!AG198,"")</f>
        <v>V4</v>
      </c>
      <c r="AH198" s="703">
        <f>IF(ISNUMBER(Data!AH198),Data!AH198,"")</f>
        <v>0.252</v>
      </c>
      <c r="AI198" s="242" t="str">
        <f>IF(ISTEXT(Data!AI198),Data!AI198,"")</f>
        <v>V4</v>
      </c>
      <c r="AJ198" s="267" t="str">
        <f>IF(ISTEXT(Data!AJ198),Data!AJ198,"")</f>
        <v>little twigs</v>
      </c>
      <c r="AK198" s="267" t="str">
        <f>IF(ISTEXT(Data!AK198),Data!AK198,"")</f>
        <v/>
      </c>
      <c r="AL198" s="267" t="str">
        <f>IF(ISTEXT(Data!AL198),Data!AL198,"")</f>
        <v/>
      </c>
      <c r="AM198" s="267" t="str">
        <f>IF(ISTEXT(Data!AM198),Data!AM198,"")</f>
        <v/>
      </c>
      <c r="AN198" s="267" t="str">
        <f>IF(ISTEXT(Data!AN198),Data!AN198,"")</f>
        <v/>
      </c>
      <c r="AO198" s="267" t="str">
        <f>IF(ISTEXT(Data!AO198),Data!AO198,"")</f>
        <v/>
      </c>
      <c r="AP198" s="705">
        <f>IF(ISNUMBER(Bilanz!AP198),Bilanz!AP198,"")</f>
        <v>1.4125375446227531E-3</v>
      </c>
      <c r="AQ198" s="706">
        <f>IF(ISNUMBER(Bilanz!AQ198),Bilanz!AQ198,"")</f>
        <v>1.7949820848293635E-2</v>
      </c>
      <c r="AR198" s="707">
        <f>IF(ISNUMBER(Bilanz!AR198),Bilanz!AR198,"")</f>
        <v>1.0038925000000001</v>
      </c>
      <c r="AS198" s="708">
        <f>IF(ISNUMBER(Bilanz!AS198),Bilanz!AS198,"")</f>
        <v>5.141203793044915</v>
      </c>
      <c r="AT198" s="709">
        <f>IF(ISNUMBER(Bilanz!AT198),Bilanz!AT198,"")</f>
        <v>4.0888692919156373</v>
      </c>
      <c r="AU198" s="710">
        <f>IF(ISNUMBER(Bilanz!AU198),Bilanz!AU198,"")</f>
        <v>0.69891249999999994</v>
      </c>
      <c r="AV198" s="711">
        <f>IF(ISNUMBER(Bilanz!AV198),Bilanz!AV198,"")</f>
        <v>10.194093189777879</v>
      </c>
      <c r="AW198" s="712">
        <f>IF(ISNUMBER(Bilanz!AW198),Bilanz!AW198,"")</f>
        <v>0.81328</v>
      </c>
      <c r="AX198" s="713">
        <f>IF(ISNUMBER(Bilanz!AX198),Bilanz!AX198,"")</f>
        <v>0.53371500000000005</v>
      </c>
      <c r="AY198" s="714">
        <f>IF(ISNUMBER(Bilanz!AY198),Bilanz!AY198,"")</f>
        <v>3.2022900000000001</v>
      </c>
      <c r="AZ198" s="715">
        <f>IF(ISNUMBER(Bilanz!AZ198),Bilanz!AZ198,"")</f>
        <v>362.61</v>
      </c>
      <c r="BA198" s="716">
        <f>IF(ISNUMBER(Bilanz!BA198),Bilanz!BA198,"")</f>
        <v>5.5229999999999997</v>
      </c>
      <c r="BB198" s="717">
        <f>IF(ISNUMBER(Bilanz!BB198),Bilanz!BB198,"")</f>
        <v>1.412537544622753</v>
      </c>
      <c r="BC198" s="718">
        <f>IF(ISNUMBER(Bilanz!BC198),Bilanz!BC198,"")</f>
        <v>3.90998456715359</v>
      </c>
      <c r="BD198" s="719">
        <f>IF(ISNUMBER(Bilanz!BD198),Bilanz!BD198,"")</f>
        <v>7.0794578438413682E-3</v>
      </c>
      <c r="BE198" s="720">
        <f>IF(ISNUMBER(Bilanz!BE198),Bilanz!BE198,"")</f>
        <v>2.2283651133927567</v>
      </c>
      <c r="BF198" s="708">
        <f>IF(ISNUMBER(Bilanz!BF198),Bilanz!BF198,"")</f>
        <v>28.88414870749564</v>
      </c>
      <c r="BG198" s="709">
        <f>IF(ISNUMBER(Bilanz!BG198),Bilanz!BG198,"")</f>
        <v>20.069745290903025</v>
      </c>
      <c r="BH198" s="710">
        <f>IF(ISNUMBER(Bilanz!BH198),Bilanz!BH198,"")</f>
        <v>2.3923653098330564</v>
      </c>
      <c r="BI198" s="711">
        <f>IF(ISNUMBER(Bilanz!BI198),Bilanz!BI198,"")</f>
        <v>57.272132264032287</v>
      </c>
      <c r="BJ198" s="712">
        <f>IF(ISNUMBER(Bilanz!BJ198),Bilanz!BJ198,"")</f>
        <v>1.6369123740344775</v>
      </c>
      <c r="BK198" s="713">
        <f>IF(ISNUMBER(Bilanz!BK198),Bilanz!BK198,"")</f>
        <v>3.4560789960913398</v>
      </c>
      <c r="BL198" s="714">
        <f>IF(ISNUMBER(Bilanz!BL198),Bilanz!BL198,"")</f>
        <v>12.575477818254404</v>
      </c>
      <c r="BM198" s="721" t="str">
        <f>IF(ISTEXT(Bilanz!BM198),Bilanz!BM198,"")</f>
        <v>V0</v>
      </c>
      <c r="BN198" s="722">
        <f>IF(ISNUMBER(Bilanz!BN198),Bilanz!BN198,"")</f>
        <v>11.2</v>
      </c>
      <c r="BO198" s="722">
        <f>IF(ISNUMBER(Bilanz!BO198),Bilanz!BO198,"")</f>
        <v>9.888004907624973</v>
      </c>
      <c r="BP198" s="723">
        <f>IF(ISNUMBER(Bilanz!BP198),Bilanz!BP198,"")</f>
        <v>-11.714241896205593</v>
      </c>
      <c r="BQ198" s="723">
        <f>IF(ISNUMBER(Bilanz!BQ198),Bilanz!BQ198,"")</f>
        <v>30</v>
      </c>
      <c r="BR198" s="721" t="str">
        <f>IF(ISTEXT(Bilanz!BR198),Bilanz!BR198,"")</f>
        <v>V0</v>
      </c>
      <c r="BS198" s="723">
        <f>IF(ISNUMBER(Bilanz!BS198),Bilanz!BS198,"")</f>
        <v>78.745504306868312</v>
      </c>
      <c r="BT198" s="723">
        <f>IF(ISNUMBER(Bilanz!BT198),Bilanz!BT198,"")</f>
        <v>55.099323136788854</v>
      </c>
      <c r="BU198" s="723">
        <f>IF(ISNUMBER(Bilanz!BU198),Bilanz!BU198,"")</f>
        <v>133.84482744365715</v>
      </c>
      <c r="BV198" s="722">
        <f>IF(ISNUMBER(Bilanz!BV198),Bilanz!BV198,"")</f>
        <v>17.666862157996707</v>
      </c>
      <c r="BW198" s="723">
        <f>IF(ISNUMBER(Bilanz!BW198),Bilanz!BW198,"")</f>
        <v>15</v>
      </c>
      <c r="BX198" s="721" t="str">
        <f>IF(ISTEXT(Bilanz!BX198),Bilanz!BX198,"")</f>
        <v>V4</v>
      </c>
    </row>
    <row r="199" spans="1:76" x14ac:dyDescent="0.2">
      <c r="A199" s="120" t="str">
        <f>IF(ISTEXT(Data!A199),Data!A199,"")</f>
        <v/>
      </c>
      <c r="B199" s="250">
        <f>IF(ISREF(Data!B199),Data!B199,"")</f>
        <v>35207</v>
      </c>
      <c r="C199" s="698">
        <v>0.27083333333333298</v>
      </c>
      <c r="D199" s="250">
        <f>IF(ISREF(Data!D199),Data!D199,"")</f>
        <v>35208</v>
      </c>
      <c r="E199" s="698">
        <v>0.27083333333333298</v>
      </c>
      <c r="F199" s="699" t="s">
        <v>2179</v>
      </c>
      <c r="G199" s="245" t="str">
        <f>IF(ISTEXT(Data!G199),Data!G199,"")</f>
        <v>Rain</v>
      </c>
      <c r="H199" s="247" t="str">
        <f>IF(ISTEXT(Data!H199),Data!H199,"")</f>
        <v/>
      </c>
      <c r="I199" s="246" t="str">
        <f>IF(ISTEXT(Data!I199),Data!I199,"")</f>
        <v>Insufficient Quantity</v>
      </c>
      <c r="J199" s="248" t="str">
        <f>IF(ISTEXT(Data!J199),Data!J199,"")</f>
        <v/>
      </c>
      <c r="K199" s="273">
        <f>IF(ISNUMBER(Data!K199),Data!K199,"")</f>
        <v>0.3</v>
      </c>
      <c r="L199" s="242" t="str">
        <f>IF(ISTEXT(Data!L199),Data!L199,"")</f>
        <v>V0</v>
      </c>
      <c r="M199" s="700" t="str">
        <f>IF(ISNUMBER(Data!M199),Data!M199,"")</f>
        <v/>
      </c>
      <c r="N199" s="700" t="str">
        <f>IF(ISNUMBER(Data!N199),Data!N199,"")</f>
        <v/>
      </c>
      <c r="O199" s="242" t="str">
        <f>IF(ISTEXT(Data!O199),Data!O199,"")</f>
        <v>M1</v>
      </c>
      <c r="P199" s="278" t="str">
        <f>IF(ISNUMBER(Data!P199),Data!P199,"")</f>
        <v/>
      </c>
      <c r="Q199" s="242" t="str">
        <f>IF(ISTEXT(Data!Q199),Data!Q199,"")</f>
        <v>M1</v>
      </c>
      <c r="R199" s="277" t="str">
        <f>IF(ISNUMBER(Data!R199),Data!R199,"")</f>
        <v/>
      </c>
      <c r="S199" s="242" t="str">
        <f>IF(ISTEXT(Data!S199),Data!S199,"")</f>
        <v>M1</v>
      </c>
      <c r="T199" s="701" t="str">
        <f>IF(ISNUMBER(Data!T199),Data!T199,"")</f>
        <v/>
      </c>
      <c r="U199" s="242" t="str">
        <f>IF(ISTEXT(Data!U199),Data!U199,"")</f>
        <v>M1</v>
      </c>
      <c r="V199" s="702" t="str">
        <f>IF(ISNUMBER(Data!V199),Data!V199,"")</f>
        <v/>
      </c>
      <c r="W199" s="242" t="str">
        <f>IF(ISTEXT(Data!W199),Data!W199,"")</f>
        <v>M1</v>
      </c>
      <c r="X199" s="701" t="str">
        <f>IF(ISNUMBER(Data!X199),Data!X199,"")</f>
        <v/>
      </c>
      <c r="Y199" s="242" t="str">
        <f>IF(ISTEXT(Data!Y199),Data!Y199,"")</f>
        <v>M1</v>
      </c>
      <c r="Z199" s="703" t="str">
        <f>IF(ISNUMBER(Data!Z199),Data!Z199,"")</f>
        <v/>
      </c>
      <c r="AA199" s="242" t="str">
        <f>IF(ISTEXT(Data!AA199),Data!AA199,"")</f>
        <v>M1</v>
      </c>
      <c r="AB199" s="701" t="str">
        <f>IF(ISNUMBER(Data!AB199),Data!AB199,"")</f>
        <v/>
      </c>
      <c r="AC199" s="242" t="str">
        <f>IF(ISTEXT(Data!AC199),Data!AC199,"")</f>
        <v>M1</v>
      </c>
      <c r="AD199" s="704" t="str">
        <f>IF(ISNUMBER(Data!AD199),Data!AD199,"")</f>
        <v/>
      </c>
      <c r="AE199" s="242" t="str">
        <f>IF(ISTEXT(Data!AE199),Data!AE199,"")</f>
        <v>M1</v>
      </c>
      <c r="AF199" s="701" t="str">
        <f>IF(ISNUMBER(Data!AF199),Data!AF199,"")</f>
        <v/>
      </c>
      <c r="AG199" s="242" t="str">
        <f>IF(ISTEXT(Data!AG199),Data!AG199,"")</f>
        <v>M1</v>
      </c>
      <c r="AH199" s="703" t="str">
        <f>IF(ISNUMBER(Data!AH199),Data!AH199,"")</f>
        <v/>
      </c>
      <c r="AI199" s="242" t="str">
        <f>IF(ISTEXT(Data!AI199),Data!AI199,"")</f>
        <v>M1</v>
      </c>
      <c r="AJ199" s="267" t="str">
        <f>IF(ISTEXT(Data!AJ199),Data!AJ199,"")</f>
        <v/>
      </c>
      <c r="AK199" s="267" t="str">
        <f>IF(ISTEXT(Data!AK199),Data!AK199,"")</f>
        <v/>
      </c>
      <c r="AL199" s="267" t="str">
        <f>IF(ISTEXT(Data!AL199),Data!AL199,"")</f>
        <v/>
      </c>
      <c r="AM199" s="267" t="str">
        <f>IF(ISTEXT(Data!AM199),Data!AM199,"")</f>
        <v/>
      </c>
      <c r="AN199" s="267" t="str">
        <f>IF(ISTEXT(Data!AN199),Data!AN199,"")</f>
        <v/>
      </c>
      <c r="AO199" s="267" t="str">
        <f>IF(ISTEXT(Data!AO199),Data!AO199,"")</f>
        <v/>
      </c>
      <c r="AP199" s="705" t="str">
        <f>IF(ISNUMBER(Bilanz!AP199),Bilanz!AP199,"")</f>
        <v/>
      </c>
      <c r="AQ199" s="706" t="str">
        <f>IF(ISNUMBER(Bilanz!AQ199),Bilanz!AQ199,"")</f>
        <v/>
      </c>
      <c r="AR199" s="707" t="str">
        <f>IF(ISNUMBER(Bilanz!AR199),Bilanz!AR199,"")</f>
        <v/>
      </c>
      <c r="AS199" s="708" t="str">
        <f>IF(ISNUMBER(Bilanz!AS199),Bilanz!AS199,"")</f>
        <v/>
      </c>
      <c r="AT199" s="709" t="str">
        <f>IF(ISNUMBER(Bilanz!AT199),Bilanz!AT199,"")</f>
        <v/>
      </c>
      <c r="AU199" s="710" t="str">
        <f>IF(ISNUMBER(Bilanz!AU199),Bilanz!AU199,"")</f>
        <v/>
      </c>
      <c r="AV199" s="711" t="str">
        <f>IF(ISNUMBER(Bilanz!AV199),Bilanz!AV199,"")</f>
        <v/>
      </c>
      <c r="AW199" s="712" t="str">
        <f>IF(ISNUMBER(Bilanz!AW199),Bilanz!AW199,"")</f>
        <v/>
      </c>
      <c r="AX199" s="713" t="str">
        <f>IF(ISNUMBER(Bilanz!AX199),Bilanz!AX199,"")</f>
        <v/>
      </c>
      <c r="AY199" s="714" t="str">
        <f>IF(ISNUMBER(Bilanz!AY199),Bilanz!AY199,"")</f>
        <v/>
      </c>
      <c r="AZ199" s="715">
        <f>IF(ISNUMBER(Bilanz!AZ199),Bilanz!AZ199,"")</f>
        <v>362.61</v>
      </c>
      <c r="BA199" s="716">
        <f>IF(ISNUMBER(Bilanz!BA199),Bilanz!BA199,"")</f>
        <v>5.5229999999999997</v>
      </c>
      <c r="BB199" s="717" t="str">
        <f>IF(ISNUMBER(Bilanz!BB199),Bilanz!BB199,"")</f>
        <v/>
      </c>
      <c r="BC199" s="718" t="str">
        <f>IF(ISNUMBER(Bilanz!BC199),Bilanz!BC199,"")</f>
        <v/>
      </c>
      <c r="BD199" s="719" t="str">
        <f>IF(ISNUMBER(Bilanz!BD199),Bilanz!BD199,"")</f>
        <v/>
      </c>
      <c r="BE199" s="720" t="str">
        <f>IF(ISNUMBER(Bilanz!BE199),Bilanz!BE199,"")</f>
        <v/>
      </c>
      <c r="BF199" s="708" t="str">
        <f>IF(ISNUMBER(Bilanz!BF199),Bilanz!BF199,"")</f>
        <v/>
      </c>
      <c r="BG199" s="709" t="str">
        <f>IF(ISNUMBER(Bilanz!BG199),Bilanz!BG199,"")</f>
        <v/>
      </c>
      <c r="BH199" s="710" t="str">
        <f>IF(ISNUMBER(Bilanz!BH199),Bilanz!BH199,"")</f>
        <v/>
      </c>
      <c r="BI199" s="711" t="str">
        <f>IF(ISNUMBER(Bilanz!BI199),Bilanz!BI199,"")</f>
        <v/>
      </c>
      <c r="BJ199" s="712" t="str">
        <f>IF(ISNUMBER(Bilanz!BJ199),Bilanz!BJ199,"")</f>
        <v/>
      </c>
      <c r="BK199" s="713" t="str">
        <f>IF(ISNUMBER(Bilanz!BK199),Bilanz!BK199,"")</f>
        <v/>
      </c>
      <c r="BL199" s="714" t="str">
        <f>IF(ISNUMBER(Bilanz!BL199),Bilanz!BL199,"")</f>
        <v/>
      </c>
      <c r="BM199" s="721" t="str">
        <f>IF(ISTEXT(Bilanz!BM199),Bilanz!BM199,"")</f>
        <v>M1</v>
      </c>
      <c r="BN199" s="722" t="str">
        <f>IF(ISNUMBER(Bilanz!BN199),Bilanz!BN199,"")</f>
        <v/>
      </c>
      <c r="BO199" s="722" t="str">
        <f>IF(ISNUMBER(Bilanz!BO199),Bilanz!BO199,"")</f>
        <v/>
      </c>
      <c r="BP199" s="723" t="str">
        <f>IF(ISNUMBER(Bilanz!BP199),Bilanz!BP199,"")</f>
        <v/>
      </c>
      <c r="BQ199" s="723" t="str">
        <f>IF(ISNUMBER(Bilanz!BQ199),Bilanz!BQ199,"")</f>
        <v/>
      </c>
      <c r="BR199" s="721" t="str">
        <f>IF(ISTEXT(Bilanz!BR199),Bilanz!BR199,"")</f>
        <v>M1</v>
      </c>
      <c r="BS199" s="723" t="str">
        <f>IF(ISNUMBER(Bilanz!BS199),Bilanz!BS199,"")</f>
        <v/>
      </c>
      <c r="BT199" s="723" t="str">
        <f>IF(ISNUMBER(Bilanz!BT199),Bilanz!BT199,"")</f>
        <v/>
      </c>
      <c r="BU199" s="723" t="str">
        <f>IF(ISNUMBER(Bilanz!BU199),Bilanz!BU199,"")</f>
        <v/>
      </c>
      <c r="BV199" s="722" t="str">
        <f>IF(ISNUMBER(Bilanz!BV199),Bilanz!BV199,"")</f>
        <v/>
      </c>
      <c r="BW199" s="723" t="str">
        <f>IF(ISNUMBER(Bilanz!BW199),Bilanz!BW199,"")</f>
        <v/>
      </c>
      <c r="BX199" s="721" t="str">
        <f>IF(ISTEXT(Bilanz!BX199),Bilanz!BX199,"")</f>
        <v>M1</v>
      </c>
    </row>
    <row r="200" spans="1:76" x14ac:dyDescent="0.2">
      <c r="A200" s="120" t="str">
        <f>IF(ISTEXT(Data!A200),Data!A200,"")</f>
        <v>DEU96053</v>
      </c>
      <c r="B200" s="250">
        <f>IF(ISREF(Data!B200),Data!B200,"")</f>
        <v>35208</v>
      </c>
      <c r="C200" s="698">
        <v>0.27083333333333298</v>
      </c>
      <c r="D200" s="250">
        <f>IF(ISREF(Data!D200),Data!D200,"")</f>
        <v>35209</v>
      </c>
      <c r="E200" s="698">
        <v>0.27083333333333298</v>
      </c>
      <c r="F200" s="699" t="s">
        <v>2179</v>
      </c>
      <c r="G200" s="245" t="str">
        <f>IF(ISTEXT(Data!G200),Data!G200,"")</f>
        <v>Rain</v>
      </c>
      <c r="H200" s="247" t="str">
        <f>IF(ISTEXT(Data!H200),Data!H200,"")</f>
        <v>Clean and Clear</v>
      </c>
      <c r="I200" s="246" t="str">
        <f>IF(ISTEXT(Data!I200),Data!I200,"")</f>
        <v/>
      </c>
      <c r="J200" s="248" t="str">
        <f>IF(ISTEXT(Data!J200),Data!J200,"")</f>
        <v/>
      </c>
      <c r="K200" s="273">
        <f>IF(ISNUMBER(Data!K200),Data!K200,"")</f>
        <v>0.8</v>
      </c>
      <c r="L200" s="242" t="str">
        <f>IF(ISTEXT(Data!L200),Data!L200,"")</f>
        <v>V0</v>
      </c>
      <c r="M200" s="700">
        <f>IF(ISNUMBER(Data!M200),Data!M200,"")</f>
        <v>46.4</v>
      </c>
      <c r="N200" s="700">
        <f>IF(ISNUMBER(Data!N200),Data!N200,"")</f>
        <v>1.0671999999999999</v>
      </c>
      <c r="O200" s="242" t="str">
        <f>IF(ISTEXT(Data!O200),Data!O200,"")</f>
        <v>V0</v>
      </c>
      <c r="P200" s="278">
        <f>IF(ISNUMBER(Data!P200),Data!P200,"")</f>
        <v>5.53</v>
      </c>
      <c r="Q200" s="242" t="str">
        <f>IF(ISTEXT(Data!Q200),Data!Q200,"")</f>
        <v>V0</v>
      </c>
      <c r="R200" s="277">
        <f>IF(ISNUMBER(Data!R200),Data!R200,"")</f>
        <v>8.4</v>
      </c>
      <c r="S200" s="242" t="str">
        <f>IF(ISTEXT(Data!S200),Data!S200,"")</f>
        <v>V0</v>
      </c>
      <c r="T200" s="701">
        <f>IF(ISNUMBER(Data!T200),Data!T200,"")</f>
        <v>0.126</v>
      </c>
      <c r="U200" s="242" t="str">
        <f>IF(ISTEXT(Data!U200),Data!U200,"")</f>
        <v>V0</v>
      </c>
      <c r="V200" s="702">
        <f>IF(ISNUMBER(Data!V200),Data!V200,"")</f>
        <v>0.33771496653495686</v>
      </c>
      <c r="W200" s="242" t="str">
        <f>IF(ISTEXT(Data!W200),Data!W200,"")</f>
        <v>V0</v>
      </c>
      <c r="X200" s="701">
        <f>IF(ISNUMBER(Data!X200),Data!X200,"")</f>
        <v>0.24065857467052529</v>
      </c>
      <c r="Y200" s="242" t="str">
        <f>IF(ISTEXT(Data!Y200),Data!Y200,"")</f>
        <v>V0</v>
      </c>
      <c r="Z200" s="703">
        <f>IF(ISNUMBER(Data!Z200),Data!Z200,"")</f>
        <v>5.3999999999999999E-2</v>
      </c>
      <c r="AA200" s="242" t="str">
        <f>IF(ISTEXT(Data!AA200),Data!AA200,"")</f>
        <v>V0</v>
      </c>
      <c r="AB200" s="701">
        <f>IF(ISNUMBER(Data!AB200),Data!AB200,"")</f>
        <v>0.39519142216952863</v>
      </c>
      <c r="AC200" s="242" t="str">
        <f>IF(ISTEXT(Data!AC200),Data!AC200,"")</f>
        <v>V0</v>
      </c>
      <c r="AD200" s="704">
        <f>IF(ISNUMBER(Data!AD200),Data!AD200,"")</f>
        <v>0.16400000000000001</v>
      </c>
      <c r="AE200" s="242" t="str">
        <f>IF(ISTEXT(Data!AE200),Data!AE200,"")</f>
        <v>V0</v>
      </c>
      <c r="AF200" s="701">
        <f>IF(ISNUMBER(Data!AF200),Data!AF200,"")</f>
        <v>5.1999999999999998E-2</v>
      </c>
      <c r="AG200" s="242" t="str">
        <f>IF(ISTEXT(Data!AG200),Data!AG200,"")</f>
        <v>V0</v>
      </c>
      <c r="AH200" s="703">
        <f>IF(ISNUMBER(Data!AH200),Data!AH200,"")</f>
        <v>0.21299999999999999</v>
      </c>
      <c r="AI200" s="242" t="str">
        <f>IF(ISTEXT(Data!AI200),Data!AI200,"")</f>
        <v>V0</v>
      </c>
      <c r="AJ200" s="267" t="str">
        <f>IF(ISTEXT(Data!AJ200),Data!AJ200,"")</f>
        <v/>
      </c>
      <c r="AK200" s="267" t="str">
        <f>IF(ISTEXT(Data!AK200),Data!AK200,"")</f>
        <v/>
      </c>
      <c r="AL200" s="267" t="str">
        <f>IF(ISTEXT(Data!AL200),Data!AL200,"")</f>
        <v/>
      </c>
      <c r="AM200" s="267" t="str">
        <f>IF(ISTEXT(Data!AM200),Data!AM200,"")</f>
        <v/>
      </c>
      <c r="AN200" s="267" t="str">
        <f>IF(ISTEXT(Data!AN200),Data!AN200,"")</f>
        <v/>
      </c>
      <c r="AO200" s="267" t="str">
        <f>IF(ISTEXT(Data!AO200),Data!AO200,"")</f>
        <v/>
      </c>
      <c r="AP200" s="705">
        <f>IF(ISNUMBER(Bilanz!AP200),Bilanz!AP200,"")</f>
        <v>2.951209226666379E-3</v>
      </c>
      <c r="AQ200" s="706">
        <f>IF(ISNUMBER(Bilanz!AQ200),Bilanz!AQ200,"")</f>
        <v>3.1495304866983593E-3</v>
      </c>
      <c r="AR200" s="707">
        <f>IF(ISNUMBER(Bilanz!AR200),Bilanz!AR200,"")</f>
        <v>0.13446719999999998</v>
      </c>
      <c r="AS200" s="708">
        <f>IF(ISNUMBER(Bilanz!AS200),Bilanz!AS200,"")</f>
        <v>0.36040941228610596</v>
      </c>
      <c r="AT200" s="709">
        <f>IF(ISNUMBER(Bilanz!AT200),Bilanz!AT200,"")</f>
        <v>0.25683083088838454</v>
      </c>
      <c r="AU200" s="710">
        <f>IF(ISNUMBER(Bilanz!AU200),Bilanz!AU200,"")</f>
        <v>5.7628799999999994E-2</v>
      </c>
      <c r="AV200" s="711">
        <f>IF(ISNUMBER(Bilanz!AV200),Bilanz!AV200,"")</f>
        <v>0.42174828573932094</v>
      </c>
      <c r="AW200" s="712">
        <f>IF(ISNUMBER(Bilanz!AW200),Bilanz!AW200,"")</f>
        <v>0.1750208</v>
      </c>
      <c r="AX200" s="713">
        <f>IF(ISNUMBER(Bilanz!AX200),Bilanz!AX200,"")</f>
        <v>5.5494399999999992E-2</v>
      </c>
      <c r="AY200" s="714">
        <f>IF(ISNUMBER(Bilanz!AY200),Bilanz!AY200,"")</f>
        <v>0.22731359999999998</v>
      </c>
      <c r="AZ200" s="715">
        <f>IF(ISNUMBER(Bilanz!AZ200),Bilanz!AZ200,"")</f>
        <v>362.61</v>
      </c>
      <c r="BA200" s="716">
        <f>IF(ISNUMBER(Bilanz!BA200),Bilanz!BA200,"")</f>
        <v>5.5229999999999997</v>
      </c>
      <c r="BB200" s="717">
        <f>IF(ISNUMBER(Bilanz!BB200),Bilanz!BB200,"")</f>
        <v>2.951209226666379</v>
      </c>
      <c r="BC200" s="718">
        <f>IF(ISNUMBER(Bilanz!BC200),Bilanz!BC200,"")</f>
        <v>1.8714362743568165</v>
      </c>
      <c r="BD200" s="719">
        <f>IF(ISNUMBER(Bilanz!BD200),Bilanz!BD200,"")</f>
        <v>3.3884415613920239E-3</v>
      </c>
      <c r="BE200" s="720">
        <f>IF(ISNUMBER(Bilanz!BE200),Bilanz!BE200,"")</f>
        <v>3.5541013200947762</v>
      </c>
      <c r="BF200" s="708">
        <f>IF(ISNUMBER(Bilanz!BF200),Bilanz!BF200,"")</f>
        <v>24.110442388445552</v>
      </c>
      <c r="BG200" s="709">
        <f>IF(ISNUMBER(Bilanz!BG200),Bilanz!BG200,"")</f>
        <v>15.010670492470002</v>
      </c>
      <c r="BH200" s="710">
        <f>IF(ISNUMBER(Bilanz!BH200),Bilanz!BH200,"")</f>
        <v>2.3488677587451825</v>
      </c>
      <c r="BI200" s="711">
        <f>IF(ISNUMBER(Bilanz!BI200),Bilanz!BI200,"")</f>
        <v>28.213851800494655</v>
      </c>
      <c r="BJ200" s="712">
        <f>IF(ISNUMBER(Bilanz!BJ200),Bilanz!BJ200,"")</f>
        <v>4.194587958463349</v>
      </c>
      <c r="BK200" s="713">
        <f>IF(ISNUMBER(Bilanz!BK200),Bilanz!BK200,"")</f>
        <v>4.2789549475416582</v>
      </c>
      <c r="BL200" s="714">
        <f>IF(ISNUMBER(Bilanz!BL200),Bilanz!BL200,"")</f>
        <v>10.629272917810269</v>
      </c>
      <c r="BM200" s="721" t="str">
        <f>IF(ISTEXT(Bilanz!BM200),Bilanz!BM200,"")</f>
        <v>V0</v>
      </c>
      <c r="BN200" s="722">
        <f>IF(ISNUMBER(Bilanz!BN200),Bilanz!BN200,"")</f>
        <v>8.4</v>
      </c>
      <c r="BO200" s="722">
        <f>IF(ISNUMBER(Bilanz!BO200),Bilanz!BO200,"")</f>
        <v>7.6681129515624802</v>
      </c>
      <c r="BP200" s="723">
        <f>IF(ISNUMBER(Bilanz!BP200),Bilanz!BP200,"")</f>
        <v>-8.7129410528276203</v>
      </c>
      <c r="BQ200" s="723">
        <f>IF(ISNUMBER(Bilanz!BQ200),Bilanz!BQ200,"")</f>
        <v>30</v>
      </c>
      <c r="BR200" s="721" t="str">
        <f>IF(ISTEXT(Bilanz!BR200),Bilanz!BR200,"")</f>
        <v>V0</v>
      </c>
      <c r="BS200" s="723">
        <f>IF(ISNUMBER(Bilanz!BS200),Bilanz!BS200,"")</f>
        <v>52.616744609721493</v>
      </c>
      <c r="BT200" s="723">
        <f>IF(ISNUMBER(Bilanz!BT200),Bilanz!BT200,"")</f>
        <v>44.550038916928543</v>
      </c>
      <c r="BU200" s="723">
        <f>IF(ISNUMBER(Bilanz!BU200),Bilanz!BU200,"")</f>
        <v>97.166783526650036</v>
      </c>
      <c r="BV200" s="722">
        <f>IF(ISNUMBER(Bilanz!BV200),Bilanz!BV200,"")</f>
        <v>8.3019169720488755</v>
      </c>
      <c r="BW200" s="723">
        <f>IF(ISNUMBER(Bilanz!BW200),Bilanz!BW200,"")</f>
        <v>30</v>
      </c>
      <c r="BX200" s="721" t="str">
        <f>IF(ISTEXT(Bilanz!BX200),Bilanz!BX200,"")</f>
        <v>V0</v>
      </c>
    </row>
    <row r="201" spans="1:76" x14ac:dyDescent="0.2">
      <c r="A201" s="120" t="str">
        <f>IF(ISTEXT(Data!A201),Data!A201,"")</f>
        <v>DEU96054</v>
      </c>
      <c r="B201" s="250">
        <f>IF(ISREF(Data!B201),Data!B201,"")</f>
        <v>35209</v>
      </c>
      <c r="C201" s="698">
        <v>0.27083333333333298</v>
      </c>
      <c r="D201" s="250">
        <f>IF(ISREF(Data!D201),Data!D201,"")</f>
        <v>35210</v>
      </c>
      <c r="E201" s="698">
        <v>0.27083333333333298</v>
      </c>
      <c r="F201" s="699" t="s">
        <v>2179</v>
      </c>
      <c r="G201" s="245" t="str">
        <f>IF(ISTEXT(Data!G201),Data!G201,"")</f>
        <v>Rain</v>
      </c>
      <c r="H201" s="247" t="str">
        <f>IF(ISTEXT(Data!H201),Data!H201,"")</f>
        <v>Clean and Clear</v>
      </c>
      <c r="I201" s="246" t="str">
        <f>IF(ISTEXT(Data!I201),Data!I201,"")</f>
        <v/>
      </c>
      <c r="J201" s="248" t="str">
        <f>IF(ISTEXT(Data!J201),Data!J201,"")</f>
        <v/>
      </c>
      <c r="K201" s="273">
        <f>IF(ISNUMBER(Data!K201),Data!K201,"")</f>
        <v>2.6</v>
      </c>
      <c r="L201" s="242" t="str">
        <f>IF(ISTEXT(Data!L201),Data!L201,"")</f>
        <v>V0</v>
      </c>
      <c r="M201" s="700">
        <f>IF(ISNUMBER(Data!M201),Data!M201,"")</f>
        <v>113.4</v>
      </c>
      <c r="N201" s="700">
        <f>IF(ISNUMBER(Data!N201),Data!N201,"")</f>
        <v>2.6082000000000001</v>
      </c>
      <c r="O201" s="242" t="str">
        <f>IF(ISTEXT(Data!O201),Data!O201,"")</f>
        <v>V0</v>
      </c>
      <c r="P201" s="278">
        <f>IF(ISNUMBER(Data!P201),Data!P201,"")</f>
        <v>5.29</v>
      </c>
      <c r="Q201" s="242" t="str">
        <f>IF(ISTEXT(Data!Q201),Data!Q201,"")</f>
        <v>V0</v>
      </c>
      <c r="R201" s="277">
        <f>IF(ISNUMBER(Data!R201),Data!R201,"")</f>
        <v>8.5</v>
      </c>
      <c r="S201" s="242" t="str">
        <f>IF(ISTEXT(Data!S201),Data!S201,"")</f>
        <v>V0</v>
      </c>
      <c r="T201" s="701">
        <f>IF(ISNUMBER(Data!T201),Data!T201,"")</f>
        <v>7.6999999999999999E-2</v>
      </c>
      <c r="U201" s="242" t="str">
        <f>IF(ISTEXT(Data!U201),Data!U201,"")</f>
        <v>V0</v>
      </c>
      <c r="V201" s="702">
        <f>IF(ISNUMBER(Data!V201),Data!V201,"")</f>
        <v>0.39260776711555517</v>
      </c>
      <c r="W201" s="242" t="str">
        <f>IF(ISTEXT(Data!W201),Data!W201,"")</f>
        <v>V0</v>
      </c>
      <c r="X201" s="701">
        <f>IF(ISNUMBER(Data!X201),Data!X201,"")</f>
        <v>0.17657196393995547</v>
      </c>
      <c r="Y201" s="242" t="str">
        <f>IF(ISTEXT(Data!Y201),Data!Y201,"")</f>
        <v>V0</v>
      </c>
      <c r="Z201" s="703">
        <f>IF(ISNUMBER(Data!Z201),Data!Z201,"")</f>
        <v>3.5999999999999997E-2</v>
      </c>
      <c r="AA201" s="242" t="str">
        <f>IF(ISTEXT(Data!AA201),Data!AA201,"")</f>
        <v>V0</v>
      </c>
      <c r="AB201" s="701">
        <f>IF(ISNUMBER(Data!AB201),Data!AB201,"")</f>
        <v>0.21846849746695779</v>
      </c>
      <c r="AC201" s="242" t="str">
        <f>IF(ISTEXT(Data!AC201),Data!AC201,"")</f>
        <v>V0</v>
      </c>
      <c r="AD201" s="704">
        <f>IF(ISNUMBER(Data!AD201),Data!AD201,"")</f>
        <v>0.20100000000000001</v>
      </c>
      <c r="AE201" s="242" t="str">
        <f>IF(ISTEXT(Data!AE201),Data!AE201,"")</f>
        <v>V0</v>
      </c>
      <c r="AF201" s="701">
        <f>IF(ISNUMBER(Data!AF201),Data!AF201,"")</f>
        <v>6.7000000000000004E-2</v>
      </c>
      <c r="AG201" s="242" t="str">
        <f>IF(ISTEXT(Data!AG201),Data!AG201,"")</f>
        <v>V0</v>
      </c>
      <c r="AH201" s="703">
        <f>IF(ISNUMBER(Data!AH201),Data!AH201,"")</f>
        <v>0.33300000000000002</v>
      </c>
      <c r="AI201" s="242" t="str">
        <f>IF(ISTEXT(Data!AI201),Data!AI201,"")</f>
        <v>V0</v>
      </c>
      <c r="AJ201" s="267" t="str">
        <f>IF(ISTEXT(Data!AJ201),Data!AJ201,"")</f>
        <v/>
      </c>
      <c r="AK201" s="267" t="str">
        <f>IF(ISTEXT(Data!AK201),Data!AK201,"")</f>
        <v/>
      </c>
      <c r="AL201" s="267" t="str">
        <f>IF(ISTEXT(Data!AL201),Data!AL201,"")</f>
        <v/>
      </c>
      <c r="AM201" s="267" t="str">
        <f>IF(ISTEXT(Data!AM201),Data!AM201,"")</f>
        <v/>
      </c>
      <c r="AN201" s="267" t="str">
        <f>IF(ISTEXT(Data!AN201),Data!AN201,"")</f>
        <v/>
      </c>
      <c r="AO201" s="267" t="str">
        <f>IF(ISTEXT(Data!AO201),Data!AO201,"")</f>
        <v/>
      </c>
      <c r="AP201" s="705">
        <f>IF(ISNUMBER(Bilanz!AP201),Bilanz!AP201,"")</f>
        <v>5.1286138399136436E-3</v>
      </c>
      <c r="AQ201" s="706">
        <f>IF(ISNUMBER(Bilanz!AQ201),Bilanz!AQ201,"")</f>
        <v>1.3376450617262765E-2</v>
      </c>
      <c r="AR201" s="707">
        <f>IF(ISNUMBER(Bilanz!AR201),Bilanz!AR201,"")</f>
        <v>0.20083139999999999</v>
      </c>
      <c r="AS201" s="708">
        <f>IF(ISNUMBER(Bilanz!AS201),Bilanz!AS201,"")</f>
        <v>1.0239995781907911</v>
      </c>
      <c r="AT201" s="709">
        <f>IF(ISNUMBER(Bilanz!AT201),Bilanz!AT201,"")</f>
        <v>0.46053499634819189</v>
      </c>
      <c r="AU201" s="710">
        <f>IF(ISNUMBER(Bilanz!AU201),Bilanz!AU201,"")</f>
        <v>9.3895199999999998E-2</v>
      </c>
      <c r="AV201" s="711">
        <f>IF(ISNUMBER(Bilanz!AV201),Bilanz!AV201,"")</f>
        <v>0.56980953509331933</v>
      </c>
      <c r="AW201" s="712">
        <f>IF(ISNUMBER(Bilanz!AW201),Bilanz!AW201,"")</f>
        <v>0.52424820000000005</v>
      </c>
      <c r="AX201" s="713">
        <f>IF(ISNUMBER(Bilanz!AX201),Bilanz!AX201,"")</f>
        <v>0.17474940000000003</v>
      </c>
      <c r="AY201" s="714">
        <f>IF(ISNUMBER(Bilanz!AY201),Bilanz!AY201,"")</f>
        <v>0.86853060000000004</v>
      </c>
      <c r="AZ201" s="715">
        <f>IF(ISNUMBER(Bilanz!AZ201),Bilanz!AZ201,"")</f>
        <v>362.61</v>
      </c>
      <c r="BA201" s="716">
        <f>IF(ISNUMBER(Bilanz!BA201),Bilanz!BA201,"")</f>
        <v>5.5229999999999997</v>
      </c>
      <c r="BB201" s="717">
        <f>IF(ISNUMBER(Bilanz!BB201),Bilanz!BB201,"")</f>
        <v>5.1286138399136441</v>
      </c>
      <c r="BC201" s="718">
        <f>IF(ISNUMBER(Bilanz!BC201),Bilanz!BC201,"")</f>
        <v>1.0768991724463681</v>
      </c>
      <c r="BD201" s="719">
        <f>IF(ISNUMBER(Bilanz!BD201),Bilanz!BD201,"")</f>
        <v>1.9498445997580441E-3</v>
      </c>
      <c r="BE201" s="720">
        <f>IF(ISNUMBER(Bilanz!BE201),Bilanz!BE201,"")</f>
        <v>2.1719508067245852</v>
      </c>
      <c r="BF201" s="708">
        <f>IF(ISNUMBER(Bilanz!BF201),Bilanz!BF201,"")</f>
        <v>28.029397238206268</v>
      </c>
      <c r="BG201" s="709">
        <f>IF(ISNUMBER(Bilanz!BG201),Bilanz!BG201,"")</f>
        <v>11.013376824572305</v>
      </c>
      <c r="BH201" s="710">
        <f>IF(ISNUMBER(Bilanz!BH201),Bilanz!BH201,"")</f>
        <v>1.565911839163455</v>
      </c>
      <c r="BI201" s="711">
        <f>IF(ISNUMBER(Bilanz!BI201),Bilanz!BI201,"")</f>
        <v>15.597094129146697</v>
      </c>
      <c r="BJ201" s="712">
        <f>IF(ISNUMBER(Bilanz!BJ201),Bilanz!BJ201,"")</f>
        <v>5.140927924702031</v>
      </c>
      <c r="BK201" s="713">
        <f>IF(ISNUMBER(Bilanz!BK201),Bilanz!BK201,"")</f>
        <v>5.5132688747171361</v>
      </c>
      <c r="BL201" s="714">
        <f>IF(ISNUMBER(Bilanz!BL201),Bilanz!BL201,"")</f>
        <v>16.617595688407604</v>
      </c>
      <c r="BM201" s="721" t="str">
        <f>IF(ISTEXT(Bilanz!BM201),Bilanz!BM201,"")</f>
        <v>V0</v>
      </c>
      <c r="BN201" s="722">
        <f>IF(ISNUMBER(Bilanz!BN201),Bilanz!BN201,"")</f>
        <v>8.5</v>
      </c>
      <c r="BO201" s="722">
        <f>IF(ISNUMBER(Bilanz!BO201),Bilanz!BO201,"")</f>
        <v>7.7730229375055533</v>
      </c>
      <c r="BP201" s="723">
        <f>IF(ISNUMBER(Bilanz!BP201),Bilanz!BP201,"")</f>
        <v>-8.5526713234640788</v>
      </c>
      <c r="BQ201" s="723">
        <f>IF(ISNUMBER(Bilanz!BQ201),Bilanz!BQ201,"")</f>
        <v>30</v>
      </c>
      <c r="BR201" s="721" t="str">
        <f>IF(ISTEXT(Bilanz!BR201),Bilanz!BR201,"")</f>
        <v>V0</v>
      </c>
      <c r="BS201" s="723">
        <f>IF(ISNUMBER(Bilanz!BS201),Bilanz!BS201,"")</f>
        <v>49.563412296050565</v>
      </c>
      <c r="BT201" s="723">
        <f>IF(ISNUMBER(Bilanz!BT201),Bilanz!BT201,"")</f>
        <v>42.293573886549282</v>
      </c>
      <c r="BU201" s="723">
        <f>IF(ISNUMBER(Bilanz!BU201),Bilanz!BU201,"")</f>
        <v>91.856986182599854</v>
      </c>
      <c r="BV201" s="722">
        <f>IF(ISNUMBER(Bilanz!BV201),Bilanz!BV201,"")</f>
        <v>7.9143010364500537</v>
      </c>
      <c r="BW201" s="723">
        <f>IF(ISNUMBER(Bilanz!BW201),Bilanz!BW201,"")</f>
        <v>30</v>
      </c>
      <c r="BX201" s="721" t="str">
        <f>IF(ISTEXT(Bilanz!BX201),Bilanz!BX201,"")</f>
        <v>V0</v>
      </c>
    </row>
    <row r="202" spans="1:76" x14ac:dyDescent="0.2">
      <c r="A202" s="120" t="str">
        <f>IF(ISTEXT(Data!A202),Data!A202,"")</f>
        <v>DEU96055</v>
      </c>
      <c r="B202" s="250">
        <f>IF(ISREF(Data!B202),Data!B202,"")</f>
        <v>35210</v>
      </c>
      <c r="C202" s="698">
        <v>0.27083333333333298</v>
      </c>
      <c r="D202" s="250">
        <f>IF(ISREF(Data!D202),Data!D202,"")</f>
        <v>35211</v>
      </c>
      <c r="E202" s="698">
        <v>0.27083333333333298</v>
      </c>
      <c r="F202" s="699" t="s">
        <v>2179</v>
      </c>
      <c r="G202" s="245" t="str">
        <f>IF(ISTEXT(Data!G202),Data!G202,"")</f>
        <v>Rain</v>
      </c>
      <c r="H202" s="247" t="str">
        <f>IF(ISTEXT(Data!H202),Data!H202,"")</f>
        <v>Clean and Clear</v>
      </c>
      <c r="I202" s="246" t="str">
        <f>IF(ISTEXT(Data!I202),Data!I202,"")</f>
        <v/>
      </c>
      <c r="J202" s="248" t="str">
        <f>IF(ISTEXT(Data!J202),Data!J202,"")</f>
        <v/>
      </c>
      <c r="K202" s="273">
        <f>IF(ISNUMBER(Data!K202),Data!K202,"")</f>
        <v>12.4</v>
      </c>
      <c r="L202" s="242" t="str">
        <f>IF(ISTEXT(Data!L202),Data!L202,"")</f>
        <v>V0</v>
      </c>
      <c r="M202" s="700">
        <f>IF(ISNUMBER(Data!M202),Data!M202,"")</f>
        <v>532.20000000000005</v>
      </c>
      <c r="N202" s="700">
        <f>IF(ISNUMBER(Data!N202),Data!N202,"")</f>
        <v>12.240600000000001</v>
      </c>
      <c r="O202" s="242" t="str">
        <f>IF(ISTEXT(Data!O202),Data!O202,"")</f>
        <v>V0</v>
      </c>
      <c r="P202" s="278">
        <f>IF(ISNUMBER(Data!P202),Data!P202,"")</f>
        <v>6.18</v>
      </c>
      <c r="Q202" s="242" t="str">
        <f>IF(ISTEXT(Data!Q202),Data!Q202,"")</f>
        <v>V0</v>
      </c>
      <c r="R202" s="277">
        <f>IF(ISNUMBER(Data!R202),Data!R202,"")</f>
        <v>8.4</v>
      </c>
      <c r="S202" s="242" t="str">
        <f>IF(ISTEXT(Data!S202),Data!S202,"")</f>
        <v>V0</v>
      </c>
      <c r="T202" s="701">
        <f>IF(ISNUMBER(Data!T202),Data!T202,"")</f>
        <v>4.3999999999999997E-2</v>
      </c>
      <c r="U202" s="242" t="str">
        <f>IF(ISTEXT(Data!U202),Data!U202,"")</f>
        <v>V4</v>
      </c>
      <c r="V202" s="702">
        <f>IF(ISNUMBER(Data!V202),Data!V202,"")</f>
        <v>0.17890986855898719</v>
      </c>
      <c r="W202" s="242" t="str">
        <f>IF(ISTEXT(Data!W202),Data!W202,"")</f>
        <v>V4</v>
      </c>
      <c r="X202" s="701">
        <f>IF(ISNUMBER(Data!X202),Data!X202,"")</f>
        <v>0.29573300576710876</v>
      </c>
      <c r="Y202" s="242" t="str">
        <f>IF(ISTEXT(Data!Y202),Data!Y202,"")</f>
        <v>V4</v>
      </c>
      <c r="Z202" s="703">
        <f>IF(ISNUMBER(Data!Z202),Data!Z202,"")</f>
        <v>2.9000000000000001E-2</v>
      </c>
      <c r="AA202" s="242" t="str">
        <f>IF(ISTEXT(Data!AA202),Data!AA202,"")</f>
        <v>V4</v>
      </c>
      <c r="AB202" s="701">
        <f>IF(ISNUMBER(Data!AB202),Data!AB202,"")</f>
        <v>0.66862492377626248</v>
      </c>
      <c r="AC202" s="242" t="str">
        <f>IF(ISTEXT(Data!AC202),Data!AC202,"")</f>
        <v>V4</v>
      </c>
      <c r="AD202" s="704">
        <f>IF(ISNUMBER(Data!AD202),Data!AD202,"")</f>
        <v>0.11899999999999999</v>
      </c>
      <c r="AE202" s="242" t="str">
        <f>IF(ISTEXT(Data!AE202),Data!AE202,"")</f>
        <v>V4</v>
      </c>
      <c r="AF202" s="701">
        <f>IF(ISNUMBER(Data!AF202),Data!AF202,"")</f>
        <v>3.1E-2</v>
      </c>
      <c r="AG202" s="242" t="str">
        <f>IF(ISTEXT(Data!AG202),Data!AG202,"")</f>
        <v>V4</v>
      </c>
      <c r="AH202" s="703">
        <f>IF(ISNUMBER(Data!AH202),Data!AH202,"")</f>
        <v>0.129</v>
      </c>
      <c r="AI202" s="242" t="str">
        <f>IF(ISTEXT(Data!AI202),Data!AI202,"")</f>
        <v>V4</v>
      </c>
      <c r="AJ202" s="267" t="str">
        <f>IF(ISTEXT(Data!AJ202),Data!AJ202,"")</f>
        <v/>
      </c>
      <c r="AK202" s="267" t="str">
        <f>IF(ISTEXT(Data!AK202),Data!AK202,"")</f>
        <v/>
      </c>
      <c r="AL202" s="267" t="str">
        <f>IF(ISTEXT(Data!AL202),Data!AL202,"")</f>
        <v/>
      </c>
      <c r="AM202" s="267" t="str">
        <f>IF(ISTEXT(Data!AM202),Data!AM202,"")</f>
        <v/>
      </c>
      <c r="AN202" s="267" t="str">
        <f>IF(ISTEXT(Data!AN202),Data!AN202,"")</f>
        <v/>
      </c>
      <c r="AO202" s="267" t="str">
        <f>IF(ISTEXT(Data!AO202),Data!AO202,"")</f>
        <v/>
      </c>
      <c r="AP202" s="705">
        <f>IF(ISNUMBER(Bilanz!AP202),Bilanz!AP202,"")</f>
        <v>6.6069344800759506E-4</v>
      </c>
      <c r="AQ202" s="706">
        <f>IF(ISNUMBER(Bilanz!AQ202),Bilanz!AQ202,"")</f>
        <v>8.0872842196817677E-3</v>
      </c>
      <c r="AR202" s="707">
        <f>IF(ISNUMBER(Bilanz!AR202),Bilanz!AR202,"")</f>
        <v>0.53858640000000002</v>
      </c>
      <c r="AS202" s="708">
        <f>IF(ISNUMBER(Bilanz!AS202),Bilanz!AS202,"")</f>
        <v>2.1899641370831389</v>
      </c>
      <c r="AT202" s="709">
        <f>IF(ISNUMBER(Bilanz!AT202),Bilanz!AT202,"")</f>
        <v>3.6199494303928716</v>
      </c>
      <c r="AU202" s="710">
        <f>IF(ISNUMBER(Bilanz!AU202),Bilanz!AU202,"")</f>
        <v>0.35497740000000005</v>
      </c>
      <c r="AV202" s="711">
        <f>IF(ISNUMBER(Bilanz!AV202),Bilanz!AV202,"")</f>
        <v>8.1843702419757189</v>
      </c>
      <c r="AW202" s="712">
        <f>IF(ISNUMBER(Bilanz!AW202),Bilanz!AW202,"")</f>
        <v>1.4566314</v>
      </c>
      <c r="AX202" s="713">
        <f>IF(ISNUMBER(Bilanz!AX202),Bilanz!AX202,"")</f>
        <v>0.37945860000000003</v>
      </c>
      <c r="AY202" s="714">
        <f>IF(ISNUMBER(Bilanz!AY202),Bilanz!AY202,"")</f>
        <v>1.5790374</v>
      </c>
      <c r="AZ202" s="715">
        <f>IF(ISNUMBER(Bilanz!AZ202),Bilanz!AZ202,"")</f>
        <v>362.61</v>
      </c>
      <c r="BA202" s="716">
        <f>IF(ISNUMBER(Bilanz!BA202),Bilanz!BA202,"")</f>
        <v>5.5229999999999997</v>
      </c>
      <c r="BB202" s="717">
        <f>IF(ISNUMBER(Bilanz!BB202),Bilanz!BB202,"")</f>
        <v>0.66069344800759511</v>
      </c>
      <c r="BC202" s="718">
        <f>IF(ISNUMBER(Bilanz!BC202),Bilanz!BC202,"")</f>
        <v>8.3593987751131724</v>
      </c>
      <c r="BD202" s="719">
        <f>IF(ISNUMBER(Bilanz!BD202),Bilanz!BD202,"")</f>
        <v>1.5135612484362064E-2</v>
      </c>
      <c r="BE202" s="720">
        <f>IF(ISNUMBER(Bilanz!BE202),Bilanz!BE202,"")</f>
        <v>1.241114746699763</v>
      </c>
      <c r="BF202" s="708">
        <f>IF(ISNUMBER(Bilanz!BF202),Bilanz!BF202,"")</f>
        <v>12.772889880701593</v>
      </c>
      <c r="BG202" s="709">
        <f>IF(ISNUMBER(Bilanz!BG202),Bilanz!BG202,"")</f>
        <v>18.445844738319586</v>
      </c>
      <c r="BH202" s="710">
        <f>IF(ISNUMBER(Bilanz!BH202),Bilanz!BH202,"")</f>
        <v>1.2614289815483388</v>
      </c>
      <c r="BI202" s="711">
        <f>IF(ISNUMBER(Bilanz!BI202),Bilanz!BI202,"")</f>
        <v>47.735055599076354</v>
      </c>
      <c r="BJ202" s="712">
        <f>IF(ISNUMBER(Bilanz!BJ202),Bilanz!BJ202,"")</f>
        <v>3.0436339454703565</v>
      </c>
      <c r="BK202" s="713">
        <f>IF(ISNUMBER(Bilanz!BK202),Bilanz!BK202,"")</f>
        <v>2.5509154494959887</v>
      </c>
      <c r="BL202" s="714">
        <f>IF(ISNUMBER(Bilanz!BL202),Bilanz!BL202,"")</f>
        <v>6.4374469783921349</v>
      </c>
      <c r="BM202" s="721" t="str">
        <f>IF(ISTEXT(Bilanz!BM202),Bilanz!BM202,"")</f>
        <v>V0</v>
      </c>
      <c r="BN202" s="722">
        <f>IF(ISNUMBER(Bilanz!BN202),Bilanz!BN202,"")</f>
        <v>8.4</v>
      </c>
      <c r="BO202" s="722">
        <f>IF(ISNUMBER(Bilanz!BO202),Bilanz!BO202,"")</f>
        <v>7.4018574127490613</v>
      </c>
      <c r="BP202" s="723">
        <f>IF(ISNUMBER(Bilanz!BP202),Bilanz!BP202,"")</f>
        <v>-11.882649848225464</v>
      </c>
      <c r="BQ202" s="723">
        <f>IF(ISNUMBER(Bilanz!BQ202),Bilanz!BQ202,"")</f>
        <v>30</v>
      </c>
      <c r="BR202" s="721" t="str">
        <f>IF(ISTEXT(Bilanz!BR202),Bilanz!BR202,"")</f>
        <v>V0</v>
      </c>
      <c r="BS202" s="723">
        <f>IF(ISNUMBER(Bilanz!BS202),Bilanz!BS202,"")</f>
        <v>61.689174401990769</v>
      </c>
      <c r="BT202" s="723">
        <f>IF(ISNUMBER(Bilanz!BT202),Bilanz!BT202,"")</f>
        <v>40.834383753318477</v>
      </c>
      <c r="BU202" s="723">
        <f>IF(ISNUMBER(Bilanz!BU202),Bilanz!BU202,"")</f>
        <v>102.52355815530925</v>
      </c>
      <c r="BV202" s="722">
        <f>IF(ISNUMBER(Bilanz!BV202),Bilanz!BV202,"")</f>
        <v>20.341462024835426</v>
      </c>
      <c r="BW202" s="723">
        <f>IF(ISNUMBER(Bilanz!BW202),Bilanz!BW202,"")</f>
        <v>15</v>
      </c>
      <c r="BX202" s="721" t="str">
        <f>IF(ISTEXT(Bilanz!BX202),Bilanz!BX202,"")</f>
        <v>V4</v>
      </c>
    </row>
    <row r="203" spans="1:76" x14ac:dyDescent="0.2">
      <c r="A203" s="120" t="str">
        <f>IF(ISTEXT(Data!A203),Data!A203,"")</f>
        <v>DEU96056</v>
      </c>
      <c r="B203" s="250">
        <f>IF(ISREF(Data!B203),Data!B203,"")</f>
        <v>35211</v>
      </c>
      <c r="C203" s="698">
        <v>0.27083333333333298</v>
      </c>
      <c r="D203" s="250">
        <f>IF(ISREF(Data!D203),Data!D203,"")</f>
        <v>35212</v>
      </c>
      <c r="E203" s="698">
        <v>0.27083333333333298</v>
      </c>
      <c r="F203" s="699" t="s">
        <v>2179</v>
      </c>
      <c r="G203" s="245" t="str">
        <f>IF(ISTEXT(Data!G203),Data!G203,"")</f>
        <v>Rain</v>
      </c>
      <c r="H203" s="247" t="str">
        <f>IF(ISTEXT(Data!H203),Data!H203,"")</f>
        <v>Clean and Clear</v>
      </c>
      <c r="I203" s="246" t="str">
        <f>IF(ISTEXT(Data!I203),Data!I203,"")</f>
        <v/>
      </c>
      <c r="J203" s="248" t="str">
        <f>IF(ISTEXT(Data!J203),Data!J203,"")</f>
        <v/>
      </c>
      <c r="K203" s="273">
        <f>IF(ISNUMBER(Data!K203),Data!K203,"")</f>
        <v>11.3</v>
      </c>
      <c r="L203" s="242" t="str">
        <f>IF(ISTEXT(Data!L203),Data!L203,"")</f>
        <v>V0</v>
      </c>
      <c r="M203" s="700">
        <f>IF(ISNUMBER(Data!M203),Data!M203,"")</f>
        <v>481.8</v>
      </c>
      <c r="N203" s="700">
        <f>IF(ISNUMBER(Data!N203),Data!N203,"")</f>
        <v>11.0814</v>
      </c>
      <c r="O203" s="242" t="str">
        <f>IF(ISTEXT(Data!O203),Data!O203,"")</f>
        <v>V0</v>
      </c>
      <c r="P203" s="278">
        <f>IF(ISNUMBER(Data!P203),Data!P203,"")</f>
        <v>5.35</v>
      </c>
      <c r="Q203" s="242" t="str">
        <f>IF(ISTEXT(Data!Q203),Data!Q203,"")</f>
        <v>V0</v>
      </c>
      <c r="R203" s="277">
        <f>IF(ISNUMBER(Data!R203),Data!R203,"")</f>
        <v>3.4</v>
      </c>
      <c r="S203" s="242" t="str">
        <f>IF(ISTEXT(Data!S203),Data!S203,"")</f>
        <v>V0</v>
      </c>
      <c r="T203" s="701">
        <f>IF(ISNUMBER(Data!T203),Data!T203,"")</f>
        <v>2.7E-2</v>
      </c>
      <c r="U203" s="242" t="str">
        <f>IF(ISTEXT(Data!U203),Data!U203,"")</f>
        <v>V0</v>
      </c>
      <c r="V203" s="702">
        <f>IF(ISNUMBER(Data!V203),Data!V203,"")</f>
        <v>5.8055348762196597E-2</v>
      </c>
      <c r="W203" s="242" t="str">
        <f>IF(ISTEXT(Data!W203),Data!W203,"")</f>
        <v>V0</v>
      </c>
      <c r="X203" s="701">
        <f>IF(ISNUMBER(Data!X203),Data!X203,"")</f>
        <v>4.1389269430159692E-2</v>
      </c>
      <c r="Y203" s="242" t="str">
        <f>IF(ISTEXT(Data!Y203),Data!Y203,"")</f>
        <v>V0</v>
      </c>
      <c r="Z203" s="703">
        <f>IF(ISNUMBER(Data!Z203),Data!Z203,"")</f>
        <v>1.4999999999999999E-2</v>
      </c>
      <c r="AA203" s="242" t="str">
        <f>IF(ISTEXT(Data!AA203),Data!AA203,"")</f>
        <v>V0</v>
      </c>
      <c r="AB203" s="701">
        <f>IF(ISNUMBER(Data!AB203),Data!AB203,"")</f>
        <v>9.7406336450235938E-3</v>
      </c>
      <c r="AC203" s="242" t="str">
        <f>IF(ISTEXT(Data!AC203),Data!AC203,"")</f>
        <v>V0</v>
      </c>
      <c r="AD203" s="704">
        <f>IF(ISNUMBER(Data!AD203),Data!AD203,"")</f>
        <v>0.14399999999999999</v>
      </c>
      <c r="AE203" s="242" t="str">
        <f>IF(ISTEXT(Data!AE203),Data!AE203,"")</f>
        <v>V0</v>
      </c>
      <c r="AF203" s="701">
        <f>IF(ISNUMBER(Data!AF203),Data!AF203,"")</f>
        <v>0.02</v>
      </c>
      <c r="AG203" s="242" t="str">
        <f>IF(ISTEXT(Data!AG203),Data!AG203,"")</f>
        <v>V0</v>
      </c>
      <c r="AH203" s="703">
        <f>IF(ISNUMBER(Data!AH203),Data!AH203,"")</f>
        <v>8.5999999999999993E-2</v>
      </c>
      <c r="AI203" s="242" t="str">
        <f>IF(ISTEXT(Data!AI203),Data!AI203,"")</f>
        <v>V0</v>
      </c>
      <c r="AJ203" s="267" t="str">
        <f>IF(ISTEXT(Data!AJ203),Data!AJ203,"")</f>
        <v/>
      </c>
      <c r="AK203" s="267" t="str">
        <f>IF(ISTEXT(Data!AK203),Data!AK203,"")</f>
        <v/>
      </c>
      <c r="AL203" s="267" t="str">
        <f>IF(ISTEXT(Data!AL203),Data!AL203,"")</f>
        <v/>
      </c>
      <c r="AM203" s="267" t="str">
        <f>IF(ISTEXT(Data!AM203),Data!AM203,"")</f>
        <v/>
      </c>
      <c r="AN203" s="267" t="str">
        <f>IF(ISTEXT(Data!AN203),Data!AN203,"")</f>
        <v/>
      </c>
      <c r="AO203" s="267" t="str">
        <f>IF(ISTEXT(Data!AO203),Data!AO203,"")</f>
        <v/>
      </c>
      <c r="AP203" s="705">
        <f>IF(ISNUMBER(Bilanz!AP203),Bilanz!AP203,"")</f>
        <v>4.4668359215096296E-3</v>
      </c>
      <c r="AQ203" s="706">
        <f>IF(ISNUMBER(Bilanz!AQ203),Bilanz!AQ203,"")</f>
        <v>4.949879558061681E-2</v>
      </c>
      <c r="AR203" s="707">
        <f>IF(ISNUMBER(Bilanz!AR203),Bilanz!AR203,"")</f>
        <v>0.29919780000000001</v>
      </c>
      <c r="AS203" s="708">
        <f>IF(ISNUMBER(Bilanz!AS203),Bilanz!AS203,"")</f>
        <v>0.64333454177340543</v>
      </c>
      <c r="AT203" s="709">
        <f>IF(ISNUMBER(Bilanz!AT203),Bilanz!AT203,"")</f>
        <v>0.45865105026337161</v>
      </c>
      <c r="AU203" s="710">
        <f>IF(ISNUMBER(Bilanz!AU203),Bilanz!AU203,"")</f>
        <v>0.16622100000000001</v>
      </c>
      <c r="AV203" s="711">
        <f>IF(ISNUMBER(Bilanz!AV203),Bilanz!AV203,"")</f>
        <v>0.10793985767396445</v>
      </c>
      <c r="AW203" s="712">
        <f>IF(ISNUMBER(Bilanz!AW203),Bilanz!AW203,"")</f>
        <v>1.5957215999999999</v>
      </c>
      <c r="AX203" s="713">
        <f>IF(ISNUMBER(Bilanz!AX203),Bilanz!AX203,"")</f>
        <v>0.22162800000000002</v>
      </c>
      <c r="AY203" s="714">
        <f>IF(ISNUMBER(Bilanz!AY203),Bilanz!AY203,"")</f>
        <v>0.95300039999999997</v>
      </c>
      <c r="AZ203" s="715">
        <f>IF(ISNUMBER(Bilanz!AZ203),Bilanz!AZ203,"")</f>
        <v>362.61</v>
      </c>
      <c r="BA203" s="716">
        <f>IF(ISNUMBER(Bilanz!BA203),Bilanz!BA203,"")</f>
        <v>5.5229999999999997</v>
      </c>
      <c r="BB203" s="717">
        <f>IF(ISNUMBER(Bilanz!BB203),Bilanz!BB203,"")</f>
        <v>4.4668359215096292</v>
      </c>
      <c r="BC203" s="718">
        <f>IF(ISNUMBER(Bilanz!BC203),Bilanz!BC203,"")</f>
        <v>1.2364456848312928</v>
      </c>
      <c r="BD203" s="719">
        <f>IF(ISNUMBER(Bilanz!BD203),Bilanz!BD203,"")</f>
        <v>2.2387211385683369E-3</v>
      </c>
      <c r="BE203" s="720">
        <f>IF(ISNUMBER(Bilanz!BE203),Bilanz!BE203,"")</f>
        <v>0.7615931400203092</v>
      </c>
      <c r="BF203" s="708">
        <f>IF(ISNUMBER(Bilanz!BF203),Bilanz!BF203,"")</f>
        <v>4.1447382567428139</v>
      </c>
      <c r="BG203" s="709">
        <f>IF(ISNUMBER(Bilanz!BG203),Bilanz!BG203,"")</f>
        <v>2.5815854938505969</v>
      </c>
      <c r="BH203" s="710">
        <f>IF(ISNUMBER(Bilanz!BH203),Bilanz!BH203,"")</f>
        <v>0.65246326631810625</v>
      </c>
      <c r="BI203" s="711">
        <f>IF(ISNUMBER(Bilanz!BI203),Bilanz!BI203,"")</f>
        <v>0.69541184015303736</v>
      </c>
      <c r="BJ203" s="712">
        <f>IF(ISNUMBER(Bilanz!BJ203),Bilanz!BJ203,"")</f>
        <v>3.6830528415775743</v>
      </c>
      <c r="BK203" s="713">
        <f>IF(ISNUMBER(Bilanz!BK203),Bilanz!BK203,"")</f>
        <v>1.6457519029006378</v>
      </c>
      <c r="BL203" s="714">
        <f>IF(ISNUMBER(Bilanz!BL203),Bilanz!BL203,"")</f>
        <v>4.291631318928089</v>
      </c>
      <c r="BM203" s="721" t="str">
        <f>IF(ISTEXT(Bilanz!BM203),Bilanz!BM203,"")</f>
        <v>V0</v>
      </c>
      <c r="BN203" s="722">
        <f>IF(ISNUMBER(Bilanz!BN203),Bilanz!BN203,"")</f>
        <v>3.4</v>
      </c>
      <c r="BO203" s="722">
        <f>IF(ISNUMBER(Bilanz!BO203),Bilanz!BO203,"")</f>
        <v>2.8750434015081878</v>
      </c>
      <c r="BP203" s="723">
        <f>IF(ISNUMBER(Bilanz!BP203),Bilanz!BP203,"")</f>
        <v>-15.439899955641531</v>
      </c>
      <c r="BQ203" s="723">
        <f>IF(ISNUMBER(Bilanz!BQ203),Bilanz!BQ203,"")</f>
        <v>50</v>
      </c>
      <c r="BR203" s="721" t="str">
        <f>IF(ISTEXT(Bilanz!BR203),Bilanz!BR203,"")</f>
        <v>V0</v>
      </c>
      <c r="BS203" s="723">
        <f>IF(ISNUMBER(Bilanz!BS203),Bilanz!BS203,"")</f>
        <v>15.435147091387073</v>
      </c>
      <c r="BT203" s="723">
        <f>IF(ISNUMBER(Bilanz!BT203),Bilanz!BT203,"")</f>
        <v>8.7266012965835813</v>
      </c>
      <c r="BU203" s="723">
        <f>IF(ISNUMBER(Bilanz!BU203),Bilanz!BU203,"")</f>
        <v>24.161748387970654</v>
      </c>
      <c r="BV203" s="722">
        <f>IF(ISNUMBER(Bilanz!BV203),Bilanz!BV203,"")</f>
        <v>27.765150464622245</v>
      </c>
      <c r="BW203" s="723">
        <f>IF(ISNUMBER(Bilanz!BW203),Bilanz!BW203,"")</f>
        <v>60</v>
      </c>
      <c r="BX203" s="721" t="str">
        <f>IF(ISTEXT(Bilanz!BX203),Bilanz!BX203,"")</f>
        <v>V0</v>
      </c>
    </row>
    <row r="204" spans="1:76" x14ac:dyDescent="0.2">
      <c r="A204" s="120" t="str">
        <f>IF(ISTEXT(Data!A204),Data!A204,"")</f>
        <v>DEU96057</v>
      </c>
      <c r="B204" s="250">
        <f>IF(ISREF(Data!B204),Data!B204,"")</f>
        <v>35212</v>
      </c>
      <c r="C204" s="698">
        <v>0.27083333333333298</v>
      </c>
      <c r="D204" s="250">
        <f>IF(ISREF(Data!D204),Data!D204,"")</f>
        <v>35213</v>
      </c>
      <c r="E204" s="698">
        <v>0.27083333333333298</v>
      </c>
      <c r="F204" s="699" t="s">
        <v>2179</v>
      </c>
      <c r="G204" s="245" t="str">
        <f>IF(ISTEXT(Data!G204),Data!G204,"")</f>
        <v>Rain</v>
      </c>
      <c r="H204" s="247" t="str">
        <f>IF(ISTEXT(Data!H204),Data!H204,"")</f>
        <v/>
      </c>
      <c r="I204" s="246" t="str">
        <f>IF(ISTEXT(Data!I204),Data!I204,"")</f>
        <v/>
      </c>
      <c r="J204" s="248" t="str">
        <f>IF(ISTEXT(Data!J204),Data!J204,"")</f>
        <v/>
      </c>
      <c r="K204" s="273">
        <f>IF(ISNUMBER(Data!K204),Data!K204,"")</f>
        <v>17.5</v>
      </c>
      <c r="L204" s="242" t="str">
        <f>IF(ISTEXT(Data!L204),Data!L204,"")</f>
        <v>V0</v>
      </c>
      <c r="M204" s="700">
        <f>IF(ISNUMBER(Data!M204),Data!M204,"")</f>
        <v>751.4</v>
      </c>
      <c r="N204" s="700">
        <f>IF(ISNUMBER(Data!N204),Data!N204,"")</f>
        <v>17.2822</v>
      </c>
      <c r="O204" s="242" t="str">
        <f>IF(ISTEXT(Data!O204),Data!O204,"")</f>
        <v>V0</v>
      </c>
      <c r="P204" s="278">
        <f>IF(ISNUMBER(Data!P204),Data!P204,"")</f>
        <v>5.35</v>
      </c>
      <c r="Q204" s="242" t="str">
        <f>IF(ISTEXT(Data!Q204),Data!Q204,"")</f>
        <v>V0</v>
      </c>
      <c r="R204" s="277">
        <f>IF(ISNUMBER(Data!R204),Data!R204,"")</f>
        <v>5.5</v>
      </c>
      <c r="S204" s="242" t="str">
        <f>IF(ISTEXT(Data!S204),Data!S204,"")</f>
        <v>V0</v>
      </c>
      <c r="T204" s="701">
        <f>IF(ISNUMBER(Data!T204),Data!T204,"")</f>
        <v>4.9000000000000002E-2</v>
      </c>
      <c r="U204" s="242" t="str">
        <f>IF(ISTEXT(Data!U204),Data!U204,"")</f>
        <v>V0</v>
      </c>
      <c r="V204" s="702">
        <f>IF(ISNUMBER(Data!V204),Data!V204,"")</f>
        <v>0.14299235706797839</v>
      </c>
      <c r="W204" s="242" t="str">
        <f>IF(ISTEXT(Data!W204),Data!W204,"")</f>
        <v>V0</v>
      </c>
      <c r="X204" s="701">
        <f>IF(ISNUMBER(Data!X204),Data!X204,"")</f>
        <v>0.16355437113530844</v>
      </c>
      <c r="Y204" s="242" t="str">
        <f>IF(ISTEXT(Data!Y204),Data!Y204,"")</f>
        <v>V0</v>
      </c>
      <c r="Z204" s="703">
        <f>IF(ISNUMBER(Data!Z204),Data!Z204,"")</f>
        <v>2.8000000000000001E-2</v>
      </c>
      <c r="AA204" s="242" t="str">
        <f>IF(ISTEXT(Data!AA204),Data!AA204,"")</f>
        <v>V0</v>
      </c>
      <c r="AB204" s="701">
        <f>IF(ISNUMBER(Data!AB204),Data!AB204,"")</f>
        <v>0.2205557761051771</v>
      </c>
      <c r="AC204" s="242" t="str">
        <f>IF(ISTEXT(Data!AC204),Data!AC204,"")</f>
        <v>V0</v>
      </c>
      <c r="AD204" s="704">
        <f>IF(ISNUMBER(Data!AD204),Data!AD204,"")</f>
        <v>8.5000000000000006E-2</v>
      </c>
      <c r="AE204" s="242" t="str">
        <f>IF(ISTEXT(Data!AE204),Data!AE204,"")</f>
        <v>V0</v>
      </c>
      <c r="AF204" s="701">
        <f>IF(ISNUMBER(Data!AF204),Data!AF204,"")</f>
        <v>1.7000000000000001E-2</v>
      </c>
      <c r="AG204" s="242" t="str">
        <f>IF(ISTEXT(Data!AG204),Data!AG204,"")</f>
        <v>V0</v>
      </c>
      <c r="AH204" s="703">
        <f>IF(ISNUMBER(Data!AH204),Data!AH204,"")</f>
        <v>7.4999999999999997E-2</v>
      </c>
      <c r="AI204" s="242" t="str">
        <f>IF(ISTEXT(Data!AI204),Data!AI204,"")</f>
        <v>V0</v>
      </c>
      <c r="AJ204" s="267" t="str">
        <f>IF(ISTEXT(Data!AJ204),Data!AJ204,"")</f>
        <v>little twigs</v>
      </c>
      <c r="AK204" s="267" t="str">
        <f>IF(ISTEXT(Data!AK204),Data!AK204,"")</f>
        <v/>
      </c>
      <c r="AL204" s="267" t="str">
        <f>IF(ISTEXT(Data!AL204),Data!AL204,"")</f>
        <v/>
      </c>
      <c r="AM204" s="267" t="str">
        <f>IF(ISTEXT(Data!AM204),Data!AM204,"")</f>
        <v/>
      </c>
      <c r="AN204" s="267" t="str">
        <f>IF(ISTEXT(Data!AN204),Data!AN204,"")</f>
        <v/>
      </c>
      <c r="AO204" s="267" t="str">
        <f>IF(ISTEXT(Data!AO204),Data!AO204,"")</f>
        <v/>
      </c>
      <c r="AP204" s="705">
        <f>IF(ISNUMBER(Bilanz!AP204),Bilanz!AP204,"")</f>
        <v>4.4668359215096296E-3</v>
      </c>
      <c r="AQ204" s="706">
        <f>IF(ISNUMBER(Bilanz!AQ204),Bilanz!AQ204,"")</f>
        <v>7.719675176271372E-2</v>
      </c>
      <c r="AR204" s="707">
        <f>IF(ISNUMBER(Bilanz!AR204),Bilanz!AR204,"")</f>
        <v>0.84682780000000002</v>
      </c>
      <c r="AS204" s="708">
        <f>IF(ISNUMBER(Bilanz!AS204),Bilanz!AS204,"")</f>
        <v>2.4712225133202161</v>
      </c>
      <c r="AT204" s="709">
        <f>IF(ISNUMBER(Bilanz!AT204),Bilanz!AT204,"")</f>
        <v>2.8265793528346275</v>
      </c>
      <c r="AU204" s="710">
        <f>IF(ISNUMBER(Bilanz!AU204),Bilanz!AU204,"")</f>
        <v>0.48390159999999999</v>
      </c>
      <c r="AV204" s="711">
        <f>IF(ISNUMBER(Bilanz!AV204),Bilanz!AV204,"")</f>
        <v>3.8116890338048917</v>
      </c>
      <c r="AW204" s="712">
        <f>IF(ISNUMBER(Bilanz!AW204),Bilanz!AW204,"")</f>
        <v>1.468987</v>
      </c>
      <c r="AX204" s="713">
        <f>IF(ISNUMBER(Bilanz!AX204),Bilanz!AX204,"")</f>
        <v>0.29379739999999999</v>
      </c>
      <c r="AY204" s="714">
        <f>IF(ISNUMBER(Bilanz!AY204),Bilanz!AY204,"")</f>
        <v>1.296165</v>
      </c>
      <c r="AZ204" s="715">
        <f>IF(ISNUMBER(Bilanz!AZ204),Bilanz!AZ204,"")</f>
        <v>362.61</v>
      </c>
      <c r="BA204" s="716">
        <f>IF(ISNUMBER(Bilanz!BA204),Bilanz!BA204,"")</f>
        <v>5.5229999999999997</v>
      </c>
      <c r="BB204" s="717">
        <f>IF(ISNUMBER(Bilanz!BB204),Bilanz!BB204,"")</f>
        <v>4.4668359215096292</v>
      </c>
      <c r="BC204" s="718">
        <f>IF(ISNUMBER(Bilanz!BC204),Bilanz!BC204,"")</f>
        <v>1.2364456848312928</v>
      </c>
      <c r="BD204" s="719">
        <f>IF(ISNUMBER(Bilanz!BD204),Bilanz!BD204,"")</f>
        <v>2.2387211385683369E-3</v>
      </c>
      <c r="BE204" s="720">
        <f>IF(ISNUMBER(Bilanz!BE204),Bilanz!BE204,"")</f>
        <v>1.3821505133701908</v>
      </c>
      <c r="BF204" s="708">
        <f>IF(ISNUMBER(Bilanz!BF204),Bilanz!BF204,"")</f>
        <v>10.208635472833468</v>
      </c>
      <c r="BG204" s="709">
        <f>IF(ISNUMBER(Bilanz!BG204),Bilanz!BG204,"")</f>
        <v>10.201426548280583</v>
      </c>
      <c r="BH204" s="710">
        <f>IF(ISNUMBER(Bilanz!BH204),Bilanz!BH204,"")</f>
        <v>1.2179314304604651</v>
      </c>
      <c r="BI204" s="711">
        <f>IF(ISNUMBER(Bilanz!BI204),Bilanz!BI204,"")</f>
        <v>15.746110952036631</v>
      </c>
      <c r="BJ204" s="712">
        <f>IF(ISNUMBER(Bilanz!BJ204),Bilanz!BJ204,"")</f>
        <v>2.1740242467645405</v>
      </c>
      <c r="BK204" s="713">
        <f>IF(ISNUMBER(Bilanz!BK204),Bilanz!BK204,"")</f>
        <v>1.3988891174655422</v>
      </c>
      <c r="BL204" s="714">
        <f>IF(ISNUMBER(Bilanz!BL204),Bilanz!BL204,"")</f>
        <v>3.7427017316233342</v>
      </c>
      <c r="BM204" s="721" t="str">
        <f>IF(ISTEXT(Bilanz!BM204),Bilanz!BM204,"")</f>
        <v>V0</v>
      </c>
      <c r="BN204" s="722">
        <f>IF(ISNUMBER(Bilanz!BN204),Bilanz!BN204,"")</f>
        <v>5.5</v>
      </c>
      <c r="BO204" s="722">
        <f>IF(ISNUMBER(Bilanz!BO204),Bilanz!BO204,"")</f>
        <v>4.9428556425212005</v>
      </c>
      <c r="BP204" s="723">
        <f>IF(ISNUMBER(Bilanz!BP204),Bilanz!BP204,"")</f>
        <v>-10.129897408705446</v>
      </c>
      <c r="BQ204" s="723">
        <f>IF(ISNUMBER(Bilanz!BQ204),Bilanz!BQ204,"")</f>
        <v>30</v>
      </c>
      <c r="BR204" s="721" t="str">
        <f>IF(ISTEXT(Bilanz!BR204),Bilanz!BR204,"")</f>
        <v>V0</v>
      </c>
      <c r="BS204" s="723">
        <f>IF(ISNUMBER(Bilanz!BS204),Bilanz!BS204,"")</f>
        <v>28.746493399860142</v>
      </c>
      <c r="BT204" s="723">
        <f>IF(ISNUMBER(Bilanz!BT204),Bilanz!BT204,"")</f>
        <v>23.030896940454102</v>
      </c>
      <c r="BU204" s="723">
        <f>IF(ISNUMBER(Bilanz!BU204),Bilanz!BU204,"")</f>
        <v>51.777390340314241</v>
      </c>
      <c r="BV204" s="722">
        <f>IF(ISNUMBER(Bilanz!BV204),Bilanz!BV204,"")</f>
        <v>11.038788208211097</v>
      </c>
      <c r="BW204" s="723">
        <f>IF(ISNUMBER(Bilanz!BW204),Bilanz!BW204,"")</f>
        <v>30</v>
      </c>
      <c r="BX204" s="721" t="str">
        <f>IF(ISTEXT(Bilanz!BX204),Bilanz!BX204,"")</f>
        <v>V0</v>
      </c>
    </row>
    <row r="205" spans="1:76" x14ac:dyDescent="0.2">
      <c r="A205" s="120" t="str">
        <f>IF(ISTEXT(Data!A205),Data!A205,"")</f>
        <v>DEU96058</v>
      </c>
      <c r="B205" s="250">
        <f>IF(ISREF(Data!B205),Data!B205,"")</f>
        <v>35213</v>
      </c>
      <c r="C205" s="698">
        <v>0.27083333333333298</v>
      </c>
      <c r="D205" s="250">
        <f>IF(ISREF(Data!D205),Data!D205,"")</f>
        <v>35214</v>
      </c>
      <c r="E205" s="698">
        <v>0.27083333333333298</v>
      </c>
      <c r="F205" s="699" t="s">
        <v>2179</v>
      </c>
      <c r="G205" s="245" t="str">
        <f>IF(ISTEXT(Data!G205),Data!G205,"")</f>
        <v>Rain</v>
      </c>
      <c r="H205" s="247" t="str">
        <f>IF(ISTEXT(Data!H205),Data!H205,"")</f>
        <v>Clean and Clear</v>
      </c>
      <c r="I205" s="246" t="str">
        <f>IF(ISTEXT(Data!I205),Data!I205,"")</f>
        <v/>
      </c>
      <c r="J205" s="248" t="str">
        <f>IF(ISTEXT(Data!J205),Data!J205,"")</f>
        <v/>
      </c>
      <c r="K205" s="273">
        <f>IF(ISNUMBER(Data!K205),Data!K205,"")</f>
        <v>0.3</v>
      </c>
      <c r="L205" s="242" t="str">
        <f>IF(ISTEXT(Data!L205),Data!L205,"")</f>
        <v>V0</v>
      </c>
      <c r="M205" s="700">
        <f>IF(ISNUMBER(Data!M205),Data!M205,"")</f>
        <v>12.1</v>
      </c>
      <c r="N205" s="700">
        <f>IF(ISNUMBER(Data!N205),Data!N205,"")</f>
        <v>0.27829999999999999</v>
      </c>
      <c r="O205" s="242" t="str">
        <f>IF(ISTEXT(Data!O205),Data!O205,"")</f>
        <v>V0</v>
      </c>
      <c r="P205" s="278">
        <f>IF(ISNUMBER(Data!P205),Data!P205,"")</f>
        <v>4.9400000000000004</v>
      </c>
      <c r="Q205" s="242" t="str">
        <f>IF(ISTEXT(Data!Q205),Data!Q205,"")</f>
        <v>V0</v>
      </c>
      <c r="R205" s="277">
        <f>IF(ISNUMBER(Data!R205),Data!R205,"")</f>
        <v>13</v>
      </c>
      <c r="S205" s="242" t="str">
        <f>IF(ISTEXT(Data!S205),Data!S205,"")</f>
        <v>V0</v>
      </c>
      <c r="T205" s="701">
        <f>IF(ISNUMBER(Data!T205),Data!T205,"")</f>
        <v>0.17299999999999999</v>
      </c>
      <c r="U205" s="242" t="str">
        <f>IF(ISTEXT(Data!U205),Data!U205,"")</f>
        <v>V0</v>
      </c>
      <c r="V205" s="702">
        <f>IF(ISNUMBER(Data!V205),Data!V205,"")</f>
        <v>0.34810619627449396</v>
      </c>
      <c r="W205" s="242" t="str">
        <f>IF(ISTEXT(Data!W205),Data!W205,"")</f>
        <v>V0</v>
      </c>
      <c r="X205" s="701">
        <f>IF(ISNUMBER(Data!X205),Data!X205,"")</f>
        <v>0.39987374820428473</v>
      </c>
      <c r="Y205" s="242" t="str">
        <f>IF(ISTEXT(Data!Y205),Data!Y205,"")</f>
        <v>V0</v>
      </c>
      <c r="Z205" s="703">
        <f>IF(ISNUMBER(Data!Z205),Data!Z205,"")</f>
        <v>6.6000000000000003E-2</v>
      </c>
      <c r="AA205" s="242" t="str">
        <f>IF(ISTEXT(Data!AA205),Data!AA205,"")</f>
        <v>V0</v>
      </c>
      <c r="AB205" s="701">
        <f>IF(ISNUMBER(Data!AB205),Data!AB205,"")</f>
        <v>0.49816383498834954</v>
      </c>
      <c r="AC205" s="242" t="str">
        <f>IF(ISTEXT(Data!AC205),Data!AC205,"")</f>
        <v>V0</v>
      </c>
      <c r="AD205" s="704">
        <f>IF(ISNUMBER(Data!AD205),Data!AD205,"")</f>
        <v>0.124</v>
      </c>
      <c r="AE205" s="242" t="str">
        <f>IF(ISTEXT(Data!AE205),Data!AE205,"")</f>
        <v>V0</v>
      </c>
      <c r="AF205" s="701">
        <f>IF(ISNUMBER(Data!AF205),Data!AF205,"")</f>
        <v>0.03</v>
      </c>
      <c r="AG205" s="242" t="str">
        <f>IF(ISTEXT(Data!AG205),Data!AG205,"")</f>
        <v>V0</v>
      </c>
      <c r="AH205" s="703">
        <f>IF(ISNUMBER(Data!AH205),Data!AH205,"")</f>
        <v>0.13700000000000001</v>
      </c>
      <c r="AI205" s="242" t="str">
        <f>IF(ISTEXT(Data!AI205),Data!AI205,"")</f>
        <v>V0</v>
      </c>
      <c r="AJ205" s="267" t="str">
        <f>IF(ISTEXT(Data!AJ205),Data!AJ205,"")</f>
        <v/>
      </c>
      <c r="AK205" s="267" t="str">
        <f>IF(ISTEXT(Data!AK205),Data!AK205,"")</f>
        <v/>
      </c>
      <c r="AL205" s="267" t="str">
        <f>IF(ISTEXT(Data!AL205),Data!AL205,"")</f>
        <v/>
      </c>
      <c r="AM205" s="267" t="str">
        <f>IF(ISTEXT(Data!AM205),Data!AM205,"")</f>
        <v/>
      </c>
      <c r="AN205" s="267" t="str">
        <f>IF(ISTEXT(Data!AN205),Data!AN205,"")</f>
        <v/>
      </c>
      <c r="AO205" s="267" t="str">
        <f>IF(ISTEXT(Data!AO205),Data!AO205,"")</f>
        <v/>
      </c>
      <c r="AP205" s="705">
        <f>IF(ISNUMBER(Bilanz!AP205),Bilanz!AP205,"")</f>
        <v>1.1481536214968798E-2</v>
      </c>
      <c r="AQ205" s="706">
        <f>IF(ISNUMBER(Bilanz!AQ205),Bilanz!AQ205,"")</f>
        <v>3.1953115286258165E-3</v>
      </c>
      <c r="AR205" s="707">
        <f>IF(ISNUMBER(Bilanz!AR205),Bilanz!AR205,"")</f>
        <v>4.8145899999999998E-2</v>
      </c>
      <c r="AS205" s="708">
        <f>IF(ISNUMBER(Bilanz!AS205),Bilanz!AS205,"")</f>
        <v>9.6877954423191665E-2</v>
      </c>
      <c r="AT205" s="709">
        <f>IF(ISNUMBER(Bilanz!AT205),Bilanz!AT205,"")</f>
        <v>0.11128486412525243</v>
      </c>
      <c r="AU205" s="710">
        <f>IF(ISNUMBER(Bilanz!AU205),Bilanz!AU205,"")</f>
        <v>1.83678E-2</v>
      </c>
      <c r="AV205" s="711">
        <f>IF(ISNUMBER(Bilanz!AV205),Bilanz!AV205,"")</f>
        <v>0.13863899527725768</v>
      </c>
      <c r="AW205" s="712">
        <f>IF(ISNUMBER(Bilanz!AW205),Bilanz!AW205,"")</f>
        <v>3.4509199999999997E-2</v>
      </c>
      <c r="AX205" s="713">
        <f>IF(ISNUMBER(Bilanz!AX205),Bilanz!AX205,"")</f>
        <v>8.3489999999999988E-3</v>
      </c>
      <c r="AY205" s="714">
        <f>IF(ISNUMBER(Bilanz!AY205),Bilanz!AY205,"")</f>
        <v>3.8127100000000004E-2</v>
      </c>
      <c r="AZ205" s="715">
        <f>IF(ISNUMBER(Bilanz!AZ205),Bilanz!AZ205,"")</f>
        <v>362.61</v>
      </c>
      <c r="BA205" s="716">
        <f>IF(ISNUMBER(Bilanz!BA205),Bilanz!BA205,"")</f>
        <v>5.5229999999999997</v>
      </c>
      <c r="BB205" s="717">
        <f>IF(ISNUMBER(Bilanz!BB205),Bilanz!BB205,"")</f>
        <v>11.481536214968799</v>
      </c>
      <c r="BC205" s="718">
        <f>IF(ISNUMBER(Bilanz!BC205),Bilanz!BC205,"")</f>
        <v>0.4810331907327437</v>
      </c>
      <c r="BD205" s="719">
        <f>IF(ISNUMBER(Bilanz!BD205),Bilanz!BD205,"")</f>
        <v>8.7096358995608061E-4</v>
      </c>
      <c r="BE205" s="720">
        <f>IF(ISNUMBER(Bilanz!BE205),Bilanz!BE205,"")</f>
        <v>4.8798375267967948</v>
      </c>
      <c r="BF205" s="708">
        <f>IF(ISNUMBER(Bilanz!BF205),Bilanz!BF205,"")</f>
        <v>24.852302154243873</v>
      </c>
      <c r="BG205" s="709">
        <f>IF(ISNUMBER(Bilanz!BG205),Bilanz!BG205,"")</f>
        <v>24.941446948653347</v>
      </c>
      <c r="BH205" s="710">
        <f>IF(ISNUMBER(Bilanz!BH205),Bilanz!BH205,"")</f>
        <v>2.8708383717996679</v>
      </c>
      <c r="BI205" s="711">
        <f>IF(ISNUMBER(Bilanz!BI205),Bilanz!BI205,"")</f>
        <v>35.565348396398193</v>
      </c>
      <c r="BJ205" s="712">
        <f>IF(ISNUMBER(Bilanz!BJ205),Bilanz!BJ205,"")</f>
        <v>3.1715177246918</v>
      </c>
      <c r="BK205" s="713">
        <f>IF(ISNUMBER(Bilanz!BK205),Bilanz!BK205,"")</f>
        <v>2.4686278543509563</v>
      </c>
      <c r="BL205" s="714">
        <f>IF(ISNUMBER(Bilanz!BL205),Bilanz!BL205,"")</f>
        <v>6.8366684964319582</v>
      </c>
      <c r="BM205" s="721" t="str">
        <f>IF(ISTEXT(Bilanz!BM205),Bilanz!BM205,"")</f>
        <v>V0</v>
      </c>
      <c r="BN205" s="722">
        <f>IF(ISNUMBER(Bilanz!BN205),Bilanz!BN205,"")</f>
        <v>13</v>
      </c>
      <c r="BO205" s="722">
        <f>IF(ISNUMBER(Bilanz!BO205),Bilanz!BO205,"")</f>
        <v>11.707176511821725</v>
      </c>
      <c r="BP205" s="723">
        <f>IF(ISNUMBER(Bilanz!BP205),Bilanz!BP205,"")</f>
        <v>-9.9447960629098073</v>
      </c>
      <c r="BQ205" s="723">
        <f>IF(ISNUMBER(Bilanz!BQ205),Bilanz!BQ205,"")</f>
        <v>30</v>
      </c>
      <c r="BR205" s="721" t="str">
        <f>IF(ISTEXT(Bilanz!BR205),Bilanz!BR205,"")</f>
        <v>V0</v>
      </c>
      <c r="BS205" s="723">
        <f>IF(ISNUMBER(Bilanz!BS205),Bilanz!BS205,"")</f>
        <v>62.394537058641376</v>
      </c>
      <c r="BT205" s="723">
        <f>IF(ISNUMBER(Bilanz!BT205),Bilanz!BT205,"")</f>
        <v>55.155490784016713</v>
      </c>
      <c r="BU205" s="723">
        <f>IF(ISNUMBER(Bilanz!BU205),Bilanz!BU205,"")</f>
        <v>117.5500278426581</v>
      </c>
      <c r="BV205" s="722">
        <f>IF(ISNUMBER(Bilanz!BV205),Bilanz!BV205,"")</f>
        <v>6.1582684474683402</v>
      </c>
      <c r="BW205" s="723">
        <f>IF(ISNUMBER(Bilanz!BW205),Bilanz!BW205,"")</f>
        <v>15</v>
      </c>
      <c r="BX205" s="721" t="str">
        <f>IF(ISTEXT(Bilanz!BX205),Bilanz!BX205,"")</f>
        <v>V0</v>
      </c>
    </row>
    <row r="206" spans="1:76" x14ac:dyDescent="0.2">
      <c r="A206" s="120" t="str">
        <f>IF(ISTEXT(Data!A206),Data!A206,"")</f>
        <v/>
      </c>
      <c r="B206" s="250">
        <f>IF(ISREF(Data!B206),Data!B206,"")</f>
        <v>35214</v>
      </c>
      <c r="C206" s="698">
        <v>0.27083333333333298</v>
      </c>
      <c r="D206" s="250">
        <f>IF(ISREF(Data!D206),Data!D206,"")</f>
        <v>35215</v>
      </c>
      <c r="E206" s="698">
        <v>0.27083333333333298</v>
      </c>
      <c r="F206" s="699" t="s">
        <v>2179</v>
      </c>
      <c r="G206" s="245" t="str">
        <f>IF(ISTEXT(Data!G206),Data!G206,"")</f>
        <v>No Precipitation Occurred</v>
      </c>
      <c r="H206" s="247" t="str">
        <f>IF(ISTEXT(Data!H206),Data!H206,"")</f>
        <v/>
      </c>
      <c r="I206" s="246" t="str">
        <f>IF(ISTEXT(Data!I206),Data!I206,"")</f>
        <v/>
      </c>
      <c r="J206" s="248" t="str">
        <f>IF(ISTEXT(Data!J206),Data!J206,"")</f>
        <v/>
      </c>
      <c r="K206" s="273" t="str">
        <f>IF(ISNUMBER(Data!K206),Data!K206,"")</f>
        <v/>
      </c>
      <c r="L206" s="242" t="str">
        <f>IF(ISTEXT(Data!L206),Data!L206,"")</f>
        <v>M1</v>
      </c>
      <c r="M206" s="700" t="str">
        <f>IF(ISNUMBER(Data!M206),Data!M206,"")</f>
        <v/>
      </c>
      <c r="N206" s="700" t="str">
        <f>IF(ISNUMBER(Data!N206),Data!N206,"")</f>
        <v/>
      </c>
      <c r="O206" s="242" t="str">
        <f>IF(ISTEXT(Data!O206),Data!O206,"")</f>
        <v>M1</v>
      </c>
      <c r="P206" s="278" t="str">
        <f>IF(ISNUMBER(Data!P206),Data!P206,"")</f>
        <v/>
      </c>
      <c r="Q206" s="242" t="str">
        <f>IF(ISTEXT(Data!Q206),Data!Q206,"")</f>
        <v>M1</v>
      </c>
      <c r="R206" s="277" t="str">
        <f>IF(ISNUMBER(Data!R206),Data!R206,"")</f>
        <v/>
      </c>
      <c r="S206" s="242" t="str">
        <f>IF(ISTEXT(Data!S206),Data!S206,"")</f>
        <v>M1</v>
      </c>
      <c r="T206" s="701" t="str">
        <f>IF(ISNUMBER(Data!T206),Data!T206,"")</f>
        <v/>
      </c>
      <c r="U206" s="242" t="str">
        <f>IF(ISTEXT(Data!U206),Data!U206,"")</f>
        <v>M1</v>
      </c>
      <c r="V206" s="702" t="str">
        <f>IF(ISNUMBER(Data!V206),Data!V206,"")</f>
        <v/>
      </c>
      <c r="W206" s="242" t="str">
        <f>IF(ISTEXT(Data!W206),Data!W206,"")</f>
        <v>M1</v>
      </c>
      <c r="X206" s="701" t="str">
        <f>IF(ISNUMBER(Data!X206),Data!X206,"")</f>
        <v/>
      </c>
      <c r="Y206" s="242" t="str">
        <f>IF(ISTEXT(Data!Y206),Data!Y206,"")</f>
        <v>M1</v>
      </c>
      <c r="Z206" s="703" t="str">
        <f>IF(ISNUMBER(Data!Z206),Data!Z206,"")</f>
        <v/>
      </c>
      <c r="AA206" s="242" t="str">
        <f>IF(ISTEXT(Data!AA206),Data!AA206,"")</f>
        <v>M1</v>
      </c>
      <c r="AB206" s="701" t="str">
        <f>IF(ISNUMBER(Data!AB206),Data!AB206,"")</f>
        <v/>
      </c>
      <c r="AC206" s="242" t="str">
        <f>IF(ISTEXT(Data!AC206),Data!AC206,"")</f>
        <v>M1</v>
      </c>
      <c r="AD206" s="704" t="str">
        <f>IF(ISNUMBER(Data!AD206),Data!AD206,"")</f>
        <v/>
      </c>
      <c r="AE206" s="242" t="str">
        <f>IF(ISTEXT(Data!AE206),Data!AE206,"")</f>
        <v>M1</v>
      </c>
      <c r="AF206" s="701" t="str">
        <f>IF(ISNUMBER(Data!AF206),Data!AF206,"")</f>
        <v/>
      </c>
      <c r="AG206" s="242" t="str">
        <f>IF(ISTEXT(Data!AG206),Data!AG206,"")</f>
        <v>M1</v>
      </c>
      <c r="AH206" s="703" t="str">
        <f>IF(ISNUMBER(Data!AH206),Data!AH206,"")</f>
        <v/>
      </c>
      <c r="AI206" s="242" t="str">
        <f>IF(ISTEXT(Data!AI206),Data!AI206,"")</f>
        <v>M1</v>
      </c>
      <c r="AJ206" s="267" t="str">
        <f>IF(ISTEXT(Data!AJ206),Data!AJ206,"")</f>
        <v/>
      </c>
      <c r="AK206" s="267" t="str">
        <f>IF(ISTEXT(Data!AK206),Data!AK206,"")</f>
        <v/>
      </c>
      <c r="AL206" s="267" t="str">
        <f>IF(ISTEXT(Data!AL206),Data!AL206,"")</f>
        <v/>
      </c>
      <c r="AM206" s="267" t="str">
        <f>IF(ISTEXT(Data!AM206),Data!AM206,"")</f>
        <v/>
      </c>
      <c r="AN206" s="267" t="str">
        <f>IF(ISTEXT(Data!AN206),Data!AN206,"")</f>
        <v/>
      </c>
      <c r="AO206" s="267" t="str">
        <f>IF(ISTEXT(Data!AO206),Data!AO206,"")</f>
        <v/>
      </c>
      <c r="AP206" s="705" t="str">
        <f>IF(ISNUMBER(Bilanz!AP206),Bilanz!AP206,"")</f>
        <v/>
      </c>
      <c r="AQ206" s="706" t="str">
        <f>IF(ISNUMBER(Bilanz!AQ206),Bilanz!AQ206,"")</f>
        <v/>
      </c>
      <c r="AR206" s="707" t="str">
        <f>IF(ISNUMBER(Bilanz!AR206),Bilanz!AR206,"")</f>
        <v/>
      </c>
      <c r="AS206" s="708" t="str">
        <f>IF(ISNUMBER(Bilanz!AS206),Bilanz!AS206,"")</f>
        <v/>
      </c>
      <c r="AT206" s="709" t="str">
        <f>IF(ISNUMBER(Bilanz!AT206),Bilanz!AT206,"")</f>
        <v/>
      </c>
      <c r="AU206" s="710" t="str">
        <f>IF(ISNUMBER(Bilanz!AU206),Bilanz!AU206,"")</f>
        <v/>
      </c>
      <c r="AV206" s="711" t="str">
        <f>IF(ISNUMBER(Bilanz!AV206),Bilanz!AV206,"")</f>
        <v/>
      </c>
      <c r="AW206" s="712" t="str">
        <f>IF(ISNUMBER(Bilanz!AW206),Bilanz!AW206,"")</f>
        <v/>
      </c>
      <c r="AX206" s="713" t="str">
        <f>IF(ISNUMBER(Bilanz!AX206),Bilanz!AX206,"")</f>
        <v/>
      </c>
      <c r="AY206" s="714" t="str">
        <f>IF(ISNUMBER(Bilanz!AY206),Bilanz!AY206,"")</f>
        <v/>
      </c>
      <c r="AZ206" s="715">
        <f>IF(ISNUMBER(Bilanz!AZ206),Bilanz!AZ206,"")</f>
        <v>362.61</v>
      </c>
      <c r="BA206" s="716">
        <f>IF(ISNUMBER(Bilanz!BA206),Bilanz!BA206,"")</f>
        <v>5.5229999999999997</v>
      </c>
      <c r="BB206" s="717" t="str">
        <f>IF(ISNUMBER(Bilanz!BB206),Bilanz!BB206,"")</f>
        <v/>
      </c>
      <c r="BC206" s="718" t="str">
        <f>IF(ISNUMBER(Bilanz!BC206),Bilanz!BC206,"")</f>
        <v/>
      </c>
      <c r="BD206" s="719" t="str">
        <f>IF(ISNUMBER(Bilanz!BD206),Bilanz!BD206,"")</f>
        <v/>
      </c>
      <c r="BE206" s="720" t="str">
        <f>IF(ISNUMBER(Bilanz!BE206),Bilanz!BE206,"")</f>
        <v/>
      </c>
      <c r="BF206" s="708" t="str">
        <f>IF(ISNUMBER(Bilanz!BF206),Bilanz!BF206,"")</f>
        <v/>
      </c>
      <c r="BG206" s="709" t="str">
        <f>IF(ISNUMBER(Bilanz!BG206),Bilanz!BG206,"")</f>
        <v/>
      </c>
      <c r="BH206" s="710" t="str">
        <f>IF(ISNUMBER(Bilanz!BH206),Bilanz!BH206,"")</f>
        <v/>
      </c>
      <c r="BI206" s="711" t="str">
        <f>IF(ISNUMBER(Bilanz!BI206),Bilanz!BI206,"")</f>
        <v/>
      </c>
      <c r="BJ206" s="712" t="str">
        <f>IF(ISNUMBER(Bilanz!BJ206),Bilanz!BJ206,"")</f>
        <v/>
      </c>
      <c r="BK206" s="713" t="str">
        <f>IF(ISNUMBER(Bilanz!BK206),Bilanz!BK206,"")</f>
        <v/>
      </c>
      <c r="BL206" s="714" t="str">
        <f>IF(ISNUMBER(Bilanz!BL206),Bilanz!BL206,"")</f>
        <v/>
      </c>
      <c r="BM206" s="721" t="str">
        <f>IF(ISTEXT(Bilanz!BM206),Bilanz!BM206,"")</f>
        <v>M1</v>
      </c>
      <c r="BN206" s="722" t="str">
        <f>IF(ISNUMBER(Bilanz!BN206),Bilanz!BN206,"")</f>
        <v/>
      </c>
      <c r="BO206" s="722" t="str">
        <f>IF(ISNUMBER(Bilanz!BO206),Bilanz!BO206,"")</f>
        <v/>
      </c>
      <c r="BP206" s="723" t="str">
        <f>IF(ISNUMBER(Bilanz!BP206),Bilanz!BP206,"")</f>
        <v/>
      </c>
      <c r="BQ206" s="723" t="str">
        <f>IF(ISNUMBER(Bilanz!BQ206),Bilanz!BQ206,"")</f>
        <v/>
      </c>
      <c r="BR206" s="721" t="str">
        <f>IF(ISTEXT(Bilanz!BR206),Bilanz!BR206,"")</f>
        <v>M1</v>
      </c>
      <c r="BS206" s="723" t="str">
        <f>IF(ISNUMBER(Bilanz!BS206),Bilanz!BS206,"")</f>
        <v/>
      </c>
      <c r="BT206" s="723" t="str">
        <f>IF(ISNUMBER(Bilanz!BT206),Bilanz!BT206,"")</f>
        <v/>
      </c>
      <c r="BU206" s="723" t="str">
        <f>IF(ISNUMBER(Bilanz!BU206),Bilanz!BU206,"")</f>
        <v/>
      </c>
      <c r="BV206" s="722" t="str">
        <f>IF(ISNUMBER(Bilanz!BV206),Bilanz!BV206,"")</f>
        <v/>
      </c>
      <c r="BW206" s="723" t="str">
        <f>IF(ISNUMBER(Bilanz!BW206),Bilanz!BW206,"")</f>
        <v/>
      </c>
      <c r="BX206" s="721" t="str">
        <f>IF(ISTEXT(Bilanz!BX206),Bilanz!BX206,"")</f>
        <v>M1</v>
      </c>
    </row>
    <row r="207" spans="1:76" x14ac:dyDescent="0.2">
      <c r="A207" s="120" t="str">
        <f>IF(ISTEXT(Data!A207),Data!A207,"")</f>
        <v/>
      </c>
      <c r="B207" s="250">
        <f>IF(ISREF(Data!B207),Data!B207,"")</f>
        <v>35215</v>
      </c>
      <c r="C207" s="698">
        <v>0.27083333333333298</v>
      </c>
      <c r="D207" s="250">
        <f>IF(ISREF(Data!D207),Data!D207,"")</f>
        <v>35216</v>
      </c>
      <c r="E207" s="698">
        <v>0.27083333333333298</v>
      </c>
      <c r="F207" s="699" t="s">
        <v>2179</v>
      </c>
      <c r="G207" s="245" t="str">
        <f>IF(ISTEXT(Data!G207),Data!G207,"")</f>
        <v>No Precipitation Occurred</v>
      </c>
      <c r="H207" s="247" t="str">
        <f>IF(ISTEXT(Data!H207),Data!H207,"")</f>
        <v/>
      </c>
      <c r="I207" s="246" t="str">
        <f>IF(ISTEXT(Data!I207),Data!I207,"")</f>
        <v/>
      </c>
      <c r="J207" s="248" t="str">
        <f>IF(ISTEXT(Data!J207),Data!J207,"")</f>
        <v/>
      </c>
      <c r="K207" s="273" t="str">
        <f>IF(ISNUMBER(Data!K207),Data!K207,"")</f>
        <v/>
      </c>
      <c r="L207" s="242" t="str">
        <f>IF(ISTEXT(Data!L207),Data!L207,"")</f>
        <v>M1</v>
      </c>
      <c r="M207" s="700" t="str">
        <f>IF(ISNUMBER(Data!M207),Data!M207,"")</f>
        <v/>
      </c>
      <c r="N207" s="700" t="str">
        <f>IF(ISNUMBER(Data!N207),Data!N207,"")</f>
        <v/>
      </c>
      <c r="O207" s="242" t="str">
        <f>IF(ISTEXT(Data!O207),Data!O207,"")</f>
        <v>M1</v>
      </c>
      <c r="P207" s="278" t="str">
        <f>IF(ISNUMBER(Data!P207),Data!P207,"")</f>
        <v/>
      </c>
      <c r="Q207" s="242" t="str">
        <f>IF(ISTEXT(Data!Q207),Data!Q207,"")</f>
        <v>M1</v>
      </c>
      <c r="R207" s="277" t="str">
        <f>IF(ISNUMBER(Data!R207),Data!R207,"")</f>
        <v/>
      </c>
      <c r="S207" s="242" t="str">
        <f>IF(ISTEXT(Data!S207),Data!S207,"")</f>
        <v>M1</v>
      </c>
      <c r="T207" s="701" t="str">
        <f>IF(ISNUMBER(Data!T207),Data!T207,"")</f>
        <v/>
      </c>
      <c r="U207" s="242" t="str">
        <f>IF(ISTEXT(Data!U207),Data!U207,"")</f>
        <v>M1</v>
      </c>
      <c r="V207" s="702" t="str">
        <f>IF(ISNUMBER(Data!V207),Data!V207,"")</f>
        <v/>
      </c>
      <c r="W207" s="242" t="str">
        <f>IF(ISTEXT(Data!W207),Data!W207,"")</f>
        <v>M1</v>
      </c>
      <c r="X207" s="701" t="str">
        <f>IF(ISNUMBER(Data!X207),Data!X207,"")</f>
        <v/>
      </c>
      <c r="Y207" s="242" t="str">
        <f>IF(ISTEXT(Data!Y207),Data!Y207,"")</f>
        <v>M1</v>
      </c>
      <c r="Z207" s="703" t="str">
        <f>IF(ISNUMBER(Data!Z207),Data!Z207,"")</f>
        <v/>
      </c>
      <c r="AA207" s="242" t="str">
        <f>IF(ISTEXT(Data!AA207),Data!AA207,"")</f>
        <v>M1</v>
      </c>
      <c r="AB207" s="701" t="str">
        <f>IF(ISNUMBER(Data!AB207),Data!AB207,"")</f>
        <v/>
      </c>
      <c r="AC207" s="242" t="str">
        <f>IF(ISTEXT(Data!AC207),Data!AC207,"")</f>
        <v>M1</v>
      </c>
      <c r="AD207" s="704" t="str">
        <f>IF(ISNUMBER(Data!AD207),Data!AD207,"")</f>
        <v/>
      </c>
      <c r="AE207" s="242" t="str">
        <f>IF(ISTEXT(Data!AE207),Data!AE207,"")</f>
        <v>M1</v>
      </c>
      <c r="AF207" s="701" t="str">
        <f>IF(ISNUMBER(Data!AF207),Data!AF207,"")</f>
        <v/>
      </c>
      <c r="AG207" s="242" t="str">
        <f>IF(ISTEXT(Data!AG207),Data!AG207,"")</f>
        <v>M1</v>
      </c>
      <c r="AH207" s="703" t="str">
        <f>IF(ISNUMBER(Data!AH207),Data!AH207,"")</f>
        <v/>
      </c>
      <c r="AI207" s="242" t="str">
        <f>IF(ISTEXT(Data!AI207),Data!AI207,"")</f>
        <v>M1</v>
      </c>
      <c r="AJ207" s="267" t="str">
        <f>IF(ISTEXT(Data!AJ207),Data!AJ207,"")</f>
        <v/>
      </c>
      <c r="AK207" s="267" t="str">
        <f>IF(ISTEXT(Data!AK207),Data!AK207,"")</f>
        <v/>
      </c>
      <c r="AL207" s="267" t="str">
        <f>IF(ISTEXT(Data!AL207),Data!AL207,"")</f>
        <v/>
      </c>
      <c r="AM207" s="267" t="str">
        <f>IF(ISTEXT(Data!AM207),Data!AM207,"")</f>
        <v/>
      </c>
      <c r="AN207" s="267" t="str">
        <f>IF(ISTEXT(Data!AN207),Data!AN207,"")</f>
        <v/>
      </c>
      <c r="AO207" s="267" t="str">
        <f>IF(ISTEXT(Data!AO207),Data!AO207,"")</f>
        <v/>
      </c>
      <c r="AP207" s="705" t="str">
        <f>IF(ISNUMBER(Bilanz!AP207),Bilanz!AP207,"")</f>
        <v/>
      </c>
      <c r="AQ207" s="706" t="str">
        <f>IF(ISNUMBER(Bilanz!AQ207),Bilanz!AQ207,"")</f>
        <v/>
      </c>
      <c r="AR207" s="707" t="str">
        <f>IF(ISNUMBER(Bilanz!AR207),Bilanz!AR207,"")</f>
        <v/>
      </c>
      <c r="AS207" s="708" t="str">
        <f>IF(ISNUMBER(Bilanz!AS207),Bilanz!AS207,"")</f>
        <v/>
      </c>
      <c r="AT207" s="709" t="str">
        <f>IF(ISNUMBER(Bilanz!AT207),Bilanz!AT207,"")</f>
        <v/>
      </c>
      <c r="AU207" s="710" t="str">
        <f>IF(ISNUMBER(Bilanz!AU207),Bilanz!AU207,"")</f>
        <v/>
      </c>
      <c r="AV207" s="711" t="str">
        <f>IF(ISNUMBER(Bilanz!AV207),Bilanz!AV207,"")</f>
        <v/>
      </c>
      <c r="AW207" s="712" t="str">
        <f>IF(ISNUMBER(Bilanz!AW207),Bilanz!AW207,"")</f>
        <v/>
      </c>
      <c r="AX207" s="713" t="str">
        <f>IF(ISNUMBER(Bilanz!AX207),Bilanz!AX207,"")</f>
        <v/>
      </c>
      <c r="AY207" s="714" t="str">
        <f>IF(ISNUMBER(Bilanz!AY207),Bilanz!AY207,"")</f>
        <v/>
      </c>
      <c r="AZ207" s="715">
        <f>IF(ISNUMBER(Bilanz!AZ207),Bilanz!AZ207,"")</f>
        <v>362.61</v>
      </c>
      <c r="BA207" s="716">
        <f>IF(ISNUMBER(Bilanz!BA207),Bilanz!BA207,"")</f>
        <v>5.5229999999999997</v>
      </c>
      <c r="BB207" s="717" t="str">
        <f>IF(ISNUMBER(Bilanz!BB207),Bilanz!BB207,"")</f>
        <v/>
      </c>
      <c r="BC207" s="718" t="str">
        <f>IF(ISNUMBER(Bilanz!BC207),Bilanz!BC207,"")</f>
        <v/>
      </c>
      <c r="BD207" s="719" t="str">
        <f>IF(ISNUMBER(Bilanz!BD207),Bilanz!BD207,"")</f>
        <v/>
      </c>
      <c r="BE207" s="720" t="str">
        <f>IF(ISNUMBER(Bilanz!BE207),Bilanz!BE207,"")</f>
        <v/>
      </c>
      <c r="BF207" s="708" t="str">
        <f>IF(ISNUMBER(Bilanz!BF207),Bilanz!BF207,"")</f>
        <v/>
      </c>
      <c r="BG207" s="709" t="str">
        <f>IF(ISNUMBER(Bilanz!BG207),Bilanz!BG207,"")</f>
        <v/>
      </c>
      <c r="BH207" s="710" t="str">
        <f>IF(ISNUMBER(Bilanz!BH207),Bilanz!BH207,"")</f>
        <v/>
      </c>
      <c r="BI207" s="711" t="str">
        <f>IF(ISNUMBER(Bilanz!BI207),Bilanz!BI207,"")</f>
        <v/>
      </c>
      <c r="BJ207" s="712" t="str">
        <f>IF(ISNUMBER(Bilanz!BJ207),Bilanz!BJ207,"")</f>
        <v/>
      </c>
      <c r="BK207" s="713" t="str">
        <f>IF(ISNUMBER(Bilanz!BK207),Bilanz!BK207,"")</f>
        <v/>
      </c>
      <c r="BL207" s="714" t="str">
        <f>IF(ISNUMBER(Bilanz!BL207),Bilanz!BL207,"")</f>
        <v/>
      </c>
      <c r="BM207" s="721" t="str">
        <f>IF(ISTEXT(Bilanz!BM207),Bilanz!BM207,"")</f>
        <v>M1</v>
      </c>
      <c r="BN207" s="722" t="str">
        <f>IF(ISNUMBER(Bilanz!BN207),Bilanz!BN207,"")</f>
        <v/>
      </c>
      <c r="BO207" s="722" t="str">
        <f>IF(ISNUMBER(Bilanz!BO207),Bilanz!BO207,"")</f>
        <v/>
      </c>
      <c r="BP207" s="723" t="str">
        <f>IF(ISNUMBER(Bilanz!BP207),Bilanz!BP207,"")</f>
        <v/>
      </c>
      <c r="BQ207" s="723" t="str">
        <f>IF(ISNUMBER(Bilanz!BQ207),Bilanz!BQ207,"")</f>
        <v/>
      </c>
      <c r="BR207" s="721" t="str">
        <f>IF(ISTEXT(Bilanz!BR207),Bilanz!BR207,"")</f>
        <v>M1</v>
      </c>
      <c r="BS207" s="723" t="str">
        <f>IF(ISNUMBER(Bilanz!BS207),Bilanz!BS207,"")</f>
        <v/>
      </c>
      <c r="BT207" s="723" t="str">
        <f>IF(ISNUMBER(Bilanz!BT207),Bilanz!BT207,"")</f>
        <v/>
      </c>
      <c r="BU207" s="723" t="str">
        <f>IF(ISNUMBER(Bilanz!BU207),Bilanz!BU207,"")</f>
        <v/>
      </c>
      <c r="BV207" s="722" t="str">
        <f>IF(ISNUMBER(Bilanz!BV207),Bilanz!BV207,"")</f>
        <v/>
      </c>
      <c r="BW207" s="723" t="str">
        <f>IF(ISNUMBER(Bilanz!BW207),Bilanz!BW207,"")</f>
        <v/>
      </c>
      <c r="BX207" s="721" t="str">
        <f>IF(ISTEXT(Bilanz!BX207),Bilanz!BX207,"")</f>
        <v>M1</v>
      </c>
    </row>
    <row r="208" spans="1:76" x14ac:dyDescent="0.2">
      <c r="A208" s="120" t="str">
        <f>IF(ISTEXT(Data!A208),Data!A208,"")</f>
        <v/>
      </c>
      <c r="B208" s="250">
        <f>IF(ISREF(Data!B208),Data!B208,"")</f>
        <v>35216</v>
      </c>
      <c r="C208" s="698">
        <v>0.27083333333333298</v>
      </c>
      <c r="D208" s="250">
        <f>IF(ISREF(Data!D208),Data!D208,"")</f>
        <v>35217</v>
      </c>
      <c r="E208" s="698">
        <v>0.27083333333333298</v>
      </c>
      <c r="F208" s="699" t="s">
        <v>2179</v>
      </c>
      <c r="G208" s="245" t="str">
        <f>IF(ISTEXT(Data!G208),Data!G208,"")</f>
        <v>No Precipitation Occurred</v>
      </c>
      <c r="H208" s="247" t="str">
        <f>IF(ISTEXT(Data!H208),Data!H208,"")</f>
        <v/>
      </c>
      <c r="I208" s="246" t="str">
        <f>IF(ISTEXT(Data!I208),Data!I208,"")</f>
        <v/>
      </c>
      <c r="J208" s="248" t="str">
        <f>IF(ISTEXT(Data!J208),Data!J208,"")</f>
        <v/>
      </c>
      <c r="K208" s="273" t="str">
        <f>IF(ISNUMBER(Data!K208),Data!K208,"")</f>
        <v/>
      </c>
      <c r="L208" s="242" t="str">
        <f>IF(ISTEXT(Data!L208),Data!L208,"")</f>
        <v>M1</v>
      </c>
      <c r="M208" s="700" t="str">
        <f>IF(ISNUMBER(Data!M208),Data!M208,"")</f>
        <v/>
      </c>
      <c r="N208" s="700" t="str">
        <f>IF(ISNUMBER(Data!N208),Data!N208,"")</f>
        <v/>
      </c>
      <c r="O208" s="242" t="str">
        <f>IF(ISTEXT(Data!O208),Data!O208,"")</f>
        <v>M1</v>
      </c>
      <c r="P208" s="278" t="str">
        <f>IF(ISNUMBER(Data!P208),Data!P208,"")</f>
        <v/>
      </c>
      <c r="Q208" s="242" t="str">
        <f>IF(ISTEXT(Data!Q208),Data!Q208,"")</f>
        <v>M1</v>
      </c>
      <c r="R208" s="277" t="str">
        <f>IF(ISNUMBER(Data!R208),Data!R208,"")</f>
        <v/>
      </c>
      <c r="S208" s="242" t="str">
        <f>IF(ISTEXT(Data!S208),Data!S208,"")</f>
        <v>M1</v>
      </c>
      <c r="T208" s="701" t="str">
        <f>IF(ISNUMBER(Data!T208),Data!T208,"")</f>
        <v/>
      </c>
      <c r="U208" s="242" t="str">
        <f>IF(ISTEXT(Data!U208),Data!U208,"")</f>
        <v>M1</v>
      </c>
      <c r="V208" s="702" t="str">
        <f>IF(ISNUMBER(Data!V208),Data!V208,"")</f>
        <v/>
      </c>
      <c r="W208" s="242" t="str">
        <f>IF(ISTEXT(Data!W208),Data!W208,"")</f>
        <v>M1</v>
      </c>
      <c r="X208" s="701" t="str">
        <f>IF(ISNUMBER(Data!X208),Data!X208,"")</f>
        <v/>
      </c>
      <c r="Y208" s="242" t="str">
        <f>IF(ISTEXT(Data!Y208),Data!Y208,"")</f>
        <v>M1</v>
      </c>
      <c r="Z208" s="703" t="str">
        <f>IF(ISNUMBER(Data!Z208),Data!Z208,"")</f>
        <v/>
      </c>
      <c r="AA208" s="242" t="str">
        <f>IF(ISTEXT(Data!AA208),Data!AA208,"")</f>
        <v>M1</v>
      </c>
      <c r="AB208" s="701" t="str">
        <f>IF(ISNUMBER(Data!AB208),Data!AB208,"")</f>
        <v/>
      </c>
      <c r="AC208" s="242" t="str">
        <f>IF(ISTEXT(Data!AC208),Data!AC208,"")</f>
        <v>M1</v>
      </c>
      <c r="AD208" s="704" t="str">
        <f>IF(ISNUMBER(Data!AD208),Data!AD208,"")</f>
        <v/>
      </c>
      <c r="AE208" s="242" t="str">
        <f>IF(ISTEXT(Data!AE208),Data!AE208,"")</f>
        <v>M1</v>
      </c>
      <c r="AF208" s="701" t="str">
        <f>IF(ISNUMBER(Data!AF208),Data!AF208,"")</f>
        <v/>
      </c>
      <c r="AG208" s="242" t="str">
        <f>IF(ISTEXT(Data!AG208),Data!AG208,"")</f>
        <v>M1</v>
      </c>
      <c r="AH208" s="703" t="str">
        <f>IF(ISNUMBER(Data!AH208),Data!AH208,"")</f>
        <v/>
      </c>
      <c r="AI208" s="242" t="str">
        <f>IF(ISTEXT(Data!AI208),Data!AI208,"")</f>
        <v>M1</v>
      </c>
      <c r="AJ208" s="267" t="str">
        <f>IF(ISTEXT(Data!AJ208),Data!AJ208,"")</f>
        <v/>
      </c>
      <c r="AK208" s="267" t="str">
        <f>IF(ISTEXT(Data!AK208),Data!AK208,"")</f>
        <v/>
      </c>
      <c r="AL208" s="267" t="str">
        <f>IF(ISTEXT(Data!AL208),Data!AL208,"")</f>
        <v/>
      </c>
      <c r="AM208" s="267" t="str">
        <f>IF(ISTEXT(Data!AM208),Data!AM208,"")</f>
        <v/>
      </c>
      <c r="AN208" s="267" t="str">
        <f>IF(ISTEXT(Data!AN208),Data!AN208,"")</f>
        <v/>
      </c>
      <c r="AO208" s="267" t="str">
        <f>IF(ISTEXT(Data!AO208),Data!AO208,"")</f>
        <v/>
      </c>
      <c r="AP208" s="705" t="str">
        <f>IF(ISNUMBER(Bilanz!AP208),Bilanz!AP208,"")</f>
        <v/>
      </c>
      <c r="AQ208" s="706" t="str">
        <f>IF(ISNUMBER(Bilanz!AQ208),Bilanz!AQ208,"")</f>
        <v/>
      </c>
      <c r="AR208" s="707" t="str">
        <f>IF(ISNUMBER(Bilanz!AR208),Bilanz!AR208,"")</f>
        <v/>
      </c>
      <c r="AS208" s="708" t="str">
        <f>IF(ISNUMBER(Bilanz!AS208),Bilanz!AS208,"")</f>
        <v/>
      </c>
      <c r="AT208" s="709" t="str">
        <f>IF(ISNUMBER(Bilanz!AT208),Bilanz!AT208,"")</f>
        <v/>
      </c>
      <c r="AU208" s="710" t="str">
        <f>IF(ISNUMBER(Bilanz!AU208),Bilanz!AU208,"")</f>
        <v/>
      </c>
      <c r="AV208" s="711" t="str">
        <f>IF(ISNUMBER(Bilanz!AV208),Bilanz!AV208,"")</f>
        <v/>
      </c>
      <c r="AW208" s="712" t="str">
        <f>IF(ISNUMBER(Bilanz!AW208),Bilanz!AW208,"")</f>
        <v/>
      </c>
      <c r="AX208" s="713" t="str">
        <f>IF(ISNUMBER(Bilanz!AX208),Bilanz!AX208,"")</f>
        <v/>
      </c>
      <c r="AY208" s="714" t="str">
        <f>IF(ISNUMBER(Bilanz!AY208),Bilanz!AY208,"")</f>
        <v/>
      </c>
      <c r="AZ208" s="715">
        <f>IF(ISNUMBER(Bilanz!AZ208),Bilanz!AZ208,"")</f>
        <v>362.61</v>
      </c>
      <c r="BA208" s="716">
        <f>IF(ISNUMBER(Bilanz!BA208),Bilanz!BA208,"")</f>
        <v>5.5229999999999997</v>
      </c>
      <c r="BB208" s="717" t="str">
        <f>IF(ISNUMBER(Bilanz!BB208),Bilanz!BB208,"")</f>
        <v/>
      </c>
      <c r="BC208" s="718" t="str">
        <f>IF(ISNUMBER(Bilanz!BC208),Bilanz!BC208,"")</f>
        <v/>
      </c>
      <c r="BD208" s="719" t="str">
        <f>IF(ISNUMBER(Bilanz!BD208),Bilanz!BD208,"")</f>
        <v/>
      </c>
      <c r="BE208" s="720" t="str">
        <f>IF(ISNUMBER(Bilanz!BE208),Bilanz!BE208,"")</f>
        <v/>
      </c>
      <c r="BF208" s="708" t="str">
        <f>IF(ISNUMBER(Bilanz!BF208),Bilanz!BF208,"")</f>
        <v/>
      </c>
      <c r="BG208" s="709" t="str">
        <f>IF(ISNUMBER(Bilanz!BG208),Bilanz!BG208,"")</f>
        <v/>
      </c>
      <c r="BH208" s="710" t="str">
        <f>IF(ISNUMBER(Bilanz!BH208),Bilanz!BH208,"")</f>
        <v/>
      </c>
      <c r="BI208" s="711" t="str">
        <f>IF(ISNUMBER(Bilanz!BI208),Bilanz!BI208,"")</f>
        <v/>
      </c>
      <c r="BJ208" s="712" t="str">
        <f>IF(ISNUMBER(Bilanz!BJ208),Bilanz!BJ208,"")</f>
        <v/>
      </c>
      <c r="BK208" s="713" t="str">
        <f>IF(ISNUMBER(Bilanz!BK208),Bilanz!BK208,"")</f>
        <v/>
      </c>
      <c r="BL208" s="714" t="str">
        <f>IF(ISNUMBER(Bilanz!BL208),Bilanz!BL208,"")</f>
        <v/>
      </c>
      <c r="BM208" s="721" t="str">
        <f>IF(ISTEXT(Bilanz!BM208),Bilanz!BM208,"")</f>
        <v>M1</v>
      </c>
      <c r="BN208" s="722" t="str">
        <f>IF(ISNUMBER(Bilanz!BN208),Bilanz!BN208,"")</f>
        <v/>
      </c>
      <c r="BO208" s="722" t="str">
        <f>IF(ISNUMBER(Bilanz!BO208),Bilanz!BO208,"")</f>
        <v/>
      </c>
      <c r="BP208" s="723" t="str">
        <f>IF(ISNUMBER(Bilanz!BP208),Bilanz!BP208,"")</f>
        <v/>
      </c>
      <c r="BQ208" s="723" t="str">
        <f>IF(ISNUMBER(Bilanz!BQ208),Bilanz!BQ208,"")</f>
        <v/>
      </c>
      <c r="BR208" s="721" t="str">
        <f>IF(ISTEXT(Bilanz!BR208),Bilanz!BR208,"")</f>
        <v>M1</v>
      </c>
      <c r="BS208" s="723" t="str">
        <f>IF(ISNUMBER(Bilanz!BS208),Bilanz!BS208,"")</f>
        <v/>
      </c>
      <c r="BT208" s="723" t="str">
        <f>IF(ISNUMBER(Bilanz!BT208),Bilanz!BT208,"")</f>
        <v/>
      </c>
      <c r="BU208" s="723" t="str">
        <f>IF(ISNUMBER(Bilanz!BU208),Bilanz!BU208,"")</f>
        <v/>
      </c>
      <c r="BV208" s="722" t="str">
        <f>IF(ISNUMBER(Bilanz!BV208),Bilanz!BV208,"")</f>
        <v/>
      </c>
      <c r="BW208" s="723" t="str">
        <f>IF(ISNUMBER(Bilanz!BW208),Bilanz!BW208,"")</f>
        <v/>
      </c>
      <c r="BX208" s="721" t="str">
        <f>IF(ISTEXT(Bilanz!BX208),Bilanz!BX208,"")</f>
        <v>M1</v>
      </c>
    </row>
    <row r="209" spans="1:76" x14ac:dyDescent="0.2">
      <c r="A209" s="120" t="str">
        <f>IF(ISTEXT(Data!A209),Data!A209,"")</f>
        <v/>
      </c>
      <c r="B209" s="250">
        <f>IF(ISREF(Data!B209),Data!B209,"")</f>
        <v>35217</v>
      </c>
      <c r="C209" s="698">
        <v>0.27083333333333298</v>
      </c>
      <c r="D209" s="250">
        <f>IF(ISREF(Data!D209),Data!D209,"")</f>
        <v>35218</v>
      </c>
      <c r="E209" s="698">
        <v>0.27083333333333298</v>
      </c>
      <c r="F209" s="699" t="s">
        <v>2179</v>
      </c>
      <c r="G209" s="245" t="str">
        <f>IF(ISTEXT(Data!G209),Data!G209,"")</f>
        <v>No Precipitation Occurred</v>
      </c>
      <c r="H209" s="247" t="str">
        <f>IF(ISTEXT(Data!H209),Data!H209,"")</f>
        <v/>
      </c>
      <c r="I209" s="246" t="str">
        <f>IF(ISTEXT(Data!I209),Data!I209,"")</f>
        <v/>
      </c>
      <c r="J209" s="248" t="str">
        <f>IF(ISTEXT(Data!J209),Data!J209,"")</f>
        <v/>
      </c>
      <c r="K209" s="273" t="str">
        <f>IF(ISNUMBER(Data!K209),Data!K209,"")</f>
        <v/>
      </c>
      <c r="L209" s="242" t="str">
        <f>IF(ISTEXT(Data!L209),Data!L209,"")</f>
        <v>M1</v>
      </c>
      <c r="M209" s="700" t="str">
        <f>IF(ISNUMBER(Data!M209),Data!M209,"")</f>
        <v/>
      </c>
      <c r="N209" s="700" t="str">
        <f>IF(ISNUMBER(Data!N209),Data!N209,"")</f>
        <v/>
      </c>
      <c r="O209" s="242" t="str">
        <f>IF(ISTEXT(Data!O209),Data!O209,"")</f>
        <v>M1</v>
      </c>
      <c r="P209" s="278" t="str">
        <f>IF(ISNUMBER(Data!P209),Data!P209,"")</f>
        <v/>
      </c>
      <c r="Q209" s="242" t="str">
        <f>IF(ISTEXT(Data!Q209),Data!Q209,"")</f>
        <v>M1</v>
      </c>
      <c r="R209" s="277" t="str">
        <f>IF(ISNUMBER(Data!R209),Data!R209,"")</f>
        <v/>
      </c>
      <c r="S209" s="242" t="str">
        <f>IF(ISTEXT(Data!S209),Data!S209,"")</f>
        <v>M1</v>
      </c>
      <c r="T209" s="701" t="str">
        <f>IF(ISNUMBER(Data!T209),Data!T209,"")</f>
        <v/>
      </c>
      <c r="U209" s="242" t="str">
        <f>IF(ISTEXT(Data!U209),Data!U209,"")</f>
        <v>M1</v>
      </c>
      <c r="V209" s="702" t="str">
        <f>IF(ISNUMBER(Data!V209),Data!V209,"")</f>
        <v/>
      </c>
      <c r="W209" s="242" t="str">
        <f>IF(ISTEXT(Data!W209),Data!W209,"")</f>
        <v>M1</v>
      </c>
      <c r="X209" s="701" t="str">
        <f>IF(ISNUMBER(Data!X209),Data!X209,"")</f>
        <v/>
      </c>
      <c r="Y209" s="242" t="str">
        <f>IF(ISTEXT(Data!Y209),Data!Y209,"")</f>
        <v>M1</v>
      </c>
      <c r="Z209" s="703" t="str">
        <f>IF(ISNUMBER(Data!Z209),Data!Z209,"")</f>
        <v/>
      </c>
      <c r="AA209" s="242" t="str">
        <f>IF(ISTEXT(Data!AA209),Data!AA209,"")</f>
        <v>M1</v>
      </c>
      <c r="AB209" s="701" t="str">
        <f>IF(ISNUMBER(Data!AB209),Data!AB209,"")</f>
        <v/>
      </c>
      <c r="AC209" s="242" t="str">
        <f>IF(ISTEXT(Data!AC209),Data!AC209,"")</f>
        <v>M1</v>
      </c>
      <c r="AD209" s="704" t="str">
        <f>IF(ISNUMBER(Data!AD209),Data!AD209,"")</f>
        <v/>
      </c>
      <c r="AE209" s="242" t="str">
        <f>IF(ISTEXT(Data!AE209),Data!AE209,"")</f>
        <v>M1</v>
      </c>
      <c r="AF209" s="701" t="str">
        <f>IF(ISNUMBER(Data!AF209),Data!AF209,"")</f>
        <v/>
      </c>
      <c r="AG209" s="242" t="str">
        <f>IF(ISTEXT(Data!AG209),Data!AG209,"")</f>
        <v>M1</v>
      </c>
      <c r="AH209" s="703" t="str">
        <f>IF(ISNUMBER(Data!AH209),Data!AH209,"")</f>
        <v/>
      </c>
      <c r="AI209" s="242" t="str">
        <f>IF(ISTEXT(Data!AI209),Data!AI209,"")</f>
        <v>M1</v>
      </c>
      <c r="AJ209" s="267" t="str">
        <f>IF(ISTEXT(Data!AJ209),Data!AJ209,"")</f>
        <v/>
      </c>
      <c r="AK209" s="267" t="str">
        <f>IF(ISTEXT(Data!AK209),Data!AK209,"")</f>
        <v/>
      </c>
      <c r="AL209" s="267" t="str">
        <f>IF(ISTEXT(Data!AL209),Data!AL209,"")</f>
        <v/>
      </c>
      <c r="AM209" s="267" t="str">
        <f>IF(ISTEXT(Data!AM209),Data!AM209,"")</f>
        <v/>
      </c>
      <c r="AN209" s="267" t="str">
        <f>IF(ISTEXT(Data!AN209),Data!AN209,"")</f>
        <v/>
      </c>
      <c r="AO209" s="267" t="str">
        <f>IF(ISTEXT(Data!AO209),Data!AO209,"")</f>
        <v/>
      </c>
      <c r="AP209" s="705" t="str">
        <f>IF(ISNUMBER(Bilanz!AP209),Bilanz!AP209,"")</f>
        <v/>
      </c>
      <c r="AQ209" s="706" t="str">
        <f>IF(ISNUMBER(Bilanz!AQ209),Bilanz!AQ209,"")</f>
        <v/>
      </c>
      <c r="AR209" s="707" t="str">
        <f>IF(ISNUMBER(Bilanz!AR209),Bilanz!AR209,"")</f>
        <v/>
      </c>
      <c r="AS209" s="708" t="str">
        <f>IF(ISNUMBER(Bilanz!AS209),Bilanz!AS209,"")</f>
        <v/>
      </c>
      <c r="AT209" s="709" t="str">
        <f>IF(ISNUMBER(Bilanz!AT209),Bilanz!AT209,"")</f>
        <v/>
      </c>
      <c r="AU209" s="710" t="str">
        <f>IF(ISNUMBER(Bilanz!AU209),Bilanz!AU209,"")</f>
        <v/>
      </c>
      <c r="AV209" s="711" t="str">
        <f>IF(ISNUMBER(Bilanz!AV209),Bilanz!AV209,"")</f>
        <v/>
      </c>
      <c r="AW209" s="712" t="str">
        <f>IF(ISNUMBER(Bilanz!AW209),Bilanz!AW209,"")</f>
        <v/>
      </c>
      <c r="AX209" s="713" t="str">
        <f>IF(ISNUMBER(Bilanz!AX209),Bilanz!AX209,"")</f>
        <v/>
      </c>
      <c r="AY209" s="714" t="str">
        <f>IF(ISNUMBER(Bilanz!AY209),Bilanz!AY209,"")</f>
        <v/>
      </c>
      <c r="AZ209" s="715">
        <f>IF(ISNUMBER(Bilanz!AZ209),Bilanz!AZ209,"")</f>
        <v>362.61</v>
      </c>
      <c r="BA209" s="716">
        <f>IF(ISNUMBER(Bilanz!BA209),Bilanz!BA209,"")</f>
        <v>5.5229999999999997</v>
      </c>
      <c r="BB209" s="717" t="str">
        <f>IF(ISNUMBER(Bilanz!BB209),Bilanz!BB209,"")</f>
        <v/>
      </c>
      <c r="BC209" s="718" t="str">
        <f>IF(ISNUMBER(Bilanz!BC209),Bilanz!BC209,"")</f>
        <v/>
      </c>
      <c r="BD209" s="719" t="str">
        <f>IF(ISNUMBER(Bilanz!BD209),Bilanz!BD209,"")</f>
        <v/>
      </c>
      <c r="BE209" s="720" t="str">
        <f>IF(ISNUMBER(Bilanz!BE209),Bilanz!BE209,"")</f>
        <v/>
      </c>
      <c r="BF209" s="708" t="str">
        <f>IF(ISNUMBER(Bilanz!BF209),Bilanz!BF209,"")</f>
        <v/>
      </c>
      <c r="BG209" s="709" t="str">
        <f>IF(ISNUMBER(Bilanz!BG209),Bilanz!BG209,"")</f>
        <v/>
      </c>
      <c r="BH209" s="710" t="str">
        <f>IF(ISNUMBER(Bilanz!BH209),Bilanz!BH209,"")</f>
        <v/>
      </c>
      <c r="BI209" s="711" t="str">
        <f>IF(ISNUMBER(Bilanz!BI209),Bilanz!BI209,"")</f>
        <v/>
      </c>
      <c r="BJ209" s="712" t="str">
        <f>IF(ISNUMBER(Bilanz!BJ209),Bilanz!BJ209,"")</f>
        <v/>
      </c>
      <c r="BK209" s="713" t="str">
        <f>IF(ISNUMBER(Bilanz!BK209),Bilanz!BK209,"")</f>
        <v/>
      </c>
      <c r="BL209" s="714" t="str">
        <f>IF(ISNUMBER(Bilanz!BL209),Bilanz!BL209,"")</f>
        <v/>
      </c>
      <c r="BM209" s="721" t="str">
        <f>IF(ISTEXT(Bilanz!BM209),Bilanz!BM209,"")</f>
        <v>M1</v>
      </c>
      <c r="BN209" s="722" t="str">
        <f>IF(ISNUMBER(Bilanz!BN209),Bilanz!BN209,"")</f>
        <v/>
      </c>
      <c r="BO209" s="722" t="str">
        <f>IF(ISNUMBER(Bilanz!BO209),Bilanz!BO209,"")</f>
        <v/>
      </c>
      <c r="BP209" s="723" t="str">
        <f>IF(ISNUMBER(Bilanz!BP209),Bilanz!BP209,"")</f>
        <v/>
      </c>
      <c r="BQ209" s="723" t="str">
        <f>IF(ISNUMBER(Bilanz!BQ209),Bilanz!BQ209,"")</f>
        <v/>
      </c>
      <c r="BR209" s="721" t="str">
        <f>IF(ISTEXT(Bilanz!BR209),Bilanz!BR209,"")</f>
        <v>M1</v>
      </c>
      <c r="BS209" s="723" t="str">
        <f>IF(ISNUMBER(Bilanz!BS209),Bilanz!BS209,"")</f>
        <v/>
      </c>
      <c r="BT209" s="723" t="str">
        <f>IF(ISNUMBER(Bilanz!BT209),Bilanz!BT209,"")</f>
        <v/>
      </c>
      <c r="BU209" s="723" t="str">
        <f>IF(ISNUMBER(Bilanz!BU209),Bilanz!BU209,"")</f>
        <v/>
      </c>
      <c r="BV209" s="722" t="str">
        <f>IF(ISNUMBER(Bilanz!BV209),Bilanz!BV209,"")</f>
        <v/>
      </c>
      <c r="BW209" s="723" t="str">
        <f>IF(ISNUMBER(Bilanz!BW209),Bilanz!BW209,"")</f>
        <v/>
      </c>
      <c r="BX209" s="721" t="str">
        <f>IF(ISTEXT(Bilanz!BX209),Bilanz!BX209,"")</f>
        <v>M1</v>
      </c>
    </row>
    <row r="210" spans="1:76" x14ac:dyDescent="0.2">
      <c r="A210" s="120" t="str">
        <f>IF(ISTEXT(Data!A210),Data!A210,"")</f>
        <v/>
      </c>
      <c r="B210" s="250">
        <f>IF(ISREF(Data!B210),Data!B210,"")</f>
        <v>35218</v>
      </c>
      <c r="C210" s="698">
        <v>0.27083333333333298</v>
      </c>
      <c r="D210" s="250">
        <f>IF(ISREF(Data!D210),Data!D210,"")</f>
        <v>35219</v>
      </c>
      <c r="E210" s="698">
        <v>0.27083333333333298</v>
      </c>
      <c r="F210" s="699" t="s">
        <v>2179</v>
      </c>
      <c r="G210" s="245" t="str">
        <f>IF(ISTEXT(Data!G210),Data!G210,"")</f>
        <v>Rain</v>
      </c>
      <c r="H210" s="247" t="str">
        <f>IF(ISTEXT(Data!H210),Data!H210,"")</f>
        <v/>
      </c>
      <c r="I210" s="246" t="str">
        <f>IF(ISTEXT(Data!I210),Data!I210,"")</f>
        <v>Insufficient Quantity</v>
      </c>
      <c r="J210" s="248" t="str">
        <f>IF(ISTEXT(Data!J210),Data!J210,"")</f>
        <v/>
      </c>
      <c r="K210" s="273">
        <f>IF(ISNUMBER(Data!K210),Data!K210,"")</f>
        <v>0.4</v>
      </c>
      <c r="L210" s="242" t="str">
        <f>IF(ISTEXT(Data!L210),Data!L210,"")</f>
        <v>V0</v>
      </c>
      <c r="M210" s="700" t="str">
        <f>IF(ISNUMBER(Data!M210),Data!M210,"")</f>
        <v/>
      </c>
      <c r="N210" s="700" t="str">
        <f>IF(ISNUMBER(Data!N210),Data!N210,"")</f>
        <v/>
      </c>
      <c r="O210" s="242" t="str">
        <f>IF(ISTEXT(Data!O210),Data!O210,"")</f>
        <v>M1</v>
      </c>
      <c r="P210" s="278" t="str">
        <f>IF(ISNUMBER(Data!P210),Data!P210,"")</f>
        <v/>
      </c>
      <c r="Q210" s="242" t="str">
        <f>IF(ISTEXT(Data!Q210),Data!Q210,"")</f>
        <v>M1</v>
      </c>
      <c r="R210" s="277" t="str">
        <f>IF(ISNUMBER(Data!R210),Data!R210,"")</f>
        <v/>
      </c>
      <c r="S210" s="242" t="str">
        <f>IF(ISTEXT(Data!S210),Data!S210,"")</f>
        <v>M1</v>
      </c>
      <c r="T210" s="701" t="str">
        <f>IF(ISNUMBER(Data!T210),Data!T210,"")</f>
        <v/>
      </c>
      <c r="U210" s="242" t="str">
        <f>IF(ISTEXT(Data!U210),Data!U210,"")</f>
        <v>M1</v>
      </c>
      <c r="V210" s="702" t="str">
        <f>IF(ISNUMBER(Data!V210),Data!V210,"")</f>
        <v/>
      </c>
      <c r="W210" s="242" t="str">
        <f>IF(ISTEXT(Data!W210),Data!W210,"")</f>
        <v>M1</v>
      </c>
      <c r="X210" s="701" t="str">
        <f>IF(ISNUMBER(Data!X210),Data!X210,"")</f>
        <v/>
      </c>
      <c r="Y210" s="242" t="str">
        <f>IF(ISTEXT(Data!Y210),Data!Y210,"")</f>
        <v>M1</v>
      </c>
      <c r="Z210" s="703" t="str">
        <f>IF(ISNUMBER(Data!Z210),Data!Z210,"")</f>
        <v/>
      </c>
      <c r="AA210" s="242" t="str">
        <f>IF(ISTEXT(Data!AA210),Data!AA210,"")</f>
        <v>M1</v>
      </c>
      <c r="AB210" s="701" t="str">
        <f>IF(ISNUMBER(Data!AB210),Data!AB210,"")</f>
        <v/>
      </c>
      <c r="AC210" s="242" t="str">
        <f>IF(ISTEXT(Data!AC210),Data!AC210,"")</f>
        <v>M1</v>
      </c>
      <c r="AD210" s="704" t="str">
        <f>IF(ISNUMBER(Data!AD210),Data!AD210,"")</f>
        <v/>
      </c>
      <c r="AE210" s="242" t="str">
        <f>IF(ISTEXT(Data!AE210),Data!AE210,"")</f>
        <v>M1</v>
      </c>
      <c r="AF210" s="701" t="str">
        <f>IF(ISNUMBER(Data!AF210),Data!AF210,"")</f>
        <v/>
      </c>
      <c r="AG210" s="242" t="str">
        <f>IF(ISTEXT(Data!AG210),Data!AG210,"")</f>
        <v>M1</v>
      </c>
      <c r="AH210" s="703" t="str">
        <f>IF(ISNUMBER(Data!AH210),Data!AH210,"")</f>
        <v/>
      </c>
      <c r="AI210" s="242" t="str">
        <f>IF(ISTEXT(Data!AI210),Data!AI210,"")</f>
        <v>M1</v>
      </c>
      <c r="AJ210" s="267" t="str">
        <f>IF(ISTEXT(Data!AJ210),Data!AJ210,"")</f>
        <v/>
      </c>
      <c r="AK210" s="267" t="str">
        <f>IF(ISTEXT(Data!AK210),Data!AK210,"")</f>
        <v/>
      </c>
      <c r="AL210" s="267" t="str">
        <f>IF(ISTEXT(Data!AL210),Data!AL210,"")</f>
        <v/>
      </c>
      <c r="AM210" s="267" t="str">
        <f>IF(ISTEXT(Data!AM210),Data!AM210,"")</f>
        <v/>
      </c>
      <c r="AN210" s="267" t="str">
        <f>IF(ISTEXT(Data!AN210),Data!AN210,"")</f>
        <v/>
      </c>
      <c r="AO210" s="267" t="str">
        <f>IF(ISTEXT(Data!AO210),Data!AO210,"")</f>
        <v/>
      </c>
      <c r="AP210" s="705" t="str">
        <f>IF(ISNUMBER(Bilanz!AP210),Bilanz!AP210,"")</f>
        <v/>
      </c>
      <c r="AQ210" s="706" t="str">
        <f>IF(ISNUMBER(Bilanz!AQ210),Bilanz!AQ210,"")</f>
        <v/>
      </c>
      <c r="AR210" s="707" t="str">
        <f>IF(ISNUMBER(Bilanz!AR210),Bilanz!AR210,"")</f>
        <v/>
      </c>
      <c r="AS210" s="708" t="str">
        <f>IF(ISNUMBER(Bilanz!AS210),Bilanz!AS210,"")</f>
        <v/>
      </c>
      <c r="AT210" s="709" t="str">
        <f>IF(ISNUMBER(Bilanz!AT210),Bilanz!AT210,"")</f>
        <v/>
      </c>
      <c r="AU210" s="710" t="str">
        <f>IF(ISNUMBER(Bilanz!AU210),Bilanz!AU210,"")</f>
        <v/>
      </c>
      <c r="AV210" s="711" t="str">
        <f>IF(ISNUMBER(Bilanz!AV210),Bilanz!AV210,"")</f>
        <v/>
      </c>
      <c r="AW210" s="712" t="str">
        <f>IF(ISNUMBER(Bilanz!AW210),Bilanz!AW210,"")</f>
        <v/>
      </c>
      <c r="AX210" s="713" t="str">
        <f>IF(ISNUMBER(Bilanz!AX210),Bilanz!AX210,"")</f>
        <v/>
      </c>
      <c r="AY210" s="714" t="str">
        <f>IF(ISNUMBER(Bilanz!AY210),Bilanz!AY210,"")</f>
        <v/>
      </c>
      <c r="AZ210" s="715">
        <f>IF(ISNUMBER(Bilanz!AZ210),Bilanz!AZ210,"")</f>
        <v>362.61</v>
      </c>
      <c r="BA210" s="716">
        <f>IF(ISNUMBER(Bilanz!BA210),Bilanz!BA210,"")</f>
        <v>5.5229999999999997</v>
      </c>
      <c r="BB210" s="717" t="str">
        <f>IF(ISNUMBER(Bilanz!BB210),Bilanz!BB210,"")</f>
        <v/>
      </c>
      <c r="BC210" s="718" t="str">
        <f>IF(ISNUMBER(Bilanz!BC210),Bilanz!BC210,"")</f>
        <v/>
      </c>
      <c r="BD210" s="719" t="str">
        <f>IF(ISNUMBER(Bilanz!BD210),Bilanz!BD210,"")</f>
        <v/>
      </c>
      <c r="BE210" s="720" t="str">
        <f>IF(ISNUMBER(Bilanz!BE210),Bilanz!BE210,"")</f>
        <v/>
      </c>
      <c r="BF210" s="708" t="str">
        <f>IF(ISNUMBER(Bilanz!BF210),Bilanz!BF210,"")</f>
        <v/>
      </c>
      <c r="BG210" s="709" t="str">
        <f>IF(ISNUMBER(Bilanz!BG210),Bilanz!BG210,"")</f>
        <v/>
      </c>
      <c r="BH210" s="710" t="str">
        <f>IF(ISNUMBER(Bilanz!BH210),Bilanz!BH210,"")</f>
        <v/>
      </c>
      <c r="BI210" s="711" t="str">
        <f>IF(ISNUMBER(Bilanz!BI210),Bilanz!BI210,"")</f>
        <v/>
      </c>
      <c r="BJ210" s="712" t="str">
        <f>IF(ISNUMBER(Bilanz!BJ210),Bilanz!BJ210,"")</f>
        <v/>
      </c>
      <c r="BK210" s="713" t="str">
        <f>IF(ISNUMBER(Bilanz!BK210),Bilanz!BK210,"")</f>
        <v/>
      </c>
      <c r="BL210" s="714" t="str">
        <f>IF(ISNUMBER(Bilanz!BL210),Bilanz!BL210,"")</f>
        <v/>
      </c>
      <c r="BM210" s="721" t="str">
        <f>IF(ISTEXT(Bilanz!BM210),Bilanz!BM210,"")</f>
        <v>M1</v>
      </c>
      <c r="BN210" s="722" t="str">
        <f>IF(ISNUMBER(Bilanz!BN210),Bilanz!BN210,"")</f>
        <v/>
      </c>
      <c r="BO210" s="722" t="str">
        <f>IF(ISNUMBER(Bilanz!BO210),Bilanz!BO210,"")</f>
        <v/>
      </c>
      <c r="BP210" s="723" t="str">
        <f>IF(ISNUMBER(Bilanz!BP210),Bilanz!BP210,"")</f>
        <v/>
      </c>
      <c r="BQ210" s="723" t="str">
        <f>IF(ISNUMBER(Bilanz!BQ210),Bilanz!BQ210,"")</f>
        <v/>
      </c>
      <c r="BR210" s="721" t="str">
        <f>IF(ISTEXT(Bilanz!BR210),Bilanz!BR210,"")</f>
        <v>M1</v>
      </c>
      <c r="BS210" s="723" t="str">
        <f>IF(ISNUMBER(Bilanz!BS210),Bilanz!BS210,"")</f>
        <v/>
      </c>
      <c r="BT210" s="723" t="str">
        <f>IF(ISNUMBER(Bilanz!BT210),Bilanz!BT210,"")</f>
        <v/>
      </c>
      <c r="BU210" s="723" t="str">
        <f>IF(ISNUMBER(Bilanz!BU210),Bilanz!BU210,"")</f>
        <v/>
      </c>
      <c r="BV210" s="722" t="str">
        <f>IF(ISNUMBER(Bilanz!BV210),Bilanz!BV210,"")</f>
        <v/>
      </c>
      <c r="BW210" s="723" t="str">
        <f>IF(ISNUMBER(Bilanz!BW210),Bilanz!BW210,"")</f>
        <v/>
      </c>
      <c r="BX210" s="721" t="str">
        <f>IF(ISTEXT(Bilanz!BX210),Bilanz!BX210,"")</f>
        <v>M1</v>
      </c>
    </row>
    <row r="211" spans="1:76" x14ac:dyDescent="0.2">
      <c r="A211" s="120" t="str">
        <f>IF(ISTEXT(Data!A211),Data!A211,"")</f>
        <v>DEU96059</v>
      </c>
      <c r="B211" s="250">
        <f>IF(ISREF(Data!B211),Data!B211,"")</f>
        <v>35219</v>
      </c>
      <c r="C211" s="698">
        <v>0.27083333333333298</v>
      </c>
      <c r="D211" s="250">
        <f>IF(ISREF(Data!D211),Data!D211,"")</f>
        <v>35220</v>
      </c>
      <c r="E211" s="698">
        <v>0.27083333333333298</v>
      </c>
      <c r="F211" s="699" t="s">
        <v>2179</v>
      </c>
      <c r="G211" s="245" t="str">
        <f>IF(ISTEXT(Data!G211),Data!G211,"")</f>
        <v>Rain</v>
      </c>
      <c r="H211" s="247" t="str">
        <f>IF(ISTEXT(Data!H211),Data!H211,"")</f>
        <v>Clean and Clear</v>
      </c>
      <c r="I211" s="246" t="str">
        <f>IF(ISTEXT(Data!I211),Data!I211,"")</f>
        <v/>
      </c>
      <c r="J211" s="248" t="str">
        <f>IF(ISTEXT(Data!J211),Data!J211,"")</f>
        <v/>
      </c>
      <c r="K211" s="273">
        <f>IF(ISNUMBER(Data!K211),Data!K211,"")</f>
        <v>2.1</v>
      </c>
      <c r="L211" s="242" t="str">
        <f>IF(ISTEXT(Data!L211),Data!L211,"")</f>
        <v>V0</v>
      </c>
      <c r="M211" s="700">
        <f>IF(ISNUMBER(Data!M211),Data!M211,"")</f>
        <v>79.099999999999994</v>
      </c>
      <c r="N211" s="700">
        <f>IF(ISNUMBER(Data!N211),Data!N211,"")</f>
        <v>1.8192999999999999</v>
      </c>
      <c r="O211" s="242" t="str">
        <f>IF(ISTEXT(Data!O211),Data!O211,"")</f>
        <v>V0</v>
      </c>
      <c r="P211" s="278">
        <f>IF(ISNUMBER(Data!P211),Data!P211,"")</f>
        <v>6.5</v>
      </c>
      <c r="Q211" s="242" t="str">
        <f>IF(ISTEXT(Data!Q211),Data!Q211,"")</f>
        <v>V0</v>
      </c>
      <c r="R211" s="277">
        <f>IF(ISNUMBER(Data!R211),Data!R211,"")</f>
        <v>69</v>
      </c>
      <c r="S211" s="242" t="str">
        <f>IF(ISTEXT(Data!S211),Data!S211,"")</f>
        <v>V0</v>
      </c>
      <c r="T211" s="701">
        <f>IF(ISNUMBER(Data!T211),Data!T211,"")</f>
        <v>0.35099999999999998</v>
      </c>
      <c r="U211" s="242" t="str">
        <f>IF(ISTEXT(Data!U211),Data!U211,"")</f>
        <v>V0</v>
      </c>
      <c r="V211" s="702">
        <f>IF(ISNUMBER(Data!V211),Data!V211,"")</f>
        <v>2.8991530973308599</v>
      </c>
      <c r="W211" s="242" t="str">
        <f>IF(ISTEXT(Data!W211),Data!W211,"")</f>
        <v>V0</v>
      </c>
      <c r="X211" s="701">
        <f>IF(ISNUMBER(Data!X211),Data!X211,"")</f>
        <v>2.564799566946347</v>
      </c>
      <c r="Y211" s="242" t="str">
        <f>IF(ISTEXT(Data!Y211),Data!Y211,"")</f>
        <v>V0</v>
      </c>
      <c r="Z211" s="703">
        <f>IF(ISNUMBER(Data!Z211),Data!Z211,"")</f>
        <v>0.192</v>
      </c>
      <c r="AA211" s="242" t="str">
        <f>IF(ISTEXT(Data!AA211),Data!AA211,"")</f>
        <v>V0</v>
      </c>
      <c r="AB211" s="701">
        <f>IF(ISNUMBER(Data!AB211),Data!AB211,"")</f>
        <v>5.4505802839367741</v>
      </c>
      <c r="AC211" s="242" t="str">
        <f>IF(ISTEXT(Data!AC211),Data!AC211,"")</f>
        <v>V0</v>
      </c>
      <c r="AD211" s="704">
        <f>IF(ISNUMBER(Data!AD211),Data!AD211,"")</f>
        <v>0.53900000000000003</v>
      </c>
      <c r="AE211" s="242" t="str">
        <f>IF(ISTEXT(Data!AE211),Data!AE211,"")</f>
        <v>V0</v>
      </c>
      <c r="AF211" s="701">
        <f>IF(ISNUMBER(Data!AF211),Data!AF211,"")</f>
        <v>0.108</v>
      </c>
      <c r="AG211" s="242" t="str">
        <f>IF(ISTEXT(Data!AG211),Data!AG211,"")</f>
        <v>V0</v>
      </c>
      <c r="AH211" s="703">
        <f>IF(ISNUMBER(Data!AH211),Data!AH211,"")</f>
        <v>0.78400000000000003</v>
      </c>
      <c r="AI211" s="242" t="str">
        <f>IF(ISTEXT(Data!AI211),Data!AI211,"")</f>
        <v>V0</v>
      </c>
      <c r="AJ211" s="267" t="str">
        <f>IF(ISTEXT(Data!AJ211),Data!AJ211,"")</f>
        <v/>
      </c>
      <c r="AK211" s="267" t="str">
        <f>IF(ISTEXT(Data!AK211),Data!AK211,"")</f>
        <v/>
      </c>
      <c r="AL211" s="267" t="str">
        <f>IF(ISTEXT(Data!AL211),Data!AL211,"")</f>
        <v/>
      </c>
      <c r="AM211" s="267" t="str">
        <f>IF(ISTEXT(Data!AM211),Data!AM211,"")</f>
        <v/>
      </c>
      <c r="AN211" s="267" t="str">
        <f>IF(ISTEXT(Data!AN211),Data!AN211,"")</f>
        <v/>
      </c>
      <c r="AO211" s="267" t="str">
        <f>IF(ISTEXT(Data!AO211),Data!AO211,"")</f>
        <v/>
      </c>
      <c r="AP211" s="705">
        <f>IF(ISNUMBER(Bilanz!AP211),Bilanz!AP211,"")</f>
        <v>3.1622776601683734E-4</v>
      </c>
      <c r="AQ211" s="706">
        <f>IF(ISNUMBER(Bilanz!AQ211),Bilanz!AQ211,"")</f>
        <v>5.753131747144322E-4</v>
      </c>
      <c r="AR211" s="707">
        <f>IF(ISNUMBER(Bilanz!AR211),Bilanz!AR211,"")</f>
        <v>0.63857429999999993</v>
      </c>
      <c r="AS211" s="708">
        <f>IF(ISNUMBER(Bilanz!AS211),Bilanz!AS211,"")</f>
        <v>5.2744292299740332</v>
      </c>
      <c r="AT211" s="709">
        <f>IF(ISNUMBER(Bilanz!AT211),Bilanz!AT211,"")</f>
        <v>4.6661398521454887</v>
      </c>
      <c r="AU211" s="710">
        <f>IF(ISNUMBER(Bilanz!AU211),Bilanz!AU211,"")</f>
        <v>0.34930559999999999</v>
      </c>
      <c r="AV211" s="711">
        <f>IF(ISNUMBER(Bilanz!AV211),Bilanz!AV211,"")</f>
        <v>9.9162407105661732</v>
      </c>
      <c r="AW211" s="712">
        <f>IF(ISNUMBER(Bilanz!AW211),Bilanz!AW211,"")</f>
        <v>0.98060270000000005</v>
      </c>
      <c r="AX211" s="713">
        <f>IF(ISNUMBER(Bilanz!AX211),Bilanz!AX211,"")</f>
        <v>0.19648439999999998</v>
      </c>
      <c r="AY211" s="714">
        <f>IF(ISNUMBER(Bilanz!AY211),Bilanz!AY211,"")</f>
        <v>1.4263311999999999</v>
      </c>
      <c r="AZ211" s="715">
        <f>IF(ISNUMBER(Bilanz!AZ211),Bilanz!AZ211,"")</f>
        <v>362.61</v>
      </c>
      <c r="BA211" s="716">
        <f>IF(ISNUMBER(Bilanz!BA211),Bilanz!BA211,"")</f>
        <v>5.5229999999999997</v>
      </c>
      <c r="BB211" s="717">
        <f>IF(ISNUMBER(Bilanz!BB211),Bilanz!BB211,"")</f>
        <v>0.31622776601683733</v>
      </c>
      <c r="BC211" s="718">
        <f>IF(ISNUMBER(Bilanz!BC211),Bilanz!BC211,"")</f>
        <v>17.465259517109956</v>
      </c>
      <c r="BD211" s="719">
        <f>IF(ISNUMBER(Bilanz!BD211),Bilanz!BD211,"")</f>
        <v>3.1622776601683784E-2</v>
      </c>
      <c r="BE211" s="720">
        <f>IF(ISNUMBER(Bilanz!BE211),Bilanz!BE211,"")</f>
        <v>9.9007108202640186</v>
      </c>
      <c r="BF211" s="708">
        <f>IF(ISNUMBER(Bilanz!BF211),Bilanz!BF211,"")</f>
        <v>206.97887465773258</v>
      </c>
      <c r="BG211" s="709">
        <f>IF(ISNUMBER(Bilanz!BG211),Bilanz!BG211,"")</f>
        <v>159.97502366732243</v>
      </c>
      <c r="BH211" s="710">
        <f>IF(ISNUMBER(Bilanz!BH211),Bilanz!BH211,"")</f>
        <v>8.3515298088717618</v>
      </c>
      <c r="BI211" s="711">
        <f>IF(ISNUMBER(Bilanz!BI211),Bilanz!BI211,"")</f>
        <v>389.13259683992106</v>
      </c>
      <c r="BJ211" s="712">
        <f>IF(ISNUMBER(Bilanz!BJ211),Bilanz!BJ211,"")</f>
        <v>13.785871400071617</v>
      </c>
      <c r="BK211" s="713">
        <f>IF(ISNUMBER(Bilanz!BK211),Bilanz!BK211,"")</f>
        <v>8.887060275663444</v>
      </c>
      <c r="BL211" s="714">
        <f>IF(ISNUMBER(Bilanz!BL211),Bilanz!BL211,"")</f>
        <v>39.123708767902592</v>
      </c>
      <c r="BM211" s="721" t="str">
        <f>IF(ISTEXT(Bilanz!BM211),Bilanz!BM211,"")</f>
        <v>V0</v>
      </c>
      <c r="BN211" s="722">
        <f>IF(ISNUMBER(Bilanz!BN211),Bilanz!BN211,"")</f>
        <v>69</v>
      </c>
      <c r="BO211" s="722">
        <f>IF(ISNUMBER(Bilanz!BO211),Bilanz!BO211,"")</f>
        <v>62.056407175355879</v>
      </c>
      <c r="BP211" s="723">
        <f>IF(ISNUMBER(Bilanz!BP211),Bilanz!BP211,"")</f>
        <v>-10.06317800673061</v>
      </c>
      <c r="BQ211" s="723">
        <f>IF(ISNUMBER(Bilanz!BQ211),Bilanz!BQ211,"")</f>
        <v>20</v>
      </c>
      <c r="BR211" s="721" t="str">
        <f>IF(ISTEXT(Bilanz!BR211),Bilanz!BR211,"")</f>
        <v>V0</v>
      </c>
      <c r="BS211" s="723">
        <f>IF(ISNUMBER(Bilanz!BS211),Bilanz!BS211,"")</f>
        <v>459.59699485844732</v>
      </c>
      <c r="BT211" s="723">
        <f>IF(ISNUMBER(Bilanz!BT211),Bilanz!BT211,"")</f>
        <v>394.35149143903067</v>
      </c>
      <c r="BU211" s="723">
        <f>IF(ISNUMBER(Bilanz!BU211),Bilanz!BU211,"")</f>
        <v>853.94848629747798</v>
      </c>
      <c r="BV211" s="722">
        <f>IF(ISNUMBER(Bilanz!BV211),Bilanz!BV211,"")</f>
        <v>7.6404495664962155</v>
      </c>
      <c r="BW211" s="723">
        <f>IF(ISNUMBER(Bilanz!BW211),Bilanz!BW211,"")</f>
        <v>10</v>
      </c>
      <c r="BX211" s="721" t="str">
        <f>IF(ISTEXT(Bilanz!BX211),Bilanz!BX211,"")</f>
        <v>V0</v>
      </c>
    </row>
    <row r="212" spans="1:76" x14ac:dyDescent="0.2">
      <c r="A212" s="120" t="str">
        <f>IF(ISTEXT(Data!A212),Data!A212,"")</f>
        <v/>
      </c>
      <c r="B212" s="250">
        <f>IF(ISREF(Data!B212),Data!B212,"")</f>
        <v>35220</v>
      </c>
      <c r="C212" s="698">
        <v>0.27083333333333298</v>
      </c>
      <c r="D212" s="250">
        <f>IF(ISREF(Data!D212),Data!D212,"")</f>
        <v>35221</v>
      </c>
      <c r="E212" s="698">
        <v>0.27083333333333298</v>
      </c>
      <c r="F212" s="699" t="s">
        <v>2179</v>
      </c>
      <c r="G212" s="245" t="str">
        <f>IF(ISTEXT(Data!G212),Data!G212,"")</f>
        <v>No Precipitation Occurred</v>
      </c>
      <c r="H212" s="247" t="str">
        <f>IF(ISTEXT(Data!H212),Data!H212,"")</f>
        <v/>
      </c>
      <c r="I212" s="246" t="str">
        <f>IF(ISTEXT(Data!I212),Data!I212,"")</f>
        <v/>
      </c>
      <c r="J212" s="248" t="str">
        <f>IF(ISTEXT(Data!J212),Data!J212,"")</f>
        <v/>
      </c>
      <c r="K212" s="273" t="str">
        <f>IF(ISNUMBER(Data!K212),Data!K212,"")</f>
        <v/>
      </c>
      <c r="L212" s="242" t="str">
        <f>IF(ISTEXT(Data!L212),Data!L212,"")</f>
        <v>M1</v>
      </c>
      <c r="M212" s="700" t="str">
        <f>IF(ISNUMBER(Data!M212),Data!M212,"")</f>
        <v/>
      </c>
      <c r="N212" s="700" t="str">
        <f>IF(ISNUMBER(Data!N212),Data!N212,"")</f>
        <v/>
      </c>
      <c r="O212" s="242" t="str">
        <f>IF(ISTEXT(Data!O212),Data!O212,"")</f>
        <v>M1</v>
      </c>
      <c r="P212" s="278" t="str">
        <f>IF(ISNUMBER(Data!P212),Data!P212,"")</f>
        <v/>
      </c>
      <c r="Q212" s="242" t="str">
        <f>IF(ISTEXT(Data!Q212),Data!Q212,"")</f>
        <v>M1</v>
      </c>
      <c r="R212" s="277" t="str">
        <f>IF(ISNUMBER(Data!R212),Data!R212,"")</f>
        <v/>
      </c>
      <c r="S212" s="242" t="str">
        <f>IF(ISTEXT(Data!S212),Data!S212,"")</f>
        <v>M1</v>
      </c>
      <c r="T212" s="701" t="str">
        <f>IF(ISNUMBER(Data!T212),Data!T212,"")</f>
        <v/>
      </c>
      <c r="U212" s="242" t="str">
        <f>IF(ISTEXT(Data!U212),Data!U212,"")</f>
        <v>M1</v>
      </c>
      <c r="V212" s="702" t="str">
        <f>IF(ISNUMBER(Data!V212),Data!V212,"")</f>
        <v/>
      </c>
      <c r="W212" s="242" t="str">
        <f>IF(ISTEXT(Data!W212),Data!W212,"")</f>
        <v>M1</v>
      </c>
      <c r="X212" s="701" t="str">
        <f>IF(ISNUMBER(Data!X212),Data!X212,"")</f>
        <v/>
      </c>
      <c r="Y212" s="242" t="str">
        <f>IF(ISTEXT(Data!Y212),Data!Y212,"")</f>
        <v>M1</v>
      </c>
      <c r="Z212" s="703" t="str">
        <f>IF(ISNUMBER(Data!Z212),Data!Z212,"")</f>
        <v/>
      </c>
      <c r="AA212" s="242" t="str">
        <f>IF(ISTEXT(Data!AA212),Data!AA212,"")</f>
        <v>M1</v>
      </c>
      <c r="AB212" s="701" t="str">
        <f>IF(ISNUMBER(Data!AB212),Data!AB212,"")</f>
        <v/>
      </c>
      <c r="AC212" s="242" t="str">
        <f>IF(ISTEXT(Data!AC212),Data!AC212,"")</f>
        <v>M1</v>
      </c>
      <c r="AD212" s="704" t="str">
        <f>IF(ISNUMBER(Data!AD212),Data!AD212,"")</f>
        <v/>
      </c>
      <c r="AE212" s="242" t="str">
        <f>IF(ISTEXT(Data!AE212),Data!AE212,"")</f>
        <v>M1</v>
      </c>
      <c r="AF212" s="701" t="str">
        <f>IF(ISNUMBER(Data!AF212),Data!AF212,"")</f>
        <v/>
      </c>
      <c r="AG212" s="242" t="str">
        <f>IF(ISTEXT(Data!AG212),Data!AG212,"")</f>
        <v>M1</v>
      </c>
      <c r="AH212" s="703" t="str">
        <f>IF(ISNUMBER(Data!AH212),Data!AH212,"")</f>
        <v/>
      </c>
      <c r="AI212" s="242" t="str">
        <f>IF(ISTEXT(Data!AI212),Data!AI212,"")</f>
        <v>M1</v>
      </c>
      <c r="AJ212" s="267" t="str">
        <f>IF(ISTEXT(Data!AJ212),Data!AJ212,"")</f>
        <v/>
      </c>
      <c r="AK212" s="267" t="str">
        <f>IF(ISTEXT(Data!AK212),Data!AK212,"")</f>
        <v/>
      </c>
      <c r="AL212" s="267" t="str">
        <f>IF(ISTEXT(Data!AL212),Data!AL212,"")</f>
        <v/>
      </c>
      <c r="AM212" s="267" t="str">
        <f>IF(ISTEXT(Data!AM212),Data!AM212,"")</f>
        <v/>
      </c>
      <c r="AN212" s="267" t="str">
        <f>IF(ISTEXT(Data!AN212),Data!AN212,"")</f>
        <v/>
      </c>
      <c r="AO212" s="267" t="str">
        <f>IF(ISTEXT(Data!AO212),Data!AO212,"")</f>
        <v/>
      </c>
      <c r="AP212" s="705" t="str">
        <f>IF(ISNUMBER(Bilanz!AP212),Bilanz!AP212,"")</f>
        <v/>
      </c>
      <c r="AQ212" s="706" t="str">
        <f>IF(ISNUMBER(Bilanz!AQ212),Bilanz!AQ212,"")</f>
        <v/>
      </c>
      <c r="AR212" s="707" t="str">
        <f>IF(ISNUMBER(Bilanz!AR212),Bilanz!AR212,"")</f>
        <v/>
      </c>
      <c r="AS212" s="708" t="str">
        <f>IF(ISNUMBER(Bilanz!AS212),Bilanz!AS212,"")</f>
        <v/>
      </c>
      <c r="AT212" s="709" t="str">
        <f>IF(ISNUMBER(Bilanz!AT212),Bilanz!AT212,"")</f>
        <v/>
      </c>
      <c r="AU212" s="710" t="str">
        <f>IF(ISNUMBER(Bilanz!AU212),Bilanz!AU212,"")</f>
        <v/>
      </c>
      <c r="AV212" s="711" t="str">
        <f>IF(ISNUMBER(Bilanz!AV212),Bilanz!AV212,"")</f>
        <v/>
      </c>
      <c r="AW212" s="712" t="str">
        <f>IF(ISNUMBER(Bilanz!AW212),Bilanz!AW212,"")</f>
        <v/>
      </c>
      <c r="AX212" s="713" t="str">
        <f>IF(ISNUMBER(Bilanz!AX212),Bilanz!AX212,"")</f>
        <v/>
      </c>
      <c r="AY212" s="714" t="str">
        <f>IF(ISNUMBER(Bilanz!AY212),Bilanz!AY212,"")</f>
        <v/>
      </c>
      <c r="AZ212" s="715">
        <f>IF(ISNUMBER(Bilanz!AZ212),Bilanz!AZ212,"")</f>
        <v>362.61</v>
      </c>
      <c r="BA212" s="716">
        <f>IF(ISNUMBER(Bilanz!BA212),Bilanz!BA212,"")</f>
        <v>5.5229999999999997</v>
      </c>
      <c r="BB212" s="717" t="str">
        <f>IF(ISNUMBER(Bilanz!BB212),Bilanz!BB212,"")</f>
        <v/>
      </c>
      <c r="BC212" s="718" t="str">
        <f>IF(ISNUMBER(Bilanz!BC212),Bilanz!BC212,"")</f>
        <v/>
      </c>
      <c r="BD212" s="719" t="str">
        <f>IF(ISNUMBER(Bilanz!BD212),Bilanz!BD212,"")</f>
        <v/>
      </c>
      <c r="BE212" s="720" t="str">
        <f>IF(ISNUMBER(Bilanz!BE212),Bilanz!BE212,"")</f>
        <v/>
      </c>
      <c r="BF212" s="708" t="str">
        <f>IF(ISNUMBER(Bilanz!BF212),Bilanz!BF212,"")</f>
        <v/>
      </c>
      <c r="BG212" s="709" t="str">
        <f>IF(ISNUMBER(Bilanz!BG212),Bilanz!BG212,"")</f>
        <v/>
      </c>
      <c r="BH212" s="710" t="str">
        <f>IF(ISNUMBER(Bilanz!BH212),Bilanz!BH212,"")</f>
        <v/>
      </c>
      <c r="BI212" s="711" t="str">
        <f>IF(ISNUMBER(Bilanz!BI212),Bilanz!BI212,"")</f>
        <v/>
      </c>
      <c r="BJ212" s="712" t="str">
        <f>IF(ISNUMBER(Bilanz!BJ212),Bilanz!BJ212,"")</f>
        <v/>
      </c>
      <c r="BK212" s="713" t="str">
        <f>IF(ISNUMBER(Bilanz!BK212),Bilanz!BK212,"")</f>
        <v/>
      </c>
      <c r="BL212" s="714" t="str">
        <f>IF(ISNUMBER(Bilanz!BL212),Bilanz!BL212,"")</f>
        <v/>
      </c>
      <c r="BM212" s="721" t="str">
        <f>IF(ISTEXT(Bilanz!BM212),Bilanz!BM212,"")</f>
        <v>M1</v>
      </c>
      <c r="BN212" s="722" t="str">
        <f>IF(ISNUMBER(Bilanz!BN212),Bilanz!BN212,"")</f>
        <v/>
      </c>
      <c r="BO212" s="722" t="str">
        <f>IF(ISNUMBER(Bilanz!BO212),Bilanz!BO212,"")</f>
        <v/>
      </c>
      <c r="BP212" s="723" t="str">
        <f>IF(ISNUMBER(Bilanz!BP212),Bilanz!BP212,"")</f>
        <v/>
      </c>
      <c r="BQ212" s="723" t="str">
        <f>IF(ISNUMBER(Bilanz!BQ212),Bilanz!BQ212,"")</f>
        <v/>
      </c>
      <c r="BR212" s="721" t="str">
        <f>IF(ISTEXT(Bilanz!BR212),Bilanz!BR212,"")</f>
        <v>M1</v>
      </c>
      <c r="BS212" s="723" t="str">
        <f>IF(ISNUMBER(Bilanz!BS212),Bilanz!BS212,"")</f>
        <v/>
      </c>
      <c r="BT212" s="723" t="str">
        <f>IF(ISNUMBER(Bilanz!BT212),Bilanz!BT212,"")</f>
        <v/>
      </c>
      <c r="BU212" s="723" t="str">
        <f>IF(ISNUMBER(Bilanz!BU212),Bilanz!BU212,"")</f>
        <v/>
      </c>
      <c r="BV212" s="722" t="str">
        <f>IF(ISNUMBER(Bilanz!BV212),Bilanz!BV212,"")</f>
        <v/>
      </c>
      <c r="BW212" s="723" t="str">
        <f>IF(ISNUMBER(Bilanz!BW212),Bilanz!BW212,"")</f>
        <v/>
      </c>
      <c r="BX212" s="721" t="str">
        <f>IF(ISTEXT(Bilanz!BX212),Bilanz!BX212,"")</f>
        <v>M1</v>
      </c>
    </row>
    <row r="213" spans="1:76" x14ac:dyDescent="0.2">
      <c r="A213" s="120" t="str">
        <f>IF(ISTEXT(Data!A213),Data!A213,"")</f>
        <v/>
      </c>
      <c r="B213" s="250">
        <f>IF(ISREF(Data!B213),Data!B213,"")</f>
        <v>35221</v>
      </c>
      <c r="C213" s="698">
        <v>0.27083333333333298</v>
      </c>
      <c r="D213" s="250">
        <f>IF(ISREF(Data!D213),Data!D213,"")</f>
        <v>35222</v>
      </c>
      <c r="E213" s="698">
        <v>0.27083333333333298</v>
      </c>
      <c r="F213" s="699" t="s">
        <v>2179</v>
      </c>
      <c r="G213" s="245" t="str">
        <f>IF(ISTEXT(Data!G213),Data!G213,"")</f>
        <v>No Precipitation Occurred</v>
      </c>
      <c r="H213" s="247" t="str">
        <f>IF(ISTEXT(Data!H213),Data!H213,"")</f>
        <v/>
      </c>
      <c r="I213" s="246" t="str">
        <f>IF(ISTEXT(Data!I213),Data!I213,"")</f>
        <v/>
      </c>
      <c r="J213" s="248" t="str">
        <f>IF(ISTEXT(Data!J213),Data!J213,"")</f>
        <v/>
      </c>
      <c r="K213" s="273" t="str">
        <f>IF(ISNUMBER(Data!K213),Data!K213,"")</f>
        <v/>
      </c>
      <c r="L213" s="242" t="str">
        <f>IF(ISTEXT(Data!L213),Data!L213,"")</f>
        <v>M1</v>
      </c>
      <c r="M213" s="700" t="str">
        <f>IF(ISNUMBER(Data!M213),Data!M213,"")</f>
        <v/>
      </c>
      <c r="N213" s="700" t="str">
        <f>IF(ISNUMBER(Data!N213),Data!N213,"")</f>
        <v/>
      </c>
      <c r="O213" s="242" t="str">
        <f>IF(ISTEXT(Data!O213),Data!O213,"")</f>
        <v>M1</v>
      </c>
      <c r="P213" s="278" t="str">
        <f>IF(ISNUMBER(Data!P213),Data!P213,"")</f>
        <v/>
      </c>
      <c r="Q213" s="242" t="str">
        <f>IF(ISTEXT(Data!Q213),Data!Q213,"")</f>
        <v>M1</v>
      </c>
      <c r="R213" s="277" t="str">
        <f>IF(ISNUMBER(Data!R213),Data!R213,"")</f>
        <v/>
      </c>
      <c r="S213" s="242" t="str">
        <f>IF(ISTEXT(Data!S213),Data!S213,"")</f>
        <v>M1</v>
      </c>
      <c r="T213" s="701" t="str">
        <f>IF(ISNUMBER(Data!T213),Data!T213,"")</f>
        <v/>
      </c>
      <c r="U213" s="242" t="str">
        <f>IF(ISTEXT(Data!U213),Data!U213,"")</f>
        <v>M1</v>
      </c>
      <c r="V213" s="702" t="str">
        <f>IF(ISNUMBER(Data!V213),Data!V213,"")</f>
        <v/>
      </c>
      <c r="W213" s="242" t="str">
        <f>IF(ISTEXT(Data!W213),Data!W213,"")</f>
        <v>M1</v>
      </c>
      <c r="X213" s="701" t="str">
        <f>IF(ISNUMBER(Data!X213),Data!X213,"")</f>
        <v/>
      </c>
      <c r="Y213" s="242" t="str">
        <f>IF(ISTEXT(Data!Y213),Data!Y213,"")</f>
        <v>M1</v>
      </c>
      <c r="Z213" s="703" t="str">
        <f>IF(ISNUMBER(Data!Z213),Data!Z213,"")</f>
        <v/>
      </c>
      <c r="AA213" s="242" t="str">
        <f>IF(ISTEXT(Data!AA213),Data!AA213,"")</f>
        <v>M1</v>
      </c>
      <c r="AB213" s="701" t="str">
        <f>IF(ISNUMBER(Data!AB213),Data!AB213,"")</f>
        <v/>
      </c>
      <c r="AC213" s="242" t="str">
        <f>IF(ISTEXT(Data!AC213),Data!AC213,"")</f>
        <v>M1</v>
      </c>
      <c r="AD213" s="704" t="str">
        <f>IF(ISNUMBER(Data!AD213),Data!AD213,"")</f>
        <v/>
      </c>
      <c r="AE213" s="242" t="str">
        <f>IF(ISTEXT(Data!AE213),Data!AE213,"")</f>
        <v>M1</v>
      </c>
      <c r="AF213" s="701" t="str">
        <f>IF(ISNUMBER(Data!AF213),Data!AF213,"")</f>
        <v/>
      </c>
      <c r="AG213" s="242" t="str">
        <f>IF(ISTEXT(Data!AG213),Data!AG213,"")</f>
        <v>M1</v>
      </c>
      <c r="AH213" s="703" t="str">
        <f>IF(ISNUMBER(Data!AH213),Data!AH213,"")</f>
        <v/>
      </c>
      <c r="AI213" s="242" t="str">
        <f>IF(ISTEXT(Data!AI213),Data!AI213,"")</f>
        <v>M1</v>
      </c>
      <c r="AJ213" s="267" t="str">
        <f>IF(ISTEXT(Data!AJ213),Data!AJ213,"")</f>
        <v/>
      </c>
      <c r="AK213" s="267" t="str">
        <f>IF(ISTEXT(Data!AK213),Data!AK213,"")</f>
        <v/>
      </c>
      <c r="AL213" s="267" t="str">
        <f>IF(ISTEXT(Data!AL213),Data!AL213,"")</f>
        <v/>
      </c>
      <c r="AM213" s="267" t="str">
        <f>IF(ISTEXT(Data!AM213),Data!AM213,"")</f>
        <v/>
      </c>
      <c r="AN213" s="267" t="str">
        <f>IF(ISTEXT(Data!AN213),Data!AN213,"")</f>
        <v/>
      </c>
      <c r="AO213" s="267" t="str">
        <f>IF(ISTEXT(Data!AO213),Data!AO213,"")</f>
        <v/>
      </c>
      <c r="AP213" s="705" t="str">
        <f>IF(ISNUMBER(Bilanz!AP213),Bilanz!AP213,"")</f>
        <v/>
      </c>
      <c r="AQ213" s="706" t="str">
        <f>IF(ISNUMBER(Bilanz!AQ213),Bilanz!AQ213,"")</f>
        <v/>
      </c>
      <c r="AR213" s="707" t="str">
        <f>IF(ISNUMBER(Bilanz!AR213),Bilanz!AR213,"")</f>
        <v/>
      </c>
      <c r="AS213" s="708" t="str">
        <f>IF(ISNUMBER(Bilanz!AS213),Bilanz!AS213,"")</f>
        <v/>
      </c>
      <c r="AT213" s="709" t="str">
        <f>IF(ISNUMBER(Bilanz!AT213),Bilanz!AT213,"")</f>
        <v/>
      </c>
      <c r="AU213" s="710" t="str">
        <f>IF(ISNUMBER(Bilanz!AU213),Bilanz!AU213,"")</f>
        <v/>
      </c>
      <c r="AV213" s="711" t="str">
        <f>IF(ISNUMBER(Bilanz!AV213),Bilanz!AV213,"")</f>
        <v/>
      </c>
      <c r="AW213" s="712" t="str">
        <f>IF(ISNUMBER(Bilanz!AW213),Bilanz!AW213,"")</f>
        <v/>
      </c>
      <c r="AX213" s="713" t="str">
        <f>IF(ISNUMBER(Bilanz!AX213),Bilanz!AX213,"")</f>
        <v/>
      </c>
      <c r="AY213" s="714" t="str">
        <f>IF(ISNUMBER(Bilanz!AY213),Bilanz!AY213,"")</f>
        <v/>
      </c>
      <c r="AZ213" s="715">
        <f>IF(ISNUMBER(Bilanz!AZ213),Bilanz!AZ213,"")</f>
        <v>362.61</v>
      </c>
      <c r="BA213" s="716">
        <f>IF(ISNUMBER(Bilanz!BA213),Bilanz!BA213,"")</f>
        <v>5.5229999999999997</v>
      </c>
      <c r="BB213" s="717" t="str">
        <f>IF(ISNUMBER(Bilanz!BB213),Bilanz!BB213,"")</f>
        <v/>
      </c>
      <c r="BC213" s="718" t="str">
        <f>IF(ISNUMBER(Bilanz!BC213),Bilanz!BC213,"")</f>
        <v/>
      </c>
      <c r="BD213" s="719" t="str">
        <f>IF(ISNUMBER(Bilanz!BD213),Bilanz!BD213,"")</f>
        <v/>
      </c>
      <c r="BE213" s="720" t="str">
        <f>IF(ISNUMBER(Bilanz!BE213),Bilanz!BE213,"")</f>
        <v/>
      </c>
      <c r="BF213" s="708" t="str">
        <f>IF(ISNUMBER(Bilanz!BF213),Bilanz!BF213,"")</f>
        <v/>
      </c>
      <c r="BG213" s="709" t="str">
        <f>IF(ISNUMBER(Bilanz!BG213),Bilanz!BG213,"")</f>
        <v/>
      </c>
      <c r="BH213" s="710" t="str">
        <f>IF(ISNUMBER(Bilanz!BH213),Bilanz!BH213,"")</f>
        <v/>
      </c>
      <c r="BI213" s="711" t="str">
        <f>IF(ISNUMBER(Bilanz!BI213),Bilanz!BI213,"")</f>
        <v/>
      </c>
      <c r="BJ213" s="712" t="str">
        <f>IF(ISNUMBER(Bilanz!BJ213),Bilanz!BJ213,"")</f>
        <v/>
      </c>
      <c r="BK213" s="713" t="str">
        <f>IF(ISNUMBER(Bilanz!BK213),Bilanz!BK213,"")</f>
        <v/>
      </c>
      <c r="BL213" s="714" t="str">
        <f>IF(ISNUMBER(Bilanz!BL213),Bilanz!BL213,"")</f>
        <v/>
      </c>
      <c r="BM213" s="721" t="str">
        <f>IF(ISTEXT(Bilanz!BM213),Bilanz!BM213,"")</f>
        <v>M1</v>
      </c>
      <c r="BN213" s="722" t="str">
        <f>IF(ISNUMBER(Bilanz!BN213),Bilanz!BN213,"")</f>
        <v/>
      </c>
      <c r="BO213" s="722" t="str">
        <f>IF(ISNUMBER(Bilanz!BO213),Bilanz!BO213,"")</f>
        <v/>
      </c>
      <c r="BP213" s="723" t="str">
        <f>IF(ISNUMBER(Bilanz!BP213),Bilanz!BP213,"")</f>
        <v/>
      </c>
      <c r="BQ213" s="723" t="str">
        <f>IF(ISNUMBER(Bilanz!BQ213),Bilanz!BQ213,"")</f>
        <v/>
      </c>
      <c r="BR213" s="721" t="str">
        <f>IF(ISTEXT(Bilanz!BR213),Bilanz!BR213,"")</f>
        <v>M1</v>
      </c>
      <c r="BS213" s="723" t="str">
        <f>IF(ISNUMBER(Bilanz!BS213),Bilanz!BS213,"")</f>
        <v/>
      </c>
      <c r="BT213" s="723" t="str">
        <f>IF(ISNUMBER(Bilanz!BT213),Bilanz!BT213,"")</f>
        <v/>
      </c>
      <c r="BU213" s="723" t="str">
        <f>IF(ISNUMBER(Bilanz!BU213),Bilanz!BU213,"")</f>
        <v/>
      </c>
      <c r="BV213" s="722" t="str">
        <f>IF(ISNUMBER(Bilanz!BV213),Bilanz!BV213,"")</f>
        <v/>
      </c>
      <c r="BW213" s="723" t="str">
        <f>IF(ISNUMBER(Bilanz!BW213),Bilanz!BW213,"")</f>
        <v/>
      </c>
      <c r="BX213" s="721" t="str">
        <f>IF(ISTEXT(Bilanz!BX213),Bilanz!BX213,"")</f>
        <v>M1</v>
      </c>
    </row>
    <row r="214" spans="1:76" x14ac:dyDescent="0.2">
      <c r="A214" s="120" t="str">
        <f>IF(ISTEXT(Data!A214),Data!A214,"")</f>
        <v/>
      </c>
      <c r="B214" s="250">
        <f>IF(ISREF(Data!B214),Data!B214,"")</f>
        <v>35222</v>
      </c>
      <c r="C214" s="698">
        <v>0.27083333333333298</v>
      </c>
      <c r="D214" s="250">
        <f>IF(ISREF(Data!D214),Data!D214,"")</f>
        <v>35223</v>
      </c>
      <c r="E214" s="698">
        <v>0.27083333333333298</v>
      </c>
      <c r="F214" s="699" t="s">
        <v>2179</v>
      </c>
      <c r="G214" s="245" t="str">
        <f>IF(ISTEXT(Data!G214),Data!G214,"")</f>
        <v>No Precipitation Occurred</v>
      </c>
      <c r="H214" s="247" t="str">
        <f>IF(ISTEXT(Data!H214),Data!H214,"")</f>
        <v/>
      </c>
      <c r="I214" s="246" t="str">
        <f>IF(ISTEXT(Data!I214),Data!I214,"")</f>
        <v/>
      </c>
      <c r="J214" s="248" t="str">
        <f>IF(ISTEXT(Data!J214),Data!J214,"")</f>
        <v/>
      </c>
      <c r="K214" s="273" t="str">
        <f>IF(ISNUMBER(Data!K214),Data!K214,"")</f>
        <v/>
      </c>
      <c r="L214" s="242" t="str">
        <f>IF(ISTEXT(Data!L214),Data!L214,"")</f>
        <v>M1</v>
      </c>
      <c r="M214" s="700" t="str">
        <f>IF(ISNUMBER(Data!M214),Data!M214,"")</f>
        <v/>
      </c>
      <c r="N214" s="700" t="str">
        <f>IF(ISNUMBER(Data!N214),Data!N214,"")</f>
        <v/>
      </c>
      <c r="O214" s="242" t="str">
        <f>IF(ISTEXT(Data!O214),Data!O214,"")</f>
        <v>M1</v>
      </c>
      <c r="P214" s="278" t="str">
        <f>IF(ISNUMBER(Data!P214),Data!P214,"")</f>
        <v/>
      </c>
      <c r="Q214" s="242" t="str">
        <f>IF(ISTEXT(Data!Q214),Data!Q214,"")</f>
        <v>M1</v>
      </c>
      <c r="R214" s="277" t="str">
        <f>IF(ISNUMBER(Data!R214),Data!R214,"")</f>
        <v/>
      </c>
      <c r="S214" s="242" t="str">
        <f>IF(ISTEXT(Data!S214),Data!S214,"")</f>
        <v>M1</v>
      </c>
      <c r="T214" s="701" t="str">
        <f>IF(ISNUMBER(Data!T214),Data!T214,"")</f>
        <v/>
      </c>
      <c r="U214" s="242" t="str">
        <f>IF(ISTEXT(Data!U214),Data!U214,"")</f>
        <v>M1</v>
      </c>
      <c r="V214" s="702" t="str">
        <f>IF(ISNUMBER(Data!V214),Data!V214,"")</f>
        <v/>
      </c>
      <c r="W214" s="242" t="str">
        <f>IF(ISTEXT(Data!W214),Data!W214,"")</f>
        <v>M1</v>
      </c>
      <c r="X214" s="701" t="str">
        <f>IF(ISNUMBER(Data!X214),Data!X214,"")</f>
        <v/>
      </c>
      <c r="Y214" s="242" t="str">
        <f>IF(ISTEXT(Data!Y214),Data!Y214,"")</f>
        <v>M1</v>
      </c>
      <c r="Z214" s="703" t="str">
        <f>IF(ISNUMBER(Data!Z214),Data!Z214,"")</f>
        <v/>
      </c>
      <c r="AA214" s="242" t="str">
        <f>IF(ISTEXT(Data!AA214),Data!AA214,"")</f>
        <v>M1</v>
      </c>
      <c r="AB214" s="701" t="str">
        <f>IF(ISNUMBER(Data!AB214),Data!AB214,"")</f>
        <v/>
      </c>
      <c r="AC214" s="242" t="str">
        <f>IF(ISTEXT(Data!AC214),Data!AC214,"")</f>
        <v>M1</v>
      </c>
      <c r="AD214" s="704" t="str">
        <f>IF(ISNUMBER(Data!AD214),Data!AD214,"")</f>
        <v/>
      </c>
      <c r="AE214" s="242" t="str">
        <f>IF(ISTEXT(Data!AE214),Data!AE214,"")</f>
        <v>M1</v>
      </c>
      <c r="AF214" s="701" t="str">
        <f>IF(ISNUMBER(Data!AF214),Data!AF214,"")</f>
        <v/>
      </c>
      <c r="AG214" s="242" t="str">
        <f>IF(ISTEXT(Data!AG214),Data!AG214,"")</f>
        <v>M1</v>
      </c>
      <c r="AH214" s="703" t="str">
        <f>IF(ISNUMBER(Data!AH214),Data!AH214,"")</f>
        <v/>
      </c>
      <c r="AI214" s="242" t="str">
        <f>IF(ISTEXT(Data!AI214),Data!AI214,"")</f>
        <v>M1</v>
      </c>
      <c r="AJ214" s="267" t="str">
        <f>IF(ISTEXT(Data!AJ214),Data!AJ214,"")</f>
        <v/>
      </c>
      <c r="AK214" s="267" t="str">
        <f>IF(ISTEXT(Data!AK214),Data!AK214,"")</f>
        <v/>
      </c>
      <c r="AL214" s="267" t="str">
        <f>IF(ISTEXT(Data!AL214),Data!AL214,"")</f>
        <v/>
      </c>
      <c r="AM214" s="267" t="str">
        <f>IF(ISTEXT(Data!AM214),Data!AM214,"")</f>
        <v/>
      </c>
      <c r="AN214" s="267" t="str">
        <f>IF(ISTEXT(Data!AN214),Data!AN214,"")</f>
        <v/>
      </c>
      <c r="AO214" s="267" t="str">
        <f>IF(ISTEXT(Data!AO214),Data!AO214,"")</f>
        <v/>
      </c>
      <c r="AP214" s="705" t="str">
        <f>IF(ISNUMBER(Bilanz!AP214),Bilanz!AP214,"")</f>
        <v/>
      </c>
      <c r="AQ214" s="706" t="str">
        <f>IF(ISNUMBER(Bilanz!AQ214),Bilanz!AQ214,"")</f>
        <v/>
      </c>
      <c r="AR214" s="707" t="str">
        <f>IF(ISNUMBER(Bilanz!AR214),Bilanz!AR214,"")</f>
        <v/>
      </c>
      <c r="AS214" s="708" t="str">
        <f>IF(ISNUMBER(Bilanz!AS214),Bilanz!AS214,"")</f>
        <v/>
      </c>
      <c r="AT214" s="709" t="str">
        <f>IF(ISNUMBER(Bilanz!AT214),Bilanz!AT214,"")</f>
        <v/>
      </c>
      <c r="AU214" s="710" t="str">
        <f>IF(ISNUMBER(Bilanz!AU214),Bilanz!AU214,"")</f>
        <v/>
      </c>
      <c r="AV214" s="711" t="str">
        <f>IF(ISNUMBER(Bilanz!AV214),Bilanz!AV214,"")</f>
        <v/>
      </c>
      <c r="AW214" s="712" t="str">
        <f>IF(ISNUMBER(Bilanz!AW214),Bilanz!AW214,"")</f>
        <v/>
      </c>
      <c r="AX214" s="713" t="str">
        <f>IF(ISNUMBER(Bilanz!AX214),Bilanz!AX214,"")</f>
        <v/>
      </c>
      <c r="AY214" s="714" t="str">
        <f>IF(ISNUMBER(Bilanz!AY214),Bilanz!AY214,"")</f>
        <v/>
      </c>
      <c r="AZ214" s="715">
        <f>IF(ISNUMBER(Bilanz!AZ214),Bilanz!AZ214,"")</f>
        <v>362.61</v>
      </c>
      <c r="BA214" s="716">
        <f>IF(ISNUMBER(Bilanz!BA214),Bilanz!BA214,"")</f>
        <v>5.5229999999999997</v>
      </c>
      <c r="BB214" s="717" t="str">
        <f>IF(ISNUMBER(Bilanz!BB214),Bilanz!BB214,"")</f>
        <v/>
      </c>
      <c r="BC214" s="718" t="str">
        <f>IF(ISNUMBER(Bilanz!BC214),Bilanz!BC214,"")</f>
        <v/>
      </c>
      <c r="BD214" s="719" t="str">
        <f>IF(ISNUMBER(Bilanz!BD214),Bilanz!BD214,"")</f>
        <v/>
      </c>
      <c r="BE214" s="720" t="str">
        <f>IF(ISNUMBER(Bilanz!BE214),Bilanz!BE214,"")</f>
        <v/>
      </c>
      <c r="BF214" s="708" t="str">
        <f>IF(ISNUMBER(Bilanz!BF214),Bilanz!BF214,"")</f>
        <v/>
      </c>
      <c r="BG214" s="709" t="str">
        <f>IF(ISNUMBER(Bilanz!BG214),Bilanz!BG214,"")</f>
        <v/>
      </c>
      <c r="BH214" s="710" t="str">
        <f>IF(ISNUMBER(Bilanz!BH214),Bilanz!BH214,"")</f>
        <v/>
      </c>
      <c r="BI214" s="711" t="str">
        <f>IF(ISNUMBER(Bilanz!BI214),Bilanz!BI214,"")</f>
        <v/>
      </c>
      <c r="BJ214" s="712" t="str">
        <f>IF(ISNUMBER(Bilanz!BJ214),Bilanz!BJ214,"")</f>
        <v/>
      </c>
      <c r="BK214" s="713" t="str">
        <f>IF(ISNUMBER(Bilanz!BK214),Bilanz!BK214,"")</f>
        <v/>
      </c>
      <c r="BL214" s="714" t="str">
        <f>IF(ISNUMBER(Bilanz!BL214),Bilanz!BL214,"")</f>
        <v/>
      </c>
      <c r="BM214" s="721" t="str">
        <f>IF(ISTEXT(Bilanz!BM214),Bilanz!BM214,"")</f>
        <v>M1</v>
      </c>
      <c r="BN214" s="722" t="str">
        <f>IF(ISNUMBER(Bilanz!BN214),Bilanz!BN214,"")</f>
        <v/>
      </c>
      <c r="BO214" s="722" t="str">
        <f>IF(ISNUMBER(Bilanz!BO214),Bilanz!BO214,"")</f>
        <v/>
      </c>
      <c r="BP214" s="723" t="str">
        <f>IF(ISNUMBER(Bilanz!BP214),Bilanz!BP214,"")</f>
        <v/>
      </c>
      <c r="BQ214" s="723" t="str">
        <f>IF(ISNUMBER(Bilanz!BQ214),Bilanz!BQ214,"")</f>
        <v/>
      </c>
      <c r="BR214" s="721" t="str">
        <f>IF(ISTEXT(Bilanz!BR214),Bilanz!BR214,"")</f>
        <v>M1</v>
      </c>
      <c r="BS214" s="723" t="str">
        <f>IF(ISNUMBER(Bilanz!BS214),Bilanz!BS214,"")</f>
        <v/>
      </c>
      <c r="BT214" s="723" t="str">
        <f>IF(ISNUMBER(Bilanz!BT214),Bilanz!BT214,"")</f>
        <v/>
      </c>
      <c r="BU214" s="723" t="str">
        <f>IF(ISNUMBER(Bilanz!BU214),Bilanz!BU214,"")</f>
        <v/>
      </c>
      <c r="BV214" s="722" t="str">
        <f>IF(ISNUMBER(Bilanz!BV214),Bilanz!BV214,"")</f>
        <v/>
      </c>
      <c r="BW214" s="723" t="str">
        <f>IF(ISNUMBER(Bilanz!BW214),Bilanz!BW214,"")</f>
        <v/>
      </c>
      <c r="BX214" s="721" t="str">
        <f>IF(ISTEXT(Bilanz!BX214),Bilanz!BX214,"")</f>
        <v>M1</v>
      </c>
    </row>
    <row r="215" spans="1:76" x14ac:dyDescent="0.2">
      <c r="A215" s="120" t="str">
        <f>IF(ISTEXT(Data!A215),Data!A215,"")</f>
        <v/>
      </c>
      <c r="B215" s="250">
        <f>IF(ISREF(Data!B215),Data!B215,"")</f>
        <v>35223</v>
      </c>
      <c r="C215" s="698">
        <v>0.27083333333333298</v>
      </c>
      <c r="D215" s="250">
        <f>IF(ISREF(Data!D215),Data!D215,"")</f>
        <v>35224</v>
      </c>
      <c r="E215" s="698">
        <v>0.27083333333333298</v>
      </c>
      <c r="F215" s="699" t="s">
        <v>2179</v>
      </c>
      <c r="G215" s="245" t="str">
        <f>IF(ISTEXT(Data!G215),Data!G215,"")</f>
        <v>No Precipitation Occurred</v>
      </c>
      <c r="H215" s="247" t="str">
        <f>IF(ISTEXT(Data!H215),Data!H215,"")</f>
        <v/>
      </c>
      <c r="I215" s="246" t="str">
        <f>IF(ISTEXT(Data!I215),Data!I215,"")</f>
        <v/>
      </c>
      <c r="J215" s="248" t="str">
        <f>IF(ISTEXT(Data!J215),Data!J215,"")</f>
        <v/>
      </c>
      <c r="K215" s="273" t="str">
        <f>IF(ISNUMBER(Data!K215),Data!K215,"")</f>
        <v/>
      </c>
      <c r="L215" s="242" t="str">
        <f>IF(ISTEXT(Data!L215),Data!L215,"")</f>
        <v>M1</v>
      </c>
      <c r="M215" s="700" t="str">
        <f>IF(ISNUMBER(Data!M215),Data!M215,"")</f>
        <v/>
      </c>
      <c r="N215" s="700" t="str">
        <f>IF(ISNUMBER(Data!N215),Data!N215,"")</f>
        <v/>
      </c>
      <c r="O215" s="242" t="str">
        <f>IF(ISTEXT(Data!O215),Data!O215,"")</f>
        <v>M1</v>
      </c>
      <c r="P215" s="278" t="str">
        <f>IF(ISNUMBER(Data!P215),Data!P215,"")</f>
        <v/>
      </c>
      <c r="Q215" s="242" t="str">
        <f>IF(ISTEXT(Data!Q215),Data!Q215,"")</f>
        <v>M1</v>
      </c>
      <c r="R215" s="277" t="str">
        <f>IF(ISNUMBER(Data!R215),Data!R215,"")</f>
        <v/>
      </c>
      <c r="S215" s="242" t="str">
        <f>IF(ISTEXT(Data!S215),Data!S215,"")</f>
        <v>M1</v>
      </c>
      <c r="T215" s="701" t="str">
        <f>IF(ISNUMBER(Data!T215),Data!T215,"")</f>
        <v/>
      </c>
      <c r="U215" s="242" t="str">
        <f>IF(ISTEXT(Data!U215),Data!U215,"")</f>
        <v>M1</v>
      </c>
      <c r="V215" s="702" t="str">
        <f>IF(ISNUMBER(Data!V215),Data!V215,"")</f>
        <v/>
      </c>
      <c r="W215" s="242" t="str">
        <f>IF(ISTEXT(Data!W215),Data!W215,"")</f>
        <v>M1</v>
      </c>
      <c r="X215" s="701" t="str">
        <f>IF(ISNUMBER(Data!X215),Data!X215,"")</f>
        <v/>
      </c>
      <c r="Y215" s="242" t="str">
        <f>IF(ISTEXT(Data!Y215),Data!Y215,"")</f>
        <v>M1</v>
      </c>
      <c r="Z215" s="703" t="str">
        <f>IF(ISNUMBER(Data!Z215),Data!Z215,"")</f>
        <v/>
      </c>
      <c r="AA215" s="242" t="str">
        <f>IF(ISTEXT(Data!AA215),Data!AA215,"")</f>
        <v>M1</v>
      </c>
      <c r="AB215" s="701" t="str">
        <f>IF(ISNUMBER(Data!AB215),Data!AB215,"")</f>
        <v/>
      </c>
      <c r="AC215" s="242" t="str">
        <f>IF(ISTEXT(Data!AC215),Data!AC215,"")</f>
        <v>M1</v>
      </c>
      <c r="AD215" s="704" t="str">
        <f>IF(ISNUMBER(Data!AD215),Data!AD215,"")</f>
        <v/>
      </c>
      <c r="AE215" s="242" t="str">
        <f>IF(ISTEXT(Data!AE215),Data!AE215,"")</f>
        <v>M1</v>
      </c>
      <c r="AF215" s="701" t="str">
        <f>IF(ISNUMBER(Data!AF215),Data!AF215,"")</f>
        <v/>
      </c>
      <c r="AG215" s="242" t="str">
        <f>IF(ISTEXT(Data!AG215),Data!AG215,"")</f>
        <v>M1</v>
      </c>
      <c r="AH215" s="703" t="str">
        <f>IF(ISNUMBER(Data!AH215),Data!AH215,"")</f>
        <v/>
      </c>
      <c r="AI215" s="242" t="str">
        <f>IF(ISTEXT(Data!AI215),Data!AI215,"")</f>
        <v>M1</v>
      </c>
      <c r="AJ215" s="267" t="str">
        <f>IF(ISTEXT(Data!AJ215),Data!AJ215,"")</f>
        <v/>
      </c>
      <c r="AK215" s="267" t="str">
        <f>IF(ISTEXT(Data!AK215),Data!AK215,"")</f>
        <v/>
      </c>
      <c r="AL215" s="267" t="str">
        <f>IF(ISTEXT(Data!AL215),Data!AL215,"")</f>
        <v/>
      </c>
      <c r="AM215" s="267" t="str">
        <f>IF(ISTEXT(Data!AM215),Data!AM215,"")</f>
        <v/>
      </c>
      <c r="AN215" s="267" t="str">
        <f>IF(ISTEXT(Data!AN215),Data!AN215,"")</f>
        <v/>
      </c>
      <c r="AO215" s="267" t="str">
        <f>IF(ISTEXT(Data!AO215),Data!AO215,"")</f>
        <v/>
      </c>
      <c r="AP215" s="705" t="str">
        <f>IF(ISNUMBER(Bilanz!AP215),Bilanz!AP215,"")</f>
        <v/>
      </c>
      <c r="AQ215" s="706" t="str">
        <f>IF(ISNUMBER(Bilanz!AQ215),Bilanz!AQ215,"")</f>
        <v/>
      </c>
      <c r="AR215" s="707" t="str">
        <f>IF(ISNUMBER(Bilanz!AR215),Bilanz!AR215,"")</f>
        <v/>
      </c>
      <c r="AS215" s="708" t="str">
        <f>IF(ISNUMBER(Bilanz!AS215),Bilanz!AS215,"")</f>
        <v/>
      </c>
      <c r="AT215" s="709" t="str">
        <f>IF(ISNUMBER(Bilanz!AT215),Bilanz!AT215,"")</f>
        <v/>
      </c>
      <c r="AU215" s="710" t="str">
        <f>IF(ISNUMBER(Bilanz!AU215),Bilanz!AU215,"")</f>
        <v/>
      </c>
      <c r="AV215" s="711" t="str">
        <f>IF(ISNUMBER(Bilanz!AV215),Bilanz!AV215,"")</f>
        <v/>
      </c>
      <c r="AW215" s="712" t="str">
        <f>IF(ISNUMBER(Bilanz!AW215),Bilanz!AW215,"")</f>
        <v/>
      </c>
      <c r="AX215" s="713" t="str">
        <f>IF(ISNUMBER(Bilanz!AX215),Bilanz!AX215,"")</f>
        <v/>
      </c>
      <c r="AY215" s="714" t="str">
        <f>IF(ISNUMBER(Bilanz!AY215),Bilanz!AY215,"")</f>
        <v/>
      </c>
      <c r="AZ215" s="715">
        <f>IF(ISNUMBER(Bilanz!AZ215),Bilanz!AZ215,"")</f>
        <v>362.61</v>
      </c>
      <c r="BA215" s="716">
        <f>IF(ISNUMBER(Bilanz!BA215),Bilanz!BA215,"")</f>
        <v>5.5229999999999997</v>
      </c>
      <c r="BB215" s="717" t="str">
        <f>IF(ISNUMBER(Bilanz!BB215),Bilanz!BB215,"")</f>
        <v/>
      </c>
      <c r="BC215" s="718" t="str">
        <f>IF(ISNUMBER(Bilanz!BC215),Bilanz!BC215,"")</f>
        <v/>
      </c>
      <c r="BD215" s="719" t="str">
        <f>IF(ISNUMBER(Bilanz!BD215),Bilanz!BD215,"")</f>
        <v/>
      </c>
      <c r="BE215" s="720" t="str">
        <f>IF(ISNUMBER(Bilanz!BE215),Bilanz!BE215,"")</f>
        <v/>
      </c>
      <c r="BF215" s="708" t="str">
        <f>IF(ISNUMBER(Bilanz!BF215),Bilanz!BF215,"")</f>
        <v/>
      </c>
      <c r="BG215" s="709" t="str">
        <f>IF(ISNUMBER(Bilanz!BG215),Bilanz!BG215,"")</f>
        <v/>
      </c>
      <c r="BH215" s="710" t="str">
        <f>IF(ISNUMBER(Bilanz!BH215),Bilanz!BH215,"")</f>
        <v/>
      </c>
      <c r="BI215" s="711" t="str">
        <f>IF(ISNUMBER(Bilanz!BI215),Bilanz!BI215,"")</f>
        <v/>
      </c>
      <c r="BJ215" s="712" t="str">
        <f>IF(ISNUMBER(Bilanz!BJ215),Bilanz!BJ215,"")</f>
        <v/>
      </c>
      <c r="BK215" s="713" t="str">
        <f>IF(ISNUMBER(Bilanz!BK215),Bilanz!BK215,"")</f>
        <v/>
      </c>
      <c r="BL215" s="714" t="str">
        <f>IF(ISNUMBER(Bilanz!BL215),Bilanz!BL215,"")</f>
        <v/>
      </c>
      <c r="BM215" s="721" t="str">
        <f>IF(ISTEXT(Bilanz!BM215),Bilanz!BM215,"")</f>
        <v>M1</v>
      </c>
      <c r="BN215" s="722" t="str">
        <f>IF(ISNUMBER(Bilanz!BN215),Bilanz!BN215,"")</f>
        <v/>
      </c>
      <c r="BO215" s="722" t="str">
        <f>IF(ISNUMBER(Bilanz!BO215),Bilanz!BO215,"")</f>
        <v/>
      </c>
      <c r="BP215" s="723" t="str">
        <f>IF(ISNUMBER(Bilanz!BP215),Bilanz!BP215,"")</f>
        <v/>
      </c>
      <c r="BQ215" s="723" t="str">
        <f>IF(ISNUMBER(Bilanz!BQ215),Bilanz!BQ215,"")</f>
        <v/>
      </c>
      <c r="BR215" s="721" t="str">
        <f>IF(ISTEXT(Bilanz!BR215),Bilanz!BR215,"")</f>
        <v>M1</v>
      </c>
      <c r="BS215" s="723" t="str">
        <f>IF(ISNUMBER(Bilanz!BS215),Bilanz!BS215,"")</f>
        <v/>
      </c>
      <c r="BT215" s="723" t="str">
        <f>IF(ISNUMBER(Bilanz!BT215),Bilanz!BT215,"")</f>
        <v/>
      </c>
      <c r="BU215" s="723" t="str">
        <f>IF(ISNUMBER(Bilanz!BU215),Bilanz!BU215,"")</f>
        <v/>
      </c>
      <c r="BV215" s="722" t="str">
        <f>IF(ISNUMBER(Bilanz!BV215),Bilanz!BV215,"")</f>
        <v/>
      </c>
      <c r="BW215" s="723" t="str">
        <f>IF(ISNUMBER(Bilanz!BW215),Bilanz!BW215,"")</f>
        <v/>
      </c>
      <c r="BX215" s="721" t="str">
        <f>IF(ISTEXT(Bilanz!BX215),Bilanz!BX215,"")</f>
        <v>M1</v>
      </c>
    </row>
    <row r="216" spans="1:76" x14ac:dyDescent="0.2">
      <c r="A216" s="120" t="str">
        <f>IF(ISTEXT(Data!A216),Data!A216,"")</f>
        <v/>
      </c>
      <c r="B216" s="250">
        <f>IF(ISREF(Data!B216),Data!B216,"")</f>
        <v>35224</v>
      </c>
      <c r="C216" s="698">
        <v>0.27083333333333298</v>
      </c>
      <c r="D216" s="250">
        <f>IF(ISREF(Data!D216),Data!D216,"")</f>
        <v>35225</v>
      </c>
      <c r="E216" s="698">
        <v>0.27083333333333298</v>
      </c>
      <c r="F216" s="699" t="s">
        <v>2179</v>
      </c>
      <c r="G216" s="245" t="str">
        <f>IF(ISTEXT(Data!G216),Data!G216,"")</f>
        <v>No Precipitation Occurred</v>
      </c>
      <c r="H216" s="247" t="str">
        <f>IF(ISTEXT(Data!H216),Data!H216,"")</f>
        <v/>
      </c>
      <c r="I216" s="246" t="str">
        <f>IF(ISTEXT(Data!I216),Data!I216,"")</f>
        <v/>
      </c>
      <c r="J216" s="248" t="str">
        <f>IF(ISTEXT(Data!J216),Data!J216,"")</f>
        <v/>
      </c>
      <c r="K216" s="273" t="str">
        <f>IF(ISNUMBER(Data!K216),Data!K216,"")</f>
        <v/>
      </c>
      <c r="L216" s="242" t="str">
        <f>IF(ISTEXT(Data!L216),Data!L216,"")</f>
        <v>M1</v>
      </c>
      <c r="M216" s="700" t="str">
        <f>IF(ISNUMBER(Data!M216),Data!M216,"")</f>
        <v/>
      </c>
      <c r="N216" s="700" t="str">
        <f>IF(ISNUMBER(Data!N216),Data!N216,"")</f>
        <v/>
      </c>
      <c r="O216" s="242" t="str">
        <f>IF(ISTEXT(Data!O216),Data!O216,"")</f>
        <v>M1</v>
      </c>
      <c r="P216" s="278" t="str">
        <f>IF(ISNUMBER(Data!P216),Data!P216,"")</f>
        <v/>
      </c>
      <c r="Q216" s="242" t="str">
        <f>IF(ISTEXT(Data!Q216),Data!Q216,"")</f>
        <v>M1</v>
      </c>
      <c r="R216" s="277" t="str">
        <f>IF(ISNUMBER(Data!R216),Data!R216,"")</f>
        <v/>
      </c>
      <c r="S216" s="242" t="str">
        <f>IF(ISTEXT(Data!S216),Data!S216,"")</f>
        <v>M1</v>
      </c>
      <c r="T216" s="701" t="str">
        <f>IF(ISNUMBER(Data!T216),Data!T216,"")</f>
        <v/>
      </c>
      <c r="U216" s="242" t="str">
        <f>IF(ISTEXT(Data!U216),Data!U216,"")</f>
        <v>M1</v>
      </c>
      <c r="V216" s="702" t="str">
        <f>IF(ISNUMBER(Data!V216),Data!V216,"")</f>
        <v/>
      </c>
      <c r="W216" s="242" t="str">
        <f>IF(ISTEXT(Data!W216),Data!W216,"")</f>
        <v>M1</v>
      </c>
      <c r="X216" s="701" t="str">
        <f>IF(ISNUMBER(Data!X216),Data!X216,"")</f>
        <v/>
      </c>
      <c r="Y216" s="242" t="str">
        <f>IF(ISTEXT(Data!Y216),Data!Y216,"")</f>
        <v>M1</v>
      </c>
      <c r="Z216" s="703" t="str">
        <f>IF(ISNUMBER(Data!Z216),Data!Z216,"")</f>
        <v/>
      </c>
      <c r="AA216" s="242" t="str">
        <f>IF(ISTEXT(Data!AA216),Data!AA216,"")</f>
        <v>M1</v>
      </c>
      <c r="AB216" s="701" t="str">
        <f>IF(ISNUMBER(Data!AB216),Data!AB216,"")</f>
        <v/>
      </c>
      <c r="AC216" s="242" t="str">
        <f>IF(ISTEXT(Data!AC216),Data!AC216,"")</f>
        <v>M1</v>
      </c>
      <c r="AD216" s="704" t="str">
        <f>IF(ISNUMBER(Data!AD216),Data!AD216,"")</f>
        <v/>
      </c>
      <c r="AE216" s="242" t="str">
        <f>IF(ISTEXT(Data!AE216),Data!AE216,"")</f>
        <v>M1</v>
      </c>
      <c r="AF216" s="701" t="str">
        <f>IF(ISNUMBER(Data!AF216),Data!AF216,"")</f>
        <v/>
      </c>
      <c r="AG216" s="242" t="str">
        <f>IF(ISTEXT(Data!AG216),Data!AG216,"")</f>
        <v>M1</v>
      </c>
      <c r="AH216" s="703" t="str">
        <f>IF(ISNUMBER(Data!AH216),Data!AH216,"")</f>
        <v/>
      </c>
      <c r="AI216" s="242" t="str">
        <f>IF(ISTEXT(Data!AI216),Data!AI216,"")</f>
        <v>M1</v>
      </c>
      <c r="AJ216" s="267" t="str">
        <f>IF(ISTEXT(Data!AJ216),Data!AJ216,"")</f>
        <v/>
      </c>
      <c r="AK216" s="267" t="str">
        <f>IF(ISTEXT(Data!AK216),Data!AK216,"")</f>
        <v/>
      </c>
      <c r="AL216" s="267" t="str">
        <f>IF(ISTEXT(Data!AL216),Data!AL216,"")</f>
        <v/>
      </c>
      <c r="AM216" s="267" t="str">
        <f>IF(ISTEXT(Data!AM216),Data!AM216,"")</f>
        <v/>
      </c>
      <c r="AN216" s="267" t="str">
        <f>IF(ISTEXT(Data!AN216),Data!AN216,"")</f>
        <v/>
      </c>
      <c r="AO216" s="267" t="str">
        <f>IF(ISTEXT(Data!AO216),Data!AO216,"")</f>
        <v/>
      </c>
      <c r="AP216" s="705" t="str">
        <f>IF(ISNUMBER(Bilanz!AP216),Bilanz!AP216,"")</f>
        <v/>
      </c>
      <c r="AQ216" s="706" t="str">
        <f>IF(ISNUMBER(Bilanz!AQ216),Bilanz!AQ216,"")</f>
        <v/>
      </c>
      <c r="AR216" s="707" t="str">
        <f>IF(ISNUMBER(Bilanz!AR216),Bilanz!AR216,"")</f>
        <v/>
      </c>
      <c r="AS216" s="708" t="str">
        <f>IF(ISNUMBER(Bilanz!AS216),Bilanz!AS216,"")</f>
        <v/>
      </c>
      <c r="AT216" s="709" t="str">
        <f>IF(ISNUMBER(Bilanz!AT216),Bilanz!AT216,"")</f>
        <v/>
      </c>
      <c r="AU216" s="710" t="str">
        <f>IF(ISNUMBER(Bilanz!AU216),Bilanz!AU216,"")</f>
        <v/>
      </c>
      <c r="AV216" s="711" t="str">
        <f>IF(ISNUMBER(Bilanz!AV216),Bilanz!AV216,"")</f>
        <v/>
      </c>
      <c r="AW216" s="712" t="str">
        <f>IF(ISNUMBER(Bilanz!AW216),Bilanz!AW216,"")</f>
        <v/>
      </c>
      <c r="AX216" s="713" t="str">
        <f>IF(ISNUMBER(Bilanz!AX216),Bilanz!AX216,"")</f>
        <v/>
      </c>
      <c r="AY216" s="714" t="str">
        <f>IF(ISNUMBER(Bilanz!AY216),Bilanz!AY216,"")</f>
        <v/>
      </c>
      <c r="AZ216" s="715">
        <f>IF(ISNUMBER(Bilanz!AZ216),Bilanz!AZ216,"")</f>
        <v>362.61</v>
      </c>
      <c r="BA216" s="716">
        <f>IF(ISNUMBER(Bilanz!BA216),Bilanz!BA216,"")</f>
        <v>5.5229999999999997</v>
      </c>
      <c r="BB216" s="717" t="str">
        <f>IF(ISNUMBER(Bilanz!BB216),Bilanz!BB216,"")</f>
        <v/>
      </c>
      <c r="BC216" s="718" t="str">
        <f>IF(ISNUMBER(Bilanz!BC216),Bilanz!BC216,"")</f>
        <v/>
      </c>
      <c r="BD216" s="719" t="str">
        <f>IF(ISNUMBER(Bilanz!BD216),Bilanz!BD216,"")</f>
        <v/>
      </c>
      <c r="BE216" s="720" t="str">
        <f>IF(ISNUMBER(Bilanz!BE216),Bilanz!BE216,"")</f>
        <v/>
      </c>
      <c r="BF216" s="708" t="str">
        <f>IF(ISNUMBER(Bilanz!BF216),Bilanz!BF216,"")</f>
        <v/>
      </c>
      <c r="BG216" s="709" t="str">
        <f>IF(ISNUMBER(Bilanz!BG216),Bilanz!BG216,"")</f>
        <v/>
      </c>
      <c r="BH216" s="710" t="str">
        <f>IF(ISNUMBER(Bilanz!BH216),Bilanz!BH216,"")</f>
        <v/>
      </c>
      <c r="BI216" s="711" t="str">
        <f>IF(ISNUMBER(Bilanz!BI216),Bilanz!BI216,"")</f>
        <v/>
      </c>
      <c r="BJ216" s="712" t="str">
        <f>IF(ISNUMBER(Bilanz!BJ216),Bilanz!BJ216,"")</f>
        <v/>
      </c>
      <c r="BK216" s="713" t="str">
        <f>IF(ISNUMBER(Bilanz!BK216),Bilanz!BK216,"")</f>
        <v/>
      </c>
      <c r="BL216" s="714" t="str">
        <f>IF(ISNUMBER(Bilanz!BL216),Bilanz!BL216,"")</f>
        <v/>
      </c>
      <c r="BM216" s="721" t="str">
        <f>IF(ISTEXT(Bilanz!BM216),Bilanz!BM216,"")</f>
        <v>M1</v>
      </c>
      <c r="BN216" s="722" t="str">
        <f>IF(ISNUMBER(Bilanz!BN216),Bilanz!BN216,"")</f>
        <v/>
      </c>
      <c r="BO216" s="722" t="str">
        <f>IF(ISNUMBER(Bilanz!BO216),Bilanz!BO216,"")</f>
        <v/>
      </c>
      <c r="BP216" s="723" t="str">
        <f>IF(ISNUMBER(Bilanz!BP216),Bilanz!BP216,"")</f>
        <v/>
      </c>
      <c r="BQ216" s="723" t="str">
        <f>IF(ISNUMBER(Bilanz!BQ216),Bilanz!BQ216,"")</f>
        <v/>
      </c>
      <c r="BR216" s="721" t="str">
        <f>IF(ISTEXT(Bilanz!BR216),Bilanz!BR216,"")</f>
        <v>M1</v>
      </c>
      <c r="BS216" s="723" t="str">
        <f>IF(ISNUMBER(Bilanz!BS216),Bilanz!BS216,"")</f>
        <v/>
      </c>
      <c r="BT216" s="723" t="str">
        <f>IF(ISNUMBER(Bilanz!BT216),Bilanz!BT216,"")</f>
        <v/>
      </c>
      <c r="BU216" s="723" t="str">
        <f>IF(ISNUMBER(Bilanz!BU216),Bilanz!BU216,"")</f>
        <v/>
      </c>
      <c r="BV216" s="722" t="str">
        <f>IF(ISNUMBER(Bilanz!BV216),Bilanz!BV216,"")</f>
        <v/>
      </c>
      <c r="BW216" s="723" t="str">
        <f>IF(ISNUMBER(Bilanz!BW216),Bilanz!BW216,"")</f>
        <v/>
      </c>
      <c r="BX216" s="721" t="str">
        <f>IF(ISTEXT(Bilanz!BX216),Bilanz!BX216,"")</f>
        <v>M1</v>
      </c>
    </row>
    <row r="217" spans="1:76" x14ac:dyDescent="0.2">
      <c r="A217" s="120" t="str">
        <f>IF(ISTEXT(Data!A217),Data!A217,"")</f>
        <v/>
      </c>
      <c r="B217" s="250">
        <f>IF(ISREF(Data!B217),Data!B217,"")</f>
        <v>35225</v>
      </c>
      <c r="C217" s="698">
        <v>0.27083333333333298</v>
      </c>
      <c r="D217" s="250">
        <f>IF(ISREF(Data!D217),Data!D217,"")</f>
        <v>35226</v>
      </c>
      <c r="E217" s="698">
        <v>0.27083333333333298</v>
      </c>
      <c r="F217" s="699" t="s">
        <v>2179</v>
      </c>
      <c r="G217" s="245" t="str">
        <f>IF(ISTEXT(Data!G217),Data!G217,"")</f>
        <v>No Precipitation Occurred</v>
      </c>
      <c r="H217" s="247" t="str">
        <f>IF(ISTEXT(Data!H217),Data!H217,"")</f>
        <v/>
      </c>
      <c r="I217" s="246" t="str">
        <f>IF(ISTEXT(Data!I217),Data!I217,"")</f>
        <v/>
      </c>
      <c r="J217" s="248" t="str">
        <f>IF(ISTEXT(Data!J217),Data!J217,"")</f>
        <v/>
      </c>
      <c r="K217" s="273" t="str">
        <f>IF(ISNUMBER(Data!K217),Data!K217,"")</f>
        <v/>
      </c>
      <c r="L217" s="242" t="str">
        <f>IF(ISTEXT(Data!L217),Data!L217,"")</f>
        <v>M1</v>
      </c>
      <c r="M217" s="700" t="str">
        <f>IF(ISNUMBER(Data!M217),Data!M217,"")</f>
        <v/>
      </c>
      <c r="N217" s="700" t="str">
        <f>IF(ISNUMBER(Data!N217),Data!N217,"")</f>
        <v/>
      </c>
      <c r="O217" s="242" t="str">
        <f>IF(ISTEXT(Data!O217),Data!O217,"")</f>
        <v>M1</v>
      </c>
      <c r="P217" s="278" t="str">
        <f>IF(ISNUMBER(Data!P217),Data!P217,"")</f>
        <v/>
      </c>
      <c r="Q217" s="242" t="str">
        <f>IF(ISTEXT(Data!Q217),Data!Q217,"")</f>
        <v>M1</v>
      </c>
      <c r="R217" s="277" t="str">
        <f>IF(ISNUMBER(Data!R217),Data!R217,"")</f>
        <v/>
      </c>
      <c r="S217" s="242" t="str">
        <f>IF(ISTEXT(Data!S217),Data!S217,"")</f>
        <v>M1</v>
      </c>
      <c r="T217" s="701" t="str">
        <f>IF(ISNUMBER(Data!T217),Data!T217,"")</f>
        <v/>
      </c>
      <c r="U217" s="242" t="str">
        <f>IF(ISTEXT(Data!U217),Data!U217,"")</f>
        <v>M1</v>
      </c>
      <c r="V217" s="702" t="str">
        <f>IF(ISNUMBER(Data!V217),Data!V217,"")</f>
        <v/>
      </c>
      <c r="W217" s="242" t="str">
        <f>IF(ISTEXT(Data!W217),Data!W217,"")</f>
        <v>M1</v>
      </c>
      <c r="X217" s="701" t="str">
        <f>IF(ISNUMBER(Data!X217),Data!X217,"")</f>
        <v/>
      </c>
      <c r="Y217" s="242" t="str">
        <f>IF(ISTEXT(Data!Y217),Data!Y217,"")</f>
        <v>M1</v>
      </c>
      <c r="Z217" s="703" t="str">
        <f>IF(ISNUMBER(Data!Z217),Data!Z217,"")</f>
        <v/>
      </c>
      <c r="AA217" s="242" t="str">
        <f>IF(ISTEXT(Data!AA217),Data!AA217,"")</f>
        <v>M1</v>
      </c>
      <c r="AB217" s="701" t="str">
        <f>IF(ISNUMBER(Data!AB217),Data!AB217,"")</f>
        <v/>
      </c>
      <c r="AC217" s="242" t="str">
        <f>IF(ISTEXT(Data!AC217),Data!AC217,"")</f>
        <v>M1</v>
      </c>
      <c r="AD217" s="704" t="str">
        <f>IF(ISNUMBER(Data!AD217),Data!AD217,"")</f>
        <v/>
      </c>
      <c r="AE217" s="242" t="str">
        <f>IF(ISTEXT(Data!AE217),Data!AE217,"")</f>
        <v>M1</v>
      </c>
      <c r="AF217" s="701" t="str">
        <f>IF(ISNUMBER(Data!AF217),Data!AF217,"")</f>
        <v/>
      </c>
      <c r="AG217" s="242" t="str">
        <f>IF(ISTEXT(Data!AG217),Data!AG217,"")</f>
        <v>M1</v>
      </c>
      <c r="AH217" s="703" t="str">
        <f>IF(ISNUMBER(Data!AH217),Data!AH217,"")</f>
        <v/>
      </c>
      <c r="AI217" s="242" t="str">
        <f>IF(ISTEXT(Data!AI217),Data!AI217,"")</f>
        <v>M1</v>
      </c>
      <c r="AJ217" s="267" t="str">
        <f>IF(ISTEXT(Data!AJ217),Data!AJ217,"")</f>
        <v/>
      </c>
      <c r="AK217" s="267" t="str">
        <f>IF(ISTEXT(Data!AK217),Data!AK217,"")</f>
        <v/>
      </c>
      <c r="AL217" s="267" t="str">
        <f>IF(ISTEXT(Data!AL217),Data!AL217,"")</f>
        <v/>
      </c>
      <c r="AM217" s="267" t="str">
        <f>IF(ISTEXT(Data!AM217),Data!AM217,"")</f>
        <v/>
      </c>
      <c r="AN217" s="267" t="str">
        <f>IF(ISTEXT(Data!AN217),Data!AN217,"")</f>
        <v/>
      </c>
      <c r="AO217" s="267" t="str">
        <f>IF(ISTEXT(Data!AO217),Data!AO217,"")</f>
        <v/>
      </c>
      <c r="AP217" s="705" t="str">
        <f>IF(ISNUMBER(Bilanz!AP217),Bilanz!AP217,"")</f>
        <v/>
      </c>
      <c r="AQ217" s="706" t="str">
        <f>IF(ISNUMBER(Bilanz!AQ217),Bilanz!AQ217,"")</f>
        <v/>
      </c>
      <c r="AR217" s="707" t="str">
        <f>IF(ISNUMBER(Bilanz!AR217),Bilanz!AR217,"")</f>
        <v/>
      </c>
      <c r="AS217" s="708" t="str">
        <f>IF(ISNUMBER(Bilanz!AS217),Bilanz!AS217,"")</f>
        <v/>
      </c>
      <c r="AT217" s="709" t="str">
        <f>IF(ISNUMBER(Bilanz!AT217),Bilanz!AT217,"")</f>
        <v/>
      </c>
      <c r="AU217" s="710" t="str">
        <f>IF(ISNUMBER(Bilanz!AU217),Bilanz!AU217,"")</f>
        <v/>
      </c>
      <c r="AV217" s="711" t="str">
        <f>IF(ISNUMBER(Bilanz!AV217),Bilanz!AV217,"")</f>
        <v/>
      </c>
      <c r="AW217" s="712" t="str">
        <f>IF(ISNUMBER(Bilanz!AW217),Bilanz!AW217,"")</f>
        <v/>
      </c>
      <c r="AX217" s="713" t="str">
        <f>IF(ISNUMBER(Bilanz!AX217),Bilanz!AX217,"")</f>
        <v/>
      </c>
      <c r="AY217" s="714" t="str">
        <f>IF(ISNUMBER(Bilanz!AY217),Bilanz!AY217,"")</f>
        <v/>
      </c>
      <c r="AZ217" s="715">
        <f>IF(ISNUMBER(Bilanz!AZ217),Bilanz!AZ217,"")</f>
        <v>362.61</v>
      </c>
      <c r="BA217" s="716">
        <f>IF(ISNUMBER(Bilanz!BA217),Bilanz!BA217,"")</f>
        <v>5.5229999999999997</v>
      </c>
      <c r="BB217" s="717" t="str">
        <f>IF(ISNUMBER(Bilanz!BB217),Bilanz!BB217,"")</f>
        <v/>
      </c>
      <c r="BC217" s="718" t="str">
        <f>IF(ISNUMBER(Bilanz!BC217),Bilanz!BC217,"")</f>
        <v/>
      </c>
      <c r="BD217" s="719" t="str">
        <f>IF(ISNUMBER(Bilanz!BD217),Bilanz!BD217,"")</f>
        <v/>
      </c>
      <c r="BE217" s="720" t="str">
        <f>IF(ISNUMBER(Bilanz!BE217),Bilanz!BE217,"")</f>
        <v/>
      </c>
      <c r="BF217" s="708" t="str">
        <f>IF(ISNUMBER(Bilanz!BF217),Bilanz!BF217,"")</f>
        <v/>
      </c>
      <c r="BG217" s="709" t="str">
        <f>IF(ISNUMBER(Bilanz!BG217),Bilanz!BG217,"")</f>
        <v/>
      </c>
      <c r="BH217" s="710" t="str">
        <f>IF(ISNUMBER(Bilanz!BH217),Bilanz!BH217,"")</f>
        <v/>
      </c>
      <c r="BI217" s="711" t="str">
        <f>IF(ISNUMBER(Bilanz!BI217),Bilanz!BI217,"")</f>
        <v/>
      </c>
      <c r="BJ217" s="712" t="str">
        <f>IF(ISNUMBER(Bilanz!BJ217),Bilanz!BJ217,"")</f>
        <v/>
      </c>
      <c r="BK217" s="713" t="str">
        <f>IF(ISNUMBER(Bilanz!BK217),Bilanz!BK217,"")</f>
        <v/>
      </c>
      <c r="BL217" s="714" t="str">
        <f>IF(ISNUMBER(Bilanz!BL217),Bilanz!BL217,"")</f>
        <v/>
      </c>
      <c r="BM217" s="721" t="str">
        <f>IF(ISTEXT(Bilanz!BM217),Bilanz!BM217,"")</f>
        <v>M1</v>
      </c>
      <c r="BN217" s="722" t="str">
        <f>IF(ISNUMBER(Bilanz!BN217),Bilanz!BN217,"")</f>
        <v/>
      </c>
      <c r="BO217" s="722" t="str">
        <f>IF(ISNUMBER(Bilanz!BO217),Bilanz!BO217,"")</f>
        <v/>
      </c>
      <c r="BP217" s="723" t="str">
        <f>IF(ISNUMBER(Bilanz!BP217),Bilanz!BP217,"")</f>
        <v/>
      </c>
      <c r="BQ217" s="723" t="str">
        <f>IF(ISNUMBER(Bilanz!BQ217),Bilanz!BQ217,"")</f>
        <v/>
      </c>
      <c r="BR217" s="721" t="str">
        <f>IF(ISTEXT(Bilanz!BR217),Bilanz!BR217,"")</f>
        <v>M1</v>
      </c>
      <c r="BS217" s="723" t="str">
        <f>IF(ISNUMBER(Bilanz!BS217),Bilanz!BS217,"")</f>
        <v/>
      </c>
      <c r="BT217" s="723" t="str">
        <f>IF(ISNUMBER(Bilanz!BT217),Bilanz!BT217,"")</f>
        <v/>
      </c>
      <c r="BU217" s="723" t="str">
        <f>IF(ISNUMBER(Bilanz!BU217),Bilanz!BU217,"")</f>
        <v/>
      </c>
      <c r="BV217" s="722" t="str">
        <f>IF(ISNUMBER(Bilanz!BV217),Bilanz!BV217,"")</f>
        <v/>
      </c>
      <c r="BW217" s="723" t="str">
        <f>IF(ISNUMBER(Bilanz!BW217),Bilanz!BW217,"")</f>
        <v/>
      </c>
      <c r="BX217" s="721" t="str">
        <f>IF(ISTEXT(Bilanz!BX217),Bilanz!BX217,"")</f>
        <v>M1</v>
      </c>
    </row>
    <row r="218" spans="1:76" x14ac:dyDescent="0.2">
      <c r="A218" s="120" t="str">
        <f>IF(ISTEXT(Data!A218),Data!A218,"")</f>
        <v>DEU96060</v>
      </c>
      <c r="B218" s="250">
        <f>IF(ISREF(Data!B218),Data!B218,"")</f>
        <v>35226</v>
      </c>
      <c r="C218" s="698">
        <v>0.27083333333333298</v>
      </c>
      <c r="D218" s="250">
        <f>IF(ISREF(Data!D218),Data!D218,"")</f>
        <v>35227</v>
      </c>
      <c r="E218" s="698">
        <v>0.27083333333333298</v>
      </c>
      <c r="F218" s="699" t="s">
        <v>2179</v>
      </c>
      <c r="G218" s="245" t="str">
        <f>IF(ISTEXT(Data!G218),Data!G218,"")</f>
        <v>Rain</v>
      </c>
      <c r="H218" s="247" t="str">
        <f>IF(ISTEXT(Data!H218),Data!H218,"")</f>
        <v>Clean and Clear</v>
      </c>
      <c r="I218" s="246" t="str">
        <f>IF(ISTEXT(Data!I218),Data!I218,"")</f>
        <v/>
      </c>
      <c r="J218" s="248" t="str">
        <f>IF(ISTEXT(Data!J218),Data!J218,"")</f>
        <v/>
      </c>
      <c r="K218" s="273">
        <f>IF(ISNUMBER(Data!K218),Data!K218,"")</f>
        <v>7.6</v>
      </c>
      <c r="L218" s="242" t="str">
        <f>IF(ISTEXT(Data!L218),Data!L218,"")</f>
        <v>V0</v>
      </c>
      <c r="M218" s="700">
        <f>IF(ISNUMBER(Data!M218),Data!M218,"")</f>
        <v>340</v>
      </c>
      <c r="N218" s="700">
        <f>IF(ISNUMBER(Data!N218),Data!N218,"")</f>
        <v>7.82</v>
      </c>
      <c r="O218" s="242" t="str">
        <f>IF(ISTEXT(Data!O218),Data!O218,"")</f>
        <v>V0</v>
      </c>
      <c r="P218" s="278">
        <f>IF(ISNUMBER(Data!P218),Data!P218,"")</f>
        <v>5.58</v>
      </c>
      <c r="Q218" s="242" t="str">
        <f>IF(ISTEXT(Data!Q218),Data!Q218,"")</f>
        <v>V0</v>
      </c>
      <c r="R218" s="277">
        <f>IF(ISNUMBER(Data!R218),Data!R218,"")</f>
        <v>17.7</v>
      </c>
      <c r="S218" s="242" t="str">
        <f>IF(ISTEXT(Data!S218),Data!S218,"")</f>
        <v>V0</v>
      </c>
      <c r="T218" s="701">
        <f>IF(ISNUMBER(Data!T218),Data!T218,"")</f>
        <v>0.10299999999999999</v>
      </c>
      <c r="U218" s="242" t="str">
        <f>IF(ISTEXT(Data!U218),Data!U218,"")</f>
        <v>V0</v>
      </c>
      <c r="V218" s="702">
        <f>IF(ISNUMBER(Data!V218),Data!V218,"")</f>
        <v>0.67046021449883075</v>
      </c>
      <c r="W218" s="242" t="str">
        <f>IF(ISTEXT(Data!W218),Data!W218,"")</f>
        <v>V0</v>
      </c>
      <c r="X218" s="701">
        <f>IF(ISNUMBER(Data!X218),Data!X218,"")</f>
        <v>0.69927838271116571</v>
      </c>
      <c r="Y218" s="242" t="str">
        <f>IF(ISTEXT(Data!Y218),Data!Y218,"")</f>
        <v>V0</v>
      </c>
      <c r="Z218" s="703">
        <f>IF(ISNUMBER(Data!Z218),Data!Z218,"")</f>
        <v>8.3000000000000004E-2</v>
      </c>
      <c r="AA218" s="242" t="str">
        <f>IF(ISTEXT(Data!AA218),Data!AA218,"")</f>
        <v>V0</v>
      </c>
      <c r="AB218" s="701">
        <f>IF(ISNUMBER(Data!AB218),Data!AB218,"")</f>
        <v>1.0213750136353312</v>
      </c>
      <c r="AC218" s="242" t="str">
        <f>IF(ISTEXT(Data!AC218),Data!AC218,"")</f>
        <v>V0</v>
      </c>
      <c r="AD218" s="704">
        <f>IF(ISNUMBER(Data!AD218),Data!AD218,"")</f>
        <v>0.192</v>
      </c>
      <c r="AE218" s="242" t="str">
        <f>IF(ISTEXT(Data!AE218),Data!AE218,"")</f>
        <v>V0</v>
      </c>
      <c r="AF218" s="701">
        <f>IF(ISNUMBER(Data!AF218),Data!AF218,"")</f>
        <v>0.13800000000000001</v>
      </c>
      <c r="AG218" s="242" t="str">
        <f>IF(ISTEXT(Data!AG218),Data!AG218,"")</f>
        <v>V0</v>
      </c>
      <c r="AH218" s="703">
        <f>IF(ISNUMBER(Data!AH218),Data!AH218,"")</f>
        <v>0.61699999999999999</v>
      </c>
      <c r="AI218" s="242" t="str">
        <f>IF(ISTEXT(Data!AI218),Data!AI218,"")</f>
        <v>V0</v>
      </c>
      <c r="AJ218" s="267" t="str">
        <f>IF(ISTEXT(Data!AJ218),Data!AJ218,"")</f>
        <v/>
      </c>
      <c r="AK218" s="267" t="str">
        <f>IF(ISTEXT(Data!AK218),Data!AK218,"")</f>
        <v/>
      </c>
      <c r="AL218" s="267" t="str">
        <f>IF(ISTEXT(Data!AL218),Data!AL218,"")</f>
        <v/>
      </c>
      <c r="AM218" s="267" t="str">
        <f>IF(ISTEXT(Data!AM218),Data!AM218,"")</f>
        <v/>
      </c>
      <c r="AN218" s="267" t="str">
        <f>IF(ISTEXT(Data!AN218),Data!AN218,"")</f>
        <v/>
      </c>
      <c r="AO218" s="267" t="str">
        <f>IF(ISTEXT(Data!AO218),Data!AO218,"")</f>
        <v/>
      </c>
      <c r="AP218" s="705">
        <f>IF(ISNUMBER(Bilanz!AP218),Bilanz!AP218,"")</f>
        <v>2.630267991895377E-3</v>
      </c>
      <c r="AQ218" s="706">
        <f>IF(ISNUMBER(Bilanz!AQ218),Bilanz!AQ218,"")</f>
        <v>2.0568695696621848E-2</v>
      </c>
      <c r="AR218" s="707">
        <f>IF(ISNUMBER(Bilanz!AR218),Bilanz!AR218,"")</f>
        <v>0.80545999999999995</v>
      </c>
      <c r="AS218" s="708">
        <f>IF(ISNUMBER(Bilanz!AS218),Bilanz!AS218,"")</f>
        <v>5.2429988773808569</v>
      </c>
      <c r="AT218" s="709">
        <f>IF(ISNUMBER(Bilanz!AT218),Bilanz!AT218,"")</f>
        <v>5.4683569528013161</v>
      </c>
      <c r="AU218" s="710">
        <f>IF(ISNUMBER(Bilanz!AU218),Bilanz!AU218,"")</f>
        <v>0.64906000000000008</v>
      </c>
      <c r="AV218" s="711">
        <f>IF(ISNUMBER(Bilanz!AV218),Bilanz!AV218,"")</f>
        <v>7.9871526066282907</v>
      </c>
      <c r="AW218" s="712">
        <f>IF(ISNUMBER(Bilanz!AW218),Bilanz!AW218,"")</f>
        <v>1.5014400000000001</v>
      </c>
      <c r="AX218" s="713">
        <f>IF(ISNUMBER(Bilanz!AX218),Bilanz!AX218,"")</f>
        <v>1.0791600000000001</v>
      </c>
      <c r="AY218" s="714">
        <f>IF(ISNUMBER(Bilanz!AY218),Bilanz!AY218,"")</f>
        <v>4.8249399999999998</v>
      </c>
      <c r="AZ218" s="715">
        <f>IF(ISNUMBER(Bilanz!AZ218),Bilanz!AZ218,"")</f>
        <v>362.61</v>
      </c>
      <c r="BA218" s="716">
        <f>IF(ISNUMBER(Bilanz!BA218),Bilanz!BA218,"")</f>
        <v>5.5229999999999997</v>
      </c>
      <c r="BB218" s="717">
        <f>IF(ISNUMBER(Bilanz!BB218),Bilanz!BB218,"")</f>
        <v>2.6302679918953769</v>
      </c>
      <c r="BC218" s="718">
        <f>IF(ISNUMBER(Bilanz!BC218),Bilanz!BC218,"")</f>
        <v>2.0997860358784597</v>
      </c>
      <c r="BD218" s="719">
        <f>IF(ISNUMBER(Bilanz!BD218),Bilanz!BD218,"")</f>
        <v>3.8018939632056123E-3</v>
      </c>
      <c r="BE218" s="720">
        <f>IF(ISNUMBER(Bilanz!BE218),Bilanz!BE218,"")</f>
        <v>2.9053367934108087</v>
      </c>
      <c r="BF218" s="708">
        <f>IF(ISNUMBER(Bilanz!BF218),Bilanz!BF218,"")</f>
        <v>47.866082280204957</v>
      </c>
      <c r="BG218" s="709">
        <f>IF(ISNUMBER(Bilanz!BG218),Bilanz!BG218,"")</f>
        <v>43.616303303362905</v>
      </c>
      <c r="BH218" s="710">
        <f>IF(ISNUMBER(Bilanz!BH218),Bilanz!BH218,"")</f>
        <v>3.610296740293522</v>
      </c>
      <c r="BI218" s="711">
        <f>IF(ISNUMBER(Bilanz!BI218),Bilanz!BI218,"")</f>
        <v>72.918898667475645</v>
      </c>
      <c r="BJ218" s="712">
        <f>IF(ISNUMBER(Bilanz!BJ218),Bilanz!BJ218,"")</f>
        <v>4.9107371221034324</v>
      </c>
      <c r="BK218" s="713">
        <f>IF(ISNUMBER(Bilanz!BK218),Bilanz!BK218,"")</f>
        <v>11.355688130014402</v>
      </c>
      <c r="BL218" s="714">
        <f>IF(ISNUMBER(Bilanz!BL218),Bilanz!BL218,"")</f>
        <v>30.789959578821296</v>
      </c>
      <c r="BM218" s="721" t="str">
        <f>IF(ISTEXT(Bilanz!BM218),Bilanz!BM218,"")</f>
        <v>V0</v>
      </c>
      <c r="BN218" s="722">
        <f>IF(ISNUMBER(Bilanz!BN218),Bilanz!BN218,"")</f>
        <v>17.7</v>
      </c>
      <c r="BO218" s="722">
        <f>IF(ISNUMBER(Bilanz!BO218),Bilanz!BO218,"")</f>
        <v>16.476904452182442</v>
      </c>
      <c r="BP218" s="723">
        <f>IF(ISNUMBER(Bilanz!BP218),Bilanz!BP218,"")</f>
        <v>-6.9101443379523024</v>
      </c>
      <c r="BQ218" s="723">
        <f>IF(ISNUMBER(Bilanz!BQ218),Bilanz!BQ218,"")</f>
        <v>30</v>
      </c>
      <c r="BR218" s="721" t="str">
        <f>IF(ISTEXT(Bilanz!BR218),Bilanz!BR218,"")</f>
        <v>V0</v>
      </c>
      <c r="BS218" s="723">
        <f>IF(ISNUMBER(Bilanz!BS218),Bilanz!BS218,"")</f>
        <v>126.21584823060367</v>
      </c>
      <c r="BT218" s="723">
        <f>IF(ISNUMBER(Bilanz!BT218),Bilanz!BT218,"")</f>
        <v>96.491310306820338</v>
      </c>
      <c r="BU218" s="723">
        <f>IF(ISNUMBER(Bilanz!BU218),Bilanz!BU218,"")</f>
        <v>222.70715853742399</v>
      </c>
      <c r="BV218" s="722">
        <f>IF(ISNUMBER(Bilanz!BV218),Bilanz!BV218,"")</f>
        <v>13.346916245976162</v>
      </c>
      <c r="BW218" s="723">
        <f>IF(ISNUMBER(Bilanz!BW218),Bilanz!BW218,"")</f>
        <v>15</v>
      </c>
      <c r="BX218" s="721" t="str">
        <f>IF(ISTEXT(Bilanz!BX218),Bilanz!BX218,"")</f>
        <v>V0</v>
      </c>
    </row>
    <row r="219" spans="1:76" x14ac:dyDescent="0.2">
      <c r="A219" s="120" t="str">
        <f>IF(ISTEXT(Data!A219),Data!A219,"")</f>
        <v/>
      </c>
      <c r="B219" s="250">
        <f>IF(ISREF(Data!B219),Data!B219,"")</f>
        <v>35227</v>
      </c>
      <c r="C219" s="698">
        <v>0.27083333333333298</v>
      </c>
      <c r="D219" s="250">
        <f>IF(ISREF(Data!D219),Data!D219,"")</f>
        <v>35228</v>
      </c>
      <c r="E219" s="698">
        <v>0.27083333333333298</v>
      </c>
      <c r="F219" s="699" t="s">
        <v>2179</v>
      </c>
      <c r="G219" s="245" t="str">
        <f>IF(ISTEXT(Data!G219),Data!G219,"")</f>
        <v>No Precipitation Occurred</v>
      </c>
      <c r="H219" s="247" t="str">
        <f>IF(ISTEXT(Data!H219),Data!H219,"")</f>
        <v/>
      </c>
      <c r="I219" s="246" t="str">
        <f>IF(ISTEXT(Data!I219),Data!I219,"")</f>
        <v/>
      </c>
      <c r="J219" s="248" t="str">
        <f>IF(ISTEXT(Data!J219),Data!J219,"")</f>
        <v/>
      </c>
      <c r="K219" s="273" t="str">
        <f>IF(ISNUMBER(Data!K219),Data!K219,"")</f>
        <v/>
      </c>
      <c r="L219" s="242" t="str">
        <f>IF(ISTEXT(Data!L219),Data!L219,"")</f>
        <v>M1</v>
      </c>
      <c r="M219" s="700" t="str">
        <f>IF(ISNUMBER(Data!M219),Data!M219,"")</f>
        <v/>
      </c>
      <c r="N219" s="700" t="str">
        <f>IF(ISNUMBER(Data!N219),Data!N219,"")</f>
        <v/>
      </c>
      <c r="O219" s="242" t="str">
        <f>IF(ISTEXT(Data!O219),Data!O219,"")</f>
        <v>M1</v>
      </c>
      <c r="P219" s="278" t="str">
        <f>IF(ISNUMBER(Data!P219),Data!P219,"")</f>
        <v/>
      </c>
      <c r="Q219" s="242" t="str">
        <f>IF(ISTEXT(Data!Q219),Data!Q219,"")</f>
        <v>M1</v>
      </c>
      <c r="R219" s="277" t="str">
        <f>IF(ISNUMBER(Data!R219),Data!R219,"")</f>
        <v/>
      </c>
      <c r="S219" s="242" t="str">
        <f>IF(ISTEXT(Data!S219),Data!S219,"")</f>
        <v>M1</v>
      </c>
      <c r="T219" s="701" t="str">
        <f>IF(ISNUMBER(Data!T219),Data!T219,"")</f>
        <v/>
      </c>
      <c r="U219" s="242" t="str">
        <f>IF(ISTEXT(Data!U219),Data!U219,"")</f>
        <v>M1</v>
      </c>
      <c r="V219" s="702" t="str">
        <f>IF(ISNUMBER(Data!V219),Data!V219,"")</f>
        <v/>
      </c>
      <c r="W219" s="242" t="str">
        <f>IF(ISTEXT(Data!W219),Data!W219,"")</f>
        <v>M1</v>
      </c>
      <c r="X219" s="701" t="str">
        <f>IF(ISNUMBER(Data!X219),Data!X219,"")</f>
        <v/>
      </c>
      <c r="Y219" s="242" t="str">
        <f>IF(ISTEXT(Data!Y219),Data!Y219,"")</f>
        <v>M1</v>
      </c>
      <c r="Z219" s="703" t="str">
        <f>IF(ISNUMBER(Data!Z219),Data!Z219,"")</f>
        <v/>
      </c>
      <c r="AA219" s="242" t="str">
        <f>IF(ISTEXT(Data!AA219),Data!AA219,"")</f>
        <v>M1</v>
      </c>
      <c r="AB219" s="701" t="str">
        <f>IF(ISNUMBER(Data!AB219),Data!AB219,"")</f>
        <v/>
      </c>
      <c r="AC219" s="242" t="str">
        <f>IF(ISTEXT(Data!AC219),Data!AC219,"")</f>
        <v>M1</v>
      </c>
      <c r="AD219" s="704" t="str">
        <f>IF(ISNUMBER(Data!AD219),Data!AD219,"")</f>
        <v/>
      </c>
      <c r="AE219" s="242" t="str">
        <f>IF(ISTEXT(Data!AE219),Data!AE219,"")</f>
        <v>M1</v>
      </c>
      <c r="AF219" s="701" t="str">
        <f>IF(ISNUMBER(Data!AF219),Data!AF219,"")</f>
        <v/>
      </c>
      <c r="AG219" s="242" t="str">
        <f>IF(ISTEXT(Data!AG219),Data!AG219,"")</f>
        <v>M1</v>
      </c>
      <c r="AH219" s="703" t="str">
        <f>IF(ISNUMBER(Data!AH219),Data!AH219,"")</f>
        <v/>
      </c>
      <c r="AI219" s="242" t="str">
        <f>IF(ISTEXT(Data!AI219),Data!AI219,"")</f>
        <v>M1</v>
      </c>
      <c r="AJ219" s="267" t="str">
        <f>IF(ISTEXT(Data!AJ219),Data!AJ219,"")</f>
        <v/>
      </c>
      <c r="AK219" s="267" t="str">
        <f>IF(ISTEXT(Data!AK219),Data!AK219,"")</f>
        <v/>
      </c>
      <c r="AL219" s="267" t="str">
        <f>IF(ISTEXT(Data!AL219),Data!AL219,"")</f>
        <v/>
      </c>
      <c r="AM219" s="267" t="str">
        <f>IF(ISTEXT(Data!AM219),Data!AM219,"")</f>
        <v/>
      </c>
      <c r="AN219" s="267" t="str">
        <f>IF(ISTEXT(Data!AN219),Data!AN219,"")</f>
        <v/>
      </c>
      <c r="AO219" s="267" t="str">
        <f>IF(ISTEXT(Data!AO219),Data!AO219,"")</f>
        <v/>
      </c>
      <c r="AP219" s="705" t="str">
        <f>IF(ISNUMBER(Bilanz!AP219),Bilanz!AP219,"")</f>
        <v/>
      </c>
      <c r="AQ219" s="706" t="str">
        <f>IF(ISNUMBER(Bilanz!AQ219),Bilanz!AQ219,"")</f>
        <v/>
      </c>
      <c r="AR219" s="707" t="str">
        <f>IF(ISNUMBER(Bilanz!AR219),Bilanz!AR219,"")</f>
        <v/>
      </c>
      <c r="AS219" s="708" t="str">
        <f>IF(ISNUMBER(Bilanz!AS219),Bilanz!AS219,"")</f>
        <v/>
      </c>
      <c r="AT219" s="709" t="str">
        <f>IF(ISNUMBER(Bilanz!AT219),Bilanz!AT219,"")</f>
        <v/>
      </c>
      <c r="AU219" s="710" t="str">
        <f>IF(ISNUMBER(Bilanz!AU219),Bilanz!AU219,"")</f>
        <v/>
      </c>
      <c r="AV219" s="711" t="str">
        <f>IF(ISNUMBER(Bilanz!AV219),Bilanz!AV219,"")</f>
        <v/>
      </c>
      <c r="AW219" s="712" t="str">
        <f>IF(ISNUMBER(Bilanz!AW219),Bilanz!AW219,"")</f>
        <v/>
      </c>
      <c r="AX219" s="713" t="str">
        <f>IF(ISNUMBER(Bilanz!AX219),Bilanz!AX219,"")</f>
        <v/>
      </c>
      <c r="AY219" s="714" t="str">
        <f>IF(ISNUMBER(Bilanz!AY219),Bilanz!AY219,"")</f>
        <v/>
      </c>
      <c r="AZ219" s="715">
        <f>IF(ISNUMBER(Bilanz!AZ219),Bilanz!AZ219,"")</f>
        <v>362.61</v>
      </c>
      <c r="BA219" s="716">
        <f>IF(ISNUMBER(Bilanz!BA219),Bilanz!BA219,"")</f>
        <v>5.5229999999999997</v>
      </c>
      <c r="BB219" s="717" t="str">
        <f>IF(ISNUMBER(Bilanz!BB219),Bilanz!BB219,"")</f>
        <v/>
      </c>
      <c r="BC219" s="718" t="str">
        <f>IF(ISNUMBER(Bilanz!BC219),Bilanz!BC219,"")</f>
        <v/>
      </c>
      <c r="BD219" s="719" t="str">
        <f>IF(ISNUMBER(Bilanz!BD219),Bilanz!BD219,"")</f>
        <v/>
      </c>
      <c r="BE219" s="720" t="str">
        <f>IF(ISNUMBER(Bilanz!BE219),Bilanz!BE219,"")</f>
        <v/>
      </c>
      <c r="BF219" s="708" t="str">
        <f>IF(ISNUMBER(Bilanz!BF219),Bilanz!BF219,"")</f>
        <v/>
      </c>
      <c r="BG219" s="709" t="str">
        <f>IF(ISNUMBER(Bilanz!BG219),Bilanz!BG219,"")</f>
        <v/>
      </c>
      <c r="BH219" s="710" t="str">
        <f>IF(ISNUMBER(Bilanz!BH219),Bilanz!BH219,"")</f>
        <v/>
      </c>
      <c r="BI219" s="711" t="str">
        <f>IF(ISNUMBER(Bilanz!BI219),Bilanz!BI219,"")</f>
        <v/>
      </c>
      <c r="BJ219" s="712" t="str">
        <f>IF(ISNUMBER(Bilanz!BJ219),Bilanz!BJ219,"")</f>
        <v/>
      </c>
      <c r="BK219" s="713" t="str">
        <f>IF(ISNUMBER(Bilanz!BK219),Bilanz!BK219,"")</f>
        <v/>
      </c>
      <c r="BL219" s="714" t="str">
        <f>IF(ISNUMBER(Bilanz!BL219),Bilanz!BL219,"")</f>
        <v/>
      </c>
      <c r="BM219" s="721" t="str">
        <f>IF(ISTEXT(Bilanz!BM219),Bilanz!BM219,"")</f>
        <v>M1</v>
      </c>
      <c r="BN219" s="722" t="str">
        <f>IF(ISNUMBER(Bilanz!BN219),Bilanz!BN219,"")</f>
        <v/>
      </c>
      <c r="BO219" s="722" t="str">
        <f>IF(ISNUMBER(Bilanz!BO219),Bilanz!BO219,"")</f>
        <v/>
      </c>
      <c r="BP219" s="723" t="str">
        <f>IF(ISNUMBER(Bilanz!BP219),Bilanz!BP219,"")</f>
        <v/>
      </c>
      <c r="BQ219" s="723" t="str">
        <f>IF(ISNUMBER(Bilanz!BQ219),Bilanz!BQ219,"")</f>
        <v/>
      </c>
      <c r="BR219" s="721" t="str">
        <f>IF(ISTEXT(Bilanz!BR219),Bilanz!BR219,"")</f>
        <v>M1</v>
      </c>
      <c r="BS219" s="723" t="str">
        <f>IF(ISNUMBER(Bilanz!BS219),Bilanz!BS219,"")</f>
        <v/>
      </c>
      <c r="BT219" s="723" t="str">
        <f>IF(ISNUMBER(Bilanz!BT219),Bilanz!BT219,"")</f>
        <v/>
      </c>
      <c r="BU219" s="723" t="str">
        <f>IF(ISNUMBER(Bilanz!BU219),Bilanz!BU219,"")</f>
        <v/>
      </c>
      <c r="BV219" s="722" t="str">
        <f>IF(ISNUMBER(Bilanz!BV219),Bilanz!BV219,"")</f>
        <v/>
      </c>
      <c r="BW219" s="723" t="str">
        <f>IF(ISNUMBER(Bilanz!BW219),Bilanz!BW219,"")</f>
        <v/>
      </c>
      <c r="BX219" s="721" t="str">
        <f>IF(ISTEXT(Bilanz!BX219),Bilanz!BX219,"")</f>
        <v>M1</v>
      </c>
    </row>
    <row r="220" spans="1:76" x14ac:dyDescent="0.2">
      <c r="A220" s="120" t="str">
        <f>IF(ISTEXT(Data!A220),Data!A220,"")</f>
        <v>DEU96061</v>
      </c>
      <c r="B220" s="250">
        <f>IF(ISREF(Data!B220),Data!B220,"")</f>
        <v>35228</v>
      </c>
      <c r="C220" s="698">
        <v>0.27083333333333298</v>
      </c>
      <c r="D220" s="250">
        <f>IF(ISREF(Data!D220),Data!D220,"")</f>
        <v>35229</v>
      </c>
      <c r="E220" s="698">
        <v>0.27083333333333298</v>
      </c>
      <c r="F220" s="699" t="s">
        <v>2179</v>
      </c>
      <c r="G220" s="245" t="str">
        <f>IF(ISTEXT(Data!G220),Data!G220,"")</f>
        <v>Rain</v>
      </c>
      <c r="H220" s="247" t="str">
        <f>IF(ISTEXT(Data!H220),Data!H220,"")</f>
        <v>Clean and Clear</v>
      </c>
      <c r="I220" s="246" t="str">
        <f>IF(ISTEXT(Data!I220),Data!I220,"")</f>
        <v/>
      </c>
      <c r="J220" s="248" t="str">
        <f>IF(ISTEXT(Data!J220),Data!J220,"")</f>
        <v/>
      </c>
      <c r="K220" s="273">
        <f>IF(ISNUMBER(Data!K220),Data!K220,"")</f>
        <v>4.7</v>
      </c>
      <c r="L220" s="242" t="str">
        <f>IF(ISTEXT(Data!L220),Data!L220,"")</f>
        <v>V0</v>
      </c>
      <c r="M220" s="700">
        <f>IF(ISNUMBER(Data!M220),Data!M220,"")</f>
        <v>216.8</v>
      </c>
      <c r="N220" s="700">
        <f>IF(ISNUMBER(Data!N220),Data!N220,"")</f>
        <v>4.9864000000000006</v>
      </c>
      <c r="O220" s="242" t="str">
        <f>IF(ISTEXT(Data!O220),Data!O220,"")</f>
        <v>V0</v>
      </c>
      <c r="P220" s="278">
        <f>IF(ISNUMBER(Data!P220),Data!P220,"")</f>
        <v>4.4000000000000004</v>
      </c>
      <c r="Q220" s="242" t="str">
        <f>IF(ISTEXT(Data!Q220),Data!Q220,"")</f>
        <v>V0</v>
      </c>
      <c r="R220" s="277">
        <f>IF(ISNUMBER(Data!R220),Data!R220,"")</f>
        <v>35.4</v>
      </c>
      <c r="S220" s="242" t="str">
        <f>IF(ISTEXT(Data!S220),Data!S220,"")</f>
        <v>V0</v>
      </c>
      <c r="T220" s="701">
        <f>IF(ISNUMBER(Data!T220),Data!T220,"")</f>
        <v>0.11600000000000001</v>
      </c>
      <c r="U220" s="242" t="str">
        <f>IF(ISTEXT(Data!U220),Data!U220,"")</f>
        <v>V0</v>
      </c>
      <c r="V220" s="702">
        <f>IF(ISNUMBER(Data!V220),Data!V220,"")</f>
        <v>0.9151059059753246</v>
      </c>
      <c r="W220" s="242" t="str">
        <f>IF(ISTEXT(Data!W220),Data!W220,"")</f>
        <v>V0</v>
      </c>
      <c r="X220" s="701">
        <f>IF(ISNUMBER(Data!X220),Data!X220,"")</f>
        <v>1.0911413045741292</v>
      </c>
      <c r="Y220" s="242" t="str">
        <f>IF(ISTEXT(Data!Y220),Data!Y220,"")</f>
        <v>V0</v>
      </c>
      <c r="Z220" s="703">
        <f>IF(ISNUMBER(Data!Z220),Data!Z220,"")</f>
        <v>0.10199999999999999</v>
      </c>
      <c r="AA220" s="242" t="str">
        <f>IF(ISTEXT(Data!AA220),Data!AA220,"")</f>
        <v>V0</v>
      </c>
      <c r="AB220" s="701">
        <f>IF(ISNUMBER(Data!AB220),Data!AB220,"")</f>
        <v>1.0923424873347889</v>
      </c>
      <c r="AC220" s="242" t="str">
        <f>IF(ISTEXT(Data!AC220),Data!AC220,"")</f>
        <v>V0</v>
      </c>
      <c r="AD220" s="704">
        <f>IF(ISNUMBER(Data!AD220),Data!AD220,"")</f>
        <v>0.13600000000000001</v>
      </c>
      <c r="AE220" s="242" t="str">
        <f>IF(ISTEXT(Data!AE220),Data!AE220,"")</f>
        <v>V0</v>
      </c>
      <c r="AF220" s="701">
        <f>IF(ISNUMBER(Data!AF220),Data!AF220,"")</f>
        <v>7.2999999999999995E-2</v>
      </c>
      <c r="AG220" s="242" t="str">
        <f>IF(ISTEXT(Data!AG220),Data!AG220,"")</f>
        <v>V0</v>
      </c>
      <c r="AH220" s="703">
        <f>IF(ISNUMBER(Data!AH220),Data!AH220,"")</f>
        <v>0.44500000000000001</v>
      </c>
      <c r="AI220" s="242" t="str">
        <f>IF(ISTEXT(Data!AI220),Data!AI220,"")</f>
        <v>V0</v>
      </c>
      <c r="AJ220" s="267" t="str">
        <f>IF(ISTEXT(Data!AJ220),Data!AJ220,"")</f>
        <v/>
      </c>
      <c r="AK220" s="267" t="str">
        <f>IF(ISTEXT(Data!AK220),Data!AK220,"")</f>
        <v/>
      </c>
      <c r="AL220" s="267" t="str">
        <f>IF(ISTEXT(Data!AL220),Data!AL220,"")</f>
        <v/>
      </c>
      <c r="AM220" s="267" t="str">
        <f>IF(ISTEXT(Data!AM220),Data!AM220,"")</f>
        <v/>
      </c>
      <c r="AN220" s="267" t="str">
        <f>IF(ISTEXT(Data!AN220),Data!AN220,"")</f>
        <v/>
      </c>
      <c r="AO220" s="267" t="str">
        <f>IF(ISTEXT(Data!AO220),Data!AO220,"")</f>
        <v/>
      </c>
      <c r="AP220" s="705">
        <f>IF(ISNUMBER(Bilanz!AP220),Bilanz!AP220,"")</f>
        <v>3.9810717055349637E-2</v>
      </c>
      <c r="AQ220" s="706">
        <f>IF(ISNUMBER(Bilanz!AQ220),Bilanz!AQ220,"")</f>
        <v>0.19851215952479545</v>
      </c>
      <c r="AR220" s="707">
        <f>IF(ISNUMBER(Bilanz!AR220),Bilanz!AR220,"")</f>
        <v>0.57842240000000011</v>
      </c>
      <c r="AS220" s="708">
        <f>IF(ISNUMBER(Bilanz!AS220),Bilanz!AS220,"")</f>
        <v>4.5630840895553595</v>
      </c>
      <c r="AT220" s="709">
        <f>IF(ISNUMBER(Bilanz!AT220),Bilanz!AT220,"")</f>
        <v>5.4408670011284386</v>
      </c>
      <c r="AU220" s="710">
        <f>IF(ISNUMBER(Bilanz!AU220),Bilanz!AU220,"")</f>
        <v>0.50861279999999998</v>
      </c>
      <c r="AV220" s="711">
        <f>IF(ISNUMBER(Bilanz!AV220),Bilanz!AV220,"")</f>
        <v>5.4468565788461918</v>
      </c>
      <c r="AW220" s="712">
        <f>IF(ISNUMBER(Bilanz!AW220),Bilanz!AW220,"")</f>
        <v>0.67815040000000015</v>
      </c>
      <c r="AX220" s="713">
        <f>IF(ISNUMBER(Bilanz!AX220),Bilanz!AX220,"")</f>
        <v>0.36400720000000003</v>
      </c>
      <c r="AY220" s="714">
        <f>IF(ISNUMBER(Bilanz!AY220),Bilanz!AY220,"")</f>
        <v>2.2189480000000001</v>
      </c>
      <c r="AZ220" s="715">
        <f>IF(ISNUMBER(Bilanz!AZ220),Bilanz!AZ220,"")</f>
        <v>362.61</v>
      </c>
      <c r="BA220" s="716">
        <f>IF(ISNUMBER(Bilanz!BA220),Bilanz!BA220,"")</f>
        <v>5.5229999999999997</v>
      </c>
      <c r="BB220" s="717">
        <f>IF(ISNUMBER(Bilanz!BB220),Bilanz!BB220,"")</f>
        <v>39.810717055349635</v>
      </c>
      <c r="BC220" s="718">
        <f>IF(ISNUMBER(Bilanz!BC220),Bilanz!BC220,"")</f>
        <v>0.13873148761227419</v>
      </c>
      <c r="BD220" s="719">
        <f>IF(ISNUMBER(Bilanz!BD220),Bilanz!BD220,"")</f>
        <v>2.5118864315095817E-4</v>
      </c>
      <c r="BE220" s="720">
        <f>IF(ISNUMBER(Bilanz!BE220),Bilanz!BE220,"")</f>
        <v>3.2720297867539214</v>
      </c>
      <c r="BF220" s="708">
        <f>IF(ISNUMBER(Bilanz!BF220),Bilanz!BF220,"")</f>
        <v>65.332041548891596</v>
      </c>
      <c r="BG220" s="709">
        <f>IF(ISNUMBER(Bilanz!BG220),Bilanz!BG220,"")</f>
        <v>68.058088543529024</v>
      </c>
      <c r="BH220" s="710">
        <f>IF(ISNUMBER(Bilanz!BH220),Bilanz!BH220,"")</f>
        <v>4.4367502109631225</v>
      </c>
      <c r="BI220" s="711">
        <f>IF(ISNUMBER(Bilanz!BI220),Bilanz!BI220,"")</f>
        <v>77.985470645733486</v>
      </c>
      <c r="BJ220" s="712">
        <f>IF(ISNUMBER(Bilanz!BJ220),Bilanz!BJ220,"")</f>
        <v>3.4784387948232647</v>
      </c>
      <c r="BK220" s="713">
        <f>IF(ISNUMBER(Bilanz!BK220),Bilanz!BK220,"")</f>
        <v>6.0069944455873276</v>
      </c>
      <c r="BL220" s="714">
        <f>IF(ISNUMBER(Bilanz!BL220),Bilanz!BL220,"")</f>
        <v>22.206696940965116</v>
      </c>
      <c r="BM220" s="721" t="str">
        <f>IF(ISTEXT(Bilanz!BM220),Bilanz!BM220,"")</f>
        <v>V0</v>
      </c>
      <c r="BN220" s="722">
        <f>IF(ISNUMBER(Bilanz!BN220),Bilanz!BN220,"")</f>
        <v>35.4</v>
      </c>
      <c r="BO220" s="722">
        <f>IF(ISNUMBER(Bilanz!BO220),Bilanz!BO220,"")</f>
        <v>32.135923416467051</v>
      </c>
      <c r="BP220" s="723">
        <f>IF(ISNUMBER(Bilanz!BP220),Bilanz!BP220,"")</f>
        <v>-9.2205553207145403</v>
      </c>
      <c r="BQ220" s="723">
        <f>IF(ISNUMBER(Bilanz!BQ220),Bilanz!BQ220,"")</f>
        <v>20</v>
      </c>
      <c r="BR220" s="721" t="str">
        <f>IF(ISTEXT(Bilanz!BR220),Bilanz!BR220,"")</f>
        <v>V0</v>
      </c>
      <c r="BS220" s="723">
        <f>IF(ISNUMBER(Bilanz!BS220),Bilanz!BS220,"")</f>
        <v>153.92506809342194</v>
      </c>
      <c r="BT220" s="723">
        <f>IF(ISNUMBER(Bilanz!BT220),Bilanz!BT220,"")</f>
        <v>136.80114255542998</v>
      </c>
      <c r="BU220" s="723">
        <f>IF(ISNUMBER(Bilanz!BU220),Bilanz!BU220,"")</f>
        <v>290.72621064885192</v>
      </c>
      <c r="BV220" s="722">
        <f>IF(ISNUMBER(Bilanz!BV220),Bilanz!BV220,"")</f>
        <v>5.8900521902632201</v>
      </c>
      <c r="BW220" s="723">
        <f>IF(ISNUMBER(Bilanz!BW220),Bilanz!BW220,"")</f>
        <v>15</v>
      </c>
      <c r="BX220" s="721" t="str">
        <f>IF(ISTEXT(Bilanz!BX220),Bilanz!BX220,"")</f>
        <v>V0</v>
      </c>
    </row>
    <row r="221" spans="1:76" x14ac:dyDescent="0.2">
      <c r="A221" s="120" t="str">
        <f>IF(ISTEXT(Data!A221),Data!A221,"")</f>
        <v/>
      </c>
      <c r="B221" s="250">
        <f>IF(ISREF(Data!B221),Data!B221,"")</f>
        <v>35229</v>
      </c>
      <c r="C221" s="698">
        <v>0.27083333333333298</v>
      </c>
      <c r="D221" s="250">
        <f>IF(ISREF(Data!D221),Data!D221,"")</f>
        <v>35230</v>
      </c>
      <c r="E221" s="698">
        <v>0.27083333333333298</v>
      </c>
      <c r="F221" s="699" t="s">
        <v>2179</v>
      </c>
      <c r="G221" s="245" t="str">
        <f>IF(ISTEXT(Data!G221),Data!G221,"")</f>
        <v>No Precipitation Occurred</v>
      </c>
      <c r="H221" s="247" t="str">
        <f>IF(ISTEXT(Data!H221),Data!H221,"")</f>
        <v/>
      </c>
      <c r="I221" s="246" t="str">
        <f>IF(ISTEXT(Data!I221),Data!I221,"")</f>
        <v/>
      </c>
      <c r="J221" s="248" t="str">
        <f>IF(ISTEXT(Data!J221),Data!J221,"")</f>
        <v/>
      </c>
      <c r="K221" s="273" t="str">
        <f>IF(ISNUMBER(Data!K221),Data!K221,"")</f>
        <v/>
      </c>
      <c r="L221" s="242" t="str">
        <f>IF(ISTEXT(Data!L221),Data!L221,"")</f>
        <v>M1</v>
      </c>
      <c r="M221" s="700" t="str">
        <f>IF(ISNUMBER(Data!M221),Data!M221,"")</f>
        <v/>
      </c>
      <c r="N221" s="700" t="str">
        <f>IF(ISNUMBER(Data!N221),Data!N221,"")</f>
        <v/>
      </c>
      <c r="O221" s="242" t="str">
        <f>IF(ISTEXT(Data!O221),Data!O221,"")</f>
        <v>M1</v>
      </c>
      <c r="P221" s="278" t="str">
        <f>IF(ISNUMBER(Data!P221),Data!P221,"")</f>
        <v/>
      </c>
      <c r="Q221" s="242" t="str">
        <f>IF(ISTEXT(Data!Q221),Data!Q221,"")</f>
        <v>M1</v>
      </c>
      <c r="R221" s="277" t="str">
        <f>IF(ISNUMBER(Data!R221),Data!R221,"")</f>
        <v/>
      </c>
      <c r="S221" s="242" t="str">
        <f>IF(ISTEXT(Data!S221),Data!S221,"")</f>
        <v>M1</v>
      </c>
      <c r="T221" s="701" t="str">
        <f>IF(ISNUMBER(Data!T221),Data!T221,"")</f>
        <v/>
      </c>
      <c r="U221" s="242" t="str">
        <f>IF(ISTEXT(Data!U221),Data!U221,"")</f>
        <v>M1</v>
      </c>
      <c r="V221" s="702" t="str">
        <f>IF(ISNUMBER(Data!V221),Data!V221,"")</f>
        <v/>
      </c>
      <c r="W221" s="242" t="str">
        <f>IF(ISTEXT(Data!W221),Data!W221,"")</f>
        <v>M1</v>
      </c>
      <c r="X221" s="701" t="str">
        <f>IF(ISNUMBER(Data!X221),Data!X221,"")</f>
        <v/>
      </c>
      <c r="Y221" s="242" t="str">
        <f>IF(ISTEXT(Data!Y221),Data!Y221,"")</f>
        <v>M1</v>
      </c>
      <c r="Z221" s="703" t="str">
        <f>IF(ISNUMBER(Data!Z221),Data!Z221,"")</f>
        <v/>
      </c>
      <c r="AA221" s="242" t="str">
        <f>IF(ISTEXT(Data!AA221),Data!AA221,"")</f>
        <v>M1</v>
      </c>
      <c r="AB221" s="701" t="str">
        <f>IF(ISNUMBER(Data!AB221),Data!AB221,"")</f>
        <v/>
      </c>
      <c r="AC221" s="242" t="str">
        <f>IF(ISTEXT(Data!AC221),Data!AC221,"")</f>
        <v>M1</v>
      </c>
      <c r="AD221" s="704" t="str">
        <f>IF(ISNUMBER(Data!AD221),Data!AD221,"")</f>
        <v/>
      </c>
      <c r="AE221" s="242" t="str">
        <f>IF(ISTEXT(Data!AE221),Data!AE221,"")</f>
        <v>M1</v>
      </c>
      <c r="AF221" s="701" t="str">
        <f>IF(ISNUMBER(Data!AF221),Data!AF221,"")</f>
        <v/>
      </c>
      <c r="AG221" s="242" t="str">
        <f>IF(ISTEXT(Data!AG221),Data!AG221,"")</f>
        <v>M1</v>
      </c>
      <c r="AH221" s="703" t="str">
        <f>IF(ISNUMBER(Data!AH221),Data!AH221,"")</f>
        <v/>
      </c>
      <c r="AI221" s="242" t="str">
        <f>IF(ISTEXT(Data!AI221),Data!AI221,"")</f>
        <v>M1</v>
      </c>
      <c r="AJ221" s="267" t="str">
        <f>IF(ISTEXT(Data!AJ221),Data!AJ221,"")</f>
        <v/>
      </c>
      <c r="AK221" s="267" t="str">
        <f>IF(ISTEXT(Data!AK221),Data!AK221,"")</f>
        <v/>
      </c>
      <c r="AL221" s="267" t="str">
        <f>IF(ISTEXT(Data!AL221),Data!AL221,"")</f>
        <v/>
      </c>
      <c r="AM221" s="267" t="str">
        <f>IF(ISTEXT(Data!AM221),Data!AM221,"")</f>
        <v/>
      </c>
      <c r="AN221" s="267" t="str">
        <f>IF(ISTEXT(Data!AN221),Data!AN221,"")</f>
        <v/>
      </c>
      <c r="AO221" s="267" t="str">
        <f>IF(ISTEXT(Data!AO221),Data!AO221,"")</f>
        <v/>
      </c>
      <c r="AP221" s="705" t="str">
        <f>IF(ISNUMBER(Bilanz!AP221),Bilanz!AP221,"")</f>
        <v/>
      </c>
      <c r="AQ221" s="706" t="str">
        <f>IF(ISNUMBER(Bilanz!AQ221),Bilanz!AQ221,"")</f>
        <v/>
      </c>
      <c r="AR221" s="707" t="str">
        <f>IF(ISNUMBER(Bilanz!AR221),Bilanz!AR221,"")</f>
        <v/>
      </c>
      <c r="AS221" s="708" t="str">
        <f>IF(ISNUMBER(Bilanz!AS221),Bilanz!AS221,"")</f>
        <v/>
      </c>
      <c r="AT221" s="709" t="str">
        <f>IF(ISNUMBER(Bilanz!AT221),Bilanz!AT221,"")</f>
        <v/>
      </c>
      <c r="AU221" s="710" t="str">
        <f>IF(ISNUMBER(Bilanz!AU221),Bilanz!AU221,"")</f>
        <v/>
      </c>
      <c r="AV221" s="711" t="str">
        <f>IF(ISNUMBER(Bilanz!AV221),Bilanz!AV221,"")</f>
        <v/>
      </c>
      <c r="AW221" s="712" t="str">
        <f>IF(ISNUMBER(Bilanz!AW221),Bilanz!AW221,"")</f>
        <v/>
      </c>
      <c r="AX221" s="713" t="str">
        <f>IF(ISNUMBER(Bilanz!AX221),Bilanz!AX221,"")</f>
        <v/>
      </c>
      <c r="AY221" s="714" t="str">
        <f>IF(ISNUMBER(Bilanz!AY221),Bilanz!AY221,"")</f>
        <v/>
      </c>
      <c r="AZ221" s="715">
        <f>IF(ISNUMBER(Bilanz!AZ221),Bilanz!AZ221,"")</f>
        <v>362.61</v>
      </c>
      <c r="BA221" s="716">
        <f>IF(ISNUMBER(Bilanz!BA221),Bilanz!BA221,"")</f>
        <v>5.5229999999999997</v>
      </c>
      <c r="BB221" s="717" t="str">
        <f>IF(ISNUMBER(Bilanz!BB221),Bilanz!BB221,"")</f>
        <v/>
      </c>
      <c r="BC221" s="718" t="str">
        <f>IF(ISNUMBER(Bilanz!BC221),Bilanz!BC221,"")</f>
        <v/>
      </c>
      <c r="BD221" s="719" t="str">
        <f>IF(ISNUMBER(Bilanz!BD221),Bilanz!BD221,"")</f>
        <v/>
      </c>
      <c r="BE221" s="720" t="str">
        <f>IF(ISNUMBER(Bilanz!BE221),Bilanz!BE221,"")</f>
        <v/>
      </c>
      <c r="BF221" s="708" t="str">
        <f>IF(ISNUMBER(Bilanz!BF221),Bilanz!BF221,"")</f>
        <v/>
      </c>
      <c r="BG221" s="709" t="str">
        <f>IF(ISNUMBER(Bilanz!BG221),Bilanz!BG221,"")</f>
        <v/>
      </c>
      <c r="BH221" s="710" t="str">
        <f>IF(ISNUMBER(Bilanz!BH221),Bilanz!BH221,"")</f>
        <v/>
      </c>
      <c r="BI221" s="711" t="str">
        <f>IF(ISNUMBER(Bilanz!BI221),Bilanz!BI221,"")</f>
        <v/>
      </c>
      <c r="BJ221" s="712" t="str">
        <f>IF(ISNUMBER(Bilanz!BJ221),Bilanz!BJ221,"")</f>
        <v/>
      </c>
      <c r="BK221" s="713" t="str">
        <f>IF(ISNUMBER(Bilanz!BK221),Bilanz!BK221,"")</f>
        <v/>
      </c>
      <c r="BL221" s="714" t="str">
        <f>IF(ISNUMBER(Bilanz!BL221),Bilanz!BL221,"")</f>
        <v/>
      </c>
      <c r="BM221" s="721" t="str">
        <f>IF(ISTEXT(Bilanz!BM221),Bilanz!BM221,"")</f>
        <v>M1</v>
      </c>
      <c r="BN221" s="722" t="str">
        <f>IF(ISNUMBER(Bilanz!BN221),Bilanz!BN221,"")</f>
        <v/>
      </c>
      <c r="BO221" s="722" t="str">
        <f>IF(ISNUMBER(Bilanz!BO221),Bilanz!BO221,"")</f>
        <v/>
      </c>
      <c r="BP221" s="723" t="str">
        <f>IF(ISNUMBER(Bilanz!BP221),Bilanz!BP221,"")</f>
        <v/>
      </c>
      <c r="BQ221" s="723" t="str">
        <f>IF(ISNUMBER(Bilanz!BQ221),Bilanz!BQ221,"")</f>
        <v/>
      </c>
      <c r="BR221" s="721" t="str">
        <f>IF(ISTEXT(Bilanz!BR221),Bilanz!BR221,"")</f>
        <v>M1</v>
      </c>
      <c r="BS221" s="723" t="str">
        <f>IF(ISNUMBER(Bilanz!BS221),Bilanz!BS221,"")</f>
        <v/>
      </c>
      <c r="BT221" s="723" t="str">
        <f>IF(ISNUMBER(Bilanz!BT221),Bilanz!BT221,"")</f>
        <v/>
      </c>
      <c r="BU221" s="723" t="str">
        <f>IF(ISNUMBER(Bilanz!BU221),Bilanz!BU221,"")</f>
        <v/>
      </c>
      <c r="BV221" s="722" t="str">
        <f>IF(ISNUMBER(Bilanz!BV221),Bilanz!BV221,"")</f>
        <v/>
      </c>
      <c r="BW221" s="723" t="str">
        <f>IF(ISNUMBER(Bilanz!BW221),Bilanz!BW221,"")</f>
        <v/>
      </c>
      <c r="BX221" s="721" t="str">
        <f>IF(ISTEXT(Bilanz!BX221),Bilanz!BX221,"")</f>
        <v>M1</v>
      </c>
    </row>
    <row r="222" spans="1:76" x14ac:dyDescent="0.2">
      <c r="A222" s="120" t="str">
        <f>IF(ISTEXT(Data!A222),Data!A222,"")</f>
        <v/>
      </c>
      <c r="B222" s="250">
        <f>IF(ISREF(Data!B222),Data!B222,"")</f>
        <v>35230</v>
      </c>
      <c r="C222" s="698">
        <v>0.27083333333333298</v>
      </c>
      <c r="D222" s="250">
        <f>IF(ISREF(Data!D222),Data!D222,"")</f>
        <v>35231</v>
      </c>
      <c r="E222" s="698">
        <v>0.27083333333333298</v>
      </c>
      <c r="F222" s="699" t="s">
        <v>2179</v>
      </c>
      <c r="G222" s="245" t="str">
        <f>IF(ISTEXT(Data!G222),Data!G222,"")</f>
        <v>No Precipitation Occurred</v>
      </c>
      <c r="H222" s="247" t="str">
        <f>IF(ISTEXT(Data!H222),Data!H222,"")</f>
        <v/>
      </c>
      <c r="I222" s="246" t="str">
        <f>IF(ISTEXT(Data!I222),Data!I222,"")</f>
        <v/>
      </c>
      <c r="J222" s="248" t="str">
        <f>IF(ISTEXT(Data!J222),Data!J222,"")</f>
        <v/>
      </c>
      <c r="K222" s="273" t="str">
        <f>IF(ISNUMBER(Data!K222),Data!K222,"")</f>
        <v/>
      </c>
      <c r="L222" s="242" t="str">
        <f>IF(ISTEXT(Data!L222),Data!L222,"")</f>
        <v>M1</v>
      </c>
      <c r="M222" s="700" t="str">
        <f>IF(ISNUMBER(Data!M222),Data!M222,"")</f>
        <v/>
      </c>
      <c r="N222" s="700" t="str">
        <f>IF(ISNUMBER(Data!N222),Data!N222,"")</f>
        <v/>
      </c>
      <c r="O222" s="242" t="str">
        <f>IF(ISTEXT(Data!O222),Data!O222,"")</f>
        <v>M1</v>
      </c>
      <c r="P222" s="278" t="str">
        <f>IF(ISNUMBER(Data!P222),Data!P222,"")</f>
        <v/>
      </c>
      <c r="Q222" s="242" t="str">
        <f>IF(ISTEXT(Data!Q222),Data!Q222,"")</f>
        <v>M1</v>
      </c>
      <c r="R222" s="277" t="str">
        <f>IF(ISNUMBER(Data!R222),Data!R222,"")</f>
        <v/>
      </c>
      <c r="S222" s="242" t="str">
        <f>IF(ISTEXT(Data!S222),Data!S222,"")</f>
        <v>M1</v>
      </c>
      <c r="T222" s="701" t="str">
        <f>IF(ISNUMBER(Data!T222),Data!T222,"")</f>
        <v/>
      </c>
      <c r="U222" s="242" t="str">
        <f>IF(ISTEXT(Data!U222),Data!U222,"")</f>
        <v>M1</v>
      </c>
      <c r="V222" s="702" t="str">
        <f>IF(ISNUMBER(Data!V222),Data!V222,"")</f>
        <v/>
      </c>
      <c r="W222" s="242" t="str">
        <f>IF(ISTEXT(Data!W222),Data!W222,"")</f>
        <v>M1</v>
      </c>
      <c r="X222" s="701" t="str">
        <f>IF(ISNUMBER(Data!X222),Data!X222,"")</f>
        <v/>
      </c>
      <c r="Y222" s="242" t="str">
        <f>IF(ISTEXT(Data!Y222),Data!Y222,"")</f>
        <v>M1</v>
      </c>
      <c r="Z222" s="703" t="str">
        <f>IF(ISNUMBER(Data!Z222),Data!Z222,"")</f>
        <v/>
      </c>
      <c r="AA222" s="242" t="str">
        <f>IF(ISTEXT(Data!AA222),Data!AA222,"")</f>
        <v>M1</v>
      </c>
      <c r="AB222" s="701" t="str">
        <f>IF(ISNUMBER(Data!AB222),Data!AB222,"")</f>
        <v/>
      </c>
      <c r="AC222" s="242" t="str">
        <f>IF(ISTEXT(Data!AC222),Data!AC222,"")</f>
        <v>M1</v>
      </c>
      <c r="AD222" s="704" t="str">
        <f>IF(ISNUMBER(Data!AD222),Data!AD222,"")</f>
        <v/>
      </c>
      <c r="AE222" s="242" t="str">
        <f>IF(ISTEXT(Data!AE222),Data!AE222,"")</f>
        <v>M1</v>
      </c>
      <c r="AF222" s="701" t="str">
        <f>IF(ISNUMBER(Data!AF222),Data!AF222,"")</f>
        <v/>
      </c>
      <c r="AG222" s="242" t="str">
        <f>IF(ISTEXT(Data!AG222),Data!AG222,"")</f>
        <v>M1</v>
      </c>
      <c r="AH222" s="703" t="str">
        <f>IF(ISNUMBER(Data!AH222),Data!AH222,"")</f>
        <v/>
      </c>
      <c r="AI222" s="242" t="str">
        <f>IF(ISTEXT(Data!AI222),Data!AI222,"")</f>
        <v>M1</v>
      </c>
      <c r="AJ222" s="267" t="str">
        <f>IF(ISTEXT(Data!AJ222),Data!AJ222,"")</f>
        <v/>
      </c>
      <c r="AK222" s="267" t="str">
        <f>IF(ISTEXT(Data!AK222),Data!AK222,"")</f>
        <v/>
      </c>
      <c r="AL222" s="267" t="str">
        <f>IF(ISTEXT(Data!AL222),Data!AL222,"")</f>
        <v/>
      </c>
      <c r="AM222" s="267" t="str">
        <f>IF(ISTEXT(Data!AM222),Data!AM222,"")</f>
        <v/>
      </c>
      <c r="AN222" s="267" t="str">
        <f>IF(ISTEXT(Data!AN222),Data!AN222,"")</f>
        <v/>
      </c>
      <c r="AO222" s="267" t="str">
        <f>IF(ISTEXT(Data!AO222),Data!AO222,"")</f>
        <v/>
      </c>
      <c r="AP222" s="705" t="str">
        <f>IF(ISNUMBER(Bilanz!AP222),Bilanz!AP222,"")</f>
        <v/>
      </c>
      <c r="AQ222" s="706" t="str">
        <f>IF(ISNUMBER(Bilanz!AQ222),Bilanz!AQ222,"")</f>
        <v/>
      </c>
      <c r="AR222" s="707" t="str">
        <f>IF(ISNUMBER(Bilanz!AR222),Bilanz!AR222,"")</f>
        <v/>
      </c>
      <c r="AS222" s="708" t="str">
        <f>IF(ISNUMBER(Bilanz!AS222),Bilanz!AS222,"")</f>
        <v/>
      </c>
      <c r="AT222" s="709" t="str">
        <f>IF(ISNUMBER(Bilanz!AT222),Bilanz!AT222,"")</f>
        <v/>
      </c>
      <c r="AU222" s="710" t="str">
        <f>IF(ISNUMBER(Bilanz!AU222),Bilanz!AU222,"")</f>
        <v/>
      </c>
      <c r="AV222" s="711" t="str">
        <f>IF(ISNUMBER(Bilanz!AV222),Bilanz!AV222,"")</f>
        <v/>
      </c>
      <c r="AW222" s="712" t="str">
        <f>IF(ISNUMBER(Bilanz!AW222),Bilanz!AW222,"")</f>
        <v/>
      </c>
      <c r="AX222" s="713" t="str">
        <f>IF(ISNUMBER(Bilanz!AX222),Bilanz!AX222,"")</f>
        <v/>
      </c>
      <c r="AY222" s="714" t="str">
        <f>IF(ISNUMBER(Bilanz!AY222),Bilanz!AY222,"")</f>
        <v/>
      </c>
      <c r="AZ222" s="715">
        <f>IF(ISNUMBER(Bilanz!AZ222),Bilanz!AZ222,"")</f>
        <v>362.61</v>
      </c>
      <c r="BA222" s="716">
        <f>IF(ISNUMBER(Bilanz!BA222),Bilanz!BA222,"")</f>
        <v>5.5229999999999997</v>
      </c>
      <c r="BB222" s="717" t="str">
        <f>IF(ISNUMBER(Bilanz!BB222),Bilanz!BB222,"")</f>
        <v/>
      </c>
      <c r="BC222" s="718" t="str">
        <f>IF(ISNUMBER(Bilanz!BC222),Bilanz!BC222,"")</f>
        <v/>
      </c>
      <c r="BD222" s="719" t="str">
        <f>IF(ISNUMBER(Bilanz!BD222),Bilanz!BD222,"")</f>
        <v/>
      </c>
      <c r="BE222" s="720" t="str">
        <f>IF(ISNUMBER(Bilanz!BE222),Bilanz!BE222,"")</f>
        <v/>
      </c>
      <c r="BF222" s="708" t="str">
        <f>IF(ISNUMBER(Bilanz!BF222),Bilanz!BF222,"")</f>
        <v/>
      </c>
      <c r="BG222" s="709" t="str">
        <f>IF(ISNUMBER(Bilanz!BG222),Bilanz!BG222,"")</f>
        <v/>
      </c>
      <c r="BH222" s="710" t="str">
        <f>IF(ISNUMBER(Bilanz!BH222),Bilanz!BH222,"")</f>
        <v/>
      </c>
      <c r="BI222" s="711" t="str">
        <f>IF(ISNUMBER(Bilanz!BI222),Bilanz!BI222,"")</f>
        <v/>
      </c>
      <c r="BJ222" s="712" t="str">
        <f>IF(ISNUMBER(Bilanz!BJ222),Bilanz!BJ222,"")</f>
        <v/>
      </c>
      <c r="BK222" s="713" t="str">
        <f>IF(ISNUMBER(Bilanz!BK222),Bilanz!BK222,"")</f>
        <v/>
      </c>
      <c r="BL222" s="714" t="str">
        <f>IF(ISNUMBER(Bilanz!BL222),Bilanz!BL222,"")</f>
        <v/>
      </c>
      <c r="BM222" s="721" t="str">
        <f>IF(ISTEXT(Bilanz!BM222),Bilanz!BM222,"")</f>
        <v>M1</v>
      </c>
      <c r="BN222" s="722" t="str">
        <f>IF(ISNUMBER(Bilanz!BN222),Bilanz!BN222,"")</f>
        <v/>
      </c>
      <c r="BO222" s="722" t="str">
        <f>IF(ISNUMBER(Bilanz!BO222),Bilanz!BO222,"")</f>
        <v/>
      </c>
      <c r="BP222" s="723" t="str">
        <f>IF(ISNUMBER(Bilanz!BP222),Bilanz!BP222,"")</f>
        <v/>
      </c>
      <c r="BQ222" s="723" t="str">
        <f>IF(ISNUMBER(Bilanz!BQ222),Bilanz!BQ222,"")</f>
        <v/>
      </c>
      <c r="BR222" s="721" t="str">
        <f>IF(ISTEXT(Bilanz!BR222),Bilanz!BR222,"")</f>
        <v>M1</v>
      </c>
      <c r="BS222" s="723" t="str">
        <f>IF(ISNUMBER(Bilanz!BS222),Bilanz!BS222,"")</f>
        <v/>
      </c>
      <c r="BT222" s="723" t="str">
        <f>IF(ISNUMBER(Bilanz!BT222),Bilanz!BT222,"")</f>
        <v/>
      </c>
      <c r="BU222" s="723" t="str">
        <f>IF(ISNUMBER(Bilanz!BU222),Bilanz!BU222,"")</f>
        <v/>
      </c>
      <c r="BV222" s="722" t="str">
        <f>IF(ISNUMBER(Bilanz!BV222),Bilanz!BV222,"")</f>
        <v/>
      </c>
      <c r="BW222" s="723" t="str">
        <f>IF(ISNUMBER(Bilanz!BW222),Bilanz!BW222,"")</f>
        <v/>
      </c>
      <c r="BX222" s="721" t="str">
        <f>IF(ISTEXT(Bilanz!BX222),Bilanz!BX222,"")</f>
        <v>M1</v>
      </c>
    </row>
    <row r="223" spans="1:76" x14ac:dyDescent="0.2">
      <c r="A223" s="120" t="str">
        <f>IF(ISTEXT(Data!A223),Data!A223,"")</f>
        <v/>
      </c>
      <c r="B223" s="250">
        <f>IF(ISREF(Data!B223),Data!B223,"")</f>
        <v>35231</v>
      </c>
      <c r="C223" s="698">
        <v>0.27083333333333298</v>
      </c>
      <c r="D223" s="250">
        <f>IF(ISREF(Data!D223),Data!D223,"")</f>
        <v>35232</v>
      </c>
      <c r="E223" s="698">
        <v>0.27083333333333298</v>
      </c>
      <c r="F223" s="699" t="s">
        <v>2179</v>
      </c>
      <c r="G223" s="245" t="str">
        <f>IF(ISTEXT(Data!G223),Data!G223,"")</f>
        <v>No Precipitation Occurred</v>
      </c>
      <c r="H223" s="247" t="str">
        <f>IF(ISTEXT(Data!H223),Data!H223,"")</f>
        <v/>
      </c>
      <c r="I223" s="246" t="str">
        <f>IF(ISTEXT(Data!I223),Data!I223,"")</f>
        <v/>
      </c>
      <c r="J223" s="248" t="str">
        <f>IF(ISTEXT(Data!J223),Data!J223,"")</f>
        <v/>
      </c>
      <c r="K223" s="273" t="str">
        <f>IF(ISNUMBER(Data!K223),Data!K223,"")</f>
        <v/>
      </c>
      <c r="L223" s="242" t="str">
        <f>IF(ISTEXT(Data!L223),Data!L223,"")</f>
        <v>M1</v>
      </c>
      <c r="M223" s="700" t="str">
        <f>IF(ISNUMBER(Data!M223),Data!M223,"")</f>
        <v/>
      </c>
      <c r="N223" s="700" t="str">
        <f>IF(ISNUMBER(Data!N223),Data!N223,"")</f>
        <v/>
      </c>
      <c r="O223" s="242" t="str">
        <f>IF(ISTEXT(Data!O223),Data!O223,"")</f>
        <v>M1</v>
      </c>
      <c r="P223" s="278" t="str">
        <f>IF(ISNUMBER(Data!P223),Data!P223,"")</f>
        <v/>
      </c>
      <c r="Q223" s="242" t="str">
        <f>IF(ISTEXT(Data!Q223),Data!Q223,"")</f>
        <v>M1</v>
      </c>
      <c r="R223" s="277" t="str">
        <f>IF(ISNUMBER(Data!R223),Data!R223,"")</f>
        <v/>
      </c>
      <c r="S223" s="242" t="str">
        <f>IF(ISTEXT(Data!S223),Data!S223,"")</f>
        <v>M1</v>
      </c>
      <c r="T223" s="701" t="str">
        <f>IF(ISNUMBER(Data!T223),Data!T223,"")</f>
        <v/>
      </c>
      <c r="U223" s="242" t="str">
        <f>IF(ISTEXT(Data!U223),Data!U223,"")</f>
        <v>M1</v>
      </c>
      <c r="V223" s="702" t="str">
        <f>IF(ISNUMBER(Data!V223),Data!V223,"")</f>
        <v/>
      </c>
      <c r="W223" s="242" t="str">
        <f>IF(ISTEXT(Data!W223),Data!W223,"")</f>
        <v>M1</v>
      </c>
      <c r="X223" s="701" t="str">
        <f>IF(ISNUMBER(Data!X223),Data!X223,"")</f>
        <v/>
      </c>
      <c r="Y223" s="242" t="str">
        <f>IF(ISTEXT(Data!Y223),Data!Y223,"")</f>
        <v>M1</v>
      </c>
      <c r="Z223" s="703" t="str">
        <f>IF(ISNUMBER(Data!Z223),Data!Z223,"")</f>
        <v/>
      </c>
      <c r="AA223" s="242" t="str">
        <f>IF(ISTEXT(Data!AA223),Data!AA223,"")</f>
        <v>M1</v>
      </c>
      <c r="AB223" s="701" t="str">
        <f>IF(ISNUMBER(Data!AB223),Data!AB223,"")</f>
        <v/>
      </c>
      <c r="AC223" s="242" t="str">
        <f>IF(ISTEXT(Data!AC223),Data!AC223,"")</f>
        <v>M1</v>
      </c>
      <c r="AD223" s="704" t="str">
        <f>IF(ISNUMBER(Data!AD223),Data!AD223,"")</f>
        <v/>
      </c>
      <c r="AE223" s="242" t="str">
        <f>IF(ISTEXT(Data!AE223),Data!AE223,"")</f>
        <v>M1</v>
      </c>
      <c r="AF223" s="701" t="str">
        <f>IF(ISNUMBER(Data!AF223),Data!AF223,"")</f>
        <v/>
      </c>
      <c r="AG223" s="242" t="str">
        <f>IF(ISTEXT(Data!AG223),Data!AG223,"")</f>
        <v>M1</v>
      </c>
      <c r="AH223" s="703" t="str">
        <f>IF(ISNUMBER(Data!AH223),Data!AH223,"")</f>
        <v/>
      </c>
      <c r="AI223" s="242" t="str">
        <f>IF(ISTEXT(Data!AI223),Data!AI223,"")</f>
        <v>M1</v>
      </c>
      <c r="AJ223" s="267" t="str">
        <f>IF(ISTEXT(Data!AJ223),Data!AJ223,"")</f>
        <v/>
      </c>
      <c r="AK223" s="267" t="str">
        <f>IF(ISTEXT(Data!AK223),Data!AK223,"")</f>
        <v/>
      </c>
      <c r="AL223" s="267" t="str">
        <f>IF(ISTEXT(Data!AL223),Data!AL223,"")</f>
        <v/>
      </c>
      <c r="AM223" s="267" t="str">
        <f>IF(ISTEXT(Data!AM223),Data!AM223,"")</f>
        <v/>
      </c>
      <c r="AN223" s="267" t="str">
        <f>IF(ISTEXT(Data!AN223),Data!AN223,"")</f>
        <v/>
      </c>
      <c r="AO223" s="267" t="str">
        <f>IF(ISTEXT(Data!AO223),Data!AO223,"")</f>
        <v/>
      </c>
      <c r="AP223" s="705" t="str">
        <f>IF(ISNUMBER(Bilanz!AP223),Bilanz!AP223,"")</f>
        <v/>
      </c>
      <c r="AQ223" s="706" t="str">
        <f>IF(ISNUMBER(Bilanz!AQ223),Bilanz!AQ223,"")</f>
        <v/>
      </c>
      <c r="AR223" s="707" t="str">
        <f>IF(ISNUMBER(Bilanz!AR223),Bilanz!AR223,"")</f>
        <v/>
      </c>
      <c r="AS223" s="708" t="str">
        <f>IF(ISNUMBER(Bilanz!AS223),Bilanz!AS223,"")</f>
        <v/>
      </c>
      <c r="AT223" s="709" t="str">
        <f>IF(ISNUMBER(Bilanz!AT223),Bilanz!AT223,"")</f>
        <v/>
      </c>
      <c r="AU223" s="710" t="str">
        <f>IF(ISNUMBER(Bilanz!AU223),Bilanz!AU223,"")</f>
        <v/>
      </c>
      <c r="AV223" s="711" t="str">
        <f>IF(ISNUMBER(Bilanz!AV223),Bilanz!AV223,"")</f>
        <v/>
      </c>
      <c r="AW223" s="712" t="str">
        <f>IF(ISNUMBER(Bilanz!AW223),Bilanz!AW223,"")</f>
        <v/>
      </c>
      <c r="AX223" s="713" t="str">
        <f>IF(ISNUMBER(Bilanz!AX223),Bilanz!AX223,"")</f>
        <v/>
      </c>
      <c r="AY223" s="714" t="str">
        <f>IF(ISNUMBER(Bilanz!AY223),Bilanz!AY223,"")</f>
        <v/>
      </c>
      <c r="AZ223" s="715">
        <f>IF(ISNUMBER(Bilanz!AZ223),Bilanz!AZ223,"")</f>
        <v>362.61</v>
      </c>
      <c r="BA223" s="716">
        <f>IF(ISNUMBER(Bilanz!BA223),Bilanz!BA223,"")</f>
        <v>5.5229999999999997</v>
      </c>
      <c r="BB223" s="717" t="str">
        <f>IF(ISNUMBER(Bilanz!BB223),Bilanz!BB223,"")</f>
        <v/>
      </c>
      <c r="BC223" s="718" t="str">
        <f>IF(ISNUMBER(Bilanz!BC223),Bilanz!BC223,"")</f>
        <v/>
      </c>
      <c r="BD223" s="719" t="str">
        <f>IF(ISNUMBER(Bilanz!BD223),Bilanz!BD223,"")</f>
        <v/>
      </c>
      <c r="BE223" s="720" t="str">
        <f>IF(ISNUMBER(Bilanz!BE223),Bilanz!BE223,"")</f>
        <v/>
      </c>
      <c r="BF223" s="708" t="str">
        <f>IF(ISNUMBER(Bilanz!BF223),Bilanz!BF223,"")</f>
        <v/>
      </c>
      <c r="BG223" s="709" t="str">
        <f>IF(ISNUMBER(Bilanz!BG223),Bilanz!BG223,"")</f>
        <v/>
      </c>
      <c r="BH223" s="710" t="str">
        <f>IF(ISNUMBER(Bilanz!BH223),Bilanz!BH223,"")</f>
        <v/>
      </c>
      <c r="BI223" s="711" t="str">
        <f>IF(ISNUMBER(Bilanz!BI223),Bilanz!BI223,"")</f>
        <v/>
      </c>
      <c r="BJ223" s="712" t="str">
        <f>IF(ISNUMBER(Bilanz!BJ223),Bilanz!BJ223,"")</f>
        <v/>
      </c>
      <c r="BK223" s="713" t="str">
        <f>IF(ISNUMBER(Bilanz!BK223),Bilanz!BK223,"")</f>
        <v/>
      </c>
      <c r="BL223" s="714" t="str">
        <f>IF(ISNUMBER(Bilanz!BL223),Bilanz!BL223,"")</f>
        <v/>
      </c>
      <c r="BM223" s="721" t="str">
        <f>IF(ISTEXT(Bilanz!BM223),Bilanz!BM223,"")</f>
        <v>M1</v>
      </c>
      <c r="BN223" s="722" t="str">
        <f>IF(ISNUMBER(Bilanz!BN223),Bilanz!BN223,"")</f>
        <v/>
      </c>
      <c r="BO223" s="722" t="str">
        <f>IF(ISNUMBER(Bilanz!BO223),Bilanz!BO223,"")</f>
        <v/>
      </c>
      <c r="BP223" s="723" t="str">
        <f>IF(ISNUMBER(Bilanz!BP223),Bilanz!BP223,"")</f>
        <v/>
      </c>
      <c r="BQ223" s="723" t="str">
        <f>IF(ISNUMBER(Bilanz!BQ223),Bilanz!BQ223,"")</f>
        <v/>
      </c>
      <c r="BR223" s="721" t="str">
        <f>IF(ISTEXT(Bilanz!BR223),Bilanz!BR223,"")</f>
        <v>M1</v>
      </c>
      <c r="BS223" s="723" t="str">
        <f>IF(ISNUMBER(Bilanz!BS223),Bilanz!BS223,"")</f>
        <v/>
      </c>
      <c r="BT223" s="723" t="str">
        <f>IF(ISNUMBER(Bilanz!BT223),Bilanz!BT223,"")</f>
        <v/>
      </c>
      <c r="BU223" s="723" t="str">
        <f>IF(ISNUMBER(Bilanz!BU223),Bilanz!BU223,"")</f>
        <v/>
      </c>
      <c r="BV223" s="722" t="str">
        <f>IF(ISNUMBER(Bilanz!BV223),Bilanz!BV223,"")</f>
        <v/>
      </c>
      <c r="BW223" s="723" t="str">
        <f>IF(ISNUMBER(Bilanz!BW223),Bilanz!BW223,"")</f>
        <v/>
      </c>
      <c r="BX223" s="721" t="str">
        <f>IF(ISTEXT(Bilanz!BX223),Bilanz!BX223,"")</f>
        <v>M1</v>
      </c>
    </row>
    <row r="224" spans="1:76" x14ac:dyDescent="0.2">
      <c r="A224" s="120" t="str">
        <f>IF(ISTEXT(Data!A224),Data!A224,"")</f>
        <v/>
      </c>
      <c r="B224" s="250">
        <f>IF(ISREF(Data!B224),Data!B224,"")</f>
        <v>35232</v>
      </c>
      <c r="C224" s="698">
        <v>0.27083333333333298</v>
      </c>
      <c r="D224" s="250">
        <f>IF(ISREF(Data!D224),Data!D224,"")</f>
        <v>35233</v>
      </c>
      <c r="E224" s="698">
        <v>0.27083333333333298</v>
      </c>
      <c r="F224" s="699" t="s">
        <v>2179</v>
      </c>
      <c r="G224" s="245" t="str">
        <f>IF(ISTEXT(Data!G224),Data!G224,"")</f>
        <v>No Precipitation Occurred</v>
      </c>
      <c r="H224" s="247" t="str">
        <f>IF(ISTEXT(Data!H224),Data!H224,"")</f>
        <v/>
      </c>
      <c r="I224" s="246" t="str">
        <f>IF(ISTEXT(Data!I224),Data!I224,"")</f>
        <v/>
      </c>
      <c r="J224" s="248" t="str">
        <f>IF(ISTEXT(Data!J224),Data!J224,"")</f>
        <v/>
      </c>
      <c r="K224" s="273" t="str">
        <f>IF(ISNUMBER(Data!K224),Data!K224,"")</f>
        <v/>
      </c>
      <c r="L224" s="242" t="str">
        <f>IF(ISTEXT(Data!L224),Data!L224,"")</f>
        <v>M1</v>
      </c>
      <c r="M224" s="700" t="str">
        <f>IF(ISNUMBER(Data!M224),Data!M224,"")</f>
        <v/>
      </c>
      <c r="N224" s="700" t="str">
        <f>IF(ISNUMBER(Data!N224),Data!N224,"")</f>
        <v/>
      </c>
      <c r="O224" s="242" t="str">
        <f>IF(ISTEXT(Data!O224),Data!O224,"")</f>
        <v>M1</v>
      </c>
      <c r="P224" s="278" t="str">
        <f>IF(ISNUMBER(Data!P224),Data!P224,"")</f>
        <v/>
      </c>
      <c r="Q224" s="242" t="str">
        <f>IF(ISTEXT(Data!Q224),Data!Q224,"")</f>
        <v>M1</v>
      </c>
      <c r="R224" s="277" t="str">
        <f>IF(ISNUMBER(Data!R224),Data!R224,"")</f>
        <v/>
      </c>
      <c r="S224" s="242" t="str">
        <f>IF(ISTEXT(Data!S224),Data!S224,"")</f>
        <v>M1</v>
      </c>
      <c r="T224" s="701" t="str">
        <f>IF(ISNUMBER(Data!T224),Data!T224,"")</f>
        <v/>
      </c>
      <c r="U224" s="242" t="str">
        <f>IF(ISTEXT(Data!U224),Data!U224,"")</f>
        <v>M1</v>
      </c>
      <c r="V224" s="702" t="str">
        <f>IF(ISNUMBER(Data!V224),Data!V224,"")</f>
        <v/>
      </c>
      <c r="W224" s="242" t="str">
        <f>IF(ISTEXT(Data!W224),Data!W224,"")</f>
        <v>M1</v>
      </c>
      <c r="X224" s="701" t="str">
        <f>IF(ISNUMBER(Data!X224),Data!X224,"")</f>
        <v/>
      </c>
      <c r="Y224" s="242" t="str">
        <f>IF(ISTEXT(Data!Y224),Data!Y224,"")</f>
        <v>M1</v>
      </c>
      <c r="Z224" s="703" t="str">
        <f>IF(ISNUMBER(Data!Z224),Data!Z224,"")</f>
        <v/>
      </c>
      <c r="AA224" s="242" t="str">
        <f>IF(ISTEXT(Data!AA224),Data!AA224,"")</f>
        <v>M1</v>
      </c>
      <c r="AB224" s="701" t="str">
        <f>IF(ISNUMBER(Data!AB224),Data!AB224,"")</f>
        <v/>
      </c>
      <c r="AC224" s="242" t="str">
        <f>IF(ISTEXT(Data!AC224),Data!AC224,"")</f>
        <v>M1</v>
      </c>
      <c r="AD224" s="704" t="str">
        <f>IF(ISNUMBER(Data!AD224),Data!AD224,"")</f>
        <v/>
      </c>
      <c r="AE224" s="242" t="str">
        <f>IF(ISTEXT(Data!AE224),Data!AE224,"")</f>
        <v>M1</v>
      </c>
      <c r="AF224" s="701" t="str">
        <f>IF(ISNUMBER(Data!AF224),Data!AF224,"")</f>
        <v/>
      </c>
      <c r="AG224" s="242" t="str">
        <f>IF(ISTEXT(Data!AG224),Data!AG224,"")</f>
        <v>M1</v>
      </c>
      <c r="AH224" s="703" t="str">
        <f>IF(ISNUMBER(Data!AH224),Data!AH224,"")</f>
        <v/>
      </c>
      <c r="AI224" s="242" t="str">
        <f>IF(ISTEXT(Data!AI224),Data!AI224,"")</f>
        <v>M1</v>
      </c>
      <c r="AJ224" s="267" t="str">
        <f>IF(ISTEXT(Data!AJ224),Data!AJ224,"")</f>
        <v/>
      </c>
      <c r="AK224" s="267" t="str">
        <f>IF(ISTEXT(Data!AK224),Data!AK224,"")</f>
        <v/>
      </c>
      <c r="AL224" s="267" t="str">
        <f>IF(ISTEXT(Data!AL224),Data!AL224,"")</f>
        <v/>
      </c>
      <c r="AM224" s="267" t="str">
        <f>IF(ISTEXT(Data!AM224),Data!AM224,"")</f>
        <v/>
      </c>
      <c r="AN224" s="267" t="str">
        <f>IF(ISTEXT(Data!AN224),Data!AN224,"")</f>
        <v/>
      </c>
      <c r="AO224" s="267" t="str">
        <f>IF(ISTEXT(Data!AO224),Data!AO224,"")</f>
        <v/>
      </c>
      <c r="AP224" s="705" t="str">
        <f>IF(ISNUMBER(Bilanz!AP224),Bilanz!AP224,"")</f>
        <v/>
      </c>
      <c r="AQ224" s="706" t="str">
        <f>IF(ISNUMBER(Bilanz!AQ224),Bilanz!AQ224,"")</f>
        <v/>
      </c>
      <c r="AR224" s="707" t="str">
        <f>IF(ISNUMBER(Bilanz!AR224),Bilanz!AR224,"")</f>
        <v/>
      </c>
      <c r="AS224" s="708" t="str">
        <f>IF(ISNUMBER(Bilanz!AS224),Bilanz!AS224,"")</f>
        <v/>
      </c>
      <c r="AT224" s="709" t="str">
        <f>IF(ISNUMBER(Bilanz!AT224),Bilanz!AT224,"")</f>
        <v/>
      </c>
      <c r="AU224" s="710" t="str">
        <f>IF(ISNUMBER(Bilanz!AU224),Bilanz!AU224,"")</f>
        <v/>
      </c>
      <c r="AV224" s="711" t="str">
        <f>IF(ISNUMBER(Bilanz!AV224),Bilanz!AV224,"")</f>
        <v/>
      </c>
      <c r="AW224" s="712" t="str">
        <f>IF(ISNUMBER(Bilanz!AW224),Bilanz!AW224,"")</f>
        <v/>
      </c>
      <c r="AX224" s="713" t="str">
        <f>IF(ISNUMBER(Bilanz!AX224),Bilanz!AX224,"")</f>
        <v/>
      </c>
      <c r="AY224" s="714" t="str">
        <f>IF(ISNUMBER(Bilanz!AY224),Bilanz!AY224,"")</f>
        <v/>
      </c>
      <c r="AZ224" s="715">
        <f>IF(ISNUMBER(Bilanz!AZ224),Bilanz!AZ224,"")</f>
        <v>362.61</v>
      </c>
      <c r="BA224" s="716">
        <f>IF(ISNUMBER(Bilanz!BA224),Bilanz!BA224,"")</f>
        <v>5.5229999999999997</v>
      </c>
      <c r="BB224" s="717" t="str">
        <f>IF(ISNUMBER(Bilanz!BB224),Bilanz!BB224,"")</f>
        <v/>
      </c>
      <c r="BC224" s="718" t="str">
        <f>IF(ISNUMBER(Bilanz!BC224),Bilanz!BC224,"")</f>
        <v/>
      </c>
      <c r="BD224" s="719" t="str">
        <f>IF(ISNUMBER(Bilanz!BD224),Bilanz!BD224,"")</f>
        <v/>
      </c>
      <c r="BE224" s="720" t="str">
        <f>IF(ISNUMBER(Bilanz!BE224),Bilanz!BE224,"")</f>
        <v/>
      </c>
      <c r="BF224" s="708" t="str">
        <f>IF(ISNUMBER(Bilanz!BF224),Bilanz!BF224,"")</f>
        <v/>
      </c>
      <c r="BG224" s="709" t="str">
        <f>IF(ISNUMBER(Bilanz!BG224),Bilanz!BG224,"")</f>
        <v/>
      </c>
      <c r="BH224" s="710" t="str">
        <f>IF(ISNUMBER(Bilanz!BH224),Bilanz!BH224,"")</f>
        <v/>
      </c>
      <c r="BI224" s="711" t="str">
        <f>IF(ISNUMBER(Bilanz!BI224),Bilanz!BI224,"")</f>
        <v/>
      </c>
      <c r="BJ224" s="712" t="str">
        <f>IF(ISNUMBER(Bilanz!BJ224),Bilanz!BJ224,"")</f>
        <v/>
      </c>
      <c r="BK224" s="713" t="str">
        <f>IF(ISNUMBER(Bilanz!BK224),Bilanz!BK224,"")</f>
        <v/>
      </c>
      <c r="BL224" s="714" t="str">
        <f>IF(ISNUMBER(Bilanz!BL224),Bilanz!BL224,"")</f>
        <v/>
      </c>
      <c r="BM224" s="721" t="str">
        <f>IF(ISTEXT(Bilanz!BM224),Bilanz!BM224,"")</f>
        <v>M1</v>
      </c>
      <c r="BN224" s="722" t="str">
        <f>IF(ISNUMBER(Bilanz!BN224),Bilanz!BN224,"")</f>
        <v/>
      </c>
      <c r="BO224" s="722" t="str">
        <f>IF(ISNUMBER(Bilanz!BO224),Bilanz!BO224,"")</f>
        <v/>
      </c>
      <c r="BP224" s="723" t="str">
        <f>IF(ISNUMBER(Bilanz!BP224),Bilanz!BP224,"")</f>
        <v/>
      </c>
      <c r="BQ224" s="723" t="str">
        <f>IF(ISNUMBER(Bilanz!BQ224),Bilanz!BQ224,"")</f>
        <v/>
      </c>
      <c r="BR224" s="721" t="str">
        <f>IF(ISTEXT(Bilanz!BR224),Bilanz!BR224,"")</f>
        <v>M1</v>
      </c>
      <c r="BS224" s="723" t="str">
        <f>IF(ISNUMBER(Bilanz!BS224),Bilanz!BS224,"")</f>
        <v/>
      </c>
      <c r="BT224" s="723" t="str">
        <f>IF(ISNUMBER(Bilanz!BT224),Bilanz!BT224,"")</f>
        <v/>
      </c>
      <c r="BU224" s="723" t="str">
        <f>IF(ISNUMBER(Bilanz!BU224),Bilanz!BU224,"")</f>
        <v/>
      </c>
      <c r="BV224" s="722" t="str">
        <f>IF(ISNUMBER(Bilanz!BV224),Bilanz!BV224,"")</f>
        <v/>
      </c>
      <c r="BW224" s="723" t="str">
        <f>IF(ISNUMBER(Bilanz!BW224),Bilanz!BW224,"")</f>
        <v/>
      </c>
      <c r="BX224" s="721" t="str">
        <f>IF(ISTEXT(Bilanz!BX224),Bilanz!BX224,"")</f>
        <v>M1</v>
      </c>
    </row>
    <row r="225" spans="1:76" x14ac:dyDescent="0.2">
      <c r="A225" s="120" t="str">
        <f>IF(ISTEXT(Data!A225),Data!A225,"")</f>
        <v/>
      </c>
      <c r="B225" s="250">
        <f>IF(ISREF(Data!B225),Data!B225,"")</f>
        <v>35233</v>
      </c>
      <c r="C225" s="698">
        <v>0.27083333333333298</v>
      </c>
      <c r="D225" s="250">
        <f>IF(ISREF(Data!D225),Data!D225,"")</f>
        <v>35234</v>
      </c>
      <c r="E225" s="698">
        <v>0.27083333333333298</v>
      </c>
      <c r="F225" s="699" t="s">
        <v>2179</v>
      </c>
      <c r="G225" s="245" t="str">
        <f>IF(ISTEXT(Data!G225),Data!G225,"")</f>
        <v>No Precipitation Occurred</v>
      </c>
      <c r="H225" s="247" t="str">
        <f>IF(ISTEXT(Data!H225),Data!H225,"")</f>
        <v/>
      </c>
      <c r="I225" s="246" t="str">
        <f>IF(ISTEXT(Data!I225),Data!I225,"")</f>
        <v/>
      </c>
      <c r="J225" s="248" t="str">
        <f>IF(ISTEXT(Data!J225),Data!J225,"")</f>
        <v/>
      </c>
      <c r="K225" s="273" t="str">
        <f>IF(ISNUMBER(Data!K225),Data!K225,"")</f>
        <v/>
      </c>
      <c r="L225" s="242" t="str">
        <f>IF(ISTEXT(Data!L225),Data!L225,"")</f>
        <v>M1</v>
      </c>
      <c r="M225" s="700" t="str">
        <f>IF(ISNUMBER(Data!M225),Data!M225,"")</f>
        <v/>
      </c>
      <c r="N225" s="700" t="str">
        <f>IF(ISNUMBER(Data!N225),Data!N225,"")</f>
        <v/>
      </c>
      <c r="O225" s="242" t="str">
        <f>IF(ISTEXT(Data!O225),Data!O225,"")</f>
        <v>M1</v>
      </c>
      <c r="P225" s="278" t="str">
        <f>IF(ISNUMBER(Data!P225),Data!P225,"")</f>
        <v/>
      </c>
      <c r="Q225" s="242" t="str">
        <f>IF(ISTEXT(Data!Q225),Data!Q225,"")</f>
        <v>M1</v>
      </c>
      <c r="R225" s="277" t="str">
        <f>IF(ISNUMBER(Data!R225),Data!R225,"")</f>
        <v/>
      </c>
      <c r="S225" s="242" t="str">
        <f>IF(ISTEXT(Data!S225),Data!S225,"")</f>
        <v>M1</v>
      </c>
      <c r="T225" s="701" t="str">
        <f>IF(ISNUMBER(Data!T225),Data!T225,"")</f>
        <v/>
      </c>
      <c r="U225" s="242" t="str">
        <f>IF(ISTEXT(Data!U225),Data!U225,"")</f>
        <v>M1</v>
      </c>
      <c r="V225" s="702" t="str">
        <f>IF(ISNUMBER(Data!V225),Data!V225,"")</f>
        <v/>
      </c>
      <c r="W225" s="242" t="str">
        <f>IF(ISTEXT(Data!W225),Data!W225,"")</f>
        <v>M1</v>
      </c>
      <c r="X225" s="701" t="str">
        <f>IF(ISNUMBER(Data!X225),Data!X225,"")</f>
        <v/>
      </c>
      <c r="Y225" s="242" t="str">
        <f>IF(ISTEXT(Data!Y225),Data!Y225,"")</f>
        <v>M1</v>
      </c>
      <c r="Z225" s="703" t="str">
        <f>IF(ISNUMBER(Data!Z225),Data!Z225,"")</f>
        <v/>
      </c>
      <c r="AA225" s="242" t="str">
        <f>IF(ISTEXT(Data!AA225),Data!AA225,"")</f>
        <v>M1</v>
      </c>
      <c r="AB225" s="701" t="str">
        <f>IF(ISNUMBER(Data!AB225),Data!AB225,"")</f>
        <v/>
      </c>
      <c r="AC225" s="242" t="str">
        <f>IF(ISTEXT(Data!AC225),Data!AC225,"")</f>
        <v>M1</v>
      </c>
      <c r="AD225" s="704" t="str">
        <f>IF(ISNUMBER(Data!AD225),Data!AD225,"")</f>
        <v/>
      </c>
      <c r="AE225" s="242" t="str">
        <f>IF(ISTEXT(Data!AE225),Data!AE225,"")</f>
        <v>M1</v>
      </c>
      <c r="AF225" s="701" t="str">
        <f>IF(ISNUMBER(Data!AF225),Data!AF225,"")</f>
        <v/>
      </c>
      <c r="AG225" s="242" t="str">
        <f>IF(ISTEXT(Data!AG225),Data!AG225,"")</f>
        <v>M1</v>
      </c>
      <c r="AH225" s="703" t="str">
        <f>IF(ISNUMBER(Data!AH225),Data!AH225,"")</f>
        <v/>
      </c>
      <c r="AI225" s="242" t="str">
        <f>IF(ISTEXT(Data!AI225),Data!AI225,"")</f>
        <v>M1</v>
      </c>
      <c r="AJ225" s="267" t="str">
        <f>IF(ISTEXT(Data!AJ225),Data!AJ225,"")</f>
        <v/>
      </c>
      <c r="AK225" s="267" t="str">
        <f>IF(ISTEXT(Data!AK225),Data!AK225,"")</f>
        <v/>
      </c>
      <c r="AL225" s="267" t="str">
        <f>IF(ISTEXT(Data!AL225),Data!AL225,"")</f>
        <v/>
      </c>
      <c r="AM225" s="267" t="str">
        <f>IF(ISTEXT(Data!AM225),Data!AM225,"")</f>
        <v/>
      </c>
      <c r="AN225" s="267" t="str">
        <f>IF(ISTEXT(Data!AN225),Data!AN225,"")</f>
        <v/>
      </c>
      <c r="AO225" s="267" t="str">
        <f>IF(ISTEXT(Data!AO225),Data!AO225,"")</f>
        <v/>
      </c>
      <c r="AP225" s="705" t="str">
        <f>IF(ISNUMBER(Bilanz!AP225),Bilanz!AP225,"")</f>
        <v/>
      </c>
      <c r="AQ225" s="706" t="str">
        <f>IF(ISNUMBER(Bilanz!AQ225),Bilanz!AQ225,"")</f>
        <v/>
      </c>
      <c r="AR225" s="707" t="str">
        <f>IF(ISNUMBER(Bilanz!AR225),Bilanz!AR225,"")</f>
        <v/>
      </c>
      <c r="AS225" s="708" t="str">
        <f>IF(ISNUMBER(Bilanz!AS225),Bilanz!AS225,"")</f>
        <v/>
      </c>
      <c r="AT225" s="709" t="str">
        <f>IF(ISNUMBER(Bilanz!AT225),Bilanz!AT225,"")</f>
        <v/>
      </c>
      <c r="AU225" s="710" t="str">
        <f>IF(ISNUMBER(Bilanz!AU225),Bilanz!AU225,"")</f>
        <v/>
      </c>
      <c r="AV225" s="711" t="str">
        <f>IF(ISNUMBER(Bilanz!AV225),Bilanz!AV225,"")</f>
        <v/>
      </c>
      <c r="AW225" s="712" t="str">
        <f>IF(ISNUMBER(Bilanz!AW225),Bilanz!AW225,"")</f>
        <v/>
      </c>
      <c r="AX225" s="713" t="str">
        <f>IF(ISNUMBER(Bilanz!AX225),Bilanz!AX225,"")</f>
        <v/>
      </c>
      <c r="AY225" s="714" t="str">
        <f>IF(ISNUMBER(Bilanz!AY225),Bilanz!AY225,"")</f>
        <v/>
      </c>
      <c r="AZ225" s="715">
        <f>IF(ISNUMBER(Bilanz!AZ225),Bilanz!AZ225,"")</f>
        <v>362.61</v>
      </c>
      <c r="BA225" s="716">
        <f>IF(ISNUMBER(Bilanz!BA225),Bilanz!BA225,"")</f>
        <v>5.5229999999999997</v>
      </c>
      <c r="BB225" s="717" t="str">
        <f>IF(ISNUMBER(Bilanz!BB225),Bilanz!BB225,"")</f>
        <v/>
      </c>
      <c r="BC225" s="718" t="str">
        <f>IF(ISNUMBER(Bilanz!BC225),Bilanz!BC225,"")</f>
        <v/>
      </c>
      <c r="BD225" s="719" t="str">
        <f>IF(ISNUMBER(Bilanz!BD225),Bilanz!BD225,"")</f>
        <v/>
      </c>
      <c r="BE225" s="720" t="str">
        <f>IF(ISNUMBER(Bilanz!BE225),Bilanz!BE225,"")</f>
        <v/>
      </c>
      <c r="BF225" s="708" t="str">
        <f>IF(ISNUMBER(Bilanz!BF225),Bilanz!BF225,"")</f>
        <v/>
      </c>
      <c r="BG225" s="709" t="str">
        <f>IF(ISNUMBER(Bilanz!BG225),Bilanz!BG225,"")</f>
        <v/>
      </c>
      <c r="BH225" s="710" t="str">
        <f>IF(ISNUMBER(Bilanz!BH225),Bilanz!BH225,"")</f>
        <v/>
      </c>
      <c r="BI225" s="711" t="str">
        <f>IF(ISNUMBER(Bilanz!BI225),Bilanz!BI225,"")</f>
        <v/>
      </c>
      <c r="BJ225" s="712" t="str">
        <f>IF(ISNUMBER(Bilanz!BJ225),Bilanz!BJ225,"")</f>
        <v/>
      </c>
      <c r="BK225" s="713" t="str">
        <f>IF(ISNUMBER(Bilanz!BK225),Bilanz!BK225,"")</f>
        <v/>
      </c>
      <c r="BL225" s="714" t="str">
        <f>IF(ISNUMBER(Bilanz!BL225),Bilanz!BL225,"")</f>
        <v/>
      </c>
      <c r="BM225" s="721" t="str">
        <f>IF(ISTEXT(Bilanz!BM225),Bilanz!BM225,"")</f>
        <v>M1</v>
      </c>
      <c r="BN225" s="722" t="str">
        <f>IF(ISNUMBER(Bilanz!BN225),Bilanz!BN225,"")</f>
        <v/>
      </c>
      <c r="BO225" s="722" t="str">
        <f>IF(ISNUMBER(Bilanz!BO225),Bilanz!BO225,"")</f>
        <v/>
      </c>
      <c r="BP225" s="723" t="str">
        <f>IF(ISNUMBER(Bilanz!BP225),Bilanz!BP225,"")</f>
        <v/>
      </c>
      <c r="BQ225" s="723" t="str">
        <f>IF(ISNUMBER(Bilanz!BQ225),Bilanz!BQ225,"")</f>
        <v/>
      </c>
      <c r="BR225" s="721" t="str">
        <f>IF(ISTEXT(Bilanz!BR225),Bilanz!BR225,"")</f>
        <v>M1</v>
      </c>
      <c r="BS225" s="723" t="str">
        <f>IF(ISNUMBER(Bilanz!BS225),Bilanz!BS225,"")</f>
        <v/>
      </c>
      <c r="BT225" s="723" t="str">
        <f>IF(ISNUMBER(Bilanz!BT225),Bilanz!BT225,"")</f>
        <v/>
      </c>
      <c r="BU225" s="723" t="str">
        <f>IF(ISNUMBER(Bilanz!BU225),Bilanz!BU225,"")</f>
        <v/>
      </c>
      <c r="BV225" s="722" t="str">
        <f>IF(ISNUMBER(Bilanz!BV225),Bilanz!BV225,"")</f>
        <v/>
      </c>
      <c r="BW225" s="723" t="str">
        <f>IF(ISNUMBER(Bilanz!BW225),Bilanz!BW225,"")</f>
        <v/>
      </c>
      <c r="BX225" s="721" t="str">
        <f>IF(ISTEXT(Bilanz!BX225),Bilanz!BX225,"")</f>
        <v>M1</v>
      </c>
    </row>
    <row r="226" spans="1:76" x14ac:dyDescent="0.2">
      <c r="A226" s="120" t="str">
        <f>IF(ISTEXT(Data!A226),Data!A226,"")</f>
        <v>DEU96062</v>
      </c>
      <c r="B226" s="250">
        <f>IF(ISREF(Data!B226),Data!B226,"")</f>
        <v>35234</v>
      </c>
      <c r="C226" s="698">
        <v>0.27083333333333298</v>
      </c>
      <c r="D226" s="250">
        <f>IF(ISREF(Data!D226),Data!D226,"")</f>
        <v>35235</v>
      </c>
      <c r="E226" s="698">
        <v>0.27083333333333298</v>
      </c>
      <c r="F226" s="699" t="s">
        <v>2179</v>
      </c>
      <c r="G226" s="245" t="str">
        <f>IF(ISTEXT(Data!G226),Data!G226,"")</f>
        <v>Rain</v>
      </c>
      <c r="H226" s="247" t="str">
        <f>IF(ISTEXT(Data!H226),Data!H226,"")</f>
        <v>Clean and Clear</v>
      </c>
      <c r="I226" s="246" t="str">
        <f>IF(ISTEXT(Data!I226),Data!I226,"")</f>
        <v/>
      </c>
      <c r="J226" s="248" t="str">
        <f>IF(ISTEXT(Data!J226),Data!J226,"")</f>
        <v/>
      </c>
      <c r="K226" s="273">
        <f>IF(ISNUMBER(Data!K226),Data!K226,"")</f>
        <v>3.1</v>
      </c>
      <c r="L226" s="242" t="str">
        <f>IF(ISTEXT(Data!L226),Data!L226,"")</f>
        <v>V0</v>
      </c>
      <c r="M226" s="700">
        <f>IF(ISNUMBER(Data!M226),Data!M226,"")</f>
        <v>135.19999999999999</v>
      </c>
      <c r="N226" s="700">
        <f>IF(ISNUMBER(Data!N226),Data!N226,"")</f>
        <v>3.1095999999999995</v>
      </c>
      <c r="O226" s="242" t="str">
        <f>IF(ISTEXT(Data!O226),Data!O226,"")</f>
        <v>V0</v>
      </c>
      <c r="P226" s="278">
        <f>IF(ISNUMBER(Data!P226),Data!P226,"")</f>
        <v>4.74</v>
      </c>
      <c r="Q226" s="242" t="str">
        <f>IF(ISTEXT(Data!Q226),Data!Q226,"")</f>
        <v>V0</v>
      </c>
      <c r="R226" s="277">
        <f>IF(ISNUMBER(Data!R226),Data!R226,"")</f>
        <v>24.6</v>
      </c>
      <c r="S226" s="242" t="str">
        <f>IF(ISTEXT(Data!S226),Data!S226,"")</f>
        <v>V0</v>
      </c>
      <c r="T226" s="701">
        <f>IF(ISNUMBER(Data!T226),Data!T226,"")</f>
        <v>0.16400000000000001</v>
      </c>
      <c r="U226" s="242" t="str">
        <f>IF(ISTEXT(Data!U226),Data!U226,"")</f>
        <v>V0</v>
      </c>
      <c r="V226" s="702">
        <f>IF(ISNUMBER(Data!V226),Data!V226,"")</f>
        <v>0.70524824449641155</v>
      </c>
      <c r="W226" s="242" t="str">
        <f>IF(ISTEXT(Data!W226),Data!W226,"")</f>
        <v>V0</v>
      </c>
      <c r="X226" s="701">
        <f>IF(ISNUMBER(Data!X226),Data!X226,"")</f>
        <v>0.67357698153276013</v>
      </c>
      <c r="Y226" s="242" t="str">
        <f>IF(ISTEXT(Data!Y226),Data!Y226,"")</f>
        <v>V0</v>
      </c>
      <c r="Z226" s="703">
        <f>IF(ISNUMBER(Data!Z226),Data!Z226,"")</f>
        <v>0.14899999999999999</v>
      </c>
      <c r="AA226" s="242" t="str">
        <f>IF(ISTEXT(Data!AA226),Data!AA226,"")</f>
        <v>V0</v>
      </c>
      <c r="AB226" s="701">
        <f>IF(ISNUMBER(Data!AB226),Data!AB226,"")</f>
        <v>0.77646765341759516</v>
      </c>
      <c r="AC226" s="242" t="str">
        <f>IF(ISTEXT(Data!AC226),Data!AC226,"")</f>
        <v>V0</v>
      </c>
      <c r="AD226" s="704">
        <f>IF(ISNUMBER(Data!AD226),Data!AD226,"")</f>
        <v>0.16</v>
      </c>
      <c r="AE226" s="242" t="str">
        <f>IF(ISTEXT(Data!AE226),Data!AE226,"")</f>
        <v>V0</v>
      </c>
      <c r="AF226" s="701">
        <f>IF(ISNUMBER(Data!AF226),Data!AF226,"")</f>
        <v>9.2999999999999999E-2</v>
      </c>
      <c r="AG226" s="242" t="str">
        <f>IF(ISTEXT(Data!AG226),Data!AG226,"")</f>
        <v>V0</v>
      </c>
      <c r="AH226" s="703">
        <f>IF(ISNUMBER(Data!AH226),Data!AH226,"")</f>
        <v>0.745</v>
      </c>
      <c r="AI226" s="242" t="str">
        <f>IF(ISTEXT(Data!AI226),Data!AI226,"")</f>
        <v>V0</v>
      </c>
      <c r="AJ226" s="267" t="str">
        <f>IF(ISTEXT(Data!AJ226),Data!AJ226,"")</f>
        <v/>
      </c>
      <c r="AK226" s="267" t="str">
        <f>IF(ISTEXT(Data!AK226),Data!AK226,"")</f>
        <v/>
      </c>
      <c r="AL226" s="267" t="str">
        <f>IF(ISTEXT(Data!AL226),Data!AL226,"")</f>
        <v/>
      </c>
      <c r="AM226" s="267" t="str">
        <f>IF(ISTEXT(Data!AM226),Data!AM226,"")</f>
        <v/>
      </c>
      <c r="AN226" s="267" t="str">
        <f>IF(ISTEXT(Data!AN226),Data!AN226,"")</f>
        <v/>
      </c>
      <c r="AO226" s="267" t="str">
        <f>IF(ISTEXT(Data!AO226),Data!AO226,"")</f>
        <v/>
      </c>
      <c r="AP226" s="705">
        <f>IF(ISNUMBER(Bilanz!AP226),Bilanz!AP226,"")</f>
        <v>1.8197008586099819E-2</v>
      </c>
      <c r="AQ226" s="706">
        <f>IF(ISNUMBER(Bilanz!AQ226),Bilanz!AQ226,"")</f>
        <v>5.6585417899335987E-2</v>
      </c>
      <c r="AR226" s="707">
        <f>IF(ISNUMBER(Bilanz!AR226),Bilanz!AR226,"")</f>
        <v>0.50997439999999994</v>
      </c>
      <c r="AS226" s="708">
        <f>IF(ISNUMBER(Bilanz!AS226),Bilanz!AS226,"")</f>
        <v>2.1930399410860408</v>
      </c>
      <c r="AT226" s="709">
        <f>IF(ISNUMBER(Bilanz!AT226),Bilanz!AT226,"")</f>
        <v>2.0945549817742704</v>
      </c>
      <c r="AU226" s="710">
        <f>IF(ISNUMBER(Bilanz!AU226),Bilanz!AU226,"")</f>
        <v>0.46333039999999992</v>
      </c>
      <c r="AV226" s="711">
        <f>IF(ISNUMBER(Bilanz!AV226),Bilanz!AV226,"")</f>
        <v>2.4145038150673535</v>
      </c>
      <c r="AW226" s="712">
        <f>IF(ISNUMBER(Bilanz!AW226),Bilanz!AW226,"")</f>
        <v>0.49753599999999992</v>
      </c>
      <c r="AX226" s="713">
        <f>IF(ISNUMBER(Bilanz!AX226),Bilanz!AX226,"")</f>
        <v>0.28919279999999997</v>
      </c>
      <c r="AY226" s="714">
        <f>IF(ISNUMBER(Bilanz!AY226),Bilanz!AY226,"")</f>
        <v>2.3166519999999995</v>
      </c>
      <c r="AZ226" s="715">
        <f>IF(ISNUMBER(Bilanz!AZ226),Bilanz!AZ226,"")</f>
        <v>362.61</v>
      </c>
      <c r="BA226" s="716">
        <f>IF(ISNUMBER(Bilanz!BA226),Bilanz!BA226,"")</f>
        <v>5.5229999999999997</v>
      </c>
      <c r="BB226" s="717">
        <f>IF(ISNUMBER(Bilanz!BB226),Bilanz!BB226,"")</f>
        <v>18.197008586099816</v>
      </c>
      <c r="BC226" s="718">
        <f>IF(ISNUMBER(Bilanz!BC226),Bilanz!BC226,"")</f>
        <v>0.30351142463156605</v>
      </c>
      <c r="BD226" s="719">
        <f>IF(ISNUMBER(Bilanz!BD226),Bilanz!BD226,"")</f>
        <v>5.4954087385762466E-4</v>
      </c>
      <c r="BE226" s="720">
        <f>IF(ISNUMBER(Bilanz!BE226),Bilanz!BE226,"")</f>
        <v>4.6259731467900265</v>
      </c>
      <c r="BF226" s="708">
        <f>IF(ISNUMBER(Bilanz!BF226),Bilanz!BF226,"")</f>
        <v>50.34969975700804</v>
      </c>
      <c r="BG226" s="709">
        <f>IF(ISNUMBER(Bilanz!BG226),Bilanz!BG226,"")</f>
        <v>42.013221988633106</v>
      </c>
      <c r="BH226" s="710">
        <f>IF(ISNUMBER(Bilanz!BH226),Bilanz!BH226,"")</f>
        <v>6.4811351120931899</v>
      </c>
      <c r="BI226" s="711">
        <f>IF(ISNUMBER(Bilanz!BI226),Bilanz!BI226,"")</f>
        <v>55.434258115056416</v>
      </c>
      <c r="BJ226" s="712">
        <f>IF(ISNUMBER(Bilanz!BJ226),Bilanz!BJ226,"")</f>
        <v>4.0922809350861939</v>
      </c>
      <c r="BK226" s="713">
        <f>IF(ISNUMBER(Bilanz!BK226),Bilanz!BK226,"")</f>
        <v>7.6527463484879652</v>
      </c>
      <c r="BL226" s="714">
        <f>IF(ISNUMBER(Bilanz!BL226),Bilanz!BL226,"")</f>
        <v>37.177503867458455</v>
      </c>
      <c r="BM226" s="721" t="str">
        <f>IF(ISTEXT(Bilanz!BM226),Bilanz!BM226,"")</f>
        <v>V0</v>
      </c>
      <c r="BN226" s="722">
        <f>IF(ISNUMBER(Bilanz!BN226),Bilanz!BN226,"")</f>
        <v>24.6</v>
      </c>
      <c r="BO226" s="722">
        <f>IF(ISNUMBER(Bilanz!BO226),Bilanz!BO226,"")</f>
        <v>21.002544573382828</v>
      </c>
      <c r="BP226" s="723">
        <f>IF(ISNUMBER(Bilanz!BP226),Bilanz!BP226,"")</f>
        <v>-14.623802547224281</v>
      </c>
      <c r="BQ226" s="723">
        <f>IF(ISNUMBER(Bilanz!BQ226),Bilanz!BQ226,"")</f>
        <v>30</v>
      </c>
      <c r="BR226" s="721" t="str">
        <f>IF(ISTEXT(Bilanz!BR226),Bilanz!BR226,"")</f>
        <v>V0</v>
      </c>
      <c r="BS226" s="723">
        <f>IF(ISNUMBER(Bilanz!BS226),Bilanz!BS226,"")</f>
        <v>129.03493296428204</v>
      </c>
      <c r="BT226" s="723">
        <f>IF(ISNUMBER(Bilanz!BT226),Bilanz!BT226,"")</f>
        <v>97.29295585793659</v>
      </c>
      <c r="BU226" s="723">
        <f>IF(ISNUMBER(Bilanz!BU226),Bilanz!BU226,"")</f>
        <v>226.32788882221863</v>
      </c>
      <c r="BV226" s="722">
        <f>IF(ISNUMBER(Bilanz!BV226),Bilanz!BV226,"")</f>
        <v>14.024774972066693</v>
      </c>
      <c r="BW226" s="723">
        <f>IF(ISNUMBER(Bilanz!BW226),Bilanz!BW226,"")</f>
        <v>15</v>
      </c>
      <c r="BX226" s="721" t="str">
        <f>IF(ISTEXT(Bilanz!BX226),Bilanz!BX226,"")</f>
        <v>V0</v>
      </c>
    </row>
    <row r="227" spans="1:76" x14ac:dyDescent="0.2">
      <c r="A227" s="120" t="str">
        <f>IF(ISTEXT(Data!A227),Data!A227,"")</f>
        <v/>
      </c>
      <c r="B227" s="250">
        <f>IF(ISREF(Data!B227),Data!B227,"")</f>
        <v>35235</v>
      </c>
      <c r="C227" s="698">
        <v>0.27083333333333298</v>
      </c>
      <c r="D227" s="250">
        <f>IF(ISREF(Data!D227),Data!D227,"")</f>
        <v>35236</v>
      </c>
      <c r="E227" s="698">
        <v>0.27083333333333298</v>
      </c>
      <c r="F227" s="699" t="s">
        <v>2179</v>
      </c>
      <c r="G227" s="245" t="str">
        <f>IF(ISTEXT(Data!G227),Data!G227,"")</f>
        <v>No Precipitation Occurred</v>
      </c>
      <c r="H227" s="247" t="str">
        <f>IF(ISTEXT(Data!H227),Data!H227,"")</f>
        <v/>
      </c>
      <c r="I227" s="246" t="str">
        <f>IF(ISTEXT(Data!I227),Data!I227,"")</f>
        <v/>
      </c>
      <c r="J227" s="248" t="str">
        <f>IF(ISTEXT(Data!J227),Data!J227,"")</f>
        <v/>
      </c>
      <c r="K227" s="273" t="str">
        <f>IF(ISNUMBER(Data!K227),Data!K227,"")</f>
        <v/>
      </c>
      <c r="L227" s="242" t="str">
        <f>IF(ISTEXT(Data!L227),Data!L227,"")</f>
        <v>M1</v>
      </c>
      <c r="M227" s="700" t="str">
        <f>IF(ISNUMBER(Data!M227),Data!M227,"")</f>
        <v/>
      </c>
      <c r="N227" s="700" t="str">
        <f>IF(ISNUMBER(Data!N227),Data!N227,"")</f>
        <v/>
      </c>
      <c r="O227" s="242" t="str">
        <f>IF(ISTEXT(Data!O227),Data!O227,"")</f>
        <v>M1</v>
      </c>
      <c r="P227" s="278" t="str">
        <f>IF(ISNUMBER(Data!P227),Data!P227,"")</f>
        <v/>
      </c>
      <c r="Q227" s="242" t="str">
        <f>IF(ISTEXT(Data!Q227),Data!Q227,"")</f>
        <v>M1</v>
      </c>
      <c r="R227" s="277" t="str">
        <f>IF(ISNUMBER(Data!R227),Data!R227,"")</f>
        <v/>
      </c>
      <c r="S227" s="242" t="str">
        <f>IF(ISTEXT(Data!S227),Data!S227,"")</f>
        <v>M1</v>
      </c>
      <c r="T227" s="701" t="str">
        <f>IF(ISNUMBER(Data!T227),Data!T227,"")</f>
        <v/>
      </c>
      <c r="U227" s="242" t="str">
        <f>IF(ISTEXT(Data!U227),Data!U227,"")</f>
        <v>M1</v>
      </c>
      <c r="V227" s="702" t="str">
        <f>IF(ISNUMBER(Data!V227),Data!V227,"")</f>
        <v/>
      </c>
      <c r="W227" s="242" t="str">
        <f>IF(ISTEXT(Data!W227),Data!W227,"")</f>
        <v>M1</v>
      </c>
      <c r="X227" s="701" t="str">
        <f>IF(ISNUMBER(Data!X227),Data!X227,"")</f>
        <v/>
      </c>
      <c r="Y227" s="242" t="str">
        <f>IF(ISTEXT(Data!Y227),Data!Y227,"")</f>
        <v>M1</v>
      </c>
      <c r="Z227" s="703" t="str">
        <f>IF(ISNUMBER(Data!Z227),Data!Z227,"")</f>
        <v/>
      </c>
      <c r="AA227" s="242" t="str">
        <f>IF(ISTEXT(Data!AA227),Data!AA227,"")</f>
        <v>M1</v>
      </c>
      <c r="AB227" s="701" t="str">
        <f>IF(ISNUMBER(Data!AB227),Data!AB227,"")</f>
        <v/>
      </c>
      <c r="AC227" s="242" t="str">
        <f>IF(ISTEXT(Data!AC227),Data!AC227,"")</f>
        <v>M1</v>
      </c>
      <c r="AD227" s="704" t="str">
        <f>IF(ISNUMBER(Data!AD227),Data!AD227,"")</f>
        <v/>
      </c>
      <c r="AE227" s="242" t="str">
        <f>IF(ISTEXT(Data!AE227),Data!AE227,"")</f>
        <v>M1</v>
      </c>
      <c r="AF227" s="701" t="str">
        <f>IF(ISNUMBER(Data!AF227),Data!AF227,"")</f>
        <v/>
      </c>
      <c r="AG227" s="242" t="str">
        <f>IF(ISTEXT(Data!AG227),Data!AG227,"")</f>
        <v>M1</v>
      </c>
      <c r="AH227" s="703" t="str">
        <f>IF(ISNUMBER(Data!AH227),Data!AH227,"")</f>
        <v/>
      </c>
      <c r="AI227" s="242" t="str">
        <f>IF(ISTEXT(Data!AI227),Data!AI227,"")</f>
        <v>M1</v>
      </c>
      <c r="AJ227" s="267" t="str">
        <f>IF(ISTEXT(Data!AJ227),Data!AJ227,"")</f>
        <v/>
      </c>
      <c r="AK227" s="267" t="str">
        <f>IF(ISTEXT(Data!AK227),Data!AK227,"")</f>
        <v/>
      </c>
      <c r="AL227" s="267" t="str">
        <f>IF(ISTEXT(Data!AL227),Data!AL227,"")</f>
        <v/>
      </c>
      <c r="AM227" s="267" t="str">
        <f>IF(ISTEXT(Data!AM227),Data!AM227,"")</f>
        <v/>
      </c>
      <c r="AN227" s="267" t="str">
        <f>IF(ISTEXT(Data!AN227),Data!AN227,"")</f>
        <v/>
      </c>
      <c r="AO227" s="267" t="str">
        <f>IF(ISTEXT(Data!AO227),Data!AO227,"")</f>
        <v/>
      </c>
      <c r="AP227" s="705" t="str">
        <f>IF(ISNUMBER(Bilanz!AP227),Bilanz!AP227,"")</f>
        <v/>
      </c>
      <c r="AQ227" s="706" t="str">
        <f>IF(ISNUMBER(Bilanz!AQ227),Bilanz!AQ227,"")</f>
        <v/>
      </c>
      <c r="AR227" s="707" t="str">
        <f>IF(ISNUMBER(Bilanz!AR227),Bilanz!AR227,"")</f>
        <v/>
      </c>
      <c r="AS227" s="708" t="str">
        <f>IF(ISNUMBER(Bilanz!AS227),Bilanz!AS227,"")</f>
        <v/>
      </c>
      <c r="AT227" s="709" t="str">
        <f>IF(ISNUMBER(Bilanz!AT227),Bilanz!AT227,"")</f>
        <v/>
      </c>
      <c r="AU227" s="710" t="str">
        <f>IF(ISNUMBER(Bilanz!AU227),Bilanz!AU227,"")</f>
        <v/>
      </c>
      <c r="AV227" s="711" t="str">
        <f>IF(ISNUMBER(Bilanz!AV227),Bilanz!AV227,"")</f>
        <v/>
      </c>
      <c r="AW227" s="712" t="str">
        <f>IF(ISNUMBER(Bilanz!AW227),Bilanz!AW227,"")</f>
        <v/>
      </c>
      <c r="AX227" s="713" t="str">
        <f>IF(ISNUMBER(Bilanz!AX227),Bilanz!AX227,"")</f>
        <v/>
      </c>
      <c r="AY227" s="714" t="str">
        <f>IF(ISNUMBER(Bilanz!AY227),Bilanz!AY227,"")</f>
        <v/>
      </c>
      <c r="AZ227" s="715">
        <f>IF(ISNUMBER(Bilanz!AZ227),Bilanz!AZ227,"")</f>
        <v>362.61</v>
      </c>
      <c r="BA227" s="716">
        <f>IF(ISNUMBER(Bilanz!BA227),Bilanz!BA227,"")</f>
        <v>5.5229999999999997</v>
      </c>
      <c r="BB227" s="717" t="str">
        <f>IF(ISNUMBER(Bilanz!BB227),Bilanz!BB227,"")</f>
        <v/>
      </c>
      <c r="BC227" s="718" t="str">
        <f>IF(ISNUMBER(Bilanz!BC227),Bilanz!BC227,"")</f>
        <v/>
      </c>
      <c r="BD227" s="719" t="str">
        <f>IF(ISNUMBER(Bilanz!BD227),Bilanz!BD227,"")</f>
        <v/>
      </c>
      <c r="BE227" s="720" t="str">
        <f>IF(ISNUMBER(Bilanz!BE227),Bilanz!BE227,"")</f>
        <v/>
      </c>
      <c r="BF227" s="708" t="str">
        <f>IF(ISNUMBER(Bilanz!BF227),Bilanz!BF227,"")</f>
        <v/>
      </c>
      <c r="BG227" s="709" t="str">
        <f>IF(ISNUMBER(Bilanz!BG227),Bilanz!BG227,"")</f>
        <v/>
      </c>
      <c r="BH227" s="710" t="str">
        <f>IF(ISNUMBER(Bilanz!BH227),Bilanz!BH227,"")</f>
        <v/>
      </c>
      <c r="BI227" s="711" t="str">
        <f>IF(ISNUMBER(Bilanz!BI227),Bilanz!BI227,"")</f>
        <v/>
      </c>
      <c r="BJ227" s="712" t="str">
        <f>IF(ISNUMBER(Bilanz!BJ227),Bilanz!BJ227,"")</f>
        <v/>
      </c>
      <c r="BK227" s="713" t="str">
        <f>IF(ISNUMBER(Bilanz!BK227),Bilanz!BK227,"")</f>
        <v/>
      </c>
      <c r="BL227" s="714" t="str">
        <f>IF(ISNUMBER(Bilanz!BL227),Bilanz!BL227,"")</f>
        <v/>
      </c>
      <c r="BM227" s="721" t="str">
        <f>IF(ISTEXT(Bilanz!BM227),Bilanz!BM227,"")</f>
        <v>M1</v>
      </c>
      <c r="BN227" s="722" t="str">
        <f>IF(ISNUMBER(Bilanz!BN227),Bilanz!BN227,"")</f>
        <v/>
      </c>
      <c r="BO227" s="722" t="str">
        <f>IF(ISNUMBER(Bilanz!BO227),Bilanz!BO227,"")</f>
        <v/>
      </c>
      <c r="BP227" s="723" t="str">
        <f>IF(ISNUMBER(Bilanz!BP227),Bilanz!BP227,"")</f>
        <v/>
      </c>
      <c r="BQ227" s="723" t="str">
        <f>IF(ISNUMBER(Bilanz!BQ227),Bilanz!BQ227,"")</f>
        <v/>
      </c>
      <c r="BR227" s="721" t="str">
        <f>IF(ISTEXT(Bilanz!BR227),Bilanz!BR227,"")</f>
        <v>M1</v>
      </c>
      <c r="BS227" s="723" t="str">
        <f>IF(ISNUMBER(Bilanz!BS227),Bilanz!BS227,"")</f>
        <v/>
      </c>
      <c r="BT227" s="723" t="str">
        <f>IF(ISNUMBER(Bilanz!BT227),Bilanz!BT227,"")</f>
        <v/>
      </c>
      <c r="BU227" s="723" t="str">
        <f>IF(ISNUMBER(Bilanz!BU227),Bilanz!BU227,"")</f>
        <v/>
      </c>
      <c r="BV227" s="722" t="str">
        <f>IF(ISNUMBER(Bilanz!BV227),Bilanz!BV227,"")</f>
        <v/>
      </c>
      <c r="BW227" s="723" t="str">
        <f>IF(ISNUMBER(Bilanz!BW227),Bilanz!BW227,"")</f>
        <v/>
      </c>
      <c r="BX227" s="721" t="str">
        <f>IF(ISTEXT(Bilanz!BX227),Bilanz!BX227,"")</f>
        <v>M1</v>
      </c>
    </row>
    <row r="228" spans="1:76" x14ac:dyDescent="0.2">
      <c r="A228" s="120" t="str">
        <f>IF(ISTEXT(Data!A228),Data!A228,"")</f>
        <v>DEU96063</v>
      </c>
      <c r="B228" s="250">
        <f>IF(ISREF(Data!B228),Data!B228,"")</f>
        <v>35236</v>
      </c>
      <c r="C228" s="698">
        <v>0.27083333333333298</v>
      </c>
      <c r="D228" s="250">
        <f>IF(ISREF(Data!D228),Data!D228,"")</f>
        <v>35237</v>
      </c>
      <c r="E228" s="698">
        <v>0.27083333333333298</v>
      </c>
      <c r="F228" s="699" t="s">
        <v>2179</v>
      </c>
      <c r="G228" s="245" t="str">
        <f>IF(ISTEXT(Data!G228),Data!G228,"")</f>
        <v>Rain</v>
      </c>
      <c r="H228" s="247" t="str">
        <f>IF(ISTEXT(Data!H228),Data!H228,"")</f>
        <v>Clean and Clear</v>
      </c>
      <c r="I228" s="246" t="str">
        <f>IF(ISTEXT(Data!I228),Data!I228,"")</f>
        <v/>
      </c>
      <c r="J228" s="248" t="str">
        <f>IF(ISTEXT(Data!J228),Data!J228,"")</f>
        <v/>
      </c>
      <c r="K228" s="273">
        <f>IF(ISNUMBER(Data!K228),Data!K228,"")</f>
        <v>10.8</v>
      </c>
      <c r="L228" s="242" t="str">
        <f>IF(ISTEXT(Data!L228),Data!L228,"")</f>
        <v>V0</v>
      </c>
      <c r="M228" s="700">
        <f>IF(ISNUMBER(Data!M228),Data!M228,"")</f>
        <v>485.3</v>
      </c>
      <c r="N228" s="700">
        <f>IF(ISNUMBER(Data!N228),Data!N228,"")</f>
        <v>11.161899999999999</v>
      </c>
      <c r="O228" s="242" t="str">
        <f>IF(ISTEXT(Data!O228),Data!O228,"")</f>
        <v>V0</v>
      </c>
      <c r="P228" s="278">
        <f>IF(ISNUMBER(Data!P228),Data!P228,"")</f>
        <v>4.7699999999999996</v>
      </c>
      <c r="Q228" s="242" t="str">
        <f>IF(ISTEXT(Data!Q228),Data!Q228,"")</f>
        <v>V0</v>
      </c>
      <c r="R228" s="277">
        <f>IF(ISNUMBER(Data!R228),Data!R228,"")</f>
        <v>20.100000000000001</v>
      </c>
      <c r="S228" s="242" t="str">
        <f>IF(ISTEXT(Data!S228),Data!S228,"")</f>
        <v>V0</v>
      </c>
      <c r="T228" s="701">
        <f>IF(ISNUMBER(Data!T228),Data!T228,"")</f>
        <v>0.114</v>
      </c>
      <c r="U228" s="242" t="str">
        <f>IF(ISTEXT(Data!U228),Data!U228,"")</f>
        <v>V0</v>
      </c>
      <c r="V228" s="702">
        <f>IF(ISNUMBER(Data!V228),Data!V228,"")</f>
        <v>0.54712083541649881</v>
      </c>
      <c r="W228" s="242" t="str">
        <f>IF(ISTEXT(Data!W228),Data!W228,"")</f>
        <v>V0</v>
      </c>
      <c r="X228" s="701">
        <f>IF(ISNUMBER(Data!X228),Data!X228,"")</f>
        <v>0.65488505340301062</v>
      </c>
      <c r="Y228" s="242" t="str">
        <f>IF(ISTEXT(Data!Y228),Data!Y228,"")</f>
        <v>V0</v>
      </c>
      <c r="Z228" s="703">
        <f>IF(ISNUMBER(Data!Z228),Data!Z228,"")</f>
        <v>6.9000000000000006E-2</v>
      </c>
      <c r="AA228" s="242" t="str">
        <f>IF(ISTEXT(Data!AA228),Data!AA228,"")</f>
        <v>V0</v>
      </c>
      <c r="AB228" s="701">
        <f>IF(ISNUMBER(Data!AB228),Data!AB228,"")</f>
        <v>0.87874430669034287</v>
      </c>
      <c r="AC228" s="242" t="str">
        <f>IF(ISTEXT(Data!AC228),Data!AC228,"")</f>
        <v>V0</v>
      </c>
      <c r="AD228" s="704">
        <f>IF(ISNUMBER(Data!AD228),Data!AD228,"")</f>
        <v>0.10100000000000001</v>
      </c>
      <c r="AE228" s="242" t="str">
        <f>IF(ISTEXT(Data!AE228),Data!AE228,"")</f>
        <v>V0</v>
      </c>
      <c r="AF228" s="701">
        <f>IF(ISNUMBER(Data!AF228),Data!AF228,"")</f>
        <v>6.6000000000000003E-2</v>
      </c>
      <c r="AG228" s="242" t="str">
        <f>IF(ISTEXT(Data!AG228),Data!AG228,"")</f>
        <v>V0</v>
      </c>
      <c r="AH228" s="703">
        <f>IF(ISNUMBER(Data!AH228),Data!AH228,"")</f>
        <v>0.40100000000000002</v>
      </c>
      <c r="AI228" s="242" t="str">
        <f>IF(ISTEXT(Data!AI228),Data!AI228,"")</f>
        <v>V0</v>
      </c>
      <c r="AJ228" s="267" t="str">
        <f>IF(ISTEXT(Data!AJ228),Data!AJ228,"")</f>
        <v/>
      </c>
      <c r="AK228" s="267" t="str">
        <f>IF(ISTEXT(Data!AK228),Data!AK228,"")</f>
        <v/>
      </c>
      <c r="AL228" s="267" t="str">
        <f>IF(ISTEXT(Data!AL228),Data!AL228,"")</f>
        <v/>
      </c>
      <c r="AM228" s="267" t="str">
        <f>IF(ISTEXT(Data!AM228),Data!AM228,"")</f>
        <v/>
      </c>
      <c r="AN228" s="267" t="str">
        <f>IF(ISTEXT(Data!AN228),Data!AN228,"")</f>
        <v/>
      </c>
      <c r="AO228" s="267" t="str">
        <f>IF(ISTEXT(Data!AO228),Data!AO228,"")</f>
        <v/>
      </c>
      <c r="AP228" s="705">
        <f>IF(ISNUMBER(Bilanz!AP228),Bilanz!AP228,"")</f>
        <v>1.6982436524617433E-2</v>
      </c>
      <c r="AQ228" s="706">
        <f>IF(ISNUMBER(Bilanz!AQ228),Bilanz!AQ228,"")</f>
        <v>0.18955625824412731</v>
      </c>
      <c r="AR228" s="707">
        <f>IF(ISNUMBER(Bilanz!AR228),Bilanz!AR228,"")</f>
        <v>1.2724565999999999</v>
      </c>
      <c r="AS228" s="708">
        <f>IF(ISNUMBER(Bilanz!AS228),Bilanz!AS228,"")</f>
        <v>6.1069080528354176</v>
      </c>
      <c r="AT228" s="709">
        <f>IF(ISNUMBER(Bilanz!AT228),Bilanz!AT228,"")</f>
        <v>7.3097614775790634</v>
      </c>
      <c r="AU228" s="710">
        <f>IF(ISNUMBER(Bilanz!AU228),Bilanz!AU228,"")</f>
        <v>0.7701711</v>
      </c>
      <c r="AV228" s="711">
        <f>IF(ISNUMBER(Bilanz!AV228),Bilanz!AV228,"")</f>
        <v>9.8084560768469373</v>
      </c>
      <c r="AW228" s="712">
        <f>IF(ISNUMBER(Bilanz!AW228),Bilanz!AW228,"")</f>
        <v>1.1273519000000001</v>
      </c>
      <c r="AX228" s="713">
        <f>IF(ISNUMBER(Bilanz!AX228),Bilanz!AX228,"")</f>
        <v>0.73668539999999993</v>
      </c>
      <c r="AY228" s="714">
        <f>IF(ISNUMBER(Bilanz!AY228),Bilanz!AY228,"")</f>
        <v>4.4759219000000003</v>
      </c>
      <c r="AZ228" s="715">
        <f>IF(ISNUMBER(Bilanz!AZ228),Bilanz!AZ228,"")</f>
        <v>362.61</v>
      </c>
      <c r="BA228" s="716">
        <f>IF(ISNUMBER(Bilanz!BA228),Bilanz!BA228,"")</f>
        <v>5.5229999999999997</v>
      </c>
      <c r="BB228" s="717">
        <f>IF(ISNUMBER(Bilanz!BB228),Bilanz!BB228,"")</f>
        <v>16.982436524617434</v>
      </c>
      <c r="BC228" s="718">
        <f>IF(ISNUMBER(Bilanz!BC228),Bilanz!BC228,"")</f>
        <v>0.32521835085289141</v>
      </c>
      <c r="BD228" s="719">
        <f>IF(ISNUMBER(Bilanz!BD228),Bilanz!BD228,"")</f>
        <v>5.8884365535558775E-4</v>
      </c>
      <c r="BE228" s="720">
        <f>IF(ISNUMBER(Bilanz!BE228),Bilanz!BE228,"")</f>
        <v>3.2156154800857499</v>
      </c>
      <c r="BF228" s="708">
        <f>IF(ISNUMBER(Bilanz!BF228),Bilanz!BF228,"")</f>
        <v>39.060529407903104</v>
      </c>
      <c r="BG228" s="709">
        <f>IF(ISNUMBER(Bilanz!BG228),Bilanz!BG228,"")</f>
        <v>40.847344668829606</v>
      </c>
      <c r="BH228" s="710">
        <f>IF(ISNUMBER(Bilanz!BH228),Bilanz!BH228,"")</f>
        <v>3.0013310250632896</v>
      </c>
      <c r="BI228" s="711">
        <f>IF(ISNUMBER(Bilanz!BI228),Bilanz!BI228,"")</f>
        <v>62.736082436663303</v>
      </c>
      <c r="BJ228" s="712">
        <f>IF(ISNUMBER(Bilanz!BJ228),Bilanz!BJ228,"")</f>
        <v>2.5832523402731602</v>
      </c>
      <c r="BK228" s="713">
        <f>IF(ISNUMBER(Bilanz!BK228),Bilanz!BK228,"")</f>
        <v>5.4309812795721051</v>
      </c>
      <c r="BL228" s="714">
        <f>IF(ISNUMBER(Bilanz!BL228),Bilanz!BL228,"")</f>
        <v>20.010978591746095</v>
      </c>
      <c r="BM228" s="721" t="str">
        <f>IF(ISTEXT(Bilanz!BM228),Bilanz!BM228,"")</f>
        <v>V0</v>
      </c>
      <c r="BN228" s="722">
        <f>IF(ISNUMBER(Bilanz!BN228),Bilanz!BN228,"")</f>
        <v>20.100000000000001</v>
      </c>
      <c r="BO228" s="722">
        <f>IF(ISNUMBER(Bilanz!BO228),Bilanz!BO228,"")</f>
        <v>18.684640743111782</v>
      </c>
      <c r="BP228" s="723">
        <f>IF(ISNUMBER(Bilanz!BP228),Bilanz!BP228,"")</f>
        <v>-7.0415883427274606</v>
      </c>
      <c r="BQ228" s="723">
        <f>IF(ISNUMBER(Bilanz!BQ228),Bilanz!BQ228,"")</f>
        <v>30</v>
      </c>
      <c r="BR228" s="721" t="str">
        <f>IF(ISTEXT(Bilanz!BR228),Bilanz!BR228,"")</f>
        <v>V0</v>
      </c>
      <c r="BS228" s="723">
        <f>IF(ISNUMBER(Bilanz!BS228),Bilanz!BS228,"")</f>
        <v>110.7450621979354</v>
      </c>
      <c r="BT228" s="723">
        <f>IF(ISNUMBER(Bilanz!BT228),Bilanz!BT228,"")</f>
        <v>83.449296751326699</v>
      </c>
      <c r="BU228" s="723">
        <f>IF(ISNUMBER(Bilanz!BU228),Bilanz!BU228,"")</f>
        <v>194.1943589492621</v>
      </c>
      <c r="BV228" s="722">
        <f>IF(ISNUMBER(Bilanz!BV228),Bilanz!BV228,"")</f>
        <v>14.055900281707137</v>
      </c>
      <c r="BW228" s="723">
        <f>IF(ISNUMBER(Bilanz!BW228),Bilanz!BW228,"")</f>
        <v>15</v>
      </c>
      <c r="BX228" s="721" t="str">
        <f>IF(ISTEXT(Bilanz!BX228),Bilanz!BX228,"")</f>
        <v>V0</v>
      </c>
    </row>
    <row r="229" spans="1:76" x14ac:dyDescent="0.2">
      <c r="A229" s="120" t="str">
        <f>IF(ISTEXT(Data!A229),Data!A229,"")</f>
        <v>DEU96064</v>
      </c>
      <c r="B229" s="250">
        <f>IF(ISREF(Data!B229),Data!B229,"")</f>
        <v>35237</v>
      </c>
      <c r="C229" s="698">
        <v>0.27083333333333298</v>
      </c>
      <c r="D229" s="250">
        <f>IF(ISREF(Data!D229),Data!D229,"")</f>
        <v>35238</v>
      </c>
      <c r="E229" s="698">
        <v>0.27083333333333298</v>
      </c>
      <c r="F229" s="699" t="s">
        <v>2179</v>
      </c>
      <c r="G229" s="245" t="str">
        <f>IF(ISTEXT(Data!G229),Data!G229,"")</f>
        <v>Rain</v>
      </c>
      <c r="H229" s="247" t="str">
        <f>IF(ISTEXT(Data!H229),Data!H229,"")</f>
        <v>Clean and Clear</v>
      </c>
      <c r="I229" s="246" t="str">
        <f>IF(ISTEXT(Data!I229),Data!I229,"")</f>
        <v/>
      </c>
      <c r="J229" s="248" t="str">
        <f>IF(ISTEXT(Data!J229),Data!J229,"")</f>
        <v/>
      </c>
      <c r="K229" s="273">
        <f>IF(ISNUMBER(Data!K229),Data!K229,"")</f>
        <v>17.7</v>
      </c>
      <c r="L229" s="242" t="str">
        <f>IF(ISTEXT(Data!L229),Data!L229,"")</f>
        <v>V0</v>
      </c>
      <c r="M229" s="700">
        <f>IF(ISNUMBER(Data!M229),Data!M229,"")</f>
        <v>780.9</v>
      </c>
      <c r="N229" s="700">
        <f>IF(ISNUMBER(Data!N229),Data!N229,"")</f>
        <v>17.960699999999999</v>
      </c>
      <c r="O229" s="242" t="str">
        <f>IF(ISTEXT(Data!O229),Data!O229,"")</f>
        <v>V0</v>
      </c>
      <c r="P229" s="278">
        <f>IF(ISNUMBER(Data!P229),Data!P229,"")</f>
        <v>5.59</v>
      </c>
      <c r="Q229" s="242" t="str">
        <f>IF(ISTEXT(Data!Q229),Data!Q229,"")</f>
        <v>V0</v>
      </c>
      <c r="R229" s="277">
        <f>IF(ISNUMBER(Data!R229),Data!R229,"")</f>
        <v>4.4000000000000004</v>
      </c>
      <c r="S229" s="242" t="str">
        <f>IF(ISTEXT(Data!S229),Data!S229,"")</f>
        <v>V0</v>
      </c>
      <c r="T229" s="701">
        <f>IF(ISNUMBER(Data!T229),Data!T229,"")</f>
        <v>4.2000000000000003E-2</v>
      </c>
      <c r="U229" s="242" t="str">
        <f>IF(ISTEXT(Data!U229),Data!U229,"")</f>
        <v>V0</v>
      </c>
      <c r="V229" s="702">
        <f>IF(ISNUMBER(Data!V229),Data!V229,"")</f>
        <v>0.14276646076929281</v>
      </c>
      <c r="W229" s="242" t="str">
        <f>IF(ISTEXT(Data!W229),Data!W229,"")</f>
        <v>V0</v>
      </c>
      <c r="X229" s="701">
        <f>IF(ISNUMBER(Data!X229),Data!X229,"")</f>
        <v>0.1188272573962649</v>
      </c>
      <c r="Y229" s="242" t="str">
        <f>IF(ISTEXT(Data!Y229),Data!Y229,"")</f>
        <v>V0</v>
      </c>
      <c r="Z229" s="703">
        <f>IF(ISNUMBER(Data!Z229),Data!Z229,"")</f>
        <v>5.6000000000000001E-2</v>
      </c>
      <c r="AA229" s="242" t="str">
        <f>IF(ISTEXT(Data!AA229),Data!AA229,"")</f>
        <v>V0</v>
      </c>
      <c r="AB229" s="701">
        <f>IF(ISNUMBER(Data!AB229),Data!AB229,"")</f>
        <v>0.27412926115280689</v>
      </c>
      <c r="AC229" s="242" t="str">
        <f>IF(ISTEXT(Data!AC229),Data!AC229,"")</f>
        <v>V0</v>
      </c>
      <c r="AD229" s="704">
        <f>IF(ISNUMBER(Data!AD229),Data!AD229,"")</f>
        <v>2.8000000000000001E-2</v>
      </c>
      <c r="AE229" s="242" t="str">
        <f>IF(ISTEXT(Data!AE229),Data!AE229,"")</f>
        <v>V0</v>
      </c>
      <c r="AF229" s="701">
        <f>IF(ISNUMBER(Data!AF229),Data!AF229,"")</f>
        <v>2.1000000000000001E-2</v>
      </c>
      <c r="AG229" s="242" t="str">
        <f>IF(ISTEXT(Data!AG229),Data!AG229,"")</f>
        <v>V0</v>
      </c>
      <c r="AH229" s="703">
        <f>IF(ISNUMBER(Data!AH229),Data!AH229,"")</f>
        <v>0.104</v>
      </c>
      <c r="AI229" s="242" t="str">
        <f>IF(ISTEXT(Data!AI229),Data!AI229,"")</f>
        <v>V0</v>
      </c>
      <c r="AJ229" s="267" t="str">
        <f>IF(ISTEXT(Data!AJ229),Data!AJ229,"")</f>
        <v>leaf in funnel</v>
      </c>
      <c r="AK229" s="267" t="str">
        <f>IF(ISTEXT(Data!AK229),Data!AK229,"")</f>
        <v/>
      </c>
      <c r="AL229" s="267" t="str">
        <f>IF(ISTEXT(Data!AL229),Data!AL229,"")</f>
        <v/>
      </c>
      <c r="AM229" s="267" t="str">
        <f>IF(ISTEXT(Data!AM229),Data!AM229,"")</f>
        <v/>
      </c>
      <c r="AN229" s="267" t="str">
        <f>IF(ISTEXT(Data!AN229),Data!AN229,"")</f>
        <v/>
      </c>
      <c r="AO229" s="267" t="str">
        <f>IF(ISTEXT(Data!AO229),Data!AO229,"")</f>
        <v/>
      </c>
      <c r="AP229" s="705">
        <f>IF(ISNUMBER(Bilanz!AP229),Bilanz!AP229,"")</f>
        <v>2.5703957827688598E-3</v>
      </c>
      <c r="AQ229" s="706">
        <f>IF(ISNUMBER(Bilanz!AQ229),Bilanz!AQ229,"")</f>
        <v>4.6166107535576657E-2</v>
      </c>
      <c r="AR229" s="707">
        <f>IF(ISNUMBER(Bilanz!AR229),Bilanz!AR229,"")</f>
        <v>0.75434940000000006</v>
      </c>
      <c r="AS229" s="708">
        <f>IF(ISNUMBER(Bilanz!AS229),Bilanz!AS229,"")</f>
        <v>2.5641855719390372</v>
      </c>
      <c r="AT229" s="709">
        <f>IF(ISNUMBER(Bilanz!AT229),Bilanz!AT229,"")</f>
        <v>2.134220721917095</v>
      </c>
      <c r="AU229" s="710">
        <f>IF(ISNUMBER(Bilanz!AU229),Bilanz!AU229,"")</f>
        <v>1.0057992</v>
      </c>
      <c r="AV229" s="711">
        <f>IF(ISNUMBER(Bilanz!AV229),Bilanz!AV229,"")</f>
        <v>4.9235534207872185</v>
      </c>
      <c r="AW229" s="712">
        <f>IF(ISNUMBER(Bilanz!AW229),Bilanz!AW229,"")</f>
        <v>0.5028996</v>
      </c>
      <c r="AX229" s="713">
        <f>IF(ISNUMBER(Bilanz!AX229),Bilanz!AX229,"")</f>
        <v>0.37717470000000003</v>
      </c>
      <c r="AY229" s="714">
        <f>IF(ISNUMBER(Bilanz!AY229),Bilanz!AY229,"")</f>
        <v>1.8679127999999998</v>
      </c>
      <c r="AZ229" s="715">
        <f>IF(ISNUMBER(Bilanz!AZ229),Bilanz!AZ229,"")</f>
        <v>362.61</v>
      </c>
      <c r="BA229" s="716">
        <f>IF(ISNUMBER(Bilanz!BA229),Bilanz!BA229,"")</f>
        <v>5.5229999999999997</v>
      </c>
      <c r="BB229" s="717">
        <f>IF(ISNUMBER(Bilanz!BB229),Bilanz!BB229,"")</f>
        <v>2.5703957827688595</v>
      </c>
      <c r="BC229" s="718">
        <f>IF(ISNUMBER(Bilanz!BC229),Bilanz!BC229,"")</f>
        <v>2.1486963358034106</v>
      </c>
      <c r="BD229" s="719">
        <f>IF(ISNUMBER(Bilanz!BD229),Bilanz!BD229,"")</f>
        <v>3.8904514499428023E-3</v>
      </c>
      <c r="BE229" s="720">
        <f>IF(ISNUMBER(Bilanz!BE229),Bilanz!BE229,"")</f>
        <v>1.1847004400315921</v>
      </c>
      <c r="BF229" s="708">
        <f>IF(ISNUMBER(Bilanz!BF229),Bilanz!BF229,"")</f>
        <v>10.192508086620462</v>
      </c>
      <c r="BG229" s="709">
        <f>IF(ISNUMBER(Bilanz!BG229),Bilanz!BG229,"")</f>
        <v>7.4116486758936482</v>
      </c>
      <c r="BH229" s="710">
        <f>IF(ISNUMBER(Bilanz!BH229),Bilanz!BH229,"")</f>
        <v>2.4358628609209303</v>
      </c>
      <c r="BI229" s="711">
        <f>IF(ISNUMBER(Bilanz!BI229),Bilanz!BI229,"")</f>
        <v>19.570876072878338</v>
      </c>
      <c r="BJ229" s="712">
        <f>IF(ISNUMBER(Bilanz!BJ229),Bilanz!BJ229,"")</f>
        <v>0.71614916364008396</v>
      </c>
      <c r="BK229" s="713">
        <f>IF(ISNUMBER(Bilanz!BK229),Bilanz!BK229,"")</f>
        <v>1.7280394980456699</v>
      </c>
      <c r="BL229" s="714">
        <f>IF(ISNUMBER(Bilanz!BL229),Bilanz!BL229,"")</f>
        <v>5.1898797345176906</v>
      </c>
      <c r="BM229" s="721" t="str">
        <f>IF(ISTEXT(Bilanz!BM229),Bilanz!BM229,"")</f>
        <v>V0</v>
      </c>
      <c r="BN229" s="722">
        <f>IF(ISNUMBER(Bilanz!BN229),Bilanz!BN229,"")</f>
        <v>4.4000000000000004</v>
      </c>
      <c r="BO229" s="722">
        <f>IF(ISNUMBER(Bilanz!BO229),Bilanz!BO229,"")</f>
        <v>4.4196879762905139</v>
      </c>
      <c r="BP229" s="723">
        <f>IF(ISNUMBER(Bilanz!BP229),Bilanz!BP229,"")</f>
        <v>0.44745400660258072</v>
      </c>
      <c r="BQ229" s="723">
        <f>IF(ISNUMBER(Bilanz!BQ229),Bilanz!BQ229,"")</f>
        <v>50</v>
      </c>
      <c r="BR229" s="721" t="str">
        <f>IF(ISTEXT(Bilanz!BR229),Bilanz!BR229,"")</f>
        <v>V0</v>
      </c>
      <c r="BS229" s="723">
        <f>IF(ISNUMBER(Bilanz!BS229),Bilanz!BS229,"")</f>
        <v>32.211203112771571</v>
      </c>
      <c r="BT229" s="723">
        <f>IF(ISNUMBER(Bilanz!BT229),Bilanz!BT229,"")</f>
        <v>20.941443989799055</v>
      </c>
      <c r="BU229" s="723">
        <f>IF(ISNUMBER(Bilanz!BU229),Bilanz!BU229,"")</f>
        <v>53.152647102570626</v>
      </c>
      <c r="BV229" s="722">
        <f>IF(ISNUMBER(Bilanz!BV229),Bilanz!BV229,"")</f>
        <v>21.202630042535503</v>
      </c>
      <c r="BW229" s="723">
        <f>IF(ISNUMBER(Bilanz!BW229),Bilanz!BW229,"")</f>
        <v>30</v>
      </c>
      <c r="BX229" s="721" t="str">
        <f>IF(ISTEXT(Bilanz!BX229),Bilanz!BX229,"")</f>
        <v>V0</v>
      </c>
    </row>
    <row r="230" spans="1:76" x14ac:dyDescent="0.2">
      <c r="A230" s="120" t="str">
        <f>IF(ISTEXT(Data!A230),Data!A230,"")</f>
        <v>DEU96065</v>
      </c>
      <c r="B230" s="250">
        <f>IF(ISREF(Data!B230),Data!B230,"")</f>
        <v>35238</v>
      </c>
      <c r="C230" s="698">
        <v>0.27083333333333298</v>
      </c>
      <c r="D230" s="250">
        <f>IF(ISREF(Data!D230),Data!D230,"")</f>
        <v>35239</v>
      </c>
      <c r="E230" s="698">
        <v>0.27083333333333298</v>
      </c>
      <c r="F230" s="699" t="s">
        <v>2179</v>
      </c>
      <c r="G230" s="245" t="str">
        <f>IF(ISTEXT(Data!G230),Data!G230,"")</f>
        <v>Rain</v>
      </c>
      <c r="H230" s="247" t="str">
        <f>IF(ISTEXT(Data!H230),Data!H230,"")</f>
        <v>Clean and Clear</v>
      </c>
      <c r="I230" s="246" t="str">
        <f>IF(ISTEXT(Data!I230),Data!I230,"")</f>
        <v/>
      </c>
      <c r="J230" s="248" t="str">
        <f>IF(ISTEXT(Data!J230),Data!J230,"")</f>
        <v/>
      </c>
      <c r="K230" s="273">
        <f>IF(ISNUMBER(Data!K230),Data!K230,"")</f>
        <v>24.5</v>
      </c>
      <c r="L230" s="242" t="str">
        <f>IF(ISTEXT(Data!L230),Data!L230,"")</f>
        <v>V0</v>
      </c>
      <c r="M230" s="700">
        <f>IF(ISNUMBER(Data!M230),Data!M230,"")</f>
        <v>1071.7</v>
      </c>
      <c r="N230" s="700">
        <f>IF(ISNUMBER(Data!N230),Data!N230,"")</f>
        <v>24.649100000000001</v>
      </c>
      <c r="O230" s="242" t="str">
        <f>IF(ISTEXT(Data!O230),Data!O230,"")</f>
        <v>V0</v>
      </c>
      <c r="P230" s="278">
        <f>IF(ISNUMBER(Data!P230),Data!P230,"")</f>
        <v>4.8</v>
      </c>
      <c r="Q230" s="242" t="str">
        <f>IF(ISTEXT(Data!Q230),Data!Q230,"")</f>
        <v>V0</v>
      </c>
      <c r="R230" s="277">
        <f>IF(ISNUMBER(Data!R230),Data!R230,"")</f>
        <v>13.5</v>
      </c>
      <c r="S230" s="242" t="str">
        <f>IF(ISTEXT(Data!S230),Data!S230,"")</f>
        <v>V0</v>
      </c>
      <c r="T230" s="701">
        <f>IF(ISNUMBER(Data!T230),Data!T230,"")</f>
        <v>9.5000000000000001E-2</v>
      </c>
      <c r="U230" s="242" t="str">
        <f>IF(ISTEXT(Data!U230),Data!U230,"")</f>
        <v>V0</v>
      </c>
      <c r="V230" s="702">
        <f>IF(ISNUMBER(Data!V230),Data!V230,"")</f>
        <v>0.47076788646076934</v>
      </c>
      <c r="W230" s="242" t="str">
        <f>IF(ISTEXT(Data!W230),Data!W230,"")</f>
        <v>V0</v>
      </c>
      <c r="X230" s="701">
        <f>IF(ISNUMBER(Data!X230),Data!X230,"")</f>
        <v>0.39219670629385195</v>
      </c>
      <c r="Y230" s="242" t="str">
        <f>IF(ISTEXT(Data!Y230),Data!Y230,"")</f>
        <v>V0</v>
      </c>
      <c r="Z230" s="703">
        <f>IF(ISNUMBER(Data!Z230),Data!Z230,"")</f>
        <v>8.7999999999999995E-2</v>
      </c>
      <c r="AA230" s="242" t="str">
        <f>IF(ISTEXT(Data!AA230),Data!AA230,"")</f>
        <v>V0</v>
      </c>
      <c r="AB230" s="701">
        <f>IF(ISNUMBER(Data!AB230),Data!AB230,"")</f>
        <v>0.53990940775273644</v>
      </c>
      <c r="AC230" s="242" t="str">
        <f>IF(ISTEXT(Data!AC230),Data!AC230,"")</f>
        <v>V0</v>
      </c>
      <c r="AD230" s="704">
        <f>IF(ISNUMBER(Data!AD230),Data!AD230,"")</f>
        <v>2.8000000000000001E-2</v>
      </c>
      <c r="AE230" s="242" t="str">
        <f>IF(ISTEXT(Data!AE230),Data!AE230,"")</f>
        <v>V0</v>
      </c>
      <c r="AF230" s="701">
        <f>IF(ISNUMBER(Data!AF230),Data!AF230,"")</f>
        <v>3.1E-2</v>
      </c>
      <c r="AG230" s="242" t="str">
        <f>IF(ISTEXT(Data!AG230),Data!AG230,"")</f>
        <v>V0</v>
      </c>
      <c r="AH230" s="703">
        <f>IF(ISNUMBER(Data!AH230),Data!AH230,"")</f>
        <v>9.8000000000000004E-2</v>
      </c>
      <c r="AI230" s="242" t="str">
        <f>IF(ISTEXT(Data!AI230),Data!AI230,"")</f>
        <v>V0</v>
      </c>
      <c r="AJ230" s="267" t="str">
        <f>IF(ISTEXT(Data!AJ230),Data!AJ230,"")</f>
        <v/>
      </c>
      <c r="AK230" s="267" t="str">
        <f>IF(ISTEXT(Data!AK230),Data!AK230,"")</f>
        <v/>
      </c>
      <c r="AL230" s="267" t="str">
        <f>IF(ISTEXT(Data!AL230),Data!AL230,"")</f>
        <v/>
      </c>
      <c r="AM230" s="267" t="str">
        <f>IF(ISTEXT(Data!AM230),Data!AM230,"")</f>
        <v/>
      </c>
      <c r="AN230" s="267" t="str">
        <f>IF(ISTEXT(Data!AN230),Data!AN230,"")</f>
        <v/>
      </c>
      <c r="AO230" s="267" t="str">
        <f>IF(ISTEXT(Data!AO230),Data!AO230,"")</f>
        <v/>
      </c>
      <c r="AP230" s="705">
        <f>IF(ISNUMBER(Bilanz!AP230),Bilanz!AP230,"")</f>
        <v>1.5848931924611131E-2</v>
      </c>
      <c r="AQ230" s="706">
        <f>IF(ISNUMBER(Bilanz!AQ230),Bilanz!AQ230,"")</f>
        <v>0.39066190790293226</v>
      </c>
      <c r="AR230" s="707">
        <f>IF(ISNUMBER(Bilanz!AR230),Bilanz!AR230,"")</f>
        <v>2.3416645000000003</v>
      </c>
      <c r="AS230" s="708">
        <f>IF(ISNUMBER(Bilanz!AS230),Bilanz!AS230,"")</f>
        <v>11.604004710160149</v>
      </c>
      <c r="AT230" s="709">
        <f>IF(ISNUMBER(Bilanz!AT230),Bilanz!AT230,"")</f>
        <v>9.6672958331077865</v>
      </c>
      <c r="AU230" s="710">
        <f>IF(ISNUMBER(Bilanz!AU230),Bilanz!AU230,"")</f>
        <v>2.1691208</v>
      </c>
      <c r="AV230" s="711">
        <f>IF(ISNUMBER(Bilanz!AV230),Bilanz!AV230,"")</f>
        <v>13.308280982637976</v>
      </c>
      <c r="AW230" s="712">
        <f>IF(ISNUMBER(Bilanz!AW230),Bilanz!AW230,"")</f>
        <v>0.69017480000000009</v>
      </c>
      <c r="AX230" s="713">
        <f>IF(ISNUMBER(Bilanz!AX230),Bilanz!AX230,"")</f>
        <v>0.76412210000000003</v>
      </c>
      <c r="AY230" s="714">
        <f>IF(ISNUMBER(Bilanz!AY230),Bilanz!AY230,"")</f>
        <v>2.4156118000000002</v>
      </c>
      <c r="AZ230" s="715">
        <f>IF(ISNUMBER(Bilanz!AZ230),Bilanz!AZ230,"")</f>
        <v>362.61</v>
      </c>
      <c r="BA230" s="716">
        <f>IF(ISNUMBER(Bilanz!BA230),Bilanz!BA230,"")</f>
        <v>5.5229999999999997</v>
      </c>
      <c r="BB230" s="717">
        <f>IF(ISNUMBER(Bilanz!BB230),Bilanz!BB230,"")</f>
        <v>15.848931924611131</v>
      </c>
      <c r="BC230" s="718">
        <f>IF(ISNUMBER(Bilanz!BC230),Bilanz!BC230,"")</f>
        <v>0.34847774135641052</v>
      </c>
      <c r="BD230" s="719">
        <f>IF(ISNUMBER(Bilanz!BD230),Bilanz!BD230,"")</f>
        <v>6.3095734448019244E-4</v>
      </c>
      <c r="BE230" s="720">
        <f>IF(ISNUMBER(Bilanz!BE230),Bilanz!BE230,"")</f>
        <v>2.679679566738125</v>
      </c>
      <c r="BF230" s="708">
        <f>IF(ISNUMBER(Bilanz!BF230),Bilanz!BF230,"")</f>
        <v>33.60947286790671</v>
      </c>
      <c r="BG230" s="709">
        <f>IF(ISNUMBER(Bilanz!BG230),Bilanz!BG230,"")</f>
        <v>24.46260447801977</v>
      </c>
      <c r="BH230" s="710">
        <f>IF(ISNUMBER(Bilanz!BH230),Bilanz!BH230,"")</f>
        <v>3.8277844957328906</v>
      </c>
      <c r="BI230" s="711">
        <f>IF(ISNUMBER(Bilanz!BI230),Bilanz!BI230,"")</f>
        <v>38.545684854196935</v>
      </c>
      <c r="BJ230" s="712">
        <f>IF(ISNUMBER(Bilanz!BJ230),Bilanz!BJ230,"")</f>
        <v>0.71614916364008396</v>
      </c>
      <c r="BK230" s="713">
        <f>IF(ISNUMBER(Bilanz!BK230),Bilanz!BK230,"")</f>
        <v>2.5509154494959887</v>
      </c>
      <c r="BL230" s="714">
        <f>IF(ISNUMBER(Bilanz!BL230),Bilanz!BL230,"")</f>
        <v>4.890463595987824</v>
      </c>
      <c r="BM230" s="721" t="str">
        <f>IF(ISTEXT(Bilanz!BM230),Bilanz!BM230,"")</f>
        <v>V0</v>
      </c>
      <c r="BN230" s="722">
        <f>IF(ISNUMBER(Bilanz!BN230),Bilanz!BN230,"")</f>
        <v>13.5</v>
      </c>
      <c r="BO230" s="722">
        <f>IF(ISNUMBER(Bilanz!BO230),Bilanz!BO230,"")</f>
        <v>13.622739526031646</v>
      </c>
      <c r="BP230" s="723">
        <f>IF(ISNUMBER(Bilanz!BP230),Bilanz!BP230,"")</f>
        <v>0.90918167430848862</v>
      </c>
      <c r="BQ230" s="723">
        <f>IF(ISNUMBER(Bilanz!BQ230),Bilanz!BQ230,"")</f>
        <v>30</v>
      </c>
      <c r="BR230" s="721" t="str">
        <f>IF(ISTEXT(Bilanz!BR230),Bilanz!BR230,"")</f>
        <v>V0</v>
      </c>
      <c r="BS230" s="723">
        <f>IF(ISNUMBER(Bilanz!BS230),Bilanz!BS230,"")</f>
        <v>66.379929483664853</v>
      </c>
      <c r="BT230" s="723">
        <f>IF(ISNUMBER(Bilanz!BT230),Bilanz!BT230,"")</f>
        <v>61.100865611365499</v>
      </c>
      <c r="BU230" s="723">
        <f>IF(ISNUMBER(Bilanz!BU230),Bilanz!BU230,"")</f>
        <v>127.48079509503035</v>
      </c>
      <c r="BV230" s="722">
        <f>IF(ISNUMBER(Bilanz!BV230),Bilanz!BV230,"")</f>
        <v>4.1410660079144348</v>
      </c>
      <c r="BW230" s="723">
        <f>IF(ISNUMBER(Bilanz!BW230),Bilanz!BW230,"")</f>
        <v>15</v>
      </c>
      <c r="BX230" s="721" t="str">
        <f>IF(ISTEXT(Bilanz!BX230),Bilanz!BX230,"")</f>
        <v>V0</v>
      </c>
    </row>
    <row r="231" spans="1:76" x14ac:dyDescent="0.2">
      <c r="A231" s="120" t="str">
        <f>IF(ISTEXT(Data!A231),Data!A231,"")</f>
        <v>DEU96066</v>
      </c>
      <c r="B231" s="250">
        <f>IF(ISREF(Data!B231),Data!B231,"")</f>
        <v>35239</v>
      </c>
      <c r="C231" s="698">
        <v>0.27083333333333298</v>
      </c>
      <c r="D231" s="250">
        <f>IF(ISREF(Data!D231),Data!D231,"")</f>
        <v>35240</v>
      </c>
      <c r="E231" s="698">
        <v>0.27083333333333298</v>
      </c>
      <c r="F231" s="699" t="s">
        <v>2179</v>
      </c>
      <c r="G231" s="245" t="str">
        <f>IF(ISTEXT(Data!G231),Data!G231,"")</f>
        <v>Rain</v>
      </c>
      <c r="H231" s="247" t="str">
        <f>IF(ISTEXT(Data!H231),Data!H231,"")</f>
        <v>Clean and Clear</v>
      </c>
      <c r="I231" s="246" t="str">
        <f>IF(ISTEXT(Data!I231),Data!I231,"")</f>
        <v/>
      </c>
      <c r="J231" s="248" t="str">
        <f>IF(ISTEXT(Data!J231),Data!J231,"")</f>
        <v/>
      </c>
      <c r="K231" s="273">
        <f>IF(ISNUMBER(Data!K231),Data!K231,"")</f>
        <v>12.9</v>
      </c>
      <c r="L231" s="242" t="str">
        <f>IF(ISTEXT(Data!L231),Data!L231,"")</f>
        <v>V0</v>
      </c>
      <c r="M231" s="700">
        <f>IF(ISNUMBER(Data!M231),Data!M231,"")</f>
        <v>554.9</v>
      </c>
      <c r="N231" s="700">
        <f>IF(ISNUMBER(Data!N231),Data!N231,"")</f>
        <v>12.762699999999999</v>
      </c>
      <c r="O231" s="242" t="str">
        <f>IF(ISTEXT(Data!O231),Data!O231,"")</f>
        <v>V0</v>
      </c>
      <c r="P231" s="278">
        <f>IF(ISNUMBER(Data!P231),Data!P231,"")</f>
        <v>5.29</v>
      </c>
      <c r="Q231" s="242" t="str">
        <f>IF(ISTEXT(Data!Q231),Data!Q231,"")</f>
        <v>V0</v>
      </c>
      <c r="R231" s="277">
        <f>IF(ISNUMBER(Data!R231),Data!R231,"")</f>
        <v>10.1</v>
      </c>
      <c r="S231" s="242" t="str">
        <f>IF(ISTEXT(Data!S231),Data!S231,"")</f>
        <v>V0</v>
      </c>
      <c r="T231" s="701">
        <f>IF(ISNUMBER(Data!T231),Data!T231,"")</f>
        <v>8.7999999999999995E-2</v>
      </c>
      <c r="U231" s="242" t="str">
        <f>IF(ISTEXT(Data!U231),Data!U231,"")</f>
        <v>V0</v>
      </c>
      <c r="V231" s="702">
        <f>IF(ISNUMBER(Data!V231),Data!V231,"")</f>
        <v>0.44041645976937344</v>
      </c>
      <c r="W231" s="242" t="str">
        <f>IF(ISTEXT(Data!W231),Data!W231,"")</f>
        <v>V0</v>
      </c>
      <c r="X231" s="701">
        <f>IF(ISNUMBER(Data!X231),Data!X231,"")</f>
        <v>0.23231396389831566</v>
      </c>
      <c r="Y231" s="242" t="str">
        <f>IF(ISTEXT(Data!Y231),Data!Y231,"")</f>
        <v>V0</v>
      </c>
      <c r="Z231" s="703">
        <f>IF(ISNUMBER(Data!Z231),Data!Z231,"")</f>
        <v>0.1</v>
      </c>
      <c r="AA231" s="242" t="str">
        <f>IF(ISTEXT(Data!AA231),Data!AA231,"")</f>
        <v>V0</v>
      </c>
      <c r="AB231" s="701">
        <f>IF(ISNUMBER(Data!AB231),Data!AB231,"")</f>
        <v>0.63522846556475299</v>
      </c>
      <c r="AC231" s="242" t="str">
        <f>IF(ISTEXT(Data!AC231),Data!AC231,"")</f>
        <v>V0</v>
      </c>
      <c r="AD231" s="704">
        <f>IF(ISNUMBER(Data!AD231),Data!AD231,"")</f>
        <v>4.8000000000000001E-2</v>
      </c>
      <c r="AE231" s="242" t="str">
        <f>IF(ISTEXT(Data!AE231),Data!AE231,"")</f>
        <v>V0</v>
      </c>
      <c r="AF231" s="701">
        <f>IF(ISNUMBER(Data!AF231),Data!AF231,"")</f>
        <v>2.5000000000000001E-2</v>
      </c>
      <c r="AG231" s="242" t="str">
        <f>IF(ISTEXT(Data!AG231),Data!AG231,"")</f>
        <v>V0</v>
      </c>
      <c r="AH231" s="703">
        <f>IF(ISNUMBER(Data!AH231),Data!AH231,"")</f>
        <v>8.8999999999999996E-2</v>
      </c>
      <c r="AI231" s="242" t="str">
        <f>IF(ISTEXT(Data!AI231),Data!AI231,"")</f>
        <v>V0</v>
      </c>
      <c r="AJ231" s="267" t="str">
        <f>IF(ISTEXT(Data!AJ231),Data!AJ231,"")</f>
        <v/>
      </c>
      <c r="AK231" s="267" t="str">
        <f>IF(ISTEXT(Data!AK231),Data!AK231,"")</f>
        <v/>
      </c>
      <c r="AL231" s="267" t="str">
        <f>IF(ISTEXT(Data!AL231),Data!AL231,"")</f>
        <v/>
      </c>
      <c r="AM231" s="267" t="str">
        <f>IF(ISTEXT(Data!AM231),Data!AM231,"")</f>
        <v/>
      </c>
      <c r="AN231" s="267" t="str">
        <f>IF(ISTEXT(Data!AN231),Data!AN231,"")</f>
        <v/>
      </c>
      <c r="AO231" s="267" t="str">
        <f>IF(ISTEXT(Data!AO231),Data!AO231,"")</f>
        <v/>
      </c>
      <c r="AP231" s="705">
        <f>IF(ISNUMBER(Bilanz!AP231),Bilanz!AP231,"")</f>
        <v>5.1286138399136436E-3</v>
      </c>
      <c r="AQ231" s="706">
        <f>IF(ISNUMBER(Bilanz!AQ231),Bilanz!AQ231,"")</f>
        <v>6.5454959854665859E-2</v>
      </c>
      <c r="AR231" s="707">
        <f>IF(ISNUMBER(Bilanz!AR231),Bilanz!AR231,"")</f>
        <v>1.1231175999999998</v>
      </c>
      <c r="AS231" s="708">
        <f>IF(ISNUMBER(Bilanz!AS231),Bilanz!AS231,"")</f>
        <v>5.6209031510985819</v>
      </c>
      <c r="AT231" s="709">
        <f>IF(ISNUMBER(Bilanz!AT231),Bilanz!AT231,"")</f>
        <v>2.9649534270450331</v>
      </c>
      <c r="AU231" s="710">
        <f>IF(ISNUMBER(Bilanz!AU231),Bilanz!AU231,"")</f>
        <v>1.27627</v>
      </c>
      <c r="AV231" s="711">
        <f>IF(ISNUMBER(Bilanz!AV231),Bilanz!AV231,"")</f>
        <v>8.1072303374632728</v>
      </c>
      <c r="AW231" s="712">
        <f>IF(ISNUMBER(Bilanz!AW231),Bilanz!AW231,"")</f>
        <v>0.61260959999999998</v>
      </c>
      <c r="AX231" s="713">
        <f>IF(ISNUMBER(Bilanz!AX231),Bilanz!AX231,"")</f>
        <v>0.3190675</v>
      </c>
      <c r="AY231" s="714">
        <f>IF(ISNUMBER(Bilanz!AY231),Bilanz!AY231,"")</f>
        <v>1.1358802999999997</v>
      </c>
      <c r="AZ231" s="715">
        <f>IF(ISNUMBER(Bilanz!AZ231),Bilanz!AZ231,"")</f>
        <v>362.61</v>
      </c>
      <c r="BA231" s="716">
        <f>IF(ISNUMBER(Bilanz!BA231),Bilanz!BA231,"")</f>
        <v>5.5229999999999997</v>
      </c>
      <c r="BB231" s="717">
        <f>IF(ISNUMBER(Bilanz!BB231),Bilanz!BB231,"")</f>
        <v>5.1286138399136441</v>
      </c>
      <c r="BC231" s="718">
        <f>IF(ISNUMBER(Bilanz!BC231),Bilanz!BC231,"")</f>
        <v>1.0768991724463681</v>
      </c>
      <c r="BD231" s="719">
        <f>IF(ISNUMBER(Bilanz!BD231),Bilanz!BD231,"")</f>
        <v>1.9498445997580441E-3</v>
      </c>
      <c r="BE231" s="720">
        <f>IF(ISNUMBER(Bilanz!BE231),Bilanz!BE231,"")</f>
        <v>2.4822294933995259</v>
      </c>
      <c r="BF231" s="708">
        <f>IF(ISNUMBER(Bilanz!BF231),Bilanz!BF231,"")</f>
        <v>31.44259725632708</v>
      </c>
      <c r="BG231" s="709">
        <f>IF(ISNUMBER(Bilanz!BG231),Bilanz!BG231,"")</f>
        <v>14.490189546129155</v>
      </c>
      <c r="BH231" s="710">
        <f>IF(ISNUMBER(Bilanz!BH231),Bilanz!BH231,"")</f>
        <v>4.3497551087873765</v>
      </c>
      <c r="BI231" s="711">
        <f>IF(ISNUMBER(Bilanz!BI231),Bilanz!BI231,"")</f>
        <v>45.350786432837367</v>
      </c>
      <c r="BJ231" s="712">
        <f>IF(ISNUMBER(Bilanz!BJ231),Bilanz!BJ231,"")</f>
        <v>1.2276842805258581</v>
      </c>
      <c r="BK231" s="713">
        <f>IF(ISNUMBER(Bilanz!BK231),Bilanz!BK231,"")</f>
        <v>2.0571898786257972</v>
      </c>
      <c r="BL231" s="714">
        <f>IF(ISNUMBER(Bilanz!BL231),Bilanz!BL231,"")</f>
        <v>4.4413393881930228</v>
      </c>
      <c r="BM231" s="721" t="str">
        <f>IF(ISTEXT(Bilanz!BM231),Bilanz!BM231,"")</f>
        <v>V0</v>
      </c>
      <c r="BN231" s="722">
        <f>IF(ISNUMBER(Bilanz!BN231),Bilanz!BN231,"")</f>
        <v>10.1</v>
      </c>
      <c r="BO231" s="722">
        <f>IF(ISNUMBER(Bilanz!BO231),Bilanz!BO231,"")</f>
        <v>9.4499940756330982</v>
      </c>
      <c r="BP231" s="723">
        <f>IF(ISNUMBER(Bilanz!BP231),Bilanz!BP231,"")</f>
        <v>-6.4357022214544699</v>
      </c>
      <c r="BQ231" s="723">
        <f>IF(ISNUMBER(Bilanz!BQ231),Bilanz!BQ231,"")</f>
        <v>30</v>
      </c>
      <c r="BR231" s="721" t="str">
        <f>IF(ISTEXT(Bilanz!BR231),Bilanz!BR231,"")</f>
        <v>V0</v>
      </c>
      <c r="BS231" s="723">
        <f>IF(ISNUMBER(Bilanz!BS231),Bilanz!BS231,"")</f>
        <v>62.555368928883063</v>
      </c>
      <c r="BT231" s="723">
        <f>IF(ISNUMBER(Bilanz!BT231),Bilanz!BT231,"")</f>
        <v>49.493865312901889</v>
      </c>
      <c r="BU231" s="723">
        <f>IF(ISNUMBER(Bilanz!BU231),Bilanz!BU231,"")</f>
        <v>112.04923424178494</v>
      </c>
      <c r="BV231" s="722">
        <f>IF(ISNUMBER(Bilanz!BV231),Bilanz!BV231,"")</f>
        <v>11.656932512181625</v>
      </c>
      <c r="BW231" s="723">
        <f>IF(ISNUMBER(Bilanz!BW231),Bilanz!BW231,"")</f>
        <v>15</v>
      </c>
      <c r="BX231" s="721" t="str">
        <f>IF(ISTEXT(Bilanz!BX231),Bilanz!BX231,"")</f>
        <v>V0</v>
      </c>
    </row>
    <row r="232" spans="1:76" x14ac:dyDescent="0.2">
      <c r="A232" s="120" t="str">
        <f>IF(ISTEXT(Data!A232),Data!A232,"")</f>
        <v>DEU96067</v>
      </c>
      <c r="B232" s="250">
        <f>IF(ISREF(Data!B232),Data!B232,"")</f>
        <v>35240</v>
      </c>
      <c r="C232" s="698">
        <v>0.27083333333333298</v>
      </c>
      <c r="D232" s="250">
        <f>IF(ISREF(Data!D232),Data!D232,"")</f>
        <v>35241</v>
      </c>
      <c r="E232" s="698">
        <v>0.27083333333333298</v>
      </c>
      <c r="F232" s="699" t="s">
        <v>2179</v>
      </c>
      <c r="G232" s="245" t="str">
        <f>IF(ISTEXT(Data!G232),Data!G232,"")</f>
        <v>Rain</v>
      </c>
      <c r="H232" s="247" t="str">
        <f>IF(ISTEXT(Data!H232),Data!H232,"")</f>
        <v>Clean and Clear</v>
      </c>
      <c r="I232" s="246" t="str">
        <f>IF(ISTEXT(Data!I232),Data!I232,"")</f>
        <v/>
      </c>
      <c r="J232" s="248" t="str">
        <f>IF(ISTEXT(Data!J232),Data!J232,"")</f>
        <v/>
      </c>
      <c r="K232" s="273">
        <f>IF(ISNUMBER(Data!K232),Data!K232,"")</f>
        <v>0.6</v>
      </c>
      <c r="L232" s="242" t="str">
        <f>IF(ISTEXT(Data!L232),Data!L232,"")</f>
        <v>V0</v>
      </c>
      <c r="M232" s="700">
        <f>IF(ISNUMBER(Data!M232),Data!M232,"")</f>
        <v>23.5</v>
      </c>
      <c r="N232" s="700">
        <f>IF(ISNUMBER(Data!N232),Data!N232,"")</f>
        <v>0.54049999999999998</v>
      </c>
      <c r="O232" s="242" t="str">
        <f>IF(ISTEXT(Data!O232),Data!O232,"")</f>
        <v>V0</v>
      </c>
      <c r="P232" s="278">
        <f>IF(ISNUMBER(Data!P232),Data!P232,"")</f>
        <v>5.18</v>
      </c>
      <c r="Q232" s="242" t="str">
        <f>IF(ISTEXT(Data!Q232),Data!Q232,"")</f>
        <v>V0</v>
      </c>
      <c r="R232" s="277">
        <f>IF(ISNUMBER(Data!R232),Data!R232,"")</f>
        <v>38</v>
      </c>
      <c r="S232" s="242" t="str">
        <f>IF(ISTEXT(Data!S232),Data!S232,"")</f>
        <v>V0</v>
      </c>
      <c r="T232" s="701">
        <f>IF(ISNUMBER(Data!T232),Data!T232,"")</f>
        <v>0.26200000000000001</v>
      </c>
      <c r="U232" s="242" t="str">
        <f>IF(ISTEXT(Data!U232),Data!U232,"")</f>
        <v>V0</v>
      </c>
      <c r="V232" s="702">
        <f>IF(ISNUMBER(Data!V232),Data!V232,"")</f>
        <v>2.0003117248608984</v>
      </c>
      <c r="W232" s="242" t="str">
        <f>IF(ISTEXT(Data!W232),Data!W232,"")</f>
        <v>V0</v>
      </c>
      <c r="X232" s="701">
        <f>IF(ISNUMBER(Data!X232),Data!X232,"")</f>
        <v>1.178592825466886</v>
      </c>
      <c r="Y232" s="242" t="str">
        <f>IF(ISTEXT(Data!Y232),Data!Y232,"")</f>
        <v>V0</v>
      </c>
      <c r="Z232" s="703">
        <f>IF(ISNUMBER(Data!Z232),Data!Z232,"")</f>
        <v>0.17399999999999999</v>
      </c>
      <c r="AA232" s="242" t="str">
        <f>IF(ISTEXT(Data!AA232),Data!AA232,"")</f>
        <v>V0</v>
      </c>
      <c r="AB232" s="701">
        <f>IF(ISNUMBER(Data!AB232),Data!AB232,"")</f>
        <v>2.8790530016505453</v>
      </c>
      <c r="AC232" s="242" t="str">
        <f>IF(ISTEXT(Data!AC232),Data!AC232,"")</f>
        <v>V0</v>
      </c>
      <c r="AD232" s="704">
        <f>IF(ISNUMBER(Data!AD232),Data!AD232,"")</f>
        <v>0.14899999999999999</v>
      </c>
      <c r="AE232" s="242" t="str">
        <f>IF(ISTEXT(Data!AE232),Data!AE232,"")</f>
        <v>V0</v>
      </c>
      <c r="AF232" s="701">
        <f>IF(ISNUMBER(Data!AF232),Data!AF232,"")</f>
        <v>7.3999999999999996E-2</v>
      </c>
      <c r="AG232" s="242" t="str">
        <f>IF(ISTEXT(Data!AG232),Data!AG232,"")</f>
        <v>V0</v>
      </c>
      <c r="AH232" s="703">
        <f>IF(ISNUMBER(Data!AH232),Data!AH232,"")</f>
        <v>0.38600000000000001</v>
      </c>
      <c r="AI232" s="242" t="str">
        <f>IF(ISTEXT(Data!AI232),Data!AI232,"")</f>
        <v>V0</v>
      </c>
      <c r="AJ232" s="267" t="str">
        <f>IF(ISTEXT(Data!AJ232),Data!AJ232,"")</f>
        <v/>
      </c>
      <c r="AK232" s="267" t="str">
        <f>IF(ISTEXT(Data!AK232),Data!AK232,"")</f>
        <v/>
      </c>
      <c r="AL232" s="267" t="str">
        <f>IF(ISTEXT(Data!AL232),Data!AL232,"")</f>
        <v/>
      </c>
      <c r="AM232" s="267" t="str">
        <f>IF(ISTEXT(Data!AM232),Data!AM232,"")</f>
        <v/>
      </c>
      <c r="AN232" s="267" t="str">
        <f>IF(ISTEXT(Data!AN232),Data!AN232,"")</f>
        <v/>
      </c>
      <c r="AO232" s="267" t="str">
        <f>IF(ISTEXT(Data!AO232),Data!AO232,"")</f>
        <v/>
      </c>
      <c r="AP232" s="705">
        <f>IF(ISNUMBER(Bilanz!AP232),Bilanz!AP232,"")</f>
        <v>6.6069344800759591E-3</v>
      </c>
      <c r="AQ232" s="706">
        <f>IF(ISNUMBER(Bilanz!AQ232),Bilanz!AQ232,"")</f>
        <v>3.5710480864810557E-3</v>
      </c>
      <c r="AR232" s="707">
        <f>IF(ISNUMBER(Bilanz!AR232),Bilanz!AR232,"")</f>
        <v>0.14161099999999999</v>
      </c>
      <c r="AS232" s="708">
        <f>IF(ISNUMBER(Bilanz!AS232),Bilanz!AS232,"")</f>
        <v>1.0811684872873155</v>
      </c>
      <c r="AT232" s="709">
        <f>IF(ISNUMBER(Bilanz!AT232),Bilanz!AT232,"")</f>
        <v>0.63702942216485192</v>
      </c>
      <c r="AU232" s="710">
        <f>IF(ISNUMBER(Bilanz!AU232),Bilanz!AU232,"")</f>
        <v>9.4046999999999992E-2</v>
      </c>
      <c r="AV232" s="711">
        <f>IF(ISNUMBER(Bilanz!AV232),Bilanz!AV232,"")</f>
        <v>1.5561281473921198</v>
      </c>
      <c r="AW232" s="712">
        <f>IF(ISNUMBER(Bilanz!AW232),Bilanz!AW232,"")</f>
        <v>8.0534499999999995E-2</v>
      </c>
      <c r="AX232" s="713">
        <f>IF(ISNUMBER(Bilanz!AX232),Bilanz!AX232,"")</f>
        <v>3.9996999999999998E-2</v>
      </c>
      <c r="AY232" s="714">
        <f>IF(ISNUMBER(Bilanz!AY232),Bilanz!AY232,"")</f>
        <v>0.20863299999999999</v>
      </c>
      <c r="AZ232" s="715">
        <f>IF(ISNUMBER(Bilanz!AZ232),Bilanz!AZ232,"")</f>
        <v>362.61</v>
      </c>
      <c r="BA232" s="716">
        <f>IF(ISNUMBER(Bilanz!BA232),Bilanz!BA232,"")</f>
        <v>5.5229999999999997</v>
      </c>
      <c r="BB232" s="717">
        <f>IF(ISNUMBER(Bilanz!BB232),Bilanz!BB232,"")</f>
        <v>6.6069344800759593</v>
      </c>
      <c r="BC232" s="718">
        <f>IF(ISNUMBER(Bilanz!BC232),Bilanz!BC232,"")</f>
        <v>0.83593987751131704</v>
      </c>
      <c r="BD232" s="719">
        <f>IF(ISNUMBER(Bilanz!BD232),Bilanz!BD232,"")</f>
        <v>1.5135612484362059E-3</v>
      </c>
      <c r="BE232" s="720">
        <f>IF(ISNUMBER(Bilanz!BE232),Bilanz!BE232,"")</f>
        <v>7.3902741735304085</v>
      </c>
      <c r="BF232" s="708">
        <f>IF(ISNUMBER(Bilanz!BF232),Bilanz!BF232,"")</f>
        <v>142.80800491617751</v>
      </c>
      <c r="BG232" s="709">
        <f>IF(ISNUMBER(Bilanz!BG232),Bilanz!BG232,"")</f>
        <v>73.512728861181117</v>
      </c>
      <c r="BH232" s="710">
        <f>IF(ISNUMBER(Bilanz!BH232),Bilanz!BH232,"")</f>
        <v>7.5685738892900325</v>
      </c>
      <c r="BI232" s="711">
        <f>IF(ISNUMBER(Bilanz!BI232),Bilanz!BI232,"")</f>
        <v>205.54387103951922</v>
      </c>
      <c r="BJ232" s="712">
        <f>IF(ISNUMBER(Bilanz!BJ232),Bilanz!BJ232,"")</f>
        <v>3.8109366207990178</v>
      </c>
      <c r="BK232" s="713">
        <f>IF(ISNUMBER(Bilanz!BK232),Bilanz!BK232,"")</f>
        <v>6.0892820407323587</v>
      </c>
      <c r="BL232" s="714">
        <f>IF(ISNUMBER(Bilanz!BL232),Bilanz!BL232,"")</f>
        <v>19.262438245421425</v>
      </c>
      <c r="BM232" s="721" t="str">
        <f>IF(ISTEXT(Bilanz!BM232),Bilanz!BM232,"")</f>
        <v>V0</v>
      </c>
      <c r="BN232" s="722">
        <f>IF(ISNUMBER(Bilanz!BN232),Bilanz!BN232,"")</f>
        <v>38</v>
      </c>
      <c r="BO232" s="722">
        <f>IF(ISNUMBER(Bilanz!BO232),Bilanz!BO232,"")</f>
        <v>36.224365750346536</v>
      </c>
      <c r="BP232" s="723">
        <f>IF(ISNUMBER(Bilanz!BP232),Bilanz!BP232,"")</f>
        <v>-4.6727217096143798</v>
      </c>
      <c r="BQ232" s="723">
        <f>IF(ISNUMBER(Bilanz!BQ232),Bilanz!BQ232,"")</f>
        <v>20</v>
      </c>
      <c r="BR232" s="721" t="str">
        <f>IF(ISTEXT(Bilanz!BR232),Bilanz!BR232,"")</f>
        <v>V0</v>
      </c>
      <c r="BS232" s="723">
        <f>IF(ISNUMBER(Bilanz!BS232),Bilanz!BS232,"")</f>
        <v>248.88203631583804</v>
      </c>
      <c r="BT232" s="723">
        <f>IF(ISNUMBER(Bilanz!BT232),Bilanz!BT232,"")</f>
        <v>224.54846138964876</v>
      </c>
      <c r="BU232" s="723">
        <f>IF(ISNUMBER(Bilanz!BU232),Bilanz!BU232,"")</f>
        <v>473.4304977054868</v>
      </c>
      <c r="BV232" s="722">
        <f>IF(ISNUMBER(Bilanz!BV232),Bilanz!BV232,"")</f>
        <v>5.13984102083064</v>
      </c>
      <c r="BW232" s="723">
        <f>IF(ISNUMBER(Bilanz!BW232),Bilanz!BW232,"")</f>
        <v>15</v>
      </c>
      <c r="BX232" s="721" t="str">
        <f>IF(ISTEXT(Bilanz!BX232),Bilanz!BX232,"")</f>
        <v>V0</v>
      </c>
    </row>
    <row r="233" spans="1:76" x14ac:dyDescent="0.2">
      <c r="A233" s="120" t="str">
        <f>IF(ISTEXT(Data!A233),Data!A233,"")</f>
        <v>DEU96068</v>
      </c>
      <c r="B233" s="250">
        <f>IF(ISREF(Data!B233),Data!B233,"")</f>
        <v>35241</v>
      </c>
      <c r="C233" s="698">
        <v>0.27083333333333298</v>
      </c>
      <c r="D233" s="250">
        <f>IF(ISREF(Data!D233),Data!D233,"")</f>
        <v>35242</v>
      </c>
      <c r="E233" s="698">
        <v>0.27083333333333298</v>
      </c>
      <c r="F233" s="699" t="s">
        <v>2179</v>
      </c>
      <c r="G233" s="245" t="str">
        <f>IF(ISTEXT(Data!G233),Data!G233,"")</f>
        <v>Rain</v>
      </c>
      <c r="H233" s="247" t="str">
        <f>IF(ISTEXT(Data!H233),Data!H233,"")</f>
        <v>Clean and Clear</v>
      </c>
      <c r="I233" s="246" t="str">
        <f>IF(ISTEXT(Data!I233),Data!I233,"")</f>
        <v/>
      </c>
      <c r="J233" s="248" t="str">
        <f>IF(ISTEXT(Data!J233),Data!J233,"")</f>
        <v/>
      </c>
      <c r="K233" s="273">
        <f>IF(ISNUMBER(Data!K233),Data!K233,"")</f>
        <v>4</v>
      </c>
      <c r="L233" s="242" t="str">
        <f>IF(ISTEXT(Data!L233),Data!L233,"")</f>
        <v>V0</v>
      </c>
      <c r="M233" s="700">
        <f>IF(ISNUMBER(Data!M233),Data!M233,"")</f>
        <v>176.5</v>
      </c>
      <c r="N233" s="700">
        <f>IF(ISNUMBER(Data!N233),Data!N233,"")</f>
        <v>4.0594999999999999</v>
      </c>
      <c r="O233" s="242" t="str">
        <f>IF(ISTEXT(Data!O233),Data!O233,"")</f>
        <v>V0</v>
      </c>
      <c r="P233" s="278">
        <f>IF(ISNUMBER(Data!P233),Data!P233,"")</f>
        <v>4.6100000000000003</v>
      </c>
      <c r="Q233" s="242" t="str">
        <f>IF(ISTEXT(Data!Q233),Data!Q233,"")</f>
        <v>V0</v>
      </c>
      <c r="R233" s="277">
        <f>IF(ISNUMBER(Data!R233),Data!R233,"")</f>
        <v>34.9</v>
      </c>
      <c r="S233" s="242" t="str">
        <f>IF(ISTEXT(Data!S233),Data!S233,"")</f>
        <v>V0</v>
      </c>
      <c r="T233" s="701">
        <f>IF(ISNUMBER(Data!T233),Data!T233,"")</f>
        <v>0.105</v>
      </c>
      <c r="U233" s="242" t="str">
        <f>IF(ISTEXT(Data!U233),Data!U233,"")</f>
        <v>V0</v>
      </c>
      <c r="V233" s="702">
        <f>IF(ISNUMBER(Data!V233),Data!V233,"")</f>
        <v>1.8629667752600596</v>
      </c>
      <c r="W233" s="242" t="str">
        <f>IF(ISTEXT(Data!W233),Data!W233,"")</f>
        <v>V0</v>
      </c>
      <c r="X233" s="701">
        <f>IF(ISNUMBER(Data!X233),Data!X233,"")</f>
        <v>0.83679756823718021</v>
      </c>
      <c r="Y233" s="242" t="str">
        <f>IF(ISTEXT(Data!Y233),Data!Y233,"")</f>
        <v>V0</v>
      </c>
      <c r="Z233" s="703">
        <f>IF(ISNUMBER(Data!Z233),Data!Z233,"")</f>
        <v>0.08</v>
      </c>
      <c r="AA233" s="242" t="str">
        <f>IF(ISTEXT(Data!AA233),Data!AA233,"")</f>
        <v>V0</v>
      </c>
      <c r="AB233" s="701">
        <f>IF(ISNUMBER(Data!AB233),Data!AB233,"")</f>
        <v>1.7011320901487632</v>
      </c>
      <c r="AC233" s="242" t="str">
        <f>IF(ISTEXT(Data!AC233),Data!AC233,"")</f>
        <v>V0</v>
      </c>
      <c r="AD233" s="704">
        <f>IF(ISNUMBER(Data!AD233),Data!AD233,"")</f>
        <v>9.2999999999999999E-2</v>
      </c>
      <c r="AE233" s="242" t="str">
        <f>IF(ISTEXT(Data!AE233),Data!AE233,"")</f>
        <v>V0</v>
      </c>
      <c r="AF233" s="701">
        <f>IF(ISNUMBER(Data!AF233),Data!AF233,"")</f>
        <v>0.11899999999999999</v>
      </c>
      <c r="AG233" s="242" t="str">
        <f>IF(ISTEXT(Data!AG233),Data!AG233,"")</f>
        <v>V0</v>
      </c>
      <c r="AH233" s="703">
        <f>IF(ISNUMBER(Data!AH233),Data!AH233,"")</f>
        <v>0.67</v>
      </c>
      <c r="AI233" s="242" t="str">
        <f>IF(ISTEXT(Data!AI233),Data!AI233,"")</f>
        <v>V0</v>
      </c>
      <c r="AJ233" s="267" t="str">
        <f>IF(ISTEXT(Data!AJ233),Data!AJ233,"")</f>
        <v/>
      </c>
      <c r="AK233" s="267" t="str">
        <f>IF(ISTEXT(Data!AK233),Data!AK233,"")</f>
        <v/>
      </c>
      <c r="AL233" s="267" t="str">
        <f>IF(ISTEXT(Data!AL233),Data!AL233,"")</f>
        <v/>
      </c>
      <c r="AM233" s="267" t="str">
        <f>IF(ISTEXT(Data!AM233),Data!AM233,"")</f>
        <v/>
      </c>
      <c r="AN233" s="267" t="str">
        <f>IF(ISTEXT(Data!AN233),Data!AN233,"")</f>
        <v/>
      </c>
      <c r="AO233" s="267" t="str">
        <f>IF(ISTEXT(Data!AO233),Data!AO233,"")</f>
        <v/>
      </c>
      <c r="AP233" s="705">
        <f>IF(ISNUMBER(Bilanz!AP233),Bilanz!AP233,"")</f>
        <v>2.4547089156850253E-2</v>
      </c>
      <c r="AQ233" s="706">
        <f>IF(ISNUMBER(Bilanz!AQ233),Bilanz!AQ233,"")</f>
        <v>9.9648908432233604E-2</v>
      </c>
      <c r="AR233" s="707">
        <f>IF(ISNUMBER(Bilanz!AR233),Bilanz!AR233,"")</f>
        <v>0.42624749999999995</v>
      </c>
      <c r="AS233" s="708">
        <f>IF(ISNUMBER(Bilanz!AS233),Bilanz!AS233,"")</f>
        <v>7.5627136241682118</v>
      </c>
      <c r="AT233" s="709">
        <f>IF(ISNUMBER(Bilanz!AT233),Bilanz!AT233,"")</f>
        <v>3.3969797282588328</v>
      </c>
      <c r="AU233" s="710">
        <f>IF(ISNUMBER(Bilanz!AU233),Bilanz!AU233,"")</f>
        <v>0.32475999999999999</v>
      </c>
      <c r="AV233" s="711">
        <f>IF(ISNUMBER(Bilanz!AV233),Bilanz!AV233,"")</f>
        <v>6.9057457199589036</v>
      </c>
      <c r="AW233" s="712">
        <f>IF(ISNUMBER(Bilanz!AW233),Bilanz!AW233,"")</f>
        <v>0.37753349999999997</v>
      </c>
      <c r="AX233" s="713">
        <f>IF(ISNUMBER(Bilanz!AX233),Bilanz!AX233,"")</f>
        <v>0.48308049999999997</v>
      </c>
      <c r="AY233" s="714">
        <f>IF(ISNUMBER(Bilanz!AY233),Bilanz!AY233,"")</f>
        <v>2.719865</v>
      </c>
      <c r="AZ233" s="715">
        <f>IF(ISNUMBER(Bilanz!AZ233),Bilanz!AZ233,"")</f>
        <v>362.61</v>
      </c>
      <c r="BA233" s="716">
        <f>IF(ISNUMBER(Bilanz!BA233),Bilanz!BA233,"")</f>
        <v>5.5229999999999997</v>
      </c>
      <c r="BB233" s="717">
        <f>IF(ISNUMBER(Bilanz!BB233),Bilanz!BB233,"")</f>
        <v>24.547089156850252</v>
      </c>
      <c r="BC233" s="718">
        <f>IF(ISNUMBER(Bilanz!BC233),Bilanz!BC233,"")</f>
        <v>0.22499612743121153</v>
      </c>
      <c r="BD233" s="719">
        <f>IF(ISNUMBER(Bilanz!BD233),Bilanz!BD233,"")</f>
        <v>4.0738027780411293E-4</v>
      </c>
      <c r="BE233" s="720">
        <f>IF(ISNUMBER(Bilanz!BE233),Bilanz!BE233,"")</f>
        <v>2.9617511000789802</v>
      </c>
      <c r="BF233" s="708">
        <f>IF(ISNUMBER(Bilanz!BF233),Bilanz!BF233,"")</f>
        <v>133.00255409866921</v>
      </c>
      <c r="BG233" s="709">
        <f>IF(ISNUMBER(Bilanz!BG233),Bilanz!BG233,"")</f>
        <v>52.193829299060049</v>
      </c>
      <c r="BH233" s="710">
        <f>IF(ISNUMBER(Bilanz!BH233),Bilanz!BH233,"")</f>
        <v>3.4798040870299007</v>
      </c>
      <c r="BI233" s="711">
        <f>IF(ISNUMBER(Bilanz!BI233),Bilanz!BI233,"")</f>
        <v>121.4487106552983</v>
      </c>
      <c r="BJ233" s="712">
        <f>IF(ISNUMBER(Bilanz!BJ233),Bilanz!BJ233,"")</f>
        <v>2.3786382935188501</v>
      </c>
      <c r="BK233" s="713">
        <f>IF(ISNUMBER(Bilanz!BK233),Bilanz!BK233,"")</f>
        <v>9.7922238222587943</v>
      </c>
      <c r="BL233" s="714">
        <f>IF(ISNUMBER(Bilanz!BL233),Bilanz!BL233,"")</f>
        <v>33.43480213583512</v>
      </c>
      <c r="BM233" s="721" t="str">
        <f>IF(ISTEXT(Bilanz!BM233),Bilanz!BM233,"")</f>
        <v>V0</v>
      </c>
      <c r="BN233" s="722">
        <f>IF(ISNUMBER(Bilanz!BN233),Bilanz!BN233,"")</f>
        <v>34.9</v>
      </c>
      <c r="BO233" s="722">
        <f>IF(ISNUMBER(Bilanz!BO233),Bilanz!BO233,"")</f>
        <v>34.275084505146296</v>
      </c>
      <c r="BP233" s="723">
        <f>IF(ISNUMBER(Bilanz!BP233),Bilanz!BP233,"")</f>
        <v>-1.7905888104690619</v>
      </c>
      <c r="BQ233" s="723">
        <f>IF(ISNUMBER(Bilanz!BQ233),Bilanz!BQ233,"")</f>
        <v>20</v>
      </c>
      <c r="BR233" s="721" t="str">
        <f>IF(ISTEXT(Bilanz!BR233),Bilanz!BR233,"")</f>
        <v>V0</v>
      </c>
      <c r="BS233" s="723">
        <f>IF(ISNUMBER(Bilanz!BS233),Bilanz!BS233,"")</f>
        <v>195.08126815079123</v>
      </c>
      <c r="BT233" s="723">
        <f>IF(ISNUMBER(Bilanz!BT233),Bilanz!BT233,"")</f>
        <v>188.38353800551724</v>
      </c>
      <c r="BU233" s="723">
        <f>IF(ISNUMBER(Bilanz!BU233),Bilanz!BU233,"")</f>
        <v>383.46480615630844</v>
      </c>
      <c r="BV233" s="722">
        <f>IF(ISNUMBER(Bilanz!BV233),Bilanz!BV233,"")</f>
        <v>1.7466349030590973</v>
      </c>
      <c r="BW233" s="723">
        <f>IF(ISNUMBER(Bilanz!BW233),Bilanz!BW233,"")</f>
        <v>15</v>
      </c>
      <c r="BX233" s="721" t="str">
        <f>IF(ISTEXT(Bilanz!BX233),Bilanz!BX233,"")</f>
        <v>V0</v>
      </c>
    </row>
    <row r="234" spans="1:76" x14ac:dyDescent="0.2">
      <c r="A234" s="120" t="str">
        <f>IF(ISTEXT(Data!A234),Data!A234,"")</f>
        <v/>
      </c>
      <c r="B234" s="250">
        <f>IF(ISREF(Data!B234),Data!B234,"")</f>
        <v>35242</v>
      </c>
      <c r="C234" s="698">
        <v>0.27083333333333298</v>
      </c>
      <c r="D234" s="250">
        <f>IF(ISREF(Data!D234),Data!D234,"")</f>
        <v>35243</v>
      </c>
      <c r="E234" s="698">
        <v>0.27083333333333298</v>
      </c>
      <c r="F234" s="699" t="s">
        <v>2179</v>
      </c>
      <c r="G234" s="245" t="str">
        <f>IF(ISTEXT(Data!G234),Data!G234,"")</f>
        <v>No Precipitation Occurred</v>
      </c>
      <c r="H234" s="247" t="str">
        <f>IF(ISTEXT(Data!H234),Data!H234,"")</f>
        <v/>
      </c>
      <c r="I234" s="246" t="str">
        <f>IF(ISTEXT(Data!I234),Data!I234,"")</f>
        <v/>
      </c>
      <c r="J234" s="248" t="str">
        <f>IF(ISTEXT(Data!J234),Data!J234,"")</f>
        <v/>
      </c>
      <c r="K234" s="273" t="str">
        <f>IF(ISNUMBER(Data!K234),Data!K234,"")</f>
        <v/>
      </c>
      <c r="L234" s="242" t="str">
        <f>IF(ISTEXT(Data!L234),Data!L234,"")</f>
        <v>M1</v>
      </c>
      <c r="M234" s="700" t="str">
        <f>IF(ISNUMBER(Data!M234),Data!M234,"")</f>
        <v/>
      </c>
      <c r="N234" s="700" t="str">
        <f>IF(ISNUMBER(Data!N234),Data!N234,"")</f>
        <v/>
      </c>
      <c r="O234" s="242" t="str">
        <f>IF(ISTEXT(Data!O234),Data!O234,"")</f>
        <v>M1</v>
      </c>
      <c r="P234" s="278" t="str">
        <f>IF(ISNUMBER(Data!P234),Data!P234,"")</f>
        <v/>
      </c>
      <c r="Q234" s="242" t="str">
        <f>IF(ISTEXT(Data!Q234),Data!Q234,"")</f>
        <v>M1</v>
      </c>
      <c r="R234" s="277" t="str">
        <f>IF(ISNUMBER(Data!R234),Data!R234,"")</f>
        <v/>
      </c>
      <c r="S234" s="242" t="str">
        <f>IF(ISTEXT(Data!S234),Data!S234,"")</f>
        <v>M1</v>
      </c>
      <c r="T234" s="701" t="str">
        <f>IF(ISNUMBER(Data!T234),Data!T234,"")</f>
        <v/>
      </c>
      <c r="U234" s="242" t="str">
        <f>IF(ISTEXT(Data!U234),Data!U234,"")</f>
        <v>M1</v>
      </c>
      <c r="V234" s="702" t="str">
        <f>IF(ISNUMBER(Data!V234),Data!V234,"")</f>
        <v/>
      </c>
      <c r="W234" s="242" t="str">
        <f>IF(ISTEXT(Data!W234),Data!W234,"")</f>
        <v>M1</v>
      </c>
      <c r="X234" s="701" t="str">
        <f>IF(ISNUMBER(Data!X234),Data!X234,"")</f>
        <v/>
      </c>
      <c r="Y234" s="242" t="str">
        <f>IF(ISTEXT(Data!Y234),Data!Y234,"")</f>
        <v>M1</v>
      </c>
      <c r="Z234" s="703" t="str">
        <f>IF(ISNUMBER(Data!Z234),Data!Z234,"")</f>
        <v/>
      </c>
      <c r="AA234" s="242" t="str">
        <f>IF(ISTEXT(Data!AA234),Data!AA234,"")</f>
        <v>M1</v>
      </c>
      <c r="AB234" s="701" t="str">
        <f>IF(ISNUMBER(Data!AB234),Data!AB234,"")</f>
        <v/>
      </c>
      <c r="AC234" s="242" t="str">
        <f>IF(ISTEXT(Data!AC234),Data!AC234,"")</f>
        <v>M1</v>
      </c>
      <c r="AD234" s="704" t="str">
        <f>IF(ISNUMBER(Data!AD234),Data!AD234,"")</f>
        <v/>
      </c>
      <c r="AE234" s="242" t="str">
        <f>IF(ISTEXT(Data!AE234),Data!AE234,"")</f>
        <v>M1</v>
      </c>
      <c r="AF234" s="701" t="str">
        <f>IF(ISNUMBER(Data!AF234),Data!AF234,"")</f>
        <v/>
      </c>
      <c r="AG234" s="242" t="str">
        <f>IF(ISTEXT(Data!AG234),Data!AG234,"")</f>
        <v>M1</v>
      </c>
      <c r="AH234" s="703" t="str">
        <f>IF(ISNUMBER(Data!AH234),Data!AH234,"")</f>
        <v/>
      </c>
      <c r="AI234" s="242" t="str">
        <f>IF(ISTEXT(Data!AI234),Data!AI234,"")</f>
        <v>M1</v>
      </c>
      <c r="AJ234" s="267" t="str">
        <f>IF(ISTEXT(Data!AJ234),Data!AJ234,"")</f>
        <v/>
      </c>
      <c r="AK234" s="267" t="str">
        <f>IF(ISTEXT(Data!AK234),Data!AK234,"")</f>
        <v/>
      </c>
      <c r="AL234" s="267" t="str">
        <f>IF(ISTEXT(Data!AL234),Data!AL234,"")</f>
        <v/>
      </c>
      <c r="AM234" s="267" t="str">
        <f>IF(ISTEXT(Data!AM234),Data!AM234,"")</f>
        <v/>
      </c>
      <c r="AN234" s="267" t="str">
        <f>IF(ISTEXT(Data!AN234),Data!AN234,"")</f>
        <v/>
      </c>
      <c r="AO234" s="267" t="str">
        <f>IF(ISTEXT(Data!AO234),Data!AO234,"")</f>
        <v/>
      </c>
      <c r="AP234" s="705" t="str">
        <f>IF(ISNUMBER(Bilanz!AP234),Bilanz!AP234,"")</f>
        <v/>
      </c>
      <c r="AQ234" s="706" t="str">
        <f>IF(ISNUMBER(Bilanz!AQ234),Bilanz!AQ234,"")</f>
        <v/>
      </c>
      <c r="AR234" s="707" t="str">
        <f>IF(ISNUMBER(Bilanz!AR234),Bilanz!AR234,"")</f>
        <v/>
      </c>
      <c r="AS234" s="708" t="str">
        <f>IF(ISNUMBER(Bilanz!AS234),Bilanz!AS234,"")</f>
        <v/>
      </c>
      <c r="AT234" s="709" t="str">
        <f>IF(ISNUMBER(Bilanz!AT234),Bilanz!AT234,"")</f>
        <v/>
      </c>
      <c r="AU234" s="710" t="str">
        <f>IF(ISNUMBER(Bilanz!AU234),Bilanz!AU234,"")</f>
        <v/>
      </c>
      <c r="AV234" s="711" t="str">
        <f>IF(ISNUMBER(Bilanz!AV234),Bilanz!AV234,"")</f>
        <v/>
      </c>
      <c r="AW234" s="712" t="str">
        <f>IF(ISNUMBER(Bilanz!AW234),Bilanz!AW234,"")</f>
        <v/>
      </c>
      <c r="AX234" s="713" t="str">
        <f>IF(ISNUMBER(Bilanz!AX234),Bilanz!AX234,"")</f>
        <v/>
      </c>
      <c r="AY234" s="714" t="str">
        <f>IF(ISNUMBER(Bilanz!AY234),Bilanz!AY234,"")</f>
        <v/>
      </c>
      <c r="AZ234" s="715">
        <f>IF(ISNUMBER(Bilanz!AZ234),Bilanz!AZ234,"")</f>
        <v>362.61</v>
      </c>
      <c r="BA234" s="716">
        <f>IF(ISNUMBER(Bilanz!BA234),Bilanz!BA234,"")</f>
        <v>5.5229999999999997</v>
      </c>
      <c r="BB234" s="717" t="str">
        <f>IF(ISNUMBER(Bilanz!BB234),Bilanz!BB234,"")</f>
        <v/>
      </c>
      <c r="BC234" s="718" t="str">
        <f>IF(ISNUMBER(Bilanz!BC234),Bilanz!BC234,"")</f>
        <v/>
      </c>
      <c r="BD234" s="719" t="str">
        <f>IF(ISNUMBER(Bilanz!BD234),Bilanz!BD234,"")</f>
        <v/>
      </c>
      <c r="BE234" s="720" t="str">
        <f>IF(ISNUMBER(Bilanz!BE234),Bilanz!BE234,"")</f>
        <v/>
      </c>
      <c r="BF234" s="708" t="str">
        <f>IF(ISNUMBER(Bilanz!BF234),Bilanz!BF234,"")</f>
        <v/>
      </c>
      <c r="BG234" s="709" t="str">
        <f>IF(ISNUMBER(Bilanz!BG234),Bilanz!BG234,"")</f>
        <v/>
      </c>
      <c r="BH234" s="710" t="str">
        <f>IF(ISNUMBER(Bilanz!BH234),Bilanz!BH234,"")</f>
        <v/>
      </c>
      <c r="BI234" s="711" t="str">
        <f>IF(ISNUMBER(Bilanz!BI234),Bilanz!BI234,"")</f>
        <v/>
      </c>
      <c r="BJ234" s="712" t="str">
        <f>IF(ISNUMBER(Bilanz!BJ234),Bilanz!BJ234,"")</f>
        <v/>
      </c>
      <c r="BK234" s="713" t="str">
        <f>IF(ISNUMBER(Bilanz!BK234),Bilanz!BK234,"")</f>
        <v/>
      </c>
      <c r="BL234" s="714" t="str">
        <f>IF(ISNUMBER(Bilanz!BL234),Bilanz!BL234,"")</f>
        <v/>
      </c>
      <c r="BM234" s="721" t="str">
        <f>IF(ISTEXT(Bilanz!BM234),Bilanz!BM234,"")</f>
        <v>M1</v>
      </c>
      <c r="BN234" s="722" t="str">
        <f>IF(ISNUMBER(Bilanz!BN234),Bilanz!BN234,"")</f>
        <v/>
      </c>
      <c r="BO234" s="722" t="str">
        <f>IF(ISNUMBER(Bilanz!BO234),Bilanz!BO234,"")</f>
        <v/>
      </c>
      <c r="BP234" s="723" t="str">
        <f>IF(ISNUMBER(Bilanz!BP234),Bilanz!BP234,"")</f>
        <v/>
      </c>
      <c r="BQ234" s="723" t="str">
        <f>IF(ISNUMBER(Bilanz!BQ234),Bilanz!BQ234,"")</f>
        <v/>
      </c>
      <c r="BR234" s="721" t="str">
        <f>IF(ISTEXT(Bilanz!BR234),Bilanz!BR234,"")</f>
        <v>M1</v>
      </c>
      <c r="BS234" s="723" t="str">
        <f>IF(ISNUMBER(Bilanz!BS234),Bilanz!BS234,"")</f>
        <v/>
      </c>
      <c r="BT234" s="723" t="str">
        <f>IF(ISNUMBER(Bilanz!BT234),Bilanz!BT234,"")</f>
        <v/>
      </c>
      <c r="BU234" s="723" t="str">
        <f>IF(ISNUMBER(Bilanz!BU234),Bilanz!BU234,"")</f>
        <v/>
      </c>
      <c r="BV234" s="722" t="str">
        <f>IF(ISNUMBER(Bilanz!BV234),Bilanz!BV234,"")</f>
        <v/>
      </c>
      <c r="BW234" s="723" t="str">
        <f>IF(ISNUMBER(Bilanz!BW234),Bilanz!BW234,"")</f>
        <v/>
      </c>
      <c r="BX234" s="721" t="str">
        <f>IF(ISTEXT(Bilanz!BX234),Bilanz!BX234,"")</f>
        <v>M1</v>
      </c>
    </row>
    <row r="235" spans="1:76" x14ac:dyDescent="0.2">
      <c r="A235" s="120" t="str">
        <f>IF(ISTEXT(Data!A235),Data!A235,"")</f>
        <v>DEU96069</v>
      </c>
      <c r="B235" s="250">
        <f>IF(ISREF(Data!B235),Data!B235,"")</f>
        <v>35243</v>
      </c>
      <c r="C235" s="698">
        <v>0.27083333333333298</v>
      </c>
      <c r="D235" s="250">
        <f>IF(ISREF(Data!D235),Data!D235,"")</f>
        <v>35244</v>
      </c>
      <c r="E235" s="698">
        <v>0.27083333333333298</v>
      </c>
      <c r="F235" s="699" t="s">
        <v>2179</v>
      </c>
      <c r="G235" s="245" t="str">
        <f>IF(ISTEXT(Data!G235),Data!G235,"")</f>
        <v>Rain</v>
      </c>
      <c r="H235" s="247" t="str">
        <f>IF(ISTEXT(Data!H235),Data!H235,"")</f>
        <v>Clean and Clear</v>
      </c>
      <c r="I235" s="246" t="str">
        <f>IF(ISTEXT(Data!I235),Data!I235,"")</f>
        <v/>
      </c>
      <c r="J235" s="248" t="str">
        <f>IF(ISTEXT(Data!J235),Data!J235,"")</f>
        <v/>
      </c>
      <c r="K235" s="273">
        <f>IF(ISNUMBER(Data!K235),Data!K235,"")</f>
        <v>0.7</v>
      </c>
      <c r="L235" s="242" t="str">
        <f>IF(ISTEXT(Data!L235),Data!L235,"")</f>
        <v>V0</v>
      </c>
      <c r="M235" s="700">
        <f>IF(ISNUMBER(Data!M235),Data!M235,"")</f>
        <v>26.9</v>
      </c>
      <c r="N235" s="700">
        <f>IF(ISNUMBER(Data!N235),Data!N235,"")</f>
        <v>0.61869999999999992</v>
      </c>
      <c r="O235" s="242" t="str">
        <f>IF(ISTEXT(Data!O235),Data!O235,"")</f>
        <v>V0</v>
      </c>
      <c r="P235" s="278">
        <f>IF(ISNUMBER(Data!P235),Data!P235,"")</f>
        <v>4.12</v>
      </c>
      <c r="Q235" s="242" t="str">
        <f>IF(ISTEXT(Data!Q235),Data!Q235,"")</f>
        <v>V0</v>
      </c>
      <c r="R235" s="277">
        <f>IF(ISNUMBER(Data!R235),Data!R235,"")</f>
        <v>57.7</v>
      </c>
      <c r="S235" s="242" t="str">
        <f>IF(ISTEXT(Data!S235),Data!S235,"")</f>
        <v>V0</v>
      </c>
      <c r="T235" s="701">
        <f>IF(ISNUMBER(Data!T235),Data!T235,"")</f>
        <v>0.39300000000000002</v>
      </c>
      <c r="U235" s="242" t="str">
        <f>IF(ISTEXT(Data!U235),Data!U235,"")</f>
        <v>V0</v>
      </c>
      <c r="V235" s="702">
        <f>IF(ISNUMBER(Data!V235),Data!V235,"")</f>
        <v>2.160246304330296</v>
      </c>
      <c r="W235" s="242" t="str">
        <f>IF(ISTEXT(Data!W235),Data!W235,"")</f>
        <v>V0</v>
      </c>
      <c r="X235" s="701">
        <f>IF(ISNUMBER(Data!X235),Data!X235,"")</f>
        <v>2.303446357560742</v>
      </c>
      <c r="Y235" s="242" t="str">
        <f>IF(ISTEXT(Data!Y235),Data!Y235,"")</f>
        <v>V0</v>
      </c>
      <c r="Z235" s="703">
        <f>IF(ISNUMBER(Data!Z235),Data!Z235,"")</f>
        <v>0.19800000000000001</v>
      </c>
      <c r="AA235" s="242" t="str">
        <f>IF(ISTEXT(Data!AA235),Data!AA235,"")</f>
        <v>V0</v>
      </c>
      <c r="AB235" s="701">
        <f>IF(ISNUMBER(Data!AB235),Data!AB235,"")</f>
        <v>1.4736187185828551</v>
      </c>
      <c r="AC235" s="242" t="str">
        <f>IF(ISTEXT(Data!AC235),Data!AC235,"")</f>
        <v>V0</v>
      </c>
      <c r="AD235" s="704">
        <f>IF(ISNUMBER(Data!AD235),Data!AD235,"")</f>
        <v>0.23200000000000001</v>
      </c>
      <c r="AE235" s="242" t="str">
        <f>IF(ISTEXT(Data!AE235),Data!AE235,"")</f>
        <v>V0</v>
      </c>
      <c r="AF235" s="701">
        <f>IF(ISNUMBER(Data!AF235),Data!AF235,"")</f>
        <v>0.192</v>
      </c>
      <c r="AG235" s="242" t="str">
        <f>IF(ISTEXT(Data!AG235),Data!AG235,"")</f>
        <v>V0</v>
      </c>
      <c r="AH235" s="703">
        <f>IF(ISNUMBER(Data!AH235),Data!AH235,"")</f>
        <v>0.999</v>
      </c>
      <c r="AI235" s="242" t="str">
        <f>IF(ISTEXT(Data!AI235),Data!AI235,"")</f>
        <v>V0</v>
      </c>
      <c r="AJ235" s="267" t="str">
        <f>IF(ISTEXT(Data!AJ235),Data!AJ235,"")</f>
        <v/>
      </c>
      <c r="AK235" s="267" t="str">
        <f>IF(ISTEXT(Data!AK235),Data!AK235,"")</f>
        <v/>
      </c>
      <c r="AL235" s="267" t="str">
        <f>IF(ISTEXT(Data!AL235),Data!AL235,"")</f>
        <v/>
      </c>
      <c r="AM235" s="267" t="str">
        <f>IF(ISTEXT(Data!AM235),Data!AM235,"")</f>
        <v/>
      </c>
      <c r="AN235" s="267" t="str">
        <f>IF(ISTEXT(Data!AN235),Data!AN235,"")</f>
        <v/>
      </c>
      <c r="AO235" s="267" t="str">
        <f>IF(ISTEXT(Data!AO235),Data!AO235,"")</f>
        <v/>
      </c>
      <c r="AP235" s="705">
        <f>IF(ISNUMBER(Bilanz!AP235),Bilanz!AP235,"")</f>
        <v>7.585775750291826E-2</v>
      </c>
      <c r="AQ235" s="706">
        <f>IF(ISNUMBER(Bilanz!AQ235),Bilanz!AQ235,"")</f>
        <v>4.6933194567055518E-2</v>
      </c>
      <c r="AR235" s="707">
        <f>IF(ISNUMBER(Bilanz!AR235),Bilanz!AR235,"")</f>
        <v>0.24314909999999998</v>
      </c>
      <c r="AS235" s="708">
        <f>IF(ISNUMBER(Bilanz!AS235),Bilanz!AS235,"")</f>
        <v>1.3365443884891539</v>
      </c>
      <c r="AT235" s="709">
        <f>IF(ISNUMBER(Bilanz!AT235),Bilanz!AT235,"")</f>
        <v>1.4251422614228308</v>
      </c>
      <c r="AU235" s="710">
        <f>IF(ISNUMBER(Bilanz!AU235),Bilanz!AU235,"")</f>
        <v>0.12250259999999999</v>
      </c>
      <c r="AV235" s="711">
        <f>IF(ISNUMBER(Bilanz!AV235),Bilanz!AV235,"")</f>
        <v>0.91172790118721236</v>
      </c>
      <c r="AW235" s="712">
        <f>IF(ISNUMBER(Bilanz!AW235),Bilanz!AW235,"")</f>
        <v>0.14353839999999998</v>
      </c>
      <c r="AX235" s="713">
        <f>IF(ISNUMBER(Bilanz!AX235),Bilanz!AX235,"")</f>
        <v>0.11879039999999999</v>
      </c>
      <c r="AY235" s="714">
        <f>IF(ISNUMBER(Bilanz!AY235),Bilanz!AY235,"")</f>
        <v>0.61808129999999994</v>
      </c>
      <c r="AZ235" s="715">
        <f>IF(ISNUMBER(Bilanz!AZ235),Bilanz!AZ235,"")</f>
        <v>362.61</v>
      </c>
      <c r="BA235" s="716">
        <f>IF(ISNUMBER(Bilanz!BA235),Bilanz!BA235,"")</f>
        <v>5.5229999999999997</v>
      </c>
      <c r="BB235" s="717">
        <f>IF(ISNUMBER(Bilanz!BB235),Bilanz!BB235,"")</f>
        <v>75.857757502918261</v>
      </c>
      <c r="BC235" s="718">
        <f>IF(ISNUMBER(Bilanz!BC235),Bilanz!BC235,"")</f>
        <v>7.2807319670470369E-2</v>
      </c>
      <c r="BD235" s="719">
        <f>IF(ISNUMBER(Bilanz!BD235),Bilanz!BD235,"")</f>
        <v>1.3182567385564069E-4</v>
      </c>
      <c r="BE235" s="720">
        <f>IF(ISNUMBER(Bilanz!BE235),Bilanz!BE235,"")</f>
        <v>11.085411260295611</v>
      </c>
      <c r="BF235" s="708">
        <f>IF(ISNUMBER(Bilanz!BF235),Bilanz!BF235,"")</f>
        <v>154.22619435498649</v>
      </c>
      <c r="BG235" s="709">
        <f>IF(ISNUMBER(Bilanz!BG235),Bilanz!BG235,"")</f>
        <v>143.67356042792719</v>
      </c>
      <c r="BH235" s="710">
        <f>IF(ISNUMBER(Bilanz!BH235),Bilanz!BH235,"")</f>
        <v>8.6125151153990043</v>
      </c>
      <c r="BI235" s="711">
        <f>IF(ISNUMBER(Bilanz!BI235),Bilanz!BI235,"")</f>
        <v>105.20587696029523</v>
      </c>
      <c r="BJ235" s="712">
        <f>IF(ISNUMBER(Bilanz!BJ235),Bilanz!BJ235,"")</f>
        <v>5.9338073558749818</v>
      </c>
      <c r="BK235" s="713">
        <f>IF(ISNUMBER(Bilanz!BK235),Bilanz!BK235,"")</f>
        <v>15.799218267846124</v>
      </c>
      <c r="BL235" s="714">
        <f>IF(ISNUMBER(Bilanz!BL235),Bilanz!BL235,"")</f>
        <v>49.852787065222806</v>
      </c>
      <c r="BM235" s="721" t="str">
        <f>IF(ISTEXT(Bilanz!BM235),Bilanz!BM235,"")</f>
        <v>V0</v>
      </c>
      <c r="BN235" s="722">
        <f>IF(ISNUMBER(Bilanz!BN235),Bilanz!BN235,"")</f>
        <v>57.7</v>
      </c>
      <c r="BO235" s="722">
        <f>IF(ISNUMBER(Bilanz!BO235),Bilanz!BO235,"")</f>
        <v>62.284533514900083</v>
      </c>
      <c r="BP235" s="723">
        <f>IF(ISNUMBER(Bilanz!BP235),Bilanz!BP235,"")</f>
        <v>7.9454653637783021</v>
      </c>
      <c r="BQ235" s="723">
        <f>IF(ISNUMBER(Bilanz!BQ235),Bilanz!BQ235,"")</f>
        <v>20</v>
      </c>
      <c r="BR235" s="721" t="str">
        <f>IF(ISTEXT(Bilanz!BR235),Bilanz!BR235,"")</f>
        <v>V0</v>
      </c>
      <c r="BS235" s="723">
        <f>IF(ISNUMBER(Bilanz!BS235),Bilanz!BS235,"")</f>
        <v>261.26196226755644</v>
      </c>
      <c r="BT235" s="723">
        <f>IF(ISNUMBER(Bilanz!BT235),Bilanz!BT235,"")</f>
        <v>309.05810518855361</v>
      </c>
      <c r="BU235" s="723">
        <f>IF(ISNUMBER(Bilanz!BU235),Bilanz!BU235,"")</f>
        <v>570.32006745611011</v>
      </c>
      <c r="BV235" s="722">
        <f>IF(ISNUMBER(Bilanz!BV235),Bilanz!BV235,"")</f>
        <v>-8.3805823516240547</v>
      </c>
      <c r="BW235" s="723">
        <f>IF(ISNUMBER(Bilanz!BW235),Bilanz!BW235,"")</f>
        <v>10</v>
      </c>
      <c r="BX235" s="721" t="str">
        <f>IF(ISTEXT(Bilanz!BX235),Bilanz!BX235,"")</f>
        <v>V0</v>
      </c>
    </row>
    <row r="236" spans="1:76" x14ac:dyDescent="0.2">
      <c r="A236" s="120" t="str">
        <f>IF(ISTEXT(Data!A236),Data!A236,"")</f>
        <v/>
      </c>
      <c r="B236" s="250">
        <f>IF(ISREF(Data!B236),Data!B236,"")</f>
        <v>35244</v>
      </c>
      <c r="C236" s="698">
        <v>0.27083333333333298</v>
      </c>
      <c r="D236" s="250">
        <f>IF(ISREF(Data!D236),Data!D236,"")</f>
        <v>35245</v>
      </c>
      <c r="E236" s="698">
        <v>0.27083333333333298</v>
      </c>
      <c r="F236" s="699" t="s">
        <v>2179</v>
      </c>
      <c r="G236" s="245" t="str">
        <f>IF(ISTEXT(Data!G236),Data!G236,"")</f>
        <v>No Precipitation Occurred</v>
      </c>
      <c r="H236" s="247" t="str">
        <f>IF(ISTEXT(Data!H236),Data!H236,"")</f>
        <v/>
      </c>
      <c r="I236" s="246" t="str">
        <f>IF(ISTEXT(Data!I236),Data!I236,"")</f>
        <v/>
      </c>
      <c r="J236" s="248" t="str">
        <f>IF(ISTEXT(Data!J236),Data!J236,"")</f>
        <v/>
      </c>
      <c r="K236" s="273" t="str">
        <f>IF(ISNUMBER(Data!K236),Data!K236,"")</f>
        <v/>
      </c>
      <c r="L236" s="242" t="str">
        <f>IF(ISTEXT(Data!L236),Data!L236,"")</f>
        <v>M1</v>
      </c>
      <c r="M236" s="700" t="str">
        <f>IF(ISNUMBER(Data!M236),Data!M236,"")</f>
        <v/>
      </c>
      <c r="N236" s="700" t="str">
        <f>IF(ISNUMBER(Data!N236),Data!N236,"")</f>
        <v/>
      </c>
      <c r="O236" s="242" t="str">
        <f>IF(ISTEXT(Data!O236),Data!O236,"")</f>
        <v>M1</v>
      </c>
      <c r="P236" s="278" t="str">
        <f>IF(ISNUMBER(Data!P236),Data!P236,"")</f>
        <v/>
      </c>
      <c r="Q236" s="242" t="str">
        <f>IF(ISTEXT(Data!Q236),Data!Q236,"")</f>
        <v>M1</v>
      </c>
      <c r="R236" s="277" t="str">
        <f>IF(ISNUMBER(Data!R236),Data!R236,"")</f>
        <v/>
      </c>
      <c r="S236" s="242" t="str">
        <f>IF(ISTEXT(Data!S236),Data!S236,"")</f>
        <v>M1</v>
      </c>
      <c r="T236" s="701" t="str">
        <f>IF(ISNUMBER(Data!T236),Data!T236,"")</f>
        <v/>
      </c>
      <c r="U236" s="242" t="str">
        <f>IF(ISTEXT(Data!U236),Data!U236,"")</f>
        <v>M1</v>
      </c>
      <c r="V236" s="702" t="str">
        <f>IF(ISNUMBER(Data!V236),Data!V236,"")</f>
        <v/>
      </c>
      <c r="W236" s="242" t="str">
        <f>IF(ISTEXT(Data!W236),Data!W236,"")</f>
        <v>M1</v>
      </c>
      <c r="X236" s="701" t="str">
        <f>IF(ISNUMBER(Data!X236),Data!X236,"")</f>
        <v/>
      </c>
      <c r="Y236" s="242" t="str">
        <f>IF(ISTEXT(Data!Y236),Data!Y236,"")</f>
        <v>M1</v>
      </c>
      <c r="Z236" s="703" t="str">
        <f>IF(ISNUMBER(Data!Z236),Data!Z236,"")</f>
        <v/>
      </c>
      <c r="AA236" s="242" t="str">
        <f>IF(ISTEXT(Data!AA236),Data!AA236,"")</f>
        <v>M1</v>
      </c>
      <c r="AB236" s="701" t="str">
        <f>IF(ISNUMBER(Data!AB236),Data!AB236,"")</f>
        <v/>
      </c>
      <c r="AC236" s="242" t="str">
        <f>IF(ISTEXT(Data!AC236),Data!AC236,"")</f>
        <v>M1</v>
      </c>
      <c r="AD236" s="704" t="str">
        <f>IF(ISNUMBER(Data!AD236),Data!AD236,"")</f>
        <v/>
      </c>
      <c r="AE236" s="242" t="str">
        <f>IF(ISTEXT(Data!AE236),Data!AE236,"")</f>
        <v>M1</v>
      </c>
      <c r="AF236" s="701" t="str">
        <f>IF(ISNUMBER(Data!AF236),Data!AF236,"")</f>
        <v/>
      </c>
      <c r="AG236" s="242" t="str">
        <f>IF(ISTEXT(Data!AG236),Data!AG236,"")</f>
        <v>M1</v>
      </c>
      <c r="AH236" s="703" t="str">
        <f>IF(ISNUMBER(Data!AH236),Data!AH236,"")</f>
        <v/>
      </c>
      <c r="AI236" s="242" t="str">
        <f>IF(ISTEXT(Data!AI236),Data!AI236,"")</f>
        <v>M1</v>
      </c>
      <c r="AJ236" s="267" t="str">
        <f>IF(ISTEXT(Data!AJ236),Data!AJ236,"")</f>
        <v/>
      </c>
      <c r="AK236" s="267" t="str">
        <f>IF(ISTEXT(Data!AK236),Data!AK236,"")</f>
        <v/>
      </c>
      <c r="AL236" s="267" t="str">
        <f>IF(ISTEXT(Data!AL236),Data!AL236,"")</f>
        <v/>
      </c>
      <c r="AM236" s="267" t="str">
        <f>IF(ISTEXT(Data!AM236),Data!AM236,"")</f>
        <v/>
      </c>
      <c r="AN236" s="267" t="str">
        <f>IF(ISTEXT(Data!AN236),Data!AN236,"")</f>
        <v/>
      </c>
      <c r="AO236" s="267" t="str">
        <f>IF(ISTEXT(Data!AO236),Data!AO236,"")</f>
        <v/>
      </c>
      <c r="AP236" s="705" t="str">
        <f>IF(ISNUMBER(Bilanz!AP236),Bilanz!AP236,"")</f>
        <v/>
      </c>
      <c r="AQ236" s="706" t="str">
        <f>IF(ISNUMBER(Bilanz!AQ236),Bilanz!AQ236,"")</f>
        <v/>
      </c>
      <c r="AR236" s="707" t="str">
        <f>IF(ISNUMBER(Bilanz!AR236),Bilanz!AR236,"")</f>
        <v/>
      </c>
      <c r="AS236" s="708" t="str">
        <f>IF(ISNUMBER(Bilanz!AS236),Bilanz!AS236,"")</f>
        <v/>
      </c>
      <c r="AT236" s="709" t="str">
        <f>IF(ISNUMBER(Bilanz!AT236),Bilanz!AT236,"")</f>
        <v/>
      </c>
      <c r="AU236" s="710" t="str">
        <f>IF(ISNUMBER(Bilanz!AU236),Bilanz!AU236,"")</f>
        <v/>
      </c>
      <c r="AV236" s="711" t="str">
        <f>IF(ISNUMBER(Bilanz!AV236),Bilanz!AV236,"")</f>
        <v/>
      </c>
      <c r="AW236" s="712" t="str">
        <f>IF(ISNUMBER(Bilanz!AW236),Bilanz!AW236,"")</f>
        <v/>
      </c>
      <c r="AX236" s="713" t="str">
        <f>IF(ISNUMBER(Bilanz!AX236),Bilanz!AX236,"")</f>
        <v/>
      </c>
      <c r="AY236" s="714" t="str">
        <f>IF(ISNUMBER(Bilanz!AY236),Bilanz!AY236,"")</f>
        <v/>
      </c>
      <c r="AZ236" s="715">
        <f>IF(ISNUMBER(Bilanz!AZ236),Bilanz!AZ236,"")</f>
        <v>362.61</v>
      </c>
      <c r="BA236" s="716">
        <f>IF(ISNUMBER(Bilanz!BA236),Bilanz!BA236,"")</f>
        <v>5.5229999999999997</v>
      </c>
      <c r="BB236" s="717" t="str">
        <f>IF(ISNUMBER(Bilanz!BB236),Bilanz!BB236,"")</f>
        <v/>
      </c>
      <c r="BC236" s="718" t="str">
        <f>IF(ISNUMBER(Bilanz!BC236),Bilanz!BC236,"")</f>
        <v/>
      </c>
      <c r="BD236" s="719" t="str">
        <f>IF(ISNUMBER(Bilanz!BD236),Bilanz!BD236,"")</f>
        <v/>
      </c>
      <c r="BE236" s="720" t="str">
        <f>IF(ISNUMBER(Bilanz!BE236),Bilanz!BE236,"")</f>
        <v/>
      </c>
      <c r="BF236" s="708" t="str">
        <f>IF(ISNUMBER(Bilanz!BF236),Bilanz!BF236,"")</f>
        <v/>
      </c>
      <c r="BG236" s="709" t="str">
        <f>IF(ISNUMBER(Bilanz!BG236),Bilanz!BG236,"")</f>
        <v/>
      </c>
      <c r="BH236" s="710" t="str">
        <f>IF(ISNUMBER(Bilanz!BH236),Bilanz!BH236,"")</f>
        <v/>
      </c>
      <c r="BI236" s="711" t="str">
        <f>IF(ISNUMBER(Bilanz!BI236),Bilanz!BI236,"")</f>
        <v/>
      </c>
      <c r="BJ236" s="712" t="str">
        <f>IF(ISNUMBER(Bilanz!BJ236),Bilanz!BJ236,"")</f>
        <v/>
      </c>
      <c r="BK236" s="713" t="str">
        <f>IF(ISNUMBER(Bilanz!BK236),Bilanz!BK236,"")</f>
        <v/>
      </c>
      <c r="BL236" s="714" t="str">
        <f>IF(ISNUMBER(Bilanz!BL236),Bilanz!BL236,"")</f>
        <v/>
      </c>
      <c r="BM236" s="721" t="str">
        <f>IF(ISTEXT(Bilanz!BM236),Bilanz!BM236,"")</f>
        <v>M1</v>
      </c>
      <c r="BN236" s="722" t="str">
        <f>IF(ISNUMBER(Bilanz!BN236),Bilanz!BN236,"")</f>
        <v/>
      </c>
      <c r="BO236" s="722" t="str">
        <f>IF(ISNUMBER(Bilanz!BO236),Bilanz!BO236,"")</f>
        <v/>
      </c>
      <c r="BP236" s="723" t="str">
        <f>IF(ISNUMBER(Bilanz!BP236),Bilanz!BP236,"")</f>
        <v/>
      </c>
      <c r="BQ236" s="723" t="str">
        <f>IF(ISNUMBER(Bilanz!BQ236),Bilanz!BQ236,"")</f>
        <v/>
      </c>
      <c r="BR236" s="721" t="str">
        <f>IF(ISTEXT(Bilanz!BR236),Bilanz!BR236,"")</f>
        <v>M1</v>
      </c>
      <c r="BS236" s="723" t="str">
        <f>IF(ISNUMBER(Bilanz!BS236),Bilanz!BS236,"")</f>
        <v/>
      </c>
      <c r="BT236" s="723" t="str">
        <f>IF(ISNUMBER(Bilanz!BT236),Bilanz!BT236,"")</f>
        <v/>
      </c>
      <c r="BU236" s="723" t="str">
        <f>IF(ISNUMBER(Bilanz!BU236),Bilanz!BU236,"")</f>
        <v/>
      </c>
      <c r="BV236" s="722" t="str">
        <f>IF(ISNUMBER(Bilanz!BV236),Bilanz!BV236,"")</f>
        <v/>
      </c>
      <c r="BW236" s="723" t="str">
        <f>IF(ISNUMBER(Bilanz!BW236),Bilanz!BW236,"")</f>
        <v/>
      </c>
      <c r="BX236" s="721" t="str">
        <f>IF(ISTEXT(Bilanz!BX236),Bilanz!BX236,"")</f>
        <v>M1</v>
      </c>
    </row>
    <row r="237" spans="1:76" x14ac:dyDescent="0.2">
      <c r="A237" s="120" t="str">
        <f>IF(ISTEXT(Data!A237),Data!A237,"")</f>
        <v>DEU96070</v>
      </c>
      <c r="B237" s="250">
        <f>IF(ISREF(Data!B237),Data!B237,"")</f>
        <v>35245</v>
      </c>
      <c r="C237" s="698">
        <v>0.27083333333333298</v>
      </c>
      <c r="D237" s="250">
        <f>IF(ISREF(Data!D237),Data!D237,"")</f>
        <v>35246</v>
      </c>
      <c r="E237" s="698">
        <v>0.27083333333333298</v>
      </c>
      <c r="F237" s="699" t="s">
        <v>2179</v>
      </c>
      <c r="G237" s="245" t="str">
        <f>IF(ISTEXT(Data!G237),Data!G237,"")</f>
        <v>Rain</v>
      </c>
      <c r="H237" s="247" t="str">
        <f>IF(ISTEXT(Data!H237),Data!H237,"")</f>
        <v>Clean and Clear</v>
      </c>
      <c r="I237" s="246" t="str">
        <f>IF(ISTEXT(Data!I237),Data!I237,"")</f>
        <v/>
      </c>
      <c r="J237" s="248" t="str">
        <f>IF(ISTEXT(Data!J237),Data!J237,"")</f>
        <v/>
      </c>
      <c r="K237" s="273">
        <f>IF(ISNUMBER(Data!K237),Data!K237,"")</f>
        <v>6.5</v>
      </c>
      <c r="L237" s="242" t="str">
        <f>IF(ISTEXT(Data!L237),Data!L237,"")</f>
        <v>V0</v>
      </c>
      <c r="M237" s="700">
        <f>IF(ISNUMBER(Data!M237),Data!M237,"")</f>
        <v>284.8</v>
      </c>
      <c r="N237" s="700">
        <f>IF(ISNUMBER(Data!N237),Data!N237,"")</f>
        <v>6.5503999999999998</v>
      </c>
      <c r="O237" s="242" t="str">
        <f>IF(ISTEXT(Data!O237),Data!O237,"")</f>
        <v>V0</v>
      </c>
      <c r="P237" s="278">
        <f>IF(ISNUMBER(Data!P237),Data!P237,"")</f>
        <v>5.89</v>
      </c>
      <c r="Q237" s="242" t="str">
        <f>IF(ISTEXT(Data!Q237),Data!Q237,"")</f>
        <v>V0</v>
      </c>
      <c r="R237" s="277">
        <f>IF(ISNUMBER(Data!R237),Data!R237,"")</f>
        <v>13.2</v>
      </c>
      <c r="S237" s="242" t="str">
        <f>IF(ISTEXT(Data!S237),Data!S237,"")</f>
        <v>V0</v>
      </c>
      <c r="T237" s="701">
        <f>IF(ISNUMBER(Data!T237),Data!T237,"")</f>
        <v>0.17699999999999999</v>
      </c>
      <c r="U237" s="242" t="str">
        <f>IF(ISTEXT(Data!U237),Data!U237,"")</f>
        <v>V0</v>
      </c>
      <c r="V237" s="702">
        <f>IF(ISNUMBER(Data!V237),Data!V237,"")</f>
        <v>0.47664119022659462</v>
      </c>
      <c r="W237" s="242" t="str">
        <f>IF(ISTEXT(Data!W237),Data!W237,"")</f>
        <v>V0</v>
      </c>
      <c r="X237" s="701">
        <f>IF(ISNUMBER(Data!X237),Data!X237,"")</f>
        <v>0.59146601153421752</v>
      </c>
      <c r="Y237" s="242" t="str">
        <f>IF(ISTEXT(Data!Y237),Data!Y237,"")</f>
        <v>V0</v>
      </c>
      <c r="Z237" s="703">
        <f>IF(ISNUMBER(Data!Z237),Data!Z237,"")</f>
        <v>0.14699999999999999</v>
      </c>
      <c r="AA237" s="242" t="str">
        <f>IF(ISTEXT(Data!AA237),Data!AA237,"")</f>
        <v>V0</v>
      </c>
      <c r="AB237" s="701">
        <f>IF(ISNUMBER(Data!AB237),Data!AB237,"")</f>
        <v>0.94205842538299622</v>
      </c>
      <c r="AC237" s="242" t="str">
        <f>IF(ISTEXT(Data!AC237),Data!AC237,"")</f>
        <v>V0</v>
      </c>
      <c r="AD237" s="704">
        <f>IF(ISNUMBER(Data!AD237),Data!AD237,"")</f>
        <v>0.108</v>
      </c>
      <c r="AE237" s="242" t="str">
        <f>IF(ISTEXT(Data!AE237),Data!AE237,"")</f>
        <v>V0</v>
      </c>
      <c r="AF237" s="701">
        <f>IF(ISNUMBER(Data!AF237),Data!AF237,"")</f>
        <v>7.1999999999999995E-2</v>
      </c>
      <c r="AG237" s="242" t="str">
        <f>IF(ISTEXT(Data!AG237),Data!AG237,"")</f>
        <v>V0</v>
      </c>
      <c r="AH237" s="703">
        <f>IF(ISNUMBER(Data!AH237),Data!AH237,"")</f>
        <v>0.45</v>
      </c>
      <c r="AI237" s="242" t="str">
        <f>IF(ISTEXT(Data!AI237),Data!AI237,"")</f>
        <v>V0</v>
      </c>
      <c r="AJ237" s="267" t="str">
        <f>IF(ISTEXT(Data!AJ237),Data!AJ237,"")</f>
        <v/>
      </c>
      <c r="AK237" s="267" t="str">
        <f>IF(ISTEXT(Data!AK237),Data!AK237,"")</f>
        <v/>
      </c>
      <c r="AL237" s="267" t="str">
        <f>IF(ISTEXT(Data!AL237),Data!AL237,"")</f>
        <v/>
      </c>
      <c r="AM237" s="267" t="str">
        <f>IF(ISTEXT(Data!AM237),Data!AM237,"")</f>
        <v/>
      </c>
      <c r="AN237" s="267" t="str">
        <f>IF(ISTEXT(Data!AN237),Data!AN237,"")</f>
        <v/>
      </c>
      <c r="AO237" s="267" t="str">
        <f>IF(ISTEXT(Data!AO237),Data!AO237,"")</f>
        <v/>
      </c>
      <c r="AP237" s="705">
        <f>IF(ISNUMBER(Bilanz!AP237),Bilanz!AP237,"")</f>
        <v>1.2882495516931332E-3</v>
      </c>
      <c r="AQ237" s="706">
        <f>IF(ISNUMBER(Bilanz!AQ237),Bilanz!AQ237,"")</f>
        <v>8.4385498634106989E-3</v>
      </c>
      <c r="AR237" s="707">
        <f>IF(ISNUMBER(Bilanz!AR237),Bilanz!AR237,"")</f>
        <v>1.1594207999999999</v>
      </c>
      <c r="AS237" s="708">
        <f>IF(ISNUMBER(Bilanz!AS237),Bilanz!AS237,"")</f>
        <v>3.1221904524602855</v>
      </c>
      <c r="AT237" s="709">
        <f>IF(ISNUMBER(Bilanz!AT237),Bilanz!AT237,"")</f>
        <v>3.8743389619537383</v>
      </c>
      <c r="AU237" s="710">
        <f>IF(ISNUMBER(Bilanz!AU237),Bilanz!AU237,"")</f>
        <v>0.9629087999999999</v>
      </c>
      <c r="AV237" s="711">
        <f>IF(ISNUMBER(Bilanz!AV237),Bilanz!AV237,"")</f>
        <v>6.1708595096287784</v>
      </c>
      <c r="AW237" s="712">
        <f>IF(ISNUMBER(Bilanz!AW237),Bilanz!AW237,"")</f>
        <v>0.70744319999999994</v>
      </c>
      <c r="AX237" s="713">
        <f>IF(ISNUMBER(Bilanz!AX237),Bilanz!AX237,"")</f>
        <v>0.47162879999999996</v>
      </c>
      <c r="AY237" s="714">
        <f>IF(ISNUMBER(Bilanz!AY237),Bilanz!AY237,"")</f>
        <v>2.9476800000000001</v>
      </c>
      <c r="AZ237" s="715">
        <f>IF(ISNUMBER(Bilanz!AZ237),Bilanz!AZ237,"")</f>
        <v>362.61</v>
      </c>
      <c r="BA237" s="716">
        <f>IF(ISNUMBER(Bilanz!BA237),Bilanz!BA237,"")</f>
        <v>5.5229999999999997</v>
      </c>
      <c r="BB237" s="717">
        <f>IF(ISNUMBER(Bilanz!BB237),Bilanz!BB237,"")</f>
        <v>1.2882495516931334</v>
      </c>
      <c r="BC237" s="718">
        <f>IF(ISNUMBER(Bilanz!BC237),Bilanz!BC237,"")</f>
        <v>4.2872128251402613</v>
      </c>
      <c r="BD237" s="719">
        <f>IF(ISNUMBER(Bilanz!BD237),Bilanz!BD237,"")</f>
        <v>7.7624711662869087E-3</v>
      </c>
      <c r="BE237" s="720">
        <f>IF(ISNUMBER(Bilanz!BE237),Bilanz!BE237,"")</f>
        <v>4.9926661401331378</v>
      </c>
      <c r="BF237" s="708">
        <f>IF(ISNUMBER(Bilanz!BF237),Bilanz!BF237,"")</f>
        <v>34.028784909444894</v>
      </c>
      <c r="BG237" s="709">
        <f>IF(ISNUMBER(Bilanz!BG237),Bilanz!BG237,"")</f>
        <v>36.891689476639172</v>
      </c>
      <c r="BH237" s="710">
        <f>IF(ISNUMBER(Bilanz!BH237),Bilanz!BH237,"")</f>
        <v>6.3941400099174412</v>
      </c>
      <c r="BI237" s="711">
        <f>IF(ISNUMBER(Bilanz!BI237),Bilanz!BI237,"")</f>
        <v>67.256259397658042</v>
      </c>
      <c r="BJ237" s="712">
        <f>IF(ISNUMBER(Bilanz!BJ237),Bilanz!BJ237,"")</f>
        <v>2.7622896311831808</v>
      </c>
      <c r="BK237" s="713">
        <f>IF(ISNUMBER(Bilanz!BK237),Bilanz!BK237,"")</f>
        <v>5.9247068504422957</v>
      </c>
      <c r="BL237" s="714">
        <f>IF(ISNUMBER(Bilanz!BL237),Bilanz!BL237,"")</f>
        <v>22.456210389740004</v>
      </c>
      <c r="BM237" s="721" t="str">
        <f>IF(ISTEXT(Bilanz!BM237),Bilanz!BM237,"")</f>
        <v>V0</v>
      </c>
      <c r="BN237" s="722">
        <f>IF(ISNUMBER(Bilanz!BN237),Bilanz!BN237,"")</f>
        <v>13.2</v>
      </c>
      <c r="BO237" s="722">
        <f>IF(ISNUMBER(Bilanz!BO237),Bilanz!BO237,"")</f>
        <v>13.520944355945087</v>
      </c>
      <c r="BP237" s="723">
        <f>IF(ISNUMBER(Bilanz!BP237),Bilanz!BP237,"")</f>
        <v>2.4313966359476331</v>
      </c>
      <c r="BQ237" s="723">
        <f>IF(ISNUMBER(Bilanz!BQ237),Bilanz!BQ237,"")</f>
        <v>30</v>
      </c>
      <c r="BR237" s="721" t="str">
        <f>IF(ISTEXT(Bilanz!BR237),Bilanz!BR237,"")</f>
        <v>V0</v>
      </c>
      <c r="BS237" s="723">
        <f>IF(ISNUMBER(Bilanz!BS237),Bilanz!BS237,"")</f>
        <v>106.0818558306341</v>
      </c>
      <c r="BT237" s="723">
        <f>IF(ISNUMBER(Bilanz!BT237),Bilanz!BT237,"")</f>
        <v>80.208115822523752</v>
      </c>
      <c r="BU237" s="723">
        <f>IF(ISNUMBER(Bilanz!BU237),Bilanz!BU237,"")</f>
        <v>186.28997165315786</v>
      </c>
      <c r="BV237" s="722">
        <f>IF(ISNUMBER(Bilanz!BV237),Bilanz!BV237,"")</f>
        <v>13.888960193886932</v>
      </c>
      <c r="BW237" s="723">
        <f>IF(ISNUMBER(Bilanz!BW237),Bilanz!BW237,"")</f>
        <v>15</v>
      </c>
      <c r="BX237" s="721" t="str">
        <f>IF(ISTEXT(Bilanz!BX237),Bilanz!BX237,"")</f>
        <v>V0</v>
      </c>
    </row>
    <row r="238" spans="1:76" x14ac:dyDescent="0.2">
      <c r="A238" s="120" t="str">
        <f>IF(ISTEXT(Data!A238),Data!A238,"")</f>
        <v>DEU96071</v>
      </c>
      <c r="B238" s="250">
        <f>IF(ISREF(Data!B238),Data!B238,"")</f>
        <v>35246</v>
      </c>
      <c r="C238" s="698">
        <v>0.27083333333333298</v>
      </c>
      <c r="D238" s="250">
        <f>IF(ISREF(Data!D238),Data!D238,"")</f>
        <v>35247</v>
      </c>
      <c r="E238" s="698">
        <v>0.27083333333333298</v>
      </c>
      <c r="F238" s="699" t="s">
        <v>2179</v>
      </c>
      <c r="G238" s="245" t="str">
        <f>IF(ISTEXT(Data!G238),Data!G238,"")</f>
        <v>Rain</v>
      </c>
      <c r="H238" s="247" t="str">
        <f>IF(ISTEXT(Data!H238),Data!H238,"")</f>
        <v>Clean and Clear</v>
      </c>
      <c r="I238" s="246" t="str">
        <f>IF(ISTEXT(Data!I238),Data!I238,"")</f>
        <v/>
      </c>
      <c r="J238" s="248" t="str">
        <f>IF(ISTEXT(Data!J238),Data!J238,"")</f>
        <v/>
      </c>
      <c r="K238" s="273">
        <f>IF(ISNUMBER(Data!K238),Data!K238,"")</f>
        <v>6.2</v>
      </c>
      <c r="L238" s="242" t="str">
        <f>IF(ISTEXT(Data!L238),Data!L238,"")</f>
        <v>V0</v>
      </c>
      <c r="M238" s="700">
        <f>IF(ISNUMBER(Data!M238),Data!M238,"")</f>
        <v>267</v>
      </c>
      <c r="N238" s="700">
        <f>IF(ISNUMBER(Data!N238),Data!N238,"")</f>
        <v>6.141</v>
      </c>
      <c r="O238" s="242" t="str">
        <f>IF(ISTEXT(Data!O238),Data!O238,"")</f>
        <v>V0</v>
      </c>
      <c r="P238" s="278">
        <f>IF(ISNUMBER(Data!P238),Data!P238,"")</f>
        <v>5.45</v>
      </c>
      <c r="Q238" s="242" t="str">
        <f>IF(ISTEXT(Data!Q238),Data!Q238,"")</f>
        <v>V0</v>
      </c>
      <c r="R238" s="277">
        <f>IF(ISNUMBER(Data!R238),Data!R238,"")</f>
        <v>6.6</v>
      </c>
      <c r="S238" s="242" t="str">
        <f>IF(ISTEXT(Data!S238),Data!S238,"")</f>
        <v>V0</v>
      </c>
      <c r="T238" s="701">
        <f>IF(ISNUMBER(Data!T238),Data!T238,"")</f>
        <v>0.20399999999999999</v>
      </c>
      <c r="U238" s="242" t="str">
        <f>IF(ISTEXT(Data!U238),Data!U238,"")</f>
        <v>V0</v>
      </c>
      <c r="V238" s="702">
        <f>IF(ISNUMBER(Data!V238),Data!V238,"")</f>
        <v>0.21392379485525359</v>
      </c>
      <c r="W238" s="242" t="str">
        <f>IF(ISTEXT(Data!W238),Data!W238,"")</f>
        <v>V0</v>
      </c>
      <c r="X238" s="701">
        <f>IF(ISNUMBER(Data!X238),Data!X238,"")</f>
        <v>0.13785296995690283</v>
      </c>
      <c r="Y238" s="242" t="str">
        <f>IF(ISTEXT(Data!Y238),Data!Y238,"")</f>
        <v>V0</v>
      </c>
      <c r="Z238" s="703">
        <f>IF(ISNUMBER(Data!Z238),Data!Z238,"")</f>
        <v>0.20799999999999999</v>
      </c>
      <c r="AA238" s="242" t="str">
        <f>IF(ISTEXT(Data!AA238),Data!AA238,"")</f>
        <v>V0</v>
      </c>
      <c r="AB238" s="701">
        <f>IF(ISNUMBER(Data!AB238),Data!AB238,"")</f>
        <v>0.24351584112558985</v>
      </c>
      <c r="AC238" s="242" t="str">
        <f>IF(ISTEXT(Data!AC238),Data!AC238,"")</f>
        <v>V0</v>
      </c>
      <c r="AD238" s="704">
        <f>IF(ISNUMBER(Data!AD238),Data!AD238,"")</f>
        <v>0.06</v>
      </c>
      <c r="AE238" s="242" t="str">
        <f>IF(ISTEXT(Data!AE238),Data!AE238,"")</f>
        <v>V0</v>
      </c>
      <c r="AF238" s="701">
        <f>IF(ISNUMBER(Data!AF238),Data!AF238,"")</f>
        <v>4.4999999999999998E-2</v>
      </c>
      <c r="AG238" s="242" t="str">
        <f>IF(ISTEXT(Data!AG238),Data!AG238,"")</f>
        <v>V0</v>
      </c>
      <c r="AH238" s="703">
        <f>IF(ISNUMBER(Data!AH238),Data!AH238,"")</f>
        <v>0.17799999999999999</v>
      </c>
      <c r="AI238" s="242" t="str">
        <f>IF(ISTEXT(Data!AI238),Data!AI238,"")</f>
        <v>V0</v>
      </c>
      <c r="AJ238" s="267" t="str">
        <f>IF(ISTEXT(Data!AJ238),Data!AJ238,"")</f>
        <v/>
      </c>
      <c r="AK238" s="267" t="str">
        <f>IF(ISTEXT(Data!AK238),Data!AK238,"")</f>
        <v/>
      </c>
      <c r="AL238" s="267" t="str">
        <f>IF(ISTEXT(Data!AL238),Data!AL238,"")</f>
        <v/>
      </c>
      <c r="AM238" s="267" t="str">
        <f>IF(ISTEXT(Data!AM238),Data!AM238,"")</f>
        <v/>
      </c>
      <c r="AN238" s="267" t="str">
        <f>IF(ISTEXT(Data!AN238),Data!AN238,"")</f>
        <v/>
      </c>
      <c r="AO238" s="267" t="str">
        <f>IF(ISTEXT(Data!AO238),Data!AO238,"")</f>
        <v/>
      </c>
      <c r="AP238" s="705">
        <f>IF(ISNUMBER(Bilanz!AP238),Bilanz!AP238,"")</f>
        <v>3.5481338923357502E-3</v>
      </c>
      <c r="AQ238" s="706">
        <f>IF(ISNUMBER(Bilanz!AQ238),Bilanz!AQ238,"")</f>
        <v>2.1789090232833843E-2</v>
      </c>
      <c r="AR238" s="707">
        <f>IF(ISNUMBER(Bilanz!AR238),Bilanz!AR238,"")</f>
        <v>1.252764</v>
      </c>
      <c r="AS238" s="708">
        <f>IF(ISNUMBER(Bilanz!AS238),Bilanz!AS238,"")</f>
        <v>1.3137060242061123</v>
      </c>
      <c r="AT238" s="709">
        <f>IF(ISNUMBER(Bilanz!AT238),Bilanz!AT238,"")</f>
        <v>0.84655508850534023</v>
      </c>
      <c r="AU238" s="710">
        <f>IF(ISNUMBER(Bilanz!AU238),Bilanz!AU238,"")</f>
        <v>1.277328</v>
      </c>
      <c r="AV238" s="711">
        <f>IF(ISNUMBER(Bilanz!AV238),Bilanz!AV238,"")</f>
        <v>1.4954307803522473</v>
      </c>
      <c r="AW238" s="712">
        <f>IF(ISNUMBER(Bilanz!AW238),Bilanz!AW238,"")</f>
        <v>0.36846000000000001</v>
      </c>
      <c r="AX238" s="713">
        <f>IF(ISNUMBER(Bilanz!AX238),Bilanz!AX238,"")</f>
        <v>0.27634500000000001</v>
      </c>
      <c r="AY238" s="714">
        <f>IF(ISNUMBER(Bilanz!AY238),Bilanz!AY238,"")</f>
        <v>1.0930979999999999</v>
      </c>
      <c r="AZ238" s="715">
        <f>IF(ISNUMBER(Bilanz!AZ238),Bilanz!AZ238,"")</f>
        <v>362.61</v>
      </c>
      <c r="BA238" s="716">
        <f>IF(ISNUMBER(Bilanz!BA238),Bilanz!BA238,"")</f>
        <v>5.5229999999999997</v>
      </c>
      <c r="BB238" s="717">
        <f>IF(ISNUMBER(Bilanz!BB238),Bilanz!BB238,"")</f>
        <v>3.5481338923357506</v>
      </c>
      <c r="BC238" s="718">
        <f>IF(ISNUMBER(Bilanz!BC238),Bilanz!BC238,"")</f>
        <v>1.5565928929373583</v>
      </c>
      <c r="BD238" s="719">
        <f>IF(ISNUMBER(Bilanz!BD238),Bilanz!BD238,"")</f>
        <v>2.8183829312644522E-3</v>
      </c>
      <c r="BE238" s="720">
        <f>IF(ISNUMBER(Bilanz!BE238),Bilanz!BE238,"")</f>
        <v>5.7542592801534465</v>
      </c>
      <c r="BF238" s="708">
        <f>IF(ISNUMBER(Bilanz!BF238),Bilanz!BF238,"")</f>
        <v>15.272634743717683</v>
      </c>
      <c r="BG238" s="709">
        <f>IF(ISNUMBER(Bilanz!BG238),Bilanz!BG238,"")</f>
        <v>8.5983452335507788</v>
      </c>
      <c r="BH238" s="710">
        <f>IF(ISNUMBER(Bilanz!BH238),Bilanz!BH238,"")</f>
        <v>9.0474906262777406</v>
      </c>
      <c r="BI238" s="711">
        <f>IF(ISNUMBER(Bilanz!BI238),Bilanz!BI238,"")</f>
        <v>17.385296003825935</v>
      </c>
      <c r="BJ238" s="712">
        <f>IF(ISNUMBER(Bilanz!BJ238),Bilanz!BJ238,"")</f>
        <v>1.5346053506573227</v>
      </c>
      <c r="BK238" s="713">
        <f>IF(ISNUMBER(Bilanz!BK238),Bilanz!BK238,"")</f>
        <v>3.7029417815264347</v>
      </c>
      <c r="BL238" s="714">
        <f>IF(ISNUMBER(Bilanz!BL238),Bilanz!BL238,"")</f>
        <v>8.8826787763860455</v>
      </c>
      <c r="BM238" s="721" t="str">
        <f>IF(ISTEXT(Bilanz!BM238),Bilanz!BM238,"")</f>
        <v>V0</v>
      </c>
      <c r="BN238" s="722">
        <f>IF(ISNUMBER(Bilanz!BN238),Bilanz!BN238,"")</f>
        <v>6.6</v>
      </c>
      <c r="BO238" s="722">
        <f>IF(ISNUMBER(Bilanz!BO238),Bilanz!BO238,"")</f>
        <v>6.0963951103804996</v>
      </c>
      <c r="BP238" s="723">
        <f>IF(ISNUMBER(Bilanz!BP238),Bilanz!BP238,"")</f>
        <v>-7.6303771154469704</v>
      </c>
      <c r="BQ238" s="723">
        <f>IF(ISNUMBER(Bilanz!BQ238),Bilanz!BQ238,"")</f>
        <v>30</v>
      </c>
      <c r="BR238" s="721" t="str">
        <f>IF(ISTEXT(Bilanz!BR238),Bilanz!BR238,"")</f>
        <v>V0</v>
      </c>
      <c r="BS238" s="723">
        <f>IF(ISNUMBER(Bilanz!BS238),Bilanz!BS238,"")</f>
        <v>44.101146431009226</v>
      </c>
      <c r="BT238" s="723">
        <f>IF(ISNUMBER(Bilanz!BT238),Bilanz!BT238,"")</f>
        <v>31.184650533290529</v>
      </c>
      <c r="BU238" s="723">
        <f>IF(ISNUMBER(Bilanz!BU238),Bilanz!BU238,"")</f>
        <v>75.285796964299749</v>
      </c>
      <c r="BV238" s="722">
        <f>IF(ISNUMBER(Bilanz!BV238),Bilanz!BV238,"")</f>
        <v>17.156617075918916</v>
      </c>
      <c r="BW238" s="723">
        <f>IF(ISNUMBER(Bilanz!BW238),Bilanz!BW238,"")</f>
        <v>30</v>
      </c>
      <c r="BX238" s="721" t="str">
        <f>IF(ISTEXT(Bilanz!BX238),Bilanz!BX238,"")</f>
        <v>V0</v>
      </c>
    </row>
    <row r="239" spans="1:76" x14ac:dyDescent="0.2">
      <c r="A239" s="120" t="str">
        <f>IF(ISTEXT(Data!A239),Data!A239,"")</f>
        <v>DEU96072</v>
      </c>
      <c r="B239" s="250">
        <f>IF(ISREF(Data!B239),Data!B239,"")</f>
        <v>35247</v>
      </c>
      <c r="C239" s="698">
        <v>0.27083333333333298</v>
      </c>
      <c r="D239" s="250">
        <f>IF(ISREF(Data!D239),Data!D239,"")</f>
        <v>35248</v>
      </c>
      <c r="E239" s="698">
        <v>0.27083333333333298</v>
      </c>
      <c r="F239" s="699" t="s">
        <v>2179</v>
      </c>
      <c r="G239" s="245" t="str">
        <f>IF(ISTEXT(Data!G239),Data!G239,"")</f>
        <v>Rain</v>
      </c>
      <c r="H239" s="247" t="str">
        <f>IF(ISTEXT(Data!H239),Data!H239,"")</f>
        <v>Clean and Clear</v>
      </c>
      <c r="I239" s="246" t="str">
        <f>IF(ISTEXT(Data!I239),Data!I239,"")</f>
        <v/>
      </c>
      <c r="J239" s="248" t="str">
        <f>IF(ISTEXT(Data!J239),Data!J239,"")</f>
        <v/>
      </c>
      <c r="K239" s="273">
        <f>IF(ISNUMBER(Data!K239),Data!K239,"")</f>
        <v>2.8</v>
      </c>
      <c r="L239" s="242" t="str">
        <f>IF(ISTEXT(Data!L239),Data!L239,"")</f>
        <v>V0</v>
      </c>
      <c r="M239" s="700">
        <f>IF(ISNUMBER(Data!M239),Data!M239,"")</f>
        <v>120.6</v>
      </c>
      <c r="N239" s="700">
        <f>IF(ISNUMBER(Data!N239),Data!N239,"")</f>
        <v>2.7738</v>
      </c>
      <c r="O239" s="242" t="str">
        <f>IF(ISTEXT(Data!O239),Data!O239,"")</f>
        <v>V0</v>
      </c>
      <c r="P239" s="278">
        <f>IF(ISNUMBER(Data!P239),Data!P239,"")</f>
        <v>5.45</v>
      </c>
      <c r="Q239" s="242" t="str">
        <f>IF(ISTEXT(Data!Q239),Data!Q239,"")</f>
        <v>V0</v>
      </c>
      <c r="R239" s="277">
        <f>IF(ISNUMBER(Data!R239),Data!R239,"")</f>
        <v>6.7</v>
      </c>
      <c r="S239" s="242" t="str">
        <f>IF(ISTEXT(Data!S239),Data!S239,"")</f>
        <v>V0</v>
      </c>
      <c r="T239" s="701">
        <f>IF(ISNUMBER(Data!T239),Data!T239,"")</f>
        <v>0.13900000000000001</v>
      </c>
      <c r="U239" s="242" t="str">
        <f>IF(ISTEXT(Data!U239),Data!U239,"")</f>
        <v>V0</v>
      </c>
      <c r="V239" s="702">
        <f>IF(ISNUMBER(Data!V239),Data!V239,"")</f>
        <v>0.2654281509555681</v>
      </c>
      <c r="W239" s="242" t="str">
        <f>IF(ISTEXT(Data!W239),Data!W239,"")</f>
        <v>V0</v>
      </c>
      <c r="X239" s="701">
        <f>IF(ISNUMBER(Data!X239),Data!X239,"")</f>
        <v>0.11916104182715329</v>
      </c>
      <c r="Y239" s="242" t="str">
        <f>IF(ISTEXT(Data!Y239),Data!Y239,"")</f>
        <v>V0</v>
      </c>
      <c r="Z239" s="703">
        <f>IF(ISNUMBER(Data!Z239),Data!Z239,"")</f>
        <v>0.108</v>
      </c>
      <c r="AA239" s="242" t="str">
        <f>IF(ISTEXT(Data!AA239),Data!AA239,"")</f>
        <v>V0</v>
      </c>
      <c r="AB239" s="701">
        <f>IF(ISNUMBER(Data!AB239),Data!AB239,"")</f>
        <v>0.35762040668158052</v>
      </c>
      <c r="AC239" s="242" t="str">
        <f>IF(ISTEXT(Data!AC239),Data!AC239,"")</f>
        <v>V0</v>
      </c>
      <c r="AD239" s="704">
        <f>IF(ISNUMBER(Data!AD239),Data!AD239,"")</f>
        <v>6.2E-2</v>
      </c>
      <c r="AE239" s="242" t="str">
        <f>IF(ISTEXT(Data!AE239),Data!AE239,"")</f>
        <v>V0</v>
      </c>
      <c r="AF239" s="701">
        <f>IF(ISNUMBER(Data!AF239),Data!AF239,"")</f>
        <v>3.3000000000000002E-2</v>
      </c>
      <c r="AG239" s="242" t="str">
        <f>IF(ISTEXT(Data!AG239),Data!AG239,"")</f>
        <v>V0</v>
      </c>
      <c r="AH239" s="703">
        <f>IF(ISNUMBER(Data!AH239),Data!AH239,"")</f>
        <v>0.161</v>
      </c>
      <c r="AI239" s="242" t="str">
        <f>IF(ISTEXT(Data!AI239),Data!AI239,"")</f>
        <v>V0</v>
      </c>
      <c r="AJ239" s="267" t="str">
        <f>IF(ISTEXT(Data!AJ239),Data!AJ239,"")</f>
        <v/>
      </c>
      <c r="AK239" s="267" t="str">
        <f>IF(ISTEXT(Data!AK239),Data!AK239,"")</f>
        <v/>
      </c>
      <c r="AL239" s="267" t="str">
        <f>IF(ISTEXT(Data!AL239),Data!AL239,"")</f>
        <v/>
      </c>
      <c r="AM239" s="267" t="str">
        <f>IF(ISTEXT(Data!AM239),Data!AM239,"")</f>
        <v/>
      </c>
      <c r="AN239" s="267" t="str">
        <f>IF(ISTEXT(Data!AN239),Data!AN239,"")</f>
        <v/>
      </c>
      <c r="AO239" s="267" t="str">
        <f>IF(ISTEXT(Data!AO239),Data!AO239,"")</f>
        <v/>
      </c>
      <c r="AP239" s="705">
        <f>IF(ISNUMBER(Bilanz!AP239),Bilanz!AP239,"")</f>
        <v>3.5481338923357502E-3</v>
      </c>
      <c r="AQ239" s="706">
        <f>IF(ISNUMBER(Bilanz!AQ239),Bilanz!AQ239,"")</f>
        <v>9.8418137905609045E-3</v>
      </c>
      <c r="AR239" s="707">
        <f>IF(ISNUMBER(Bilanz!AR239),Bilanz!AR239,"")</f>
        <v>0.38555820000000002</v>
      </c>
      <c r="AS239" s="708">
        <f>IF(ISNUMBER(Bilanz!AS239),Bilanz!AS239,"")</f>
        <v>0.73624460512055478</v>
      </c>
      <c r="AT239" s="709">
        <f>IF(ISNUMBER(Bilanz!AT239),Bilanz!AT239,"")</f>
        <v>0.33052889782015776</v>
      </c>
      <c r="AU239" s="710">
        <f>IF(ISNUMBER(Bilanz!AU239),Bilanz!AU239,"")</f>
        <v>0.29957040000000001</v>
      </c>
      <c r="AV239" s="711">
        <f>IF(ISNUMBER(Bilanz!AV239),Bilanz!AV239,"")</f>
        <v>0.9919674840533681</v>
      </c>
      <c r="AW239" s="712">
        <f>IF(ISNUMBER(Bilanz!AW239),Bilanz!AW239,"")</f>
        <v>0.17197560000000001</v>
      </c>
      <c r="AX239" s="713">
        <f>IF(ISNUMBER(Bilanz!AX239),Bilanz!AX239,"")</f>
        <v>9.1535400000000003E-2</v>
      </c>
      <c r="AY239" s="714">
        <f>IF(ISNUMBER(Bilanz!AY239),Bilanz!AY239,"")</f>
        <v>0.44658180000000003</v>
      </c>
      <c r="AZ239" s="715">
        <f>IF(ISNUMBER(Bilanz!AZ239),Bilanz!AZ239,"")</f>
        <v>362.61</v>
      </c>
      <c r="BA239" s="716">
        <f>IF(ISNUMBER(Bilanz!BA239),Bilanz!BA239,"")</f>
        <v>5.5229999999999997</v>
      </c>
      <c r="BB239" s="717">
        <f>IF(ISNUMBER(Bilanz!BB239),Bilanz!BB239,"")</f>
        <v>3.5481338923357506</v>
      </c>
      <c r="BC239" s="718">
        <f>IF(ISNUMBER(Bilanz!BC239),Bilanz!BC239,"")</f>
        <v>1.5565928929373583</v>
      </c>
      <c r="BD239" s="719">
        <f>IF(ISNUMBER(Bilanz!BD239),Bilanz!BD239,"")</f>
        <v>2.8183829312644522E-3</v>
      </c>
      <c r="BE239" s="720">
        <f>IF(ISNUMBER(Bilanz!BE239),Bilanz!BE239,"")</f>
        <v>3.9207943134378884</v>
      </c>
      <c r="BF239" s="708">
        <f>IF(ISNUMBER(Bilanz!BF239),Bilanz!BF239,"")</f>
        <v>18.949678800283294</v>
      </c>
      <c r="BG239" s="709">
        <f>IF(ISNUMBER(Bilanz!BG239),Bilanz!BG239,"")</f>
        <v>7.4324679137472813</v>
      </c>
      <c r="BH239" s="710">
        <f>IF(ISNUMBER(Bilanz!BH239),Bilanz!BH239,"")</f>
        <v>4.697735517490365</v>
      </c>
      <c r="BI239" s="711">
        <f>IF(ISNUMBER(Bilanz!BI239),Bilanz!BI239,"")</f>
        <v>25.531548988475798</v>
      </c>
      <c r="BJ239" s="712">
        <f>IF(ISNUMBER(Bilanz!BJ239),Bilanz!BJ239,"")</f>
        <v>1.5857588623459</v>
      </c>
      <c r="BK239" s="713">
        <f>IF(ISNUMBER(Bilanz!BK239),Bilanz!BK239,"")</f>
        <v>2.7154906397860525</v>
      </c>
      <c r="BL239" s="714">
        <f>IF(ISNUMBER(Bilanz!BL239),Bilanz!BL239,"")</f>
        <v>8.0343330505514228</v>
      </c>
      <c r="BM239" s="721" t="str">
        <f>IF(ISTEXT(Bilanz!BM239),Bilanz!BM239,"")</f>
        <v>V0</v>
      </c>
      <c r="BN239" s="722">
        <f>IF(ISNUMBER(Bilanz!BN239),Bilanz!BN239,"")</f>
        <v>6.7</v>
      </c>
      <c r="BO239" s="722">
        <f>IF(ISNUMBER(Bilanz!BO239),Bilanz!BO239,"")</f>
        <v>6.4075731091776102</v>
      </c>
      <c r="BP239" s="723">
        <f>IF(ISNUMBER(Bilanz!BP239),Bilanz!BP239,"")</f>
        <v>-4.3645804600356701</v>
      </c>
      <c r="BQ239" s="723">
        <f>IF(ISNUMBER(Bilanz!BQ239),Bilanz!BQ239,"")</f>
        <v>30</v>
      </c>
      <c r="BR239" s="721" t="str">
        <f>IF(ISTEXT(Bilanz!BR239),Bilanz!BR239,"")</f>
        <v>V0</v>
      </c>
      <c r="BS239" s="723">
        <f>IF(ISNUMBER(Bilanz!BS239),Bilanz!BS239,"")</f>
        <v>46.113000950985288</v>
      </c>
      <c r="BT239" s="723">
        <f>IF(ISNUMBER(Bilanz!BT239),Bilanz!BT239,"")</f>
        <v>31.862352303337087</v>
      </c>
      <c r="BU239" s="723">
        <f>IF(ISNUMBER(Bilanz!BU239),Bilanz!BU239,"")</f>
        <v>77.975353254322371</v>
      </c>
      <c r="BV239" s="722">
        <f>IF(ISNUMBER(Bilanz!BV239),Bilanz!BV239,"")</f>
        <v>18.275837239452649</v>
      </c>
      <c r="BW239" s="723">
        <f>IF(ISNUMBER(Bilanz!BW239),Bilanz!BW239,"")</f>
        <v>30</v>
      </c>
      <c r="BX239" s="721" t="str">
        <f>IF(ISTEXT(Bilanz!BX239),Bilanz!BX239,"")</f>
        <v>V0</v>
      </c>
    </row>
    <row r="240" spans="1:76" x14ac:dyDescent="0.2">
      <c r="A240" s="120" t="str">
        <f>IF(ISTEXT(Data!A240),Data!A240,"")</f>
        <v>DEU96073</v>
      </c>
      <c r="B240" s="250">
        <f>IF(ISREF(Data!B240),Data!B240,"")</f>
        <v>35248</v>
      </c>
      <c r="C240" s="698">
        <v>0.27083333333333298</v>
      </c>
      <c r="D240" s="250">
        <f>IF(ISREF(Data!D240),Data!D240,"")</f>
        <v>35249</v>
      </c>
      <c r="E240" s="698">
        <v>0.27083333333333298</v>
      </c>
      <c r="F240" s="699" t="s">
        <v>2179</v>
      </c>
      <c r="G240" s="245" t="str">
        <f>IF(ISTEXT(Data!G240),Data!G240,"")</f>
        <v>Rain</v>
      </c>
      <c r="H240" s="247" t="str">
        <f>IF(ISTEXT(Data!H240),Data!H240,"")</f>
        <v>Clean and Clear</v>
      </c>
      <c r="I240" s="246" t="str">
        <f>IF(ISTEXT(Data!I240),Data!I240,"")</f>
        <v/>
      </c>
      <c r="J240" s="248" t="str">
        <f>IF(ISTEXT(Data!J240),Data!J240,"")</f>
        <v/>
      </c>
      <c r="K240" s="273">
        <f>IF(ISNUMBER(Data!K240),Data!K240,"")</f>
        <v>16</v>
      </c>
      <c r="L240" s="242" t="str">
        <f>IF(ISTEXT(Data!L240),Data!L240,"")</f>
        <v>V0</v>
      </c>
      <c r="M240" s="700">
        <f>IF(ISNUMBER(Data!M240),Data!M240,"")</f>
        <v>715.6</v>
      </c>
      <c r="N240" s="700">
        <f>IF(ISNUMBER(Data!N240),Data!N240,"")</f>
        <v>16.4588</v>
      </c>
      <c r="O240" s="242" t="str">
        <f>IF(ISTEXT(Data!O240),Data!O240,"")</f>
        <v>V0</v>
      </c>
      <c r="P240" s="278">
        <f>IF(ISNUMBER(Data!P240),Data!P240,"")</f>
        <v>5.66</v>
      </c>
      <c r="Q240" s="242" t="str">
        <f>IF(ISTEXT(Data!Q240),Data!Q240,"")</f>
        <v>V0</v>
      </c>
      <c r="R240" s="277">
        <f>IF(ISNUMBER(Data!R240),Data!R240,"")</f>
        <v>9.3000000000000007</v>
      </c>
      <c r="S240" s="242" t="str">
        <f>IF(ISTEXT(Data!S240),Data!S240,"")</f>
        <v>V0</v>
      </c>
      <c r="T240" s="701">
        <f>IF(ISNUMBER(Data!T240),Data!T240,"")</f>
        <v>0.16400000000000001</v>
      </c>
      <c r="U240" s="242" t="str">
        <f>IF(ISTEXT(Data!U240),Data!U240,"")</f>
        <v>V4</v>
      </c>
      <c r="V240" s="702">
        <f>IF(ISNUMBER(Data!V240),Data!V240,"")</f>
        <v>0.33003449237964683</v>
      </c>
      <c r="W240" s="242" t="str">
        <f>IF(ISTEXT(Data!W240),Data!W240,"")</f>
        <v>V4</v>
      </c>
      <c r="X240" s="701">
        <f>IF(ISNUMBER(Data!X240),Data!X240,"")</f>
        <v>0.20995040702879392</v>
      </c>
      <c r="Y240" s="242" t="str">
        <f>IF(ISTEXT(Data!Y240),Data!Y240,"")</f>
        <v>V4</v>
      </c>
      <c r="Z240" s="703">
        <f>IF(ISNUMBER(Data!Z240),Data!Z240,"")</f>
        <v>0.14299999999999999</v>
      </c>
      <c r="AA240" s="242" t="str">
        <f>IF(ISTEXT(Data!AA240),Data!AA240,"")</f>
        <v>V4</v>
      </c>
      <c r="AB240" s="701">
        <f>IF(ISNUMBER(Data!AB240),Data!AB240,"")</f>
        <v>0.6004404882610973</v>
      </c>
      <c r="AC240" s="242" t="str">
        <f>IF(ISTEXT(Data!AC240),Data!AC240,"")</f>
        <v>V4</v>
      </c>
      <c r="AD240" s="704">
        <f>IF(ISNUMBER(Data!AD240),Data!AD240,"")</f>
        <v>5.5E-2</v>
      </c>
      <c r="AE240" s="242" t="str">
        <f>IF(ISTEXT(Data!AE240),Data!AE240,"")</f>
        <v>V4</v>
      </c>
      <c r="AF240" s="701">
        <f>IF(ISNUMBER(Data!AF240),Data!AF240,"")</f>
        <v>4.2999999999999997E-2</v>
      </c>
      <c r="AG240" s="242" t="str">
        <f>IF(ISTEXT(Data!AG240),Data!AG240,"")</f>
        <v>V4</v>
      </c>
      <c r="AH240" s="703">
        <f>IF(ISNUMBER(Data!AH240),Data!AH240,"")</f>
        <v>0.17899999999999999</v>
      </c>
      <c r="AI240" s="242" t="str">
        <f>IF(ISTEXT(Data!AI240),Data!AI240,"")</f>
        <v>V4</v>
      </c>
      <c r="AJ240" s="267" t="str">
        <f>IF(ISTEXT(Data!AJ240),Data!AJ240,"")</f>
        <v/>
      </c>
      <c r="AK240" s="267" t="str">
        <f>IF(ISTEXT(Data!AK240),Data!AK240,"")</f>
        <v/>
      </c>
      <c r="AL240" s="267" t="str">
        <f>IF(ISTEXT(Data!AL240),Data!AL240,"")</f>
        <v/>
      </c>
      <c r="AM240" s="267" t="str">
        <f>IF(ISTEXT(Data!AM240),Data!AM240,"")</f>
        <v/>
      </c>
      <c r="AN240" s="267" t="str">
        <f>IF(ISTEXT(Data!AN240),Data!AN240,"")</f>
        <v/>
      </c>
      <c r="AO240" s="267" t="str">
        <f>IF(ISTEXT(Data!AO240),Data!AO240,"")</f>
        <v/>
      </c>
      <c r="AP240" s="705">
        <f>IF(ISNUMBER(Bilanz!AP240),Bilanz!AP240,"")</f>
        <v>2.1877616239495503E-3</v>
      </c>
      <c r="AQ240" s="706">
        <f>IF(ISNUMBER(Bilanz!AQ240),Bilanz!AQ240,"")</f>
        <v>3.6007931016260861E-2</v>
      </c>
      <c r="AR240" s="707">
        <f>IF(ISNUMBER(Bilanz!AR240),Bilanz!AR240,"")</f>
        <v>2.6992432000000002</v>
      </c>
      <c r="AS240" s="708">
        <f>IF(ISNUMBER(Bilanz!AS240),Bilanz!AS240,"")</f>
        <v>5.4319717031781316</v>
      </c>
      <c r="AT240" s="709">
        <f>IF(ISNUMBER(Bilanz!AT240),Bilanz!AT240,"")</f>
        <v>3.4555317592055133</v>
      </c>
      <c r="AU240" s="710">
        <f>IF(ISNUMBER(Bilanz!AU240),Bilanz!AU240,"")</f>
        <v>2.3536083999999997</v>
      </c>
      <c r="AV240" s="711">
        <f>IF(ISNUMBER(Bilanz!AV240),Bilanz!AV240,"")</f>
        <v>9.8825299081917493</v>
      </c>
      <c r="AW240" s="712">
        <f>IF(ISNUMBER(Bilanz!AW240),Bilanz!AW240,"")</f>
        <v>0.90523399999999998</v>
      </c>
      <c r="AX240" s="713">
        <f>IF(ISNUMBER(Bilanz!AX240),Bilanz!AX240,"")</f>
        <v>0.70772839999999992</v>
      </c>
      <c r="AY240" s="714">
        <f>IF(ISNUMBER(Bilanz!AY240),Bilanz!AY240,"")</f>
        <v>2.9461252</v>
      </c>
      <c r="AZ240" s="715">
        <f>IF(ISNUMBER(Bilanz!AZ240),Bilanz!AZ240,"")</f>
        <v>362.61</v>
      </c>
      <c r="BA240" s="716">
        <f>IF(ISNUMBER(Bilanz!BA240),Bilanz!BA240,"")</f>
        <v>5.5229999999999997</v>
      </c>
      <c r="BB240" s="717">
        <f>IF(ISNUMBER(Bilanz!BB240),Bilanz!BB240,"")</f>
        <v>2.1877616239495503</v>
      </c>
      <c r="BC240" s="718">
        <f>IF(ISNUMBER(Bilanz!BC240),Bilanz!BC240,"")</f>
        <v>2.524498071242955</v>
      </c>
      <c r="BD240" s="719">
        <f>IF(ISNUMBER(Bilanz!BD240),Bilanz!BD240,"")</f>
        <v>4.5708818961487504E-3</v>
      </c>
      <c r="BE240" s="720">
        <f>IF(ISNUMBER(Bilanz!BE240),Bilanz!BE240,"")</f>
        <v>4.6259731467900265</v>
      </c>
      <c r="BF240" s="708">
        <f>IF(ISNUMBER(Bilanz!BF240),Bilanz!BF240,"")</f>
        <v>23.562111257203313</v>
      </c>
      <c r="BG240" s="709">
        <f>IF(ISNUMBER(Bilanz!BG240),Bilanz!BG240,"")</f>
        <v>13.095300609935689</v>
      </c>
      <c r="BH240" s="710">
        <f>IF(ISNUMBER(Bilanz!BH240),Bilanz!BH240,"")</f>
        <v>6.2201498055659465</v>
      </c>
      <c r="BI240" s="711">
        <f>IF(ISNUMBER(Bilanz!BI240),Bilanz!BI240,"")</f>
        <v>42.867172718005094</v>
      </c>
      <c r="BJ240" s="712">
        <f>IF(ISNUMBER(Bilanz!BJ240),Bilanz!BJ240,"")</f>
        <v>1.4067215714358792</v>
      </c>
      <c r="BK240" s="713">
        <f>IF(ISNUMBER(Bilanz!BK240),Bilanz!BK240,"")</f>
        <v>3.5383665912363709</v>
      </c>
      <c r="BL240" s="714">
        <f>IF(ISNUMBER(Bilanz!BL240),Bilanz!BL240,"")</f>
        <v>8.9325814661410234</v>
      </c>
      <c r="BM240" s="721" t="str">
        <f>IF(ISTEXT(Bilanz!BM240),Bilanz!BM240,"")</f>
        <v>V0</v>
      </c>
      <c r="BN240" s="722">
        <f>IF(ISNUMBER(Bilanz!BN240),Bilanz!BN240,"")</f>
        <v>9.3000000000000007</v>
      </c>
      <c r="BO240" s="722">
        <f>IF(ISNUMBER(Bilanz!BO240),Bilanz!BO240,"")</f>
        <v>8.2457435095289942</v>
      </c>
      <c r="BP240" s="723">
        <f>IF(ISNUMBER(Bilanz!BP240),Bilanz!BP240,"")</f>
        <v>-11.336091295387167</v>
      </c>
      <c r="BQ240" s="723">
        <f>IF(ISNUMBER(Bilanz!BQ240),Bilanz!BQ240,"")</f>
        <v>30</v>
      </c>
      <c r="BR240" s="721" t="str">
        <f>IF(ISTEXT(Bilanz!BR240),Bilanz!BR240,"")</f>
        <v>V0</v>
      </c>
      <c r="BS240" s="723">
        <f>IF(ISNUMBER(Bilanz!BS240),Bilanz!BS240,"")</f>
        <v>65.152753776333867</v>
      </c>
      <c r="BT240" s="723">
        <f>IF(ISNUMBER(Bilanz!BT240),Bilanz!BT240,"")</f>
        <v>43.81245396706813</v>
      </c>
      <c r="BU240" s="723">
        <f>IF(ISNUMBER(Bilanz!BU240),Bilanz!BU240,"")</f>
        <v>108.965207743402</v>
      </c>
      <c r="BV240" s="722">
        <f>IF(ISNUMBER(Bilanz!BV240),Bilanz!BV240,"")</f>
        <v>19.584507983061155</v>
      </c>
      <c r="BW240" s="723">
        <f>IF(ISNUMBER(Bilanz!BW240),Bilanz!BW240,"")</f>
        <v>15</v>
      </c>
      <c r="BX240" s="721" t="str">
        <f>IF(ISTEXT(Bilanz!BX240),Bilanz!BX240,"")</f>
        <v>V4</v>
      </c>
    </row>
    <row r="241" spans="1:76" x14ac:dyDescent="0.2">
      <c r="A241" s="120" t="str">
        <f>IF(ISTEXT(Data!A241),Data!A241,"")</f>
        <v/>
      </c>
      <c r="B241" s="250">
        <f>IF(ISREF(Data!B241),Data!B241,"")</f>
        <v>35249</v>
      </c>
      <c r="C241" s="698">
        <v>0.27083333333333298</v>
      </c>
      <c r="D241" s="250">
        <f>IF(ISREF(Data!D241),Data!D241,"")</f>
        <v>35250</v>
      </c>
      <c r="E241" s="698">
        <v>0.27083333333333298</v>
      </c>
      <c r="F241" s="699" t="s">
        <v>2179</v>
      </c>
      <c r="G241" s="245" t="str">
        <f>IF(ISTEXT(Data!G241),Data!G241,"")</f>
        <v>No Precipitation Occurred</v>
      </c>
      <c r="H241" s="247" t="str">
        <f>IF(ISTEXT(Data!H241),Data!H241,"")</f>
        <v/>
      </c>
      <c r="I241" s="246" t="str">
        <f>IF(ISTEXT(Data!I241),Data!I241,"")</f>
        <v/>
      </c>
      <c r="J241" s="248" t="str">
        <f>IF(ISTEXT(Data!J241),Data!J241,"")</f>
        <v/>
      </c>
      <c r="K241" s="273" t="str">
        <f>IF(ISNUMBER(Data!K241),Data!K241,"")</f>
        <v/>
      </c>
      <c r="L241" s="242" t="str">
        <f>IF(ISTEXT(Data!L241),Data!L241,"")</f>
        <v>M1</v>
      </c>
      <c r="M241" s="700" t="str">
        <f>IF(ISNUMBER(Data!M241),Data!M241,"")</f>
        <v/>
      </c>
      <c r="N241" s="700" t="str">
        <f>IF(ISNUMBER(Data!N241),Data!N241,"")</f>
        <v/>
      </c>
      <c r="O241" s="242" t="str">
        <f>IF(ISTEXT(Data!O241),Data!O241,"")</f>
        <v>M1</v>
      </c>
      <c r="P241" s="278" t="str">
        <f>IF(ISNUMBER(Data!P241),Data!P241,"")</f>
        <v/>
      </c>
      <c r="Q241" s="242" t="str">
        <f>IF(ISTEXT(Data!Q241),Data!Q241,"")</f>
        <v>M1</v>
      </c>
      <c r="R241" s="277" t="str">
        <f>IF(ISNUMBER(Data!R241),Data!R241,"")</f>
        <v/>
      </c>
      <c r="S241" s="242" t="str">
        <f>IF(ISTEXT(Data!S241),Data!S241,"")</f>
        <v>M1</v>
      </c>
      <c r="T241" s="701" t="str">
        <f>IF(ISNUMBER(Data!T241),Data!T241,"")</f>
        <v/>
      </c>
      <c r="U241" s="242" t="str">
        <f>IF(ISTEXT(Data!U241),Data!U241,"")</f>
        <v>M1</v>
      </c>
      <c r="V241" s="702" t="str">
        <f>IF(ISNUMBER(Data!V241),Data!V241,"")</f>
        <v/>
      </c>
      <c r="W241" s="242" t="str">
        <f>IF(ISTEXT(Data!W241),Data!W241,"")</f>
        <v>M1</v>
      </c>
      <c r="X241" s="701" t="str">
        <f>IF(ISNUMBER(Data!X241),Data!X241,"")</f>
        <v/>
      </c>
      <c r="Y241" s="242" t="str">
        <f>IF(ISTEXT(Data!Y241),Data!Y241,"")</f>
        <v>M1</v>
      </c>
      <c r="Z241" s="703" t="str">
        <f>IF(ISNUMBER(Data!Z241),Data!Z241,"")</f>
        <v/>
      </c>
      <c r="AA241" s="242" t="str">
        <f>IF(ISTEXT(Data!AA241),Data!AA241,"")</f>
        <v>M1</v>
      </c>
      <c r="AB241" s="701" t="str">
        <f>IF(ISNUMBER(Data!AB241),Data!AB241,"")</f>
        <v/>
      </c>
      <c r="AC241" s="242" t="str">
        <f>IF(ISTEXT(Data!AC241),Data!AC241,"")</f>
        <v>M1</v>
      </c>
      <c r="AD241" s="704" t="str">
        <f>IF(ISNUMBER(Data!AD241),Data!AD241,"")</f>
        <v/>
      </c>
      <c r="AE241" s="242" t="str">
        <f>IF(ISTEXT(Data!AE241),Data!AE241,"")</f>
        <v>M1</v>
      </c>
      <c r="AF241" s="701" t="str">
        <f>IF(ISNUMBER(Data!AF241),Data!AF241,"")</f>
        <v/>
      </c>
      <c r="AG241" s="242" t="str">
        <f>IF(ISTEXT(Data!AG241),Data!AG241,"")</f>
        <v>M1</v>
      </c>
      <c r="AH241" s="703" t="str">
        <f>IF(ISNUMBER(Data!AH241),Data!AH241,"")</f>
        <v/>
      </c>
      <c r="AI241" s="242" t="str">
        <f>IF(ISTEXT(Data!AI241),Data!AI241,"")</f>
        <v>M1</v>
      </c>
      <c r="AJ241" s="267" t="str">
        <f>IF(ISTEXT(Data!AJ241),Data!AJ241,"")</f>
        <v/>
      </c>
      <c r="AK241" s="267" t="str">
        <f>IF(ISTEXT(Data!AK241),Data!AK241,"")</f>
        <v/>
      </c>
      <c r="AL241" s="267" t="str">
        <f>IF(ISTEXT(Data!AL241),Data!AL241,"")</f>
        <v/>
      </c>
      <c r="AM241" s="267" t="str">
        <f>IF(ISTEXT(Data!AM241),Data!AM241,"")</f>
        <v/>
      </c>
      <c r="AN241" s="267" t="str">
        <f>IF(ISTEXT(Data!AN241),Data!AN241,"")</f>
        <v/>
      </c>
      <c r="AO241" s="267" t="str">
        <f>IF(ISTEXT(Data!AO241),Data!AO241,"")</f>
        <v/>
      </c>
      <c r="AP241" s="705" t="str">
        <f>IF(ISNUMBER(Bilanz!AP241),Bilanz!AP241,"")</f>
        <v/>
      </c>
      <c r="AQ241" s="706" t="str">
        <f>IF(ISNUMBER(Bilanz!AQ241),Bilanz!AQ241,"")</f>
        <v/>
      </c>
      <c r="AR241" s="707" t="str">
        <f>IF(ISNUMBER(Bilanz!AR241),Bilanz!AR241,"")</f>
        <v/>
      </c>
      <c r="AS241" s="708" t="str">
        <f>IF(ISNUMBER(Bilanz!AS241),Bilanz!AS241,"")</f>
        <v/>
      </c>
      <c r="AT241" s="709" t="str">
        <f>IF(ISNUMBER(Bilanz!AT241),Bilanz!AT241,"")</f>
        <v/>
      </c>
      <c r="AU241" s="710" t="str">
        <f>IF(ISNUMBER(Bilanz!AU241),Bilanz!AU241,"")</f>
        <v/>
      </c>
      <c r="AV241" s="711" t="str">
        <f>IF(ISNUMBER(Bilanz!AV241),Bilanz!AV241,"")</f>
        <v/>
      </c>
      <c r="AW241" s="712" t="str">
        <f>IF(ISNUMBER(Bilanz!AW241),Bilanz!AW241,"")</f>
        <v/>
      </c>
      <c r="AX241" s="713" t="str">
        <f>IF(ISNUMBER(Bilanz!AX241),Bilanz!AX241,"")</f>
        <v/>
      </c>
      <c r="AY241" s="714" t="str">
        <f>IF(ISNUMBER(Bilanz!AY241),Bilanz!AY241,"")</f>
        <v/>
      </c>
      <c r="AZ241" s="715">
        <f>IF(ISNUMBER(Bilanz!AZ241),Bilanz!AZ241,"")</f>
        <v>362.61</v>
      </c>
      <c r="BA241" s="716">
        <f>IF(ISNUMBER(Bilanz!BA241),Bilanz!BA241,"")</f>
        <v>5.5229999999999997</v>
      </c>
      <c r="BB241" s="717" t="str">
        <f>IF(ISNUMBER(Bilanz!BB241),Bilanz!BB241,"")</f>
        <v/>
      </c>
      <c r="BC241" s="718" t="str">
        <f>IF(ISNUMBER(Bilanz!BC241),Bilanz!BC241,"")</f>
        <v/>
      </c>
      <c r="BD241" s="719" t="str">
        <f>IF(ISNUMBER(Bilanz!BD241),Bilanz!BD241,"")</f>
        <v/>
      </c>
      <c r="BE241" s="720" t="str">
        <f>IF(ISNUMBER(Bilanz!BE241),Bilanz!BE241,"")</f>
        <v/>
      </c>
      <c r="BF241" s="708" t="str">
        <f>IF(ISNUMBER(Bilanz!BF241),Bilanz!BF241,"")</f>
        <v/>
      </c>
      <c r="BG241" s="709" t="str">
        <f>IF(ISNUMBER(Bilanz!BG241),Bilanz!BG241,"")</f>
        <v/>
      </c>
      <c r="BH241" s="710" t="str">
        <f>IF(ISNUMBER(Bilanz!BH241),Bilanz!BH241,"")</f>
        <v/>
      </c>
      <c r="BI241" s="711" t="str">
        <f>IF(ISNUMBER(Bilanz!BI241),Bilanz!BI241,"")</f>
        <v/>
      </c>
      <c r="BJ241" s="712" t="str">
        <f>IF(ISNUMBER(Bilanz!BJ241),Bilanz!BJ241,"")</f>
        <v/>
      </c>
      <c r="BK241" s="713" t="str">
        <f>IF(ISNUMBER(Bilanz!BK241),Bilanz!BK241,"")</f>
        <v/>
      </c>
      <c r="BL241" s="714" t="str">
        <f>IF(ISNUMBER(Bilanz!BL241),Bilanz!BL241,"")</f>
        <v/>
      </c>
      <c r="BM241" s="721" t="str">
        <f>IF(ISTEXT(Bilanz!BM241),Bilanz!BM241,"")</f>
        <v>M1</v>
      </c>
      <c r="BN241" s="722" t="str">
        <f>IF(ISNUMBER(Bilanz!BN241),Bilanz!BN241,"")</f>
        <v/>
      </c>
      <c r="BO241" s="722" t="str">
        <f>IF(ISNUMBER(Bilanz!BO241),Bilanz!BO241,"")</f>
        <v/>
      </c>
      <c r="BP241" s="723" t="str">
        <f>IF(ISNUMBER(Bilanz!BP241),Bilanz!BP241,"")</f>
        <v/>
      </c>
      <c r="BQ241" s="723" t="str">
        <f>IF(ISNUMBER(Bilanz!BQ241),Bilanz!BQ241,"")</f>
        <v/>
      </c>
      <c r="BR241" s="721" t="str">
        <f>IF(ISTEXT(Bilanz!BR241),Bilanz!BR241,"")</f>
        <v>M1</v>
      </c>
      <c r="BS241" s="723" t="str">
        <f>IF(ISNUMBER(Bilanz!BS241),Bilanz!BS241,"")</f>
        <v/>
      </c>
      <c r="BT241" s="723" t="str">
        <f>IF(ISNUMBER(Bilanz!BT241),Bilanz!BT241,"")</f>
        <v/>
      </c>
      <c r="BU241" s="723" t="str">
        <f>IF(ISNUMBER(Bilanz!BU241),Bilanz!BU241,"")</f>
        <v/>
      </c>
      <c r="BV241" s="722" t="str">
        <f>IF(ISNUMBER(Bilanz!BV241),Bilanz!BV241,"")</f>
        <v/>
      </c>
      <c r="BW241" s="723" t="str">
        <f>IF(ISNUMBER(Bilanz!BW241),Bilanz!BW241,"")</f>
        <v/>
      </c>
      <c r="BX241" s="721" t="str">
        <f>IF(ISTEXT(Bilanz!BX241),Bilanz!BX241,"")</f>
        <v>M1</v>
      </c>
    </row>
    <row r="242" spans="1:76" x14ac:dyDescent="0.2">
      <c r="A242" s="120" t="str">
        <f>IF(ISTEXT(Data!A242),Data!A242,"")</f>
        <v>DEU96074</v>
      </c>
      <c r="B242" s="250">
        <f>IF(ISREF(Data!B242),Data!B242,"")</f>
        <v>35250</v>
      </c>
      <c r="C242" s="698">
        <v>0.27083333333333298</v>
      </c>
      <c r="D242" s="250">
        <f>IF(ISREF(Data!D242),Data!D242,"")</f>
        <v>35251</v>
      </c>
      <c r="E242" s="698">
        <v>0.27083333333333298</v>
      </c>
      <c r="F242" s="699" t="s">
        <v>2179</v>
      </c>
      <c r="G242" s="245" t="str">
        <f>IF(ISTEXT(Data!G242),Data!G242,"")</f>
        <v>Rain</v>
      </c>
      <c r="H242" s="247" t="str">
        <f>IF(ISTEXT(Data!H242),Data!H242,"")</f>
        <v>Clean and Clear</v>
      </c>
      <c r="I242" s="246" t="str">
        <f>IF(ISTEXT(Data!I242),Data!I242,"")</f>
        <v/>
      </c>
      <c r="J242" s="248" t="str">
        <f>IF(ISTEXT(Data!J242),Data!J242,"")</f>
        <v/>
      </c>
      <c r="K242" s="273">
        <f>IF(ISNUMBER(Data!K242),Data!K242,"")</f>
        <v>9.8000000000000007</v>
      </c>
      <c r="L242" s="242" t="str">
        <f>IF(ISTEXT(Data!L242),Data!L242,"")</f>
        <v>V0</v>
      </c>
      <c r="M242" s="700">
        <f>IF(ISNUMBER(Data!M242),Data!M242,"")</f>
        <v>444.2</v>
      </c>
      <c r="N242" s="700">
        <f>IF(ISNUMBER(Data!N242),Data!N242,"")</f>
        <v>10.2166</v>
      </c>
      <c r="O242" s="242" t="str">
        <f>IF(ISTEXT(Data!O242),Data!O242,"")</f>
        <v>V0</v>
      </c>
      <c r="P242" s="278">
        <f>IF(ISNUMBER(Data!P242),Data!P242,"")</f>
        <v>4.71</v>
      </c>
      <c r="Q242" s="242" t="str">
        <f>IF(ISTEXT(Data!Q242),Data!Q242,"")</f>
        <v>V0</v>
      </c>
      <c r="R242" s="277">
        <f>IF(ISNUMBER(Data!R242),Data!R242,"")</f>
        <v>16.600000000000001</v>
      </c>
      <c r="S242" s="242" t="str">
        <f>IF(ISTEXT(Data!S242),Data!S242,"")</f>
        <v>V0</v>
      </c>
      <c r="T242" s="701">
        <f>IF(ISNUMBER(Data!T242),Data!T242,"")</f>
        <v>6.8000000000000005E-2</v>
      </c>
      <c r="U242" s="242" t="str">
        <f>IF(ISTEXT(Data!U242),Data!U242,"")</f>
        <v>V0</v>
      </c>
      <c r="V242" s="702">
        <f>IF(ISNUMBER(Data!V242),Data!V242,"")</f>
        <v>0.48048142730424964</v>
      </c>
      <c r="W242" s="242" t="str">
        <f>IF(ISTEXT(Data!W242),Data!W242,"")</f>
        <v>V0</v>
      </c>
      <c r="X242" s="701">
        <f>IF(ISNUMBER(Data!X242),Data!X242,"")</f>
        <v>0.53438887385230371</v>
      </c>
      <c r="Y242" s="242" t="str">
        <f>IF(ISTEXT(Data!Y242),Data!Y242,"")</f>
        <v>V0</v>
      </c>
      <c r="Z242" s="703">
        <f>IF(ISNUMBER(Data!Z242),Data!Z242,"")</f>
        <v>5.3999999999999999E-2</v>
      </c>
      <c r="AA242" s="242" t="str">
        <f>IF(ISTEXT(Data!AA242),Data!AA242,"")</f>
        <v>V0</v>
      </c>
      <c r="AB242" s="701">
        <f>IF(ISNUMBER(Data!AB242),Data!AB242,"")</f>
        <v>0.58157427240977877</v>
      </c>
      <c r="AC242" s="242" t="str">
        <f>IF(ISTEXT(Data!AC242),Data!AC242,"")</f>
        <v>V0</v>
      </c>
      <c r="AD242" s="704">
        <f>IF(ISNUMBER(Data!AD242),Data!AD242,"")</f>
        <v>3.7999999999999999E-2</v>
      </c>
      <c r="AE242" s="242" t="str">
        <f>IF(ISTEXT(Data!AE242),Data!AE242,"")</f>
        <v>V0</v>
      </c>
      <c r="AF242" s="701">
        <f>IF(ISNUMBER(Data!AF242),Data!AF242,"")</f>
        <v>3.7999999999999999E-2</v>
      </c>
      <c r="AG242" s="242" t="str">
        <f>IF(ISTEXT(Data!AG242),Data!AG242,"")</f>
        <v>V0</v>
      </c>
      <c r="AH242" s="703">
        <f>IF(ISNUMBER(Data!AH242),Data!AH242,"")</f>
        <v>0.23599999999999999</v>
      </c>
      <c r="AI242" s="242" t="str">
        <f>IF(ISTEXT(Data!AI242),Data!AI242,"")</f>
        <v>V0</v>
      </c>
      <c r="AJ242" s="267" t="str">
        <f>IF(ISTEXT(Data!AJ242),Data!AJ242,"")</f>
        <v/>
      </c>
      <c r="AK242" s="267" t="str">
        <f>IF(ISTEXT(Data!AK242),Data!AK242,"")</f>
        <v/>
      </c>
      <c r="AL242" s="267" t="str">
        <f>IF(ISTEXT(Data!AL242),Data!AL242,"")</f>
        <v/>
      </c>
      <c r="AM242" s="267" t="str">
        <f>IF(ISTEXT(Data!AM242),Data!AM242,"")</f>
        <v/>
      </c>
      <c r="AN242" s="267" t="str">
        <f>IF(ISTEXT(Data!AN242),Data!AN242,"")</f>
        <v/>
      </c>
      <c r="AO242" s="267" t="str">
        <f>IF(ISTEXT(Data!AO242),Data!AO242,"")</f>
        <v/>
      </c>
      <c r="AP242" s="705">
        <f>IF(ISNUMBER(Bilanz!AP242),Bilanz!AP242,"")</f>
        <v>1.9498445997580431E-2</v>
      </c>
      <c r="AQ242" s="706">
        <f>IF(ISNUMBER(Bilanz!AQ242),Bilanz!AQ242,"")</f>
        <v>0.19920782337888024</v>
      </c>
      <c r="AR242" s="707">
        <f>IF(ISNUMBER(Bilanz!AR242),Bilanz!AR242,"")</f>
        <v>0.69472880000000004</v>
      </c>
      <c r="AS242" s="708">
        <f>IF(ISNUMBER(Bilanz!AS242),Bilanz!AS242,"")</f>
        <v>4.9088865501965966</v>
      </c>
      <c r="AT242" s="709">
        <f>IF(ISNUMBER(Bilanz!AT242),Bilanz!AT242,"")</f>
        <v>5.4596373685994459</v>
      </c>
      <c r="AU242" s="710">
        <f>IF(ISNUMBER(Bilanz!AU242),Bilanz!AU242,"")</f>
        <v>0.55169639999999998</v>
      </c>
      <c r="AV242" s="711">
        <f>IF(ISNUMBER(Bilanz!AV242),Bilanz!AV242,"")</f>
        <v>5.9417117115017453</v>
      </c>
      <c r="AW242" s="712">
        <f>IF(ISNUMBER(Bilanz!AW242),Bilanz!AW242,"")</f>
        <v>0.38823079999999999</v>
      </c>
      <c r="AX242" s="713">
        <f>IF(ISNUMBER(Bilanz!AX242),Bilanz!AX242,"")</f>
        <v>0.38823079999999999</v>
      </c>
      <c r="AY242" s="714">
        <f>IF(ISNUMBER(Bilanz!AY242),Bilanz!AY242,"")</f>
        <v>2.4111175999999999</v>
      </c>
      <c r="AZ242" s="715">
        <f>IF(ISNUMBER(Bilanz!AZ242),Bilanz!AZ242,"")</f>
        <v>362.61</v>
      </c>
      <c r="BA242" s="716">
        <f>IF(ISNUMBER(Bilanz!BA242),Bilanz!BA242,"")</f>
        <v>5.5229999999999997</v>
      </c>
      <c r="BB242" s="717">
        <f>IF(ISNUMBER(Bilanz!BB242),Bilanz!BB242,"")</f>
        <v>19.498445997580433</v>
      </c>
      <c r="BC242" s="718">
        <f>IF(ISNUMBER(Bilanz!BC242),Bilanz!BC242,"")</f>
        <v>0.28325334237843064</v>
      </c>
      <c r="BD242" s="719">
        <f>IF(ISNUMBER(Bilanz!BD242),Bilanz!BD242,"")</f>
        <v>5.1286138399136462E-4</v>
      </c>
      <c r="BE242" s="720">
        <f>IF(ISNUMBER(Bilanz!BE242),Bilanz!BE242,"")</f>
        <v>1.9180864267178159</v>
      </c>
      <c r="BF242" s="708">
        <f>IF(ISNUMBER(Bilanz!BF242),Bilanz!BF242,"")</f>
        <v>34.302950475066012</v>
      </c>
      <c r="BG242" s="709">
        <f>IF(ISNUMBER(Bilanz!BG242),Bilanz!BG242,"")</f>
        <v>33.331599803667778</v>
      </c>
      <c r="BH242" s="710">
        <f>IF(ISNUMBER(Bilanz!BH242),Bilanz!BH242,"")</f>
        <v>2.3488677587451825</v>
      </c>
      <c r="BI242" s="711">
        <f>IF(ISNUMBER(Bilanz!BI242),Bilanz!BI242,"")</f>
        <v>41.520259328177254</v>
      </c>
      <c r="BJ242" s="712">
        <f>IF(ISNUMBER(Bilanz!BJ242),Bilanz!BJ242,"")</f>
        <v>0.97191672208297097</v>
      </c>
      <c r="BK242" s="713">
        <f>IF(ISNUMBER(Bilanz!BK242),Bilanz!BK242,"")</f>
        <v>3.1269286155112117</v>
      </c>
      <c r="BL242" s="714">
        <f>IF(ISNUMBER(Bilanz!BL242),Bilanz!BL242,"")</f>
        <v>11.777034782174757</v>
      </c>
      <c r="BM242" s="721" t="str">
        <f>IF(ISTEXT(Bilanz!BM242),Bilanz!BM242,"")</f>
        <v>V0</v>
      </c>
      <c r="BN242" s="722">
        <f>IF(ISNUMBER(Bilanz!BN242),Bilanz!BN242,"")</f>
        <v>16.600000000000001</v>
      </c>
      <c r="BO242" s="722">
        <f>IF(ISNUMBER(Bilanz!BO242),Bilanz!BO242,"")</f>
        <v>16.20038252545757</v>
      </c>
      <c r="BP242" s="723">
        <f>IF(ISNUMBER(Bilanz!BP242),Bilanz!BP242,"")</f>
        <v>-2.4073341839905495</v>
      </c>
      <c r="BQ242" s="723">
        <f>IF(ISNUMBER(Bilanz!BQ242),Bilanz!BQ242,"")</f>
        <v>30</v>
      </c>
      <c r="BR242" s="721" t="str">
        <f>IF(ISTEXT(Bilanz!BR242),Bilanz!BR242,"")</f>
        <v>V0</v>
      </c>
      <c r="BS242" s="723">
        <f>IF(ISNUMBER(Bilanz!BS242),Bilanz!BS242,"")</f>
        <v>79.243453204271802</v>
      </c>
      <c r="BT242" s="723">
        <f>IF(ISNUMBER(Bilanz!BT242),Bilanz!BT242,"")</f>
        <v>69.83640290921403</v>
      </c>
      <c r="BU242" s="723">
        <f>IF(ISNUMBER(Bilanz!BU242),Bilanz!BU242,"")</f>
        <v>149.07985611348585</v>
      </c>
      <c r="BV242" s="722">
        <f>IF(ISNUMBER(Bilanz!BV242),Bilanz!BV242,"")</f>
        <v>6.3100747078107799</v>
      </c>
      <c r="BW242" s="723">
        <f>IF(ISNUMBER(Bilanz!BW242),Bilanz!BW242,"")</f>
        <v>15</v>
      </c>
      <c r="BX242" s="721" t="str">
        <f>IF(ISTEXT(Bilanz!BX242),Bilanz!BX242,"")</f>
        <v>V0</v>
      </c>
    </row>
    <row r="243" spans="1:76" x14ac:dyDescent="0.2">
      <c r="A243" s="120" t="str">
        <f>IF(ISTEXT(Data!A243),Data!A243,"")</f>
        <v>DEU96075</v>
      </c>
      <c r="B243" s="250">
        <f>IF(ISREF(Data!B243),Data!B243,"")</f>
        <v>35251</v>
      </c>
      <c r="C243" s="698">
        <v>0.27083333333333298</v>
      </c>
      <c r="D243" s="250">
        <f>IF(ISREF(Data!D243),Data!D243,"")</f>
        <v>35252</v>
      </c>
      <c r="E243" s="698">
        <v>0.27083333333333298</v>
      </c>
      <c r="F243" s="699" t="s">
        <v>2179</v>
      </c>
      <c r="G243" s="245" t="str">
        <f>IF(ISTEXT(Data!G243),Data!G243,"")</f>
        <v>Rain</v>
      </c>
      <c r="H243" s="247" t="str">
        <f>IF(ISTEXT(Data!H243),Data!H243,"")</f>
        <v/>
      </c>
      <c r="I243" s="246" t="str">
        <f>IF(ISTEXT(Data!I243),Data!I243,"")</f>
        <v/>
      </c>
      <c r="J243" s="248" t="str">
        <f>IF(ISTEXT(Data!J243),Data!J243,"")</f>
        <v/>
      </c>
      <c r="K243" s="273">
        <f>IF(ISNUMBER(Data!K243),Data!K243,"")</f>
        <v>27.6</v>
      </c>
      <c r="L243" s="242" t="str">
        <f>IF(ISTEXT(Data!L243),Data!L243,"")</f>
        <v>V0</v>
      </c>
      <c r="M243" s="700">
        <f>IF(ISNUMBER(Data!M243),Data!M243,"")</f>
        <v>1255</v>
      </c>
      <c r="N243" s="700">
        <f>IF(ISNUMBER(Data!N243),Data!N243,"")</f>
        <v>28.864999999999998</v>
      </c>
      <c r="O243" s="242" t="str">
        <f>IF(ISTEXT(Data!O243),Data!O243,"")</f>
        <v>V0</v>
      </c>
      <c r="P243" s="278">
        <f>IF(ISNUMBER(Data!P243),Data!P243,"")</f>
        <v>5.7</v>
      </c>
      <c r="Q243" s="242" t="str">
        <f>IF(ISTEXT(Data!Q243),Data!Q243,"")</f>
        <v>V0</v>
      </c>
      <c r="R243" s="277">
        <f>IF(ISNUMBER(Data!R243),Data!R243,"")</f>
        <v>6.6</v>
      </c>
      <c r="S243" s="242" t="str">
        <f>IF(ISTEXT(Data!S243),Data!S243,"")</f>
        <v>V0</v>
      </c>
      <c r="T243" s="701">
        <f>IF(ISNUMBER(Data!T243),Data!T243,"")</f>
        <v>4.2999999999999997E-2</v>
      </c>
      <c r="U243" s="242" t="str">
        <f>IF(ISTEXT(Data!U243),Data!U243,"")</f>
        <v>V0</v>
      </c>
      <c r="V243" s="702">
        <f>IF(ISNUMBER(Data!V243),Data!V243,"")</f>
        <v>0.17371425368921861</v>
      </c>
      <c r="W243" s="242" t="str">
        <f>IF(ISTEXT(Data!W243),Data!W243,"")</f>
        <v>V0</v>
      </c>
      <c r="X243" s="701">
        <f>IF(ISNUMBER(Data!X243),Data!X243,"")</f>
        <v>0.23898965251608337</v>
      </c>
      <c r="Y243" s="242" t="str">
        <f>IF(ISTEXT(Data!Y243),Data!Y243,"")</f>
        <v>V0</v>
      </c>
      <c r="Z243" s="703">
        <f>IF(ISNUMBER(Data!Z243),Data!Z243,"")</f>
        <v>3.6999999999999998E-2</v>
      </c>
      <c r="AA243" s="242" t="str">
        <f>IF(ISTEXT(Data!AA243),Data!AA243,"")</f>
        <v>V0</v>
      </c>
      <c r="AB243" s="701">
        <f>IF(ISNUMBER(Data!AB243),Data!AB243,"")</f>
        <v>0.39832790620322633</v>
      </c>
      <c r="AC243" s="242" t="str">
        <f>IF(ISTEXT(Data!AC243),Data!AC243,"")</f>
        <v>V0</v>
      </c>
      <c r="AD243" s="704">
        <f>IF(ISNUMBER(Data!AD243),Data!AD243,"")</f>
        <v>0.16</v>
      </c>
      <c r="AE243" s="242" t="str">
        <f>IF(ISTEXT(Data!AE243),Data!AE243,"")</f>
        <v>V0</v>
      </c>
      <c r="AF243" s="701">
        <f>IF(ISNUMBER(Data!AF243),Data!AF243,"")</f>
        <v>4.1000000000000002E-2</v>
      </c>
      <c r="AG243" s="242" t="str">
        <f>IF(ISTEXT(Data!AG243),Data!AG243,"")</f>
        <v>V0</v>
      </c>
      <c r="AH243" s="703">
        <f>IF(ISNUMBER(Data!AH243),Data!AH243,"")</f>
        <v>0.193</v>
      </c>
      <c r="AI243" s="242" t="str">
        <f>IF(ISTEXT(Data!AI243),Data!AI243,"")</f>
        <v>V0</v>
      </c>
      <c r="AJ243" s="267" t="str">
        <f>IF(ISTEXT(Data!AJ243),Data!AJ243,"")</f>
        <v>leaves</v>
      </c>
      <c r="AK243" s="267" t="str">
        <f>IF(ISTEXT(Data!AK243),Data!AK243,"")</f>
        <v>little twigs</v>
      </c>
      <c r="AL243" s="267" t="str">
        <f>IF(ISTEXT(Data!AL243),Data!AL243,"")</f>
        <v/>
      </c>
      <c r="AM243" s="267" t="str">
        <f>IF(ISTEXT(Data!AM243),Data!AM243,"")</f>
        <v/>
      </c>
      <c r="AN243" s="267" t="str">
        <f>IF(ISTEXT(Data!AN243),Data!AN243,"")</f>
        <v/>
      </c>
      <c r="AO243" s="267" t="str">
        <f>IF(ISTEXT(Data!AO243),Data!AO243,"")</f>
        <v/>
      </c>
      <c r="AP243" s="705">
        <f>IF(ISNUMBER(Bilanz!AP243),Bilanz!AP243,"")</f>
        <v>1.995262314968875E-3</v>
      </c>
      <c r="AQ243" s="706">
        <f>IF(ISNUMBER(Bilanz!AQ243),Bilanz!AQ243,"")</f>
        <v>5.7593246721576577E-2</v>
      </c>
      <c r="AR243" s="707">
        <f>IF(ISNUMBER(Bilanz!AR243),Bilanz!AR243,"")</f>
        <v>1.2411949999999998</v>
      </c>
      <c r="AS243" s="708">
        <f>IF(ISNUMBER(Bilanz!AS243),Bilanz!AS243,"")</f>
        <v>5.014261932739295</v>
      </c>
      <c r="AT243" s="709">
        <f>IF(ISNUMBER(Bilanz!AT243),Bilanz!AT243,"")</f>
        <v>6.8984363198767458</v>
      </c>
      <c r="AU243" s="710">
        <f>IF(ISNUMBER(Bilanz!AU243),Bilanz!AU243,"")</f>
        <v>1.0680049999999999</v>
      </c>
      <c r="AV243" s="711">
        <f>IF(ISNUMBER(Bilanz!AV243),Bilanz!AV243,"")</f>
        <v>11.497735012556127</v>
      </c>
      <c r="AW243" s="712">
        <f>IF(ISNUMBER(Bilanz!AW243),Bilanz!AW243,"")</f>
        <v>4.6184000000000003</v>
      </c>
      <c r="AX243" s="713">
        <f>IF(ISNUMBER(Bilanz!AX243),Bilanz!AX243,"")</f>
        <v>1.183465</v>
      </c>
      <c r="AY243" s="714">
        <f>IF(ISNUMBER(Bilanz!AY243),Bilanz!AY243,"")</f>
        <v>5.570945</v>
      </c>
      <c r="AZ243" s="715">
        <f>IF(ISNUMBER(Bilanz!AZ243),Bilanz!AZ243,"")</f>
        <v>362.61</v>
      </c>
      <c r="BA243" s="716">
        <f>IF(ISNUMBER(Bilanz!BA243),Bilanz!BA243,"")</f>
        <v>5.5229999999999997</v>
      </c>
      <c r="BB243" s="717">
        <f>IF(ISNUMBER(Bilanz!BB243),Bilanz!BB243,"")</f>
        <v>1.9952623149688749</v>
      </c>
      <c r="BC243" s="718">
        <f>IF(ISNUMBER(Bilanz!BC243),Bilanz!BC243,"")</f>
        <v>2.7680570913234255</v>
      </c>
      <c r="BD243" s="719">
        <f>IF(ISNUMBER(Bilanz!BD243),Bilanz!BD243,"")</f>
        <v>5.0118723362727212E-3</v>
      </c>
      <c r="BE243" s="720">
        <f>IF(ISNUMBER(Bilanz!BE243),Bilanz!BE243,"")</f>
        <v>1.2129075933656777</v>
      </c>
      <c r="BF243" s="708">
        <f>IF(ISNUMBER(Bilanz!BF243),Bilanz!BF243,"")</f>
        <v>12.401959997802429</v>
      </c>
      <c r="BG243" s="709">
        <f>IF(ISNUMBER(Bilanz!BG243),Bilanz!BG243,"")</f>
        <v>14.906574303201833</v>
      </c>
      <c r="BH243" s="710">
        <f>IF(ISNUMBER(Bilanz!BH243),Bilanz!BH243,"")</f>
        <v>1.6094093902513289</v>
      </c>
      <c r="BI243" s="711">
        <f>IF(ISNUMBER(Bilanz!BI243),Bilanz!BI243,"")</f>
        <v>28.437774413023941</v>
      </c>
      <c r="BJ243" s="712">
        <f>IF(ISNUMBER(Bilanz!BJ243),Bilanz!BJ243,"")</f>
        <v>4.0922809350861939</v>
      </c>
      <c r="BK243" s="713">
        <f>IF(ISNUMBER(Bilanz!BK243),Bilanz!BK243,"")</f>
        <v>3.3737914009463075</v>
      </c>
      <c r="BL243" s="714">
        <f>IF(ISNUMBER(Bilanz!BL243),Bilanz!BL243,"")</f>
        <v>9.6312191227107125</v>
      </c>
      <c r="BM243" s="721" t="str">
        <f>IF(ISTEXT(Bilanz!BM243),Bilanz!BM243,"")</f>
        <v>V0</v>
      </c>
      <c r="BN243" s="722">
        <f>IF(ISNUMBER(Bilanz!BN243),Bilanz!BN243,"")</f>
        <v>6.6</v>
      </c>
      <c r="BO243" s="722">
        <f>IF(ISNUMBER(Bilanz!BO243),Bilanz!BO243,"")</f>
        <v>6.2156578914429801</v>
      </c>
      <c r="BP243" s="723">
        <f>IF(ISNUMBER(Bilanz!BP243),Bilanz!BP243,"")</f>
        <v>-5.8233652811669634</v>
      </c>
      <c r="BQ243" s="723">
        <f>IF(ISNUMBER(Bilanz!BQ243),Bilanz!BQ243,"")</f>
        <v>30</v>
      </c>
      <c r="BR243" s="721" t="str">
        <f>IF(ISTEXT(Bilanz!BR243),Bilanz!BR243,"")</f>
        <v>V0</v>
      </c>
      <c r="BS243" s="723">
        <f>IF(ISNUMBER(Bilanz!BS243),Bilanz!BS243,"")</f>
        <v>49.139737576987358</v>
      </c>
      <c r="BT243" s="723">
        <f>IF(ISNUMBER(Bilanz!BT243),Bilanz!BT243,"")</f>
        <v>31.294510858029636</v>
      </c>
      <c r="BU243" s="723">
        <f>IF(ISNUMBER(Bilanz!BU243),Bilanz!BU243,"")</f>
        <v>80.434248435016997</v>
      </c>
      <c r="BV243" s="722">
        <f>IF(ISNUMBER(Bilanz!BV243),Bilanz!BV243,"")</f>
        <v>22.186104882144726</v>
      </c>
      <c r="BW243" s="723">
        <f>IF(ISNUMBER(Bilanz!BW243),Bilanz!BW243,"")</f>
        <v>30</v>
      </c>
      <c r="BX243" s="721" t="str">
        <f>IF(ISTEXT(Bilanz!BX243),Bilanz!BX243,"")</f>
        <v>V0</v>
      </c>
    </row>
    <row r="244" spans="1:76" x14ac:dyDescent="0.2">
      <c r="A244" s="120" t="str">
        <f>IF(ISTEXT(Data!A244),Data!A244,"")</f>
        <v>DEU96076</v>
      </c>
      <c r="B244" s="250">
        <f>IF(ISREF(Data!B244),Data!B244,"")</f>
        <v>35252</v>
      </c>
      <c r="C244" s="698">
        <v>0.27083333333333298</v>
      </c>
      <c r="D244" s="250">
        <f>IF(ISREF(Data!D244),Data!D244,"")</f>
        <v>35253</v>
      </c>
      <c r="E244" s="698">
        <v>0.27083333333333298</v>
      </c>
      <c r="F244" s="699" t="s">
        <v>2179</v>
      </c>
      <c r="G244" s="245" t="str">
        <f>IF(ISTEXT(Data!G244),Data!G244,"")</f>
        <v>Rain</v>
      </c>
      <c r="H244" s="247" t="str">
        <f>IF(ISTEXT(Data!H244),Data!H244,"")</f>
        <v>Clean and Clear</v>
      </c>
      <c r="I244" s="246" t="str">
        <f>IF(ISTEXT(Data!I244),Data!I244,"")</f>
        <v/>
      </c>
      <c r="J244" s="248" t="str">
        <f>IF(ISTEXT(Data!J244),Data!J244,"")</f>
        <v/>
      </c>
      <c r="K244" s="273">
        <f>IF(ISNUMBER(Data!K244),Data!K244,"")</f>
        <v>2.7</v>
      </c>
      <c r="L244" s="242" t="str">
        <f>IF(ISTEXT(Data!L244),Data!L244,"")</f>
        <v>V0</v>
      </c>
      <c r="M244" s="700">
        <f>IF(ISNUMBER(Data!M244),Data!M244,"")</f>
        <v>112.3</v>
      </c>
      <c r="N244" s="700">
        <f>IF(ISNUMBER(Data!N244),Data!N244,"")</f>
        <v>2.5829</v>
      </c>
      <c r="O244" s="242" t="str">
        <f>IF(ISTEXT(Data!O244),Data!O244,"")</f>
        <v>V0</v>
      </c>
      <c r="P244" s="278">
        <f>IF(ISNUMBER(Data!P244),Data!P244,"")</f>
        <v>5.1100000000000003</v>
      </c>
      <c r="Q244" s="242" t="str">
        <f>IF(ISTEXT(Data!Q244),Data!Q244,"")</f>
        <v>V0</v>
      </c>
      <c r="R244" s="277">
        <f>IF(ISNUMBER(Data!R244),Data!R244,"")</f>
        <v>10.6</v>
      </c>
      <c r="S244" s="242" t="str">
        <f>IF(ISTEXT(Data!S244),Data!S244,"")</f>
        <v>V0</v>
      </c>
      <c r="T244" s="701">
        <f>IF(ISNUMBER(Data!T244),Data!T244,"")</f>
        <v>7.4999999999999997E-2</v>
      </c>
      <c r="U244" s="242" t="str">
        <f>IF(ISTEXT(Data!U244),Data!U244,"")</f>
        <v>V0</v>
      </c>
      <c r="V244" s="702">
        <f>IF(ISNUMBER(Data!V244),Data!V244,"")</f>
        <v>0.37679502620756389</v>
      </c>
      <c r="W244" s="242" t="str">
        <f>IF(ISTEXT(Data!W244),Data!W244,"")</f>
        <v>V0</v>
      </c>
      <c r="X244" s="701">
        <f>IF(ISNUMBER(Data!X244),Data!X244,"")</f>
        <v>0.33979255064437552</v>
      </c>
      <c r="Y244" s="242" t="str">
        <f>IF(ISTEXT(Data!Y244),Data!Y244,"")</f>
        <v>V0</v>
      </c>
      <c r="Z244" s="703">
        <f>IF(ISNUMBER(Data!Z244),Data!Z244,"")</f>
        <v>4.2000000000000003E-2</v>
      </c>
      <c r="AA244" s="242" t="str">
        <f>IF(ISTEXT(Data!AA244),Data!AA244,"")</f>
        <v>V0</v>
      </c>
      <c r="AB244" s="701">
        <f>IF(ISNUMBER(Data!AB244),Data!AB244,"")</f>
        <v>0.50004516880093131</v>
      </c>
      <c r="AC244" s="242" t="str">
        <f>IF(ISTEXT(Data!AC244),Data!AC244,"")</f>
        <v>V0</v>
      </c>
      <c r="AD244" s="704">
        <f>IF(ISNUMBER(Data!AD244),Data!AD244,"")</f>
        <v>6.7000000000000004E-2</v>
      </c>
      <c r="AE244" s="242" t="str">
        <f>IF(ISTEXT(Data!AE244),Data!AE244,"")</f>
        <v>V0</v>
      </c>
      <c r="AF244" s="701">
        <f>IF(ISNUMBER(Data!AF244),Data!AF244,"")</f>
        <v>0.03</v>
      </c>
      <c r="AG244" s="242" t="str">
        <f>IF(ISTEXT(Data!AG244),Data!AG244,"")</f>
        <v>V0</v>
      </c>
      <c r="AH244" s="703">
        <f>IF(ISNUMBER(Data!AH244),Data!AH244,"")</f>
        <v>0.14799999999999999</v>
      </c>
      <c r="AI244" s="242" t="str">
        <f>IF(ISTEXT(Data!AI244),Data!AI244,"")</f>
        <v>V0</v>
      </c>
      <c r="AJ244" s="267" t="str">
        <f>IF(ISTEXT(Data!AJ244),Data!AJ244,"")</f>
        <v/>
      </c>
      <c r="AK244" s="267" t="str">
        <f>IF(ISTEXT(Data!AK244),Data!AK244,"")</f>
        <v/>
      </c>
      <c r="AL244" s="267" t="str">
        <f>IF(ISTEXT(Data!AL244),Data!AL244,"")</f>
        <v/>
      </c>
      <c r="AM244" s="267" t="str">
        <f>IF(ISTEXT(Data!AM244),Data!AM244,"")</f>
        <v/>
      </c>
      <c r="AN244" s="267" t="str">
        <f>IF(ISTEXT(Data!AN244),Data!AN244,"")</f>
        <v/>
      </c>
      <c r="AO244" s="267" t="str">
        <f>IF(ISTEXT(Data!AO244),Data!AO244,"")</f>
        <v/>
      </c>
      <c r="AP244" s="705">
        <f>IF(ISNUMBER(Bilanz!AP244),Bilanz!AP244,"")</f>
        <v>7.7624711662868957E-3</v>
      </c>
      <c r="AQ244" s="706">
        <f>IF(ISNUMBER(Bilanz!AQ244),Bilanz!AQ244,"")</f>
        <v>2.0049686775402423E-2</v>
      </c>
      <c r="AR244" s="707">
        <f>IF(ISNUMBER(Bilanz!AR244),Bilanz!AR244,"")</f>
        <v>0.19371749999999999</v>
      </c>
      <c r="AS244" s="708">
        <f>IF(ISNUMBER(Bilanz!AS244),Bilanz!AS244,"")</f>
        <v>0.97322387319151671</v>
      </c>
      <c r="AT244" s="709">
        <f>IF(ISNUMBER(Bilanz!AT244),Bilanz!AT244,"")</f>
        <v>0.87765017905935749</v>
      </c>
      <c r="AU244" s="710">
        <f>IF(ISNUMBER(Bilanz!AU244),Bilanz!AU244,"")</f>
        <v>0.1084818</v>
      </c>
      <c r="AV244" s="711">
        <f>IF(ISNUMBER(Bilanz!AV244),Bilanz!AV244,"")</f>
        <v>1.2915666664959256</v>
      </c>
      <c r="AW244" s="712">
        <f>IF(ISNUMBER(Bilanz!AW244),Bilanz!AW244,"")</f>
        <v>0.17305430000000002</v>
      </c>
      <c r="AX244" s="713">
        <f>IF(ISNUMBER(Bilanz!AX244),Bilanz!AX244,"")</f>
        <v>7.7487E-2</v>
      </c>
      <c r="AY244" s="714">
        <f>IF(ISNUMBER(Bilanz!AY244),Bilanz!AY244,"")</f>
        <v>0.38226919999999998</v>
      </c>
      <c r="AZ244" s="715">
        <f>IF(ISNUMBER(Bilanz!AZ244),Bilanz!AZ244,"")</f>
        <v>362.61</v>
      </c>
      <c r="BA244" s="716">
        <f>IF(ISNUMBER(Bilanz!BA244),Bilanz!BA244,"")</f>
        <v>5.5229999999999997</v>
      </c>
      <c r="BB244" s="717">
        <f>IF(ISNUMBER(Bilanz!BB244),Bilanz!BB244,"")</f>
        <v>7.7624711662868959</v>
      </c>
      <c r="BC244" s="718">
        <f>IF(ISNUMBER(Bilanz!BC244),Bilanz!BC244,"")</f>
        <v>0.7115002274001182</v>
      </c>
      <c r="BD244" s="719">
        <f>IF(ISNUMBER(Bilanz!BD244),Bilanz!BD244,"")</f>
        <v>1.2882495516931341E-3</v>
      </c>
      <c r="BE244" s="720">
        <f>IF(ISNUMBER(Bilanz!BE244),Bilanz!BE244,"")</f>
        <v>2.1155365000564141</v>
      </c>
      <c r="BF244" s="708">
        <f>IF(ISNUMBER(Bilanz!BF244),Bilanz!BF244,"")</f>
        <v>26.900480203295775</v>
      </c>
      <c r="BG244" s="709">
        <f>IF(ISNUMBER(Bilanz!BG244),Bilanz!BG244,"")</f>
        <v>21.193984134999255</v>
      </c>
      <c r="BH244" s="710">
        <f>IF(ISNUMBER(Bilanz!BH244),Bilanz!BH244,"")</f>
        <v>1.8268971456906979</v>
      </c>
      <c r="BI244" s="711">
        <f>IF(ISNUMBER(Bilanz!BI244),Bilanz!BI244,"")</f>
        <v>35.699662226096329</v>
      </c>
      <c r="BJ244" s="712">
        <f>IF(ISNUMBER(Bilanz!BJ244),Bilanz!BJ244,"")</f>
        <v>1.7136426415673438</v>
      </c>
      <c r="BK244" s="713">
        <f>IF(ISNUMBER(Bilanz!BK244),Bilanz!BK244,"")</f>
        <v>2.4686278543509563</v>
      </c>
      <c r="BL244" s="714">
        <f>IF(ISNUMBER(Bilanz!BL244),Bilanz!BL244,"")</f>
        <v>7.3855980837367126</v>
      </c>
      <c r="BM244" s="721" t="str">
        <f>IF(ISTEXT(Bilanz!BM244),Bilanz!BM244,"")</f>
        <v>V0</v>
      </c>
      <c r="BN244" s="722">
        <f>IF(ISNUMBER(Bilanz!BN244),Bilanz!BN244,"")</f>
        <v>10.6</v>
      </c>
      <c r="BO244" s="722">
        <f>IF(ISNUMBER(Bilanz!BO244),Bilanz!BO244,"")</f>
        <v>9.9355464746931705</v>
      </c>
      <c r="BP244" s="723">
        <f>IF(ISNUMBER(Bilanz!BP244),Bilanz!BP244,"")</f>
        <v>-6.2684294840266901</v>
      </c>
      <c r="BQ244" s="723">
        <f>IF(ISNUMBER(Bilanz!BQ244),Bilanz!BQ244,"")</f>
        <v>30</v>
      </c>
      <c r="BR244" s="721" t="str">
        <f>IF(ISTEXT(Bilanz!BR244),Bilanz!BR244,"")</f>
        <v>V0</v>
      </c>
      <c r="BS244" s="723">
        <f>IF(ISNUMBER(Bilanz!BS244),Bilanz!BS244,"")</f>
        <v>56.856899117728936</v>
      </c>
      <c r="BT244" s="723">
        <f>IF(ISNUMBER(Bilanz!BT244),Bilanz!BT244,"")</f>
        <v>50.922789315303255</v>
      </c>
      <c r="BU244" s="723">
        <f>IF(ISNUMBER(Bilanz!BU244),Bilanz!BU244,"")</f>
        <v>107.77968843303219</v>
      </c>
      <c r="BV244" s="722">
        <f>IF(ISNUMBER(Bilanz!BV244),Bilanz!BV244,"")</f>
        <v>5.5057774694837605</v>
      </c>
      <c r="BW244" s="723">
        <f>IF(ISNUMBER(Bilanz!BW244),Bilanz!BW244,"")</f>
        <v>15</v>
      </c>
      <c r="BX244" s="721" t="str">
        <f>IF(ISTEXT(Bilanz!BX244),Bilanz!BX244,"")</f>
        <v>V0</v>
      </c>
    </row>
    <row r="245" spans="1:76" x14ac:dyDescent="0.2">
      <c r="A245" s="120" t="str">
        <f>IF(ISTEXT(Data!A245),Data!A245,"")</f>
        <v>DEU96077</v>
      </c>
      <c r="B245" s="250">
        <f>IF(ISREF(Data!B245),Data!B245,"")</f>
        <v>35253</v>
      </c>
      <c r="C245" s="698">
        <v>0.27083333333333298</v>
      </c>
      <c r="D245" s="250">
        <f>IF(ISREF(Data!D245),Data!D245,"")</f>
        <v>35254</v>
      </c>
      <c r="E245" s="698">
        <v>0.27083333333333298</v>
      </c>
      <c r="F245" s="699" t="s">
        <v>2179</v>
      </c>
      <c r="G245" s="245" t="str">
        <f>IF(ISTEXT(Data!G245),Data!G245,"")</f>
        <v>Rain</v>
      </c>
      <c r="H245" s="247" t="str">
        <f>IF(ISTEXT(Data!H245),Data!H245,"")</f>
        <v>Clean and Clear</v>
      </c>
      <c r="I245" s="246" t="str">
        <f>IF(ISTEXT(Data!I245),Data!I245,"")</f>
        <v/>
      </c>
      <c r="J245" s="248" t="str">
        <f>IF(ISTEXT(Data!J245),Data!J245,"")</f>
        <v/>
      </c>
      <c r="K245" s="273">
        <f>IF(ISNUMBER(Data!K245),Data!K245,"")</f>
        <v>5.6</v>
      </c>
      <c r="L245" s="242" t="str">
        <f>IF(ISTEXT(Data!L245),Data!L245,"")</f>
        <v>V0</v>
      </c>
      <c r="M245" s="700">
        <f>IF(ISNUMBER(Data!M245),Data!M245,"")</f>
        <v>254.8</v>
      </c>
      <c r="N245" s="700">
        <f>IF(ISNUMBER(Data!N245),Data!N245,"")</f>
        <v>5.8604000000000003</v>
      </c>
      <c r="O245" s="242" t="str">
        <f>IF(ISTEXT(Data!O245),Data!O245,"")</f>
        <v>V0</v>
      </c>
      <c r="P245" s="278">
        <f>IF(ISNUMBER(Data!P245),Data!P245,"")</f>
        <v>5.18</v>
      </c>
      <c r="Q245" s="242" t="str">
        <f>IF(ISTEXT(Data!Q245),Data!Q245,"")</f>
        <v>V0</v>
      </c>
      <c r="R245" s="277">
        <f>IF(ISNUMBER(Data!R245),Data!R245,"")</f>
        <v>7.9</v>
      </c>
      <c r="S245" s="242" t="str">
        <f>IF(ISTEXT(Data!S245),Data!S245,"")</f>
        <v>V0</v>
      </c>
      <c r="T245" s="701">
        <f>IF(ISNUMBER(Data!T245),Data!T245,"")</f>
        <v>5.1999999999999998E-2</v>
      </c>
      <c r="U245" s="242" t="str">
        <f>IF(ISTEXT(Data!U245),Data!U245,"")</f>
        <v>V0</v>
      </c>
      <c r="V245" s="702">
        <f>IF(ISNUMBER(Data!V245),Data!V245,"")</f>
        <v>0.25481102491734536</v>
      </c>
      <c r="W245" s="242" t="str">
        <f>IF(ISTEXT(Data!W245),Data!W245,"")</f>
        <v>V0</v>
      </c>
      <c r="X245" s="701">
        <f>IF(ISNUMBER(Data!X245),Data!X245,"")</f>
        <v>0.26869646686514964</v>
      </c>
      <c r="Y245" s="242" t="str">
        <f>IF(ISTEXT(Data!Y245),Data!Y245,"")</f>
        <v>V0</v>
      </c>
      <c r="Z245" s="703">
        <f>IF(ISNUMBER(Data!Z245),Data!Z245,"")</f>
        <v>4.2999999999999997E-2</v>
      </c>
      <c r="AA245" s="242" t="str">
        <f>IF(ISTEXT(Data!AA245),Data!AA245,"")</f>
        <v>V0</v>
      </c>
      <c r="AB245" s="701">
        <f>IF(ISNUMBER(Data!AB245),Data!AB245,"")</f>
        <v>0.36959860302677527</v>
      </c>
      <c r="AC245" s="242" t="str">
        <f>IF(ISTEXT(Data!AC245),Data!AC245,"")</f>
        <v>V0</v>
      </c>
      <c r="AD245" s="704">
        <f>IF(ISNUMBER(Data!AD245),Data!AD245,"")</f>
        <v>0.05</v>
      </c>
      <c r="AE245" s="242" t="str">
        <f>IF(ISTEXT(Data!AE245),Data!AE245,"")</f>
        <v>V0</v>
      </c>
      <c r="AF245" s="701">
        <f>IF(ISNUMBER(Data!AF245),Data!AF245,"")</f>
        <v>2.4E-2</v>
      </c>
      <c r="AG245" s="242" t="str">
        <f>IF(ISTEXT(Data!AG245),Data!AG245,"")</f>
        <v>V0</v>
      </c>
      <c r="AH245" s="703">
        <f>IF(ISNUMBER(Data!AH245),Data!AH245,"")</f>
        <v>0.121</v>
      </c>
      <c r="AI245" s="242" t="str">
        <f>IF(ISTEXT(Data!AI245),Data!AI245,"")</f>
        <v>V0</v>
      </c>
      <c r="AJ245" s="267" t="str">
        <f>IF(ISTEXT(Data!AJ245),Data!AJ245,"")</f>
        <v/>
      </c>
      <c r="AK245" s="267" t="str">
        <f>IF(ISTEXT(Data!AK245),Data!AK245,"")</f>
        <v/>
      </c>
      <c r="AL245" s="267" t="str">
        <f>IF(ISTEXT(Data!AL245),Data!AL245,"")</f>
        <v/>
      </c>
      <c r="AM245" s="267" t="str">
        <f>IF(ISTEXT(Data!AM245),Data!AM245,"")</f>
        <v/>
      </c>
      <c r="AN245" s="267" t="str">
        <f>IF(ISTEXT(Data!AN245),Data!AN245,"")</f>
        <v/>
      </c>
      <c r="AO245" s="267" t="str">
        <f>IF(ISTEXT(Data!AO245),Data!AO245,"")</f>
        <v/>
      </c>
      <c r="AP245" s="705">
        <f>IF(ISNUMBER(Bilanz!AP245),Bilanz!AP245,"")</f>
        <v>6.6069344800759591E-3</v>
      </c>
      <c r="AQ245" s="706">
        <f>IF(ISNUMBER(Bilanz!AQ245),Bilanz!AQ245,"")</f>
        <v>3.871927882703715E-2</v>
      </c>
      <c r="AR245" s="707">
        <f>IF(ISNUMBER(Bilanz!AR245),Bilanz!AR245,"")</f>
        <v>0.30474079999999998</v>
      </c>
      <c r="AS245" s="708">
        <f>IF(ISNUMBER(Bilanz!AS245),Bilanz!AS245,"")</f>
        <v>1.4932945304256109</v>
      </c>
      <c r="AT245" s="709">
        <f>IF(ISNUMBER(Bilanz!AT245),Bilanz!AT245,"")</f>
        <v>1.5746687744165231</v>
      </c>
      <c r="AU245" s="710">
        <f>IF(ISNUMBER(Bilanz!AU245),Bilanz!AU245,"")</f>
        <v>0.25199719999999998</v>
      </c>
      <c r="AV245" s="711">
        <f>IF(ISNUMBER(Bilanz!AV245),Bilanz!AV245,"")</f>
        <v>2.1659956531781139</v>
      </c>
      <c r="AW245" s="712">
        <f>IF(ISNUMBER(Bilanz!AW245),Bilanz!AW245,"")</f>
        <v>0.29302</v>
      </c>
      <c r="AX245" s="713">
        <f>IF(ISNUMBER(Bilanz!AX245),Bilanz!AX245,"")</f>
        <v>0.14064960000000001</v>
      </c>
      <c r="AY245" s="714">
        <f>IF(ISNUMBER(Bilanz!AY245),Bilanz!AY245,"")</f>
        <v>0.70910839999999997</v>
      </c>
      <c r="AZ245" s="715">
        <f>IF(ISNUMBER(Bilanz!AZ245),Bilanz!AZ245,"")</f>
        <v>362.61</v>
      </c>
      <c r="BA245" s="716">
        <f>IF(ISNUMBER(Bilanz!BA245),Bilanz!BA245,"")</f>
        <v>5.5229999999999997</v>
      </c>
      <c r="BB245" s="717">
        <f>IF(ISNUMBER(Bilanz!BB245),Bilanz!BB245,"")</f>
        <v>6.6069344800759593</v>
      </c>
      <c r="BC245" s="718">
        <f>IF(ISNUMBER(Bilanz!BC245),Bilanz!BC245,"")</f>
        <v>0.83593987751131704</v>
      </c>
      <c r="BD245" s="719">
        <f>IF(ISNUMBER(Bilanz!BD245),Bilanz!BD245,"")</f>
        <v>1.5135612484362059E-3</v>
      </c>
      <c r="BE245" s="720">
        <f>IF(ISNUMBER(Bilanz!BE245),Bilanz!BE245,"")</f>
        <v>1.4667719733724474</v>
      </c>
      <c r="BF245" s="708">
        <f>IF(ISNUMBER(Bilanz!BF245),Bilanz!BF245,"")</f>
        <v>18.191691648271963</v>
      </c>
      <c r="BG245" s="709">
        <f>IF(ISNUMBER(Bilanz!BG245),Bilanz!BG245,"")</f>
        <v>16.759486472175247</v>
      </c>
      <c r="BH245" s="710">
        <f>IF(ISNUMBER(Bilanz!BH245),Bilanz!BH245,"")</f>
        <v>1.8703946967785714</v>
      </c>
      <c r="BI245" s="711">
        <f>IF(ISNUMBER(Bilanz!BI245),Bilanz!BI245,"")</f>
        <v>26.38670686276685</v>
      </c>
      <c r="BJ245" s="712">
        <f>IF(ISNUMBER(Bilanz!BJ245),Bilanz!BJ245,"")</f>
        <v>1.2788377922144356</v>
      </c>
      <c r="BK245" s="713">
        <f>IF(ISNUMBER(Bilanz!BK245),Bilanz!BK245,"")</f>
        <v>1.9749022834807655</v>
      </c>
      <c r="BL245" s="714">
        <f>IF(ISNUMBER(Bilanz!BL245),Bilanz!BL245,"")</f>
        <v>6.0382254603523124</v>
      </c>
      <c r="BM245" s="721" t="str">
        <f>IF(ISTEXT(Bilanz!BM245),Bilanz!BM245,"")</f>
        <v>V0</v>
      </c>
      <c r="BN245" s="722">
        <f>IF(ISNUMBER(Bilanz!BN245),Bilanz!BN245,"")</f>
        <v>7.9</v>
      </c>
      <c r="BO245" s="722">
        <f>IF(ISNUMBER(Bilanz!BO245),Bilanz!BO245,"")</f>
        <v>7.690392704126074</v>
      </c>
      <c r="BP245" s="723">
        <f>IF(ISNUMBER(Bilanz!BP245),Bilanz!BP245,"")</f>
        <v>-2.6532569097965362</v>
      </c>
      <c r="BQ245" s="723">
        <f>IF(ISNUMBER(Bilanz!BQ245),Bilanz!BQ245,"")</f>
        <v>30</v>
      </c>
      <c r="BR245" s="721" t="str">
        <f>IF(ISTEXT(Bilanz!BR245),Bilanz!BR245,"")</f>
        <v>V0</v>
      </c>
      <c r="BS245" s="723">
        <f>IF(ISNUMBER(Bilanz!BS245),Bilanz!BS245,"")</f>
        <v>44.156001575668895</v>
      </c>
      <c r="BT245" s="723">
        <f>IF(ISNUMBER(Bilanz!BT245),Bilanz!BT245,"")</f>
        <v>37.255403532579408</v>
      </c>
      <c r="BU245" s="723">
        <f>IF(ISNUMBER(Bilanz!BU245),Bilanz!BU245,"")</f>
        <v>81.411405108248303</v>
      </c>
      <c r="BV245" s="722">
        <f>IF(ISNUMBER(Bilanz!BV245),Bilanz!BV245,"")</f>
        <v>8.4762055561062226</v>
      </c>
      <c r="BW245" s="723">
        <f>IF(ISNUMBER(Bilanz!BW245),Bilanz!BW245,"")</f>
        <v>30</v>
      </c>
      <c r="BX245" s="721" t="str">
        <f>IF(ISTEXT(Bilanz!BX245),Bilanz!BX245,"")</f>
        <v>V0</v>
      </c>
    </row>
    <row r="246" spans="1:76" x14ac:dyDescent="0.2">
      <c r="A246" s="120" t="str">
        <f>IF(ISTEXT(Data!A246),Data!A246,"")</f>
        <v>DEU96078</v>
      </c>
      <c r="B246" s="250">
        <f>IF(ISREF(Data!B246),Data!B246,"")</f>
        <v>35254</v>
      </c>
      <c r="C246" s="698">
        <v>0.27083333333333298</v>
      </c>
      <c r="D246" s="250">
        <f>IF(ISREF(Data!D246),Data!D246,"")</f>
        <v>35255</v>
      </c>
      <c r="E246" s="698">
        <v>0.27083333333333298</v>
      </c>
      <c r="F246" s="699" t="s">
        <v>2179</v>
      </c>
      <c r="G246" s="245" t="str">
        <f>IF(ISTEXT(Data!G246),Data!G246,"")</f>
        <v>Rain</v>
      </c>
      <c r="H246" s="247" t="str">
        <f>IF(ISTEXT(Data!H246),Data!H246,"")</f>
        <v>Clean and Clear</v>
      </c>
      <c r="I246" s="246" t="str">
        <f>IF(ISTEXT(Data!I246),Data!I246,"")</f>
        <v/>
      </c>
      <c r="J246" s="248" t="str">
        <f>IF(ISTEXT(Data!J246),Data!J246,"")</f>
        <v/>
      </c>
      <c r="K246" s="273">
        <f>IF(ISNUMBER(Data!K246),Data!K246,"")</f>
        <v>31.9</v>
      </c>
      <c r="L246" s="242" t="str">
        <f>IF(ISTEXT(Data!L246),Data!L246,"")</f>
        <v>V0</v>
      </c>
      <c r="M246" s="700">
        <f>IF(ISNUMBER(Data!M246),Data!M246,"")</f>
        <v>1409.1</v>
      </c>
      <c r="N246" s="700">
        <f>IF(ISNUMBER(Data!N246),Data!N246,"")</f>
        <v>32.409299999999995</v>
      </c>
      <c r="O246" s="242" t="str">
        <f>IF(ISTEXT(Data!O246),Data!O246,"")</f>
        <v>V0</v>
      </c>
      <c r="P246" s="278">
        <f>IF(ISNUMBER(Data!P246),Data!P246,"")</f>
        <v>4.84</v>
      </c>
      <c r="Q246" s="242" t="str">
        <f>IF(ISTEXT(Data!Q246),Data!Q246,"")</f>
        <v>V0</v>
      </c>
      <c r="R246" s="277">
        <f>IF(ISNUMBER(Data!R246),Data!R246,"")</f>
        <v>9.1999999999999993</v>
      </c>
      <c r="S246" s="242" t="str">
        <f>IF(ISTEXT(Data!S246),Data!S246,"")</f>
        <v>V0</v>
      </c>
      <c r="T246" s="701">
        <f>IF(ISNUMBER(Data!T246),Data!T246,"")</f>
        <v>4.7E-2</v>
      </c>
      <c r="U246" s="242" t="str">
        <f>IF(ISTEXT(Data!U246),Data!U246,"")</f>
        <v>V0</v>
      </c>
      <c r="V246" s="702">
        <f>IF(ISNUMBER(Data!V246),Data!V246,"")</f>
        <v>0.20601742440125798</v>
      </c>
      <c r="W246" s="242" t="str">
        <f>IF(ISTEXT(Data!W246),Data!W246,"")</f>
        <v>V0</v>
      </c>
      <c r="X246" s="701">
        <f>IF(ISNUMBER(Data!X246),Data!X246,"")</f>
        <v>0.26135320938560513</v>
      </c>
      <c r="Y246" s="242" t="str">
        <f>IF(ISTEXT(Data!Y246),Data!Y246,"")</f>
        <v>V0</v>
      </c>
      <c r="Z246" s="703">
        <f>IF(ISNUMBER(Data!Z246),Data!Z246,"")</f>
        <v>0.05</v>
      </c>
      <c r="AA246" s="242" t="str">
        <f>IF(ISTEXT(Data!AA246),Data!AA246,"")</f>
        <v>V0</v>
      </c>
      <c r="AB246" s="701">
        <f>IF(ISNUMBER(Data!AB246),Data!AB246,"")</f>
        <v>0.18324636620655244</v>
      </c>
      <c r="AC246" s="242" t="str">
        <f>IF(ISTEXT(Data!AC246),Data!AC246,"")</f>
        <v>V0</v>
      </c>
      <c r="AD246" s="704">
        <f>IF(ISNUMBER(Data!AD246),Data!AD246,"")</f>
        <v>0.02</v>
      </c>
      <c r="AE246" s="242" t="str">
        <f>IF(ISTEXT(Data!AE246),Data!AE246,"")</f>
        <v>V0</v>
      </c>
      <c r="AF246" s="701">
        <f>IF(ISNUMBER(Data!AF246),Data!AF246,"")</f>
        <v>1.6E-2</v>
      </c>
      <c r="AG246" s="242" t="str">
        <f>IF(ISTEXT(Data!AG246),Data!AG246,"")</f>
        <v>V0</v>
      </c>
      <c r="AH246" s="703">
        <f>IF(ISNUMBER(Data!AH246),Data!AH246,"")</f>
        <v>7.0000000000000007E-2</v>
      </c>
      <c r="AI246" s="242" t="str">
        <f>IF(ISTEXT(Data!AI246),Data!AI246,"")</f>
        <v>V0</v>
      </c>
      <c r="AJ246" s="267" t="str">
        <f>IF(ISTEXT(Data!AJ246),Data!AJ246,"")</f>
        <v/>
      </c>
      <c r="AK246" s="267" t="str">
        <f>IF(ISTEXT(Data!AK246),Data!AK246,"")</f>
        <v/>
      </c>
      <c r="AL246" s="267" t="str">
        <f>IF(ISTEXT(Data!AL246),Data!AL246,"")</f>
        <v/>
      </c>
      <c r="AM246" s="267" t="str">
        <f>IF(ISTEXT(Data!AM246),Data!AM246,"")</f>
        <v/>
      </c>
      <c r="AN246" s="267" t="str">
        <f>IF(ISTEXT(Data!AN246),Data!AN246,"")</f>
        <v/>
      </c>
      <c r="AO246" s="267" t="str">
        <f>IF(ISTEXT(Data!AO246),Data!AO246,"")</f>
        <v/>
      </c>
      <c r="AP246" s="705">
        <f>IF(ISNUMBER(Bilanz!AP246),Bilanz!AP246,"")</f>
        <v>1.4454397707459276E-2</v>
      </c>
      <c r="AQ246" s="706">
        <f>IF(ISNUMBER(Bilanz!AQ246),Bilanz!AQ246,"")</f>
        <v>0.46845691162035985</v>
      </c>
      <c r="AR246" s="707">
        <f>IF(ISNUMBER(Bilanz!AR246),Bilanz!AR246,"")</f>
        <v>1.5232370999999998</v>
      </c>
      <c r="AS246" s="708">
        <f>IF(ISNUMBER(Bilanz!AS246),Bilanz!AS246,"")</f>
        <v>6.6768805126476893</v>
      </c>
      <c r="AT246" s="709">
        <f>IF(ISNUMBER(Bilanz!AT246),Bilanz!AT246,"")</f>
        <v>8.4702745689408907</v>
      </c>
      <c r="AU246" s="710">
        <f>IF(ISNUMBER(Bilanz!AU246),Bilanz!AU246,"")</f>
        <v>1.6204649999999998</v>
      </c>
      <c r="AV246" s="711">
        <f>IF(ISNUMBER(Bilanz!AV246),Bilanz!AV246,"")</f>
        <v>5.938886456298019</v>
      </c>
      <c r="AW246" s="712">
        <f>IF(ISNUMBER(Bilanz!AW246),Bilanz!AW246,"")</f>
        <v>0.64818599999999993</v>
      </c>
      <c r="AX246" s="713">
        <f>IF(ISNUMBER(Bilanz!AX246),Bilanz!AX246,"")</f>
        <v>0.51854879999999992</v>
      </c>
      <c r="AY246" s="714">
        <f>IF(ISNUMBER(Bilanz!AY246),Bilanz!AY246,"")</f>
        <v>2.2686509999999998</v>
      </c>
      <c r="AZ246" s="715">
        <f>IF(ISNUMBER(Bilanz!AZ246),Bilanz!AZ246,"")</f>
        <v>362.61</v>
      </c>
      <c r="BA246" s="716">
        <f>IF(ISNUMBER(Bilanz!BA246),Bilanz!BA246,"")</f>
        <v>5.5229999999999997</v>
      </c>
      <c r="BB246" s="717">
        <f>IF(ISNUMBER(Bilanz!BB246),Bilanz!BB246,"")</f>
        <v>14.454397707459275</v>
      </c>
      <c r="BC246" s="718">
        <f>IF(ISNUMBER(Bilanz!BC246),Bilanz!BC246,"")</f>
        <v>0.38209824523852842</v>
      </c>
      <c r="BD246" s="719">
        <f>IF(ISNUMBER(Bilanz!BD246),Bilanz!BD246,"")</f>
        <v>6.9183097091893579E-4</v>
      </c>
      <c r="BE246" s="720">
        <f>IF(ISNUMBER(Bilanz!BE246),Bilanz!BE246,"")</f>
        <v>1.3257362067020197</v>
      </c>
      <c r="BF246" s="708">
        <f>IF(ISNUMBER(Bilanz!BF246),Bilanz!BF246,"")</f>
        <v>14.70817622626244</v>
      </c>
      <c r="BG246" s="709">
        <f>IF(ISNUMBER(Bilanz!BG246),Bilanz!BG246,"")</f>
        <v>16.3014632393953</v>
      </c>
      <c r="BH246" s="710">
        <f>IF(ISNUMBER(Bilanz!BH246),Bilanz!BH246,"")</f>
        <v>2.1748775543936882</v>
      </c>
      <c r="BI246" s="711">
        <f>IF(ISNUMBER(Bilanz!BI246),Bilanz!BI246,"")</f>
        <v>13.082484915153312</v>
      </c>
      <c r="BJ246" s="712">
        <f>IF(ISNUMBER(Bilanz!BJ246),Bilanz!BJ246,"")</f>
        <v>0.51153511688577424</v>
      </c>
      <c r="BK246" s="713">
        <f>IF(ISNUMBER(Bilanz!BK246),Bilanz!BK246,"")</f>
        <v>1.3166015223205101</v>
      </c>
      <c r="BL246" s="714">
        <f>IF(ISNUMBER(Bilanz!BL246),Bilanz!BL246,"")</f>
        <v>3.4931882828484455</v>
      </c>
      <c r="BM246" s="721" t="str">
        <f>IF(ISTEXT(Bilanz!BM246),Bilanz!BM246,"")</f>
        <v>V0</v>
      </c>
      <c r="BN246" s="722">
        <f>IF(ISNUMBER(Bilanz!BN246),Bilanz!BN246,"")</f>
        <v>9.1999999999999993</v>
      </c>
      <c r="BO246" s="722">
        <f>IF(ISNUMBER(Bilanz!BO246),Bilanz!BO246,"")</f>
        <v>8.9129197878145536</v>
      </c>
      <c r="BP246" s="723">
        <f>IF(ISNUMBER(Bilanz!BP246),Bilanz!BP246,"")</f>
        <v>-3.1204370889722357</v>
      </c>
      <c r="BQ246" s="723">
        <f>IF(ISNUMBER(Bilanz!BQ246),Bilanz!BQ246,"")</f>
        <v>30</v>
      </c>
      <c r="BR246" s="721" t="str">
        <f>IF(ISTEXT(Bilanz!BR246),Bilanz!BR246,"")</f>
        <v>V0</v>
      </c>
      <c r="BS246" s="723">
        <f>IF(ISNUMBER(Bilanz!BS246),Bilanz!BS246,"")</f>
        <v>35.033085099061005</v>
      </c>
      <c r="BT246" s="723">
        <f>IF(ISNUMBER(Bilanz!BT246),Bilanz!BT246,"")</f>
        <v>32.718165748569206</v>
      </c>
      <c r="BU246" s="723">
        <f>IF(ISNUMBER(Bilanz!BU246),Bilanz!BU246,"")</f>
        <v>67.751250847630217</v>
      </c>
      <c r="BV246" s="722">
        <f>IF(ISNUMBER(Bilanz!BV246),Bilanz!BV246,"")</f>
        <v>3.4167920466855399</v>
      </c>
      <c r="BW246" s="723">
        <f>IF(ISNUMBER(Bilanz!BW246),Bilanz!BW246,"")</f>
        <v>30</v>
      </c>
      <c r="BX246" s="721" t="str">
        <f>IF(ISTEXT(Bilanz!BX246),Bilanz!BX246,"")</f>
        <v>V0</v>
      </c>
    </row>
    <row r="247" spans="1:76" x14ac:dyDescent="0.2">
      <c r="A247" s="120" t="str">
        <f>IF(ISTEXT(Data!A247),Data!A247,"")</f>
        <v>DEU96079</v>
      </c>
      <c r="B247" s="250">
        <f>IF(ISREF(Data!B247),Data!B247,"")</f>
        <v>35255</v>
      </c>
      <c r="C247" s="698">
        <v>0.27083333333333298</v>
      </c>
      <c r="D247" s="250">
        <f>IF(ISREF(Data!D247),Data!D247,"")</f>
        <v>35256</v>
      </c>
      <c r="E247" s="698">
        <v>0.27083333333333298</v>
      </c>
      <c r="F247" s="699" t="s">
        <v>2179</v>
      </c>
      <c r="G247" s="245" t="str">
        <f>IF(ISTEXT(Data!G247),Data!G247,"")</f>
        <v>Rain</v>
      </c>
      <c r="H247" s="247" t="str">
        <f>IF(ISTEXT(Data!H247),Data!H247,"")</f>
        <v>Clean and Clear</v>
      </c>
      <c r="I247" s="246" t="str">
        <f>IF(ISTEXT(Data!I247),Data!I247,"")</f>
        <v/>
      </c>
      <c r="J247" s="248" t="str">
        <f>IF(ISTEXT(Data!J247),Data!J247,"")</f>
        <v/>
      </c>
      <c r="K247" s="273">
        <f>IF(ISNUMBER(Data!K247),Data!K247,"")</f>
        <v>5.3</v>
      </c>
      <c r="L247" s="242" t="str">
        <f>IF(ISTEXT(Data!L247),Data!L247,"")</f>
        <v>V0</v>
      </c>
      <c r="M247" s="700">
        <f>IF(ISNUMBER(Data!M247),Data!M247,"")</f>
        <v>201.9</v>
      </c>
      <c r="N247" s="700">
        <f>IF(ISNUMBER(Data!N247),Data!N247,"")</f>
        <v>4.6436999999999999</v>
      </c>
      <c r="O247" s="242" t="str">
        <f>IF(ISTEXT(Data!O247),Data!O247,"")</f>
        <v>V0</v>
      </c>
      <c r="P247" s="278">
        <f>IF(ISNUMBER(Data!P247),Data!P247,"")</f>
        <v>4.38</v>
      </c>
      <c r="Q247" s="242" t="str">
        <f>IF(ISTEXT(Data!Q247),Data!Q247,"")</f>
        <v>V0</v>
      </c>
      <c r="R247" s="277">
        <f>IF(ISNUMBER(Data!R247),Data!R247,"")</f>
        <v>26.6</v>
      </c>
      <c r="S247" s="242" t="str">
        <f>IF(ISTEXT(Data!S247),Data!S247,"")</f>
        <v>V0</v>
      </c>
      <c r="T247" s="701">
        <f>IF(ISNUMBER(Data!T247),Data!T247,"")</f>
        <v>0.192</v>
      </c>
      <c r="U247" s="242" t="str">
        <f>IF(ISTEXT(Data!U247),Data!U247,"")</f>
        <v>V0</v>
      </c>
      <c r="V247" s="702">
        <f>IF(ISNUMBER(Data!V247),Data!V247,"")</f>
        <v>0.58778216917990478</v>
      </c>
      <c r="W247" s="242" t="str">
        <f>IF(ISTEXT(Data!W247),Data!W247,"")</f>
        <v>V0</v>
      </c>
      <c r="X247" s="701">
        <f>IF(ISNUMBER(Data!X247),Data!X247,"")</f>
        <v>0.77471366409194076</v>
      </c>
      <c r="Y247" s="242" t="str">
        <f>IF(ISTEXT(Data!Y247),Data!Y247,"")</f>
        <v>V0</v>
      </c>
      <c r="Z247" s="703">
        <f>IF(ISNUMBER(Data!Z247),Data!Z247,"")</f>
        <v>0.13300000000000001</v>
      </c>
      <c r="AA247" s="242" t="str">
        <f>IF(ISTEXT(Data!AA247),Data!AA247,"")</f>
        <v>V0</v>
      </c>
      <c r="AB247" s="701">
        <f>IF(ISNUMBER(Data!AB247),Data!AB247,"")</f>
        <v>0.45733944786296349</v>
      </c>
      <c r="AC247" s="242" t="str">
        <f>IF(ISTEXT(Data!AC247),Data!AC247,"")</f>
        <v>V0</v>
      </c>
      <c r="AD247" s="704">
        <f>IF(ISNUMBER(Data!AD247),Data!AD247,"")</f>
        <v>7.5999999999999998E-2</v>
      </c>
      <c r="AE247" s="242" t="str">
        <f>IF(ISTEXT(Data!AE247),Data!AE247,"")</f>
        <v>V0</v>
      </c>
      <c r="AF247" s="701">
        <f>IF(ISNUMBER(Data!AF247),Data!AF247,"")</f>
        <v>5.0999999999999997E-2</v>
      </c>
      <c r="AG247" s="242" t="str">
        <f>IF(ISTEXT(Data!AG247),Data!AG247,"")</f>
        <v>V0</v>
      </c>
      <c r="AH247" s="703">
        <f>IF(ISNUMBER(Data!AH247),Data!AH247,"")</f>
        <v>0.25700000000000001</v>
      </c>
      <c r="AI247" s="242" t="str">
        <f>IF(ISTEXT(Data!AI247),Data!AI247,"")</f>
        <v>V0</v>
      </c>
      <c r="AJ247" s="267" t="str">
        <f>IF(ISTEXT(Data!AJ247),Data!AJ247,"")</f>
        <v/>
      </c>
      <c r="AK247" s="267" t="str">
        <f>IF(ISTEXT(Data!AK247),Data!AK247,"")</f>
        <v/>
      </c>
      <c r="AL247" s="267" t="str">
        <f>IF(ISTEXT(Data!AL247),Data!AL247,"")</f>
        <v/>
      </c>
      <c r="AM247" s="267" t="str">
        <f>IF(ISTEXT(Data!AM247),Data!AM247,"")</f>
        <v/>
      </c>
      <c r="AN247" s="267" t="str">
        <f>IF(ISTEXT(Data!AN247),Data!AN247,"")</f>
        <v/>
      </c>
      <c r="AO247" s="267" t="str">
        <f>IF(ISTEXT(Data!AO247),Data!AO247,"")</f>
        <v/>
      </c>
      <c r="AP247" s="705">
        <f>IF(ISNUMBER(Bilanz!AP247),Bilanz!AP247,"")</f>
        <v>4.1686938347033506E-2</v>
      </c>
      <c r="AQ247" s="706">
        <f>IF(ISNUMBER(Bilanz!AQ247),Bilanz!AQ247,"")</f>
        <v>0.1935816356021195</v>
      </c>
      <c r="AR247" s="707">
        <f>IF(ISNUMBER(Bilanz!AR247),Bilanz!AR247,"")</f>
        <v>0.89159040000000001</v>
      </c>
      <c r="AS247" s="708">
        <f>IF(ISNUMBER(Bilanz!AS247),Bilanz!AS247,"")</f>
        <v>2.7294840590207237</v>
      </c>
      <c r="AT247" s="709">
        <f>IF(ISNUMBER(Bilanz!AT247),Bilanz!AT247,"")</f>
        <v>3.5975378419437454</v>
      </c>
      <c r="AU247" s="710">
        <f>IF(ISNUMBER(Bilanz!AU247),Bilanz!AU247,"")</f>
        <v>0.6176121</v>
      </c>
      <c r="AV247" s="711">
        <f>IF(ISNUMBER(Bilanz!AV247),Bilanz!AV247,"")</f>
        <v>2.1237471940412433</v>
      </c>
      <c r="AW247" s="712">
        <f>IF(ISNUMBER(Bilanz!AW247),Bilanz!AW247,"")</f>
        <v>0.35292119999999999</v>
      </c>
      <c r="AX247" s="713">
        <f>IF(ISNUMBER(Bilanz!AX247),Bilanz!AX247,"")</f>
        <v>0.23682869999999998</v>
      </c>
      <c r="AY247" s="714">
        <f>IF(ISNUMBER(Bilanz!AY247),Bilanz!AY247,"")</f>
        <v>1.1934309000000001</v>
      </c>
      <c r="AZ247" s="715">
        <f>IF(ISNUMBER(Bilanz!AZ247),Bilanz!AZ247,"")</f>
        <v>362.61</v>
      </c>
      <c r="BA247" s="716">
        <f>IF(ISNUMBER(Bilanz!BA247),Bilanz!BA247,"")</f>
        <v>5.5229999999999997</v>
      </c>
      <c r="BB247" s="717">
        <f>IF(ISNUMBER(Bilanz!BB247),Bilanz!BB247,"")</f>
        <v>41.686938347033504</v>
      </c>
      <c r="BC247" s="718">
        <f>IF(ISNUMBER(Bilanz!BC247),Bilanz!BC247,"")</f>
        <v>0.1324875421174464</v>
      </c>
      <c r="BD247" s="719">
        <f>IF(ISNUMBER(Bilanz!BD247),Bilanz!BD247,"")</f>
        <v>2.398832919019488E-4</v>
      </c>
      <c r="BE247" s="720">
        <f>IF(ISNUMBER(Bilanz!BE247),Bilanz!BE247,"")</f>
        <v>5.4157734401444211</v>
      </c>
      <c r="BF247" s="708">
        <f>IF(ISNUMBER(Bilanz!BF247),Bilanz!BF247,"")</f>
        <v>41.963458926244364</v>
      </c>
      <c r="BG247" s="709">
        <f>IF(ISNUMBER(Bilanz!BG247),Bilanz!BG247,"")</f>
        <v>48.321451058284161</v>
      </c>
      <c r="BH247" s="710">
        <f>IF(ISNUMBER(Bilanz!BH247),Bilanz!BH247,"")</f>
        <v>5.7851742946872102</v>
      </c>
      <c r="BI247" s="711">
        <f>IF(ISNUMBER(Bilanz!BI247),Bilanz!BI247,"")</f>
        <v>32.650778029768219</v>
      </c>
      <c r="BJ247" s="712">
        <f>IF(ISNUMBER(Bilanz!BJ247),Bilanz!BJ247,"")</f>
        <v>1.9438334441659419</v>
      </c>
      <c r="BK247" s="713">
        <f>IF(ISNUMBER(Bilanz!BK247),Bilanz!BK247,"")</f>
        <v>4.1966673523966262</v>
      </c>
      <c r="BL247" s="714">
        <f>IF(ISNUMBER(Bilanz!BL247),Bilanz!BL247,"")</f>
        <v>12.824991267029292</v>
      </c>
      <c r="BM247" s="721" t="str">
        <f>IF(ISTEXT(Bilanz!BM247),Bilanz!BM247,"")</f>
        <v>V0</v>
      </c>
      <c r="BN247" s="722">
        <f>IF(ISNUMBER(Bilanz!BN247),Bilanz!BN247,"")</f>
        <v>26.6</v>
      </c>
      <c r="BO247" s="722">
        <f>IF(ISNUMBER(Bilanz!BO247),Bilanz!BO247,"")</f>
        <v>25.676663017708456</v>
      </c>
      <c r="BP247" s="723">
        <f>IF(ISNUMBER(Bilanz!BP247),Bilanz!BP247,"")</f>
        <v>-3.4711916627501687</v>
      </c>
      <c r="BQ247" s="723">
        <f>IF(ISNUMBER(Bilanz!BQ247),Bilanz!BQ247,"")</f>
        <v>30</v>
      </c>
      <c r="BR247" s="721" t="str">
        <f>IF(ISTEXT(Bilanz!BR247),Bilanz!BR247,"")</f>
        <v>V0</v>
      </c>
      <c r="BS247" s="723">
        <f>IF(ISNUMBER(Bilanz!BS247),Bilanz!BS247,"")</f>
        <v>99.088382735080799</v>
      </c>
      <c r="BT247" s="723">
        <f>IF(ISNUMBER(Bilanz!BT247),Bilanz!BT247,"")</f>
        <v>95.833410850082288</v>
      </c>
      <c r="BU247" s="723">
        <f>IF(ISNUMBER(Bilanz!BU247),Bilanz!BU247,"")</f>
        <v>194.92179358516307</v>
      </c>
      <c r="BV247" s="722">
        <f>IF(ISNUMBER(Bilanz!BV247),Bilanz!BV247,"")</f>
        <v>1.6698860733478655</v>
      </c>
      <c r="BW247" s="723">
        <f>IF(ISNUMBER(Bilanz!BW247),Bilanz!BW247,"")</f>
        <v>15</v>
      </c>
      <c r="BX247" s="721" t="str">
        <f>IF(ISTEXT(Bilanz!BX247),Bilanz!BX247,"")</f>
        <v>V0</v>
      </c>
    </row>
    <row r="248" spans="1:76" x14ac:dyDescent="0.2">
      <c r="A248" s="120" t="str">
        <f>IF(ISTEXT(Data!A248),Data!A248,"")</f>
        <v>DEU96080</v>
      </c>
      <c r="B248" s="250">
        <f>IF(ISREF(Data!B248),Data!B248,"")</f>
        <v>35256</v>
      </c>
      <c r="C248" s="698">
        <v>0.27083333333333298</v>
      </c>
      <c r="D248" s="250">
        <f>IF(ISREF(Data!D248),Data!D248,"")</f>
        <v>35257</v>
      </c>
      <c r="E248" s="698">
        <v>0.27083333333333298</v>
      </c>
      <c r="F248" s="699" t="s">
        <v>2179</v>
      </c>
      <c r="G248" s="245" t="str">
        <f>IF(ISTEXT(Data!G248),Data!G248,"")</f>
        <v>Rain</v>
      </c>
      <c r="H248" s="247" t="str">
        <f>IF(ISTEXT(Data!H248),Data!H248,"")</f>
        <v>Clean and Clear</v>
      </c>
      <c r="I248" s="246" t="str">
        <f>IF(ISTEXT(Data!I248),Data!I248,"")</f>
        <v/>
      </c>
      <c r="J248" s="248" t="str">
        <f>IF(ISTEXT(Data!J248),Data!J248,"")</f>
        <v/>
      </c>
      <c r="K248" s="273">
        <f>IF(ISNUMBER(Data!K248),Data!K248,"")</f>
        <v>12.3</v>
      </c>
      <c r="L248" s="242" t="str">
        <f>IF(ISTEXT(Data!L248),Data!L248,"")</f>
        <v>V0</v>
      </c>
      <c r="M248" s="700">
        <f>IF(ISNUMBER(Data!M248),Data!M248,"")</f>
        <v>536.79999999999995</v>
      </c>
      <c r="N248" s="700">
        <f>IF(ISNUMBER(Data!N248),Data!N248,"")</f>
        <v>12.346399999999999</v>
      </c>
      <c r="O248" s="242" t="str">
        <f>IF(ISTEXT(Data!O248),Data!O248,"")</f>
        <v>V0</v>
      </c>
      <c r="P248" s="278">
        <f>IF(ISNUMBER(Data!P248),Data!P248,"")</f>
        <v>4.7</v>
      </c>
      <c r="Q248" s="242" t="str">
        <f>IF(ISTEXT(Data!Q248),Data!Q248,"")</f>
        <v>V0</v>
      </c>
      <c r="R248" s="277">
        <f>IF(ISNUMBER(Data!R248),Data!R248,"")</f>
        <v>12.8</v>
      </c>
      <c r="S248" s="242" t="str">
        <f>IF(ISTEXT(Data!S248),Data!S248,"")</f>
        <v>V0</v>
      </c>
      <c r="T248" s="701">
        <f>IF(ISNUMBER(Data!T248),Data!T248,"")</f>
        <v>4.7E-2</v>
      </c>
      <c r="U248" s="242" t="str">
        <f>IF(ISTEXT(Data!U248),Data!U248,"")</f>
        <v>V0</v>
      </c>
      <c r="V248" s="702">
        <f>IF(ISNUMBER(Data!V248),Data!V248,"")</f>
        <v>0.31309226997822753</v>
      </c>
      <c r="W248" s="242" t="str">
        <f>IF(ISTEXT(Data!W248),Data!W248,"")</f>
        <v>V0</v>
      </c>
      <c r="X248" s="701">
        <f>IF(ISNUMBER(Data!X248),Data!X248,"")</f>
        <v>0.2747045866211405</v>
      </c>
      <c r="Y248" s="242" t="str">
        <f>IF(ISTEXT(Data!Y248),Data!Y248,"")</f>
        <v>V0</v>
      </c>
      <c r="Z248" s="703">
        <f>IF(ISNUMBER(Data!Z248),Data!Z248,"")</f>
        <v>4.1000000000000002E-2</v>
      </c>
      <c r="AA248" s="242" t="str">
        <f>IF(ISTEXT(Data!AA248),Data!AA248,"")</f>
        <v>V0</v>
      </c>
      <c r="AB248" s="701">
        <f>IF(ISNUMBER(Data!AB248),Data!AB248,"")</f>
        <v>0.13821124230833193</v>
      </c>
      <c r="AC248" s="242" t="str">
        <f>IF(ISTEXT(Data!AC248),Data!AC248,"")</f>
        <v>V0</v>
      </c>
      <c r="AD248" s="704">
        <f>IF(ISNUMBER(Data!AD248),Data!AD248,"")</f>
        <v>0.05</v>
      </c>
      <c r="AE248" s="242" t="str">
        <f>IF(ISTEXT(Data!AE248),Data!AE248,"")</f>
        <v>V0</v>
      </c>
      <c r="AF248" s="701">
        <f>IF(ISNUMBER(Data!AF248),Data!AF248,"")</f>
        <v>2.1000000000000001E-2</v>
      </c>
      <c r="AG248" s="242" t="str">
        <f>IF(ISTEXT(Data!AG248),Data!AG248,"")</f>
        <v>V0</v>
      </c>
      <c r="AH248" s="703">
        <f>IF(ISNUMBER(Data!AH248),Data!AH248,"")</f>
        <v>9.6000000000000002E-2</v>
      </c>
      <c r="AI248" s="242" t="str">
        <f>IF(ISTEXT(Data!AI248),Data!AI248,"")</f>
        <v>V0</v>
      </c>
      <c r="AJ248" s="267" t="str">
        <f>IF(ISTEXT(Data!AJ248),Data!AJ248,"")</f>
        <v/>
      </c>
      <c r="AK248" s="267" t="str">
        <f>IF(ISTEXT(Data!AK248),Data!AK248,"")</f>
        <v/>
      </c>
      <c r="AL248" s="267" t="str">
        <f>IF(ISTEXT(Data!AL248),Data!AL248,"")</f>
        <v/>
      </c>
      <c r="AM248" s="267" t="str">
        <f>IF(ISTEXT(Data!AM248),Data!AM248,"")</f>
        <v/>
      </c>
      <c r="AN248" s="267" t="str">
        <f>IF(ISTEXT(Data!AN248),Data!AN248,"")</f>
        <v/>
      </c>
      <c r="AO248" s="267" t="str">
        <f>IF(ISTEXT(Data!AO248),Data!AO248,"")</f>
        <v/>
      </c>
      <c r="AP248" s="705">
        <f>IF(ISNUMBER(Bilanz!AP248),Bilanz!AP248,"")</f>
        <v>1.9952623149688771E-2</v>
      </c>
      <c r="AQ248" s="706">
        <f>IF(ISNUMBER(Bilanz!AQ248),Bilanz!AQ248,"")</f>
        <v>0.24634306645531742</v>
      </c>
      <c r="AR248" s="707">
        <f>IF(ISNUMBER(Bilanz!AR248),Bilanz!AR248,"")</f>
        <v>0.58028079999999993</v>
      </c>
      <c r="AS248" s="708">
        <f>IF(ISNUMBER(Bilanz!AS248),Bilanz!AS248,"")</f>
        <v>3.8655624020591883</v>
      </c>
      <c r="AT248" s="709">
        <f>IF(ISNUMBER(Bilanz!AT248),Bilanz!AT248,"")</f>
        <v>3.3916127082592489</v>
      </c>
      <c r="AU248" s="710">
        <f>IF(ISNUMBER(Bilanz!AU248),Bilanz!AU248,"")</f>
        <v>0.50620239999999994</v>
      </c>
      <c r="AV248" s="711">
        <f>IF(ISNUMBER(Bilanz!AV248),Bilanz!AV248,"")</f>
        <v>1.7064112820355892</v>
      </c>
      <c r="AW248" s="712">
        <f>IF(ISNUMBER(Bilanz!AW248),Bilanz!AW248,"")</f>
        <v>0.61731999999999998</v>
      </c>
      <c r="AX248" s="713">
        <f>IF(ISNUMBER(Bilanz!AX248),Bilanz!AX248,"")</f>
        <v>0.25927440000000002</v>
      </c>
      <c r="AY248" s="714">
        <f>IF(ISNUMBER(Bilanz!AY248),Bilanz!AY248,"")</f>
        <v>1.1852544</v>
      </c>
      <c r="AZ248" s="715">
        <f>IF(ISNUMBER(Bilanz!AZ248),Bilanz!AZ248,"")</f>
        <v>362.61</v>
      </c>
      <c r="BA248" s="716">
        <f>IF(ISNUMBER(Bilanz!BA248),Bilanz!BA248,"")</f>
        <v>5.5229999999999997</v>
      </c>
      <c r="BB248" s="717">
        <f>IF(ISNUMBER(Bilanz!BB248),Bilanz!BB248,"")</f>
        <v>19.952623149688769</v>
      </c>
      <c r="BC248" s="718">
        <f>IF(ISNUMBER(Bilanz!BC248),Bilanz!BC248,"")</f>
        <v>0.27680570913234243</v>
      </c>
      <c r="BD248" s="719">
        <f>IF(ISNUMBER(Bilanz!BD248),Bilanz!BD248,"")</f>
        <v>5.0118723362727209E-4</v>
      </c>
      <c r="BE248" s="720">
        <f>IF(ISNUMBER(Bilanz!BE248),Bilanz!BE248,"")</f>
        <v>1.3257362067020197</v>
      </c>
      <c r="BF248" s="708">
        <f>IF(ISNUMBER(Bilanz!BF248),Bilanz!BF248,"")</f>
        <v>22.352557291227782</v>
      </c>
      <c r="BG248" s="709">
        <f>IF(ISNUMBER(Bilanz!BG248),Bilanz!BG248,"")</f>
        <v>17.134232753540651</v>
      </c>
      <c r="BH248" s="710">
        <f>IF(ISNUMBER(Bilanz!BH248),Bilanz!BH248,"")</f>
        <v>1.783399594602824</v>
      </c>
      <c r="BI248" s="711">
        <f>IF(ISNUMBER(Bilanz!BI248),Bilanz!BI248,"")</f>
        <v>9.8672979444800397</v>
      </c>
      <c r="BJ248" s="712">
        <f>IF(ISNUMBER(Bilanz!BJ248),Bilanz!BJ248,"")</f>
        <v>1.2788377922144356</v>
      </c>
      <c r="BK248" s="713">
        <f>IF(ISNUMBER(Bilanz!BK248),Bilanz!BK248,"")</f>
        <v>1.7280394980456699</v>
      </c>
      <c r="BL248" s="714">
        <f>IF(ISNUMBER(Bilanz!BL248),Bilanz!BL248,"")</f>
        <v>4.7906582164778673</v>
      </c>
      <c r="BM248" s="721" t="str">
        <f>IF(ISTEXT(Bilanz!BM248),Bilanz!BM248,"")</f>
        <v>V0</v>
      </c>
      <c r="BN248" s="722">
        <f>IF(ISNUMBER(Bilanz!BN248),Bilanz!BN248,"")</f>
        <v>12.8</v>
      </c>
      <c r="BO248" s="722">
        <f>IF(ISNUMBER(Bilanz!BO248),Bilanz!BO248,"")</f>
        <v>11.342790422602437</v>
      </c>
      <c r="BP248" s="723">
        <f>IF(ISNUMBER(Bilanz!BP248),Bilanz!BP248,"")</f>
        <v>-11.384449823418464</v>
      </c>
      <c r="BQ248" s="723">
        <f>IF(ISNUMBER(Bilanz!BQ248),Bilanz!BQ248,"")</f>
        <v>30</v>
      </c>
      <c r="BR248" s="721" t="str">
        <f>IF(ISTEXT(Bilanz!BR248),Bilanz!BR248,"")</f>
        <v>V0</v>
      </c>
      <c r="BS248" s="723">
        <f>IF(ISNUMBER(Bilanz!BS248),Bilanz!BS248,"")</f>
        <v>39.400856195509597</v>
      </c>
      <c r="BT248" s="723">
        <f>IF(ISNUMBER(Bilanz!BT248),Bilanz!BT248,"")</f>
        <v>41.089833147836423</v>
      </c>
      <c r="BU248" s="723">
        <f>IF(ISNUMBER(Bilanz!BU248),Bilanz!BU248,"")</f>
        <v>80.49068934334602</v>
      </c>
      <c r="BV248" s="722">
        <f>IF(ISNUMBER(Bilanz!BV248),Bilanz!BV248,"")</f>
        <v>-2.0983507112508653</v>
      </c>
      <c r="BW248" s="723">
        <f>IF(ISNUMBER(Bilanz!BW248),Bilanz!BW248,"")</f>
        <v>30</v>
      </c>
      <c r="BX248" s="721" t="str">
        <f>IF(ISTEXT(Bilanz!BX248),Bilanz!BX248,"")</f>
        <v>V0</v>
      </c>
    </row>
    <row r="249" spans="1:76" x14ac:dyDescent="0.2">
      <c r="A249" s="120" t="str">
        <f>IF(ISTEXT(Data!A249),Data!A249,"")</f>
        <v/>
      </c>
      <c r="B249" s="250">
        <f>IF(ISREF(Data!B249),Data!B249,"")</f>
        <v>35257</v>
      </c>
      <c r="C249" s="698">
        <v>0.27083333333333298</v>
      </c>
      <c r="D249" s="250">
        <f>IF(ISREF(Data!D249),Data!D249,"")</f>
        <v>35258</v>
      </c>
      <c r="E249" s="698">
        <v>0.27083333333333298</v>
      </c>
      <c r="F249" s="699" t="s">
        <v>2179</v>
      </c>
      <c r="G249" s="245" t="str">
        <f>IF(ISTEXT(Data!G249),Data!G249,"")</f>
        <v>Rain</v>
      </c>
      <c r="H249" s="247" t="str">
        <f>IF(ISTEXT(Data!H249),Data!H249,"")</f>
        <v/>
      </c>
      <c r="I249" s="246" t="str">
        <f>IF(ISTEXT(Data!I249),Data!I249,"")</f>
        <v>Insufficient Quantity</v>
      </c>
      <c r="J249" s="248" t="str">
        <f>IF(ISTEXT(Data!J249),Data!J249,"")</f>
        <v/>
      </c>
      <c r="K249" s="273">
        <f>IF(ISNUMBER(Data!K249),Data!K249,"")</f>
        <v>0.2</v>
      </c>
      <c r="L249" s="242" t="str">
        <f>IF(ISTEXT(Data!L249),Data!L249,"")</f>
        <v>V0</v>
      </c>
      <c r="M249" s="700" t="str">
        <f>IF(ISNUMBER(Data!M249),Data!M249,"")</f>
        <v/>
      </c>
      <c r="N249" s="700" t="str">
        <f>IF(ISNUMBER(Data!N249),Data!N249,"")</f>
        <v/>
      </c>
      <c r="O249" s="242" t="str">
        <f>IF(ISTEXT(Data!O249),Data!O249,"")</f>
        <v>M1</v>
      </c>
      <c r="P249" s="278" t="str">
        <f>IF(ISNUMBER(Data!P249),Data!P249,"")</f>
        <v/>
      </c>
      <c r="Q249" s="242" t="str">
        <f>IF(ISTEXT(Data!Q249),Data!Q249,"")</f>
        <v>M1</v>
      </c>
      <c r="R249" s="277" t="str">
        <f>IF(ISNUMBER(Data!R249),Data!R249,"")</f>
        <v/>
      </c>
      <c r="S249" s="242" t="str">
        <f>IF(ISTEXT(Data!S249),Data!S249,"")</f>
        <v>M1</v>
      </c>
      <c r="T249" s="701" t="str">
        <f>IF(ISNUMBER(Data!T249),Data!T249,"")</f>
        <v/>
      </c>
      <c r="U249" s="242" t="str">
        <f>IF(ISTEXT(Data!U249),Data!U249,"")</f>
        <v>M1</v>
      </c>
      <c r="V249" s="702" t="str">
        <f>IF(ISNUMBER(Data!V249),Data!V249,"")</f>
        <v/>
      </c>
      <c r="W249" s="242" t="str">
        <f>IF(ISTEXT(Data!W249),Data!W249,"")</f>
        <v>M1</v>
      </c>
      <c r="X249" s="701" t="str">
        <f>IF(ISNUMBER(Data!X249),Data!X249,"")</f>
        <v/>
      </c>
      <c r="Y249" s="242" t="str">
        <f>IF(ISTEXT(Data!Y249),Data!Y249,"")</f>
        <v>M1</v>
      </c>
      <c r="Z249" s="703" t="str">
        <f>IF(ISNUMBER(Data!Z249),Data!Z249,"")</f>
        <v/>
      </c>
      <c r="AA249" s="242" t="str">
        <f>IF(ISTEXT(Data!AA249),Data!AA249,"")</f>
        <v>M1</v>
      </c>
      <c r="AB249" s="701" t="str">
        <f>IF(ISNUMBER(Data!AB249),Data!AB249,"")</f>
        <v/>
      </c>
      <c r="AC249" s="242" t="str">
        <f>IF(ISTEXT(Data!AC249),Data!AC249,"")</f>
        <v>M1</v>
      </c>
      <c r="AD249" s="704" t="str">
        <f>IF(ISNUMBER(Data!AD249),Data!AD249,"")</f>
        <v/>
      </c>
      <c r="AE249" s="242" t="str">
        <f>IF(ISTEXT(Data!AE249),Data!AE249,"")</f>
        <v>M1</v>
      </c>
      <c r="AF249" s="701" t="str">
        <f>IF(ISNUMBER(Data!AF249),Data!AF249,"")</f>
        <v/>
      </c>
      <c r="AG249" s="242" t="str">
        <f>IF(ISTEXT(Data!AG249),Data!AG249,"")</f>
        <v>M1</v>
      </c>
      <c r="AH249" s="703" t="str">
        <f>IF(ISNUMBER(Data!AH249),Data!AH249,"")</f>
        <v/>
      </c>
      <c r="AI249" s="242" t="str">
        <f>IF(ISTEXT(Data!AI249),Data!AI249,"")</f>
        <v>M1</v>
      </c>
      <c r="AJ249" s="267" t="str">
        <f>IF(ISTEXT(Data!AJ249),Data!AJ249,"")</f>
        <v/>
      </c>
      <c r="AK249" s="267" t="str">
        <f>IF(ISTEXT(Data!AK249),Data!AK249,"")</f>
        <v/>
      </c>
      <c r="AL249" s="267" t="str">
        <f>IF(ISTEXT(Data!AL249),Data!AL249,"")</f>
        <v/>
      </c>
      <c r="AM249" s="267" t="str">
        <f>IF(ISTEXT(Data!AM249),Data!AM249,"")</f>
        <v/>
      </c>
      <c r="AN249" s="267" t="str">
        <f>IF(ISTEXT(Data!AN249),Data!AN249,"")</f>
        <v/>
      </c>
      <c r="AO249" s="267" t="str">
        <f>IF(ISTEXT(Data!AO249),Data!AO249,"")</f>
        <v/>
      </c>
      <c r="AP249" s="705" t="str">
        <f>IF(ISNUMBER(Bilanz!AP249),Bilanz!AP249,"")</f>
        <v/>
      </c>
      <c r="AQ249" s="706" t="str">
        <f>IF(ISNUMBER(Bilanz!AQ249),Bilanz!AQ249,"")</f>
        <v/>
      </c>
      <c r="AR249" s="707" t="str">
        <f>IF(ISNUMBER(Bilanz!AR249),Bilanz!AR249,"")</f>
        <v/>
      </c>
      <c r="AS249" s="708" t="str">
        <f>IF(ISNUMBER(Bilanz!AS249),Bilanz!AS249,"")</f>
        <v/>
      </c>
      <c r="AT249" s="709" t="str">
        <f>IF(ISNUMBER(Bilanz!AT249),Bilanz!AT249,"")</f>
        <v/>
      </c>
      <c r="AU249" s="710" t="str">
        <f>IF(ISNUMBER(Bilanz!AU249),Bilanz!AU249,"")</f>
        <v/>
      </c>
      <c r="AV249" s="711" t="str">
        <f>IF(ISNUMBER(Bilanz!AV249),Bilanz!AV249,"")</f>
        <v/>
      </c>
      <c r="AW249" s="712" t="str">
        <f>IF(ISNUMBER(Bilanz!AW249),Bilanz!AW249,"")</f>
        <v/>
      </c>
      <c r="AX249" s="713" t="str">
        <f>IF(ISNUMBER(Bilanz!AX249),Bilanz!AX249,"")</f>
        <v/>
      </c>
      <c r="AY249" s="714" t="str">
        <f>IF(ISNUMBER(Bilanz!AY249),Bilanz!AY249,"")</f>
        <v/>
      </c>
      <c r="AZ249" s="715">
        <f>IF(ISNUMBER(Bilanz!AZ249),Bilanz!AZ249,"")</f>
        <v>362.61</v>
      </c>
      <c r="BA249" s="716">
        <f>IF(ISNUMBER(Bilanz!BA249),Bilanz!BA249,"")</f>
        <v>5.5229999999999997</v>
      </c>
      <c r="BB249" s="717" t="str">
        <f>IF(ISNUMBER(Bilanz!BB249),Bilanz!BB249,"")</f>
        <v/>
      </c>
      <c r="BC249" s="718" t="str">
        <f>IF(ISNUMBER(Bilanz!BC249),Bilanz!BC249,"")</f>
        <v/>
      </c>
      <c r="BD249" s="719" t="str">
        <f>IF(ISNUMBER(Bilanz!BD249),Bilanz!BD249,"")</f>
        <v/>
      </c>
      <c r="BE249" s="720" t="str">
        <f>IF(ISNUMBER(Bilanz!BE249),Bilanz!BE249,"")</f>
        <v/>
      </c>
      <c r="BF249" s="708" t="str">
        <f>IF(ISNUMBER(Bilanz!BF249),Bilanz!BF249,"")</f>
        <v/>
      </c>
      <c r="BG249" s="709" t="str">
        <f>IF(ISNUMBER(Bilanz!BG249),Bilanz!BG249,"")</f>
        <v/>
      </c>
      <c r="BH249" s="710" t="str">
        <f>IF(ISNUMBER(Bilanz!BH249),Bilanz!BH249,"")</f>
        <v/>
      </c>
      <c r="BI249" s="711" t="str">
        <f>IF(ISNUMBER(Bilanz!BI249),Bilanz!BI249,"")</f>
        <v/>
      </c>
      <c r="BJ249" s="712" t="str">
        <f>IF(ISNUMBER(Bilanz!BJ249),Bilanz!BJ249,"")</f>
        <v/>
      </c>
      <c r="BK249" s="713" t="str">
        <f>IF(ISNUMBER(Bilanz!BK249),Bilanz!BK249,"")</f>
        <v/>
      </c>
      <c r="BL249" s="714" t="str">
        <f>IF(ISNUMBER(Bilanz!BL249),Bilanz!BL249,"")</f>
        <v/>
      </c>
      <c r="BM249" s="721" t="str">
        <f>IF(ISTEXT(Bilanz!BM249),Bilanz!BM249,"")</f>
        <v>M1</v>
      </c>
      <c r="BN249" s="722" t="str">
        <f>IF(ISNUMBER(Bilanz!BN249),Bilanz!BN249,"")</f>
        <v/>
      </c>
      <c r="BO249" s="722" t="str">
        <f>IF(ISNUMBER(Bilanz!BO249),Bilanz!BO249,"")</f>
        <v/>
      </c>
      <c r="BP249" s="723" t="str">
        <f>IF(ISNUMBER(Bilanz!BP249),Bilanz!BP249,"")</f>
        <v/>
      </c>
      <c r="BQ249" s="723" t="str">
        <f>IF(ISNUMBER(Bilanz!BQ249),Bilanz!BQ249,"")</f>
        <v/>
      </c>
      <c r="BR249" s="721" t="str">
        <f>IF(ISTEXT(Bilanz!BR249),Bilanz!BR249,"")</f>
        <v>M1</v>
      </c>
      <c r="BS249" s="723" t="str">
        <f>IF(ISNUMBER(Bilanz!BS249),Bilanz!BS249,"")</f>
        <v/>
      </c>
      <c r="BT249" s="723" t="str">
        <f>IF(ISNUMBER(Bilanz!BT249),Bilanz!BT249,"")</f>
        <v/>
      </c>
      <c r="BU249" s="723" t="str">
        <f>IF(ISNUMBER(Bilanz!BU249),Bilanz!BU249,"")</f>
        <v/>
      </c>
      <c r="BV249" s="722" t="str">
        <f>IF(ISNUMBER(Bilanz!BV249),Bilanz!BV249,"")</f>
        <v/>
      </c>
      <c r="BW249" s="723" t="str">
        <f>IF(ISNUMBER(Bilanz!BW249),Bilanz!BW249,"")</f>
        <v/>
      </c>
      <c r="BX249" s="721" t="str">
        <f>IF(ISTEXT(Bilanz!BX249),Bilanz!BX249,"")</f>
        <v>M1</v>
      </c>
    </row>
    <row r="250" spans="1:76" x14ac:dyDescent="0.2">
      <c r="A250" s="120" t="str">
        <f>IF(ISTEXT(Data!A250),Data!A250,"")</f>
        <v/>
      </c>
      <c r="B250" s="250">
        <f>IF(ISREF(Data!B250),Data!B250,"")</f>
        <v>35258</v>
      </c>
      <c r="C250" s="698">
        <v>0.27083333333333298</v>
      </c>
      <c r="D250" s="250">
        <f>IF(ISREF(Data!D250),Data!D250,"")</f>
        <v>35259</v>
      </c>
      <c r="E250" s="698">
        <v>0.27083333333333298</v>
      </c>
      <c r="F250" s="699" t="s">
        <v>2179</v>
      </c>
      <c r="G250" s="245" t="str">
        <f>IF(ISTEXT(Data!G250),Data!G250,"")</f>
        <v>No Precipitation Occurred</v>
      </c>
      <c r="H250" s="247" t="str">
        <f>IF(ISTEXT(Data!H250),Data!H250,"")</f>
        <v/>
      </c>
      <c r="I250" s="246" t="str">
        <f>IF(ISTEXT(Data!I250),Data!I250,"")</f>
        <v/>
      </c>
      <c r="J250" s="248" t="str">
        <f>IF(ISTEXT(Data!J250),Data!J250,"")</f>
        <v/>
      </c>
      <c r="K250" s="273" t="str">
        <f>IF(ISNUMBER(Data!K250),Data!K250,"")</f>
        <v/>
      </c>
      <c r="L250" s="242" t="str">
        <f>IF(ISTEXT(Data!L250),Data!L250,"")</f>
        <v>M1</v>
      </c>
      <c r="M250" s="700" t="str">
        <f>IF(ISNUMBER(Data!M250),Data!M250,"")</f>
        <v/>
      </c>
      <c r="N250" s="700" t="str">
        <f>IF(ISNUMBER(Data!N250),Data!N250,"")</f>
        <v/>
      </c>
      <c r="O250" s="242" t="str">
        <f>IF(ISTEXT(Data!O250),Data!O250,"")</f>
        <v>M1</v>
      </c>
      <c r="P250" s="278" t="str">
        <f>IF(ISNUMBER(Data!P250),Data!P250,"")</f>
        <v/>
      </c>
      <c r="Q250" s="242" t="str">
        <f>IF(ISTEXT(Data!Q250),Data!Q250,"")</f>
        <v>M1</v>
      </c>
      <c r="R250" s="277" t="str">
        <f>IF(ISNUMBER(Data!R250),Data!R250,"")</f>
        <v/>
      </c>
      <c r="S250" s="242" t="str">
        <f>IF(ISTEXT(Data!S250),Data!S250,"")</f>
        <v>M1</v>
      </c>
      <c r="T250" s="701" t="str">
        <f>IF(ISNUMBER(Data!T250),Data!T250,"")</f>
        <v/>
      </c>
      <c r="U250" s="242" t="str">
        <f>IF(ISTEXT(Data!U250),Data!U250,"")</f>
        <v>M1</v>
      </c>
      <c r="V250" s="702" t="str">
        <f>IF(ISNUMBER(Data!V250),Data!V250,"")</f>
        <v/>
      </c>
      <c r="W250" s="242" t="str">
        <f>IF(ISTEXT(Data!W250),Data!W250,"")</f>
        <v>M1</v>
      </c>
      <c r="X250" s="701" t="str">
        <f>IF(ISNUMBER(Data!X250),Data!X250,"")</f>
        <v/>
      </c>
      <c r="Y250" s="242" t="str">
        <f>IF(ISTEXT(Data!Y250),Data!Y250,"")</f>
        <v>M1</v>
      </c>
      <c r="Z250" s="703" t="str">
        <f>IF(ISNUMBER(Data!Z250),Data!Z250,"")</f>
        <v/>
      </c>
      <c r="AA250" s="242" t="str">
        <f>IF(ISTEXT(Data!AA250),Data!AA250,"")</f>
        <v>M1</v>
      </c>
      <c r="AB250" s="701" t="str">
        <f>IF(ISNUMBER(Data!AB250),Data!AB250,"")</f>
        <v/>
      </c>
      <c r="AC250" s="242" t="str">
        <f>IF(ISTEXT(Data!AC250),Data!AC250,"")</f>
        <v>M1</v>
      </c>
      <c r="AD250" s="704" t="str">
        <f>IF(ISNUMBER(Data!AD250),Data!AD250,"")</f>
        <v/>
      </c>
      <c r="AE250" s="242" t="str">
        <f>IF(ISTEXT(Data!AE250),Data!AE250,"")</f>
        <v>M1</v>
      </c>
      <c r="AF250" s="701" t="str">
        <f>IF(ISNUMBER(Data!AF250),Data!AF250,"")</f>
        <v/>
      </c>
      <c r="AG250" s="242" t="str">
        <f>IF(ISTEXT(Data!AG250),Data!AG250,"")</f>
        <v>M1</v>
      </c>
      <c r="AH250" s="703" t="str">
        <f>IF(ISNUMBER(Data!AH250),Data!AH250,"")</f>
        <v/>
      </c>
      <c r="AI250" s="242" t="str">
        <f>IF(ISTEXT(Data!AI250),Data!AI250,"")</f>
        <v>M1</v>
      </c>
      <c r="AJ250" s="267" t="str">
        <f>IF(ISTEXT(Data!AJ250),Data!AJ250,"")</f>
        <v/>
      </c>
      <c r="AK250" s="267" t="str">
        <f>IF(ISTEXT(Data!AK250),Data!AK250,"")</f>
        <v/>
      </c>
      <c r="AL250" s="267" t="str">
        <f>IF(ISTEXT(Data!AL250),Data!AL250,"")</f>
        <v/>
      </c>
      <c r="AM250" s="267" t="str">
        <f>IF(ISTEXT(Data!AM250),Data!AM250,"")</f>
        <v/>
      </c>
      <c r="AN250" s="267" t="str">
        <f>IF(ISTEXT(Data!AN250),Data!AN250,"")</f>
        <v/>
      </c>
      <c r="AO250" s="267" t="str">
        <f>IF(ISTEXT(Data!AO250),Data!AO250,"")</f>
        <v/>
      </c>
      <c r="AP250" s="705" t="str">
        <f>IF(ISNUMBER(Bilanz!AP250),Bilanz!AP250,"")</f>
        <v/>
      </c>
      <c r="AQ250" s="706" t="str">
        <f>IF(ISNUMBER(Bilanz!AQ250),Bilanz!AQ250,"")</f>
        <v/>
      </c>
      <c r="AR250" s="707" t="str">
        <f>IF(ISNUMBER(Bilanz!AR250),Bilanz!AR250,"")</f>
        <v/>
      </c>
      <c r="AS250" s="708" t="str">
        <f>IF(ISNUMBER(Bilanz!AS250),Bilanz!AS250,"")</f>
        <v/>
      </c>
      <c r="AT250" s="709" t="str">
        <f>IF(ISNUMBER(Bilanz!AT250),Bilanz!AT250,"")</f>
        <v/>
      </c>
      <c r="AU250" s="710" t="str">
        <f>IF(ISNUMBER(Bilanz!AU250),Bilanz!AU250,"")</f>
        <v/>
      </c>
      <c r="AV250" s="711" t="str">
        <f>IF(ISNUMBER(Bilanz!AV250),Bilanz!AV250,"")</f>
        <v/>
      </c>
      <c r="AW250" s="712" t="str">
        <f>IF(ISNUMBER(Bilanz!AW250),Bilanz!AW250,"")</f>
        <v/>
      </c>
      <c r="AX250" s="713" t="str">
        <f>IF(ISNUMBER(Bilanz!AX250),Bilanz!AX250,"")</f>
        <v/>
      </c>
      <c r="AY250" s="714" t="str">
        <f>IF(ISNUMBER(Bilanz!AY250),Bilanz!AY250,"")</f>
        <v/>
      </c>
      <c r="AZ250" s="715">
        <f>IF(ISNUMBER(Bilanz!AZ250),Bilanz!AZ250,"")</f>
        <v>362.61</v>
      </c>
      <c r="BA250" s="716">
        <f>IF(ISNUMBER(Bilanz!BA250),Bilanz!BA250,"")</f>
        <v>5.5229999999999997</v>
      </c>
      <c r="BB250" s="717" t="str">
        <f>IF(ISNUMBER(Bilanz!BB250),Bilanz!BB250,"")</f>
        <v/>
      </c>
      <c r="BC250" s="718" t="str">
        <f>IF(ISNUMBER(Bilanz!BC250),Bilanz!BC250,"")</f>
        <v/>
      </c>
      <c r="BD250" s="719" t="str">
        <f>IF(ISNUMBER(Bilanz!BD250),Bilanz!BD250,"")</f>
        <v/>
      </c>
      <c r="BE250" s="720" t="str">
        <f>IF(ISNUMBER(Bilanz!BE250),Bilanz!BE250,"")</f>
        <v/>
      </c>
      <c r="BF250" s="708" t="str">
        <f>IF(ISNUMBER(Bilanz!BF250),Bilanz!BF250,"")</f>
        <v/>
      </c>
      <c r="BG250" s="709" t="str">
        <f>IF(ISNUMBER(Bilanz!BG250),Bilanz!BG250,"")</f>
        <v/>
      </c>
      <c r="BH250" s="710" t="str">
        <f>IF(ISNUMBER(Bilanz!BH250),Bilanz!BH250,"")</f>
        <v/>
      </c>
      <c r="BI250" s="711" t="str">
        <f>IF(ISNUMBER(Bilanz!BI250),Bilanz!BI250,"")</f>
        <v/>
      </c>
      <c r="BJ250" s="712" t="str">
        <f>IF(ISNUMBER(Bilanz!BJ250),Bilanz!BJ250,"")</f>
        <v/>
      </c>
      <c r="BK250" s="713" t="str">
        <f>IF(ISNUMBER(Bilanz!BK250),Bilanz!BK250,"")</f>
        <v/>
      </c>
      <c r="BL250" s="714" t="str">
        <f>IF(ISNUMBER(Bilanz!BL250),Bilanz!BL250,"")</f>
        <v/>
      </c>
      <c r="BM250" s="721" t="str">
        <f>IF(ISTEXT(Bilanz!BM250),Bilanz!BM250,"")</f>
        <v>M1</v>
      </c>
      <c r="BN250" s="722" t="str">
        <f>IF(ISNUMBER(Bilanz!BN250),Bilanz!BN250,"")</f>
        <v/>
      </c>
      <c r="BO250" s="722" t="str">
        <f>IF(ISNUMBER(Bilanz!BO250),Bilanz!BO250,"")</f>
        <v/>
      </c>
      <c r="BP250" s="723" t="str">
        <f>IF(ISNUMBER(Bilanz!BP250),Bilanz!BP250,"")</f>
        <v/>
      </c>
      <c r="BQ250" s="723" t="str">
        <f>IF(ISNUMBER(Bilanz!BQ250),Bilanz!BQ250,"")</f>
        <v/>
      </c>
      <c r="BR250" s="721" t="str">
        <f>IF(ISTEXT(Bilanz!BR250),Bilanz!BR250,"")</f>
        <v>M1</v>
      </c>
      <c r="BS250" s="723" t="str">
        <f>IF(ISNUMBER(Bilanz!BS250),Bilanz!BS250,"")</f>
        <v/>
      </c>
      <c r="BT250" s="723" t="str">
        <f>IF(ISNUMBER(Bilanz!BT250),Bilanz!BT250,"")</f>
        <v/>
      </c>
      <c r="BU250" s="723" t="str">
        <f>IF(ISNUMBER(Bilanz!BU250),Bilanz!BU250,"")</f>
        <v/>
      </c>
      <c r="BV250" s="722" t="str">
        <f>IF(ISNUMBER(Bilanz!BV250),Bilanz!BV250,"")</f>
        <v/>
      </c>
      <c r="BW250" s="723" t="str">
        <f>IF(ISNUMBER(Bilanz!BW250),Bilanz!BW250,"")</f>
        <v/>
      </c>
      <c r="BX250" s="721" t="str">
        <f>IF(ISTEXT(Bilanz!BX250),Bilanz!BX250,"")</f>
        <v>M1</v>
      </c>
    </row>
    <row r="251" spans="1:76" x14ac:dyDescent="0.2">
      <c r="A251" s="120" t="str">
        <f>IF(ISTEXT(Data!A251),Data!A251,"")</f>
        <v/>
      </c>
      <c r="B251" s="250">
        <f>IF(ISREF(Data!B251),Data!B251,"")</f>
        <v>35259</v>
      </c>
      <c r="C251" s="698">
        <v>0.27083333333333298</v>
      </c>
      <c r="D251" s="250">
        <f>IF(ISREF(Data!D251),Data!D251,"")</f>
        <v>35260</v>
      </c>
      <c r="E251" s="698">
        <v>0.27083333333333298</v>
      </c>
      <c r="F251" s="699" t="s">
        <v>2179</v>
      </c>
      <c r="G251" s="245" t="str">
        <f>IF(ISTEXT(Data!G251),Data!G251,"")</f>
        <v>No Precipitation Occurred</v>
      </c>
      <c r="H251" s="247" t="str">
        <f>IF(ISTEXT(Data!H251),Data!H251,"")</f>
        <v/>
      </c>
      <c r="I251" s="246" t="str">
        <f>IF(ISTEXT(Data!I251),Data!I251,"")</f>
        <v/>
      </c>
      <c r="J251" s="248" t="str">
        <f>IF(ISTEXT(Data!J251),Data!J251,"")</f>
        <v/>
      </c>
      <c r="K251" s="273" t="str">
        <f>IF(ISNUMBER(Data!K251),Data!K251,"")</f>
        <v/>
      </c>
      <c r="L251" s="242" t="str">
        <f>IF(ISTEXT(Data!L251),Data!L251,"")</f>
        <v>M1</v>
      </c>
      <c r="M251" s="700" t="str">
        <f>IF(ISNUMBER(Data!M251),Data!M251,"")</f>
        <v/>
      </c>
      <c r="N251" s="700" t="str">
        <f>IF(ISNUMBER(Data!N251),Data!N251,"")</f>
        <v/>
      </c>
      <c r="O251" s="242" t="str">
        <f>IF(ISTEXT(Data!O251),Data!O251,"")</f>
        <v>M1</v>
      </c>
      <c r="P251" s="278" t="str">
        <f>IF(ISNUMBER(Data!P251),Data!P251,"")</f>
        <v/>
      </c>
      <c r="Q251" s="242" t="str">
        <f>IF(ISTEXT(Data!Q251),Data!Q251,"")</f>
        <v>M1</v>
      </c>
      <c r="R251" s="277" t="str">
        <f>IF(ISNUMBER(Data!R251),Data!R251,"")</f>
        <v/>
      </c>
      <c r="S251" s="242" t="str">
        <f>IF(ISTEXT(Data!S251),Data!S251,"")</f>
        <v>M1</v>
      </c>
      <c r="T251" s="701" t="str">
        <f>IF(ISNUMBER(Data!T251),Data!T251,"")</f>
        <v/>
      </c>
      <c r="U251" s="242" t="str">
        <f>IF(ISTEXT(Data!U251),Data!U251,"")</f>
        <v>M1</v>
      </c>
      <c r="V251" s="702" t="str">
        <f>IF(ISNUMBER(Data!V251),Data!V251,"")</f>
        <v/>
      </c>
      <c r="W251" s="242" t="str">
        <f>IF(ISTEXT(Data!W251),Data!W251,"")</f>
        <v>M1</v>
      </c>
      <c r="X251" s="701" t="str">
        <f>IF(ISNUMBER(Data!X251),Data!X251,"")</f>
        <v/>
      </c>
      <c r="Y251" s="242" t="str">
        <f>IF(ISTEXT(Data!Y251),Data!Y251,"")</f>
        <v>M1</v>
      </c>
      <c r="Z251" s="703" t="str">
        <f>IF(ISNUMBER(Data!Z251),Data!Z251,"")</f>
        <v/>
      </c>
      <c r="AA251" s="242" t="str">
        <f>IF(ISTEXT(Data!AA251),Data!AA251,"")</f>
        <v>M1</v>
      </c>
      <c r="AB251" s="701" t="str">
        <f>IF(ISNUMBER(Data!AB251),Data!AB251,"")</f>
        <v/>
      </c>
      <c r="AC251" s="242" t="str">
        <f>IF(ISTEXT(Data!AC251),Data!AC251,"")</f>
        <v>M1</v>
      </c>
      <c r="AD251" s="704" t="str">
        <f>IF(ISNUMBER(Data!AD251),Data!AD251,"")</f>
        <v/>
      </c>
      <c r="AE251" s="242" t="str">
        <f>IF(ISTEXT(Data!AE251),Data!AE251,"")</f>
        <v>M1</v>
      </c>
      <c r="AF251" s="701" t="str">
        <f>IF(ISNUMBER(Data!AF251),Data!AF251,"")</f>
        <v/>
      </c>
      <c r="AG251" s="242" t="str">
        <f>IF(ISTEXT(Data!AG251),Data!AG251,"")</f>
        <v>M1</v>
      </c>
      <c r="AH251" s="703" t="str">
        <f>IF(ISNUMBER(Data!AH251),Data!AH251,"")</f>
        <v/>
      </c>
      <c r="AI251" s="242" t="str">
        <f>IF(ISTEXT(Data!AI251),Data!AI251,"")</f>
        <v>M1</v>
      </c>
      <c r="AJ251" s="267" t="str">
        <f>IF(ISTEXT(Data!AJ251),Data!AJ251,"")</f>
        <v/>
      </c>
      <c r="AK251" s="267" t="str">
        <f>IF(ISTEXT(Data!AK251),Data!AK251,"")</f>
        <v/>
      </c>
      <c r="AL251" s="267" t="str">
        <f>IF(ISTEXT(Data!AL251),Data!AL251,"")</f>
        <v/>
      </c>
      <c r="AM251" s="267" t="str">
        <f>IF(ISTEXT(Data!AM251),Data!AM251,"")</f>
        <v/>
      </c>
      <c r="AN251" s="267" t="str">
        <f>IF(ISTEXT(Data!AN251),Data!AN251,"")</f>
        <v/>
      </c>
      <c r="AO251" s="267" t="str">
        <f>IF(ISTEXT(Data!AO251),Data!AO251,"")</f>
        <v/>
      </c>
      <c r="AP251" s="705" t="str">
        <f>IF(ISNUMBER(Bilanz!AP251),Bilanz!AP251,"")</f>
        <v/>
      </c>
      <c r="AQ251" s="706" t="str">
        <f>IF(ISNUMBER(Bilanz!AQ251),Bilanz!AQ251,"")</f>
        <v/>
      </c>
      <c r="AR251" s="707" t="str">
        <f>IF(ISNUMBER(Bilanz!AR251),Bilanz!AR251,"")</f>
        <v/>
      </c>
      <c r="AS251" s="708" t="str">
        <f>IF(ISNUMBER(Bilanz!AS251),Bilanz!AS251,"")</f>
        <v/>
      </c>
      <c r="AT251" s="709" t="str">
        <f>IF(ISNUMBER(Bilanz!AT251),Bilanz!AT251,"")</f>
        <v/>
      </c>
      <c r="AU251" s="710" t="str">
        <f>IF(ISNUMBER(Bilanz!AU251),Bilanz!AU251,"")</f>
        <v/>
      </c>
      <c r="AV251" s="711" t="str">
        <f>IF(ISNUMBER(Bilanz!AV251),Bilanz!AV251,"")</f>
        <v/>
      </c>
      <c r="AW251" s="712" t="str">
        <f>IF(ISNUMBER(Bilanz!AW251),Bilanz!AW251,"")</f>
        <v/>
      </c>
      <c r="AX251" s="713" t="str">
        <f>IF(ISNUMBER(Bilanz!AX251),Bilanz!AX251,"")</f>
        <v/>
      </c>
      <c r="AY251" s="714" t="str">
        <f>IF(ISNUMBER(Bilanz!AY251),Bilanz!AY251,"")</f>
        <v/>
      </c>
      <c r="AZ251" s="715">
        <f>IF(ISNUMBER(Bilanz!AZ251),Bilanz!AZ251,"")</f>
        <v>362.61</v>
      </c>
      <c r="BA251" s="716">
        <f>IF(ISNUMBER(Bilanz!BA251),Bilanz!BA251,"")</f>
        <v>5.5229999999999997</v>
      </c>
      <c r="BB251" s="717" t="str">
        <f>IF(ISNUMBER(Bilanz!BB251),Bilanz!BB251,"")</f>
        <v/>
      </c>
      <c r="BC251" s="718" t="str">
        <f>IF(ISNUMBER(Bilanz!BC251),Bilanz!BC251,"")</f>
        <v/>
      </c>
      <c r="BD251" s="719" t="str">
        <f>IF(ISNUMBER(Bilanz!BD251),Bilanz!BD251,"")</f>
        <v/>
      </c>
      <c r="BE251" s="720" t="str">
        <f>IF(ISNUMBER(Bilanz!BE251),Bilanz!BE251,"")</f>
        <v/>
      </c>
      <c r="BF251" s="708" t="str">
        <f>IF(ISNUMBER(Bilanz!BF251),Bilanz!BF251,"")</f>
        <v/>
      </c>
      <c r="BG251" s="709" t="str">
        <f>IF(ISNUMBER(Bilanz!BG251),Bilanz!BG251,"")</f>
        <v/>
      </c>
      <c r="BH251" s="710" t="str">
        <f>IF(ISNUMBER(Bilanz!BH251),Bilanz!BH251,"")</f>
        <v/>
      </c>
      <c r="BI251" s="711" t="str">
        <f>IF(ISNUMBER(Bilanz!BI251),Bilanz!BI251,"")</f>
        <v/>
      </c>
      <c r="BJ251" s="712" t="str">
        <f>IF(ISNUMBER(Bilanz!BJ251),Bilanz!BJ251,"")</f>
        <v/>
      </c>
      <c r="BK251" s="713" t="str">
        <f>IF(ISNUMBER(Bilanz!BK251),Bilanz!BK251,"")</f>
        <v/>
      </c>
      <c r="BL251" s="714" t="str">
        <f>IF(ISNUMBER(Bilanz!BL251),Bilanz!BL251,"")</f>
        <v/>
      </c>
      <c r="BM251" s="721" t="str">
        <f>IF(ISTEXT(Bilanz!BM251),Bilanz!BM251,"")</f>
        <v>M1</v>
      </c>
      <c r="BN251" s="722" t="str">
        <f>IF(ISNUMBER(Bilanz!BN251),Bilanz!BN251,"")</f>
        <v/>
      </c>
      <c r="BO251" s="722" t="str">
        <f>IF(ISNUMBER(Bilanz!BO251),Bilanz!BO251,"")</f>
        <v/>
      </c>
      <c r="BP251" s="723" t="str">
        <f>IF(ISNUMBER(Bilanz!BP251),Bilanz!BP251,"")</f>
        <v/>
      </c>
      <c r="BQ251" s="723" t="str">
        <f>IF(ISNUMBER(Bilanz!BQ251),Bilanz!BQ251,"")</f>
        <v/>
      </c>
      <c r="BR251" s="721" t="str">
        <f>IF(ISTEXT(Bilanz!BR251),Bilanz!BR251,"")</f>
        <v>M1</v>
      </c>
      <c r="BS251" s="723" t="str">
        <f>IF(ISNUMBER(Bilanz!BS251),Bilanz!BS251,"")</f>
        <v/>
      </c>
      <c r="BT251" s="723" t="str">
        <f>IF(ISNUMBER(Bilanz!BT251),Bilanz!BT251,"")</f>
        <v/>
      </c>
      <c r="BU251" s="723" t="str">
        <f>IF(ISNUMBER(Bilanz!BU251),Bilanz!BU251,"")</f>
        <v/>
      </c>
      <c r="BV251" s="722" t="str">
        <f>IF(ISNUMBER(Bilanz!BV251),Bilanz!BV251,"")</f>
        <v/>
      </c>
      <c r="BW251" s="723" t="str">
        <f>IF(ISNUMBER(Bilanz!BW251),Bilanz!BW251,"")</f>
        <v/>
      </c>
      <c r="BX251" s="721" t="str">
        <f>IF(ISTEXT(Bilanz!BX251),Bilanz!BX251,"")</f>
        <v>M1</v>
      </c>
    </row>
    <row r="252" spans="1:76" x14ac:dyDescent="0.2">
      <c r="A252" s="120" t="str">
        <f>IF(ISTEXT(Data!A252),Data!A252,"")</f>
        <v/>
      </c>
      <c r="B252" s="250">
        <f>IF(ISREF(Data!B252),Data!B252,"")</f>
        <v>35260</v>
      </c>
      <c r="C252" s="698">
        <v>0.27083333333333298</v>
      </c>
      <c r="D252" s="250">
        <f>IF(ISREF(Data!D252),Data!D252,"")</f>
        <v>35261</v>
      </c>
      <c r="E252" s="698">
        <v>0.27083333333333298</v>
      </c>
      <c r="F252" s="699" t="s">
        <v>2179</v>
      </c>
      <c r="G252" s="245" t="str">
        <f>IF(ISTEXT(Data!G252),Data!G252,"")</f>
        <v>No Precipitation Occurred</v>
      </c>
      <c r="H252" s="247" t="str">
        <f>IF(ISTEXT(Data!H252),Data!H252,"")</f>
        <v/>
      </c>
      <c r="I252" s="246" t="str">
        <f>IF(ISTEXT(Data!I252),Data!I252,"")</f>
        <v/>
      </c>
      <c r="J252" s="248" t="str">
        <f>IF(ISTEXT(Data!J252),Data!J252,"")</f>
        <v/>
      </c>
      <c r="K252" s="273" t="str">
        <f>IF(ISNUMBER(Data!K252),Data!K252,"")</f>
        <v/>
      </c>
      <c r="L252" s="242" t="str">
        <f>IF(ISTEXT(Data!L252),Data!L252,"")</f>
        <v>M1</v>
      </c>
      <c r="M252" s="700" t="str">
        <f>IF(ISNUMBER(Data!M252),Data!M252,"")</f>
        <v/>
      </c>
      <c r="N252" s="700" t="str">
        <f>IF(ISNUMBER(Data!N252),Data!N252,"")</f>
        <v/>
      </c>
      <c r="O252" s="242" t="str">
        <f>IF(ISTEXT(Data!O252),Data!O252,"")</f>
        <v>M1</v>
      </c>
      <c r="P252" s="278" t="str">
        <f>IF(ISNUMBER(Data!P252),Data!P252,"")</f>
        <v/>
      </c>
      <c r="Q252" s="242" t="str">
        <f>IF(ISTEXT(Data!Q252),Data!Q252,"")</f>
        <v>M1</v>
      </c>
      <c r="R252" s="277" t="str">
        <f>IF(ISNUMBER(Data!R252),Data!R252,"")</f>
        <v/>
      </c>
      <c r="S252" s="242" t="str">
        <f>IF(ISTEXT(Data!S252),Data!S252,"")</f>
        <v>M1</v>
      </c>
      <c r="T252" s="701" t="str">
        <f>IF(ISNUMBER(Data!T252),Data!T252,"")</f>
        <v/>
      </c>
      <c r="U252" s="242" t="str">
        <f>IF(ISTEXT(Data!U252),Data!U252,"")</f>
        <v>M1</v>
      </c>
      <c r="V252" s="702" t="str">
        <f>IF(ISNUMBER(Data!V252),Data!V252,"")</f>
        <v/>
      </c>
      <c r="W252" s="242" t="str">
        <f>IF(ISTEXT(Data!W252),Data!W252,"")</f>
        <v>M1</v>
      </c>
      <c r="X252" s="701" t="str">
        <f>IF(ISNUMBER(Data!X252),Data!X252,"")</f>
        <v/>
      </c>
      <c r="Y252" s="242" t="str">
        <f>IF(ISTEXT(Data!Y252),Data!Y252,"")</f>
        <v>M1</v>
      </c>
      <c r="Z252" s="703" t="str">
        <f>IF(ISNUMBER(Data!Z252),Data!Z252,"")</f>
        <v/>
      </c>
      <c r="AA252" s="242" t="str">
        <f>IF(ISTEXT(Data!AA252),Data!AA252,"")</f>
        <v>M1</v>
      </c>
      <c r="AB252" s="701" t="str">
        <f>IF(ISNUMBER(Data!AB252),Data!AB252,"")</f>
        <v/>
      </c>
      <c r="AC252" s="242" t="str">
        <f>IF(ISTEXT(Data!AC252),Data!AC252,"")</f>
        <v>M1</v>
      </c>
      <c r="AD252" s="704" t="str">
        <f>IF(ISNUMBER(Data!AD252),Data!AD252,"")</f>
        <v/>
      </c>
      <c r="AE252" s="242" t="str">
        <f>IF(ISTEXT(Data!AE252),Data!AE252,"")</f>
        <v>M1</v>
      </c>
      <c r="AF252" s="701" t="str">
        <f>IF(ISNUMBER(Data!AF252),Data!AF252,"")</f>
        <v/>
      </c>
      <c r="AG252" s="242" t="str">
        <f>IF(ISTEXT(Data!AG252),Data!AG252,"")</f>
        <v>M1</v>
      </c>
      <c r="AH252" s="703" t="str">
        <f>IF(ISNUMBER(Data!AH252),Data!AH252,"")</f>
        <v/>
      </c>
      <c r="AI252" s="242" t="str">
        <f>IF(ISTEXT(Data!AI252),Data!AI252,"")</f>
        <v>M1</v>
      </c>
      <c r="AJ252" s="267" t="str">
        <f>IF(ISTEXT(Data!AJ252),Data!AJ252,"")</f>
        <v/>
      </c>
      <c r="AK252" s="267" t="str">
        <f>IF(ISTEXT(Data!AK252),Data!AK252,"")</f>
        <v/>
      </c>
      <c r="AL252" s="267" t="str">
        <f>IF(ISTEXT(Data!AL252),Data!AL252,"")</f>
        <v/>
      </c>
      <c r="AM252" s="267" t="str">
        <f>IF(ISTEXT(Data!AM252),Data!AM252,"")</f>
        <v/>
      </c>
      <c r="AN252" s="267" t="str">
        <f>IF(ISTEXT(Data!AN252),Data!AN252,"")</f>
        <v/>
      </c>
      <c r="AO252" s="267" t="str">
        <f>IF(ISTEXT(Data!AO252),Data!AO252,"")</f>
        <v/>
      </c>
      <c r="AP252" s="705" t="str">
        <f>IF(ISNUMBER(Bilanz!AP252),Bilanz!AP252,"")</f>
        <v/>
      </c>
      <c r="AQ252" s="706" t="str">
        <f>IF(ISNUMBER(Bilanz!AQ252),Bilanz!AQ252,"")</f>
        <v/>
      </c>
      <c r="AR252" s="707" t="str">
        <f>IF(ISNUMBER(Bilanz!AR252),Bilanz!AR252,"")</f>
        <v/>
      </c>
      <c r="AS252" s="708" t="str">
        <f>IF(ISNUMBER(Bilanz!AS252),Bilanz!AS252,"")</f>
        <v/>
      </c>
      <c r="AT252" s="709" t="str">
        <f>IF(ISNUMBER(Bilanz!AT252),Bilanz!AT252,"")</f>
        <v/>
      </c>
      <c r="AU252" s="710" t="str">
        <f>IF(ISNUMBER(Bilanz!AU252),Bilanz!AU252,"")</f>
        <v/>
      </c>
      <c r="AV252" s="711" t="str">
        <f>IF(ISNUMBER(Bilanz!AV252),Bilanz!AV252,"")</f>
        <v/>
      </c>
      <c r="AW252" s="712" t="str">
        <f>IF(ISNUMBER(Bilanz!AW252),Bilanz!AW252,"")</f>
        <v/>
      </c>
      <c r="AX252" s="713" t="str">
        <f>IF(ISNUMBER(Bilanz!AX252),Bilanz!AX252,"")</f>
        <v/>
      </c>
      <c r="AY252" s="714" t="str">
        <f>IF(ISNUMBER(Bilanz!AY252),Bilanz!AY252,"")</f>
        <v/>
      </c>
      <c r="AZ252" s="715">
        <f>IF(ISNUMBER(Bilanz!AZ252),Bilanz!AZ252,"")</f>
        <v>362.61</v>
      </c>
      <c r="BA252" s="716">
        <f>IF(ISNUMBER(Bilanz!BA252),Bilanz!BA252,"")</f>
        <v>5.5229999999999997</v>
      </c>
      <c r="BB252" s="717" t="str">
        <f>IF(ISNUMBER(Bilanz!BB252),Bilanz!BB252,"")</f>
        <v/>
      </c>
      <c r="BC252" s="718" t="str">
        <f>IF(ISNUMBER(Bilanz!BC252),Bilanz!BC252,"")</f>
        <v/>
      </c>
      <c r="BD252" s="719" t="str">
        <f>IF(ISNUMBER(Bilanz!BD252),Bilanz!BD252,"")</f>
        <v/>
      </c>
      <c r="BE252" s="720" t="str">
        <f>IF(ISNUMBER(Bilanz!BE252),Bilanz!BE252,"")</f>
        <v/>
      </c>
      <c r="BF252" s="708" t="str">
        <f>IF(ISNUMBER(Bilanz!BF252),Bilanz!BF252,"")</f>
        <v/>
      </c>
      <c r="BG252" s="709" t="str">
        <f>IF(ISNUMBER(Bilanz!BG252),Bilanz!BG252,"")</f>
        <v/>
      </c>
      <c r="BH252" s="710" t="str">
        <f>IF(ISNUMBER(Bilanz!BH252),Bilanz!BH252,"")</f>
        <v/>
      </c>
      <c r="BI252" s="711" t="str">
        <f>IF(ISNUMBER(Bilanz!BI252),Bilanz!BI252,"")</f>
        <v/>
      </c>
      <c r="BJ252" s="712" t="str">
        <f>IF(ISNUMBER(Bilanz!BJ252),Bilanz!BJ252,"")</f>
        <v/>
      </c>
      <c r="BK252" s="713" t="str">
        <f>IF(ISNUMBER(Bilanz!BK252),Bilanz!BK252,"")</f>
        <v/>
      </c>
      <c r="BL252" s="714" t="str">
        <f>IF(ISNUMBER(Bilanz!BL252),Bilanz!BL252,"")</f>
        <v/>
      </c>
      <c r="BM252" s="721" t="str">
        <f>IF(ISTEXT(Bilanz!BM252),Bilanz!BM252,"")</f>
        <v>M1</v>
      </c>
      <c r="BN252" s="722" t="str">
        <f>IF(ISNUMBER(Bilanz!BN252),Bilanz!BN252,"")</f>
        <v/>
      </c>
      <c r="BO252" s="722" t="str">
        <f>IF(ISNUMBER(Bilanz!BO252),Bilanz!BO252,"")</f>
        <v/>
      </c>
      <c r="BP252" s="723" t="str">
        <f>IF(ISNUMBER(Bilanz!BP252),Bilanz!BP252,"")</f>
        <v/>
      </c>
      <c r="BQ252" s="723" t="str">
        <f>IF(ISNUMBER(Bilanz!BQ252),Bilanz!BQ252,"")</f>
        <v/>
      </c>
      <c r="BR252" s="721" t="str">
        <f>IF(ISTEXT(Bilanz!BR252),Bilanz!BR252,"")</f>
        <v>M1</v>
      </c>
      <c r="BS252" s="723" t="str">
        <f>IF(ISNUMBER(Bilanz!BS252),Bilanz!BS252,"")</f>
        <v/>
      </c>
      <c r="BT252" s="723" t="str">
        <f>IF(ISNUMBER(Bilanz!BT252),Bilanz!BT252,"")</f>
        <v/>
      </c>
      <c r="BU252" s="723" t="str">
        <f>IF(ISNUMBER(Bilanz!BU252),Bilanz!BU252,"")</f>
        <v/>
      </c>
      <c r="BV252" s="722" t="str">
        <f>IF(ISNUMBER(Bilanz!BV252),Bilanz!BV252,"")</f>
        <v/>
      </c>
      <c r="BW252" s="723" t="str">
        <f>IF(ISNUMBER(Bilanz!BW252),Bilanz!BW252,"")</f>
        <v/>
      </c>
      <c r="BX252" s="721" t="str">
        <f>IF(ISTEXT(Bilanz!BX252),Bilanz!BX252,"")</f>
        <v>M1</v>
      </c>
    </row>
    <row r="253" spans="1:76" x14ac:dyDescent="0.2">
      <c r="A253" s="120" t="str">
        <f>IF(ISTEXT(Data!A253),Data!A253,"")</f>
        <v/>
      </c>
      <c r="B253" s="250">
        <f>IF(ISREF(Data!B253),Data!B253,"")</f>
        <v>35261</v>
      </c>
      <c r="C253" s="698">
        <v>0.27083333333333298</v>
      </c>
      <c r="D253" s="250">
        <f>IF(ISREF(Data!D253),Data!D253,"")</f>
        <v>35262</v>
      </c>
      <c r="E253" s="698">
        <v>0.27083333333333298</v>
      </c>
      <c r="F253" s="699" t="s">
        <v>2179</v>
      </c>
      <c r="G253" s="245" t="str">
        <f>IF(ISTEXT(Data!G253),Data!G253,"")</f>
        <v>No Precipitation Occurred</v>
      </c>
      <c r="H253" s="247" t="str">
        <f>IF(ISTEXT(Data!H253),Data!H253,"")</f>
        <v/>
      </c>
      <c r="I253" s="246" t="str">
        <f>IF(ISTEXT(Data!I253),Data!I253,"")</f>
        <v/>
      </c>
      <c r="J253" s="248" t="str">
        <f>IF(ISTEXT(Data!J253),Data!J253,"")</f>
        <v/>
      </c>
      <c r="K253" s="273" t="str">
        <f>IF(ISNUMBER(Data!K253),Data!K253,"")</f>
        <v/>
      </c>
      <c r="L253" s="242" t="str">
        <f>IF(ISTEXT(Data!L253),Data!L253,"")</f>
        <v>M1</v>
      </c>
      <c r="M253" s="700" t="str">
        <f>IF(ISNUMBER(Data!M253),Data!M253,"")</f>
        <v/>
      </c>
      <c r="N253" s="700" t="str">
        <f>IF(ISNUMBER(Data!N253),Data!N253,"")</f>
        <v/>
      </c>
      <c r="O253" s="242" t="str">
        <f>IF(ISTEXT(Data!O253),Data!O253,"")</f>
        <v>M1</v>
      </c>
      <c r="P253" s="278" t="str">
        <f>IF(ISNUMBER(Data!P253),Data!P253,"")</f>
        <v/>
      </c>
      <c r="Q253" s="242" t="str">
        <f>IF(ISTEXT(Data!Q253),Data!Q253,"")</f>
        <v>M1</v>
      </c>
      <c r="R253" s="277" t="str">
        <f>IF(ISNUMBER(Data!R253),Data!R253,"")</f>
        <v/>
      </c>
      <c r="S253" s="242" t="str">
        <f>IF(ISTEXT(Data!S253),Data!S253,"")</f>
        <v>M1</v>
      </c>
      <c r="T253" s="701" t="str">
        <f>IF(ISNUMBER(Data!T253),Data!T253,"")</f>
        <v/>
      </c>
      <c r="U253" s="242" t="str">
        <f>IF(ISTEXT(Data!U253),Data!U253,"")</f>
        <v>M1</v>
      </c>
      <c r="V253" s="702" t="str">
        <f>IF(ISNUMBER(Data!V253),Data!V253,"")</f>
        <v/>
      </c>
      <c r="W253" s="242" t="str">
        <f>IF(ISTEXT(Data!W253),Data!W253,"")</f>
        <v>M1</v>
      </c>
      <c r="X253" s="701" t="str">
        <f>IF(ISNUMBER(Data!X253),Data!X253,"")</f>
        <v/>
      </c>
      <c r="Y253" s="242" t="str">
        <f>IF(ISTEXT(Data!Y253),Data!Y253,"")</f>
        <v>M1</v>
      </c>
      <c r="Z253" s="703" t="str">
        <f>IF(ISNUMBER(Data!Z253),Data!Z253,"")</f>
        <v/>
      </c>
      <c r="AA253" s="242" t="str">
        <f>IF(ISTEXT(Data!AA253),Data!AA253,"")</f>
        <v>M1</v>
      </c>
      <c r="AB253" s="701" t="str">
        <f>IF(ISNUMBER(Data!AB253),Data!AB253,"")</f>
        <v/>
      </c>
      <c r="AC253" s="242" t="str">
        <f>IF(ISTEXT(Data!AC253),Data!AC253,"")</f>
        <v>M1</v>
      </c>
      <c r="AD253" s="704" t="str">
        <f>IF(ISNUMBER(Data!AD253),Data!AD253,"")</f>
        <v/>
      </c>
      <c r="AE253" s="242" t="str">
        <f>IF(ISTEXT(Data!AE253),Data!AE253,"")</f>
        <v>M1</v>
      </c>
      <c r="AF253" s="701" t="str">
        <f>IF(ISNUMBER(Data!AF253),Data!AF253,"")</f>
        <v/>
      </c>
      <c r="AG253" s="242" t="str">
        <f>IF(ISTEXT(Data!AG253),Data!AG253,"")</f>
        <v>M1</v>
      </c>
      <c r="AH253" s="703" t="str">
        <f>IF(ISNUMBER(Data!AH253),Data!AH253,"")</f>
        <v/>
      </c>
      <c r="AI253" s="242" t="str">
        <f>IF(ISTEXT(Data!AI253),Data!AI253,"")</f>
        <v>M1</v>
      </c>
      <c r="AJ253" s="267" t="str">
        <f>IF(ISTEXT(Data!AJ253),Data!AJ253,"")</f>
        <v/>
      </c>
      <c r="AK253" s="267" t="str">
        <f>IF(ISTEXT(Data!AK253),Data!AK253,"")</f>
        <v/>
      </c>
      <c r="AL253" s="267" t="str">
        <f>IF(ISTEXT(Data!AL253),Data!AL253,"")</f>
        <v/>
      </c>
      <c r="AM253" s="267" t="str">
        <f>IF(ISTEXT(Data!AM253),Data!AM253,"")</f>
        <v/>
      </c>
      <c r="AN253" s="267" t="str">
        <f>IF(ISTEXT(Data!AN253),Data!AN253,"")</f>
        <v/>
      </c>
      <c r="AO253" s="267" t="str">
        <f>IF(ISTEXT(Data!AO253),Data!AO253,"")</f>
        <v/>
      </c>
      <c r="AP253" s="705" t="str">
        <f>IF(ISNUMBER(Bilanz!AP253),Bilanz!AP253,"")</f>
        <v/>
      </c>
      <c r="AQ253" s="706" t="str">
        <f>IF(ISNUMBER(Bilanz!AQ253),Bilanz!AQ253,"")</f>
        <v/>
      </c>
      <c r="AR253" s="707" t="str">
        <f>IF(ISNUMBER(Bilanz!AR253),Bilanz!AR253,"")</f>
        <v/>
      </c>
      <c r="AS253" s="708" t="str">
        <f>IF(ISNUMBER(Bilanz!AS253),Bilanz!AS253,"")</f>
        <v/>
      </c>
      <c r="AT253" s="709" t="str">
        <f>IF(ISNUMBER(Bilanz!AT253),Bilanz!AT253,"")</f>
        <v/>
      </c>
      <c r="AU253" s="710" t="str">
        <f>IF(ISNUMBER(Bilanz!AU253),Bilanz!AU253,"")</f>
        <v/>
      </c>
      <c r="AV253" s="711" t="str">
        <f>IF(ISNUMBER(Bilanz!AV253),Bilanz!AV253,"")</f>
        <v/>
      </c>
      <c r="AW253" s="712" t="str">
        <f>IF(ISNUMBER(Bilanz!AW253),Bilanz!AW253,"")</f>
        <v/>
      </c>
      <c r="AX253" s="713" t="str">
        <f>IF(ISNUMBER(Bilanz!AX253),Bilanz!AX253,"")</f>
        <v/>
      </c>
      <c r="AY253" s="714" t="str">
        <f>IF(ISNUMBER(Bilanz!AY253),Bilanz!AY253,"")</f>
        <v/>
      </c>
      <c r="AZ253" s="715">
        <f>IF(ISNUMBER(Bilanz!AZ253),Bilanz!AZ253,"")</f>
        <v>362.61</v>
      </c>
      <c r="BA253" s="716">
        <f>IF(ISNUMBER(Bilanz!BA253),Bilanz!BA253,"")</f>
        <v>5.5229999999999997</v>
      </c>
      <c r="BB253" s="717" t="str">
        <f>IF(ISNUMBER(Bilanz!BB253),Bilanz!BB253,"")</f>
        <v/>
      </c>
      <c r="BC253" s="718" t="str">
        <f>IF(ISNUMBER(Bilanz!BC253),Bilanz!BC253,"")</f>
        <v/>
      </c>
      <c r="BD253" s="719" t="str">
        <f>IF(ISNUMBER(Bilanz!BD253),Bilanz!BD253,"")</f>
        <v/>
      </c>
      <c r="BE253" s="720" t="str">
        <f>IF(ISNUMBER(Bilanz!BE253),Bilanz!BE253,"")</f>
        <v/>
      </c>
      <c r="BF253" s="708" t="str">
        <f>IF(ISNUMBER(Bilanz!BF253),Bilanz!BF253,"")</f>
        <v/>
      </c>
      <c r="BG253" s="709" t="str">
        <f>IF(ISNUMBER(Bilanz!BG253),Bilanz!BG253,"")</f>
        <v/>
      </c>
      <c r="BH253" s="710" t="str">
        <f>IF(ISNUMBER(Bilanz!BH253),Bilanz!BH253,"")</f>
        <v/>
      </c>
      <c r="BI253" s="711" t="str">
        <f>IF(ISNUMBER(Bilanz!BI253),Bilanz!BI253,"")</f>
        <v/>
      </c>
      <c r="BJ253" s="712" t="str">
        <f>IF(ISNUMBER(Bilanz!BJ253),Bilanz!BJ253,"")</f>
        <v/>
      </c>
      <c r="BK253" s="713" t="str">
        <f>IF(ISNUMBER(Bilanz!BK253),Bilanz!BK253,"")</f>
        <v/>
      </c>
      <c r="BL253" s="714" t="str">
        <f>IF(ISNUMBER(Bilanz!BL253),Bilanz!BL253,"")</f>
        <v/>
      </c>
      <c r="BM253" s="721" t="str">
        <f>IF(ISTEXT(Bilanz!BM253),Bilanz!BM253,"")</f>
        <v>M1</v>
      </c>
      <c r="BN253" s="722" t="str">
        <f>IF(ISNUMBER(Bilanz!BN253),Bilanz!BN253,"")</f>
        <v/>
      </c>
      <c r="BO253" s="722" t="str">
        <f>IF(ISNUMBER(Bilanz!BO253),Bilanz!BO253,"")</f>
        <v/>
      </c>
      <c r="BP253" s="723" t="str">
        <f>IF(ISNUMBER(Bilanz!BP253),Bilanz!BP253,"")</f>
        <v/>
      </c>
      <c r="BQ253" s="723" t="str">
        <f>IF(ISNUMBER(Bilanz!BQ253),Bilanz!BQ253,"")</f>
        <v/>
      </c>
      <c r="BR253" s="721" t="str">
        <f>IF(ISTEXT(Bilanz!BR253),Bilanz!BR253,"")</f>
        <v>M1</v>
      </c>
      <c r="BS253" s="723" t="str">
        <f>IF(ISNUMBER(Bilanz!BS253),Bilanz!BS253,"")</f>
        <v/>
      </c>
      <c r="BT253" s="723" t="str">
        <f>IF(ISNUMBER(Bilanz!BT253),Bilanz!BT253,"")</f>
        <v/>
      </c>
      <c r="BU253" s="723" t="str">
        <f>IF(ISNUMBER(Bilanz!BU253),Bilanz!BU253,"")</f>
        <v/>
      </c>
      <c r="BV253" s="722" t="str">
        <f>IF(ISNUMBER(Bilanz!BV253),Bilanz!BV253,"")</f>
        <v/>
      </c>
      <c r="BW253" s="723" t="str">
        <f>IF(ISNUMBER(Bilanz!BW253),Bilanz!BW253,"")</f>
        <v/>
      </c>
      <c r="BX253" s="721" t="str">
        <f>IF(ISTEXT(Bilanz!BX253),Bilanz!BX253,"")</f>
        <v>M1</v>
      </c>
    </row>
    <row r="254" spans="1:76" x14ac:dyDescent="0.2">
      <c r="A254" s="120" t="str">
        <f>IF(ISTEXT(Data!A254),Data!A254,"")</f>
        <v/>
      </c>
      <c r="B254" s="250">
        <f>IF(ISREF(Data!B254),Data!B254,"")</f>
        <v>35262</v>
      </c>
      <c r="C254" s="698">
        <v>0.27083333333333298</v>
      </c>
      <c r="D254" s="250">
        <f>IF(ISREF(Data!D254),Data!D254,"")</f>
        <v>35263</v>
      </c>
      <c r="E254" s="698">
        <v>0.27083333333333298</v>
      </c>
      <c r="F254" s="699" t="s">
        <v>2179</v>
      </c>
      <c r="G254" s="245" t="str">
        <f>IF(ISTEXT(Data!G254),Data!G254,"")</f>
        <v>No Precipitation Occurred</v>
      </c>
      <c r="H254" s="247" t="str">
        <f>IF(ISTEXT(Data!H254),Data!H254,"")</f>
        <v/>
      </c>
      <c r="I254" s="246" t="str">
        <f>IF(ISTEXT(Data!I254),Data!I254,"")</f>
        <v/>
      </c>
      <c r="J254" s="248" t="str">
        <f>IF(ISTEXT(Data!J254),Data!J254,"")</f>
        <v/>
      </c>
      <c r="K254" s="273" t="str">
        <f>IF(ISNUMBER(Data!K254),Data!K254,"")</f>
        <v/>
      </c>
      <c r="L254" s="242" t="str">
        <f>IF(ISTEXT(Data!L254),Data!L254,"")</f>
        <v>M1</v>
      </c>
      <c r="M254" s="700" t="str">
        <f>IF(ISNUMBER(Data!M254),Data!M254,"")</f>
        <v/>
      </c>
      <c r="N254" s="700" t="str">
        <f>IF(ISNUMBER(Data!N254),Data!N254,"")</f>
        <v/>
      </c>
      <c r="O254" s="242" t="str">
        <f>IF(ISTEXT(Data!O254),Data!O254,"")</f>
        <v>M1</v>
      </c>
      <c r="P254" s="278" t="str">
        <f>IF(ISNUMBER(Data!P254),Data!P254,"")</f>
        <v/>
      </c>
      <c r="Q254" s="242" t="str">
        <f>IF(ISTEXT(Data!Q254),Data!Q254,"")</f>
        <v>M1</v>
      </c>
      <c r="R254" s="277" t="str">
        <f>IF(ISNUMBER(Data!R254),Data!R254,"")</f>
        <v/>
      </c>
      <c r="S254" s="242" t="str">
        <f>IF(ISTEXT(Data!S254),Data!S254,"")</f>
        <v>M1</v>
      </c>
      <c r="T254" s="701" t="str">
        <f>IF(ISNUMBER(Data!T254),Data!T254,"")</f>
        <v/>
      </c>
      <c r="U254" s="242" t="str">
        <f>IF(ISTEXT(Data!U254),Data!U254,"")</f>
        <v>M1</v>
      </c>
      <c r="V254" s="702" t="str">
        <f>IF(ISNUMBER(Data!V254),Data!V254,"")</f>
        <v/>
      </c>
      <c r="W254" s="242" t="str">
        <f>IF(ISTEXT(Data!W254),Data!W254,"")</f>
        <v>M1</v>
      </c>
      <c r="X254" s="701" t="str">
        <f>IF(ISNUMBER(Data!X254),Data!X254,"")</f>
        <v/>
      </c>
      <c r="Y254" s="242" t="str">
        <f>IF(ISTEXT(Data!Y254),Data!Y254,"")</f>
        <v>M1</v>
      </c>
      <c r="Z254" s="703" t="str">
        <f>IF(ISNUMBER(Data!Z254),Data!Z254,"")</f>
        <v/>
      </c>
      <c r="AA254" s="242" t="str">
        <f>IF(ISTEXT(Data!AA254),Data!AA254,"")</f>
        <v>M1</v>
      </c>
      <c r="AB254" s="701" t="str">
        <f>IF(ISNUMBER(Data!AB254),Data!AB254,"")</f>
        <v/>
      </c>
      <c r="AC254" s="242" t="str">
        <f>IF(ISTEXT(Data!AC254),Data!AC254,"")</f>
        <v>M1</v>
      </c>
      <c r="AD254" s="704" t="str">
        <f>IF(ISNUMBER(Data!AD254),Data!AD254,"")</f>
        <v/>
      </c>
      <c r="AE254" s="242" t="str">
        <f>IF(ISTEXT(Data!AE254),Data!AE254,"")</f>
        <v>M1</v>
      </c>
      <c r="AF254" s="701" t="str">
        <f>IF(ISNUMBER(Data!AF254),Data!AF254,"")</f>
        <v/>
      </c>
      <c r="AG254" s="242" t="str">
        <f>IF(ISTEXT(Data!AG254),Data!AG254,"")</f>
        <v>M1</v>
      </c>
      <c r="AH254" s="703" t="str">
        <f>IF(ISNUMBER(Data!AH254),Data!AH254,"")</f>
        <v/>
      </c>
      <c r="AI254" s="242" t="str">
        <f>IF(ISTEXT(Data!AI254),Data!AI254,"")</f>
        <v>M1</v>
      </c>
      <c r="AJ254" s="267" t="str">
        <f>IF(ISTEXT(Data!AJ254),Data!AJ254,"")</f>
        <v/>
      </c>
      <c r="AK254" s="267" t="str">
        <f>IF(ISTEXT(Data!AK254),Data!AK254,"")</f>
        <v/>
      </c>
      <c r="AL254" s="267" t="str">
        <f>IF(ISTEXT(Data!AL254),Data!AL254,"")</f>
        <v/>
      </c>
      <c r="AM254" s="267" t="str">
        <f>IF(ISTEXT(Data!AM254),Data!AM254,"")</f>
        <v/>
      </c>
      <c r="AN254" s="267" t="str">
        <f>IF(ISTEXT(Data!AN254),Data!AN254,"")</f>
        <v/>
      </c>
      <c r="AO254" s="267" t="str">
        <f>IF(ISTEXT(Data!AO254),Data!AO254,"")</f>
        <v/>
      </c>
      <c r="AP254" s="705" t="str">
        <f>IF(ISNUMBER(Bilanz!AP254),Bilanz!AP254,"")</f>
        <v/>
      </c>
      <c r="AQ254" s="706" t="str">
        <f>IF(ISNUMBER(Bilanz!AQ254),Bilanz!AQ254,"")</f>
        <v/>
      </c>
      <c r="AR254" s="707" t="str">
        <f>IF(ISNUMBER(Bilanz!AR254),Bilanz!AR254,"")</f>
        <v/>
      </c>
      <c r="AS254" s="708" t="str">
        <f>IF(ISNUMBER(Bilanz!AS254),Bilanz!AS254,"")</f>
        <v/>
      </c>
      <c r="AT254" s="709" t="str">
        <f>IF(ISNUMBER(Bilanz!AT254),Bilanz!AT254,"")</f>
        <v/>
      </c>
      <c r="AU254" s="710" t="str">
        <f>IF(ISNUMBER(Bilanz!AU254),Bilanz!AU254,"")</f>
        <v/>
      </c>
      <c r="AV254" s="711" t="str">
        <f>IF(ISNUMBER(Bilanz!AV254),Bilanz!AV254,"")</f>
        <v/>
      </c>
      <c r="AW254" s="712" t="str">
        <f>IF(ISNUMBER(Bilanz!AW254),Bilanz!AW254,"")</f>
        <v/>
      </c>
      <c r="AX254" s="713" t="str">
        <f>IF(ISNUMBER(Bilanz!AX254),Bilanz!AX254,"")</f>
        <v/>
      </c>
      <c r="AY254" s="714" t="str">
        <f>IF(ISNUMBER(Bilanz!AY254),Bilanz!AY254,"")</f>
        <v/>
      </c>
      <c r="AZ254" s="715">
        <f>IF(ISNUMBER(Bilanz!AZ254),Bilanz!AZ254,"")</f>
        <v>362.61</v>
      </c>
      <c r="BA254" s="716">
        <f>IF(ISNUMBER(Bilanz!BA254),Bilanz!BA254,"")</f>
        <v>5.5229999999999997</v>
      </c>
      <c r="BB254" s="717" t="str">
        <f>IF(ISNUMBER(Bilanz!BB254),Bilanz!BB254,"")</f>
        <v/>
      </c>
      <c r="BC254" s="718" t="str">
        <f>IF(ISNUMBER(Bilanz!BC254),Bilanz!BC254,"")</f>
        <v/>
      </c>
      <c r="BD254" s="719" t="str">
        <f>IF(ISNUMBER(Bilanz!BD254),Bilanz!BD254,"")</f>
        <v/>
      </c>
      <c r="BE254" s="720" t="str">
        <f>IF(ISNUMBER(Bilanz!BE254),Bilanz!BE254,"")</f>
        <v/>
      </c>
      <c r="BF254" s="708" t="str">
        <f>IF(ISNUMBER(Bilanz!BF254),Bilanz!BF254,"")</f>
        <v/>
      </c>
      <c r="BG254" s="709" t="str">
        <f>IF(ISNUMBER(Bilanz!BG254),Bilanz!BG254,"")</f>
        <v/>
      </c>
      <c r="BH254" s="710" t="str">
        <f>IF(ISNUMBER(Bilanz!BH254),Bilanz!BH254,"")</f>
        <v/>
      </c>
      <c r="BI254" s="711" t="str">
        <f>IF(ISNUMBER(Bilanz!BI254),Bilanz!BI254,"")</f>
        <v/>
      </c>
      <c r="BJ254" s="712" t="str">
        <f>IF(ISNUMBER(Bilanz!BJ254),Bilanz!BJ254,"")</f>
        <v/>
      </c>
      <c r="BK254" s="713" t="str">
        <f>IF(ISNUMBER(Bilanz!BK254),Bilanz!BK254,"")</f>
        <v/>
      </c>
      <c r="BL254" s="714" t="str">
        <f>IF(ISNUMBER(Bilanz!BL254),Bilanz!BL254,"")</f>
        <v/>
      </c>
      <c r="BM254" s="721" t="str">
        <f>IF(ISTEXT(Bilanz!BM254),Bilanz!BM254,"")</f>
        <v>M1</v>
      </c>
      <c r="BN254" s="722" t="str">
        <f>IF(ISNUMBER(Bilanz!BN254),Bilanz!BN254,"")</f>
        <v/>
      </c>
      <c r="BO254" s="722" t="str">
        <f>IF(ISNUMBER(Bilanz!BO254),Bilanz!BO254,"")</f>
        <v/>
      </c>
      <c r="BP254" s="723" t="str">
        <f>IF(ISNUMBER(Bilanz!BP254),Bilanz!BP254,"")</f>
        <v/>
      </c>
      <c r="BQ254" s="723" t="str">
        <f>IF(ISNUMBER(Bilanz!BQ254),Bilanz!BQ254,"")</f>
        <v/>
      </c>
      <c r="BR254" s="721" t="str">
        <f>IF(ISTEXT(Bilanz!BR254),Bilanz!BR254,"")</f>
        <v>M1</v>
      </c>
      <c r="BS254" s="723" t="str">
        <f>IF(ISNUMBER(Bilanz!BS254),Bilanz!BS254,"")</f>
        <v/>
      </c>
      <c r="BT254" s="723" t="str">
        <f>IF(ISNUMBER(Bilanz!BT254),Bilanz!BT254,"")</f>
        <v/>
      </c>
      <c r="BU254" s="723" t="str">
        <f>IF(ISNUMBER(Bilanz!BU254),Bilanz!BU254,"")</f>
        <v/>
      </c>
      <c r="BV254" s="722" t="str">
        <f>IF(ISNUMBER(Bilanz!BV254),Bilanz!BV254,"")</f>
        <v/>
      </c>
      <c r="BW254" s="723" t="str">
        <f>IF(ISNUMBER(Bilanz!BW254),Bilanz!BW254,"")</f>
        <v/>
      </c>
      <c r="BX254" s="721" t="str">
        <f>IF(ISTEXT(Bilanz!BX254),Bilanz!BX254,"")</f>
        <v>M1</v>
      </c>
    </row>
    <row r="255" spans="1:76" x14ac:dyDescent="0.2">
      <c r="A255" s="120" t="str">
        <f>IF(ISTEXT(Data!A255),Data!A255,"")</f>
        <v/>
      </c>
      <c r="B255" s="250">
        <f>IF(ISREF(Data!B255),Data!B255,"")</f>
        <v>35263</v>
      </c>
      <c r="C255" s="698">
        <v>0.27083333333333298</v>
      </c>
      <c r="D255" s="250">
        <f>IF(ISREF(Data!D255),Data!D255,"")</f>
        <v>35264</v>
      </c>
      <c r="E255" s="698">
        <v>0.27083333333333298</v>
      </c>
      <c r="F255" s="699" t="s">
        <v>2179</v>
      </c>
      <c r="G255" s="245" t="str">
        <f>IF(ISTEXT(Data!G255),Data!G255,"")</f>
        <v>No Precipitation Occurred</v>
      </c>
      <c r="H255" s="247" t="str">
        <f>IF(ISTEXT(Data!H255),Data!H255,"")</f>
        <v/>
      </c>
      <c r="I255" s="246" t="str">
        <f>IF(ISTEXT(Data!I255),Data!I255,"")</f>
        <v/>
      </c>
      <c r="J255" s="248" t="str">
        <f>IF(ISTEXT(Data!J255),Data!J255,"")</f>
        <v/>
      </c>
      <c r="K255" s="273" t="str">
        <f>IF(ISNUMBER(Data!K255),Data!K255,"")</f>
        <v/>
      </c>
      <c r="L255" s="242" t="str">
        <f>IF(ISTEXT(Data!L255),Data!L255,"")</f>
        <v>M1</v>
      </c>
      <c r="M255" s="700" t="str">
        <f>IF(ISNUMBER(Data!M255),Data!M255,"")</f>
        <v/>
      </c>
      <c r="N255" s="700" t="str">
        <f>IF(ISNUMBER(Data!N255),Data!N255,"")</f>
        <v/>
      </c>
      <c r="O255" s="242" t="str">
        <f>IF(ISTEXT(Data!O255),Data!O255,"")</f>
        <v>M1</v>
      </c>
      <c r="P255" s="278" t="str">
        <f>IF(ISNUMBER(Data!P255),Data!P255,"")</f>
        <v/>
      </c>
      <c r="Q255" s="242" t="str">
        <f>IF(ISTEXT(Data!Q255),Data!Q255,"")</f>
        <v>M1</v>
      </c>
      <c r="R255" s="277" t="str">
        <f>IF(ISNUMBER(Data!R255),Data!R255,"")</f>
        <v/>
      </c>
      <c r="S255" s="242" t="str">
        <f>IF(ISTEXT(Data!S255),Data!S255,"")</f>
        <v>M1</v>
      </c>
      <c r="T255" s="701" t="str">
        <f>IF(ISNUMBER(Data!T255),Data!T255,"")</f>
        <v/>
      </c>
      <c r="U255" s="242" t="str">
        <f>IF(ISTEXT(Data!U255),Data!U255,"")</f>
        <v>M1</v>
      </c>
      <c r="V255" s="702" t="str">
        <f>IF(ISNUMBER(Data!V255),Data!V255,"")</f>
        <v/>
      </c>
      <c r="W255" s="242" t="str">
        <f>IF(ISTEXT(Data!W255),Data!W255,"")</f>
        <v>M1</v>
      </c>
      <c r="X255" s="701" t="str">
        <f>IF(ISNUMBER(Data!X255),Data!X255,"")</f>
        <v/>
      </c>
      <c r="Y255" s="242" t="str">
        <f>IF(ISTEXT(Data!Y255),Data!Y255,"")</f>
        <v>M1</v>
      </c>
      <c r="Z255" s="703" t="str">
        <f>IF(ISNUMBER(Data!Z255),Data!Z255,"")</f>
        <v/>
      </c>
      <c r="AA255" s="242" t="str">
        <f>IF(ISTEXT(Data!AA255),Data!AA255,"")</f>
        <v>M1</v>
      </c>
      <c r="AB255" s="701" t="str">
        <f>IF(ISNUMBER(Data!AB255),Data!AB255,"")</f>
        <v/>
      </c>
      <c r="AC255" s="242" t="str">
        <f>IF(ISTEXT(Data!AC255),Data!AC255,"")</f>
        <v>M1</v>
      </c>
      <c r="AD255" s="704" t="str">
        <f>IF(ISNUMBER(Data!AD255),Data!AD255,"")</f>
        <v/>
      </c>
      <c r="AE255" s="242" t="str">
        <f>IF(ISTEXT(Data!AE255),Data!AE255,"")</f>
        <v>M1</v>
      </c>
      <c r="AF255" s="701" t="str">
        <f>IF(ISNUMBER(Data!AF255),Data!AF255,"")</f>
        <v/>
      </c>
      <c r="AG255" s="242" t="str">
        <f>IF(ISTEXT(Data!AG255),Data!AG255,"")</f>
        <v>M1</v>
      </c>
      <c r="AH255" s="703" t="str">
        <f>IF(ISNUMBER(Data!AH255),Data!AH255,"")</f>
        <v/>
      </c>
      <c r="AI255" s="242" t="str">
        <f>IF(ISTEXT(Data!AI255),Data!AI255,"")</f>
        <v>M1</v>
      </c>
      <c r="AJ255" s="267" t="str">
        <f>IF(ISTEXT(Data!AJ255),Data!AJ255,"")</f>
        <v/>
      </c>
      <c r="AK255" s="267" t="str">
        <f>IF(ISTEXT(Data!AK255),Data!AK255,"")</f>
        <v/>
      </c>
      <c r="AL255" s="267" t="str">
        <f>IF(ISTEXT(Data!AL255),Data!AL255,"")</f>
        <v/>
      </c>
      <c r="AM255" s="267" t="str">
        <f>IF(ISTEXT(Data!AM255),Data!AM255,"")</f>
        <v/>
      </c>
      <c r="AN255" s="267" t="str">
        <f>IF(ISTEXT(Data!AN255),Data!AN255,"")</f>
        <v/>
      </c>
      <c r="AO255" s="267" t="str">
        <f>IF(ISTEXT(Data!AO255),Data!AO255,"")</f>
        <v/>
      </c>
      <c r="AP255" s="705" t="str">
        <f>IF(ISNUMBER(Bilanz!AP255),Bilanz!AP255,"")</f>
        <v/>
      </c>
      <c r="AQ255" s="706" t="str">
        <f>IF(ISNUMBER(Bilanz!AQ255),Bilanz!AQ255,"")</f>
        <v/>
      </c>
      <c r="AR255" s="707" t="str">
        <f>IF(ISNUMBER(Bilanz!AR255),Bilanz!AR255,"")</f>
        <v/>
      </c>
      <c r="AS255" s="708" t="str">
        <f>IF(ISNUMBER(Bilanz!AS255),Bilanz!AS255,"")</f>
        <v/>
      </c>
      <c r="AT255" s="709" t="str">
        <f>IF(ISNUMBER(Bilanz!AT255),Bilanz!AT255,"")</f>
        <v/>
      </c>
      <c r="AU255" s="710" t="str">
        <f>IF(ISNUMBER(Bilanz!AU255),Bilanz!AU255,"")</f>
        <v/>
      </c>
      <c r="AV255" s="711" t="str">
        <f>IF(ISNUMBER(Bilanz!AV255),Bilanz!AV255,"")</f>
        <v/>
      </c>
      <c r="AW255" s="712" t="str">
        <f>IF(ISNUMBER(Bilanz!AW255),Bilanz!AW255,"")</f>
        <v/>
      </c>
      <c r="AX255" s="713" t="str">
        <f>IF(ISNUMBER(Bilanz!AX255),Bilanz!AX255,"")</f>
        <v/>
      </c>
      <c r="AY255" s="714" t="str">
        <f>IF(ISNUMBER(Bilanz!AY255),Bilanz!AY255,"")</f>
        <v/>
      </c>
      <c r="AZ255" s="715">
        <f>IF(ISNUMBER(Bilanz!AZ255),Bilanz!AZ255,"")</f>
        <v>362.61</v>
      </c>
      <c r="BA255" s="716">
        <f>IF(ISNUMBER(Bilanz!BA255),Bilanz!BA255,"")</f>
        <v>5.5229999999999997</v>
      </c>
      <c r="BB255" s="717" t="str">
        <f>IF(ISNUMBER(Bilanz!BB255),Bilanz!BB255,"")</f>
        <v/>
      </c>
      <c r="BC255" s="718" t="str">
        <f>IF(ISNUMBER(Bilanz!BC255),Bilanz!BC255,"")</f>
        <v/>
      </c>
      <c r="BD255" s="719" t="str">
        <f>IF(ISNUMBER(Bilanz!BD255),Bilanz!BD255,"")</f>
        <v/>
      </c>
      <c r="BE255" s="720" t="str">
        <f>IF(ISNUMBER(Bilanz!BE255),Bilanz!BE255,"")</f>
        <v/>
      </c>
      <c r="BF255" s="708" t="str">
        <f>IF(ISNUMBER(Bilanz!BF255),Bilanz!BF255,"")</f>
        <v/>
      </c>
      <c r="BG255" s="709" t="str">
        <f>IF(ISNUMBER(Bilanz!BG255),Bilanz!BG255,"")</f>
        <v/>
      </c>
      <c r="BH255" s="710" t="str">
        <f>IF(ISNUMBER(Bilanz!BH255),Bilanz!BH255,"")</f>
        <v/>
      </c>
      <c r="BI255" s="711" t="str">
        <f>IF(ISNUMBER(Bilanz!BI255),Bilanz!BI255,"")</f>
        <v/>
      </c>
      <c r="BJ255" s="712" t="str">
        <f>IF(ISNUMBER(Bilanz!BJ255),Bilanz!BJ255,"")</f>
        <v/>
      </c>
      <c r="BK255" s="713" t="str">
        <f>IF(ISNUMBER(Bilanz!BK255),Bilanz!BK255,"")</f>
        <v/>
      </c>
      <c r="BL255" s="714" t="str">
        <f>IF(ISNUMBER(Bilanz!BL255),Bilanz!BL255,"")</f>
        <v/>
      </c>
      <c r="BM255" s="721" t="str">
        <f>IF(ISTEXT(Bilanz!BM255),Bilanz!BM255,"")</f>
        <v>M1</v>
      </c>
      <c r="BN255" s="722" t="str">
        <f>IF(ISNUMBER(Bilanz!BN255),Bilanz!BN255,"")</f>
        <v/>
      </c>
      <c r="BO255" s="722" t="str">
        <f>IF(ISNUMBER(Bilanz!BO255),Bilanz!BO255,"")</f>
        <v/>
      </c>
      <c r="BP255" s="723" t="str">
        <f>IF(ISNUMBER(Bilanz!BP255),Bilanz!BP255,"")</f>
        <v/>
      </c>
      <c r="BQ255" s="723" t="str">
        <f>IF(ISNUMBER(Bilanz!BQ255),Bilanz!BQ255,"")</f>
        <v/>
      </c>
      <c r="BR255" s="721" t="str">
        <f>IF(ISTEXT(Bilanz!BR255),Bilanz!BR255,"")</f>
        <v>M1</v>
      </c>
      <c r="BS255" s="723" t="str">
        <f>IF(ISNUMBER(Bilanz!BS255),Bilanz!BS255,"")</f>
        <v/>
      </c>
      <c r="BT255" s="723" t="str">
        <f>IF(ISNUMBER(Bilanz!BT255),Bilanz!BT255,"")</f>
        <v/>
      </c>
      <c r="BU255" s="723" t="str">
        <f>IF(ISNUMBER(Bilanz!BU255),Bilanz!BU255,"")</f>
        <v/>
      </c>
      <c r="BV255" s="722" t="str">
        <f>IF(ISNUMBER(Bilanz!BV255),Bilanz!BV255,"")</f>
        <v/>
      </c>
      <c r="BW255" s="723" t="str">
        <f>IF(ISNUMBER(Bilanz!BW255),Bilanz!BW255,"")</f>
        <v/>
      </c>
      <c r="BX255" s="721" t="str">
        <f>IF(ISTEXT(Bilanz!BX255),Bilanz!BX255,"")</f>
        <v>M1</v>
      </c>
    </row>
    <row r="256" spans="1:76" x14ac:dyDescent="0.2">
      <c r="A256" s="120" t="str">
        <f>IF(ISTEXT(Data!A256),Data!A256,"")</f>
        <v/>
      </c>
      <c r="B256" s="250">
        <f>IF(ISREF(Data!B256),Data!B256,"")</f>
        <v>35264</v>
      </c>
      <c r="C256" s="698">
        <v>0.27083333333333298</v>
      </c>
      <c r="D256" s="250">
        <f>IF(ISREF(Data!D256),Data!D256,"")</f>
        <v>35265</v>
      </c>
      <c r="E256" s="698">
        <v>0.27083333333333298</v>
      </c>
      <c r="F256" s="699" t="s">
        <v>2179</v>
      </c>
      <c r="G256" s="245" t="str">
        <f>IF(ISTEXT(Data!G256),Data!G256,"")</f>
        <v>No Precipitation Occurred</v>
      </c>
      <c r="H256" s="247" t="str">
        <f>IF(ISTEXT(Data!H256),Data!H256,"")</f>
        <v/>
      </c>
      <c r="I256" s="246" t="str">
        <f>IF(ISTEXT(Data!I256),Data!I256,"")</f>
        <v/>
      </c>
      <c r="J256" s="248" t="str">
        <f>IF(ISTEXT(Data!J256),Data!J256,"")</f>
        <v/>
      </c>
      <c r="K256" s="273" t="str">
        <f>IF(ISNUMBER(Data!K256),Data!K256,"")</f>
        <v/>
      </c>
      <c r="L256" s="242" t="str">
        <f>IF(ISTEXT(Data!L256),Data!L256,"")</f>
        <v>M1</v>
      </c>
      <c r="M256" s="700" t="str">
        <f>IF(ISNUMBER(Data!M256),Data!M256,"")</f>
        <v/>
      </c>
      <c r="N256" s="700" t="str">
        <f>IF(ISNUMBER(Data!N256),Data!N256,"")</f>
        <v/>
      </c>
      <c r="O256" s="242" t="str">
        <f>IF(ISTEXT(Data!O256),Data!O256,"")</f>
        <v>M1</v>
      </c>
      <c r="P256" s="278" t="str">
        <f>IF(ISNUMBER(Data!P256),Data!P256,"")</f>
        <v/>
      </c>
      <c r="Q256" s="242" t="str">
        <f>IF(ISTEXT(Data!Q256),Data!Q256,"")</f>
        <v>M1</v>
      </c>
      <c r="R256" s="277" t="str">
        <f>IF(ISNUMBER(Data!R256),Data!R256,"")</f>
        <v/>
      </c>
      <c r="S256" s="242" t="str">
        <f>IF(ISTEXT(Data!S256),Data!S256,"")</f>
        <v>M1</v>
      </c>
      <c r="T256" s="701" t="str">
        <f>IF(ISNUMBER(Data!T256),Data!T256,"")</f>
        <v/>
      </c>
      <c r="U256" s="242" t="str">
        <f>IF(ISTEXT(Data!U256),Data!U256,"")</f>
        <v>M1</v>
      </c>
      <c r="V256" s="702" t="str">
        <f>IF(ISNUMBER(Data!V256),Data!V256,"")</f>
        <v/>
      </c>
      <c r="W256" s="242" t="str">
        <f>IF(ISTEXT(Data!W256),Data!W256,"")</f>
        <v>M1</v>
      </c>
      <c r="X256" s="701" t="str">
        <f>IF(ISNUMBER(Data!X256),Data!X256,"")</f>
        <v/>
      </c>
      <c r="Y256" s="242" t="str">
        <f>IF(ISTEXT(Data!Y256),Data!Y256,"")</f>
        <v>M1</v>
      </c>
      <c r="Z256" s="703" t="str">
        <f>IF(ISNUMBER(Data!Z256),Data!Z256,"")</f>
        <v/>
      </c>
      <c r="AA256" s="242" t="str">
        <f>IF(ISTEXT(Data!AA256),Data!AA256,"")</f>
        <v>M1</v>
      </c>
      <c r="AB256" s="701" t="str">
        <f>IF(ISNUMBER(Data!AB256),Data!AB256,"")</f>
        <v/>
      </c>
      <c r="AC256" s="242" t="str">
        <f>IF(ISTEXT(Data!AC256),Data!AC256,"")</f>
        <v>M1</v>
      </c>
      <c r="AD256" s="704" t="str">
        <f>IF(ISNUMBER(Data!AD256),Data!AD256,"")</f>
        <v/>
      </c>
      <c r="AE256" s="242" t="str">
        <f>IF(ISTEXT(Data!AE256),Data!AE256,"")</f>
        <v>M1</v>
      </c>
      <c r="AF256" s="701" t="str">
        <f>IF(ISNUMBER(Data!AF256),Data!AF256,"")</f>
        <v/>
      </c>
      <c r="AG256" s="242" t="str">
        <f>IF(ISTEXT(Data!AG256),Data!AG256,"")</f>
        <v>M1</v>
      </c>
      <c r="AH256" s="703" t="str">
        <f>IF(ISNUMBER(Data!AH256),Data!AH256,"")</f>
        <v/>
      </c>
      <c r="AI256" s="242" t="str">
        <f>IF(ISTEXT(Data!AI256),Data!AI256,"")</f>
        <v>M1</v>
      </c>
      <c r="AJ256" s="267" t="str">
        <f>IF(ISTEXT(Data!AJ256),Data!AJ256,"")</f>
        <v/>
      </c>
      <c r="AK256" s="267" t="str">
        <f>IF(ISTEXT(Data!AK256),Data!AK256,"")</f>
        <v/>
      </c>
      <c r="AL256" s="267" t="str">
        <f>IF(ISTEXT(Data!AL256),Data!AL256,"")</f>
        <v/>
      </c>
      <c r="AM256" s="267" t="str">
        <f>IF(ISTEXT(Data!AM256),Data!AM256,"")</f>
        <v/>
      </c>
      <c r="AN256" s="267" t="str">
        <f>IF(ISTEXT(Data!AN256),Data!AN256,"")</f>
        <v/>
      </c>
      <c r="AO256" s="267" t="str">
        <f>IF(ISTEXT(Data!AO256),Data!AO256,"")</f>
        <v/>
      </c>
      <c r="AP256" s="705" t="str">
        <f>IF(ISNUMBER(Bilanz!AP256),Bilanz!AP256,"")</f>
        <v/>
      </c>
      <c r="AQ256" s="706" t="str">
        <f>IF(ISNUMBER(Bilanz!AQ256),Bilanz!AQ256,"")</f>
        <v/>
      </c>
      <c r="AR256" s="707" t="str">
        <f>IF(ISNUMBER(Bilanz!AR256),Bilanz!AR256,"")</f>
        <v/>
      </c>
      <c r="AS256" s="708" t="str">
        <f>IF(ISNUMBER(Bilanz!AS256),Bilanz!AS256,"")</f>
        <v/>
      </c>
      <c r="AT256" s="709" t="str">
        <f>IF(ISNUMBER(Bilanz!AT256),Bilanz!AT256,"")</f>
        <v/>
      </c>
      <c r="AU256" s="710" t="str">
        <f>IF(ISNUMBER(Bilanz!AU256),Bilanz!AU256,"")</f>
        <v/>
      </c>
      <c r="AV256" s="711" t="str">
        <f>IF(ISNUMBER(Bilanz!AV256),Bilanz!AV256,"")</f>
        <v/>
      </c>
      <c r="AW256" s="712" t="str">
        <f>IF(ISNUMBER(Bilanz!AW256),Bilanz!AW256,"")</f>
        <v/>
      </c>
      <c r="AX256" s="713" t="str">
        <f>IF(ISNUMBER(Bilanz!AX256),Bilanz!AX256,"")</f>
        <v/>
      </c>
      <c r="AY256" s="714" t="str">
        <f>IF(ISNUMBER(Bilanz!AY256),Bilanz!AY256,"")</f>
        <v/>
      </c>
      <c r="AZ256" s="715">
        <f>IF(ISNUMBER(Bilanz!AZ256),Bilanz!AZ256,"")</f>
        <v>362.61</v>
      </c>
      <c r="BA256" s="716">
        <f>IF(ISNUMBER(Bilanz!BA256),Bilanz!BA256,"")</f>
        <v>5.5229999999999997</v>
      </c>
      <c r="BB256" s="717" t="str">
        <f>IF(ISNUMBER(Bilanz!BB256),Bilanz!BB256,"")</f>
        <v/>
      </c>
      <c r="BC256" s="718" t="str">
        <f>IF(ISNUMBER(Bilanz!BC256),Bilanz!BC256,"")</f>
        <v/>
      </c>
      <c r="BD256" s="719" t="str">
        <f>IF(ISNUMBER(Bilanz!BD256),Bilanz!BD256,"")</f>
        <v/>
      </c>
      <c r="BE256" s="720" t="str">
        <f>IF(ISNUMBER(Bilanz!BE256),Bilanz!BE256,"")</f>
        <v/>
      </c>
      <c r="BF256" s="708" t="str">
        <f>IF(ISNUMBER(Bilanz!BF256),Bilanz!BF256,"")</f>
        <v/>
      </c>
      <c r="BG256" s="709" t="str">
        <f>IF(ISNUMBER(Bilanz!BG256),Bilanz!BG256,"")</f>
        <v/>
      </c>
      <c r="BH256" s="710" t="str">
        <f>IF(ISNUMBER(Bilanz!BH256),Bilanz!BH256,"")</f>
        <v/>
      </c>
      <c r="BI256" s="711" t="str">
        <f>IF(ISNUMBER(Bilanz!BI256),Bilanz!BI256,"")</f>
        <v/>
      </c>
      <c r="BJ256" s="712" t="str">
        <f>IF(ISNUMBER(Bilanz!BJ256),Bilanz!BJ256,"")</f>
        <v/>
      </c>
      <c r="BK256" s="713" t="str">
        <f>IF(ISNUMBER(Bilanz!BK256),Bilanz!BK256,"")</f>
        <v/>
      </c>
      <c r="BL256" s="714" t="str">
        <f>IF(ISNUMBER(Bilanz!BL256),Bilanz!BL256,"")</f>
        <v/>
      </c>
      <c r="BM256" s="721" t="str">
        <f>IF(ISTEXT(Bilanz!BM256),Bilanz!BM256,"")</f>
        <v>M1</v>
      </c>
      <c r="BN256" s="722" t="str">
        <f>IF(ISNUMBER(Bilanz!BN256),Bilanz!BN256,"")</f>
        <v/>
      </c>
      <c r="BO256" s="722" t="str">
        <f>IF(ISNUMBER(Bilanz!BO256),Bilanz!BO256,"")</f>
        <v/>
      </c>
      <c r="BP256" s="723" t="str">
        <f>IF(ISNUMBER(Bilanz!BP256),Bilanz!BP256,"")</f>
        <v/>
      </c>
      <c r="BQ256" s="723" t="str">
        <f>IF(ISNUMBER(Bilanz!BQ256),Bilanz!BQ256,"")</f>
        <v/>
      </c>
      <c r="BR256" s="721" t="str">
        <f>IF(ISTEXT(Bilanz!BR256),Bilanz!BR256,"")</f>
        <v>M1</v>
      </c>
      <c r="BS256" s="723" t="str">
        <f>IF(ISNUMBER(Bilanz!BS256),Bilanz!BS256,"")</f>
        <v/>
      </c>
      <c r="BT256" s="723" t="str">
        <f>IF(ISNUMBER(Bilanz!BT256),Bilanz!BT256,"")</f>
        <v/>
      </c>
      <c r="BU256" s="723" t="str">
        <f>IF(ISNUMBER(Bilanz!BU256),Bilanz!BU256,"")</f>
        <v/>
      </c>
      <c r="BV256" s="722" t="str">
        <f>IF(ISNUMBER(Bilanz!BV256),Bilanz!BV256,"")</f>
        <v/>
      </c>
      <c r="BW256" s="723" t="str">
        <f>IF(ISNUMBER(Bilanz!BW256),Bilanz!BW256,"")</f>
        <v/>
      </c>
      <c r="BX256" s="721" t="str">
        <f>IF(ISTEXT(Bilanz!BX256),Bilanz!BX256,"")</f>
        <v>M1</v>
      </c>
    </row>
    <row r="257" spans="1:76" x14ac:dyDescent="0.2">
      <c r="A257" s="120" t="str">
        <f>IF(ISTEXT(Data!A257),Data!A257,"")</f>
        <v/>
      </c>
      <c r="B257" s="250">
        <f>IF(ISREF(Data!B257),Data!B257,"")</f>
        <v>35265</v>
      </c>
      <c r="C257" s="698">
        <v>0.27083333333333298</v>
      </c>
      <c r="D257" s="250">
        <f>IF(ISREF(Data!D257),Data!D257,"")</f>
        <v>35266</v>
      </c>
      <c r="E257" s="698">
        <v>0.27083333333333298</v>
      </c>
      <c r="F257" s="699" t="s">
        <v>2179</v>
      </c>
      <c r="G257" s="245" t="str">
        <f>IF(ISTEXT(Data!G257),Data!G257,"")</f>
        <v>No Precipitation Occurred</v>
      </c>
      <c r="H257" s="247" t="str">
        <f>IF(ISTEXT(Data!H257),Data!H257,"")</f>
        <v/>
      </c>
      <c r="I257" s="246" t="str">
        <f>IF(ISTEXT(Data!I257),Data!I257,"")</f>
        <v/>
      </c>
      <c r="J257" s="248" t="str">
        <f>IF(ISTEXT(Data!J257),Data!J257,"")</f>
        <v/>
      </c>
      <c r="K257" s="273" t="str">
        <f>IF(ISNUMBER(Data!K257),Data!K257,"")</f>
        <v/>
      </c>
      <c r="L257" s="242" t="str">
        <f>IF(ISTEXT(Data!L257),Data!L257,"")</f>
        <v>M1</v>
      </c>
      <c r="M257" s="700" t="str">
        <f>IF(ISNUMBER(Data!M257),Data!M257,"")</f>
        <v/>
      </c>
      <c r="N257" s="700" t="str">
        <f>IF(ISNUMBER(Data!N257),Data!N257,"")</f>
        <v/>
      </c>
      <c r="O257" s="242" t="str">
        <f>IF(ISTEXT(Data!O257),Data!O257,"")</f>
        <v>M1</v>
      </c>
      <c r="P257" s="278" t="str">
        <f>IF(ISNUMBER(Data!P257),Data!P257,"")</f>
        <v/>
      </c>
      <c r="Q257" s="242" t="str">
        <f>IF(ISTEXT(Data!Q257),Data!Q257,"")</f>
        <v>M1</v>
      </c>
      <c r="R257" s="277" t="str">
        <f>IF(ISNUMBER(Data!R257),Data!R257,"")</f>
        <v/>
      </c>
      <c r="S257" s="242" t="str">
        <f>IF(ISTEXT(Data!S257),Data!S257,"")</f>
        <v>M1</v>
      </c>
      <c r="T257" s="701" t="str">
        <f>IF(ISNUMBER(Data!T257),Data!T257,"")</f>
        <v/>
      </c>
      <c r="U257" s="242" t="str">
        <f>IF(ISTEXT(Data!U257),Data!U257,"")</f>
        <v>M1</v>
      </c>
      <c r="V257" s="702" t="str">
        <f>IF(ISNUMBER(Data!V257),Data!V257,"")</f>
        <v/>
      </c>
      <c r="W257" s="242" t="str">
        <f>IF(ISTEXT(Data!W257),Data!W257,"")</f>
        <v>M1</v>
      </c>
      <c r="X257" s="701" t="str">
        <f>IF(ISNUMBER(Data!X257),Data!X257,"")</f>
        <v/>
      </c>
      <c r="Y257" s="242" t="str">
        <f>IF(ISTEXT(Data!Y257),Data!Y257,"")</f>
        <v>M1</v>
      </c>
      <c r="Z257" s="703" t="str">
        <f>IF(ISNUMBER(Data!Z257),Data!Z257,"")</f>
        <v/>
      </c>
      <c r="AA257" s="242" t="str">
        <f>IF(ISTEXT(Data!AA257),Data!AA257,"")</f>
        <v>M1</v>
      </c>
      <c r="AB257" s="701" t="str">
        <f>IF(ISNUMBER(Data!AB257),Data!AB257,"")</f>
        <v/>
      </c>
      <c r="AC257" s="242" t="str">
        <f>IF(ISTEXT(Data!AC257),Data!AC257,"")</f>
        <v>M1</v>
      </c>
      <c r="AD257" s="704" t="str">
        <f>IF(ISNUMBER(Data!AD257),Data!AD257,"")</f>
        <v/>
      </c>
      <c r="AE257" s="242" t="str">
        <f>IF(ISTEXT(Data!AE257),Data!AE257,"")</f>
        <v>M1</v>
      </c>
      <c r="AF257" s="701" t="str">
        <f>IF(ISNUMBER(Data!AF257),Data!AF257,"")</f>
        <v/>
      </c>
      <c r="AG257" s="242" t="str">
        <f>IF(ISTEXT(Data!AG257),Data!AG257,"")</f>
        <v>M1</v>
      </c>
      <c r="AH257" s="703" t="str">
        <f>IF(ISNUMBER(Data!AH257),Data!AH257,"")</f>
        <v/>
      </c>
      <c r="AI257" s="242" t="str">
        <f>IF(ISTEXT(Data!AI257),Data!AI257,"")</f>
        <v>M1</v>
      </c>
      <c r="AJ257" s="267" t="str">
        <f>IF(ISTEXT(Data!AJ257),Data!AJ257,"")</f>
        <v/>
      </c>
      <c r="AK257" s="267" t="str">
        <f>IF(ISTEXT(Data!AK257),Data!AK257,"")</f>
        <v/>
      </c>
      <c r="AL257" s="267" t="str">
        <f>IF(ISTEXT(Data!AL257),Data!AL257,"")</f>
        <v/>
      </c>
      <c r="AM257" s="267" t="str">
        <f>IF(ISTEXT(Data!AM257),Data!AM257,"")</f>
        <v/>
      </c>
      <c r="AN257" s="267" t="str">
        <f>IF(ISTEXT(Data!AN257),Data!AN257,"")</f>
        <v/>
      </c>
      <c r="AO257" s="267" t="str">
        <f>IF(ISTEXT(Data!AO257),Data!AO257,"")</f>
        <v/>
      </c>
      <c r="AP257" s="705" t="str">
        <f>IF(ISNUMBER(Bilanz!AP257),Bilanz!AP257,"")</f>
        <v/>
      </c>
      <c r="AQ257" s="706" t="str">
        <f>IF(ISNUMBER(Bilanz!AQ257),Bilanz!AQ257,"")</f>
        <v/>
      </c>
      <c r="AR257" s="707" t="str">
        <f>IF(ISNUMBER(Bilanz!AR257),Bilanz!AR257,"")</f>
        <v/>
      </c>
      <c r="AS257" s="708" t="str">
        <f>IF(ISNUMBER(Bilanz!AS257),Bilanz!AS257,"")</f>
        <v/>
      </c>
      <c r="AT257" s="709" t="str">
        <f>IF(ISNUMBER(Bilanz!AT257),Bilanz!AT257,"")</f>
        <v/>
      </c>
      <c r="AU257" s="710" t="str">
        <f>IF(ISNUMBER(Bilanz!AU257),Bilanz!AU257,"")</f>
        <v/>
      </c>
      <c r="AV257" s="711" t="str">
        <f>IF(ISNUMBER(Bilanz!AV257),Bilanz!AV257,"")</f>
        <v/>
      </c>
      <c r="AW257" s="712" t="str">
        <f>IF(ISNUMBER(Bilanz!AW257),Bilanz!AW257,"")</f>
        <v/>
      </c>
      <c r="AX257" s="713" t="str">
        <f>IF(ISNUMBER(Bilanz!AX257),Bilanz!AX257,"")</f>
        <v/>
      </c>
      <c r="AY257" s="714" t="str">
        <f>IF(ISNUMBER(Bilanz!AY257),Bilanz!AY257,"")</f>
        <v/>
      </c>
      <c r="AZ257" s="715">
        <f>IF(ISNUMBER(Bilanz!AZ257),Bilanz!AZ257,"")</f>
        <v>362.61</v>
      </c>
      <c r="BA257" s="716">
        <f>IF(ISNUMBER(Bilanz!BA257),Bilanz!BA257,"")</f>
        <v>5.5229999999999997</v>
      </c>
      <c r="BB257" s="717" t="str">
        <f>IF(ISNUMBER(Bilanz!BB257),Bilanz!BB257,"")</f>
        <v/>
      </c>
      <c r="BC257" s="718" t="str">
        <f>IF(ISNUMBER(Bilanz!BC257),Bilanz!BC257,"")</f>
        <v/>
      </c>
      <c r="BD257" s="719" t="str">
        <f>IF(ISNUMBER(Bilanz!BD257),Bilanz!BD257,"")</f>
        <v/>
      </c>
      <c r="BE257" s="720" t="str">
        <f>IF(ISNUMBER(Bilanz!BE257),Bilanz!BE257,"")</f>
        <v/>
      </c>
      <c r="BF257" s="708" t="str">
        <f>IF(ISNUMBER(Bilanz!BF257),Bilanz!BF257,"")</f>
        <v/>
      </c>
      <c r="BG257" s="709" t="str">
        <f>IF(ISNUMBER(Bilanz!BG257),Bilanz!BG257,"")</f>
        <v/>
      </c>
      <c r="BH257" s="710" t="str">
        <f>IF(ISNUMBER(Bilanz!BH257),Bilanz!BH257,"")</f>
        <v/>
      </c>
      <c r="BI257" s="711" t="str">
        <f>IF(ISNUMBER(Bilanz!BI257),Bilanz!BI257,"")</f>
        <v/>
      </c>
      <c r="BJ257" s="712" t="str">
        <f>IF(ISNUMBER(Bilanz!BJ257),Bilanz!BJ257,"")</f>
        <v/>
      </c>
      <c r="BK257" s="713" t="str">
        <f>IF(ISNUMBER(Bilanz!BK257),Bilanz!BK257,"")</f>
        <v/>
      </c>
      <c r="BL257" s="714" t="str">
        <f>IF(ISNUMBER(Bilanz!BL257),Bilanz!BL257,"")</f>
        <v/>
      </c>
      <c r="BM257" s="721" t="str">
        <f>IF(ISTEXT(Bilanz!BM257),Bilanz!BM257,"")</f>
        <v>M1</v>
      </c>
      <c r="BN257" s="722" t="str">
        <f>IF(ISNUMBER(Bilanz!BN257),Bilanz!BN257,"")</f>
        <v/>
      </c>
      <c r="BO257" s="722" t="str">
        <f>IF(ISNUMBER(Bilanz!BO257),Bilanz!BO257,"")</f>
        <v/>
      </c>
      <c r="BP257" s="723" t="str">
        <f>IF(ISNUMBER(Bilanz!BP257),Bilanz!BP257,"")</f>
        <v/>
      </c>
      <c r="BQ257" s="723" t="str">
        <f>IF(ISNUMBER(Bilanz!BQ257),Bilanz!BQ257,"")</f>
        <v/>
      </c>
      <c r="BR257" s="721" t="str">
        <f>IF(ISTEXT(Bilanz!BR257),Bilanz!BR257,"")</f>
        <v>M1</v>
      </c>
      <c r="BS257" s="723" t="str">
        <f>IF(ISNUMBER(Bilanz!BS257),Bilanz!BS257,"")</f>
        <v/>
      </c>
      <c r="BT257" s="723" t="str">
        <f>IF(ISNUMBER(Bilanz!BT257),Bilanz!BT257,"")</f>
        <v/>
      </c>
      <c r="BU257" s="723" t="str">
        <f>IF(ISNUMBER(Bilanz!BU257),Bilanz!BU257,"")</f>
        <v/>
      </c>
      <c r="BV257" s="722" t="str">
        <f>IF(ISNUMBER(Bilanz!BV257),Bilanz!BV257,"")</f>
        <v/>
      </c>
      <c r="BW257" s="723" t="str">
        <f>IF(ISNUMBER(Bilanz!BW257),Bilanz!BW257,"")</f>
        <v/>
      </c>
      <c r="BX257" s="721" t="str">
        <f>IF(ISTEXT(Bilanz!BX257),Bilanz!BX257,"")</f>
        <v>M1</v>
      </c>
    </row>
    <row r="258" spans="1:76" x14ac:dyDescent="0.2">
      <c r="A258" s="120" t="str">
        <f>IF(ISTEXT(Data!A258),Data!A258,"")</f>
        <v/>
      </c>
      <c r="B258" s="250">
        <f>IF(ISREF(Data!B258),Data!B258,"")</f>
        <v>35266</v>
      </c>
      <c r="C258" s="698">
        <v>0.27083333333333298</v>
      </c>
      <c r="D258" s="250">
        <f>IF(ISREF(Data!D258),Data!D258,"")</f>
        <v>35267</v>
      </c>
      <c r="E258" s="698">
        <v>0.27083333333333298</v>
      </c>
      <c r="F258" s="699" t="s">
        <v>2179</v>
      </c>
      <c r="G258" s="245" t="str">
        <f>IF(ISTEXT(Data!G258),Data!G258,"")</f>
        <v>No Precipitation Occurred</v>
      </c>
      <c r="H258" s="247" t="str">
        <f>IF(ISTEXT(Data!H258),Data!H258,"")</f>
        <v/>
      </c>
      <c r="I258" s="246" t="str">
        <f>IF(ISTEXT(Data!I258),Data!I258,"")</f>
        <v/>
      </c>
      <c r="J258" s="248" t="str">
        <f>IF(ISTEXT(Data!J258),Data!J258,"")</f>
        <v/>
      </c>
      <c r="K258" s="273" t="str">
        <f>IF(ISNUMBER(Data!K258),Data!K258,"")</f>
        <v/>
      </c>
      <c r="L258" s="242" t="str">
        <f>IF(ISTEXT(Data!L258),Data!L258,"")</f>
        <v>M1</v>
      </c>
      <c r="M258" s="700" t="str">
        <f>IF(ISNUMBER(Data!M258),Data!M258,"")</f>
        <v/>
      </c>
      <c r="N258" s="700" t="str">
        <f>IF(ISNUMBER(Data!N258),Data!N258,"")</f>
        <v/>
      </c>
      <c r="O258" s="242" t="str">
        <f>IF(ISTEXT(Data!O258),Data!O258,"")</f>
        <v>M1</v>
      </c>
      <c r="P258" s="278" t="str">
        <f>IF(ISNUMBER(Data!P258),Data!P258,"")</f>
        <v/>
      </c>
      <c r="Q258" s="242" t="str">
        <f>IF(ISTEXT(Data!Q258),Data!Q258,"")</f>
        <v>M1</v>
      </c>
      <c r="R258" s="277" t="str">
        <f>IF(ISNUMBER(Data!R258),Data!R258,"")</f>
        <v/>
      </c>
      <c r="S258" s="242" t="str">
        <f>IF(ISTEXT(Data!S258),Data!S258,"")</f>
        <v>M1</v>
      </c>
      <c r="T258" s="701" t="str">
        <f>IF(ISNUMBER(Data!T258),Data!T258,"")</f>
        <v/>
      </c>
      <c r="U258" s="242" t="str">
        <f>IF(ISTEXT(Data!U258),Data!U258,"")</f>
        <v>M1</v>
      </c>
      <c r="V258" s="702" t="str">
        <f>IF(ISNUMBER(Data!V258),Data!V258,"")</f>
        <v/>
      </c>
      <c r="W258" s="242" t="str">
        <f>IF(ISTEXT(Data!W258),Data!W258,"")</f>
        <v>M1</v>
      </c>
      <c r="X258" s="701" t="str">
        <f>IF(ISNUMBER(Data!X258),Data!X258,"")</f>
        <v/>
      </c>
      <c r="Y258" s="242" t="str">
        <f>IF(ISTEXT(Data!Y258),Data!Y258,"")</f>
        <v>M1</v>
      </c>
      <c r="Z258" s="703" t="str">
        <f>IF(ISNUMBER(Data!Z258),Data!Z258,"")</f>
        <v/>
      </c>
      <c r="AA258" s="242" t="str">
        <f>IF(ISTEXT(Data!AA258),Data!AA258,"")</f>
        <v>M1</v>
      </c>
      <c r="AB258" s="701" t="str">
        <f>IF(ISNUMBER(Data!AB258),Data!AB258,"")</f>
        <v/>
      </c>
      <c r="AC258" s="242" t="str">
        <f>IF(ISTEXT(Data!AC258),Data!AC258,"")</f>
        <v>M1</v>
      </c>
      <c r="AD258" s="704" t="str">
        <f>IF(ISNUMBER(Data!AD258),Data!AD258,"")</f>
        <v/>
      </c>
      <c r="AE258" s="242" t="str">
        <f>IF(ISTEXT(Data!AE258),Data!AE258,"")</f>
        <v>M1</v>
      </c>
      <c r="AF258" s="701" t="str">
        <f>IF(ISNUMBER(Data!AF258),Data!AF258,"")</f>
        <v/>
      </c>
      <c r="AG258" s="242" t="str">
        <f>IF(ISTEXT(Data!AG258),Data!AG258,"")</f>
        <v>M1</v>
      </c>
      <c r="AH258" s="703" t="str">
        <f>IF(ISNUMBER(Data!AH258),Data!AH258,"")</f>
        <v/>
      </c>
      <c r="AI258" s="242" t="str">
        <f>IF(ISTEXT(Data!AI258),Data!AI258,"")</f>
        <v>M1</v>
      </c>
      <c r="AJ258" s="267" t="str">
        <f>IF(ISTEXT(Data!AJ258),Data!AJ258,"")</f>
        <v/>
      </c>
      <c r="AK258" s="267" t="str">
        <f>IF(ISTEXT(Data!AK258),Data!AK258,"")</f>
        <v/>
      </c>
      <c r="AL258" s="267" t="str">
        <f>IF(ISTEXT(Data!AL258),Data!AL258,"")</f>
        <v/>
      </c>
      <c r="AM258" s="267" t="str">
        <f>IF(ISTEXT(Data!AM258),Data!AM258,"")</f>
        <v/>
      </c>
      <c r="AN258" s="267" t="str">
        <f>IF(ISTEXT(Data!AN258),Data!AN258,"")</f>
        <v/>
      </c>
      <c r="AO258" s="267" t="str">
        <f>IF(ISTEXT(Data!AO258),Data!AO258,"")</f>
        <v/>
      </c>
      <c r="AP258" s="705" t="str">
        <f>IF(ISNUMBER(Bilanz!AP258),Bilanz!AP258,"")</f>
        <v/>
      </c>
      <c r="AQ258" s="706" t="str">
        <f>IF(ISNUMBER(Bilanz!AQ258),Bilanz!AQ258,"")</f>
        <v/>
      </c>
      <c r="AR258" s="707" t="str">
        <f>IF(ISNUMBER(Bilanz!AR258),Bilanz!AR258,"")</f>
        <v/>
      </c>
      <c r="AS258" s="708" t="str">
        <f>IF(ISNUMBER(Bilanz!AS258),Bilanz!AS258,"")</f>
        <v/>
      </c>
      <c r="AT258" s="709" t="str">
        <f>IF(ISNUMBER(Bilanz!AT258),Bilanz!AT258,"")</f>
        <v/>
      </c>
      <c r="AU258" s="710" t="str">
        <f>IF(ISNUMBER(Bilanz!AU258),Bilanz!AU258,"")</f>
        <v/>
      </c>
      <c r="AV258" s="711" t="str">
        <f>IF(ISNUMBER(Bilanz!AV258),Bilanz!AV258,"")</f>
        <v/>
      </c>
      <c r="AW258" s="712" t="str">
        <f>IF(ISNUMBER(Bilanz!AW258),Bilanz!AW258,"")</f>
        <v/>
      </c>
      <c r="AX258" s="713" t="str">
        <f>IF(ISNUMBER(Bilanz!AX258),Bilanz!AX258,"")</f>
        <v/>
      </c>
      <c r="AY258" s="714" t="str">
        <f>IF(ISNUMBER(Bilanz!AY258),Bilanz!AY258,"")</f>
        <v/>
      </c>
      <c r="AZ258" s="715">
        <f>IF(ISNUMBER(Bilanz!AZ258),Bilanz!AZ258,"")</f>
        <v>362.61</v>
      </c>
      <c r="BA258" s="716">
        <f>IF(ISNUMBER(Bilanz!BA258),Bilanz!BA258,"")</f>
        <v>5.5229999999999997</v>
      </c>
      <c r="BB258" s="717" t="str">
        <f>IF(ISNUMBER(Bilanz!BB258),Bilanz!BB258,"")</f>
        <v/>
      </c>
      <c r="BC258" s="718" t="str">
        <f>IF(ISNUMBER(Bilanz!BC258),Bilanz!BC258,"")</f>
        <v/>
      </c>
      <c r="BD258" s="719" t="str">
        <f>IF(ISNUMBER(Bilanz!BD258),Bilanz!BD258,"")</f>
        <v/>
      </c>
      <c r="BE258" s="720" t="str">
        <f>IF(ISNUMBER(Bilanz!BE258),Bilanz!BE258,"")</f>
        <v/>
      </c>
      <c r="BF258" s="708" t="str">
        <f>IF(ISNUMBER(Bilanz!BF258),Bilanz!BF258,"")</f>
        <v/>
      </c>
      <c r="BG258" s="709" t="str">
        <f>IF(ISNUMBER(Bilanz!BG258),Bilanz!BG258,"")</f>
        <v/>
      </c>
      <c r="BH258" s="710" t="str">
        <f>IF(ISNUMBER(Bilanz!BH258),Bilanz!BH258,"")</f>
        <v/>
      </c>
      <c r="BI258" s="711" t="str">
        <f>IF(ISNUMBER(Bilanz!BI258),Bilanz!BI258,"")</f>
        <v/>
      </c>
      <c r="BJ258" s="712" t="str">
        <f>IF(ISNUMBER(Bilanz!BJ258),Bilanz!BJ258,"")</f>
        <v/>
      </c>
      <c r="BK258" s="713" t="str">
        <f>IF(ISNUMBER(Bilanz!BK258),Bilanz!BK258,"")</f>
        <v/>
      </c>
      <c r="BL258" s="714" t="str">
        <f>IF(ISNUMBER(Bilanz!BL258),Bilanz!BL258,"")</f>
        <v/>
      </c>
      <c r="BM258" s="721" t="str">
        <f>IF(ISTEXT(Bilanz!BM258),Bilanz!BM258,"")</f>
        <v>M1</v>
      </c>
      <c r="BN258" s="722" t="str">
        <f>IF(ISNUMBER(Bilanz!BN258),Bilanz!BN258,"")</f>
        <v/>
      </c>
      <c r="BO258" s="722" t="str">
        <f>IF(ISNUMBER(Bilanz!BO258),Bilanz!BO258,"")</f>
        <v/>
      </c>
      <c r="BP258" s="723" t="str">
        <f>IF(ISNUMBER(Bilanz!BP258),Bilanz!BP258,"")</f>
        <v/>
      </c>
      <c r="BQ258" s="723" t="str">
        <f>IF(ISNUMBER(Bilanz!BQ258),Bilanz!BQ258,"")</f>
        <v/>
      </c>
      <c r="BR258" s="721" t="str">
        <f>IF(ISTEXT(Bilanz!BR258),Bilanz!BR258,"")</f>
        <v>M1</v>
      </c>
      <c r="BS258" s="723" t="str">
        <f>IF(ISNUMBER(Bilanz!BS258),Bilanz!BS258,"")</f>
        <v/>
      </c>
      <c r="BT258" s="723" t="str">
        <f>IF(ISNUMBER(Bilanz!BT258),Bilanz!BT258,"")</f>
        <v/>
      </c>
      <c r="BU258" s="723" t="str">
        <f>IF(ISNUMBER(Bilanz!BU258),Bilanz!BU258,"")</f>
        <v/>
      </c>
      <c r="BV258" s="722" t="str">
        <f>IF(ISNUMBER(Bilanz!BV258),Bilanz!BV258,"")</f>
        <v/>
      </c>
      <c r="BW258" s="723" t="str">
        <f>IF(ISNUMBER(Bilanz!BW258),Bilanz!BW258,"")</f>
        <v/>
      </c>
      <c r="BX258" s="721" t="str">
        <f>IF(ISTEXT(Bilanz!BX258),Bilanz!BX258,"")</f>
        <v>M1</v>
      </c>
    </row>
    <row r="259" spans="1:76" x14ac:dyDescent="0.2">
      <c r="A259" s="120" t="str">
        <f>IF(ISTEXT(Data!A259),Data!A259,"")</f>
        <v/>
      </c>
      <c r="B259" s="250">
        <f>IF(ISREF(Data!B259),Data!B259,"")</f>
        <v>35267</v>
      </c>
      <c r="C259" s="698">
        <v>0.27083333333333298</v>
      </c>
      <c r="D259" s="250">
        <f>IF(ISREF(Data!D259),Data!D259,"")</f>
        <v>35268</v>
      </c>
      <c r="E259" s="698">
        <v>0.27083333333333298</v>
      </c>
      <c r="F259" s="699" t="s">
        <v>2179</v>
      </c>
      <c r="G259" s="245" t="str">
        <f>IF(ISTEXT(Data!G259),Data!G259,"")</f>
        <v>No Precipitation Occurred</v>
      </c>
      <c r="H259" s="247" t="str">
        <f>IF(ISTEXT(Data!H259),Data!H259,"")</f>
        <v/>
      </c>
      <c r="I259" s="246" t="str">
        <f>IF(ISTEXT(Data!I259),Data!I259,"")</f>
        <v/>
      </c>
      <c r="J259" s="248" t="str">
        <f>IF(ISTEXT(Data!J259),Data!J259,"")</f>
        <v/>
      </c>
      <c r="K259" s="273" t="str">
        <f>IF(ISNUMBER(Data!K259),Data!K259,"")</f>
        <v/>
      </c>
      <c r="L259" s="242" t="str">
        <f>IF(ISTEXT(Data!L259),Data!L259,"")</f>
        <v>M1</v>
      </c>
      <c r="M259" s="700" t="str">
        <f>IF(ISNUMBER(Data!M259),Data!M259,"")</f>
        <v/>
      </c>
      <c r="N259" s="700" t="str">
        <f>IF(ISNUMBER(Data!N259),Data!N259,"")</f>
        <v/>
      </c>
      <c r="O259" s="242" t="str">
        <f>IF(ISTEXT(Data!O259),Data!O259,"")</f>
        <v>M1</v>
      </c>
      <c r="P259" s="278" t="str">
        <f>IF(ISNUMBER(Data!P259),Data!P259,"")</f>
        <v/>
      </c>
      <c r="Q259" s="242" t="str">
        <f>IF(ISTEXT(Data!Q259),Data!Q259,"")</f>
        <v>M1</v>
      </c>
      <c r="R259" s="277" t="str">
        <f>IF(ISNUMBER(Data!R259),Data!R259,"")</f>
        <v/>
      </c>
      <c r="S259" s="242" t="str">
        <f>IF(ISTEXT(Data!S259),Data!S259,"")</f>
        <v>M1</v>
      </c>
      <c r="T259" s="701" t="str">
        <f>IF(ISNUMBER(Data!T259),Data!T259,"")</f>
        <v/>
      </c>
      <c r="U259" s="242" t="str">
        <f>IF(ISTEXT(Data!U259),Data!U259,"")</f>
        <v>M1</v>
      </c>
      <c r="V259" s="702" t="str">
        <f>IF(ISNUMBER(Data!V259),Data!V259,"")</f>
        <v/>
      </c>
      <c r="W259" s="242" t="str">
        <f>IF(ISTEXT(Data!W259),Data!W259,"")</f>
        <v>M1</v>
      </c>
      <c r="X259" s="701" t="str">
        <f>IF(ISNUMBER(Data!X259),Data!X259,"")</f>
        <v/>
      </c>
      <c r="Y259" s="242" t="str">
        <f>IF(ISTEXT(Data!Y259),Data!Y259,"")</f>
        <v>M1</v>
      </c>
      <c r="Z259" s="703" t="str">
        <f>IF(ISNUMBER(Data!Z259),Data!Z259,"")</f>
        <v/>
      </c>
      <c r="AA259" s="242" t="str">
        <f>IF(ISTEXT(Data!AA259),Data!AA259,"")</f>
        <v>M1</v>
      </c>
      <c r="AB259" s="701" t="str">
        <f>IF(ISNUMBER(Data!AB259),Data!AB259,"")</f>
        <v/>
      </c>
      <c r="AC259" s="242" t="str">
        <f>IF(ISTEXT(Data!AC259),Data!AC259,"")</f>
        <v>M1</v>
      </c>
      <c r="AD259" s="704" t="str">
        <f>IF(ISNUMBER(Data!AD259),Data!AD259,"")</f>
        <v/>
      </c>
      <c r="AE259" s="242" t="str">
        <f>IF(ISTEXT(Data!AE259),Data!AE259,"")</f>
        <v>M1</v>
      </c>
      <c r="AF259" s="701" t="str">
        <f>IF(ISNUMBER(Data!AF259),Data!AF259,"")</f>
        <v/>
      </c>
      <c r="AG259" s="242" t="str">
        <f>IF(ISTEXT(Data!AG259),Data!AG259,"")</f>
        <v>M1</v>
      </c>
      <c r="AH259" s="703" t="str">
        <f>IF(ISNUMBER(Data!AH259),Data!AH259,"")</f>
        <v/>
      </c>
      <c r="AI259" s="242" t="str">
        <f>IF(ISTEXT(Data!AI259),Data!AI259,"")</f>
        <v>M1</v>
      </c>
      <c r="AJ259" s="267" t="str">
        <f>IF(ISTEXT(Data!AJ259),Data!AJ259,"")</f>
        <v/>
      </c>
      <c r="AK259" s="267" t="str">
        <f>IF(ISTEXT(Data!AK259),Data!AK259,"")</f>
        <v/>
      </c>
      <c r="AL259" s="267" t="str">
        <f>IF(ISTEXT(Data!AL259),Data!AL259,"")</f>
        <v/>
      </c>
      <c r="AM259" s="267" t="str">
        <f>IF(ISTEXT(Data!AM259),Data!AM259,"")</f>
        <v/>
      </c>
      <c r="AN259" s="267" t="str">
        <f>IF(ISTEXT(Data!AN259),Data!AN259,"")</f>
        <v/>
      </c>
      <c r="AO259" s="267" t="str">
        <f>IF(ISTEXT(Data!AO259),Data!AO259,"")</f>
        <v/>
      </c>
      <c r="AP259" s="705" t="str">
        <f>IF(ISNUMBER(Bilanz!AP259),Bilanz!AP259,"")</f>
        <v/>
      </c>
      <c r="AQ259" s="706" t="str">
        <f>IF(ISNUMBER(Bilanz!AQ259),Bilanz!AQ259,"")</f>
        <v/>
      </c>
      <c r="AR259" s="707" t="str">
        <f>IF(ISNUMBER(Bilanz!AR259),Bilanz!AR259,"")</f>
        <v/>
      </c>
      <c r="AS259" s="708" t="str">
        <f>IF(ISNUMBER(Bilanz!AS259),Bilanz!AS259,"")</f>
        <v/>
      </c>
      <c r="AT259" s="709" t="str">
        <f>IF(ISNUMBER(Bilanz!AT259),Bilanz!AT259,"")</f>
        <v/>
      </c>
      <c r="AU259" s="710" t="str">
        <f>IF(ISNUMBER(Bilanz!AU259),Bilanz!AU259,"")</f>
        <v/>
      </c>
      <c r="AV259" s="711" t="str">
        <f>IF(ISNUMBER(Bilanz!AV259),Bilanz!AV259,"")</f>
        <v/>
      </c>
      <c r="AW259" s="712" t="str">
        <f>IF(ISNUMBER(Bilanz!AW259),Bilanz!AW259,"")</f>
        <v/>
      </c>
      <c r="AX259" s="713" t="str">
        <f>IF(ISNUMBER(Bilanz!AX259),Bilanz!AX259,"")</f>
        <v/>
      </c>
      <c r="AY259" s="714" t="str">
        <f>IF(ISNUMBER(Bilanz!AY259),Bilanz!AY259,"")</f>
        <v/>
      </c>
      <c r="AZ259" s="715">
        <f>IF(ISNUMBER(Bilanz!AZ259),Bilanz!AZ259,"")</f>
        <v>362.61</v>
      </c>
      <c r="BA259" s="716">
        <f>IF(ISNUMBER(Bilanz!BA259),Bilanz!BA259,"")</f>
        <v>5.5229999999999997</v>
      </c>
      <c r="BB259" s="717" t="str">
        <f>IF(ISNUMBER(Bilanz!BB259),Bilanz!BB259,"")</f>
        <v/>
      </c>
      <c r="BC259" s="718" t="str">
        <f>IF(ISNUMBER(Bilanz!BC259),Bilanz!BC259,"")</f>
        <v/>
      </c>
      <c r="BD259" s="719" t="str">
        <f>IF(ISNUMBER(Bilanz!BD259),Bilanz!BD259,"")</f>
        <v/>
      </c>
      <c r="BE259" s="720" t="str">
        <f>IF(ISNUMBER(Bilanz!BE259),Bilanz!BE259,"")</f>
        <v/>
      </c>
      <c r="BF259" s="708" t="str">
        <f>IF(ISNUMBER(Bilanz!BF259),Bilanz!BF259,"")</f>
        <v/>
      </c>
      <c r="BG259" s="709" t="str">
        <f>IF(ISNUMBER(Bilanz!BG259),Bilanz!BG259,"")</f>
        <v/>
      </c>
      <c r="BH259" s="710" t="str">
        <f>IF(ISNUMBER(Bilanz!BH259),Bilanz!BH259,"")</f>
        <v/>
      </c>
      <c r="BI259" s="711" t="str">
        <f>IF(ISNUMBER(Bilanz!BI259),Bilanz!BI259,"")</f>
        <v/>
      </c>
      <c r="BJ259" s="712" t="str">
        <f>IF(ISNUMBER(Bilanz!BJ259),Bilanz!BJ259,"")</f>
        <v/>
      </c>
      <c r="BK259" s="713" t="str">
        <f>IF(ISNUMBER(Bilanz!BK259),Bilanz!BK259,"")</f>
        <v/>
      </c>
      <c r="BL259" s="714" t="str">
        <f>IF(ISNUMBER(Bilanz!BL259),Bilanz!BL259,"")</f>
        <v/>
      </c>
      <c r="BM259" s="721" t="str">
        <f>IF(ISTEXT(Bilanz!BM259),Bilanz!BM259,"")</f>
        <v>M1</v>
      </c>
      <c r="BN259" s="722" t="str">
        <f>IF(ISNUMBER(Bilanz!BN259),Bilanz!BN259,"")</f>
        <v/>
      </c>
      <c r="BO259" s="722" t="str">
        <f>IF(ISNUMBER(Bilanz!BO259),Bilanz!BO259,"")</f>
        <v/>
      </c>
      <c r="BP259" s="723" t="str">
        <f>IF(ISNUMBER(Bilanz!BP259),Bilanz!BP259,"")</f>
        <v/>
      </c>
      <c r="BQ259" s="723" t="str">
        <f>IF(ISNUMBER(Bilanz!BQ259),Bilanz!BQ259,"")</f>
        <v/>
      </c>
      <c r="BR259" s="721" t="str">
        <f>IF(ISTEXT(Bilanz!BR259),Bilanz!BR259,"")</f>
        <v>M1</v>
      </c>
      <c r="BS259" s="723" t="str">
        <f>IF(ISNUMBER(Bilanz!BS259),Bilanz!BS259,"")</f>
        <v/>
      </c>
      <c r="BT259" s="723" t="str">
        <f>IF(ISNUMBER(Bilanz!BT259),Bilanz!BT259,"")</f>
        <v/>
      </c>
      <c r="BU259" s="723" t="str">
        <f>IF(ISNUMBER(Bilanz!BU259),Bilanz!BU259,"")</f>
        <v/>
      </c>
      <c r="BV259" s="722" t="str">
        <f>IF(ISNUMBER(Bilanz!BV259),Bilanz!BV259,"")</f>
        <v/>
      </c>
      <c r="BW259" s="723" t="str">
        <f>IF(ISNUMBER(Bilanz!BW259),Bilanz!BW259,"")</f>
        <v/>
      </c>
      <c r="BX259" s="721" t="str">
        <f>IF(ISTEXT(Bilanz!BX259),Bilanz!BX259,"")</f>
        <v>M1</v>
      </c>
    </row>
    <row r="260" spans="1:76" x14ac:dyDescent="0.2">
      <c r="A260" s="120" t="str">
        <f>IF(ISTEXT(Data!A260),Data!A260,"")</f>
        <v/>
      </c>
      <c r="B260" s="250">
        <f>IF(ISREF(Data!B260),Data!B260,"")</f>
        <v>35268</v>
      </c>
      <c r="C260" s="698">
        <v>0.27083333333333298</v>
      </c>
      <c r="D260" s="250">
        <f>IF(ISREF(Data!D260),Data!D260,"")</f>
        <v>35269</v>
      </c>
      <c r="E260" s="698">
        <v>0.27083333333333298</v>
      </c>
      <c r="F260" s="699" t="s">
        <v>2179</v>
      </c>
      <c r="G260" s="245" t="str">
        <f>IF(ISTEXT(Data!G260),Data!G260,"")</f>
        <v>No Precipitation Occurred</v>
      </c>
      <c r="H260" s="247" t="str">
        <f>IF(ISTEXT(Data!H260),Data!H260,"")</f>
        <v/>
      </c>
      <c r="I260" s="246" t="str">
        <f>IF(ISTEXT(Data!I260),Data!I260,"")</f>
        <v/>
      </c>
      <c r="J260" s="248" t="str">
        <f>IF(ISTEXT(Data!J260),Data!J260,"")</f>
        <v/>
      </c>
      <c r="K260" s="273" t="str">
        <f>IF(ISNUMBER(Data!K260),Data!K260,"")</f>
        <v/>
      </c>
      <c r="L260" s="242" t="str">
        <f>IF(ISTEXT(Data!L260),Data!L260,"")</f>
        <v>M1</v>
      </c>
      <c r="M260" s="700" t="str">
        <f>IF(ISNUMBER(Data!M260),Data!M260,"")</f>
        <v/>
      </c>
      <c r="N260" s="700" t="str">
        <f>IF(ISNUMBER(Data!N260),Data!N260,"")</f>
        <v/>
      </c>
      <c r="O260" s="242" t="str">
        <f>IF(ISTEXT(Data!O260),Data!O260,"")</f>
        <v>M1</v>
      </c>
      <c r="P260" s="278" t="str">
        <f>IF(ISNUMBER(Data!P260),Data!P260,"")</f>
        <v/>
      </c>
      <c r="Q260" s="242" t="str">
        <f>IF(ISTEXT(Data!Q260),Data!Q260,"")</f>
        <v>M1</v>
      </c>
      <c r="R260" s="277" t="str">
        <f>IF(ISNUMBER(Data!R260),Data!R260,"")</f>
        <v/>
      </c>
      <c r="S260" s="242" t="str">
        <f>IF(ISTEXT(Data!S260),Data!S260,"")</f>
        <v>M1</v>
      </c>
      <c r="T260" s="701" t="str">
        <f>IF(ISNUMBER(Data!T260),Data!T260,"")</f>
        <v/>
      </c>
      <c r="U260" s="242" t="str">
        <f>IF(ISTEXT(Data!U260),Data!U260,"")</f>
        <v>M1</v>
      </c>
      <c r="V260" s="702" t="str">
        <f>IF(ISNUMBER(Data!V260),Data!V260,"")</f>
        <v/>
      </c>
      <c r="W260" s="242" t="str">
        <f>IF(ISTEXT(Data!W260),Data!W260,"")</f>
        <v>M1</v>
      </c>
      <c r="X260" s="701" t="str">
        <f>IF(ISNUMBER(Data!X260),Data!X260,"")</f>
        <v/>
      </c>
      <c r="Y260" s="242" t="str">
        <f>IF(ISTEXT(Data!Y260),Data!Y260,"")</f>
        <v>M1</v>
      </c>
      <c r="Z260" s="703" t="str">
        <f>IF(ISNUMBER(Data!Z260),Data!Z260,"")</f>
        <v/>
      </c>
      <c r="AA260" s="242" t="str">
        <f>IF(ISTEXT(Data!AA260),Data!AA260,"")</f>
        <v>M1</v>
      </c>
      <c r="AB260" s="701" t="str">
        <f>IF(ISNUMBER(Data!AB260),Data!AB260,"")</f>
        <v/>
      </c>
      <c r="AC260" s="242" t="str">
        <f>IF(ISTEXT(Data!AC260),Data!AC260,"")</f>
        <v>M1</v>
      </c>
      <c r="AD260" s="704" t="str">
        <f>IF(ISNUMBER(Data!AD260),Data!AD260,"")</f>
        <v/>
      </c>
      <c r="AE260" s="242" t="str">
        <f>IF(ISTEXT(Data!AE260),Data!AE260,"")</f>
        <v>M1</v>
      </c>
      <c r="AF260" s="701" t="str">
        <f>IF(ISNUMBER(Data!AF260),Data!AF260,"")</f>
        <v/>
      </c>
      <c r="AG260" s="242" t="str">
        <f>IF(ISTEXT(Data!AG260),Data!AG260,"")</f>
        <v>M1</v>
      </c>
      <c r="AH260" s="703" t="str">
        <f>IF(ISNUMBER(Data!AH260),Data!AH260,"")</f>
        <v/>
      </c>
      <c r="AI260" s="242" t="str">
        <f>IF(ISTEXT(Data!AI260),Data!AI260,"")</f>
        <v>M1</v>
      </c>
      <c r="AJ260" s="267" t="str">
        <f>IF(ISTEXT(Data!AJ260),Data!AJ260,"")</f>
        <v/>
      </c>
      <c r="AK260" s="267" t="str">
        <f>IF(ISTEXT(Data!AK260),Data!AK260,"")</f>
        <v/>
      </c>
      <c r="AL260" s="267" t="str">
        <f>IF(ISTEXT(Data!AL260),Data!AL260,"")</f>
        <v/>
      </c>
      <c r="AM260" s="267" t="str">
        <f>IF(ISTEXT(Data!AM260),Data!AM260,"")</f>
        <v/>
      </c>
      <c r="AN260" s="267" t="str">
        <f>IF(ISTEXT(Data!AN260),Data!AN260,"")</f>
        <v/>
      </c>
      <c r="AO260" s="267" t="str">
        <f>IF(ISTEXT(Data!AO260),Data!AO260,"")</f>
        <v/>
      </c>
      <c r="AP260" s="705" t="str">
        <f>IF(ISNUMBER(Bilanz!AP260),Bilanz!AP260,"")</f>
        <v/>
      </c>
      <c r="AQ260" s="706" t="str">
        <f>IF(ISNUMBER(Bilanz!AQ260),Bilanz!AQ260,"")</f>
        <v/>
      </c>
      <c r="AR260" s="707" t="str">
        <f>IF(ISNUMBER(Bilanz!AR260),Bilanz!AR260,"")</f>
        <v/>
      </c>
      <c r="AS260" s="708" t="str">
        <f>IF(ISNUMBER(Bilanz!AS260),Bilanz!AS260,"")</f>
        <v/>
      </c>
      <c r="AT260" s="709" t="str">
        <f>IF(ISNUMBER(Bilanz!AT260),Bilanz!AT260,"")</f>
        <v/>
      </c>
      <c r="AU260" s="710" t="str">
        <f>IF(ISNUMBER(Bilanz!AU260),Bilanz!AU260,"")</f>
        <v/>
      </c>
      <c r="AV260" s="711" t="str">
        <f>IF(ISNUMBER(Bilanz!AV260),Bilanz!AV260,"")</f>
        <v/>
      </c>
      <c r="AW260" s="712" t="str">
        <f>IF(ISNUMBER(Bilanz!AW260),Bilanz!AW260,"")</f>
        <v/>
      </c>
      <c r="AX260" s="713" t="str">
        <f>IF(ISNUMBER(Bilanz!AX260),Bilanz!AX260,"")</f>
        <v/>
      </c>
      <c r="AY260" s="714" t="str">
        <f>IF(ISNUMBER(Bilanz!AY260),Bilanz!AY260,"")</f>
        <v/>
      </c>
      <c r="AZ260" s="715">
        <f>IF(ISNUMBER(Bilanz!AZ260),Bilanz!AZ260,"")</f>
        <v>362.61</v>
      </c>
      <c r="BA260" s="716">
        <f>IF(ISNUMBER(Bilanz!BA260),Bilanz!BA260,"")</f>
        <v>5.5229999999999997</v>
      </c>
      <c r="BB260" s="717" t="str">
        <f>IF(ISNUMBER(Bilanz!BB260),Bilanz!BB260,"")</f>
        <v/>
      </c>
      <c r="BC260" s="718" t="str">
        <f>IF(ISNUMBER(Bilanz!BC260),Bilanz!BC260,"")</f>
        <v/>
      </c>
      <c r="BD260" s="719" t="str">
        <f>IF(ISNUMBER(Bilanz!BD260),Bilanz!BD260,"")</f>
        <v/>
      </c>
      <c r="BE260" s="720" t="str">
        <f>IF(ISNUMBER(Bilanz!BE260),Bilanz!BE260,"")</f>
        <v/>
      </c>
      <c r="BF260" s="708" t="str">
        <f>IF(ISNUMBER(Bilanz!BF260),Bilanz!BF260,"")</f>
        <v/>
      </c>
      <c r="BG260" s="709" t="str">
        <f>IF(ISNUMBER(Bilanz!BG260),Bilanz!BG260,"")</f>
        <v/>
      </c>
      <c r="BH260" s="710" t="str">
        <f>IF(ISNUMBER(Bilanz!BH260),Bilanz!BH260,"")</f>
        <v/>
      </c>
      <c r="BI260" s="711" t="str">
        <f>IF(ISNUMBER(Bilanz!BI260),Bilanz!BI260,"")</f>
        <v/>
      </c>
      <c r="BJ260" s="712" t="str">
        <f>IF(ISNUMBER(Bilanz!BJ260),Bilanz!BJ260,"")</f>
        <v/>
      </c>
      <c r="BK260" s="713" t="str">
        <f>IF(ISNUMBER(Bilanz!BK260),Bilanz!BK260,"")</f>
        <v/>
      </c>
      <c r="BL260" s="714" t="str">
        <f>IF(ISNUMBER(Bilanz!BL260),Bilanz!BL260,"")</f>
        <v/>
      </c>
      <c r="BM260" s="721" t="str">
        <f>IF(ISTEXT(Bilanz!BM260),Bilanz!BM260,"")</f>
        <v>M1</v>
      </c>
      <c r="BN260" s="722" t="str">
        <f>IF(ISNUMBER(Bilanz!BN260),Bilanz!BN260,"")</f>
        <v/>
      </c>
      <c r="BO260" s="722" t="str">
        <f>IF(ISNUMBER(Bilanz!BO260),Bilanz!BO260,"")</f>
        <v/>
      </c>
      <c r="BP260" s="723" t="str">
        <f>IF(ISNUMBER(Bilanz!BP260),Bilanz!BP260,"")</f>
        <v/>
      </c>
      <c r="BQ260" s="723" t="str">
        <f>IF(ISNUMBER(Bilanz!BQ260),Bilanz!BQ260,"")</f>
        <v/>
      </c>
      <c r="BR260" s="721" t="str">
        <f>IF(ISTEXT(Bilanz!BR260),Bilanz!BR260,"")</f>
        <v>M1</v>
      </c>
      <c r="BS260" s="723" t="str">
        <f>IF(ISNUMBER(Bilanz!BS260),Bilanz!BS260,"")</f>
        <v/>
      </c>
      <c r="BT260" s="723" t="str">
        <f>IF(ISNUMBER(Bilanz!BT260),Bilanz!BT260,"")</f>
        <v/>
      </c>
      <c r="BU260" s="723" t="str">
        <f>IF(ISNUMBER(Bilanz!BU260),Bilanz!BU260,"")</f>
        <v/>
      </c>
      <c r="BV260" s="722" t="str">
        <f>IF(ISNUMBER(Bilanz!BV260),Bilanz!BV260,"")</f>
        <v/>
      </c>
      <c r="BW260" s="723" t="str">
        <f>IF(ISNUMBER(Bilanz!BW260),Bilanz!BW260,"")</f>
        <v/>
      </c>
      <c r="BX260" s="721" t="str">
        <f>IF(ISTEXT(Bilanz!BX260),Bilanz!BX260,"")</f>
        <v>M1</v>
      </c>
    </row>
    <row r="261" spans="1:76" x14ac:dyDescent="0.2">
      <c r="A261" s="120" t="str">
        <f>IF(ISTEXT(Data!A261),Data!A261,"")</f>
        <v>DEU96081</v>
      </c>
      <c r="B261" s="250">
        <f>IF(ISREF(Data!B261),Data!B261,"")</f>
        <v>35269</v>
      </c>
      <c r="C261" s="698">
        <v>0.27083333333333298</v>
      </c>
      <c r="D261" s="250">
        <f>IF(ISREF(Data!D261),Data!D261,"")</f>
        <v>35270</v>
      </c>
      <c r="E261" s="698">
        <v>0.27083333333333298</v>
      </c>
      <c r="F261" s="699" t="s">
        <v>2179</v>
      </c>
      <c r="G261" s="245" t="str">
        <f>IF(ISTEXT(Data!G261),Data!G261,"")</f>
        <v>Rain</v>
      </c>
      <c r="H261" s="247" t="str">
        <f>IF(ISTEXT(Data!H261),Data!H261,"")</f>
        <v>Clean and Clear</v>
      </c>
      <c r="I261" s="246" t="str">
        <f>IF(ISTEXT(Data!I261),Data!I261,"")</f>
        <v/>
      </c>
      <c r="J261" s="248" t="str">
        <f>IF(ISTEXT(Data!J261),Data!J261,"")</f>
        <v/>
      </c>
      <c r="K261" s="273">
        <f>IF(ISNUMBER(Data!K261),Data!K261,"")</f>
        <v>3.9</v>
      </c>
      <c r="L261" s="242" t="str">
        <f>IF(ISTEXT(Data!L261),Data!L261,"")</f>
        <v>V0</v>
      </c>
      <c r="M261" s="700">
        <f>IF(ISNUMBER(Data!M261),Data!M261,"")</f>
        <v>171.7</v>
      </c>
      <c r="N261" s="700">
        <f>IF(ISNUMBER(Data!N261),Data!N261,"")</f>
        <v>3.9490999999999996</v>
      </c>
      <c r="O261" s="242" t="str">
        <f>IF(ISTEXT(Data!O261),Data!O261,"")</f>
        <v>V0</v>
      </c>
      <c r="P261" s="278">
        <f>IF(ISNUMBER(Data!P261),Data!P261,"")</f>
        <v>4.87</v>
      </c>
      <c r="Q261" s="242" t="str">
        <f>IF(ISTEXT(Data!Q261),Data!Q261,"")</f>
        <v>V0</v>
      </c>
      <c r="R261" s="277">
        <f>IF(ISNUMBER(Data!R261),Data!R261,"")</f>
        <v>34.299999999999997</v>
      </c>
      <c r="S261" s="242" t="str">
        <f>IF(ISTEXT(Data!S261),Data!S261,"")</f>
        <v>V0</v>
      </c>
      <c r="T261" s="701">
        <f>IF(ISNUMBER(Data!T261),Data!T261,"")</f>
        <v>0.39500000000000002</v>
      </c>
      <c r="U261" s="242" t="str">
        <f>IF(ISTEXT(Data!U261),Data!U261,"")</f>
        <v>V0</v>
      </c>
      <c r="V261" s="702">
        <f>IF(ISNUMBER(Data!V261),Data!V261,"")</f>
        <v>0.98739272155471336</v>
      </c>
      <c r="W261" s="242" t="str">
        <f>IF(ISTEXT(Data!W261),Data!W261,"")</f>
        <v>V0</v>
      </c>
      <c r="X261" s="701">
        <f>IF(ISNUMBER(Data!X261),Data!X261,"")</f>
        <v>1.3885432324956801</v>
      </c>
      <c r="Y261" s="242" t="str">
        <f>IF(ISTEXT(Data!Y261),Data!Y261,"")</f>
        <v>V0</v>
      </c>
      <c r="Z261" s="703">
        <f>IF(ISNUMBER(Data!Z261),Data!Z261,"")</f>
        <v>0.23899999999999999</v>
      </c>
      <c r="AA261" s="242" t="str">
        <f>IF(ISTEXT(Data!AA261),Data!AA261,"")</f>
        <v>V0</v>
      </c>
      <c r="AB261" s="701">
        <f>IF(ISNUMBER(Data!AB261),Data!AB261,"")</f>
        <v>1.1429603858307</v>
      </c>
      <c r="AC261" s="242" t="str">
        <f>IF(ISTEXT(Data!AC261),Data!AC261,"")</f>
        <v>V0</v>
      </c>
      <c r="AD261" s="704">
        <f>IF(ISNUMBER(Data!AD261),Data!AD261,"")</f>
        <v>0.66200000000000003</v>
      </c>
      <c r="AE261" s="242" t="str">
        <f>IF(ISTEXT(Data!AE261),Data!AE261,"")</f>
        <v>V0</v>
      </c>
      <c r="AF261" s="701">
        <f>IF(ISNUMBER(Data!AF261),Data!AF261,"")</f>
        <v>0.18</v>
      </c>
      <c r="AG261" s="242" t="str">
        <f>IF(ISTEXT(Data!AG261),Data!AG261,"")</f>
        <v>V0</v>
      </c>
      <c r="AH261" s="703">
        <f>IF(ISNUMBER(Data!AH261),Data!AH261,"")</f>
        <v>1.458</v>
      </c>
      <c r="AI261" s="242" t="str">
        <f>IF(ISTEXT(Data!AI261),Data!AI261,"")</f>
        <v>V0</v>
      </c>
      <c r="AJ261" s="267" t="str">
        <f>IF(ISTEXT(Data!AJ261),Data!AJ261,"")</f>
        <v/>
      </c>
      <c r="AK261" s="267" t="str">
        <f>IF(ISTEXT(Data!AK261),Data!AK261,"")</f>
        <v/>
      </c>
      <c r="AL261" s="267" t="str">
        <f>IF(ISTEXT(Data!AL261),Data!AL261,"")</f>
        <v/>
      </c>
      <c r="AM261" s="267" t="str">
        <f>IF(ISTEXT(Data!AM261),Data!AM261,"")</f>
        <v/>
      </c>
      <c r="AN261" s="267" t="str">
        <f>IF(ISTEXT(Data!AN261),Data!AN261,"")</f>
        <v/>
      </c>
      <c r="AO261" s="267" t="str">
        <f>IF(ISTEXT(Data!AO261),Data!AO261,"")</f>
        <v/>
      </c>
      <c r="AP261" s="705">
        <f>IF(ISNUMBER(Bilanz!AP261),Bilanz!AP261,"")</f>
        <v>1.3489628825916516E-2</v>
      </c>
      <c r="AQ261" s="706">
        <f>IF(ISNUMBER(Bilanz!AQ261),Bilanz!AQ261,"")</f>
        <v>5.327189319642691E-2</v>
      </c>
      <c r="AR261" s="707">
        <f>IF(ISNUMBER(Bilanz!AR261),Bilanz!AR261,"")</f>
        <v>1.5598945</v>
      </c>
      <c r="AS261" s="708">
        <f>IF(ISNUMBER(Bilanz!AS261),Bilanz!AS261,"")</f>
        <v>3.8993125966917179</v>
      </c>
      <c r="AT261" s="709">
        <f>IF(ISNUMBER(Bilanz!AT261),Bilanz!AT261,"")</f>
        <v>5.48349607944869</v>
      </c>
      <c r="AU261" s="710">
        <f>IF(ISNUMBER(Bilanz!AU261),Bilanz!AU261,"")</f>
        <v>0.94383489999999992</v>
      </c>
      <c r="AV261" s="711">
        <f>IF(ISNUMBER(Bilanz!AV261),Bilanz!AV261,"")</f>
        <v>4.5136648596840168</v>
      </c>
      <c r="AW261" s="712">
        <f>IF(ISNUMBER(Bilanz!AW261),Bilanz!AW261,"")</f>
        <v>2.6143041999999999</v>
      </c>
      <c r="AX261" s="713">
        <f>IF(ISNUMBER(Bilanz!AX261),Bilanz!AX261,"")</f>
        <v>0.71083799999999986</v>
      </c>
      <c r="AY261" s="714">
        <f>IF(ISNUMBER(Bilanz!AY261),Bilanz!AY261,"")</f>
        <v>5.7577877999999991</v>
      </c>
      <c r="AZ261" s="715">
        <f>IF(ISNUMBER(Bilanz!AZ261),Bilanz!AZ261,"")</f>
        <v>362.61</v>
      </c>
      <c r="BA261" s="716">
        <f>IF(ISNUMBER(Bilanz!BA261),Bilanz!BA261,"")</f>
        <v>5.5229999999999997</v>
      </c>
      <c r="BB261" s="717">
        <f>IF(ISNUMBER(Bilanz!BB261),Bilanz!BB261,"")</f>
        <v>13.489628825916515</v>
      </c>
      <c r="BC261" s="718">
        <f>IF(ISNUMBER(Bilanz!BC261),Bilanz!BC261,"")</f>
        <v>0.40942564627049677</v>
      </c>
      <c r="BD261" s="719">
        <f>IF(ISNUMBER(Bilanz!BD261),Bilanz!BD261,"")</f>
        <v>7.4131024130091731E-4</v>
      </c>
      <c r="BE261" s="720">
        <f>IF(ISNUMBER(Bilanz!BE261),Bilanz!BE261,"")</f>
        <v>11.141825566963783</v>
      </c>
      <c r="BF261" s="708">
        <f>IF(ISNUMBER(Bilanz!BF261),Bilanz!BF261,"")</f>
        <v>70.492805137053864</v>
      </c>
      <c r="BG261" s="709">
        <f>IF(ISNUMBER(Bilanz!BG261),Bilanz!BG261,"")</f>
        <v>86.608029471116808</v>
      </c>
      <c r="BH261" s="710">
        <f>IF(ISNUMBER(Bilanz!BH261),Bilanz!BH261,"")</f>
        <v>10.395914710001827</v>
      </c>
      <c r="BI261" s="711">
        <f>IF(ISNUMBER(Bilanz!BI261),Bilanz!BI261,"")</f>
        <v>81.59922794536304</v>
      </c>
      <c r="BJ261" s="712">
        <f>IF(ISNUMBER(Bilanz!BJ261),Bilanz!BJ261,"")</f>
        <v>16.931812368919129</v>
      </c>
      <c r="BK261" s="713">
        <f>IF(ISNUMBER(Bilanz!BK261),Bilanz!BK261,"")</f>
        <v>14.811767126105739</v>
      </c>
      <c r="BL261" s="714">
        <f>IF(ISNUMBER(Bilanz!BL261),Bilanz!BL261,"")</f>
        <v>72.758121662757617</v>
      </c>
      <c r="BM261" s="721" t="str">
        <f>IF(ISTEXT(Bilanz!BM261),Bilanz!BM261,"")</f>
        <v>V0</v>
      </c>
      <c r="BN261" s="722">
        <f>IF(ISNUMBER(Bilanz!BN261),Bilanz!BN261,"")</f>
        <v>34.299999999999997</v>
      </c>
      <c r="BO261" s="722">
        <f>IF(ISNUMBER(Bilanz!BO261),Bilanz!BO261,"")</f>
        <v>30.422455744168921</v>
      </c>
      <c r="BP261" s="723">
        <f>IF(ISNUMBER(Bilanz!BP261),Bilanz!BP261,"")</f>
        <v>-11.304793748778648</v>
      </c>
      <c r="BQ261" s="723">
        <f>IF(ISNUMBER(Bilanz!BQ261),Bilanz!BQ261,"")</f>
        <v>20</v>
      </c>
      <c r="BR261" s="721" t="str">
        <f>IF(ISTEXT(Bilanz!BR261),Bilanz!BR261,"")</f>
        <v>V0</v>
      </c>
      <c r="BS261" s="723">
        <f>IF(ISNUMBER(Bilanz!BS261),Bilanz!BS261,"")</f>
        <v>209.98647263906386</v>
      </c>
      <c r="BT261" s="723">
        <f>IF(ISNUMBER(Bilanz!BT261),Bilanz!BT261,"")</f>
        <v>168.65282713164623</v>
      </c>
      <c r="BU261" s="723">
        <f>IF(ISNUMBER(Bilanz!BU261),Bilanz!BU261,"")</f>
        <v>378.63929977071007</v>
      </c>
      <c r="BV261" s="722">
        <f>IF(ISNUMBER(Bilanz!BV261),Bilanz!BV261,"")</f>
        <v>10.916364342646881</v>
      </c>
      <c r="BW261" s="723">
        <f>IF(ISNUMBER(Bilanz!BW261),Bilanz!BW261,"")</f>
        <v>15</v>
      </c>
      <c r="BX261" s="721" t="str">
        <f>IF(ISTEXT(Bilanz!BX261),Bilanz!BX261,"")</f>
        <v>V0</v>
      </c>
    </row>
    <row r="262" spans="1:76" x14ac:dyDescent="0.2">
      <c r="A262" s="120" t="str">
        <f>IF(ISTEXT(Data!A262),Data!A262,"")</f>
        <v>DEU96082</v>
      </c>
      <c r="B262" s="250">
        <f>IF(ISREF(Data!B262),Data!B262,"")</f>
        <v>35270</v>
      </c>
      <c r="C262" s="698">
        <v>0.27083333333333298</v>
      </c>
      <c r="D262" s="250">
        <f>IF(ISREF(Data!D262),Data!D262,"")</f>
        <v>35271</v>
      </c>
      <c r="E262" s="698">
        <v>0.27083333333333298</v>
      </c>
      <c r="F262" s="699" t="s">
        <v>2179</v>
      </c>
      <c r="G262" s="245" t="str">
        <f>IF(ISTEXT(Data!G262),Data!G262,"")</f>
        <v>Rain</v>
      </c>
      <c r="H262" s="247" t="str">
        <f>IF(ISTEXT(Data!H262),Data!H262,"")</f>
        <v>Clean and Clear</v>
      </c>
      <c r="I262" s="246" t="str">
        <f>IF(ISTEXT(Data!I262),Data!I262,"")</f>
        <v/>
      </c>
      <c r="J262" s="248" t="str">
        <f>IF(ISTEXT(Data!J262),Data!J262,"")</f>
        <v/>
      </c>
      <c r="K262" s="273">
        <f>IF(ISNUMBER(Data!K262),Data!K262,"")</f>
        <v>2.2000000000000002</v>
      </c>
      <c r="L262" s="242" t="str">
        <f>IF(ISTEXT(Data!L262),Data!L262,"")</f>
        <v>V0</v>
      </c>
      <c r="M262" s="700">
        <f>IF(ISNUMBER(Data!M262),Data!M262,"")</f>
        <v>97.6</v>
      </c>
      <c r="N262" s="700">
        <f>IF(ISNUMBER(Data!N262),Data!N262,"")</f>
        <v>2.2447999999999997</v>
      </c>
      <c r="O262" s="242" t="str">
        <f>IF(ISTEXT(Data!O262),Data!O262,"")</f>
        <v>V0</v>
      </c>
      <c r="P262" s="278">
        <f>IF(ISNUMBER(Data!P262),Data!P262,"")</f>
        <v>6.12</v>
      </c>
      <c r="Q262" s="242" t="str">
        <f>IF(ISTEXT(Data!Q262),Data!Q262,"")</f>
        <v>V0</v>
      </c>
      <c r="R262" s="277">
        <f>IF(ISNUMBER(Data!R262),Data!R262,"")</f>
        <v>34.5</v>
      </c>
      <c r="S262" s="242" t="str">
        <f>IF(ISTEXT(Data!S262),Data!S262,"")</f>
        <v>V0</v>
      </c>
      <c r="T262" s="701">
        <f>IF(ISNUMBER(Data!T262),Data!T262,"")</f>
        <v>0.43</v>
      </c>
      <c r="U262" s="242" t="str">
        <f>IF(ISTEXT(Data!U262),Data!U262,"")</f>
        <v>V4</v>
      </c>
      <c r="V262" s="702">
        <f>IF(ISNUMBER(Data!V262),Data!V262,"")</f>
        <v>0.98535965486654309</v>
      </c>
      <c r="W262" s="242" t="str">
        <f>IF(ISTEXT(Data!W262),Data!W262,"")</f>
        <v>V4</v>
      </c>
      <c r="X262" s="701">
        <f>IF(ISNUMBER(Data!X262),Data!X262,"")</f>
        <v>1.2767254481480712</v>
      </c>
      <c r="Y262" s="242" t="str">
        <f>IF(ISTEXT(Data!Y262),Data!Y262,"")</f>
        <v>V4</v>
      </c>
      <c r="Z262" s="703">
        <f>IF(ISNUMBER(Data!Z262),Data!Z262,"")</f>
        <v>0.215</v>
      </c>
      <c r="AA262" s="242" t="str">
        <f>IF(ISTEXT(Data!AA262),Data!AA262,"")</f>
        <v>V4</v>
      </c>
      <c r="AB262" s="701">
        <f>IF(ISNUMBER(Data!AB262),Data!AB262,"")</f>
        <v>2.4124849991684685</v>
      </c>
      <c r="AC262" s="242" t="str">
        <f>IF(ISTEXT(Data!AC262),Data!AC262,"")</f>
        <v>V4</v>
      </c>
      <c r="AD262" s="704">
        <f>IF(ISNUMBER(Data!AD262),Data!AD262,"")</f>
        <v>0.72399999999999998</v>
      </c>
      <c r="AE262" s="242" t="str">
        <f>IF(ISTEXT(Data!AE262),Data!AE262,"")</f>
        <v>V4</v>
      </c>
      <c r="AF262" s="701">
        <f>IF(ISNUMBER(Data!AF262),Data!AF262,"")</f>
        <v>0.09</v>
      </c>
      <c r="AG262" s="242" t="str">
        <f>IF(ISTEXT(Data!AG262),Data!AG262,"")</f>
        <v>V4</v>
      </c>
      <c r="AH262" s="703">
        <f>IF(ISNUMBER(Data!AH262),Data!AH262,"")</f>
        <v>1.218</v>
      </c>
      <c r="AI262" s="242" t="str">
        <f>IF(ISTEXT(Data!AI262),Data!AI262,"")</f>
        <v>V4</v>
      </c>
      <c r="AJ262" s="267" t="str">
        <f>IF(ISTEXT(Data!AJ262),Data!AJ262,"")</f>
        <v/>
      </c>
      <c r="AK262" s="267" t="str">
        <f>IF(ISTEXT(Data!AK262),Data!AK262,"")</f>
        <v/>
      </c>
      <c r="AL262" s="267" t="str">
        <f>IF(ISTEXT(Data!AL262),Data!AL262,"")</f>
        <v/>
      </c>
      <c r="AM262" s="267" t="str">
        <f>IF(ISTEXT(Data!AM262),Data!AM262,"")</f>
        <v/>
      </c>
      <c r="AN262" s="267" t="str">
        <f>IF(ISTEXT(Data!AN262),Data!AN262,"")</f>
        <v/>
      </c>
      <c r="AO262" s="267" t="str">
        <f>IF(ISTEXT(Data!AO262),Data!AO262,"")</f>
        <v/>
      </c>
      <c r="AP262" s="705">
        <f>IF(ISNUMBER(Bilanz!AP262),Bilanz!AP262,"")</f>
        <v>7.5857757502918234E-4</v>
      </c>
      <c r="AQ262" s="706">
        <f>IF(ISNUMBER(Bilanz!AQ262),Bilanz!AQ262,"")</f>
        <v>1.7028549404255083E-3</v>
      </c>
      <c r="AR262" s="707">
        <f>IF(ISNUMBER(Bilanz!AR262),Bilanz!AR262,"")</f>
        <v>0.9652639999999999</v>
      </c>
      <c r="AS262" s="708">
        <f>IF(ISNUMBER(Bilanz!AS262),Bilanz!AS262,"")</f>
        <v>2.2119353532444155</v>
      </c>
      <c r="AT262" s="709">
        <f>IF(ISNUMBER(Bilanz!AT262),Bilanz!AT262,"")</f>
        <v>2.8659932860027899</v>
      </c>
      <c r="AU262" s="710">
        <f>IF(ISNUMBER(Bilanz!AU262),Bilanz!AU262,"")</f>
        <v>0.48263199999999995</v>
      </c>
      <c r="AV262" s="711">
        <f>IF(ISNUMBER(Bilanz!AV262),Bilanz!AV262,"")</f>
        <v>5.4155463261333772</v>
      </c>
      <c r="AW262" s="712">
        <f>IF(ISNUMBER(Bilanz!AW262),Bilanz!AW262,"")</f>
        <v>1.6252351999999997</v>
      </c>
      <c r="AX262" s="713">
        <f>IF(ISNUMBER(Bilanz!AX262),Bilanz!AX262,"")</f>
        <v>0.20203199999999996</v>
      </c>
      <c r="AY262" s="714">
        <f>IF(ISNUMBER(Bilanz!AY262),Bilanz!AY262,"")</f>
        <v>2.7341663999999994</v>
      </c>
      <c r="AZ262" s="715">
        <f>IF(ISNUMBER(Bilanz!AZ262),Bilanz!AZ262,"")</f>
        <v>362.61</v>
      </c>
      <c r="BA262" s="716">
        <f>IF(ISNUMBER(Bilanz!BA262),Bilanz!BA262,"")</f>
        <v>5.5229999999999997</v>
      </c>
      <c r="BB262" s="717">
        <f>IF(ISNUMBER(Bilanz!BB262),Bilanz!BB262,"")</f>
        <v>0.75857757502918233</v>
      </c>
      <c r="BC262" s="718">
        <f>IF(ISNUMBER(Bilanz!BC262),Bilanz!BC262,"")</f>
        <v>7.2807319670470383</v>
      </c>
      <c r="BD262" s="719">
        <f>IF(ISNUMBER(Bilanz!BD262),Bilanz!BD262,"")</f>
        <v>1.3182567385564075E-2</v>
      </c>
      <c r="BE262" s="720">
        <f>IF(ISNUMBER(Bilanz!BE262),Bilanz!BE262,"")</f>
        <v>12.129075933656777</v>
      </c>
      <c r="BF262" s="708">
        <f>IF(ISNUMBER(Bilanz!BF262),Bilanz!BF262,"")</f>
        <v>70.347658661136791</v>
      </c>
      <c r="BG262" s="709">
        <f>IF(ISNUMBER(Bilanz!BG262),Bilanz!BG262,"")</f>
        <v>79.63358479014947</v>
      </c>
      <c r="BH262" s="710">
        <f>IF(ISNUMBER(Bilanz!BH262),Bilanz!BH262,"")</f>
        <v>9.3519734838928574</v>
      </c>
      <c r="BI262" s="711">
        <f>IF(ISNUMBER(Bilanz!BI262),Bilanz!BI262,"")</f>
        <v>172.23423996348032</v>
      </c>
      <c r="BJ262" s="712">
        <f>IF(ISNUMBER(Bilanz!BJ262),Bilanz!BJ262,"")</f>
        <v>18.517571231265023</v>
      </c>
      <c r="BK262" s="713">
        <f>IF(ISNUMBER(Bilanz!BK262),Bilanz!BK262,"")</f>
        <v>7.4058835630528694</v>
      </c>
      <c r="BL262" s="714">
        <f>IF(ISNUMBER(Bilanz!BL262),Bilanz!BL262,"")</f>
        <v>60.781476121562946</v>
      </c>
      <c r="BM262" s="721" t="str">
        <f>IF(ISTEXT(Bilanz!BM262),Bilanz!BM262,"")</f>
        <v>V0</v>
      </c>
      <c r="BN262" s="722">
        <f>IF(ISNUMBER(Bilanz!BN262),Bilanz!BN262,"")</f>
        <v>34.5</v>
      </c>
      <c r="BO262" s="722">
        <f>IF(ISNUMBER(Bilanz!BO262),Bilanz!BO262,"")</f>
        <v>31.406821521907172</v>
      </c>
      <c r="BP262" s="723">
        <f>IF(ISNUMBER(Bilanz!BP262),Bilanz!BP262,"")</f>
        <v>-8.9657347191096459</v>
      </c>
      <c r="BQ262" s="723">
        <f>IF(ISNUMBER(Bilanz!BQ262),Bilanz!BQ262,"")</f>
        <v>20</v>
      </c>
      <c r="BR262" s="721" t="str">
        <f>IF(ISTEXT(Bilanz!BR262),Bilanz!BR262,"")</f>
        <v>V0</v>
      </c>
      <c r="BS262" s="723">
        <f>IF(ISNUMBER(Bilanz!BS262),Bilanz!BS262,"")</f>
        <v>269.04972193828314</v>
      </c>
      <c r="BT262" s="723">
        <f>IF(ISNUMBER(Bilanz!BT262),Bilanz!BT262,"")</f>
        <v>169.40423391937566</v>
      </c>
      <c r="BU262" s="723">
        <f>IF(ISNUMBER(Bilanz!BU262),Bilanz!BU262,"")</f>
        <v>438.4539558576588</v>
      </c>
      <c r="BV262" s="722">
        <f>IF(ISNUMBER(Bilanz!BV262),Bilanz!BV262,"")</f>
        <v>22.726556959439716</v>
      </c>
      <c r="BW262" s="723">
        <f>IF(ISNUMBER(Bilanz!BW262),Bilanz!BW262,"")</f>
        <v>15</v>
      </c>
      <c r="BX262" s="721" t="str">
        <f>IF(ISTEXT(Bilanz!BX262),Bilanz!BX262,"")</f>
        <v>V4</v>
      </c>
    </row>
    <row r="263" spans="1:76" x14ac:dyDescent="0.2">
      <c r="A263" s="120" t="str">
        <f>IF(ISTEXT(Data!A263),Data!A263,"")</f>
        <v/>
      </c>
      <c r="B263" s="250">
        <f>IF(ISREF(Data!B263),Data!B263,"")</f>
        <v>35271</v>
      </c>
      <c r="C263" s="698">
        <v>0.27083333333333298</v>
      </c>
      <c r="D263" s="250">
        <f>IF(ISREF(Data!D263),Data!D263,"")</f>
        <v>35272</v>
      </c>
      <c r="E263" s="698">
        <v>0.27083333333333298</v>
      </c>
      <c r="F263" s="699" t="s">
        <v>2179</v>
      </c>
      <c r="G263" s="245" t="str">
        <f>IF(ISTEXT(Data!G263),Data!G263,"")</f>
        <v>No Precipitation Occurred</v>
      </c>
      <c r="H263" s="247" t="str">
        <f>IF(ISTEXT(Data!H263),Data!H263,"")</f>
        <v/>
      </c>
      <c r="I263" s="246" t="str">
        <f>IF(ISTEXT(Data!I263),Data!I263,"")</f>
        <v/>
      </c>
      <c r="J263" s="248" t="str">
        <f>IF(ISTEXT(Data!J263),Data!J263,"")</f>
        <v/>
      </c>
      <c r="K263" s="273" t="str">
        <f>IF(ISNUMBER(Data!K263),Data!K263,"")</f>
        <v/>
      </c>
      <c r="L263" s="242" t="str">
        <f>IF(ISTEXT(Data!L263),Data!L263,"")</f>
        <v>M1</v>
      </c>
      <c r="M263" s="700" t="str">
        <f>IF(ISNUMBER(Data!M263),Data!M263,"")</f>
        <v/>
      </c>
      <c r="N263" s="700" t="str">
        <f>IF(ISNUMBER(Data!N263),Data!N263,"")</f>
        <v/>
      </c>
      <c r="O263" s="242" t="str">
        <f>IF(ISTEXT(Data!O263),Data!O263,"")</f>
        <v>M1</v>
      </c>
      <c r="P263" s="278" t="str">
        <f>IF(ISNUMBER(Data!P263),Data!P263,"")</f>
        <v/>
      </c>
      <c r="Q263" s="242" t="str">
        <f>IF(ISTEXT(Data!Q263),Data!Q263,"")</f>
        <v>M1</v>
      </c>
      <c r="R263" s="277" t="str">
        <f>IF(ISNUMBER(Data!R263),Data!R263,"")</f>
        <v/>
      </c>
      <c r="S263" s="242" t="str">
        <f>IF(ISTEXT(Data!S263),Data!S263,"")</f>
        <v>M1</v>
      </c>
      <c r="T263" s="701" t="str">
        <f>IF(ISNUMBER(Data!T263),Data!T263,"")</f>
        <v/>
      </c>
      <c r="U263" s="242" t="str">
        <f>IF(ISTEXT(Data!U263),Data!U263,"")</f>
        <v>M1</v>
      </c>
      <c r="V263" s="702" t="str">
        <f>IF(ISNUMBER(Data!V263),Data!V263,"")</f>
        <v/>
      </c>
      <c r="W263" s="242" t="str">
        <f>IF(ISTEXT(Data!W263),Data!W263,"")</f>
        <v>M1</v>
      </c>
      <c r="X263" s="701" t="str">
        <f>IF(ISNUMBER(Data!X263),Data!X263,"")</f>
        <v/>
      </c>
      <c r="Y263" s="242" t="str">
        <f>IF(ISTEXT(Data!Y263),Data!Y263,"")</f>
        <v>M1</v>
      </c>
      <c r="Z263" s="703" t="str">
        <f>IF(ISNUMBER(Data!Z263),Data!Z263,"")</f>
        <v/>
      </c>
      <c r="AA263" s="242" t="str">
        <f>IF(ISTEXT(Data!AA263),Data!AA263,"")</f>
        <v>M1</v>
      </c>
      <c r="AB263" s="701" t="str">
        <f>IF(ISNUMBER(Data!AB263),Data!AB263,"")</f>
        <v/>
      </c>
      <c r="AC263" s="242" t="str">
        <f>IF(ISTEXT(Data!AC263),Data!AC263,"")</f>
        <v>M1</v>
      </c>
      <c r="AD263" s="704" t="str">
        <f>IF(ISNUMBER(Data!AD263),Data!AD263,"")</f>
        <v/>
      </c>
      <c r="AE263" s="242" t="str">
        <f>IF(ISTEXT(Data!AE263),Data!AE263,"")</f>
        <v>M1</v>
      </c>
      <c r="AF263" s="701" t="str">
        <f>IF(ISNUMBER(Data!AF263),Data!AF263,"")</f>
        <v/>
      </c>
      <c r="AG263" s="242" t="str">
        <f>IF(ISTEXT(Data!AG263),Data!AG263,"")</f>
        <v>M1</v>
      </c>
      <c r="AH263" s="703" t="str">
        <f>IF(ISNUMBER(Data!AH263),Data!AH263,"")</f>
        <v/>
      </c>
      <c r="AI263" s="242" t="str">
        <f>IF(ISTEXT(Data!AI263),Data!AI263,"")</f>
        <v>M1</v>
      </c>
      <c r="AJ263" s="267" t="str">
        <f>IF(ISTEXT(Data!AJ263),Data!AJ263,"")</f>
        <v/>
      </c>
      <c r="AK263" s="267" t="str">
        <f>IF(ISTEXT(Data!AK263),Data!AK263,"")</f>
        <v/>
      </c>
      <c r="AL263" s="267" t="str">
        <f>IF(ISTEXT(Data!AL263),Data!AL263,"")</f>
        <v/>
      </c>
      <c r="AM263" s="267" t="str">
        <f>IF(ISTEXT(Data!AM263),Data!AM263,"")</f>
        <v/>
      </c>
      <c r="AN263" s="267" t="str">
        <f>IF(ISTEXT(Data!AN263),Data!AN263,"")</f>
        <v/>
      </c>
      <c r="AO263" s="267" t="str">
        <f>IF(ISTEXT(Data!AO263),Data!AO263,"")</f>
        <v/>
      </c>
      <c r="AP263" s="705" t="str">
        <f>IF(ISNUMBER(Bilanz!AP263),Bilanz!AP263,"")</f>
        <v/>
      </c>
      <c r="AQ263" s="706" t="str">
        <f>IF(ISNUMBER(Bilanz!AQ263),Bilanz!AQ263,"")</f>
        <v/>
      </c>
      <c r="AR263" s="707" t="str">
        <f>IF(ISNUMBER(Bilanz!AR263),Bilanz!AR263,"")</f>
        <v/>
      </c>
      <c r="AS263" s="708" t="str">
        <f>IF(ISNUMBER(Bilanz!AS263),Bilanz!AS263,"")</f>
        <v/>
      </c>
      <c r="AT263" s="709" t="str">
        <f>IF(ISNUMBER(Bilanz!AT263),Bilanz!AT263,"")</f>
        <v/>
      </c>
      <c r="AU263" s="710" t="str">
        <f>IF(ISNUMBER(Bilanz!AU263),Bilanz!AU263,"")</f>
        <v/>
      </c>
      <c r="AV263" s="711" t="str">
        <f>IF(ISNUMBER(Bilanz!AV263),Bilanz!AV263,"")</f>
        <v/>
      </c>
      <c r="AW263" s="712" t="str">
        <f>IF(ISNUMBER(Bilanz!AW263),Bilanz!AW263,"")</f>
        <v/>
      </c>
      <c r="AX263" s="713" t="str">
        <f>IF(ISNUMBER(Bilanz!AX263),Bilanz!AX263,"")</f>
        <v/>
      </c>
      <c r="AY263" s="714" t="str">
        <f>IF(ISNUMBER(Bilanz!AY263),Bilanz!AY263,"")</f>
        <v/>
      </c>
      <c r="AZ263" s="715">
        <f>IF(ISNUMBER(Bilanz!AZ263),Bilanz!AZ263,"")</f>
        <v>362.61</v>
      </c>
      <c r="BA263" s="716">
        <f>IF(ISNUMBER(Bilanz!BA263),Bilanz!BA263,"")</f>
        <v>5.5229999999999997</v>
      </c>
      <c r="BB263" s="717" t="str">
        <f>IF(ISNUMBER(Bilanz!BB263),Bilanz!BB263,"")</f>
        <v/>
      </c>
      <c r="BC263" s="718" t="str">
        <f>IF(ISNUMBER(Bilanz!BC263),Bilanz!BC263,"")</f>
        <v/>
      </c>
      <c r="BD263" s="719" t="str">
        <f>IF(ISNUMBER(Bilanz!BD263),Bilanz!BD263,"")</f>
        <v/>
      </c>
      <c r="BE263" s="720" t="str">
        <f>IF(ISNUMBER(Bilanz!BE263),Bilanz!BE263,"")</f>
        <v/>
      </c>
      <c r="BF263" s="708" t="str">
        <f>IF(ISNUMBER(Bilanz!BF263),Bilanz!BF263,"")</f>
        <v/>
      </c>
      <c r="BG263" s="709" t="str">
        <f>IF(ISNUMBER(Bilanz!BG263),Bilanz!BG263,"")</f>
        <v/>
      </c>
      <c r="BH263" s="710" t="str">
        <f>IF(ISNUMBER(Bilanz!BH263),Bilanz!BH263,"")</f>
        <v/>
      </c>
      <c r="BI263" s="711" t="str">
        <f>IF(ISNUMBER(Bilanz!BI263),Bilanz!BI263,"")</f>
        <v/>
      </c>
      <c r="BJ263" s="712" t="str">
        <f>IF(ISNUMBER(Bilanz!BJ263),Bilanz!BJ263,"")</f>
        <v/>
      </c>
      <c r="BK263" s="713" t="str">
        <f>IF(ISNUMBER(Bilanz!BK263),Bilanz!BK263,"")</f>
        <v/>
      </c>
      <c r="BL263" s="714" t="str">
        <f>IF(ISNUMBER(Bilanz!BL263),Bilanz!BL263,"")</f>
        <v/>
      </c>
      <c r="BM263" s="721" t="str">
        <f>IF(ISTEXT(Bilanz!BM263),Bilanz!BM263,"")</f>
        <v>M1</v>
      </c>
      <c r="BN263" s="722" t="str">
        <f>IF(ISNUMBER(Bilanz!BN263),Bilanz!BN263,"")</f>
        <v/>
      </c>
      <c r="BO263" s="722" t="str">
        <f>IF(ISNUMBER(Bilanz!BO263),Bilanz!BO263,"")</f>
        <v/>
      </c>
      <c r="BP263" s="723" t="str">
        <f>IF(ISNUMBER(Bilanz!BP263),Bilanz!BP263,"")</f>
        <v/>
      </c>
      <c r="BQ263" s="723" t="str">
        <f>IF(ISNUMBER(Bilanz!BQ263),Bilanz!BQ263,"")</f>
        <v/>
      </c>
      <c r="BR263" s="721" t="str">
        <f>IF(ISTEXT(Bilanz!BR263),Bilanz!BR263,"")</f>
        <v>M1</v>
      </c>
      <c r="BS263" s="723" t="str">
        <f>IF(ISNUMBER(Bilanz!BS263),Bilanz!BS263,"")</f>
        <v/>
      </c>
      <c r="BT263" s="723" t="str">
        <f>IF(ISNUMBER(Bilanz!BT263),Bilanz!BT263,"")</f>
        <v/>
      </c>
      <c r="BU263" s="723" t="str">
        <f>IF(ISNUMBER(Bilanz!BU263),Bilanz!BU263,"")</f>
        <v/>
      </c>
      <c r="BV263" s="722" t="str">
        <f>IF(ISNUMBER(Bilanz!BV263),Bilanz!BV263,"")</f>
        <v/>
      </c>
      <c r="BW263" s="723" t="str">
        <f>IF(ISNUMBER(Bilanz!BW263),Bilanz!BW263,"")</f>
        <v/>
      </c>
      <c r="BX263" s="721" t="str">
        <f>IF(ISTEXT(Bilanz!BX263),Bilanz!BX263,"")</f>
        <v>M1</v>
      </c>
    </row>
    <row r="264" spans="1:76" x14ac:dyDescent="0.2">
      <c r="A264" s="120" t="str">
        <f>IF(ISTEXT(Data!A264),Data!A264,"")</f>
        <v/>
      </c>
      <c r="B264" s="250">
        <f>IF(ISREF(Data!B264),Data!B264,"")</f>
        <v>35272</v>
      </c>
      <c r="C264" s="698">
        <v>0.27083333333333298</v>
      </c>
      <c r="D264" s="250">
        <f>IF(ISREF(Data!D264),Data!D264,"")</f>
        <v>35273</v>
      </c>
      <c r="E264" s="698">
        <v>0.27083333333333298</v>
      </c>
      <c r="F264" s="699" t="s">
        <v>2179</v>
      </c>
      <c r="G264" s="245" t="str">
        <f>IF(ISTEXT(Data!G264),Data!G264,"")</f>
        <v>No Precipitation Occurred</v>
      </c>
      <c r="H264" s="247" t="str">
        <f>IF(ISTEXT(Data!H264),Data!H264,"")</f>
        <v/>
      </c>
      <c r="I264" s="246" t="str">
        <f>IF(ISTEXT(Data!I264),Data!I264,"")</f>
        <v/>
      </c>
      <c r="J264" s="248" t="str">
        <f>IF(ISTEXT(Data!J264),Data!J264,"")</f>
        <v/>
      </c>
      <c r="K264" s="273" t="str">
        <f>IF(ISNUMBER(Data!K264),Data!K264,"")</f>
        <v/>
      </c>
      <c r="L264" s="242" t="str">
        <f>IF(ISTEXT(Data!L264),Data!L264,"")</f>
        <v>M1</v>
      </c>
      <c r="M264" s="700" t="str">
        <f>IF(ISNUMBER(Data!M264),Data!M264,"")</f>
        <v/>
      </c>
      <c r="N264" s="700" t="str">
        <f>IF(ISNUMBER(Data!N264),Data!N264,"")</f>
        <v/>
      </c>
      <c r="O264" s="242" t="str">
        <f>IF(ISTEXT(Data!O264),Data!O264,"")</f>
        <v>M1</v>
      </c>
      <c r="P264" s="278" t="str">
        <f>IF(ISNUMBER(Data!P264),Data!P264,"")</f>
        <v/>
      </c>
      <c r="Q264" s="242" t="str">
        <f>IF(ISTEXT(Data!Q264),Data!Q264,"")</f>
        <v>M1</v>
      </c>
      <c r="R264" s="277" t="str">
        <f>IF(ISNUMBER(Data!R264),Data!R264,"")</f>
        <v/>
      </c>
      <c r="S264" s="242" t="str">
        <f>IF(ISTEXT(Data!S264),Data!S264,"")</f>
        <v>M1</v>
      </c>
      <c r="T264" s="701" t="str">
        <f>IF(ISNUMBER(Data!T264),Data!T264,"")</f>
        <v/>
      </c>
      <c r="U264" s="242" t="str">
        <f>IF(ISTEXT(Data!U264),Data!U264,"")</f>
        <v>M1</v>
      </c>
      <c r="V264" s="702" t="str">
        <f>IF(ISNUMBER(Data!V264),Data!V264,"")</f>
        <v/>
      </c>
      <c r="W264" s="242" t="str">
        <f>IF(ISTEXT(Data!W264),Data!W264,"")</f>
        <v>M1</v>
      </c>
      <c r="X264" s="701" t="str">
        <f>IF(ISNUMBER(Data!X264),Data!X264,"")</f>
        <v/>
      </c>
      <c r="Y264" s="242" t="str">
        <f>IF(ISTEXT(Data!Y264),Data!Y264,"")</f>
        <v>M1</v>
      </c>
      <c r="Z264" s="703" t="str">
        <f>IF(ISNUMBER(Data!Z264),Data!Z264,"")</f>
        <v/>
      </c>
      <c r="AA264" s="242" t="str">
        <f>IF(ISTEXT(Data!AA264),Data!AA264,"")</f>
        <v>M1</v>
      </c>
      <c r="AB264" s="701" t="str">
        <f>IF(ISNUMBER(Data!AB264),Data!AB264,"")</f>
        <v/>
      </c>
      <c r="AC264" s="242" t="str">
        <f>IF(ISTEXT(Data!AC264),Data!AC264,"")</f>
        <v>M1</v>
      </c>
      <c r="AD264" s="704" t="str">
        <f>IF(ISNUMBER(Data!AD264),Data!AD264,"")</f>
        <v/>
      </c>
      <c r="AE264" s="242" t="str">
        <f>IF(ISTEXT(Data!AE264),Data!AE264,"")</f>
        <v>M1</v>
      </c>
      <c r="AF264" s="701" t="str">
        <f>IF(ISNUMBER(Data!AF264),Data!AF264,"")</f>
        <v/>
      </c>
      <c r="AG264" s="242" t="str">
        <f>IF(ISTEXT(Data!AG264),Data!AG264,"")</f>
        <v>M1</v>
      </c>
      <c r="AH264" s="703" t="str">
        <f>IF(ISNUMBER(Data!AH264),Data!AH264,"")</f>
        <v/>
      </c>
      <c r="AI264" s="242" t="str">
        <f>IF(ISTEXT(Data!AI264),Data!AI264,"")</f>
        <v>M1</v>
      </c>
      <c r="AJ264" s="267" t="str">
        <f>IF(ISTEXT(Data!AJ264),Data!AJ264,"")</f>
        <v/>
      </c>
      <c r="AK264" s="267" t="str">
        <f>IF(ISTEXT(Data!AK264),Data!AK264,"")</f>
        <v/>
      </c>
      <c r="AL264" s="267" t="str">
        <f>IF(ISTEXT(Data!AL264),Data!AL264,"")</f>
        <v/>
      </c>
      <c r="AM264" s="267" t="str">
        <f>IF(ISTEXT(Data!AM264),Data!AM264,"")</f>
        <v/>
      </c>
      <c r="AN264" s="267" t="str">
        <f>IF(ISTEXT(Data!AN264),Data!AN264,"")</f>
        <v/>
      </c>
      <c r="AO264" s="267" t="str">
        <f>IF(ISTEXT(Data!AO264),Data!AO264,"")</f>
        <v/>
      </c>
      <c r="AP264" s="705" t="str">
        <f>IF(ISNUMBER(Bilanz!AP264),Bilanz!AP264,"")</f>
        <v/>
      </c>
      <c r="AQ264" s="706" t="str">
        <f>IF(ISNUMBER(Bilanz!AQ264),Bilanz!AQ264,"")</f>
        <v/>
      </c>
      <c r="AR264" s="707" t="str">
        <f>IF(ISNUMBER(Bilanz!AR264),Bilanz!AR264,"")</f>
        <v/>
      </c>
      <c r="AS264" s="708" t="str">
        <f>IF(ISNUMBER(Bilanz!AS264),Bilanz!AS264,"")</f>
        <v/>
      </c>
      <c r="AT264" s="709" t="str">
        <f>IF(ISNUMBER(Bilanz!AT264),Bilanz!AT264,"")</f>
        <v/>
      </c>
      <c r="AU264" s="710" t="str">
        <f>IF(ISNUMBER(Bilanz!AU264),Bilanz!AU264,"")</f>
        <v/>
      </c>
      <c r="AV264" s="711" t="str">
        <f>IF(ISNUMBER(Bilanz!AV264),Bilanz!AV264,"")</f>
        <v/>
      </c>
      <c r="AW264" s="712" t="str">
        <f>IF(ISNUMBER(Bilanz!AW264),Bilanz!AW264,"")</f>
        <v/>
      </c>
      <c r="AX264" s="713" t="str">
        <f>IF(ISNUMBER(Bilanz!AX264),Bilanz!AX264,"")</f>
        <v/>
      </c>
      <c r="AY264" s="714" t="str">
        <f>IF(ISNUMBER(Bilanz!AY264),Bilanz!AY264,"")</f>
        <v/>
      </c>
      <c r="AZ264" s="715">
        <f>IF(ISNUMBER(Bilanz!AZ264),Bilanz!AZ264,"")</f>
        <v>362.61</v>
      </c>
      <c r="BA264" s="716">
        <f>IF(ISNUMBER(Bilanz!BA264),Bilanz!BA264,"")</f>
        <v>5.5229999999999997</v>
      </c>
      <c r="BB264" s="717" t="str">
        <f>IF(ISNUMBER(Bilanz!BB264),Bilanz!BB264,"")</f>
        <v/>
      </c>
      <c r="BC264" s="718" t="str">
        <f>IF(ISNUMBER(Bilanz!BC264),Bilanz!BC264,"")</f>
        <v/>
      </c>
      <c r="BD264" s="719" t="str">
        <f>IF(ISNUMBER(Bilanz!BD264),Bilanz!BD264,"")</f>
        <v/>
      </c>
      <c r="BE264" s="720" t="str">
        <f>IF(ISNUMBER(Bilanz!BE264),Bilanz!BE264,"")</f>
        <v/>
      </c>
      <c r="BF264" s="708" t="str">
        <f>IF(ISNUMBER(Bilanz!BF264),Bilanz!BF264,"")</f>
        <v/>
      </c>
      <c r="BG264" s="709" t="str">
        <f>IF(ISNUMBER(Bilanz!BG264),Bilanz!BG264,"")</f>
        <v/>
      </c>
      <c r="BH264" s="710" t="str">
        <f>IF(ISNUMBER(Bilanz!BH264),Bilanz!BH264,"")</f>
        <v/>
      </c>
      <c r="BI264" s="711" t="str">
        <f>IF(ISNUMBER(Bilanz!BI264),Bilanz!BI264,"")</f>
        <v/>
      </c>
      <c r="BJ264" s="712" t="str">
        <f>IF(ISNUMBER(Bilanz!BJ264),Bilanz!BJ264,"")</f>
        <v/>
      </c>
      <c r="BK264" s="713" t="str">
        <f>IF(ISNUMBER(Bilanz!BK264),Bilanz!BK264,"")</f>
        <v/>
      </c>
      <c r="BL264" s="714" t="str">
        <f>IF(ISNUMBER(Bilanz!BL264),Bilanz!BL264,"")</f>
        <v/>
      </c>
      <c r="BM264" s="721" t="str">
        <f>IF(ISTEXT(Bilanz!BM264),Bilanz!BM264,"")</f>
        <v>M1</v>
      </c>
      <c r="BN264" s="722" t="str">
        <f>IF(ISNUMBER(Bilanz!BN264),Bilanz!BN264,"")</f>
        <v/>
      </c>
      <c r="BO264" s="722" t="str">
        <f>IF(ISNUMBER(Bilanz!BO264),Bilanz!BO264,"")</f>
        <v/>
      </c>
      <c r="BP264" s="723" t="str">
        <f>IF(ISNUMBER(Bilanz!BP264),Bilanz!BP264,"")</f>
        <v/>
      </c>
      <c r="BQ264" s="723" t="str">
        <f>IF(ISNUMBER(Bilanz!BQ264),Bilanz!BQ264,"")</f>
        <v/>
      </c>
      <c r="BR264" s="721" t="str">
        <f>IF(ISTEXT(Bilanz!BR264),Bilanz!BR264,"")</f>
        <v>M1</v>
      </c>
      <c r="BS264" s="723" t="str">
        <f>IF(ISNUMBER(Bilanz!BS264),Bilanz!BS264,"")</f>
        <v/>
      </c>
      <c r="BT264" s="723" t="str">
        <f>IF(ISNUMBER(Bilanz!BT264),Bilanz!BT264,"")</f>
        <v/>
      </c>
      <c r="BU264" s="723" t="str">
        <f>IF(ISNUMBER(Bilanz!BU264),Bilanz!BU264,"")</f>
        <v/>
      </c>
      <c r="BV264" s="722" t="str">
        <f>IF(ISNUMBER(Bilanz!BV264),Bilanz!BV264,"")</f>
        <v/>
      </c>
      <c r="BW264" s="723" t="str">
        <f>IF(ISNUMBER(Bilanz!BW264),Bilanz!BW264,"")</f>
        <v/>
      </c>
      <c r="BX264" s="721" t="str">
        <f>IF(ISTEXT(Bilanz!BX264),Bilanz!BX264,"")</f>
        <v>M1</v>
      </c>
    </row>
    <row r="265" spans="1:76" x14ac:dyDescent="0.2">
      <c r="A265" s="120" t="str">
        <f>IF(ISTEXT(Data!A265),Data!A265,"")</f>
        <v>DEU96083</v>
      </c>
      <c r="B265" s="250">
        <f>IF(ISREF(Data!B265),Data!B265,"")</f>
        <v>35273</v>
      </c>
      <c r="C265" s="698">
        <v>0.27083333333333298</v>
      </c>
      <c r="D265" s="250">
        <f>IF(ISREF(Data!D265),Data!D265,"")</f>
        <v>35274</v>
      </c>
      <c r="E265" s="698">
        <v>0.27083333333333298</v>
      </c>
      <c r="F265" s="699" t="s">
        <v>2179</v>
      </c>
      <c r="G265" s="245" t="str">
        <f>IF(ISTEXT(Data!G265),Data!G265,"")</f>
        <v>Rain</v>
      </c>
      <c r="H265" s="247" t="str">
        <f>IF(ISTEXT(Data!H265),Data!H265,"")</f>
        <v>Clean and Clear</v>
      </c>
      <c r="I265" s="246" t="str">
        <f>IF(ISTEXT(Data!I265),Data!I265,"")</f>
        <v/>
      </c>
      <c r="J265" s="248" t="str">
        <f>IF(ISTEXT(Data!J265),Data!J265,"")</f>
        <v/>
      </c>
      <c r="K265" s="273">
        <f>IF(ISNUMBER(Data!K265),Data!K265,"")</f>
        <v>2.2999999999999998</v>
      </c>
      <c r="L265" s="242" t="str">
        <f>IF(ISTEXT(Data!L265),Data!L265,"")</f>
        <v>V0</v>
      </c>
      <c r="M265" s="700">
        <f>IF(ISNUMBER(Data!M265),Data!M265,"")</f>
        <v>104.4</v>
      </c>
      <c r="N265" s="700">
        <f>IF(ISNUMBER(Data!N265),Data!N265,"")</f>
        <v>2.4012000000000002</v>
      </c>
      <c r="O265" s="242" t="str">
        <f>IF(ISTEXT(Data!O265),Data!O265,"")</f>
        <v>V0</v>
      </c>
      <c r="P265" s="278">
        <f>IF(ISNUMBER(Data!P265),Data!P265,"")</f>
        <v>6.32</v>
      </c>
      <c r="Q265" s="242" t="str">
        <f>IF(ISTEXT(Data!Q265),Data!Q265,"")</f>
        <v>V0</v>
      </c>
      <c r="R265" s="277">
        <f>IF(ISNUMBER(Data!R265),Data!R265,"")</f>
        <v>19</v>
      </c>
      <c r="S265" s="242" t="str">
        <f>IF(ISTEXT(Data!S265),Data!S265,"")</f>
        <v>V0</v>
      </c>
      <c r="T265" s="701">
        <f>IF(ISNUMBER(Data!T265),Data!T265,"")</f>
        <v>0.41799999999999998</v>
      </c>
      <c r="U265" s="242" t="str">
        <f>IF(ISTEXT(Data!U265),Data!U265,"")</f>
        <v>V0</v>
      </c>
      <c r="V265" s="702">
        <f>IF(ISNUMBER(Data!V265),Data!V265,"")</f>
        <v>0.56451485041528915</v>
      </c>
      <c r="W265" s="242" t="str">
        <f>IF(ISTEXT(Data!W265),Data!W265,"")</f>
        <v>V0</v>
      </c>
      <c r="X265" s="701">
        <f>IF(ISNUMBER(Data!X265),Data!X265,"")</f>
        <v>1.1328643584351772</v>
      </c>
      <c r="Y265" s="242" t="str">
        <f>IF(ISTEXT(Data!Y265),Data!Y265,"")</f>
        <v>V0</v>
      </c>
      <c r="Z265" s="703">
        <f>IF(ISNUMBER(Data!Z265),Data!Z265,"")</f>
        <v>0.17899999999999999</v>
      </c>
      <c r="AA265" s="242" t="str">
        <f>IF(ISTEXT(Data!AA265),Data!AA265,"")</f>
        <v>V0</v>
      </c>
      <c r="AB265" s="701">
        <f>IF(ISNUMBER(Data!AB265),Data!AB265,"")</f>
        <v>0.87119670713454178</v>
      </c>
      <c r="AC265" s="242" t="str">
        <f>IF(ISTEXT(Data!AC265),Data!AC265,"")</f>
        <v>V0</v>
      </c>
      <c r="AD265" s="704">
        <f>IF(ISNUMBER(Data!AD265),Data!AD265,"")</f>
        <v>0.65400000000000003</v>
      </c>
      <c r="AE265" s="242" t="str">
        <f>IF(ISTEXT(Data!AE265),Data!AE265,"")</f>
        <v>V0</v>
      </c>
      <c r="AF265" s="701">
        <f>IF(ISNUMBER(Data!AF265),Data!AF265,"")</f>
        <v>0.11899999999999999</v>
      </c>
      <c r="AG265" s="242" t="str">
        <f>IF(ISTEXT(Data!AG265),Data!AG265,"")</f>
        <v>V0</v>
      </c>
      <c r="AH265" s="703">
        <f>IF(ISNUMBER(Data!AH265),Data!AH265,"")</f>
        <v>1.0429999999999999</v>
      </c>
      <c r="AI265" s="242" t="str">
        <f>IF(ISTEXT(Data!AI265),Data!AI265,"")</f>
        <v>V0</v>
      </c>
      <c r="AJ265" s="267" t="str">
        <f>IF(ISTEXT(Data!AJ265),Data!AJ265,"")</f>
        <v/>
      </c>
      <c r="AK265" s="267" t="str">
        <f>IF(ISTEXT(Data!AK265),Data!AK265,"")</f>
        <v/>
      </c>
      <c r="AL265" s="267" t="str">
        <f>IF(ISTEXT(Data!AL265),Data!AL265,"")</f>
        <v/>
      </c>
      <c r="AM265" s="267" t="str">
        <f>IF(ISTEXT(Data!AM265),Data!AM265,"")</f>
        <v/>
      </c>
      <c r="AN265" s="267" t="str">
        <f>IF(ISTEXT(Data!AN265),Data!AN265,"")</f>
        <v/>
      </c>
      <c r="AO265" s="267" t="str">
        <f>IF(ISTEXT(Data!AO265),Data!AO265,"")</f>
        <v/>
      </c>
      <c r="AP265" s="705">
        <f>IF(ISNUMBER(Bilanz!AP265),Bilanz!AP265,"")</f>
        <v>4.7863009232263745E-4</v>
      </c>
      <c r="AQ265" s="706">
        <f>IF(ISNUMBER(Bilanz!AQ265),Bilanz!AQ265,"")</f>
        <v>1.1492865776851172E-3</v>
      </c>
      <c r="AR265" s="707">
        <f>IF(ISNUMBER(Bilanz!AR265),Bilanz!AR265,"")</f>
        <v>1.0037016000000001</v>
      </c>
      <c r="AS265" s="708">
        <f>IF(ISNUMBER(Bilanz!AS265),Bilanz!AS265,"")</f>
        <v>1.3555130588171924</v>
      </c>
      <c r="AT265" s="709">
        <f>IF(ISNUMBER(Bilanz!AT265),Bilanz!AT265,"")</f>
        <v>2.7202338974745479</v>
      </c>
      <c r="AU265" s="710">
        <f>IF(ISNUMBER(Bilanz!AU265),Bilanz!AU265,"")</f>
        <v>0.4298148</v>
      </c>
      <c r="AV265" s="711">
        <f>IF(ISNUMBER(Bilanz!AV265),Bilanz!AV265,"")</f>
        <v>2.0919175331714621</v>
      </c>
      <c r="AW265" s="712">
        <f>IF(ISNUMBER(Bilanz!AW265),Bilanz!AW265,"")</f>
        <v>1.5703848000000002</v>
      </c>
      <c r="AX265" s="713">
        <f>IF(ISNUMBER(Bilanz!AX265),Bilanz!AX265,"")</f>
        <v>0.28574280000000002</v>
      </c>
      <c r="AY265" s="714">
        <f>IF(ISNUMBER(Bilanz!AY265),Bilanz!AY265,"")</f>
        <v>2.5044515999999999</v>
      </c>
      <c r="AZ265" s="715">
        <f>IF(ISNUMBER(Bilanz!AZ265),Bilanz!AZ265,"")</f>
        <v>362.61</v>
      </c>
      <c r="BA265" s="716">
        <f>IF(ISNUMBER(Bilanz!BA265),Bilanz!BA265,"")</f>
        <v>5.5229999999999997</v>
      </c>
      <c r="BB265" s="717">
        <f>IF(ISNUMBER(Bilanz!BB265),Bilanz!BB265,"")</f>
        <v>0.47863009232263748</v>
      </c>
      <c r="BC265" s="718">
        <f>IF(ISNUMBER(Bilanz!BC265),Bilanz!BC265,"")</f>
        <v>11.539182530706869</v>
      </c>
      <c r="BD265" s="719">
        <f>IF(ISNUMBER(Bilanz!BD265),Bilanz!BD265,"")</f>
        <v>2.0892961308540403E-2</v>
      </c>
      <c r="BE265" s="720">
        <f>IF(ISNUMBER(Bilanz!BE265),Bilanz!BE265,"")</f>
        <v>11.790590093647749</v>
      </c>
      <c r="BF265" s="708">
        <f>IF(ISNUMBER(Bilanz!BF265),Bilanz!BF265,"")</f>
        <v>40.302338146304642</v>
      </c>
      <c r="BG265" s="709">
        <f>IF(ISNUMBER(Bilanz!BG265),Bilanz!BG265,"")</f>
        <v>70.660493275233264</v>
      </c>
      <c r="BH265" s="710">
        <f>IF(ISNUMBER(Bilanz!BH265),Bilanz!BH265,"")</f>
        <v>7.7860616447294024</v>
      </c>
      <c r="BI265" s="711">
        <f>IF(ISNUMBER(Bilanz!BI265),Bilanz!BI265,"")</f>
        <v>62.197237605093299</v>
      </c>
      <c r="BJ265" s="712">
        <f>IF(ISNUMBER(Bilanz!BJ265),Bilanz!BJ265,"")</f>
        <v>16.727198322164817</v>
      </c>
      <c r="BK265" s="713">
        <f>IF(ISNUMBER(Bilanz!BK265),Bilanz!BK265,"")</f>
        <v>9.7922238222587943</v>
      </c>
      <c r="BL265" s="714">
        <f>IF(ISNUMBER(Bilanz!BL265),Bilanz!BL265,"")</f>
        <v>52.048505414441827</v>
      </c>
      <c r="BM265" s="721" t="str">
        <f>IF(ISTEXT(Bilanz!BM265),Bilanz!BM265,"")</f>
        <v>V0</v>
      </c>
      <c r="BN265" s="722">
        <f>IF(ISNUMBER(Bilanz!BN265),Bilanz!BN265,"")</f>
        <v>19</v>
      </c>
      <c r="BO265" s="722">
        <f>IF(ISNUMBER(Bilanz!BO265),Bilanz!BO265,"")</f>
        <v>19.920408546458681</v>
      </c>
      <c r="BP265" s="723">
        <f>IF(ISNUMBER(Bilanz!BP265),Bilanz!BP265,"")</f>
        <v>4.8442555076772686</v>
      </c>
      <c r="BQ265" s="723">
        <f>IF(ISNUMBER(Bilanz!BQ265),Bilanz!BQ265,"")</f>
        <v>30</v>
      </c>
      <c r="BR265" s="721" t="str">
        <f>IF(ISTEXT(Bilanz!BR265),Bilanz!BR265,"")</f>
        <v>V0</v>
      </c>
      <c r="BS265" s="723">
        <f>IF(ISNUMBER(Bilanz!BS265),Bilanz!BS265,"")</f>
        <v>149.02985690101076</v>
      </c>
      <c r="BT265" s="723">
        <f>IF(ISNUMBER(Bilanz!BT265),Bilanz!BT265,"")</f>
        <v>134.31349700720108</v>
      </c>
      <c r="BU265" s="723">
        <f>IF(ISNUMBER(Bilanz!BU265),Bilanz!BU265,"")</f>
        <v>283.34335390821184</v>
      </c>
      <c r="BV265" s="722">
        <f>IF(ISNUMBER(Bilanz!BV265),Bilanz!BV265,"")</f>
        <v>5.1938256856298093</v>
      </c>
      <c r="BW265" s="723">
        <f>IF(ISNUMBER(Bilanz!BW265),Bilanz!BW265,"")</f>
        <v>15</v>
      </c>
      <c r="BX265" s="721" t="str">
        <f>IF(ISTEXT(Bilanz!BX265),Bilanz!BX265,"")</f>
        <v>V0</v>
      </c>
    </row>
    <row r="266" spans="1:76" x14ac:dyDescent="0.2">
      <c r="A266" s="120" t="str">
        <f>IF(ISTEXT(Data!A266),Data!A266,"")</f>
        <v>DEU96084</v>
      </c>
      <c r="B266" s="250">
        <f>IF(ISREF(Data!B266),Data!B266,"")</f>
        <v>35274</v>
      </c>
      <c r="C266" s="698">
        <v>0.27083333333333298</v>
      </c>
      <c r="D266" s="250">
        <f>IF(ISREF(Data!D266),Data!D266,"")</f>
        <v>35275</v>
      </c>
      <c r="E266" s="698">
        <v>0.27083333333333298</v>
      </c>
      <c r="F266" s="699" t="s">
        <v>2179</v>
      </c>
      <c r="G266" s="245" t="str">
        <f>IF(ISTEXT(Data!G266),Data!G266,"")</f>
        <v>Rain</v>
      </c>
      <c r="H266" s="247" t="str">
        <f>IF(ISTEXT(Data!H266),Data!H266,"")</f>
        <v/>
      </c>
      <c r="I266" s="246" t="str">
        <f>IF(ISTEXT(Data!I266),Data!I266,"")</f>
        <v/>
      </c>
      <c r="J266" s="248" t="str">
        <f>IF(ISTEXT(Data!J266),Data!J266,"")</f>
        <v/>
      </c>
      <c r="K266" s="273">
        <f>IF(ISNUMBER(Data!K266),Data!K266,"")</f>
        <v>20.3</v>
      </c>
      <c r="L266" s="242" t="str">
        <f>IF(ISTEXT(Data!L266),Data!L266,"")</f>
        <v>V0</v>
      </c>
      <c r="M266" s="700">
        <f>IF(ISNUMBER(Data!M266),Data!M266,"")</f>
        <v>893.3</v>
      </c>
      <c r="N266" s="700">
        <f>IF(ISNUMBER(Data!N266),Data!N266,"")</f>
        <v>20.5459</v>
      </c>
      <c r="O266" s="242" t="str">
        <f>IF(ISTEXT(Data!O266),Data!O266,"")</f>
        <v>V0</v>
      </c>
      <c r="P266" s="278">
        <f>IF(ISNUMBER(Data!P266),Data!P266,"")</f>
        <v>6.05</v>
      </c>
      <c r="Q266" s="242" t="str">
        <f>IF(ISTEXT(Data!Q266),Data!Q266,"")</f>
        <v>V0</v>
      </c>
      <c r="R266" s="277">
        <f>IF(ISNUMBER(Data!R266),Data!R266,"")</f>
        <v>8</v>
      </c>
      <c r="S266" s="242" t="str">
        <f>IF(ISTEXT(Data!S266),Data!S266,"")</f>
        <v>V0</v>
      </c>
      <c r="T266" s="701">
        <f>IF(ISNUMBER(Data!T266),Data!T266,"")</f>
        <v>6.9000000000000006E-2</v>
      </c>
      <c r="U266" s="242" t="str">
        <f>IF(ISTEXT(Data!U266),Data!U266,"")</f>
        <v>V0</v>
      </c>
      <c r="V266" s="702">
        <f>IF(ISNUMBER(Data!V266),Data!V266,"")</f>
        <v>0.1341824014192404</v>
      </c>
      <c r="W266" s="242" t="str">
        <f>IF(ISTEXT(Data!W266),Data!W266,"")</f>
        <v>V0</v>
      </c>
      <c r="X266" s="701">
        <f>IF(ISNUMBER(Data!X266),Data!X266,"")</f>
        <v>0.21695988007744998</v>
      </c>
      <c r="Y266" s="242" t="str">
        <f>IF(ISTEXT(Data!Y266),Data!Y266,"")</f>
        <v>V0</v>
      </c>
      <c r="Z266" s="703">
        <f>IF(ISNUMBER(Data!Z266),Data!Z266,"")</f>
        <v>5.5E-2</v>
      </c>
      <c r="AA266" s="242" t="str">
        <f>IF(ISTEXT(Data!AA266),Data!AA266,"")</f>
        <v>V0</v>
      </c>
      <c r="AB266" s="701">
        <f>IF(ISNUMBER(Data!AB266),Data!AB266,"")</f>
        <v>0.52799800432396471</v>
      </c>
      <c r="AC266" s="242" t="str">
        <f>IF(ISTEXT(Data!AC266),Data!AC266,"")</f>
        <v>V0</v>
      </c>
      <c r="AD266" s="704">
        <f>IF(ISNUMBER(Data!AD266),Data!AD266,"")</f>
        <v>7.9000000000000001E-2</v>
      </c>
      <c r="AE266" s="242" t="str">
        <f>IF(ISTEXT(Data!AE266),Data!AE266,"")</f>
        <v>V0</v>
      </c>
      <c r="AF266" s="701">
        <f>IF(ISNUMBER(Data!AF266),Data!AF266,"")</f>
        <v>2.4E-2</v>
      </c>
      <c r="AG266" s="242" t="str">
        <f>IF(ISTEXT(Data!AG266),Data!AG266,"")</f>
        <v>V0</v>
      </c>
      <c r="AH266" s="703">
        <f>IF(ISNUMBER(Data!AH266),Data!AH266,"")</f>
        <v>0.17399999999999999</v>
      </c>
      <c r="AI266" s="242" t="str">
        <f>IF(ISTEXT(Data!AI266),Data!AI266,"")</f>
        <v>V0</v>
      </c>
      <c r="AJ266" s="267" t="str">
        <f>IF(ISTEXT(Data!AJ266),Data!AJ266,"")</f>
        <v>coniferous needles</v>
      </c>
      <c r="AK266" s="267" t="str">
        <f>IF(ISTEXT(Data!AK266),Data!AK266,"")</f>
        <v/>
      </c>
      <c r="AL266" s="267" t="str">
        <f>IF(ISTEXT(Data!AL266),Data!AL266,"")</f>
        <v/>
      </c>
      <c r="AM266" s="267" t="str">
        <f>IF(ISTEXT(Data!AM266),Data!AM266,"")</f>
        <v/>
      </c>
      <c r="AN266" s="267" t="str">
        <f>IF(ISTEXT(Data!AN266),Data!AN266,"")</f>
        <v/>
      </c>
      <c r="AO266" s="267" t="str">
        <f>IF(ISTEXT(Data!AO266),Data!AO266,"")</f>
        <v/>
      </c>
      <c r="AP266" s="705">
        <f>IF(ISNUMBER(Bilanz!AP266),Bilanz!AP266,"")</f>
        <v>8.9125093813374485E-4</v>
      </c>
      <c r="AQ266" s="706">
        <f>IF(ISNUMBER(Bilanz!AQ266),Bilanz!AQ266,"")</f>
        <v>1.8311552649802106E-2</v>
      </c>
      <c r="AR266" s="707">
        <f>IF(ISNUMBER(Bilanz!AR266),Bilanz!AR266,"")</f>
        <v>1.4176671000000001</v>
      </c>
      <c r="AS266" s="708">
        <f>IF(ISNUMBER(Bilanz!AS266),Bilanz!AS266,"")</f>
        <v>2.7568982013195713</v>
      </c>
      <c r="AT266" s="709">
        <f>IF(ISNUMBER(Bilanz!AT266),Bilanz!AT266,"")</f>
        <v>4.45763600008328</v>
      </c>
      <c r="AU266" s="710">
        <f>IF(ISNUMBER(Bilanz!AU266),Bilanz!AU266,"")</f>
        <v>1.1300245</v>
      </c>
      <c r="AV266" s="711">
        <f>IF(ISNUMBER(Bilanz!AV266),Bilanz!AV266,"")</f>
        <v>10.848194197039746</v>
      </c>
      <c r="AW266" s="712">
        <f>IF(ISNUMBER(Bilanz!AW266),Bilanz!AW266,"")</f>
        <v>1.6231260999999999</v>
      </c>
      <c r="AX266" s="713">
        <f>IF(ISNUMBER(Bilanz!AX266),Bilanz!AX266,"")</f>
        <v>0.49310159999999997</v>
      </c>
      <c r="AY266" s="714">
        <f>IF(ISNUMBER(Bilanz!AY266),Bilanz!AY266,"")</f>
        <v>3.5749865999999999</v>
      </c>
      <c r="AZ266" s="715">
        <f>IF(ISNUMBER(Bilanz!AZ266),Bilanz!AZ266,"")</f>
        <v>362.61</v>
      </c>
      <c r="BA266" s="716">
        <f>IF(ISNUMBER(Bilanz!BA266),Bilanz!BA266,"")</f>
        <v>5.5229999999999997</v>
      </c>
      <c r="BB266" s="717">
        <f>IF(ISNUMBER(Bilanz!BB266),Bilanz!BB266,"")</f>
        <v>0.8912509381337449</v>
      </c>
      <c r="BC266" s="718">
        <f>IF(ISNUMBER(Bilanz!BC266),Bilanz!BC266,"")</f>
        <v>6.1969079231097401</v>
      </c>
      <c r="BD266" s="719">
        <f>IF(ISNUMBER(Bilanz!BD266),Bilanz!BD266,"")</f>
        <v>1.1220184543019623E-2</v>
      </c>
      <c r="BE266" s="720">
        <f>IF(ISNUMBER(Bilanz!BE266),Bilanz!BE266,"")</f>
        <v>1.9462935800519015</v>
      </c>
      <c r="BF266" s="708">
        <f>IF(ISNUMBER(Bilanz!BF266),Bilanz!BF266,"")</f>
        <v>9.579667410526195</v>
      </c>
      <c r="BG266" s="709">
        <f>IF(ISNUMBER(Bilanz!BG266),Bilanz!BG266,"")</f>
        <v>13.532504604862</v>
      </c>
      <c r="BH266" s="710">
        <f>IF(ISNUMBER(Bilanz!BH266),Bilanz!BH266,"")</f>
        <v>2.3923653098330564</v>
      </c>
      <c r="BI266" s="711">
        <f>IF(ISNUMBER(Bilanz!BI266),Bilanz!BI266,"")</f>
        <v>37.69529551823836</v>
      </c>
      <c r="BJ266" s="712">
        <f>IF(ISNUMBER(Bilanz!BJ266),Bilanz!BJ266,"")</f>
        <v>2.0205637116988084</v>
      </c>
      <c r="BK266" s="713">
        <f>IF(ISNUMBER(Bilanz!BK266),Bilanz!BK266,"")</f>
        <v>1.9749022834807655</v>
      </c>
      <c r="BL266" s="714">
        <f>IF(ISNUMBER(Bilanz!BL266),Bilanz!BL266,"")</f>
        <v>8.6830680173661356</v>
      </c>
      <c r="BM266" s="721" t="str">
        <f>IF(ISTEXT(Bilanz!BM266),Bilanz!BM266,"")</f>
        <v>V0</v>
      </c>
      <c r="BN266" s="722">
        <f>IF(ISNUMBER(Bilanz!BN266),Bilanz!BN266,"")</f>
        <v>8</v>
      </c>
      <c r="BO266" s="722">
        <f>IF(ISNUMBER(Bilanz!BO266),Bilanz!BO266,"")</f>
        <v>6.1647770373927511</v>
      </c>
      <c r="BP266" s="723">
        <f>IF(ISNUMBER(Bilanz!BP266),Bilanz!BP266,"")</f>
        <v>-22.940287032590611</v>
      </c>
      <c r="BQ266" s="723">
        <f>IF(ISNUMBER(Bilanz!BQ266),Bilanz!BQ266,"")</f>
        <v>30</v>
      </c>
      <c r="BR266" s="721" t="str">
        <f>IF(ISTEXT(Bilanz!BR266),Bilanz!BR266,"")</f>
        <v>V0</v>
      </c>
      <c r="BS266" s="723">
        <f>IF(ISNUMBER(Bilanz!BS266),Bilanz!BS266,"")</f>
        <v>53.657445778750869</v>
      </c>
      <c r="BT266" s="723">
        <f>IF(ISNUMBER(Bilanz!BT266),Bilanz!BT266,"")</f>
        <v>31.266593703092859</v>
      </c>
      <c r="BU266" s="723">
        <f>IF(ISNUMBER(Bilanz!BU266),Bilanz!BU266,"")</f>
        <v>84.924039481843721</v>
      </c>
      <c r="BV266" s="722">
        <f>IF(ISNUMBER(Bilanz!BV266),Bilanz!BV266,"")</f>
        <v>26.365740739929176</v>
      </c>
      <c r="BW266" s="723">
        <f>IF(ISNUMBER(Bilanz!BW266),Bilanz!BW266,"")</f>
        <v>30</v>
      </c>
      <c r="BX266" s="721" t="str">
        <f>IF(ISTEXT(Bilanz!BX266),Bilanz!BX266,"")</f>
        <v>V0</v>
      </c>
    </row>
    <row r="267" spans="1:76" x14ac:dyDescent="0.2">
      <c r="A267" s="120" t="str">
        <f>IF(ISTEXT(Data!A267),Data!A267,"")</f>
        <v>DEU96085</v>
      </c>
      <c r="B267" s="250">
        <f>IF(ISREF(Data!B267),Data!B267,"")</f>
        <v>35275</v>
      </c>
      <c r="C267" s="698">
        <v>0.27083333333333298</v>
      </c>
      <c r="D267" s="250">
        <f>IF(ISREF(Data!D267),Data!D267,"")</f>
        <v>35276</v>
      </c>
      <c r="E267" s="698">
        <v>0.27083333333333298</v>
      </c>
      <c r="F267" s="699" t="s">
        <v>2179</v>
      </c>
      <c r="G267" s="245" t="str">
        <f>IF(ISTEXT(Data!G267),Data!G267,"")</f>
        <v>Rain</v>
      </c>
      <c r="H267" s="247" t="str">
        <f>IF(ISTEXT(Data!H267),Data!H267,"")</f>
        <v>Clean and Clear</v>
      </c>
      <c r="I267" s="246" t="str">
        <f>IF(ISTEXT(Data!I267),Data!I267,"")</f>
        <v/>
      </c>
      <c r="J267" s="248" t="str">
        <f>IF(ISTEXT(Data!J267),Data!J267,"")</f>
        <v/>
      </c>
      <c r="K267" s="273">
        <f>IF(ISNUMBER(Data!K267),Data!K267,"")</f>
        <v>3.7</v>
      </c>
      <c r="L267" s="242" t="str">
        <f>IF(ISTEXT(Data!L267),Data!L267,"")</f>
        <v>V0</v>
      </c>
      <c r="M267" s="700">
        <f>IF(ISNUMBER(Data!M267),Data!M267,"")</f>
        <v>232.4</v>
      </c>
      <c r="N267" s="700">
        <f>IF(ISNUMBER(Data!N267),Data!N267,"")</f>
        <v>5.3452000000000002</v>
      </c>
      <c r="O267" s="242" t="str">
        <f>IF(ISTEXT(Data!O267),Data!O267,"")</f>
        <v>V0</v>
      </c>
      <c r="P267" s="278">
        <f>IF(ISNUMBER(Data!P267),Data!P267,"")</f>
        <v>4.82</v>
      </c>
      <c r="Q267" s="242" t="str">
        <f>IF(ISTEXT(Data!Q267),Data!Q267,"")</f>
        <v>V0</v>
      </c>
      <c r="R267" s="277">
        <f>IF(ISNUMBER(Data!R267),Data!R267,"")</f>
        <v>19.899999999999999</v>
      </c>
      <c r="S267" s="242" t="str">
        <f>IF(ISTEXT(Data!S267),Data!S267,"")</f>
        <v>V0</v>
      </c>
      <c r="T267" s="701">
        <f>IF(ISNUMBER(Data!T267),Data!T267,"")</f>
        <v>0.121</v>
      </c>
      <c r="U267" s="242" t="str">
        <f>IF(ISTEXT(Data!U267),Data!U267,"")</f>
        <v>V0</v>
      </c>
      <c r="V267" s="702">
        <f>IF(ISNUMBER(Data!V267),Data!V267,"")</f>
        <v>0.56632202080477378</v>
      </c>
      <c r="W267" s="242" t="str">
        <f>IF(ISTEXT(Data!W267),Data!W267,"")</f>
        <v>V0</v>
      </c>
      <c r="X267" s="701">
        <f>IF(ISNUMBER(Data!X267),Data!X267,"")</f>
        <v>0.58078490974578911</v>
      </c>
      <c r="Y267" s="242" t="str">
        <f>IF(ISTEXT(Data!Y267),Data!Y267,"")</f>
        <v>V0</v>
      </c>
      <c r="Z267" s="703">
        <f>IF(ISNUMBER(Data!Z267),Data!Z267,"")</f>
        <v>4.8000000000000001E-2</v>
      </c>
      <c r="AA267" s="242" t="str">
        <f>IF(ISTEXT(Data!AA267),Data!AA267,"")</f>
        <v>V0</v>
      </c>
      <c r="AB267" s="701">
        <f>IF(ISNUMBER(Data!AB267),Data!AB267,"")</f>
        <v>0.94185526359554306</v>
      </c>
      <c r="AC267" s="242" t="str">
        <f>IF(ISTEXT(Data!AC267),Data!AC267,"")</f>
        <v>V0</v>
      </c>
      <c r="AD267" s="704">
        <f>IF(ISNUMBER(Data!AD267),Data!AD267,"")</f>
        <v>0.14299999999999999</v>
      </c>
      <c r="AE267" s="242" t="str">
        <f>IF(ISTEXT(Data!AE267),Data!AE267,"")</f>
        <v>V0</v>
      </c>
      <c r="AF267" s="701">
        <f>IF(ISNUMBER(Data!AF267),Data!AF267,"")</f>
        <v>2.8000000000000001E-2</v>
      </c>
      <c r="AG267" s="242" t="str">
        <f>IF(ISTEXT(Data!AG267),Data!AG267,"")</f>
        <v>V0</v>
      </c>
      <c r="AH267" s="703">
        <f>IF(ISNUMBER(Data!AH267),Data!AH267,"")</f>
        <v>0.26800000000000002</v>
      </c>
      <c r="AI267" s="242" t="str">
        <f>IF(ISTEXT(Data!AI267),Data!AI267,"")</f>
        <v>V0</v>
      </c>
      <c r="AJ267" s="267" t="str">
        <f>IF(ISTEXT(Data!AJ267),Data!AJ267,"")</f>
        <v/>
      </c>
      <c r="AK267" s="267" t="str">
        <f>IF(ISTEXT(Data!AK267),Data!AK267,"")</f>
        <v/>
      </c>
      <c r="AL267" s="267" t="str">
        <f>IF(ISTEXT(Data!AL267),Data!AL267,"")</f>
        <v/>
      </c>
      <c r="AM267" s="267" t="str">
        <f>IF(ISTEXT(Data!AM267),Data!AM267,"")</f>
        <v/>
      </c>
      <c r="AN267" s="267" t="str">
        <f>IF(ISTEXT(Data!AN267),Data!AN267,"")</f>
        <v/>
      </c>
      <c r="AO267" s="267" t="str">
        <f>IF(ISTEXT(Data!AO267),Data!AO267,"")</f>
        <v/>
      </c>
      <c r="AP267" s="705">
        <f>IF(ISNUMBER(Bilanz!AP267),Bilanz!AP267,"")</f>
        <v>1.5135612484362052E-2</v>
      </c>
      <c r="AQ267" s="706">
        <f>IF(ISNUMBER(Bilanz!AQ267),Bilanz!AQ267,"")</f>
        <v>8.0902875851412037E-2</v>
      </c>
      <c r="AR267" s="707">
        <f>IF(ISNUMBER(Bilanz!AR267),Bilanz!AR267,"")</f>
        <v>0.64676920000000004</v>
      </c>
      <c r="AS267" s="708">
        <f>IF(ISNUMBER(Bilanz!AS267),Bilanz!AS267,"")</f>
        <v>3.0271044656056771</v>
      </c>
      <c r="AT267" s="709">
        <f>IF(ISNUMBER(Bilanz!AT267),Bilanz!AT267,"")</f>
        <v>3.104411499573192</v>
      </c>
      <c r="AU267" s="710">
        <f>IF(ISNUMBER(Bilanz!AU267),Bilanz!AU267,"")</f>
        <v>0.25656960000000001</v>
      </c>
      <c r="AV267" s="711">
        <f>IF(ISNUMBER(Bilanz!AV267),Bilanz!AV267,"")</f>
        <v>5.0344047549708968</v>
      </c>
      <c r="AW267" s="712">
        <f>IF(ISNUMBER(Bilanz!AW267),Bilanz!AW267,"")</f>
        <v>0.76436359999999992</v>
      </c>
      <c r="AX267" s="713">
        <f>IF(ISNUMBER(Bilanz!AX267),Bilanz!AX267,"")</f>
        <v>0.14966560000000001</v>
      </c>
      <c r="AY267" s="714">
        <f>IF(ISNUMBER(Bilanz!AY267),Bilanz!AY267,"")</f>
        <v>1.4325136000000001</v>
      </c>
      <c r="AZ267" s="715">
        <f>IF(ISNUMBER(Bilanz!AZ267),Bilanz!AZ267,"")</f>
        <v>362.61</v>
      </c>
      <c r="BA267" s="716">
        <f>IF(ISNUMBER(Bilanz!BA267),Bilanz!BA267,"")</f>
        <v>5.5229999999999997</v>
      </c>
      <c r="BB267" s="717">
        <f>IF(ISNUMBER(Bilanz!BB267),Bilanz!BB267,"")</f>
        <v>15.135612484362051</v>
      </c>
      <c r="BC267" s="718">
        <f>IF(ISNUMBER(Bilanz!BC267),Bilanz!BC267,"")</f>
        <v>0.36490099133459547</v>
      </c>
      <c r="BD267" s="719">
        <f>IF(ISNUMBER(Bilanz!BD267),Bilanz!BD267,"")</f>
        <v>6.6069344800759615E-4</v>
      </c>
      <c r="BE267" s="720">
        <f>IF(ISNUMBER(Bilanz!BE267),Bilanz!BE267,"")</f>
        <v>3.4130655534243481</v>
      </c>
      <c r="BF267" s="708">
        <f>IF(ISNUMBER(Bilanz!BF267),Bilanz!BF267,"")</f>
        <v>40.431357236008694</v>
      </c>
      <c r="BG267" s="709">
        <f>IF(ISNUMBER(Bilanz!BG267),Bilanz!BG267,"")</f>
        <v>36.225473865322883</v>
      </c>
      <c r="BH267" s="710">
        <f>IF(ISNUMBER(Bilanz!BH267),Bilanz!BH267,"")</f>
        <v>2.0878824522179404</v>
      </c>
      <c r="BI267" s="711">
        <f>IF(ISNUMBER(Bilanz!BI267),Bilanz!BI267,"")</f>
        <v>67.241755093563441</v>
      </c>
      <c r="BJ267" s="712">
        <f>IF(ISNUMBER(Bilanz!BJ267),Bilanz!BJ267,"")</f>
        <v>3.6574760857332853</v>
      </c>
      <c r="BK267" s="713">
        <f>IF(ISNUMBER(Bilanz!BK267),Bilanz!BK267,"")</f>
        <v>2.3040526640608929</v>
      </c>
      <c r="BL267" s="714">
        <f>IF(ISNUMBER(Bilanz!BL267),Bilanz!BL267,"")</f>
        <v>13.373920854334049</v>
      </c>
      <c r="BM267" s="721" t="str">
        <f>IF(ISTEXT(Bilanz!BM267),Bilanz!BM267,"")</f>
        <v>V0</v>
      </c>
      <c r="BN267" s="722">
        <f>IF(ISNUMBER(Bilanz!BN267),Bilanz!BN267,"")</f>
        <v>19.899999999999999</v>
      </c>
      <c r="BO267" s="722">
        <f>IF(ISNUMBER(Bilanz!BO267),Bilanz!BO267,"")</f>
        <v>17.587704978154605</v>
      </c>
      <c r="BP267" s="723">
        <f>IF(ISNUMBER(Bilanz!BP267),Bilanz!BP267,"")</f>
        <v>-11.619572974097457</v>
      </c>
      <c r="BQ267" s="723">
        <f>IF(ISNUMBER(Bilanz!BQ267),Bilanz!BQ267,"")</f>
        <v>30</v>
      </c>
      <c r="BR267" s="721" t="str">
        <f>IF(ISTEXT(Bilanz!BR267),Bilanz!BR267,"")</f>
        <v>V0</v>
      </c>
      <c r="BS267" s="723">
        <f>IF(ISNUMBER(Bilanz!BS267),Bilanz!BS267,"")</f>
        <v>103.80069963427165</v>
      </c>
      <c r="BT267" s="723">
        <f>IF(ISNUMBER(Bilanz!BT267),Bilanz!BT267,"")</f>
        <v>80.435458339538528</v>
      </c>
      <c r="BU267" s="723">
        <f>IF(ISNUMBER(Bilanz!BU267),Bilanz!BU267,"")</f>
        <v>184.23615797381018</v>
      </c>
      <c r="BV267" s="722">
        <f>IF(ISNUMBER(Bilanz!BV267),Bilanz!BV267,"")</f>
        <v>12.682223485171992</v>
      </c>
      <c r="BW267" s="723">
        <f>IF(ISNUMBER(Bilanz!BW267),Bilanz!BW267,"")</f>
        <v>15</v>
      </c>
      <c r="BX267" s="721" t="str">
        <f>IF(ISTEXT(Bilanz!BX267),Bilanz!BX267,"")</f>
        <v>V0</v>
      </c>
    </row>
    <row r="268" spans="1:76" x14ac:dyDescent="0.2">
      <c r="A268" s="120" t="str">
        <f>IF(ISTEXT(Data!A268),Data!A268,"")</f>
        <v>DEU96086</v>
      </c>
      <c r="B268" s="250">
        <f>IF(ISREF(Data!B268),Data!B268,"")</f>
        <v>35276</v>
      </c>
      <c r="C268" s="698">
        <v>0.27083333333333298</v>
      </c>
      <c r="D268" s="250">
        <f>IF(ISREF(Data!D268),Data!D268,"")</f>
        <v>35277</v>
      </c>
      <c r="E268" s="698">
        <v>0.27083333333333298</v>
      </c>
      <c r="F268" s="699" t="s">
        <v>2179</v>
      </c>
      <c r="G268" s="245" t="str">
        <f>IF(ISTEXT(Data!G268),Data!G268,"")</f>
        <v>Rain</v>
      </c>
      <c r="H268" s="247" t="str">
        <f>IF(ISTEXT(Data!H268),Data!H268,"")</f>
        <v>Clean and Clear</v>
      </c>
      <c r="I268" s="246" t="str">
        <f>IF(ISTEXT(Data!I268),Data!I268,"")</f>
        <v/>
      </c>
      <c r="J268" s="248" t="str">
        <f>IF(ISTEXT(Data!J268),Data!J268,"")</f>
        <v/>
      </c>
      <c r="K268" s="273">
        <f>IF(ISNUMBER(Data!K268),Data!K268,"")</f>
        <v>6.6</v>
      </c>
      <c r="L268" s="242" t="str">
        <f>IF(ISTEXT(Data!L268),Data!L268,"")</f>
        <v>V0</v>
      </c>
      <c r="M268" s="700">
        <f>IF(ISNUMBER(Data!M268),Data!M268,"")</f>
        <v>224.7</v>
      </c>
      <c r="N268" s="700">
        <f>IF(ISNUMBER(Data!N268),Data!N268,"")</f>
        <v>5.1680999999999999</v>
      </c>
      <c r="O268" s="242" t="str">
        <f>IF(ISTEXT(Data!O268),Data!O268,"")</f>
        <v>V0</v>
      </c>
      <c r="P268" s="278">
        <f>IF(ISNUMBER(Data!P268),Data!P268,"")</f>
        <v>5.14</v>
      </c>
      <c r="Q268" s="242" t="str">
        <f>IF(ISTEXT(Data!Q268),Data!Q268,"")</f>
        <v>V0</v>
      </c>
      <c r="R268" s="277">
        <f>IF(ISNUMBER(Data!R268),Data!R268,"")</f>
        <v>10.4</v>
      </c>
      <c r="S268" s="242" t="str">
        <f>IF(ISTEXT(Data!S268),Data!S268,"")</f>
        <v>V0</v>
      </c>
      <c r="T268" s="701">
        <f>IF(ISNUMBER(Data!T268),Data!T268,"")</f>
        <v>6.3E-2</v>
      </c>
      <c r="U268" s="242" t="str">
        <f>IF(ISTEXT(Data!U268),Data!U268,"")</f>
        <v>V4</v>
      </c>
      <c r="V268" s="702">
        <f>IF(ISNUMBER(Data!V268),Data!V268,"")</f>
        <v>0.30699306991371667</v>
      </c>
      <c r="W268" s="242" t="str">
        <f>IF(ISTEXT(Data!W268),Data!W268,"")</f>
        <v>V4</v>
      </c>
      <c r="X268" s="701">
        <f>IF(ISNUMBER(Data!X268),Data!X268,"")</f>
        <v>0.27136674231225666</v>
      </c>
      <c r="Y268" s="242" t="str">
        <f>IF(ISTEXT(Data!Y268),Data!Y268,"")</f>
        <v>V4</v>
      </c>
      <c r="Z268" s="703">
        <f>IF(ISNUMBER(Data!Z268),Data!Z268,"")</f>
        <v>5.0999999999999997E-2</v>
      </c>
      <c r="AA268" s="242" t="str">
        <f>IF(ISTEXT(Data!AA268),Data!AA268,"")</f>
        <v>V4</v>
      </c>
      <c r="AB268" s="701">
        <f>IF(ISNUMBER(Data!AB268),Data!AB268,"")</f>
        <v>0.53653914851155826</v>
      </c>
      <c r="AC268" s="242" t="str">
        <f>IF(ISTEXT(Data!AC268),Data!AC268,"")</f>
        <v>V4</v>
      </c>
      <c r="AD268" s="704">
        <f>IF(ISNUMBER(Data!AD268),Data!AD268,"")</f>
        <v>8.5000000000000006E-2</v>
      </c>
      <c r="AE268" s="242" t="str">
        <f>IF(ISTEXT(Data!AE268),Data!AE268,"")</f>
        <v>V4</v>
      </c>
      <c r="AF268" s="701">
        <f>IF(ISNUMBER(Data!AF268),Data!AF268,"")</f>
        <v>2.3E-2</v>
      </c>
      <c r="AG268" s="242" t="str">
        <f>IF(ISTEXT(Data!AG268),Data!AG268,"")</f>
        <v>V4</v>
      </c>
      <c r="AH268" s="703">
        <f>IF(ISNUMBER(Data!AH268),Data!AH268,"")</f>
        <v>0.17699999999999999</v>
      </c>
      <c r="AI268" s="242" t="str">
        <f>IF(ISTEXT(Data!AI268),Data!AI268,"")</f>
        <v>V4</v>
      </c>
      <c r="AJ268" s="267" t="str">
        <f>IF(ISTEXT(Data!AJ268),Data!AJ268,"")</f>
        <v/>
      </c>
      <c r="AK268" s="267" t="str">
        <f>IF(ISTEXT(Data!AK268),Data!AK268,"")</f>
        <v/>
      </c>
      <c r="AL268" s="267" t="str">
        <f>IF(ISTEXT(Data!AL268),Data!AL268,"")</f>
        <v/>
      </c>
      <c r="AM268" s="267" t="str">
        <f>IF(ISTEXT(Data!AM268),Data!AM268,"")</f>
        <v/>
      </c>
      <c r="AN268" s="267" t="str">
        <f>IF(ISTEXT(Data!AN268),Data!AN268,"")</f>
        <v/>
      </c>
      <c r="AO268" s="267" t="str">
        <f>IF(ISTEXT(Data!AO268),Data!AO268,"")</f>
        <v/>
      </c>
      <c r="AP268" s="705">
        <f>IF(ISNUMBER(Bilanz!AP268),Bilanz!AP268,"")</f>
        <v>7.2443596007498957E-3</v>
      </c>
      <c r="AQ268" s="706">
        <f>IF(ISNUMBER(Bilanz!AQ268),Bilanz!AQ268,"")</f>
        <v>3.7439574852635535E-2</v>
      </c>
      <c r="AR268" s="707">
        <f>IF(ISNUMBER(Bilanz!AR268),Bilanz!AR268,"")</f>
        <v>0.3255903</v>
      </c>
      <c r="AS268" s="708">
        <f>IF(ISNUMBER(Bilanz!AS268),Bilanz!AS268,"")</f>
        <v>1.5865708846210791</v>
      </c>
      <c r="AT268" s="709">
        <f>IF(ISNUMBER(Bilanz!AT268),Bilanz!AT268,"")</f>
        <v>1.4024504609439736</v>
      </c>
      <c r="AU268" s="710">
        <f>IF(ISNUMBER(Bilanz!AU268),Bilanz!AU268,"")</f>
        <v>0.2635731</v>
      </c>
      <c r="AV268" s="711">
        <f>IF(ISNUMBER(Bilanz!AV268),Bilanz!AV268,"")</f>
        <v>2.7728879734225842</v>
      </c>
      <c r="AW268" s="712">
        <f>IF(ISNUMBER(Bilanz!AW268),Bilanz!AW268,"")</f>
        <v>0.43928850000000003</v>
      </c>
      <c r="AX268" s="713">
        <f>IF(ISNUMBER(Bilanz!AX268),Bilanz!AX268,"")</f>
        <v>0.11886629999999999</v>
      </c>
      <c r="AY268" s="714">
        <f>IF(ISNUMBER(Bilanz!AY268),Bilanz!AY268,"")</f>
        <v>0.91475369999999989</v>
      </c>
      <c r="AZ268" s="715">
        <f>IF(ISNUMBER(Bilanz!AZ268),Bilanz!AZ268,"")</f>
        <v>362.61</v>
      </c>
      <c r="BA268" s="716">
        <f>IF(ISNUMBER(Bilanz!BA268),Bilanz!BA268,"")</f>
        <v>5.5229999999999997</v>
      </c>
      <c r="BB268" s="717">
        <f>IF(ISNUMBER(Bilanz!BB268),Bilanz!BB268,"")</f>
        <v>7.2443596007498954</v>
      </c>
      <c r="BC268" s="718">
        <f>IF(ISNUMBER(Bilanz!BC268),Bilanz!BC268,"")</f>
        <v>0.76238622934017264</v>
      </c>
      <c r="BD268" s="719">
        <f>IF(ISNUMBER(Bilanz!BD268),Bilanz!BD268,"")</f>
        <v>1.3803842646028833E-3</v>
      </c>
      <c r="BE268" s="720">
        <f>IF(ISNUMBER(Bilanz!BE268),Bilanz!BE268,"")</f>
        <v>1.7770506600473881</v>
      </c>
      <c r="BF268" s="708">
        <f>IF(ISNUMBER(Bilanz!BF268),Bilanz!BF268,"")</f>
        <v>21.917117863476594</v>
      </c>
      <c r="BG268" s="709">
        <f>IF(ISNUMBER(Bilanz!BG268),Bilanz!BG268,"")</f>
        <v>16.926040375004316</v>
      </c>
      <c r="BH268" s="710">
        <f>IF(ISNUMBER(Bilanz!BH268),Bilanz!BH268,"")</f>
        <v>2.2183751054815612</v>
      </c>
      <c r="BI268" s="711">
        <f>IF(ISNUMBER(Bilanz!BI268),Bilanz!BI268,"")</f>
        <v>38.305072357503981</v>
      </c>
      <c r="BJ268" s="712">
        <f>IF(ISNUMBER(Bilanz!BJ268),Bilanz!BJ268,"")</f>
        <v>2.1740242467645405</v>
      </c>
      <c r="BK268" s="713">
        <f>IF(ISNUMBER(Bilanz!BK268),Bilanz!BK268,"")</f>
        <v>1.8926146883357333</v>
      </c>
      <c r="BL268" s="714">
        <f>IF(ISNUMBER(Bilanz!BL268),Bilanz!BL268,"")</f>
        <v>8.8327760866310694</v>
      </c>
      <c r="BM268" s="721" t="str">
        <f>IF(ISTEXT(Bilanz!BM268),Bilanz!BM268,"")</f>
        <v>V0</v>
      </c>
      <c r="BN268" s="722">
        <f>IF(ISNUMBER(Bilanz!BN268),Bilanz!BN268,"")</f>
        <v>10.4</v>
      </c>
      <c r="BO268" s="722">
        <f>IF(ISNUMBER(Bilanz!BO268),Bilanz!BO268,"")</f>
        <v>9.3340552602691247</v>
      </c>
      <c r="BP268" s="723">
        <f>IF(ISNUMBER(Bilanz!BP268),Bilanz!BP268,"")</f>
        <v>-10.24946865125842</v>
      </c>
      <c r="BQ268" s="723">
        <f>IF(ISNUMBER(Bilanz!BQ268),Bilanz!BQ268,"")</f>
        <v>30</v>
      </c>
      <c r="BR268" s="721" t="str">
        <f>IF(ISTEXT(Bilanz!BR268),Bilanz!BR268,"")</f>
        <v>V0</v>
      </c>
      <c r="BS268" s="723">
        <f>IF(ISNUMBER(Bilanz!BS268),Bilanz!BS268,"")</f>
        <v>60.667222085466783</v>
      </c>
      <c r="BT268" s="723">
        <f>IF(ISNUMBER(Bilanz!BT268),Bilanz!BT268,"")</f>
        <v>41.383975512133077</v>
      </c>
      <c r="BU268" s="723">
        <f>IF(ISNUMBER(Bilanz!BU268),Bilanz!BU268,"")</f>
        <v>102.05119759759987</v>
      </c>
      <c r="BV268" s="722">
        <f>IF(ISNUMBER(Bilanz!BV268),Bilanz!BV268,"")</f>
        <v>18.895659264450636</v>
      </c>
      <c r="BW268" s="723">
        <f>IF(ISNUMBER(Bilanz!BW268),Bilanz!BW268,"")</f>
        <v>15</v>
      </c>
      <c r="BX268" s="721" t="str">
        <f>IF(ISTEXT(Bilanz!BX268),Bilanz!BX268,"")</f>
        <v>V4</v>
      </c>
    </row>
    <row r="269" spans="1:76" x14ac:dyDescent="0.2">
      <c r="A269" s="120" t="str">
        <f>IF(ISTEXT(Data!A269),Data!A269,"")</f>
        <v/>
      </c>
      <c r="B269" s="250">
        <f>IF(ISREF(Data!B269),Data!B269,"")</f>
        <v>35277</v>
      </c>
      <c r="C269" s="698">
        <v>0.27083333333333298</v>
      </c>
      <c r="D269" s="250">
        <f>IF(ISREF(Data!D269),Data!D269,"")</f>
        <v>35278</v>
      </c>
      <c r="E269" s="698">
        <v>0.27083333333333298</v>
      </c>
      <c r="F269" s="699" t="s">
        <v>2179</v>
      </c>
      <c r="G269" s="245" t="str">
        <f>IF(ISTEXT(Data!G269),Data!G269,"")</f>
        <v>No Precipitation Occurred</v>
      </c>
      <c r="H269" s="247" t="str">
        <f>IF(ISTEXT(Data!H269),Data!H269,"")</f>
        <v/>
      </c>
      <c r="I269" s="246" t="str">
        <f>IF(ISTEXT(Data!I269),Data!I269,"")</f>
        <v/>
      </c>
      <c r="J269" s="248" t="str">
        <f>IF(ISTEXT(Data!J269),Data!J269,"")</f>
        <v/>
      </c>
      <c r="K269" s="273" t="str">
        <f>IF(ISNUMBER(Data!K269),Data!K269,"")</f>
        <v/>
      </c>
      <c r="L269" s="242" t="str">
        <f>IF(ISTEXT(Data!L269),Data!L269,"")</f>
        <v>M1</v>
      </c>
      <c r="M269" s="700" t="str">
        <f>IF(ISNUMBER(Data!M269),Data!M269,"")</f>
        <v/>
      </c>
      <c r="N269" s="700" t="str">
        <f>IF(ISNUMBER(Data!N269),Data!N269,"")</f>
        <v/>
      </c>
      <c r="O269" s="242" t="str">
        <f>IF(ISTEXT(Data!O269),Data!O269,"")</f>
        <v>M1</v>
      </c>
      <c r="P269" s="278" t="str">
        <f>IF(ISNUMBER(Data!P269),Data!P269,"")</f>
        <v/>
      </c>
      <c r="Q269" s="242" t="str">
        <f>IF(ISTEXT(Data!Q269),Data!Q269,"")</f>
        <v>M1</v>
      </c>
      <c r="R269" s="277" t="str">
        <f>IF(ISNUMBER(Data!R269),Data!R269,"")</f>
        <v/>
      </c>
      <c r="S269" s="242" t="str">
        <f>IF(ISTEXT(Data!S269),Data!S269,"")</f>
        <v>M1</v>
      </c>
      <c r="T269" s="701" t="str">
        <f>IF(ISNUMBER(Data!T269),Data!T269,"")</f>
        <v/>
      </c>
      <c r="U269" s="242" t="str">
        <f>IF(ISTEXT(Data!U269),Data!U269,"")</f>
        <v>M1</v>
      </c>
      <c r="V269" s="702" t="str">
        <f>IF(ISNUMBER(Data!V269),Data!V269,"")</f>
        <v/>
      </c>
      <c r="W269" s="242" t="str">
        <f>IF(ISTEXT(Data!W269),Data!W269,"")</f>
        <v>M1</v>
      </c>
      <c r="X269" s="701" t="str">
        <f>IF(ISNUMBER(Data!X269),Data!X269,"")</f>
        <v/>
      </c>
      <c r="Y269" s="242" t="str">
        <f>IF(ISTEXT(Data!Y269),Data!Y269,"")</f>
        <v>M1</v>
      </c>
      <c r="Z269" s="703" t="str">
        <f>IF(ISNUMBER(Data!Z269),Data!Z269,"")</f>
        <v/>
      </c>
      <c r="AA269" s="242" t="str">
        <f>IF(ISTEXT(Data!AA269),Data!AA269,"")</f>
        <v>M1</v>
      </c>
      <c r="AB269" s="701" t="str">
        <f>IF(ISNUMBER(Data!AB269),Data!AB269,"")</f>
        <v/>
      </c>
      <c r="AC269" s="242" t="str">
        <f>IF(ISTEXT(Data!AC269),Data!AC269,"")</f>
        <v>M1</v>
      </c>
      <c r="AD269" s="704" t="str">
        <f>IF(ISNUMBER(Data!AD269),Data!AD269,"")</f>
        <v/>
      </c>
      <c r="AE269" s="242" t="str">
        <f>IF(ISTEXT(Data!AE269),Data!AE269,"")</f>
        <v>M1</v>
      </c>
      <c r="AF269" s="701" t="str">
        <f>IF(ISNUMBER(Data!AF269),Data!AF269,"")</f>
        <v/>
      </c>
      <c r="AG269" s="242" t="str">
        <f>IF(ISTEXT(Data!AG269),Data!AG269,"")</f>
        <v>M1</v>
      </c>
      <c r="AH269" s="703" t="str">
        <f>IF(ISNUMBER(Data!AH269),Data!AH269,"")</f>
        <v/>
      </c>
      <c r="AI269" s="242" t="str">
        <f>IF(ISTEXT(Data!AI269),Data!AI269,"")</f>
        <v>M1</v>
      </c>
      <c r="AJ269" s="267" t="str">
        <f>IF(ISTEXT(Data!AJ269),Data!AJ269,"")</f>
        <v/>
      </c>
      <c r="AK269" s="267" t="str">
        <f>IF(ISTEXT(Data!AK269),Data!AK269,"")</f>
        <v/>
      </c>
      <c r="AL269" s="267" t="str">
        <f>IF(ISTEXT(Data!AL269),Data!AL269,"")</f>
        <v/>
      </c>
      <c r="AM269" s="267" t="str">
        <f>IF(ISTEXT(Data!AM269),Data!AM269,"")</f>
        <v/>
      </c>
      <c r="AN269" s="267" t="str">
        <f>IF(ISTEXT(Data!AN269),Data!AN269,"")</f>
        <v/>
      </c>
      <c r="AO269" s="267" t="str">
        <f>IF(ISTEXT(Data!AO269),Data!AO269,"")</f>
        <v/>
      </c>
      <c r="AP269" s="705" t="str">
        <f>IF(ISNUMBER(Bilanz!AP269),Bilanz!AP269,"")</f>
        <v/>
      </c>
      <c r="AQ269" s="706" t="str">
        <f>IF(ISNUMBER(Bilanz!AQ269),Bilanz!AQ269,"")</f>
        <v/>
      </c>
      <c r="AR269" s="707" t="str">
        <f>IF(ISNUMBER(Bilanz!AR269),Bilanz!AR269,"")</f>
        <v/>
      </c>
      <c r="AS269" s="708" t="str">
        <f>IF(ISNUMBER(Bilanz!AS269),Bilanz!AS269,"")</f>
        <v/>
      </c>
      <c r="AT269" s="709" t="str">
        <f>IF(ISNUMBER(Bilanz!AT269),Bilanz!AT269,"")</f>
        <v/>
      </c>
      <c r="AU269" s="710" t="str">
        <f>IF(ISNUMBER(Bilanz!AU269),Bilanz!AU269,"")</f>
        <v/>
      </c>
      <c r="AV269" s="711" t="str">
        <f>IF(ISNUMBER(Bilanz!AV269),Bilanz!AV269,"")</f>
        <v/>
      </c>
      <c r="AW269" s="712" t="str">
        <f>IF(ISNUMBER(Bilanz!AW269),Bilanz!AW269,"")</f>
        <v/>
      </c>
      <c r="AX269" s="713" t="str">
        <f>IF(ISNUMBER(Bilanz!AX269),Bilanz!AX269,"")</f>
        <v/>
      </c>
      <c r="AY269" s="714" t="str">
        <f>IF(ISNUMBER(Bilanz!AY269),Bilanz!AY269,"")</f>
        <v/>
      </c>
      <c r="AZ269" s="715">
        <f>IF(ISNUMBER(Bilanz!AZ269),Bilanz!AZ269,"")</f>
        <v>362.61</v>
      </c>
      <c r="BA269" s="716">
        <f>IF(ISNUMBER(Bilanz!BA269),Bilanz!BA269,"")</f>
        <v>5.5229999999999997</v>
      </c>
      <c r="BB269" s="717" t="str">
        <f>IF(ISNUMBER(Bilanz!BB269),Bilanz!BB269,"")</f>
        <v/>
      </c>
      <c r="BC269" s="718" t="str">
        <f>IF(ISNUMBER(Bilanz!BC269),Bilanz!BC269,"")</f>
        <v/>
      </c>
      <c r="BD269" s="719" t="str">
        <f>IF(ISNUMBER(Bilanz!BD269),Bilanz!BD269,"")</f>
        <v/>
      </c>
      <c r="BE269" s="720" t="str">
        <f>IF(ISNUMBER(Bilanz!BE269),Bilanz!BE269,"")</f>
        <v/>
      </c>
      <c r="BF269" s="708" t="str">
        <f>IF(ISNUMBER(Bilanz!BF269),Bilanz!BF269,"")</f>
        <v/>
      </c>
      <c r="BG269" s="709" t="str">
        <f>IF(ISNUMBER(Bilanz!BG269),Bilanz!BG269,"")</f>
        <v/>
      </c>
      <c r="BH269" s="710" t="str">
        <f>IF(ISNUMBER(Bilanz!BH269),Bilanz!BH269,"")</f>
        <v/>
      </c>
      <c r="BI269" s="711" t="str">
        <f>IF(ISNUMBER(Bilanz!BI269),Bilanz!BI269,"")</f>
        <v/>
      </c>
      <c r="BJ269" s="712" t="str">
        <f>IF(ISNUMBER(Bilanz!BJ269),Bilanz!BJ269,"")</f>
        <v/>
      </c>
      <c r="BK269" s="713" t="str">
        <f>IF(ISNUMBER(Bilanz!BK269),Bilanz!BK269,"")</f>
        <v/>
      </c>
      <c r="BL269" s="714" t="str">
        <f>IF(ISNUMBER(Bilanz!BL269),Bilanz!BL269,"")</f>
        <v/>
      </c>
      <c r="BM269" s="721" t="str">
        <f>IF(ISTEXT(Bilanz!BM269),Bilanz!BM269,"")</f>
        <v>M1</v>
      </c>
      <c r="BN269" s="722" t="str">
        <f>IF(ISNUMBER(Bilanz!BN269),Bilanz!BN269,"")</f>
        <v/>
      </c>
      <c r="BO269" s="722" t="str">
        <f>IF(ISNUMBER(Bilanz!BO269),Bilanz!BO269,"")</f>
        <v/>
      </c>
      <c r="BP269" s="723" t="str">
        <f>IF(ISNUMBER(Bilanz!BP269),Bilanz!BP269,"")</f>
        <v/>
      </c>
      <c r="BQ269" s="723" t="str">
        <f>IF(ISNUMBER(Bilanz!BQ269),Bilanz!BQ269,"")</f>
        <v/>
      </c>
      <c r="BR269" s="721" t="str">
        <f>IF(ISTEXT(Bilanz!BR269),Bilanz!BR269,"")</f>
        <v>M1</v>
      </c>
      <c r="BS269" s="723" t="str">
        <f>IF(ISNUMBER(Bilanz!BS269),Bilanz!BS269,"")</f>
        <v/>
      </c>
      <c r="BT269" s="723" t="str">
        <f>IF(ISNUMBER(Bilanz!BT269),Bilanz!BT269,"")</f>
        <v/>
      </c>
      <c r="BU269" s="723" t="str">
        <f>IF(ISNUMBER(Bilanz!BU269),Bilanz!BU269,"")</f>
        <v/>
      </c>
      <c r="BV269" s="722" t="str">
        <f>IF(ISNUMBER(Bilanz!BV269),Bilanz!BV269,"")</f>
        <v/>
      </c>
      <c r="BW269" s="723" t="str">
        <f>IF(ISNUMBER(Bilanz!BW269),Bilanz!BW269,"")</f>
        <v/>
      </c>
      <c r="BX269" s="721" t="str">
        <f>IF(ISTEXT(Bilanz!BX269),Bilanz!BX269,"")</f>
        <v>M1</v>
      </c>
    </row>
    <row r="270" spans="1:76" x14ac:dyDescent="0.2">
      <c r="A270" s="120" t="str">
        <f>IF(ISTEXT(Data!A270),Data!A270,"")</f>
        <v>DEU96087</v>
      </c>
      <c r="B270" s="250">
        <f>IF(ISREF(Data!B270),Data!B270,"")</f>
        <v>35278</v>
      </c>
      <c r="C270" s="698">
        <v>0.27083333333333298</v>
      </c>
      <c r="D270" s="250">
        <f>IF(ISREF(Data!D270),Data!D270,"")</f>
        <v>35279</v>
      </c>
      <c r="E270" s="698">
        <v>0.27083333333333298</v>
      </c>
      <c r="F270" s="699" t="s">
        <v>2179</v>
      </c>
      <c r="G270" s="245" t="str">
        <f>IF(ISTEXT(Data!G270),Data!G270,"")</f>
        <v>Rain</v>
      </c>
      <c r="H270" s="247" t="str">
        <f>IF(ISTEXT(Data!H270),Data!H270,"")</f>
        <v>Clean and Clear</v>
      </c>
      <c r="I270" s="246" t="str">
        <f>IF(ISTEXT(Data!I270),Data!I270,"")</f>
        <v/>
      </c>
      <c r="J270" s="248" t="str">
        <f>IF(ISTEXT(Data!J270),Data!J270,"")</f>
        <v/>
      </c>
      <c r="K270" s="273">
        <f>IF(ISNUMBER(Data!K270),Data!K270,"")</f>
        <v>4.0999999999999996</v>
      </c>
      <c r="L270" s="242" t="str">
        <f>IF(ISTEXT(Data!L270),Data!L270,"")</f>
        <v>V0</v>
      </c>
      <c r="M270" s="700">
        <f>IF(ISNUMBER(Data!M270),Data!M270,"")</f>
        <v>185.8</v>
      </c>
      <c r="N270" s="700">
        <f>IF(ISNUMBER(Data!N270),Data!N270,"")</f>
        <v>4.2734000000000005</v>
      </c>
      <c r="O270" s="242" t="str">
        <f>IF(ISTEXT(Data!O270),Data!O270,"")</f>
        <v>V0</v>
      </c>
      <c r="P270" s="278">
        <f>IF(ISNUMBER(Data!P270),Data!P270,"")</f>
        <v>5.26</v>
      </c>
      <c r="Q270" s="242" t="str">
        <f>IF(ISTEXT(Data!Q270),Data!Q270,"")</f>
        <v>V0</v>
      </c>
      <c r="R270" s="277">
        <f>IF(ISNUMBER(Data!R270),Data!R270,"")</f>
        <v>15.6</v>
      </c>
      <c r="S270" s="242" t="str">
        <f>IF(ISTEXT(Data!S270),Data!S270,"")</f>
        <v>V0</v>
      </c>
      <c r="T270" s="701">
        <f>IF(ISNUMBER(Data!T270),Data!T270,"")</f>
        <v>0.128</v>
      </c>
      <c r="U270" s="242" t="str">
        <f>IF(ISTEXT(Data!U270),Data!U270,"")</f>
        <v>V4</v>
      </c>
      <c r="V270" s="702">
        <f>IF(ISNUMBER(Data!V270),Data!V270,"")</f>
        <v>0.58823396177727605</v>
      </c>
      <c r="W270" s="242" t="str">
        <f>IF(ISTEXT(Data!W270),Data!W270,"")</f>
        <v>V4</v>
      </c>
      <c r="X270" s="701">
        <f>IF(ISNUMBER(Data!X270),Data!X270,"")</f>
        <v>0.36649530511544637</v>
      </c>
      <c r="Y270" s="242" t="str">
        <f>IF(ISTEXT(Data!Y270),Data!Y270,"")</f>
        <v>V4</v>
      </c>
      <c r="Z270" s="703">
        <f>IF(ISNUMBER(Data!Z270),Data!Z270,"")</f>
        <v>5.7000000000000002E-2</v>
      </c>
      <c r="AA270" s="242" t="str">
        <f>IF(ISTEXT(Data!AA270),Data!AA270,"")</f>
        <v>V4</v>
      </c>
      <c r="AB270" s="701">
        <f>IF(ISNUMBER(Data!AB270),Data!AB270,"")</f>
        <v>0.89604367204390489</v>
      </c>
      <c r="AC270" s="242" t="str">
        <f>IF(ISTEXT(Data!AC270),Data!AC270,"")</f>
        <v>V4</v>
      </c>
      <c r="AD270" s="704">
        <f>IF(ISNUMBER(Data!AD270),Data!AD270,"")</f>
        <v>0.20100000000000001</v>
      </c>
      <c r="AE270" s="242" t="str">
        <f>IF(ISTEXT(Data!AE270),Data!AE270,"")</f>
        <v>V4</v>
      </c>
      <c r="AF270" s="701">
        <f>IF(ISNUMBER(Data!AF270),Data!AF270,"")</f>
        <v>5.2999999999999999E-2</v>
      </c>
      <c r="AG270" s="242" t="str">
        <f>IF(ISTEXT(Data!AG270),Data!AG270,"")</f>
        <v>V4</v>
      </c>
      <c r="AH270" s="703">
        <f>IF(ISNUMBER(Data!AH270),Data!AH270,"")</f>
        <v>0.43</v>
      </c>
      <c r="AI270" s="242" t="str">
        <f>IF(ISTEXT(Data!AI270),Data!AI270,"")</f>
        <v>V4</v>
      </c>
      <c r="AJ270" s="267" t="str">
        <f>IF(ISTEXT(Data!AJ270),Data!AJ270,"")</f>
        <v/>
      </c>
      <c r="AK270" s="267" t="str">
        <f>IF(ISTEXT(Data!AK270),Data!AK270,"")</f>
        <v/>
      </c>
      <c r="AL270" s="267" t="str">
        <f>IF(ISTEXT(Data!AL270),Data!AL270,"")</f>
        <v/>
      </c>
      <c r="AM270" s="267" t="str">
        <f>IF(ISTEXT(Data!AM270),Data!AM270,"")</f>
        <v/>
      </c>
      <c r="AN270" s="267" t="str">
        <f>IF(ISTEXT(Data!AN270),Data!AN270,"")</f>
        <v/>
      </c>
      <c r="AO270" s="267" t="str">
        <f>IF(ISTEXT(Data!AO270),Data!AO270,"")</f>
        <v/>
      </c>
      <c r="AP270" s="705">
        <f>IF(ISNUMBER(Bilanz!AP270),Bilanz!AP270,"")</f>
        <v>5.4954087385762386E-3</v>
      </c>
      <c r="AQ270" s="706">
        <f>IF(ISNUMBER(Bilanz!AQ270),Bilanz!AQ270,"")</f>
        <v>2.34840797034317E-2</v>
      </c>
      <c r="AR270" s="707">
        <f>IF(ISNUMBER(Bilanz!AR270),Bilanz!AR270,"")</f>
        <v>0.54699520000000013</v>
      </c>
      <c r="AS270" s="708">
        <f>IF(ISNUMBER(Bilanz!AS270),Bilanz!AS270,"")</f>
        <v>2.5137590122590119</v>
      </c>
      <c r="AT270" s="709">
        <f>IF(ISNUMBER(Bilanz!AT270),Bilanz!AT270,"")</f>
        <v>1.5661810368803486</v>
      </c>
      <c r="AU270" s="710">
        <f>IF(ISNUMBER(Bilanz!AU270),Bilanz!AU270,"")</f>
        <v>0.24358380000000004</v>
      </c>
      <c r="AV270" s="711">
        <f>IF(ISNUMBER(Bilanz!AV270),Bilanz!AV270,"")</f>
        <v>3.8291530281124238</v>
      </c>
      <c r="AW270" s="712">
        <f>IF(ISNUMBER(Bilanz!AW270),Bilanz!AW270,"")</f>
        <v>0.8589534000000002</v>
      </c>
      <c r="AX270" s="713">
        <f>IF(ISNUMBER(Bilanz!AX270),Bilanz!AX270,"")</f>
        <v>0.22649020000000003</v>
      </c>
      <c r="AY270" s="714">
        <f>IF(ISNUMBER(Bilanz!AY270),Bilanz!AY270,"")</f>
        <v>1.8375620000000001</v>
      </c>
      <c r="AZ270" s="715">
        <f>IF(ISNUMBER(Bilanz!AZ270),Bilanz!AZ270,"")</f>
        <v>362.61</v>
      </c>
      <c r="BA270" s="716">
        <f>IF(ISNUMBER(Bilanz!BA270),Bilanz!BA270,"")</f>
        <v>5.5229999999999997</v>
      </c>
      <c r="BB270" s="717">
        <f>IF(ISNUMBER(Bilanz!BB270),Bilanz!BB270,"")</f>
        <v>5.4954087385762387</v>
      </c>
      <c r="BC270" s="718">
        <f>IF(ISNUMBER(Bilanz!BC270),Bilanz!BC270,"")</f>
        <v>1.0050207842102932</v>
      </c>
      <c r="BD270" s="719">
        <f>IF(ISNUMBER(Bilanz!BD270),Bilanz!BD270,"")</f>
        <v>1.8197008586099809E-3</v>
      </c>
      <c r="BE270" s="720">
        <f>IF(ISNUMBER(Bilanz!BE270),Bilanz!BE270,"")</f>
        <v>3.6105156267629472</v>
      </c>
      <c r="BF270" s="708">
        <f>IF(ISNUMBER(Bilanz!BF270),Bilanz!BF270,"")</f>
        <v>41.995713698670386</v>
      </c>
      <c r="BG270" s="709">
        <f>IF(ISNUMBER(Bilanz!BG270),Bilanz!BG270,"")</f>
        <v>22.859523163289968</v>
      </c>
      <c r="BH270" s="710">
        <f>IF(ISNUMBER(Bilanz!BH270),Bilanz!BH270,"")</f>
        <v>2.4793604120088042</v>
      </c>
      <c r="BI270" s="711">
        <f>IF(ISNUMBER(Bilanz!BI270),Bilanz!BI270,"")</f>
        <v>63.971133864775112</v>
      </c>
      <c r="BJ270" s="712">
        <f>IF(ISNUMBER(Bilanz!BJ270),Bilanz!BJ270,"")</f>
        <v>5.140927924702031</v>
      </c>
      <c r="BK270" s="713">
        <f>IF(ISNUMBER(Bilanz!BK270),Bilanz!BK270,"")</f>
        <v>4.3612425426866901</v>
      </c>
      <c r="BL270" s="714">
        <f>IF(ISNUMBER(Bilanz!BL270),Bilanz!BL270,"")</f>
        <v>21.45815659464045</v>
      </c>
      <c r="BM270" s="721" t="str">
        <f>IF(ISTEXT(Bilanz!BM270),Bilanz!BM270,"")</f>
        <v>V0</v>
      </c>
      <c r="BN270" s="722">
        <f>IF(ISNUMBER(Bilanz!BN270),Bilanz!BN270,"")</f>
        <v>15.6</v>
      </c>
      <c r="BO270" s="722">
        <f>IF(ISNUMBER(Bilanz!BO270),Bilanz!BO270,"")</f>
        <v>13.780782332452139</v>
      </c>
      <c r="BP270" s="723">
        <f>IF(ISNUMBER(Bilanz!BP270),Bilanz!BP270,"")</f>
        <v>-11.66165171505039</v>
      </c>
      <c r="BQ270" s="723">
        <f>IF(ISNUMBER(Bilanz!BQ270),Bilanz!BQ270,"")</f>
        <v>30</v>
      </c>
      <c r="BR270" s="721" t="str">
        <f>IF(ISTEXT(Bilanz!BR270),Bilanz!BR270,"")</f>
        <v>V0</v>
      </c>
      <c r="BS270" s="723">
        <f>IF(ISNUMBER(Bilanz!BS270),Bilanz!BS270,"")</f>
        <v>102.90623007738932</v>
      </c>
      <c r="BT270" s="723">
        <f>IF(ISNUMBER(Bilanz!BT270),Bilanz!BT270,"")</f>
        <v>69.472592973792203</v>
      </c>
      <c r="BU270" s="723">
        <f>IF(ISNUMBER(Bilanz!BU270),Bilanz!BU270,"")</f>
        <v>172.37882305118154</v>
      </c>
      <c r="BV270" s="722">
        <f>IF(ISNUMBER(Bilanz!BV270),Bilanz!BV270,"")</f>
        <v>19.395443426174356</v>
      </c>
      <c r="BW270" s="723">
        <f>IF(ISNUMBER(Bilanz!BW270),Bilanz!BW270,"")</f>
        <v>15</v>
      </c>
      <c r="BX270" s="721" t="str">
        <f>IF(ISTEXT(Bilanz!BX270),Bilanz!BX270,"")</f>
        <v>V4</v>
      </c>
    </row>
    <row r="271" spans="1:76" x14ac:dyDescent="0.2">
      <c r="A271" s="120" t="str">
        <f>IF(ISTEXT(Data!A271),Data!A271,"")</f>
        <v>DEU96088</v>
      </c>
      <c r="B271" s="250">
        <f>IF(ISREF(Data!B271),Data!B271,"")</f>
        <v>35279</v>
      </c>
      <c r="C271" s="698">
        <v>0.27083333333333298</v>
      </c>
      <c r="D271" s="250">
        <f>IF(ISREF(Data!D271),Data!D271,"")</f>
        <v>35280</v>
      </c>
      <c r="E271" s="698">
        <v>0.27083333333333298</v>
      </c>
      <c r="F271" s="699" t="s">
        <v>2179</v>
      </c>
      <c r="G271" s="245" t="str">
        <f>IF(ISTEXT(Data!G271),Data!G271,"")</f>
        <v>Rain</v>
      </c>
      <c r="H271" s="247" t="str">
        <f>IF(ISTEXT(Data!H271),Data!H271,"")</f>
        <v>Clean and Clear</v>
      </c>
      <c r="I271" s="246" t="str">
        <f>IF(ISTEXT(Data!I271),Data!I271,"")</f>
        <v/>
      </c>
      <c r="J271" s="248" t="str">
        <f>IF(ISTEXT(Data!J271),Data!J271,"")</f>
        <v/>
      </c>
      <c r="K271" s="273">
        <f>IF(ISNUMBER(Data!K271),Data!K271,"")</f>
        <v>15.1</v>
      </c>
      <c r="L271" s="242" t="str">
        <f>IF(ISTEXT(Data!L271),Data!L271,"")</f>
        <v>V0</v>
      </c>
      <c r="M271" s="700">
        <f>IF(ISNUMBER(Data!M271),Data!M271,"")</f>
        <v>679.8</v>
      </c>
      <c r="N271" s="700">
        <f>IF(ISNUMBER(Data!N271),Data!N271,"")</f>
        <v>15.635399999999999</v>
      </c>
      <c r="O271" s="242" t="str">
        <f>IF(ISTEXT(Data!O271),Data!O271,"")</f>
        <v>V0</v>
      </c>
      <c r="P271" s="278">
        <f>IF(ISNUMBER(Data!P271),Data!P271,"")</f>
        <v>4.84</v>
      </c>
      <c r="Q271" s="242" t="str">
        <f>IF(ISTEXT(Data!Q271),Data!Q271,"")</f>
        <v>V0</v>
      </c>
      <c r="R271" s="277">
        <f>IF(ISNUMBER(Data!R271),Data!R271,"")</f>
        <v>14.6</v>
      </c>
      <c r="S271" s="242" t="str">
        <f>IF(ISTEXT(Data!S271),Data!S271,"")</f>
        <v>V0</v>
      </c>
      <c r="T271" s="701">
        <f>IF(ISNUMBER(Data!T271),Data!T271,"")</f>
        <v>6.7000000000000004E-2</v>
      </c>
      <c r="U271" s="242" t="str">
        <f>IF(ISTEXT(Data!U271),Data!U271,"")</f>
        <v>V0</v>
      </c>
      <c r="V271" s="702">
        <f>IF(ISNUMBER(Data!V271),Data!V271,"")</f>
        <v>0.48477345697927582</v>
      </c>
      <c r="W271" s="242" t="str">
        <f>IF(ISTEXT(Data!W271),Data!W271,"")</f>
        <v>V0</v>
      </c>
      <c r="X271" s="701">
        <f>IF(ISNUMBER(Data!X271),Data!X271,"")</f>
        <v>0.45962116133330555</v>
      </c>
      <c r="Y271" s="242" t="str">
        <f>IF(ISTEXT(Data!Y271),Data!Y271,"")</f>
        <v>V0</v>
      </c>
      <c r="Z271" s="703">
        <f>IF(ISNUMBER(Data!Z271),Data!Z271,"")</f>
        <v>5.7000000000000002E-2</v>
      </c>
      <c r="AA271" s="242" t="str">
        <f>IF(ISTEXT(Data!AA271),Data!AA271,"")</f>
        <v>V0</v>
      </c>
      <c r="AB271" s="701">
        <f>IF(ISNUMBER(Data!AB271),Data!AB271,"")</f>
        <v>0.55983317811408617</v>
      </c>
      <c r="AC271" s="242" t="str">
        <f>IF(ISTEXT(Data!AC271),Data!AC271,"")</f>
        <v>V0</v>
      </c>
      <c r="AD271" s="704">
        <f>IF(ISNUMBER(Data!AD271),Data!AD271,"")</f>
        <v>7.0999999999999994E-2</v>
      </c>
      <c r="AE271" s="242" t="str">
        <f>IF(ISTEXT(Data!AE271),Data!AE271,"")</f>
        <v>V0</v>
      </c>
      <c r="AF271" s="701">
        <f>IF(ISNUMBER(Data!AF271),Data!AF271,"")</f>
        <v>2.9000000000000001E-2</v>
      </c>
      <c r="AG271" s="242" t="str">
        <f>IF(ISTEXT(Data!AG271),Data!AG271,"")</f>
        <v>V0</v>
      </c>
      <c r="AH271" s="703">
        <f>IF(ISNUMBER(Data!AH271),Data!AH271,"")</f>
        <v>0.161</v>
      </c>
      <c r="AI271" s="242" t="str">
        <f>IF(ISTEXT(Data!AI271),Data!AI271,"")</f>
        <v>V0</v>
      </c>
      <c r="AJ271" s="267" t="str">
        <f>IF(ISTEXT(Data!AJ271),Data!AJ271,"")</f>
        <v/>
      </c>
      <c r="AK271" s="267" t="str">
        <f>IF(ISTEXT(Data!AK271),Data!AK271,"")</f>
        <v/>
      </c>
      <c r="AL271" s="267" t="str">
        <f>IF(ISTEXT(Data!AL271),Data!AL271,"")</f>
        <v/>
      </c>
      <c r="AM271" s="267" t="str">
        <f>IF(ISTEXT(Data!AM271),Data!AM271,"")</f>
        <v/>
      </c>
      <c r="AN271" s="267" t="str">
        <f>IF(ISTEXT(Data!AN271),Data!AN271,"")</f>
        <v/>
      </c>
      <c r="AO271" s="267" t="str">
        <f>IF(ISTEXT(Data!AO271),Data!AO271,"")</f>
        <v/>
      </c>
      <c r="AP271" s="705">
        <f>IF(ISNUMBER(Bilanz!AP271),Bilanz!AP271,"")</f>
        <v>1.4454397707459276E-2</v>
      </c>
      <c r="AQ271" s="706">
        <f>IF(ISNUMBER(Bilanz!AQ271),Bilanz!AQ271,"")</f>
        <v>0.22600028991520874</v>
      </c>
      <c r="AR271" s="707">
        <f>IF(ISNUMBER(Bilanz!AR271),Bilanz!AR271,"")</f>
        <v>1.0475718000000001</v>
      </c>
      <c r="AS271" s="708">
        <f>IF(ISNUMBER(Bilanz!AS271),Bilanz!AS271,"")</f>
        <v>7.5796269092537685</v>
      </c>
      <c r="AT271" s="709">
        <f>IF(ISNUMBER(Bilanz!AT271),Bilanz!AT271,"")</f>
        <v>7.186360705910765</v>
      </c>
      <c r="AU271" s="710">
        <f>IF(ISNUMBER(Bilanz!AU271),Bilanz!AU271,"")</f>
        <v>0.89121779999999995</v>
      </c>
      <c r="AV271" s="711">
        <f>IF(ISNUMBER(Bilanz!AV271),Bilanz!AV271,"")</f>
        <v>8.7532156730849824</v>
      </c>
      <c r="AW271" s="712">
        <f>IF(ISNUMBER(Bilanz!AW271),Bilanz!AW271,"")</f>
        <v>1.1101133999999999</v>
      </c>
      <c r="AX271" s="713">
        <f>IF(ISNUMBER(Bilanz!AX271),Bilanz!AX271,"")</f>
        <v>0.45342660000000001</v>
      </c>
      <c r="AY271" s="714">
        <f>IF(ISNUMBER(Bilanz!AY271),Bilanz!AY271,"")</f>
        <v>2.5172993999999997</v>
      </c>
      <c r="AZ271" s="715">
        <f>IF(ISNUMBER(Bilanz!AZ271),Bilanz!AZ271,"")</f>
        <v>362.61</v>
      </c>
      <c r="BA271" s="716">
        <f>IF(ISNUMBER(Bilanz!BA271),Bilanz!BA271,"")</f>
        <v>5.5229999999999997</v>
      </c>
      <c r="BB271" s="717">
        <f>IF(ISNUMBER(Bilanz!BB271),Bilanz!BB271,"")</f>
        <v>14.454397707459275</v>
      </c>
      <c r="BC271" s="718">
        <f>IF(ISNUMBER(Bilanz!BC271),Bilanz!BC271,"")</f>
        <v>0.38209824523852842</v>
      </c>
      <c r="BD271" s="719">
        <f>IF(ISNUMBER(Bilanz!BD271),Bilanz!BD271,"")</f>
        <v>6.9183097091893579E-4</v>
      </c>
      <c r="BE271" s="720">
        <f>IF(ISNUMBER(Bilanz!BE271),Bilanz!BE271,"")</f>
        <v>1.8898792733837302</v>
      </c>
      <c r="BF271" s="708">
        <f>IF(ISNUMBER(Bilanz!BF271),Bilanz!BF271,"")</f>
        <v>34.609370813113145</v>
      </c>
      <c r="BG271" s="709">
        <f>IF(ISNUMBER(Bilanz!BG271),Bilanz!BG271,"")</f>
        <v>28.668090524453802</v>
      </c>
      <c r="BH271" s="710">
        <f>IF(ISNUMBER(Bilanz!BH271),Bilanz!BH271,"")</f>
        <v>2.4793604120088042</v>
      </c>
      <c r="BI271" s="711">
        <f>IF(ISNUMBER(Bilanz!BI271),Bilanz!BI271,"")</f>
        <v>39.968100100955681</v>
      </c>
      <c r="BJ271" s="712">
        <f>IF(ISNUMBER(Bilanz!BJ271),Bilanz!BJ271,"")</f>
        <v>1.8159496649444984</v>
      </c>
      <c r="BK271" s="713">
        <f>IF(ISNUMBER(Bilanz!BK271),Bilanz!BK271,"")</f>
        <v>2.3863402592059249</v>
      </c>
      <c r="BL271" s="714">
        <f>IF(ISNUMBER(Bilanz!BL271),Bilanz!BL271,"")</f>
        <v>8.0343330505514228</v>
      </c>
      <c r="BM271" s="721" t="str">
        <f>IF(ISTEXT(Bilanz!BM271),Bilanz!BM271,"")</f>
        <v>V0</v>
      </c>
      <c r="BN271" s="722">
        <f>IF(ISNUMBER(Bilanz!BN271),Bilanz!BN271,"")</f>
        <v>14.6</v>
      </c>
      <c r="BO271" s="722">
        <f>IF(ISNUMBER(Bilanz!BO271),Bilanz!BO271,"")</f>
        <v>13.780219189103718</v>
      </c>
      <c r="BP271" s="723">
        <f>IF(ISNUMBER(Bilanz!BP271),Bilanz!BP271,"")</f>
        <v>-5.6149370609334346</v>
      </c>
      <c r="BQ271" s="723">
        <f>IF(ISNUMBER(Bilanz!BQ271),Bilanz!BQ271,"")</f>
        <v>30</v>
      </c>
      <c r="BR271" s="721" t="str">
        <f>IF(ISTEXT(Bilanz!BR271),Bilanz!BR271,"")</f>
        <v>V0</v>
      </c>
      <c r="BS271" s="723">
        <f>IF(ISNUMBER(Bilanz!BS271),Bilanz!BS271,"")</f>
        <v>69.138481195125607</v>
      </c>
      <c r="BT271" s="723">
        <f>IF(ISNUMBER(Bilanz!BT271),Bilanz!BT271,"")</f>
        <v>65.550130687160134</v>
      </c>
      <c r="BU271" s="723">
        <f>IF(ISNUMBER(Bilanz!BU271),Bilanz!BU271,"")</f>
        <v>134.68861188228573</v>
      </c>
      <c r="BV271" s="722">
        <f>IF(ISNUMBER(Bilanz!BV271),Bilanz!BV271,"")</f>
        <v>2.6641825599194648</v>
      </c>
      <c r="BW271" s="723">
        <f>IF(ISNUMBER(Bilanz!BW271),Bilanz!BW271,"")</f>
        <v>15</v>
      </c>
      <c r="BX271" s="721" t="str">
        <f>IF(ISTEXT(Bilanz!BX271),Bilanz!BX271,"")</f>
        <v>V0</v>
      </c>
    </row>
    <row r="272" spans="1:76" x14ac:dyDescent="0.2">
      <c r="A272" s="120" t="str">
        <f>IF(ISTEXT(Data!A272),Data!A272,"")</f>
        <v>DEU96089</v>
      </c>
      <c r="B272" s="250">
        <f>IF(ISREF(Data!B272),Data!B272,"")</f>
        <v>35280</v>
      </c>
      <c r="C272" s="698">
        <v>0.27083333333333298</v>
      </c>
      <c r="D272" s="250">
        <f>IF(ISREF(Data!D272),Data!D272,"")</f>
        <v>35281</v>
      </c>
      <c r="E272" s="698">
        <v>0.27083333333333298</v>
      </c>
      <c r="F272" s="699" t="s">
        <v>2179</v>
      </c>
      <c r="G272" s="245" t="str">
        <f>IF(ISTEXT(Data!G272),Data!G272,"")</f>
        <v>Rain</v>
      </c>
      <c r="H272" s="247" t="str">
        <f>IF(ISTEXT(Data!H272),Data!H272,"")</f>
        <v>Clean and Clear</v>
      </c>
      <c r="I272" s="246" t="str">
        <f>IF(ISTEXT(Data!I272),Data!I272,"")</f>
        <v/>
      </c>
      <c r="J272" s="248" t="str">
        <f>IF(ISTEXT(Data!J272),Data!J272,"")</f>
        <v/>
      </c>
      <c r="K272" s="273">
        <f>IF(ISNUMBER(Data!K272),Data!K272,"")</f>
        <v>5</v>
      </c>
      <c r="L272" s="242" t="str">
        <f>IF(ISTEXT(Data!L272),Data!L272,"")</f>
        <v>V0</v>
      </c>
      <c r="M272" s="700">
        <f>IF(ISNUMBER(Data!M272),Data!M272,"")</f>
        <v>197.4</v>
      </c>
      <c r="N272" s="700">
        <f>IF(ISNUMBER(Data!N272),Data!N272,"")</f>
        <v>4.5402000000000005</v>
      </c>
      <c r="O272" s="242" t="str">
        <f>IF(ISTEXT(Data!O272),Data!O272,"")</f>
        <v>V0</v>
      </c>
      <c r="P272" s="278">
        <f>IF(ISNUMBER(Data!P272),Data!P272,"")</f>
        <v>4.46</v>
      </c>
      <c r="Q272" s="242" t="str">
        <f>IF(ISTEXT(Data!Q272),Data!Q272,"")</f>
        <v>V0</v>
      </c>
      <c r="R272" s="277">
        <f>IF(ISNUMBER(Data!R272),Data!R272,"")</f>
        <v>30.2</v>
      </c>
      <c r="S272" s="242" t="str">
        <f>IF(ISTEXT(Data!S272),Data!S272,"")</f>
        <v>V0</v>
      </c>
      <c r="T272" s="701">
        <f>IF(ISNUMBER(Data!T272),Data!T272,"")</f>
        <v>0.10100000000000001</v>
      </c>
      <c r="U272" s="242" t="str">
        <f>IF(ISTEXT(Data!U272),Data!U272,"")</f>
        <v>V0</v>
      </c>
      <c r="V272" s="702">
        <f>IF(ISNUMBER(Data!V272),Data!V272,"")</f>
        <v>0.83762347552616723</v>
      </c>
      <c r="W272" s="242" t="str">
        <f>IF(ISTEXT(Data!W272),Data!W272,"")</f>
        <v>V0</v>
      </c>
      <c r="X272" s="701">
        <f>IF(ISNUMBER(Data!X272),Data!X272,"")</f>
        <v>1.0557601548999604</v>
      </c>
      <c r="Y272" s="242" t="str">
        <f>IF(ISTEXT(Data!Y272),Data!Y272,"")</f>
        <v>V0</v>
      </c>
      <c r="Z272" s="703">
        <f>IF(ISNUMBER(Data!Z272),Data!Z272,"")</f>
        <v>7.8E-2</v>
      </c>
      <c r="AA272" s="242" t="str">
        <f>IF(ISTEXT(Data!AA272),Data!AA272,"")</f>
        <v>V0</v>
      </c>
      <c r="AB272" s="701">
        <f>IF(ISNUMBER(Data!AB272),Data!AB272,"")</f>
        <v>1.0024197405621154</v>
      </c>
      <c r="AC272" s="242" t="str">
        <f>IF(ISTEXT(Data!AC272),Data!AC272,"")</f>
        <v>V0</v>
      </c>
      <c r="AD272" s="704">
        <f>IF(ISNUMBER(Data!AD272),Data!AD272,"")</f>
        <v>8.4000000000000005E-2</v>
      </c>
      <c r="AE272" s="242" t="str">
        <f>IF(ISTEXT(Data!AE272),Data!AE272,"")</f>
        <v>V0</v>
      </c>
      <c r="AF272" s="701">
        <f>IF(ISNUMBER(Data!AF272),Data!AF272,"")</f>
        <v>3.2000000000000001E-2</v>
      </c>
      <c r="AG272" s="242" t="str">
        <f>IF(ISTEXT(Data!AG272),Data!AG272,"")</f>
        <v>V0</v>
      </c>
      <c r="AH272" s="703">
        <f>IF(ISNUMBER(Data!AH272),Data!AH272,"")</f>
        <v>0.183</v>
      </c>
      <c r="AI272" s="242" t="str">
        <f>IF(ISTEXT(Data!AI272),Data!AI272,"")</f>
        <v>V0</v>
      </c>
      <c r="AJ272" s="267" t="str">
        <f>IF(ISTEXT(Data!AJ272),Data!AJ272,"")</f>
        <v/>
      </c>
      <c r="AK272" s="267" t="str">
        <f>IF(ISTEXT(Data!AK272),Data!AK272,"")</f>
        <v/>
      </c>
      <c r="AL272" s="267" t="str">
        <f>IF(ISTEXT(Data!AL272),Data!AL272,"")</f>
        <v/>
      </c>
      <c r="AM272" s="267"/>
      <c r="AN272" s="267" t="str">
        <f>IF(ISTEXT(Data!AN272),Data!AN272,"")</f>
        <v/>
      </c>
      <c r="AO272" s="267" t="str">
        <f>IF(ISTEXT(Data!AO272),Data!AO272,"")</f>
        <v/>
      </c>
      <c r="AP272" s="705">
        <f>IF(ISNUMBER(Bilanz!AP272),Bilanz!AP272,"")</f>
        <v>3.4673685045253158E-2</v>
      </c>
      <c r="AQ272" s="706">
        <f>IF(ISNUMBER(Bilanz!AQ272),Bilanz!AQ272,"")</f>
        <v>0.1574254648424584</v>
      </c>
      <c r="AR272" s="707">
        <f>IF(ISNUMBER(Bilanz!AR272),Bilanz!AR272,"")</f>
        <v>0.45856020000000008</v>
      </c>
      <c r="AS272" s="708">
        <f>IF(ISNUMBER(Bilanz!AS272),Bilanz!AS272,"")</f>
        <v>3.802978103583905</v>
      </c>
      <c r="AT272" s="709">
        <f>IF(ISNUMBER(Bilanz!AT272),Bilanz!AT272,"")</f>
        <v>4.7933622552768007</v>
      </c>
      <c r="AU272" s="710">
        <f>IF(ISNUMBER(Bilanz!AU272),Bilanz!AU272,"")</f>
        <v>0.35413560000000005</v>
      </c>
      <c r="AV272" s="711">
        <f>IF(ISNUMBER(Bilanz!AV272),Bilanz!AV272,"")</f>
        <v>4.5511861061001166</v>
      </c>
      <c r="AW272" s="712">
        <f>IF(ISNUMBER(Bilanz!AW272),Bilanz!AW272,"")</f>
        <v>0.38137680000000007</v>
      </c>
      <c r="AX272" s="713">
        <f>IF(ISNUMBER(Bilanz!AX272),Bilanz!AX272,"")</f>
        <v>0.14528640000000001</v>
      </c>
      <c r="AY272" s="714">
        <f>IF(ISNUMBER(Bilanz!AY272),Bilanz!AY272,"")</f>
        <v>0.83085660000000006</v>
      </c>
      <c r="AZ272" s="715">
        <f>IF(ISNUMBER(Bilanz!AZ272),Bilanz!AZ272,"")</f>
        <v>362.61</v>
      </c>
      <c r="BA272" s="716">
        <f>IF(ISNUMBER(Bilanz!BA272),Bilanz!BA272,"")</f>
        <v>5.5229999999999997</v>
      </c>
      <c r="BB272" s="717">
        <f>IF(ISNUMBER(Bilanz!BB272),Bilanz!BB272,"")</f>
        <v>34.673685045253158</v>
      </c>
      <c r="BC272" s="718">
        <f>IF(ISNUMBER(Bilanz!BC272),Bilanz!BC272,"")</f>
        <v>0.15928505991768235</v>
      </c>
      <c r="BD272" s="719">
        <f>IF(ISNUMBER(Bilanz!BD272),Bilanz!BD272,"")</f>
        <v>2.8840315031266012E-4</v>
      </c>
      <c r="BE272" s="720">
        <f>IF(ISNUMBER(Bilanz!BE272),Bilanz!BE272,"")</f>
        <v>2.8489224867426381</v>
      </c>
      <c r="BF272" s="708">
        <f>IF(ISNUMBER(Bilanz!BF272),Bilanz!BF272,"")</f>
        <v>59.800348077830179</v>
      </c>
      <c r="BG272" s="709">
        <f>IF(ISNUMBER(Bilanz!BG272),Bilanz!BG272,"")</f>
        <v>65.851249331043846</v>
      </c>
      <c r="BH272" s="710">
        <f>IF(ISNUMBER(Bilanz!BH272),Bilanz!BH272,"")</f>
        <v>3.3928089848541529</v>
      </c>
      <c r="BI272" s="711">
        <f>IF(ISNUMBER(Bilanz!BI272),Bilanz!BI272,"")</f>
        <v>71.565627226537828</v>
      </c>
      <c r="BJ272" s="712">
        <f>IF(ISNUMBER(Bilanz!BJ272),Bilanz!BJ272,"")</f>
        <v>2.148447490920252</v>
      </c>
      <c r="BK272" s="713">
        <f>IF(ISNUMBER(Bilanz!BK272),Bilanz!BK272,"")</f>
        <v>2.6332030446410202</v>
      </c>
      <c r="BL272" s="714">
        <f>IF(ISNUMBER(Bilanz!BL272),Bilanz!BL272,"")</f>
        <v>9.1321922251609351</v>
      </c>
      <c r="BM272" s="721" t="str">
        <f>IF(ISTEXT(Bilanz!BM272),Bilanz!BM272,"")</f>
        <v>V0</v>
      </c>
      <c r="BN272" s="722">
        <f>IF(ISNUMBER(Bilanz!BN272),Bilanz!BN272,"")</f>
        <v>30.2</v>
      </c>
      <c r="BO272" s="722">
        <f>IF(ISNUMBER(Bilanz!BO272),Bilanz!BO272,"")</f>
        <v>28.158366162206718</v>
      </c>
      <c r="BP272" s="723">
        <f>IF(ISNUMBER(Bilanz!BP272),Bilanz!BP272,"")</f>
        <v>-6.7603769463353682</v>
      </c>
      <c r="BQ272" s="723">
        <f>IF(ISNUMBER(Bilanz!BQ272),Bilanz!BQ272,"")</f>
        <v>20</v>
      </c>
      <c r="BR272" s="721" t="str">
        <f>IF(ISTEXT(Bilanz!BR272),Bilanz!BR272,"")</f>
        <v>V0</v>
      </c>
      <c r="BS272" s="723">
        <f>IF(ISNUMBER(Bilanz!BS272),Bilanz!BS272,"")</f>
        <v>123.54596401736735</v>
      </c>
      <c r="BT272" s="723">
        <f>IF(ISNUMBER(Bilanz!BT272),Bilanz!BT272,"")</f>
        <v>128.66009335868466</v>
      </c>
      <c r="BU272" s="723">
        <f>IF(ISNUMBER(Bilanz!BU272),Bilanz!BU272,"")</f>
        <v>252.206057376052</v>
      </c>
      <c r="BV272" s="722">
        <f>IF(ISNUMBER(Bilanz!BV272),Bilanz!BV272,"")</f>
        <v>-2.0277583316295544</v>
      </c>
      <c r="BW272" s="723">
        <f>IF(ISNUMBER(Bilanz!BW272),Bilanz!BW272,"")</f>
        <v>15</v>
      </c>
      <c r="BX272" s="721" t="str">
        <f>IF(ISTEXT(Bilanz!BX272),Bilanz!BX272,"")</f>
        <v>V0</v>
      </c>
    </row>
    <row r="273" spans="1:76" x14ac:dyDescent="0.2">
      <c r="A273" s="120" t="str">
        <f>IF(ISTEXT(Data!A273),Data!A273,"")</f>
        <v/>
      </c>
      <c r="B273" s="250">
        <f>IF(ISREF(Data!B273),Data!B273,"")</f>
        <v>35281</v>
      </c>
      <c r="C273" s="698">
        <v>0.27083333333333298</v>
      </c>
      <c r="D273" s="250">
        <f>IF(ISREF(Data!D273),Data!D273,"")</f>
        <v>35282</v>
      </c>
      <c r="E273" s="698">
        <v>0.27083333333333298</v>
      </c>
      <c r="F273" s="699" t="s">
        <v>2179</v>
      </c>
      <c r="G273" s="245" t="str">
        <f>IF(ISTEXT(Data!G273),Data!G273,"")</f>
        <v>No Precipitation Occurred</v>
      </c>
      <c r="H273" s="247" t="str">
        <f>IF(ISTEXT(Data!H273),Data!H273,"")</f>
        <v/>
      </c>
      <c r="I273" s="246" t="str">
        <f>IF(ISTEXT(Data!I273),Data!I273,"")</f>
        <v/>
      </c>
      <c r="J273" s="248" t="str">
        <f>IF(ISTEXT(Data!J273),Data!J273,"")</f>
        <v/>
      </c>
      <c r="K273" s="273" t="str">
        <f>IF(ISNUMBER(Data!K273),Data!K273,"")</f>
        <v/>
      </c>
      <c r="L273" s="242" t="str">
        <f>IF(ISTEXT(Data!L273),Data!L273,"")</f>
        <v>M1</v>
      </c>
      <c r="M273" s="700" t="str">
        <f>IF(ISNUMBER(Data!M273),Data!M273,"")</f>
        <v/>
      </c>
      <c r="N273" s="700" t="str">
        <f>IF(ISNUMBER(Data!N273),Data!N273,"")</f>
        <v/>
      </c>
      <c r="O273" s="242" t="str">
        <f>IF(ISTEXT(Data!O273),Data!O273,"")</f>
        <v>M1</v>
      </c>
      <c r="P273" s="278" t="str">
        <f>IF(ISNUMBER(Data!P273),Data!P273,"")</f>
        <v/>
      </c>
      <c r="Q273" s="242" t="str">
        <f>IF(ISTEXT(Data!Q273),Data!Q273,"")</f>
        <v>M1</v>
      </c>
      <c r="R273" s="277" t="str">
        <f>IF(ISNUMBER(Data!R273),Data!R273,"")</f>
        <v/>
      </c>
      <c r="S273" s="242" t="str">
        <f>IF(ISTEXT(Data!S273),Data!S273,"")</f>
        <v>M1</v>
      </c>
      <c r="T273" s="701" t="str">
        <f>IF(ISNUMBER(Data!T273),Data!T273,"")</f>
        <v/>
      </c>
      <c r="U273" s="242" t="str">
        <f>IF(ISTEXT(Data!U273),Data!U273,"")</f>
        <v>M1</v>
      </c>
      <c r="V273" s="702" t="str">
        <f>IF(ISNUMBER(Data!V273),Data!V273,"")</f>
        <v/>
      </c>
      <c r="W273" s="242" t="str">
        <f>IF(ISTEXT(Data!W273),Data!W273,"")</f>
        <v>M1</v>
      </c>
      <c r="X273" s="701" t="str">
        <f>IF(ISNUMBER(Data!X273),Data!X273,"")</f>
        <v/>
      </c>
      <c r="Y273" s="242" t="str">
        <f>IF(ISTEXT(Data!Y273),Data!Y273,"")</f>
        <v>M1</v>
      </c>
      <c r="Z273" s="703" t="str">
        <f>IF(ISNUMBER(Data!Z273),Data!Z273,"")</f>
        <v/>
      </c>
      <c r="AA273" s="242" t="str">
        <f>IF(ISTEXT(Data!AA273),Data!AA273,"")</f>
        <v>M1</v>
      </c>
      <c r="AB273" s="701" t="str">
        <f>IF(ISNUMBER(Data!AB273),Data!AB273,"")</f>
        <v/>
      </c>
      <c r="AC273" s="242" t="str">
        <f>IF(ISTEXT(Data!AC273),Data!AC273,"")</f>
        <v>M1</v>
      </c>
      <c r="AD273" s="704" t="str">
        <f>IF(ISNUMBER(Data!AD273),Data!AD273,"")</f>
        <v/>
      </c>
      <c r="AE273" s="242" t="str">
        <f>IF(ISTEXT(Data!AE273),Data!AE273,"")</f>
        <v>M1</v>
      </c>
      <c r="AF273" s="701" t="str">
        <f>IF(ISNUMBER(Data!AF273),Data!AF273,"")</f>
        <v/>
      </c>
      <c r="AG273" s="242" t="str">
        <f>IF(ISTEXT(Data!AG273),Data!AG273,"")</f>
        <v>M1</v>
      </c>
      <c r="AH273" s="703" t="str">
        <f>IF(ISNUMBER(Data!AH273),Data!AH273,"")</f>
        <v/>
      </c>
      <c r="AI273" s="242" t="str">
        <f>IF(ISTEXT(Data!AI273),Data!AI273,"")</f>
        <v>M1</v>
      </c>
      <c r="AJ273" s="267" t="str">
        <f>IF(ISTEXT(Data!AJ273),Data!AJ273,"")</f>
        <v/>
      </c>
      <c r="AK273" s="267" t="str">
        <f>IF(ISTEXT(Data!AK273),Data!AK273,"")</f>
        <v/>
      </c>
      <c r="AL273" s="267" t="str">
        <f>IF(ISTEXT(Data!AL273),Data!AL273,"")</f>
        <v/>
      </c>
      <c r="AM273" s="267" t="str">
        <f>IF(ISTEXT(Data!AM273),Data!AM273,"")</f>
        <v/>
      </c>
      <c r="AN273" s="267" t="str">
        <f>IF(ISTEXT(Data!AN273),Data!AN273,"")</f>
        <v/>
      </c>
      <c r="AO273" s="267" t="str">
        <f>IF(ISTEXT(Data!AO273),Data!AO273,"")</f>
        <v/>
      </c>
      <c r="AP273" s="705" t="str">
        <f>IF(ISNUMBER(Bilanz!AP273),Bilanz!AP273,"")</f>
        <v/>
      </c>
      <c r="AQ273" s="706" t="str">
        <f>IF(ISNUMBER(Bilanz!AQ273),Bilanz!AQ273,"")</f>
        <v/>
      </c>
      <c r="AR273" s="707" t="str">
        <f>IF(ISNUMBER(Bilanz!AR273),Bilanz!AR273,"")</f>
        <v/>
      </c>
      <c r="AS273" s="708" t="str">
        <f>IF(ISNUMBER(Bilanz!AS273),Bilanz!AS273,"")</f>
        <v/>
      </c>
      <c r="AT273" s="709" t="str">
        <f>IF(ISNUMBER(Bilanz!AT273),Bilanz!AT273,"")</f>
        <v/>
      </c>
      <c r="AU273" s="710" t="str">
        <f>IF(ISNUMBER(Bilanz!AU273),Bilanz!AU273,"")</f>
        <v/>
      </c>
      <c r="AV273" s="711" t="str">
        <f>IF(ISNUMBER(Bilanz!AV273),Bilanz!AV273,"")</f>
        <v/>
      </c>
      <c r="AW273" s="712" t="str">
        <f>IF(ISNUMBER(Bilanz!AW273),Bilanz!AW273,"")</f>
        <v/>
      </c>
      <c r="AX273" s="713" t="str">
        <f>IF(ISNUMBER(Bilanz!AX273),Bilanz!AX273,"")</f>
        <v/>
      </c>
      <c r="AY273" s="714" t="str">
        <f>IF(ISNUMBER(Bilanz!AY273),Bilanz!AY273,"")</f>
        <v/>
      </c>
      <c r="AZ273" s="715">
        <f>IF(ISNUMBER(Bilanz!AZ273),Bilanz!AZ273,"")</f>
        <v>362.61</v>
      </c>
      <c r="BA273" s="716">
        <f>IF(ISNUMBER(Bilanz!BA273),Bilanz!BA273,"")</f>
        <v>5.5229999999999997</v>
      </c>
      <c r="BB273" s="717" t="str">
        <f>IF(ISNUMBER(Bilanz!BB273),Bilanz!BB273,"")</f>
        <v/>
      </c>
      <c r="BC273" s="718" t="str">
        <f>IF(ISNUMBER(Bilanz!BC273),Bilanz!BC273,"")</f>
        <v/>
      </c>
      <c r="BD273" s="719" t="str">
        <f>IF(ISNUMBER(Bilanz!BD273),Bilanz!BD273,"")</f>
        <v/>
      </c>
      <c r="BE273" s="720" t="str">
        <f>IF(ISNUMBER(Bilanz!BE273),Bilanz!BE273,"")</f>
        <v/>
      </c>
      <c r="BF273" s="708" t="str">
        <f>IF(ISNUMBER(Bilanz!BF273),Bilanz!BF273,"")</f>
        <v/>
      </c>
      <c r="BG273" s="709" t="str">
        <f>IF(ISNUMBER(Bilanz!BG273),Bilanz!BG273,"")</f>
        <v/>
      </c>
      <c r="BH273" s="710" t="str">
        <f>IF(ISNUMBER(Bilanz!BH273),Bilanz!BH273,"")</f>
        <v/>
      </c>
      <c r="BI273" s="711" t="str">
        <f>IF(ISNUMBER(Bilanz!BI273),Bilanz!BI273,"")</f>
        <v/>
      </c>
      <c r="BJ273" s="712" t="str">
        <f>IF(ISNUMBER(Bilanz!BJ273),Bilanz!BJ273,"")</f>
        <v/>
      </c>
      <c r="BK273" s="713" t="str">
        <f>IF(ISNUMBER(Bilanz!BK273),Bilanz!BK273,"")</f>
        <v/>
      </c>
      <c r="BL273" s="714" t="str">
        <f>IF(ISNUMBER(Bilanz!BL273),Bilanz!BL273,"")</f>
        <v/>
      </c>
      <c r="BM273" s="721" t="str">
        <f>IF(ISTEXT(Bilanz!BM273),Bilanz!BM273,"")</f>
        <v>M1</v>
      </c>
      <c r="BN273" s="722" t="str">
        <f>IF(ISNUMBER(Bilanz!BN273),Bilanz!BN273,"")</f>
        <v/>
      </c>
      <c r="BO273" s="722" t="str">
        <f>IF(ISNUMBER(Bilanz!BO273),Bilanz!BO273,"")</f>
        <v/>
      </c>
      <c r="BP273" s="723" t="str">
        <f>IF(ISNUMBER(Bilanz!BP273),Bilanz!BP273,"")</f>
        <v/>
      </c>
      <c r="BQ273" s="723" t="str">
        <f>IF(ISNUMBER(Bilanz!BQ273),Bilanz!BQ273,"")</f>
        <v/>
      </c>
      <c r="BR273" s="721" t="str">
        <f>IF(ISTEXT(Bilanz!BR273),Bilanz!BR273,"")</f>
        <v>M1</v>
      </c>
      <c r="BS273" s="723" t="str">
        <f>IF(ISNUMBER(Bilanz!BS273),Bilanz!BS273,"")</f>
        <v/>
      </c>
      <c r="BT273" s="723" t="str">
        <f>IF(ISNUMBER(Bilanz!BT273),Bilanz!BT273,"")</f>
        <v/>
      </c>
      <c r="BU273" s="723" t="str">
        <f>IF(ISNUMBER(Bilanz!BU273),Bilanz!BU273,"")</f>
        <v/>
      </c>
      <c r="BV273" s="722" t="str">
        <f>IF(ISNUMBER(Bilanz!BV273),Bilanz!BV273,"")</f>
        <v/>
      </c>
      <c r="BW273" s="723" t="str">
        <f>IF(ISNUMBER(Bilanz!BW273),Bilanz!BW273,"")</f>
        <v/>
      </c>
      <c r="BX273" s="721" t="str">
        <f>IF(ISTEXT(Bilanz!BX273),Bilanz!BX273,"")</f>
        <v>M1</v>
      </c>
    </row>
    <row r="274" spans="1:76" x14ac:dyDescent="0.2">
      <c r="A274" s="120" t="str">
        <f>IF(ISTEXT(Data!A274),Data!A274,"")</f>
        <v/>
      </c>
      <c r="B274" s="250">
        <f>IF(ISREF(Data!B274),Data!B274,"")</f>
        <v>35282</v>
      </c>
      <c r="C274" s="698">
        <v>0.27083333333333298</v>
      </c>
      <c r="D274" s="250">
        <f>IF(ISREF(Data!D274),Data!D274,"")</f>
        <v>35283</v>
      </c>
      <c r="E274" s="698">
        <v>0.27083333333333298</v>
      </c>
      <c r="F274" s="699" t="s">
        <v>2179</v>
      </c>
      <c r="G274" s="245" t="str">
        <f>IF(ISTEXT(Data!G274),Data!G274,"")</f>
        <v>No Precipitation Occurred</v>
      </c>
      <c r="H274" s="247" t="str">
        <f>IF(ISTEXT(Data!H274),Data!H274,"")</f>
        <v/>
      </c>
      <c r="I274" s="246" t="str">
        <f>IF(ISTEXT(Data!I274),Data!I274,"")</f>
        <v/>
      </c>
      <c r="J274" s="248" t="str">
        <f>IF(ISTEXT(Data!J274),Data!J274,"")</f>
        <v/>
      </c>
      <c r="K274" s="273" t="str">
        <f>IF(ISNUMBER(Data!K274),Data!K274,"")</f>
        <v/>
      </c>
      <c r="L274" s="242" t="str">
        <f>IF(ISTEXT(Data!L274),Data!L274,"")</f>
        <v>M1</v>
      </c>
      <c r="M274" s="700" t="str">
        <f>IF(ISNUMBER(Data!M274),Data!M274,"")</f>
        <v/>
      </c>
      <c r="N274" s="700" t="str">
        <f>IF(ISNUMBER(Data!N274),Data!N274,"")</f>
        <v/>
      </c>
      <c r="O274" s="242" t="str">
        <f>IF(ISTEXT(Data!O274),Data!O274,"")</f>
        <v>M1</v>
      </c>
      <c r="P274" s="278" t="str">
        <f>IF(ISNUMBER(Data!P274),Data!P274,"")</f>
        <v/>
      </c>
      <c r="Q274" s="242" t="str">
        <f>IF(ISTEXT(Data!Q274),Data!Q274,"")</f>
        <v>M1</v>
      </c>
      <c r="R274" s="277" t="str">
        <f>IF(ISNUMBER(Data!R274),Data!R274,"")</f>
        <v/>
      </c>
      <c r="S274" s="242" t="str">
        <f>IF(ISTEXT(Data!S274),Data!S274,"")</f>
        <v>M1</v>
      </c>
      <c r="T274" s="701" t="str">
        <f>IF(ISNUMBER(Data!T274),Data!T274,"")</f>
        <v/>
      </c>
      <c r="U274" s="242" t="str">
        <f>IF(ISTEXT(Data!U274),Data!U274,"")</f>
        <v>M1</v>
      </c>
      <c r="V274" s="702" t="str">
        <f>IF(ISNUMBER(Data!V274),Data!V274,"")</f>
        <v/>
      </c>
      <c r="W274" s="242" t="str">
        <f>IF(ISTEXT(Data!W274),Data!W274,"")</f>
        <v>M1</v>
      </c>
      <c r="X274" s="701" t="str">
        <f>IF(ISNUMBER(Data!X274),Data!X274,"")</f>
        <v/>
      </c>
      <c r="Y274" s="242" t="str">
        <f>IF(ISTEXT(Data!Y274),Data!Y274,"")</f>
        <v>M1</v>
      </c>
      <c r="Z274" s="703" t="str">
        <f>IF(ISNUMBER(Data!Z274),Data!Z274,"")</f>
        <v/>
      </c>
      <c r="AA274" s="242" t="str">
        <f>IF(ISTEXT(Data!AA274),Data!AA274,"")</f>
        <v>M1</v>
      </c>
      <c r="AB274" s="701" t="str">
        <f>IF(ISNUMBER(Data!AB274),Data!AB274,"")</f>
        <v/>
      </c>
      <c r="AC274" s="242" t="str">
        <f>IF(ISTEXT(Data!AC274),Data!AC274,"")</f>
        <v>M1</v>
      </c>
      <c r="AD274" s="704" t="str">
        <f>IF(ISNUMBER(Data!AD274),Data!AD274,"")</f>
        <v/>
      </c>
      <c r="AE274" s="242" t="str">
        <f>IF(ISTEXT(Data!AE274),Data!AE274,"")</f>
        <v>M1</v>
      </c>
      <c r="AF274" s="701" t="str">
        <f>IF(ISNUMBER(Data!AF274),Data!AF274,"")</f>
        <v/>
      </c>
      <c r="AG274" s="242" t="str">
        <f>IF(ISTEXT(Data!AG274),Data!AG274,"")</f>
        <v>M1</v>
      </c>
      <c r="AH274" s="703" t="str">
        <f>IF(ISNUMBER(Data!AH274),Data!AH274,"")</f>
        <v/>
      </c>
      <c r="AI274" s="242" t="str">
        <f>IF(ISTEXT(Data!AI274),Data!AI274,"")</f>
        <v>M1</v>
      </c>
      <c r="AJ274" s="267" t="str">
        <f>IF(ISTEXT(Data!AJ274),Data!AJ274,"")</f>
        <v/>
      </c>
      <c r="AK274" s="267" t="str">
        <f>IF(ISTEXT(Data!AK274),Data!AK274,"")</f>
        <v/>
      </c>
      <c r="AL274" s="267" t="str">
        <f>IF(ISTEXT(Data!AL274),Data!AL274,"")</f>
        <v/>
      </c>
      <c r="AM274" s="267" t="str">
        <f>IF(ISTEXT(Data!AM274),Data!AM274,"")</f>
        <v/>
      </c>
      <c r="AN274" s="267" t="str">
        <f>IF(ISTEXT(Data!AN274),Data!AN274,"")</f>
        <v/>
      </c>
      <c r="AO274" s="267" t="str">
        <f>IF(ISTEXT(Data!AO274),Data!AO274,"")</f>
        <v/>
      </c>
      <c r="AP274" s="705" t="str">
        <f>IF(ISNUMBER(Bilanz!AP274),Bilanz!AP274,"")</f>
        <v/>
      </c>
      <c r="AQ274" s="706" t="str">
        <f>IF(ISNUMBER(Bilanz!AQ274),Bilanz!AQ274,"")</f>
        <v/>
      </c>
      <c r="AR274" s="707" t="str">
        <f>IF(ISNUMBER(Bilanz!AR274),Bilanz!AR274,"")</f>
        <v/>
      </c>
      <c r="AS274" s="708" t="str">
        <f>IF(ISNUMBER(Bilanz!AS274),Bilanz!AS274,"")</f>
        <v/>
      </c>
      <c r="AT274" s="709" t="str">
        <f>IF(ISNUMBER(Bilanz!AT274),Bilanz!AT274,"")</f>
        <v/>
      </c>
      <c r="AU274" s="710" t="str">
        <f>IF(ISNUMBER(Bilanz!AU274),Bilanz!AU274,"")</f>
        <v/>
      </c>
      <c r="AV274" s="711" t="str">
        <f>IF(ISNUMBER(Bilanz!AV274),Bilanz!AV274,"")</f>
        <v/>
      </c>
      <c r="AW274" s="712" t="str">
        <f>IF(ISNUMBER(Bilanz!AW274),Bilanz!AW274,"")</f>
        <v/>
      </c>
      <c r="AX274" s="713" t="str">
        <f>IF(ISNUMBER(Bilanz!AX274),Bilanz!AX274,"")</f>
        <v/>
      </c>
      <c r="AY274" s="714" t="str">
        <f>IF(ISNUMBER(Bilanz!AY274),Bilanz!AY274,"")</f>
        <v/>
      </c>
      <c r="AZ274" s="715">
        <f>IF(ISNUMBER(Bilanz!AZ274),Bilanz!AZ274,"")</f>
        <v>362.61</v>
      </c>
      <c r="BA274" s="716">
        <f>IF(ISNUMBER(Bilanz!BA274),Bilanz!BA274,"")</f>
        <v>5.5229999999999997</v>
      </c>
      <c r="BB274" s="717" t="str">
        <f>IF(ISNUMBER(Bilanz!BB274),Bilanz!BB274,"")</f>
        <v/>
      </c>
      <c r="BC274" s="718" t="str">
        <f>IF(ISNUMBER(Bilanz!BC274),Bilanz!BC274,"")</f>
        <v/>
      </c>
      <c r="BD274" s="719" t="str">
        <f>IF(ISNUMBER(Bilanz!BD274),Bilanz!BD274,"")</f>
        <v/>
      </c>
      <c r="BE274" s="720" t="str">
        <f>IF(ISNUMBER(Bilanz!BE274),Bilanz!BE274,"")</f>
        <v/>
      </c>
      <c r="BF274" s="708" t="str">
        <f>IF(ISNUMBER(Bilanz!BF274),Bilanz!BF274,"")</f>
        <v/>
      </c>
      <c r="BG274" s="709" t="str">
        <f>IF(ISNUMBER(Bilanz!BG274),Bilanz!BG274,"")</f>
        <v/>
      </c>
      <c r="BH274" s="710" t="str">
        <f>IF(ISNUMBER(Bilanz!BH274),Bilanz!BH274,"")</f>
        <v/>
      </c>
      <c r="BI274" s="711" t="str">
        <f>IF(ISNUMBER(Bilanz!BI274),Bilanz!BI274,"")</f>
        <v/>
      </c>
      <c r="BJ274" s="712" t="str">
        <f>IF(ISNUMBER(Bilanz!BJ274),Bilanz!BJ274,"")</f>
        <v/>
      </c>
      <c r="BK274" s="713" t="str">
        <f>IF(ISNUMBER(Bilanz!BK274),Bilanz!BK274,"")</f>
        <v/>
      </c>
      <c r="BL274" s="714" t="str">
        <f>IF(ISNUMBER(Bilanz!BL274),Bilanz!BL274,"")</f>
        <v/>
      </c>
      <c r="BM274" s="721" t="str">
        <f>IF(ISTEXT(Bilanz!BM274),Bilanz!BM274,"")</f>
        <v>M1</v>
      </c>
      <c r="BN274" s="722" t="str">
        <f>IF(ISNUMBER(Bilanz!BN274),Bilanz!BN274,"")</f>
        <v/>
      </c>
      <c r="BO274" s="722" t="str">
        <f>IF(ISNUMBER(Bilanz!BO274),Bilanz!BO274,"")</f>
        <v/>
      </c>
      <c r="BP274" s="723" t="str">
        <f>IF(ISNUMBER(Bilanz!BP274),Bilanz!BP274,"")</f>
        <v/>
      </c>
      <c r="BQ274" s="723" t="str">
        <f>IF(ISNUMBER(Bilanz!BQ274),Bilanz!BQ274,"")</f>
        <v/>
      </c>
      <c r="BR274" s="721" t="str">
        <f>IF(ISTEXT(Bilanz!BR274),Bilanz!BR274,"")</f>
        <v>M1</v>
      </c>
      <c r="BS274" s="723" t="str">
        <f>IF(ISNUMBER(Bilanz!BS274),Bilanz!BS274,"")</f>
        <v/>
      </c>
      <c r="BT274" s="723" t="str">
        <f>IF(ISNUMBER(Bilanz!BT274),Bilanz!BT274,"")</f>
        <v/>
      </c>
      <c r="BU274" s="723" t="str">
        <f>IF(ISNUMBER(Bilanz!BU274),Bilanz!BU274,"")</f>
        <v/>
      </c>
      <c r="BV274" s="722" t="str">
        <f>IF(ISNUMBER(Bilanz!BV274),Bilanz!BV274,"")</f>
        <v/>
      </c>
      <c r="BW274" s="723" t="str">
        <f>IF(ISNUMBER(Bilanz!BW274),Bilanz!BW274,"")</f>
        <v/>
      </c>
      <c r="BX274" s="721" t="str">
        <f>IF(ISTEXT(Bilanz!BX274),Bilanz!BX274,"")</f>
        <v>M1</v>
      </c>
    </row>
    <row r="275" spans="1:76" x14ac:dyDescent="0.2">
      <c r="A275" s="120" t="str">
        <f>IF(ISTEXT(Data!A275),Data!A275,"")</f>
        <v/>
      </c>
      <c r="B275" s="250">
        <f>IF(ISREF(Data!B275),Data!B275,"")</f>
        <v>35283</v>
      </c>
      <c r="C275" s="698">
        <v>0.27083333333333298</v>
      </c>
      <c r="D275" s="250">
        <f>IF(ISREF(Data!D275),Data!D275,"")</f>
        <v>35284</v>
      </c>
      <c r="E275" s="698">
        <v>0.27083333333333298</v>
      </c>
      <c r="F275" s="699" t="s">
        <v>2179</v>
      </c>
      <c r="G275" s="245" t="str">
        <f>IF(ISTEXT(Data!G275),Data!G275,"")</f>
        <v>Rain</v>
      </c>
      <c r="H275" s="247" t="str">
        <f>IF(ISTEXT(Data!H275),Data!H275,"")</f>
        <v/>
      </c>
      <c r="I275" s="246" t="str">
        <f>IF(ISTEXT(Data!I275),Data!I275,"")</f>
        <v>Insufficient Quantity</v>
      </c>
      <c r="J275" s="248" t="str">
        <f>IF(ISTEXT(Data!J275),Data!J275,"")</f>
        <v/>
      </c>
      <c r="K275" s="273">
        <f>IF(ISNUMBER(Data!K275),Data!K275,"")</f>
        <v>0.2</v>
      </c>
      <c r="L275" s="242" t="str">
        <f>IF(ISTEXT(Data!L275),Data!L275,"")</f>
        <v>V0</v>
      </c>
      <c r="M275" s="700" t="str">
        <f>IF(ISNUMBER(Data!M275),Data!M275,"")</f>
        <v/>
      </c>
      <c r="N275" s="700" t="str">
        <f>IF(ISNUMBER(Data!N275),Data!N275,"")</f>
        <v/>
      </c>
      <c r="O275" s="242" t="str">
        <f>IF(ISTEXT(Data!O275),Data!O275,"")</f>
        <v>M1</v>
      </c>
      <c r="P275" s="278" t="str">
        <f>IF(ISNUMBER(Data!P275),Data!P275,"")</f>
        <v/>
      </c>
      <c r="Q275" s="242" t="str">
        <f>IF(ISTEXT(Data!Q275),Data!Q275,"")</f>
        <v>M1</v>
      </c>
      <c r="R275" s="277" t="str">
        <f>IF(ISNUMBER(Data!R275),Data!R275,"")</f>
        <v/>
      </c>
      <c r="S275" s="242" t="str">
        <f>IF(ISTEXT(Data!S275),Data!S275,"")</f>
        <v>M1</v>
      </c>
      <c r="T275" s="701" t="str">
        <f>IF(ISNUMBER(Data!T275),Data!T275,"")</f>
        <v/>
      </c>
      <c r="U275" s="242" t="str">
        <f>IF(ISTEXT(Data!U275),Data!U275,"")</f>
        <v>M1</v>
      </c>
      <c r="V275" s="702" t="str">
        <f>IF(ISNUMBER(Data!V275),Data!V275,"")</f>
        <v/>
      </c>
      <c r="W275" s="242" t="str">
        <f>IF(ISTEXT(Data!W275),Data!W275,"")</f>
        <v>M1</v>
      </c>
      <c r="X275" s="701" t="str">
        <f>IF(ISNUMBER(Data!X275),Data!X275,"")</f>
        <v/>
      </c>
      <c r="Y275" s="242" t="str">
        <f>IF(ISTEXT(Data!Y275),Data!Y275,"")</f>
        <v>M1</v>
      </c>
      <c r="Z275" s="703" t="str">
        <f>IF(ISNUMBER(Data!Z275),Data!Z275,"")</f>
        <v/>
      </c>
      <c r="AA275" s="242" t="str">
        <f>IF(ISTEXT(Data!AA275),Data!AA275,"")</f>
        <v>M1</v>
      </c>
      <c r="AB275" s="701" t="str">
        <f>IF(ISNUMBER(Data!AB275),Data!AB275,"")</f>
        <v/>
      </c>
      <c r="AC275" s="242" t="str">
        <f>IF(ISTEXT(Data!AC275),Data!AC275,"")</f>
        <v>M1</v>
      </c>
      <c r="AD275" s="704" t="str">
        <f>IF(ISNUMBER(Data!AD275),Data!AD275,"")</f>
        <v/>
      </c>
      <c r="AE275" s="242" t="str">
        <f>IF(ISTEXT(Data!AE275),Data!AE275,"")</f>
        <v>M1</v>
      </c>
      <c r="AF275" s="701" t="str">
        <f>IF(ISNUMBER(Data!AF275),Data!AF275,"")</f>
        <v/>
      </c>
      <c r="AG275" s="242" t="str">
        <f>IF(ISTEXT(Data!AG275),Data!AG275,"")</f>
        <v>M1</v>
      </c>
      <c r="AH275" s="703" t="str">
        <f>IF(ISNUMBER(Data!AH275),Data!AH275,"")</f>
        <v/>
      </c>
      <c r="AI275" s="242" t="str">
        <f>IF(ISTEXT(Data!AI275),Data!AI275,"")</f>
        <v>M1</v>
      </c>
      <c r="AJ275" s="267" t="str">
        <f>IF(ISTEXT(Data!AJ275),Data!AJ275,"")</f>
        <v/>
      </c>
      <c r="AK275" s="267" t="str">
        <f>IF(ISTEXT(Data!AK275),Data!AK275,"")</f>
        <v/>
      </c>
      <c r="AL275" s="267" t="str">
        <f>IF(ISTEXT(Data!AL275),Data!AL275,"")</f>
        <v/>
      </c>
      <c r="AM275" s="267" t="str">
        <f>IF(ISTEXT(Data!AM275),Data!AM275,"")</f>
        <v/>
      </c>
      <c r="AN275" s="267" t="str">
        <f>IF(ISTEXT(Data!AN275),Data!AN275,"")</f>
        <v/>
      </c>
      <c r="AO275" s="267" t="str">
        <f>IF(ISTEXT(Data!AO275),Data!AO275,"")</f>
        <v/>
      </c>
      <c r="AP275" s="705" t="str">
        <f>IF(ISNUMBER(Bilanz!AP275),Bilanz!AP275,"")</f>
        <v/>
      </c>
      <c r="AQ275" s="706" t="str">
        <f>IF(ISNUMBER(Bilanz!AQ275),Bilanz!AQ275,"")</f>
        <v/>
      </c>
      <c r="AR275" s="707" t="str">
        <f>IF(ISNUMBER(Bilanz!AR275),Bilanz!AR275,"")</f>
        <v/>
      </c>
      <c r="AS275" s="708" t="str">
        <f>IF(ISNUMBER(Bilanz!AS275),Bilanz!AS275,"")</f>
        <v/>
      </c>
      <c r="AT275" s="709" t="str">
        <f>IF(ISNUMBER(Bilanz!AT275),Bilanz!AT275,"")</f>
        <v/>
      </c>
      <c r="AU275" s="710" t="str">
        <f>IF(ISNUMBER(Bilanz!AU275),Bilanz!AU275,"")</f>
        <v/>
      </c>
      <c r="AV275" s="711" t="str">
        <f>IF(ISNUMBER(Bilanz!AV275),Bilanz!AV275,"")</f>
        <v/>
      </c>
      <c r="AW275" s="712" t="str">
        <f>IF(ISNUMBER(Bilanz!AW275),Bilanz!AW275,"")</f>
        <v/>
      </c>
      <c r="AX275" s="713" t="str">
        <f>IF(ISNUMBER(Bilanz!AX275),Bilanz!AX275,"")</f>
        <v/>
      </c>
      <c r="AY275" s="714" t="str">
        <f>IF(ISNUMBER(Bilanz!AY275),Bilanz!AY275,"")</f>
        <v/>
      </c>
      <c r="AZ275" s="715">
        <f>IF(ISNUMBER(Bilanz!AZ275),Bilanz!AZ275,"")</f>
        <v>362.61</v>
      </c>
      <c r="BA275" s="716">
        <f>IF(ISNUMBER(Bilanz!BA275),Bilanz!BA275,"")</f>
        <v>5.5229999999999997</v>
      </c>
      <c r="BB275" s="717" t="str">
        <f>IF(ISNUMBER(Bilanz!BB275),Bilanz!BB275,"")</f>
        <v/>
      </c>
      <c r="BC275" s="718" t="str">
        <f>IF(ISNUMBER(Bilanz!BC275),Bilanz!BC275,"")</f>
        <v/>
      </c>
      <c r="BD275" s="719" t="str">
        <f>IF(ISNUMBER(Bilanz!BD275),Bilanz!BD275,"")</f>
        <v/>
      </c>
      <c r="BE275" s="720" t="str">
        <f>IF(ISNUMBER(Bilanz!BE275),Bilanz!BE275,"")</f>
        <v/>
      </c>
      <c r="BF275" s="708" t="str">
        <f>IF(ISNUMBER(Bilanz!BF275),Bilanz!BF275,"")</f>
        <v/>
      </c>
      <c r="BG275" s="709" t="str">
        <f>IF(ISNUMBER(Bilanz!BG275),Bilanz!BG275,"")</f>
        <v/>
      </c>
      <c r="BH275" s="710" t="str">
        <f>IF(ISNUMBER(Bilanz!BH275),Bilanz!BH275,"")</f>
        <v/>
      </c>
      <c r="BI275" s="711" t="str">
        <f>IF(ISNUMBER(Bilanz!BI275),Bilanz!BI275,"")</f>
        <v/>
      </c>
      <c r="BJ275" s="712" t="str">
        <f>IF(ISNUMBER(Bilanz!BJ275),Bilanz!BJ275,"")</f>
        <v/>
      </c>
      <c r="BK275" s="713" t="str">
        <f>IF(ISNUMBER(Bilanz!BK275),Bilanz!BK275,"")</f>
        <v/>
      </c>
      <c r="BL275" s="714" t="str">
        <f>IF(ISNUMBER(Bilanz!BL275),Bilanz!BL275,"")</f>
        <v/>
      </c>
      <c r="BM275" s="721" t="str">
        <f>IF(ISTEXT(Bilanz!BM275),Bilanz!BM275,"")</f>
        <v>M1</v>
      </c>
      <c r="BN275" s="722" t="str">
        <f>IF(ISNUMBER(Bilanz!BN275),Bilanz!BN275,"")</f>
        <v/>
      </c>
      <c r="BO275" s="722" t="str">
        <f>IF(ISNUMBER(Bilanz!BO275),Bilanz!BO275,"")</f>
        <v/>
      </c>
      <c r="BP275" s="723" t="str">
        <f>IF(ISNUMBER(Bilanz!BP275),Bilanz!BP275,"")</f>
        <v/>
      </c>
      <c r="BQ275" s="723" t="str">
        <f>IF(ISNUMBER(Bilanz!BQ275),Bilanz!BQ275,"")</f>
        <v/>
      </c>
      <c r="BR275" s="721" t="str">
        <f>IF(ISTEXT(Bilanz!BR275),Bilanz!BR275,"")</f>
        <v>M1</v>
      </c>
      <c r="BS275" s="723" t="str">
        <f>IF(ISNUMBER(Bilanz!BS275),Bilanz!BS275,"")</f>
        <v/>
      </c>
      <c r="BT275" s="723" t="str">
        <f>IF(ISNUMBER(Bilanz!BT275),Bilanz!BT275,"")</f>
        <v/>
      </c>
      <c r="BU275" s="723" t="str">
        <f>IF(ISNUMBER(Bilanz!BU275),Bilanz!BU275,"")</f>
        <v/>
      </c>
      <c r="BV275" s="722" t="str">
        <f>IF(ISNUMBER(Bilanz!BV275),Bilanz!BV275,"")</f>
        <v/>
      </c>
      <c r="BW275" s="723" t="str">
        <f>IF(ISNUMBER(Bilanz!BW275),Bilanz!BW275,"")</f>
        <v/>
      </c>
      <c r="BX275" s="721" t="str">
        <f>IF(ISTEXT(Bilanz!BX275),Bilanz!BX275,"")</f>
        <v>M1</v>
      </c>
    </row>
    <row r="276" spans="1:76" x14ac:dyDescent="0.2">
      <c r="A276" s="120" t="str">
        <f>IF(ISTEXT(Data!A276),Data!A276,"")</f>
        <v>DEU96090</v>
      </c>
      <c r="B276" s="250">
        <f>IF(ISREF(Data!B276),Data!B276,"")</f>
        <v>35284</v>
      </c>
      <c r="C276" s="698">
        <v>0.27083333333333298</v>
      </c>
      <c r="D276" s="250">
        <f>IF(ISREF(Data!D276),Data!D276,"")</f>
        <v>35285</v>
      </c>
      <c r="E276" s="698">
        <v>0.27083333333333298</v>
      </c>
      <c r="F276" s="699" t="s">
        <v>2179</v>
      </c>
      <c r="G276" s="245" t="str">
        <f>IF(ISTEXT(Data!G276),Data!G276,"")</f>
        <v>Rain</v>
      </c>
      <c r="H276" s="247" t="str">
        <f>IF(ISTEXT(Data!H276),Data!H276,"")</f>
        <v>Clean and Clear</v>
      </c>
      <c r="I276" s="246" t="str">
        <f>IF(ISTEXT(Data!I276),Data!I276,"")</f>
        <v/>
      </c>
      <c r="J276" s="248" t="str">
        <f>IF(ISTEXT(Data!J276),Data!J276,"")</f>
        <v/>
      </c>
      <c r="K276" s="273">
        <f>IF(ISNUMBER(Data!K276),Data!K276,"")</f>
        <v>9.1999999999999993</v>
      </c>
      <c r="L276" s="242" t="str">
        <f>IF(ISTEXT(Data!L276),Data!L276,"")</f>
        <v>V0</v>
      </c>
      <c r="M276" s="700">
        <f>IF(ISNUMBER(Data!M276),Data!M276,"")</f>
        <v>413.6</v>
      </c>
      <c r="N276" s="700">
        <f>IF(ISNUMBER(Data!N276),Data!N276,"")</f>
        <v>9.5128000000000004</v>
      </c>
      <c r="O276" s="242" t="str">
        <f>IF(ISTEXT(Data!O276),Data!O276,"")</f>
        <v>V0</v>
      </c>
      <c r="P276" s="278">
        <f>IF(ISNUMBER(Data!P276),Data!P276,"")</f>
        <v>6.05</v>
      </c>
      <c r="Q276" s="242" t="str">
        <f>IF(ISTEXT(Data!Q276),Data!Q276,"")</f>
        <v>V0</v>
      </c>
      <c r="R276" s="277">
        <f>IF(ISNUMBER(Data!R276),Data!R276,"")</f>
        <v>7.2</v>
      </c>
      <c r="S276" s="242" t="str">
        <f>IF(ISTEXT(Data!S276),Data!S276,"")</f>
        <v>V0</v>
      </c>
      <c r="T276" s="701">
        <f>IF(ISNUMBER(Data!T276),Data!T276,"")</f>
        <v>3.2000000000000001E-2</v>
      </c>
      <c r="U276" s="242" t="str">
        <f>IF(ISTEXT(Data!U276),Data!U276,"")</f>
        <v>V0</v>
      </c>
      <c r="V276" s="702">
        <f>IF(ISNUMBER(Data!V276),Data!V276,"")</f>
        <v>0.2457751729699218</v>
      </c>
      <c r="W276" s="242" t="str">
        <f>IF(ISTEXT(Data!W276),Data!W276,"")</f>
        <v>V0</v>
      </c>
      <c r="X276" s="701">
        <f>IF(ISNUMBER(Data!X276),Data!X276,"")</f>
        <v>0.26235456267827029</v>
      </c>
      <c r="Y276" s="242" t="str">
        <f>IF(ISTEXT(Data!Y276),Data!Y276,"")</f>
        <v>V0</v>
      </c>
      <c r="Z276" s="703">
        <f>IF(ISNUMBER(Data!Z276),Data!Z276,"")</f>
        <v>3.6999999999999998E-2</v>
      </c>
      <c r="AA276" s="242" t="str">
        <f>IF(ISTEXT(Data!AA276),Data!AA276,"")</f>
        <v>V0</v>
      </c>
      <c r="AB276" s="701">
        <f>IF(ISNUMBER(Data!AB276),Data!AB276,"")</f>
        <v>0.56682138699484441</v>
      </c>
      <c r="AC276" s="242" t="str">
        <f>IF(ISTEXT(Data!AC276),Data!AC276,"")</f>
        <v>V0</v>
      </c>
      <c r="AD276" s="704">
        <f>IF(ISNUMBER(Data!AD276),Data!AD276,"")</f>
        <v>0.06</v>
      </c>
      <c r="AE276" s="242" t="str">
        <f>IF(ISTEXT(Data!AE276),Data!AE276,"")</f>
        <v>V0</v>
      </c>
      <c r="AF276" s="701">
        <f>IF(ISNUMBER(Data!AF276),Data!AF276,"")</f>
        <v>0.02</v>
      </c>
      <c r="AG276" s="242" t="str">
        <f>IF(ISTEXT(Data!AG276),Data!AG276,"")</f>
        <v>V0</v>
      </c>
      <c r="AH276" s="703">
        <f>IF(ISNUMBER(Data!AH276),Data!AH276,"")</f>
        <v>9.0999999999999998E-2</v>
      </c>
      <c r="AI276" s="242" t="str">
        <f>IF(ISTEXT(Data!AI276),Data!AI276,"")</f>
        <v>V0</v>
      </c>
      <c r="AJ276" s="267" t="str">
        <f>IF(ISTEXT(Data!AJ276),Data!AJ276,"")</f>
        <v/>
      </c>
      <c r="AK276" s="267" t="str">
        <f>IF(ISTEXT(Data!AK276),Data!AK276,"")</f>
        <v/>
      </c>
      <c r="AL276" s="267" t="str">
        <f>IF(ISTEXT(Data!AL276),Data!AL276,"")</f>
        <v/>
      </c>
      <c r="AM276" s="267" t="str">
        <f>IF(ISTEXT(Data!AM276),Data!AM276,"")</f>
        <v/>
      </c>
      <c r="AN276" s="267" t="str">
        <f>IF(ISTEXT(Data!AN276),Data!AN276,"")</f>
        <v/>
      </c>
      <c r="AO276" s="267" t="str">
        <f>IF(ISTEXT(Data!AO276),Data!AO276,"")</f>
        <v/>
      </c>
      <c r="AP276" s="705">
        <f>IF(ISNUMBER(Bilanz!AP276),Bilanz!AP276,"")</f>
        <v>8.9125093813374485E-4</v>
      </c>
      <c r="AQ276" s="706">
        <f>IF(ISNUMBER(Bilanz!AQ276),Bilanz!AQ276,"")</f>
        <v>8.478291924278689E-3</v>
      </c>
      <c r="AR276" s="707">
        <f>IF(ISNUMBER(Bilanz!AR276),Bilanz!AR276,"")</f>
        <v>0.3044096</v>
      </c>
      <c r="AS276" s="708">
        <f>IF(ISNUMBER(Bilanz!AS276),Bilanz!AS276,"")</f>
        <v>2.3380100654282723</v>
      </c>
      <c r="AT276" s="709">
        <f>IF(ISNUMBER(Bilanz!AT276),Bilanz!AT276,"")</f>
        <v>2.4957264838458495</v>
      </c>
      <c r="AU276" s="710">
        <f>IF(ISNUMBER(Bilanz!AU276),Bilanz!AU276,"")</f>
        <v>0.3519736</v>
      </c>
      <c r="AV276" s="711">
        <f>IF(ISNUMBER(Bilanz!AV276),Bilanz!AV276,"")</f>
        <v>5.3920584902045565</v>
      </c>
      <c r="AW276" s="712">
        <f>IF(ISNUMBER(Bilanz!AW276),Bilanz!AW276,"")</f>
        <v>0.57076800000000005</v>
      </c>
      <c r="AX276" s="713">
        <f>IF(ISNUMBER(Bilanz!AX276),Bilanz!AX276,"")</f>
        <v>0.19025600000000001</v>
      </c>
      <c r="AY276" s="714">
        <f>IF(ISNUMBER(Bilanz!AY276),Bilanz!AY276,"")</f>
        <v>0.86566480000000001</v>
      </c>
      <c r="AZ276" s="715">
        <f>IF(ISNUMBER(Bilanz!AZ276),Bilanz!AZ276,"")</f>
        <v>362.61</v>
      </c>
      <c r="BA276" s="716">
        <f>IF(ISNUMBER(Bilanz!BA276),Bilanz!BA276,"")</f>
        <v>5.5229999999999997</v>
      </c>
      <c r="BB276" s="717">
        <f>IF(ISNUMBER(Bilanz!BB276),Bilanz!BB276,"")</f>
        <v>0.8912509381337449</v>
      </c>
      <c r="BC276" s="718">
        <f>IF(ISNUMBER(Bilanz!BC276),Bilanz!BC276,"")</f>
        <v>6.1969079231097401</v>
      </c>
      <c r="BD276" s="719">
        <f>IF(ISNUMBER(Bilanz!BD276),Bilanz!BD276,"")</f>
        <v>1.1220184543019623E-2</v>
      </c>
      <c r="BE276" s="720">
        <f>IF(ISNUMBER(Bilanz!BE276),Bilanz!BE276,"")</f>
        <v>0.90262890669073681</v>
      </c>
      <c r="BF276" s="708">
        <f>IF(ISNUMBER(Bilanz!BF276),Bilanz!BF276,"")</f>
        <v>17.546596199751683</v>
      </c>
      <c r="BG276" s="709">
        <f>IF(ISNUMBER(Bilanz!BG276),Bilanz!BG276,"")</f>
        <v>16.3639209529562</v>
      </c>
      <c r="BH276" s="710">
        <f>IF(ISNUMBER(Bilanz!BH276),Bilanz!BH276,"")</f>
        <v>1.6094093902513289</v>
      </c>
      <c r="BI276" s="711">
        <f>IF(ISNUMBER(Bilanz!BI276),Bilanz!BI276,"")</f>
        <v>40.467008423991174</v>
      </c>
      <c r="BJ276" s="712">
        <f>IF(ISNUMBER(Bilanz!BJ276),Bilanz!BJ276,"")</f>
        <v>1.5346053506573227</v>
      </c>
      <c r="BK276" s="713">
        <f>IF(ISNUMBER(Bilanz!BK276),Bilanz!BK276,"")</f>
        <v>1.6457519029006378</v>
      </c>
      <c r="BL276" s="714">
        <f>IF(ISNUMBER(Bilanz!BL276),Bilanz!BL276,"")</f>
        <v>4.5411447677029786</v>
      </c>
      <c r="BM276" s="721" t="str">
        <f>IF(ISTEXT(Bilanz!BM276),Bilanz!BM276,"")</f>
        <v>V0</v>
      </c>
      <c r="BN276" s="722">
        <f>IF(ISNUMBER(Bilanz!BN276),Bilanz!BN276,"")</f>
        <v>7.2</v>
      </c>
      <c r="BO276" s="722">
        <f>IF(ISNUMBER(Bilanz!BO276),Bilanz!BO276,"")</f>
        <v>6.7455091678505532</v>
      </c>
      <c r="BP276" s="723">
        <f>IF(ISNUMBER(Bilanz!BP276),Bilanz!BP276,"")</f>
        <v>-6.3123726687423192</v>
      </c>
      <c r="BQ276" s="723">
        <f>IF(ISNUMBER(Bilanz!BQ276),Bilanz!BQ276,"")</f>
        <v>30</v>
      </c>
      <c r="BR276" s="721" t="str">
        <f>IF(ISTEXT(Bilanz!BR276),Bilanz!BR276,"")</f>
        <v>V0</v>
      </c>
      <c r="BS276" s="723">
        <f>IF(ISNUMBER(Bilanz!BS276),Bilanz!BS276,"")</f>
        <v>50.689170773637187</v>
      </c>
      <c r="BT276" s="723">
        <f>IF(ISNUMBER(Bilanz!BT276),Bilanz!BT276,"")</f>
        <v>41.021274167051381</v>
      </c>
      <c r="BU276" s="723">
        <f>IF(ISNUMBER(Bilanz!BU276),Bilanz!BU276,"")</f>
        <v>91.710444940688575</v>
      </c>
      <c r="BV276" s="722">
        <f>IF(ISNUMBER(Bilanz!BV276),Bilanz!BV276,"")</f>
        <v>10.541761751170519</v>
      </c>
      <c r="BW276" s="723">
        <f>IF(ISNUMBER(Bilanz!BW276),Bilanz!BW276,"")</f>
        <v>30</v>
      </c>
      <c r="BX276" s="721" t="str">
        <f>IF(ISTEXT(Bilanz!BX276),Bilanz!BX276,"")</f>
        <v>V0</v>
      </c>
    </row>
    <row r="277" spans="1:76" x14ac:dyDescent="0.2">
      <c r="A277" s="120" t="str">
        <f>IF(ISTEXT(Data!A277),Data!A277,"")</f>
        <v/>
      </c>
      <c r="B277" s="250">
        <f>IF(ISREF(Data!B277),Data!B277,"")</f>
        <v>35285</v>
      </c>
      <c r="C277" s="698">
        <v>0.27083333333333298</v>
      </c>
      <c r="D277" s="250">
        <f>IF(ISREF(Data!D277),Data!D277,"")</f>
        <v>35286</v>
      </c>
      <c r="E277" s="698">
        <v>0.27083333333333298</v>
      </c>
      <c r="F277" s="699" t="s">
        <v>2179</v>
      </c>
      <c r="G277" s="245" t="str">
        <f>IF(ISTEXT(Data!G277),Data!G277,"")</f>
        <v>Rain</v>
      </c>
      <c r="H277" s="247" t="str">
        <f>IF(ISTEXT(Data!H277),Data!H277,"")</f>
        <v/>
      </c>
      <c r="I277" s="246" t="str">
        <f>IF(ISTEXT(Data!I277),Data!I277,"")</f>
        <v>Insufficient Quantity</v>
      </c>
      <c r="J277" s="248" t="str">
        <f>IF(ISTEXT(Data!J277),Data!J277,"")</f>
        <v/>
      </c>
      <c r="K277" s="273">
        <f>IF(ISNUMBER(Data!K277),Data!K277,"")</f>
        <v>0.1</v>
      </c>
      <c r="L277" s="242" t="str">
        <f>IF(ISTEXT(Data!L277),Data!L277,"")</f>
        <v>V0</v>
      </c>
      <c r="M277" s="700" t="str">
        <f>IF(ISNUMBER(Data!M277),Data!M277,"")</f>
        <v/>
      </c>
      <c r="N277" s="700" t="str">
        <f>IF(ISNUMBER(Data!N277),Data!N277,"")</f>
        <v/>
      </c>
      <c r="O277" s="242" t="str">
        <f>IF(ISTEXT(Data!O277),Data!O277,"")</f>
        <v>M1</v>
      </c>
      <c r="P277" s="278" t="str">
        <f>IF(ISNUMBER(Data!P277),Data!P277,"")</f>
        <v/>
      </c>
      <c r="Q277" s="242" t="str">
        <f>IF(ISTEXT(Data!Q277),Data!Q277,"")</f>
        <v>M1</v>
      </c>
      <c r="R277" s="277" t="str">
        <f>IF(ISNUMBER(Data!R277),Data!R277,"")</f>
        <v/>
      </c>
      <c r="S277" s="242" t="str">
        <f>IF(ISTEXT(Data!S277),Data!S277,"")</f>
        <v>M1</v>
      </c>
      <c r="T277" s="701" t="str">
        <f>IF(ISNUMBER(Data!T277),Data!T277,"")</f>
        <v/>
      </c>
      <c r="U277" s="242" t="str">
        <f>IF(ISTEXT(Data!U277),Data!U277,"")</f>
        <v>M1</v>
      </c>
      <c r="V277" s="702" t="str">
        <f>IF(ISNUMBER(Data!V277),Data!V277,"")</f>
        <v/>
      </c>
      <c r="W277" s="242" t="str">
        <f>IF(ISTEXT(Data!W277),Data!W277,"")</f>
        <v>M1</v>
      </c>
      <c r="X277" s="701" t="str">
        <f>IF(ISNUMBER(Data!X277),Data!X277,"")</f>
        <v/>
      </c>
      <c r="Y277" s="242" t="str">
        <f>IF(ISTEXT(Data!Y277),Data!Y277,"")</f>
        <v>M1</v>
      </c>
      <c r="Z277" s="703" t="str">
        <f>IF(ISNUMBER(Data!Z277),Data!Z277,"")</f>
        <v/>
      </c>
      <c r="AA277" s="242" t="str">
        <f>IF(ISTEXT(Data!AA277),Data!AA277,"")</f>
        <v>M1</v>
      </c>
      <c r="AB277" s="701" t="str">
        <f>IF(ISNUMBER(Data!AB277),Data!AB277,"")</f>
        <v/>
      </c>
      <c r="AC277" s="242" t="str">
        <f>IF(ISTEXT(Data!AC277),Data!AC277,"")</f>
        <v>M1</v>
      </c>
      <c r="AD277" s="704" t="str">
        <f>IF(ISNUMBER(Data!AD277),Data!AD277,"")</f>
        <v/>
      </c>
      <c r="AE277" s="242" t="str">
        <f>IF(ISTEXT(Data!AE277),Data!AE277,"")</f>
        <v>M1</v>
      </c>
      <c r="AF277" s="701" t="str">
        <f>IF(ISNUMBER(Data!AF277),Data!AF277,"")</f>
        <v/>
      </c>
      <c r="AG277" s="242" t="str">
        <f>IF(ISTEXT(Data!AG277),Data!AG277,"")</f>
        <v>M1</v>
      </c>
      <c r="AH277" s="703" t="str">
        <f>IF(ISNUMBER(Data!AH277),Data!AH277,"")</f>
        <v/>
      </c>
      <c r="AI277" s="242" t="str">
        <f>IF(ISTEXT(Data!AI277),Data!AI277,"")</f>
        <v>M1</v>
      </c>
      <c r="AJ277" s="267" t="str">
        <f>IF(ISTEXT(Data!AJ277),Data!AJ277,"")</f>
        <v/>
      </c>
      <c r="AK277" s="267" t="str">
        <f>IF(ISTEXT(Data!AK277),Data!AK277,"")</f>
        <v/>
      </c>
      <c r="AL277" s="267" t="str">
        <f>IF(ISTEXT(Data!AL277),Data!AL277,"")</f>
        <v/>
      </c>
      <c r="AM277" s="267" t="str">
        <f>IF(ISTEXT(Data!AM277),Data!AM277,"")</f>
        <v/>
      </c>
      <c r="AN277" s="267" t="str">
        <f>IF(ISTEXT(Data!AN277),Data!AN277,"")</f>
        <v/>
      </c>
      <c r="AO277" s="267" t="str">
        <f>IF(ISTEXT(Data!AO277),Data!AO277,"")</f>
        <v/>
      </c>
      <c r="AP277" s="705" t="str">
        <f>IF(ISNUMBER(Bilanz!AP277),Bilanz!AP277,"")</f>
        <v/>
      </c>
      <c r="AQ277" s="706" t="str">
        <f>IF(ISNUMBER(Bilanz!AQ277),Bilanz!AQ277,"")</f>
        <v/>
      </c>
      <c r="AR277" s="707" t="str">
        <f>IF(ISNUMBER(Bilanz!AR277),Bilanz!AR277,"")</f>
        <v/>
      </c>
      <c r="AS277" s="708" t="str">
        <f>IF(ISNUMBER(Bilanz!AS277),Bilanz!AS277,"")</f>
        <v/>
      </c>
      <c r="AT277" s="709" t="str">
        <f>IF(ISNUMBER(Bilanz!AT277),Bilanz!AT277,"")</f>
        <v/>
      </c>
      <c r="AU277" s="710" t="str">
        <f>IF(ISNUMBER(Bilanz!AU277),Bilanz!AU277,"")</f>
        <v/>
      </c>
      <c r="AV277" s="711" t="str">
        <f>IF(ISNUMBER(Bilanz!AV277),Bilanz!AV277,"")</f>
        <v/>
      </c>
      <c r="AW277" s="712" t="str">
        <f>IF(ISNUMBER(Bilanz!AW277),Bilanz!AW277,"")</f>
        <v/>
      </c>
      <c r="AX277" s="713" t="str">
        <f>IF(ISNUMBER(Bilanz!AX277),Bilanz!AX277,"")</f>
        <v/>
      </c>
      <c r="AY277" s="714" t="str">
        <f>IF(ISNUMBER(Bilanz!AY277),Bilanz!AY277,"")</f>
        <v/>
      </c>
      <c r="AZ277" s="715">
        <f>IF(ISNUMBER(Bilanz!AZ277),Bilanz!AZ277,"")</f>
        <v>362.61</v>
      </c>
      <c r="BA277" s="716">
        <f>IF(ISNUMBER(Bilanz!BA277),Bilanz!BA277,"")</f>
        <v>5.5229999999999997</v>
      </c>
      <c r="BB277" s="717" t="str">
        <f>IF(ISNUMBER(Bilanz!BB277),Bilanz!BB277,"")</f>
        <v/>
      </c>
      <c r="BC277" s="718" t="str">
        <f>IF(ISNUMBER(Bilanz!BC277),Bilanz!BC277,"")</f>
        <v/>
      </c>
      <c r="BD277" s="719" t="str">
        <f>IF(ISNUMBER(Bilanz!BD277),Bilanz!BD277,"")</f>
        <v/>
      </c>
      <c r="BE277" s="720" t="str">
        <f>IF(ISNUMBER(Bilanz!BE277),Bilanz!BE277,"")</f>
        <v/>
      </c>
      <c r="BF277" s="708" t="str">
        <f>IF(ISNUMBER(Bilanz!BF277),Bilanz!BF277,"")</f>
        <v/>
      </c>
      <c r="BG277" s="709" t="str">
        <f>IF(ISNUMBER(Bilanz!BG277),Bilanz!BG277,"")</f>
        <v/>
      </c>
      <c r="BH277" s="710" t="str">
        <f>IF(ISNUMBER(Bilanz!BH277),Bilanz!BH277,"")</f>
        <v/>
      </c>
      <c r="BI277" s="711" t="str">
        <f>IF(ISNUMBER(Bilanz!BI277),Bilanz!BI277,"")</f>
        <v/>
      </c>
      <c r="BJ277" s="712" t="str">
        <f>IF(ISNUMBER(Bilanz!BJ277),Bilanz!BJ277,"")</f>
        <v/>
      </c>
      <c r="BK277" s="713" t="str">
        <f>IF(ISNUMBER(Bilanz!BK277),Bilanz!BK277,"")</f>
        <v/>
      </c>
      <c r="BL277" s="714" t="str">
        <f>IF(ISNUMBER(Bilanz!BL277),Bilanz!BL277,"")</f>
        <v/>
      </c>
      <c r="BM277" s="721" t="str">
        <f>IF(ISTEXT(Bilanz!BM277),Bilanz!BM277,"")</f>
        <v>M1</v>
      </c>
      <c r="BN277" s="722" t="str">
        <f>IF(ISNUMBER(Bilanz!BN277),Bilanz!BN277,"")</f>
        <v/>
      </c>
      <c r="BO277" s="722" t="str">
        <f>IF(ISNUMBER(Bilanz!BO277),Bilanz!BO277,"")</f>
        <v/>
      </c>
      <c r="BP277" s="723" t="str">
        <f>IF(ISNUMBER(Bilanz!BP277),Bilanz!BP277,"")</f>
        <v/>
      </c>
      <c r="BQ277" s="723" t="str">
        <f>IF(ISNUMBER(Bilanz!BQ277),Bilanz!BQ277,"")</f>
        <v/>
      </c>
      <c r="BR277" s="721" t="str">
        <f>IF(ISTEXT(Bilanz!BR277),Bilanz!BR277,"")</f>
        <v>M1</v>
      </c>
      <c r="BS277" s="723" t="str">
        <f>IF(ISNUMBER(Bilanz!BS277),Bilanz!BS277,"")</f>
        <v/>
      </c>
      <c r="BT277" s="723" t="str">
        <f>IF(ISNUMBER(Bilanz!BT277),Bilanz!BT277,"")</f>
        <v/>
      </c>
      <c r="BU277" s="723" t="str">
        <f>IF(ISNUMBER(Bilanz!BU277),Bilanz!BU277,"")</f>
        <v/>
      </c>
      <c r="BV277" s="722" t="str">
        <f>IF(ISNUMBER(Bilanz!BV277),Bilanz!BV277,"")</f>
        <v/>
      </c>
      <c r="BW277" s="723" t="str">
        <f>IF(ISNUMBER(Bilanz!BW277),Bilanz!BW277,"")</f>
        <v/>
      </c>
      <c r="BX277" s="721" t="str">
        <f>IF(ISTEXT(Bilanz!BX277),Bilanz!BX277,"")</f>
        <v>M1</v>
      </c>
    </row>
    <row r="278" spans="1:76" x14ac:dyDescent="0.2">
      <c r="A278" s="120" t="str">
        <f>IF(ISTEXT(Data!A278),Data!A278,"")</f>
        <v/>
      </c>
      <c r="B278" s="250">
        <f>IF(ISREF(Data!B278),Data!B278,"")</f>
        <v>35286</v>
      </c>
      <c r="C278" s="698">
        <v>0.27083333333333298</v>
      </c>
      <c r="D278" s="250">
        <f>IF(ISREF(Data!D278),Data!D278,"")</f>
        <v>35287</v>
      </c>
      <c r="E278" s="698">
        <v>0.27083333333333298</v>
      </c>
      <c r="F278" s="699" t="s">
        <v>2179</v>
      </c>
      <c r="G278" s="245" t="str">
        <f>IF(ISTEXT(Data!G278),Data!G278,"")</f>
        <v>No Precipitation Occurred</v>
      </c>
      <c r="H278" s="247" t="str">
        <f>IF(ISTEXT(Data!H278),Data!H278,"")</f>
        <v/>
      </c>
      <c r="I278" s="246" t="str">
        <f>IF(ISTEXT(Data!I278),Data!I278,"")</f>
        <v/>
      </c>
      <c r="J278" s="248" t="str">
        <f>IF(ISTEXT(Data!J278),Data!J278,"")</f>
        <v/>
      </c>
      <c r="K278" s="273" t="str">
        <f>IF(ISNUMBER(Data!K278),Data!K278,"")</f>
        <v/>
      </c>
      <c r="L278" s="242" t="str">
        <f>IF(ISTEXT(Data!L278),Data!L278,"")</f>
        <v>M1</v>
      </c>
      <c r="M278" s="700" t="str">
        <f>IF(ISNUMBER(Data!M278),Data!M278,"")</f>
        <v/>
      </c>
      <c r="N278" s="700" t="str">
        <f>IF(ISNUMBER(Data!N278),Data!N278,"")</f>
        <v/>
      </c>
      <c r="O278" s="242" t="str">
        <f>IF(ISTEXT(Data!O278),Data!O278,"")</f>
        <v>M1</v>
      </c>
      <c r="P278" s="278" t="str">
        <f>IF(ISNUMBER(Data!P278),Data!P278,"")</f>
        <v/>
      </c>
      <c r="Q278" s="242" t="str">
        <f>IF(ISTEXT(Data!Q278),Data!Q278,"")</f>
        <v>M1</v>
      </c>
      <c r="R278" s="277" t="str">
        <f>IF(ISNUMBER(Data!R278),Data!R278,"")</f>
        <v/>
      </c>
      <c r="S278" s="242" t="str">
        <f>IF(ISTEXT(Data!S278),Data!S278,"")</f>
        <v>M1</v>
      </c>
      <c r="T278" s="701" t="str">
        <f>IF(ISNUMBER(Data!T278),Data!T278,"")</f>
        <v/>
      </c>
      <c r="U278" s="242" t="str">
        <f>IF(ISTEXT(Data!U278),Data!U278,"")</f>
        <v>M1</v>
      </c>
      <c r="V278" s="702" t="str">
        <f>IF(ISNUMBER(Data!V278),Data!V278,"")</f>
        <v/>
      </c>
      <c r="W278" s="242" t="str">
        <f>IF(ISTEXT(Data!W278),Data!W278,"")</f>
        <v>M1</v>
      </c>
      <c r="X278" s="701" t="str">
        <f>IF(ISNUMBER(Data!X278),Data!X278,"")</f>
        <v/>
      </c>
      <c r="Y278" s="242" t="str">
        <f>IF(ISTEXT(Data!Y278),Data!Y278,"")</f>
        <v>M1</v>
      </c>
      <c r="Z278" s="703" t="str">
        <f>IF(ISNUMBER(Data!Z278),Data!Z278,"")</f>
        <v/>
      </c>
      <c r="AA278" s="242" t="str">
        <f>IF(ISTEXT(Data!AA278),Data!AA278,"")</f>
        <v>M1</v>
      </c>
      <c r="AB278" s="701" t="str">
        <f>IF(ISNUMBER(Data!AB278),Data!AB278,"")</f>
        <v/>
      </c>
      <c r="AC278" s="242" t="str">
        <f>IF(ISTEXT(Data!AC278),Data!AC278,"")</f>
        <v>M1</v>
      </c>
      <c r="AD278" s="704" t="str">
        <f>IF(ISNUMBER(Data!AD278),Data!AD278,"")</f>
        <v/>
      </c>
      <c r="AE278" s="242" t="str">
        <f>IF(ISTEXT(Data!AE278),Data!AE278,"")</f>
        <v>M1</v>
      </c>
      <c r="AF278" s="701" t="str">
        <f>IF(ISNUMBER(Data!AF278),Data!AF278,"")</f>
        <v/>
      </c>
      <c r="AG278" s="242" t="str">
        <f>IF(ISTEXT(Data!AG278),Data!AG278,"")</f>
        <v>M1</v>
      </c>
      <c r="AH278" s="703" t="str">
        <f>IF(ISNUMBER(Data!AH278),Data!AH278,"")</f>
        <v/>
      </c>
      <c r="AI278" s="242" t="str">
        <f>IF(ISTEXT(Data!AI278),Data!AI278,"")</f>
        <v>M1</v>
      </c>
      <c r="AJ278" s="267" t="str">
        <f>IF(ISTEXT(Data!AJ278),Data!AJ278,"")</f>
        <v/>
      </c>
      <c r="AK278" s="267" t="str">
        <f>IF(ISTEXT(Data!AK278),Data!AK278,"")</f>
        <v/>
      </c>
      <c r="AL278" s="267" t="str">
        <f>IF(ISTEXT(Data!AL278),Data!AL278,"")</f>
        <v/>
      </c>
      <c r="AM278" s="267" t="str">
        <f>IF(ISTEXT(Data!AM278),Data!AM278,"")</f>
        <v/>
      </c>
      <c r="AN278" s="267" t="str">
        <f>IF(ISTEXT(Data!AN278),Data!AN278,"")</f>
        <v/>
      </c>
      <c r="AO278" s="267" t="str">
        <f>IF(ISTEXT(Data!AO278),Data!AO278,"")</f>
        <v/>
      </c>
      <c r="AP278" s="705" t="str">
        <f>IF(ISNUMBER(Bilanz!AP278),Bilanz!AP278,"")</f>
        <v/>
      </c>
      <c r="AQ278" s="706" t="str">
        <f>IF(ISNUMBER(Bilanz!AQ278),Bilanz!AQ278,"")</f>
        <v/>
      </c>
      <c r="AR278" s="707" t="str">
        <f>IF(ISNUMBER(Bilanz!AR278),Bilanz!AR278,"")</f>
        <v/>
      </c>
      <c r="AS278" s="708" t="str">
        <f>IF(ISNUMBER(Bilanz!AS278),Bilanz!AS278,"")</f>
        <v/>
      </c>
      <c r="AT278" s="709" t="str">
        <f>IF(ISNUMBER(Bilanz!AT278),Bilanz!AT278,"")</f>
        <v/>
      </c>
      <c r="AU278" s="710" t="str">
        <f>IF(ISNUMBER(Bilanz!AU278),Bilanz!AU278,"")</f>
        <v/>
      </c>
      <c r="AV278" s="711" t="str">
        <f>IF(ISNUMBER(Bilanz!AV278),Bilanz!AV278,"")</f>
        <v/>
      </c>
      <c r="AW278" s="712" t="str">
        <f>IF(ISNUMBER(Bilanz!AW278),Bilanz!AW278,"")</f>
        <v/>
      </c>
      <c r="AX278" s="713" t="str">
        <f>IF(ISNUMBER(Bilanz!AX278),Bilanz!AX278,"")</f>
        <v/>
      </c>
      <c r="AY278" s="714" t="str">
        <f>IF(ISNUMBER(Bilanz!AY278),Bilanz!AY278,"")</f>
        <v/>
      </c>
      <c r="AZ278" s="715">
        <f>IF(ISNUMBER(Bilanz!AZ278),Bilanz!AZ278,"")</f>
        <v>362.61</v>
      </c>
      <c r="BA278" s="716">
        <f>IF(ISNUMBER(Bilanz!BA278),Bilanz!BA278,"")</f>
        <v>5.5229999999999997</v>
      </c>
      <c r="BB278" s="717" t="str">
        <f>IF(ISNUMBER(Bilanz!BB278),Bilanz!BB278,"")</f>
        <v/>
      </c>
      <c r="BC278" s="718" t="str">
        <f>IF(ISNUMBER(Bilanz!BC278),Bilanz!BC278,"")</f>
        <v/>
      </c>
      <c r="BD278" s="719" t="str">
        <f>IF(ISNUMBER(Bilanz!BD278),Bilanz!BD278,"")</f>
        <v/>
      </c>
      <c r="BE278" s="720" t="str">
        <f>IF(ISNUMBER(Bilanz!BE278),Bilanz!BE278,"")</f>
        <v/>
      </c>
      <c r="BF278" s="708" t="str">
        <f>IF(ISNUMBER(Bilanz!BF278),Bilanz!BF278,"")</f>
        <v/>
      </c>
      <c r="BG278" s="709" t="str">
        <f>IF(ISNUMBER(Bilanz!BG278),Bilanz!BG278,"")</f>
        <v/>
      </c>
      <c r="BH278" s="710" t="str">
        <f>IF(ISNUMBER(Bilanz!BH278),Bilanz!BH278,"")</f>
        <v/>
      </c>
      <c r="BI278" s="711" t="str">
        <f>IF(ISNUMBER(Bilanz!BI278),Bilanz!BI278,"")</f>
        <v/>
      </c>
      <c r="BJ278" s="712" t="str">
        <f>IF(ISNUMBER(Bilanz!BJ278),Bilanz!BJ278,"")</f>
        <v/>
      </c>
      <c r="BK278" s="713" t="str">
        <f>IF(ISNUMBER(Bilanz!BK278),Bilanz!BK278,"")</f>
        <v/>
      </c>
      <c r="BL278" s="714" t="str">
        <f>IF(ISNUMBER(Bilanz!BL278),Bilanz!BL278,"")</f>
        <v/>
      </c>
      <c r="BM278" s="721" t="str">
        <f>IF(ISTEXT(Bilanz!BM278),Bilanz!BM278,"")</f>
        <v>M1</v>
      </c>
      <c r="BN278" s="722" t="str">
        <f>IF(ISNUMBER(Bilanz!BN278),Bilanz!BN278,"")</f>
        <v/>
      </c>
      <c r="BO278" s="722" t="str">
        <f>IF(ISNUMBER(Bilanz!BO278),Bilanz!BO278,"")</f>
        <v/>
      </c>
      <c r="BP278" s="723" t="str">
        <f>IF(ISNUMBER(Bilanz!BP278),Bilanz!BP278,"")</f>
        <v/>
      </c>
      <c r="BQ278" s="723" t="str">
        <f>IF(ISNUMBER(Bilanz!BQ278),Bilanz!BQ278,"")</f>
        <v/>
      </c>
      <c r="BR278" s="721" t="str">
        <f>IF(ISTEXT(Bilanz!BR278),Bilanz!BR278,"")</f>
        <v>M1</v>
      </c>
      <c r="BS278" s="723" t="str">
        <f>IF(ISNUMBER(Bilanz!BS278),Bilanz!BS278,"")</f>
        <v/>
      </c>
      <c r="BT278" s="723" t="str">
        <f>IF(ISNUMBER(Bilanz!BT278),Bilanz!BT278,"")</f>
        <v/>
      </c>
      <c r="BU278" s="723" t="str">
        <f>IF(ISNUMBER(Bilanz!BU278),Bilanz!BU278,"")</f>
        <v/>
      </c>
      <c r="BV278" s="722" t="str">
        <f>IF(ISNUMBER(Bilanz!BV278),Bilanz!BV278,"")</f>
        <v/>
      </c>
      <c r="BW278" s="723" t="str">
        <f>IF(ISNUMBER(Bilanz!BW278),Bilanz!BW278,"")</f>
        <v/>
      </c>
      <c r="BX278" s="721" t="str">
        <f>IF(ISTEXT(Bilanz!BX278),Bilanz!BX278,"")</f>
        <v>M1</v>
      </c>
    </row>
    <row r="279" spans="1:76" x14ac:dyDescent="0.2">
      <c r="A279" s="120" t="str">
        <f>IF(ISTEXT(Data!A279),Data!A279,"")</f>
        <v>DEU96091</v>
      </c>
      <c r="B279" s="250">
        <f>IF(ISREF(Data!B279),Data!B279,"")</f>
        <v>35287</v>
      </c>
      <c r="C279" s="698">
        <v>0.27083333333333298</v>
      </c>
      <c r="D279" s="250">
        <f>IF(ISREF(Data!D279),Data!D279,"")</f>
        <v>35288</v>
      </c>
      <c r="E279" s="698">
        <v>0.27083333333333298</v>
      </c>
      <c r="F279" s="699" t="s">
        <v>2179</v>
      </c>
      <c r="G279" s="245" t="str">
        <f>IF(ISTEXT(Data!G279),Data!G279,"")</f>
        <v>Rain</v>
      </c>
      <c r="H279" s="247" t="str">
        <f>IF(ISTEXT(Data!H279),Data!H279,"")</f>
        <v>Clean and Clear</v>
      </c>
      <c r="I279" s="246" t="str">
        <f>IF(ISTEXT(Data!I279),Data!I279,"")</f>
        <v/>
      </c>
      <c r="J279" s="248" t="str">
        <f>IF(ISTEXT(Data!J279),Data!J279,"")</f>
        <v/>
      </c>
      <c r="K279" s="273">
        <f>IF(ISNUMBER(Data!K279),Data!K279,"")</f>
        <v>1.2</v>
      </c>
      <c r="L279" s="242" t="str">
        <f>IF(ISTEXT(Data!L279),Data!L279,"")</f>
        <v>V0</v>
      </c>
      <c r="M279" s="700">
        <f>IF(ISNUMBER(Data!M279),Data!M279,"")</f>
        <v>55.4</v>
      </c>
      <c r="N279" s="700">
        <f>IF(ISNUMBER(Data!N279),Data!N279,"")</f>
        <v>1.2742</v>
      </c>
      <c r="O279" s="242" t="str">
        <f>IF(ISTEXT(Data!O279),Data!O279,"")</f>
        <v>V0</v>
      </c>
      <c r="P279" s="278">
        <f>IF(ISNUMBER(Data!P279),Data!P279,"")</f>
        <v>5.26</v>
      </c>
      <c r="Q279" s="242" t="str">
        <f>IF(ISTEXT(Data!Q279),Data!Q279,"")</f>
        <v>V0</v>
      </c>
      <c r="R279" s="277">
        <f>IF(ISNUMBER(Data!R279),Data!R279,"")</f>
        <v>13.7</v>
      </c>
      <c r="S279" s="242" t="str">
        <f>IF(ISTEXT(Data!S279),Data!S279,"")</f>
        <v>V0</v>
      </c>
      <c r="T279" s="701">
        <f>IF(ISNUMBER(Data!T279),Data!T279,"")</f>
        <v>0.13200000000000001</v>
      </c>
      <c r="U279" s="242" t="str">
        <f>IF(ISTEXT(Data!U279),Data!U279,"")</f>
        <v>V0</v>
      </c>
      <c r="V279" s="702">
        <f>IF(ISNUMBER(Data!V279),Data!V279,"")</f>
        <v>0.52791965002822361</v>
      </c>
      <c r="W279" s="242" t="str">
        <f>IF(ISTEXT(Data!W279),Data!W279,"")</f>
        <v>V0</v>
      </c>
      <c r="X279" s="701">
        <f>IF(ISNUMBER(Data!X279),Data!X279,"")</f>
        <v>0.48131714934105058</v>
      </c>
      <c r="Y279" s="242" t="str">
        <f>IF(ISTEXT(Data!Y279),Data!Y279,"")</f>
        <v>V0</v>
      </c>
      <c r="Z279" s="703">
        <f>IF(ISNUMBER(Data!Z279),Data!Z279,"")</f>
        <v>7.0999999999999994E-2</v>
      </c>
      <c r="AA279" s="242" t="str">
        <f>IF(ISTEXT(Data!AA279),Data!AA279,"")</f>
        <v>V0</v>
      </c>
      <c r="AB279" s="701">
        <f>IF(ISNUMBER(Data!AB279),Data!AB279,"")</f>
        <v>0.78889113587227677</v>
      </c>
      <c r="AC279" s="242" t="str">
        <f>IF(ISTEXT(Data!AC279),Data!AC279,"")</f>
        <v>V0</v>
      </c>
      <c r="AD279" s="704">
        <f>IF(ISNUMBER(Data!AD279),Data!AD279,"")</f>
        <v>0.23400000000000001</v>
      </c>
      <c r="AE279" s="242" t="str">
        <f>IF(ISTEXT(Data!AE279),Data!AE279,"")</f>
        <v>V0</v>
      </c>
      <c r="AF279" s="701">
        <f>IF(ISNUMBER(Data!AF279),Data!AF279,"")</f>
        <v>6.6000000000000003E-2</v>
      </c>
      <c r="AG279" s="242" t="str">
        <f>IF(ISTEXT(Data!AG279),Data!AG279,"")</f>
        <v>V0</v>
      </c>
      <c r="AH279" s="703">
        <f>IF(ISNUMBER(Data!AH279),Data!AH279,"")</f>
        <v>0.33100000000000002</v>
      </c>
      <c r="AI279" s="242" t="str">
        <f>IF(ISTEXT(Data!AI279),Data!AI279,"")</f>
        <v>V0</v>
      </c>
      <c r="AJ279" s="267" t="str">
        <f>IF(ISTEXT(Data!AJ279),Data!AJ279,"")</f>
        <v/>
      </c>
      <c r="AK279" s="267" t="str">
        <f>IF(ISTEXT(Data!AK279),Data!AK279,"")</f>
        <v/>
      </c>
      <c r="AL279" s="267" t="str">
        <f>IF(ISTEXT(Data!AL279),Data!AL279,"")</f>
        <v/>
      </c>
      <c r="AM279" s="267" t="str">
        <f>IF(ISTEXT(Data!AM279),Data!AM279,"")</f>
        <v/>
      </c>
      <c r="AN279" s="267" t="str">
        <f>IF(ISTEXT(Data!AN279),Data!AN279,"")</f>
        <v/>
      </c>
      <c r="AO279" s="267" t="str">
        <f>IF(ISTEXT(Data!AO279),Data!AO279,"")</f>
        <v/>
      </c>
      <c r="AP279" s="705">
        <f>IF(ISNUMBER(Bilanz!AP279),Bilanz!AP279,"")</f>
        <v>5.4954087385762386E-3</v>
      </c>
      <c r="AQ279" s="706">
        <f>IF(ISNUMBER(Bilanz!AQ279),Bilanz!AQ279,"")</f>
        <v>7.0022498146938431E-3</v>
      </c>
      <c r="AR279" s="707">
        <f>IF(ISNUMBER(Bilanz!AR279),Bilanz!AR279,"")</f>
        <v>0.16819440000000002</v>
      </c>
      <c r="AS279" s="708">
        <f>IF(ISNUMBER(Bilanz!AS279),Bilanz!AS279,"")</f>
        <v>0.67267521806596253</v>
      </c>
      <c r="AT279" s="709">
        <f>IF(ISNUMBER(Bilanz!AT279),Bilanz!AT279,"")</f>
        <v>0.61329431169036663</v>
      </c>
      <c r="AU279" s="710">
        <f>IF(ISNUMBER(Bilanz!AU279),Bilanz!AU279,"")</f>
        <v>9.0468199999999999E-2</v>
      </c>
      <c r="AV279" s="711">
        <f>IF(ISNUMBER(Bilanz!AV279),Bilanz!AV279,"")</f>
        <v>1.0052050853284551</v>
      </c>
      <c r="AW279" s="712">
        <f>IF(ISNUMBER(Bilanz!AW279),Bilanz!AW279,"")</f>
        <v>0.29816280000000001</v>
      </c>
      <c r="AX279" s="713">
        <f>IF(ISNUMBER(Bilanz!AX279),Bilanz!AX279,"")</f>
        <v>8.4097200000000011E-2</v>
      </c>
      <c r="AY279" s="714">
        <f>IF(ISNUMBER(Bilanz!AY279),Bilanz!AY279,"")</f>
        <v>0.42176020000000003</v>
      </c>
      <c r="AZ279" s="715">
        <f>IF(ISNUMBER(Bilanz!AZ279),Bilanz!AZ279,"")</f>
        <v>362.61</v>
      </c>
      <c r="BA279" s="716">
        <f>IF(ISNUMBER(Bilanz!BA279),Bilanz!BA279,"")</f>
        <v>5.5229999999999997</v>
      </c>
      <c r="BB279" s="717">
        <f>IF(ISNUMBER(Bilanz!BB279),Bilanz!BB279,"")</f>
        <v>5.4954087385762387</v>
      </c>
      <c r="BC279" s="718">
        <f>IF(ISNUMBER(Bilanz!BC279),Bilanz!BC279,"")</f>
        <v>1.0050207842102932</v>
      </c>
      <c r="BD279" s="719">
        <f>IF(ISNUMBER(Bilanz!BD279),Bilanz!BD279,"")</f>
        <v>1.8197008586099809E-3</v>
      </c>
      <c r="BE279" s="720">
        <f>IF(ISNUMBER(Bilanz!BE279),Bilanz!BE279,"")</f>
        <v>3.7233442400992893</v>
      </c>
      <c r="BF279" s="708">
        <f>IF(ISNUMBER(Bilanz!BF279),Bilanz!BF279,"")</f>
        <v>37.6897015797975</v>
      </c>
      <c r="BG279" s="709">
        <f>IF(ISNUMBER(Bilanz!BG279),Bilanz!BG279,"")</f>
        <v>30.021340984940004</v>
      </c>
      <c r="BH279" s="710">
        <f>IF(ISNUMBER(Bilanz!BH279),Bilanz!BH279,"")</f>
        <v>3.0883261272390365</v>
      </c>
      <c r="BI279" s="711">
        <f>IF(ISNUMBER(Bilanz!BI279),Bilanz!BI279,"")</f>
        <v>56.321206244897326</v>
      </c>
      <c r="BJ279" s="712">
        <f>IF(ISNUMBER(Bilanz!BJ279),Bilanz!BJ279,"")</f>
        <v>5.9849608675635588</v>
      </c>
      <c r="BK279" s="713">
        <f>IF(ISNUMBER(Bilanz!BK279),Bilanz!BK279,"")</f>
        <v>5.4309812795721051</v>
      </c>
      <c r="BL279" s="714">
        <f>IF(ISNUMBER(Bilanz!BL279),Bilanz!BL279,"")</f>
        <v>16.517790308897649</v>
      </c>
      <c r="BM279" s="721" t="str">
        <f>IF(ISTEXT(Bilanz!BM279),Bilanz!BM279,"")</f>
        <v>V0</v>
      </c>
      <c r="BN279" s="722">
        <f>IF(ISNUMBER(Bilanz!BN279),Bilanz!BN279,"")</f>
        <v>13.7</v>
      </c>
      <c r="BO279" s="722">
        <f>IF(ISNUMBER(Bilanz!BO279),Bilanz!BO279,"")</f>
        <v>13.348055809708324</v>
      </c>
      <c r="BP279" s="723">
        <f>IF(ISNUMBER(Bilanz!BP279),Bilanz!BP279,"")</f>
        <v>-2.568935695559674</v>
      </c>
      <c r="BQ279" s="723">
        <f>IF(ISNUMBER(Bilanz!BQ279),Bilanz!BQ279,"")</f>
        <v>30</v>
      </c>
      <c r="BR279" s="721" t="str">
        <f>IF(ISTEXT(Bilanz!BR279),Bilanz!BR279,"")</f>
        <v>V0</v>
      </c>
      <c r="BS279" s="723">
        <f>IF(ISNUMBER(Bilanz!BS279),Bilanz!BS279,"")</f>
        <v>92.838673566745911</v>
      </c>
      <c r="BT279" s="723">
        <f>IF(ISNUMBER(Bilanz!BT279),Bilanz!BT279,"")</f>
        <v>72.441227289905697</v>
      </c>
      <c r="BU279" s="723">
        <f>IF(ISNUMBER(Bilanz!BU279),Bilanz!BU279,"")</f>
        <v>165.27990085665161</v>
      </c>
      <c r="BV279" s="722">
        <f>IF(ISNUMBER(Bilanz!BV279),Bilanz!BV279,"")</f>
        <v>12.341153504521435</v>
      </c>
      <c r="BW279" s="723">
        <f>IF(ISNUMBER(Bilanz!BW279),Bilanz!BW279,"")</f>
        <v>15</v>
      </c>
      <c r="BX279" s="721" t="str">
        <f>IF(ISTEXT(Bilanz!BX279),Bilanz!BX279,"")</f>
        <v>V0</v>
      </c>
    </row>
    <row r="280" spans="1:76" x14ac:dyDescent="0.2">
      <c r="A280" s="120" t="str">
        <f>IF(ISTEXT(Data!A280),Data!A280,"")</f>
        <v>DEU96092</v>
      </c>
      <c r="B280" s="250">
        <f>IF(ISREF(Data!B280),Data!B280,"")</f>
        <v>35288</v>
      </c>
      <c r="C280" s="698">
        <v>0.27083333333333298</v>
      </c>
      <c r="D280" s="250">
        <f>IF(ISREF(Data!D280),Data!D280,"")</f>
        <v>35289</v>
      </c>
      <c r="E280" s="698">
        <v>0.27083333333333298</v>
      </c>
      <c r="F280" s="699" t="s">
        <v>2179</v>
      </c>
      <c r="G280" s="245" t="str">
        <f>IF(ISTEXT(Data!G280),Data!G280,"")</f>
        <v>Rain</v>
      </c>
      <c r="H280" s="247" t="str">
        <f>IF(ISTEXT(Data!H280),Data!H280,"")</f>
        <v>Clean and Clear</v>
      </c>
      <c r="I280" s="246" t="str">
        <f>IF(ISTEXT(Data!I280),Data!I280,"")</f>
        <v/>
      </c>
      <c r="J280" s="248" t="str">
        <f>IF(ISTEXT(Data!J280),Data!J280,"")</f>
        <v/>
      </c>
      <c r="K280" s="273">
        <f>IF(ISNUMBER(Data!K280),Data!K280,"")</f>
        <v>18.399999999999999</v>
      </c>
      <c r="L280" s="242" t="str">
        <f>IF(ISTEXT(Data!L280),Data!L280,"")</f>
        <v>V0</v>
      </c>
      <c r="M280" s="700">
        <f>IF(ISNUMBER(Data!M280),Data!M280,"")</f>
        <v>806.9</v>
      </c>
      <c r="N280" s="700">
        <f>IF(ISNUMBER(Data!N280),Data!N280,"")</f>
        <v>18.558699999999998</v>
      </c>
      <c r="O280" s="242" t="str">
        <f>IF(ISTEXT(Data!O280),Data!O280,"")</f>
        <v>V0</v>
      </c>
      <c r="P280" s="278">
        <f>IF(ISNUMBER(Data!P280),Data!P280,"")</f>
        <v>5.19</v>
      </c>
      <c r="Q280" s="242" t="str">
        <f>IF(ISTEXT(Data!Q280),Data!Q280,"")</f>
        <v>V0</v>
      </c>
      <c r="R280" s="277">
        <f>IF(ISNUMBER(Data!R280),Data!R280,"")</f>
        <v>4.8</v>
      </c>
      <c r="S280" s="242" t="str">
        <f>IF(ISTEXT(Data!S280),Data!S280,"")</f>
        <v>V0</v>
      </c>
      <c r="T280" s="701">
        <f>IF(ISNUMBER(Data!T280),Data!T280,"")</f>
        <v>2.3E-2</v>
      </c>
      <c r="U280" s="242" t="str">
        <f>IF(ISTEXT(Data!U280),Data!U280,"")</f>
        <v>V0</v>
      </c>
      <c r="V280" s="702">
        <f>IF(ISNUMBER(Data!V280),Data!V280,"")</f>
        <v>9.3295171357148612E-2</v>
      </c>
      <c r="W280" s="242" t="str">
        <f>IF(ISTEXT(Data!W280),Data!W280,"")</f>
        <v>V0</v>
      </c>
      <c r="X280" s="701">
        <f>IF(ISNUMBER(Data!X280),Data!X280,"")</f>
        <v>0.10681101788428306</v>
      </c>
      <c r="Y280" s="242" t="str">
        <f>IF(ISTEXT(Data!Y280),Data!Y280,"")</f>
        <v>V0</v>
      </c>
      <c r="Z280" s="703">
        <f>IF(ISNUMBER(Data!Z280),Data!Z280,"")</f>
        <v>2.9000000000000001E-2</v>
      </c>
      <c r="AA280" s="242" t="str">
        <f>IF(ISTEXT(Data!AA280),Data!AA280,"")</f>
        <v>V0</v>
      </c>
      <c r="AB280" s="701">
        <f>IF(ISNUMBER(Data!AB280),Data!AB280,"")</f>
        <v>0.11181134209213368</v>
      </c>
      <c r="AC280" s="242" t="str">
        <f>IF(ISTEXT(Data!AC280),Data!AC280,"")</f>
        <v>V0</v>
      </c>
      <c r="AD280" s="704">
        <f>IF(ISNUMBER(Data!AD280),Data!AD280,"")</f>
        <v>0.02</v>
      </c>
      <c r="AE280" s="242" t="str">
        <f>IF(ISTEXT(Data!AE280),Data!AE280,"")</f>
        <v>V0</v>
      </c>
      <c r="AF280" s="701">
        <f>IF(ISNUMBER(Data!AF280),Data!AF280,"")</f>
        <v>1.4E-2</v>
      </c>
      <c r="AG280" s="242" t="str">
        <f>IF(ISTEXT(Data!AG280),Data!AG280,"")</f>
        <v>V0</v>
      </c>
      <c r="AH280" s="703">
        <f>IF(ISNUMBER(Data!AH280),Data!AH280,"")</f>
        <v>6.4000000000000001E-2</v>
      </c>
      <c r="AI280" s="242" t="str">
        <f>IF(ISTEXT(Data!AI280),Data!AI280,"")</f>
        <v>V0</v>
      </c>
      <c r="AJ280" s="267" t="str">
        <f>IF(ISTEXT(Data!AJ280),Data!AJ280,"")</f>
        <v/>
      </c>
      <c r="AK280" s="267" t="str">
        <f>IF(ISTEXT(Data!AK280),Data!AK280,"")</f>
        <v/>
      </c>
      <c r="AL280" s="267" t="str">
        <f>IF(ISTEXT(Data!AL280),Data!AL280,"")</f>
        <v/>
      </c>
      <c r="AM280" s="267" t="str">
        <f>IF(ISTEXT(Data!AM280),Data!AM280,"")</f>
        <v/>
      </c>
      <c r="AN280" s="267" t="str">
        <f>IF(ISTEXT(Data!AN280),Data!AN280,"")</f>
        <v/>
      </c>
      <c r="AO280" s="267" t="str">
        <f>IF(ISTEXT(Data!AO280),Data!AO280,"")</f>
        <v/>
      </c>
      <c r="AP280" s="705">
        <f>IF(ISNUMBER(Bilanz!AP280),Bilanz!AP280,"")</f>
        <v>6.4565422903465428E-3</v>
      </c>
      <c r="AQ280" s="706">
        <f>IF(ISNUMBER(Bilanz!AQ280),Bilanz!AQ280,"")</f>
        <v>0.11982503140385438</v>
      </c>
      <c r="AR280" s="707">
        <f>IF(ISNUMBER(Bilanz!AR280),Bilanz!AR280,"")</f>
        <v>0.42685009999999995</v>
      </c>
      <c r="AS280" s="708">
        <f>IF(ISNUMBER(Bilanz!AS280),Bilanz!AS280,"")</f>
        <v>1.7314370966659138</v>
      </c>
      <c r="AT280" s="709">
        <f>IF(ISNUMBER(Bilanz!AT280),Bilanz!AT280,"")</f>
        <v>1.9822736376090437</v>
      </c>
      <c r="AU280" s="710">
        <f>IF(ISNUMBER(Bilanz!AU280),Bilanz!AU280,"")</f>
        <v>0.53820230000000002</v>
      </c>
      <c r="AV280" s="711">
        <f>IF(ISNUMBER(Bilanz!AV280),Bilanz!AV280,"")</f>
        <v>2.0750731544852812</v>
      </c>
      <c r="AW280" s="712">
        <f>IF(ISNUMBER(Bilanz!AW280),Bilanz!AW280,"")</f>
        <v>0.37117399999999995</v>
      </c>
      <c r="AX280" s="713">
        <f>IF(ISNUMBER(Bilanz!AX280),Bilanz!AX280,"")</f>
        <v>0.25982179999999999</v>
      </c>
      <c r="AY280" s="714">
        <f>IF(ISNUMBER(Bilanz!AY280),Bilanz!AY280,"")</f>
        <v>1.1877567999999998</v>
      </c>
      <c r="AZ280" s="715">
        <f>IF(ISNUMBER(Bilanz!AZ280),Bilanz!AZ280,"")</f>
        <v>362.61</v>
      </c>
      <c r="BA280" s="716">
        <f>IF(ISNUMBER(Bilanz!BA280),Bilanz!BA280,"")</f>
        <v>5.5229999999999997</v>
      </c>
      <c r="BB280" s="717">
        <f>IF(ISNUMBER(Bilanz!BB280),Bilanz!BB280,"")</f>
        <v>6.456542290346543</v>
      </c>
      <c r="BC280" s="718">
        <f>IF(ISNUMBER(Bilanz!BC280),Bilanz!BC280,"")</f>
        <v>0.85541141862536396</v>
      </c>
      <c r="BD280" s="719">
        <f>IF(ISNUMBER(Bilanz!BD280),Bilanz!BD280,"")</f>
        <v>1.5488166189124818E-3</v>
      </c>
      <c r="BE280" s="720">
        <f>IF(ISNUMBER(Bilanz!BE280),Bilanz!BE280,"")</f>
        <v>0.64876452668396711</v>
      </c>
      <c r="BF280" s="708">
        <f>IF(ISNUMBER(Bilanz!BF280),Bilanz!BF280,"")</f>
        <v>6.6606105059719152</v>
      </c>
      <c r="BG280" s="709">
        <f>IF(ISNUMBER(Bilanz!BG280),Bilanz!BG280,"")</f>
        <v>6.6621561131628297</v>
      </c>
      <c r="BH280" s="710">
        <f>IF(ISNUMBER(Bilanz!BH280),Bilanz!BH280,"")</f>
        <v>1.2614289815483388</v>
      </c>
      <c r="BI280" s="711">
        <f>IF(ISNUMBER(Bilanz!BI280),Bilanz!BI280,"")</f>
        <v>7.9825331685681213</v>
      </c>
      <c r="BJ280" s="712">
        <f>IF(ISNUMBER(Bilanz!BJ280),Bilanz!BJ280,"")</f>
        <v>0.51153511688577424</v>
      </c>
      <c r="BK280" s="713">
        <f>IF(ISNUMBER(Bilanz!BK280),Bilanz!BK280,"")</f>
        <v>1.1520263320304465</v>
      </c>
      <c r="BL280" s="714">
        <f>IF(ISNUMBER(Bilanz!BL280),Bilanz!BL280,"")</f>
        <v>3.1937721443185785</v>
      </c>
      <c r="BM280" s="721" t="str">
        <f>IF(ISTEXT(Bilanz!BM280),Bilanz!BM280,"")</f>
        <v>V0</v>
      </c>
      <c r="BN280" s="722">
        <f>IF(ISNUMBER(Bilanz!BN280),Bilanz!BN280,"")</f>
        <v>4.8</v>
      </c>
      <c r="BO280" s="722">
        <f>IF(ISNUMBER(Bilanz!BO280),Bilanz!BO280,"")</f>
        <v>4.2927696905856116</v>
      </c>
      <c r="BP280" s="723">
        <f>IF(ISNUMBER(Bilanz!BP280),Bilanz!BP280,"")</f>
        <v>-10.567298112799755</v>
      </c>
      <c r="BQ280" s="723">
        <f>IF(ISNUMBER(Bilanz!BQ280),Bilanz!BQ280,"")</f>
        <v>50</v>
      </c>
      <c r="BR280" s="721" t="str">
        <f>IF(ISTEXT(Bilanz!BR280),Bilanz!BR280,"")</f>
        <v>V0</v>
      </c>
      <c r="BS280" s="723">
        <f>IF(ISNUMBER(Bilanz!BS280),Bilanz!BS280,"")</f>
        <v>20.557838033697802</v>
      </c>
      <c r="BT280" s="723">
        <f>IF(ISNUMBER(Bilanz!BT280),Bilanz!BT280,"")</f>
        <v>14.828491381062989</v>
      </c>
      <c r="BU280" s="723">
        <f>IF(ISNUMBER(Bilanz!BU280),Bilanz!BU280,"")</f>
        <v>35.386329414760795</v>
      </c>
      <c r="BV280" s="722">
        <f>IF(ISNUMBER(Bilanz!BV280),Bilanz!BV280,"")</f>
        <v>16.190847560032363</v>
      </c>
      <c r="BW280" s="723">
        <f>IF(ISNUMBER(Bilanz!BW280),Bilanz!BW280,"")</f>
        <v>60</v>
      </c>
      <c r="BX280" s="721" t="str">
        <f>IF(ISTEXT(Bilanz!BX280),Bilanz!BX280,"")</f>
        <v>V0</v>
      </c>
    </row>
    <row r="281" spans="1:76" x14ac:dyDescent="0.2">
      <c r="A281" s="120" t="str">
        <f>IF(ISTEXT(Data!A281),Data!A281,"")</f>
        <v>DEU96093</v>
      </c>
      <c r="B281" s="250">
        <f>IF(ISREF(Data!B281),Data!B281,"")</f>
        <v>35289</v>
      </c>
      <c r="C281" s="698">
        <v>0.27083333333333298</v>
      </c>
      <c r="D281" s="250">
        <f>IF(ISREF(Data!D281),Data!D281,"")</f>
        <v>35290</v>
      </c>
      <c r="E281" s="698">
        <v>0.27083333333333298</v>
      </c>
      <c r="F281" s="699" t="s">
        <v>2179</v>
      </c>
      <c r="G281" s="245" t="str">
        <f>IF(ISTEXT(Data!G281),Data!G281,"")</f>
        <v>Rain</v>
      </c>
      <c r="H281" s="247" t="str">
        <f>IF(ISTEXT(Data!H281),Data!H281,"")</f>
        <v>Clean and Clear</v>
      </c>
      <c r="I281" s="246" t="str">
        <f>IF(ISTEXT(Data!I281),Data!I281,"")</f>
        <v/>
      </c>
      <c r="J281" s="248" t="str">
        <f>IF(ISTEXT(Data!J281),Data!J281,"")</f>
        <v/>
      </c>
      <c r="K281" s="273">
        <f>IF(ISNUMBER(Data!K281),Data!K281,"")</f>
        <v>8.3000000000000007</v>
      </c>
      <c r="L281" s="242" t="str">
        <f>IF(ISTEXT(Data!L281),Data!L281,"")</f>
        <v>V0</v>
      </c>
      <c r="M281" s="700">
        <f>IF(ISNUMBER(Data!M281),Data!M281,"")</f>
        <v>367.2</v>
      </c>
      <c r="N281" s="700">
        <f>IF(ISNUMBER(Data!N281),Data!N281,"")</f>
        <v>8.4455999999999989</v>
      </c>
      <c r="O281" s="242" t="str">
        <f>IF(ISTEXT(Data!O281),Data!O281,"")</f>
        <v>V0</v>
      </c>
      <c r="P281" s="278">
        <f>IF(ISNUMBER(Data!P281),Data!P281,"")</f>
        <v>5.5</v>
      </c>
      <c r="Q281" s="242" t="str">
        <f>IF(ISTEXT(Data!Q281),Data!Q281,"")</f>
        <v>V0</v>
      </c>
      <c r="R281" s="277">
        <f>IF(ISNUMBER(Data!R281),Data!R281,"")</f>
        <v>2.4</v>
      </c>
      <c r="S281" s="242" t="str">
        <f>IF(ISTEXT(Data!S281),Data!S281,"")</f>
        <v>V0</v>
      </c>
      <c r="T281" s="701">
        <f>IF(ISNUMBER(Data!T281),Data!T281,"")</f>
        <v>2.1999999999999999E-2</v>
      </c>
      <c r="U281" s="242" t="str">
        <f>IF(ISTEXT(Data!U281),Data!U281,"")</f>
        <v>V0</v>
      </c>
      <c r="V281" s="702">
        <f>IF(ISNUMBER(Data!V281),Data!V281,"")</f>
        <v>3.0270104023869041E-2</v>
      </c>
      <c r="W281" s="242" t="str">
        <f>IF(ISTEXT(Data!W281),Data!W281,"")</f>
        <v>V0</v>
      </c>
      <c r="X281" s="701">
        <f>IF(ISNUMBER(Data!X281),Data!X281,"")</f>
        <v>2.0360850284191458E-2</v>
      </c>
      <c r="Y281" s="242" t="str">
        <f>IF(ISTEXT(Data!Y281),Data!Y281,"")</f>
        <v>V0</v>
      </c>
      <c r="Z281" s="703">
        <f>IF(ISNUMBER(Data!Z281),Data!Z281,"")</f>
        <v>3.9E-2</v>
      </c>
      <c r="AA281" s="242" t="str">
        <f>IF(ISTEXT(Data!AA281),Data!AA281,"")</f>
        <v>V0</v>
      </c>
      <c r="AB281" s="701">
        <f>IF(ISNUMBER(Data!AB281),Data!AB281,"")</f>
        <v>4.2705720937967734E-2</v>
      </c>
      <c r="AC281" s="242" t="str">
        <f>IF(ISTEXT(Data!AC281),Data!AC281,"")</f>
        <v>V0</v>
      </c>
      <c r="AD281" s="704">
        <f>IF(ISNUMBER(Data!AD281),Data!AD281,"")</f>
        <v>1.6E-2</v>
      </c>
      <c r="AE281" s="242" t="str">
        <f>IF(ISTEXT(Data!AE281),Data!AE281,"")</f>
        <v>V0</v>
      </c>
      <c r="AF281" s="701">
        <f>IF(ISNUMBER(Data!AF281),Data!AF281,"")</f>
        <v>1.2999999999999999E-2</v>
      </c>
      <c r="AG281" s="242" t="str">
        <f>IF(ISTEXT(Data!AG281),Data!AG281,"")</f>
        <v>V0</v>
      </c>
      <c r="AH281" s="703">
        <f>IF(ISNUMBER(Data!AH281),Data!AH281,"")</f>
        <v>5.1999999999999998E-2</v>
      </c>
      <c r="AI281" s="242" t="str">
        <f>IF(ISTEXT(Data!AI281),Data!AI281,"")</f>
        <v>V0</v>
      </c>
      <c r="AJ281" s="267" t="str">
        <f>IF(ISTEXT(Data!AJ281),Data!AJ281,"")</f>
        <v/>
      </c>
      <c r="AK281" s="267" t="str">
        <f>IF(ISTEXT(Data!AK281),Data!AK281,"")</f>
        <v/>
      </c>
      <c r="AL281" s="267" t="str">
        <f>IF(ISTEXT(Data!AL281),Data!AL281,"")</f>
        <v/>
      </c>
      <c r="AM281" s="267" t="str">
        <f>IF(ISTEXT(Data!AM281),Data!AM281,"")</f>
        <v/>
      </c>
      <c r="AN281" s="267" t="str">
        <f>IF(ISTEXT(Data!AN281),Data!AN281,"")</f>
        <v/>
      </c>
      <c r="AO281" s="267" t="str">
        <f>IF(ISTEXT(Data!AO281),Data!AO281,"")</f>
        <v/>
      </c>
      <c r="AP281" s="705">
        <f>IF(ISNUMBER(Bilanz!AP281),Bilanz!AP281,"")</f>
        <v>3.1622776601683768E-3</v>
      </c>
      <c r="AQ281" s="706">
        <f>IF(ISNUMBER(Bilanz!AQ281),Bilanz!AQ281,"")</f>
        <v>2.6707332206718039E-2</v>
      </c>
      <c r="AR281" s="707">
        <f>IF(ISNUMBER(Bilanz!AR281),Bilanz!AR281,"")</f>
        <v>0.18580319999999997</v>
      </c>
      <c r="AS281" s="708">
        <f>IF(ISNUMBER(Bilanz!AS281),Bilanz!AS281,"")</f>
        <v>0.25564919054398832</v>
      </c>
      <c r="AT281" s="709">
        <f>IF(ISNUMBER(Bilanz!AT281),Bilanz!AT281,"")</f>
        <v>0.17195959716016737</v>
      </c>
      <c r="AU281" s="710">
        <f>IF(ISNUMBER(Bilanz!AU281),Bilanz!AU281,"")</f>
        <v>0.32937839999999996</v>
      </c>
      <c r="AV281" s="711">
        <f>IF(ISNUMBER(Bilanz!AV281),Bilanz!AV281,"")</f>
        <v>0.36067543675370023</v>
      </c>
      <c r="AW281" s="712">
        <f>IF(ISNUMBER(Bilanz!AW281),Bilanz!AW281,"")</f>
        <v>0.13512959999999999</v>
      </c>
      <c r="AX281" s="713">
        <f>IF(ISNUMBER(Bilanz!AX281),Bilanz!AX281,"")</f>
        <v>0.10979279999999998</v>
      </c>
      <c r="AY281" s="714">
        <f>IF(ISNUMBER(Bilanz!AY281),Bilanz!AY281,"")</f>
        <v>0.43917119999999993</v>
      </c>
      <c r="AZ281" s="715">
        <f>IF(ISNUMBER(Bilanz!AZ281),Bilanz!AZ281,"")</f>
        <v>362.61</v>
      </c>
      <c r="BA281" s="716">
        <f>IF(ISNUMBER(Bilanz!BA281),Bilanz!BA281,"")</f>
        <v>5.5229999999999997</v>
      </c>
      <c r="BB281" s="717">
        <f>IF(ISNUMBER(Bilanz!BB281),Bilanz!BB281,"")</f>
        <v>3.1622776601683769</v>
      </c>
      <c r="BC281" s="718">
        <f>IF(ISNUMBER(Bilanz!BC281),Bilanz!BC281,"")</f>
        <v>1.7465259517109957</v>
      </c>
      <c r="BD281" s="719">
        <f>IF(ISNUMBER(Bilanz!BD281),Bilanz!BD281,"")</f>
        <v>3.1622776601683764E-3</v>
      </c>
      <c r="BE281" s="720">
        <f>IF(ISNUMBER(Bilanz!BE281),Bilanz!BE281,"")</f>
        <v>0.62055737334988148</v>
      </c>
      <c r="BF281" s="708">
        <f>IF(ISNUMBER(Bilanz!BF281),Bilanz!BF281,"")</f>
        <v>2.1610697525429456</v>
      </c>
      <c r="BG281" s="709">
        <f>IF(ISNUMBER(Bilanz!BG281),Bilanz!BG281,"")</f>
        <v>1.2699735090716644</v>
      </c>
      <c r="BH281" s="710">
        <f>IF(ISNUMBER(Bilanz!BH281),Bilanz!BH281,"")</f>
        <v>1.6964044924270765</v>
      </c>
      <c r="BI281" s="711">
        <f>IF(ISNUMBER(Bilanz!BI281),Bilanz!BI281,"")</f>
        <v>3.0488841963281028</v>
      </c>
      <c r="BJ281" s="712">
        <f>IF(ISNUMBER(Bilanz!BJ281),Bilanz!BJ281,"")</f>
        <v>0.40922809350861938</v>
      </c>
      <c r="BK281" s="713">
        <f>IF(ISNUMBER(Bilanz!BK281),Bilanz!BK281,"")</f>
        <v>1.0697387368854145</v>
      </c>
      <c r="BL281" s="714">
        <f>IF(ISNUMBER(Bilanz!BL281),Bilanz!BL281,"")</f>
        <v>2.5949398672588453</v>
      </c>
      <c r="BM281" s="721" t="str">
        <f>IF(ISTEXT(Bilanz!BM281),Bilanz!BM281,"")</f>
        <v>V0</v>
      </c>
      <c r="BN281" s="722">
        <f>IF(ISNUMBER(Bilanz!BN281),Bilanz!BN281,"")</f>
        <v>2.4</v>
      </c>
      <c r="BO281" s="722">
        <f>IF(ISNUMBER(Bilanz!BO281),Bilanz!BO281,"")</f>
        <v>2.0376220649336321</v>
      </c>
      <c r="BP281" s="723">
        <f>IF(ISNUMBER(Bilanz!BP281),Bilanz!BP281,"")</f>
        <v>-15.099080627765327</v>
      </c>
      <c r="BQ281" s="723">
        <f>IF(ISNUMBER(Bilanz!BQ281),Bilanz!BQ281,"")</f>
        <v>50</v>
      </c>
      <c r="BR281" s="721" t="str">
        <f>IF(ISTEXT(Bilanz!BR281),Bilanz!BR281,"")</f>
        <v>V0</v>
      </c>
      <c r="BS281" s="723">
        <f>IF(ISNUMBER(Bilanz!BS281),Bilanz!BS281,"")</f>
        <v>11.981473046576436</v>
      </c>
      <c r="BT281" s="723">
        <f>IF(ISNUMBER(Bilanz!BT281),Bilanz!BT281,"")</f>
        <v>5.801288864335655</v>
      </c>
      <c r="BU281" s="723">
        <f>IF(ISNUMBER(Bilanz!BU281),Bilanz!BU281,"")</f>
        <v>17.782761910912093</v>
      </c>
      <c r="BV281" s="722">
        <f>IF(ISNUMBER(Bilanz!BV281),Bilanz!BV281,"")</f>
        <v>34.753792539101674</v>
      </c>
      <c r="BW281" s="723">
        <f>IF(ISNUMBER(Bilanz!BW281),Bilanz!BW281,"")</f>
        <v>60</v>
      </c>
      <c r="BX281" s="721" t="str">
        <f>IF(ISTEXT(Bilanz!BX281),Bilanz!BX281,"")</f>
        <v>V0</v>
      </c>
    </row>
    <row r="282" spans="1:76" x14ac:dyDescent="0.2">
      <c r="A282" s="120" t="str">
        <f>IF(ISTEXT(Data!A282),Data!A282,"")</f>
        <v>DEU96094</v>
      </c>
      <c r="B282" s="250">
        <f>IF(ISREF(Data!B282),Data!B282,"")</f>
        <v>35290</v>
      </c>
      <c r="C282" s="698">
        <v>0.27083333333333298</v>
      </c>
      <c r="D282" s="250">
        <f>IF(ISREF(Data!D282),Data!D282,"")</f>
        <v>35291</v>
      </c>
      <c r="E282" s="698">
        <v>0.27083333333333298</v>
      </c>
      <c r="F282" s="699" t="s">
        <v>2179</v>
      </c>
      <c r="G282" s="245" t="str">
        <f>IF(ISTEXT(Data!G282),Data!G282,"")</f>
        <v>Rain</v>
      </c>
      <c r="H282" s="247" t="str">
        <f>IF(ISTEXT(Data!H282),Data!H282,"")</f>
        <v>Clean and Clear</v>
      </c>
      <c r="I282" s="246" t="str">
        <f>IF(ISTEXT(Data!I282),Data!I282,"")</f>
        <v/>
      </c>
      <c r="J282" s="248" t="str">
        <f>IF(ISTEXT(Data!J282),Data!J282,"")</f>
        <v/>
      </c>
      <c r="K282" s="273">
        <f>IF(ISNUMBER(Data!K282),Data!K282,"")</f>
        <v>5.9</v>
      </c>
      <c r="L282" s="242" t="str">
        <f>IF(ISTEXT(Data!L282),Data!L282,"")</f>
        <v>V0</v>
      </c>
      <c r="M282" s="700">
        <f>IF(ISNUMBER(Data!M282),Data!M282,"")</f>
        <v>251.8</v>
      </c>
      <c r="N282" s="700">
        <f>IF(ISNUMBER(Data!N282),Data!N282,"")</f>
        <v>5.7914000000000003</v>
      </c>
      <c r="O282" s="242" t="str">
        <f>IF(ISTEXT(Data!O282),Data!O282,"")</f>
        <v>V0</v>
      </c>
      <c r="P282" s="278">
        <f>IF(ISNUMBER(Data!P282),Data!P282,"")</f>
        <v>5.56</v>
      </c>
      <c r="Q282" s="242" t="str">
        <f>IF(ISTEXT(Data!Q282),Data!Q282,"")</f>
        <v>V0</v>
      </c>
      <c r="R282" s="277">
        <f>IF(ISNUMBER(Data!R282),Data!R282,"")</f>
        <v>8.1</v>
      </c>
      <c r="S282" s="242" t="str">
        <f>IF(ISTEXT(Data!S282),Data!S282,"")</f>
        <v>V0</v>
      </c>
      <c r="T282" s="701">
        <f>IF(ISNUMBER(Data!T282),Data!T282,"")</f>
        <v>4.7E-2</v>
      </c>
      <c r="U282" s="242" t="str">
        <f>IF(ISTEXT(Data!U282),Data!U282,"")</f>
        <v>V0</v>
      </c>
      <c r="V282" s="702">
        <f>IF(ISNUMBER(Data!V282),Data!V282,"")</f>
        <v>0.3280014256914765</v>
      </c>
      <c r="W282" s="242" t="str">
        <f>IF(ISTEXT(Data!W282),Data!W282,"")</f>
        <v>V0</v>
      </c>
      <c r="X282" s="701">
        <f>IF(ISNUMBER(Data!X282),Data!X282,"")</f>
        <v>0.20728013158168682</v>
      </c>
      <c r="Y282" s="242" t="str">
        <f>IF(ISTEXT(Data!Y282),Data!Y282,"")</f>
        <v>V0</v>
      </c>
      <c r="Z282" s="703">
        <f>IF(ISNUMBER(Data!Z282),Data!Z282,"")</f>
        <v>4.3999999999999997E-2</v>
      </c>
      <c r="AA282" s="242" t="str">
        <f>IF(ISTEXT(Data!AA282),Data!AA282,"")</f>
        <v>V0</v>
      </c>
      <c r="AB282" s="701">
        <f>IF(ISNUMBER(Data!AB282),Data!AB282,"")</f>
        <v>0.50780984533510731</v>
      </c>
      <c r="AC282" s="242" t="str">
        <f>IF(ISTEXT(Data!AC282),Data!AC282,"")</f>
        <v>V0</v>
      </c>
      <c r="AD282" s="704">
        <f>IF(ISNUMBER(Data!AD282),Data!AD282,"")</f>
        <v>2.8000000000000001E-2</v>
      </c>
      <c r="AE282" s="242" t="str">
        <f>IF(ISTEXT(Data!AE282),Data!AE282,"")</f>
        <v>V0</v>
      </c>
      <c r="AF282" s="701">
        <f>IF(ISNUMBER(Data!AF282),Data!AF282,"")</f>
        <v>2.8000000000000001E-2</v>
      </c>
      <c r="AG282" s="242" t="str">
        <f>IF(ISTEXT(Data!AG282),Data!AG282,"")</f>
        <v>V0</v>
      </c>
      <c r="AH282" s="703">
        <f>IF(ISNUMBER(Data!AH282),Data!AH282,"")</f>
        <v>0.14299999999999999</v>
      </c>
      <c r="AI282" s="242" t="str">
        <f>IF(ISTEXT(Data!AI282),Data!AI282,"")</f>
        <v>V0</v>
      </c>
      <c r="AJ282" s="267" t="str">
        <f>IF(ISTEXT(Data!AJ282),Data!AJ282,"")</f>
        <v/>
      </c>
      <c r="AK282" s="267" t="str">
        <f>IF(ISTEXT(Data!AK282),Data!AK282,"")</f>
        <v/>
      </c>
      <c r="AL282" s="267" t="str">
        <f>IF(ISTEXT(Data!AL282),Data!AL282,"")</f>
        <v/>
      </c>
      <c r="AM282" s="267" t="str">
        <f>IF(ISTEXT(Data!AM282),Data!AM282,"")</f>
        <v/>
      </c>
      <c r="AN282" s="267" t="str">
        <f>IF(ISTEXT(Data!AN282),Data!AN282,"")</f>
        <v/>
      </c>
      <c r="AO282" s="267" t="str">
        <f>IF(ISTEXT(Data!AO282),Data!AO282,"")</f>
        <v/>
      </c>
      <c r="AP282" s="705">
        <f>IF(ISNUMBER(Bilanz!AP282),Bilanz!AP282,"")</f>
        <v>2.7542287033381664E-3</v>
      </c>
      <c r="AQ282" s="706">
        <f>IF(ISNUMBER(Bilanz!AQ282),Bilanz!AQ282,"")</f>
        <v>1.5950840112512656E-2</v>
      </c>
      <c r="AR282" s="707">
        <f>IF(ISNUMBER(Bilanz!AR282),Bilanz!AR282,"")</f>
        <v>0.27219580000000004</v>
      </c>
      <c r="AS282" s="708">
        <f>IF(ISNUMBER(Bilanz!AS282),Bilanz!AS282,"")</f>
        <v>1.8995874567496172</v>
      </c>
      <c r="AT282" s="709">
        <f>IF(ISNUMBER(Bilanz!AT282),Bilanz!AT282,"")</f>
        <v>1.200442154042181</v>
      </c>
      <c r="AU282" s="710">
        <f>IF(ISNUMBER(Bilanz!AU282),Bilanz!AU282,"")</f>
        <v>0.25482159999999998</v>
      </c>
      <c r="AV282" s="711">
        <f>IF(ISNUMBER(Bilanz!AV282),Bilanz!AV282,"")</f>
        <v>2.9409299382737406</v>
      </c>
      <c r="AW282" s="712">
        <f>IF(ISNUMBER(Bilanz!AW282),Bilanz!AW282,"")</f>
        <v>0.1621592</v>
      </c>
      <c r="AX282" s="713">
        <f>IF(ISNUMBER(Bilanz!AX282),Bilanz!AX282,"")</f>
        <v>0.1621592</v>
      </c>
      <c r="AY282" s="714">
        <f>IF(ISNUMBER(Bilanz!AY282),Bilanz!AY282,"")</f>
        <v>0.82817019999999997</v>
      </c>
      <c r="AZ282" s="715">
        <f>IF(ISNUMBER(Bilanz!AZ282),Bilanz!AZ282,"")</f>
        <v>362.61</v>
      </c>
      <c r="BA282" s="716">
        <f>IF(ISNUMBER(Bilanz!BA282),Bilanz!BA282,"")</f>
        <v>5.5229999999999997</v>
      </c>
      <c r="BB282" s="717">
        <f>IF(ISNUMBER(Bilanz!BB282),Bilanz!BB282,"")</f>
        <v>2.7542287033381663</v>
      </c>
      <c r="BC282" s="718">
        <f>IF(ISNUMBER(Bilanz!BC282),Bilanz!BC282,"")</f>
        <v>2.0052800964952677</v>
      </c>
      <c r="BD282" s="719">
        <f>IF(ISNUMBER(Bilanz!BD282),Bilanz!BD282,"")</f>
        <v>3.6307805477010079E-3</v>
      </c>
      <c r="BE282" s="720">
        <f>IF(ISNUMBER(Bilanz!BE282),Bilanz!BE282,"")</f>
        <v>1.3257362067020197</v>
      </c>
      <c r="BF282" s="708">
        <f>IF(ISNUMBER(Bilanz!BF282),Bilanz!BF282,"")</f>
        <v>23.41696478128625</v>
      </c>
      <c r="BG282" s="709">
        <f>IF(ISNUMBER(Bilanz!BG282),Bilanz!BG282,"")</f>
        <v>12.928746707106615</v>
      </c>
      <c r="BH282" s="710">
        <f>IF(ISNUMBER(Bilanz!BH282),Bilanz!BH282,"")</f>
        <v>1.9138922478664453</v>
      </c>
      <c r="BI282" s="711">
        <f>IF(ISNUMBER(Bilanz!BI282),Bilanz!BI282,"")</f>
        <v>36.254004807246901</v>
      </c>
      <c r="BJ282" s="712">
        <f>IF(ISNUMBER(Bilanz!BJ282),Bilanz!BJ282,"")</f>
        <v>0.71614916364008396</v>
      </c>
      <c r="BK282" s="713">
        <f>IF(ISNUMBER(Bilanz!BK282),Bilanz!BK282,"")</f>
        <v>2.3040526640608929</v>
      </c>
      <c r="BL282" s="714">
        <f>IF(ISNUMBER(Bilanz!BL282),Bilanz!BL282,"")</f>
        <v>7.1360846349618239</v>
      </c>
      <c r="BM282" s="721" t="str">
        <f>IF(ISTEXT(Bilanz!BM282),Bilanz!BM282,"")</f>
        <v>V0</v>
      </c>
      <c r="BN282" s="722">
        <f>IF(ISNUMBER(Bilanz!BN282),Bilanz!BN282,"")</f>
        <v>8.1</v>
      </c>
      <c r="BO282" s="722">
        <f>IF(ISNUMBER(Bilanz!BO282),Bilanz!BO282,"")</f>
        <v>7.220224572306611</v>
      </c>
      <c r="BP282" s="723">
        <f>IF(ISNUMBER(Bilanz!BP282),Bilanz!BP282,"")</f>
        <v>-10.861425033251711</v>
      </c>
      <c r="BQ282" s="723">
        <f>IF(ISNUMBER(Bilanz!BQ282),Bilanz!BQ282,"")</f>
        <v>30</v>
      </c>
      <c r="BR282" s="721" t="str">
        <f>IF(ISTEXT(Bilanz!BR282),Bilanz!BR282,"")</f>
        <v>V0</v>
      </c>
      <c r="BS282" s="723">
        <f>IF(ISNUMBER(Bilanz!BS282),Bilanz!BS282,"")</f>
        <v>51.078412221114313</v>
      </c>
      <c r="BT282" s="723">
        <f>IF(ISNUMBER(Bilanz!BT282),Bilanz!BT282,"")</f>
        <v>39.680358572137848</v>
      </c>
      <c r="BU282" s="723">
        <f>IF(ISNUMBER(Bilanz!BU282),Bilanz!BU282,"")</f>
        <v>90.758770793252154</v>
      </c>
      <c r="BV282" s="722">
        <f>IF(ISNUMBER(Bilanz!BV282),Bilanz!BV282,"")</f>
        <v>12.558624967432792</v>
      </c>
      <c r="BW282" s="723">
        <f>IF(ISNUMBER(Bilanz!BW282),Bilanz!BW282,"")</f>
        <v>30</v>
      </c>
      <c r="BX282" s="721" t="str">
        <f>IF(ISTEXT(Bilanz!BX282),Bilanz!BX282,"")</f>
        <v>V0</v>
      </c>
    </row>
    <row r="283" spans="1:76" x14ac:dyDescent="0.2">
      <c r="A283" s="120" t="str">
        <f>IF(ISTEXT(Data!A283),Data!A283,"")</f>
        <v>DEU96095</v>
      </c>
      <c r="B283" s="250">
        <f>IF(ISREF(Data!B283),Data!B283,"")</f>
        <v>35291</v>
      </c>
      <c r="C283" s="698">
        <v>0.27083333333333298</v>
      </c>
      <c r="D283" s="250">
        <f>IF(ISREF(Data!D283),Data!D283,"")</f>
        <v>35292</v>
      </c>
      <c r="E283" s="698">
        <v>0.27083333333333298</v>
      </c>
      <c r="F283" s="699" t="s">
        <v>2179</v>
      </c>
      <c r="G283" s="245" t="str">
        <f>IF(ISTEXT(Data!G283),Data!G283,"")</f>
        <v>Rain</v>
      </c>
      <c r="H283" s="247" t="str">
        <f>IF(ISTEXT(Data!H283),Data!H283,"")</f>
        <v>Clean and Clear</v>
      </c>
      <c r="I283" s="246" t="str">
        <f>IF(ISTEXT(Data!I283),Data!I283,"")</f>
        <v/>
      </c>
      <c r="J283" s="248" t="str">
        <f>IF(ISTEXT(Data!J283),Data!J283,"")</f>
        <v/>
      </c>
      <c r="K283" s="273">
        <f>IF(ISNUMBER(Data!K283),Data!K283,"")</f>
        <v>4.3</v>
      </c>
      <c r="L283" s="242" t="str">
        <f>IF(ISTEXT(Data!L283),Data!L283,"")</f>
        <v>V0</v>
      </c>
      <c r="M283" s="700" t="str">
        <f>IF(ISNUMBER(Data!M283),Data!M283,"")</f>
        <v/>
      </c>
      <c r="N283" s="700" t="str">
        <f>IF(ISNUMBER(Data!N283),Data!N283,"")</f>
        <v/>
      </c>
      <c r="O283" s="242" t="str">
        <f>IF(ISTEXT(Data!O283),Data!O283,"")</f>
        <v>V6</v>
      </c>
      <c r="P283" s="278" t="str">
        <f>IF(ISNUMBER(Data!P283),Data!P283,"")</f>
        <v/>
      </c>
      <c r="Q283" s="242" t="str">
        <f>IF(ISTEXT(Data!Q283),Data!Q283,"")</f>
        <v>V6</v>
      </c>
      <c r="R283" s="277" t="str">
        <f>IF(ISNUMBER(Data!R283),Data!R283,"")</f>
        <v/>
      </c>
      <c r="S283" s="242" t="str">
        <f>IF(ISTEXT(Data!S283),Data!S283,"")</f>
        <v>V6</v>
      </c>
      <c r="T283" s="701" t="str">
        <f>IF(ISNUMBER(Data!T283),Data!T283,"")</f>
        <v/>
      </c>
      <c r="U283" s="242" t="str">
        <f>IF(ISTEXT(Data!U283),Data!U283,"")</f>
        <v>M1</v>
      </c>
      <c r="V283" s="702" t="str">
        <f>IF(ISNUMBER(Data!V283),Data!V283,"")</f>
        <v/>
      </c>
      <c r="W283" s="242" t="str">
        <f>IF(ISTEXT(Data!W283),Data!W283,"")</f>
        <v>M1</v>
      </c>
      <c r="X283" s="701" t="str">
        <f>IF(ISNUMBER(Data!X283),Data!X283,"")</f>
        <v/>
      </c>
      <c r="Y283" s="242" t="str">
        <f>IF(ISTEXT(Data!Y283),Data!Y283,"")</f>
        <v>M1</v>
      </c>
      <c r="Z283" s="703" t="str">
        <f>IF(ISNUMBER(Data!Z283),Data!Z283,"")</f>
        <v/>
      </c>
      <c r="AA283" s="242" t="str">
        <f>IF(ISTEXT(Data!AA283),Data!AA283,"")</f>
        <v>M1</v>
      </c>
      <c r="AB283" s="701" t="str">
        <f>IF(ISNUMBER(Data!AB283),Data!AB283,"")</f>
        <v/>
      </c>
      <c r="AC283" s="242" t="str">
        <f>IF(ISTEXT(Data!AC283),Data!AC283,"")</f>
        <v>M1</v>
      </c>
      <c r="AD283" s="704" t="str">
        <f>IF(ISNUMBER(Data!AD283),Data!AD283,"")</f>
        <v/>
      </c>
      <c r="AE283" s="242" t="str">
        <f>IF(ISTEXT(Data!AE283),Data!AE283,"")</f>
        <v>M1</v>
      </c>
      <c r="AF283" s="701" t="str">
        <f>IF(ISNUMBER(Data!AF283),Data!AF283,"")</f>
        <v/>
      </c>
      <c r="AG283" s="242" t="str">
        <f>IF(ISTEXT(Data!AG283),Data!AG283,"")</f>
        <v>M1</v>
      </c>
      <c r="AH283" s="703" t="str">
        <f>IF(ISNUMBER(Data!AH283),Data!AH283,"")</f>
        <v/>
      </c>
      <c r="AI283" s="242" t="str">
        <f>IF(ISTEXT(Data!AI283),Data!AI283,"")</f>
        <v>M1</v>
      </c>
      <c r="AJ283" s="267" t="str">
        <f>IF(ISTEXT(Data!AJ283),Data!AJ283,"")</f>
        <v>missing bottle no change</v>
      </c>
      <c r="AK283" s="267" t="str">
        <f>IF(ISTEXT(Data!AK283),Data!AK283,"")</f>
        <v/>
      </c>
      <c r="AL283" s="267" t="str">
        <f>IF(ISTEXT(Data!AL283),Data!AL283,"")</f>
        <v/>
      </c>
      <c r="AM283" s="267" t="str">
        <f>IF(ISTEXT(Data!AM283),Data!AM283,"")</f>
        <v/>
      </c>
      <c r="AN283" s="267" t="str">
        <f>IF(ISTEXT(Data!AN283),Data!AN283,"")</f>
        <v/>
      </c>
      <c r="AO283" s="267" t="str">
        <f>IF(ISTEXT(Data!AO283),Data!AO283,"")</f>
        <v/>
      </c>
      <c r="AP283" s="705" t="str">
        <f>IF(ISNUMBER(Bilanz!AP283),Bilanz!AP283,"")</f>
        <v/>
      </c>
      <c r="AQ283" s="706" t="str">
        <f>IF(ISNUMBER(Bilanz!AQ283),Bilanz!AQ283,"")</f>
        <v/>
      </c>
      <c r="AR283" s="707" t="str">
        <f>IF(ISNUMBER(Bilanz!AR283),Bilanz!AR283,"")</f>
        <v/>
      </c>
      <c r="AS283" s="708" t="str">
        <f>IF(ISNUMBER(Bilanz!AS283),Bilanz!AS283,"")</f>
        <v/>
      </c>
      <c r="AT283" s="709" t="str">
        <f>IF(ISNUMBER(Bilanz!AT283),Bilanz!AT283,"")</f>
        <v/>
      </c>
      <c r="AU283" s="710" t="str">
        <f>IF(ISNUMBER(Bilanz!AU283),Bilanz!AU283,"")</f>
        <v/>
      </c>
      <c r="AV283" s="711" t="str">
        <f>IF(ISNUMBER(Bilanz!AV283),Bilanz!AV283,"")</f>
        <v/>
      </c>
      <c r="AW283" s="712" t="str">
        <f>IF(ISNUMBER(Bilanz!AW283),Bilanz!AW283,"")</f>
        <v/>
      </c>
      <c r="AX283" s="713" t="str">
        <f>IF(ISNUMBER(Bilanz!AX283),Bilanz!AX283,"")</f>
        <v/>
      </c>
      <c r="AY283" s="714" t="str">
        <f>IF(ISNUMBER(Bilanz!AY283),Bilanz!AY283,"")</f>
        <v/>
      </c>
      <c r="AZ283" s="715">
        <f>IF(ISNUMBER(Bilanz!AZ283),Bilanz!AZ283,"")</f>
        <v>362.61</v>
      </c>
      <c r="BA283" s="716">
        <f>IF(ISNUMBER(Bilanz!BA283),Bilanz!BA283,"")</f>
        <v>5.5229999999999997</v>
      </c>
      <c r="BB283" s="717" t="str">
        <f>IF(ISNUMBER(Bilanz!BB283),Bilanz!BB283,"")</f>
        <v/>
      </c>
      <c r="BC283" s="718" t="str">
        <f>IF(ISNUMBER(Bilanz!BC283),Bilanz!BC283,"")</f>
        <v/>
      </c>
      <c r="BD283" s="719" t="str">
        <f>IF(ISNUMBER(Bilanz!BD283),Bilanz!BD283,"")</f>
        <v/>
      </c>
      <c r="BE283" s="720" t="str">
        <f>IF(ISNUMBER(Bilanz!BE283),Bilanz!BE283,"")</f>
        <v/>
      </c>
      <c r="BF283" s="708" t="str">
        <f>IF(ISNUMBER(Bilanz!BF283),Bilanz!BF283,"")</f>
        <v/>
      </c>
      <c r="BG283" s="709" t="str">
        <f>IF(ISNUMBER(Bilanz!BG283),Bilanz!BG283,"")</f>
        <v/>
      </c>
      <c r="BH283" s="710" t="str">
        <f>IF(ISNUMBER(Bilanz!BH283),Bilanz!BH283,"")</f>
        <v/>
      </c>
      <c r="BI283" s="711" t="str">
        <f>IF(ISNUMBER(Bilanz!BI283),Bilanz!BI283,"")</f>
        <v/>
      </c>
      <c r="BJ283" s="712" t="str">
        <f>IF(ISNUMBER(Bilanz!BJ283),Bilanz!BJ283,"")</f>
        <v/>
      </c>
      <c r="BK283" s="713" t="str">
        <f>IF(ISNUMBER(Bilanz!BK283),Bilanz!BK283,"")</f>
        <v/>
      </c>
      <c r="BL283" s="714" t="str">
        <f>IF(ISNUMBER(Bilanz!BL283),Bilanz!BL283,"")</f>
        <v/>
      </c>
      <c r="BM283" s="721" t="str">
        <f>IF(ISTEXT(Bilanz!BM283),Bilanz!BM283,"")</f>
        <v>M1</v>
      </c>
      <c r="BN283" s="722" t="str">
        <f>IF(ISNUMBER(Bilanz!BN283),Bilanz!BN283,"")</f>
        <v/>
      </c>
      <c r="BO283" s="722" t="str">
        <f>IF(ISNUMBER(Bilanz!BO283),Bilanz!BO283,"")</f>
        <v/>
      </c>
      <c r="BP283" s="723" t="str">
        <f>IF(ISNUMBER(Bilanz!BP283),Bilanz!BP283,"")</f>
        <v/>
      </c>
      <c r="BQ283" s="723" t="str">
        <f>IF(ISNUMBER(Bilanz!BQ283),Bilanz!BQ283,"")</f>
        <v/>
      </c>
      <c r="BR283" s="721" t="str">
        <f>IF(ISTEXT(Bilanz!BR283),Bilanz!BR283,"")</f>
        <v>M1</v>
      </c>
      <c r="BS283" s="723" t="str">
        <f>IF(ISNUMBER(Bilanz!BS283),Bilanz!BS283,"")</f>
        <v/>
      </c>
      <c r="BT283" s="723" t="str">
        <f>IF(ISNUMBER(Bilanz!BT283),Bilanz!BT283,"")</f>
        <v/>
      </c>
      <c r="BU283" s="723" t="str">
        <f>IF(ISNUMBER(Bilanz!BU283),Bilanz!BU283,"")</f>
        <v/>
      </c>
      <c r="BV283" s="722" t="str">
        <f>IF(ISNUMBER(Bilanz!BV283),Bilanz!BV283,"")</f>
        <v/>
      </c>
      <c r="BW283" s="723" t="str">
        <f>IF(ISNUMBER(Bilanz!BW283),Bilanz!BW283,"")</f>
        <v/>
      </c>
      <c r="BX283" s="721" t="str">
        <f>IF(ISTEXT(Bilanz!BX283),Bilanz!BX283,"")</f>
        <v>M1</v>
      </c>
    </row>
    <row r="284" spans="1:76" x14ac:dyDescent="0.2">
      <c r="A284" s="120" t="str">
        <f>IF(ISTEXT(Data!A284),Data!A284,"")</f>
        <v>DEU96095</v>
      </c>
      <c r="B284" s="250">
        <f>IF(ISREF(Data!B284),Data!B284,"")</f>
        <v>35292</v>
      </c>
      <c r="C284" s="698">
        <v>0.27083333333333298</v>
      </c>
      <c r="D284" s="250">
        <f>IF(ISREF(Data!D284),Data!D284,"")</f>
        <v>35293</v>
      </c>
      <c r="E284" s="698">
        <v>0.27083333333333298</v>
      </c>
      <c r="F284" s="699" t="s">
        <v>2179</v>
      </c>
      <c r="G284" s="245" t="str">
        <f>IF(ISTEXT(Data!G284),Data!G284,"")</f>
        <v>Rain</v>
      </c>
      <c r="H284" s="247" t="str">
        <f>IF(ISTEXT(Data!H284),Data!H284,"")</f>
        <v>Bulk Sample</v>
      </c>
      <c r="I284" s="246" t="str">
        <f>IF(ISTEXT(Data!I284),Data!I284,"")</f>
        <v>Exceeded Holding Time</v>
      </c>
      <c r="J284" s="248" t="str">
        <f>IF(ISTEXT(Data!J284),Data!J284,"")</f>
        <v/>
      </c>
      <c r="K284" s="273">
        <f>IF(ISNUMBER(Data!K284),Data!K284,"")</f>
        <v>5.3</v>
      </c>
      <c r="L284" s="242" t="str">
        <f>IF(ISTEXT(Data!L284),Data!L284,"")</f>
        <v>V0</v>
      </c>
      <c r="M284" s="700">
        <f>IF(ISNUMBER(Data!M284),Data!M284,"")</f>
        <v>435.4</v>
      </c>
      <c r="N284" s="700">
        <f>IF(ISNUMBER(Data!N284),Data!N284,"")</f>
        <v>10.014199999999999</v>
      </c>
      <c r="O284" s="242" t="str">
        <f>IF(ISTEXT(Data!O284),Data!O284,"")</f>
        <v>V6</v>
      </c>
      <c r="P284" s="278">
        <f>IF(ISNUMBER(Data!P284),Data!P284,"")</f>
        <v>4.4400000000000004</v>
      </c>
      <c r="Q284" s="242" t="str">
        <f>IF(ISTEXT(Data!Q284),Data!Q284,"")</f>
        <v>V6</v>
      </c>
      <c r="R284" s="277">
        <f>IF(ISNUMBER(Data!R284),Data!R284,"")</f>
        <v>27.3</v>
      </c>
      <c r="S284" s="242" t="str">
        <f>IF(ISTEXT(Data!S284),Data!S284,"")</f>
        <v>V6</v>
      </c>
      <c r="T284" s="701">
        <f>IF(ISNUMBER(Data!T284),Data!T284,"")</f>
        <v>7.6999999999999999E-2</v>
      </c>
      <c r="U284" s="242" t="str">
        <f>IF(ISTEXT(Data!U284),Data!U284,"")</f>
        <v>V6</v>
      </c>
      <c r="V284" s="702">
        <f>IF(ISNUMBER(Data!V284),Data!V284,"")</f>
        <v>0.75562311910329816</v>
      </c>
      <c r="W284" s="242" t="str">
        <f>IF(ISTEXT(Data!W284),Data!W284,"")</f>
        <v>V6</v>
      </c>
      <c r="X284" s="701">
        <f>IF(ISNUMBER(Data!X284),Data!X284,"")</f>
        <v>0.75568795153130264</v>
      </c>
      <c r="Y284" s="242" t="str">
        <f>IF(ISTEXT(Data!Y284),Data!Y284,"")</f>
        <v>V6</v>
      </c>
      <c r="Z284" s="703">
        <f>IF(ISNUMBER(Data!Z284),Data!Z284,"")</f>
        <v>0.04</v>
      </c>
      <c r="AA284" s="242" t="str">
        <f>IF(ISTEXT(Data!AA284),Data!AA284,"")</f>
        <v>V6</v>
      </c>
      <c r="AB284" s="701">
        <f>IF(ISNUMBER(Data!AB284),Data!AB284,"")</f>
        <v>0.87274964244137709</v>
      </c>
      <c r="AC284" s="242" t="str">
        <f>IF(ISTEXT(Data!AC284),Data!AC284,"")</f>
        <v>V6</v>
      </c>
      <c r="AD284" s="704">
        <f>IF(ISNUMBER(Data!AD284),Data!AD284,"")</f>
        <v>5.0999999999999997E-2</v>
      </c>
      <c r="AE284" s="242" t="str">
        <f>IF(ISTEXT(Data!AE284),Data!AE284,"")</f>
        <v>V6</v>
      </c>
      <c r="AF284" s="701">
        <f>IF(ISNUMBER(Data!AF284),Data!AF284,"")</f>
        <v>2.1999999999999999E-2</v>
      </c>
      <c r="AG284" s="242" t="str">
        <f>IF(ISTEXT(Data!AG284),Data!AG284,"")</f>
        <v>V6</v>
      </c>
      <c r="AH284" s="703">
        <f>IF(ISNUMBER(Data!AH284),Data!AH284,"")</f>
        <v>0.121</v>
      </c>
      <c r="AI284" s="242" t="str">
        <f>IF(ISTEXT(Data!AI284),Data!AI284,"")</f>
        <v>V6</v>
      </c>
      <c r="AJ284" s="267" t="str">
        <f>IF(ISTEXT(Data!AJ284),Data!AJ284,"")</f>
        <v>48 hour sample</v>
      </c>
      <c r="AK284" s="267" t="str">
        <f>IF(ISTEXT(Data!AK284),Data!AK284,"")</f>
        <v/>
      </c>
      <c r="AL284" s="267" t="str">
        <f>IF(ISTEXT(Data!AL284),Data!AL284,"")</f>
        <v/>
      </c>
      <c r="AM284" s="267" t="str">
        <f>IF(ISTEXT(Data!AM284),Data!AM284,"")</f>
        <v/>
      </c>
      <c r="AN284" s="267" t="str">
        <f>IF(ISTEXT(Data!AN284),Data!AN284,"")</f>
        <v/>
      </c>
      <c r="AO284" s="267" t="str">
        <f>IF(ISTEXT(Data!AO284),Data!AO284,"")</f>
        <v/>
      </c>
      <c r="AP284" s="705">
        <f>IF(ISNUMBER(Bilanz!AP284),Bilanz!AP284,"")</f>
        <v>3.6307805477010069E-2</v>
      </c>
      <c r="AQ284" s="706">
        <f>IF(ISNUMBER(Bilanz!AQ284),Bilanz!AQ284,"")</f>
        <v>0.36359362560787417</v>
      </c>
      <c r="AR284" s="707">
        <f>IF(ISNUMBER(Bilanz!AR284),Bilanz!AR284,"")</f>
        <v>0.77109339999999993</v>
      </c>
      <c r="AS284" s="708">
        <f>IF(ISNUMBER(Bilanz!AS284),Bilanz!AS284,"")</f>
        <v>7.5669610393242479</v>
      </c>
      <c r="AT284" s="709">
        <f>IF(ISNUMBER(Bilanz!AT284),Bilanz!AT284,"")</f>
        <v>7.5676102842247701</v>
      </c>
      <c r="AU284" s="710">
        <f>IF(ISNUMBER(Bilanz!AU284),Bilanz!AU284,"")</f>
        <v>0.40056799999999998</v>
      </c>
      <c r="AV284" s="711">
        <f>IF(ISNUMBER(Bilanz!AV284),Bilanz!AV284,"")</f>
        <v>8.739889469336438</v>
      </c>
      <c r="AW284" s="712">
        <f>IF(ISNUMBER(Bilanz!AW284),Bilanz!AW284,"")</f>
        <v>0.51072419999999996</v>
      </c>
      <c r="AX284" s="713">
        <f>IF(ISNUMBER(Bilanz!AX284),Bilanz!AX284,"")</f>
        <v>0.22031239999999996</v>
      </c>
      <c r="AY284" s="714">
        <f>IF(ISNUMBER(Bilanz!AY284),Bilanz!AY284,"")</f>
        <v>1.2117181999999997</v>
      </c>
      <c r="AZ284" s="715">
        <f>IF(ISNUMBER(Bilanz!AZ284),Bilanz!AZ284,"")</f>
        <v>362.61</v>
      </c>
      <c r="BA284" s="716">
        <f>IF(ISNUMBER(Bilanz!BA284),Bilanz!BA284,"")</f>
        <v>5.5229999999999997</v>
      </c>
      <c r="BB284" s="717">
        <f>IF(ISNUMBER(Bilanz!BB284),Bilanz!BB284,"")</f>
        <v>36.307805477010064</v>
      </c>
      <c r="BC284" s="718">
        <f>IF(ISNUMBER(Bilanz!BC284),Bilanz!BC284,"")</f>
        <v>0.15211605128536704</v>
      </c>
      <c r="BD284" s="719">
        <f>IF(ISNUMBER(Bilanz!BD284),Bilanz!BD284,"")</f>
        <v>2.7542287033381673E-4</v>
      </c>
      <c r="BE284" s="720">
        <f>IF(ISNUMBER(Bilanz!BE284),Bilanz!BE284,"")</f>
        <v>2.1719508067245852</v>
      </c>
      <c r="BF284" s="708">
        <f>IF(ISNUMBER(Bilanz!BF284),Bilanz!BF284,"")</f>
        <v>53.946106882508616</v>
      </c>
      <c r="BG284" s="709">
        <f>IF(ISNUMBER(Bilanz!BG284),Bilanz!BG284,"")</f>
        <v>47.134754500627018</v>
      </c>
      <c r="BH284" s="710">
        <f>IF(ISNUMBER(Bilanz!BH284),Bilanz!BH284,"")</f>
        <v>1.7399020435149504</v>
      </c>
      <c r="BI284" s="711">
        <f>IF(ISNUMBER(Bilanz!BI284),Bilanz!BI284,"")</f>
        <v>62.308106121323419</v>
      </c>
      <c r="BJ284" s="712">
        <f>IF(ISNUMBER(Bilanz!BJ284),Bilanz!BJ284,"")</f>
        <v>1.3044145480587241</v>
      </c>
      <c r="BK284" s="713">
        <f>IF(ISNUMBER(Bilanz!BK284),Bilanz!BK284,"")</f>
        <v>1.8103270931907014</v>
      </c>
      <c r="BL284" s="714">
        <f>IF(ISNUMBER(Bilanz!BL284),Bilanz!BL284,"")</f>
        <v>6.0382254603523124</v>
      </c>
      <c r="BM284" s="721" t="str">
        <f>IF(ISTEXT(Bilanz!BM284),Bilanz!BM284,"")</f>
        <v>V6</v>
      </c>
      <c r="BN284" s="722">
        <f>IF(ISNUMBER(Bilanz!BN284),Bilanz!BN284,"")</f>
        <v>27.3</v>
      </c>
      <c r="BO284" s="722">
        <f>IF(ISNUMBER(Bilanz!BO284),Bilanz!BO284,"")</f>
        <v>25.709645642234978</v>
      </c>
      <c r="BP284" s="723">
        <f>IF(ISNUMBER(Bilanz!BP284),Bilanz!BP284,"")</f>
        <v>-5.8254738379671158</v>
      </c>
      <c r="BQ284" s="723">
        <f>IF(ISNUMBER(Bilanz!BQ284),Bilanz!BQ284,"")</f>
        <v>30</v>
      </c>
      <c r="BR284" s="721" t="str">
        <f>IF(ISTEXT(Bilanz!BR284),Bilanz!BR284,"")</f>
        <v>V0</v>
      </c>
      <c r="BS284" s="723">
        <f>IF(ISNUMBER(Bilanz!BS284),Bilanz!BS284,"")</f>
        <v>109.50878074345019</v>
      </c>
      <c r="BT284" s="723">
        <f>IF(ISNUMBER(Bilanz!BT284),Bilanz!BT284,"")</f>
        <v>103.40520366401591</v>
      </c>
      <c r="BU284" s="723">
        <f>IF(ISNUMBER(Bilanz!BU284),Bilanz!BU284,"")</f>
        <v>212.9139844074661</v>
      </c>
      <c r="BV284" s="722">
        <f>IF(ISNUMBER(Bilanz!BV284),Bilanz!BV284,"")</f>
        <v>2.8666867967458152</v>
      </c>
      <c r="BW284" s="723">
        <f>IF(ISNUMBER(Bilanz!BW284),Bilanz!BW284,"")</f>
        <v>15</v>
      </c>
      <c r="BX284" s="721" t="str">
        <f>IF(ISTEXT(Bilanz!BX284),Bilanz!BX284,"")</f>
        <v>V0</v>
      </c>
    </row>
    <row r="285" spans="1:76" x14ac:dyDescent="0.2">
      <c r="A285" s="120" t="str">
        <f>IF(ISTEXT(Data!A285),Data!A285,"")</f>
        <v/>
      </c>
      <c r="B285" s="250">
        <f>IF(ISREF(Data!B285),Data!B285,"")</f>
        <v>35293</v>
      </c>
      <c r="C285" s="698">
        <v>0.27083333333333298</v>
      </c>
      <c r="D285" s="250">
        <f>IF(ISREF(Data!D285),Data!D285,"")</f>
        <v>35294</v>
      </c>
      <c r="E285" s="698">
        <v>0.27083333333333298</v>
      </c>
      <c r="F285" s="699" t="s">
        <v>2179</v>
      </c>
      <c r="G285" s="245" t="str">
        <f>IF(ISTEXT(Data!G285),Data!G285,"")</f>
        <v>No Precipitation Occurred</v>
      </c>
      <c r="H285" s="247" t="str">
        <f>IF(ISTEXT(Data!H285),Data!H285,"")</f>
        <v/>
      </c>
      <c r="I285" s="246" t="str">
        <f>IF(ISTEXT(Data!I285),Data!I285,"")</f>
        <v/>
      </c>
      <c r="J285" s="248" t="str">
        <f>IF(ISTEXT(Data!J285),Data!J285,"")</f>
        <v/>
      </c>
      <c r="K285" s="273" t="str">
        <f>IF(ISNUMBER(Data!K285),Data!K285,"")</f>
        <v/>
      </c>
      <c r="L285" s="242" t="str">
        <f>IF(ISTEXT(Data!L285),Data!L285,"")</f>
        <v>M1</v>
      </c>
      <c r="M285" s="700" t="str">
        <f>IF(ISNUMBER(Data!M285),Data!M285,"")</f>
        <v/>
      </c>
      <c r="N285" s="700" t="str">
        <f>IF(ISNUMBER(Data!N285),Data!N285,"")</f>
        <v/>
      </c>
      <c r="O285" s="242" t="str">
        <f>IF(ISTEXT(Data!O285),Data!O285,"")</f>
        <v>M1</v>
      </c>
      <c r="P285" s="278" t="str">
        <f>IF(ISNUMBER(Data!P285),Data!P285,"")</f>
        <v/>
      </c>
      <c r="Q285" s="242" t="str">
        <f>IF(ISTEXT(Data!Q285),Data!Q285,"")</f>
        <v>M1</v>
      </c>
      <c r="R285" s="277" t="str">
        <f>IF(ISNUMBER(Data!R285),Data!R285,"")</f>
        <v/>
      </c>
      <c r="S285" s="242" t="str">
        <f>IF(ISTEXT(Data!S285),Data!S285,"")</f>
        <v>M1</v>
      </c>
      <c r="T285" s="701" t="str">
        <f>IF(ISNUMBER(Data!T285),Data!T285,"")</f>
        <v/>
      </c>
      <c r="U285" s="242" t="str">
        <f>IF(ISTEXT(Data!U285),Data!U285,"")</f>
        <v>M1</v>
      </c>
      <c r="V285" s="702" t="str">
        <f>IF(ISNUMBER(Data!V285),Data!V285,"")</f>
        <v/>
      </c>
      <c r="W285" s="242" t="str">
        <f>IF(ISTEXT(Data!W285),Data!W285,"")</f>
        <v>M1</v>
      </c>
      <c r="X285" s="701" t="str">
        <f>IF(ISNUMBER(Data!X285),Data!X285,"")</f>
        <v/>
      </c>
      <c r="Y285" s="242" t="str">
        <f>IF(ISTEXT(Data!Y285),Data!Y285,"")</f>
        <v>M1</v>
      </c>
      <c r="Z285" s="703" t="str">
        <f>IF(ISNUMBER(Data!Z285),Data!Z285,"")</f>
        <v/>
      </c>
      <c r="AA285" s="242" t="str">
        <f>IF(ISTEXT(Data!AA285),Data!AA285,"")</f>
        <v>M1</v>
      </c>
      <c r="AB285" s="701" t="str">
        <f>IF(ISNUMBER(Data!AB285),Data!AB285,"")</f>
        <v/>
      </c>
      <c r="AC285" s="242" t="str">
        <f>IF(ISTEXT(Data!AC285),Data!AC285,"")</f>
        <v>M1</v>
      </c>
      <c r="AD285" s="704" t="str">
        <f>IF(ISNUMBER(Data!AD285),Data!AD285,"")</f>
        <v/>
      </c>
      <c r="AE285" s="242" t="str">
        <f>IF(ISTEXT(Data!AE285),Data!AE285,"")</f>
        <v>M1</v>
      </c>
      <c r="AF285" s="701" t="str">
        <f>IF(ISNUMBER(Data!AF285),Data!AF285,"")</f>
        <v/>
      </c>
      <c r="AG285" s="242" t="str">
        <f>IF(ISTEXT(Data!AG285),Data!AG285,"")</f>
        <v>M1</v>
      </c>
      <c r="AH285" s="703" t="str">
        <f>IF(ISNUMBER(Data!AH285),Data!AH285,"")</f>
        <v/>
      </c>
      <c r="AI285" s="242" t="str">
        <f>IF(ISTEXT(Data!AI285),Data!AI285,"")</f>
        <v>M1</v>
      </c>
      <c r="AJ285" s="267" t="str">
        <f>IF(ISTEXT(Data!AJ285),Data!AJ285,"")</f>
        <v/>
      </c>
      <c r="AK285" s="267" t="str">
        <f>IF(ISTEXT(Data!AK285),Data!AK285,"")</f>
        <v/>
      </c>
      <c r="AL285" s="267" t="str">
        <f>IF(ISTEXT(Data!AL285),Data!AL285,"")</f>
        <v/>
      </c>
      <c r="AM285" s="267" t="str">
        <f>IF(ISTEXT(Data!AM285),Data!AM285,"")</f>
        <v/>
      </c>
      <c r="AN285" s="267" t="str">
        <f>IF(ISTEXT(Data!AN285),Data!AN285,"")</f>
        <v/>
      </c>
      <c r="AO285" s="267" t="str">
        <f>IF(ISTEXT(Data!AO285),Data!AO285,"")</f>
        <v/>
      </c>
      <c r="AP285" s="705" t="str">
        <f>IF(ISNUMBER(Bilanz!AP285),Bilanz!AP285,"")</f>
        <v/>
      </c>
      <c r="AQ285" s="706" t="str">
        <f>IF(ISNUMBER(Bilanz!AQ285),Bilanz!AQ285,"")</f>
        <v/>
      </c>
      <c r="AR285" s="707" t="str">
        <f>IF(ISNUMBER(Bilanz!AR285),Bilanz!AR285,"")</f>
        <v/>
      </c>
      <c r="AS285" s="708" t="str">
        <f>IF(ISNUMBER(Bilanz!AS285),Bilanz!AS285,"")</f>
        <v/>
      </c>
      <c r="AT285" s="709" t="str">
        <f>IF(ISNUMBER(Bilanz!AT285),Bilanz!AT285,"")</f>
        <v/>
      </c>
      <c r="AU285" s="710" t="str">
        <f>IF(ISNUMBER(Bilanz!AU285),Bilanz!AU285,"")</f>
        <v/>
      </c>
      <c r="AV285" s="711" t="str">
        <f>IF(ISNUMBER(Bilanz!AV285),Bilanz!AV285,"")</f>
        <v/>
      </c>
      <c r="AW285" s="712" t="str">
        <f>IF(ISNUMBER(Bilanz!AW285),Bilanz!AW285,"")</f>
        <v/>
      </c>
      <c r="AX285" s="713" t="str">
        <f>IF(ISNUMBER(Bilanz!AX285),Bilanz!AX285,"")</f>
        <v/>
      </c>
      <c r="AY285" s="714" t="str">
        <f>IF(ISNUMBER(Bilanz!AY285),Bilanz!AY285,"")</f>
        <v/>
      </c>
      <c r="AZ285" s="715">
        <f>IF(ISNUMBER(Bilanz!AZ285),Bilanz!AZ285,"")</f>
        <v>362.61</v>
      </c>
      <c r="BA285" s="716">
        <f>IF(ISNUMBER(Bilanz!BA285),Bilanz!BA285,"")</f>
        <v>5.5229999999999997</v>
      </c>
      <c r="BB285" s="717" t="str">
        <f>IF(ISNUMBER(Bilanz!BB285),Bilanz!BB285,"")</f>
        <v/>
      </c>
      <c r="BC285" s="718" t="str">
        <f>IF(ISNUMBER(Bilanz!BC285),Bilanz!BC285,"")</f>
        <v/>
      </c>
      <c r="BD285" s="719" t="str">
        <f>IF(ISNUMBER(Bilanz!BD285),Bilanz!BD285,"")</f>
        <v/>
      </c>
      <c r="BE285" s="720" t="str">
        <f>IF(ISNUMBER(Bilanz!BE285),Bilanz!BE285,"")</f>
        <v/>
      </c>
      <c r="BF285" s="708" t="str">
        <f>IF(ISNUMBER(Bilanz!BF285),Bilanz!BF285,"")</f>
        <v/>
      </c>
      <c r="BG285" s="709" t="str">
        <f>IF(ISNUMBER(Bilanz!BG285),Bilanz!BG285,"")</f>
        <v/>
      </c>
      <c r="BH285" s="710" t="str">
        <f>IF(ISNUMBER(Bilanz!BH285),Bilanz!BH285,"")</f>
        <v/>
      </c>
      <c r="BI285" s="711" t="str">
        <f>IF(ISNUMBER(Bilanz!BI285),Bilanz!BI285,"")</f>
        <v/>
      </c>
      <c r="BJ285" s="712" t="str">
        <f>IF(ISNUMBER(Bilanz!BJ285),Bilanz!BJ285,"")</f>
        <v/>
      </c>
      <c r="BK285" s="713" t="str">
        <f>IF(ISNUMBER(Bilanz!BK285),Bilanz!BK285,"")</f>
        <v/>
      </c>
      <c r="BL285" s="714" t="str">
        <f>IF(ISNUMBER(Bilanz!BL285),Bilanz!BL285,"")</f>
        <v/>
      </c>
      <c r="BM285" s="721" t="str">
        <f>IF(ISTEXT(Bilanz!BM285),Bilanz!BM285,"")</f>
        <v>M1</v>
      </c>
      <c r="BN285" s="722" t="str">
        <f>IF(ISNUMBER(Bilanz!BN285),Bilanz!BN285,"")</f>
        <v/>
      </c>
      <c r="BO285" s="722" t="str">
        <f>IF(ISNUMBER(Bilanz!BO285),Bilanz!BO285,"")</f>
        <v/>
      </c>
      <c r="BP285" s="723" t="str">
        <f>IF(ISNUMBER(Bilanz!BP285),Bilanz!BP285,"")</f>
        <v/>
      </c>
      <c r="BQ285" s="723" t="str">
        <f>IF(ISNUMBER(Bilanz!BQ285),Bilanz!BQ285,"")</f>
        <v/>
      </c>
      <c r="BR285" s="721" t="str">
        <f>IF(ISTEXT(Bilanz!BR285),Bilanz!BR285,"")</f>
        <v>M1</v>
      </c>
      <c r="BS285" s="723" t="str">
        <f>IF(ISNUMBER(Bilanz!BS285),Bilanz!BS285,"")</f>
        <v/>
      </c>
      <c r="BT285" s="723" t="str">
        <f>IF(ISNUMBER(Bilanz!BT285),Bilanz!BT285,"")</f>
        <v/>
      </c>
      <c r="BU285" s="723" t="str">
        <f>IF(ISNUMBER(Bilanz!BU285),Bilanz!BU285,"")</f>
        <v/>
      </c>
      <c r="BV285" s="722" t="str">
        <f>IF(ISNUMBER(Bilanz!BV285),Bilanz!BV285,"")</f>
        <v/>
      </c>
      <c r="BW285" s="723" t="str">
        <f>IF(ISNUMBER(Bilanz!BW285),Bilanz!BW285,"")</f>
        <v/>
      </c>
      <c r="BX285" s="721" t="str">
        <f>IF(ISTEXT(Bilanz!BX285),Bilanz!BX285,"")</f>
        <v>M1</v>
      </c>
    </row>
    <row r="286" spans="1:76" x14ac:dyDescent="0.2">
      <c r="A286" s="120" t="str">
        <f>IF(ISTEXT(Data!A286),Data!A286,"")</f>
        <v/>
      </c>
      <c r="B286" s="250">
        <f>IF(ISREF(Data!B286),Data!B286,"")</f>
        <v>35294</v>
      </c>
      <c r="C286" s="698">
        <v>0.27083333333333298</v>
      </c>
      <c r="D286" s="250">
        <f>IF(ISREF(Data!D286),Data!D286,"")</f>
        <v>35295</v>
      </c>
      <c r="E286" s="698">
        <v>0.27083333333333298</v>
      </c>
      <c r="F286" s="699" t="s">
        <v>2179</v>
      </c>
      <c r="G286" s="245" t="str">
        <f>IF(ISTEXT(Data!G286),Data!G286,"")</f>
        <v>No Precipitation Occurred</v>
      </c>
      <c r="H286" s="247" t="str">
        <f>IF(ISTEXT(Data!H286),Data!H286,"")</f>
        <v/>
      </c>
      <c r="I286" s="246" t="str">
        <f>IF(ISTEXT(Data!I286),Data!I286,"")</f>
        <v/>
      </c>
      <c r="J286" s="248" t="str">
        <f>IF(ISTEXT(Data!J286),Data!J286,"")</f>
        <v/>
      </c>
      <c r="K286" s="273" t="str">
        <f>IF(ISNUMBER(Data!K286),Data!K286,"")</f>
        <v/>
      </c>
      <c r="L286" s="242" t="str">
        <f>IF(ISTEXT(Data!L286),Data!L286,"")</f>
        <v>M1</v>
      </c>
      <c r="M286" s="700" t="str">
        <f>IF(ISNUMBER(Data!M286),Data!M286,"")</f>
        <v/>
      </c>
      <c r="N286" s="700" t="str">
        <f>IF(ISNUMBER(Data!N286),Data!N286,"")</f>
        <v/>
      </c>
      <c r="O286" s="242" t="str">
        <f>IF(ISTEXT(Data!O286),Data!O286,"")</f>
        <v>M1</v>
      </c>
      <c r="P286" s="278" t="str">
        <f>IF(ISNUMBER(Data!P286),Data!P286,"")</f>
        <v/>
      </c>
      <c r="Q286" s="242" t="str">
        <f>IF(ISTEXT(Data!Q286),Data!Q286,"")</f>
        <v>M1</v>
      </c>
      <c r="R286" s="277" t="str">
        <f>IF(ISNUMBER(Data!R286),Data!R286,"")</f>
        <v/>
      </c>
      <c r="S286" s="242" t="str">
        <f>IF(ISTEXT(Data!S286),Data!S286,"")</f>
        <v>M1</v>
      </c>
      <c r="T286" s="701" t="str">
        <f>IF(ISNUMBER(Data!T286),Data!T286,"")</f>
        <v/>
      </c>
      <c r="U286" s="242" t="str">
        <f>IF(ISTEXT(Data!U286),Data!U286,"")</f>
        <v>M1</v>
      </c>
      <c r="V286" s="702" t="str">
        <f>IF(ISNUMBER(Data!V286),Data!V286,"")</f>
        <v/>
      </c>
      <c r="W286" s="242" t="str">
        <f>IF(ISTEXT(Data!W286),Data!W286,"")</f>
        <v>M1</v>
      </c>
      <c r="X286" s="701" t="str">
        <f>IF(ISNUMBER(Data!X286),Data!X286,"")</f>
        <v/>
      </c>
      <c r="Y286" s="242" t="str">
        <f>IF(ISTEXT(Data!Y286),Data!Y286,"")</f>
        <v>M1</v>
      </c>
      <c r="Z286" s="703" t="str">
        <f>IF(ISNUMBER(Data!Z286),Data!Z286,"")</f>
        <v/>
      </c>
      <c r="AA286" s="242" t="str">
        <f>IF(ISTEXT(Data!AA286),Data!AA286,"")</f>
        <v>M1</v>
      </c>
      <c r="AB286" s="701" t="str">
        <f>IF(ISNUMBER(Data!AB286),Data!AB286,"")</f>
        <v/>
      </c>
      <c r="AC286" s="242" t="str">
        <f>IF(ISTEXT(Data!AC286),Data!AC286,"")</f>
        <v>M1</v>
      </c>
      <c r="AD286" s="704" t="str">
        <f>IF(ISNUMBER(Data!AD286),Data!AD286,"")</f>
        <v/>
      </c>
      <c r="AE286" s="242" t="str">
        <f>IF(ISTEXT(Data!AE286),Data!AE286,"")</f>
        <v>M1</v>
      </c>
      <c r="AF286" s="701" t="str">
        <f>IF(ISNUMBER(Data!AF286),Data!AF286,"")</f>
        <v/>
      </c>
      <c r="AG286" s="242" t="str">
        <f>IF(ISTEXT(Data!AG286),Data!AG286,"")</f>
        <v>M1</v>
      </c>
      <c r="AH286" s="703" t="str">
        <f>IF(ISNUMBER(Data!AH286),Data!AH286,"")</f>
        <v/>
      </c>
      <c r="AI286" s="242" t="str">
        <f>IF(ISTEXT(Data!AI286),Data!AI286,"")</f>
        <v>M1</v>
      </c>
      <c r="AJ286" s="267" t="str">
        <f>IF(ISTEXT(Data!AJ286),Data!AJ286,"")</f>
        <v/>
      </c>
      <c r="AK286" s="267" t="str">
        <f>IF(ISTEXT(Data!AK286),Data!AK286,"")</f>
        <v/>
      </c>
      <c r="AL286" s="267" t="str">
        <f>IF(ISTEXT(Data!AL286),Data!AL286,"")</f>
        <v/>
      </c>
      <c r="AM286" s="267" t="str">
        <f>IF(ISTEXT(Data!AM286),Data!AM286,"")</f>
        <v/>
      </c>
      <c r="AN286" s="267" t="str">
        <f>IF(ISTEXT(Data!AN286),Data!AN286,"")</f>
        <v/>
      </c>
      <c r="AO286" s="267" t="str">
        <f>IF(ISTEXT(Data!AO286),Data!AO286,"")</f>
        <v/>
      </c>
      <c r="AP286" s="705" t="str">
        <f>IF(ISNUMBER(Bilanz!AP286),Bilanz!AP286,"")</f>
        <v/>
      </c>
      <c r="AQ286" s="706" t="str">
        <f>IF(ISNUMBER(Bilanz!AQ286),Bilanz!AQ286,"")</f>
        <v/>
      </c>
      <c r="AR286" s="707" t="str">
        <f>IF(ISNUMBER(Bilanz!AR286),Bilanz!AR286,"")</f>
        <v/>
      </c>
      <c r="AS286" s="708" t="str">
        <f>IF(ISNUMBER(Bilanz!AS286),Bilanz!AS286,"")</f>
        <v/>
      </c>
      <c r="AT286" s="709" t="str">
        <f>IF(ISNUMBER(Bilanz!AT286),Bilanz!AT286,"")</f>
        <v/>
      </c>
      <c r="AU286" s="710" t="str">
        <f>IF(ISNUMBER(Bilanz!AU286),Bilanz!AU286,"")</f>
        <v/>
      </c>
      <c r="AV286" s="711" t="str">
        <f>IF(ISNUMBER(Bilanz!AV286),Bilanz!AV286,"")</f>
        <v/>
      </c>
      <c r="AW286" s="712" t="str">
        <f>IF(ISNUMBER(Bilanz!AW286),Bilanz!AW286,"")</f>
        <v/>
      </c>
      <c r="AX286" s="713" t="str">
        <f>IF(ISNUMBER(Bilanz!AX286),Bilanz!AX286,"")</f>
        <v/>
      </c>
      <c r="AY286" s="714" t="str">
        <f>IF(ISNUMBER(Bilanz!AY286),Bilanz!AY286,"")</f>
        <v/>
      </c>
      <c r="AZ286" s="715">
        <f>IF(ISNUMBER(Bilanz!AZ286),Bilanz!AZ286,"")</f>
        <v>362.61</v>
      </c>
      <c r="BA286" s="716">
        <f>IF(ISNUMBER(Bilanz!BA286),Bilanz!BA286,"")</f>
        <v>5.5229999999999997</v>
      </c>
      <c r="BB286" s="717" t="str">
        <f>IF(ISNUMBER(Bilanz!BB286),Bilanz!BB286,"")</f>
        <v/>
      </c>
      <c r="BC286" s="718" t="str">
        <f>IF(ISNUMBER(Bilanz!BC286),Bilanz!BC286,"")</f>
        <v/>
      </c>
      <c r="BD286" s="719" t="str">
        <f>IF(ISNUMBER(Bilanz!BD286),Bilanz!BD286,"")</f>
        <v/>
      </c>
      <c r="BE286" s="720" t="str">
        <f>IF(ISNUMBER(Bilanz!BE286),Bilanz!BE286,"")</f>
        <v/>
      </c>
      <c r="BF286" s="708" t="str">
        <f>IF(ISNUMBER(Bilanz!BF286),Bilanz!BF286,"")</f>
        <v/>
      </c>
      <c r="BG286" s="709" t="str">
        <f>IF(ISNUMBER(Bilanz!BG286),Bilanz!BG286,"")</f>
        <v/>
      </c>
      <c r="BH286" s="710" t="str">
        <f>IF(ISNUMBER(Bilanz!BH286),Bilanz!BH286,"")</f>
        <v/>
      </c>
      <c r="BI286" s="711" t="str">
        <f>IF(ISNUMBER(Bilanz!BI286),Bilanz!BI286,"")</f>
        <v/>
      </c>
      <c r="BJ286" s="712" t="str">
        <f>IF(ISNUMBER(Bilanz!BJ286),Bilanz!BJ286,"")</f>
        <v/>
      </c>
      <c r="BK286" s="713" t="str">
        <f>IF(ISNUMBER(Bilanz!BK286),Bilanz!BK286,"")</f>
        <v/>
      </c>
      <c r="BL286" s="714" t="str">
        <f>IF(ISNUMBER(Bilanz!BL286),Bilanz!BL286,"")</f>
        <v/>
      </c>
      <c r="BM286" s="721" t="str">
        <f>IF(ISTEXT(Bilanz!BM286),Bilanz!BM286,"")</f>
        <v>M1</v>
      </c>
      <c r="BN286" s="722" t="str">
        <f>IF(ISNUMBER(Bilanz!BN286),Bilanz!BN286,"")</f>
        <v/>
      </c>
      <c r="BO286" s="722" t="str">
        <f>IF(ISNUMBER(Bilanz!BO286),Bilanz!BO286,"")</f>
        <v/>
      </c>
      <c r="BP286" s="723" t="str">
        <f>IF(ISNUMBER(Bilanz!BP286),Bilanz!BP286,"")</f>
        <v/>
      </c>
      <c r="BQ286" s="723" t="str">
        <f>IF(ISNUMBER(Bilanz!BQ286),Bilanz!BQ286,"")</f>
        <v/>
      </c>
      <c r="BR286" s="721" t="str">
        <f>IF(ISTEXT(Bilanz!BR286),Bilanz!BR286,"")</f>
        <v>M1</v>
      </c>
      <c r="BS286" s="723" t="str">
        <f>IF(ISNUMBER(Bilanz!BS286),Bilanz!BS286,"")</f>
        <v/>
      </c>
      <c r="BT286" s="723" t="str">
        <f>IF(ISNUMBER(Bilanz!BT286),Bilanz!BT286,"")</f>
        <v/>
      </c>
      <c r="BU286" s="723" t="str">
        <f>IF(ISNUMBER(Bilanz!BU286),Bilanz!BU286,"")</f>
        <v/>
      </c>
      <c r="BV286" s="722" t="str">
        <f>IF(ISNUMBER(Bilanz!BV286),Bilanz!BV286,"")</f>
        <v/>
      </c>
      <c r="BW286" s="723" t="str">
        <f>IF(ISNUMBER(Bilanz!BW286),Bilanz!BW286,"")</f>
        <v/>
      </c>
      <c r="BX286" s="721" t="str">
        <f>IF(ISTEXT(Bilanz!BX286),Bilanz!BX286,"")</f>
        <v>M1</v>
      </c>
    </row>
    <row r="287" spans="1:76" x14ac:dyDescent="0.2">
      <c r="A287" s="120" t="str">
        <f>IF(ISTEXT(Data!A287),Data!A287,"")</f>
        <v/>
      </c>
      <c r="B287" s="250">
        <f>IF(ISREF(Data!B287),Data!B287,"")</f>
        <v>35295</v>
      </c>
      <c r="C287" s="698">
        <v>0.27083333333333298</v>
      </c>
      <c r="D287" s="250">
        <f>IF(ISREF(Data!D287),Data!D287,"")</f>
        <v>35296</v>
      </c>
      <c r="E287" s="698">
        <v>0.27083333333333298</v>
      </c>
      <c r="F287" s="699" t="s">
        <v>2179</v>
      </c>
      <c r="G287" s="245" t="str">
        <f>IF(ISTEXT(Data!G287),Data!G287,"")</f>
        <v>No Precipitation Occurred</v>
      </c>
      <c r="H287" s="247" t="str">
        <f>IF(ISTEXT(Data!H287),Data!H287,"")</f>
        <v/>
      </c>
      <c r="I287" s="246" t="str">
        <f>IF(ISTEXT(Data!I287),Data!I287,"")</f>
        <v/>
      </c>
      <c r="J287" s="248" t="str">
        <f>IF(ISTEXT(Data!J287),Data!J287,"")</f>
        <v/>
      </c>
      <c r="K287" s="273" t="str">
        <f>IF(ISNUMBER(Data!K287),Data!K287,"")</f>
        <v/>
      </c>
      <c r="L287" s="242" t="str">
        <f>IF(ISTEXT(Data!L287),Data!L287,"")</f>
        <v>M1</v>
      </c>
      <c r="M287" s="700" t="str">
        <f>IF(ISNUMBER(Data!M287),Data!M287,"")</f>
        <v/>
      </c>
      <c r="N287" s="700" t="str">
        <f>IF(ISNUMBER(Data!N287),Data!N287,"")</f>
        <v/>
      </c>
      <c r="O287" s="242" t="str">
        <f>IF(ISTEXT(Data!O287),Data!O287,"")</f>
        <v>M1</v>
      </c>
      <c r="P287" s="278" t="str">
        <f>IF(ISNUMBER(Data!P287),Data!P287,"")</f>
        <v/>
      </c>
      <c r="Q287" s="242" t="str">
        <f>IF(ISTEXT(Data!Q287),Data!Q287,"")</f>
        <v>M1</v>
      </c>
      <c r="R287" s="277" t="str">
        <f>IF(ISNUMBER(Data!R287),Data!R287,"")</f>
        <v/>
      </c>
      <c r="S287" s="242" t="str">
        <f>IF(ISTEXT(Data!S287),Data!S287,"")</f>
        <v>M1</v>
      </c>
      <c r="T287" s="701" t="str">
        <f>IF(ISNUMBER(Data!T287),Data!T287,"")</f>
        <v/>
      </c>
      <c r="U287" s="242" t="str">
        <f>IF(ISTEXT(Data!U287),Data!U287,"")</f>
        <v>M1</v>
      </c>
      <c r="V287" s="702" t="str">
        <f>IF(ISNUMBER(Data!V287),Data!V287,"")</f>
        <v/>
      </c>
      <c r="W287" s="242" t="str">
        <f>IF(ISTEXT(Data!W287),Data!W287,"")</f>
        <v>M1</v>
      </c>
      <c r="X287" s="701" t="str">
        <f>IF(ISNUMBER(Data!X287),Data!X287,"")</f>
        <v/>
      </c>
      <c r="Y287" s="242" t="str">
        <f>IF(ISTEXT(Data!Y287),Data!Y287,"")</f>
        <v>M1</v>
      </c>
      <c r="Z287" s="703" t="str">
        <f>IF(ISNUMBER(Data!Z287),Data!Z287,"")</f>
        <v/>
      </c>
      <c r="AA287" s="242" t="str">
        <f>IF(ISTEXT(Data!AA287),Data!AA287,"")</f>
        <v>M1</v>
      </c>
      <c r="AB287" s="701" t="str">
        <f>IF(ISNUMBER(Data!AB287),Data!AB287,"")</f>
        <v/>
      </c>
      <c r="AC287" s="242" t="str">
        <f>IF(ISTEXT(Data!AC287),Data!AC287,"")</f>
        <v>M1</v>
      </c>
      <c r="AD287" s="704" t="str">
        <f>IF(ISNUMBER(Data!AD287),Data!AD287,"")</f>
        <v/>
      </c>
      <c r="AE287" s="242" t="str">
        <f>IF(ISTEXT(Data!AE287),Data!AE287,"")</f>
        <v>M1</v>
      </c>
      <c r="AF287" s="701" t="str">
        <f>IF(ISNUMBER(Data!AF287),Data!AF287,"")</f>
        <v/>
      </c>
      <c r="AG287" s="242" t="str">
        <f>IF(ISTEXT(Data!AG287),Data!AG287,"")</f>
        <v>M1</v>
      </c>
      <c r="AH287" s="703" t="str">
        <f>IF(ISNUMBER(Data!AH287),Data!AH287,"")</f>
        <v/>
      </c>
      <c r="AI287" s="242" t="str">
        <f>IF(ISTEXT(Data!AI287),Data!AI287,"")</f>
        <v>M1</v>
      </c>
      <c r="AJ287" s="267" t="str">
        <f>IF(ISTEXT(Data!AJ287),Data!AJ287,"")</f>
        <v/>
      </c>
      <c r="AK287" s="267" t="str">
        <f>IF(ISTEXT(Data!AK287),Data!AK287,"")</f>
        <v/>
      </c>
      <c r="AL287" s="267" t="str">
        <f>IF(ISTEXT(Data!AL287),Data!AL287,"")</f>
        <v/>
      </c>
      <c r="AM287" s="267" t="str">
        <f>IF(ISTEXT(Data!AM287),Data!AM287,"")</f>
        <v/>
      </c>
      <c r="AN287" s="267" t="str">
        <f>IF(ISTEXT(Data!AN287),Data!AN287,"")</f>
        <v/>
      </c>
      <c r="AO287" s="267" t="str">
        <f>IF(ISTEXT(Data!AO287),Data!AO287,"")</f>
        <v/>
      </c>
      <c r="AP287" s="705" t="str">
        <f>IF(ISNUMBER(Bilanz!AP287),Bilanz!AP287,"")</f>
        <v/>
      </c>
      <c r="AQ287" s="706" t="str">
        <f>IF(ISNUMBER(Bilanz!AQ287),Bilanz!AQ287,"")</f>
        <v/>
      </c>
      <c r="AR287" s="707" t="str">
        <f>IF(ISNUMBER(Bilanz!AR287),Bilanz!AR287,"")</f>
        <v/>
      </c>
      <c r="AS287" s="708" t="str">
        <f>IF(ISNUMBER(Bilanz!AS287),Bilanz!AS287,"")</f>
        <v/>
      </c>
      <c r="AT287" s="709" t="str">
        <f>IF(ISNUMBER(Bilanz!AT287),Bilanz!AT287,"")</f>
        <v/>
      </c>
      <c r="AU287" s="710" t="str">
        <f>IF(ISNUMBER(Bilanz!AU287),Bilanz!AU287,"")</f>
        <v/>
      </c>
      <c r="AV287" s="711" t="str">
        <f>IF(ISNUMBER(Bilanz!AV287),Bilanz!AV287,"")</f>
        <v/>
      </c>
      <c r="AW287" s="712" t="str">
        <f>IF(ISNUMBER(Bilanz!AW287),Bilanz!AW287,"")</f>
        <v/>
      </c>
      <c r="AX287" s="713" t="str">
        <f>IF(ISNUMBER(Bilanz!AX287),Bilanz!AX287,"")</f>
        <v/>
      </c>
      <c r="AY287" s="714" t="str">
        <f>IF(ISNUMBER(Bilanz!AY287),Bilanz!AY287,"")</f>
        <v/>
      </c>
      <c r="AZ287" s="715">
        <f>IF(ISNUMBER(Bilanz!AZ287),Bilanz!AZ287,"")</f>
        <v>362.61</v>
      </c>
      <c r="BA287" s="716">
        <f>IF(ISNUMBER(Bilanz!BA287),Bilanz!BA287,"")</f>
        <v>5.5229999999999997</v>
      </c>
      <c r="BB287" s="717" t="str">
        <f>IF(ISNUMBER(Bilanz!BB287),Bilanz!BB287,"")</f>
        <v/>
      </c>
      <c r="BC287" s="718" t="str">
        <f>IF(ISNUMBER(Bilanz!BC287),Bilanz!BC287,"")</f>
        <v/>
      </c>
      <c r="BD287" s="719" t="str">
        <f>IF(ISNUMBER(Bilanz!BD287),Bilanz!BD287,"")</f>
        <v/>
      </c>
      <c r="BE287" s="720" t="str">
        <f>IF(ISNUMBER(Bilanz!BE287),Bilanz!BE287,"")</f>
        <v/>
      </c>
      <c r="BF287" s="708" t="str">
        <f>IF(ISNUMBER(Bilanz!BF287),Bilanz!BF287,"")</f>
        <v/>
      </c>
      <c r="BG287" s="709" t="str">
        <f>IF(ISNUMBER(Bilanz!BG287),Bilanz!BG287,"")</f>
        <v/>
      </c>
      <c r="BH287" s="710" t="str">
        <f>IF(ISNUMBER(Bilanz!BH287),Bilanz!BH287,"")</f>
        <v/>
      </c>
      <c r="BI287" s="711" t="str">
        <f>IF(ISNUMBER(Bilanz!BI287),Bilanz!BI287,"")</f>
        <v/>
      </c>
      <c r="BJ287" s="712" t="str">
        <f>IF(ISNUMBER(Bilanz!BJ287),Bilanz!BJ287,"")</f>
        <v/>
      </c>
      <c r="BK287" s="713" t="str">
        <f>IF(ISNUMBER(Bilanz!BK287),Bilanz!BK287,"")</f>
        <v/>
      </c>
      <c r="BL287" s="714" t="str">
        <f>IF(ISNUMBER(Bilanz!BL287),Bilanz!BL287,"")</f>
        <v/>
      </c>
      <c r="BM287" s="721" t="str">
        <f>IF(ISTEXT(Bilanz!BM287),Bilanz!BM287,"")</f>
        <v>M1</v>
      </c>
      <c r="BN287" s="722" t="str">
        <f>IF(ISNUMBER(Bilanz!BN287),Bilanz!BN287,"")</f>
        <v/>
      </c>
      <c r="BO287" s="722" t="str">
        <f>IF(ISNUMBER(Bilanz!BO287),Bilanz!BO287,"")</f>
        <v/>
      </c>
      <c r="BP287" s="723" t="str">
        <f>IF(ISNUMBER(Bilanz!BP287),Bilanz!BP287,"")</f>
        <v/>
      </c>
      <c r="BQ287" s="723" t="str">
        <f>IF(ISNUMBER(Bilanz!BQ287),Bilanz!BQ287,"")</f>
        <v/>
      </c>
      <c r="BR287" s="721" t="str">
        <f>IF(ISTEXT(Bilanz!BR287),Bilanz!BR287,"")</f>
        <v>M1</v>
      </c>
      <c r="BS287" s="723" t="str">
        <f>IF(ISNUMBER(Bilanz!BS287),Bilanz!BS287,"")</f>
        <v/>
      </c>
      <c r="BT287" s="723" t="str">
        <f>IF(ISNUMBER(Bilanz!BT287),Bilanz!BT287,"")</f>
        <v/>
      </c>
      <c r="BU287" s="723" t="str">
        <f>IF(ISNUMBER(Bilanz!BU287),Bilanz!BU287,"")</f>
        <v/>
      </c>
      <c r="BV287" s="722" t="str">
        <f>IF(ISNUMBER(Bilanz!BV287),Bilanz!BV287,"")</f>
        <v/>
      </c>
      <c r="BW287" s="723" t="str">
        <f>IF(ISNUMBER(Bilanz!BW287),Bilanz!BW287,"")</f>
        <v/>
      </c>
      <c r="BX287" s="721" t="str">
        <f>IF(ISTEXT(Bilanz!BX287),Bilanz!BX287,"")</f>
        <v>M1</v>
      </c>
    </row>
    <row r="288" spans="1:76" x14ac:dyDescent="0.2">
      <c r="A288" s="120" t="str">
        <f>IF(ISTEXT(Data!A288),Data!A288,"")</f>
        <v/>
      </c>
      <c r="B288" s="250">
        <f>IF(ISREF(Data!B288),Data!B288,"")</f>
        <v>35296</v>
      </c>
      <c r="C288" s="698">
        <v>0.27083333333333298</v>
      </c>
      <c r="D288" s="250">
        <f>IF(ISREF(Data!D288),Data!D288,"")</f>
        <v>35297</v>
      </c>
      <c r="E288" s="698">
        <v>0.27083333333333298</v>
      </c>
      <c r="F288" s="699" t="s">
        <v>2179</v>
      </c>
      <c r="G288" s="245" t="str">
        <f>IF(ISTEXT(Data!G288),Data!G288,"")</f>
        <v>No Precipitation Occurred</v>
      </c>
      <c r="H288" s="247" t="str">
        <f>IF(ISTEXT(Data!H288),Data!H288,"")</f>
        <v/>
      </c>
      <c r="I288" s="246" t="str">
        <f>IF(ISTEXT(Data!I288),Data!I288,"")</f>
        <v/>
      </c>
      <c r="J288" s="248" t="str">
        <f>IF(ISTEXT(Data!J288),Data!J288,"")</f>
        <v/>
      </c>
      <c r="K288" s="273" t="str">
        <f>IF(ISNUMBER(Data!K288),Data!K288,"")</f>
        <v/>
      </c>
      <c r="L288" s="242" t="str">
        <f>IF(ISTEXT(Data!L288),Data!L288,"")</f>
        <v>M1</v>
      </c>
      <c r="M288" s="700" t="str">
        <f>IF(ISNUMBER(Data!M288),Data!M288,"")</f>
        <v/>
      </c>
      <c r="N288" s="700" t="str">
        <f>IF(ISNUMBER(Data!N288),Data!N288,"")</f>
        <v/>
      </c>
      <c r="O288" s="242" t="str">
        <f>IF(ISTEXT(Data!O288),Data!O288,"")</f>
        <v>M1</v>
      </c>
      <c r="P288" s="278" t="str">
        <f>IF(ISNUMBER(Data!P288),Data!P288,"")</f>
        <v/>
      </c>
      <c r="Q288" s="242" t="str">
        <f>IF(ISTEXT(Data!Q288),Data!Q288,"")</f>
        <v>M1</v>
      </c>
      <c r="R288" s="277" t="str">
        <f>IF(ISNUMBER(Data!R288),Data!R288,"")</f>
        <v/>
      </c>
      <c r="S288" s="242" t="str">
        <f>IF(ISTEXT(Data!S288),Data!S288,"")</f>
        <v>M1</v>
      </c>
      <c r="T288" s="701" t="str">
        <f>IF(ISNUMBER(Data!T288),Data!T288,"")</f>
        <v/>
      </c>
      <c r="U288" s="242" t="str">
        <f>IF(ISTEXT(Data!U288),Data!U288,"")</f>
        <v>M1</v>
      </c>
      <c r="V288" s="702" t="str">
        <f>IF(ISNUMBER(Data!V288),Data!V288,"")</f>
        <v/>
      </c>
      <c r="W288" s="242" t="str">
        <f>IF(ISTEXT(Data!W288),Data!W288,"")</f>
        <v>M1</v>
      </c>
      <c r="X288" s="701" t="str">
        <f>IF(ISNUMBER(Data!X288),Data!X288,"")</f>
        <v/>
      </c>
      <c r="Y288" s="242" t="str">
        <f>IF(ISTEXT(Data!Y288),Data!Y288,"")</f>
        <v>M1</v>
      </c>
      <c r="Z288" s="703" t="str">
        <f>IF(ISNUMBER(Data!Z288),Data!Z288,"")</f>
        <v/>
      </c>
      <c r="AA288" s="242" t="str">
        <f>IF(ISTEXT(Data!AA288),Data!AA288,"")</f>
        <v>M1</v>
      </c>
      <c r="AB288" s="701" t="str">
        <f>IF(ISNUMBER(Data!AB288),Data!AB288,"")</f>
        <v/>
      </c>
      <c r="AC288" s="242" t="str">
        <f>IF(ISTEXT(Data!AC288),Data!AC288,"")</f>
        <v>M1</v>
      </c>
      <c r="AD288" s="704" t="str">
        <f>IF(ISNUMBER(Data!AD288),Data!AD288,"")</f>
        <v/>
      </c>
      <c r="AE288" s="242" t="str">
        <f>IF(ISTEXT(Data!AE288),Data!AE288,"")</f>
        <v>M1</v>
      </c>
      <c r="AF288" s="701" t="str">
        <f>IF(ISNUMBER(Data!AF288),Data!AF288,"")</f>
        <v/>
      </c>
      <c r="AG288" s="242" t="str">
        <f>IF(ISTEXT(Data!AG288),Data!AG288,"")</f>
        <v>M1</v>
      </c>
      <c r="AH288" s="703" t="str">
        <f>IF(ISNUMBER(Data!AH288),Data!AH288,"")</f>
        <v/>
      </c>
      <c r="AI288" s="242" t="str">
        <f>IF(ISTEXT(Data!AI288),Data!AI288,"")</f>
        <v>M1</v>
      </c>
      <c r="AJ288" s="267" t="str">
        <f>IF(ISTEXT(Data!AJ288),Data!AJ288,"")</f>
        <v/>
      </c>
      <c r="AK288" s="267" t="str">
        <f>IF(ISTEXT(Data!AK288),Data!AK288,"")</f>
        <v/>
      </c>
      <c r="AL288" s="267" t="str">
        <f>IF(ISTEXT(Data!AL288),Data!AL288,"")</f>
        <v/>
      </c>
      <c r="AM288" s="267" t="str">
        <f>IF(ISTEXT(Data!AM288),Data!AM288,"")</f>
        <v/>
      </c>
      <c r="AN288" s="267" t="str">
        <f>IF(ISTEXT(Data!AN288),Data!AN288,"")</f>
        <v/>
      </c>
      <c r="AO288" s="267" t="str">
        <f>IF(ISTEXT(Data!AO288),Data!AO288,"")</f>
        <v/>
      </c>
      <c r="AP288" s="705" t="str">
        <f>IF(ISNUMBER(Bilanz!AP288),Bilanz!AP288,"")</f>
        <v/>
      </c>
      <c r="AQ288" s="706" t="str">
        <f>IF(ISNUMBER(Bilanz!AQ288),Bilanz!AQ288,"")</f>
        <v/>
      </c>
      <c r="AR288" s="707" t="str">
        <f>IF(ISNUMBER(Bilanz!AR288),Bilanz!AR288,"")</f>
        <v/>
      </c>
      <c r="AS288" s="708" t="str">
        <f>IF(ISNUMBER(Bilanz!AS288),Bilanz!AS288,"")</f>
        <v/>
      </c>
      <c r="AT288" s="709" t="str">
        <f>IF(ISNUMBER(Bilanz!AT288),Bilanz!AT288,"")</f>
        <v/>
      </c>
      <c r="AU288" s="710" t="str">
        <f>IF(ISNUMBER(Bilanz!AU288),Bilanz!AU288,"")</f>
        <v/>
      </c>
      <c r="AV288" s="711" t="str">
        <f>IF(ISNUMBER(Bilanz!AV288),Bilanz!AV288,"")</f>
        <v/>
      </c>
      <c r="AW288" s="712" t="str">
        <f>IF(ISNUMBER(Bilanz!AW288),Bilanz!AW288,"")</f>
        <v/>
      </c>
      <c r="AX288" s="713" t="str">
        <f>IF(ISNUMBER(Bilanz!AX288),Bilanz!AX288,"")</f>
        <v/>
      </c>
      <c r="AY288" s="714" t="str">
        <f>IF(ISNUMBER(Bilanz!AY288),Bilanz!AY288,"")</f>
        <v/>
      </c>
      <c r="AZ288" s="715">
        <f>IF(ISNUMBER(Bilanz!AZ288),Bilanz!AZ288,"")</f>
        <v>362.61</v>
      </c>
      <c r="BA288" s="716">
        <f>IF(ISNUMBER(Bilanz!BA288),Bilanz!BA288,"")</f>
        <v>5.5229999999999997</v>
      </c>
      <c r="BB288" s="717" t="str">
        <f>IF(ISNUMBER(Bilanz!BB288),Bilanz!BB288,"")</f>
        <v/>
      </c>
      <c r="BC288" s="718" t="str">
        <f>IF(ISNUMBER(Bilanz!BC288),Bilanz!BC288,"")</f>
        <v/>
      </c>
      <c r="BD288" s="719" t="str">
        <f>IF(ISNUMBER(Bilanz!BD288),Bilanz!BD288,"")</f>
        <v/>
      </c>
      <c r="BE288" s="720" t="str">
        <f>IF(ISNUMBER(Bilanz!BE288),Bilanz!BE288,"")</f>
        <v/>
      </c>
      <c r="BF288" s="708" t="str">
        <f>IF(ISNUMBER(Bilanz!BF288),Bilanz!BF288,"")</f>
        <v/>
      </c>
      <c r="BG288" s="709" t="str">
        <f>IF(ISNUMBER(Bilanz!BG288),Bilanz!BG288,"")</f>
        <v/>
      </c>
      <c r="BH288" s="710" t="str">
        <f>IF(ISNUMBER(Bilanz!BH288),Bilanz!BH288,"")</f>
        <v/>
      </c>
      <c r="BI288" s="711" t="str">
        <f>IF(ISNUMBER(Bilanz!BI288),Bilanz!BI288,"")</f>
        <v/>
      </c>
      <c r="BJ288" s="712" t="str">
        <f>IF(ISNUMBER(Bilanz!BJ288),Bilanz!BJ288,"")</f>
        <v/>
      </c>
      <c r="BK288" s="713" t="str">
        <f>IF(ISNUMBER(Bilanz!BK288),Bilanz!BK288,"")</f>
        <v/>
      </c>
      <c r="BL288" s="714" t="str">
        <f>IF(ISNUMBER(Bilanz!BL288),Bilanz!BL288,"")</f>
        <v/>
      </c>
      <c r="BM288" s="721" t="str">
        <f>IF(ISTEXT(Bilanz!BM288),Bilanz!BM288,"")</f>
        <v>M1</v>
      </c>
      <c r="BN288" s="722" t="str">
        <f>IF(ISNUMBER(Bilanz!BN288),Bilanz!BN288,"")</f>
        <v/>
      </c>
      <c r="BO288" s="722" t="str">
        <f>IF(ISNUMBER(Bilanz!BO288),Bilanz!BO288,"")</f>
        <v/>
      </c>
      <c r="BP288" s="723" t="str">
        <f>IF(ISNUMBER(Bilanz!BP288),Bilanz!BP288,"")</f>
        <v/>
      </c>
      <c r="BQ288" s="723" t="str">
        <f>IF(ISNUMBER(Bilanz!BQ288),Bilanz!BQ288,"")</f>
        <v/>
      </c>
      <c r="BR288" s="721" t="str">
        <f>IF(ISTEXT(Bilanz!BR288),Bilanz!BR288,"")</f>
        <v>M1</v>
      </c>
      <c r="BS288" s="723" t="str">
        <f>IF(ISNUMBER(Bilanz!BS288),Bilanz!BS288,"")</f>
        <v/>
      </c>
      <c r="BT288" s="723" t="str">
        <f>IF(ISNUMBER(Bilanz!BT288),Bilanz!BT288,"")</f>
        <v/>
      </c>
      <c r="BU288" s="723" t="str">
        <f>IF(ISNUMBER(Bilanz!BU288),Bilanz!BU288,"")</f>
        <v/>
      </c>
      <c r="BV288" s="722" t="str">
        <f>IF(ISNUMBER(Bilanz!BV288),Bilanz!BV288,"")</f>
        <v/>
      </c>
      <c r="BW288" s="723" t="str">
        <f>IF(ISNUMBER(Bilanz!BW288),Bilanz!BW288,"")</f>
        <v/>
      </c>
      <c r="BX288" s="721" t="str">
        <f>IF(ISTEXT(Bilanz!BX288),Bilanz!BX288,"")</f>
        <v>M1</v>
      </c>
    </row>
    <row r="289" spans="1:76" x14ac:dyDescent="0.2">
      <c r="A289" s="120" t="str">
        <f>IF(ISTEXT(Data!A289),Data!A289,"")</f>
        <v>DEU96096</v>
      </c>
      <c r="B289" s="250">
        <f>IF(ISREF(Data!B289),Data!B289,"")</f>
        <v>35297</v>
      </c>
      <c r="C289" s="698">
        <v>0.27083333333333298</v>
      </c>
      <c r="D289" s="250">
        <f>IF(ISREF(Data!D289),Data!D289,"")</f>
        <v>35298</v>
      </c>
      <c r="E289" s="698">
        <v>0.27083333333333298</v>
      </c>
      <c r="F289" s="699" t="s">
        <v>2179</v>
      </c>
      <c r="G289" s="245" t="str">
        <f>IF(ISTEXT(Data!G289),Data!G289,"")</f>
        <v>Rain</v>
      </c>
      <c r="H289" s="247" t="str">
        <f>IF(ISTEXT(Data!H289),Data!H289,"")</f>
        <v>Clean and Clear</v>
      </c>
      <c r="I289" s="246" t="str">
        <f>IF(ISTEXT(Data!I289),Data!I289,"")</f>
        <v/>
      </c>
      <c r="J289" s="248" t="str">
        <f>IF(ISTEXT(Data!J289),Data!J289,"")</f>
        <v/>
      </c>
      <c r="K289" s="273">
        <f>IF(ISNUMBER(Data!K289),Data!K289,"")</f>
        <v>1.4</v>
      </c>
      <c r="L289" s="242" t="str">
        <f>IF(ISTEXT(Data!L289),Data!L289,"")</f>
        <v>V0</v>
      </c>
      <c r="M289" s="700">
        <f>IF(ISNUMBER(Data!M289),Data!M289,"")</f>
        <v>60.1</v>
      </c>
      <c r="N289" s="700">
        <f>IF(ISNUMBER(Data!N289),Data!N289,"")</f>
        <v>1.3823000000000001</v>
      </c>
      <c r="O289" s="242" t="str">
        <f>IF(ISTEXT(Data!O289),Data!O289,"")</f>
        <v>V0</v>
      </c>
      <c r="P289" s="278">
        <f>IF(ISNUMBER(Data!P289),Data!P289,"")</f>
        <v>4.54</v>
      </c>
      <c r="Q289" s="242" t="str">
        <f>IF(ISTEXT(Data!Q289),Data!Q289,"")</f>
        <v>V0</v>
      </c>
      <c r="R289" s="277">
        <f>IF(ISNUMBER(Data!R289),Data!R289,"")</f>
        <v>29.3</v>
      </c>
      <c r="S289" s="242" t="str">
        <f>IF(ISTEXT(Data!S289),Data!S289,"")</f>
        <v>V0</v>
      </c>
      <c r="T289" s="701">
        <f>IF(ISNUMBER(Data!T289),Data!T289,"")</f>
        <v>0.115</v>
      </c>
      <c r="U289" s="242" t="str">
        <f>IF(ISTEXT(Data!U289),Data!U289,"")</f>
        <v>V0</v>
      </c>
      <c r="V289" s="702">
        <f>IF(ISNUMBER(Data!V289),Data!V289,"")</f>
        <v>0.80306134182727196</v>
      </c>
      <c r="W289" s="242" t="str">
        <f>IF(ISTEXT(Data!W289),Data!W289,"")</f>
        <v>V0</v>
      </c>
      <c r="X289" s="701">
        <f>IF(ISNUMBER(Data!X289),Data!X289,"")</f>
        <v>0.94794778372301214</v>
      </c>
      <c r="Y289" s="242" t="str">
        <f>IF(ISTEXT(Data!Y289),Data!Y289,"")</f>
        <v>V0</v>
      </c>
      <c r="Z289" s="703">
        <f>IF(ISNUMBER(Data!Z289),Data!Z289,"")</f>
        <v>0.06</v>
      </c>
      <c r="AA289" s="242" t="str">
        <f>IF(ISTEXT(Data!AA289),Data!AA289,"")</f>
        <v>V0</v>
      </c>
      <c r="AB289" s="701">
        <f>IF(ISNUMBER(Data!AB289),Data!AB289,"")</f>
        <v>1.2741834192582737</v>
      </c>
      <c r="AC289" s="242" t="str">
        <f>IF(ISTEXT(Data!AC289),Data!AC289,"")</f>
        <v>V0</v>
      </c>
      <c r="AD289" s="704">
        <f>IF(ISNUMBER(Data!AD289),Data!AD289,"")</f>
        <v>0.10299999999999999</v>
      </c>
      <c r="AE289" s="242" t="str">
        <f>IF(ISTEXT(Data!AE289),Data!AE289,"")</f>
        <v>V0</v>
      </c>
      <c r="AF289" s="701">
        <f>IF(ISNUMBER(Data!AF289),Data!AF289,"")</f>
        <v>5.8000000000000003E-2</v>
      </c>
      <c r="AG289" s="242" t="str">
        <f>IF(ISTEXT(Data!AG289),Data!AG289,"")</f>
        <v>V0</v>
      </c>
      <c r="AH289" s="703">
        <f>IF(ISNUMBER(Data!AH289),Data!AH289,"")</f>
        <v>0.36799999999999999</v>
      </c>
      <c r="AI289" s="242" t="str">
        <f>IF(ISTEXT(Data!AI289),Data!AI289,"")</f>
        <v>V0</v>
      </c>
      <c r="AJ289" s="267" t="str">
        <f>IF(ISTEXT(Data!AJ289),Data!AJ289,"")</f>
        <v/>
      </c>
      <c r="AK289" s="267" t="str">
        <f>IF(ISTEXT(Data!AK289),Data!AK289,"")</f>
        <v/>
      </c>
      <c r="AL289" s="267" t="str">
        <f>IF(ISTEXT(Data!AL289),Data!AL289,"")</f>
        <v/>
      </c>
      <c r="AM289" s="267" t="str">
        <f>IF(ISTEXT(Data!AM289),Data!AM289,"")</f>
        <v/>
      </c>
      <c r="AN289" s="267" t="str">
        <f>IF(ISTEXT(Data!AN289),Data!AN289,"")</f>
        <v/>
      </c>
      <c r="AO289" s="267" t="str">
        <f>IF(ISTEXT(Data!AO289),Data!AO289,"")</f>
        <v/>
      </c>
      <c r="AP289" s="705">
        <f>IF(ISNUMBER(Bilanz!AP289),Bilanz!AP289,"")</f>
        <v>2.884031503126603E-2</v>
      </c>
      <c r="AQ289" s="706">
        <f>IF(ISNUMBER(Bilanz!AQ289),Bilanz!AQ289,"")</f>
        <v>3.9865967467719032E-2</v>
      </c>
      <c r="AR289" s="707">
        <f>IF(ISNUMBER(Bilanz!AR289),Bilanz!AR289,"")</f>
        <v>0.15896450000000001</v>
      </c>
      <c r="AS289" s="708">
        <f>IF(ISNUMBER(Bilanz!AS289),Bilanz!AS289,"")</f>
        <v>1.110071692807838</v>
      </c>
      <c r="AT289" s="709">
        <f>IF(ISNUMBER(Bilanz!AT289),Bilanz!AT289,"")</f>
        <v>1.3103482214403197</v>
      </c>
      <c r="AU289" s="710">
        <f>IF(ISNUMBER(Bilanz!AU289),Bilanz!AU289,"")</f>
        <v>8.2937999999999998E-2</v>
      </c>
      <c r="AV289" s="711">
        <f>IF(ISNUMBER(Bilanz!AV289),Bilanz!AV289,"")</f>
        <v>1.7613037404407119</v>
      </c>
      <c r="AW289" s="712">
        <f>IF(ISNUMBER(Bilanz!AW289),Bilanz!AW289,"")</f>
        <v>0.1423769</v>
      </c>
      <c r="AX289" s="713">
        <f>IF(ISNUMBER(Bilanz!AX289),Bilanz!AX289,"")</f>
        <v>8.0173400000000006E-2</v>
      </c>
      <c r="AY289" s="714">
        <f>IF(ISNUMBER(Bilanz!AY289),Bilanz!AY289,"")</f>
        <v>0.50868639999999998</v>
      </c>
      <c r="AZ289" s="715">
        <f>IF(ISNUMBER(Bilanz!AZ289),Bilanz!AZ289,"")</f>
        <v>362.61</v>
      </c>
      <c r="BA289" s="716">
        <f>IF(ISNUMBER(Bilanz!BA289),Bilanz!BA289,"")</f>
        <v>5.5229999999999997</v>
      </c>
      <c r="BB289" s="717">
        <f>IF(ISNUMBER(Bilanz!BB289),Bilanz!BB289,"")</f>
        <v>28.84031503126603</v>
      </c>
      <c r="BC289" s="718">
        <f>IF(ISNUMBER(Bilanz!BC289),Bilanz!BC289,"")</f>
        <v>0.19150276250493317</v>
      </c>
      <c r="BD289" s="719">
        <f>IF(ISNUMBER(Bilanz!BD289),Bilanz!BD289,"")</f>
        <v>3.4673685045253142E-4</v>
      </c>
      <c r="BE289" s="720">
        <f>IF(ISNUMBER(Bilanz!BE289),Bilanz!BE289,"")</f>
        <v>3.2438226334198355</v>
      </c>
      <c r="BF289" s="708">
        <f>IF(ISNUMBER(Bilanz!BF289),Bilanz!BF289,"")</f>
        <v>57.332857987240089</v>
      </c>
      <c r="BG289" s="709">
        <f>IF(ISNUMBER(Bilanz!BG289),Bilanz!BG289,"")</f>
        <v>59.126635504320113</v>
      </c>
      <c r="BH289" s="710">
        <f>IF(ISNUMBER(Bilanz!BH289),Bilanz!BH289,"")</f>
        <v>2.609853065272425</v>
      </c>
      <c r="BI289" s="711">
        <f>IF(ISNUMBER(Bilanz!BI289),Bilanz!BI289,"")</f>
        <v>90.967617566807576</v>
      </c>
      <c r="BJ289" s="712">
        <f>IF(ISNUMBER(Bilanz!BJ289),Bilanz!BJ289,"")</f>
        <v>2.6344058519617373</v>
      </c>
      <c r="BK289" s="713">
        <f>IF(ISNUMBER(Bilanz!BK289),Bilanz!BK289,"")</f>
        <v>4.7726805184118497</v>
      </c>
      <c r="BL289" s="714">
        <f>IF(ISNUMBER(Bilanz!BL289),Bilanz!BL289,"")</f>
        <v>18.364189829831826</v>
      </c>
      <c r="BM289" s="721" t="str">
        <f>IF(ISTEXT(Bilanz!BM289),Bilanz!BM289,"")</f>
        <v>V0</v>
      </c>
      <c r="BN289" s="722">
        <f>IF(ISNUMBER(Bilanz!BN289),Bilanz!BN289,"")</f>
        <v>29.3</v>
      </c>
      <c r="BO289" s="722">
        <f>IF(ISNUMBER(Bilanz!BO289),Bilanz!BO289,"")</f>
        <v>27.520822265373809</v>
      </c>
      <c r="BP289" s="723">
        <f>IF(ISNUMBER(Bilanz!BP289),Bilanz!BP289,"")</f>
        <v>-6.0722789577685718</v>
      </c>
      <c r="BQ289" s="723">
        <f>IF(ISNUMBER(Bilanz!BQ289),Bilanz!BQ289,"")</f>
        <v>30</v>
      </c>
      <c r="BR289" s="721" t="str">
        <f>IF(ISTEXT(Bilanz!BR289),Bilanz!BR289,"")</f>
        <v>V0</v>
      </c>
      <c r="BS289" s="723">
        <f>IF(ISNUMBER(Bilanz!BS289),Bilanz!BS289,"")</f>
        <v>148.18906186355142</v>
      </c>
      <c r="BT289" s="723">
        <f>IF(ISNUMBER(Bilanz!BT289),Bilanz!BT289,"")</f>
        <v>119.89516562433542</v>
      </c>
      <c r="BU289" s="723">
        <f>IF(ISNUMBER(Bilanz!BU289),Bilanz!BU289,"")</f>
        <v>268.08422748788684</v>
      </c>
      <c r="BV289" s="722">
        <f>IF(ISNUMBER(Bilanz!BV289),Bilanz!BV289,"")</f>
        <v>10.554107007468177</v>
      </c>
      <c r="BW289" s="723">
        <f>IF(ISNUMBER(Bilanz!BW289),Bilanz!BW289,"")</f>
        <v>15</v>
      </c>
      <c r="BX289" s="721" t="str">
        <f>IF(ISTEXT(Bilanz!BX289),Bilanz!BX289,"")</f>
        <v>V0</v>
      </c>
    </row>
    <row r="290" spans="1:76" x14ac:dyDescent="0.2">
      <c r="A290" s="120" t="str">
        <f>IF(ISTEXT(Data!A290),Data!A290,"")</f>
        <v>DEU96097</v>
      </c>
      <c r="B290" s="250">
        <f>IF(ISREF(Data!B290),Data!B290,"")</f>
        <v>35298</v>
      </c>
      <c r="C290" s="698">
        <v>0.27083333333333298</v>
      </c>
      <c r="D290" s="250">
        <f>IF(ISREF(Data!D290),Data!D290,"")</f>
        <v>35299</v>
      </c>
      <c r="E290" s="698">
        <v>0.27083333333333298</v>
      </c>
      <c r="F290" s="699" t="s">
        <v>2179</v>
      </c>
      <c r="G290" s="245" t="str">
        <f>IF(ISTEXT(Data!G290),Data!G290,"")</f>
        <v>Rain</v>
      </c>
      <c r="H290" s="247" t="str">
        <f>IF(ISTEXT(Data!H290),Data!H290,"")</f>
        <v>Clean and Clear</v>
      </c>
      <c r="I290" s="246" t="str">
        <f>IF(ISTEXT(Data!I290),Data!I290,"")</f>
        <v/>
      </c>
      <c r="J290" s="248" t="str">
        <f>IF(ISTEXT(Data!J290),Data!J290,"")</f>
        <v/>
      </c>
      <c r="K290" s="273">
        <f>IF(ISNUMBER(Data!K290),Data!K290,"")</f>
        <v>8.3000000000000007</v>
      </c>
      <c r="L290" s="242" t="str">
        <f>IF(ISTEXT(Data!L290),Data!L290,"")</f>
        <v>V0</v>
      </c>
      <c r="M290" s="700">
        <f>IF(ISNUMBER(Data!M290),Data!M290,"")</f>
        <v>386.8</v>
      </c>
      <c r="N290" s="700">
        <f>IF(ISNUMBER(Data!N290),Data!N290,"")</f>
        <v>8.8963999999999999</v>
      </c>
      <c r="O290" s="242" t="str">
        <f>IF(ISTEXT(Data!O290),Data!O290,"")</f>
        <v>V0</v>
      </c>
      <c r="P290" s="278">
        <f>IF(ISNUMBER(Data!P290),Data!P290,"")</f>
        <v>5.87</v>
      </c>
      <c r="Q290" s="242" t="str">
        <f>IF(ISTEXT(Data!Q290),Data!Q290,"")</f>
        <v>V0</v>
      </c>
      <c r="R290" s="277">
        <f>IF(ISNUMBER(Data!R290),Data!R290,"")</f>
        <v>16</v>
      </c>
      <c r="S290" s="242" t="str">
        <f>IF(ISTEXT(Data!S290),Data!S290,"")</f>
        <v>V0</v>
      </c>
      <c r="T290" s="701">
        <f>IF(ISNUMBER(Data!T290),Data!T290,"")</f>
        <v>6.6000000000000003E-2</v>
      </c>
      <c r="U290" s="242" t="str">
        <f>IF(ISTEXT(Data!U290),Data!U290,"")</f>
        <v>V4</v>
      </c>
      <c r="V290" s="702">
        <f>IF(ISNUMBER(Data!V290),Data!V290,"")</f>
        <v>0.41361612289331501</v>
      </c>
      <c r="W290" s="242" t="str">
        <f>IF(ISTEXT(Data!W290),Data!W290,"")</f>
        <v>V4</v>
      </c>
      <c r="X290" s="701">
        <f>IF(ISNUMBER(Data!X290),Data!X290,"")</f>
        <v>0.58912952051799883</v>
      </c>
      <c r="Y290" s="242" t="str">
        <f>IF(ISTEXT(Data!Y290),Data!Y290,"")</f>
        <v>V4</v>
      </c>
      <c r="Z290" s="703">
        <f>IF(ISNUMBER(Data!Z290),Data!Z290,"")</f>
        <v>4.5999999999999999E-2</v>
      </c>
      <c r="AA290" s="242" t="str">
        <f>IF(ISTEXT(Data!AA290),Data!AA290,"")</f>
        <v>V4</v>
      </c>
      <c r="AB290" s="701">
        <f>IF(ISNUMBER(Data!AB290),Data!AB290,"")</f>
        <v>1.359594861134209</v>
      </c>
      <c r="AC290" s="242" t="str">
        <f>IF(ISTEXT(Data!AC290),Data!AC290,"")</f>
        <v>V4</v>
      </c>
      <c r="AD290" s="704">
        <f>IF(ISNUMBER(Data!AD290),Data!AD290,"")</f>
        <v>0.11799999999999999</v>
      </c>
      <c r="AE290" s="242" t="str">
        <f>IF(ISTEXT(Data!AE290),Data!AE290,"")</f>
        <v>V4</v>
      </c>
      <c r="AF290" s="701">
        <f>IF(ISNUMBER(Data!AF290),Data!AF290,"")</f>
        <v>5.5E-2</v>
      </c>
      <c r="AG290" s="242" t="str">
        <f>IF(ISTEXT(Data!AG290),Data!AG290,"")</f>
        <v>V4</v>
      </c>
      <c r="AH290" s="703">
        <f>IF(ISNUMBER(Data!AH290),Data!AH290,"")</f>
        <v>0.313</v>
      </c>
      <c r="AI290" s="242" t="str">
        <f>IF(ISTEXT(Data!AI290),Data!AI290,"")</f>
        <v>V4</v>
      </c>
      <c r="AJ290" s="267" t="str">
        <f>IF(ISTEXT(Data!AJ290),Data!AJ290,"")</f>
        <v/>
      </c>
      <c r="AK290" s="267" t="str">
        <f>IF(ISTEXT(Data!AK290),Data!AK290,"")</f>
        <v/>
      </c>
      <c r="AL290" s="267" t="str">
        <f>IF(ISTEXT(Data!AL290),Data!AL290,"")</f>
        <v/>
      </c>
      <c r="AM290" s="267" t="str">
        <f>IF(ISTEXT(Data!AM290),Data!AM290,"")</f>
        <v/>
      </c>
      <c r="AN290" s="267" t="str">
        <f>IF(ISTEXT(Data!AN290),Data!AN290,"")</f>
        <v/>
      </c>
      <c r="AO290" s="267" t="str">
        <f>IF(ISTEXT(Data!AO290),Data!AO290,"")</f>
        <v/>
      </c>
      <c r="AP290" s="705">
        <f>IF(ISNUMBER(Bilanz!AP290),Bilanz!AP290,"")</f>
        <v>1.3489628825916527E-3</v>
      </c>
      <c r="AQ290" s="706">
        <f>IF(ISNUMBER(Bilanz!AQ290),Bilanz!AQ290,"")</f>
        <v>1.2000913388688379E-2</v>
      </c>
      <c r="AR290" s="707">
        <f>IF(ISNUMBER(Bilanz!AR290),Bilanz!AR290,"")</f>
        <v>0.58716239999999997</v>
      </c>
      <c r="AS290" s="708">
        <f>IF(ISNUMBER(Bilanz!AS290),Bilanz!AS290,"")</f>
        <v>3.6796944757080876</v>
      </c>
      <c r="AT290" s="709">
        <f>IF(ISNUMBER(Bilanz!AT290),Bilanz!AT290,"")</f>
        <v>5.2411318663363247</v>
      </c>
      <c r="AU290" s="710">
        <f>IF(ISNUMBER(Bilanz!AU290),Bilanz!AU290,"")</f>
        <v>0.4092344</v>
      </c>
      <c r="AV290" s="711">
        <f>IF(ISNUMBER(Bilanz!AV290),Bilanz!AV290,"")</f>
        <v>12.095499722594377</v>
      </c>
      <c r="AW290" s="712">
        <f>IF(ISNUMBER(Bilanz!AW290),Bilanz!AW290,"")</f>
        <v>1.0497752</v>
      </c>
      <c r="AX290" s="713">
        <f>IF(ISNUMBER(Bilanz!AX290),Bilanz!AX290,"")</f>
        <v>0.48930200000000001</v>
      </c>
      <c r="AY290" s="714">
        <f>IF(ISNUMBER(Bilanz!AY290),Bilanz!AY290,"")</f>
        <v>2.7845732000000001</v>
      </c>
      <c r="AZ290" s="715">
        <f>IF(ISNUMBER(Bilanz!AZ290),Bilanz!AZ290,"")</f>
        <v>362.61</v>
      </c>
      <c r="BA290" s="716">
        <f>IF(ISNUMBER(Bilanz!BA290),Bilanz!BA290,"")</f>
        <v>5.5229999999999997</v>
      </c>
      <c r="BB290" s="717">
        <f>IF(ISNUMBER(Bilanz!BB290),Bilanz!BB290,"")</f>
        <v>1.3489628825916526</v>
      </c>
      <c r="BC290" s="718">
        <f>IF(ISNUMBER(Bilanz!BC290),Bilanz!BC290,"")</f>
        <v>4.0942564627049682</v>
      </c>
      <c r="BD290" s="719">
        <f>IF(ISNUMBER(Bilanz!BD290),Bilanz!BD290,"")</f>
        <v>7.4131024130091741E-3</v>
      </c>
      <c r="BE290" s="720">
        <f>IF(ISNUMBER(Bilanz!BE290),Bilanz!BE290,"")</f>
        <v>1.8616721200496447</v>
      </c>
      <c r="BF290" s="708">
        <f>IF(ISNUMBER(Bilanz!BF290),Bilanz!BF290,"")</f>
        <v>29.52924415601592</v>
      </c>
      <c r="BG290" s="709">
        <f>IF(ISNUMBER(Bilanz!BG290),Bilanz!BG290,"")</f>
        <v>36.745954811663744</v>
      </c>
      <c r="BH290" s="710">
        <f>IF(ISNUMBER(Bilanz!BH290),Bilanz!BH290,"")</f>
        <v>2.0008873500421926</v>
      </c>
      <c r="BI290" s="711">
        <f>IF(ISNUMBER(Bilanz!BI290),Bilanz!BI290,"")</f>
        <v>97.065385959463782</v>
      </c>
      <c r="BJ290" s="712">
        <f>IF(ISNUMBER(Bilanz!BJ290),Bilanz!BJ290,"")</f>
        <v>3.0180571896260675</v>
      </c>
      <c r="BK290" s="713">
        <f>IF(ISNUMBER(Bilanz!BK290),Bilanz!BK290,"")</f>
        <v>4.5258177329767539</v>
      </c>
      <c r="BL290" s="714">
        <f>IF(ISNUMBER(Bilanz!BL290),Bilanz!BL290,"")</f>
        <v>15.619541893308048</v>
      </c>
      <c r="BM290" s="721" t="str">
        <f>IF(ISTEXT(Bilanz!BM290),Bilanz!BM290,"")</f>
        <v>V0</v>
      </c>
      <c r="BN290" s="722">
        <f>IF(ISNUMBER(Bilanz!BN290),Bilanz!BN290,"")</f>
        <v>16</v>
      </c>
      <c r="BO290" s="722">
        <f>IF(ISNUMBER(Bilanz!BO290),Bilanz!BO290,"")</f>
        <v>14.470648999142337</v>
      </c>
      <c r="BP290" s="723">
        <f>IF(ISNUMBER(Bilanz!BP290),Bilanz!BP290,"")</f>
        <v>-9.5584437553603898</v>
      </c>
      <c r="BQ290" s="723">
        <f>IF(ISNUMBER(Bilanz!BQ290),Bilanz!BQ290,"")</f>
        <v>30</v>
      </c>
      <c r="BR290" s="721" t="str">
        <f>IF(ISTEXT(Bilanz!BR290),Bilanz!BR290,"")</f>
        <v>V0</v>
      </c>
      <c r="BS290" s="723">
        <f>IF(ISNUMBER(Bilanz!BS290),Bilanz!BS290,"")</f>
        <v>123.57865300800849</v>
      </c>
      <c r="BT290" s="723">
        <f>IF(ISNUMBER(Bilanz!BT290),Bilanz!BT290,"")</f>
        <v>72.238540652847291</v>
      </c>
      <c r="BU290" s="723">
        <f>IF(ISNUMBER(Bilanz!BU290),Bilanz!BU290,"")</f>
        <v>195.81719366085576</v>
      </c>
      <c r="BV290" s="722">
        <f>IF(ISNUMBER(Bilanz!BV290),Bilanz!BV290,"")</f>
        <v>26.218388383238374</v>
      </c>
      <c r="BW290" s="723">
        <f>IF(ISNUMBER(Bilanz!BW290),Bilanz!BW290,"")</f>
        <v>15</v>
      </c>
      <c r="BX290" s="721" t="str">
        <f>IF(ISTEXT(Bilanz!BX290),Bilanz!BX290,"")</f>
        <v>V4</v>
      </c>
    </row>
    <row r="291" spans="1:76" x14ac:dyDescent="0.2">
      <c r="A291" s="120" t="str">
        <f>IF(ISTEXT(Data!A291),Data!A291,"")</f>
        <v>DEU96098</v>
      </c>
      <c r="B291" s="250">
        <f>IF(ISREF(Data!B291),Data!B291,"")</f>
        <v>35299</v>
      </c>
      <c r="C291" s="698">
        <v>0.27083333333333298</v>
      </c>
      <c r="D291" s="250">
        <f>IF(ISREF(Data!D291),Data!D291,"")</f>
        <v>35300</v>
      </c>
      <c r="E291" s="698">
        <v>0.27083333333333298</v>
      </c>
      <c r="F291" s="699" t="s">
        <v>2179</v>
      </c>
      <c r="G291" s="245" t="str">
        <f>IF(ISTEXT(Data!G291),Data!G291,"")</f>
        <v>Rain</v>
      </c>
      <c r="H291" s="247" t="str">
        <f>IF(ISTEXT(Data!H291),Data!H291,"")</f>
        <v>Clean and Clear</v>
      </c>
      <c r="I291" s="246" t="str">
        <f>IF(ISTEXT(Data!I291),Data!I291,"")</f>
        <v/>
      </c>
      <c r="J291" s="248" t="str">
        <f>IF(ISTEXT(Data!J291),Data!J291,"")</f>
        <v/>
      </c>
      <c r="K291" s="273">
        <f>IF(ISNUMBER(Data!K291),Data!K291,"")</f>
        <v>31.4</v>
      </c>
      <c r="L291" s="242" t="str">
        <f>IF(ISTEXT(Data!L291),Data!L291,"")</f>
        <v>V0</v>
      </c>
      <c r="M291" s="700">
        <f>IF(ISNUMBER(Data!M291),Data!M291,"")</f>
        <v>1427.8</v>
      </c>
      <c r="N291" s="700">
        <f>IF(ISNUMBER(Data!N291),Data!N291,"")</f>
        <v>32.839399999999998</v>
      </c>
      <c r="O291" s="242" t="str">
        <f>IF(ISTEXT(Data!O291),Data!O291,"")</f>
        <v>V0</v>
      </c>
      <c r="P291" s="278">
        <f>IF(ISNUMBER(Data!P291),Data!P291,"")</f>
        <v>6</v>
      </c>
      <c r="Q291" s="242" t="str">
        <f>IF(ISTEXT(Data!Q291),Data!Q291,"")</f>
        <v>V0</v>
      </c>
      <c r="R291" s="277">
        <f>IF(ISNUMBER(Data!R291),Data!R291,"")</f>
        <v>8.1999999999999993</v>
      </c>
      <c r="S291" s="242" t="str">
        <f>IF(ISTEXT(Data!S291),Data!S291,"")</f>
        <v>V0</v>
      </c>
      <c r="T291" s="701">
        <f>IF(ISNUMBER(Data!T291),Data!T291,"")</f>
        <v>1.7000000000000001E-2</v>
      </c>
      <c r="U291" s="242" t="str">
        <f>IF(ISTEXT(Data!U291),Data!U291,"")</f>
        <v>V0</v>
      </c>
      <c r="V291" s="702">
        <f>IF(ISNUMBER(Data!V291),Data!V291,"")</f>
        <v>0.28011141037013143</v>
      </c>
      <c r="W291" s="242" t="str">
        <f>IF(ISTEXT(Data!W291),Data!W291,"")</f>
        <v>V0</v>
      </c>
      <c r="X291" s="701">
        <f>IF(ISNUMBER(Data!X291),Data!X291,"")</f>
        <v>0.25701401178405614</v>
      </c>
      <c r="Y291" s="242" t="str">
        <f>IF(ISTEXT(Data!Y291),Data!Y291,"")</f>
        <v>V0</v>
      </c>
      <c r="Z291" s="703">
        <f>IF(ISNUMBER(Data!Z291),Data!Z291,"")</f>
        <v>2.9000000000000001E-2</v>
      </c>
      <c r="AA291" s="242" t="str">
        <f>IF(ISTEXT(Data!AA291),Data!AA291,"")</f>
        <v>V0</v>
      </c>
      <c r="AB291" s="701">
        <f>IF(ISNUMBER(Data!AB291),Data!AB291,"")</f>
        <v>0.6716445202062199</v>
      </c>
      <c r="AC291" s="242" t="str">
        <f>IF(ISTEXT(Data!AC291),Data!AC291,"")</f>
        <v>V0</v>
      </c>
      <c r="AD291" s="704">
        <f>IF(ISNUMBER(Data!AD291),Data!AD291,"")</f>
        <v>2.7E-2</v>
      </c>
      <c r="AE291" s="242" t="str">
        <f>IF(ISTEXT(Data!AE291),Data!AE291,"")</f>
        <v>V0</v>
      </c>
      <c r="AF291" s="701">
        <f>IF(ISNUMBER(Data!AF291),Data!AF291,"")</f>
        <v>1.7999999999999999E-2</v>
      </c>
      <c r="AG291" s="242" t="str">
        <f>IF(ISTEXT(Data!AG291),Data!AG291,"")</f>
        <v>V0</v>
      </c>
      <c r="AH291" s="703">
        <f>IF(ISNUMBER(Data!AH291),Data!AH291,"")</f>
        <v>0.105</v>
      </c>
      <c r="AI291" s="242" t="str">
        <f>IF(ISTEXT(Data!AI291),Data!AI291,"")</f>
        <v>V0</v>
      </c>
      <c r="AJ291" s="267" t="str">
        <f>IF(ISTEXT(Data!AJ291),Data!AJ291,"")</f>
        <v/>
      </c>
      <c r="AK291" s="267" t="str">
        <f>IF(ISTEXT(Data!AK291),Data!AK291,"")</f>
        <v/>
      </c>
      <c r="AL291" s="267" t="str">
        <f>IF(ISTEXT(Data!AL291),Data!AL291,"")</f>
        <v/>
      </c>
      <c r="AM291" s="267" t="str">
        <f>IF(ISTEXT(Data!AM291),Data!AM291,"")</f>
        <v/>
      </c>
      <c r="AN291" s="267" t="str">
        <f>IF(ISTEXT(Data!AN291),Data!AN291,"")</f>
        <v/>
      </c>
      <c r="AO291" s="267" t="str">
        <f>IF(ISTEXT(Data!AO291),Data!AO291,"")</f>
        <v/>
      </c>
      <c r="AP291" s="705">
        <f>IF(ISNUMBER(Bilanz!AP291),Bilanz!AP291,"")</f>
        <v>1E-3</v>
      </c>
      <c r="AQ291" s="706">
        <f>IF(ISNUMBER(Bilanz!AQ291),Bilanz!AQ291,"")</f>
        <v>3.2839399999999998E-2</v>
      </c>
      <c r="AR291" s="707">
        <f>IF(ISNUMBER(Bilanz!AR291),Bilanz!AR291,"")</f>
        <v>0.55826980000000004</v>
      </c>
      <c r="AS291" s="708">
        <f>IF(ISNUMBER(Bilanz!AS291),Bilanz!AS291,"")</f>
        <v>9.1986906497088938</v>
      </c>
      <c r="AT291" s="709">
        <f>IF(ISNUMBER(Bilanz!AT291),Bilanz!AT291,"")</f>
        <v>8.4401859385813331</v>
      </c>
      <c r="AU291" s="710">
        <f>IF(ISNUMBER(Bilanz!AU291),Bilanz!AU291,"")</f>
        <v>0.95234259999999993</v>
      </c>
      <c r="AV291" s="711">
        <f>IF(ISNUMBER(Bilanz!AV291),Bilanz!AV291,"")</f>
        <v>22.056403056860137</v>
      </c>
      <c r="AW291" s="712">
        <f>IF(ISNUMBER(Bilanz!AW291),Bilanz!AW291,"")</f>
        <v>0.88666379999999989</v>
      </c>
      <c r="AX291" s="713">
        <f>IF(ISNUMBER(Bilanz!AX291),Bilanz!AX291,"")</f>
        <v>0.59110919999999989</v>
      </c>
      <c r="AY291" s="714">
        <f>IF(ISNUMBER(Bilanz!AY291),Bilanz!AY291,"")</f>
        <v>3.4481369999999996</v>
      </c>
      <c r="AZ291" s="715">
        <f>IF(ISNUMBER(Bilanz!AZ291),Bilanz!AZ291,"")</f>
        <v>362.61</v>
      </c>
      <c r="BA291" s="716">
        <f>IF(ISNUMBER(Bilanz!BA291),Bilanz!BA291,"")</f>
        <v>5.5229999999999997</v>
      </c>
      <c r="BB291" s="717">
        <f>IF(ISNUMBER(Bilanz!BB291),Bilanz!BB291,"")</f>
        <v>1</v>
      </c>
      <c r="BC291" s="718">
        <f>IF(ISNUMBER(Bilanz!BC291),Bilanz!BC291,"")</f>
        <v>5.5229999999999997</v>
      </c>
      <c r="BD291" s="719">
        <f>IF(ISNUMBER(Bilanz!BD291),Bilanz!BD291,"")</f>
        <v>0.01</v>
      </c>
      <c r="BE291" s="720">
        <f>IF(ISNUMBER(Bilanz!BE291),Bilanz!BE291,"")</f>
        <v>0.47952160667945398</v>
      </c>
      <c r="BF291" s="708">
        <f>IF(ISNUMBER(Bilanz!BF291),Bilanz!BF291,"")</f>
        <v>19.997958904128755</v>
      </c>
      <c r="BG291" s="709">
        <f>IF(ISNUMBER(Bilanz!BG291),Bilanz!BG291,"")</f>
        <v>16.030813147298062</v>
      </c>
      <c r="BH291" s="710">
        <f>IF(ISNUMBER(Bilanz!BH291),Bilanz!BH291,"")</f>
        <v>1.2614289815483388</v>
      </c>
      <c r="BI291" s="711">
        <f>IF(ISNUMBER(Bilanz!BI291),Bilanz!BI291,"")</f>
        <v>47.950633269523806</v>
      </c>
      <c r="BJ291" s="712">
        <f>IF(ISNUMBER(Bilanz!BJ291),Bilanz!BJ291,"")</f>
        <v>0.69057240779579521</v>
      </c>
      <c r="BK291" s="713">
        <f>IF(ISNUMBER(Bilanz!BK291),Bilanz!BK291,"")</f>
        <v>1.4811767126105739</v>
      </c>
      <c r="BL291" s="714">
        <f>IF(ISNUMBER(Bilanz!BL291),Bilanz!BL291,"")</f>
        <v>5.2397824242726676</v>
      </c>
      <c r="BM291" s="721" t="str">
        <f>IF(ISTEXT(Bilanz!BM291),Bilanz!BM291,"")</f>
        <v>V0</v>
      </c>
      <c r="BN291" s="722">
        <f>IF(ISNUMBER(Bilanz!BN291),Bilanz!BN291,"")</f>
        <v>8.1999999999999993</v>
      </c>
      <c r="BO291" s="722">
        <f>IF(ISNUMBER(Bilanz!BO291),Bilanz!BO291,"")</f>
        <v>7.3728047519266999</v>
      </c>
      <c r="BP291" s="723">
        <f>IF(ISNUMBER(Bilanz!BP291),Bilanz!BP291,"")</f>
        <v>-10.087746927723163</v>
      </c>
      <c r="BQ291" s="723">
        <f>IF(ISNUMBER(Bilanz!BQ291),Bilanz!BQ291,"")</f>
        <v>30</v>
      </c>
      <c r="BR291" s="721" t="str">
        <f>IF(ISTEXT(Bilanz!BR291),Bilanz!BR291,"")</f>
        <v>V0</v>
      </c>
      <c r="BS291" s="723">
        <f>IF(ISNUMBER(Bilanz!BS291),Bilanz!BS291,"")</f>
        <v>57.623593795751191</v>
      </c>
      <c r="BT291" s="723">
        <f>IF(ISNUMBER(Bilanz!BT291),Bilanz!BT291,"")</f>
        <v>42.04129365810627</v>
      </c>
      <c r="BU291" s="723">
        <f>IF(ISNUMBER(Bilanz!BU291),Bilanz!BU291,"")</f>
        <v>99.66488745385746</v>
      </c>
      <c r="BV291" s="722">
        <f>IF(ISNUMBER(Bilanz!BV291),Bilanz!BV291,"")</f>
        <v>15.634693958651352</v>
      </c>
      <c r="BW291" s="723">
        <f>IF(ISNUMBER(Bilanz!BW291),Bilanz!BW291,"")</f>
        <v>30</v>
      </c>
      <c r="BX291" s="721" t="str">
        <f>IF(ISTEXT(Bilanz!BX291),Bilanz!BX291,"")</f>
        <v>V0</v>
      </c>
    </row>
    <row r="292" spans="1:76" x14ac:dyDescent="0.2">
      <c r="A292" s="120" t="str">
        <f>IF(ISTEXT(Data!A292),Data!A292,"")</f>
        <v/>
      </c>
      <c r="B292" s="250">
        <f>IF(ISREF(Data!B292),Data!B292,"")</f>
        <v>35300</v>
      </c>
      <c r="C292" s="698">
        <v>0.27083333333333298</v>
      </c>
      <c r="D292" s="250">
        <f>IF(ISREF(Data!D292),Data!D292,"")</f>
        <v>35301</v>
      </c>
      <c r="E292" s="698">
        <v>0.27083333333333298</v>
      </c>
      <c r="F292" s="699" t="s">
        <v>2179</v>
      </c>
      <c r="G292" s="245" t="str">
        <f>IF(ISTEXT(Data!G292),Data!G292,"")</f>
        <v>No Precipitation Occurred</v>
      </c>
      <c r="H292" s="247" t="str">
        <f>IF(ISTEXT(Data!H292),Data!H292,"")</f>
        <v/>
      </c>
      <c r="I292" s="246" t="str">
        <f>IF(ISTEXT(Data!I292),Data!I292,"")</f>
        <v/>
      </c>
      <c r="J292" s="248" t="str">
        <f>IF(ISTEXT(Data!J292),Data!J292,"")</f>
        <v/>
      </c>
      <c r="K292" s="273" t="str">
        <f>IF(ISNUMBER(Data!K292),Data!K292,"")</f>
        <v/>
      </c>
      <c r="L292" s="242" t="str">
        <f>IF(ISTEXT(Data!L292),Data!L292,"")</f>
        <v>M1</v>
      </c>
      <c r="M292" s="700" t="str">
        <f>IF(ISNUMBER(Data!M292),Data!M292,"")</f>
        <v/>
      </c>
      <c r="N292" s="700" t="str">
        <f>IF(ISNUMBER(Data!N292),Data!N292,"")</f>
        <v/>
      </c>
      <c r="O292" s="242" t="str">
        <f>IF(ISTEXT(Data!O292),Data!O292,"")</f>
        <v>M1</v>
      </c>
      <c r="P292" s="278" t="str">
        <f>IF(ISNUMBER(Data!P292),Data!P292,"")</f>
        <v/>
      </c>
      <c r="Q292" s="242" t="str">
        <f>IF(ISTEXT(Data!Q292),Data!Q292,"")</f>
        <v>M1</v>
      </c>
      <c r="R292" s="277" t="str">
        <f>IF(ISNUMBER(Data!R292),Data!R292,"")</f>
        <v/>
      </c>
      <c r="S292" s="242" t="str">
        <f>IF(ISTEXT(Data!S292),Data!S292,"")</f>
        <v>M1</v>
      </c>
      <c r="T292" s="701" t="str">
        <f>IF(ISNUMBER(Data!T292),Data!T292,"")</f>
        <v/>
      </c>
      <c r="U292" s="242" t="str">
        <f>IF(ISTEXT(Data!U292),Data!U292,"")</f>
        <v>M1</v>
      </c>
      <c r="V292" s="702" t="str">
        <f>IF(ISNUMBER(Data!V292),Data!V292,"")</f>
        <v/>
      </c>
      <c r="W292" s="242" t="str">
        <f>IF(ISTEXT(Data!W292),Data!W292,"")</f>
        <v>M1</v>
      </c>
      <c r="X292" s="701" t="str">
        <f>IF(ISNUMBER(Data!X292),Data!X292,"")</f>
        <v/>
      </c>
      <c r="Y292" s="242" t="str">
        <f>IF(ISTEXT(Data!Y292),Data!Y292,"")</f>
        <v>M1</v>
      </c>
      <c r="Z292" s="703" t="str">
        <f>IF(ISNUMBER(Data!Z292),Data!Z292,"")</f>
        <v/>
      </c>
      <c r="AA292" s="242" t="str">
        <f>IF(ISTEXT(Data!AA292),Data!AA292,"")</f>
        <v>M1</v>
      </c>
      <c r="AB292" s="701" t="str">
        <f>IF(ISNUMBER(Data!AB292),Data!AB292,"")</f>
        <v/>
      </c>
      <c r="AC292" s="242" t="str">
        <f>IF(ISTEXT(Data!AC292),Data!AC292,"")</f>
        <v>M1</v>
      </c>
      <c r="AD292" s="704" t="str">
        <f>IF(ISNUMBER(Data!AD292),Data!AD292,"")</f>
        <v/>
      </c>
      <c r="AE292" s="242" t="str">
        <f>IF(ISTEXT(Data!AE292),Data!AE292,"")</f>
        <v>M1</v>
      </c>
      <c r="AF292" s="701" t="str">
        <f>IF(ISNUMBER(Data!AF292),Data!AF292,"")</f>
        <v/>
      </c>
      <c r="AG292" s="242" t="str">
        <f>IF(ISTEXT(Data!AG292),Data!AG292,"")</f>
        <v>M1</v>
      </c>
      <c r="AH292" s="703" t="str">
        <f>IF(ISNUMBER(Data!AH292),Data!AH292,"")</f>
        <v/>
      </c>
      <c r="AI292" s="242" t="str">
        <f>IF(ISTEXT(Data!AI292),Data!AI292,"")</f>
        <v>M1</v>
      </c>
      <c r="AJ292" s="267" t="str">
        <f>IF(ISTEXT(Data!AJ292),Data!AJ292,"")</f>
        <v/>
      </c>
      <c r="AK292" s="267" t="str">
        <f>IF(ISTEXT(Data!AK292),Data!AK292,"")</f>
        <v/>
      </c>
      <c r="AL292" s="267" t="str">
        <f>IF(ISTEXT(Data!AL292),Data!AL292,"")</f>
        <v/>
      </c>
      <c r="AM292" s="267" t="str">
        <f>IF(ISTEXT(Data!AM292),Data!AM292,"")</f>
        <v/>
      </c>
      <c r="AN292" s="267" t="str">
        <f>IF(ISTEXT(Data!AN292),Data!AN292,"")</f>
        <v/>
      </c>
      <c r="AO292" s="267" t="str">
        <f>IF(ISTEXT(Data!AO292),Data!AO292,"")</f>
        <v/>
      </c>
      <c r="AP292" s="705" t="str">
        <f>IF(ISNUMBER(Bilanz!AP292),Bilanz!AP292,"")</f>
        <v/>
      </c>
      <c r="AQ292" s="706" t="str">
        <f>IF(ISNUMBER(Bilanz!AQ292),Bilanz!AQ292,"")</f>
        <v/>
      </c>
      <c r="AR292" s="707" t="str">
        <f>IF(ISNUMBER(Bilanz!AR292),Bilanz!AR292,"")</f>
        <v/>
      </c>
      <c r="AS292" s="708" t="str">
        <f>IF(ISNUMBER(Bilanz!AS292),Bilanz!AS292,"")</f>
        <v/>
      </c>
      <c r="AT292" s="709" t="str">
        <f>IF(ISNUMBER(Bilanz!AT292),Bilanz!AT292,"")</f>
        <v/>
      </c>
      <c r="AU292" s="710" t="str">
        <f>IF(ISNUMBER(Bilanz!AU292),Bilanz!AU292,"")</f>
        <v/>
      </c>
      <c r="AV292" s="711" t="str">
        <f>IF(ISNUMBER(Bilanz!AV292),Bilanz!AV292,"")</f>
        <v/>
      </c>
      <c r="AW292" s="712" t="str">
        <f>IF(ISNUMBER(Bilanz!AW292),Bilanz!AW292,"")</f>
        <v/>
      </c>
      <c r="AX292" s="713" t="str">
        <f>IF(ISNUMBER(Bilanz!AX292),Bilanz!AX292,"")</f>
        <v/>
      </c>
      <c r="AY292" s="714" t="str">
        <f>IF(ISNUMBER(Bilanz!AY292),Bilanz!AY292,"")</f>
        <v/>
      </c>
      <c r="AZ292" s="715">
        <f>IF(ISNUMBER(Bilanz!AZ292),Bilanz!AZ292,"")</f>
        <v>362.61</v>
      </c>
      <c r="BA292" s="716">
        <f>IF(ISNUMBER(Bilanz!BA292),Bilanz!BA292,"")</f>
        <v>5.5229999999999997</v>
      </c>
      <c r="BB292" s="717" t="str">
        <f>IF(ISNUMBER(Bilanz!BB292),Bilanz!BB292,"")</f>
        <v/>
      </c>
      <c r="BC292" s="718" t="str">
        <f>IF(ISNUMBER(Bilanz!BC292),Bilanz!BC292,"")</f>
        <v/>
      </c>
      <c r="BD292" s="719" t="str">
        <f>IF(ISNUMBER(Bilanz!BD292),Bilanz!BD292,"")</f>
        <v/>
      </c>
      <c r="BE292" s="720" t="str">
        <f>IF(ISNUMBER(Bilanz!BE292),Bilanz!BE292,"")</f>
        <v/>
      </c>
      <c r="BF292" s="708" t="str">
        <f>IF(ISNUMBER(Bilanz!BF292),Bilanz!BF292,"")</f>
        <v/>
      </c>
      <c r="BG292" s="709" t="str">
        <f>IF(ISNUMBER(Bilanz!BG292),Bilanz!BG292,"")</f>
        <v/>
      </c>
      <c r="BH292" s="710" t="str">
        <f>IF(ISNUMBER(Bilanz!BH292),Bilanz!BH292,"")</f>
        <v/>
      </c>
      <c r="BI292" s="711" t="str">
        <f>IF(ISNUMBER(Bilanz!BI292),Bilanz!BI292,"")</f>
        <v/>
      </c>
      <c r="BJ292" s="712" t="str">
        <f>IF(ISNUMBER(Bilanz!BJ292),Bilanz!BJ292,"")</f>
        <v/>
      </c>
      <c r="BK292" s="713" t="str">
        <f>IF(ISNUMBER(Bilanz!BK292),Bilanz!BK292,"")</f>
        <v/>
      </c>
      <c r="BL292" s="714" t="str">
        <f>IF(ISNUMBER(Bilanz!BL292),Bilanz!BL292,"")</f>
        <v/>
      </c>
      <c r="BM292" s="721" t="str">
        <f>IF(ISTEXT(Bilanz!BM292),Bilanz!BM292,"")</f>
        <v>M1</v>
      </c>
      <c r="BN292" s="722" t="str">
        <f>IF(ISNUMBER(Bilanz!BN292),Bilanz!BN292,"")</f>
        <v/>
      </c>
      <c r="BO292" s="722" t="str">
        <f>IF(ISNUMBER(Bilanz!BO292),Bilanz!BO292,"")</f>
        <v/>
      </c>
      <c r="BP292" s="723" t="str">
        <f>IF(ISNUMBER(Bilanz!BP292),Bilanz!BP292,"")</f>
        <v/>
      </c>
      <c r="BQ292" s="723" t="str">
        <f>IF(ISNUMBER(Bilanz!BQ292),Bilanz!BQ292,"")</f>
        <v/>
      </c>
      <c r="BR292" s="721" t="str">
        <f>IF(ISTEXT(Bilanz!BR292),Bilanz!BR292,"")</f>
        <v>M1</v>
      </c>
      <c r="BS292" s="723" t="str">
        <f>IF(ISNUMBER(Bilanz!BS292),Bilanz!BS292,"")</f>
        <v/>
      </c>
      <c r="BT292" s="723" t="str">
        <f>IF(ISNUMBER(Bilanz!BT292),Bilanz!BT292,"")</f>
        <v/>
      </c>
      <c r="BU292" s="723" t="str">
        <f>IF(ISNUMBER(Bilanz!BU292),Bilanz!BU292,"")</f>
        <v/>
      </c>
      <c r="BV292" s="722" t="str">
        <f>IF(ISNUMBER(Bilanz!BV292),Bilanz!BV292,"")</f>
        <v/>
      </c>
      <c r="BW292" s="723" t="str">
        <f>IF(ISNUMBER(Bilanz!BW292),Bilanz!BW292,"")</f>
        <v/>
      </c>
      <c r="BX292" s="721" t="str">
        <f>IF(ISTEXT(Bilanz!BX292),Bilanz!BX292,"")</f>
        <v>M1</v>
      </c>
    </row>
    <row r="293" spans="1:76" x14ac:dyDescent="0.2">
      <c r="A293" s="120" t="str">
        <f>IF(ISTEXT(Data!A293),Data!A293,"")</f>
        <v>DEU96099</v>
      </c>
      <c r="B293" s="250">
        <f>IF(ISREF(Data!B293),Data!B293,"")</f>
        <v>35301</v>
      </c>
      <c r="C293" s="698">
        <v>0.27083333333333298</v>
      </c>
      <c r="D293" s="250">
        <f>IF(ISREF(Data!D293),Data!D293,"")</f>
        <v>35302</v>
      </c>
      <c r="E293" s="698">
        <v>0.27083333333333298</v>
      </c>
      <c r="F293" s="699" t="s">
        <v>2179</v>
      </c>
      <c r="G293" s="245" t="str">
        <f>IF(ISTEXT(Data!G293),Data!G293,"")</f>
        <v>Rain</v>
      </c>
      <c r="H293" s="247" t="str">
        <f>IF(ISTEXT(Data!H293),Data!H293,"")</f>
        <v>Clean and Clear</v>
      </c>
      <c r="I293" s="246" t="str">
        <f>IF(ISTEXT(Data!I293),Data!I293,"")</f>
        <v/>
      </c>
      <c r="J293" s="248" t="str">
        <f>IF(ISTEXT(Data!J293),Data!J293,"")</f>
        <v/>
      </c>
      <c r="K293" s="273">
        <f>IF(ISNUMBER(Data!K293),Data!K293,"")</f>
        <v>10.8</v>
      </c>
      <c r="L293" s="242" t="str">
        <f>IF(ISTEXT(Data!L293),Data!L293,"")</f>
        <v>V0</v>
      </c>
      <c r="M293" s="700">
        <f>IF(ISNUMBER(Data!M293),Data!M293,"")</f>
        <v>482</v>
      </c>
      <c r="N293" s="700">
        <f>IF(ISNUMBER(Data!N293),Data!N293,"")</f>
        <v>11.086</v>
      </c>
      <c r="O293" s="242" t="str">
        <f>IF(ISTEXT(Data!O293),Data!O293,"")</f>
        <v>V0</v>
      </c>
      <c r="P293" s="278">
        <f>IF(ISNUMBER(Data!P293),Data!P293,"")</f>
        <v>6.22</v>
      </c>
      <c r="Q293" s="242" t="str">
        <f>IF(ISTEXT(Data!Q293),Data!Q293,"")</f>
        <v>V0</v>
      </c>
      <c r="R293" s="277">
        <f>IF(ISNUMBER(Data!R293),Data!R293,"")</f>
        <v>12.3</v>
      </c>
      <c r="S293" s="242" t="str">
        <f>IF(ISTEXT(Data!S293),Data!S293,"")</f>
        <v>V0</v>
      </c>
      <c r="T293" s="701">
        <f>IF(ISNUMBER(Data!T293),Data!T293,"")</f>
        <v>0.125</v>
      </c>
      <c r="U293" s="242" t="str">
        <f>IF(ISTEXT(Data!U293),Data!U293,"")</f>
        <v>V4</v>
      </c>
      <c r="V293" s="702">
        <f>IF(ISNUMBER(Data!V293),Data!V293,"")</f>
        <v>0.40954998951697447</v>
      </c>
      <c r="W293" s="242" t="str">
        <f>IF(ISTEXT(Data!W293),Data!W293,"")</f>
        <v>V4</v>
      </c>
      <c r="X293" s="701">
        <f>IF(ISNUMBER(Data!X293),Data!X293,"")</f>
        <v>0.3317817243030543</v>
      </c>
      <c r="Y293" s="242" t="str">
        <f>IF(ISTEXT(Data!Y293),Data!Y293,"")</f>
        <v>V4</v>
      </c>
      <c r="Z293" s="703">
        <f>IF(ISNUMBER(Data!Z293),Data!Z293,"")</f>
        <v>7.3999999999999996E-2</v>
      </c>
      <c r="AA293" s="242" t="str">
        <f>IF(ISTEXT(Data!AA293),Data!AA293,"")</f>
        <v>V4</v>
      </c>
      <c r="AB293" s="701">
        <f>IF(ISNUMBER(Data!AB293),Data!AB293,"")</f>
        <v>1.0350313820056545</v>
      </c>
      <c r="AC293" s="242" t="str">
        <f>IF(ISTEXT(Data!AC293),Data!AC293,"")</f>
        <v>V4</v>
      </c>
      <c r="AD293" s="704">
        <f>IF(ISNUMBER(Data!AD293),Data!AD293,"")</f>
        <v>3.5999999999999997E-2</v>
      </c>
      <c r="AE293" s="242" t="str">
        <f>IF(ISTEXT(Data!AE293),Data!AE293,"")</f>
        <v>V4</v>
      </c>
      <c r="AF293" s="701">
        <f>IF(ISNUMBER(Data!AF293),Data!AF293,"")</f>
        <v>2.7E-2</v>
      </c>
      <c r="AG293" s="242" t="str">
        <f>IF(ISTEXT(Data!AG293),Data!AG293,"")</f>
        <v>V4</v>
      </c>
      <c r="AH293" s="703">
        <f>IF(ISNUMBER(Data!AH293),Data!AH293,"")</f>
        <v>0.13900000000000001</v>
      </c>
      <c r="AI293" s="242" t="str">
        <f>IF(ISTEXT(Data!AI293),Data!AI293,"")</f>
        <v>V4</v>
      </c>
      <c r="AJ293" s="267" t="str">
        <f>IF(ISTEXT(Data!AJ293),Data!AJ293,"")</f>
        <v/>
      </c>
      <c r="AK293" s="267" t="str">
        <f>IF(ISTEXT(Data!AK293),Data!AK293,"")</f>
        <v/>
      </c>
      <c r="AL293" s="267" t="str">
        <f>IF(ISTEXT(Data!AL293),Data!AL293,"")</f>
        <v/>
      </c>
      <c r="AM293" s="267" t="str">
        <f>IF(ISTEXT(Data!AM293),Data!AM293,"")</f>
        <v/>
      </c>
      <c r="AN293" s="267" t="str">
        <f>IF(ISTEXT(Data!AN293),Data!AN293,"")</f>
        <v/>
      </c>
      <c r="AO293" s="267" t="str">
        <f>IF(ISTEXT(Data!AO293),Data!AO293,"")</f>
        <v/>
      </c>
      <c r="AP293" s="705">
        <f>IF(ISNUMBER(Bilanz!AP293),Bilanz!AP293,"")</f>
        <v>6.0255958607435725E-4</v>
      </c>
      <c r="AQ293" s="706">
        <f>IF(ISNUMBER(Bilanz!AQ293),Bilanz!AQ293,"")</f>
        <v>6.6799755712203248E-3</v>
      </c>
      <c r="AR293" s="707">
        <f>IF(ISNUMBER(Bilanz!AR293),Bilanz!AR293,"")</f>
        <v>1.38575</v>
      </c>
      <c r="AS293" s="708">
        <f>IF(ISNUMBER(Bilanz!AS293),Bilanz!AS293,"")</f>
        <v>4.5402711837851788</v>
      </c>
      <c r="AT293" s="709">
        <f>IF(ISNUMBER(Bilanz!AT293),Bilanz!AT293,"")</f>
        <v>3.6781321956236601</v>
      </c>
      <c r="AU293" s="710">
        <f>IF(ISNUMBER(Bilanz!AU293),Bilanz!AU293,"")</f>
        <v>0.82036399999999998</v>
      </c>
      <c r="AV293" s="711">
        <f>IF(ISNUMBER(Bilanz!AV293),Bilanz!AV293,"")</f>
        <v>11.474357900914686</v>
      </c>
      <c r="AW293" s="712">
        <f>IF(ISNUMBER(Bilanz!AW293),Bilanz!AW293,"")</f>
        <v>0.39909600000000001</v>
      </c>
      <c r="AX293" s="713">
        <f>IF(ISNUMBER(Bilanz!AX293),Bilanz!AX293,"")</f>
        <v>0.29932199999999998</v>
      </c>
      <c r="AY293" s="714">
        <f>IF(ISNUMBER(Bilanz!AY293),Bilanz!AY293,"")</f>
        <v>1.5409540000000002</v>
      </c>
      <c r="AZ293" s="715">
        <f>IF(ISNUMBER(Bilanz!AZ293),Bilanz!AZ293,"")</f>
        <v>362.61</v>
      </c>
      <c r="BA293" s="716">
        <f>IF(ISNUMBER(Bilanz!BA293),Bilanz!BA293,"")</f>
        <v>5.5229999999999997</v>
      </c>
      <c r="BB293" s="717">
        <f>IF(ISNUMBER(Bilanz!BB293),Bilanz!BB293,"")</f>
        <v>0.60255958607435722</v>
      </c>
      <c r="BC293" s="718">
        <f>IF(ISNUMBER(Bilanz!BC293),Bilanz!BC293,"")</f>
        <v>9.165898489777641</v>
      </c>
      <c r="BD293" s="719">
        <f>IF(ISNUMBER(Bilanz!BD293),Bilanz!BD293,"")</f>
        <v>1.6595869074375592E-2</v>
      </c>
      <c r="BE293" s="720">
        <f>IF(ISNUMBER(Bilanz!BE293),Bilanz!BE293,"")</f>
        <v>3.5258941667606907</v>
      </c>
      <c r="BF293" s="708">
        <f>IF(ISNUMBER(Bilanz!BF293),Bilanz!BF293,"")</f>
        <v>29.238951204181799</v>
      </c>
      <c r="BG293" s="709">
        <f>IF(ISNUMBER(Bilanz!BG293),Bilanz!BG293,"")</f>
        <v>20.694322426512041</v>
      </c>
      <c r="BH293" s="710">
        <f>IF(ISNUMBER(Bilanz!BH293),Bilanz!BH293,"")</f>
        <v>3.2188187805026578</v>
      </c>
      <c r="BI293" s="711">
        <f>IF(ISNUMBER(Bilanz!BI293),Bilanz!BI293,"")</f>
        <v>73.893866067370212</v>
      </c>
      <c r="BJ293" s="712">
        <f>IF(ISNUMBER(Bilanz!BJ293),Bilanz!BJ293,"")</f>
        <v>0.92076321039439357</v>
      </c>
      <c r="BK293" s="713">
        <f>IF(ISNUMBER(Bilanz!BK293),Bilanz!BK293,"")</f>
        <v>2.221765068915861</v>
      </c>
      <c r="BL293" s="714">
        <f>IF(ISNUMBER(Bilanz!BL293),Bilanz!BL293,"")</f>
        <v>6.9364738759419131</v>
      </c>
      <c r="BM293" s="721" t="str">
        <f>IF(ISTEXT(Bilanz!BM293),Bilanz!BM293,"")</f>
        <v>V0</v>
      </c>
      <c r="BN293" s="722">
        <f>IF(ISNUMBER(Bilanz!BN293),Bilanz!BN293,"")</f>
        <v>12.3</v>
      </c>
      <c r="BO293" s="722">
        <f>IF(ISNUMBER(Bilanz!BO293),Bilanz!BO293,"")</f>
        <v>10.824529867540551</v>
      </c>
      <c r="BP293" s="723">
        <f>IF(ISNUMBER(Bilanz!BP293),Bilanz!BP293,"")</f>
        <v>-11.995692133816661</v>
      </c>
      <c r="BQ293" s="723">
        <f>IF(ISNUMBER(Bilanz!BQ293),Bilanz!BQ293,"")</f>
        <v>30</v>
      </c>
      <c r="BR293" s="721" t="str">
        <f>IF(ISTEXT(Bilanz!BR293),Bilanz!BR293,"")</f>
        <v>V0</v>
      </c>
      <c r="BS293" s="723">
        <f>IF(ISNUMBER(Bilanz!BS293),Bilanz!BS293,"")</f>
        <v>87.794246589199389</v>
      </c>
      <c r="BT293" s="723">
        <f>IF(ISNUMBER(Bilanz!BT293),Bilanz!BT293,"")</f>
        <v>62.641662156306552</v>
      </c>
      <c r="BU293" s="723">
        <f>IF(ISNUMBER(Bilanz!BU293),Bilanz!BU293,"")</f>
        <v>150.43590874550594</v>
      </c>
      <c r="BV293" s="722">
        <f>IF(ISNUMBER(Bilanz!BV293),Bilanz!BV293,"")</f>
        <v>16.719800905675879</v>
      </c>
      <c r="BW293" s="723">
        <f>IF(ISNUMBER(Bilanz!BW293),Bilanz!BW293,"")</f>
        <v>15</v>
      </c>
      <c r="BX293" s="721" t="str">
        <f>IF(ISTEXT(Bilanz!BX293),Bilanz!BX293,"")</f>
        <v>V4</v>
      </c>
    </row>
    <row r="294" spans="1:76" x14ac:dyDescent="0.2">
      <c r="A294" s="120" t="str">
        <f>IF(ISTEXT(Data!A294),Data!A294,"")</f>
        <v>DEU96100</v>
      </c>
      <c r="B294" s="250">
        <f>IF(ISREF(Data!B294),Data!B294,"")</f>
        <v>35302</v>
      </c>
      <c r="C294" s="698">
        <v>0.27083333333333298</v>
      </c>
      <c r="D294" s="250">
        <f>IF(ISREF(Data!D294),Data!D294,"")</f>
        <v>35303</v>
      </c>
      <c r="E294" s="698">
        <v>0.27083333333333298</v>
      </c>
      <c r="F294" s="699" t="s">
        <v>2179</v>
      </c>
      <c r="G294" s="245" t="str">
        <f>IF(ISTEXT(Data!G294),Data!G294,"")</f>
        <v>Rain</v>
      </c>
      <c r="H294" s="247" t="str">
        <f>IF(ISTEXT(Data!H294),Data!H294,"")</f>
        <v>Clean and Clear</v>
      </c>
      <c r="I294" s="246" t="str">
        <f>IF(ISTEXT(Data!I294),Data!I294,"")</f>
        <v/>
      </c>
      <c r="J294" s="248" t="str">
        <f>IF(ISTEXT(Data!J294),Data!J294,"")</f>
        <v/>
      </c>
      <c r="K294" s="273">
        <f>IF(ISNUMBER(Data!K294),Data!K294,"")</f>
        <v>13.7</v>
      </c>
      <c r="L294" s="242" t="str">
        <f>IF(ISTEXT(Data!L294),Data!L294,"")</f>
        <v>V0</v>
      </c>
      <c r="M294" s="700">
        <f>IF(ISNUMBER(Data!M294),Data!M294,"")</f>
        <v>617.6</v>
      </c>
      <c r="N294" s="700">
        <f>IF(ISNUMBER(Data!N294),Data!N294,"")</f>
        <v>14.204800000000001</v>
      </c>
      <c r="O294" s="242" t="str">
        <f>IF(ISTEXT(Data!O294),Data!O294,"")</f>
        <v>V0</v>
      </c>
      <c r="P294" s="278">
        <f>IF(ISNUMBER(Data!P294),Data!P294,"")</f>
        <v>6.15</v>
      </c>
      <c r="Q294" s="242" t="str">
        <f>IF(ISTEXT(Data!Q294),Data!Q294,"")</f>
        <v>V0</v>
      </c>
      <c r="R294" s="277">
        <f>IF(ISNUMBER(Data!R294),Data!R294,"")</f>
        <v>7.1</v>
      </c>
      <c r="S294" s="242" t="str">
        <f>IF(ISTEXT(Data!S294),Data!S294,"")</f>
        <v>V0</v>
      </c>
      <c r="T294" s="701">
        <f>IF(ISNUMBER(Data!T294),Data!T294,"")</f>
        <v>0.223</v>
      </c>
      <c r="U294" s="242" t="str">
        <f>IF(ISTEXT(Data!U294),Data!U294,"")</f>
        <v>V0</v>
      </c>
      <c r="V294" s="702">
        <f>IF(ISNUMBER(Data!V294),Data!V294,"")</f>
        <v>0.178458075961616</v>
      </c>
      <c r="W294" s="242" t="str">
        <f>IF(ISTEXT(Data!W294),Data!W294,"")</f>
        <v>V0</v>
      </c>
      <c r="X294" s="701">
        <f>IF(ISNUMBER(Data!X294),Data!X294,"")</f>
        <v>0.18792063459016051</v>
      </c>
      <c r="Y294" s="242" t="str">
        <f>IF(ISTEXT(Data!Y294),Data!Y294,"")</f>
        <v>V0</v>
      </c>
      <c r="Z294" s="703">
        <f>IF(ISNUMBER(Data!Z294),Data!Z294,"")</f>
        <v>0.158</v>
      </c>
      <c r="AA294" s="242" t="str">
        <f>IF(ISTEXT(Data!AA294),Data!AA294,"")</f>
        <v>V0</v>
      </c>
      <c r="AB294" s="701">
        <f>IF(ISNUMBER(Data!AB294),Data!AB294,"")</f>
        <v>0.51402158656244801</v>
      </c>
      <c r="AC294" s="242" t="str">
        <f>IF(ISTEXT(Data!AC294),Data!AC294,"")</f>
        <v>V0</v>
      </c>
      <c r="AD294" s="704">
        <f>IF(ISNUMBER(Data!AD294),Data!AD294,"")</f>
        <v>0.02</v>
      </c>
      <c r="AE294" s="242" t="str">
        <f>IF(ISTEXT(Data!AE294),Data!AE294,"")</f>
        <v>V0</v>
      </c>
      <c r="AF294" s="701">
        <f>IF(ISNUMBER(Data!AF294),Data!AF294,"")</f>
        <v>5.7000000000000002E-2</v>
      </c>
      <c r="AG294" s="242" t="str">
        <f>IF(ISTEXT(Data!AG294),Data!AG294,"")</f>
        <v>V0</v>
      </c>
      <c r="AH294" s="703">
        <f>IF(ISNUMBER(Data!AH294),Data!AH294,"")</f>
        <v>0.06</v>
      </c>
      <c r="AI294" s="242" t="str">
        <f>IF(ISTEXT(Data!AI294),Data!AI294,"")</f>
        <v>V0</v>
      </c>
      <c r="AJ294" s="267" t="str">
        <f>IF(ISTEXT(Data!AJ294),Data!AJ294,"")</f>
        <v/>
      </c>
      <c r="AK294" s="267" t="str">
        <f>IF(ISTEXT(Data!AK294),Data!AK294,"")</f>
        <v/>
      </c>
      <c r="AL294" s="267" t="str">
        <f>IF(ISTEXT(Data!AL294),Data!AL294,"")</f>
        <v/>
      </c>
      <c r="AM294" s="267" t="str">
        <f>IF(ISTEXT(Data!AM294),Data!AM294,"")</f>
        <v/>
      </c>
      <c r="AN294" s="267" t="str">
        <f>IF(ISTEXT(Data!AN294),Data!AN294,"")</f>
        <v/>
      </c>
      <c r="AO294" s="267" t="str">
        <f>IF(ISTEXT(Data!AO294),Data!AO294,"")</f>
        <v/>
      </c>
      <c r="AP294" s="705">
        <f>IF(ISNUMBER(Bilanz!AP294),Bilanz!AP294,"")</f>
        <v>7.0794578438413672E-4</v>
      </c>
      <c r="AQ294" s="706">
        <f>IF(ISNUMBER(Bilanz!AQ294),Bilanz!AQ294,"")</f>
        <v>1.0056228278019786E-2</v>
      </c>
      <c r="AR294" s="707">
        <f>IF(ISNUMBER(Bilanz!AR294),Bilanz!AR294,"")</f>
        <v>3.1676704</v>
      </c>
      <c r="AS294" s="708">
        <f>IF(ISNUMBER(Bilanz!AS294),Bilanz!AS294,"")</f>
        <v>2.5349612774195629</v>
      </c>
      <c r="AT294" s="709">
        <f>IF(ISNUMBER(Bilanz!AT294),Bilanz!AT294,"")</f>
        <v>2.6693750302263122</v>
      </c>
      <c r="AU294" s="710">
        <f>IF(ISNUMBER(Bilanz!AU294),Bilanz!AU294,"")</f>
        <v>2.2443584000000003</v>
      </c>
      <c r="AV294" s="711">
        <f>IF(ISNUMBER(Bilanz!AV294),Bilanz!AV294,"")</f>
        <v>7.3015738328022621</v>
      </c>
      <c r="AW294" s="712">
        <f>IF(ISNUMBER(Bilanz!AW294),Bilanz!AW294,"")</f>
        <v>0.28409600000000002</v>
      </c>
      <c r="AX294" s="713">
        <f>IF(ISNUMBER(Bilanz!AX294),Bilanz!AX294,"")</f>
        <v>0.8096736000000001</v>
      </c>
      <c r="AY294" s="714">
        <f>IF(ISNUMBER(Bilanz!AY294),Bilanz!AY294,"")</f>
        <v>0.85228800000000005</v>
      </c>
      <c r="AZ294" s="715">
        <f>IF(ISNUMBER(Bilanz!AZ294),Bilanz!AZ294,"")</f>
        <v>362.61</v>
      </c>
      <c r="BA294" s="716">
        <f>IF(ISNUMBER(Bilanz!BA294),Bilanz!BA294,"")</f>
        <v>5.5229999999999997</v>
      </c>
      <c r="BB294" s="717">
        <f>IF(ISNUMBER(Bilanz!BB294),Bilanz!BB294,"")</f>
        <v>0.70794578438413669</v>
      </c>
      <c r="BC294" s="718">
        <f>IF(ISNUMBER(Bilanz!BC294),Bilanz!BC294,"")</f>
        <v>7.801444858951478</v>
      </c>
      <c r="BD294" s="719">
        <f>IF(ISNUMBER(Bilanz!BD294),Bilanz!BD294,"")</f>
        <v>1.4125375446227554E-2</v>
      </c>
      <c r="BE294" s="720">
        <f>IF(ISNUMBER(Bilanz!BE294),Bilanz!BE294,"")</f>
        <v>6.2901951935010718</v>
      </c>
      <c r="BF294" s="708">
        <f>IF(ISNUMBER(Bilanz!BF294),Bilanz!BF294,"")</f>
        <v>12.740635108275576</v>
      </c>
      <c r="BG294" s="709">
        <f>IF(ISNUMBER(Bilanz!BG294),Bilanz!BG294,"")</f>
        <v>11.721230911595853</v>
      </c>
      <c r="BH294" s="710">
        <f>IF(ISNUMBER(Bilanz!BH294),Bilanz!BH294,"")</f>
        <v>6.8726130718840528</v>
      </c>
      <c r="BI294" s="711">
        <f>IF(ISNUMBER(Bilanz!BI294),Bilanz!BI294,"")</f>
        <v>36.697478872167345</v>
      </c>
      <c r="BJ294" s="712">
        <f>IF(ISNUMBER(Bilanz!BJ294),Bilanz!BJ294,"")</f>
        <v>0.51153511688577424</v>
      </c>
      <c r="BK294" s="713">
        <f>IF(ISNUMBER(Bilanz!BK294),Bilanz!BK294,"")</f>
        <v>4.6903929232668178</v>
      </c>
      <c r="BL294" s="714">
        <f>IF(ISNUMBER(Bilanz!BL294),Bilanz!BL294,"")</f>
        <v>2.9941613852986673</v>
      </c>
      <c r="BM294" s="721" t="str">
        <f>IF(ISTEXT(Bilanz!BM294),Bilanz!BM294,"")</f>
        <v>V0</v>
      </c>
      <c r="BN294" s="722">
        <f>IF(ISNUMBER(Bilanz!BN294),Bilanz!BN294,"")</f>
        <v>7.1</v>
      </c>
      <c r="BO294" s="722">
        <f>IF(ISNUMBER(Bilanz!BO294),Bilanz!BO294,"")</f>
        <v>6.4306939951224189</v>
      </c>
      <c r="BP294" s="723">
        <f>IF(ISNUMBER(Bilanz!BP294),Bilanz!BP294,"")</f>
        <v>-9.4268451391208554</v>
      </c>
      <c r="BQ294" s="723">
        <f>IF(ISNUMBER(Bilanz!BQ294),Bilanz!BQ294,"")</f>
        <v>30</v>
      </c>
      <c r="BR294" s="721" t="str">
        <f>IF(ISTEXT(Bilanz!BR294),Bilanz!BR294,"")</f>
        <v>V0</v>
      </c>
      <c r="BS294" s="723">
        <f>IF(ISNUMBER(Bilanz!BS294),Bilanz!BS294,"")</f>
        <v>52.474127153886798</v>
      </c>
      <c r="BT294" s="723">
        <f>IF(ISNUMBER(Bilanz!BT294),Bilanz!BT294,"")</f>
        <v>38.567631447770211</v>
      </c>
      <c r="BU294" s="723">
        <f>IF(ISNUMBER(Bilanz!BU294),Bilanz!BU294,"")</f>
        <v>91.041758601657008</v>
      </c>
      <c r="BV294" s="722">
        <f>IF(ISNUMBER(Bilanz!BV294),Bilanz!BV294,"")</f>
        <v>15.27485400074805</v>
      </c>
      <c r="BW294" s="723">
        <f>IF(ISNUMBER(Bilanz!BW294),Bilanz!BW294,"")</f>
        <v>30</v>
      </c>
      <c r="BX294" s="721" t="str">
        <f>IF(ISTEXT(Bilanz!BX294),Bilanz!BX294,"")</f>
        <v>V0</v>
      </c>
    </row>
    <row r="295" spans="1:76" x14ac:dyDescent="0.2">
      <c r="A295" s="120" t="str">
        <f>IF(ISTEXT(Data!A295),Data!A295,"")</f>
        <v>DEU96101</v>
      </c>
      <c r="B295" s="250">
        <f>IF(ISREF(Data!B295),Data!B295,"")</f>
        <v>35303</v>
      </c>
      <c r="C295" s="698">
        <v>0.27083333333333298</v>
      </c>
      <c r="D295" s="250">
        <f>IF(ISREF(Data!D295),Data!D295,"")</f>
        <v>35304</v>
      </c>
      <c r="E295" s="698">
        <v>0.27083333333333298</v>
      </c>
      <c r="F295" s="699" t="s">
        <v>2179</v>
      </c>
      <c r="G295" s="245" t="str">
        <f>IF(ISTEXT(Data!G295),Data!G295,"")</f>
        <v>Rain</v>
      </c>
      <c r="H295" s="247" t="str">
        <f>IF(ISTEXT(Data!H295),Data!H295,"")</f>
        <v>Clean and Clear</v>
      </c>
      <c r="I295" s="246" t="str">
        <f>IF(ISTEXT(Data!I295),Data!I295,"")</f>
        <v/>
      </c>
      <c r="J295" s="248" t="str">
        <f>IF(ISTEXT(Data!J295),Data!J295,"")</f>
        <v/>
      </c>
      <c r="K295" s="273">
        <f>IF(ISNUMBER(Data!K295),Data!K295,"")</f>
        <v>1.5</v>
      </c>
      <c r="L295" s="242" t="str">
        <f>IF(ISTEXT(Data!L295),Data!L295,"")</f>
        <v>V0</v>
      </c>
      <c r="M295" s="700">
        <f>IF(ISNUMBER(Data!M295),Data!M295,"")</f>
        <v>59.4</v>
      </c>
      <c r="N295" s="700">
        <f>IF(ISNUMBER(Data!N295),Data!N295,"")</f>
        <v>1.3661999999999999</v>
      </c>
      <c r="O295" s="242" t="str">
        <f>IF(ISTEXT(Data!O295),Data!O295,"")</f>
        <v>V0</v>
      </c>
      <c r="P295" s="278">
        <f>IF(ISNUMBER(Data!P295),Data!P295,"")</f>
        <v>5.68</v>
      </c>
      <c r="Q295" s="242" t="str">
        <f>IF(ISTEXT(Data!Q295),Data!Q295,"")</f>
        <v>V0</v>
      </c>
      <c r="R295" s="277">
        <f>IF(ISNUMBER(Data!R295),Data!R295,"")</f>
        <v>8</v>
      </c>
      <c r="S295" s="242" t="str">
        <f>IF(ISTEXT(Data!S295),Data!S295,"")</f>
        <v>V0</v>
      </c>
      <c r="T295" s="701">
        <f>IF(ISNUMBER(Data!T295),Data!T295,"")</f>
        <v>0.122</v>
      </c>
      <c r="U295" s="242" t="str">
        <f>IF(ISTEXT(Data!U295),Data!U295,"")</f>
        <v>V0</v>
      </c>
      <c r="V295" s="702">
        <f>IF(ISNUMBER(Data!V295),Data!V295,"")</f>
        <v>0.38854163373921458</v>
      </c>
      <c r="W295" s="242" t="str">
        <f>IF(ISTEXT(Data!W295),Data!W295,"")</f>
        <v>V0</v>
      </c>
      <c r="X295" s="701">
        <f>IF(ISNUMBER(Data!X295),Data!X295,"")</f>
        <v>0.16822735316774584</v>
      </c>
      <c r="Y295" s="242" t="str">
        <f>IF(ISTEXT(Data!Y295),Data!Y295,"")</f>
        <v>V0</v>
      </c>
      <c r="Z295" s="703">
        <f>IF(ISNUMBER(Data!Z295),Data!Z295,"")</f>
        <v>5.8999999999999997E-2</v>
      </c>
      <c r="AA295" s="242" t="str">
        <f>IF(ISTEXT(Data!AA295),Data!AA295,"")</f>
        <v>V0</v>
      </c>
      <c r="AB295" s="701">
        <f>IF(ISNUMBER(Data!AB295),Data!AB295,"")</f>
        <v>0.53032740728421757</v>
      </c>
      <c r="AC295" s="242" t="str">
        <f>IF(ISTEXT(Data!AC295),Data!AC295,"")</f>
        <v>V0</v>
      </c>
      <c r="AD295" s="704">
        <f>IF(ISNUMBER(Data!AD295),Data!AD295,"")</f>
        <v>2.3E-2</v>
      </c>
      <c r="AE295" s="242" t="str">
        <f>IF(ISTEXT(Data!AE295),Data!AE295,"")</f>
        <v>V0</v>
      </c>
      <c r="AF295" s="701">
        <f>IF(ISNUMBER(Data!AF295),Data!AF295,"")</f>
        <v>4.7E-2</v>
      </c>
      <c r="AG295" s="242" t="str">
        <f>IF(ISTEXT(Data!AG295),Data!AG295,"")</f>
        <v>V0</v>
      </c>
      <c r="AH295" s="703">
        <f>IF(ISNUMBER(Data!AH295),Data!AH295,"")</f>
        <v>0.156</v>
      </c>
      <c r="AI295" s="242" t="str">
        <f>IF(ISTEXT(Data!AI295),Data!AI295,"")</f>
        <v>V0</v>
      </c>
      <c r="AJ295" s="267" t="str">
        <f>IF(ISTEXT(Data!AJ295),Data!AJ295,"")</f>
        <v/>
      </c>
      <c r="AK295" s="267" t="str">
        <f>IF(ISTEXT(Data!AK295),Data!AK295,"")</f>
        <v/>
      </c>
      <c r="AL295" s="267" t="str">
        <f>IF(ISTEXT(Data!AL295),Data!AL295,"")</f>
        <v/>
      </c>
      <c r="AM295" s="267" t="str">
        <f>IF(ISTEXT(Data!AM295),Data!AM295,"")</f>
        <v/>
      </c>
      <c r="AN295" s="267" t="str">
        <f>IF(ISTEXT(Data!AN295),Data!AN295,"")</f>
        <v/>
      </c>
      <c r="AO295" s="267" t="str">
        <f>IF(ISTEXT(Data!AO295),Data!AO295,"")</f>
        <v/>
      </c>
      <c r="AP295" s="705">
        <f>IF(ISNUMBER(Bilanz!AP295),Bilanz!AP295,"")</f>
        <v>2.0892961308540377E-3</v>
      </c>
      <c r="AQ295" s="706">
        <f>IF(ISNUMBER(Bilanz!AQ295),Bilanz!AQ295,"")</f>
        <v>2.8543963739727858E-3</v>
      </c>
      <c r="AR295" s="707">
        <f>IF(ISNUMBER(Bilanz!AR295),Bilanz!AR295,"")</f>
        <v>0.16667639999999997</v>
      </c>
      <c r="AS295" s="708">
        <f>IF(ISNUMBER(Bilanz!AS295),Bilanz!AS295,"")</f>
        <v>0.53082558001451485</v>
      </c>
      <c r="AT295" s="709">
        <f>IF(ISNUMBER(Bilanz!AT295),Bilanz!AT295,"")</f>
        <v>0.22983220989777434</v>
      </c>
      <c r="AU295" s="710">
        <f>IF(ISNUMBER(Bilanz!AU295),Bilanz!AU295,"")</f>
        <v>8.0605799999999991E-2</v>
      </c>
      <c r="AV295" s="711">
        <f>IF(ISNUMBER(Bilanz!AV295),Bilanz!AV295,"")</f>
        <v>0.72453330383169801</v>
      </c>
      <c r="AW295" s="712">
        <f>IF(ISNUMBER(Bilanz!AW295),Bilanz!AW295,"")</f>
        <v>3.1422599999999995E-2</v>
      </c>
      <c r="AX295" s="713">
        <f>IF(ISNUMBER(Bilanz!AX295),Bilanz!AX295,"")</f>
        <v>6.4211399999999988E-2</v>
      </c>
      <c r="AY295" s="714">
        <f>IF(ISNUMBER(Bilanz!AY295),Bilanz!AY295,"")</f>
        <v>0.21312719999999999</v>
      </c>
      <c r="AZ295" s="715">
        <f>IF(ISNUMBER(Bilanz!AZ295),Bilanz!AZ295,"")</f>
        <v>362.61</v>
      </c>
      <c r="BA295" s="716">
        <f>IF(ISNUMBER(Bilanz!BA295),Bilanz!BA295,"")</f>
        <v>5.5229999999999997</v>
      </c>
      <c r="BB295" s="717">
        <f>IF(ISNUMBER(Bilanz!BB295),Bilanz!BB295,"")</f>
        <v>2.0892961308540379</v>
      </c>
      <c r="BC295" s="718">
        <f>IF(ISNUMBER(Bilanz!BC295),Bilanz!BC295,"")</f>
        <v>2.6434739998979295</v>
      </c>
      <c r="BD295" s="719">
        <f>IF(ISNUMBER(Bilanz!BD295),Bilanz!BD295,"")</f>
        <v>4.7863009232263784E-3</v>
      </c>
      <c r="BE295" s="720">
        <f>IF(ISNUMBER(Bilanz!BE295),Bilanz!BE295,"")</f>
        <v>3.4412727067584341</v>
      </c>
      <c r="BF295" s="708">
        <f>IF(ISNUMBER(Bilanz!BF295),Bilanz!BF295,"")</f>
        <v>27.739104286372143</v>
      </c>
      <c r="BG295" s="709">
        <f>IF(ISNUMBER(Bilanz!BG295),Bilanz!BG295,"")</f>
        <v>10.492895878231458</v>
      </c>
      <c r="BH295" s="710">
        <f>IF(ISNUMBER(Bilanz!BH295),Bilanz!BH295,"")</f>
        <v>2.5663555141845515</v>
      </c>
      <c r="BI295" s="711">
        <f>IF(ISNUMBER(Bilanz!BI295),Bilanz!BI295,"")</f>
        <v>37.861598292583537</v>
      </c>
      <c r="BJ295" s="712">
        <f>IF(ISNUMBER(Bilanz!BJ295),Bilanz!BJ295,"")</f>
        <v>0.58826538441864029</v>
      </c>
      <c r="BK295" s="713">
        <f>IF(ISNUMBER(Bilanz!BK295),Bilanz!BK295,"")</f>
        <v>3.867516971816499</v>
      </c>
      <c r="BL295" s="714">
        <f>IF(ISNUMBER(Bilanz!BL295),Bilanz!BL295,"")</f>
        <v>7.784819601776535</v>
      </c>
      <c r="BM295" s="721" t="str">
        <f>IF(ISTEXT(Bilanz!BM295),Bilanz!BM295,"")</f>
        <v>V0</v>
      </c>
      <c r="BN295" s="722">
        <f>IF(ISNUMBER(Bilanz!BN295),Bilanz!BN295,"")</f>
        <v>8</v>
      </c>
      <c r="BO295" s="722">
        <f>IF(ISNUMBER(Bilanz!BO295),Bilanz!BO295,"")</f>
        <v>7.5543658458938543</v>
      </c>
      <c r="BP295" s="723">
        <f>IF(ISNUMBER(Bilanz!BP295),Bilanz!BP295,"")</f>
        <v>-5.5704269263268209</v>
      </c>
      <c r="BQ295" s="723">
        <f>IF(ISNUMBER(Bilanz!BQ295),Bilanz!BQ295,"")</f>
        <v>30</v>
      </c>
      <c r="BR295" s="721" t="str">
        <f>IF(ISTEXT(Bilanz!BR295),Bilanz!BR295,"")</f>
        <v>V0</v>
      </c>
      <c r="BS295" s="723">
        <f>IF(ISNUMBER(Bilanz!BS295),Bilanz!BS295,"")</f>
        <v>54.757851895633799</v>
      </c>
      <c r="BT295" s="723">
        <f>IF(ISNUMBER(Bilanz!BT295),Bilanz!BT295,"")</f>
        <v>44.321533172183187</v>
      </c>
      <c r="BU295" s="723">
        <f>IF(ISNUMBER(Bilanz!BU295),Bilanz!BU295,"")</f>
        <v>99.079385067816986</v>
      </c>
      <c r="BV295" s="722">
        <f>IF(ISNUMBER(Bilanz!BV295),Bilanz!BV295,"")</f>
        <v>10.533289761848291</v>
      </c>
      <c r="BW295" s="723">
        <f>IF(ISNUMBER(Bilanz!BW295),Bilanz!BW295,"")</f>
        <v>30</v>
      </c>
      <c r="BX295" s="721" t="str">
        <f>IF(ISTEXT(Bilanz!BX295),Bilanz!BX295,"")</f>
        <v>V0</v>
      </c>
    </row>
    <row r="296" spans="1:76" x14ac:dyDescent="0.2">
      <c r="A296" s="120" t="str">
        <f>IF(ISTEXT(Data!A296),Data!A296,"")</f>
        <v>DEU96102</v>
      </c>
      <c r="B296" s="250">
        <f>IF(ISREF(Data!B296),Data!B296,"")</f>
        <v>35304</v>
      </c>
      <c r="C296" s="698">
        <v>0.27083333333333298</v>
      </c>
      <c r="D296" s="250">
        <f>IF(ISREF(Data!D296),Data!D296,"")</f>
        <v>35305</v>
      </c>
      <c r="E296" s="698">
        <v>0.27083333333333298</v>
      </c>
      <c r="F296" s="699" t="s">
        <v>2179</v>
      </c>
      <c r="G296" s="245" t="str">
        <f>IF(ISTEXT(Data!G296),Data!G296,"")</f>
        <v>Rain</v>
      </c>
      <c r="H296" s="247" t="str">
        <f>IF(ISTEXT(Data!H296),Data!H296,"")</f>
        <v>Clean and Clear</v>
      </c>
      <c r="I296" s="246" t="str">
        <f>IF(ISTEXT(Data!I296),Data!I296,"")</f>
        <v/>
      </c>
      <c r="J296" s="248" t="str">
        <f>IF(ISTEXT(Data!J296),Data!J296,"")</f>
        <v/>
      </c>
      <c r="K296" s="273">
        <f>IF(ISNUMBER(Data!K296),Data!K296,"")</f>
        <v>30.4</v>
      </c>
      <c r="L296" s="242" t="str">
        <f>IF(ISTEXT(Data!L296),Data!L296,"")</f>
        <v>V0</v>
      </c>
      <c r="M296" s="700">
        <f>IF(ISNUMBER(Data!M296),Data!M296,"")</f>
        <v>1420.4</v>
      </c>
      <c r="N296" s="700">
        <f>IF(ISNUMBER(Data!N296),Data!N296,"")</f>
        <v>32.669200000000004</v>
      </c>
      <c r="O296" s="242" t="str">
        <f>IF(ISTEXT(Data!O296),Data!O296,"")</f>
        <v>V0</v>
      </c>
      <c r="P296" s="278">
        <f>IF(ISNUMBER(Data!P296),Data!P296,"")</f>
        <v>5.6</v>
      </c>
      <c r="Q296" s="242" t="str">
        <f>IF(ISTEXT(Data!Q296),Data!Q296,"")</f>
        <v>V0</v>
      </c>
      <c r="R296" s="277">
        <f>IF(ISNUMBER(Data!R296),Data!R296,"")</f>
        <v>4.3</v>
      </c>
      <c r="S296" s="242" t="str">
        <f>IF(ISTEXT(Data!S296),Data!S296,"")</f>
        <v>V0</v>
      </c>
      <c r="T296" s="701">
        <f>IF(ISNUMBER(Data!T296),Data!T296,"")</f>
        <v>3.5000000000000003E-2</v>
      </c>
      <c r="U296" s="242" t="str">
        <f>IF(ISTEXT(Data!U296),Data!U296,"")</f>
        <v>V0</v>
      </c>
      <c r="V296" s="702">
        <f>IF(ISNUMBER(Data!V296),Data!V296,"")</f>
        <v>0.13576367551003951</v>
      </c>
      <c r="W296" s="242" t="str">
        <f>IF(ISTEXT(Data!W296),Data!W296,"")</f>
        <v>V0</v>
      </c>
      <c r="X296" s="701">
        <f>IF(ISNUMBER(Data!X296),Data!X296,"")</f>
        <v>8.1109616705877463E-2</v>
      </c>
      <c r="Y296" s="242" t="str">
        <f>IF(ISTEXT(Data!Y296),Data!Y296,"")</f>
        <v>V0</v>
      </c>
      <c r="Z296" s="703">
        <f>IF(ISNUMBER(Data!Z296),Data!Z296,"")</f>
        <v>1.4E-2</v>
      </c>
      <c r="AA296" s="242" t="str">
        <f>IF(ISTEXT(Data!AA296),Data!AA296,"")</f>
        <v>V0</v>
      </c>
      <c r="AB296" s="701">
        <f>IF(ISNUMBER(Data!AB296),Data!AB296,"")</f>
        <v>0.21042273407616829</v>
      </c>
      <c r="AC296" s="242" t="str">
        <f>IF(ISTEXT(Data!AC296),Data!AC296,"")</f>
        <v>V0</v>
      </c>
      <c r="AD296" s="704">
        <f>IF(ISNUMBER(Data!AD296),Data!AD296,"")</f>
        <v>1.4999999999999999E-2</v>
      </c>
      <c r="AE296" s="242" t="str">
        <f>IF(ISTEXT(Data!AE296),Data!AE296,"")</f>
        <v>V0</v>
      </c>
      <c r="AF296" s="701">
        <f>IF(ISNUMBER(Data!AF296),Data!AF296,"")</f>
        <v>2.1000000000000001E-2</v>
      </c>
      <c r="AG296" s="242" t="str">
        <f>IF(ISTEXT(Data!AG296),Data!AG296,"")</f>
        <v>V0</v>
      </c>
      <c r="AH296" s="703">
        <f>IF(ISNUMBER(Data!AH296),Data!AH296,"")</f>
        <v>5.7000000000000002E-2</v>
      </c>
      <c r="AI296" s="242" t="str">
        <f>IF(ISTEXT(Data!AI296),Data!AI296,"")</f>
        <v>V0</v>
      </c>
      <c r="AJ296" s="267" t="str">
        <f>IF(ISTEXT(Data!AJ296),Data!AJ296,"")</f>
        <v/>
      </c>
      <c r="AK296" s="267" t="str">
        <f>IF(ISTEXT(Data!AK296),Data!AK296,"")</f>
        <v/>
      </c>
      <c r="AL296" s="267" t="str">
        <f>IF(ISTEXT(Data!AL296),Data!AL296,"")</f>
        <v/>
      </c>
      <c r="AM296" s="267" t="str">
        <f>IF(ISTEXT(Data!AM296),Data!AM296,"")</f>
        <v/>
      </c>
      <c r="AN296" s="267" t="str">
        <f>IF(ISTEXT(Data!AN296),Data!AN296,"")</f>
        <v/>
      </c>
      <c r="AO296" s="267" t="str">
        <f>IF(ISTEXT(Data!AO296),Data!AO296,"")</f>
        <v/>
      </c>
      <c r="AP296" s="705">
        <f>IF(ISNUMBER(Bilanz!AP296),Bilanz!AP296,"")</f>
        <v>2.5118864315095807E-3</v>
      </c>
      <c r="AQ296" s="706">
        <f>IF(ISNUMBER(Bilanz!AQ296),Bilanz!AQ296,"")</f>
        <v>8.2061320208272809E-2</v>
      </c>
      <c r="AR296" s="707">
        <f>IF(ISNUMBER(Bilanz!AR296),Bilanz!AR296,"")</f>
        <v>1.1434220000000002</v>
      </c>
      <c r="AS296" s="708">
        <f>IF(ISNUMBER(Bilanz!AS296),Bilanz!AS296,"")</f>
        <v>4.4352906679725832</v>
      </c>
      <c r="AT296" s="709">
        <f>IF(ISNUMBER(Bilanz!AT296),Bilanz!AT296,"")</f>
        <v>2.6497862900876523</v>
      </c>
      <c r="AU296" s="710">
        <f>IF(ISNUMBER(Bilanz!AU296),Bilanz!AU296,"")</f>
        <v>0.45736880000000008</v>
      </c>
      <c r="AV296" s="711">
        <f>IF(ISNUMBER(Bilanz!AV296),Bilanz!AV296,"")</f>
        <v>6.8743423840811584</v>
      </c>
      <c r="AW296" s="712">
        <f>IF(ISNUMBER(Bilanz!AW296),Bilanz!AW296,"")</f>
        <v>0.49003800000000003</v>
      </c>
      <c r="AX296" s="713">
        <f>IF(ISNUMBER(Bilanz!AX296),Bilanz!AX296,"")</f>
        <v>0.68605320000000014</v>
      </c>
      <c r="AY296" s="714">
        <f>IF(ISNUMBER(Bilanz!AY296),Bilanz!AY296,"")</f>
        <v>1.8621444000000003</v>
      </c>
      <c r="AZ296" s="715">
        <f>IF(ISNUMBER(Bilanz!AZ296),Bilanz!AZ296,"")</f>
        <v>362.61</v>
      </c>
      <c r="BA296" s="716">
        <f>IF(ISNUMBER(Bilanz!BA296),Bilanz!BA296,"")</f>
        <v>5.5229999999999997</v>
      </c>
      <c r="BB296" s="717">
        <f>IF(ISNUMBER(Bilanz!BB296),Bilanz!BB296,"")</f>
        <v>2.5118864315095806</v>
      </c>
      <c r="BC296" s="718">
        <f>IF(ISNUMBER(Bilanz!BC296),Bilanz!BC296,"")</f>
        <v>2.1987459029669632</v>
      </c>
      <c r="BD296" s="719">
        <f>IF(ISNUMBER(Bilanz!BD296),Bilanz!BD296,"")</f>
        <v>3.9810717055349682E-3</v>
      </c>
      <c r="BE296" s="720">
        <f>IF(ISNUMBER(Bilanz!BE296),Bilanz!BE296,"")</f>
        <v>0.98725036669299349</v>
      </c>
      <c r="BF296" s="708">
        <f>IF(ISNUMBER(Bilanz!BF296),Bilanz!BF296,"")</f>
        <v>9.6925591140172411</v>
      </c>
      <c r="BG296" s="709">
        <f>IF(ISNUMBER(Bilanz!BG296),Bilanz!BG296,"")</f>
        <v>5.0590747984330244</v>
      </c>
      <c r="BH296" s="710">
        <f>IF(ISNUMBER(Bilanz!BH296),Bilanz!BH296,"")</f>
        <v>0.60896571523023257</v>
      </c>
      <c r="BI296" s="711">
        <f>IF(ISNUMBER(Bilanz!BI296),Bilanz!BI296,"")</f>
        <v>15.022683949180289</v>
      </c>
      <c r="BJ296" s="712">
        <f>IF(ISNUMBER(Bilanz!BJ296),Bilanz!BJ296,"")</f>
        <v>0.38365133766433068</v>
      </c>
      <c r="BK296" s="713">
        <f>IF(ISNUMBER(Bilanz!BK296),Bilanz!BK296,"")</f>
        <v>1.7280394980456699</v>
      </c>
      <c r="BL296" s="714">
        <f>IF(ISNUMBER(Bilanz!BL296),Bilanz!BL296,"")</f>
        <v>2.844453316033734</v>
      </c>
      <c r="BM296" s="721" t="str">
        <f>IF(ISTEXT(Bilanz!BM296),Bilanz!BM296,"")</f>
        <v>V0</v>
      </c>
      <c r="BN296" s="722">
        <f>IF(ISNUMBER(Bilanz!BN296),Bilanz!BN296,"")</f>
        <v>4.3</v>
      </c>
      <c r="BO296" s="722">
        <f>IF(ISNUMBER(Bilanz!BO296),Bilanz!BO296,"")</f>
        <v>3.572763984232858</v>
      </c>
      <c r="BP296" s="723">
        <f>IF(ISNUMBER(Bilanz!BP296),Bilanz!BP296,"")</f>
        <v>-16.912465482956787</v>
      </c>
      <c r="BQ296" s="723">
        <f>IF(ISNUMBER(Bilanz!BQ296),Bilanz!BQ296,"")</f>
        <v>50</v>
      </c>
      <c r="BR296" s="721" t="str">
        <f>IF(ISTEXT(Bilanz!BR296),Bilanz!BR296,"")</f>
        <v>V0</v>
      </c>
      <c r="BS296" s="723">
        <f>IF(ISNUMBER(Bilanz!BS296),Bilanz!BS296,"")</f>
        <v>23.099680247663834</v>
      </c>
      <c r="BT296" s="723">
        <f>IF(ISNUMBER(Bilanz!BT296),Bilanz!BT296,"")</f>
        <v>17.941611253815758</v>
      </c>
      <c r="BU296" s="723">
        <f>IF(ISNUMBER(Bilanz!BU296),Bilanz!BU296,"")</f>
        <v>41.041291501479591</v>
      </c>
      <c r="BV296" s="722">
        <f>IF(ISNUMBER(Bilanz!BV296),Bilanz!BV296,"")</f>
        <v>12.567998727969174</v>
      </c>
      <c r="BW296" s="723">
        <f>IF(ISNUMBER(Bilanz!BW296),Bilanz!BW296,"")</f>
        <v>60</v>
      </c>
      <c r="BX296" s="721" t="str">
        <f>IF(ISTEXT(Bilanz!BX296),Bilanz!BX296,"")</f>
        <v>V0</v>
      </c>
    </row>
    <row r="297" spans="1:76" x14ac:dyDescent="0.2">
      <c r="A297" s="120" t="str">
        <f>IF(ISTEXT(Data!A297),Data!A297,"")</f>
        <v>DEU96103</v>
      </c>
      <c r="B297" s="250">
        <f>IF(ISREF(Data!B297),Data!B297,"")</f>
        <v>35305</v>
      </c>
      <c r="C297" s="698">
        <v>0.27083333333333298</v>
      </c>
      <c r="D297" s="250">
        <f>IF(ISREF(Data!D297),Data!D297,"")</f>
        <v>35306</v>
      </c>
      <c r="E297" s="698">
        <v>0.27083333333333298</v>
      </c>
      <c r="F297" s="699" t="s">
        <v>2179</v>
      </c>
      <c r="G297" s="245" t="str">
        <f>IF(ISTEXT(Data!G297),Data!G297,"")</f>
        <v>Rain</v>
      </c>
      <c r="H297" s="247" t="str">
        <f>IF(ISTEXT(Data!H297),Data!H297,"")</f>
        <v>Clean and Clear</v>
      </c>
      <c r="I297" s="246" t="str">
        <f>IF(ISTEXT(Data!I297),Data!I297,"")</f>
        <v/>
      </c>
      <c r="J297" s="248" t="str">
        <f>IF(ISTEXT(Data!J297),Data!J297,"")</f>
        <v/>
      </c>
      <c r="K297" s="273">
        <f>IF(ISNUMBER(Data!K297),Data!K297,"")</f>
        <v>4.7</v>
      </c>
      <c r="L297" s="242" t="str">
        <f>IF(ISTEXT(Data!L297),Data!L297,"")</f>
        <v>V0</v>
      </c>
      <c r="M297" s="700">
        <f>IF(ISNUMBER(Data!M297),Data!M297,"")</f>
        <v>198.5</v>
      </c>
      <c r="N297" s="700">
        <f>IF(ISNUMBER(Data!N297),Data!N297,"")</f>
        <v>4.5655000000000001</v>
      </c>
      <c r="O297" s="242" t="str">
        <f>IF(ISTEXT(Data!O297),Data!O297,"")</f>
        <v>V0</v>
      </c>
      <c r="P297" s="278">
        <f>IF(ISNUMBER(Data!P297),Data!P297,"")</f>
        <v>5.36</v>
      </c>
      <c r="Q297" s="242" t="str">
        <f>IF(ISTEXT(Data!Q297),Data!Q297,"")</f>
        <v>V0</v>
      </c>
      <c r="R297" s="277">
        <f>IF(ISNUMBER(Data!R297),Data!R297,"")</f>
        <v>3.6</v>
      </c>
      <c r="S297" s="242" t="str">
        <f>IF(ISTEXT(Data!S297),Data!S297,"")</f>
        <v>V0</v>
      </c>
      <c r="T297" s="701">
        <f>IF(ISNUMBER(Data!T297),Data!T297,"")</f>
        <v>2.1000000000000001E-2</v>
      </c>
      <c r="U297" s="242" t="str">
        <f>IF(ISTEXT(Data!U297),Data!U297,"")</f>
        <v>V0</v>
      </c>
      <c r="V297" s="702">
        <f>IF(ISNUMBER(Data!V297),Data!V297,"")</f>
        <v>5.4441007983227152E-2</v>
      </c>
      <c r="W297" s="242" t="str">
        <f>IF(ISTEXT(Data!W297),Data!W297,"")</f>
        <v>V0</v>
      </c>
      <c r="X297" s="701">
        <f>IF(ISNUMBER(Data!X297),Data!X297,"")</f>
        <v>5.0067664633257685E-3</v>
      </c>
      <c r="Y297" s="242" t="str">
        <f>IF(ISTEXT(Data!Y297),Data!Y297,"")</f>
        <v>V1</v>
      </c>
      <c r="Z297" s="703">
        <f>IF(ISNUMBER(Data!Z297),Data!Z297,"")</f>
        <v>1.4E-2</v>
      </c>
      <c r="AA297" s="242" t="str">
        <f>IF(ISTEXT(Data!AA297),Data!AA297,"")</f>
        <v>V0</v>
      </c>
      <c r="AB297" s="701">
        <f>IF(ISNUMBER(Data!AB297),Data!AB297,"")</f>
        <v>1.3199950108099118E-2</v>
      </c>
      <c r="AC297" s="242" t="str">
        <f>IF(ISTEXT(Data!AC297),Data!AC297,"")</f>
        <v>V0</v>
      </c>
      <c r="AD297" s="704">
        <f>IF(ISNUMBER(Data!AD297),Data!AD297,"")</f>
        <v>1.2E-2</v>
      </c>
      <c r="AE297" s="242" t="str">
        <f>IF(ISTEXT(Data!AE297),Data!AE297,"")</f>
        <v>V0</v>
      </c>
      <c r="AF297" s="701">
        <f>IF(ISNUMBER(Data!AF297),Data!AF297,"")</f>
        <v>1.7000000000000001E-2</v>
      </c>
      <c r="AG297" s="242" t="str">
        <f>IF(ISTEXT(Data!AG297),Data!AG297,"")</f>
        <v>V0</v>
      </c>
      <c r="AH297" s="703">
        <f>IF(ISNUMBER(Data!AH297),Data!AH297,"")</f>
        <v>5.6000000000000001E-2</v>
      </c>
      <c r="AI297" s="242" t="str">
        <f>IF(ISTEXT(Data!AI297),Data!AI297,"")</f>
        <v>V0</v>
      </c>
      <c r="AJ297" s="267" t="str">
        <f>IF(ISTEXT(Data!AJ297),Data!AJ297,"")</f>
        <v/>
      </c>
      <c r="AK297" s="267" t="str">
        <f>IF(ISTEXT(Data!AK297),Data!AK297,"")</f>
        <v/>
      </c>
      <c r="AL297" s="267" t="str">
        <f>IF(ISTEXT(Data!AL297),Data!AL297,"")</f>
        <v/>
      </c>
      <c r="AM297" s="267" t="str">
        <f>IF(ISTEXT(Data!AM297),Data!AM297,"")</f>
        <v/>
      </c>
      <c r="AN297" s="267" t="str">
        <f>IF(ISTEXT(Data!AN297),Data!AN297,"")</f>
        <v/>
      </c>
      <c r="AO297" s="267" t="str">
        <f>IF(ISTEXT(Data!AO297),Data!AO297,"")</f>
        <v/>
      </c>
      <c r="AP297" s="705">
        <f>IF(ISNUMBER(Bilanz!AP297),Bilanz!AP297,"")</f>
        <v>4.3651583224016506E-3</v>
      </c>
      <c r="AQ297" s="706">
        <f>IF(ISNUMBER(Bilanz!AQ297),Bilanz!AQ297,"")</f>
        <v>1.9929130320924734E-2</v>
      </c>
      <c r="AR297" s="707">
        <f>IF(ISNUMBER(Bilanz!AR297),Bilanz!AR297,"")</f>
        <v>9.5875500000000002E-2</v>
      </c>
      <c r="AS297" s="708">
        <f>IF(ISNUMBER(Bilanz!AS297),Bilanz!AS297,"")</f>
        <v>0.24855042194742358</v>
      </c>
      <c r="AT297" s="709">
        <f>IF(ISNUMBER(Bilanz!AT297),Bilanz!AT297,"")</f>
        <v>2.2858392288313798E-2</v>
      </c>
      <c r="AU297" s="710">
        <f>IF(ISNUMBER(Bilanz!AU297),Bilanz!AU297,"")</f>
        <v>6.3917000000000002E-2</v>
      </c>
      <c r="AV297" s="711">
        <f>IF(ISNUMBER(Bilanz!AV297),Bilanz!AV297,"")</f>
        <v>6.0264372218526527E-2</v>
      </c>
      <c r="AW297" s="712">
        <f>IF(ISNUMBER(Bilanz!AW297),Bilanz!AW297,"")</f>
        <v>5.4786000000000001E-2</v>
      </c>
      <c r="AX297" s="713">
        <f>IF(ISNUMBER(Bilanz!AX297),Bilanz!AX297,"")</f>
        <v>7.7613500000000002E-2</v>
      </c>
      <c r="AY297" s="714">
        <f>IF(ISNUMBER(Bilanz!AY297),Bilanz!AY297,"")</f>
        <v>0.25566800000000001</v>
      </c>
      <c r="AZ297" s="715">
        <f>IF(ISNUMBER(Bilanz!AZ297),Bilanz!AZ297,"")</f>
        <v>362.61</v>
      </c>
      <c r="BA297" s="716">
        <f>IF(ISNUMBER(Bilanz!BA297),Bilanz!BA297,"")</f>
        <v>5.5229999999999997</v>
      </c>
      <c r="BB297" s="717">
        <f>IF(ISNUMBER(Bilanz!BB297),Bilanz!BB297,"")</f>
        <v>4.3651583224016504</v>
      </c>
      <c r="BC297" s="718">
        <f>IF(ISNUMBER(Bilanz!BC297),Bilanz!BC297,"")</f>
        <v>1.2652462046236417</v>
      </c>
      <c r="BD297" s="719">
        <f>IF(ISNUMBER(Bilanz!BD297),Bilanz!BD297,"")</f>
        <v>2.2908676527677737E-3</v>
      </c>
      <c r="BE297" s="720">
        <f>IF(ISNUMBER(Bilanz!BE297),Bilanz!BE297,"")</f>
        <v>0.59235022001579607</v>
      </c>
      <c r="BF297" s="708">
        <f>IF(ISNUMBER(Bilanz!BF297),Bilanz!BF297,"")</f>
        <v>3.8867000773347007</v>
      </c>
      <c r="BG297" s="709">
        <f>IF(ISNUMBER(Bilanz!BG297),Bilanz!BG297,"")</f>
        <v>0.31228856780450764</v>
      </c>
      <c r="BH297" s="710">
        <f>IF(ISNUMBER(Bilanz!BH297),Bilanz!BH297,"")</f>
        <v>0.60896571523023257</v>
      </c>
      <c r="BI297" s="711">
        <f>IF(ISNUMBER(Bilanz!BI297),Bilanz!BI297,"")</f>
        <v>0.94238238795595908</v>
      </c>
      <c r="BJ297" s="712">
        <f>IF(ISNUMBER(Bilanz!BJ297),Bilanz!BJ297,"")</f>
        <v>0.30692107013146452</v>
      </c>
      <c r="BK297" s="713">
        <f>IF(ISNUMBER(Bilanz!BK297),Bilanz!BK297,"")</f>
        <v>1.3988891174655422</v>
      </c>
      <c r="BL297" s="714">
        <f>IF(ISNUMBER(Bilanz!BL297),Bilanz!BL297,"")</f>
        <v>2.7945506262787561</v>
      </c>
      <c r="BM297" s="721" t="str">
        <f>IF(ISTEXT(Bilanz!BM297),Bilanz!BM297,"")</f>
        <v>V0</v>
      </c>
      <c r="BN297" s="722">
        <f>IF(ISNUMBER(Bilanz!BN297),Bilanz!BN297,"")</f>
        <v>3.6</v>
      </c>
      <c r="BO297" s="722">
        <f>IF(ISNUMBER(Bilanz!BO297),Bilanz!BO297,"")</f>
        <v>2.293610115971644</v>
      </c>
      <c r="BP297" s="723">
        <f>IF(ISNUMBER(Bilanz!BP297),Bilanz!BP297,"")</f>
        <v>-36.288607889676555</v>
      </c>
      <c r="BQ297" s="723">
        <f>IF(ISNUMBER(Bilanz!BQ297),Bilanz!BQ297,"")</f>
        <v>50</v>
      </c>
      <c r="BR297" s="721" t="str">
        <f>IF(ISTEXT(Bilanz!BR297),Bilanz!BR297,"")</f>
        <v>V0</v>
      </c>
      <c r="BS297" s="723">
        <f>IF(ISNUMBER(Bilanz!BS297),Bilanz!BS297,"")</f>
        <v>10.416867239463604</v>
      </c>
      <c r="BT297" s="723">
        <f>IF(ISNUMBER(Bilanz!BT297),Bilanz!BT297,"")</f>
        <v>6.0588759374314147</v>
      </c>
      <c r="BU297" s="723">
        <f>IF(ISNUMBER(Bilanz!BU297),Bilanz!BU297,"")</f>
        <v>16.475743176895019</v>
      </c>
      <c r="BV297" s="722">
        <f>IF(ISNUMBER(Bilanz!BV297),Bilanz!BV297,"")</f>
        <v>26.450954322617008</v>
      </c>
      <c r="BW297" s="723">
        <f>IF(ISNUMBER(Bilanz!BW297),Bilanz!BW297,"")</f>
        <v>60</v>
      </c>
      <c r="BX297" s="721" t="str">
        <f>IF(ISTEXT(Bilanz!BX297),Bilanz!BX297,"")</f>
        <v>V0</v>
      </c>
    </row>
    <row r="298" spans="1:76" x14ac:dyDescent="0.2">
      <c r="A298" s="120" t="str">
        <f>IF(ISTEXT(Data!A298),Data!A298,"")</f>
        <v>DEU96104</v>
      </c>
      <c r="B298" s="250">
        <f>IF(ISREF(Data!B298),Data!B298,"")</f>
        <v>35306</v>
      </c>
      <c r="C298" s="698">
        <v>0.27083333333333298</v>
      </c>
      <c r="D298" s="250">
        <f>IF(ISREF(Data!D298),Data!D298,"")</f>
        <v>35307</v>
      </c>
      <c r="E298" s="698">
        <v>0.27083333333333298</v>
      </c>
      <c r="F298" s="699" t="s">
        <v>2179</v>
      </c>
      <c r="G298" s="245" t="str">
        <f>IF(ISTEXT(Data!G298),Data!G298,"")</f>
        <v>Rain</v>
      </c>
      <c r="H298" s="247" t="str">
        <f>IF(ISTEXT(Data!H298),Data!H298,"")</f>
        <v>Clean and Clear</v>
      </c>
      <c r="I298" s="246" t="str">
        <f>IF(ISTEXT(Data!I298),Data!I298,"")</f>
        <v/>
      </c>
      <c r="J298" s="248" t="str">
        <f>IF(ISTEXT(Data!J298),Data!J298,"")</f>
        <v/>
      </c>
      <c r="K298" s="273">
        <f>IF(ISNUMBER(Data!K298),Data!K298,"")</f>
        <v>5.2</v>
      </c>
      <c r="L298" s="242" t="str">
        <f>IF(ISTEXT(Data!L298),Data!L298,"")</f>
        <v>V0</v>
      </c>
      <c r="M298" s="700">
        <f>IF(ISNUMBER(Data!M298),Data!M298,"")</f>
        <v>230</v>
      </c>
      <c r="N298" s="700">
        <f>IF(ISNUMBER(Data!N298),Data!N298,"")</f>
        <v>5.29</v>
      </c>
      <c r="O298" s="242" t="str">
        <f>IF(ISTEXT(Data!O298),Data!O298,"")</f>
        <v>V0</v>
      </c>
      <c r="P298" s="278">
        <f>IF(ISNUMBER(Data!P298),Data!P298,"")</f>
        <v>5</v>
      </c>
      <c r="Q298" s="242" t="str">
        <f>IF(ISTEXT(Data!Q298),Data!Q298,"")</f>
        <v>V0</v>
      </c>
      <c r="R298" s="277">
        <f>IF(ISNUMBER(Data!R298),Data!R298,"")</f>
        <v>12.2</v>
      </c>
      <c r="S298" s="242" t="str">
        <f>IF(ISTEXT(Data!S298),Data!S298,"")</f>
        <v>V0</v>
      </c>
      <c r="T298" s="701">
        <f>IF(ISNUMBER(Data!T298),Data!T298,"")</f>
        <v>8.3000000000000004E-2</v>
      </c>
      <c r="U298" s="242" t="str">
        <f>IF(ISTEXT(Data!U298),Data!U298,"")</f>
        <v>V0</v>
      </c>
      <c r="V298" s="702">
        <f>IF(ISNUMBER(Data!V298),Data!V298,"")</f>
        <v>0.45427745665672126</v>
      </c>
      <c r="W298" s="242" t="str">
        <f>IF(ISTEXT(Data!W298),Data!W298,"")</f>
        <v>V0</v>
      </c>
      <c r="X298" s="701">
        <f>IF(ISNUMBER(Data!X298),Data!X298,"")</f>
        <v>0.24065857467052529</v>
      </c>
      <c r="Y298" s="242" t="str">
        <f>IF(ISTEXT(Data!Y298),Data!Y298,"")</f>
        <v>V0</v>
      </c>
      <c r="Z298" s="703">
        <f>IF(ISNUMBER(Data!Z298),Data!Z298,"")</f>
        <v>5.1999999999999998E-2</v>
      </c>
      <c r="AA298" s="242" t="str">
        <f>IF(ISTEXT(Data!AA298),Data!AA298,"")</f>
        <v>V0</v>
      </c>
      <c r="AB298" s="701">
        <f>IF(ISNUMBER(Data!AB298),Data!AB298,"")</f>
        <v>0.53653914851155826</v>
      </c>
      <c r="AC298" s="242" t="str">
        <f>IF(ISTEXT(Data!AC298),Data!AC298,"")</f>
        <v>V0</v>
      </c>
      <c r="AD298" s="704">
        <f>IF(ISNUMBER(Data!AD298),Data!AD298,"")</f>
        <v>4.1000000000000002E-2</v>
      </c>
      <c r="AE298" s="242" t="str">
        <f>IF(ISTEXT(Data!AE298),Data!AE298,"")</f>
        <v>V0</v>
      </c>
      <c r="AF298" s="701">
        <f>IF(ISNUMBER(Data!AF298),Data!AF298,"")</f>
        <v>3.3000000000000002E-2</v>
      </c>
      <c r="AG298" s="242" t="str">
        <f>IF(ISTEXT(Data!AG298),Data!AG298,"")</f>
        <v>V0</v>
      </c>
      <c r="AH298" s="703">
        <f>IF(ISNUMBER(Data!AH298),Data!AH298,"")</f>
        <v>0.19800000000000001</v>
      </c>
      <c r="AI298" s="242" t="str">
        <f>IF(ISTEXT(Data!AI298),Data!AI298,"")</f>
        <v>V0</v>
      </c>
      <c r="AJ298" s="267" t="str">
        <f>IF(ISTEXT(Data!AJ298),Data!AJ298,"")</f>
        <v/>
      </c>
      <c r="AK298" s="267" t="str">
        <f>IF(ISTEXT(Data!AK298),Data!AK298,"")</f>
        <v/>
      </c>
      <c r="AL298" s="267" t="str">
        <f>IF(ISTEXT(Data!AL298),Data!AL298,"")</f>
        <v/>
      </c>
      <c r="AM298" s="267" t="str">
        <f>IF(ISTEXT(Data!AM298),Data!AM298,"")</f>
        <v/>
      </c>
      <c r="AN298" s="267" t="str">
        <f>IF(ISTEXT(Data!AN298),Data!AN298,"")</f>
        <v/>
      </c>
      <c r="AO298" s="267" t="str">
        <f>IF(ISTEXT(Data!AO298),Data!AO298,"")</f>
        <v/>
      </c>
      <c r="AP298" s="705">
        <f>IF(ISNUMBER(Bilanz!AP298),Bilanz!AP298,"")</f>
        <v>0.01</v>
      </c>
      <c r="AQ298" s="706">
        <f>IF(ISNUMBER(Bilanz!AQ298),Bilanz!AQ298,"")</f>
        <v>5.2900000000000003E-2</v>
      </c>
      <c r="AR298" s="707">
        <f>IF(ISNUMBER(Bilanz!AR298),Bilanz!AR298,"")</f>
        <v>0.43907000000000002</v>
      </c>
      <c r="AS298" s="708">
        <f>IF(ISNUMBER(Bilanz!AS298),Bilanz!AS298,"")</f>
        <v>2.4031277457140554</v>
      </c>
      <c r="AT298" s="709">
        <f>IF(ISNUMBER(Bilanz!AT298),Bilanz!AT298,"")</f>
        <v>1.2730838600070788</v>
      </c>
      <c r="AU298" s="710">
        <f>IF(ISNUMBER(Bilanz!AU298),Bilanz!AU298,"")</f>
        <v>0.27507999999999999</v>
      </c>
      <c r="AV298" s="711">
        <f>IF(ISNUMBER(Bilanz!AV298),Bilanz!AV298,"")</f>
        <v>2.838292095626143</v>
      </c>
      <c r="AW298" s="712">
        <f>IF(ISNUMBER(Bilanz!AW298),Bilanz!AW298,"")</f>
        <v>0.21689</v>
      </c>
      <c r="AX298" s="713">
        <f>IF(ISNUMBER(Bilanz!AX298),Bilanz!AX298,"")</f>
        <v>0.17457</v>
      </c>
      <c r="AY298" s="714">
        <f>IF(ISNUMBER(Bilanz!AY298),Bilanz!AY298,"")</f>
        <v>1.04742</v>
      </c>
      <c r="AZ298" s="715">
        <f>IF(ISNUMBER(Bilanz!AZ298),Bilanz!AZ298,"")</f>
        <v>362.61</v>
      </c>
      <c r="BA298" s="716">
        <f>IF(ISNUMBER(Bilanz!BA298),Bilanz!BA298,"")</f>
        <v>5.5229999999999997</v>
      </c>
      <c r="BB298" s="717">
        <f>IF(ISNUMBER(Bilanz!BB298),Bilanz!BB298,"")</f>
        <v>10</v>
      </c>
      <c r="BC298" s="718">
        <f>IF(ISNUMBER(Bilanz!BC298),Bilanz!BC298,"")</f>
        <v>0.55230000000000001</v>
      </c>
      <c r="BD298" s="719">
        <f>IF(ISNUMBER(Bilanz!BD298),Bilanz!BD298,"")</f>
        <v>1E-3</v>
      </c>
      <c r="BE298" s="720">
        <f>IF(ISNUMBER(Bilanz!BE298),Bilanz!BE298,"")</f>
        <v>2.3411937267290988</v>
      </c>
      <c r="BF298" s="708">
        <f>IF(ISNUMBER(Bilanz!BF298),Bilanz!BF298,"")</f>
        <v>32.432173674357195</v>
      </c>
      <c r="BG298" s="709">
        <f>IF(ISNUMBER(Bilanz!BG298),Bilanz!BG298,"")</f>
        <v>15.010670492470002</v>
      </c>
      <c r="BH298" s="710">
        <f>IF(ISNUMBER(Bilanz!BH298),Bilanz!BH298,"")</f>
        <v>2.2618726565694351</v>
      </c>
      <c r="BI298" s="711">
        <f>IF(ISNUMBER(Bilanz!BI298),Bilanz!BI298,"")</f>
        <v>38.305072357503981</v>
      </c>
      <c r="BJ298" s="712">
        <f>IF(ISNUMBER(Bilanz!BJ298),Bilanz!BJ298,"")</f>
        <v>1.0486469896158372</v>
      </c>
      <c r="BK298" s="713">
        <f>IF(ISNUMBER(Bilanz!BK298),Bilanz!BK298,"")</f>
        <v>2.7154906397860525</v>
      </c>
      <c r="BL298" s="714">
        <f>IF(ISNUMBER(Bilanz!BL298),Bilanz!BL298,"")</f>
        <v>9.8807325714856038</v>
      </c>
      <c r="BM298" s="721" t="str">
        <f>IF(ISTEXT(Bilanz!BM298),Bilanz!BM298,"")</f>
        <v>V0</v>
      </c>
      <c r="BN298" s="722">
        <f>IF(ISNUMBER(Bilanz!BN298),Bilanz!BN298,"")</f>
        <v>12.2</v>
      </c>
      <c r="BO298" s="722">
        <f>IF(ISNUMBER(Bilanz!BO298),Bilanz!BO298,"")</f>
        <v>10.95426623313848</v>
      </c>
      <c r="BP298" s="723">
        <f>IF(ISNUMBER(Bilanz!BP298),Bilanz!BP298,"")</f>
        <v>-10.210932515258358</v>
      </c>
      <c r="BQ298" s="723">
        <f>IF(ISNUMBER(Bilanz!BQ298),Bilanz!BQ298,"")</f>
        <v>30</v>
      </c>
      <c r="BR298" s="721" t="str">
        <f>IF(ISTEXT(Bilanz!BR298),Bilanz!BR298,"")</f>
        <v>V0</v>
      </c>
      <c r="BS298" s="723">
        <f>IF(ISNUMBER(Bilanz!BS298),Bilanz!BS298,"")</f>
        <v>64.211815214960922</v>
      </c>
      <c r="BT298" s="723">
        <f>IF(ISNUMBER(Bilanz!BT298),Bilanz!BT298,"")</f>
        <v>50.337337893556295</v>
      </c>
      <c r="BU298" s="723">
        <f>IF(ISNUMBER(Bilanz!BU298),Bilanz!BU298,"")</f>
        <v>114.54915310851722</v>
      </c>
      <c r="BV298" s="722">
        <f>IF(ISNUMBER(Bilanz!BV298),Bilanz!BV298,"")</f>
        <v>12.112247838498423</v>
      </c>
      <c r="BW298" s="723">
        <f>IF(ISNUMBER(Bilanz!BW298),Bilanz!BW298,"")</f>
        <v>15</v>
      </c>
      <c r="BX298" s="721" t="str">
        <f>IF(ISTEXT(Bilanz!BX298),Bilanz!BX298,"")</f>
        <v>V0</v>
      </c>
    </row>
    <row r="299" spans="1:76" x14ac:dyDescent="0.2">
      <c r="A299" s="120" t="str">
        <f>IF(ISTEXT(Data!A299),Data!A299,"")</f>
        <v/>
      </c>
      <c r="B299" s="250">
        <f>IF(ISREF(Data!B299),Data!B299,"")</f>
        <v>35307</v>
      </c>
      <c r="C299" s="698">
        <v>0.27083333333333298</v>
      </c>
      <c r="D299" s="250">
        <f>IF(ISREF(Data!D299),Data!D299,"")</f>
        <v>35308</v>
      </c>
      <c r="E299" s="698">
        <v>0.27083333333333298</v>
      </c>
      <c r="F299" s="699" t="s">
        <v>2179</v>
      </c>
      <c r="G299" s="245" t="str">
        <f>IF(ISTEXT(Data!G299),Data!G299,"")</f>
        <v>No Precipitation Occurred</v>
      </c>
      <c r="H299" s="247" t="str">
        <f>IF(ISTEXT(Data!H299),Data!H299,"")</f>
        <v/>
      </c>
      <c r="I299" s="246" t="str">
        <f>IF(ISTEXT(Data!I299),Data!I299,"")</f>
        <v/>
      </c>
      <c r="J299" s="248" t="str">
        <f>IF(ISTEXT(Data!J299),Data!J299,"")</f>
        <v/>
      </c>
      <c r="K299" s="273" t="str">
        <f>IF(ISNUMBER(Data!K299),Data!K299,"")</f>
        <v/>
      </c>
      <c r="L299" s="242" t="str">
        <f>IF(ISTEXT(Data!L299),Data!L299,"")</f>
        <v>M1</v>
      </c>
      <c r="M299" s="700" t="str">
        <f>IF(ISNUMBER(Data!M299),Data!M299,"")</f>
        <v/>
      </c>
      <c r="N299" s="700" t="str">
        <f>IF(ISNUMBER(Data!N299),Data!N299,"")</f>
        <v/>
      </c>
      <c r="O299" s="242" t="str">
        <f>IF(ISTEXT(Data!O299),Data!O299,"")</f>
        <v>M1</v>
      </c>
      <c r="P299" s="278" t="str">
        <f>IF(ISNUMBER(Data!P299),Data!P299,"")</f>
        <v/>
      </c>
      <c r="Q299" s="242" t="str">
        <f>IF(ISTEXT(Data!Q299),Data!Q299,"")</f>
        <v>M1</v>
      </c>
      <c r="R299" s="277" t="str">
        <f>IF(ISNUMBER(Data!R299),Data!R299,"")</f>
        <v/>
      </c>
      <c r="S299" s="242" t="str">
        <f>IF(ISTEXT(Data!S299),Data!S299,"")</f>
        <v>M1</v>
      </c>
      <c r="T299" s="701" t="str">
        <f>IF(ISNUMBER(Data!T299),Data!T299,"")</f>
        <v/>
      </c>
      <c r="U299" s="242" t="str">
        <f>IF(ISTEXT(Data!U299),Data!U299,"")</f>
        <v>M1</v>
      </c>
      <c r="V299" s="702" t="str">
        <f>IF(ISNUMBER(Data!V299),Data!V299,"")</f>
        <v/>
      </c>
      <c r="W299" s="242" t="str">
        <f>IF(ISTEXT(Data!W299),Data!W299,"")</f>
        <v>M1</v>
      </c>
      <c r="X299" s="701" t="str">
        <f>IF(ISNUMBER(Data!X299),Data!X299,"")</f>
        <v/>
      </c>
      <c r="Y299" s="242" t="str">
        <f>IF(ISTEXT(Data!Y299),Data!Y299,"")</f>
        <v>M1</v>
      </c>
      <c r="Z299" s="703" t="str">
        <f>IF(ISNUMBER(Data!Z299),Data!Z299,"")</f>
        <v/>
      </c>
      <c r="AA299" s="242" t="str">
        <f>IF(ISTEXT(Data!AA299),Data!AA299,"")</f>
        <v>M1</v>
      </c>
      <c r="AB299" s="701" t="str">
        <f>IF(ISNUMBER(Data!AB299),Data!AB299,"")</f>
        <v/>
      </c>
      <c r="AC299" s="242" t="str">
        <f>IF(ISTEXT(Data!AC299),Data!AC299,"")</f>
        <v>M1</v>
      </c>
      <c r="AD299" s="704" t="str">
        <f>IF(ISNUMBER(Data!AD299),Data!AD299,"")</f>
        <v/>
      </c>
      <c r="AE299" s="242" t="str">
        <f>IF(ISTEXT(Data!AE299),Data!AE299,"")</f>
        <v>M1</v>
      </c>
      <c r="AF299" s="701" t="str">
        <f>IF(ISNUMBER(Data!AF299),Data!AF299,"")</f>
        <v/>
      </c>
      <c r="AG299" s="242" t="str">
        <f>IF(ISTEXT(Data!AG299),Data!AG299,"")</f>
        <v>M1</v>
      </c>
      <c r="AH299" s="703" t="str">
        <f>IF(ISNUMBER(Data!AH299),Data!AH299,"")</f>
        <v/>
      </c>
      <c r="AI299" s="242" t="str">
        <f>IF(ISTEXT(Data!AI299),Data!AI299,"")</f>
        <v>M1</v>
      </c>
      <c r="AJ299" s="267" t="str">
        <f>IF(ISTEXT(Data!AJ299),Data!AJ299,"")</f>
        <v/>
      </c>
      <c r="AK299" s="267" t="str">
        <f>IF(ISTEXT(Data!AK299),Data!AK299,"")</f>
        <v/>
      </c>
      <c r="AL299" s="267" t="str">
        <f>IF(ISTEXT(Data!AL299),Data!AL299,"")</f>
        <v/>
      </c>
      <c r="AM299" s="267" t="str">
        <f>IF(ISTEXT(Data!AM299),Data!AM299,"")</f>
        <v/>
      </c>
      <c r="AN299" s="267" t="str">
        <f>IF(ISTEXT(Data!AN299),Data!AN299,"")</f>
        <v/>
      </c>
      <c r="AO299" s="267" t="str">
        <f>IF(ISTEXT(Data!AO299),Data!AO299,"")</f>
        <v/>
      </c>
      <c r="AP299" s="705" t="str">
        <f>IF(ISNUMBER(Bilanz!AP299),Bilanz!AP299,"")</f>
        <v/>
      </c>
      <c r="AQ299" s="706" t="str">
        <f>IF(ISNUMBER(Bilanz!AQ299),Bilanz!AQ299,"")</f>
        <v/>
      </c>
      <c r="AR299" s="707" t="str">
        <f>IF(ISNUMBER(Bilanz!AR299),Bilanz!AR299,"")</f>
        <v/>
      </c>
      <c r="AS299" s="708" t="str">
        <f>IF(ISNUMBER(Bilanz!AS299),Bilanz!AS299,"")</f>
        <v/>
      </c>
      <c r="AT299" s="709" t="str">
        <f>IF(ISNUMBER(Bilanz!AT299),Bilanz!AT299,"")</f>
        <v/>
      </c>
      <c r="AU299" s="710" t="str">
        <f>IF(ISNUMBER(Bilanz!AU299),Bilanz!AU299,"")</f>
        <v/>
      </c>
      <c r="AV299" s="711" t="str">
        <f>IF(ISNUMBER(Bilanz!AV299),Bilanz!AV299,"")</f>
        <v/>
      </c>
      <c r="AW299" s="712" t="str">
        <f>IF(ISNUMBER(Bilanz!AW299),Bilanz!AW299,"")</f>
        <v/>
      </c>
      <c r="AX299" s="713" t="str">
        <f>IF(ISNUMBER(Bilanz!AX299),Bilanz!AX299,"")</f>
        <v/>
      </c>
      <c r="AY299" s="714" t="str">
        <f>IF(ISNUMBER(Bilanz!AY299),Bilanz!AY299,"")</f>
        <v/>
      </c>
      <c r="AZ299" s="715">
        <f>IF(ISNUMBER(Bilanz!AZ299),Bilanz!AZ299,"")</f>
        <v>362.61</v>
      </c>
      <c r="BA299" s="716">
        <f>IF(ISNUMBER(Bilanz!BA299),Bilanz!BA299,"")</f>
        <v>5.5229999999999997</v>
      </c>
      <c r="BB299" s="717" t="str">
        <f>IF(ISNUMBER(Bilanz!BB299),Bilanz!BB299,"")</f>
        <v/>
      </c>
      <c r="BC299" s="718" t="str">
        <f>IF(ISNUMBER(Bilanz!BC299),Bilanz!BC299,"")</f>
        <v/>
      </c>
      <c r="BD299" s="719" t="str">
        <f>IF(ISNUMBER(Bilanz!BD299),Bilanz!BD299,"")</f>
        <v/>
      </c>
      <c r="BE299" s="720" t="str">
        <f>IF(ISNUMBER(Bilanz!BE299),Bilanz!BE299,"")</f>
        <v/>
      </c>
      <c r="BF299" s="708" t="str">
        <f>IF(ISNUMBER(Bilanz!BF299),Bilanz!BF299,"")</f>
        <v/>
      </c>
      <c r="BG299" s="709" t="str">
        <f>IF(ISNUMBER(Bilanz!BG299),Bilanz!BG299,"")</f>
        <v/>
      </c>
      <c r="BH299" s="710" t="str">
        <f>IF(ISNUMBER(Bilanz!BH299),Bilanz!BH299,"")</f>
        <v/>
      </c>
      <c r="BI299" s="711" t="str">
        <f>IF(ISNUMBER(Bilanz!BI299),Bilanz!BI299,"")</f>
        <v/>
      </c>
      <c r="BJ299" s="712" t="str">
        <f>IF(ISNUMBER(Bilanz!BJ299),Bilanz!BJ299,"")</f>
        <v/>
      </c>
      <c r="BK299" s="713" t="str">
        <f>IF(ISNUMBER(Bilanz!BK299),Bilanz!BK299,"")</f>
        <v/>
      </c>
      <c r="BL299" s="714" t="str">
        <f>IF(ISNUMBER(Bilanz!BL299),Bilanz!BL299,"")</f>
        <v/>
      </c>
      <c r="BM299" s="721" t="str">
        <f>IF(ISTEXT(Bilanz!BM299),Bilanz!BM299,"")</f>
        <v>M1</v>
      </c>
      <c r="BN299" s="722" t="str">
        <f>IF(ISNUMBER(Bilanz!BN299),Bilanz!BN299,"")</f>
        <v/>
      </c>
      <c r="BO299" s="722" t="str">
        <f>IF(ISNUMBER(Bilanz!BO299),Bilanz!BO299,"")</f>
        <v/>
      </c>
      <c r="BP299" s="723" t="str">
        <f>IF(ISNUMBER(Bilanz!BP299),Bilanz!BP299,"")</f>
        <v/>
      </c>
      <c r="BQ299" s="723" t="str">
        <f>IF(ISNUMBER(Bilanz!BQ299),Bilanz!BQ299,"")</f>
        <v/>
      </c>
      <c r="BR299" s="721" t="str">
        <f>IF(ISTEXT(Bilanz!BR299),Bilanz!BR299,"")</f>
        <v>M1</v>
      </c>
      <c r="BS299" s="723" t="str">
        <f>IF(ISNUMBER(Bilanz!BS299),Bilanz!BS299,"")</f>
        <v/>
      </c>
      <c r="BT299" s="723" t="str">
        <f>IF(ISNUMBER(Bilanz!BT299),Bilanz!BT299,"")</f>
        <v/>
      </c>
      <c r="BU299" s="723" t="str">
        <f>IF(ISNUMBER(Bilanz!BU299),Bilanz!BU299,"")</f>
        <v/>
      </c>
      <c r="BV299" s="722" t="str">
        <f>IF(ISNUMBER(Bilanz!BV299),Bilanz!BV299,"")</f>
        <v/>
      </c>
      <c r="BW299" s="723" t="str">
        <f>IF(ISNUMBER(Bilanz!BW299),Bilanz!BW299,"")</f>
        <v/>
      </c>
      <c r="BX299" s="721" t="str">
        <f>IF(ISTEXT(Bilanz!BX299),Bilanz!BX299,"")</f>
        <v>M1</v>
      </c>
    </row>
    <row r="300" spans="1:76" x14ac:dyDescent="0.2">
      <c r="A300" s="120" t="str">
        <f>IF(ISTEXT(Data!A300),Data!A300,"")</f>
        <v/>
      </c>
      <c r="B300" s="250">
        <f>IF(ISREF(Data!B300),Data!B300,"")</f>
        <v>35308</v>
      </c>
      <c r="C300" s="698">
        <v>0.27083333333333298</v>
      </c>
      <c r="D300" s="250">
        <f>IF(ISREF(Data!D300),Data!D300,"")</f>
        <v>35309</v>
      </c>
      <c r="E300" s="698">
        <v>0.27083333333333298</v>
      </c>
      <c r="F300" s="699" t="s">
        <v>2179</v>
      </c>
      <c r="G300" s="245" t="str">
        <f>IF(ISTEXT(Data!G300),Data!G300,"")</f>
        <v>Rain</v>
      </c>
      <c r="H300" s="247" t="str">
        <f>IF(ISTEXT(Data!H300),Data!H300,"")</f>
        <v/>
      </c>
      <c r="I300" s="246" t="str">
        <f>IF(ISTEXT(Data!I300),Data!I300,"")</f>
        <v>Insufficient Quantity</v>
      </c>
      <c r="J300" s="248" t="str">
        <f>IF(ISTEXT(Data!J300),Data!J300,"")</f>
        <v/>
      </c>
      <c r="K300" s="273">
        <f>IF(ISNUMBER(Data!K300),Data!K300,"")</f>
        <v>0.4</v>
      </c>
      <c r="L300" s="242" t="str">
        <f>IF(ISTEXT(Data!L300),Data!L300,"")</f>
        <v>V0</v>
      </c>
      <c r="M300" s="700" t="str">
        <f>IF(ISNUMBER(Data!M300),Data!M300,"")</f>
        <v/>
      </c>
      <c r="N300" s="700" t="str">
        <f>IF(ISNUMBER(Data!N300),Data!N300,"")</f>
        <v/>
      </c>
      <c r="O300" s="242" t="str">
        <f>IF(ISTEXT(Data!O300),Data!O300,"")</f>
        <v>M1</v>
      </c>
      <c r="P300" s="278" t="str">
        <f>IF(ISNUMBER(Data!P300),Data!P300,"")</f>
        <v/>
      </c>
      <c r="Q300" s="242" t="str">
        <f>IF(ISTEXT(Data!Q300),Data!Q300,"")</f>
        <v>M1</v>
      </c>
      <c r="R300" s="277" t="str">
        <f>IF(ISNUMBER(Data!R300),Data!R300,"")</f>
        <v/>
      </c>
      <c r="S300" s="242" t="str">
        <f>IF(ISTEXT(Data!S300),Data!S300,"")</f>
        <v>M1</v>
      </c>
      <c r="T300" s="701" t="str">
        <f>IF(ISNUMBER(Data!T300),Data!T300,"")</f>
        <v/>
      </c>
      <c r="U300" s="242" t="str">
        <f>IF(ISTEXT(Data!U300),Data!U300,"")</f>
        <v>M1</v>
      </c>
      <c r="V300" s="702" t="str">
        <f>IF(ISNUMBER(Data!V300),Data!V300,"")</f>
        <v/>
      </c>
      <c r="W300" s="242" t="str">
        <f>IF(ISTEXT(Data!W300),Data!W300,"")</f>
        <v>M1</v>
      </c>
      <c r="X300" s="701" t="str">
        <f>IF(ISNUMBER(Data!X300),Data!X300,"")</f>
        <v/>
      </c>
      <c r="Y300" s="242" t="str">
        <f>IF(ISTEXT(Data!Y300),Data!Y300,"")</f>
        <v>M1</v>
      </c>
      <c r="Z300" s="703" t="str">
        <f>IF(ISNUMBER(Data!Z300),Data!Z300,"")</f>
        <v/>
      </c>
      <c r="AA300" s="242" t="str">
        <f>IF(ISTEXT(Data!AA300),Data!AA300,"")</f>
        <v>M1</v>
      </c>
      <c r="AB300" s="701" t="str">
        <f>IF(ISNUMBER(Data!AB300),Data!AB300,"")</f>
        <v/>
      </c>
      <c r="AC300" s="242" t="str">
        <f>IF(ISTEXT(Data!AC300),Data!AC300,"")</f>
        <v>M1</v>
      </c>
      <c r="AD300" s="704" t="str">
        <f>IF(ISNUMBER(Data!AD300),Data!AD300,"")</f>
        <v/>
      </c>
      <c r="AE300" s="242" t="str">
        <f>IF(ISTEXT(Data!AE300),Data!AE300,"")</f>
        <v>M1</v>
      </c>
      <c r="AF300" s="701" t="str">
        <f>IF(ISNUMBER(Data!AF300),Data!AF300,"")</f>
        <v/>
      </c>
      <c r="AG300" s="242" t="str">
        <f>IF(ISTEXT(Data!AG300),Data!AG300,"")</f>
        <v>M1</v>
      </c>
      <c r="AH300" s="703" t="str">
        <f>IF(ISNUMBER(Data!AH300),Data!AH300,"")</f>
        <v/>
      </c>
      <c r="AI300" s="242" t="str">
        <f>IF(ISTEXT(Data!AI300),Data!AI300,"")</f>
        <v>M1</v>
      </c>
      <c r="AJ300" s="267" t="str">
        <f>IF(ISTEXT(Data!AJ300),Data!AJ300,"")</f>
        <v/>
      </c>
      <c r="AK300" s="267" t="str">
        <f>IF(ISTEXT(Data!AK300),Data!AK300,"")</f>
        <v/>
      </c>
      <c r="AL300" s="267" t="str">
        <f>IF(ISTEXT(Data!AL300),Data!AL300,"")</f>
        <v/>
      </c>
      <c r="AM300" s="267" t="str">
        <f>IF(ISTEXT(Data!AM300),Data!AM300,"")</f>
        <v/>
      </c>
      <c r="AN300" s="267" t="str">
        <f>IF(ISTEXT(Data!AN300),Data!AN300,"")</f>
        <v/>
      </c>
      <c r="AO300" s="267" t="str">
        <f>IF(ISTEXT(Data!AO300),Data!AO300,"")</f>
        <v/>
      </c>
      <c r="AP300" s="705" t="str">
        <f>IF(ISNUMBER(Bilanz!AP300),Bilanz!AP300,"")</f>
        <v/>
      </c>
      <c r="AQ300" s="706" t="str">
        <f>IF(ISNUMBER(Bilanz!AQ300),Bilanz!AQ300,"")</f>
        <v/>
      </c>
      <c r="AR300" s="707" t="str">
        <f>IF(ISNUMBER(Bilanz!AR300),Bilanz!AR300,"")</f>
        <v/>
      </c>
      <c r="AS300" s="708" t="str">
        <f>IF(ISNUMBER(Bilanz!AS300),Bilanz!AS300,"")</f>
        <v/>
      </c>
      <c r="AT300" s="709" t="str">
        <f>IF(ISNUMBER(Bilanz!AT300),Bilanz!AT300,"")</f>
        <v/>
      </c>
      <c r="AU300" s="710" t="str">
        <f>IF(ISNUMBER(Bilanz!AU300),Bilanz!AU300,"")</f>
        <v/>
      </c>
      <c r="AV300" s="711" t="str">
        <f>IF(ISNUMBER(Bilanz!AV300),Bilanz!AV300,"")</f>
        <v/>
      </c>
      <c r="AW300" s="712" t="str">
        <f>IF(ISNUMBER(Bilanz!AW300),Bilanz!AW300,"")</f>
        <v/>
      </c>
      <c r="AX300" s="713" t="str">
        <f>IF(ISNUMBER(Bilanz!AX300),Bilanz!AX300,"")</f>
        <v/>
      </c>
      <c r="AY300" s="714" t="str">
        <f>IF(ISNUMBER(Bilanz!AY300),Bilanz!AY300,"")</f>
        <v/>
      </c>
      <c r="AZ300" s="715">
        <f>IF(ISNUMBER(Bilanz!AZ300),Bilanz!AZ300,"")</f>
        <v>362.61</v>
      </c>
      <c r="BA300" s="716">
        <f>IF(ISNUMBER(Bilanz!BA300),Bilanz!BA300,"")</f>
        <v>5.5229999999999997</v>
      </c>
      <c r="BB300" s="717" t="str">
        <f>IF(ISNUMBER(Bilanz!BB300),Bilanz!BB300,"")</f>
        <v/>
      </c>
      <c r="BC300" s="718" t="str">
        <f>IF(ISNUMBER(Bilanz!BC300),Bilanz!BC300,"")</f>
        <v/>
      </c>
      <c r="BD300" s="719" t="str">
        <f>IF(ISNUMBER(Bilanz!BD300),Bilanz!BD300,"")</f>
        <v/>
      </c>
      <c r="BE300" s="720" t="str">
        <f>IF(ISNUMBER(Bilanz!BE300),Bilanz!BE300,"")</f>
        <v/>
      </c>
      <c r="BF300" s="708" t="str">
        <f>IF(ISNUMBER(Bilanz!BF300),Bilanz!BF300,"")</f>
        <v/>
      </c>
      <c r="BG300" s="709" t="str">
        <f>IF(ISNUMBER(Bilanz!BG300),Bilanz!BG300,"")</f>
        <v/>
      </c>
      <c r="BH300" s="710" t="str">
        <f>IF(ISNUMBER(Bilanz!BH300),Bilanz!BH300,"")</f>
        <v/>
      </c>
      <c r="BI300" s="711" t="str">
        <f>IF(ISNUMBER(Bilanz!BI300),Bilanz!BI300,"")</f>
        <v/>
      </c>
      <c r="BJ300" s="712" t="str">
        <f>IF(ISNUMBER(Bilanz!BJ300),Bilanz!BJ300,"")</f>
        <v/>
      </c>
      <c r="BK300" s="713" t="str">
        <f>IF(ISNUMBER(Bilanz!BK300),Bilanz!BK300,"")</f>
        <v/>
      </c>
      <c r="BL300" s="714" t="str">
        <f>IF(ISNUMBER(Bilanz!BL300),Bilanz!BL300,"")</f>
        <v/>
      </c>
      <c r="BM300" s="721" t="str">
        <f>IF(ISTEXT(Bilanz!BM300),Bilanz!BM300,"")</f>
        <v>M1</v>
      </c>
      <c r="BN300" s="722" t="str">
        <f>IF(ISNUMBER(Bilanz!BN300),Bilanz!BN300,"")</f>
        <v/>
      </c>
      <c r="BO300" s="722" t="str">
        <f>IF(ISNUMBER(Bilanz!BO300),Bilanz!BO300,"")</f>
        <v/>
      </c>
      <c r="BP300" s="723" t="str">
        <f>IF(ISNUMBER(Bilanz!BP300),Bilanz!BP300,"")</f>
        <v/>
      </c>
      <c r="BQ300" s="723" t="str">
        <f>IF(ISNUMBER(Bilanz!BQ300),Bilanz!BQ300,"")</f>
        <v/>
      </c>
      <c r="BR300" s="721" t="str">
        <f>IF(ISTEXT(Bilanz!BR300),Bilanz!BR300,"")</f>
        <v>M1</v>
      </c>
      <c r="BS300" s="723" t="str">
        <f>IF(ISNUMBER(Bilanz!BS300),Bilanz!BS300,"")</f>
        <v/>
      </c>
      <c r="BT300" s="723" t="str">
        <f>IF(ISNUMBER(Bilanz!BT300),Bilanz!BT300,"")</f>
        <v/>
      </c>
      <c r="BU300" s="723" t="str">
        <f>IF(ISNUMBER(Bilanz!BU300),Bilanz!BU300,"")</f>
        <v/>
      </c>
      <c r="BV300" s="722" t="str">
        <f>IF(ISNUMBER(Bilanz!BV300),Bilanz!BV300,"")</f>
        <v/>
      </c>
      <c r="BW300" s="723" t="str">
        <f>IF(ISNUMBER(Bilanz!BW300),Bilanz!BW300,"")</f>
        <v/>
      </c>
      <c r="BX300" s="721" t="str">
        <f>IF(ISTEXT(Bilanz!BX300),Bilanz!BX300,"")</f>
        <v>M1</v>
      </c>
    </row>
    <row r="301" spans="1:76" x14ac:dyDescent="0.2">
      <c r="A301" s="120" t="str">
        <f>IF(ISTEXT(Data!A301),Data!A301,"")</f>
        <v>DEU96105</v>
      </c>
      <c r="B301" s="250">
        <f>IF(ISREF(Data!B301),Data!B301,"")</f>
        <v>35309</v>
      </c>
      <c r="C301" s="698">
        <v>0.27083333333333298</v>
      </c>
      <c r="D301" s="250">
        <f>IF(ISREF(Data!D301),Data!D301,"")</f>
        <v>35310</v>
      </c>
      <c r="E301" s="698">
        <v>0.27083333333333298</v>
      </c>
      <c r="F301" s="699" t="s">
        <v>2179</v>
      </c>
      <c r="G301" s="245" t="str">
        <f>IF(ISTEXT(Data!G301),Data!G301,"")</f>
        <v>Rain</v>
      </c>
      <c r="H301" s="247" t="str">
        <f>IF(ISTEXT(Data!H301),Data!H301,"")</f>
        <v>Clean and Clear</v>
      </c>
      <c r="I301" s="246" t="str">
        <f>IF(ISTEXT(Data!I301),Data!I301,"")</f>
        <v/>
      </c>
      <c r="J301" s="248" t="str">
        <f>IF(ISTEXT(Data!J301),Data!J301,"")</f>
        <v/>
      </c>
      <c r="K301" s="273">
        <f>IF(ISNUMBER(Data!K301),Data!K301,"")</f>
        <v>11.1</v>
      </c>
      <c r="L301" s="242" t="str">
        <f>IF(ISTEXT(Data!L301),Data!L301,"")</f>
        <v>V0</v>
      </c>
      <c r="M301" s="700">
        <f>IF(ISNUMBER(Data!M301),Data!M301,"")</f>
        <v>499.3</v>
      </c>
      <c r="N301" s="700">
        <f>IF(ISNUMBER(Data!N301),Data!N301,"")</f>
        <v>11.4839</v>
      </c>
      <c r="O301" s="242" t="str">
        <f>IF(ISTEXT(Data!O301),Data!O301,"")</f>
        <v>V0</v>
      </c>
      <c r="P301" s="278">
        <f>IF(ISNUMBER(Data!P301),Data!P301,"")</f>
        <v>4.3</v>
      </c>
      <c r="Q301" s="242" t="str">
        <f>IF(ISTEXT(Data!Q301),Data!Q301,"")</f>
        <v>V0</v>
      </c>
      <c r="R301" s="277">
        <f>IF(ISNUMBER(Data!R301),Data!R301,"")</f>
        <v>36</v>
      </c>
      <c r="S301" s="242" t="str">
        <f>IF(ISTEXT(Data!S301),Data!S301,"")</f>
        <v>V0</v>
      </c>
      <c r="T301" s="701">
        <f>IF(ISNUMBER(Data!T301),Data!T301,"")</f>
        <v>0.22900000000000001</v>
      </c>
      <c r="U301" s="242" t="str">
        <f>IF(ISTEXT(Data!U301),Data!U301,"")</f>
        <v>V0</v>
      </c>
      <c r="V301" s="702">
        <f>IF(ISNUMBER(Data!V301),Data!V301,"")</f>
        <v>0.81684101604709292</v>
      </c>
      <c r="W301" s="242" t="str">
        <f>IF(ISTEXT(Data!W301),Data!W301,"")</f>
        <v>V0</v>
      </c>
      <c r="X301" s="701">
        <f>IF(ISNUMBER(Data!X301),Data!X301,"")</f>
        <v>1.1248535320938562</v>
      </c>
      <c r="Y301" s="242" t="str">
        <f>IF(ISTEXT(Data!Y301),Data!Y301,"")</f>
        <v>V0</v>
      </c>
      <c r="Z301" s="703">
        <f>IF(ISNUMBER(Data!Z301),Data!Z301,"")</f>
        <v>0.16200000000000001</v>
      </c>
      <c r="AA301" s="242" t="str">
        <f>IF(ISTEXT(Data!AA301),Data!AA301,"")</f>
        <v>V0</v>
      </c>
      <c r="AB301" s="701">
        <f>IF(ISNUMBER(Data!AB301),Data!AB301,"")</f>
        <v>0.96747869615832349</v>
      </c>
      <c r="AC301" s="242" t="str">
        <f>IF(ISTEXT(Data!AC301),Data!AC301,"")</f>
        <v>V0</v>
      </c>
      <c r="AD301" s="704">
        <f>IF(ISNUMBER(Data!AD301),Data!AD301,"")</f>
        <v>5.3999999999999999E-2</v>
      </c>
      <c r="AE301" s="242" t="str">
        <f>IF(ISTEXT(Data!AE301),Data!AE301,"")</f>
        <v>V0</v>
      </c>
      <c r="AF301" s="701">
        <f>IF(ISNUMBER(Data!AF301),Data!AF301,"")</f>
        <v>4.1000000000000002E-2</v>
      </c>
      <c r="AG301" s="242" t="str">
        <f>IF(ISTEXT(Data!AG301),Data!AG301,"")</f>
        <v>V0</v>
      </c>
      <c r="AH301" s="703">
        <f>IF(ISNUMBER(Data!AH301),Data!AH301,"")</f>
        <v>0.192</v>
      </c>
      <c r="AI301" s="242" t="str">
        <f>IF(ISTEXT(Data!AI301),Data!AI301,"")</f>
        <v>V0</v>
      </c>
      <c r="AJ301" s="267" t="str">
        <f>IF(ISTEXT(Data!AJ301),Data!AJ301,"")</f>
        <v/>
      </c>
      <c r="AK301" s="267" t="str">
        <f>IF(ISTEXT(Data!AK301),Data!AK301,"")</f>
        <v/>
      </c>
      <c r="AL301" s="267" t="str">
        <f>IF(ISTEXT(Data!AL301),Data!AL301,"")</f>
        <v/>
      </c>
      <c r="AM301" s="267" t="str">
        <f>IF(ISTEXT(Data!AM301),Data!AM301,"")</f>
        <v/>
      </c>
      <c r="AN301" s="267" t="str">
        <f>IF(ISTEXT(Data!AN301),Data!AN301,"")</f>
        <v/>
      </c>
      <c r="AO301" s="267" t="str">
        <f>IF(ISTEXT(Data!AO301),Data!AO301,"")</f>
        <v/>
      </c>
      <c r="AP301" s="705">
        <f>IF(ISNUMBER(Bilanz!AP301),Bilanz!AP301,"")</f>
        <v>5.0118723362727241E-2</v>
      </c>
      <c r="AQ301" s="706">
        <f>IF(ISNUMBER(Bilanz!AQ301),Bilanz!AQ301,"")</f>
        <v>0.57555840722522333</v>
      </c>
      <c r="AR301" s="707">
        <f>IF(ISNUMBER(Bilanz!AR301),Bilanz!AR301,"")</f>
        <v>2.6298131000000002</v>
      </c>
      <c r="AS301" s="708">
        <f>IF(ISNUMBER(Bilanz!AS301),Bilanz!AS301,"")</f>
        <v>9.3805205441832111</v>
      </c>
      <c r="AT301" s="709">
        <f>IF(ISNUMBER(Bilanz!AT301),Bilanz!AT301,"")</f>
        <v>12.917705477212635</v>
      </c>
      <c r="AU301" s="710">
        <f>IF(ISNUMBER(Bilanz!AU301),Bilanz!AU301,"")</f>
        <v>1.8603918000000002</v>
      </c>
      <c r="AV301" s="711">
        <f>IF(ISNUMBER(Bilanz!AV301),Bilanz!AV301,"")</f>
        <v>11.110428598812572</v>
      </c>
      <c r="AW301" s="712">
        <f>IF(ISNUMBER(Bilanz!AW301),Bilanz!AW301,"")</f>
        <v>0.62013059999999998</v>
      </c>
      <c r="AX301" s="713">
        <f>IF(ISNUMBER(Bilanz!AX301),Bilanz!AX301,"")</f>
        <v>0.47083990000000003</v>
      </c>
      <c r="AY301" s="714">
        <f>IF(ISNUMBER(Bilanz!AY301),Bilanz!AY301,"")</f>
        <v>2.2049088000000001</v>
      </c>
      <c r="AZ301" s="715">
        <f>IF(ISNUMBER(Bilanz!AZ301),Bilanz!AZ301,"")</f>
        <v>362.61</v>
      </c>
      <c r="BA301" s="716">
        <f>IF(ISNUMBER(Bilanz!BA301),Bilanz!BA301,"")</f>
        <v>5.5229999999999997</v>
      </c>
      <c r="BB301" s="717">
        <f>IF(ISNUMBER(Bilanz!BB301),Bilanz!BB301,"")</f>
        <v>50.118723362727238</v>
      </c>
      <c r="BC301" s="718">
        <f>IF(ISNUMBER(Bilanz!BC301),Bilanz!BC301,"")</f>
        <v>0.11019833765573114</v>
      </c>
      <c r="BD301" s="719">
        <f>IF(ISNUMBER(Bilanz!BD301),Bilanz!BD301,"")</f>
        <v>1.9952623149688758E-4</v>
      </c>
      <c r="BE301" s="720">
        <f>IF(ISNUMBER(Bilanz!BE301),Bilanz!BE301,"")</f>
        <v>6.4594381135055858</v>
      </c>
      <c r="BF301" s="708">
        <f>IF(ISNUMBER(Bilanz!BF301),Bilanz!BF301,"")</f>
        <v>58.316628546233517</v>
      </c>
      <c r="BG301" s="709">
        <f>IF(ISNUMBER(Bilanz!BG301),Bilanz!BG301,"")</f>
        <v>70.160831566746054</v>
      </c>
      <c r="BH301" s="710">
        <f>IF(ISNUMBER(Bilanz!BH301),Bilanz!BH301,"")</f>
        <v>7.0466032762355484</v>
      </c>
      <c r="BI301" s="711">
        <f>IF(ISNUMBER(Bilanz!BI301),Bilanz!BI301,"")</f>
        <v>69.071085611360289</v>
      </c>
      <c r="BJ301" s="712">
        <f>IF(ISNUMBER(Bilanz!BJ301),Bilanz!BJ301,"")</f>
        <v>1.3811448155915904</v>
      </c>
      <c r="BK301" s="713">
        <f>IF(ISNUMBER(Bilanz!BK301),Bilanz!BK301,"")</f>
        <v>3.3737914009463075</v>
      </c>
      <c r="BL301" s="714">
        <f>IF(ISNUMBER(Bilanz!BL301),Bilanz!BL301,"")</f>
        <v>9.5813164329557345</v>
      </c>
      <c r="BM301" s="721" t="str">
        <f>IF(ISTEXT(Bilanz!BM301),Bilanz!BM301,"")</f>
        <v>V0</v>
      </c>
      <c r="BN301" s="722">
        <f>IF(ISNUMBER(Bilanz!BN301),Bilanz!BN301,"")</f>
        <v>36</v>
      </c>
      <c r="BO301" s="722">
        <f>IF(ISNUMBER(Bilanz!BO301),Bilanz!BO301,"")</f>
        <v>34.080875536520594</v>
      </c>
      <c r="BP301" s="723">
        <f>IF(ISNUMBER(Bilanz!BP301),Bilanz!BP301,"")</f>
        <v>-5.3309012874427939</v>
      </c>
      <c r="BQ301" s="723">
        <f>IF(ISNUMBER(Bilanz!BQ301),Bilanz!BQ301,"")</f>
        <v>20</v>
      </c>
      <c r="BR301" s="721" t="str">
        <f>IF(ISTEXT(Bilanz!BR301),Bilanz!BR301,"")</f>
        <v>V0</v>
      </c>
      <c r="BS301" s="723">
        <f>IF(ISNUMBER(Bilanz!BS301),Bilanz!BS301,"")</f>
        <v>140.57266489981671</v>
      </c>
      <c r="BT301" s="723">
        <f>IF(ISNUMBER(Bilanz!BT301),Bilanz!BT301,"")</f>
        <v>135.04729609037238</v>
      </c>
      <c r="BU301" s="723">
        <f>IF(ISNUMBER(Bilanz!BU301),Bilanz!BU301,"")</f>
        <v>275.6199609901891</v>
      </c>
      <c r="BV301" s="722">
        <f>IF(ISNUMBER(Bilanz!BV301),Bilanz!BV301,"")</f>
        <v>2.0047056060794559</v>
      </c>
      <c r="BW301" s="723">
        <f>IF(ISNUMBER(Bilanz!BW301),Bilanz!BW301,"")</f>
        <v>15</v>
      </c>
      <c r="BX301" s="721" t="str">
        <f>IF(ISTEXT(Bilanz!BX301),Bilanz!BX301,"")</f>
        <v>V0</v>
      </c>
    </row>
    <row r="302" spans="1:76" x14ac:dyDescent="0.2">
      <c r="A302" s="120" t="str">
        <f>IF(ISTEXT(Data!A302),Data!A302,"")</f>
        <v/>
      </c>
      <c r="B302" s="250">
        <f>IF(ISREF(Data!B302),Data!B302,"")</f>
        <v>35310</v>
      </c>
      <c r="C302" s="698">
        <v>0.27083333333333298</v>
      </c>
      <c r="D302" s="250">
        <f>IF(ISREF(Data!D302),Data!D302,"")</f>
        <v>35311</v>
      </c>
      <c r="E302" s="698">
        <v>0.27083333333333298</v>
      </c>
      <c r="F302" s="699" t="s">
        <v>2179</v>
      </c>
      <c r="G302" s="245" t="str">
        <f>IF(ISTEXT(Data!G302),Data!G302,"")</f>
        <v>Rain</v>
      </c>
      <c r="H302" s="247" t="str">
        <f>IF(ISTEXT(Data!H302),Data!H302,"")</f>
        <v>Sampler Failure</v>
      </c>
      <c r="I302" s="246" t="str">
        <f>IF(ISTEXT(Data!I302),Data!I302,"")</f>
        <v/>
      </c>
      <c r="J302" s="248" t="str">
        <f>IF(ISTEXT(Data!J302),Data!J302,"")</f>
        <v/>
      </c>
      <c r="K302" s="273">
        <f>IF(ISNUMBER(Data!K302),Data!K302,"")</f>
        <v>1.1000000000000001</v>
      </c>
      <c r="L302" s="242" t="str">
        <f>IF(ISTEXT(Data!L302),Data!L302,"")</f>
        <v>V0</v>
      </c>
      <c r="M302" s="700" t="str">
        <f>IF(ISNUMBER(Data!M302),Data!M302,"")</f>
        <v/>
      </c>
      <c r="N302" s="700" t="str">
        <f>IF(ISNUMBER(Data!N302),Data!N302,"")</f>
        <v/>
      </c>
      <c r="O302" s="242" t="str">
        <f>IF(ISTEXT(Data!O302),Data!O302,"")</f>
        <v>M1</v>
      </c>
      <c r="P302" s="278" t="str">
        <f>IF(ISNUMBER(Data!P302),Data!P302,"")</f>
        <v/>
      </c>
      <c r="Q302" s="242" t="str">
        <f>IF(ISTEXT(Data!Q302),Data!Q302,"")</f>
        <v>M1</v>
      </c>
      <c r="R302" s="277" t="str">
        <f>IF(ISNUMBER(Data!R302),Data!R302,"")</f>
        <v/>
      </c>
      <c r="S302" s="242" t="str">
        <f>IF(ISTEXT(Data!S302),Data!S302,"")</f>
        <v>M1</v>
      </c>
      <c r="T302" s="701" t="str">
        <f>IF(ISNUMBER(Data!T302),Data!T302,"")</f>
        <v/>
      </c>
      <c r="U302" s="242" t="str">
        <f>IF(ISTEXT(Data!U302),Data!U302,"")</f>
        <v>M1</v>
      </c>
      <c r="V302" s="702" t="str">
        <f>IF(ISNUMBER(Data!V302),Data!V302,"")</f>
        <v/>
      </c>
      <c r="W302" s="242" t="str">
        <f>IF(ISTEXT(Data!W302),Data!W302,"")</f>
        <v>M1</v>
      </c>
      <c r="X302" s="701" t="str">
        <f>IF(ISNUMBER(Data!X302),Data!X302,"")</f>
        <v/>
      </c>
      <c r="Y302" s="242" t="str">
        <f>IF(ISTEXT(Data!Y302),Data!Y302,"")</f>
        <v>M1</v>
      </c>
      <c r="Z302" s="703" t="str">
        <f>IF(ISNUMBER(Data!Z302),Data!Z302,"")</f>
        <v/>
      </c>
      <c r="AA302" s="242" t="str">
        <f>IF(ISTEXT(Data!AA302),Data!AA302,"")</f>
        <v>M1</v>
      </c>
      <c r="AB302" s="701" t="str">
        <f>IF(ISNUMBER(Data!AB302),Data!AB302,"")</f>
        <v/>
      </c>
      <c r="AC302" s="242" t="str">
        <f>IF(ISTEXT(Data!AC302),Data!AC302,"")</f>
        <v>M1</v>
      </c>
      <c r="AD302" s="704" t="str">
        <f>IF(ISNUMBER(Data!AD302),Data!AD302,"")</f>
        <v/>
      </c>
      <c r="AE302" s="242" t="str">
        <f>IF(ISTEXT(Data!AE302),Data!AE302,"")</f>
        <v>M1</v>
      </c>
      <c r="AF302" s="701" t="str">
        <f>IF(ISNUMBER(Data!AF302),Data!AF302,"")</f>
        <v/>
      </c>
      <c r="AG302" s="242" t="str">
        <f>IF(ISTEXT(Data!AG302),Data!AG302,"")</f>
        <v>M1</v>
      </c>
      <c r="AH302" s="703" t="str">
        <f>IF(ISNUMBER(Data!AH302),Data!AH302,"")</f>
        <v/>
      </c>
      <c r="AI302" s="242" t="str">
        <f>IF(ISTEXT(Data!AI302),Data!AI302,"")</f>
        <v>M1</v>
      </c>
      <c r="AJ302" s="267" t="str">
        <f>IF(ISTEXT(Data!AJ302),Data!AJ302,"")</f>
        <v>closed lid: 10:00 - 15:00</v>
      </c>
      <c r="AK302" s="267" t="str">
        <f>IF(ISTEXT(Data!AK302),Data!AK302,"")</f>
        <v/>
      </c>
      <c r="AL302" s="267" t="str">
        <f>IF(ISTEXT(Data!AL302),Data!AL302,"")</f>
        <v/>
      </c>
      <c r="AM302" s="267" t="str">
        <f>IF(ISTEXT(Data!AM302),Data!AM302,"")</f>
        <v/>
      </c>
      <c r="AN302" s="267" t="str">
        <f>IF(ISTEXT(Data!AN302),Data!AN302,"")</f>
        <v/>
      </c>
      <c r="AO302" s="267" t="str">
        <f>IF(ISTEXT(Data!AO302),Data!AO302,"")</f>
        <v/>
      </c>
      <c r="AP302" s="705" t="str">
        <f>IF(ISNUMBER(Bilanz!AP302),Bilanz!AP302,"")</f>
        <v/>
      </c>
      <c r="AQ302" s="706" t="str">
        <f>IF(ISNUMBER(Bilanz!AQ302),Bilanz!AQ302,"")</f>
        <v/>
      </c>
      <c r="AR302" s="707" t="str">
        <f>IF(ISNUMBER(Bilanz!AR302),Bilanz!AR302,"")</f>
        <v/>
      </c>
      <c r="AS302" s="708" t="str">
        <f>IF(ISNUMBER(Bilanz!AS302),Bilanz!AS302,"")</f>
        <v/>
      </c>
      <c r="AT302" s="709" t="str">
        <f>IF(ISNUMBER(Bilanz!AT302),Bilanz!AT302,"")</f>
        <v/>
      </c>
      <c r="AU302" s="710" t="str">
        <f>IF(ISNUMBER(Bilanz!AU302),Bilanz!AU302,"")</f>
        <v/>
      </c>
      <c r="AV302" s="711" t="str">
        <f>IF(ISNUMBER(Bilanz!AV302),Bilanz!AV302,"")</f>
        <v/>
      </c>
      <c r="AW302" s="712" t="str">
        <f>IF(ISNUMBER(Bilanz!AW302),Bilanz!AW302,"")</f>
        <v/>
      </c>
      <c r="AX302" s="713" t="str">
        <f>IF(ISNUMBER(Bilanz!AX302),Bilanz!AX302,"")</f>
        <v/>
      </c>
      <c r="AY302" s="714" t="str">
        <f>IF(ISNUMBER(Bilanz!AY302),Bilanz!AY302,"")</f>
        <v/>
      </c>
      <c r="AZ302" s="715">
        <f>IF(ISNUMBER(Bilanz!AZ302),Bilanz!AZ302,"")</f>
        <v>362.61</v>
      </c>
      <c r="BA302" s="716">
        <f>IF(ISNUMBER(Bilanz!BA302),Bilanz!BA302,"")</f>
        <v>5.5229999999999997</v>
      </c>
      <c r="BB302" s="717" t="str">
        <f>IF(ISNUMBER(Bilanz!BB302),Bilanz!BB302,"")</f>
        <v/>
      </c>
      <c r="BC302" s="718" t="str">
        <f>IF(ISNUMBER(Bilanz!BC302),Bilanz!BC302,"")</f>
        <v/>
      </c>
      <c r="BD302" s="719" t="str">
        <f>IF(ISNUMBER(Bilanz!BD302),Bilanz!BD302,"")</f>
        <v/>
      </c>
      <c r="BE302" s="720" t="str">
        <f>IF(ISNUMBER(Bilanz!BE302),Bilanz!BE302,"")</f>
        <v/>
      </c>
      <c r="BF302" s="708" t="str">
        <f>IF(ISNUMBER(Bilanz!BF302),Bilanz!BF302,"")</f>
        <v/>
      </c>
      <c r="BG302" s="709" t="str">
        <f>IF(ISNUMBER(Bilanz!BG302),Bilanz!BG302,"")</f>
        <v/>
      </c>
      <c r="BH302" s="710" t="str">
        <f>IF(ISNUMBER(Bilanz!BH302),Bilanz!BH302,"")</f>
        <v/>
      </c>
      <c r="BI302" s="711" t="str">
        <f>IF(ISNUMBER(Bilanz!BI302),Bilanz!BI302,"")</f>
        <v/>
      </c>
      <c r="BJ302" s="712" t="str">
        <f>IF(ISNUMBER(Bilanz!BJ302),Bilanz!BJ302,"")</f>
        <v/>
      </c>
      <c r="BK302" s="713" t="str">
        <f>IF(ISNUMBER(Bilanz!BK302),Bilanz!BK302,"")</f>
        <v/>
      </c>
      <c r="BL302" s="714" t="str">
        <f>IF(ISNUMBER(Bilanz!BL302),Bilanz!BL302,"")</f>
        <v/>
      </c>
      <c r="BM302" s="721" t="str">
        <f>IF(ISTEXT(Bilanz!BM302),Bilanz!BM302,"")</f>
        <v>M1</v>
      </c>
      <c r="BN302" s="722" t="str">
        <f>IF(ISNUMBER(Bilanz!BN302),Bilanz!BN302,"")</f>
        <v/>
      </c>
      <c r="BO302" s="722" t="str">
        <f>IF(ISNUMBER(Bilanz!BO302),Bilanz!BO302,"")</f>
        <v/>
      </c>
      <c r="BP302" s="723" t="str">
        <f>IF(ISNUMBER(Bilanz!BP302),Bilanz!BP302,"")</f>
        <v/>
      </c>
      <c r="BQ302" s="723" t="str">
        <f>IF(ISNUMBER(Bilanz!BQ302),Bilanz!BQ302,"")</f>
        <v/>
      </c>
      <c r="BR302" s="721" t="str">
        <f>IF(ISTEXT(Bilanz!BR302),Bilanz!BR302,"")</f>
        <v>M1</v>
      </c>
      <c r="BS302" s="723" t="str">
        <f>IF(ISNUMBER(Bilanz!BS302),Bilanz!BS302,"")</f>
        <v/>
      </c>
      <c r="BT302" s="723" t="str">
        <f>IF(ISNUMBER(Bilanz!BT302),Bilanz!BT302,"")</f>
        <v/>
      </c>
      <c r="BU302" s="723" t="str">
        <f>IF(ISNUMBER(Bilanz!BU302),Bilanz!BU302,"")</f>
        <v/>
      </c>
      <c r="BV302" s="722" t="str">
        <f>IF(ISNUMBER(Bilanz!BV302),Bilanz!BV302,"")</f>
        <v/>
      </c>
      <c r="BW302" s="723" t="str">
        <f>IF(ISNUMBER(Bilanz!BW302),Bilanz!BW302,"")</f>
        <v/>
      </c>
      <c r="BX302" s="721" t="str">
        <f>IF(ISTEXT(Bilanz!BX302),Bilanz!BX302,"")</f>
        <v>M1</v>
      </c>
    </row>
    <row r="303" spans="1:76" x14ac:dyDescent="0.2">
      <c r="A303" s="120" t="str">
        <f>IF(ISTEXT(Data!A303),Data!A303,"")</f>
        <v/>
      </c>
      <c r="B303" s="250">
        <f>IF(ISREF(Data!B303),Data!B303,"")</f>
        <v>35311</v>
      </c>
      <c r="C303" s="698">
        <v>0.27083333333333298</v>
      </c>
      <c r="D303" s="250">
        <f>IF(ISREF(Data!D303),Data!D303,"")</f>
        <v>35312</v>
      </c>
      <c r="E303" s="698">
        <v>0.27083333333333298</v>
      </c>
      <c r="F303" s="699" t="s">
        <v>2179</v>
      </c>
      <c r="G303" s="245" t="str">
        <f>IF(ISTEXT(Data!G303),Data!G303,"")</f>
        <v>No Precipitation Occurred</v>
      </c>
      <c r="H303" s="247" t="str">
        <f>IF(ISTEXT(Data!H303),Data!H303,"")</f>
        <v/>
      </c>
      <c r="I303" s="246" t="str">
        <f>IF(ISTEXT(Data!I303),Data!I303,"")</f>
        <v/>
      </c>
      <c r="J303" s="248" t="str">
        <f>IF(ISTEXT(Data!J303),Data!J303,"")</f>
        <v/>
      </c>
      <c r="K303" s="273" t="str">
        <f>IF(ISNUMBER(Data!K303),Data!K303,"")</f>
        <v/>
      </c>
      <c r="L303" s="242" t="str">
        <f>IF(ISTEXT(Data!L303),Data!L303,"")</f>
        <v>M1</v>
      </c>
      <c r="M303" s="700" t="str">
        <f>IF(ISNUMBER(Data!M303),Data!M303,"")</f>
        <v/>
      </c>
      <c r="N303" s="700" t="str">
        <f>IF(ISNUMBER(Data!N303),Data!N303,"")</f>
        <v/>
      </c>
      <c r="O303" s="242" t="str">
        <f>IF(ISTEXT(Data!O303),Data!O303,"")</f>
        <v>M1</v>
      </c>
      <c r="P303" s="278" t="str">
        <f>IF(ISNUMBER(Data!P303),Data!P303,"")</f>
        <v/>
      </c>
      <c r="Q303" s="242" t="str">
        <f>IF(ISTEXT(Data!Q303),Data!Q303,"")</f>
        <v>M1</v>
      </c>
      <c r="R303" s="277" t="str">
        <f>IF(ISNUMBER(Data!R303),Data!R303,"")</f>
        <v/>
      </c>
      <c r="S303" s="242" t="str">
        <f>IF(ISTEXT(Data!S303),Data!S303,"")</f>
        <v>M1</v>
      </c>
      <c r="T303" s="701" t="str">
        <f>IF(ISNUMBER(Data!T303),Data!T303,"")</f>
        <v/>
      </c>
      <c r="U303" s="242" t="str">
        <f>IF(ISTEXT(Data!U303),Data!U303,"")</f>
        <v>M1</v>
      </c>
      <c r="V303" s="702" t="str">
        <f>IF(ISNUMBER(Data!V303),Data!V303,"")</f>
        <v/>
      </c>
      <c r="W303" s="242" t="str">
        <f>IF(ISTEXT(Data!W303),Data!W303,"")</f>
        <v>M1</v>
      </c>
      <c r="X303" s="701" t="str">
        <f>IF(ISNUMBER(Data!X303),Data!X303,"")</f>
        <v/>
      </c>
      <c r="Y303" s="242" t="str">
        <f>IF(ISTEXT(Data!Y303),Data!Y303,"")</f>
        <v>M1</v>
      </c>
      <c r="Z303" s="703" t="str">
        <f>IF(ISNUMBER(Data!Z303),Data!Z303,"")</f>
        <v/>
      </c>
      <c r="AA303" s="242" t="str">
        <f>IF(ISTEXT(Data!AA303),Data!AA303,"")</f>
        <v>M1</v>
      </c>
      <c r="AB303" s="701" t="str">
        <f>IF(ISNUMBER(Data!AB303),Data!AB303,"")</f>
        <v/>
      </c>
      <c r="AC303" s="242" t="str">
        <f>IF(ISTEXT(Data!AC303),Data!AC303,"")</f>
        <v>M1</v>
      </c>
      <c r="AD303" s="704" t="str">
        <f>IF(ISNUMBER(Data!AD303),Data!AD303,"")</f>
        <v/>
      </c>
      <c r="AE303" s="242" t="str">
        <f>IF(ISTEXT(Data!AE303),Data!AE303,"")</f>
        <v>M1</v>
      </c>
      <c r="AF303" s="701" t="str">
        <f>IF(ISNUMBER(Data!AF303),Data!AF303,"")</f>
        <v/>
      </c>
      <c r="AG303" s="242" t="str">
        <f>IF(ISTEXT(Data!AG303),Data!AG303,"")</f>
        <v>M1</v>
      </c>
      <c r="AH303" s="703" t="str">
        <f>IF(ISNUMBER(Data!AH303),Data!AH303,"")</f>
        <v/>
      </c>
      <c r="AI303" s="242" t="str">
        <f>IF(ISTEXT(Data!AI303),Data!AI303,"")</f>
        <v>M1</v>
      </c>
      <c r="AJ303" s="267" t="str">
        <f>IF(ISTEXT(Data!AJ303),Data!AJ303,"")</f>
        <v/>
      </c>
      <c r="AK303" s="267" t="str">
        <f>IF(ISTEXT(Data!AK303),Data!AK303,"")</f>
        <v/>
      </c>
      <c r="AL303" s="267" t="str">
        <f>IF(ISTEXT(Data!AL303),Data!AL303,"")</f>
        <v/>
      </c>
      <c r="AM303" s="267" t="str">
        <f>IF(ISTEXT(Data!AM303),Data!AM303,"")</f>
        <v/>
      </c>
      <c r="AN303" s="267" t="str">
        <f>IF(ISTEXT(Data!AN303),Data!AN303,"")</f>
        <v/>
      </c>
      <c r="AO303" s="267" t="str">
        <f>IF(ISTEXT(Data!AO303),Data!AO303,"")</f>
        <v/>
      </c>
      <c r="AP303" s="705" t="str">
        <f>IF(ISNUMBER(Bilanz!AP303),Bilanz!AP303,"")</f>
        <v/>
      </c>
      <c r="AQ303" s="706" t="str">
        <f>IF(ISNUMBER(Bilanz!AQ303),Bilanz!AQ303,"")</f>
        <v/>
      </c>
      <c r="AR303" s="707" t="str">
        <f>IF(ISNUMBER(Bilanz!AR303),Bilanz!AR303,"")</f>
        <v/>
      </c>
      <c r="AS303" s="708" t="str">
        <f>IF(ISNUMBER(Bilanz!AS303),Bilanz!AS303,"")</f>
        <v/>
      </c>
      <c r="AT303" s="709" t="str">
        <f>IF(ISNUMBER(Bilanz!AT303),Bilanz!AT303,"")</f>
        <v/>
      </c>
      <c r="AU303" s="710" t="str">
        <f>IF(ISNUMBER(Bilanz!AU303),Bilanz!AU303,"")</f>
        <v/>
      </c>
      <c r="AV303" s="711" t="str">
        <f>IF(ISNUMBER(Bilanz!AV303),Bilanz!AV303,"")</f>
        <v/>
      </c>
      <c r="AW303" s="712" t="str">
        <f>IF(ISNUMBER(Bilanz!AW303),Bilanz!AW303,"")</f>
        <v/>
      </c>
      <c r="AX303" s="713" t="str">
        <f>IF(ISNUMBER(Bilanz!AX303),Bilanz!AX303,"")</f>
        <v/>
      </c>
      <c r="AY303" s="714" t="str">
        <f>IF(ISNUMBER(Bilanz!AY303),Bilanz!AY303,"")</f>
        <v/>
      </c>
      <c r="AZ303" s="715">
        <f>IF(ISNUMBER(Bilanz!AZ303),Bilanz!AZ303,"")</f>
        <v>362.61</v>
      </c>
      <c r="BA303" s="716">
        <f>IF(ISNUMBER(Bilanz!BA303),Bilanz!BA303,"")</f>
        <v>5.5229999999999997</v>
      </c>
      <c r="BB303" s="717" t="str">
        <f>IF(ISNUMBER(Bilanz!BB303),Bilanz!BB303,"")</f>
        <v/>
      </c>
      <c r="BC303" s="718" t="str">
        <f>IF(ISNUMBER(Bilanz!BC303),Bilanz!BC303,"")</f>
        <v/>
      </c>
      <c r="BD303" s="719" t="str">
        <f>IF(ISNUMBER(Bilanz!BD303),Bilanz!BD303,"")</f>
        <v/>
      </c>
      <c r="BE303" s="720" t="str">
        <f>IF(ISNUMBER(Bilanz!BE303),Bilanz!BE303,"")</f>
        <v/>
      </c>
      <c r="BF303" s="708" t="str">
        <f>IF(ISNUMBER(Bilanz!BF303),Bilanz!BF303,"")</f>
        <v/>
      </c>
      <c r="BG303" s="709" t="str">
        <f>IF(ISNUMBER(Bilanz!BG303),Bilanz!BG303,"")</f>
        <v/>
      </c>
      <c r="BH303" s="710" t="str">
        <f>IF(ISNUMBER(Bilanz!BH303),Bilanz!BH303,"")</f>
        <v/>
      </c>
      <c r="BI303" s="711" t="str">
        <f>IF(ISNUMBER(Bilanz!BI303),Bilanz!BI303,"")</f>
        <v/>
      </c>
      <c r="BJ303" s="712" t="str">
        <f>IF(ISNUMBER(Bilanz!BJ303),Bilanz!BJ303,"")</f>
        <v/>
      </c>
      <c r="BK303" s="713" t="str">
        <f>IF(ISNUMBER(Bilanz!BK303),Bilanz!BK303,"")</f>
        <v/>
      </c>
      <c r="BL303" s="714" t="str">
        <f>IF(ISNUMBER(Bilanz!BL303),Bilanz!BL303,"")</f>
        <v/>
      </c>
      <c r="BM303" s="721" t="str">
        <f>IF(ISTEXT(Bilanz!BM303),Bilanz!BM303,"")</f>
        <v>M1</v>
      </c>
      <c r="BN303" s="722" t="str">
        <f>IF(ISNUMBER(Bilanz!BN303),Bilanz!BN303,"")</f>
        <v/>
      </c>
      <c r="BO303" s="722" t="str">
        <f>IF(ISNUMBER(Bilanz!BO303),Bilanz!BO303,"")</f>
        <v/>
      </c>
      <c r="BP303" s="723" t="str">
        <f>IF(ISNUMBER(Bilanz!BP303),Bilanz!BP303,"")</f>
        <v/>
      </c>
      <c r="BQ303" s="723" t="str">
        <f>IF(ISNUMBER(Bilanz!BQ303),Bilanz!BQ303,"")</f>
        <v/>
      </c>
      <c r="BR303" s="721" t="str">
        <f>IF(ISTEXT(Bilanz!BR303),Bilanz!BR303,"")</f>
        <v>M1</v>
      </c>
      <c r="BS303" s="723" t="str">
        <f>IF(ISNUMBER(Bilanz!BS303),Bilanz!BS303,"")</f>
        <v/>
      </c>
      <c r="BT303" s="723" t="str">
        <f>IF(ISNUMBER(Bilanz!BT303),Bilanz!BT303,"")</f>
        <v/>
      </c>
      <c r="BU303" s="723" t="str">
        <f>IF(ISNUMBER(Bilanz!BU303),Bilanz!BU303,"")</f>
        <v/>
      </c>
      <c r="BV303" s="722" t="str">
        <f>IF(ISNUMBER(Bilanz!BV303),Bilanz!BV303,"")</f>
        <v/>
      </c>
      <c r="BW303" s="723" t="str">
        <f>IF(ISNUMBER(Bilanz!BW303),Bilanz!BW303,"")</f>
        <v/>
      </c>
      <c r="BX303" s="721" t="str">
        <f>IF(ISTEXT(Bilanz!BX303),Bilanz!BX303,"")</f>
        <v>M1</v>
      </c>
    </row>
    <row r="304" spans="1:76" x14ac:dyDescent="0.2">
      <c r="A304" s="120" t="str">
        <f>IF(ISTEXT(Data!A304),Data!A304,"")</f>
        <v>DEU96106</v>
      </c>
      <c r="B304" s="250">
        <f>IF(ISREF(Data!B304),Data!B304,"")</f>
        <v>35312</v>
      </c>
      <c r="C304" s="698">
        <v>0.27083333333333298</v>
      </c>
      <c r="D304" s="250">
        <f>IF(ISREF(Data!D304),Data!D304,"")</f>
        <v>35313</v>
      </c>
      <c r="E304" s="698">
        <v>0.27083333333333298</v>
      </c>
      <c r="F304" s="699" t="s">
        <v>2179</v>
      </c>
      <c r="G304" s="245" t="str">
        <f>IF(ISTEXT(Data!G304),Data!G304,"")</f>
        <v>Rain</v>
      </c>
      <c r="H304" s="247" t="str">
        <f>IF(ISTEXT(Data!H304),Data!H304,"")</f>
        <v>Clean and Clear</v>
      </c>
      <c r="I304" s="246" t="str">
        <f>IF(ISTEXT(Data!I304),Data!I304,"")</f>
        <v/>
      </c>
      <c r="J304" s="248" t="str">
        <f>IF(ISTEXT(Data!J304),Data!J304,"")</f>
        <v/>
      </c>
      <c r="K304" s="273">
        <f>IF(ISNUMBER(Data!K304),Data!K304,"")</f>
        <v>4.2</v>
      </c>
      <c r="L304" s="242" t="str">
        <f>IF(ISTEXT(Data!L304),Data!L304,"")</f>
        <v>V0</v>
      </c>
      <c r="M304" s="700">
        <f>IF(ISNUMBER(Data!M304),Data!M304,"")</f>
        <v>192.6</v>
      </c>
      <c r="N304" s="700">
        <f>IF(ISNUMBER(Data!N304),Data!N304,"")</f>
        <v>4.4298000000000002</v>
      </c>
      <c r="O304" s="242" t="str">
        <f>IF(ISTEXT(Data!O304),Data!O304,"")</f>
        <v>V0</v>
      </c>
      <c r="P304" s="278">
        <f>IF(ISNUMBER(Data!P304),Data!P304,"")</f>
        <v>4.07</v>
      </c>
      <c r="Q304" s="242" t="str">
        <f>IF(ISTEXT(Data!Q304),Data!Q304,"")</f>
        <v>V0</v>
      </c>
      <c r="R304" s="277">
        <f>IF(ISNUMBER(Data!R304),Data!R304,"")</f>
        <v>60.2</v>
      </c>
      <c r="S304" s="242" t="str">
        <f>IF(ISTEXT(Data!S304),Data!S304,"")</f>
        <v>V0</v>
      </c>
      <c r="T304" s="701">
        <f>IF(ISNUMBER(Data!T304),Data!T304,"")</f>
        <v>0.24299999999999999</v>
      </c>
      <c r="U304" s="242" t="str">
        <f>IF(ISTEXT(Data!U304),Data!U304,"")</f>
        <v>V0</v>
      </c>
      <c r="V304" s="702">
        <f>IF(ISNUMBER(Data!V304),Data!V304,"")</f>
        <v>1.2810579098459802</v>
      </c>
      <c r="W304" s="242" t="str">
        <f>IF(ISTEXT(Data!W304),Data!W304,"")</f>
        <v>V0</v>
      </c>
      <c r="X304" s="701">
        <f>IF(ISNUMBER(Data!X304),Data!X304,"")</f>
        <v>2.130546022360559</v>
      </c>
      <c r="Y304" s="242" t="str">
        <f>IF(ISTEXT(Data!Y304),Data!Y304,"")</f>
        <v>V0</v>
      </c>
      <c r="Z304" s="703">
        <f>IF(ISNUMBER(Data!Z304),Data!Z304,"")</f>
        <v>0.17299999999999999</v>
      </c>
      <c r="AA304" s="242" t="str">
        <f>IF(ISTEXT(Data!AA304),Data!AA304,"")</f>
        <v>V0</v>
      </c>
      <c r="AB304" s="701">
        <f>IF(ISNUMBER(Data!AB304),Data!AB304,"")</f>
        <v>1.587876351238982</v>
      </c>
      <c r="AC304" s="242" t="str">
        <f>IF(ISTEXT(Data!AC304),Data!AC304,"")</f>
        <v>V0</v>
      </c>
      <c r="AD304" s="704">
        <f>IF(ISNUMBER(Data!AD304),Data!AD304,"")</f>
        <v>0.13800000000000001</v>
      </c>
      <c r="AE304" s="242" t="str">
        <f>IF(ISTEXT(Data!AE304),Data!AE304,"")</f>
        <v>V0</v>
      </c>
      <c r="AF304" s="701">
        <f>IF(ISNUMBER(Data!AF304),Data!AF304,"")</f>
        <v>9.1999999999999998E-2</v>
      </c>
      <c r="AG304" s="242" t="str">
        <f>IF(ISTEXT(Data!AG304),Data!AG304,"")</f>
        <v>V0</v>
      </c>
      <c r="AH304" s="703">
        <f>IF(ISNUMBER(Data!AH304),Data!AH304,"")</f>
        <v>0.72299999999999998</v>
      </c>
      <c r="AI304" s="242" t="str">
        <f>IF(ISTEXT(Data!AI304),Data!AI304,"")</f>
        <v>V0</v>
      </c>
      <c r="AJ304" s="267" t="str">
        <f>IF(ISTEXT(Data!AJ304),Data!AJ304,"")</f>
        <v/>
      </c>
      <c r="AK304" s="267" t="str">
        <f>IF(ISTEXT(Data!AK304),Data!AK304,"")</f>
        <v/>
      </c>
      <c r="AL304" s="267" t="str">
        <f>IF(ISTEXT(Data!AL304),Data!AL304,"")</f>
        <v/>
      </c>
      <c r="AM304" s="267" t="str">
        <f>IF(ISTEXT(Data!AM304),Data!AM304,"")</f>
        <v/>
      </c>
      <c r="AN304" s="267" t="str">
        <f>IF(ISTEXT(Data!AN304),Data!AN304,"")</f>
        <v/>
      </c>
      <c r="AO304" s="267" t="str">
        <f>IF(ISTEXT(Data!AO304),Data!AO304,"")</f>
        <v/>
      </c>
      <c r="AP304" s="705">
        <f>IF(ISNUMBER(Bilanz!AP304),Bilanz!AP304,"")</f>
        <v>8.5113803820237491E-2</v>
      </c>
      <c r="AQ304" s="706">
        <f>IF(ISNUMBER(Bilanz!AQ304),Bilanz!AQ304,"")</f>
        <v>0.37703712816288804</v>
      </c>
      <c r="AR304" s="707">
        <f>IF(ISNUMBER(Bilanz!AR304),Bilanz!AR304,"")</f>
        <v>1.0764414</v>
      </c>
      <c r="AS304" s="708">
        <f>IF(ISNUMBER(Bilanz!AS304),Bilanz!AS304,"")</f>
        <v>5.6748303290357232</v>
      </c>
      <c r="AT304" s="709">
        <f>IF(ISNUMBER(Bilanz!AT304),Bilanz!AT304,"")</f>
        <v>9.4378927698528052</v>
      </c>
      <c r="AU304" s="710">
        <f>IF(ISNUMBER(Bilanz!AU304),Bilanz!AU304,"")</f>
        <v>0.76635540000000002</v>
      </c>
      <c r="AV304" s="711">
        <f>IF(ISNUMBER(Bilanz!AV304),Bilanz!AV304,"")</f>
        <v>7.0339746607184424</v>
      </c>
      <c r="AW304" s="712">
        <f>IF(ISNUMBER(Bilanz!AW304),Bilanz!AW304,"")</f>
        <v>0.61131240000000009</v>
      </c>
      <c r="AX304" s="713">
        <f>IF(ISNUMBER(Bilanz!AX304),Bilanz!AX304,"")</f>
        <v>0.4075416</v>
      </c>
      <c r="AY304" s="714">
        <f>IF(ISNUMBER(Bilanz!AY304),Bilanz!AY304,"")</f>
        <v>3.2027454</v>
      </c>
      <c r="AZ304" s="715">
        <f>IF(ISNUMBER(Bilanz!AZ304),Bilanz!AZ304,"")</f>
        <v>362.61</v>
      </c>
      <c r="BA304" s="716">
        <f>IF(ISNUMBER(Bilanz!BA304),Bilanz!BA304,"")</f>
        <v>5.5229999999999997</v>
      </c>
      <c r="BB304" s="717">
        <f>IF(ISNUMBER(Bilanz!BB304),Bilanz!BB304,"")</f>
        <v>85.113803820237493</v>
      </c>
      <c r="BC304" s="718">
        <f>IF(ISNUMBER(Bilanz!BC304),Bilanz!BC304,"")</f>
        <v>6.4889591959310253E-2</v>
      </c>
      <c r="BD304" s="719">
        <f>IF(ISNUMBER(Bilanz!BD304),Bilanz!BD304,"")</f>
        <v>1.1748975549395299E-4</v>
      </c>
      <c r="BE304" s="720">
        <f>IF(ISNUMBER(Bilanz!BE304),Bilanz!BE304,"")</f>
        <v>6.8543382601827822</v>
      </c>
      <c r="BF304" s="708">
        <f>IF(ISNUMBER(Bilanz!BF304),Bilanz!BF304,"")</f>
        <v>91.458407213963028</v>
      </c>
      <c r="BG304" s="709">
        <f>IF(ISNUMBER(Bilanz!BG304),Bilanz!BG304,"")</f>
        <v>132.88919521974486</v>
      </c>
      <c r="BH304" s="710">
        <f>IF(ISNUMBER(Bilanz!BH304),Bilanz!BH304,"")</f>
        <v>7.525076338202159</v>
      </c>
      <c r="BI304" s="711">
        <f>IF(ISNUMBER(Bilanz!BI304),Bilanz!BI304,"")</f>
        <v>113.36305784529036</v>
      </c>
      <c r="BJ304" s="712">
        <f>IF(ISNUMBER(Bilanz!BJ304),Bilanz!BJ304,"")</f>
        <v>3.5295923065118426</v>
      </c>
      <c r="BK304" s="713">
        <f>IF(ISNUMBER(Bilanz!BK304),Bilanz!BK304,"")</f>
        <v>7.5704587533429333</v>
      </c>
      <c r="BL304" s="714">
        <f>IF(ISNUMBER(Bilanz!BL304),Bilanz!BL304,"")</f>
        <v>36.079644692848937</v>
      </c>
      <c r="BM304" s="721" t="str">
        <f>IF(ISTEXT(Bilanz!BM304),Bilanz!BM304,"")</f>
        <v>V0</v>
      </c>
      <c r="BN304" s="722">
        <f>IF(ISNUMBER(Bilanz!BN304),Bilanz!BN304,"")</f>
        <v>60.2</v>
      </c>
      <c r="BO304" s="722">
        <f>IF(ISNUMBER(Bilanz!BO304),Bilanz!BO304,"")</f>
        <v>58.96696691266547</v>
      </c>
      <c r="BP304" s="723">
        <f>IF(ISNUMBER(Bilanz!BP304),Bilanz!BP304,"")</f>
        <v>-2.0482277198248062</v>
      </c>
      <c r="BQ304" s="723">
        <f>IF(ISNUMBER(Bilanz!BQ304),Bilanz!BQ304,"")</f>
        <v>20</v>
      </c>
      <c r="BR304" s="721" t="str">
        <f>IF(ISTEXT(Bilanz!BR304),Bilanz!BR304,"")</f>
        <v>V0</v>
      </c>
      <c r="BS304" s="723">
        <f>IF(ISNUMBER(Bilanz!BS304),Bilanz!BS304,"")</f>
        <v>253.18163375643371</v>
      </c>
      <c r="BT304" s="723">
        <f>IF(ISNUMBER(Bilanz!BT304),Bilanz!BT304,"")</f>
        <v>231.26694777560547</v>
      </c>
      <c r="BU304" s="723">
        <f>IF(ISNUMBER(Bilanz!BU304),Bilanz!BU304,"")</f>
        <v>484.44858153203916</v>
      </c>
      <c r="BV304" s="722">
        <f>IF(ISNUMBER(Bilanz!BV304),Bilanz!BV304,"")</f>
        <v>4.5236350804298731</v>
      </c>
      <c r="BW304" s="723">
        <f>IF(ISNUMBER(Bilanz!BW304),Bilanz!BW304,"")</f>
        <v>15</v>
      </c>
      <c r="BX304" s="721" t="str">
        <f>IF(ISTEXT(Bilanz!BX304),Bilanz!BX304,"")</f>
        <v>V0</v>
      </c>
    </row>
    <row r="305" spans="1:76" x14ac:dyDescent="0.2">
      <c r="A305" s="120" t="str">
        <f>IF(ISTEXT(Data!A305),Data!A305,"")</f>
        <v/>
      </c>
      <c r="B305" s="250">
        <f>IF(ISREF(Data!B305),Data!B305,"")</f>
        <v>35313</v>
      </c>
      <c r="C305" s="698">
        <v>0.27083333333333298</v>
      </c>
      <c r="D305" s="250">
        <f>IF(ISREF(Data!D305),Data!D305,"")</f>
        <v>35314</v>
      </c>
      <c r="E305" s="698">
        <v>0.27083333333333298</v>
      </c>
      <c r="F305" s="699" t="s">
        <v>2179</v>
      </c>
      <c r="G305" s="245" t="str">
        <f>IF(ISTEXT(Data!G305),Data!G305,"")</f>
        <v>No Precipitation Occurred</v>
      </c>
      <c r="H305" s="247" t="str">
        <f>IF(ISTEXT(Data!H305),Data!H305,"")</f>
        <v/>
      </c>
      <c r="I305" s="246" t="str">
        <f>IF(ISTEXT(Data!I305),Data!I305,"")</f>
        <v/>
      </c>
      <c r="J305" s="248" t="str">
        <f>IF(ISTEXT(Data!J305),Data!J305,"")</f>
        <v/>
      </c>
      <c r="K305" s="273" t="str">
        <f>IF(ISNUMBER(Data!K305),Data!K305,"")</f>
        <v/>
      </c>
      <c r="L305" s="242" t="str">
        <f>IF(ISTEXT(Data!L305),Data!L305,"")</f>
        <v>M1</v>
      </c>
      <c r="M305" s="700" t="str">
        <f>IF(ISNUMBER(Data!M305),Data!M305,"")</f>
        <v/>
      </c>
      <c r="N305" s="700" t="str">
        <f>IF(ISNUMBER(Data!N305),Data!N305,"")</f>
        <v/>
      </c>
      <c r="O305" s="242" t="str">
        <f>IF(ISTEXT(Data!O305),Data!O305,"")</f>
        <v>M1</v>
      </c>
      <c r="P305" s="278" t="str">
        <f>IF(ISNUMBER(Data!P305),Data!P305,"")</f>
        <v/>
      </c>
      <c r="Q305" s="242" t="str">
        <f>IF(ISTEXT(Data!Q305),Data!Q305,"")</f>
        <v>M1</v>
      </c>
      <c r="R305" s="277" t="str">
        <f>IF(ISNUMBER(Data!R305),Data!R305,"")</f>
        <v/>
      </c>
      <c r="S305" s="242" t="str">
        <f>IF(ISTEXT(Data!S305),Data!S305,"")</f>
        <v>M1</v>
      </c>
      <c r="T305" s="701" t="str">
        <f>IF(ISNUMBER(Data!T305),Data!T305,"")</f>
        <v/>
      </c>
      <c r="U305" s="242" t="str">
        <f>IF(ISTEXT(Data!U305),Data!U305,"")</f>
        <v>M1</v>
      </c>
      <c r="V305" s="702" t="str">
        <f>IF(ISNUMBER(Data!V305),Data!V305,"")</f>
        <v/>
      </c>
      <c r="W305" s="242" t="str">
        <f>IF(ISTEXT(Data!W305),Data!W305,"")</f>
        <v>M1</v>
      </c>
      <c r="X305" s="701" t="str">
        <f>IF(ISNUMBER(Data!X305),Data!X305,"")</f>
        <v/>
      </c>
      <c r="Y305" s="242" t="str">
        <f>IF(ISTEXT(Data!Y305),Data!Y305,"")</f>
        <v>M1</v>
      </c>
      <c r="Z305" s="703" t="str">
        <f>IF(ISNUMBER(Data!Z305),Data!Z305,"")</f>
        <v/>
      </c>
      <c r="AA305" s="242" t="str">
        <f>IF(ISTEXT(Data!AA305),Data!AA305,"")</f>
        <v>M1</v>
      </c>
      <c r="AB305" s="701" t="str">
        <f>IF(ISNUMBER(Data!AB305),Data!AB305,"")</f>
        <v/>
      </c>
      <c r="AC305" s="242" t="str">
        <f>IF(ISTEXT(Data!AC305),Data!AC305,"")</f>
        <v>M1</v>
      </c>
      <c r="AD305" s="704" t="str">
        <f>IF(ISNUMBER(Data!AD305),Data!AD305,"")</f>
        <v/>
      </c>
      <c r="AE305" s="242" t="str">
        <f>IF(ISTEXT(Data!AE305),Data!AE305,"")</f>
        <v>M1</v>
      </c>
      <c r="AF305" s="701" t="str">
        <f>IF(ISNUMBER(Data!AF305),Data!AF305,"")</f>
        <v/>
      </c>
      <c r="AG305" s="242" t="str">
        <f>IF(ISTEXT(Data!AG305),Data!AG305,"")</f>
        <v>M1</v>
      </c>
      <c r="AH305" s="703" t="str">
        <f>IF(ISNUMBER(Data!AH305),Data!AH305,"")</f>
        <v/>
      </c>
      <c r="AI305" s="242" t="str">
        <f>IF(ISTEXT(Data!AI305),Data!AI305,"")</f>
        <v>M1</v>
      </c>
      <c r="AJ305" s="267" t="str">
        <f>IF(ISTEXT(Data!AJ305),Data!AJ305,"")</f>
        <v/>
      </c>
      <c r="AK305" s="267" t="str">
        <f>IF(ISTEXT(Data!AK305),Data!AK305,"")</f>
        <v/>
      </c>
      <c r="AL305" s="267" t="str">
        <f>IF(ISTEXT(Data!AL305),Data!AL305,"")</f>
        <v/>
      </c>
      <c r="AM305" s="267" t="str">
        <f>IF(ISTEXT(Data!AM305),Data!AM305,"")</f>
        <v/>
      </c>
      <c r="AN305" s="267" t="str">
        <f>IF(ISTEXT(Data!AN305),Data!AN305,"")</f>
        <v/>
      </c>
      <c r="AO305" s="267" t="str">
        <f>IF(ISTEXT(Data!AO305),Data!AO305,"")</f>
        <v/>
      </c>
      <c r="AP305" s="705" t="str">
        <f>IF(ISNUMBER(Bilanz!AP305),Bilanz!AP305,"")</f>
        <v/>
      </c>
      <c r="AQ305" s="706" t="str">
        <f>IF(ISNUMBER(Bilanz!AQ305),Bilanz!AQ305,"")</f>
        <v/>
      </c>
      <c r="AR305" s="707" t="str">
        <f>IF(ISNUMBER(Bilanz!AR305),Bilanz!AR305,"")</f>
        <v/>
      </c>
      <c r="AS305" s="708" t="str">
        <f>IF(ISNUMBER(Bilanz!AS305),Bilanz!AS305,"")</f>
        <v/>
      </c>
      <c r="AT305" s="709" t="str">
        <f>IF(ISNUMBER(Bilanz!AT305),Bilanz!AT305,"")</f>
        <v/>
      </c>
      <c r="AU305" s="710" t="str">
        <f>IF(ISNUMBER(Bilanz!AU305),Bilanz!AU305,"")</f>
        <v/>
      </c>
      <c r="AV305" s="711" t="str">
        <f>IF(ISNUMBER(Bilanz!AV305),Bilanz!AV305,"")</f>
        <v/>
      </c>
      <c r="AW305" s="712" t="str">
        <f>IF(ISNUMBER(Bilanz!AW305),Bilanz!AW305,"")</f>
        <v/>
      </c>
      <c r="AX305" s="713" t="str">
        <f>IF(ISNUMBER(Bilanz!AX305),Bilanz!AX305,"")</f>
        <v/>
      </c>
      <c r="AY305" s="714" t="str">
        <f>IF(ISNUMBER(Bilanz!AY305),Bilanz!AY305,"")</f>
        <v/>
      </c>
      <c r="AZ305" s="715">
        <f>IF(ISNUMBER(Bilanz!AZ305),Bilanz!AZ305,"")</f>
        <v>362.61</v>
      </c>
      <c r="BA305" s="716">
        <f>IF(ISNUMBER(Bilanz!BA305),Bilanz!BA305,"")</f>
        <v>5.5229999999999997</v>
      </c>
      <c r="BB305" s="717" t="str">
        <f>IF(ISNUMBER(Bilanz!BB305),Bilanz!BB305,"")</f>
        <v/>
      </c>
      <c r="BC305" s="718" t="str">
        <f>IF(ISNUMBER(Bilanz!BC305),Bilanz!BC305,"")</f>
        <v/>
      </c>
      <c r="BD305" s="719" t="str">
        <f>IF(ISNUMBER(Bilanz!BD305),Bilanz!BD305,"")</f>
        <v/>
      </c>
      <c r="BE305" s="720" t="str">
        <f>IF(ISNUMBER(Bilanz!BE305),Bilanz!BE305,"")</f>
        <v/>
      </c>
      <c r="BF305" s="708" t="str">
        <f>IF(ISNUMBER(Bilanz!BF305),Bilanz!BF305,"")</f>
        <v/>
      </c>
      <c r="BG305" s="709" t="str">
        <f>IF(ISNUMBER(Bilanz!BG305),Bilanz!BG305,"")</f>
        <v/>
      </c>
      <c r="BH305" s="710" t="str">
        <f>IF(ISNUMBER(Bilanz!BH305),Bilanz!BH305,"")</f>
        <v/>
      </c>
      <c r="BI305" s="711" t="str">
        <f>IF(ISNUMBER(Bilanz!BI305),Bilanz!BI305,"")</f>
        <v/>
      </c>
      <c r="BJ305" s="712" t="str">
        <f>IF(ISNUMBER(Bilanz!BJ305),Bilanz!BJ305,"")</f>
        <v/>
      </c>
      <c r="BK305" s="713" t="str">
        <f>IF(ISNUMBER(Bilanz!BK305),Bilanz!BK305,"")</f>
        <v/>
      </c>
      <c r="BL305" s="714" t="str">
        <f>IF(ISNUMBER(Bilanz!BL305),Bilanz!BL305,"")</f>
        <v/>
      </c>
      <c r="BM305" s="721" t="str">
        <f>IF(ISTEXT(Bilanz!BM305),Bilanz!BM305,"")</f>
        <v>M1</v>
      </c>
      <c r="BN305" s="722" t="str">
        <f>IF(ISNUMBER(Bilanz!BN305),Bilanz!BN305,"")</f>
        <v/>
      </c>
      <c r="BO305" s="722" t="str">
        <f>IF(ISNUMBER(Bilanz!BO305),Bilanz!BO305,"")</f>
        <v/>
      </c>
      <c r="BP305" s="723" t="str">
        <f>IF(ISNUMBER(Bilanz!BP305),Bilanz!BP305,"")</f>
        <v/>
      </c>
      <c r="BQ305" s="723" t="str">
        <f>IF(ISNUMBER(Bilanz!BQ305),Bilanz!BQ305,"")</f>
        <v/>
      </c>
      <c r="BR305" s="721" t="str">
        <f>IF(ISTEXT(Bilanz!BR305),Bilanz!BR305,"")</f>
        <v>M1</v>
      </c>
      <c r="BS305" s="723" t="str">
        <f>IF(ISNUMBER(Bilanz!BS305),Bilanz!BS305,"")</f>
        <v/>
      </c>
      <c r="BT305" s="723" t="str">
        <f>IF(ISNUMBER(Bilanz!BT305),Bilanz!BT305,"")</f>
        <v/>
      </c>
      <c r="BU305" s="723" t="str">
        <f>IF(ISNUMBER(Bilanz!BU305),Bilanz!BU305,"")</f>
        <v/>
      </c>
      <c r="BV305" s="722" t="str">
        <f>IF(ISNUMBER(Bilanz!BV305),Bilanz!BV305,"")</f>
        <v/>
      </c>
      <c r="BW305" s="723" t="str">
        <f>IF(ISNUMBER(Bilanz!BW305),Bilanz!BW305,"")</f>
        <v/>
      </c>
      <c r="BX305" s="721" t="str">
        <f>IF(ISTEXT(Bilanz!BX305),Bilanz!BX305,"")</f>
        <v>M1</v>
      </c>
    </row>
    <row r="306" spans="1:76" x14ac:dyDescent="0.2">
      <c r="A306" s="120" t="str">
        <f>IF(ISTEXT(Data!A306),Data!A306,"")</f>
        <v>DEU96107</v>
      </c>
      <c r="B306" s="250">
        <f>IF(ISREF(Data!B306),Data!B306,"")</f>
        <v>35314</v>
      </c>
      <c r="C306" s="698">
        <v>0.27083333333333298</v>
      </c>
      <c r="D306" s="250">
        <f>IF(ISREF(Data!D306),Data!D306,"")</f>
        <v>35315</v>
      </c>
      <c r="E306" s="698">
        <v>0.27083333333333298</v>
      </c>
      <c r="F306" s="699" t="s">
        <v>2179</v>
      </c>
      <c r="G306" s="245" t="str">
        <f>IF(ISTEXT(Data!G306),Data!G306,"")</f>
        <v>Rain</v>
      </c>
      <c r="H306" s="247" t="str">
        <f>IF(ISTEXT(Data!H306),Data!H306,"")</f>
        <v>Clean and Clear</v>
      </c>
      <c r="I306" s="246" t="str">
        <f>IF(ISTEXT(Data!I306),Data!I306,"")</f>
        <v/>
      </c>
      <c r="J306" s="248" t="str">
        <f>IF(ISTEXT(Data!J306),Data!J306,"")</f>
        <v/>
      </c>
      <c r="K306" s="273">
        <f>IF(ISNUMBER(Data!K306),Data!K306,"")</f>
        <v>2.2999999999999998</v>
      </c>
      <c r="L306" s="242" t="str">
        <f>IF(ISTEXT(Data!L306),Data!L306,"")</f>
        <v>V0</v>
      </c>
      <c r="M306" s="700">
        <f>IF(ISNUMBER(Data!M306),Data!M306,"")</f>
        <v>96.1</v>
      </c>
      <c r="N306" s="700">
        <f>IF(ISNUMBER(Data!N306),Data!N306,"")</f>
        <v>2.2102999999999997</v>
      </c>
      <c r="O306" s="242" t="str">
        <f>IF(ISTEXT(Data!O306),Data!O306,"")</f>
        <v>V0</v>
      </c>
      <c r="P306" s="278">
        <f>IF(ISNUMBER(Data!P306),Data!P306,"")</f>
        <v>5.46</v>
      </c>
      <c r="Q306" s="242" t="str">
        <f>IF(ISTEXT(Data!Q306),Data!Q306,"")</f>
        <v>V0</v>
      </c>
      <c r="R306" s="277">
        <f>IF(ISNUMBER(Data!R306),Data!R306,"")</f>
        <v>32.5</v>
      </c>
      <c r="S306" s="242" t="str">
        <f>IF(ISTEXT(Data!S306),Data!S306,"")</f>
        <v>V0</v>
      </c>
      <c r="T306" s="701">
        <f>IF(ISNUMBER(Data!T306),Data!T306,"")</f>
        <v>0.376</v>
      </c>
      <c r="U306" s="242" t="str">
        <f>IF(ISTEXT(Data!U306),Data!U306,"")</f>
        <v>V0</v>
      </c>
      <c r="V306" s="702">
        <f>IF(ISNUMBER(Data!V306),Data!V306,"")</f>
        <v>1.8085257672768325</v>
      </c>
      <c r="W306" s="242" t="str">
        <f>IF(ISTEXT(Data!W306),Data!W306,"")</f>
        <v>V0</v>
      </c>
      <c r="X306" s="701">
        <f>IF(ISNUMBER(Data!X306),Data!X306,"")</f>
        <v>1.0864683225416918</v>
      </c>
      <c r="Y306" s="242" t="str">
        <f>IF(ISTEXT(Data!Y306),Data!Y306,"")</f>
        <v>V0</v>
      </c>
      <c r="Z306" s="703">
        <f>IF(ISNUMBER(Data!Z306),Data!Z306,"")</f>
        <v>0.30299999999999999</v>
      </c>
      <c r="AA306" s="242" t="str">
        <f>IF(ISTEXT(Data!AA306),Data!AA306,"")</f>
        <v>V0</v>
      </c>
      <c r="AB306" s="701">
        <f>IF(ISNUMBER(Data!AB306),Data!AB306,"")</f>
        <v>2.1282978380176285</v>
      </c>
      <c r="AC306" s="242" t="str">
        <f>IF(ISTEXT(Data!AC306),Data!AC306,"")</f>
        <v>V0</v>
      </c>
      <c r="AD306" s="704">
        <f>IF(ISNUMBER(Data!AD306),Data!AD306,"")</f>
        <v>0.2</v>
      </c>
      <c r="AE306" s="242" t="str">
        <f>IF(ISTEXT(Data!AE306),Data!AE306,"")</f>
        <v>V0</v>
      </c>
      <c r="AF306" s="701">
        <f>IF(ISNUMBER(Data!AF306),Data!AF306,"")</f>
        <v>0.107</v>
      </c>
      <c r="AG306" s="242" t="str">
        <f>IF(ISTEXT(Data!AG306),Data!AG306,"")</f>
        <v>V0</v>
      </c>
      <c r="AH306" s="703">
        <f>IF(ISNUMBER(Data!AH306),Data!AH306,"")</f>
        <v>0.92600000000000005</v>
      </c>
      <c r="AI306" s="242" t="str">
        <f>IF(ISTEXT(Data!AI306),Data!AI306,"")</f>
        <v>V0</v>
      </c>
      <c r="AJ306" s="267" t="str">
        <f>IF(ISTEXT(Data!AJ306),Data!AJ306,"")</f>
        <v/>
      </c>
      <c r="AK306" s="267" t="str">
        <f>IF(ISTEXT(Data!AK306),Data!AK306,"")</f>
        <v/>
      </c>
      <c r="AL306" s="267" t="str">
        <f>IF(ISTEXT(Data!AL306),Data!AL306,"")</f>
        <v/>
      </c>
      <c r="AM306" s="267" t="str">
        <f>IF(ISTEXT(Data!AM306),Data!AM306,"")</f>
        <v/>
      </c>
      <c r="AN306" s="267" t="str">
        <f>IF(ISTEXT(Data!AN306),Data!AN306,"")</f>
        <v/>
      </c>
      <c r="AO306" s="267" t="str">
        <f>IF(ISTEXT(Data!AO306),Data!AO306,"")</f>
        <v/>
      </c>
      <c r="AP306" s="705">
        <f>IF(ISNUMBER(Bilanz!AP306),Bilanz!AP306,"")</f>
        <v>3.4673685045253128E-3</v>
      </c>
      <c r="AQ306" s="706">
        <f>IF(ISNUMBER(Bilanz!AQ306),Bilanz!AQ306,"")</f>
        <v>7.6639246055522975E-3</v>
      </c>
      <c r="AR306" s="707">
        <f>IF(ISNUMBER(Bilanz!AR306),Bilanz!AR306,"")</f>
        <v>0.83107279999999994</v>
      </c>
      <c r="AS306" s="708">
        <f>IF(ISNUMBER(Bilanz!AS306),Bilanz!AS306,"")</f>
        <v>3.9973845034119821</v>
      </c>
      <c r="AT306" s="709">
        <f>IF(ISNUMBER(Bilanz!AT306),Bilanz!AT306,"")</f>
        <v>2.4014209333139012</v>
      </c>
      <c r="AU306" s="710">
        <f>IF(ISNUMBER(Bilanz!AU306),Bilanz!AU306,"")</f>
        <v>0.66972089999999984</v>
      </c>
      <c r="AV306" s="711">
        <f>IF(ISNUMBER(Bilanz!AV306),Bilanz!AV306,"")</f>
        <v>4.7041767113703639</v>
      </c>
      <c r="AW306" s="712">
        <f>IF(ISNUMBER(Bilanz!AW306),Bilanz!AW306,"")</f>
        <v>0.44205999999999995</v>
      </c>
      <c r="AX306" s="713">
        <f>IF(ISNUMBER(Bilanz!AX306),Bilanz!AX306,"")</f>
        <v>0.23650209999999997</v>
      </c>
      <c r="AY306" s="714">
        <f>IF(ISNUMBER(Bilanz!AY306),Bilanz!AY306,"")</f>
        <v>2.0467377999999998</v>
      </c>
      <c r="AZ306" s="715">
        <f>IF(ISNUMBER(Bilanz!AZ306),Bilanz!AZ306,"")</f>
        <v>362.61</v>
      </c>
      <c r="BA306" s="716">
        <f>IF(ISNUMBER(Bilanz!BA306),Bilanz!BA306,"")</f>
        <v>5.5229999999999997</v>
      </c>
      <c r="BB306" s="717">
        <f>IF(ISNUMBER(Bilanz!BB306),Bilanz!BB306,"")</f>
        <v>3.4673685045253126</v>
      </c>
      <c r="BC306" s="718">
        <f>IF(ISNUMBER(Bilanz!BC306),Bilanz!BC306,"")</f>
        <v>1.592850599176824</v>
      </c>
      <c r="BD306" s="719">
        <f>IF(ISNUMBER(Bilanz!BD306),Bilanz!BD306,"")</f>
        <v>2.8840315031266042E-3</v>
      </c>
      <c r="BE306" s="720">
        <f>IF(ISNUMBER(Bilanz!BE306),Bilanz!BE306,"")</f>
        <v>10.605889653616158</v>
      </c>
      <c r="BF306" s="708">
        <f>IF(ISNUMBER(Bilanz!BF306),Bilanz!BF306,"")</f>
        <v>129.11585402133451</v>
      </c>
      <c r="BG306" s="709">
        <f>IF(ISNUMBER(Bilanz!BG306),Bilanz!BG306,"")</f>
        <v>67.766619213578153</v>
      </c>
      <c r="BH306" s="710">
        <f>IF(ISNUMBER(Bilanz!BH306),Bilanz!BH306,"")</f>
        <v>13.179757979625746</v>
      </c>
      <c r="BI306" s="711">
        <f>IF(ISNUMBER(Bilanz!BI306),Bilanz!BI306,"")</f>
        <v>151.94530149336964</v>
      </c>
      <c r="BJ306" s="712">
        <f>IF(ISNUMBER(Bilanz!BJ306),Bilanz!BJ306,"")</f>
        <v>5.1153511688577424</v>
      </c>
      <c r="BK306" s="713">
        <f>IF(ISNUMBER(Bilanz!BK306),Bilanz!BK306,"")</f>
        <v>8.8047726805184112</v>
      </c>
      <c r="BL306" s="714">
        <f>IF(ISNUMBER(Bilanz!BL306),Bilanz!BL306,"")</f>
        <v>46.209890713109438</v>
      </c>
      <c r="BM306" s="721" t="str">
        <f>IF(ISTEXT(Bilanz!BM306),Bilanz!BM306,"")</f>
        <v>V0</v>
      </c>
      <c r="BN306" s="722">
        <f>IF(ISNUMBER(Bilanz!BN306),Bilanz!BN306,"")</f>
        <v>32.5</v>
      </c>
      <c r="BO306" s="722">
        <f>IF(ISNUMBER(Bilanz!BO306),Bilanz!BO306,"")</f>
        <v>32.152443279361897</v>
      </c>
      <c r="BP306" s="723">
        <f>IF(ISNUMBER(Bilanz!BP306),Bilanz!BP306,"")</f>
        <v>-1.0694052942710859</v>
      </c>
      <c r="BQ306" s="723">
        <f>IF(ISNUMBER(Bilanz!BQ306),Bilanz!BQ306,"")</f>
        <v>20</v>
      </c>
      <c r="BR306" s="721" t="str">
        <f>IF(ISTEXT(Bilanz!BR306),Bilanz!BR306,"")</f>
        <v>V0</v>
      </c>
      <c r="BS306" s="723">
        <f>IF(ISNUMBER(Bilanz!BS306),Bilanz!BS306,"")</f>
        <v>228.72244254000626</v>
      </c>
      <c r="BT306" s="723">
        <f>IF(ISNUMBER(Bilanz!BT306),Bilanz!BT306,"")</f>
        <v>209.0840975192088</v>
      </c>
      <c r="BU306" s="723">
        <f>IF(ISNUMBER(Bilanz!BU306),Bilanz!BU306,"")</f>
        <v>437.80654005921508</v>
      </c>
      <c r="BV306" s="722">
        <f>IF(ISNUMBER(Bilanz!BV306),Bilanz!BV306,"")</f>
        <v>4.4856216670818334</v>
      </c>
      <c r="BW306" s="723">
        <f>IF(ISNUMBER(Bilanz!BW306),Bilanz!BW306,"")</f>
        <v>15</v>
      </c>
      <c r="BX306" s="721" t="str">
        <f>IF(ISTEXT(Bilanz!BX306),Bilanz!BX306,"")</f>
        <v>V0</v>
      </c>
    </row>
    <row r="307" spans="1:76" x14ac:dyDescent="0.2">
      <c r="A307" s="120" t="str">
        <f>IF(ISTEXT(Data!A307),Data!A307,"")</f>
        <v>DEU96108</v>
      </c>
      <c r="B307" s="250">
        <f>IF(ISREF(Data!B307),Data!B307,"")</f>
        <v>35315</v>
      </c>
      <c r="C307" s="698">
        <v>0.27083333333333298</v>
      </c>
      <c r="D307" s="250">
        <f>IF(ISREF(Data!D307),Data!D307,"")</f>
        <v>35316</v>
      </c>
      <c r="E307" s="698">
        <v>0.27083333333333298</v>
      </c>
      <c r="F307" s="699" t="s">
        <v>2179</v>
      </c>
      <c r="G307" s="245" t="str">
        <f>IF(ISTEXT(Data!G307),Data!G307,"")</f>
        <v>Rain</v>
      </c>
      <c r="H307" s="247" t="str">
        <f>IF(ISTEXT(Data!H307),Data!H307,"")</f>
        <v>Clean and Clear</v>
      </c>
      <c r="I307" s="246" t="str">
        <f>IF(ISTEXT(Data!I307),Data!I307,"")</f>
        <v/>
      </c>
      <c r="J307" s="248" t="str">
        <f>IF(ISTEXT(Data!J307),Data!J307,"")</f>
        <v/>
      </c>
      <c r="K307" s="273">
        <f>IF(ISNUMBER(Data!K307),Data!K307,"")</f>
        <v>1.7</v>
      </c>
      <c r="L307" s="242" t="str">
        <f>IF(ISTEXT(Data!L307),Data!L307,"")</f>
        <v>V0</v>
      </c>
      <c r="M307" s="700">
        <f>IF(ISNUMBER(Data!M307),Data!M307,"")</f>
        <v>56.7</v>
      </c>
      <c r="N307" s="700">
        <f>IF(ISNUMBER(Data!N307),Data!N307,"")</f>
        <v>1.3041</v>
      </c>
      <c r="O307" s="242" t="str">
        <f>IF(ISTEXT(Data!O307),Data!O307,"")</f>
        <v>V0</v>
      </c>
      <c r="P307" s="278">
        <f>IF(ISNUMBER(Data!P307),Data!P307,"")</f>
        <v>6.6</v>
      </c>
      <c r="Q307" s="242" t="str">
        <f>IF(ISTEXT(Data!Q307),Data!Q307,"")</f>
        <v>V0</v>
      </c>
      <c r="R307" s="277">
        <f>IF(ISNUMBER(Data!R307),Data!R307,"")</f>
        <v>23.5</v>
      </c>
      <c r="S307" s="242" t="str">
        <f>IF(ISTEXT(Data!S307),Data!S307,"")</f>
        <v>V0</v>
      </c>
      <c r="T307" s="701">
        <f>IF(ISNUMBER(Data!T307),Data!T307,"")</f>
        <v>0.35399999999999998</v>
      </c>
      <c r="U307" s="242" t="str">
        <f>IF(ISTEXT(Data!U307),Data!U307,"")</f>
        <v>V0</v>
      </c>
      <c r="V307" s="702">
        <f>IF(ISNUMBER(Data!V307),Data!V307,"")</f>
        <v>0.88099556487380049</v>
      </c>
      <c r="W307" s="242" t="str">
        <f>IF(ISTEXT(Data!W307),Data!W307,"")</f>
        <v>V0</v>
      </c>
      <c r="X307" s="701">
        <f>IF(ISNUMBER(Data!X307),Data!X307,"")</f>
        <v>0.68726214319918399</v>
      </c>
      <c r="Y307" s="242" t="str">
        <f>IF(ISTEXT(Data!Y307),Data!Y307,"")</f>
        <v>V0</v>
      </c>
      <c r="Z307" s="703">
        <f>IF(ISNUMBER(Data!Z307),Data!Z307,"")</f>
        <v>0.22700000000000001</v>
      </c>
      <c r="AA307" s="242" t="str">
        <f>IF(ISTEXT(Data!AA307),Data!AA307,"")</f>
        <v>V0</v>
      </c>
      <c r="AB307" s="701">
        <f>IF(ISNUMBER(Data!AB307),Data!AB307,"")</f>
        <v>2.1477095293530684</v>
      </c>
      <c r="AC307" s="242" t="str">
        <f>IF(ISTEXT(Data!AC307),Data!AC307,"")</f>
        <v>V0</v>
      </c>
      <c r="AD307" s="704">
        <f>IF(ISNUMBER(Data!AD307),Data!AD307,"")</f>
        <v>0.13300000000000001</v>
      </c>
      <c r="AE307" s="242" t="str">
        <f>IF(ISTEXT(Data!AE307),Data!AE307,"")</f>
        <v>V0</v>
      </c>
      <c r="AF307" s="701">
        <f>IF(ISNUMBER(Data!AF307),Data!AF307,"")</f>
        <v>5.0999999999999997E-2</v>
      </c>
      <c r="AG307" s="242" t="str">
        <f>IF(ISTEXT(Data!AG307),Data!AG307,"")</f>
        <v>V0</v>
      </c>
      <c r="AH307" s="703">
        <f>IF(ISNUMBER(Data!AH307),Data!AH307,"")</f>
        <v>0.28999999999999998</v>
      </c>
      <c r="AI307" s="242" t="str">
        <f>IF(ISTEXT(Data!AI307),Data!AI307,"")</f>
        <v>V0</v>
      </c>
      <c r="AJ307" s="267" t="str">
        <f>IF(ISTEXT(Data!AJ307),Data!AJ307,"")</f>
        <v/>
      </c>
      <c r="AK307" s="267" t="str">
        <f>IF(ISTEXT(Data!AK307),Data!AK307,"")</f>
        <v/>
      </c>
      <c r="AL307" s="267" t="str">
        <f>IF(ISTEXT(Data!AL307),Data!AL307,"")</f>
        <v/>
      </c>
      <c r="AM307" s="267" t="str">
        <f>IF(ISTEXT(Data!AM307),Data!AM307,"")</f>
        <v/>
      </c>
      <c r="AN307" s="267" t="str">
        <f>IF(ISTEXT(Data!AN307),Data!AN307,"")</f>
        <v/>
      </c>
      <c r="AO307" s="267" t="str">
        <f>IF(ISTEXT(Data!AO307),Data!AO307,"")</f>
        <v/>
      </c>
      <c r="AP307" s="705">
        <f>IF(ISNUMBER(Bilanz!AP307),Bilanz!AP307,"")</f>
        <v>2.5118864315095779E-4</v>
      </c>
      <c r="AQ307" s="706">
        <f>IF(ISNUMBER(Bilanz!AQ307),Bilanz!AQ307,"")</f>
        <v>3.2757510953316404E-4</v>
      </c>
      <c r="AR307" s="707">
        <f>IF(ISNUMBER(Bilanz!AR307),Bilanz!AR307,"")</f>
        <v>0.46165139999999999</v>
      </c>
      <c r="AS307" s="708">
        <f>IF(ISNUMBER(Bilanz!AS307),Bilanz!AS307,"")</f>
        <v>1.1489063161519233</v>
      </c>
      <c r="AT307" s="709">
        <f>IF(ISNUMBER(Bilanz!AT307),Bilanz!AT307,"")</f>
        <v>0.89625856094605583</v>
      </c>
      <c r="AU307" s="710">
        <f>IF(ISNUMBER(Bilanz!AU307),Bilanz!AU307,"")</f>
        <v>0.29603070000000004</v>
      </c>
      <c r="AV307" s="711">
        <f>IF(ISNUMBER(Bilanz!AV307),Bilanz!AV307,"")</f>
        <v>2.8008279972293364</v>
      </c>
      <c r="AW307" s="712">
        <f>IF(ISNUMBER(Bilanz!AW307),Bilanz!AW307,"")</f>
        <v>0.17344530000000002</v>
      </c>
      <c r="AX307" s="713">
        <f>IF(ISNUMBER(Bilanz!AX307),Bilanz!AX307,"")</f>
        <v>6.6509100000000002E-2</v>
      </c>
      <c r="AY307" s="714">
        <f>IF(ISNUMBER(Bilanz!AY307),Bilanz!AY307,"")</f>
        <v>0.378189</v>
      </c>
      <c r="AZ307" s="715">
        <f>IF(ISNUMBER(Bilanz!AZ307),Bilanz!AZ307,"")</f>
        <v>362.61</v>
      </c>
      <c r="BA307" s="716">
        <f>IF(ISNUMBER(Bilanz!BA307),Bilanz!BA307,"")</f>
        <v>5.5229999999999997</v>
      </c>
      <c r="BB307" s="717">
        <f>IF(ISNUMBER(Bilanz!BB307),Bilanz!BB307,"")</f>
        <v>0.25118864315095779</v>
      </c>
      <c r="BC307" s="718">
        <f>IF(ISNUMBER(Bilanz!BC307),Bilanz!BC307,"")</f>
        <v>21.987459029669637</v>
      </c>
      <c r="BD307" s="719">
        <f>IF(ISNUMBER(Bilanz!BD307),Bilanz!BD307,"")</f>
        <v>3.9810717055349672E-2</v>
      </c>
      <c r="BE307" s="720">
        <f>IF(ISNUMBER(Bilanz!BE307),Bilanz!BE307,"")</f>
        <v>9.9853322802662756</v>
      </c>
      <c r="BF307" s="708">
        <f>IF(ISNUMBER(Bilanz!BF307),Bilanz!BF307,"")</f>
        <v>62.896806230727535</v>
      </c>
      <c r="BG307" s="709">
        <f>IF(ISNUMBER(Bilanz!BG307),Bilanz!BG307,"")</f>
        <v>42.866810740632097</v>
      </c>
      <c r="BH307" s="710">
        <f>IF(ISNUMBER(Bilanz!BH307),Bilanz!BH307,"")</f>
        <v>9.8739440969473442</v>
      </c>
      <c r="BI307" s="711">
        <f>IF(ISNUMBER(Bilanz!BI307),Bilanz!BI307,"")</f>
        <v>153.33115794624604</v>
      </c>
      <c r="BJ307" s="712">
        <f>IF(ISNUMBER(Bilanz!BJ307),Bilanz!BJ307,"")</f>
        <v>3.4017085272903986</v>
      </c>
      <c r="BK307" s="713">
        <f>IF(ISNUMBER(Bilanz!BK307),Bilanz!BK307,"")</f>
        <v>4.1966673523966262</v>
      </c>
      <c r="BL307" s="714">
        <f>IF(ISNUMBER(Bilanz!BL307),Bilanz!BL307,"")</f>
        <v>14.471780028943558</v>
      </c>
      <c r="BM307" s="721" t="str">
        <f>IF(ISTEXT(Bilanz!BM307),Bilanz!BM307,"")</f>
        <v>V0</v>
      </c>
      <c r="BN307" s="722">
        <f>IF(ISNUMBER(Bilanz!BN307),Bilanz!BN307,"")</f>
        <v>23.5</v>
      </c>
      <c r="BO307" s="722">
        <f>IF(ISNUMBER(Bilanz!BO307),Bilanz!BO307,"")</f>
        <v>22.853857093906498</v>
      </c>
      <c r="BP307" s="723">
        <f>IF(ISNUMBER(Bilanz!BP307),Bilanz!BP307,"")</f>
        <v>-2.7495442812489439</v>
      </c>
      <c r="BQ307" s="723">
        <f>IF(ISNUMBER(Bilanz!BQ307),Bilanz!BQ307,"")</f>
        <v>30</v>
      </c>
      <c r="BR307" s="721" t="str">
        <f>IF(ISTEXT(Bilanz!BR307),Bilanz!BR307,"")</f>
        <v>V0</v>
      </c>
      <c r="BS307" s="723">
        <f>IF(ISNUMBER(Bilanz!BS307),Bilanz!BS307,"")</f>
        <v>185.52644659497491</v>
      </c>
      <c r="BT307" s="723">
        <f>IF(ISNUMBER(Bilanz!BT307),Bilanz!BT307,"")</f>
        <v>137.77621899835088</v>
      </c>
      <c r="BU307" s="723">
        <f>IF(ISNUMBER(Bilanz!BU307),Bilanz!BU307,"")</f>
        <v>323.3026655933258</v>
      </c>
      <c r="BV307" s="722">
        <f>IF(ISNUMBER(Bilanz!BV307),Bilanz!BV307,"")</f>
        <v>14.769512496592846</v>
      </c>
      <c r="BW307" s="723">
        <f>IF(ISNUMBER(Bilanz!BW307),Bilanz!BW307,"")</f>
        <v>15</v>
      </c>
      <c r="BX307" s="721" t="str">
        <f>IF(ISTEXT(Bilanz!BX307),Bilanz!BX307,"")</f>
        <v>V0</v>
      </c>
    </row>
    <row r="308" spans="1:76" x14ac:dyDescent="0.2">
      <c r="A308" s="120" t="str">
        <f>IF(ISTEXT(Data!A308),Data!A308,"")</f>
        <v/>
      </c>
      <c r="B308" s="250">
        <f>IF(ISREF(Data!B308),Data!B308,"")</f>
        <v>35316</v>
      </c>
      <c r="C308" s="698">
        <v>0.27083333333333298</v>
      </c>
      <c r="D308" s="250">
        <f>IF(ISREF(Data!D308),Data!D308,"")</f>
        <v>35317</v>
      </c>
      <c r="E308" s="698">
        <v>0.27083333333333298</v>
      </c>
      <c r="F308" s="699" t="s">
        <v>2179</v>
      </c>
      <c r="G308" s="245" t="str">
        <f>IF(ISTEXT(Data!G308),Data!G308,"")</f>
        <v>No Precipitation Occurred</v>
      </c>
      <c r="H308" s="247" t="str">
        <f>IF(ISTEXT(Data!H308),Data!H308,"")</f>
        <v/>
      </c>
      <c r="I308" s="246" t="str">
        <f>IF(ISTEXT(Data!I308),Data!I308,"")</f>
        <v/>
      </c>
      <c r="J308" s="248" t="str">
        <f>IF(ISTEXT(Data!J308),Data!J308,"")</f>
        <v/>
      </c>
      <c r="K308" s="273" t="str">
        <f>IF(ISNUMBER(Data!K308),Data!K308,"")</f>
        <v/>
      </c>
      <c r="L308" s="242" t="str">
        <f>IF(ISTEXT(Data!L308),Data!L308,"")</f>
        <v>M1</v>
      </c>
      <c r="M308" s="700" t="str">
        <f>IF(ISNUMBER(Data!M308),Data!M308,"")</f>
        <v/>
      </c>
      <c r="N308" s="700" t="str">
        <f>IF(ISNUMBER(Data!N308),Data!N308,"")</f>
        <v/>
      </c>
      <c r="O308" s="242" t="str">
        <f>IF(ISTEXT(Data!O308),Data!O308,"")</f>
        <v>M1</v>
      </c>
      <c r="P308" s="278" t="str">
        <f>IF(ISNUMBER(Data!P308),Data!P308,"")</f>
        <v/>
      </c>
      <c r="Q308" s="242" t="str">
        <f>IF(ISTEXT(Data!Q308),Data!Q308,"")</f>
        <v>M1</v>
      </c>
      <c r="R308" s="277" t="str">
        <f>IF(ISNUMBER(Data!R308),Data!R308,"")</f>
        <v/>
      </c>
      <c r="S308" s="242" t="str">
        <f>IF(ISTEXT(Data!S308),Data!S308,"")</f>
        <v>M1</v>
      </c>
      <c r="T308" s="701" t="str">
        <f>IF(ISNUMBER(Data!T308),Data!T308,"")</f>
        <v/>
      </c>
      <c r="U308" s="242" t="str">
        <f>IF(ISTEXT(Data!U308),Data!U308,"")</f>
        <v>M1</v>
      </c>
      <c r="V308" s="702" t="str">
        <f>IF(ISNUMBER(Data!V308),Data!V308,"")</f>
        <v/>
      </c>
      <c r="W308" s="242" t="str">
        <f>IF(ISTEXT(Data!W308),Data!W308,"")</f>
        <v>M1</v>
      </c>
      <c r="X308" s="701" t="str">
        <f>IF(ISNUMBER(Data!X308),Data!X308,"")</f>
        <v/>
      </c>
      <c r="Y308" s="242" t="str">
        <f>IF(ISTEXT(Data!Y308),Data!Y308,"")</f>
        <v>M1</v>
      </c>
      <c r="Z308" s="703" t="str">
        <f>IF(ISNUMBER(Data!Z308),Data!Z308,"")</f>
        <v/>
      </c>
      <c r="AA308" s="242" t="str">
        <f>IF(ISTEXT(Data!AA308),Data!AA308,"")</f>
        <v>M1</v>
      </c>
      <c r="AB308" s="701" t="str">
        <f>IF(ISNUMBER(Data!AB308),Data!AB308,"")</f>
        <v/>
      </c>
      <c r="AC308" s="242" t="str">
        <f>IF(ISTEXT(Data!AC308),Data!AC308,"")</f>
        <v>M1</v>
      </c>
      <c r="AD308" s="704" t="str">
        <f>IF(ISNUMBER(Data!AD308),Data!AD308,"")</f>
        <v/>
      </c>
      <c r="AE308" s="242" t="str">
        <f>IF(ISTEXT(Data!AE308),Data!AE308,"")</f>
        <v>M1</v>
      </c>
      <c r="AF308" s="701" t="str">
        <f>IF(ISNUMBER(Data!AF308),Data!AF308,"")</f>
        <v/>
      </c>
      <c r="AG308" s="242" t="str">
        <f>IF(ISTEXT(Data!AG308),Data!AG308,"")</f>
        <v>M1</v>
      </c>
      <c r="AH308" s="703" t="str">
        <f>IF(ISNUMBER(Data!AH308),Data!AH308,"")</f>
        <v/>
      </c>
      <c r="AI308" s="242" t="str">
        <f>IF(ISTEXT(Data!AI308),Data!AI308,"")</f>
        <v>M1</v>
      </c>
      <c r="AJ308" s="267" t="str">
        <f>IF(ISTEXT(Data!AJ308),Data!AJ308,"")</f>
        <v/>
      </c>
      <c r="AK308" s="267" t="str">
        <f>IF(ISTEXT(Data!AK308),Data!AK308,"")</f>
        <v/>
      </c>
      <c r="AL308" s="267" t="str">
        <f>IF(ISTEXT(Data!AL308),Data!AL308,"")</f>
        <v/>
      </c>
      <c r="AM308" s="267" t="str">
        <f>IF(ISTEXT(Data!AM308),Data!AM308,"")</f>
        <v/>
      </c>
      <c r="AN308" s="267" t="str">
        <f>IF(ISTEXT(Data!AN308),Data!AN308,"")</f>
        <v/>
      </c>
      <c r="AO308" s="267" t="str">
        <f>IF(ISTEXT(Data!AO308),Data!AO308,"")</f>
        <v/>
      </c>
      <c r="AP308" s="705" t="str">
        <f>IF(ISNUMBER(Bilanz!AP308),Bilanz!AP308,"")</f>
        <v/>
      </c>
      <c r="AQ308" s="706" t="str">
        <f>IF(ISNUMBER(Bilanz!AQ308),Bilanz!AQ308,"")</f>
        <v/>
      </c>
      <c r="AR308" s="707" t="str">
        <f>IF(ISNUMBER(Bilanz!AR308),Bilanz!AR308,"")</f>
        <v/>
      </c>
      <c r="AS308" s="708" t="str">
        <f>IF(ISNUMBER(Bilanz!AS308),Bilanz!AS308,"")</f>
        <v/>
      </c>
      <c r="AT308" s="709" t="str">
        <f>IF(ISNUMBER(Bilanz!AT308),Bilanz!AT308,"")</f>
        <v/>
      </c>
      <c r="AU308" s="710" t="str">
        <f>IF(ISNUMBER(Bilanz!AU308),Bilanz!AU308,"")</f>
        <v/>
      </c>
      <c r="AV308" s="711" t="str">
        <f>IF(ISNUMBER(Bilanz!AV308),Bilanz!AV308,"")</f>
        <v/>
      </c>
      <c r="AW308" s="712" t="str">
        <f>IF(ISNUMBER(Bilanz!AW308),Bilanz!AW308,"")</f>
        <v/>
      </c>
      <c r="AX308" s="713" t="str">
        <f>IF(ISNUMBER(Bilanz!AX308),Bilanz!AX308,"")</f>
        <v/>
      </c>
      <c r="AY308" s="714" t="str">
        <f>IF(ISNUMBER(Bilanz!AY308),Bilanz!AY308,"")</f>
        <v/>
      </c>
      <c r="AZ308" s="715">
        <f>IF(ISNUMBER(Bilanz!AZ308),Bilanz!AZ308,"")</f>
        <v>362.61</v>
      </c>
      <c r="BA308" s="716">
        <f>IF(ISNUMBER(Bilanz!BA308),Bilanz!BA308,"")</f>
        <v>5.5229999999999997</v>
      </c>
      <c r="BB308" s="717" t="str">
        <f>IF(ISNUMBER(Bilanz!BB308),Bilanz!BB308,"")</f>
        <v/>
      </c>
      <c r="BC308" s="718" t="str">
        <f>IF(ISNUMBER(Bilanz!BC308),Bilanz!BC308,"")</f>
        <v/>
      </c>
      <c r="BD308" s="719" t="str">
        <f>IF(ISNUMBER(Bilanz!BD308),Bilanz!BD308,"")</f>
        <v/>
      </c>
      <c r="BE308" s="720" t="str">
        <f>IF(ISNUMBER(Bilanz!BE308),Bilanz!BE308,"")</f>
        <v/>
      </c>
      <c r="BF308" s="708" t="str">
        <f>IF(ISNUMBER(Bilanz!BF308),Bilanz!BF308,"")</f>
        <v/>
      </c>
      <c r="BG308" s="709" t="str">
        <f>IF(ISNUMBER(Bilanz!BG308),Bilanz!BG308,"")</f>
        <v/>
      </c>
      <c r="BH308" s="710" t="str">
        <f>IF(ISNUMBER(Bilanz!BH308),Bilanz!BH308,"")</f>
        <v/>
      </c>
      <c r="BI308" s="711" t="str">
        <f>IF(ISNUMBER(Bilanz!BI308),Bilanz!BI308,"")</f>
        <v/>
      </c>
      <c r="BJ308" s="712" t="str">
        <f>IF(ISNUMBER(Bilanz!BJ308),Bilanz!BJ308,"")</f>
        <v/>
      </c>
      <c r="BK308" s="713" t="str">
        <f>IF(ISNUMBER(Bilanz!BK308),Bilanz!BK308,"")</f>
        <v/>
      </c>
      <c r="BL308" s="714" t="str">
        <f>IF(ISNUMBER(Bilanz!BL308),Bilanz!BL308,"")</f>
        <v/>
      </c>
      <c r="BM308" s="721" t="str">
        <f>IF(ISTEXT(Bilanz!BM308),Bilanz!BM308,"")</f>
        <v>M1</v>
      </c>
      <c r="BN308" s="722" t="str">
        <f>IF(ISNUMBER(Bilanz!BN308),Bilanz!BN308,"")</f>
        <v/>
      </c>
      <c r="BO308" s="722" t="str">
        <f>IF(ISNUMBER(Bilanz!BO308),Bilanz!BO308,"")</f>
        <v/>
      </c>
      <c r="BP308" s="723" t="str">
        <f>IF(ISNUMBER(Bilanz!BP308),Bilanz!BP308,"")</f>
        <v/>
      </c>
      <c r="BQ308" s="723" t="str">
        <f>IF(ISNUMBER(Bilanz!BQ308),Bilanz!BQ308,"")</f>
        <v/>
      </c>
      <c r="BR308" s="721" t="str">
        <f>IF(ISTEXT(Bilanz!BR308),Bilanz!BR308,"")</f>
        <v>M1</v>
      </c>
      <c r="BS308" s="723" t="str">
        <f>IF(ISNUMBER(Bilanz!BS308),Bilanz!BS308,"")</f>
        <v/>
      </c>
      <c r="BT308" s="723" t="str">
        <f>IF(ISNUMBER(Bilanz!BT308),Bilanz!BT308,"")</f>
        <v/>
      </c>
      <c r="BU308" s="723" t="str">
        <f>IF(ISNUMBER(Bilanz!BU308),Bilanz!BU308,"")</f>
        <v/>
      </c>
      <c r="BV308" s="722" t="str">
        <f>IF(ISNUMBER(Bilanz!BV308),Bilanz!BV308,"")</f>
        <v/>
      </c>
      <c r="BW308" s="723" t="str">
        <f>IF(ISNUMBER(Bilanz!BW308),Bilanz!BW308,"")</f>
        <v/>
      </c>
      <c r="BX308" s="721" t="str">
        <f>IF(ISTEXT(Bilanz!BX308),Bilanz!BX308,"")</f>
        <v>M1</v>
      </c>
    </row>
    <row r="309" spans="1:76" x14ac:dyDescent="0.2">
      <c r="A309" s="120" t="str">
        <f>IF(ISTEXT(Data!A309),Data!A309,"")</f>
        <v/>
      </c>
      <c r="B309" s="250">
        <f>IF(ISREF(Data!B309),Data!B309,"")</f>
        <v>35317</v>
      </c>
      <c r="C309" s="698">
        <v>0.27083333333333298</v>
      </c>
      <c r="D309" s="250">
        <f>IF(ISREF(Data!D309),Data!D309,"")</f>
        <v>35318</v>
      </c>
      <c r="E309" s="698">
        <v>0.27083333333333298</v>
      </c>
      <c r="F309" s="699" t="s">
        <v>2179</v>
      </c>
      <c r="G309" s="245" t="str">
        <f>IF(ISTEXT(Data!G309),Data!G309,"")</f>
        <v>No Precipitation Occurred</v>
      </c>
      <c r="H309" s="247" t="str">
        <f>IF(ISTEXT(Data!H309),Data!H309,"")</f>
        <v/>
      </c>
      <c r="I309" s="246" t="str">
        <f>IF(ISTEXT(Data!I309),Data!I309,"")</f>
        <v/>
      </c>
      <c r="J309" s="248" t="str">
        <f>IF(ISTEXT(Data!J309),Data!J309,"")</f>
        <v/>
      </c>
      <c r="K309" s="273" t="str">
        <f>IF(ISNUMBER(Data!K309),Data!K309,"")</f>
        <v/>
      </c>
      <c r="L309" s="242" t="str">
        <f>IF(ISTEXT(Data!L309),Data!L309,"")</f>
        <v>M1</v>
      </c>
      <c r="M309" s="700" t="str">
        <f>IF(ISNUMBER(Data!M309),Data!M309,"")</f>
        <v/>
      </c>
      <c r="N309" s="700" t="str">
        <f>IF(ISNUMBER(Data!N309),Data!N309,"")</f>
        <v/>
      </c>
      <c r="O309" s="242" t="str">
        <f>IF(ISTEXT(Data!O309),Data!O309,"")</f>
        <v>M1</v>
      </c>
      <c r="P309" s="278" t="str">
        <f>IF(ISNUMBER(Data!P309),Data!P309,"")</f>
        <v/>
      </c>
      <c r="Q309" s="242" t="str">
        <f>IF(ISTEXT(Data!Q309),Data!Q309,"")</f>
        <v>M1</v>
      </c>
      <c r="R309" s="277" t="str">
        <f>IF(ISNUMBER(Data!R309),Data!R309,"")</f>
        <v/>
      </c>
      <c r="S309" s="242" t="str">
        <f>IF(ISTEXT(Data!S309),Data!S309,"")</f>
        <v>M1</v>
      </c>
      <c r="T309" s="701" t="str">
        <f>IF(ISNUMBER(Data!T309),Data!T309,"")</f>
        <v/>
      </c>
      <c r="U309" s="242" t="str">
        <f>IF(ISTEXT(Data!U309),Data!U309,"")</f>
        <v>M1</v>
      </c>
      <c r="V309" s="702" t="str">
        <f>IF(ISNUMBER(Data!V309),Data!V309,"")</f>
        <v/>
      </c>
      <c r="W309" s="242" t="str">
        <f>IF(ISTEXT(Data!W309),Data!W309,"")</f>
        <v>M1</v>
      </c>
      <c r="X309" s="701" t="str">
        <f>IF(ISNUMBER(Data!X309),Data!X309,"")</f>
        <v/>
      </c>
      <c r="Y309" s="242" t="str">
        <f>IF(ISTEXT(Data!Y309),Data!Y309,"")</f>
        <v>M1</v>
      </c>
      <c r="Z309" s="703" t="str">
        <f>IF(ISNUMBER(Data!Z309),Data!Z309,"")</f>
        <v/>
      </c>
      <c r="AA309" s="242" t="str">
        <f>IF(ISTEXT(Data!AA309),Data!AA309,"")</f>
        <v>M1</v>
      </c>
      <c r="AB309" s="701" t="str">
        <f>IF(ISNUMBER(Data!AB309),Data!AB309,"")</f>
        <v/>
      </c>
      <c r="AC309" s="242" t="str">
        <f>IF(ISTEXT(Data!AC309),Data!AC309,"")</f>
        <v>M1</v>
      </c>
      <c r="AD309" s="704" t="str">
        <f>IF(ISNUMBER(Data!AD309),Data!AD309,"")</f>
        <v/>
      </c>
      <c r="AE309" s="242" t="str">
        <f>IF(ISTEXT(Data!AE309),Data!AE309,"")</f>
        <v>M1</v>
      </c>
      <c r="AF309" s="701" t="str">
        <f>IF(ISNUMBER(Data!AF309),Data!AF309,"")</f>
        <v/>
      </c>
      <c r="AG309" s="242" t="str">
        <f>IF(ISTEXT(Data!AG309),Data!AG309,"")</f>
        <v>M1</v>
      </c>
      <c r="AH309" s="703" t="str">
        <f>IF(ISNUMBER(Data!AH309),Data!AH309,"")</f>
        <v/>
      </c>
      <c r="AI309" s="242" t="str">
        <f>IF(ISTEXT(Data!AI309),Data!AI309,"")</f>
        <v>M1</v>
      </c>
      <c r="AJ309" s="267" t="str">
        <f>IF(ISTEXT(Data!AJ309),Data!AJ309,"")</f>
        <v/>
      </c>
      <c r="AK309" s="267" t="str">
        <f>IF(ISTEXT(Data!AK309),Data!AK309,"")</f>
        <v/>
      </c>
      <c r="AL309" s="267" t="str">
        <f>IF(ISTEXT(Data!AL309),Data!AL309,"")</f>
        <v/>
      </c>
      <c r="AM309" s="267" t="str">
        <f>IF(ISTEXT(Data!AM309),Data!AM309,"")</f>
        <v/>
      </c>
      <c r="AN309" s="267" t="str">
        <f>IF(ISTEXT(Data!AN309),Data!AN309,"")</f>
        <v/>
      </c>
      <c r="AO309" s="267" t="str">
        <f>IF(ISTEXT(Data!AO309),Data!AO309,"")</f>
        <v/>
      </c>
      <c r="AP309" s="705" t="str">
        <f>IF(ISNUMBER(Bilanz!AP309),Bilanz!AP309,"")</f>
        <v/>
      </c>
      <c r="AQ309" s="706" t="str">
        <f>IF(ISNUMBER(Bilanz!AQ309),Bilanz!AQ309,"")</f>
        <v/>
      </c>
      <c r="AR309" s="707" t="str">
        <f>IF(ISNUMBER(Bilanz!AR309),Bilanz!AR309,"")</f>
        <v/>
      </c>
      <c r="AS309" s="708" t="str">
        <f>IF(ISNUMBER(Bilanz!AS309),Bilanz!AS309,"")</f>
        <v/>
      </c>
      <c r="AT309" s="709" t="str">
        <f>IF(ISNUMBER(Bilanz!AT309),Bilanz!AT309,"")</f>
        <v/>
      </c>
      <c r="AU309" s="710" t="str">
        <f>IF(ISNUMBER(Bilanz!AU309),Bilanz!AU309,"")</f>
        <v/>
      </c>
      <c r="AV309" s="711" t="str">
        <f>IF(ISNUMBER(Bilanz!AV309),Bilanz!AV309,"")</f>
        <v/>
      </c>
      <c r="AW309" s="712" t="str">
        <f>IF(ISNUMBER(Bilanz!AW309),Bilanz!AW309,"")</f>
        <v/>
      </c>
      <c r="AX309" s="713" t="str">
        <f>IF(ISNUMBER(Bilanz!AX309),Bilanz!AX309,"")</f>
        <v/>
      </c>
      <c r="AY309" s="714" t="str">
        <f>IF(ISNUMBER(Bilanz!AY309),Bilanz!AY309,"")</f>
        <v/>
      </c>
      <c r="AZ309" s="715">
        <f>IF(ISNUMBER(Bilanz!AZ309),Bilanz!AZ309,"")</f>
        <v>362.61</v>
      </c>
      <c r="BA309" s="716">
        <f>IF(ISNUMBER(Bilanz!BA309),Bilanz!BA309,"")</f>
        <v>5.5229999999999997</v>
      </c>
      <c r="BB309" s="717" t="str">
        <f>IF(ISNUMBER(Bilanz!BB309),Bilanz!BB309,"")</f>
        <v/>
      </c>
      <c r="BC309" s="718" t="str">
        <f>IF(ISNUMBER(Bilanz!BC309),Bilanz!BC309,"")</f>
        <v/>
      </c>
      <c r="BD309" s="719" t="str">
        <f>IF(ISNUMBER(Bilanz!BD309),Bilanz!BD309,"")</f>
        <v/>
      </c>
      <c r="BE309" s="720" t="str">
        <f>IF(ISNUMBER(Bilanz!BE309),Bilanz!BE309,"")</f>
        <v/>
      </c>
      <c r="BF309" s="708" t="str">
        <f>IF(ISNUMBER(Bilanz!BF309),Bilanz!BF309,"")</f>
        <v/>
      </c>
      <c r="BG309" s="709" t="str">
        <f>IF(ISNUMBER(Bilanz!BG309),Bilanz!BG309,"")</f>
        <v/>
      </c>
      <c r="BH309" s="710" t="str">
        <f>IF(ISNUMBER(Bilanz!BH309),Bilanz!BH309,"")</f>
        <v/>
      </c>
      <c r="BI309" s="711" t="str">
        <f>IF(ISNUMBER(Bilanz!BI309),Bilanz!BI309,"")</f>
        <v/>
      </c>
      <c r="BJ309" s="712" t="str">
        <f>IF(ISNUMBER(Bilanz!BJ309),Bilanz!BJ309,"")</f>
        <v/>
      </c>
      <c r="BK309" s="713" t="str">
        <f>IF(ISNUMBER(Bilanz!BK309),Bilanz!BK309,"")</f>
        <v/>
      </c>
      <c r="BL309" s="714" t="str">
        <f>IF(ISNUMBER(Bilanz!BL309),Bilanz!BL309,"")</f>
        <v/>
      </c>
      <c r="BM309" s="721" t="str">
        <f>IF(ISTEXT(Bilanz!BM309),Bilanz!BM309,"")</f>
        <v>M1</v>
      </c>
      <c r="BN309" s="722" t="str">
        <f>IF(ISNUMBER(Bilanz!BN309),Bilanz!BN309,"")</f>
        <v/>
      </c>
      <c r="BO309" s="722" t="str">
        <f>IF(ISNUMBER(Bilanz!BO309),Bilanz!BO309,"")</f>
        <v/>
      </c>
      <c r="BP309" s="723" t="str">
        <f>IF(ISNUMBER(Bilanz!BP309),Bilanz!BP309,"")</f>
        <v/>
      </c>
      <c r="BQ309" s="723" t="str">
        <f>IF(ISNUMBER(Bilanz!BQ309),Bilanz!BQ309,"")</f>
        <v/>
      </c>
      <c r="BR309" s="721" t="str">
        <f>IF(ISTEXT(Bilanz!BR309),Bilanz!BR309,"")</f>
        <v>M1</v>
      </c>
      <c r="BS309" s="723" t="str">
        <f>IF(ISNUMBER(Bilanz!BS309),Bilanz!BS309,"")</f>
        <v/>
      </c>
      <c r="BT309" s="723" t="str">
        <f>IF(ISNUMBER(Bilanz!BT309),Bilanz!BT309,"")</f>
        <v/>
      </c>
      <c r="BU309" s="723" t="str">
        <f>IF(ISNUMBER(Bilanz!BU309),Bilanz!BU309,"")</f>
        <v/>
      </c>
      <c r="BV309" s="722" t="str">
        <f>IF(ISNUMBER(Bilanz!BV309),Bilanz!BV309,"")</f>
        <v/>
      </c>
      <c r="BW309" s="723" t="str">
        <f>IF(ISNUMBER(Bilanz!BW309),Bilanz!BW309,"")</f>
        <v/>
      </c>
      <c r="BX309" s="721" t="str">
        <f>IF(ISTEXT(Bilanz!BX309),Bilanz!BX309,"")</f>
        <v>M1</v>
      </c>
    </row>
    <row r="310" spans="1:76" x14ac:dyDescent="0.2">
      <c r="A310" s="120" t="str">
        <f>IF(ISTEXT(Data!A310),Data!A310,"")</f>
        <v/>
      </c>
      <c r="B310" s="250">
        <f>IF(ISREF(Data!B310),Data!B310,"")</f>
        <v>35318</v>
      </c>
      <c r="C310" s="698">
        <v>0.27083333333333298</v>
      </c>
      <c r="D310" s="250">
        <f>IF(ISREF(Data!D310),Data!D310,"")</f>
        <v>35319</v>
      </c>
      <c r="E310" s="698">
        <v>0.27083333333333298</v>
      </c>
      <c r="F310" s="699" t="s">
        <v>2179</v>
      </c>
      <c r="G310" s="245" t="str">
        <f>IF(ISTEXT(Data!G310),Data!G310,"")</f>
        <v>No Precipitation Occurred</v>
      </c>
      <c r="H310" s="247" t="str">
        <f>IF(ISTEXT(Data!H310),Data!H310,"")</f>
        <v/>
      </c>
      <c r="I310" s="246" t="str">
        <f>IF(ISTEXT(Data!I310),Data!I310,"")</f>
        <v/>
      </c>
      <c r="J310" s="248" t="str">
        <f>IF(ISTEXT(Data!J310),Data!J310,"")</f>
        <v/>
      </c>
      <c r="K310" s="273" t="str">
        <f>IF(ISNUMBER(Data!K310),Data!K310,"")</f>
        <v/>
      </c>
      <c r="L310" s="242" t="str">
        <f>IF(ISTEXT(Data!L310),Data!L310,"")</f>
        <v>M1</v>
      </c>
      <c r="M310" s="700" t="str">
        <f>IF(ISNUMBER(Data!M310),Data!M310,"")</f>
        <v/>
      </c>
      <c r="N310" s="700" t="str">
        <f>IF(ISNUMBER(Data!N310),Data!N310,"")</f>
        <v/>
      </c>
      <c r="O310" s="242" t="str">
        <f>IF(ISTEXT(Data!O310),Data!O310,"")</f>
        <v>M1</v>
      </c>
      <c r="P310" s="278" t="str">
        <f>IF(ISNUMBER(Data!P310),Data!P310,"")</f>
        <v/>
      </c>
      <c r="Q310" s="242" t="str">
        <f>IF(ISTEXT(Data!Q310),Data!Q310,"")</f>
        <v>M1</v>
      </c>
      <c r="R310" s="277" t="str">
        <f>IF(ISNUMBER(Data!R310),Data!R310,"")</f>
        <v/>
      </c>
      <c r="S310" s="242" t="str">
        <f>IF(ISTEXT(Data!S310),Data!S310,"")</f>
        <v>M1</v>
      </c>
      <c r="T310" s="701" t="str">
        <f>IF(ISNUMBER(Data!T310),Data!T310,"")</f>
        <v/>
      </c>
      <c r="U310" s="242" t="str">
        <f>IF(ISTEXT(Data!U310),Data!U310,"")</f>
        <v>M1</v>
      </c>
      <c r="V310" s="702" t="str">
        <f>IF(ISNUMBER(Data!V310),Data!V310,"")</f>
        <v/>
      </c>
      <c r="W310" s="242" t="str">
        <f>IF(ISTEXT(Data!W310),Data!W310,"")</f>
        <v>M1</v>
      </c>
      <c r="X310" s="701" t="str">
        <f>IF(ISNUMBER(Data!X310),Data!X310,"")</f>
        <v/>
      </c>
      <c r="Y310" s="242" t="str">
        <f>IF(ISTEXT(Data!Y310),Data!Y310,"")</f>
        <v>M1</v>
      </c>
      <c r="Z310" s="703" t="str">
        <f>IF(ISNUMBER(Data!Z310),Data!Z310,"")</f>
        <v/>
      </c>
      <c r="AA310" s="242" t="str">
        <f>IF(ISTEXT(Data!AA310),Data!AA310,"")</f>
        <v>M1</v>
      </c>
      <c r="AB310" s="701" t="str">
        <f>IF(ISNUMBER(Data!AB310),Data!AB310,"")</f>
        <v/>
      </c>
      <c r="AC310" s="242" t="str">
        <f>IF(ISTEXT(Data!AC310),Data!AC310,"")</f>
        <v>M1</v>
      </c>
      <c r="AD310" s="704" t="str">
        <f>IF(ISNUMBER(Data!AD310),Data!AD310,"")</f>
        <v/>
      </c>
      <c r="AE310" s="242" t="str">
        <f>IF(ISTEXT(Data!AE310),Data!AE310,"")</f>
        <v>M1</v>
      </c>
      <c r="AF310" s="701" t="str">
        <f>IF(ISNUMBER(Data!AF310),Data!AF310,"")</f>
        <v/>
      </c>
      <c r="AG310" s="242" t="str">
        <f>IF(ISTEXT(Data!AG310),Data!AG310,"")</f>
        <v>M1</v>
      </c>
      <c r="AH310" s="703" t="str">
        <f>IF(ISNUMBER(Data!AH310),Data!AH310,"")</f>
        <v/>
      </c>
      <c r="AI310" s="242" t="str">
        <f>IF(ISTEXT(Data!AI310),Data!AI310,"")</f>
        <v>M1</v>
      </c>
      <c r="AJ310" s="267" t="str">
        <f>IF(ISTEXT(Data!AJ310),Data!AJ310,"")</f>
        <v/>
      </c>
      <c r="AK310" s="267" t="str">
        <f>IF(ISTEXT(Data!AK310),Data!AK310,"")</f>
        <v/>
      </c>
      <c r="AL310" s="267" t="str">
        <f>IF(ISTEXT(Data!AL310),Data!AL310,"")</f>
        <v/>
      </c>
      <c r="AM310" s="267" t="str">
        <f>IF(ISTEXT(Data!AM310),Data!AM310,"")</f>
        <v/>
      </c>
      <c r="AN310" s="267" t="str">
        <f>IF(ISTEXT(Data!AN310),Data!AN310,"")</f>
        <v/>
      </c>
      <c r="AO310" s="267" t="str">
        <f>IF(ISTEXT(Data!AO310),Data!AO310,"")</f>
        <v/>
      </c>
      <c r="AP310" s="705" t="str">
        <f>IF(ISNUMBER(Bilanz!AP310),Bilanz!AP310,"")</f>
        <v/>
      </c>
      <c r="AQ310" s="706" t="str">
        <f>IF(ISNUMBER(Bilanz!AQ310),Bilanz!AQ310,"")</f>
        <v/>
      </c>
      <c r="AR310" s="707" t="str">
        <f>IF(ISNUMBER(Bilanz!AR310),Bilanz!AR310,"")</f>
        <v/>
      </c>
      <c r="AS310" s="708" t="str">
        <f>IF(ISNUMBER(Bilanz!AS310),Bilanz!AS310,"")</f>
        <v/>
      </c>
      <c r="AT310" s="709" t="str">
        <f>IF(ISNUMBER(Bilanz!AT310),Bilanz!AT310,"")</f>
        <v/>
      </c>
      <c r="AU310" s="710" t="str">
        <f>IF(ISNUMBER(Bilanz!AU310),Bilanz!AU310,"")</f>
        <v/>
      </c>
      <c r="AV310" s="711" t="str">
        <f>IF(ISNUMBER(Bilanz!AV310),Bilanz!AV310,"")</f>
        <v/>
      </c>
      <c r="AW310" s="712" t="str">
        <f>IF(ISNUMBER(Bilanz!AW310),Bilanz!AW310,"")</f>
        <v/>
      </c>
      <c r="AX310" s="713" t="str">
        <f>IF(ISNUMBER(Bilanz!AX310),Bilanz!AX310,"")</f>
        <v/>
      </c>
      <c r="AY310" s="714" t="str">
        <f>IF(ISNUMBER(Bilanz!AY310),Bilanz!AY310,"")</f>
        <v/>
      </c>
      <c r="AZ310" s="715">
        <f>IF(ISNUMBER(Bilanz!AZ310),Bilanz!AZ310,"")</f>
        <v>362.61</v>
      </c>
      <c r="BA310" s="716">
        <f>IF(ISNUMBER(Bilanz!BA310),Bilanz!BA310,"")</f>
        <v>5.5229999999999997</v>
      </c>
      <c r="BB310" s="717" t="str">
        <f>IF(ISNUMBER(Bilanz!BB310),Bilanz!BB310,"")</f>
        <v/>
      </c>
      <c r="BC310" s="718" t="str">
        <f>IF(ISNUMBER(Bilanz!BC310),Bilanz!BC310,"")</f>
        <v/>
      </c>
      <c r="BD310" s="719" t="str">
        <f>IF(ISNUMBER(Bilanz!BD310),Bilanz!BD310,"")</f>
        <v/>
      </c>
      <c r="BE310" s="720" t="str">
        <f>IF(ISNUMBER(Bilanz!BE310),Bilanz!BE310,"")</f>
        <v/>
      </c>
      <c r="BF310" s="708" t="str">
        <f>IF(ISNUMBER(Bilanz!BF310),Bilanz!BF310,"")</f>
        <v/>
      </c>
      <c r="BG310" s="709" t="str">
        <f>IF(ISNUMBER(Bilanz!BG310),Bilanz!BG310,"")</f>
        <v/>
      </c>
      <c r="BH310" s="710" t="str">
        <f>IF(ISNUMBER(Bilanz!BH310),Bilanz!BH310,"")</f>
        <v/>
      </c>
      <c r="BI310" s="711" t="str">
        <f>IF(ISNUMBER(Bilanz!BI310),Bilanz!BI310,"")</f>
        <v/>
      </c>
      <c r="BJ310" s="712" t="str">
        <f>IF(ISNUMBER(Bilanz!BJ310),Bilanz!BJ310,"")</f>
        <v/>
      </c>
      <c r="BK310" s="713" t="str">
        <f>IF(ISNUMBER(Bilanz!BK310),Bilanz!BK310,"")</f>
        <v/>
      </c>
      <c r="BL310" s="714" t="str">
        <f>IF(ISNUMBER(Bilanz!BL310),Bilanz!BL310,"")</f>
        <v/>
      </c>
      <c r="BM310" s="721" t="str">
        <f>IF(ISTEXT(Bilanz!BM310),Bilanz!BM310,"")</f>
        <v>M1</v>
      </c>
      <c r="BN310" s="722" t="str">
        <f>IF(ISNUMBER(Bilanz!BN310),Bilanz!BN310,"")</f>
        <v/>
      </c>
      <c r="BO310" s="722" t="str">
        <f>IF(ISNUMBER(Bilanz!BO310),Bilanz!BO310,"")</f>
        <v/>
      </c>
      <c r="BP310" s="723" t="str">
        <f>IF(ISNUMBER(Bilanz!BP310),Bilanz!BP310,"")</f>
        <v/>
      </c>
      <c r="BQ310" s="723" t="str">
        <f>IF(ISNUMBER(Bilanz!BQ310),Bilanz!BQ310,"")</f>
        <v/>
      </c>
      <c r="BR310" s="721" t="str">
        <f>IF(ISTEXT(Bilanz!BR310),Bilanz!BR310,"")</f>
        <v>M1</v>
      </c>
      <c r="BS310" s="723" t="str">
        <f>IF(ISNUMBER(Bilanz!BS310),Bilanz!BS310,"")</f>
        <v/>
      </c>
      <c r="BT310" s="723" t="str">
        <f>IF(ISNUMBER(Bilanz!BT310),Bilanz!BT310,"")</f>
        <v/>
      </c>
      <c r="BU310" s="723" t="str">
        <f>IF(ISNUMBER(Bilanz!BU310),Bilanz!BU310,"")</f>
        <v/>
      </c>
      <c r="BV310" s="722" t="str">
        <f>IF(ISNUMBER(Bilanz!BV310),Bilanz!BV310,"")</f>
        <v/>
      </c>
      <c r="BW310" s="723" t="str">
        <f>IF(ISNUMBER(Bilanz!BW310),Bilanz!BW310,"")</f>
        <v/>
      </c>
      <c r="BX310" s="721" t="str">
        <f>IF(ISTEXT(Bilanz!BX310),Bilanz!BX310,"")</f>
        <v>M1</v>
      </c>
    </row>
    <row r="311" spans="1:76" x14ac:dyDescent="0.2">
      <c r="A311" s="120" t="str">
        <f>IF(ISTEXT(Data!A311),Data!A311,"")</f>
        <v/>
      </c>
      <c r="B311" s="250">
        <f>IF(ISREF(Data!B311),Data!B311,"")</f>
        <v>35319</v>
      </c>
      <c r="C311" s="698">
        <v>0.27083333333333298</v>
      </c>
      <c r="D311" s="250">
        <f>IF(ISREF(Data!D311),Data!D311,"")</f>
        <v>35320</v>
      </c>
      <c r="E311" s="698">
        <v>0.27083333333333298</v>
      </c>
      <c r="F311" s="699" t="s">
        <v>2179</v>
      </c>
      <c r="G311" s="245" t="str">
        <f>IF(ISTEXT(Data!G311),Data!G311,"")</f>
        <v>No Precipitation Occurred</v>
      </c>
      <c r="H311" s="247" t="str">
        <f>IF(ISTEXT(Data!H311),Data!H311,"")</f>
        <v/>
      </c>
      <c r="I311" s="246" t="str">
        <f>IF(ISTEXT(Data!I311),Data!I311,"")</f>
        <v/>
      </c>
      <c r="J311" s="248" t="str">
        <f>IF(ISTEXT(Data!J311),Data!J311,"")</f>
        <v/>
      </c>
      <c r="K311" s="273" t="str">
        <f>IF(ISNUMBER(Data!K311),Data!K311,"")</f>
        <v/>
      </c>
      <c r="L311" s="242" t="str">
        <f>IF(ISTEXT(Data!L311),Data!L311,"")</f>
        <v>M1</v>
      </c>
      <c r="M311" s="700" t="str">
        <f>IF(ISNUMBER(Data!M311),Data!M311,"")</f>
        <v/>
      </c>
      <c r="N311" s="700" t="str">
        <f>IF(ISNUMBER(Data!N311),Data!N311,"")</f>
        <v/>
      </c>
      <c r="O311" s="242" t="str">
        <f>IF(ISTEXT(Data!O311),Data!O311,"")</f>
        <v>M1</v>
      </c>
      <c r="P311" s="278" t="str">
        <f>IF(ISNUMBER(Data!P311),Data!P311,"")</f>
        <v/>
      </c>
      <c r="Q311" s="242" t="str">
        <f>IF(ISTEXT(Data!Q311),Data!Q311,"")</f>
        <v>M1</v>
      </c>
      <c r="R311" s="277" t="str">
        <f>IF(ISNUMBER(Data!R311),Data!R311,"")</f>
        <v/>
      </c>
      <c r="S311" s="242" t="str">
        <f>IF(ISTEXT(Data!S311),Data!S311,"")</f>
        <v>M1</v>
      </c>
      <c r="T311" s="701" t="str">
        <f>IF(ISNUMBER(Data!T311),Data!T311,"")</f>
        <v/>
      </c>
      <c r="U311" s="242" t="str">
        <f>IF(ISTEXT(Data!U311),Data!U311,"")</f>
        <v>M1</v>
      </c>
      <c r="V311" s="702" t="str">
        <f>IF(ISNUMBER(Data!V311),Data!V311,"")</f>
        <v/>
      </c>
      <c r="W311" s="242" t="str">
        <f>IF(ISTEXT(Data!W311),Data!W311,"")</f>
        <v>M1</v>
      </c>
      <c r="X311" s="701" t="str">
        <f>IF(ISNUMBER(Data!X311),Data!X311,"")</f>
        <v/>
      </c>
      <c r="Y311" s="242" t="str">
        <f>IF(ISTEXT(Data!Y311),Data!Y311,"")</f>
        <v>M1</v>
      </c>
      <c r="Z311" s="703" t="str">
        <f>IF(ISNUMBER(Data!Z311),Data!Z311,"")</f>
        <v/>
      </c>
      <c r="AA311" s="242" t="str">
        <f>IF(ISTEXT(Data!AA311),Data!AA311,"")</f>
        <v>M1</v>
      </c>
      <c r="AB311" s="701" t="str">
        <f>IF(ISNUMBER(Data!AB311),Data!AB311,"")</f>
        <v/>
      </c>
      <c r="AC311" s="242" t="str">
        <f>IF(ISTEXT(Data!AC311),Data!AC311,"")</f>
        <v>M1</v>
      </c>
      <c r="AD311" s="704" t="str">
        <f>IF(ISNUMBER(Data!AD311),Data!AD311,"")</f>
        <v/>
      </c>
      <c r="AE311" s="242" t="str">
        <f>IF(ISTEXT(Data!AE311),Data!AE311,"")</f>
        <v>M1</v>
      </c>
      <c r="AF311" s="701" t="str">
        <f>IF(ISNUMBER(Data!AF311),Data!AF311,"")</f>
        <v/>
      </c>
      <c r="AG311" s="242" t="str">
        <f>IF(ISTEXT(Data!AG311),Data!AG311,"")</f>
        <v>M1</v>
      </c>
      <c r="AH311" s="703" t="str">
        <f>IF(ISNUMBER(Data!AH311),Data!AH311,"")</f>
        <v/>
      </c>
      <c r="AI311" s="242" t="str">
        <f>IF(ISTEXT(Data!AI311),Data!AI311,"")</f>
        <v>M1</v>
      </c>
      <c r="AJ311" s="267" t="str">
        <f>IF(ISTEXT(Data!AJ311),Data!AJ311,"")</f>
        <v/>
      </c>
      <c r="AK311" s="267" t="str">
        <f>IF(ISTEXT(Data!AK311),Data!AK311,"")</f>
        <v/>
      </c>
      <c r="AL311" s="267" t="str">
        <f>IF(ISTEXT(Data!AL311),Data!AL311,"")</f>
        <v/>
      </c>
      <c r="AM311" s="267" t="str">
        <f>IF(ISTEXT(Data!AM311),Data!AM311,"")</f>
        <v/>
      </c>
      <c r="AN311" s="267" t="str">
        <f>IF(ISTEXT(Data!AN311),Data!AN311,"")</f>
        <v/>
      </c>
      <c r="AO311" s="267" t="str">
        <f>IF(ISTEXT(Data!AO311),Data!AO311,"")</f>
        <v/>
      </c>
      <c r="AP311" s="705" t="str">
        <f>IF(ISNUMBER(Bilanz!AP311),Bilanz!AP311,"")</f>
        <v/>
      </c>
      <c r="AQ311" s="706" t="str">
        <f>IF(ISNUMBER(Bilanz!AQ311),Bilanz!AQ311,"")</f>
        <v/>
      </c>
      <c r="AR311" s="707" t="str">
        <f>IF(ISNUMBER(Bilanz!AR311),Bilanz!AR311,"")</f>
        <v/>
      </c>
      <c r="AS311" s="708" t="str">
        <f>IF(ISNUMBER(Bilanz!AS311),Bilanz!AS311,"")</f>
        <v/>
      </c>
      <c r="AT311" s="709" t="str">
        <f>IF(ISNUMBER(Bilanz!AT311),Bilanz!AT311,"")</f>
        <v/>
      </c>
      <c r="AU311" s="710" t="str">
        <f>IF(ISNUMBER(Bilanz!AU311),Bilanz!AU311,"")</f>
        <v/>
      </c>
      <c r="AV311" s="711" t="str">
        <f>IF(ISNUMBER(Bilanz!AV311),Bilanz!AV311,"")</f>
        <v/>
      </c>
      <c r="AW311" s="712" t="str">
        <f>IF(ISNUMBER(Bilanz!AW311),Bilanz!AW311,"")</f>
        <v/>
      </c>
      <c r="AX311" s="713" t="str">
        <f>IF(ISNUMBER(Bilanz!AX311),Bilanz!AX311,"")</f>
        <v/>
      </c>
      <c r="AY311" s="714" t="str">
        <f>IF(ISNUMBER(Bilanz!AY311),Bilanz!AY311,"")</f>
        <v/>
      </c>
      <c r="AZ311" s="715">
        <f>IF(ISNUMBER(Bilanz!AZ311),Bilanz!AZ311,"")</f>
        <v>362.61</v>
      </c>
      <c r="BA311" s="716">
        <f>IF(ISNUMBER(Bilanz!BA311),Bilanz!BA311,"")</f>
        <v>5.5229999999999997</v>
      </c>
      <c r="BB311" s="717" t="str">
        <f>IF(ISNUMBER(Bilanz!BB311),Bilanz!BB311,"")</f>
        <v/>
      </c>
      <c r="BC311" s="718" t="str">
        <f>IF(ISNUMBER(Bilanz!BC311),Bilanz!BC311,"")</f>
        <v/>
      </c>
      <c r="BD311" s="719" t="str">
        <f>IF(ISNUMBER(Bilanz!BD311),Bilanz!BD311,"")</f>
        <v/>
      </c>
      <c r="BE311" s="720" t="str">
        <f>IF(ISNUMBER(Bilanz!BE311),Bilanz!BE311,"")</f>
        <v/>
      </c>
      <c r="BF311" s="708" t="str">
        <f>IF(ISNUMBER(Bilanz!BF311),Bilanz!BF311,"")</f>
        <v/>
      </c>
      <c r="BG311" s="709" t="str">
        <f>IF(ISNUMBER(Bilanz!BG311),Bilanz!BG311,"")</f>
        <v/>
      </c>
      <c r="BH311" s="710" t="str">
        <f>IF(ISNUMBER(Bilanz!BH311),Bilanz!BH311,"")</f>
        <v/>
      </c>
      <c r="BI311" s="711" t="str">
        <f>IF(ISNUMBER(Bilanz!BI311),Bilanz!BI311,"")</f>
        <v/>
      </c>
      <c r="BJ311" s="712" t="str">
        <f>IF(ISNUMBER(Bilanz!BJ311),Bilanz!BJ311,"")</f>
        <v/>
      </c>
      <c r="BK311" s="713" t="str">
        <f>IF(ISNUMBER(Bilanz!BK311),Bilanz!BK311,"")</f>
        <v/>
      </c>
      <c r="BL311" s="714" t="str">
        <f>IF(ISNUMBER(Bilanz!BL311),Bilanz!BL311,"")</f>
        <v/>
      </c>
      <c r="BM311" s="721" t="str">
        <f>IF(ISTEXT(Bilanz!BM311),Bilanz!BM311,"")</f>
        <v>M1</v>
      </c>
      <c r="BN311" s="722" t="str">
        <f>IF(ISNUMBER(Bilanz!BN311),Bilanz!BN311,"")</f>
        <v/>
      </c>
      <c r="BO311" s="722" t="str">
        <f>IF(ISNUMBER(Bilanz!BO311),Bilanz!BO311,"")</f>
        <v/>
      </c>
      <c r="BP311" s="723" t="str">
        <f>IF(ISNUMBER(Bilanz!BP311),Bilanz!BP311,"")</f>
        <v/>
      </c>
      <c r="BQ311" s="723" t="str">
        <f>IF(ISNUMBER(Bilanz!BQ311),Bilanz!BQ311,"")</f>
        <v/>
      </c>
      <c r="BR311" s="721" t="str">
        <f>IF(ISTEXT(Bilanz!BR311),Bilanz!BR311,"")</f>
        <v>M1</v>
      </c>
      <c r="BS311" s="723" t="str">
        <f>IF(ISNUMBER(Bilanz!BS311),Bilanz!BS311,"")</f>
        <v/>
      </c>
      <c r="BT311" s="723" t="str">
        <f>IF(ISNUMBER(Bilanz!BT311),Bilanz!BT311,"")</f>
        <v/>
      </c>
      <c r="BU311" s="723" t="str">
        <f>IF(ISNUMBER(Bilanz!BU311),Bilanz!BU311,"")</f>
        <v/>
      </c>
      <c r="BV311" s="722" t="str">
        <f>IF(ISNUMBER(Bilanz!BV311),Bilanz!BV311,"")</f>
        <v/>
      </c>
      <c r="BW311" s="723" t="str">
        <f>IF(ISNUMBER(Bilanz!BW311),Bilanz!BW311,"")</f>
        <v/>
      </c>
      <c r="BX311" s="721" t="str">
        <f>IF(ISTEXT(Bilanz!BX311),Bilanz!BX311,"")</f>
        <v>M1</v>
      </c>
    </row>
    <row r="312" spans="1:76" x14ac:dyDescent="0.2">
      <c r="A312" s="120" t="str">
        <f>IF(ISTEXT(Data!A312),Data!A312,"")</f>
        <v>DEU96109</v>
      </c>
      <c r="B312" s="250">
        <f>IF(ISREF(Data!B312),Data!B312,"")</f>
        <v>35320</v>
      </c>
      <c r="C312" s="698">
        <v>0.27083333333333298</v>
      </c>
      <c r="D312" s="250">
        <f>IF(ISREF(Data!D312),Data!D312,"")</f>
        <v>35321</v>
      </c>
      <c r="E312" s="698">
        <v>0.27083333333333298</v>
      </c>
      <c r="F312" s="699" t="s">
        <v>2179</v>
      </c>
      <c r="G312" s="245" t="str">
        <f>IF(ISTEXT(Data!G312),Data!G312,"")</f>
        <v>Rain</v>
      </c>
      <c r="H312" s="247" t="str">
        <f>IF(ISTEXT(Data!H312),Data!H312,"")</f>
        <v>Clean and Clear</v>
      </c>
      <c r="I312" s="246" t="str">
        <f>IF(ISTEXT(Data!I312),Data!I312,"")</f>
        <v/>
      </c>
      <c r="J312" s="248" t="str">
        <f>IF(ISTEXT(Data!J312),Data!J312,"")</f>
        <v/>
      </c>
      <c r="K312" s="273">
        <f>IF(ISNUMBER(Data!K312),Data!K312,"")</f>
        <v>12.9</v>
      </c>
      <c r="L312" s="242" t="str">
        <f>IF(ISTEXT(Data!L312),Data!L312,"")</f>
        <v>V0</v>
      </c>
      <c r="M312" s="700">
        <f>IF(ISNUMBER(Data!M312),Data!M312,"")</f>
        <v>543.29999999999995</v>
      </c>
      <c r="N312" s="700">
        <f>IF(ISNUMBER(Data!N312),Data!N312,"")</f>
        <v>12.495899999999999</v>
      </c>
      <c r="O312" s="242" t="str">
        <f>IF(ISTEXT(Data!O312),Data!O312,"")</f>
        <v>V0</v>
      </c>
      <c r="P312" s="278">
        <f>IF(ISNUMBER(Data!P312),Data!P312,"")</f>
        <v>4.76</v>
      </c>
      <c r="Q312" s="242" t="str">
        <f>IF(ISTEXT(Data!Q312),Data!Q312,"")</f>
        <v>V0</v>
      </c>
      <c r="R312" s="277">
        <f>IF(ISNUMBER(Data!R312),Data!R312,"")</f>
        <v>15.6</v>
      </c>
      <c r="S312" s="242" t="str">
        <f>IF(ISTEXT(Data!S312),Data!S312,"")</f>
        <v>V0</v>
      </c>
      <c r="T312" s="701">
        <f>IF(ISNUMBER(Data!T312),Data!T312,"")</f>
        <v>0.44</v>
      </c>
      <c r="U312" s="242" t="str">
        <f>IF(ISTEXT(Data!U312),Data!U312,"")</f>
        <v>V0</v>
      </c>
      <c r="V312" s="702">
        <f>IF(ISNUMBER(Data!V312),Data!V312,"")</f>
        <v>0.43349499717764695</v>
      </c>
      <c r="W312" s="242" t="str">
        <f>IF(ISTEXT(Data!W312),Data!W312,"")</f>
        <v>V0</v>
      </c>
      <c r="X312" s="701">
        <f>IF(ISNUMBER(Data!X312),Data!X312,"")</f>
        <v>0.42991434698423936</v>
      </c>
      <c r="Y312" s="242" t="str">
        <f>IF(ISTEXT(Data!Y312),Data!Y312,"")</f>
        <v>V0</v>
      </c>
      <c r="Z312" s="703">
        <f>IF(ISNUMBER(Data!Z312),Data!Z312,"")</f>
        <v>0.26600000000000001</v>
      </c>
      <c r="AA312" s="242" t="str">
        <f>IF(ISTEXT(Data!AA312),Data!AA312,"")</f>
        <v>V0</v>
      </c>
      <c r="AB312" s="701">
        <f>IF(ISNUMBER(Data!AB312),Data!AB312,"")</f>
        <v>0.47675113919840345</v>
      </c>
      <c r="AC312" s="242" t="str">
        <f>IF(ISTEXT(Data!AC312),Data!AC312,"")</f>
        <v>V0</v>
      </c>
      <c r="AD312" s="704">
        <f>IF(ISNUMBER(Data!AD312),Data!AD312,"")</f>
        <v>4.5999999999999999E-2</v>
      </c>
      <c r="AE312" s="242" t="str">
        <f>IF(ISTEXT(Data!AE312),Data!AE312,"")</f>
        <v>V0</v>
      </c>
      <c r="AF312" s="701">
        <f>IF(ISNUMBER(Data!AF312),Data!AF312,"")</f>
        <v>5.1999999999999998E-2</v>
      </c>
      <c r="AG312" s="242" t="str">
        <f>IF(ISTEXT(Data!AG312),Data!AG312,"")</f>
        <v>V0</v>
      </c>
      <c r="AH312" s="703">
        <f>IF(ISNUMBER(Data!AH312),Data!AH312,"")</f>
        <v>0.161</v>
      </c>
      <c r="AI312" s="242" t="str">
        <f>IF(ISTEXT(Data!AI312),Data!AI312,"")</f>
        <v>V0</v>
      </c>
      <c r="AJ312" s="267" t="str">
        <f>IF(ISTEXT(Data!AJ312),Data!AJ312,"")</f>
        <v/>
      </c>
      <c r="AK312" s="267" t="str">
        <f>IF(ISTEXT(Data!AK312),Data!AK312,"")</f>
        <v/>
      </c>
      <c r="AL312" s="267" t="str">
        <f>IF(ISTEXT(Data!AL312),Data!AL312,"")</f>
        <v/>
      </c>
      <c r="AM312" s="267" t="str">
        <f>IF(ISTEXT(Data!AM312),Data!AM312,"")</f>
        <v/>
      </c>
      <c r="AN312" s="267" t="str">
        <f>IF(ISTEXT(Data!AN312),Data!AN312,"")</f>
        <v/>
      </c>
      <c r="AO312" s="267" t="str">
        <f>IF(ISTEXT(Data!AO312),Data!AO312,"")</f>
        <v/>
      </c>
      <c r="AP312" s="705">
        <f>IF(ISNUMBER(Bilanz!AP312),Bilanz!AP312,"")</f>
        <v>1.7378008287493744E-2</v>
      </c>
      <c r="AQ312" s="706">
        <f>IF(ISNUMBER(Bilanz!AQ312),Bilanz!AQ312,"")</f>
        <v>0.21715385375969307</v>
      </c>
      <c r="AR312" s="707">
        <f>IF(ISNUMBER(Bilanz!AR312),Bilanz!AR312,"")</f>
        <v>5.4981959999999992</v>
      </c>
      <c r="AS312" s="708">
        <f>IF(ISNUMBER(Bilanz!AS312),Bilanz!AS312,"")</f>
        <v>5.4169101352321576</v>
      </c>
      <c r="AT312" s="709">
        <f>IF(ISNUMBER(Bilanz!AT312),Bilanz!AT312,"")</f>
        <v>5.3721666884803563</v>
      </c>
      <c r="AU312" s="710">
        <f>IF(ISNUMBER(Bilanz!AU312),Bilanz!AU312,"")</f>
        <v>3.3239093999999998</v>
      </c>
      <c r="AV312" s="711">
        <f>IF(ISNUMBER(Bilanz!AV312),Bilanz!AV312,"")</f>
        <v>5.9574345603093288</v>
      </c>
      <c r="AW312" s="712">
        <f>IF(ISNUMBER(Bilanz!AW312),Bilanz!AW312,"")</f>
        <v>0.57481139999999997</v>
      </c>
      <c r="AX312" s="713">
        <f>IF(ISNUMBER(Bilanz!AX312),Bilanz!AX312,"")</f>
        <v>0.64978679999999989</v>
      </c>
      <c r="AY312" s="714">
        <f>IF(ISNUMBER(Bilanz!AY312),Bilanz!AY312,"")</f>
        <v>2.0118399</v>
      </c>
      <c r="AZ312" s="715">
        <f>IF(ISNUMBER(Bilanz!AZ312),Bilanz!AZ312,"")</f>
        <v>362.61</v>
      </c>
      <c r="BA312" s="716">
        <f>IF(ISNUMBER(Bilanz!BA312),Bilanz!BA312,"")</f>
        <v>5.5229999999999997</v>
      </c>
      <c r="BB312" s="717">
        <f>IF(ISNUMBER(Bilanz!BB312),Bilanz!BB312,"")</f>
        <v>17.378008287493742</v>
      </c>
      <c r="BC312" s="718">
        <f>IF(ISNUMBER(Bilanz!BC312),Bilanz!BC312,"")</f>
        <v>0.31781547739131161</v>
      </c>
      <c r="BD312" s="719">
        <f>IF(ISNUMBER(Bilanz!BD312),Bilanz!BD312,"")</f>
        <v>5.7543993733715632E-4</v>
      </c>
      <c r="BE312" s="720">
        <f>IF(ISNUMBER(Bilanz!BE312),Bilanz!BE312,"")</f>
        <v>12.411147466997631</v>
      </c>
      <c r="BF312" s="708">
        <f>IF(ISNUMBER(Bilanz!BF312),Bilanz!BF312,"")</f>
        <v>30.948454142760546</v>
      </c>
      <c r="BG312" s="709">
        <f>IF(ISNUMBER(Bilanz!BG312),Bilanz!BG312,"")</f>
        <v>26.815178355480395</v>
      </c>
      <c r="BH312" s="710">
        <f>IF(ISNUMBER(Bilanz!BH312),Bilanz!BH312,"")</f>
        <v>11.57034858937442</v>
      </c>
      <c r="BI312" s="711">
        <f>IF(ISNUMBER(Bilanz!BI312),Bilanz!BI312,"")</f>
        <v>34.036634482644644</v>
      </c>
      <c r="BJ312" s="712">
        <f>IF(ISNUMBER(Bilanz!BJ312),Bilanz!BJ312,"")</f>
        <v>1.1765307688372806</v>
      </c>
      <c r="BK312" s="713">
        <f>IF(ISNUMBER(Bilanz!BK312),Bilanz!BK312,"")</f>
        <v>4.2789549475416582</v>
      </c>
      <c r="BL312" s="714">
        <f>IF(ISNUMBER(Bilanz!BL312),Bilanz!BL312,"")</f>
        <v>8.0343330505514228</v>
      </c>
      <c r="BM312" s="721" t="str">
        <f>IF(ISTEXT(Bilanz!BM312),Bilanz!BM312,"")</f>
        <v>V0</v>
      </c>
      <c r="BN312" s="722">
        <f>IF(ISNUMBER(Bilanz!BN312),Bilanz!BN312,"")</f>
        <v>15.6</v>
      </c>
      <c r="BO312" s="722">
        <f>IF(ISNUMBER(Bilanz!BO312),Bilanz!BO312,"")</f>
        <v>15.265679524263062</v>
      </c>
      <c r="BP312" s="723">
        <f>IF(ISNUMBER(Bilanz!BP312),Bilanz!BP312,"")</f>
        <v>-2.1430799726726781</v>
      </c>
      <c r="BQ312" s="723">
        <f>IF(ISNUMBER(Bilanz!BQ312),Bilanz!BQ312,"")</f>
        <v>30</v>
      </c>
      <c r="BR312" s="721" t="str">
        <f>IF(ISTEXT(Bilanz!BR312),Bilanz!BR312,"")</f>
        <v>V0</v>
      </c>
      <c r="BS312" s="723">
        <f>IF(ISNUMBER(Bilanz!BS312),Bilanz!BS312,"")</f>
        <v>76.474810126443174</v>
      </c>
      <c r="BT312" s="723">
        <f>IF(ISNUMBER(Bilanz!BT312),Bilanz!BT312,"")</f>
        <v>70.493170882567227</v>
      </c>
      <c r="BU312" s="723">
        <f>IF(ISNUMBER(Bilanz!BU312),Bilanz!BU312,"")</f>
        <v>146.9679810090104</v>
      </c>
      <c r="BV312" s="722">
        <f>IF(ISNUMBER(Bilanz!BV312),Bilanz!BV312,"")</f>
        <v>4.0700288612587121</v>
      </c>
      <c r="BW312" s="723">
        <f>IF(ISNUMBER(Bilanz!BW312),Bilanz!BW312,"")</f>
        <v>15</v>
      </c>
      <c r="BX312" s="721" t="str">
        <f>IF(ISTEXT(Bilanz!BX312),Bilanz!BX312,"")</f>
        <v>V0</v>
      </c>
    </row>
    <row r="313" spans="1:76" x14ac:dyDescent="0.2">
      <c r="A313" s="120" t="str">
        <f>IF(ISTEXT(Data!A313),Data!A313,"")</f>
        <v>DEU96110</v>
      </c>
      <c r="B313" s="250">
        <f>IF(ISREF(Data!B313),Data!B313,"")</f>
        <v>35321</v>
      </c>
      <c r="C313" s="698">
        <v>0.27083333333333298</v>
      </c>
      <c r="D313" s="250">
        <f>IF(ISREF(Data!D313),Data!D313,"")</f>
        <v>35322</v>
      </c>
      <c r="E313" s="698">
        <v>0.27083333333333298</v>
      </c>
      <c r="F313" s="699" t="s">
        <v>2179</v>
      </c>
      <c r="G313" s="245" t="str">
        <f>IF(ISTEXT(Data!G313),Data!G313,"")</f>
        <v>Rain</v>
      </c>
      <c r="H313" s="247" t="str">
        <f>IF(ISTEXT(Data!H313),Data!H313,"")</f>
        <v>Clean and Clear</v>
      </c>
      <c r="I313" s="246" t="str">
        <f>IF(ISTEXT(Data!I313),Data!I313,"")</f>
        <v/>
      </c>
      <c r="J313" s="248" t="str">
        <f>IF(ISTEXT(Data!J313),Data!J313,"")</f>
        <v/>
      </c>
      <c r="K313" s="273">
        <f>IF(ISNUMBER(Data!K313),Data!K313,"")</f>
        <v>21.6</v>
      </c>
      <c r="L313" s="242" t="str">
        <f>IF(ISTEXT(Data!L313),Data!L313,"")</f>
        <v>V0</v>
      </c>
      <c r="M313" s="700">
        <f>IF(ISNUMBER(Data!M313),Data!M313,"")</f>
        <v>896.8</v>
      </c>
      <c r="N313" s="700">
        <f>IF(ISNUMBER(Data!N313),Data!N313,"")</f>
        <v>20.6264</v>
      </c>
      <c r="O313" s="242" t="str">
        <f>IF(ISTEXT(Data!O313),Data!O313,"")</f>
        <v>V0</v>
      </c>
      <c r="P313" s="278">
        <f>IF(ISNUMBER(Data!P313),Data!P313,"")</f>
        <v>4.83</v>
      </c>
      <c r="Q313" s="242" t="str">
        <f>IF(ISTEXT(Data!Q313),Data!Q313,"")</f>
        <v>V0</v>
      </c>
      <c r="R313" s="277">
        <f>IF(ISNUMBER(Data!R313),Data!R313,"")</f>
        <v>12.1</v>
      </c>
      <c r="S313" s="242" t="str">
        <f>IF(ISTEXT(Data!S313),Data!S313,"")</f>
        <v>V0</v>
      </c>
      <c r="T313" s="701">
        <f>IF(ISNUMBER(Data!T313),Data!T313,"")</f>
        <v>0.25600000000000001</v>
      </c>
      <c r="U313" s="242" t="str">
        <f>IF(ISTEXT(Data!U313),Data!U313,"")</f>
        <v>V0</v>
      </c>
      <c r="V313" s="702">
        <f>IF(ISNUMBER(Data!V313),Data!V313,"")</f>
        <v>0.37950578179179095</v>
      </c>
      <c r="W313" s="242" t="str">
        <f>IF(ISTEXT(Data!W313),Data!W313,"")</f>
        <v>V0</v>
      </c>
      <c r="X313" s="701">
        <f>IF(ISNUMBER(Data!X313),Data!X313,"")</f>
        <v>0.30474518540109513</v>
      </c>
      <c r="Y313" s="242" t="str">
        <f>IF(ISTEXT(Data!Y313),Data!Y313,"")</f>
        <v>V0</v>
      </c>
      <c r="Z313" s="703">
        <f>IF(ISNUMBER(Data!Z313),Data!Z313,"")</f>
        <v>0.14000000000000001</v>
      </c>
      <c r="AA313" s="242" t="str">
        <f>IF(ISTEXT(Data!AA313),Data!AA313,"")</f>
        <v>V0</v>
      </c>
      <c r="AB313" s="701">
        <f>IF(ISNUMBER(Data!AB313),Data!AB313,"")</f>
        <v>0.37037507068019287</v>
      </c>
      <c r="AC313" s="242" t="str">
        <f>IF(ISTEXT(Data!AC313),Data!AC313,"")</f>
        <v>V0</v>
      </c>
      <c r="AD313" s="704">
        <f>IF(ISNUMBER(Data!AD313),Data!AD313,"")</f>
        <v>4.5999999999999999E-2</v>
      </c>
      <c r="AE313" s="242" t="str">
        <f>IF(ISTEXT(Data!AE313),Data!AE313,"")</f>
        <v>V0</v>
      </c>
      <c r="AF313" s="701">
        <f>IF(ISNUMBER(Data!AF313),Data!AF313,"")</f>
        <v>3.5000000000000003E-2</v>
      </c>
      <c r="AG313" s="242" t="str">
        <f>IF(ISTEXT(Data!AG313),Data!AG313,"")</f>
        <v>V0</v>
      </c>
      <c r="AH313" s="703">
        <f>IF(ISNUMBER(Data!AH313),Data!AH313,"")</f>
        <v>9.0999999999999998E-2</v>
      </c>
      <c r="AI313" s="242" t="str">
        <f>IF(ISTEXT(Data!AI313),Data!AI313,"")</f>
        <v>V0</v>
      </c>
      <c r="AJ313" s="267" t="str">
        <f>IF(ISTEXT(Data!AJ313),Data!AJ313,"")</f>
        <v/>
      </c>
      <c r="AK313" s="267" t="str">
        <f>IF(ISTEXT(Data!AK313),Data!AK313,"")</f>
        <v/>
      </c>
      <c r="AL313" s="267" t="str">
        <f>IF(ISTEXT(Data!AL313),Data!AL313,"")</f>
        <v/>
      </c>
      <c r="AM313" s="267" t="str">
        <f>IF(ISTEXT(Data!AM313),Data!AM313,"")</f>
        <v/>
      </c>
      <c r="AN313" s="267" t="str">
        <f>IF(ISTEXT(Data!AN313),Data!AN313,"")</f>
        <v/>
      </c>
      <c r="AO313" s="267" t="str">
        <f>IF(ISTEXT(Data!AO313),Data!AO313,"")</f>
        <v/>
      </c>
      <c r="AP313" s="705">
        <f>IF(ISNUMBER(Bilanz!AP313),Bilanz!AP313,"")</f>
        <v>1.4791083881682047E-2</v>
      </c>
      <c r="AQ313" s="706">
        <f>IF(ISNUMBER(Bilanz!AQ313),Bilanz!AQ313,"")</f>
        <v>0.30508681257712655</v>
      </c>
      <c r="AR313" s="707">
        <f>IF(ISNUMBER(Bilanz!AR313),Bilanz!AR313,"")</f>
        <v>5.2803583999999999</v>
      </c>
      <c r="AS313" s="708">
        <f>IF(ISNUMBER(Bilanz!AS313),Bilanz!AS313,"")</f>
        <v>7.8278380575501973</v>
      </c>
      <c r="AT313" s="709">
        <f>IF(ISNUMBER(Bilanz!AT313),Bilanz!AT313,"")</f>
        <v>6.285796092157149</v>
      </c>
      <c r="AU313" s="710">
        <f>IF(ISNUMBER(Bilanz!AU313),Bilanz!AU313,"")</f>
        <v>2.8876960000000005</v>
      </c>
      <c r="AV313" s="711">
        <f>IF(ISNUMBER(Bilanz!AV313),Bilanz!AV313,"")</f>
        <v>7.6395043578779305</v>
      </c>
      <c r="AW313" s="712">
        <f>IF(ISNUMBER(Bilanz!AW313),Bilanz!AW313,"")</f>
        <v>0.94881439999999995</v>
      </c>
      <c r="AX313" s="713">
        <f>IF(ISNUMBER(Bilanz!AX313),Bilanz!AX313,"")</f>
        <v>0.72192400000000012</v>
      </c>
      <c r="AY313" s="714">
        <f>IF(ISNUMBER(Bilanz!AY313),Bilanz!AY313,"")</f>
        <v>1.8770024000000001</v>
      </c>
      <c r="AZ313" s="715">
        <f>IF(ISNUMBER(Bilanz!AZ313),Bilanz!AZ313,"")</f>
        <v>362.61</v>
      </c>
      <c r="BA313" s="716">
        <f>IF(ISNUMBER(Bilanz!BA313),Bilanz!BA313,"")</f>
        <v>5.5229999999999997</v>
      </c>
      <c r="BB313" s="717">
        <f>IF(ISNUMBER(Bilanz!BB313),Bilanz!BB313,"")</f>
        <v>14.791083881682047</v>
      </c>
      <c r="BC313" s="718">
        <f>IF(ISNUMBER(Bilanz!BC313),Bilanz!BC313,"")</f>
        <v>0.37340062730899154</v>
      </c>
      <c r="BD313" s="719">
        <f>IF(ISNUMBER(Bilanz!BD313),Bilanz!BD313,"")</f>
        <v>6.7608297539198121E-4</v>
      </c>
      <c r="BE313" s="720">
        <f>IF(ISNUMBER(Bilanz!BE313),Bilanz!BE313,"")</f>
        <v>7.2210312535258945</v>
      </c>
      <c r="BF313" s="708">
        <f>IF(ISNUMBER(Bilanz!BF313),Bilanz!BF313,"")</f>
        <v>27.094008837851856</v>
      </c>
      <c r="BG313" s="709">
        <f>IF(ISNUMBER(Bilanz!BG313),Bilanz!BG313,"")</f>
        <v>19.007964160367699</v>
      </c>
      <c r="BH313" s="710">
        <f>IF(ISNUMBER(Bilanz!BH313),Bilanz!BH313,"")</f>
        <v>6.0896571523023262</v>
      </c>
      <c r="BI313" s="711">
        <f>IF(ISNUMBER(Bilanz!BI313),Bilanz!BI313,"")</f>
        <v>26.442141120881907</v>
      </c>
      <c r="BJ313" s="712">
        <f>IF(ISNUMBER(Bilanz!BJ313),Bilanz!BJ313,"")</f>
        <v>1.1765307688372806</v>
      </c>
      <c r="BK313" s="713">
        <f>IF(ISNUMBER(Bilanz!BK313),Bilanz!BK313,"")</f>
        <v>2.8800658300761159</v>
      </c>
      <c r="BL313" s="714">
        <f>IF(ISNUMBER(Bilanz!BL313),Bilanz!BL313,"")</f>
        <v>4.5411447677029786</v>
      </c>
      <c r="BM313" s="721" t="str">
        <f>IF(ISTEXT(Bilanz!BM313),Bilanz!BM313,"")</f>
        <v>V0</v>
      </c>
      <c r="BN313" s="722">
        <f>IF(ISNUMBER(Bilanz!BN313),Bilanz!BN313,"")</f>
        <v>12.1</v>
      </c>
      <c r="BO313" s="722">
        <f>IF(ISNUMBER(Bilanz!BO313),Bilanz!BO313,"")</f>
        <v>11.953076255468476</v>
      </c>
      <c r="BP313" s="723">
        <f>IF(ISNUMBER(Bilanz!BP313),Bilanz!BP313,"")</f>
        <v>-1.2142458225745758</v>
      </c>
      <c r="BQ313" s="723">
        <f>IF(ISNUMBER(Bilanz!BQ313),Bilanz!BQ313,"")</f>
        <v>30</v>
      </c>
      <c r="BR313" s="721" t="str">
        <f>IF(ISTEXT(Bilanz!BR313),Bilanz!BR313,"")</f>
        <v>V0</v>
      </c>
      <c r="BS313" s="723">
        <f>IF(ISNUMBER(Bilanz!BS313),Bilanz!BS313,"")</f>
        <v>55.920623521482653</v>
      </c>
      <c r="BT313" s="723">
        <f>IF(ISNUMBER(Bilanz!BT313),Bilanz!BT313,"")</f>
        <v>53.697080962029837</v>
      </c>
      <c r="BU313" s="723">
        <f>IF(ISNUMBER(Bilanz!BU313),Bilanz!BU313,"")</f>
        <v>109.61770448351248</v>
      </c>
      <c r="BV313" s="722">
        <f>IF(ISNUMBER(Bilanz!BV313),Bilanz!BV313,"")</f>
        <v>2.0284520369492487</v>
      </c>
      <c r="BW313" s="723">
        <f>IF(ISNUMBER(Bilanz!BW313),Bilanz!BW313,"")</f>
        <v>15</v>
      </c>
      <c r="BX313" s="721" t="str">
        <f>IF(ISTEXT(Bilanz!BX313),Bilanz!BX313,"")</f>
        <v>V0</v>
      </c>
    </row>
    <row r="314" spans="1:76" x14ac:dyDescent="0.2">
      <c r="A314" s="120" t="str">
        <f>IF(ISTEXT(Data!A314),Data!A314,"")</f>
        <v>DEU96111</v>
      </c>
      <c r="B314" s="250">
        <f>IF(ISREF(Data!B314),Data!B314,"")</f>
        <v>35322</v>
      </c>
      <c r="C314" s="698">
        <v>0.27083333333333298</v>
      </c>
      <c r="D314" s="250">
        <f>IF(ISREF(Data!D314),Data!D314,"")</f>
        <v>35323</v>
      </c>
      <c r="E314" s="698">
        <v>0.27083333333333298</v>
      </c>
      <c r="F314" s="699" t="s">
        <v>2179</v>
      </c>
      <c r="G314" s="245" t="str">
        <f>IF(ISTEXT(Data!G314),Data!G314,"")</f>
        <v>Rain</v>
      </c>
      <c r="H314" s="247" t="str">
        <f>IF(ISTEXT(Data!H314),Data!H314,"")</f>
        <v>Clean and Clear</v>
      </c>
      <c r="I314" s="246" t="str">
        <f>IF(ISTEXT(Data!I314),Data!I314,"")</f>
        <v/>
      </c>
      <c r="J314" s="248" t="str">
        <f>IF(ISTEXT(Data!J314),Data!J314,"")</f>
        <v/>
      </c>
      <c r="K314" s="273">
        <f>IF(ISNUMBER(Data!K314),Data!K314,"")</f>
        <v>14</v>
      </c>
      <c r="L314" s="242" t="str">
        <f>IF(ISTEXT(Data!L314),Data!L314,"")</f>
        <v>V0</v>
      </c>
      <c r="M314" s="700">
        <f>IF(ISNUMBER(Data!M314),Data!M314,"")</f>
        <v>583</v>
      </c>
      <c r="N314" s="700">
        <f>IF(ISNUMBER(Data!N314),Data!N314,"")</f>
        <v>13.408999999999999</v>
      </c>
      <c r="O314" s="242" t="str">
        <f>IF(ISTEXT(Data!O314),Data!O314,"")</f>
        <v>V0</v>
      </c>
      <c r="P314" s="278">
        <f>IF(ISNUMBER(Data!P314),Data!P314,"")</f>
        <v>4.38</v>
      </c>
      <c r="Q314" s="242" t="str">
        <f>IF(ISTEXT(Data!Q314),Data!Q314,"")</f>
        <v>V0</v>
      </c>
      <c r="R314" s="277">
        <f>IF(ISNUMBER(Data!R314),Data!R314,"")</f>
        <v>26.4</v>
      </c>
      <c r="S314" s="242" t="str">
        <f>IF(ISTEXT(Data!S314),Data!S314,"")</f>
        <v>V0</v>
      </c>
      <c r="T314" s="701">
        <f>IF(ISNUMBER(Data!T314),Data!T314,"")</f>
        <v>9.0999999999999998E-2</v>
      </c>
      <c r="U314" s="242" t="str">
        <f>IF(ISTEXT(Data!U314),Data!U314,"")</f>
        <v>V0</v>
      </c>
      <c r="V314" s="702">
        <f>IF(ISNUMBER(Data!V314),Data!V314,"")</f>
        <v>0.52317582775582605</v>
      </c>
      <c r="W314" s="242" t="str">
        <f>IF(ISTEXT(Data!W314),Data!W314,"")</f>
        <v>V0</v>
      </c>
      <c r="X314" s="701">
        <f>IF(ISNUMBER(Data!X314),Data!X314,"")</f>
        <v>0.75101496949886537</v>
      </c>
      <c r="Y314" s="242" t="str">
        <f>IF(ISTEXT(Data!Y314),Data!Y314,"")</f>
        <v>V0</v>
      </c>
      <c r="Z314" s="703">
        <f>IF(ISNUMBER(Data!Z314),Data!Z314,"")</f>
        <v>0.48499999999999999</v>
      </c>
      <c r="AA314" s="242" t="str">
        <f>IF(ISTEXT(Data!AA314),Data!AA314,"")</f>
        <v>V0</v>
      </c>
      <c r="AB314" s="701">
        <f>IF(ISNUMBER(Data!AB314),Data!AB314,"")</f>
        <v>0.50548044237485446</v>
      </c>
      <c r="AC314" s="242" t="str">
        <f>IF(ISTEXT(Data!AC314),Data!AC314,"")</f>
        <v>V0</v>
      </c>
      <c r="AD314" s="704">
        <f>IF(ISNUMBER(Data!AD314),Data!AD314,"")</f>
        <v>3.9E-2</v>
      </c>
      <c r="AE314" s="242" t="str">
        <f>IF(ISTEXT(Data!AE314),Data!AE314,"")</f>
        <v>V0</v>
      </c>
      <c r="AF314" s="701">
        <f>IF(ISNUMBER(Data!AF314),Data!AF314,"")</f>
        <v>2.5000000000000001E-2</v>
      </c>
      <c r="AG314" s="242" t="str">
        <f>IF(ISTEXT(Data!AG314),Data!AG314,"")</f>
        <v>V0</v>
      </c>
      <c r="AH314" s="703">
        <f>IF(ISNUMBER(Data!AH314),Data!AH314,"")</f>
        <v>0.19500000000000001</v>
      </c>
      <c r="AI314" s="242" t="str">
        <f>IF(ISTEXT(Data!AI314),Data!AI314,"")</f>
        <v>V0</v>
      </c>
      <c r="AJ314" s="267" t="str">
        <f>IF(ISTEXT(Data!AJ314),Data!AJ314,"")</f>
        <v/>
      </c>
      <c r="AK314" s="267" t="str">
        <f>IF(ISTEXT(Data!AK314),Data!AK314,"")</f>
        <v/>
      </c>
      <c r="AL314" s="267" t="str">
        <f>IF(ISTEXT(Data!AL314),Data!AL314,"")</f>
        <v/>
      </c>
      <c r="AM314" s="267" t="str">
        <f>IF(ISTEXT(Data!AM314),Data!AM314,"")</f>
        <v/>
      </c>
      <c r="AN314" s="267" t="str">
        <f>IF(ISTEXT(Data!AN314),Data!AN314,"")</f>
        <v/>
      </c>
      <c r="AO314" s="267" t="str">
        <f>IF(ISTEXT(Data!AO314),Data!AO314,"")</f>
        <v/>
      </c>
      <c r="AP314" s="705">
        <f>IF(ISNUMBER(Bilanz!AP314),Bilanz!AP314,"")</f>
        <v>4.1686938347033506E-2</v>
      </c>
      <c r="AQ314" s="706">
        <f>IF(ISNUMBER(Bilanz!AQ314),Bilanz!AQ314,"")</f>
        <v>0.55898015629537223</v>
      </c>
      <c r="AR314" s="707">
        <f>IF(ISNUMBER(Bilanz!AR314),Bilanz!AR314,"")</f>
        <v>1.2202189999999999</v>
      </c>
      <c r="AS314" s="708">
        <f>IF(ISNUMBER(Bilanz!AS314),Bilanz!AS314,"")</f>
        <v>7.015264674377871</v>
      </c>
      <c r="AT314" s="709">
        <f>IF(ISNUMBER(Bilanz!AT314),Bilanz!AT314,"")</f>
        <v>10.070359726010285</v>
      </c>
      <c r="AU314" s="710">
        <f>IF(ISNUMBER(Bilanz!AU314),Bilanz!AU314,"")</f>
        <v>6.5033649999999996</v>
      </c>
      <c r="AV314" s="711">
        <f>IF(ISNUMBER(Bilanz!AV314),Bilanz!AV314,"")</f>
        <v>6.7779872518044231</v>
      </c>
      <c r="AW314" s="712">
        <f>IF(ISNUMBER(Bilanz!AW314),Bilanz!AW314,"")</f>
        <v>0.52295099999999994</v>
      </c>
      <c r="AX314" s="713">
        <f>IF(ISNUMBER(Bilanz!AX314),Bilanz!AX314,"")</f>
        <v>0.335225</v>
      </c>
      <c r="AY314" s="714">
        <f>IF(ISNUMBER(Bilanz!AY314),Bilanz!AY314,"")</f>
        <v>2.6147549999999997</v>
      </c>
      <c r="AZ314" s="715">
        <f>IF(ISNUMBER(Bilanz!AZ314),Bilanz!AZ314,"")</f>
        <v>362.61</v>
      </c>
      <c r="BA314" s="716">
        <f>IF(ISNUMBER(Bilanz!BA314),Bilanz!BA314,"")</f>
        <v>5.5229999999999997</v>
      </c>
      <c r="BB314" s="717">
        <f>IF(ISNUMBER(Bilanz!BB314),Bilanz!BB314,"")</f>
        <v>41.686938347033504</v>
      </c>
      <c r="BC314" s="718">
        <f>IF(ISNUMBER(Bilanz!BC314),Bilanz!BC314,"")</f>
        <v>0.1324875421174464</v>
      </c>
      <c r="BD314" s="719">
        <f>IF(ISNUMBER(Bilanz!BD314),Bilanz!BD314,"")</f>
        <v>2.398832919019488E-4</v>
      </c>
      <c r="BE314" s="720">
        <f>IF(ISNUMBER(Bilanz!BE314),Bilanz!BE314,"")</f>
        <v>2.5668509534017829</v>
      </c>
      <c r="BF314" s="708">
        <f>IF(ISNUMBER(Bilanz!BF314),Bilanz!BF314,"")</f>
        <v>37.351026469324346</v>
      </c>
      <c r="BG314" s="709">
        <f>IF(ISNUMBER(Bilanz!BG314),Bilanz!BG314,"")</f>
        <v>46.843285170676154</v>
      </c>
      <c r="BH314" s="710">
        <f>IF(ISNUMBER(Bilanz!BH314),Bilanz!BH314,"")</f>
        <v>21.096312277618772</v>
      </c>
      <c r="BI314" s="711">
        <f>IF(ISNUMBER(Bilanz!BI314),Bilanz!BI314,"")</f>
        <v>36.087702032901724</v>
      </c>
      <c r="BJ314" s="712">
        <f>IF(ISNUMBER(Bilanz!BJ314),Bilanz!BJ314,"")</f>
        <v>0.99749347792725973</v>
      </c>
      <c r="BK314" s="713">
        <f>IF(ISNUMBER(Bilanz!BK314),Bilanz!BK314,"")</f>
        <v>2.0571898786257972</v>
      </c>
      <c r="BL314" s="714">
        <f>IF(ISNUMBER(Bilanz!BL314),Bilanz!BL314,"")</f>
        <v>9.7310245022206683</v>
      </c>
      <c r="BM314" s="721" t="str">
        <f>IF(ISTEXT(Bilanz!BM314),Bilanz!BM314,"")</f>
        <v>V0</v>
      </c>
      <c r="BN314" s="722">
        <f>IF(ISNUMBER(Bilanz!BN314),Bilanz!BN314,"")</f>
        <v>26.4</v>
      </c>
      <c r="BO314" s="722">
        <f>IF(ISNUMBER(Bilanz!BO314),Bilanz!BO314,"")</f>
        <v>25.664464713580877</v>
      </c>
      <c r="BP314" s="723">
        <f>IF(ISNUMBER(Bilanz!BP314),Bilanz!BP314,"")</f>
        <v>-2.78611850916334</v>
      </c>
      <c r="BQ314" s="723">
        <f>IF(ISNUMBER(Bilanz!BQ314),Bilanz!BQ314,"")</f>
        <v>30</v>
      </c>
      <c r="BR314" s="721" t="str">
        <f>IF(ISTEXT(Bilanz!BR314),Bilanz!BR314,"")</f>
        <v>V0</v>
      </c>
      <c r="BS314" s="723">
        <f>IF(ISNUMBER(Bilanz!BS314),Bilanz!BS314,"")</f>
        <v>111.65666051632772</v>
      </c>
      <c r="BT314" s="723">
        <f>IF(ISNUMBER(Bilanz!BT314),Bilanz!BT314,"")</f>
        <v>86.893890018811632</v>
      </c>
      <c r="BU314" s="723">
        <f>IF(ISNUMBER(Bilanz!BU314),Bilanz!BU314,"")</f>
        <v>198.55055053513934</v>
      </c>
      <c r="BV314" s="722">
        <f>IF(ISNUMBER(Bilanz!BV314),Bilanz!BV314,"")</f>
        <v>12.471771259648856</v>
      </c>
      <c r="BW314" s="723">
        <f>IF(ISNUMBER(Bilanz!BW314),Bilanz!BW314,"")</f>
        <v>15</v>
      </c>
      <c r="BX314" s="721" t="str">
        <f>IF(ISTEXT(Bilanz!BX314),Bilanz!BX314,"")</f>
        <v>V0</v>
      </c>
    </row>
    <row r="315" spans="1:76" x14ac:dyDescent="0.2">
      <c r="A315" s="120" t="str">
        <f>IF(ISTEXT(Data!A315),Data!A315,"")</f>
        <v/>
      </c>
      <c r="B315" s="250">
        <f>IF(ISREF(Data!B315),Data!B315,"")</f>
        <v>35323</v>
      </c>
      <c r="C315" s="698">
        <v>0.27083333333333298</v>
      </c>
      <c r="D315" s="250">
        <f>IF(ISREF(Data!D315),Data!D315,"")</f>
        <v>35324</v>
      </c>
      <c r="E315" s="698">
        <v>0.27083333333333298</v>
      </c>
      <c r="F315" s="699" t="s">
        <v>2179</v>
      </c>
      <c r="G315" s="245" t="str">
        <f>IF(ISTEXT(Data!G315),Data!G315,"")</f>
        <v>Rain</v>
      </c>
      <c r="H315" s="247" t="str">
        <f>IF(ISTEXT(Data!H315),Data!H315,"")</f>
        <v/>
      </c>
      <c r="I315" s="246" t="str">
        <f>IF(ISTEXT(Data!I315),Data!I315,"")</f>
        <v>Insufficient Quantity</v>
      </c>
      <c r="J315" s="248" t="str">
        <f>IF(ISTEXT(Data!J315),Data!J315,"")</f>
        <v/>
      </c>
      <c r="K315" s="273">
        <f>IF(ISNUMBER(Data!K315),Data!K315,"")</f>
        <v>0.2</v>
      </c>
      <c r="L315" s="242" t="str">
        <f>IF(ISTEXT(Data!L315),Data!L315,"")</f>
        <v>V0</v>
      </c>
      <c r="M315" s="700" t="str">
        <f>IF(ISNUMBER(Data!M315),Data!M315,"")</f>
        <v/>
      </c>
      <c r="N315" s="700" t="str">
        <f>IF(ISNUMBER(Data!N315),Data!N315,"")</f>
        <v/>
      </c>
      <c r="O315" s="242" t="str">
        <f>IF(ISTEXT(Data!O315),Data!O315,"")</f>
        <v>M1</v>
      </c>
      <c r="P315" s="278" t="str">
        <f>IF(ISNUMBER(Data!P315),Data!P315,"")</f>
        <v/>
      </c>
      <c r="Q315" s="242" t="str">
        <f>IF(ISTEXT(Data!Q315),Data!Q315,"")</f>
        <v>M1</v>
      </c>
      <c r="R315" s="277" t="str">
        <f>IF(ISNUMBER(Data!R315),Data!R315,"")</f>
        <v/>
      </c>
      <c r="S315" s="242" t="str">
        <f>IF(ISTEXT(Data!S315),Data!S315,"")</f>
        <v>M1</v>
      </c>
      <c r="T315" s="701" t="str">
        <f>IF(ISNUMBER(Data!T315),Data!T315,"")</f>
        <v/>
      </c>
      <c r="U315" s="242" t="str">
        <f>IF(ISTEXT(Data!U315),Data!U315,"")</f>
        <v>M1</v>
      </c>
      <c r="V315" s="702" t="str">
        <f>IF(ISNUMBER(Data!V315),Data!V315,"")</f>
        <v/>
      </c>
      <c r="W315" s="242" t="str">
        <f>IF(ISTEXT(Data!W315),Data!W315,"")</f>
        <v>M1</v>
      </c>
      <c r="X315" s="701" t="str">
        <f>IF(ISNUMBER(Data!X315),Data!X315,"")</f>
        <v/>
      </c>
      <c r="Y315" s="242" t="str">
        <f>IF(ISTEXT(Data!Y315),Data!Y315,"")</f>
        <v>M1</v>
      </c>
      <c r="Z315" s="703" t="str">
        <f>IF(ISNUMBER(Data!Z315),Data!Z315,"")</f>
        <v/>
      </c>
      <c r="AA315" s="242" t="str">
        <f>IF(ISTEXT(Data!AA315),Data!AA315,"")</f>
        <v>M1</v>
      </c>
      <c r="AB315" s="701" t="str">
        <f>IF(ISNUMBER(Data!AB315),Data!AB315,"")</f>
        <v/>
      </c>
      <c r="AC315" s="242" t="str">
        <f>IF(ISTEXT(Data!AC315),Data!AC315,"")</f>
        <v>M1</v>
      </c>
      <c r="AD315" s="704" t="str">
        <f>IF(ISNUMBER(Data!AD315),Data!AD315,"")</f>
        <v/>
      </c>
      <c r="AE315" s="242" t="str">
        <f>IF(ISTEXT(Data!AE315),Data!AE315,"")</f>
        <v>M1</v>
      </c>
      <c r="AF315" s="701" t="str">
        <f>IF(ISNUMBER(Data!AF315),Data!AF315,"")</f>
        <v/>
      </c>
      <c r="AG315" s="242" t="str">
        <f>IF(ISTEXT(Data!AG315),Data!AG315,"")</f>
        <v>M1</v>
      </c>
      <c r="AH315" s="703" t="str">
        <f>IF(ISNUMBER(Data!AH315),Data!AH315,"")</f>
        <v/>
      </c>
      <c r="AI315" s="242" t="str">
        <f>IF(ISTEXT(Data!AI315),Data!AI315,"")</f>
        <v>M1</v>
      </c>
      <c r="AJ315" s="267" t="str">
        <f>IF(ISTEXT(Data!AJ315),Data!AJ315,"")</f>
        <v/>
      </c>
      <c r="AK315" s="267" t="str">
        <f>IF(ISTEXT(Data!AK315),Data!AK315,"")</f>
        <v/>
      </c>
      <c r="AL315" s="267" t="str">
        <f>IF(ISTEXT(Data!AL315),Data!AL315,"")</f>
        <v/>
      </c>
      <c r="AM315" s="267" t="str">
        <f>IF(ISTEXT(Data!AM315),Data!AM315,"")</f>
        <v/>
      </c>
      <c r="AN315" s="267" t="str">
        <f>IF(ISTEXT(Data!AN315),Data!AN315,"")</f>
        <v/>
      </c>
      <c r="AO315" s="267" t="str">
        <f>IF(ISTEXT(Data!AO315),Data!AO315,"")</f>
        <v/>
      </c>
      <c r="AP315" s="705" t="str">
        <f>IF(ISNUMBER(Bilanz!AP315),Bilanz!AP315,"")</f>
        <v/>
      </c>
      <c r="AQ315" s="706" t="str">
        <f>IF(ISNUMBER(Bilanz!AQ315),Bilanz!AQ315,"")</f>
        <v/>
      </c>
      <c r="AR315" s="707" t="str">
        <f>IF(ISNUMBER(Bilanz!AR315),Bilanz!AR315,"")</f>
        <v/>
      </c>
      <c r="AS315" s="708" t="str">
        <f>IF(ISNUMBER(Bilanz!AS315),Bilanz!AS315,"")</f>
        <v/>
      </c>
      <c r="AT315" s="709" t="str">
        <f>IF(ISNUMBER(Bilanz!AT315),Bilanz!AT315,"")</f>
        <v/>
      </c>
      <c r="AU315" s="710" t="str">
        <f>IF(ISNUMBER(Bilanz!AU315),Bilanz!AU315,"")</f>
        <v/>
      </c>
      <c r="AV315" s="711" t="str">
        <f>IF(ISNUMBER(Bilanz!AV315),Bilanz!AV315,"")</f>
        <v/>
      </c>
      <c r="AW315" s="712" t="str">
        <f>IF(ISNUMBER(Bilanz!AW315),Bilanz!AW315,"")</f>
        <v/>
      </c>
      <c r="AX315" s="713" t="str">
        <f>IF(ISNUMBER(Bilanz!AX315),Bilanz!AX315,"")</f>
        <v/>
      </c>
      <c r="AY315" s="714" t="str">
        <f>IF(ISNUMBER(Bilanz!AY315),Bilanz!AY315,"")</f>
        <v/>
      </c>
      <c r="AZ315" s="715">
        <f>IF(ISNUMBER(Bilanz!AZ315),Bilanz!AZ315,"")</f>
        <v>362.61</v>
      </c>
      <c r="BA315" s="716">
        <f>IF(ISNUMBER(Bilanz!BA315),Bilanz!BA315,"")</f>
        <v>5.5229999999999997</v>
      </c>
      <c r="BB315" s="717" t="str">
        <f>IF(ISNUMBER(Bilanz!BB315),Bilanz!BB315,"")</f>
        <v/>
      </c>
      <c r="BC315" s="718" t="str">
        <f>IF(ISNUMBER(Bilanz!BC315),Bilanz!BC315,"")</f>
        <v/>
      </c>
      <c r="BD315" s="719" t="str">
        <f>IF(ISNUMBER(Bilanz!BD315),Bilanz!BD315,"")</f>
        <v/>
      </c>
      <c r="BE315" s="720" t="str">
        <f>IF(ISNUMBER(Bilanz!BE315),Bilanz!BE315,"")</f>
        <v/>
      </c>
      <c r="BF315" s="708" t="str">
        <f>IF(ISNUMBER(Bilanz!BF315),Bilanz!BF315,"")</f>
        <v/>
      </c>
      <c r="BG315" s="709" t="str">
        <f>IF(ISNUMBER(Bilanz!BG315),Bilanz!BG315,"")</f>
        <v/>
      </c>
      <c r="BH315" s="710" t="str">
        <f>IF(ISNUMBER(Bilanz!BH315),Bilanz!BH315,"")</f>
        <v/>
      </c>
      <c r="BI315" s="711" t="str">
        <f>IF(ISNUMBER(Bilanz!BI315),Bilanz!BI315,"")</f>
        <v/>
      </c>
      <c r="BJ315" s="712" t="str">
        <f>IF(ISNUMBER(Bilanz!BJ315),Bilanz!BJ315,"")</f>
        <v/>
      </c>
      <c r="BK315" s="713" t="str">
        <f>IF(ISNUMBER(Bilanz!BK315),Bilanz!BK315,"")</f>
        <v/>
      </c>
      <c r="BL315" s="714" t="str">
        <f>IF(ISNUMBER(Bilanz!BL315),Bilanz!BL315,"")</f>
        <v/>
      </c>
      <c r="BM315" s="721" t="str">
        <f>IF(ISTEXT(Bilanz!BM315),Bilanz!BM315,"")</f>
        <v>M1</v>
      </c>
      <c r="BN315" s="722" t="str">
        <f>IF(ISNUMBER(Bilanz!BN315),Bilanz!BN315,"")</f>
        <v/>
      </c>
      <c r="BO315" s="722" t="str">
        <f>IF(ISNUMBER(Bilanz!BO315),Bilanz!BO315,"")</f>
        <v/>
      </c>
      <c r="BP315" s="723" t="str">
        <f>IF(ISNUMBER(Bilanz!BP315),Bilanz!BP315,"")</f>
        <v/>
      </c>
      <c r="BQ315" s="723" t="str">
        <f>IF(ISNUMBER(Bilanz!BQ315),Bilanz!BQ315,"")</f>
        <v/>
      </c>
      <c r="BR315" s="721" t="str">
        <f>IF(ISTEXT(Bilanz!BR315),Bilanz!BR315,"")</f>
        <v>M1</v>
      </c>
      <c r="BS315" s="723" t="str">
        <f>IF(ISNUMBER(Bilanz!BS315),Bilanz!BS315,"")</f>
        <v/>
      </c>
      <c r="BT315" s="723" t="str">
        <f>IF(ISNUMBER(Bilanz!BT315),Bilanz!BT315,"")</f>
        <v/>
      </c>
      <c r="BU315" s="723" t="str">
        <f>IF(ISNUMBER(Bilanz!BU315),Bilanz!BU315,"")</f>
        <v/>
      </c>
      <c r="BV315" s="722" t="str">
        <f>IF(ISNUMBER(Bilanz!BV315),Bilanz!BV315,"")</f>
        <v/>
      </c>
      <c r="BW315" s="723" t="str">
        <f>IF(ISNUMBER(Bilanz!BW315),Bilanz!BW315,"")</f>
        <v/>
      </c>
      <c r="BX315" s="721" t="str">
        <f>IF(ISTEXT(Bilanz!BX315),Bilanz!BX315,"")</f>
        <v>M1</v>
      </c>
    </row>
    <row r="316" spans="1:76" x14ac:dyDescent="0.2">
      <c r="A316" s="120" t="str">
        <f>IF(ISTEXT(Data!A316),Data!A316,"")</f>
        <v/>
      </c>
      <c r="B316" s="250">
        <f>IF(ISREF(Data!B316),Data!B316,"")</f>
        <v>35324</v>
      </c>
      <c r="C316" s="698">
        <v>0.27083333333333298</v>
      </c>
      <c r="D316" s="250">
        <f>IF(ISREF(Data!D316),Data!D316,"")</f>
        <v>35325</v>
      </c>
      <c r="E316" s="698">
        <v>0.27083333333333298</v>
      </c>
      <c r="F316" s="699" t="s">
        <v>2179</v>
      </c>
      <c r="G316" s="245" t="str">
        <f>IF(ISTEXT(Data!G316),Data!G316,"")</f>
        <v>No Precipitation Occurred</v>
      </c>
      <c r="H316" s="247" t="str">
        <f>IF(ISTEXT(Data!H316),Data!H316,"")</f>
        <v/>
      </c>
      <c r="I316" s="246" t="str">
        <f>IF(ISTEXT(Data!I316),Data!I316,"")</f>
        <v/>
      </c>
      <c r="J316" s="248" t="str">
        <f>IF(ISTEXT(Data!J316),Data!J316,"")</f>
        <v/>
      </c>
      <c r="K316" s="273" t="str">
        <f>IF(ISNUMBER(Data!K316),Data!K316,"")</f>
        <v/>
      </c>
      <c r="L316" s="242" t="str">
        <f>IF(ISTEXT(Data!L316),Data!L316,"")</f>
        <v>M1</v>
      </c>
      <c r="M316" s="700" t="str">
        <f>IF(ISNUMBER(Data!M316),Data!M316,"")</f>
        <v/>
      </c>
      <c r="N316" s="700" t="str">
        <f>IF(ISNUMBER(Data!N316),Data!N316,"")</f>
        <v/>
      </c>
      <c r="O316" s="242" t="str">
        <f>IF(ISTEXT(Data!O316),Data!O316,"")</f>
        <v>M1</v>
      </c>
      <c r="P316" s="278" t="str">
        <f>IF(ISNUMBER(Data!P316),Data!P316,"")</f>
        <v/>
      </c>
      <c r="Q316" s="242" t="str">
        <f>IF(ISTEXT(Data!Q316),Data!Q316,"")</f>
        <v>M1</v>
      </c>
      <c r="R316" s="277" t="str">
        <f>IF(ISNUMBER(Data!R316),Data!R316,"")</f>
        <v/>
      </c>
      <c r="S316" s="242" t="str">
        <f>IF(ISTEXT(Data!S316),Data!S316,"")</f>
        <v>M1</v>
      </c>
      <c r="T316" s="701" t="str">
        <f>IF(ISNUMBER(Data!T316),Data!T316,"")</f>
        <v/>
      </c>
      <c r="U316" s="242" t="str">
        <f>IF(ISTEXT(Data!U316),Data!U316,"")</f>
        <v>M1</v>
      </c>
      <c r="V316" s="702" t="str">
        <f>IF(ISNUMBER(Data!V316),Data!V316,"")</f>
        <v/>
      </c>
      <c r="W316" s="242" t="str">
        <f>IF(ISTEXT(Data!W316),Data!W316,"")</f>
        <v>M1</v>
      </c>
      <c r="X316" s="701" t="str">
        <f>IF(ISNUMBER(Data!X316),Data!X316,"")</f>
        <v/>
      </c>
      <c r="Y316" s="242" t="str">
        <f>IF(ISTEXT(Data!Y316),Data!Y316,"")</f>
        <v>M1</v>
      </c>
      <c r="Z316" s="703" t="str">
        <f>IF(ISNUMBER(Data!Z316),Data!Z316,"")</f>
        <v/>
      </c>
      <c r="AA316" s="242" t="str">
        <f>IF(ISTEXT(Data!AA316),Data!AA316,"")</f>
        <v>M1</v>
      </c>
      <c r="AB316" s="701" t="str">
        <f>IF(ISNUMBER(Data!AB316),Data!AB316,"")</f>
        <v/>
      </c>
      <c r="AC316" s="242" t="str">
        <f>IF(ISTEXT(Data!AC316),Data!AC316,"")</f>
        <v>M1</v>
      </c>
      <c r="AD316" s="704" t="str">
        <f>IF(ISNUMBER(Data!AD316),Data!AD316,"")</f>
        <v/>
      </c>
      <c r="AE316" s="242" t="str">
        <f>IF(ISTEXT(Data!AE316),Data!AE316,"")</f>
        <v>M1</v>
      </c>
      <c r="AF316" s="701" t="str">
        <f>IF(ISNUMBER(Data!AF316),Data!AF316,"")</f>
        <v/>
      </c>
      <c r="AG316" s="242" t="str">
        <f>IF(ISTEXT(Data!AG316),Data!AG316,"")</f>
        <v>M1</v>
      </c>
      <c r="AH316" s="703" t="str">
        <f>IF(ISNUMBER(Data!AH316),Data!AH316,"")</f>
        <v/>
      </c>
      <c r="AI316" s="242" t="str">
        <f>IF(ISTEXT(Data!AI316),Data!AI316,"")</f>
        <v>M1</v>
      </c>
      <c r="AJ316" s="267" t="str">
        <f>IF(ISTEXT(Data!AJ316),Data!AJ316,"")</f>
        <v/>
      </c>
      <c r="AK316" s="267" t="str">
        <f>IF(ISTEXT(Data!AK316),Data!AK316,"")</f>
        <v/>
      </c>
      <c r="AL316" s="267" t="str">
        <f>IF(ISTEXT(Data!AL316),Data!AL316,"")</f>
        <v/>
      </c>
      <c r="AM316" s="267" t="str">
        <f>IF(ISTEXT(Data!AM316),Data!AM316,"")</f>
        <v/>
      </c>
      <c r="AN316" s="267" t="str">
        <f>IF(ISTEXT(Data!AN316),Data!AN316,"")</f>
        <v/>
      </c>
      <c r="AO316" s="267" t="str">
        <f>IF(ISTEXT(Data!AO316),Data!AO316,"")</f>
        <v/>
      </c>
      <c r="AP316" s="705" t="str">
        <f>IF(ISNUMBER(Bilanz!AP316),Bilanz!AP316,"")</f>
        <v/>
      </c>
      <c r="AQ316" s="706" t="str">
        <f>IF(ISNUMBER(Bilanz!AQ316),Bilanz!AQ316,"")</f>
        <v/>
      </c>
      <c r="AR316" s="707" t="str">
        <f>IF(ISNUMBER(Bilanz!AR316),Bilanz!AR316,"")</f>
        <v/>
      </c>
      <c r="AS316" s="708" t="str">
        <f>IF(ISNUMBER(Bilanz!AS316),Bilanz!AS316,"")</f>
        <v/>
      </c>
      <c r="AT316" s="709" t="str">
        <f>IF(ISNUMBER(Bilanz!AT316),Bilanz!AT316,"")</f>
        <v/>
      </c>
      <c r="AU316" s="710" t="str">
        <f>IF(ISNUMBER(Bilanz!AU316),Bilanz!AU316,"")</f>
        <v/>
      </c>
      <c r="AV316" s="711" t="str">
        <f>IF(ISNUMBER(Bilanz!AV316),Bilanz!AV316,"")</f>
        <v/>
      </c>
      <c r="AW316" s="712" t="str">
        <f>IF(ISNUMBER(Bilanz!AW316),Bilanz!AW316,"")</f>
        <v/>
      </c>
      <c r="AX316" s="713" t="str">
        <f>IF(ISNUMBER(Bilanz!AX316),Bilanz!AX316,"")</f>
        <v/>
      </c>
      <c r="AY316" s="714" t="str">
        <f>IF(ISNUMBER(Bilanz!AY316),Bilanz!AY316,"")</f>
        <v/>
      </c>
      <c r="AZ316" s="715">
        <f>IF(ISNUMBER(Bilanz!AZ316),Bilanz!AZ316,"")</f>
        <v>362.61</v>
      </c>
      <c r="BA316" s="716">
        <f>IF(ISNUMBER(Bilanz!BA316),Bilanz!BA316,"")</f>
        <v>5.5229999999999997</v>
      </c>
      <c r="BB316" s="717" t="str">
        <f>IF(ISNUMBER(Bilanz!BB316),Bilanz!BB316,"")</f>
        <v/>
      </c>
      <c r="BC316" s="718" t="str">
        <f>IF(ISNUMBER(Bilanz!BC316),Bilanz!BC316,"")</f>
        <v/>
      </c>
      <c r="BD316" s="719" t="str">
        <f>IF(ISNUMBER(Bilanz!BD316),Bilanz!BD316,"")</f>
        <v/>
      </c>
      <c r="BE316" s="720" t="str">
        <f>IF(ISNUMBER(Bilanz!BE316),Bilanz!BE316,"")</f>
        <v/>
      </c>
      <c r="BF316" s="708" t="str">
        <f>IF(ISNUMBER(Bilanz!BF316),Bilanz!BF316,"")</f>
        <v/>
      </c>
      <c r="BG316" s="709" t="str">
        <f>IF(ISNUMBER(Bilanz!BG316),Bilanz!BG316,"")</f>
        <v/>
      </c>
      <c r="BH316" s="710" t="str">
        <f>IF(ISNUMBER(Bilanz!BH316),Bilanz!BH316,"")</f>
        <v/>
      </c>
      <c r="BI316" s="711" t="str">
        <f>IF(ISNUMBER(Bilanz!BI316),Bilanz!BI316,"")</f>
        <v/>
      </c>
      <c r="BJ316" s="712" t="str">
        <f>IF(ISNUMBER(Bilanz!BJ316),Bilanz!BJ316,"")</f>
        <v/>
      </c>
      <c r="BK316" s="713" t="str">
        <f>IF(ISNUMBER(Bilanz!BK316),Bilanz!BK316,"")</f>
        <v/>
      </c>
      <c r="BL316" s="714" t="str">
        <f>IF(ISNUMBER(Bilanz!BL316),Bilanz!BL316,"")</f>
        <v/>
      </c>
      <c r="BM316" s="721" t="str">
        <f>IF(ISTEXT(Bilanz!BM316),Bilanz!BM316,"")</f>
        <v>M1</v>
      </c>
      <c r="BN316" s="722" t="str">
        <f>IF(ISNUMBER(Bilanz!BN316),Bilanz!BN316,"")</f>
        <v/>
      </c>
      <c r="BO316" s="722" t="str">
        <f>IF(ISNUMBER(Bilanz!BO316),Bilanz!BO316,"")</f>
        <v/>
      </c>
      <c r="BP316" s="723" t="str">
        <f>IF(ISNUMBER(Bilanz!BP316),Bilanz!BP316,"")</f>
        <v/>
      </c>
      <c r="BQ316" s="723" t="str">
        <f>IF(ISNUMBER(Bilanz!BQ316),Bilanz!BQ316,"")</f>
        <v/>
      </c>
      <c r="BR316" s="721" t="str">
        <f>IF(ISTEXT(Bilanz!BR316),Bilanz!BR316,"")</f>
        <v>M1</v>
      </c>
      <c r="BS316" s="723" t="str">
        <f>IF(ISNUMBER(Bilanz!BS316),Bilanz!BS316,"")</f>
        <v/>
      </c>
      <c r="BT316" s="723" t="str">
        <f>IF(ISNUMBER(Bilanz!BT316),Bilanz!BT316,"")</f>
        <v/>
      </c>
      <c r="BU316" s="723" t="str">
        <f>IF(ISNUMBER(Bilanz!BU316),Bilanz!BU316,"")</f>
        <v/>
      </c>
      <c r="BV316" s="722" t="str">
        <f>IF(ISNUMBER(Bilanz!BV316),Bilanz!BV316,"")</f>
        <v/>
      </c>
      <c r="BW316" s="723" t="str">
        <f>IF(ISNUMBER(Bilanz!BW316),Bilanz!BW316,"")</f>
        <v/>
      </c>
      <c r="BX316" s="721" t="str">
        <f>IF(ISTEXT(Bilanz!BX316),Bilanz!BX316,"")</f>
        <v>M1</v>
      </c>
    </row>
    <row r="317" spans="1:76" x14ac:dyDescent="0.2">
      <c r="A317" s="120" t="str">
        <f>IF(ISTEXT(Data!A317),Data!A317,"")</f>
        <v/>
      </c>
      <c r="B317" s="250">
        <f>IF(ISREF(Data!B317),Data!B317,"")</f>
        <v>35325</v>
      </c>
      <c r="C317" s="698">
        <v>0.27083333333333298</v>
      </c>
      <c r="D317" s="250">
        <f>IF(ISREF(Data!D317),Data!D317,"")</f>
        <v>35326</v>
      </c>
      <c r="E317" s="698">
        <v>0.27083333333333298</v>
      </c>
      <c r="F317" s="699" t="s">
        <v>2179</v>
      </c>
      <c r="G317" s="245" t="str">
        <f>IF(ISTEXT(Data!G317),Data!G317,"")</f>
        <v>No Precipitation Occurred</v>
      </c>
      <c r="H317" s="247" t="str">
        <f>IF(ISTEXT(Data!H317),Data!H317,"")</f>
        <v/>
      </c>
      <c r="I317" s="246" t="str">
        <f>IF(ISTEXT(Data!I317),Data!I317,"")</f>
        <v/>
      </c>
      <c r="J317" s="248" t="str">
        <f>IF(ISTEXT(Data!J317),Data!J317,"")</f>
        <v/>
      </c>
      <c r="K317" s="273" t="str">
        <f>IF(ISNUMBER(Data!K317),Data!K317,"")</f>
        <v/>
      </c>
      <c r="L317" s="242" t="str">
        <f>IF(ISTEXT(Data!L317),Data!L317,"")</f>
        <v>M1</v>
      </c>
      <c r="M317" s="700" t="str">
        <f>IF(ISNUMBER(Data!M317),Data!M317,"")</f>
        <v/>
      </c>
      <c r="N317" s="700" t="str">
        <f>IF(ISNUMBER(Data!N317),Data!N317,"")</f>
        <v/>
      </c>
      <c r="O317" s="242" t="str">
        <f>IF(ISTEXT(Data!O317),Data!O317,"")</f>
        <v>M1</v>
      </c>
      <c r="P317" s="278" t="str">
        <f>IF(ISNUMBER(Data!P317),Data!P317,"")</f>
        <v/>
      </c>
      <c r="Q317" s="242" t="str">
        <f>IF(ISTEXT(Data!Q317),Data!Q317,"")</f>
        <v>M1</v>
      </c>
      <c r="R317" s="277" t="str">
        <f>IF(ISNUMBER(Data!R317),Data!R317,"")</f>
        <v/>
      </c>
      <c r="S317" s="242" t="str">
        <f>IF(ISTEXT(Data!S317),Data!S317,"")</f>
        <v>M1</v>
      </c>
      <c r="T317" s="701" t="str">
        <f>IF(ISNUMBER(Data!T317),Data!T317,"")</f>
        <v/>
      </c>
      <c r="U317" s="242" t="str">
        <f>IF(ISTEXT(Data!U317),Data!U317,"")</f>
        <v>M1</v>
      </c>
      <c r="V317" s="702" t="str">
        <f>IF(ISNUMBER(Data!V317),Data!V317,"")</f>
        <v/>
      </c>
      <c r="W317" s="242" t="str">
        <f>IF(ISTEXT(Data!W317),Data!W317,"")</f>
        <v>M1</v>
      </c>
      <c r="X317" s="701" t="str">
        <f>IF(ISNUMBER(Data!X317),Data!X317,"")</f>
        <v/>
      </c>
      <c r="Y317" s="242" t="str">
        <f>IF(ISTEXT(Data!Y317),Data!Y317,"")</f>
        <v>M1</v>
      </c>
      <c r="Z317" s="703" t="str">
        <f>IF(ISNUMBER(Data!Z317),Data!Z317,"")</f>
        <v/>
      </c>
      <c r="AA317" s="242" t="str">
        <f>IF(ISTEXT(Data!AA317),Data!AA317,"")</f>
        <v>M1</v>
      </c>
      <c r="AB317" s="701" t="str">
        <f>IF(ISNUMBER(Data!AB317),Data!AB317,"")</f>
        <v/>
      </c>
      <c r="AC317" s="242" t="str">
        <f>IF(ISTEXT(Data!AC317),Data!AC317,"")</f>
        <v>M1</v>
      </c>
      <c r="AD317" s="704" t="str">
        <f>IF(ISNUMBER(Data!AD317),Data!AD317,"")</f>
        <v/>
      </c>
      <c r="AE317" s="242" t="str">
        <f>IF(ISTEXT(Data!AE317),Data!AE317,"")</f>
        <v>M1</v>
      </c>
      <c r="AF317" s="701" t="str">
        <f>IF(ISNUMBER(Data!AF317),Data!AF317,"")</f>
        <v/>
      </c>
      <c r="AG317" s="242" t="str">
        <f>IF(ISTEXT(Data!AG317),Data!AG317,"")</f>
        <v>M1</v>
      </c>
      <c r="AH317" s="703" t="str">
        <f>IF(ISNUMBER(Data!AH317),Data!AH317,"")</f>
        <v/>
      </c>
      <c r="AI317" s="242" t="str">
        <f>IF(ISTEXT(Data!AI317),Data!AI317,"")</f>
        <v>M1</v>
      </c>
      <c r="AJ317" s="267" t="str">
        <f>IF(ISTEXT(Data!AJ317),Data!AJ317,"")</f>
        <v/>
      </c>
      <c r="AK317" s="267" t="str">
        <f>IF(ISTEXT(Data!AK317),Data!AK317,"")</f>
        <v/>
      </c>
      <c r="AL317" s="267" t="str">
        <f>IF(ISTEXT(Data!AL317),Data!AL317,"")</f>
        <v/>
      </c>
      <c r="AM317" s="267" t="str">
        <f>IF(ISTEXT(Data!AM317),Data!AM317,"")</f>
        <v/>
      </c>
      <c r="AN317" s="267" t="str">
        <f>IF(ISTEXT(Data!AN317),Data!AN317,"")</f>
        <v/>
      </c>
      <c r="AO317" s="267" t="str">
        <f>IF(ISTEXT(Data!AO317),Data!AO317,"")</f>
        <v/>
      </c>
      <c r="AP317" s="705" t="str">
        <f>IF(ISNUMBER(Bilanz!AP317),Bilanz!AP317,"")</f>
        <v/>
      </c>
      <c r="AQ317" s="706" t="str">
        <f>IF(ISNUMBER(Bilanz!AQ317),Bilanz!AQ317,"")</f>
        <v/>
      </c>
      <c r="AR317" s="707" t="str">
        <f>IF(ISNUMBER(Bilanz!AR317),Bilanz!AR317,"")</f>
        <v/>
      </c>
      <c r="AS317" s="708" t="str">
        <f>IF(ISNUMBER(Bilanz!AS317),Bilanz!AS317,"")</f>
        <v/>
      </c>
      <c r="AT317" s="709" t="str">
        <f>IF(ISNUMBER(Bilanz!AT317),Bilanz!AT317,"")</f>
        <v/>
      </c>
      <c r="AU317" s="710" t="str">
        <f>IF(ISNUMBER(Bilanz!AU317),Bilanz!AU317,"")</f>
        <v/>
      </c>
      <c r="AV317" s="711" t="str">
        <f>IF(ISNUMBER(Bilanz!AV317),Bilanz!AV317,"")</f>
        <v/>
      </c>
      <c r="AW317" s="712" t="str">
        <f>IF(ISNUMBER(Bilanz!AW317),Bilanz!AW317,"")</f>
        <v/>
      </c>
      <c r="AX317" s="713" t="str">
        <f>IF(ISNUMBER(Bilanz!AX317),Bilanz!AX317,"")</f>
        <v/>
      </c>
      <c r="AY317" s="714" t="str">
        <f>IF(ISNUMBER(Bilanz!AY317),Bilanz!AY317,"")</f>
        <v/>
      </c>
      <c r="AZ317" s="715">
        <f>IF(ISNUMBER(Bilanz!AZ317),Bilanz!AZ317,"")</f>
        <v>362.61</v>
      </c>
      <c r="BA317" s="716">
        <f>IF(ISNUMBER(Bilanz!BA317),Bilanz!BA317,"")</f>
        <v>5.5229999999999997</v>
      </c>
      <c r="BB317" s="717" t="str">
        <f>IF(ISNUMBER(Bilanz!BB317),Bilanz!BB317,"")</f>
        <v/>
      </c>
      <c r="BC317" s="718" t="str">
        <f>IF(ISNUMBER(Bilanz!BC317),Bilanz!BC317,"")</f>
        <v/>
      </c>
      <c r="BD317" s="719" t="str">
        <f>IF(ISNUMBER(Bilanz!BD317),Bilanz!BD317,"")</f>
        <v/>
      </c>
      <c r="BE317" s="720" t="str">
        <f>IF(ISNUMBER(Bilanz!BE317),Bilanz!BE317,"")</f>
        <v/>
      </c>
      <c r="BF317" s="708" t="str">
        <f>IF(ISNUMBER(Bilanz!BF317),Bilanz!BF317,"")</f>
        <v/>
      </c>
      <c r="BG317" s="709" t="str">
        <f>IF(ISNUMBER(Bilanz!BG317),Bilanz!BG317,"")</f>
        <v/>
      </c>
      <c r="BH317" s="710" t="str">
        <f>IF(ISNUMBER(Bilanz!BH317),Bilanz!BH317,"")</f>
        <v/>
      </c>
      <c r="BI317" s="711" t="str">
        <f>IF(ISNUMBER(Bilanz!BI317),Bilanz!BI317,"")</f>
        <v/>
      </c>
      <c r="BJ317" s="712" t="str">
        <f>IF(ISNUMBER(Bilanz!BJ317),Bilanz!BJ317,"")</f>
        <v/>
      </c>
      <c r="BK317" s="713" t="str">
        <f>IF(ISNUMBER(Bilanz!BK317),Bilanz!BK317,"")</f>
        <v/>
      </c>
      <c r="BL317" s="714" t="str">
        <f>IF(ISNUMBER(Bilanz!BL317),Bilanz!BL317,"")</f>
        <v/>
      </c>
      <c r="BM317" s="721" t="str">
        <f>IF(ISTEXT(Bilanz!BM317),Bilanz!BM317,"")</f>
        <v>M1</v>
      </c>
      <c r="BN317" s="722" t="str">
        <f>IF(ISNUMBER(Bilanz!BN317),Bilanz!BN317,"")</f>
        <v/>
      </c>
      <c r="BO317" s="722" t="str">
        <f>IF(ISNUMBER(Bilanz!BO317),Bilanz!BO317,"")</f>
        <v/>
      </c>
      <c r="BP317" s="723" t="str">
        <f>IF(ISNUMBER(Bilanz!BP317),Bilanz!BP317,"")</f>
        <v/>
      </c>
      <c r="BQ317" s="723" t="str">
        <f>IF(ISNUMBER(Bilanz!BQ317),Bilanz!BQ317,"")</f>
        <v/>
      </c>
      <c r="BR317" s="721" t="str">
        <f>IF(ISTEXT(Bilanz!BR317),Bilanz!BR317,"")</f>
        <v>M1</v>
      </c>
      <c r="BS317" s="723" t="str">
        <f>IF(ISNUMBER(Bilanz!BS317),Bilanz!BS317,"")</f>
        <v/>
      </c>
      <c r="BT317" s="723" t="str">
        <f>IF(ISNUMBER(Bilanz!BT317),Bilanz!BT317,"")</f>
        <v/>
      </c>
      <c r="BU317" s="723" t="str">
        <f>IF(ISNUMBER(Bilanz!BU317),Bilanz!BU317,"")</f>
        <v/>
      </c>
      <c r="BV317" s="722" t="str">
        <f>IF(ISNUMBER(Bilanz!BV317),Bilanz!BV317,"")</f>
        <v/>
      </c>
      <c r="BW317" s="723" t="str">
        <f>IF(ISNUMBER(Bilanz!BW317),Bilanz!BW317,"")</f>
        <v/>
      </c>
      <c r="BX317" s="721" t="str">
        <f>IF(ISTEXT(Bilanz!BX317),Bilanz!BX317,"")</f>
        <v>M1</v>
      </c>
    </row>
    <row r="318" spans="1:76" x14ac:dyDescent="0.2">
      <c r="A318" s="120" t="str">
        <f>IF(ISTEXT(Data!A318),Data!A318,"")</f>
        <v/>
      </c>
      <c r="B318" s="250">
        <f>IF(ISREF(Data!B318),Data!B318,"")</f>
        <v>35326</v>
      </c>
      <c r="C318" s="698">
        <v>0.27083333333333298</v>
      </c>
      <c r="D318" s="250">
        <f>IF(ISREF(Data!D318),Data!D318,"")</f>
        <v>35327</v>
      </c>
      <c r="E318" s="698">
        <v>0.27083333333333298</v>
      </c>
      <c r="F318" s="699" t="s">
        <v>2179</v>
      </c>
      <c r="G318" s="245" t="str">
        <f>IF(ISTEXT(Data!G318),Data!G318,"")</f>
        <v>No Precipitation Occurred</v>
      </c>
      <c r="H318" s="247" t="str">
        <f>IF(ISTEXT(Data!H318),Data!H318,"")</f>
        <v/>
      </c>
      <c r="I318" s="246" t="str">
        <f>IF(ISTEXT(Data!I318),Data!I318,"")</f>
        <v/>
      </c>
      <c r="J318" s="248" t="str">
        <f>IF(ISTEXT(Data!J318),Data!J318,"")</f>
        <v/>
      </c>
      <c r="K318" s="273" t="str">
        <f>IF(ISNUMBER(Data!K318),Data!K318,"")</f>
        <v/>
      </c>
      <c r="L318" s="242" t="str">
        <f>IF(ISTEXT(Data!L318),Data!L318,"")</f>
        <v>M1</v>
      </c>
      <c r="M318" s="700" t="str">
        <f>IF(ISNUMBER(Data!M318),Data!M318,"")</f>
        <v/>
      </c>
      <c r="N318" s="700" t="str">
        <f>IF(ISNUMBER(Data!N318),Data!N318,"")</f>
        <v/>
      </c>
      <c r="O318" s="242" t="str">
        <f>IF(ISTEXT(Data!O318),Data!O318,"")</f>
        <v>M1</v>
      </c>
      <c r="P318" s="278" t="str">
        <f>IF(ISNUMBER(Data!P318),Data!P318,"")</f>
        <v/>
      </c>
      <c r="Q318" s="242" t="str">
        <f>IF(ISTEXT(Data!Q318),Data!Q318,"")</f>
        <v>M1</v>
      </c>
      <c r="R318" s="277" t="str">
        <f>IF(ISNUMBER(Data!R318),Data!R318,"")</f>
        <v/>
      </c>
      <c r="S318" s="242" t="str">
        <f>IF(ISTEXT(Data!S318),Data!S318,"")</f>
        <v>M1</v>
      </c>
      <c r="T318" s="701" t="str">
        <f>IF(ISNUMBER(Data!T318),Data!T318,"")</f>
        <v/>
      </c>
      <c r="U318" s="242" t="str">
        <f>IF(ISTEXT(Data!U318),Data!U318,"")</f>
        <v>M1</v>
      </c>
      <c r="V318" s="702" t="str">
        <f>IF(ISNUMBER(Data!V318),Data!V318,"")</f>
        <v/>
      </c>
      <c r="W318" s="242" t="str">
        <f>IF(ISTEXT(Data!W318),Data!W318,"")</f>
        <v>M1</v>
      </c>
      <c r="X318" s="701" t="str">
        <f>IF(ISNUMBER(Data!X318),Data!X318,"")</f>
        <v/>
      </c>
      <c r="Y318" s="242" t="str">
        <f>IF(ISTEXT(Data!Y318),Data!Y318,"")</f>
        <v>M1</v>
      </c>
      <c r="Z318" s="703" t="str">
        <f>IF(ISNUMBER(Data!Z318),Data!Z318,"")</f>
        <v/>
      </c>
      <c r="AA318" s="242" t="str">
        <f>IF(ISTEXT(Data!AA318),Data!AA318,"")</f>
        <v>M1</v>
      </c>
      <c r="AB318" s="701" t="str">
        <f>IF(ISNUMBER(Data!AB318),Data!AB318,"")</f>
        <v/>
      </c>
      <c r="AC318" s="242" t="str">
        <f>IF(ISTEXT(Data!AC318),Data!AC318,"")</f>
        <v>M1</v>
      </c>
      <c r="AD318" s="704" t="str">
        <f>IF(ISNUMBER(Data!AD318),Data!AD318,"")</f>
        <v/>
      </c>
      <c r="AE318" s="242" t="str">
        <f>IF(ISTEXT(Data!AE318),Data!AE318,"")</f>
        <v>M1</v>
      </c>
      <c r="AF318" s="701" t="str">
        <f>IF(ISNUMBER(Data!AF318),Data!AF318,"")</f>
        <v/>
      </c>
      <c r="AG318" s="242" t="str">
        <f>IF(ISTEXT(Data!AG318),Data!AG318,"")</f>
        <v>M1</v>
      </c>
      <c r="AH318" s="703" t="str">
        <f>IF(ISNUMBER(Data!AH318),Data!AH318,"")</f>
        <v/>
      </c>
      <c r="AI318" s="242" t="str">
        <f>IF(ISTEXT(Data!AI318),Data!AI318,"")</f>
        <v>M1</v>
      </c>
      <c r="AJ318" s="267" t="str">
        <f>IF(ISTEXT(Data!AJ318),Data!AJ318,"")</f>
        <v/>
      </c>
      <c r="AK318" s="267" t="str">
        <f>IF(ISTEXT(Data!AK318),Data!AK318,"")</f>
        <v/>
      </c>
      <c r="AL318" s="267" t="str">
        <f>IF(ISTEXT(Data!AL318),Data!AL318,"")</f>
        <v/>
      </c>
      <c r="AM318" s="267" t="str">
        <f>IF(ISTEXT(Data!AM318),Data!AM318,"")</f>
        <v/>
      </c>
      <c r="AN318" s="267" t="str">
        <f>IF(ISTEXT(Data!AN318),Data!AN318,"")</f>
        <v/>
      </c>
      <c r="AO318" s="267" t="str">
        <f>IF(ISTEXT(Data!AO318),Data!AO318,"")</f>
        <v/>
      </c>
      <c r="AP318" s="705" t="str">
        <f>IF(ISNUMBER(Bilanz!AP318),Bilanz!AP318,"")</f>
        <v/>
      </c>
      <c r="AQ318" s="706" t="str">
        <f>IF(ISNUMBER(Bilanz!AQ318),Bilanz!AQ318,"")</f>
        <v/>
      </c>
      <c r="AR318" s="707" t="str">
        <f>IF(ISNUMBER(Bilanz!AR318),Bilanz!AR318,"")</f>
        <v/>
      </c>
      <c r="AS318" s="708" t="str">
        <f>IF(ISNUMBER(Bilanz!AS318),Bilanz!AS318,"")</f>
        <v/>
      </c>
      <c r="AT318" s="709" t="str">
        <f>IF(ISNUMBER(Bilanz!AT318),Bilanz!AT318,"")</f>
        <v/>
      </c>
      <c r="AU318" s="710" t="str">
        <f>IF(ISNUMBER(Bilanz!AU318),Bilanz!AU318,"")</f>
        <v/>
      </c>
      <c r="AV318" s="711" t="str">
        <f>IF(ISNUMBER(Bilanz!AV318),Bilanz!AV318,"")</f>
        <v/>
      </c>
      <c r="AW318" s="712" t="str">
        <f>IF(ISNUMBER(Bilanz!AW318),Bilanz!AW318,"")</f>
        <v/>
      </c>
      <c r="AX318" s="713" t="str">
        <f>IF(ISNUMBER(Bilanz!AX318),Bilanz!AX318,"")</f>
        <v/>
      </c>
      <c r="AY318" s="714" t="str">
        <f>IF(ISNUMBER(Bilanz!AY318),Bilanz!AY318,"")</f>
        <v/>
      </c>
      <c r="AZ318" s="715">
        <f>IF(ISNUMBER(Bilanz!AZ318),Bilanz!AZ318,"")</f>
        <v>362.61</v>
      </c>
      <c r="BA318" s="716">
        <f>IF(ISNUMBER(Bilanz!BA318),Bilanz!BA318,"")</f>
        <v>5.5229999999999997</v>
      </c>
      <c r="BB318" s="717" t="str">
        <f>IF(ISNUMBER(Bilanz!BB318),Bilanz!BB318,"")</f>
        <v/>
      </c>
      <c r="BC318" s="718" t="str">
        <f>IF(ISNUMBER(Bilanz!BC318),Bilanz!BC318,"")</f>
        <v/>
      </c>
      <c r="BD318" s="719" t="str">
        <f>IF(ISNUMBER(Bilanz!BD318),Bilanz!BD318,"")</f>
        <v/>
      </c>
      <c r="BE318" s="720" t="str">
        <f>IF(ISNUMBER(Bilanz!BE318),Bilanz!BE318,"")</f>
        <v/>
      </c>
      <c r="BF318" s="708" t="str">
        <f>IF(ISNUMBER(Bilanz!BF318),Bilanz!BF318,"")</f>
        <v/>
      </c>
      <c r="BG318" s="709" t="str">
        <f>IF(ISNUMBER(Bilanz!BG318),Bilanz!BG318,"")</f>
        <v/>
      </c>
      <c r="BH318" s="710" t="str">
        <f>IF(ISNUMBER(Bilanz!BH318),Bilanz!BH318,"")</f>
        <v/>
      </c>
      <c r="BI318" s="711" t="str">
        <f>IF(ISNUMBER(Bilanz!BI318),Bilanz!BI318,"")</f>
        <v/>
      </c>
      <c r="BJ318" s="712" t="str">
        <f>IF(ISNUMBER(Bilanz!BJ318),Bilanz!BJ318,"")</f>
        <v/>
      </c>
      <c r="BK318" s="713" t="str">
        <f>IF(ISNUMBER(Bilanz!BK318),Bilanz!BK318,"")</f>
        <v/>
      </c>
      <c r="BL318" s="714" t="str">
        <f>IF(ISNUMBER(Bilanz!BL318),Bilanz!BL318,"")</f>
        <v/>
      </c>
      <c r="BM318" s="721" t="str">
        <f>IF(ISTEXT(Bilanz!BM318),Bilanz!BM318,"")</f>
        <v>M1</v>
      </c>
      <c r="BN318" s="722" t="str">
        <f>IF(ISNUMBER(Bilanz!BN318),Bilanz!BN318,"")</f>
        <v/>
      </c>
      <c r="BO318" s="722" t="str">
        <f>IF(ISNUMBER(Bilanz!BO318),Bilanz!BO318,"")</f>
        <v/>
      </c>
      <c r="BP318" s="723" t="str">
        <f>IF(ISNUMBER(Bilanz!BP318),Bilanz!BP318,"")</f>
        <v/>
      </c>
      <c r="BQ318" s="723" t="str">
        <f>IF(ISNUMBER(Bilanz!BQ318),Bilanz!BQ318,"")</f>
        <v/>
      </c>
      <c r="BR318" s="721" t="str">
        <f>IF(ISTEXT(Bilanz!BR318),Bilanz!BR318,"")</f>
        <v>M1</v>
      </c>
      <c r="BS318" s="723" t="str">
        <f>IF(ISNUMBER(Bilanz!BS318),Bilanz!BS318,"")</f>
        <v/>
      </c>
      <c r="BT318" s="723" t="str">
        <f>IF(ISNUMBER(Bilanz!BT318),Bilanz!BT318,"")</f>
        <v/>
      </c>
      <c r="BU318" s="723" t="str">
        <f>IF(ISNUMBER(Bilanz!BU318),Bilanz!BU318,"")</f>
        <v/>
      </c>
      <c r="BV318" s="722" t="str">
        <f>IF(ISNUMBER(Bilanz!BV318),Bilanz!BV318,"")</f>
        <v/>
      </c>
      <c r="BW318" s="723" t="str">
        <f>IF(ISNUMBER(Bilanz!BW318),Bilanz!BW318,"")</f>
        <v/>
      </c>
      <c r="BX318" s="721" t="str">
        <f>IF(ISTEXT(Bilanz!BX318),Bilanz!BX318,"")</f>
        <v>M1</v>
      </c>
    </row>
    <row r="319" spans="1:76" x14ac:dyDescent="0.2">
      <c r="A319" s="120" t="str">
        <f>IF(ISTEXT(Data!A319),Data!A319,"")</f>
        <v/>
      </c>
      <c r="B319" s="250">
        <f>IF(ISREF(Data!B319),Data!B319,"")</f>
        <v>35327</v>
      </c>
      <c r="C319" s="698">
        <v>0.27083333333333298</v>
      </c>
      <c r="D319" s="250">
        <f>IF(ISREF(Data!D319),Data!D319,"")</f>
        <v>35328</v>
      </c>
      <c r="E319" s="698">
        <v>0.27083333333333298</v>
      </c>
      <c r="F319" s="699" t="s">
        <v>2179</v>
      </c>
      <c r="G319" s="245" t="str">
        <f>IF(ISTEXT(Data!G319),Data!G319,"")</f>
        <v>No Precipitation Occurred</v>
      </c>
      <c r="H319" s="247" t="str">
        <f>IF(ISTEXT(Data!H319),Data!H319,"")</f>
        <v/>
      </c>
      <c r="I319" s="246" t="str">
        <f>IF(ISTEXT(Data!I319),Data!I319,"")</f>
        <v/>
      </c>
      <c r="J319" s="248" t="str">
        <f>IF(ISTEXT(Data!J319),Data!J319,"")</f>
        <v/>
      </c>
      <c r="K319" s="273" t="str">
        <f>IF(ISNUMBER(Data!K319),Data!K319,"")</f>
        <v/>
      </c>
      <c r="L319" s="242" t="str">
        <f>IF(ISTEXT(Data!L319),Data!L319,"")</f>
        <v>M1</v>
      </c>
      <c r="M319" s="700" t="str">
        <f>IF(ISNUMBER(Data!M319),Data!M319,"")</f>
        <v/>
      </c>
      <c r="N319" s="700" t="str">
        <f>IF(ISNUMBER(Data!N319),Data!N319,"")</f>
        <v/>
      </c>
      <c r="O319" s="242" t="str">
        <f>IF(ISTEXT(Data!O319),Data!O319,"")</f>
        <v>M1</v>
      </c>
      <c r="P319" s="278" t="str">
        <f>IF(ISNUMBER(Data!P319),Data!P319,"")</f>
        <v/>
      </c>
      <c r="Q319" s="242" t="str">
        <f>IF(ISTEXT(Data!Q319),Data!Q319,"")</f>
        <v>M1</v>
      </c>
      <c r="R319" s="277" t="str">
        <f>IF(ISNUMBER(Data!R319),Data!R319,"")</f>
        <v/>
      </c>
      <c r="S319" s="242" t="str">
        <f>IF(ISTEXT(Data!S319),Data!S319,"")</f>
        <v>M1</v>
      </c>
      <c r="T319" s="701" t="str">
        <f>IF(ISNUMBER(Data!T319),Data!T319,"")</f>
        <v/>
      </c>
      <c r="U319" s="242" t="str">
        <f>IF(ISTEXT(Data!U319),Data!U319,"")</f>
        <v>M1</v>
      </c>
      <c r="V319" s="702" t="str">
        <f>IF(ISNUMBER(Data!V319),Data!V319,"")</f>
        <v/>
      </c>
      <c r="W319" s="242" t="str">
        <f>IF(ISTEXT(Data!W319),Data!W319,"")</f>
        <v>M1</v>
      </c>
      <c r="X319" s="701" t="str">
        <f>IF(ISNUMBER(Data!X319),Data!X319,"")</f>
        <v/>
      </c>
      <c r="Y319" s="242" t="str">
        <f>IF(ISTEXT(Data!Y319),Data!Y319,"")</f>
        <v>M1</v>
      </c>
      <c r="Z319" s="703" t="str">
        <f>IF(ISNUMBER(Data!Z319),Data!Z319,"")</f>
        <v/>
      </c>
      <c r="AA319" s="242" t="str">
        <f>IF(ISTEXT(Data!AA319),Data!AA319,"")</f>
        <v>M1</v>
      </c>
      <c r="AB319" s="701" t="str">
        <f>IF(ISNUMBER(Data!AB319),Data!AB319,"")</f>
        <v/>
      </c>
      <c r="AC319" s="242" t="str">
        <f>IF(ISTEXT(Data!AC319),Data!AC319,"")</f>
        <v>M1</v>
      </c>
      <c r="AD319" s="704" t="str">
        <f>IF(ISNUMBER(Data!AD319),Data!AD319,"")</f>
        <v/>
      </c>
      <c r="AE319" s="242" t="str">
        <f>IF(ISTEXT(Data!AE319),Data!AE319,"")</f>
        <v>M1</v>
      </c>
      <c r="AF319" s="701" t="str">
        <f>IF(ISNUMBER(Data!AF319),Data!AF319,"")</f>
        <v/>
      </c>
      <c r="AG319" s="242" t="str">
        <f>IF(ISTEXT(Data!AG319),Data!AG319,"")</f>
        <v>M1</v>
      </c>
      <c r="AH319" s="703" t="str">
        <f>IF(ISNUMBER(Data!AH319),Data!AH319,"")</f>
        <v/>
      </c>
      <c r="AI319" s="242" t="str">
        <f>IF(ISTEXT(Data!AI319),Data!AI319,"")</f>
        <v>M1</v>
      </c>
      <c r="AJ319" s="267" t="str">
        <f>IF(ISTEXT(Data!AJ319),Data!AJ319,"")</f>
        <v/>
      </c>
      <c r="AK319" s="267" t="str">
        <f>IF(ISTEXT(Data!AK319),Data!AK319,"")</f>
        <v/>
      </c>
      <c r="AL319" s="267" t="str">
        <f>IF(ISTEXT(Data!AL319),Data!AL319,"")</f>
        <v/>
      </c>
      <c r="AM319" s="267" t="str">
        <f>IF(ISTEXT(Data!AM319),Data!AM319,"")</f>
        <v/>
      </c>
      <c r="AN319" s="267" t="str">
        <f>IF(ISTEXT(Data!AN319),Data!AN319,"")</f>
        <v/>
      </c>
      <c r="AO319" s="267" t="str">
        <f>IF(ISTEXT(Data!AO319),Data!AO319,"")</f>
        <v/>
      </c>
      <c r="AP319" s="705" t="str">
        <f>IF(ISNUMBER(Bilanz!AP319),Bilanz!AP319,"")</f>
        <v/>
      </c>
      <c r="AQ319" s="706" t="str">
        <f>IF(ISNUMBER(Bilanz!AQ319),Bilanz!AQ319,"")</f>
        <v/>
      </c>
      <c r="AR319" s="707" t="str">
        <f>IF(ISNUMBER(Bilanz!AR319),Bilanz!AR319,"")</f>
        <v/>
      </c>
      <c r="AS319" s="708" t="str">
        <f>IF(ISNUMBER(Bilanz!AS319),Bilanz!AS319,"")</f>
        <v/>
      </c>
      <c r="AT319" s="709" t="str">
        <f>IF(ISNUMBER(Bilanz!AT319),Bilanz!AT319,"")</f>
        <v/>
      </c>
      <c r="AU319" s="710" t="str">
        <f>IF(ISNUMBER(Bilanz!AU319),Bilanz!AU319,"")</f>
        <v/>
      </c>
      <c r="AV319" s="711" t="str">
        <f>IF(ISNUMBER(Bilanz!AV319),Bilanz!AV319,"")</f>
        <v/>
      </c>
      <c r="AW319" s="712" t="str">
        <f>IF(ISNUMBER(Bilanz!AW319),Bilanz!AW319,"")</f>
        <v/>
      </c>
      <c r="AX319" s="713" t="str">
        <f>IF(ISNUMBER(Bilanz!AX319),Bilanz!AX319,"")</f>
        <v/>
      </c>
      <c r="AY319" s="714" t="str">
        <f>IF(ISNUMBER(Bilanz!AY319),Bilanz!AY319,"")</f>
        <v/>
      </c>
      <c r="AZ319" s="715">
        <f>IF(ISNUMBER(Bilanz!AZ319),Bilanz!AZ319,"")</f>
        <v>362.61</v>
      </c>
      <c r="BA319" s="716">
        <f>IF(ISNUMBER(Bilanz!BA319),Bilanz!BA319,"")</f>
        <v>5.5229999999999997</v>
      </c>
      <c r="BB319" s="717" t="str">
        <f>IF(ISNUMBER(Bilanz!BB319),Bilanz!BB319,"")</f>
        <v/>
      </c>
      <c r="BC319" s="718" t="str">
        <f>IF(ISNUMBER(Bilanz!BC319),Bilanz!BC319,"")</f>
        <v/>
      </c>
      <c r="BD319" s="719" t="str">
        <f>IF(ISNUMBER(Bilanz!BD319),Bilanz!BD319,"")</f>
        <v/>
      </c>
      <c r="BE319" s="720" t="str">
        <f>IF(ISNUMBER(Bilanz!BE319),Bilanz!BE319,"")</f>
        <v/>
      </c>
      <c r="BF319" s="708" t="str">
        <f>IF(ISNUMBER(Bilanz!BF319),Bilanz!BF319,"")</f>
        <v/>
      </c>
      <c r="BG319" s="709" t="str">
        <f>IF(ISNUMBER(Bilanz!BG319),Bilanz!BG319,"")</f>
        <v/>
      </c>
      <c r="BH319" s="710" t="str">
        <f>IF(ISNUMBER(Bilanz!BH319),Bilanz!BH319,"")</f>
        <v/>
      </c>
      <c r="BI319" s="711" t="str">
        <f>IF(ISNUMBER(Bilanz!BI319),Bilanz!BI319,"")</f>
        <v/>
      </c>
      <c r="BJ319" s="712" t="str">
        <f>IF(ISNUMBER(Bilanz!BJ319),Bilanz!BJ319,"")</f>
        <v/>
      </c>
      <c r="BK319" s="713" t="str">
        <f>IF(ISNUMBER(Bilanz!BK319),Bilanz!BK319,"")</f>
        <v/>
      </c>
      <c r="BL319" s="714" t="str">
        <f>IF(ISNUMBER(Bilanz!BL319),Bilanz!BL319,"")</f>
        <v/>
      </c>
      <c r="BM319" s="721" t="str">
        <f>IF(ISTEXT(Bilanz!BM319),Bilanz!BM319,"")</f>
        <v>M1</v>
      </c>
      <c r="BN319" s="722" t="str">
        <f>IF(ISNUMBER(Bilanz!BN319),Bilanz!BN319,"")</f>
        <v/>
      </c>
      <c r="BO319" s="722" t="str">
        <f>IF(ISNUMBER(Bilanz!BO319),Bilanz!BO319,"")</f>
        <v/>
      </c>
      <c r="BP319" s="723" t="str">
        <f>IF(ISNUMBER(Bilanz!BP319),Bilanz!BP319,"")</f>
        <v/>
      </c>
      <c r="BQ319" s="723" t="str">
        <f>IF(ISNUMBER(Bilanz!BQ319),Bilanz!BQ319,"")</f>
        <v/>
      </c>
      <c r="BR319" s="721" t="str">
        <f>IF(ISTEXT(Bilanz!BR319),Bilanz!BR319,"")</f>
        <v>M1</v>
      </c>
      <c r="BS319" s="723" t="str">
        <f>IF(ISNUMBER(Bilanz!BS319),Bilanz!BS319,"")</f>
        <v/>
      </c>
      <c r="BT319" s="723" t="str">
        <f>IF(ISNUMBER(Bilanz!BT319),Bilanz!BT319,"")</f>
        <v/>
      </c>
      <c r="BU319" s="723" t="str">
        <f>IF(ISNUMBER(Bilanz!BU319),Bilanz!BU319,"")</f>
        <v/>
      </c>
      <c r="BV319" s="722" t="str">
        <f>IF(ISNUMBER(Bilanz!BV319),Bilanz!BV319,"")</f>
        <v/>
      </c>
      <c r="BW319" s="723" t="str">
        <f>IF(ISNUMBER(Bilanz!BW319),Bilanz!BW319,"")</f>
        <v/>
      </c>
      <c r="BX319" s="721" t="str">
        <f>IF(ISTEXT(Bilanz!BX319),Bilanz!BX319,"")</f>
        <v>M1</v>
      </c>
    </row>
    <row r="320" spans="1:76" x14ac:dyDescent="0.2">
      <c r="A320" s="120" t="str">
        <f>IF(ISTEXT(Data!A320),Data!A320,"")</f>
        <v>DEU96112</v>
      </c>
      <c r="B320" s="250">
        <f>IF(ISREF(Data!B320),Data!B320,"")</f>
        <v>35328</v>
      </c>
      <c r="C320" s="698">
        <v>0.27083333333333298</v>
      </c>
      <c r="D320" s="250">
        <f>IF(ISREF(Data!D320),Data!D320,"")</f>
        <v>35329</v>
      </c>
      <c r="E320" s="698">
        <v>0.27083333333333298</v>
      </c>
      <c r="F320" s="699" t="s">
        <v>2179</v>
      </c>
      <c r="G320" s="245" t="str">
        <f>IF(ISTEXT(Data!G320),Data!G320,"")</f>
        <v>Rain</v>
      </c>
      <c r="H320" s="247" t="str">
        <f>IF(ISTEXT(Data!H320),Data!H320,"")</f>
        <v>Clean and Clear</v>
      </c>
      <c r="I320" s="246" t="str">
        <f>IF(ISTEXT(Data!I320),Data!I320,"")</f>
        <v/>
      </c>
      <c r="J320" s="248" t="str">
        <f>IF(ISTEXT(Data!J320),Data!J320,"")</f>
        <v/>
      </c>
      <c r="K320" s="273">
        <f>IF(ISNUMBER(Data!K320),Data!K320,"")</f>
        <v>3.9</v>
      </c>
      <c r="L320" s="242" t="str">
        <f>IF(ISTEXT(Data!L320),Data!L320,"")</f>
        <v>V0</v>
      </c>
      <c r="M320" s="700">
        <f>IF(ISNUMBER(Data!M320),Data!M320,"")</f>
        <v>208.9</v>
      </c>
      <c r="N320" s="700">
        <f>IF(ISNUMBER(Data!N320),Data!N320,"")</f>
        <v>4.8047000000000004</v>
      </c>
      <c r="O320" s="242" t="str">
        <f>IF(ISTEXT(Data!O320),Data!O320,"")</f>
        <v>V0</v>
      </c>
      <c r="P320" s="278">
        <f>IF(ISNUMBER(Data!P320),Data!P320,"")</f>
        <v>5.67</v>
      </c>
      <c r="Q320" s="242" t="str">
        <f>IF(ISTEXT(Data!Q320),Data!Q320,"")</f>
        <v>V0</v>
      </c>
      <c r="R320" s="277">
        <f>IF(ISNUMBER(Data!R320),Data!R320,"")</f>
        <v>21.4</v>
      </c>
      <c r="S320" s="242" t="str">
        <f>IF(ISTEXT(Data!S320),Data!S320,"")</f>
        <v>V0</v>
      </c>
      <c r="T320" s="701">
        <f>IF(ISNUMBER(Data!T320),Data!T320,"")</f>
        <v>9.9000000000000005E-2</v>
      </c>
      <c r="U320" s="242" t="str">
        <f>IF(ISTEXT(Data!U320),Data!U320,"")</f>
        <v>V0</v>
      </c>
      <c r="V320" s="702">
        <f>IF(ISNUMBER(Data!V320),Data!V320,"")</f>
        <v>1.0587759519393598</v>
      </c>
      <c r="W320" s="242" t="str">
        <f>IF(ISTEXT(Data!W320),Data!W320,"")</f>
        <v>V0</v>
      </c>
      <c r="X320" s="701">
        <f>IF(ISNUMBER(Data!X320),Data!X320,"")</f>
        <v>0.87451520892756773</v>
      </c>
      <c r="Y320" s="242" t="str">
        <f>IF(ISTEXT(Data!Y320),Data!Y320,"")</f>
        <v>V0</v>
      </c>
      <c r="Z320" s="703">
        <f>IF(ISNUMBER(Data!Z320),Data!Z320,"")</f>
        <v>3.6999999999999998E-2</v>
      </c>
      <c r="AA320" s="242" t="str">
        <f>IF(ISTEXT(Data!AA320),Data!AA320,"")</f>
        <v>V0</v>
      </c>
      <c r="AB320" s="701">
        <f>IF(ISNUMBER(Data!AB320),Data!AB320,"")</f>
        <v>1.9862042574422083</v>
      </c>
      <c r="AC320" s="242" t="str">
        <f>IF(ISTEXT(Data!AC320),Data!AC320,"")</f>
        <v>V0</v>
      </c>
      <c r="AD320" s="704">
        <f>IF(ISNUMBER(Data!AD320),Data!AD320,"")</f>
        <v>7.0999999999999994E-2</v>
      </c>
      <c r="AE320" s="242" t="str">
        <f>IF(ISTEXT(Data!AE320),Data!AE320,"")</f>
        <v>V0</v>
      </c>
      <c r="AF320" s="701">
        <f>IF(ISNUMBER(Data!AF320),Data!AF320,"")</f>
        <v>3.4000000000000002E-2</v>
      </c>
      <c r="AG320" s="242" t="str">
        <f>IF(ISTEXT(Data!AG320),Data!AG320,"")</f>
        <v>V0</v>
      </c>
      <c r="AH320" s="703">
        <f>IF(ISNUMBER(Data!AH320),Data!AH320,"")</f>
        <v>0.19900000000000001</v>
      </c>
      <c r="AI320" s="242" t="str">
        <f>IF(ISTEXT(Data!AI320),Data!AI320,"")</f>
        <v>V0</v>
      </c>
      <c r="AJ320" s="267" t="str">
        <f>IF(ISTEXT(Data!AJ320),Data!AJ320,"")</f>
        <v/>
      </c>
      <c r="AK320" s="267" t="str">
        <f>IF(ISTEXT(Data!AK320),Data!AK320,"")</f>
        <v/>
      </c>
      <c r="AL320" s="267" t="str">
        <f>IF(ISTEXT(Data!AL320),Data!AL320,"")</f>
        <v/>
      </c>
      <c r="AM320" s="267" t="str">
        <f>IF(ISTEXT(Data!AM320),Data!AM320,"")</f>
        <v/>
      </c>
      <c r="AN320" s="267" t="str">
        <f>IF(ISTEXT(Data!AN320),Data!AN320,"")</f>
        <v/>
      </c>
      <c r="AO320" s="267" t="str">
        <f>IF(ISTEXT(Data!AO320),Data!AO320,"")</f>
        <v/>
      </c>
      <c r="AP320" s="705">
        <f>IF(ISNUMBER(Bilanz!AP320),Bilanz!AP320,"")</f>
        <v>2.13796208950223E-3</v>
      </c>
      <c r="AQ320" s="706">
        <f>IF(ISNUMBER(Bilanz!AQ320),Bilanz!AQ320,"")</f>
        <v>1.0272266451431365E-2</v>
      </c>
      <c r="AR320" s="707">
        <f>IF(ISNUMBER(Bilanz!AR320),Bilanz!AR320,"")</f>
        <v>0.47566530000000007</v>
      </c>
      <c r="AS320" s="708">
        <f>IF(ISNUMBER(Bilanz!AS320),Bilanz!AS320,"")</f>
        <v>5.0871008162830424</v>
      </c>
      <c r="AT320" s="709">
        <f>IF(ISNUMBER(Bilanz!AT320),Bilanz!AT320,"")</f>
        <v>4.2017832243342852</v>
      </c>
      <c r="AU320" s="710">
        <f>IF(ISNUMBER(Bilanz!AU320),Bilanz!AU320,"")</f>
        <v>0.17777390000000001</v>
      </c>
      <c r="AV320" s="711">
        <f>IF(ISNUMBER(Bilanz!AV320),Bilanz!AV320,"")</f>
        <v>9.5431155957325782</v>
      </c>
      <c r="AW320" s="712">
        <f>IF(ISNUMBER(Bilanz!AW320),Bilanz!AW320,"")</f>
        <v>0.34113369999999998</v>
      </c>
      <c r="AX320" s="713">
        <f>IF(ISNUMBER(Bilanz!AX320),Bilanz!AX320,"")</f>
        <v>0.16335980000000003</v>
      </c>
      <c r="AY320" s="714">
        <f>IF(ISNUMBER(Bilanz!AY320),Bilanz!AY320,"")</f>
        <v>0.95613530000000013</v>
      </c>
      <c r="AZ320" s="715">
        <f>IF(ISNUMBER(Bilanz!AZ320),Bilanz!AZ320,"")</f>
        <v>362.61</v>
      </c>
      <c r="BA320" s="716">
        <f>IF(ISNUMBER(Bilanz!BA320),Bilanz!BA320,"")</f>
        <v>5.5229999999999997</v>
      </c>
      <c r="BB320" s="717">
        <f>IF(ISNUMBER(Bilanz!BB320),Bilanz!BB320,"")</f>
        <v>2.13796208950223</v>
      </c>
      <c r="BC320" s="718">
        <f>IF(ISNUMBER(Bilanz!BC320),Bilanz!BC320,"")</f>
        <v>2.5833011853291947</v>
      </c>
      <c r="BD320" s="719">
        <f>IF(ISNUMBER(Bilanz!BD320),Bilanz!BD320,"")</f>
        <v>4.6773514128719777E-3</v>
      </c>
      <c r="BE320" s="720">
        <f>IF(ISNUMBER(Bilanz!BE320),Bilanz!BE320,"")</f>
        <v>2.7925081800744671</v>
      </c>
      <c r="BF320" s="708">
        <f>IF(ISNUMBER(Bilanz!BF320),Bilanz!BF320,"")</f>
        <v>75.589059180364089</v>
      </c>
      <c r="BG320" s="709">
        <f>IF(ISNUMBER(Bilanz!BG320),Bilanz!BG320,"")</f>
        <v>54.546403176520677</v>
      </c>
      <c r="BH320" s="710">
        <f>IF(ISNUMBER(Bilanz!BH320),Bilanz!BH320,"")</f>
        <v>1.6094093902513289</v>
      </c>
      <c r="BI320" s="711">
        <f>IF(ISNUMBER(Bilanz!BI320),Bilanz!BI320,"")</f>
        <v>141.8008322583143</v>
      </c>
      <c r="BJ320" s="712">
        <f>IF(ISNUMBER(Bilanz!BJ320),Bilanz!BJ320,"")</f>
        <v>1.8159496649444984</v>
      </c>
      <c r="BK320" s="713">
        <f>IF(ISNUMBER(Bilanz!BK320),Bilanz!BK320,"")</f>
        <v>2.7977782349310845</v>
      </c>
      <c r="BL320" s="714">
        <f>IF(ISNUMBER(Bilanz!BL320),Bilanz!BL320,"")</f>
        <v>9.9306352612405817</v>
      </c>
      <c r="BM320" s="721" t="str">
        <f>IF(ISTEXT(Bilanz!BM320),Bilanz!BM320,"")</f>
        <v>V0</v>
      </c>
      <c r="BN320" s="722">
        <f>IF(ISNUMBER(Bilanz!BN320),Bilanz!BN320,"")</f>
        <v>21.4</v>
      </c>
      <c r="BO320" s="722">
        <f>IF(ISNUMBER(Bilanz!BO320),Bilanz!BO320,"")</f>
        <v>22.212692628424449</v>
      </c>
      <c r="BP320" s="723">
        <f>IF(ISNUMBER(Bilanz!BP320),Bilanz!BP320,"")</f>
        <v>3.797629104787152</v>
      </c>
      <c r="BQ320" s="723">
        <f>IF(ISNUMBER(Bilanz!BQ320),Bilanz!BQ320,"")</f>
        <v>30</v>
      </c>
      <c r="BR320" s="721" t="str">
        <f>IF(ISTEXT(Bilanz!BR320),Bilanz!BR320,"")</f>
        <v>V0</v>
      </c>
      <c r="BS320" s="723">
        <f>IF(ISNUMBER(Bilanz!BS320),Bilanz!BS320,"")</f>
        <v>160.09256689918402</v>
      </c>
      <c r="BT320" s="723">
        <f>IF(ISNUMBER(Bilanz!BT320),Bilanz!BT320,"")</f>
        <v>135.51594907370131</v>
      </c>
      <c r="BU320" s="723">
        <f>IF(ISNUMBER(Bilanz!BU320),Bilanz!BU320,"")</f>
        <v>295.60851597288536</v>
      </c>
      <c r="BV320" s="722">
        <f>IF(ISNUMBER(Bilanz!BV320),Bilanz!BV320,"")</f>
        <v>8.3139072447212587</v>
      </c>
      <c r="BW320" s="723">
        <f>IF(ISNUMBER(Bilanz!BW320),Bilanz!BW320,"")</f>
        <v>15</v>
      </c>
      <c r="BX320" s="721" t="str">
        <f>IF(ISTEXT(Bilanz!BX320),Bilanz!BX320,"")</f>
        <v>V0</v>
      </c>
    </row>
    <row r="321" spans="1:76" x14ac:dyDescent="0.2">
      <c r="A321" s="120" t="str">
        <f>IF(ISTEXT(Data!A321),Data!A321,"")</f>
        <v>DEU96113</v>
      </c>
      <c r="B321" s="250">
        <f>IF(ISREF(Data!B321),Data!B321,"")</f>
        <v>35329</v>
      </c>
      <c r="C321" s="698">
        <v>0.27083333333333298</v>
      </c>
      <c r="D321" s="250">
        <f>IF(ISREF(Data!D321),Data!D321,"")</f>
        <v>35330</v>
      </c>
      <c r="E321" s="698">
        <v>0.27083333333333298</v>
      </c>
      <c r="F321" s="699" t="s">
        <v>2179</v>
      </c>
      <c r="G321" s="245" t="str">
        <f>IF(ISTEXT(Data!G321),Data!G321,"")</f>
        <v>Rain</v>
      </c>
      <c r="H321" s="247" t="str">
        <f>IF(ISTEXT(Data!H321),Data!H321,"")</f>
        <v>Clean and Clear</v>
      </c>
      <c r="I321" s="246" t="str">
        <f>IF(ISTEXT(Data!I321),Data!I321,"")</f>
        <v/>
      </c>
      <c r="J321" s="248" t="str">
        <f>IF(ISTEXT(Data!J321),Data!J321,"")</f>
        <v/>
      </c>
      <c r="K321" s="273">
        <f>IF(ISNUMBER(Data!K321),Data!K321,"")</f>
        <v>10.3</v>
      </c>
      <c r="L321" s="242" t="str">
        <f>IF(ISTEXT(Data!L321),Data!L321,"")</f>
        <v>V0</v>
      </c>
      <c r="M321" s="700">
        <f>IF(ISNUMBER(Data!M321),Data!M321,"")</f>
        <v>477.3</v>
      </c>
      <c r="N321" s="700">
        <f>IF(ISNUMBER(Data!N321),Data!N321,"")</f>
        <v>10.9779</v>
      </c>
      <c r="O321" s="242" t="str">
        <f>IF(ISTEXT(Data!O321),Data!O321,"")</f>
        <v>V0</v>
      </c>
      <c r="P321" s="278">
        <f>IF(ISNUMBER(Data!P321),Data!P321,"")</f>
        <v>4.9400000000000004</v>
      </c>
      <c r="Q321" s="242" t="str">
        <f>IF(ISTEXT(Data!Q321),Data!Q321,"")</f>
        <v>V0</v>
      </c>
      <c r="R321" s="277">
        <f>IF(ISNUMBER(Data!R321),Data!R321,"")</f>
        <v>9.9</v>
      </c>
      <c r="S321" s="242" t="str">
        <f>IF(ISTEXT(Data!S321),Data!S321,"")</f>
        <v>V0</v>
      </c>
      <c r="T321" s="701">
        <f>IF(ISNUMBER(Data!T321),Data!T321,"")</f>
        <v>6.8000000000000005E-2</v>
      </c>
      <c r="U321" s="242" t="str">
        <f>IF(ISTEXT(Data!U321),Data!U321,"")</f>
        <v>V0</v>
      </c>
      <c r="V321" s="702">
        <f>IF(ISNUMBER(Data!V321),Data!V321,"")</f>
        <v>0.32370939601645032</v>
      </c>
      <c r="W321" s="242" t="str">
        <f>IF(ISTEXT(Data!W321),Data!W321,"")</f>
        <v>V0</v>
      </c>
      <c r="X321" s="701">
        <f>IF(ISNUMBER(Data!X321),Data!X321,"")</f>
        <v>0.22663962857321315</v>
      </c>
      <c r="Y321" s="242" t="str">
        <f>IF(ISTEXT(Data!Y321),Data!Y321,"")</f>
        <v>V0</v>
      </c>
      <c r="Z321" s="703">
        <f>IF(ISNUMBER(Data!Z321),Data!Z321,"")</f>
        <v>1.0999999999999999E-2</v>
      </c>
      <c r="AA321" s="242" t="str">
        <f>IF(ISTEXT(Data!AA321),Data!AA321,"")</f>
        <v>V0</v>
      </c>
      <c r="AB321" s="701">
        <f>IF(ISNUMBER(Data!AB321),Data!AB321,"")</f>
        <v>0.37736327956095128</v>
      </c>
      <c r="AC321" s="242" t="str">
        <f>IF(ISTEXT(Data!AC321),Data!AC321,"")</f>
        <v>V0</v>
      </c>
      <c r="AD321" s="704">
        <f>IF(ISNUMBER(Data!AD321),Data!AD321,"")</f>
        <v>3.1E-2</v>
      </c>
      <c r="AE321" s="242" t="str">
        <f>IF(ISTEXT(Data!AE321),Data!AE321,"")</f>
        <v>V0</v>
      </c>
      <c r="AF321" s="701">
        <f>IF(ISNUMBER(Data!AF321),Data!AF321,"")</f>
        <v>1.2E-2</v>
      </c>
      <c r="AG321" s="242" t="str">
        <f>IF(ISTEXT(Data!AG321),Data!AG321,"")</f>
        <v>V0</v>
      </c>
      <c r="AH321" s="703">
        <f>IF(ISNUMBER(Data!AH321),Data!AH321,"")</f>
        <v>6.8000000000000005E-2</v>
      </c>
      <c r="AI321" s="242" t="str">
        <f>IF(ISTEXT(Data!AI321),Data!AI321,"")</f>
        <v>V0</v>
      </c>
      <c r="AJ321" s="267" t="str">
        <f>IF(ISTEXT(Data!AJ321),Data!AJ321,"")</f>
        <v/>
      </c>
      <c r="AK321" s="267" t="str">
        <f>IF(ISTEXT(Data!AK321),Data!AK321,"")</f>
        <v/>
      </c>
      <c r="AL321" s="267" t="str">
        <f>IF(ISTEXT(Data!AL321),Data!AL321,"")</f>
        <v/>
      </c>
      <c r="AM321" s="267" t="str">
        <f>IF(ISTEXT(Data!AM321),Data!AM321,"")</f>
        <v/>
      </c>
      <c r="AN321" s="267" t="str">
        <f>IF(ISTEXT(Data!AN321),Data!AN321,"")</f>
        <v/>
      </c>
      <c r="AO321" s="267" t="str">
        <f>IF(ISTEXT(Data!AO321),Data!AO321,"")</f>
        <v/>
      </c>
      <c r="AP321" s="705">
        <f>IF(ISNUMBER(Bilanz!AP321),Bilanz!AP321,"")</f>
        <v>1.1481536214968798E-2</v>
      </c>
      <c r="AQ321" s="706">
        <f>IF(ISNUMBER(Bilanz!AQ321),Bilanz!AQ321,"")</f>
        <v>0.12604315641430597</v>
      </c>
      <c r="AR321" s="707">
        <f>IF(ISNUMBER(Bilanz!AR321),Bilanz!AR321,"")</f>
        <v>0.74649720000000008</v>
      </c>
      <c r="AS321" s="708">
        <f>IF(ISNUMBER(Bilanz!AS321),Bilanz!AS321,"")</f>
        <v>3.55364937852899</v>
      </c>
      <c r="AT321" s="709">
        <f>IF(ISNUMBER(Bilanz!AT321),Bilanz!AT321,"")</f>
        <v>2.4880271785138768</v>
      </c>
      <c r="AU321" s="710">
        <f>IF(ISNUMBER(Bilanz!AU321),Bilanz!AU321,"")</f>
        <v>0.12075689999999999</v>
      </c>
      <c r="AV321" s="711">
        <f>IF(ISNUMBER(Bilanz!AV321),Bilanz!AV321,"")</f>
        <v>4.1426563466921671</v>
      </c>
      <c r="AW321" s="712">
        <f>IF(ISNUMBER(Bilanz!AW321),Bilanz!AW321,"")</f>
        <v>0.34031489999999998</v>
      </c>
      <c r="AX321" s="713">
        <f>IF(ISNUMBER(Bilanz!AX321),Bilanz!AX321,"")</f>
        <v>0.13173480000000001</v>
      </c>
      <c r="AY321" s="714">
        <f>IF(ISNUMBER(Bilanz!AY321),Bilanz!AY321,"")</f>
        <v>0.74649720000000008</v>
      </c>
      <c r="AZ321" s="715">
        <f>IF(ISNUMBER(Bilanz!AZ321),Bilanz!AZ321,"")</f>
        <v>362.61</v>
      </c>
      <c r="BA321" s="716">
        <f>IF(ISNUMBER(Bilanz!BA321),Bilanz!BA321,"")</f>
        <v>5.5229999999999997</v>
      </c>
      <c r="BB321" s="717">
        <f>IF(ISNUMBER(Bilanz!BB321),Bilanz!BB321,"")</f>
        <v>11.481536214968799</v>
      </c>
      <c r="BC321" s="718">
        <f>IF(ISNUMBER(Bilanz!BC321),Bilanz!BC321,"")</f>
        <v>0.4810331907327437</v>
      </c>
      <c r="BD321" s="719">
        <f>IF(ISNUMBER(Bilanz!BD321),Bilanz!BD321,"")</f>
        <v>8.7096358995608061E-4</v>
      </c>
      <c r="BE321" s="720">
        <f>IF(ISNUMBER(Bilanz!BE321),Bilanz!BE321,"")</f>
        <v>1.9180864267178159</v>
      </c>
      <c r="BF321" s="708">
        <f>IF(ISNUMBER(Bilanz!BF321),Bilanz!BF321,"")</f>
        <v>23.110544443239121</v>
      </c>
      <c r="BG321" s="709">
        <f>IF(ISNUMBER(Bilanz!BG321),Bilanz!BG321,"")</f>
        <v>14.136262502617383</v>
      </c>
      <c r="BH321" s="710">
        <f>IF(ISNUMBER(Bilanz!BH321),Bilanz!BH321,"")</f>
        <v>0.47847306196661132</v>
      </c>
      <c r="BI321" s="711">
        <f>IF(ISNUMBER(Bilanz!BI321),Bilanz!BI321,"")</f>
        <v>26.941049443917418</v>
      </c>
      <c r="BJ321" s="712">
        <f>IF(ISNUMBER(Bilanz!BJ321),Bilanz!BJ321,"")</f>
        <v>0.79287943117295001</v>
      </c>
      <c r="BK321" s="713">
        <f>IF(ISNUMBER(Bilanz!BK321),Bilanz!BK321,"")</f>
        <v>0.98745114174038273</v>
      </c>
      <c r="BL321" s="714">
        <f>IF(ISNUMBER(Bilanz!BL321),Bilanz!BL321,"")</f>
        <v>3.3933829033384897</v>
      </c>
      <c r="BM321" s="721" t="str">
        <f>IF(ISTEXT(Bilanz!BM321),Bilanz!BM321,"")</f>
        <v>V0</v>
      </c>
      <c r="BN321" s="722">
        <f>IF(ISNUMBER(Bilanz!BN321),Bilanz!BN321,"")</f>
        <v>9.9</v>
      </c>
      <c r="BO321" s="722">
        <f>IF(ISNUMBER(Bilanz!BO321),Bilanz!BO321,"")</f>
        <v>9.280570697043844</v>
      </c>
      <c r="BP321" s="723">
        <f>IF(ISNUMBER(Bilanz!BP321),Bilanz!BP321,"")</f>
        <v>-6.2568616460217816</v>
      </c>
      <c r="BQ321" s="723">
        <f>IF(ISNUMBER(Bilanz!BQ321),Bilanz!BQ321,"")</f>
        <v>30</v>
      </c>
      <c r="BR321" s="721" t="str">
        <f>IF(ISTEXT(Bilanz!BR321),Bilanz!BR321,"")</f>
        <v>V0</v>
      </c>
      <c r="BS321" s="723">
        <f>IF(ISNUMBER(Bilanz!BS321),Bilanz!BS321,"")</f>
        <v>44.07477219710465</v>
      </c>
      <c r="BT321" s="723">
        <f>IF(ISNUMBER(Bilanz!BT321),Bilanz!BT321,"")</f>
        <v>39.646797526897018</v>
      </c>
      <c r="BU321" s="723">
        <f>IF(ISNUMBER(Bilanz!BU321),Bilanz!BU321,"")</f>
        <v>83.721569724001668</v>
      </c>
      <c r="BV321" s="722">
        <f>IF(ISNUMBER(Bilanz!BV321),Bilanz!BV321,"")</f>
        <v>5.288929346170872</v>
      </c>
      <c r="BW321" s="723">
        <f>IF(ISNUMBER(Bilanz!BW321),Bilanz!BW321,"")</f>
        <v>30</v>
      </c>
      <c r="BX321" s="721" t="str">
        <f>IF(ISTEXT(Bilanz!BX321),Bilanz!BX321,"")</f>
        <v>V0</v>
      </c>
    </row>
    <row r="322" spans="1:76" x14ac:dyDescent="0.2">
      <c r="A322" s="120" t="str">
        <f>IF(ISTEXT(Data!A322),Data!A322,"")</f>
        <v>DEU96114</v>
      </c>
      <c r="B322" s="250">
        <f>IF(ISREF(Data!B322),Data!B322,"")</f>
        <v>35330</v>
      </c>
      <c r="C322" s="698">
        <v>0.27083333333333298</v>
      </c>
      <c r="D322" s="250">
        <f>IF(ISREF(Data!D322),Data!D322,"")</f>
        <v>35331</v>
      </c>
      <c r="E322" s="698">
        <v>0.27083333333333298</v>
      </c>
      <c r="F322" s="699" t="s">
        <v>2179</v>
      </c>
      <c r="G322" s="245" t="str">
        <f>IF(ISTEXT(Data!G322),Data!G322,"")</f>
        <v>Rain</v>
      </c>
      <c r="H322" s="247" t="str">
        <f>IF(ISTEXT(Data!H322),Data!H322,"")</f>
        <v>Clean and Clear</v>
      </c>
      <c r="I322" s="246" t="str">
        <f>IF(ISTEXT(Data!I322),Data!I322,"")</f>
        <v/>
      </c>
      <c r="J322" s="248" t="str">
        <f>IF(ISTEXT(Data!J322),Data!J322,"")</f>
        <v/>
      </c>
      <c r="K322" s="273">
        <f>IF(ISNUMBER(Data!K322),Data!K322,"")</f>
        <v>4</v>
      </c>
      <c r="L322" s="242" t="str">
        <f>IF(ISTEXT(Data!L322),Data!L322,"")</f>
        <v>V0</v>
      </c>
      <c r="M322" s="700">
        <f>IF(ISNUMBER(Data!M322),Data!M322,"")</f>
        <v>154.5</v>
      </c>
      <c r="N322" s="700">
        <f>IF(ISNUMBER(Data!N322),Data!N322,"")</f>
        <v>3.5535000000000001</v>
      </c>
      <c r="O322" s="242" t="str">
        <f>IF(ISTEXT(Data!O322),Data!O322,"")</f>
        <v>V0</v>
      </c>
      <c r="P322" s="278">
        <f>IF(ISNUMBER(Data!P322),Data!P322,"")</f>
        <v>4.74</v>
      </c>
      <c r="Q322" s="242" t="str">
        <f>IF(ISTEXT(Data!Q322),Data!Q322,"")</f>
        <v>V0</v>
      </c>
      <c r="R322" s="277">
        <f>IF(ISNUMBER(Data!R322),Data!R322,"")</f>
        <v>25.4</v>
      </c>
      <c r="S322" s="242" t="str">
        <f>IF(ISTEXT(Data!S322),Data!S322,"")</f>
        <v>V0</v>
      </c>
      <c r="T322" s="701">
        <f>IF(ISNUMBER(Data!T322),Data!T322,"")</f>
        <v>0.10199999999999999</v>
      </c>
      <c r="U322" s="242" t="str">
        <f>IF(ISTEXT(Data!U322),Data!U322,"")</f>
        <v>V0</v>
      </c>
      <c r="V322" s="702">
        <f>IF(ISNUMBER(Data!V322),Data!V322,"")</f>
        <v>0.80825695669704056</v>
      </c>
      <c r="W322" s="242" t="str">
        <f>IF(ISTEXT(Data!W322),Data!W322,"")</f>
        <v>V0</v>
      </c>
      <c r="X322" s="701">
        <f>IF(ISNUMBER(Data!X322),Data!X322,"")</f>
        <v>1.1038251129478878</v>
      </c>
      <c r="Y322" s="242" t="str">
        <f>IF(ISTEXT(Data!Y322),Data!Y322,"")</f>
        <v>V0</v>
      </c>
      <c r="Z322" s="703">
        <f>IF(ISNUMBER(Data!Z322),Data!Z322,"")</f>
        <v>0.05</v>
      </c>
      <c r="AA322" s="242" t="str">
        <f>IF(ISTEXT(Data!AA322),Data!AA322,"")</f>
        <v>V0</v>
      </c>
      <c r="AB322" s="701">
        <f>IF(ISNUMBER(Data!AB322),Data!AB322,"")</f>
        <v>1.5296412772326626</v>
      </c>
      <c r="AC322" s="242" t="str">
        <f>IF(ISTEXT(Data!AC322),Data!AC322,"")</f>
        <v>V0</v>
      </c>
      <c r="AD322" s="704">
        <f>IF(ISNUMBER(Data!AD322),Data!AD322,"")</f>
        <v>0.10100000000000001</v>
      </c>
      <c r="AE322" s="242" t="str">
        <f>IF(ISTEXT(Data!AE322),Data!AE322,"")</f>
        <v>V0</v>
      </c>
      <c r="AF322" s="701">
        <f>IF(ISNUMBER(Data!AF322),Data!AF322,"")</f>
        <v>1.9E-2</v>
      </c>
      <c r="AG322" s="242" t="str">
        <f>IF(ISTEXT(Data!AG322),Data!AG322,"")</f>
        <v>V0</v>
      </c>
      <c r="AH322" s="703">
        <f>IF(ISNUMBER(Data!AH322),Data!AH322,"")</f>
        <v>0.10100000000000001</v>
      </c>
      <c r="AI322" s="242" t="str">
        <f>IF(ISTEXT(Data!AI322),Data!AI322,"")</f>
        <v>V0</v>
      </c>
      <c r="AJ322" s="267" t="str">
        <f>IF(ISTEXT(Data!AJ322),Data!AJ322,"")</f>
        <v/>
      </c>
      <c r="AK322" s="267" t="str">
        <f>IF(ISTEXT(Data!AK322),Data!AK322,"")</f>
        <v/>
      </c>
      <c r="AL322" s="267" t="str">
        <f>IF(ISTEXT(Data!AL322),Data!AL322,"")</f>
        <v/>
      </c>
      <c r="AM322" s="267" t="str">
        <f>IF(ISTEXT(Data!AM322),Data!AM322,"")</f>
        <v/>
      </c>
      <c r="AN322" s="267" t="str">
        <f>IF(ISTEXT(Data!AN322),Data!AN322,"")</f>
        <v/>
      </c>
      <c r="AO322" s="267" t="str">
        <f>IF(ISTEXT(Data!AO322),Data!AO322,"")</f>
        <v/>
      </c>
      <c r="AP322" s="705">
        <f>IF(ISNUMBER(Bilanz!AP322),Bilanz!AP322,"")</f>
        <v>1.8197008586099819E-2</v>
      </c>
      <c r="AQ322" s="706">
        <f>IF(ISNUMBER(Bilanz!AQ322),Bilanz!AQ322,"")</f>
        <v>6.4663070010705703E-2</v>
      </c>
      <c r="AR322" s="707">
        <f>IF(ISNUMBER(Bilanz!AR322),Bilanz!AR322,"")</f>
        <v>0.36245699999999997</v>
      </c>
      <c r="AS322" s="708">
        <f>IF(ISNUMBER(Bilanz!AS322),Bilanz!AS322,"")</f>
        <v>2.8721410956229336</v>
      </c>
      <c r="AT322" s="709">
        <f>IF(ISNUMBER(Bilanz!AT322),Bilanz!AT322,"")</f>
        <v>3.9224425388603192</v>
      </c>
      <c r="AU322" s="710">
        <f>IF(ISNUMBER(Bilanz!AU322),Bilanz!AU322,"")</f>
        <v>0.17767500000000003</v>
      </c>
      <c r="AV322" s="711">
        <f>IF(ISNUMBER(Bilanz!AV322),Bilanz!AV322,"")</f>
        <v>5.4355802786462668</v>
      </c>
      <c r="AW322" s="712">
        <f>IF(ISNUMBER(Bilanz!AW322),Bilanz!AW322,"")</f>
        <v>0.35890350000000004</v>
      </c>
      <c r="AX322" s="713">
        <f>IF(ISNUMBER(Bilanz!AX322),Bilanz!AX322,"")</f>
        <v>6.7516500000000007E-2</v>
      </c>
      <c r="AY322" s="714">
        <f>IF(ISNUMBER(Bilanz!AY322),Bilanz!AY322,"")</f>
        <v>0.35890350000000004</v>
      </c>
      <c r="AZ322" s="715">
        <f>IF(ISNUMBER(Bilanz!AZ322),Bilanz!AZ322,"")</f>
        <v>362.61</v>
      </c>
      <c r="BA322" s="716">
        <f>IF(ISNUMBER(Bilanz!BA322),Bilanz!BA322,"")</f>
        <v>5.5229999999999997</v>
      </c>
      <c r="BB322" s="717">
        <f>IF(ISNUMBER(Bilanz!BB322),Bilanz!BB322,"")</f>
        <v>18.197008586099816</v>
      </c>
      <c r="BC322" s="718">
        <f>IF(ISNUMBER(Bilanz!BC322),Bilanz!BC322,"")</f>
        <v>0.30351142463156605</v>
      </c>
      <c r="BD322" s="719">
        <f>IF(ISNUMBER(Bilanz!BD322),Bilanz!BD322,"")</f>
        <v>5.4954087385762466E-4</v>
      </c>
      <c r="BE322" s="720">
        <f>IF(ISNUMBER(Bilanz!BE322),Bilanz!BE322,"")</f>
        <v>2.8771296400767232</v>
      </c>
      <c r="BF322" s="708">
        <f>IF(ISNUMBER(Bilanz!BF322),Bilanz!BF322,"")</f>
        <v>57.703787870139259</v>
      </c>
      <c r="BG322" s="709">
        <f>IF(ISNUMBER(Bilanz!BG322),Bilanz!BG322,"")</f>
        <v>68.84921958196712</v>
      </c>
      <c r="BH322" s="710">
        <f>IF(ISNUMBER(Bilanz!BH322),Bilanz!BH322,"")</f>
        <v>2.1748775543936882</v>
      </c>
      <c r="BI322" s="711">
        <f>IF(ISNUMBER(Bilanz!BI322),Bilanz!BI322,"")</f>
        <v>109.20548848666114</v>
      </c>
      <c r="BJ322" s="712">
        <f>IF(ISNUMBER(Bilanz!BJ322),Bilanz!BJ322,"")</f>
        <v>2.5832523402731602</v>
      </c>
      <c r="BK322" s="713">
        <f>IF(ISNUMBER(Bilanz!BK322),Bilanz!BK322,"")</f>
        <v>1.5634643077556059</v>
      </c>
      <c r="BL322" s="714">
        <f>IF(ISNUMBER(Bilanz!BL322),Bilanz!BL322,"")</f>
        <v>5.0401716652527568</v>
      </c>
      <c r="BM322" s="721" t="str">
        <f>IF(ISTEXT(Bilanz!BM322),Bilanz!BM322,"")</f>
        <v>V0</v>
      </c>
      <c r="BN322" s="722">
        <f>IF(ISNUMBER(Bilanz!BN322),Bilanz!BN322,"")</f>
        <v>25.4</v>
      </c>
      <c r="BO322" s="722">
        <f>IF(ISNUMBER(Bilanz!BO322),Bilanz!BO322,"")</f>
        <v>24.932658745294351</v>
      </c>
      <c r="BP322" s="723">
        <f>IF(ISNUMBER(Bilanz!BP322),Bilanz!BP322,"")</f>
        <v>-1.8399261996285352</v>
      </c>
      <c r="BQ322" s="723">
        <f>IF(ISNUMBER(Bilanz!BQ322),Bilanz!BQ322,"")</f>
        <v>30</v>
      </c>
      <c r="BR322" s="721" t="str">
        <f>IF(ISTEXT(Bilanz!BR322),Bilanz!BR322,"")</f>
        <v>V0</v>
      </c>
      <c r="BS322" s="723">
        <f>IF(ISNUMBER(Bilanz!BS322),Bilanz!BS322,"")</f>
        <v>138.76426294043617</v>
      </c>
      <c r="BT322" s="723">
        <f>IF(ISNUMBER(Bilanz!BT322),Bilanz!BT322,"")</f>
        <v>129.73419805768853</v>
      </c>
      <c r="BU322" s="723">
        <f>IF(ISNUMBER(Bilanz!BU322),Bilanz!BU322,"")</f>
        <v>268.4984609981247</v>
      </c>
      <c r="BV322" s="722">
        <f>IF(ISNUMBER(Bilanz!BV322),Bilanz!BV322,"")</f>
        <v>3.3631719337157415</v>
      </c>
      <c r="BW322" s="723">
        <f>IF(ISNUMBER(Bilanz!BW322),Bilanz!BW322,"")</f>
        <v>15</v>
      </c>
      <c r="BX322" s="721" t="str">
        <f>IF(ISTEXT(Bilanz!BX322),Bilanz!BX322,"")</f>
        <v>V0</v>
      </c>
    </row>
    <row r="323" spans="1:76" x14ac:dyDescent="0.2">
      <c r="A323" s="120" t="str">
        <f>IF(ISTEXT(Data!A323),Data!A323,"")</f>
        <v>DEU96115</v>
      </c>
      <c r="B323" s="250">
        <f>IF(ISREF(Data!B323),Data!B323,"")</f>
        <v>35331</v>
      </c>
      <c r="C323" s="698">
        <v>0.27083333333333298</v>
      </c>
      <c r="D323" s="250">
        <f>IF(ISREF(Data!D323),Data!D323,"")</f>
        <v>35332</v>
      </c>
      <c r="E323" s="698">
        <v>0.27083333333333298</v>
      </c>
      <c r="F323" s="699" t="s">
        <v>2179</v>
      </c>
      <c r="G323" s="245" t="str">
        <f>IF(ISTEXT(Data!G323),Data!G323,"")</f>
        <v>Rain</v>
      </c>
      <c r="H323" s="247" t="str">
        <f>IF(ISTEXT(Data!H323),Data!H323,"")</f>
        <v>Clean and Clear</v>
      </c>
      <c r="I323" s="246" t="str">
        <f>IF(ISTEXT(Data!I323),Data!I323,"")</f>
        <v/>
      </c>
      <c r="J323" s="248" t="str">
        <f>IF(ISTEXT(Data!J323),Data!J323,"")</f>
        <v/>
      </c>
      <c r="K323" s="273">
        <f>IF(ISNUMBER(Data!K323),Data!K323,"")</f>
        <v>7</v>
      </c>
      <c r="L323" s="242" t="str">
        <f>IF(ISTEXT(Data!L323),Data!L323,"")</f>
        <v>V0</v>
      </c>
      <c r="M323" s="700">
        <f>IF(ISNUMBER(Data!M323),Data!M323,"")</f>
        <v>273.2</v>
      </c>
      <c r="N323" s="700">
        <f>IF(ISNUMBER(Data!N323),Data!N323,"")</f>
        <v>6.2835999999999999</v>
      </c>
      <c r="O323" s="242" t="str">
        <f>IF(ISTEXT(Data!O323),Data!O323,"")</f>
        <v>V0</v>
      </c>
      <c r="P323" s="278">
        <f>IF(ISNUMBER(Data!P323),Data!P323,"")</f>
        <v>4.3</v>
      </c>
      <c r="Q323" s="242" t="str">
        <f>IF(ISTEXT(Data!Q323),Data!Q323,"")</f>
        <v>V0</v>
      </c>
      <c r="R323" s="277">
        <f>IF(ISNUMBER(Data!R323),Data!R323,"")</f>
        <v>33.5</v>
      </c>
      <c r="S323" s="242" t="str">
        <f>IF(ISTEXT(Data!S323),Data!S323,"")</f>
        <v>V0</v>
      </c>
      <c r="T323" s="701">
        <f>IF(ISNUMBER(Data!T323),Data!T323,"")</f>
        <v>0.107</v>
      </c>
      <c r="U323" s="242" t="str">
        <f>IF(ISTEXT(Data!U323),Data!U323,"")</f>
        <v>V0</v>
      </c>
      <c r="V323" s="702">
        <f>IF(ISNUMBER(Data!V323),Data!V323,"")</f>
        <v>0.82294021611160384</v>
      </c>
      <c r="W323" s="242" t="str">
        <f>IF(ISTEXT(Data!W323),Data!W323,"")</f>
        <v>V0</v>
      </c>
      <c r="X323" s="701">
        <f>IF(ISNUMBER(Data!X323),Data!X323,"")</f>
        <v>1.0243844183964523</v>
      </c>
      <c r="Y323" s="242" t="str">
        <f>IF(ISTEXT(Data!Y323),Data!Y323,"")</f>
        <v>V0</v>
      </c>
      <c r="Z323" s="703">
        <f>IF(ISNUMBER(Data!Z323),Data!Z323,"")</f>
        <v>2.7E-2</v>
      </c>
      <c r="AA323" s="242" t="str">
        <f>IF(ISTEXT(Data!AA323),Data!AA323,"")</f>
        <v>V0</v>
      </c>
      <c r="AB323" s="701">
        <f>IF(ISNUMBER(Data!AB323),Data!AB323,"")</f>
        <v>0.9550552137036421</v>
      </c>
      <c r="AC323" s="242" t="str">
        <f>IF(ISTEXT(Data!AC323),Data!AC323,"")</f>
        <v>V0</v>
      </c>
      <c r="AD323" s="704">
        <f>IF(ISNUMBER(Data!AD323),Data!AD323,"")</f>
        <v>7.4999999999999997E-2</v>
      </c>
      <c r="AE323" s="242" t="str">
        <f>IF(ISTEXT(Data!AE323),Data!AE323,"")</f>
        <v>V0</v>
      </c>
      <c r="AF323" s="701">
        <f>IF(ISNUMBER(Data!AF323),Data!AF323,"")</f>
        <v>1.7000000000000001E-2</v>
      </c>
      <c r="AG323" s="242" t="str">
        <f>IF(ISTEXT(Data!AG323),Data!AG323,"")</f>
        <v>V0</v>
      </c>
      <c r="AH323" s="703">
        <f>IF(ISNUMBER(Data!AH323),Data!AH323,"")</f>
        <v>9.5000000000000001E-2</v>
      </c>
      <c r="AI323" s="242" t="str">
        <f>IF(ISTEXT(Data!AI323),Data!AI323,"")</f>
        <v>V0</v>
      </c>
      <c r="AJ323" s="267" t="str">
        <f>IF(ISTEXT(Data!AJ323),Data!AJ323,"")</f>
        <v/>
      </c>
      <c r="AK323" s="267" t="str">
        <f>IF(ISTEXT(Data!AK323),Data!AK323,"")</f>
        <v/>
      </c>
      <c r="AL323" s="267" t="str">
        <f>IF(ISTEXT(Data!AL323),Data!AL323,"")</f>
        <v/>
      </c>
      <c r="AM323" s="267" t="str">
        <f>IF(ISTEXT(Data!AM323),Data!AM323,"")</f>
        <v/>
      </c>
      <c r="AN323" s="267" t="str">
        <f>IF(ISTEXT(Data!AN323),Data!AN323,"")</f>
        <v/>
      </c>
      <c r="AO323" s="267" t="str">
        <f>IF(ISTEXT(Data!AO323),Data!AO323,"")</f>
        <v/>
      </c>
      <c r="AP323" s="705">
        <f>IF(ISNUMBER(Bilanz!AP323),Bilanz!AP323,"")</f>
        <v>5.0118723362727241E-2</v>
      </c>
      <c r="AQ323" s="706">
        <f>IF(ISNUMBER(Bilanz!AQ323),Bilanz!AQ323,"")</f>
        <v>0.31492601012203286</v>
      </c>
      <c r="AR323" s="707">
        <f>IF(ISNUMBER(Bilanz!AR323),Bilanz!AR323,"")</f>
        <v>0.67234519999999998</v>
      </c>
      <c r="AS323" s="708">
        <f>IF(ISNUMBER(Bilanz!AS323),Bilanz!AS323,"")</f>
        <v>5.1710271419588736</v>
      </c>
      <c r="AT323" s="709">
        <f>IF(ISNUMBER(Bilanz!AT323),Bilanz!AT323,"")</f>
        <v>6.4368219314359481</v>
      </c>
      <c r="AU323" s="710">
        <f>IF(ISNUMBER(Bilanz!AU323),Bilanz!AU323,"")</f>
        <v>0.16965719999999998</v>
      </c>
      <c r="AV323" s="711">
        <f>IF(ISNUMBER(Bilanz!AV323),Bilanz!AV323,"")</f>
        <v>6.001184940828205</v>
      </c>
      <c r="AW323" s="712">
        <f>IF(ISNUMBER(Bilanz!AW323),Bilanz!AW323,"")</f>
        <v>0.47126999999999997</v>
      </c>
      <c r="AX323" s="713">
        <f>IF(ISNUMBER(Bilanz!AX323),Bilanz!AX323,"")</f>
        <v>0.10682120000000001</v>
      </c>
      <c r="AY323" s="714">
        <f>IF(ISNUMBER(Bilanz!AY323),Bilanz!AY323,"")</f>
        <v>0.59694199999999997</v>
      </c>
      <c r="AZ323" s="715">
        <f>IF(ISNUMBER(Bilanz!AZ323),Bilanz!AZ323,"")</f>
        <v>362.61</v>
      </c>
      <c r="BA323" s="716">
        <f>IF(ISNUMBER(Bilanz!BA323),Bilanz!BA323,"")</f>
        <v>5.5229999999999997</v>
      </c>
      <c r="BB323" s="717">
        <f>IF(ISNUMBER(Bilanz!BB323),Bilanz!BB323,"")</f>
        <v>50.118723362727238</v>
      </c>
      <c r="BC323" s="718">
        <f>IF(ISNUMBER(Bilanz!BC323),Bilanz!BC323,"")</f>
        <v>0.11019833765573114</v>
      </c>
      <c r="BD323" s="719">
        <f>IF(ISNUMBER(Bilanz!BD323),Bilanz!BD323,"")</f>
        <v>1.9952623149688758E-4</v>
      </c>
      <c r="BE323" s="720">
        <f>IF(ISNUMBER(Bilanz!BE323),Bilanz!BE323,"")</f>
        <v>3.0181654067471513</v>
      </c>
      <c r="BF323" s="708">
        <f>IF(ISNUMBER(Bilanz!BF323),Bilanz!BF323,"")</f>
        <v>58.752067973984708</v>
      </c>
      <c r="BG323" s="709">
        <f>IF(ISNUMBER(Bilanz!BG323),Bilanz!BG323,"")</f>
        <v>63.894240972802272</v>
      </c>
      <c r="BH323" s="710">
        <f>IF(ISNUMBER(Bilanz!BH323),Bilanz!BH323,"")</f>
        <v>1.1744338793725912</v>
      </c>
      <c r="BI323" s="711">
        <f>IF(ISNUMBER(Bilanz!BI323),Bilanz!BI323,"")</f>
        <v>68.184137481519386</v>
      </c>
      <c r="BJ323" s="712">
        <f>IF(ISNUMBER(Bilanz!BJ323),Bilanz!BJ323,"")</f>
        <v>1.9182566883216532</v>
      </c>
      <c r="BK323" s="713">
        <f>IF(ISNUMBER(Bilanz!BK323),Bilanz!BK323,"")</f>
        <v>1.3988891174655422</v>
      </c>
      <c r="BL323" s="714">
        <f>IF(ISNUMBER(Bilanz!BL323),Bilanz!BL323,"")</f>
        <v>4.7407555267228902</v>
      </c>
      <c r="BM323" s="721" t="str">
        <f>IF(ISTEXT(Bilanz!BM323),Bilanz!BM323,"")</f>
        <v>V0</v>
      </c>
      <c r="BN323" s="722">
        <f>IF(ISNUMBER(Bilanz!BN323),Bilanz!BN323,"")</f>
        <v>33.5</v>
      </c>
      <c r="BO323" s="722">
        <f>IF(ISNUMBER(Bilanz!BO323),Bilanz!BO323,"")</f>
        <v>32.635622926822229</v>
      </c>
      <c r="BP323" s="723">
        <f>IF(ISNUMBER(Bilanz!BP323),Bilanz!BP323,"")</f>
        <v>-2.5802300691873752</v>
      </c>
      <c r="BQ323" s="723">
        <f>IF(ISNUMBER(Bilanz!BQ323),Bilanz!BQ323,"")</f>
        <v>20</v>
      </c>
      <c r="BR323" s="721" t="str">
        <f>IF(ISTEXT(Bilanz!BR323),Bilanz!BR323,"")</f>
        <v>V0</v>
      </c>
      <c r="BS323" s="723">
        <f>IF(ISNUMBER(Bilanz!BS323),Bilanz!BS323,"")</f>
        <v>127.53519605612931</v>
      </c>
      <c r="BT323" s="723">
        <f>IF(ISNUMBER(Bilanz!BT323),Bilanz!BT323,"")</f>
        <v>125.77487221742136</v>
      </c>
      <c r="BU323" s="723">
        <f>IF(ISNUMBER(Bilanz!BU323),Bilanz!BU323,"")</f>
        <v>253.31006827355066</v>
      </c>
      <c r="BV323" s="722">
        <f>IF(ISNUMBER(Bilanz!BV323),Bilanz!BV323,"")</f>
        <v>0.69492849246203903</v>
      </c>
      <c r="BW323" s="723">
        <f>IF(ISNUMBER(Bilanz!BW323),Bilanz!BW323,"")</f>
        <v>15</v>
      </c>
      <c r="BX323" s="721" t="str">
        <f>IF(ISTEXT(Bilanz!BX323),Bilanz!BX323,"")</f>
        <v>V0</v>
      </c>
    </row>
    <row r="324" spans="1:76" x14ac:dyDescent="0.2">
      <c r="A324" s="120" t="str">
        <f>IF(ISTEXT(Data!A324),Data!A324,"")</f>
        <v/>
      </c>
      <c r="B324" s="250">
        <f>IF(ISREF(Data!B324),Data!B324,"")</f>
        <v>35332</v>
      </c>
      <c r="C324" s="698">
        <v>0.27083333333333298</v>
      </c>
      <c r="D324" s="250">
        <f>IF(ISREF(Data!D324),Data!D324,"")</f>
        <v>35333</v>
      </c>
      <c r="E324" s="698">
        <v>0.27083333333333298</v>
      </c>
      <c r="F324" s="699" t="s">
        <v>2179</v>
      </c>
      <c r="G324" s="245" t="str">
        <f>IF(ISTEXT(Data!G324),Data!G324,"")</f>
        <v>Rain</v>
      </c>
      <c r="H324" s="247" t="str">
        <f>IF(ISTEXT(Data!H324),Data!H324,"")</f>
        <v/>
      </c>
      <c r="I324" s="246" t="str">
        <f>IF(ISTEXT(Data!I324),Data!I324,"")</f>
        <v>Insufficient Quantity</v>
      </c>
      <c r="J324" s="248" t="str">
        <f>IF(ISTEXT(Data!J324),Data!J324,"")</f>
        <v/>
      </c>
      <c r="K324" s="273">
        <f>IF(ISNUMBER(Data!K324),Data!K324,"")</f>
        <v>0.3</v>
      </c>
      <c r="L324" s="242" t="str">
        <f>IF(ISTEXT(Data!L324),Data!L324,"")</f>
        <v>V0</v>
      </c>
      <c r="M324" s="700" t="str">
        <f>IF(ISNUMBER(Data!M324),Data!M324,"")</f>
        <v/>
      </c>
      <c r="N324" s="700" t="str">
        <f>IF(ISNUMBER(Data!N324),Data!N324,"")</f>
        <v/>
      </c>
      <c r="O324" s="242" t="str">
        <f>IF(ISTEXT(Data!O324),Data!O324,"")</f>
        <v>M1</v>
      </c>
      <c r="P324" s="278" t="str">
        <f>IF(ISNUMBER(Data!P324),Data!P324,"")</f>
        <v/>
      </c>
      <c r="Q324" s="242" t="str">
        <f>IF(ISTEXT(Data!Q324),Data!Q324,"")</f>
        <v>M1</v>
      </c>
      <c r="R324" s="277" t="str">
        <f>IF(ISNUMBER(Data!R324),Data!R324,"")</f>
        <v/>
      </c>
      <c r="S324" s="242" t="str">
        <f>IF(ISTEXT(Data!S324),Data!S324,"")</f>
        <v>M1</v>
      </c>
      <c r="T324" s="701" t="str">
        <f>IF(ISNUMBER(Data!T324),Data!T324,"")</f>
        <v/>
      </c>
      <c r="U324" s="242" t="str">
        <f>IF(ISTEXT(Data!U324),Data!U324,"")</f>
        <v>M1</v>
      </c>
      <c r="V324" s="702" t="str">
        <f>IF(ISNUMBER(Data!V324),Data!V324,"")</f>
        <v/>
      </c>
      <c r="W324" s="242" t="str">
        <f>IF(ISTEXT(Data!W324),Data!W324,"")</f>
        <v>M1</v>
      </c>
      <c r="X324" s="701" t="str">
        <f>IF(ISNUMBER(Data!X324),Data!X324,"")</f>
        <v/>
      </c>
      <c r="Y324" s="242" t="str">
        <f>IF(ISTEXT(Data!Y324),Data!Y324,"")</f>
        <v>M1</v>
      </c>
      <c r="Z324" s="703" t="str">
        <f>IF(ISNUMBER(Data!Z324),Data!Z324,"")</f>
        <v/>
      </c>
      <c r="AA324" s="242" t="str">
        <f>IF(ISTEXT(Data!AA324),Data!AA324,"")</f>
        <v>M1</v>
      </c>
      <c r="AB324" s="701" t="str">
        <f>IF(ISNUMBER(Data!AB324),Data!AB324,"")</f>
        <v/>
      </c>
      <c r="AC324" s="242" t="str">
        <f>IF(ISTEXT(Data!AC324),Data!AC324,"")</f>
        <v>M1</v>
      </c>
      <c r="AD324" s="704" t="str">
        <f>IF(ISNUMBER(Data!AD324),Data!AD324,"")</f>
        <v/>
      </c>
      <c r="AE324" s="242" t="str">
        <f>IF(ISTEXT(Data!AE324),Data!AE324,"")</f>
        <v>M1</v>
      </c>
      <c r="AF324" s="701" t="str">
        <f>IF(ISNUMBER(Data!AF324),Data!AF324,"")</f>
        <v/>
      </c>
      <c r="AG324" s="242" t="str">
        <f>IF(ISTEXT(Data!AG324),Data!AG324,"")</f>
        <v>M1</v>
      </c>
      <c r="AH324" s="703" t="str">
        <f>IF(ISNUMBER(Data!AH324),Data!AH324,"")</f>
        <v/>
      </c>
      <c r="AI324" s="242" t="str">
        <f>IF(ISTEXT(Data!AI324),Data!AI324,"")</f>
        <v>M1</v>
      </c>
      <c r="AJ324" s="267" t="str">
        <f>IF(ISTEXT(Data!AJ324),Data!AJ324,"")</f>
        <v/>
      </c>
      <c r="AK324" s="267" t="str">
        <f>IF(ISTEXT(Data!AK324),Data!AK324,"")</f>
        <v/>
      </c>
      <c r="AL324" s="267" t="str">
        <f>IF(ISTEXT(Data!AL324),Data!AL324,"")</f>
        <v/>
      </c>
      <c r="AM324" s="267" t="str">
        <f>IF(ISTEXT(Data!AM324),Data!AM324,"")</f>
        <v/>
      </c>
      <c r="AN324" s="267" t="str">
        <f>IF(ISTEXT(Data!AN324),Data!AN324,"")</f>
        <v/>
      </c>
      <c r="AO324" s="267" t="str">
        <f>IF(ISTEXT(Data!AO324),Data!AO324,"")</f>
        <v/>
      </c>
      <c r="AP324" s="705" t="str">
        <f>IF(ISNUMBER(Bilanz!AP324),Bilanz!AP324,"")</f>
        <v/>
      </c>
      <c r="AQ324" s="706" t="str">
        <f>IF(ISNUMBER(Bilanz!AQ324),Bilanz!AQ324,"")</f>
        <v/>
      </c>
      <c r="AR324" s="707" t="str">
        <f>IF(ISNUMBER(Bilanz!AR324),Bilanz!AR324,"")</f>
        <v/>
      </c>
      <c r="AS324" s="708" t="str">
        <f>IF(ISNUMBER(Bilanz!AS324),Bilanz!AS324,"")</f>
        <v/>
      </c>
      <c r="AT324" s="709" t="str">
        <f>IF(ISNUMBER(Bilanz!AT324),Bilanz!AT324,"")</f>
        <v/>
      </c>
      <c r="AU324" s="710" t="str">
        <f>IF(ISNUMBER(Bilanz!AU324),Bilanz!AU324,"")</f>
        <v/>
      </c>
      <c r="AV324" s="711" t="str">
        <f>IF(ISNUMBER(Bilanz!AV324),Bilanz!AV324,"")</f>
        <v/>
      </c>
      <c r="AW324" s="712" t="str">
        <f>IF(ISNUMBER(Bilanz!AW324),Bilanz!AW324,"")</f>
        <v/>
      </c>
      <c r="AX324" s="713" t="str">
        <f>IF(ISNUMBER(Bilanz!AX324),Bilanz!AX324,"")</f>
        <v/>
      </c>
      <c r="AY324" s="714" t="str">
        <f>IF(ISNUMBER(Bilanz!AY324),Bilanz!AY324,"")</f>
        <v/>
      </c>
      <c r="AZ324" s="715">
        <f>IF(ISNUMBER(Bilanz!AZ324),Bilanz!AZ324,"")</f>
        <v>362.61</v>
      </c>
      <c r="BA324" s="716">
        <f>IF(ISNUMBER(Bilanz!BA324),Bilanz!BA324,"")</f>
        <v>5.5229999999999997</v>
      </c>
      <c r="BB324" s="717" t="str">
        <f>IF(ISNUMBER(Bilanz!BB324),Bilanz!BB324,"")</f>
        <v/>
      </c>
      <c r="BC324" s="718" t="str">
        <f>IF(ISNUMBER(Bilanz!BC324),Bilanz!BC324,"")</f>
        <v/>
      </c>
      <c r="BD324" s="719" t="str">
        <f>IF(ISNUMBER(Bilanz!BD324),Bilanz!BD324,"")</f>
        <v/>
      </c>
      <c r="BE324" s="720" t="str">
        <f>IF(ISNUMBER(Bilanz!BE324),Bilanz!BE324,"")</f>
        <v/>
      </c>
      <c r="BF324" s="708" t="str">
        <f>IF(ISNUMBER(Bilanz!BF324),Bilanz!BF324,"")</f>
        <v/>
      </c>
      <c r="BG324" s="709" t="str">
        <f>IF(ISNUMBER(Bilanz!BG324),Bilanz!BG324,"")</f>
        <v/>
      </c>
      <c r="BH324" s="710" t="str">
        <f>IF(ISNUMBER(Bilanz!BH324),Bilanz!BH324,"")</f>
        <v/>
      </c>
      <c r="BI324" s="711" t="str">
        <f>IF(ISNUMBER(Bilanz!BI324),Bilanz!BI324,"")</f>
        <v/>
      </c>
      <c r="BJ324" s="712" t="str">
        <f>IF(ISNUMBER(Bilanz!BJ324),Bilanz!BJ324,"")</f>
        <v/>
      </c>
      <c r="BK324" s="713" t="str">
        <f>IF(ISNUMBER(Bilanz!BK324),Bilanz!BK324,"")</f>
        <v/>
      </c>
      <c r="BL324" s="714" t="str">
        <f>IF(ISNUMBER(Bilanz!BL324),Bilanz!BL324,"")</f>
        <v/>
      </c>
      <c r="BM324" s="721" t="str">
        <f>IF(ISTEXT(Bilanz!BM324),Bilanz!BM324,"")</f>
        <v>M1</v>
      </c>
      <c r="BN324" s="722" t="str">
        <f>IF(ISNUMBER(Bilanz!BN324),Bilanz!BN324,"")</f>
        <v/>
      </c>
      <c r="BO324" s="722" t="str">
        <f>IF(ISNUMBER(Bilanz!BO324),Bilanz!BO324,"")</f>
        <v/>
      </c>
      <c r="BP324" s="723" t="str">
        <f>IF(ISNUMBER(Bilanz!BP324),Bilanz!BP324,"")</f>
        <v/>
      </c>
      <c r="BQ324" s="723" t="str">
        <f>IF(ISNUMBER(Bilanz!BQ324),Bilanz!BQ324,"")</f>
        <v/>
      </c>
      <c r="BR324" s="721" t="str">
        <f>IF(ISTEXT(Bilanz!BR324),Bilanz!BR324,"")</f>
        <v>M1</v>
      </c>
      <c r="BS324" s="723" t="str">
        <f>IF(ISNUMBER(Bilanz!BS324),Bilanz!BS324,"")</f>
        <v/>
      </c>
      <c r="BT324" s="723" t="str">
        <f>IF(ISNUMBER(Bilanz!BT324),Bilanz!BT324,"")</f>
        <v/>
      </c>
      <c r="BU324" s="723" t="str">
        <f>IF(ISNUMBER(Bilanz!BU324),Bilanz!BU324,"")</f>
        <v/>
      </c>
      <c r="BV324" s="722" t="str">
        <f>IF(ISNUMBER(Bilanz!BV324),Bilanz!BV324,"")</f>
        <v/>
      </c>
      <c r="BW324" s="723" t="str">
        <f>IF(ISNUMBER(Bilanz!BW324),Bilanz!BW324,"")</f>
        <v/>
      </c>
      <c r="BX324" s="721" t="str">
        <f>IF(ISTEXT(Bilanz!BX324),Bilanz!BX324,"")</f>
        <v>M1</v>
      </c>
    </row>
    <row r="325" spans="1:76" x14ac:dyDescent="0.2">
      <c r="A325" s="120" t="str">
        <f>IF(ISTEXT(Data!A325),Data!A325,"")</f>
        <v/>
      </c>
      <c r="B325" s="250">
        <f>IF(ISREF(Data!B325),Data!B325,"")</f>
        <v>35333</v>
      </c>
      <c r="C325" s="698">
        <v>0.27083333333333298</v>
      </c>
      <c r="D325" s="250">
        <f>IF(ISREF(Data!D325),Data!D325,"")</f>
        <v>35334</v>
      </c>
      <c r="E325" s="698">
        <v>0.27083333333333298</v>
      </c>
      <c r="F325" s="699" t="s">
        <v>2179</v>
      </c>
      <c r="G325" s="245" t="str">
        <f>IF(ISTEXT(Data!G325),Data!G325,"")</f>
        <v>No Precipitation Occurred</v>
      </c>
      <c r="H325" s="247" t="str">
        <f>IF(ISTEXT(Data!H325),Data!H325,"")</f>
        <v/>
      </c>
      <c r="I325" s="246" t="str">
        <f>IF(ISTEXT(Data!I325),Data!I325,"")</f>
        <v/>
      </c>
      <c r="J325" s="248" t="str">
        <f>IF(ISTEXT(Data!J325),Data!J325,"")</f>
        <v/>
      </c>
      <c r="K325" s="273" t="str">
        <f>IF(ISNUMBER(Data!K325),Data!K325,"")</f>
        <v/>
      </c>
      <c r="L325" s="242" t="str">
        <f>IF(ISTEXT(Data!L325),Data!L325,"")</f>
        <v>M1</v>
      </c>
      <c r="M325" s="700" t="str">
        <f>IF(ISNUMBER(Data!M325),Data!M325,"")</f>
        <v/>
      </c>
      <c r="N325" s="700" t="str">
        <f>IF(ISNUMBER(Data!N325),Data!N325,"")</f>
        <v/>
      </c>
      <c r="O325" s="242" t="str">
        <f>IF(ISTEXT(Data!O325),Data!O325,"")</f>
        <v>M1</v>
      </c>
      <c r="P325" s="278" t="str">
        <f>IF(ISNUMBER(Data!P325),Data!P325,"")</f>
        <v/>
      </c>
      <c r="Q325" s="242" t="str">
        <f>IF(ISTEXT(Data!Q325),Data!Q325,"")</f>
        <v>M1</v>
      </c>
      <c r="R325" s="277" t="str">
        <f>IF(ISNUMBER(Data!R325),Data!R325,"")</f>
        <v/>
      </c>
      <c r="S325" s="242" t="str">
        <f>IF(ISTEXT(Data!S325),Data!S325,"")</f>
        <v>M1</v>
      </c>
      <c r="T325" s="701" t="str">
        <f>IF(ISNUMBER(Data!T325),Data!T325,"")</f>
        <v/>
      </c>
      <c r="U325" s="242" t="str">
        <f>IF(ISTEXT(Data!U325),Data!U325,"")</f>
        <v>M1</v>
      </c>
      <c r="V325" s="702" t="str">
        <f>IF(ISNUMBER(Data!V325),Data!V325,"")</f>
        <v/>
      </c>
      <c r="W325" s="242" t="str">
        <f>IF(ISTEXT(Data!W325),Data!W325,"")</f>
        <v>M1</v>
      </c>
      <c r="X325" s="701" t="str">
        <f>IF(ISNUMBER(Data!X325),Data!X325,"")</f>
        <v/>
      </c>
      <c r="Y325" s="242" t="str">
        <f>IF(ISTEXT(Data!Y325),Data!Y325,"")</f>
        <v>M1</v>
      </c>
      <c r="Z325" s="703" t="str">
        <f>IF(ISNUMBER(Data!Z325),Data!Z325,"")</f>
        <v/>
      </c>
      <c r="AA325" s="242" t="str">
        <f>IF(ISTEXT(Data!AA325),Data!AA325,"")</f>
        <v>M1</v>
      </c>
      <c r="AB325" s="701" t="str">
        <f>IF(ISNUMBER(Data!AB325),Data!AB325,"")</f>
        <v/>
      </c>
      <c r="AC325" s="242" t="str">
        <f>IF(ISTEXT(Data!AC325),Data!AC325,"")</f>
        <v>M1</v>
      </c>
      <c r="AD325" s="704" t="str">
        <f>IF(ISNUMBER(Data!AD325),Data!AD325,"")</f>
        <v/>
      </c>
      <c r="AE325" s="242" t="str">
        <f>IF(ISTEXT(Data!AE325),Data!AE325,"")</f>
        <v>M1</v>
      </c>
      <c r="AF325" s="701" t="str">
        <f>IF(ISNUMBER(Data!AF325),Data!AF325,"")</f>
        <v/>
      </c>
      <c r="AG325" s="242" t="str">
        <f>IF(ISTEXT(Data!AG325),Data!AG325,"")</f>
        <v>M1</v>
      </c>
      <c r="AH325" s="703" t="str">
        <f>IF(ISNUMBER(Data!AH325),Data!AH325,"")</f>
        <v/>
      </c>
      <c r="AI325" s="242" t="str">
        <f>IF(ISTEXT(Data!AI325),Data!AI325,"")</f>
        <v>M1</v>
      </c>
      <c r="AJ325" s="267" t="str">
        <f>IF(ISTEXT(Data!AJ325),Data!AJ325,"")</f>
        <v/>
      </c>
      <c r="AK325" s="267" t="str">
        <f>IF(ISTEXT(Data!AK325),Data!AK325,"")</f>
        <v/>
      </c>
      <c r="AL325" s="267" t="str">
        <f>IF(ISTEXT(Data!AL325),Data!AL325,"")</f>
        <v/>
      </c>
      <c r="AM325" s="267" t="str">
        <f>IF(ISTEXT(Data!AM325),Data!AM325,"")</f>
        <v/>
      </c>
      <c r="AN325" s="267" t="str">
        <f>IF(ISTEXT(Data!AN325),Data!AN325,"")</f>
        <v/>
      </c>
      <c r="AO325" s="267" t="str">
        <f>IF(ISTEXT(Data!AO325),Data!AO325,"")</f>
        <v/>
      </c>
      <c r="AP325" s="705" t="str">
        <f>IF(ISNUMBER(Bilanz!AP325),Bilanz!AP325,"")</f>
        <v/>
      </c>
      <c r="AQ325" s="706" t="str">
        <f>IF(ISNUMBER(Bilanz!AQ325),Bilanz!AQ325,"")</f>
        <v/>
      </c>
      <c r="AR325" s="707" t="str">
        <f>IF(ISNUMBER(Bilanz!AR325),Bilanz!AR325,"")</f>
        <v/>
      </c>
      <c r="AS325" s="708" t="str">
        <f>IF(ISNUMBER(Bilanz!AS325),Bilanz!AS325,"")</f>
        <v/>
      </c>
      <c r="AT325" s="709" t="str">
        <f>IF(ISNUMBER(Bilanz!AT325),Bilanz!AT325,"")</f>
        <v/>
      </c>
      <c r="AU325" s="710" t="str">
        <f>IF(ISNUMBER(Bilanz!AU325),Bilanz!AU325,"")</f>
        <v/>
      </c>
      <c r="AV325" s="711" t="str">
        <f>IF(ISNUMBER(Bilanz!AV325),Bilanz!AV325,"")</f>
        <v/>
      </c>
      <c r="AW325" s="712" t="str">
        <f>IF(ISNUMBER(Bilanz!AW325),Bilanz!AW325,"")</f>
        <v/>
      </c>
      <c r="AX325" s="713" t="str">
        <f>IF(ISNUMBER(Bilanz!AX325),Bilanz!AX325,"")</f>
        <v/>
      </c>
      <c r="AY325" s="714" t="str">
        <f>IF(ISNUMBER(Bilanz!AY325),Bilanz!AY325,"")</f>
        <v/>
      </c>
      <c r="AZ325" s="715">
        <f>IF(ISNUMBER(Bilanz!AZ325),Bilanz!AZ325,"")</f>
        <v>362.61</v>
      </c>
      <c r="BA325" s="716">
        <f>IF(ISNUMBER(Bilanz!BA325),Bilanz!BA325,"")</f>
        <v>5.5229999999999997</v>
      </c>
      <c r="BB325" s="717" t="str">
        <f>IF(ISNUMBER(Bilanz!BB325),Bilanz!BB325,"")</f>
        <v/>
      </c>
      <c r="BC325" s="718" t="str">
        <f>IF(ISNUMBER(Bilanz!BC325),Bilanz!BC325,"")</f>
        <v/>
      </c>
      <c r="BD325" s="719" t="str">
        <f>IF(ISNUMBER(Bilanz!BD325),Bilanz!BD325,"")</f>
        <v/>
      </c>
      <c r="BE325" s="720" t="str">
        <f>IF(ISNUMBER(Bilanz!BE325),Bilanz!BE325,"")</f>
        <v/>
      </c>
      <c r="BF325" s="708" t="str">
        <f>IF(ISNUMBER(Bilanz!BF325),Bilanz!BF325,"")</f>
        <v/>
      </c>
      <c r="BG325" s="709" t="str">
        <f>IF(ISNUMBER(Bilanz!BG325),Bilanz!BG325,"")</f>
        <v/>
      </c>
      <c r="BH325" s="710" t="str">
        <f>IF(ISNUMBER(Bilanz!BH325),Bilanz!BH325,"")</f>
        <v/>
      </c>
      <c r="BI325" s="711" t="str">
        <f>IF(ISNUMBER(Bilanz!BI325),Bilanz!BI325,"")</f>
        <v/>
      </c>
      <c r="BJ325" s="712" t="str">
        <f>IF(ISNUMBER(Bilanz!BJ325),Bilanz!BJ325,"")</f>
        <v/>
      </c>
      <c r="BK325" s="713" t="str">
        <f>IF(ISNUMBER(Bilanz!BK325),Bilanz!BK325,"")</f>
        <v/>
      </c>
      <c r="BL325" s="714" t="str">
        <f>IF(ISNUMBER(Bilanz!BL325),Bilanz!BL325,"")</f>
        <v/>
      </c>
      <c r="BM325" s="721" t="str">
        <f>IF(ISTEXT(Bilanz!BM325),Bilanz!BM325,"")</f>
        <v>M1</v>
      </c>
      <c r="BN325" s="722" t="str">
        <f>IF(ISNUMBER(Bilanz!BN325),Bilanz!BN325,"")</f>
        <v/>
      </c>
      <c r="BO325" s="722" t="str">
        <f>IF(ISNUMBER(Bilanz!BO325),Bilanz!BO325,"")</f>
        <v/>
      </c>
      <c r="BP325" s="723" t="str">
        <f>IF(ISNUMBER(Bilanz!BP325),Bilanz!BP325,"")</f>
        <v/>
      </c>
      <c r="BQ325" s="723" t="str">
        <f>IF(ISNUMBER(Bilanz!BQ325),Bilanz!BQ325,"")</f>
        <v/>
      </c>
      <c r="BR325" s="721" t="str">
        <f>IF(ISTEXT(Bilanz!BR325),Bilanz!BR325,"")</f>
        <v>M1</v>
      </c>
      <c r="BS325" s="723" t="str">
        <f>IF(ISNUMBER(Bilanz!BS325),Bilanz!BS325,"")</f>
        <v/>
      </c>
      <c r="BT325" s="723" t="str">
        <f>IF(ISNUMBER(Bilanz!BT325),Bilanz!BT325,"")</f>
        <v/>
      </c>
      <c r="BU325" s="723" t="str">
        <f>IF(ISNUMBER(Bilanz!BU325),Bilanz!BU325,"")</f>
        <v/>
      </c>
      <c r="BV325" s="722" t="str">
        <f>IF(ISNUMBER(Bilanz!BV325),Bilanz!BV325,"")</f>
        <v/>
      </c>
      <c r="BW325" s="723" t="str">
        <f>IF(ISNUMBER(Bilanz!BW325),Bilanz!BW325,"")</f>
        <v/>
      </c>
      <c r="BX325" s="721" t="str">
        <f>IF(ISTEXT(Bilanz!BX325),Bilanz!BX325,"")</f>
        <v>M1</v>
      </c>
    </row>
    <row r="326" spans="1:76" x14ac:dyDescent="0.2">
      <c r="A326" s="120" t="str">
        <f>IF(ISTEXT(Data!A326),Data!A326,"")</f>
        <v/>
      </c>
      <c r="B326" s="250">
        <f>IF(ISREF(Data!B326),Data!B326,"")</f>
        <v>35334</v>
      </c>
      <c r="C326" s="698">
        <v>0.27083333333333298</v>
      </c>
      <c r="D326" s="250">
        <f>IF(ISREF(Data!D326),Data!D326,"")</f>
        <v>35335</v>
      </c>
      <c r="E326" s="698">
        <v>0.27083333333333298</v>
      </c>
      <c r="F326" s="699" t="s">
        <v>2179</v>
      </c>
      <c r="G326" s="245" t="str">
        <f>IF(ISTEXT(Data!G326),Data!G326,"")</f>
        <v>No Precipitation Occurred</v>
      </c>
      <c r="H326" s="247" t="str">
        <f>IF(ISTEXT(Data!H326),Data!H326,"")</f>
        <v/>
      </c>
      <c r="I326" s="246" t="str">
        <f>IF(ISTEXT(Data!I326),Data!I326,"")</f>
        <v/>
      </c>
      <c r="J326" s="248" t="str">
        <f>IF(ISTEXT(Data!J326),Data!J326,"")</f>
        <v/>
      </c>
      <c r="K326" s="273" t="str">
        <f>IF(ISNUMBER(Data!K326),Data!K326,"")</f>
        <v/>
      </c>
      <c r="L326" s="242" t="str">
        <f>IF(ISTEXT(Data!L326),Data!L326,"")</f>
        <v>M1</v>
      </c>
      <c r="M326" s="700" t="str">
        <f>IF(ISNUMBER(Data!M326),Data!M326,"")</f>
        <v/>
      </c>
      <c r="N326" s="700" t="str">
        <f>IF(ISNUMBER(Data!N326),Data!N326,"")</f>
        <v/>
      </c>
      <c r="O326" s="242" t="str">
        <f>IF(ISTEXT(Data!O326),Data!O326,"")</f>
        <v>M1</v>
      </c>
      <c r="P326" s="278" t="str">
        <f>IF(ISNUMBER(Data!P326),Data!P326,"")</f>
        <v/>
      </c>
      <c r="Q326" s="242" t="str">
        <f>IF(ISTEXT(Data!Q326),Data!Q326,"")</f>
        <v>M1</v>
      </c>
      <c r="R326" s="277" t="str">
        <f>IF(ISNUMBER(Data!R326),Data!R326,"")</f>
        <v/>
      </c>
      <c r="S326" s="242" t="str">
        <f>IF(ISTEXT(Data!S326),Data!S326,"")</f>
        <v>M1</v>
      </c>
      <c r="T326" s="701" t="str">
        <f>IF(ISNUMBER(Data!T326),Data!T326,"")</f>
        <v/>
      </c>
      <c r="U326" s="242" t="str">
        <f>IF(ISTEXT(Data!U326),Data!U326,"")</f>
        <v>M1</v>
      </c>
      <c r="V326" s="702" t="str">
        <f>IF(ISNUMBER(Data!V326),Data!V326,"")</f>
        <v/>
      </c>
      <c r="W326" s="242" t="str">
        <f>IF(ISTEXT(Data!W326),Data!W326,"")</f>
        <v>M1</v>
      </c>
      <c r="X326" s="701" t="str">
        <f>IF(ISNUMBER(Data!X326),Data!X326,"")</f>
        <v/>
      </c>
      <c r="Y326" s="242" t="str">
        <f>IF(ISTEXT(Data!Y326),Data!Y326,"")</f>
        <v>M1</v>
      </c>
      <c r="Z326" s="703" t="str">
        <f>IF(ISNUMBER(Data!Z326),Data!Z326,"")</f>
        <v/>
      </c>
      <c r="AA326" s="242" t="str">
        <f>IF(ISTEXT(Data!AA326),Data!AA326,"")</f>
        <v>M1</v>
      </c>
      <c r="AB326" s="701" t="str">
        <f>IF(ISNUMBER(Data!AB326),Data!AB326,"")</f>
        <v/>
      </c>
      <c r="AC326" s="242" t="str">
        <f>IF(ISTEXT(Data!AC326),Data!AC326,"")</f>
        <v>M1</v>
      </c>
      <c r="AD326" s="704" t="str">
        <f>IF(ISNUMBER(Data!AD326),Data!AD326,"")</f>
        <v/>
      </c>
      <c r="AE326" s="242" t="str">
        <f>IF(ISTEXT(Data!AE326),Data!AE326,"")</f>
        <v>M1</v>
      </c>
      <c r="AF326" s="701" t="str">
        <f>IF(ISNUMBER(Data!AF326),Data!AF326,"")</f>
        <v/>
      </c>
      <c r="AG326" s="242" t="str">
        <f>IF(ISTEXT(Data!AG326),Data!AG326,"")</f>
        <v>M1</v>
      </c>
      <c r="AH326" s="703" t="str">
        <f>IF(ISNUMBER(Data!AH326),Data!AH326,"")</f>
        <v/>
      </c>
      <c r="AI326" s="242" t="str">
        <f>IF(ISTEXT(Data!AI326),Data!AI326,"")</f>
        <v>M1</v>
      </c>
      <c r="AJ326" s="267" t="str">
        <f>IF(ISTEXT(Data!AJ326),Data!AJ326,"")</f>
        <v/>
      </c>
      <c r="AK326" s="267" t="str">
        <f>IF(ISTEXT(Data!AK326),Data!AK326,"")</f>
        <v/>
      </c>
      <c r="AL326" s="267" t="str">
        <f>IF(ISTEXT(Data!AL326),Data!AL326,"")</f>
        <v/>
      </c>
      <c r="AM326" s="267" t="str">
        <f>IF(ISTEXT(Data!AM326),Data!AM326,"")</f>
        <v/>
      </c>
      <c r="AN326" s="267" t="str">
        <f>IF(ISTEXT(Data!AN326),Data!AN326,"")</f>
        <v/>
      </c>
      <c r="AO326" s="267" t="str">
        <f>IF(ISTEXT(Data!AO326),Data!AO326,"")</f>
        <v/>
      </c>
      <c r="AP326" s="705" t="str">
        <f>IF(ISNUMBER(Bilanz!AP326),Bilanz!AP326,"")</f>
        <v/>
      </c>
      <c r="AQ326" s="706" t="str">
        <f>IF(ISNUMBER(Bilanz!AQ326),Bilanz!AQ326,"")</f>
        <v/>
      </c>
      <c r="AR326" s="707" t="str">
        <f>IF(ISNUMBER(Bilanz!AR326),Bilanz!AR326,"")</f>
        <v/>
      </c>
      <c r="AS326" s="708" t="str">
        <f>IF(ISNUMBER(Bilanz!AS326),Bilanz!AS326,"")</f>
        <v/>
      </c>
      <c r="AT326" s="709" t="str">
        <f>IF(ISNUMBER(Bilanz!AT326),Bilanz!AT326,"")</f>
        <v/>
      </c>
      <c r="AU326" s="710" t="str">
        <f>IF(ISNUMBER(Bilanz!AU326),Bilanz!AU326,"")</f>
        <v/>
      </c>
      <c r="AV326" s="711" t="str">
        <f>IF(ISNUMBER(Bilanz!AV326),Bilanz!AV326,"")</f>
        <v/>
      </c>
      <c r="AW326" s="712" t="str">
        <f>IF(ISNUMBER(Bilanz!AW326),Bilanz!AW326,"")</f>
        <v/>
      </c>
      <c r="AX326" s="713" t="str">
        <f>IF(ISNUMBER(Bilanz!AX326),Bilanz!AX326,"")</f>
        <v/>
      </c>
      <c r="AY326" s="714" t="str">
        <f>IF(ISNUMBER(Bilanz!AY326),Bilanz!AY326,"")</f>
        <v/>
      </c>
      <c r="AZ326" s="715">
        <f>IF(ISNUMBER(Bilanz!AZ326),Bilanz!AZ326,"")</f>
        <v>362.61</v>
      </c>
      <c r="BA326" s="716">
        <f>IF(ISNUMBER(Bilanz!BA326),Bilanz!BA326,"")</f>
        <v>5.5229999999999997</v>
      </c>
      <c r="BB326" s="717" t="str">
        <f>IF(ISNUMBER(Bilanz!BB326),Bilanz!BB326,"")</f>
        <v/>
      </c>
      <c r="BC326" s="718" t="str">
        <f>IF(ISNUMBER(Bilanz!BC326),Bilanz!BC326,"")</f>
        <v/>
      </c>
      <c r="BD326" s="719" t="str">
        <f>IF(ISNUMBER(Bilanz!BD326),Bilanz!BD326,"")</f>
        <v/>
      </c>
      <c r="BE326" s="720" t="str">
        <f>IF(ISNUMBER(Bilanz!BE326),Bilanz!BE326,"")</f>
        <v/>
      </c>
      <c r="BF326" s="708" t="str">
        <f>IF(ISNUMBER(Bilanz!BF326),Bilanz!BF326,"")</f>
        <v/>
      </c>
      <c r="BG326" s="709" t="str">
        <f>IF(ISNUMBER(Bilanz!BG326),Bilanz!BG326,"")</f>
        <v/>
      </c>
      <c r="BH326" s="710" t="str">
        <f>IF(ISNUMBER(Bilanz!BH326),Bilanz!BH326,"")</f>
        <v/>
      </c>
      <c r="BI326" s="711" t="str">
        <f>IF(ISNUMBER(Bilanz!BI326),Bilanz!BI326,"")</f>
        <v/>
      </c>
      <c r="BJ326" s="712" t="str">
        <f>IF(ISNUMBER(Bilanz!BJ326),Bilanz!BJ326,"")</f>
        <v/>
      </c>
      <c r="BK326" s="713" t="str">
        <f>IF(ISNUMBER(Bilanz!BK326),Bilanz!BK326,"")</f>
        <v/>
      </c>
      <c r="BL326" s="714" t="str">
        <f>IF(ISNUMBER(Bilanz!BL326),Bilanz!BL326,"")</f>
        <v/>
      </c>
      <c r="BM326" s="721" t="str">
        <f>IF(ISTEXT(Bilanz!BM326),Bilanz!BM326,"")</f>
        <v>M1</v>
      </c>
      <c r="BN326" s="722" t="str">
        <f>IF(ISNUMBER(Bilanz!BN326),Bilanz!BN326,"")</f>
        <v/>
      </c>
      <c r="BO326" s="722" t="str">
        <f>IF(ISNUMBER(Bilanz!BO326),Bilanz!BO326,"")</f>
        <v/>
      </c>
      <c r="BP326" s="723" t="str">
        <f>IF(ISNUMBER(Bilanz!BP326),Bilanz!BP326,"")</f>
        <v/>
      </c>
      <c r="BQ326" s="723" t="str">
        <f>IF(ISNUMBER(Bilanz!BQ326),Bilanz!BQ326,"")</f>
        <v/>
      </c>
      <c r="BR326" s="721" t="str">
        <f>IF(ISTEXT(Bilanz!BR326),Bilanz!BR326,"")</f>
        <v>M1</v>
      </c>
      <c r="BS326" s="723" t="str">
        <f>IF(ISNUMBER(Bilanz!BS326),Bilanz!BS326,"")</f>
        <v/>
      </c>
      <c r="BT326" s="723" t="str">
        <f>IF(ISNUMBER(Bilanz!BT326),Bilanz!BT326,"")</f>
        <v/>
      </c>
      <c r="BU326" s="723" t="str">
        <f>IF(ISNUMBER(Bilanz!BU326),Bilanz!BU326,"")</f>
        <v/>
      </c>
      <c r="BV326" s="722" t="str">
        <f>IF(ISNUMBER(Bilanz!BV326),Bilanz!BV326,"")</f>
        <v/>
      </c>
      <c r="BW326" s="723" t="str">
        <f>IF(ISNUMBER(Bilanz!BW326),Bilanz!BW326,"")</f>
        <v/>
      </c>
      <c r="BX326" s="721" t="str">
        <f>IF(ISTEXT(Bilanz!BX326),Bilanz!BX326,"")</f>
        <v>M1</v>
      </c>
    </row>
    <row r="327" spans="1:76" x14ac:dyDescent="0.2">
      <c r="A327" s="120" t="str">
        <f>IF(ISTEXT(Data!A327),Data!A327,"")</f>
        <v>DEU96116</v>
      </c>
      <c r="B327" s="250">
        <f>IF(ISREF(Data!B327),Data!B327,"")</f>
        <v>35335</v>
      </c>
      <c r="C327" s="698">
        <v>0.27083333333333298</v>
      </c>
      <c r="D327" s="250">
        <f>IF(ISREF(Data!D327),Data!D327,"")</f>
        <v>35336</v>
      </c>
      <c r="E327" s="698">
        <v>0.27083333333333298</v>
      </c>
      <c r="F327" s="699" t="s">
        <v>2179</v>
      </c>
      <c r="G327" s="245" t="str">
        <f>IF(ISTEXT(Data!G327),Data!G327,"")</f>
        <v>Rain</v>
      </c>
      <c r="H327" s="247" t="str">
        <f>IF(ISTEXT(Data!H327),Data!H327,"")</f>
        <v>Clean and Clear</v>
      </c>
      <c r="I327" s="246" t="str">
        <f>IF(ISTEXT(Data!I327),Data!I327,"")</f>
        <v/>
      </c>
      <c r="J327" s="248" t="str">
        <f>IF(ISTEXT(Data!J327),Data!J327,"")</f>
        <v/>
      </c>
      <c r="K327" s="273">
        <f>IF(ISNUMBER(Data!K327),Data!K327,"")</f>
        <v>5</v>
      </c>
      <c r="L327" s="242" t="str">
        <f>IF(ISTEXT(Data!L327),Data!L327,"")</f>
        <v>V0</v>
      </c>
      <c r="M327" s="700">
        <f>IF(ISNUMBER(Data!M327),Data!M327,"")</f>
        <v>215.7</v>
      </c>
      <c r="N327" s="700">
        <f>IF(ISNUMBER(Data!N327),Data!N327,"")</f>
        <v>4.9611000000000001</v>
      </c>
      <c r="O327" s="242" t="str">
        <f>IF(ISTEXT(Data!O327),Data!O327,"")</f>
        <v>V0</v>
      </c>
      <c r="P327" s="278">
        <f>IF(ISNUMBER(Data!P327),Data!P327,"")</f>
        <v>4.9000000000000004</v>
      </c>
      <c r="Q327" s="242" t="str">
        <f>IF(ISTEXT(Data!Q327),Data!Q327,"")</f>
        <v>V0</v>
      </c>
      <c r="R327" s="277">
        <f>IF(ISNUMBER(Data!R327),Data!R327,"")</f>
        <v>12.2</v>
      </c>
      <c r="S327" s="242" t="str">
        <f>IF(ISTEXT(Data!S327),Data!S327,"")</f>
        <v>V0</v>
      </c>
      <c r="T327" s="701">
        <f>IF(ISNUMBER(Data!T327),Data!T327,"")</f>
        <v>0.61499999999999999</v>
      </c>
      <c r="U327" s="242" t="str">
        <f>IF(ISTEXT(Data!U327),Data!U327,"")</f>
        <v>V0</v>
      </c>
      <c r="V327" s="702">
        <f>IF(ISNUMBER(Data!V327),Data!V327,"")</f>
        <v>0.3842496040641884</v>
      </c>
      <c r="W327" s="242" t="str">
        <f>IF(ISTEXT(Data!W327),Data!W327,"")</f>
        <v>V0</v>
      </c>
      <c r="X327" s="701">
        <f>IF(ISNUMBER(Data!X327),Data!X327,"")</f>
        <v>0.35781690991234827</v>
      </c>
      <c r="Y327" s="242" t="str">
        <f>IF(ISTEXT(Data!Y327),Data!Y327,"")</f>
        <v>V0</v>
      </c>
      <c r="Z327" s="703">
        <f>IF(ISNUMBER(Data!Z327),Data!Z327,"")</f>
        <v>0.39500000000000002</v>
      </c>
      <c r="AA327" s="242" t="str">
        <f>IF(ISTEXT(Data!AA327),Data!AA327,"")</f>
        <v>V0</v>
      </c>
      <c r="AB327" s="701">
        <f>IF(ISNUMBER(Data!AB327),Data!AB327,"")</f>
        <v>0.35639865291867617</v>
      </c>
      <c r="AC327" s="242" t="str">
        <f>IF(ISTEXT(Data!AC327),Data!AC327,"")</f>
        <v>V0</v>
      </c>
      <c r="AD327" s="704">
        <f>IF(ISNUMBER(Data!AD327),Data!AD327,"")</f>
        <v>6.7000000000000004E-2</v>
      </c>
      <c r="AE327" s="242" t="str">
        <f>IF(ISTEXT(Data!AE327),Data!AE327,"")</f>
        <v>V0</v>
      </c>
      <c r="AF327" s="701">
        <f>IF(ISNUMBER(Data!AF327),Data!AF327,"")</f>
        <v>5.8000000000000003E-2</v>
      </c>
      <c r="AG327" s="242" t="str">
        <f>IF(ISTEXT(Data!AG327),Data!AG327,"")</f>
        <v>V0</v>
      </c>
      <c r="AH327" s="703">
        <f>IF(ISNUMBER(Data!AH327),Data!AH327,"")</f>
        <v>0.125</v>
      </c>
      <c r="AI327" s="242" t="str">
        <f>IF(ISTEXT(Data!AI327),Data!AI327,"")</f>
        <v>V0</v>
      </c>
      <c r="AJ327" s="267" t="str">
        <f>IF(ISTEXT(Data!AJ327),Data!AJ327,"")</f>
        <v/>
      </c>
      <c r="AK327" s="267" t="str">
        <f>IF(ISTEXT(Data!AK327),Data!AK327,"")</f>
        <v/>
      </c>
      <c r="AL327" s="267" t="str">
        <f>IF(ISTEXT(Data!AL327),Data!AL327,"")</f>
        <v/>
      </c>
      <c r="AM327" s="267" t="str">
        <f>IF(ISTEXT(Data!AM327),Data!AM327,"")</f>
        <v/>
      </c>
      <c r="AN327" s="267" t="str">
        <f>IF(ISTEXT(Data!AN327),Data!AN327,"")</f>
        <v/>
      </c>
      <c r="AO327" s="267" t="str">
        <f>IF(ISTEXT(Data!AO327),Data!AO327,"")</f>
        <v/>
      </c>
      <c r="AP327" s="705">
        <f>IF(ISNUMBER(Bilanz!AP327),Bilanz!AP327,"")</f>
        <v>1.2589254117941658E-2</v>
      </c>
      <c r="AQ327" s="706">
        <f>IF(ISNUMBER(Bilanz!AQ327),Bilanz!AQ327,"")</f>
        <v>6.2456548604520358E-2</v>
      </c>
      <c r="AR327" s="707">
        <f>IF(ISNUMBER(Bilanz!AR327),Bilanz!AR327,"")</f>
        <v>3.0510765000000002</v>
      </c>
      <c r="AS327" s="708">
        <f>IF(ISNUMBER(Bilanz!AS327),Bilanz!AS327,"")</f>
        <v>1.9063007107228451</v>
      </c>
      <c r="AT327" s="709">
        <f>IF(ISNUMBER(Bilanz!AT327),Bilanz!AT327,"")</f>
        <v>1.7751654717661509</v>
      </c>
      <c r="AU327" s="710">
        <f>IF(ISNUMBER(Bilanz!AU327),Bilanz!AU327,"")</f>
        <v>1.9596345000000002</v>
      </c>
      <c r="AV327" s="711">
        <f>IF(ISNUMBER(Bilanz!AV327),Bilanz!AV327,"")</f>
        <v>1.7681293569948444</v>
      </c>
      <c r="AW327" s="712">
        <f>IF(ISNUMBER(Bilanz!AW327),Bilanz!AW327,"")</f>
        <v>0.33239370000000001</v>
      </c>
      <c r="AX327" s="713">
        <f>IF(ISNUMBER(Bilanz!AX327),Bilanz!AX327,"")</f>
        <v>0.28774379999999999</v>
      </c>
      <c r="AY327" s="714">
        <f>IF(ISNUMBER(Bilanz!AY327),Bilanz!AY327,"")</f>
        <v>0.62013750000000001</v>
      </c>
      <c r="AZ327" s="715">
        <f>IF(ISNUMBER(Bilanz!AZ327),Bilanz!AZ327,"")</f>
        <v>362.61</v>
      </c>
      <c r="BA327" s="716">
        <f>IF(ISNUMBER(Bilanz!BA327),Bilanz!BA327,"")</f>
        <v>5.5229999999999997</v>
      </c>
      <c r="BB327" s="717">
        <f>IF(ISNUMBER(Bilanz!BB327),Bilanz!BB327,"")</f>
        <v>12.589254117941659</v>
      </c>
      <c r="BC327" s="718">
        <f>IF(ISNUMBER(Bilanz!BC327),Bilanz!BC327,"")</f>
        <v>0.43870748403822102</v>
      </c>
      <c r="BD327" s="719">
        <f>IF(ISNUMBER(Bilanz!BD327),Bilanz!BD327,"")</f>
        <v>7.9432823472428175E-4</v>
      </c>
      <c r="BE327" s="720">
        <f>IF(ISNUMBER(Bilanz!BE327),Bilanz!BE327,"")</f>
        <v>17.347399300462598</v>
      </c>
      <c r="BF327" s="708">
        <f>IF(ISNUMBER(Bilanz!BF327),Bilanz!BF327,"")</f>
        <v>27.432683948325007</v>
      </c>
      <c r="BG327" s="709">
        <f>IF(ISNUMBER(Bilanz!BG327),Bilanz!BG327,"")</f>
        <v>22.318222979095481</v>
      </c>
      <c r="BH327" s="710">
        <f>IF(ISNUMBER(Bilanz!BH327),Bilanz!BH327,"")</f>
        <v>17.181532679710134</v>
      </c>
      <c r="BI327" s="711">
        <f>IF(ISNUMBER(Bilanz!BI327),Bilanz!BI327,"")</f>
        <v>25.444324474810895</v>
      </c>
      <c r="BJ327" s="712">
        <f>IF(ISNUMBER(Bilanz!BJ327),Bilanz!BJ327,"")</f>
        <v>1.7136426415673438</v>
      </c>
      <c r="BK327" s="713">
        <f>IF(ISNUMBER(Bilanz!BK327),Bilanz!BK327,"")</f>
        <v>4.7726805184118497</v>
      </c>
      <c r="BL327" s="714">
        <f>IF(ISNUMBER(Bilanz!BL327),Bilanz!BL327,"")</f>
        <v>6.2378362193722232</v>
      </c>
      <c r="BM327" s="721" t="str">
        <f>IF(ISTEXT(Bilanz!BM327),Bilanz!BM327,"")</f>
        <v>V0</v>
      </c>
      <c r="BN327" s="722">
        <f>IF(ISNUMBER(Bilanz!BN327),Bilanz!BN327,"")</f>
        <v>12.2</v>
      </c>
      <c r="BO327" s="722">
        <f>IF(ISNUMBER(Bilanz!BO327),Bilanz!BO327,"")</f>
        <v>12.970721998283828</v>
      </c>
      <c r="BP327" s="723">
        <f>IF(ISNUMBER(Bilanz!BP327),Bilanz!BP327,"")</f>
        <v>6.3173934285559756</v>
      </c>
      <c r="BQ327" s="723">
        <f>IF(ISNUMBER(Bilanz!BQ327),Bilanz!BQ327,"")</f>
        <v>30</v>
      </c>
      <c r="BR327" s="721" t="str">
        <f>IF(ISTEXT(Bilanz!BR327),Bilanz!BR327,"")</f>
        <v>V0</v>
      </c>
      <c r="BS327" s="723">
        <f>IF(ISNUMBER(Bilanz!BS327),Bilanz!BS327,"")</f>
        <v>67.939270651814113</v>
      </c>
      <c r="BT327" s="723">
        <f>IF(ISNUMBER(Bilanz!BT327),Bilanz!BT327,"")</f>
        <v>67.537808040156023</v>
      </c>
      <c r="BU327" s="723">
        <f>IF(ISNUMBER(Bilanz!BU327),Bilanz!BU327,"")</f>
        <v>135.47707869197012</v>
      </c>
      <c r="BV327" s="722">
        <f>IF(ISNUMBER(Bilanz!BV327),Bilanz!BV327,"")</f>
        <v>0.29633249811274909</v>
      </c>
      <c r="BW327" s="723">
        <f>IF(ISNUMBER(Bilanz!BW327),Bilanz!BW327,"")</f>
        <v>15</v>
      </c>
      <c r="BX327" s="721" t="str">
        <f>IF(ISTEXT(Bilanz!BX327),Bilanz!BX327,"")</f>
        <v>V0</v>
      </c>
    </row>
    <row r="328" spans="1:76" x14ac:dyDescent="0.2">
      <c r="A328" s="120" t="str">
        <f>IF(ISTEXT(Data!A328),Data!A328,"")</f>
        <v>DEU96117</v>
      </c>
      <c r="B328" s="250">
        <f>IF(ISREF(Data!B328),Data!B328,"")</f>
        <v>35336</v>
      </c>
      <c r="C328" s="698">
        <v>0.27083333333333298</v>
      </c>
      <c r="D328" s="250">
        <f>IF(ISREF(Data!D328),Data!D328,"")</f>
        <v>35337</v>
      </c>
      <c r="E328" s="698">
        <v>0.27083333333333298</v>
      </c>
      <c r="F328" s="699" t="s">
        <v>2179</v>
      </c>
      <c r="G328" s="245" t="str">
        <f>IF(ISTEXT(Data!G328),Data!G328,"")</f>
        <v>Rain</v>
      </c>
      <c r="H328" s="247" t="str">
        <f>IF(ISTEXT(Data!H328),Data!H328,"")</f>
        <v>Clean and Clear</v>
      </c>
      <c r="I328" s="246" t="str">
        <f>IF(ISTEXT(Data!I328),Data!I328,"")</f>
        <v/>
      </c>
      <c r="J328" s="248" t="str">
        <f>IF(ISTEXT(Data!J328),Data!J328,"")</f>
        <v/>
      </c>
      <c r="K328" s="273">
        <f>IF(ISNUMBER(Data!K328),Data!K328,"")</f>
        <v>2.2999999999999998</v>
      </c>
      <c r="L328" s="242" t="str">
        <f>IF(ISTEXT(Data!L328),Data!L328,"")</f>
        <v>V0</v>
      </c>
      <c r="M328" s="700">
        <f>IF(ISNUMBER(Data!M328),Data!M328,"")</f>
        <v>103.2</v>
      </c>
      <c r="N328" s="700">
        <f>IF(ISNUMBER(Data!N328),Data!N328,"")</f>
        <v>2.3736000000000002</v>
      </c>
      <c r="O328" s="242" t="str">
        <f>IF(ISTEXT(Data!O328),Data!O328,"")</f>
        <v>V0</v>
      </c>
      <c r="P328" s="278">
        <f>IF(ISNUMBER(Data!P328),Data!P328,"")</f>
        <v>4.95</v>
      </c>
      <c r="Q328" s="242" t="str">
        <f>IF(ISTEXT(Data!Q328),Data!Q328,"")</f>
        <v>V0</v>
      </c>
      <c r="R328" s="277">
        <f>IF(ISNUMBER(Data!R328),Data!R328,"")</f>
        <v>18.7</v>
      </c>
      <c r="S328" s="242" t="str">
        <f>IF(ISTEXT(Data!S328),Data!S328,"")</f>
        <v>V0</v>
      </c>
      <c r="T328" s="701">
        <f>IF(ISNUMBER(Data!T328),Data!T328,"")</f>
        <v>0.78200000000000003</v>
      </c>
      <c r="U328" s="242" t="str">
        <f>IF(ISTEXT(Data!U328),Data!U328,"")</f>
        <v>V0</v>
      </c>
      <c r="V328" s="702">
        <f>IF(ISNUMBER(Data!V328),Data!V328,"")</f>
        <v>0.66029488105797918</v>
      </c>
      <c r="W328" s="242" t="str">
        <f>IF(ISTEXT(Data!W328),Data!W328,"")</f>
        <v>V0</v>
      </c>
      <c r="X328" s="701">
        <f>IF(ISNUMBER(Data!X328),Data!X328,"")</f>
        <v>0.55207944868938807</v>
      </c>
      <c r="Y328" s="242" t="str">
        <f>IF(ISTEXT(Data!Y328),Data!Y328,"")</f>
        <v>V0</v>
      </c>
      <c r="Z328" s="703">
        <f>IF(ISNUMBER(Data!Z328),Data!Z328,"")</f>
        <v>0.59</v>
      </c>
      <c r="AA328" s="242" t="str">
        <f>IF(ISTEXT(Data!AA328),Data!AA328,"")</f>
        <v>V0</v>
      </c>
      <c r="AB328" s="701">
        <f>IF(ISNUMBER(Data!AB328),Data!AB328,"")</f>
        <v>0.87197317478795944</v>
      </c>
      <c r="AC328" s="242" t="str">
        <f>IF(ISTEXT(Data!AC328),Data!AC328,"")</f>
        <v>V0</v>
      </c>
      <c r="AD328" s="704">
        <f>IF(ISNUMBER(Data!AD328),Data!AD328,"")</f>
        <v>6.8000000000000005E-2</v>
      </c>
      <c r="AE328" s="242" t="str">
        <f>IF(ISTEXT(Data!AE328),Data!AE328,"")</f>
        <v>V0</v>
      </c>
      <c r="AF328" s="701">
        <f>IF(ISNUMBER(Data!AF328),Data!AF328,"")</f>
        <v>8.2000000000000003E-2</v>
      </c>
      <c r="AG328" s="242" t="str">
        <f>IF(ISTEXT(Data!AG328),Data!AG328,"")</f>
        <v>V0</v>
      </c>
      <c r="AH328" s="703">
        <f>IF(ISNUMBER(Data!AH328),Data!AH328,"")</f>
        <v>0.122</v>
      </c>
      <c r="AI328" s="242" t="str">
        <f>IF(ISTEXT(Data!AI328),Data!AI328,"")</f>
        <v>V0</v>
      </c>
      <c r="AJ328" s="267" t="str">
        <f>IF(ISTEXT(Data!AJ328),Data!AJ328,"")</f>
        <v/>
      </c>
      <c r="AK328" s="267" t="str">
        <f>IF(ISTEXT(Data!AK328),Data!AK328,"")</f>
        <v/>
      </c>
      <c r="AL328" s="267" t="str">
        <f>IF(ISTEXT(Data!AL328),Data!AL328,"")</f>
        <v/>
      </c>
      <c r="AM328" s="267" t="str">
        <f>IF(ISTEXT(Data!AM328),Data!AM328,"")</f>
        <v/>
      </c>
      <c r="AN328" s="267" t="str">
        <f>IF(ISTEXT(Data!AN328),Data!AN328,"")</f>
        <v/>
      </c>
      <c r="AO328" s="267" t="str">
        <f>IF(ISTEXT(Data!AO328),Data!AO328,"")</f>
        <v/>
      </c>
      <c r="AP328" s="705">
        <f>IF(ISNUMBER(Bilanz!AP328),Bilanz!AP328,"")</f>
        <v>1.1220184543019627E-2</v>
      </c>
      <c r="AQ328" s="706">
        <f>IF(ISNUMBER(Bilanz!AQ328),Bilanz!AQ328,"")</f>
        <v>2.6632230031311387E-2</v>
      </c>
      <c r="AR328" s="707">
        <f>IF(ISNUMBER(Bilanz!AR328),Bilanz!AR328,"")</f>
        <v>1.8561552000000001</v>
      </c>
      <c r="AS328" s="708">
        <f>IF(ISNUMBER(Bilanz!AS328),Bilanz!AS328,"")</f>
        <v>1.5672759296792196</v>
      </c>
      <c r="AT328" s="709">
        <f>IF(ISNUMBER(Bilanz!AT328),Bilanz!AT328,"")</f>
        <v>1.3104157794091316</v>
      </c>
      <c r="AU328" s="710">
        <f>IF(ISNUMBER(Bilanz!AU328),Bilanz!AU328,"")</f>
        <v>1.4004240000000001</v>
      </c>
      <c r="AV328" s="711">
        <f>IF(ISNUMBER(Bilanz!AV328),Bilanz!AV328,"")</f>
        <v>2.0697155276767005</v>
      </c>
      <c r="AW328" s="712">
        <f>IF(ISNUMBER(Bilanz!AW328),Bilanz!AW328,"")</f>
        <v>0.16140480000000001</v>
      </c>
      <c r="AX328" s="713">
        <f>IF(ISNUMBER(Bilanz!AX328),Bilanz!AX328,"")</f>
        <v>0.19463520000000001</v>
      </c>
      <c r="AY328" s="714">
        <f>IF(ISNUMBER(Bilanz!AY328),Bilanz!AY328,"")</f>
        <v>0.28957920000000004</v>
      </c>
      <c r="AZ328" s="715">
        <f>IF(ISNUMBER(Bilanz!AZ328),Bilanz!AZ328,"")</f>
        <v>362.61</v>
      </c>
      <c r="BA328" s="716">
        <f>IF(ISNUMBER(Bilanz!BA328),Bilanz!BA328,"")</f>
        <v>5.5229999999999997</v>
      </c>
      <c r="BB328" s="717">
        <f>IF(ISNUMBER(Bilanz!BB328),Bilanz!BB328,"")</f>
        <v>11.220184543019627</v>
      </c>
      <c r="BC328" s="718">
        <f>IF(ISNUMBER(Bilanz!BC328),Bilanz!BC328,"")</f>
        <v>0.49223789313126781</v>
      </c>
      <c r="BD328" s="719">
        <f>IF(ISNUMBER(Bilanz!BD328),Bilanz!BD328,"")</f>
        <v>8.9125093813374539E-4</v>
      </c>
      <c r="BE328" s="720">
        <f>IF(ISNUMBER(Bilanz!BE328),Bilanz!BE328,"")</f>
        <v>22.057993907254879</v>
      </c>
      <c r="BF328" s="708">
        <f>IF(ISNUMBER(Bilanz!BF328),Bilanz!BF328,"")</f>
        <v>47.140349900619633</v>
      </c>
      <c r="BG328" s="709">
        <f>IF(ISNUMBER(Bilanz!BG328),Bilanz!BG328,"")</f>
        <v>34.435019409910375</v>
      </c>
      <c r="BH328" s="710">
        <f>IF(ISNUMBER(Bilanz!BH328),Bilanz!BH328,"")</f>
        <v>25.663555141845517</v>
      </c>
      <c r="BI328" s="711">
        <f>IF(ISNUMBER(Bilanz!BI328),Bilanz!BI328,"")</f>
        <v>62.252671863208356</v>
      </c>
      <c r="BJ328" s="712">
        <f>IF(ISNUMBER(Bilanz!BJ328),Bilanz!BJ328,"")</f>
        <v>1.7392193974116323</v>
      </c>
      <c r="BK328" s="713">
        <f>IF(ISNUMBER(Bilanz!BK328),Bilanz!BK328,"")</f>
        <v>6.7475828018926149</v>
      </c>
      <c r="BL328" s="714">
        <f>IF(ISNUMBER(Bilanz!BL328),Bilanz!BL328,"")</f>
        <v>6.0881281501072904</v>
      </c>
      <c r="BM328" s="721" t="str">
        <f>IF(ISTEXT(Bilanz!BM328),Bilanz!BM328,"")</f>
        <v>V0</v>
      </c>
      <c r="BN328" s="722">
        <f>IF(ISNUMBER(Bilanz!BN328),Bilanz!BN328,"")</f>
        <v>18.7</v>
      </c>
      <c r="BO328" s="722">
        <f>IF(ISNUMBER(Bilanz!BO328),Bilanz!BO328,"")</f>
        <v>18.458258584044454</v>
      </c>
      <c r="BP328" s="723">
        <f>IF(ISNUMBER(Bilanz!BP328),Bilanz!BP328,"")</f>
        <v>-1.2927348446820581</v>
      </c>
      <c r="BQ328" s="723">
        <f>IF(ISNUMBER(Bilanz!BQ328),Bilanz!BQ328,"")</f>
        <v>30</v>
      </c>
      <c r="BR328" s="721" t="str">
        <f>IF(ISTEXT(Bilanz!BR328),Bilanz!BR328,"")</f>
        <v>V0</v>
      </c>
      <c r="BS328" s="723">
        <f>IF(ISNUMBER(Bilanz!BS328),Bilanz!BS328,"")</f>
        <v>113.71134189748506</v>
      </c>
      <c r="BT328" s="723">
        <f>IF(ISNUMBER(Bilanz!BT328),Bilanz!BT328,"")</f>
        <v>104.1264923618543</v>
      </c>
      <c r="BU328" s="723">
        <f>IF(ISNUMBER(Bilanz!BU328),Bilanz!BU328,"")</f>
        <v>217.83783425933936</v>
      </c>
      <c r="BV328" s="722">
        <f>IF(ISNUMBER(Bilanz!BV328),Bilanz!BV328,"")</f>
        <v>4.3999930352868999</v>
      </c>
      <c r="BW328" s="723">
        <f>IF(ISNUMBER(Bilanz!BW328),Bilanz!BW328,"")</f>
        <v>15</v>
      </c>
      <c r="BX328" s="721" t="str">
        <f>IF(ISTEXT(Bilanz!BX328),Bilanz!BX328,"")</f>
        <v>V0</v>
      </c>
    </row>
    <row r="329" spans="1:76" x14ac:dyDescent="0.2">
      <c r="A329" s="120" t="str">
        <f>IF(ISTEXT(Data!A329),Data!A329,"")</f>
        <v/>
      </c>
      <c r="B329" s="250">
        <f>IF(ISREF(Data!B329),Data!B329,"")</f>
        <v>35337</v>
      </c>
      <c r="C329" s="698">
        <v>0.27083333333333298</v>
      </c>
      <c r="D329" s="250">
        <f>IF(ISREF(Data!D329),Data!D329,"")</f>
        <v>35338</v>
      </c>
      <c r="E329" s="698">
        <v>0.27083333333333298</v>
      </c>
      <c r="F329" s="699" t="s">
        <v>2179</v>
      </c>
      <c r="G329" s="245" t="str">
        <f>IF(ISTEXT(Data!G329),Data!G329,"")</f>
        <v>No Precipitation Occurred</v>
      </c>
      <c r="H329" s="247" t="str">
        <f>IF(ISTEXT(Data!H329),Data!H329,"")</f>
        <v/>
      </c>
      <c r="I329" s="246" t="str">
        <f>IF(ISTEXT(Data!I329),Data!I329,"")</f>
        <v/>
      </c>
      <c r="J329" s="248" t="str">
        <f>IF(ISTEXT(Data!J329),Data!J329,"")</f>
        <v/>
      </c>
      <c r="K329" s="273" t="str">
        <f>IF(ISNUMBER(Data!K329),Data!K329,"")</f>
        <v/>
      </c>
      <c r="L329" s="242" t="str">
        <f>IF(ISTEXT(Data!L329),Data!L329,"")</f>
        <v>M1</v>
      </c>
      <c r="M329" s="700" t="str">
        <f>IF(ISNUMBER(Data!M329),Data!M329,"")</f>
        <v/>
      </c>
      <c r="N329" s="700" t="str">
        <f>IF(ISNUMBER(Data!N329),Data!N329,"")</f>
        <v/>
      </c>
      <c r="O329" s="242" t="str">
        <f>IF(ISTEXT(Data!O329),Data!O329,"")</f>
        <v>M1</v>
      </c>
      <c r="P329" s="278" t="str">
        <f>IF(ISNUMBER(Data!P329),Data!P329,"")</f>
        <v/>
      </c>
      <c r="Q329" s="242" t="str">
        <f>IF(ISTEXT(Data!Q329),Data!Q329,"")</f>
        <v>M1</v>
      </c>
      <c r="R329" s="277" t="str">
        <f>IF(ISNUMBER(Data!R329),Data!R329,"")</f>
        <v/>
      </c>
      <c r="S329" s="242" t="str">
        <f>IF(ISTEXT(Data!S329),Data!S329,"")</f>
        <v>M1</v>
      </c>
      <c r="T329" s="701" t="str">
        <f>IF(ISNUMBER(Data!T329),Data!T329,"")</f>
        <v/>
      </c>
      <c r="U329" s="242" t="str">
        <f>IF(ISTEXT(Data!U329),Data!U329,"")</f>
        <v>M1</v>
      </c>
      <c r="V329" s="702" t="str">
        <f>IF(ISNUMBER(Data!V329),Data!V329,"")</f>
        <v/>
      </c>
      <c r="W329" s="242" t="str">
        <f>IF(ISTEXT(Data!W329),Data!W329,"")</f>
        <v>M1</v>
      </c>
      <c r="X329" s="701" t="str">
        <f>IF(ISNUMBER(Data!X329),Data!X329,"")</f>
        <v/>
      </c>
      <c r="Y329" s="242" t="str">
        <f>IF(ISTEXT(Data!Y329),Data!Y329,"")</f>
        <v>M1</v>
      </c>
      <c r="Z329" s="703" t="str">
        <f>IF(ISNUMBER(Data!Z329),Data!Z329,"")</f>
        <v/>
      </c>
      <c r="AA329" s="242" t="str">
        <f>IF(ISTEXT(Data!AA329),Data!AA329,"")</f>
        <v>M1</v>
      </c>
      <c r="AB329" s="701" t="str">
        <f>IF(ISNUMBER(Data!AB329),Data!AB329,"")</f>
        <v/>
      </c>
      <c r="AC329" s="242" t="str">
        <f>IF(ISTEXT(Data!AC329),Data!AC329,"")</f>
        <v>M1</v>
      </c>
      <c r="AD329" s="704" t="str">
        <f>IF(ISNUMBER(Data!AD329),Data!AD329,"")</f>
        <v/>
      </c>
      <c r="AE329" s="242" t="str">
        <f>IF(ISTEXT(Data!AE329),Data!AE329,"")</f>
        <v>M1</v>
      </c>
      <c r="AF329" s="701" t="str">
        <f>IF(ISNUMBER(Data!AF329),Data!AF329,"")</f>
        <v/>
      </c>
      <c r="AG329" s="242" t="str">
        <f>IF(ISTEXT(Data!AG329),Data!AG329,"")</f>
        <v>M1</v>
      </c>
      <c r="AH329" s="703" t="str">
        <f>IF(ISNUMBER(Data!AH329),Data!AH329,"")</f>
        <v/>
      </c>
      <c r="AI329" s="242" t="str">
        <f>IF(ISTEXT(Data!AI329),Data!AI329,"")</f>
        <v>M1</v>
      </c>
      <c r="AJ329" s="267" t="str">
        <f>IF(ISTEXT(Data!AJ329),Data!AJ329,"")</f>
        <v/>
      </c>
      <c r="AK329" s="267" t="str">
        <f>IF(ISTEXT(Data!AK329),Data!AK329,"")</f>
        <v/>
      </c>
      <c r="AL329" s="267" t="str">
        <f>IF(ISTEXT(Data!AL329),Data!AL329,"")</f>
        <v/>
      </c>
      <c r="AM329" s="267" t="str">
        <f>IF(ISTEXT(Data!AM329),Data!AM329,"")</f>
        <v/>
      </c>
      <c r="AN329" s="267" t="str">
        <f>IF(ISTEXT(Data!AN329),Data!AN329,"")</f>
        <v/>
      </c>
      <c r="AO329" s="267" t="str">
        <f>IF(ISTEXT(Data!AO329),Data!AO329,"")</f>
        <v/>
      </c>
      <c r="AP329" s="705" t="str">
        <f>IF(ISNUMBER(Bilanz!AP329),Bilanz!AP329,"")</f>
        <v/>
      </c>
      <c r="AQ329" s="706" t="str">
        <f>IF(ISNUMBER(Bilanz!AQ329),Bilanz!AQ329,"")</f>
        <v/>
      </c>
      <c r="AR329" s="707" t="str">
        <f>IF(ISNUMBER(Bilanz!AR329),Bilanz!AR329,"")</f>
        <v/>
      </c>
      <c r="AS329" s="708" t="str">
        <f>IF(ISNUMBER(Bilanz!AS329),Bilanz!AS329,"")</f>
        <v/>
      </c>
      <c r="AT329" s="709" t="str">
        <f>IF(ISNUMBER(Bilanz!AT329),Bilanz!AT329,"")</f>
        <v/>
      </c>
      <c r="AU329" s="710" t="str">
        <f>IF(ISNUMBER(Bilanz!AU329),Bilanz!AU329,"")</f>
        <v/>
      </c>
      <c r="AV329" s="711" t="str">
        <f>IF(ISNUMBER(Bilanz!AV329),Bilanz!AV329,"")</f>
        <v/>
      </c>
      <c r="AW329" s="712" t="str">
        <f>IF(ISNUMBER(Bilanz!AW329),Bilanz!AW329,"")</f>
        <v/>
      </c>
      <c r="AX329" s="713" t="str">
        <f>IF(ISNUMBER(Bilanz!AX329),Bilanz!AX329,"")</f>
        <v/>
      </c>
      <c r="AY329" s="714" t="str">
        <f>IF(ISNUMBER(Bilanz!AY329),Bilanz!AY329,"")</f>
        <v/>
      </c>
      <c r="AZ329" s="715">
        <f>IF(ISNUMBER(Bilanz!AZ329),Bilanz!AZ329,"")</f>
        <v>362.61</v>
      </c>
      <c r="BA329" s="716">
        <f>IF(ISNUMBER(Bilanz!BA329),Bilanz!BA329,"")</f>
        <v>5.5229999999999997</v>
      </c>
      <c r="BB329" s="717" t="str">
        <f>IF(ISNUMBER(Bilanz!BB329),Bilanz!BB329,"")</f>
        <v/>
      </c>
      <c r="BC329" s="718" t="str">
        <f>IF(ISNUMBER(Bilanz!BC329),Bilanz!BC329,"")</f>
        <v/>
      </c>
      <c r="BD329" s="719" t="str">
        <f>IF(ISNUMBER(Bilanz!BD329),Bilanz!BD329,"")</f>
        <v/>
      </c>
      <c r="BE329" s="720" t="str">
        <f>IF(ISNUMBER(Bilanz!BE329),Bilanz!BE329,"")</f>
        <v/>
      </c>
      <c r="BF329" s="708" t="str">
        <f>IF(ISNUMBER(Bilanz!BF329),Bilanz!BF329,"")</f>
        <v/>
      </c>
      <c r="BG329" s="709" t="str">
        <f>IF(ISNUMBER(Bilanz!BG329),Bilanz!BG329,"")</f>
        <v/>
      </c>
      <c r="BH329" s="710" t="str">
        <f>IF(ISNUMBER(Bilanz!BH329),Bilanz!BH329,"")</f>
        <v/>
      </c>
      <c r="BI329" s="711" t="str">
        <f>IF(ISNUMBER(Bilanz!BI329),Bilanz!BI329,"")</f>
        <v/>
      </c>
      <c r="BJ329" s="712" t="str">
        <f>IF(ISNUMBER(Bilanz!BJ329),Bilanz!BJ329,"")</f>
        <v/>
      </c>
      <c r="BK329" s="713" t="str">
        <f>IF(ISNUMBER(Bilanz!BK329),Bilanz!BK329,"")</f>
        <v/>
      </c>
      <c r="BL329" s="714" t="str">
        <f>IF(ISNUMBER(Bilanz!BL329),Bilanz!BL329,"")</f>
        <v/>
      </c>
      <c r="BM329" s="721" t="str">
        <f>IF(ISTEXT(Bilanz!BM329),Bilanz!BM329,"")</f>
        <v>M1</v>
      </c>
      <c r="BN329" s="722" t="str">
        <f>IF(ISNUMBER(Bilanz!BN329),Bilanz!BN329,"")</f>
        <v/>
      </c>
      <c r="BO329" s="722" t="str">
        <f>IF(ISNUMBER(Bilanz!BO329),Bilanz!BO329,"")</f>
        <v/>
      </c>
      <c r="BP329" s="723" t="str">
        <f>IF(ISNUMBER(Bilanz!BP329),Bilanz!BP329,"")</f>
        <v/>
      </c>
      <c r="BQ329" s="723" t="str">
        <f>IF(ISNUMBER(Bilanz!BQ329),Bilanz!BQ329,"")</f>
        <v/>
      </c>
      <c r="BR329" s="721" t="str">
        <f>IF(ISTEXT(Bilanz!BR329),Bilanz!BR329,"")</f>
        <v>M1</v>
      </c>
      <c r="BS329" s="723" t="str">
        <f>IF(ISNUMBER(Bilanz!BS329),Bilanz!BS329,"")</f>
        <v/>
      </c>
      <c r="BT329" s="723" t="str">
        <f>IF(ISNUMBER(Bilanz!BT329),Bilanz!BT329,"")</f>
        <v/>
      </c>
      <c r="BU329" s="723" t="str">
        <f>IF(ISNUMBER(Bilanz!BU329),Bilanz!BU329,"")</f>
        <v/>
      </c>
      <c r="BV329" s="722" t="str">
        <f>IF(ISNUMBER(Bilanz!BV329),Bilanz!BV329,"")</f>
        <v/>
      </c>
      <c r="BW329" s="723" t="str">
        <f>IF(ISNUMBER(Bilanz!BW329),Bilanz!BW329,"")</f>
        <v/>
      </c>
      <c r="BX329" s="721" t="str">
        <f>IF(ISTEXT(Bilanz!BX329),Bilanz!BX329,"")</f>
        <v>M1</v>
      </c>
    </row>
    <row r="330" spans="1:76" x14ac:dyDescent="0.2">
      <c r="A330" s="120" t="str">
        <f>IF(ISTEXT(Data!A330),Data!A330,"")</f>
        <v/>
      </c>
      <c r="B330" s="250">
        <f>IF(ISREF(Data!B330),Data!B330,"")</f>
        <v>35338</v>
      </c>
      <c r="C330" s="698">
        <v>0.27083333333333298</v>
      </c>
      <c r="D330" s="250">
        <f>IF(ISREF(Data!D330),Data!D330,"")</f>
        <v>35339</v>
      </c>
      <c r="E330" s="698">
        <v>0.27083333333333298</v>
      </c>
      <c r="F330" s="699" t="s">
        <v>2179</v>
      </c>
      <c r="G330" s="245" t="str">
        <f>IF(ISTEXT(Data!G330),Data!G330,"")</f>
        <v>No Precipitation Occurred</v>
      </c>
      <c r="H330" s="247" t="str">
        <f>IF(ISTEXT(Data!H330),Data!H330,"")</f>
        <v/>
      </c>
      <c r="I330" s="246" t="str">
        <f>IF(ISTEXT(Data!I330),Data!I330,"")</f>
        <v/>
      </c>
      <c r="J330" s="248" t="str">
        <f>IF(ISTEXT(Data!J330),Data!J330,"")</f>
        <v/>
      </c>
      <c r="K330" s="273" t="str">
        <f>IF(ISNUMBER(Data!K330),Data!K330,"")</f>
        <v/>
      </c>
      <c r="L330" s="242" t="str">
        <f>IF(ISTEXT(Data!L330),Data!L330,"")</f>
        <v>M1</v>
      </c>
      <c r="M330" s="700" t="str">
        <f>IF(ISNUMBER(Data!M330),Data!M330,"")</f>
        <v/>
      </c>
      <c r="N330" s="700" t="str">
        <f>IF(ISNUMBER(Data!N330),Data!N330,"")</f>
        <v/>
      </c>
      <c r="O330" s="242" t="str">
        <f>IF(ISTEXT(Data!O330),Data!O330,"")</f>
        <v>M1</v>
      </c>
      <c r="P330" s="278" t="str">
        <f>IF(ISNUMBER(Data!P330),Data!P330,"")</f>
        <v/>
      </c>
      <c r="Q330" s="242" t="str">
        <f>IF(ISTEXT(Data!Q330),Data!Q330,"")</f>
        <v>M1</v>
      </c>
      <c r="R330" s="277" t="str">
        <f>IF(ISNUMBER(Data!R330),Data!R330,"")</f>
        <v/>
      </c>
      <c r="S330" s="242" t="str">
        <f>IF(ISTEXT(Data!S330),Data!S330,"")</f>
        <v>M1</v>
      </c>
      <c r="T330" s="701" t="str">
        <f>IF(ISNUMBER(Data!T330),Data!T330,"")</f>
        <v/>
      </c>
      <c r="U330" s="242" t="str">
        <f>IF(ISTEXT(Data!U330),Data!U330,"")</f>
        <v>M1</v>
      </c>
      <c r="V330" s="702" t="str">
        <f>IF(ISNUMBER(Data!V330),Data!V330,"")</f>
        <v/>
      </c>
      <c r="W330" s="242" t="str">
        <f>IF(ISTEXT(Data!W330),Data!W330,"")</f>
        <v>M1</v>
      </c>
      <c r="X330" s="701" t="str">
        <f>IF(ISNUMBER(Data!X330),Data!X330,"")</f>
        <v/>
      </c>
      <c r="Y330" s="242" t="str">
        <f>IF(ISTEXT(Data!Y330),Data!Y330,"")</f>
        <v>M1</v>
      </c>
      <c r="Z330" s="703" t="str">
        <f>IF(ISNUMBER(Data!Z330),Data!Z330,"")</f>
        <v/>
      </c>
      <c r="AA330" s="242" t="str">
        <f>IF(ISTEXT(Data!AA330),Data!AA330,"")</f>
        <v>M1</v>
      </c>
      <c r="AB330" s="701" t="str">
        <f>IF(ISNUMBER(Data!AB330),Data!AB330,"")</f>
        <v/>
      </c>
      <c r="AC330" s="242" t="str">
        <f>IF(ISTEXT(Data!AC330),Data!AC330,"")</f>
        <v>M1</v>
      </c>
      <c r="AD330" s="704" t="str">
        <f>IF(ISNUMBER(Data!AD330),Data!AD330,"")</f>
        <v/>
      </c>
      <c r="AE330" s="242" t="str">
        <f>IF(ISTEXT(Data!AE330),Data!AE330,"")</f>
        <v>M1</v>
      </c>
      <c r="AF330" s="701" t="str">
        <f>IF(ISNUMBER(Data!AF330),Data!AF330,"")</f>
        <v/>
      </c>
      <c r="AG330" s="242" t="str">
        <f>IF(ISTEXT(Data!AG330),Data!AG330,"")</f>
        <v>M1</v>
      </c>
      <c r="AH330" s="703" t="str">
        <f>IF(ISNUMBER(Data!AH330),Data!AH330,"")</f>
        <v/>
      </c>
      <c r="AI330" s="242" t="str">
        <f>IF(ISTEXT(Data!AI330),Data!AI330,"")</f>
        <v>M1</v>
      </c>
      <c r="AJ330" s="267" t="str">
        <f>IF(ISTEXT(Data!AJ330),Data!AJ330,"")</f>
        <v/>
      </c>
      <c r="AK330" s="267" t="str">
        <f>IF(ISTEXT(Data!AK330),Data!AK330,"")</f>
        <v/>
      </c>
      <c r="AL330" s="267" t="str">
        <f>IF(ISTEXT(Data!AL330),Data!AL330,"")</f>
        <v/>
      </c>
      <c r="AM330" s="267" t="str">
        <f>IF(ISTEXT(Data!AM330),Data!AM330,"")</f>
        <v/>
      </c>
      <c r="AN330" s="267" t="str">
        <f>IF(ISTEXT(Data!AN330),Data!AN330,"")</f>
        <v/>
      </c>
      <c r="AO330" s="267" t="str">
        <f>IF(ISTEXT(Data!AO330),Data!AO330,"")</f>
        <v/>
      </c>
      <c r="AP330" s="705" t="str">
        <f>IF(ISNUMBER(Bilanz!AP330),Bilanz!AP330,"")</f>
        <v/>
      </c>
      <c r="AQ330" s="706" t="str">
        <f>IF(ISNUMBER(Bilanz!AQ330),Bilanz!AQ330,"")</f>
        <v/>
      </c>
      <c r="AR330" s="707" t="str">
        <f>IF(ISNUMBER(Bilanz!AR330),Bilanz!AR330,"")</f>
        <v/>
      </c>
      <c r="AS330" s="708" t="str">
        <f>IF(ISNUMBER(Bilanz!AS330),Bilanz!AS330,"")</f>
        <v/>
      </c>
      <c r="AT330" s="709" t="str">
        <f>IF(ISNUMBER(Bilanz!AT330),Bilanz!AT330,"")</f>
        <v/>
      </c>
      <c r="AU330" s="710" t="str">
        <f>IF(ISNUMBER(Bilanz!AU330),Bilanz!AU330,"")</f>
        <v/>
      </c>
      <c r="AV330" s="711" t="str">
        <f>IF(ISNUMBER(Bilanz!AV330),Bilanz!AV330,"")</f>
        <v/>
      </c>
      <c r="AW330" s="712" t="str">
        <f>IF(ISNUMBER(Bilanz!AW330),Bilanz!AW330,"")</f>
        <v/>
      </c>
      <c r="AX330" s="713" t="str">
        <f>IF(ISNUMBER(Bilanz!AX330),Bilanz!AX330,"")</f>
        <v/>
      </c>
      <c r="AY330" s="714" t="str">
        <f>IF(ISNUMBER(Bilanz!AY330),Bilanz!AY330,"")</f>
        <v/>
      </c>
      <c r="AZ330" s="715">
        <f>IF(ISNUMBER(Bilanz!AZ330),Bilanz!AZ330,"")</f>
        <v>362.61</v>
      </c>
      <c r="BA330" s="716">
        <f>IF(ISNUMBER(Bilanz!BA330),Bilanz!BA330,"")</f>
        <v>5.5229999999999997</v>
      </c>
      <c r="BB330" s="717" t="str">
        <f>IF(ISNUMBER(Bilanz!BB330),Bilanz!BB330,"")</f>
        <v/>
      </c>
      <c r="BC330" s="718" t="str">
        <f>IF(ISNUMBER(Bilanz!BC330),Bilanz!BC330,"")</f>
        <v/>
      </c>
      <c r="BD330" s="719" t="str">
        <f>IF(ISNUMBER(Bilanz!BD330),Bilanz!BD330,"")</f>
        <v/>
      </c>
      <c r="BE330" s="720" t="str">
        <f>IF(ISNUMBER(Bilanz!BE330),Bilanz!BE330,"")</f>
        <v/>
      </c>
      <c r="BF330" s="708" t="str">
        <f>IF(ISNUMBER(Bilanz!BF330),Bilanz!BF330,"")</f>
        <v/>
      </c>
      <c r="BG330" s="709" t="str">
        <f>IF(ISNUMBER(Bilanz!BG330),Bilanz!BG330,"")</f>
        <v/>
      </c>
      <c r="BH330" s="710" t="str">
        <f>IF(ISNUMBER(Bilanz!BH330),Bilanz!BH330,"")</f>
        <v/>
      </c>
      <c r="BI330" s="711" t="str">
        <f>IF(ISNUMBER(Bilanz!BI330),Bilanz!BI330,"")</f>
        <v/>
      </c>
      <c r="BJ330" s="712" t="str">
        <f>IF(ISNUMBER(Bilanz!BJ330),Bilanz!BJ330,"")</f>
        <v/>
      </c>
      <c r="BK330" s="713" t="str">
        <f>IF(ISNUMBER(Bilanz!BK330),Bilanz!BK330,"")</f>
        <v/>
      </c>
      <c r="BL330" s="714" t="str">
        <f>IF(ISNUMBER(Bilanz!BL330),Bilanz!BL330,"")</f>
        <v/>
      </c>
      <c r="BM330" s="721" t="str">
        <f>IF(ISTEXT(Bilanz!BM330),Bilanz!BM330,"")</f>
        <v>M1</v>
      </c>
      <c r="BN330" s="722" t="str">
        <f>IF(ISNUMBER(Bilanz!BN330),Bilanz!BN330,"")</f>
        <v/>
      </c>
      <c r="BO330" s="722" t="str">
        <f>IF(ISNUMBER(Bilanz!BO330),Bilanz!BO330,"")</f>
        <v/>
      </c>
      <c r="BP330" s="723" t="str">
        <f>IF(ISNUMBER(Bilanz!BP330),Bilanz!BP330,"")</f>
        <v/>
      </c>
      <c r="BQ330" s="723" t="str">
        <f>IF(ISNUMBER(Bilanz!BQ330),Bilanz!BQ330,"")</f>
        <v/>
      </c>
      <c r="BR330" s="721" t="str">
        <f>IF(ISTEXT(Bilanz!BR330),Bilanz!BR330,"")</f>
        <v>M1</v>
      </c>
      <c r="BS330" s="723" t="str">
        <f>IF(ISNUMBER(Bilanz!BS330),Bilanz!BS330,"")</f>
        <v/>
      </c>
      <c r="BT330" s="723" t="str">
        <f>IF(ISNUMBER(Bilanz!BT330),Bilanz!BT330,"")</f>
        <v/>
      </c>
      <c r="BU330" s="723" t="str">
        <f>IF(ISNUMBER(Bilanz!BU330),Bilanz!BU330,"")</f>
        <v/>
      </c>
      <c r="BV330" s="722" t="str">
        <f>IF(ISNUMBER(Bilanz!BV330),Bilanz!BV330,"")</f>
        <v/>
      </c>
      <c r="BW330" s="723" t="str">
        <f>IF(ISNUMBER(Bilanz!BW330),Bilanz!BW330,"")</f>
        <v/>
      </c>
      <c r="BX330" s="721" t="str">
        <f>IF(ISTEXT(Bilanz!BX330),Bilanz!BX330,"")</f>
        <v>M1</v>
      </c>
    </row>
    <row r="331" spans="1:76" x14ac:dyDescent="0.2">
      <c r="A331" s="120" t="str">
        <f>IF(ISTEXT(Data!A331),Data!A331,"")</f>
        <v>DEU96118</v>
      </c>
      <c r="B331" s="250">
        <f>IF(ISREF(Data!B331),Data!B331,"")</f>
        <v>35339</v>
      </c>
      <c r="C331" s="698">
        <v>0.27083333333333298</v>
      </c>
      <c r="D331" s="250">
        <f>IF(ISREF(Data!D331),Data!D331,"")</f>
        <v>35340</v>
      </c>
      <c r="E331" s="698">
        <v>0.27083333333333298</v>
      </c>
      <c r="F331" s="699" t="s">
        <v>2179</v>
      </c>
      <c r="G331" s="245" t="str">
        <f>IF(ISTEXT(Data!G331),Data!G331,"")</f>
        <v>Rain</v>
      </c>
      <c r="H331" s="247" t="str">
        <f>IF(ISTEXT(Data!H331),Data!H331,"")</f>
        <v>Clean and Clear</v>
      </c>
      <c r="I331" s="246" t="str">
        <f>IF(ISTEXT(Data!I331),Data!I331,"")</f>
        <v/>
      </c>
      <c r="J331" s="248" t="str">
        <f>IF(ISTEXT(Data!J331),Data!J331,"")</f>
        <v/>
      </c>
      <c r="K331" s="273">
        <f>IF(ISNUMBER(Data!K331),Data!K331,"")</f>
        <v>7</v>
      </c>
      <c r="L331" s="242" t="str">
        <f>IF(ISTEXT(Data!L331),Data!L331,"")</f>
        <v>V0</v>
      </c>
      <c r="M331" s="700">
        <f>IF(ISNUMBER(Data!M331),Data!M331,"")</f>
        <v>287.10000000000002</v>
      </c>
      <c r="N331" s="700">
        <f>IF(ISNUMBER(Data!N331),Data!N331,"")</f>
        <v>6.6033000000000008</v>
      </c>
      <c r="O331" s="242" t="str">
        <f>IF(ISTEXT(Data!O331),Data!O331,"")</f>
        <v>V0</v>
      </c>
      <c r="P331" s="278">
        <f>IF(ISNUMBER(Data!P331),Data!P331,"")</f>
        <v>4.6500000000000004</v>
      </c>
      <c r="Q331" s="242" t="str">
        <f>IF(ISTEXT(Data!Q331),Data!Q331,"")</f>
        <v>V0</v>
      </c>
      <c r="R331" s="277">
        <f>IF(ISNUMBER(Data!R331),Data!R331,"")</f>
        <v>14.7</v>
      </c>
      <c r="S331" s="242" t="str">
        <f>IF(ISTEXT(Data!S331),Data!S331,"")</f>
        <v>V0</v>
      </c>
      <c r="T331" s="701">
        <f>IF(ISNUMBER(Data!T331),Data!T331,"")</f>
        <v>9.8000000000000004E-2</v>
      </c>
      <c r="U331" s="242" t="str">
        <f>IF(ISTEXT(Data!U331),Data!U331,"")</f>
        <v>V0</v>
      </c>
      <c r="V331" s="702">
        <f>IF(ISNUMBER(Data!V331),Data!V331,"")</f>
        <v>0.46353920490283046</v>
      </c>
      <c r="W331" s="242" t="str">
        <f>IF(ISTEXT(Data!W331),Data!W331,"")</f>
        <v>V0</v>
      </c>
      <c r="X331" s="701">
        <f>IF(ISNUMBER(Data!X331),Data!X331,"")</f>
        <v>0.29406408361266684</v>
      </c>
      <c r="Y331" s="242" t="str">
        <f>IF(ISTEXT(Data!Y331),Data!Y331,"")</f>
        <v>V0</v>
      </c>
      <c r="Z331" s="703">
        <f>IF(ISNUMBER(Data!Z331),Data!Z331,"")</f>
        <v>3.1E-2</v>
      </c>
      <c r="AA331" s="242" t="str">
        <f>IF(ISTEXT(Data!AA331),Data!AA331,"")</f>
        <v>V0</v>
      </c>
      <c r="AB331" s="701">
        <f>IF(ISNUMBER(Data!AB331),Data!AB331,"")</f>
        <v>0.29195183768501581</v>
      </c>
      <c r="AC331" s="242" t="str">
        <f>IF(ISTEXT(Data!AC331),Data!AC331,"")</f>
        <v>V0</v>
      </c>
      <c r="AD331" s="704">
        <f>IF(ISNUMBER(Data!AD331),Data!AD331,"")</f>
        <v>8.6999999999999994E-2</v>
      </c>
      <c r="AE331" s="242" t="str">
        <f>IF(ISTEXT(Data!AE331),Data!AE331,"")</f>
        <v>V0</v>
      </c>
      <c r="AF331" s="701">
        <f>IF(ISNUMBER(Data!AF331),Data!AF331,"")</f>
        <v>2.9000000000000001E-2</v>
      </c>
      <c r="AG331" s="242" t="str">
        <f>IF(ISTEXT(Data!AG331),Data!AG331,"")</f>
        <v>V0</v>
      </c>
      <c r="AH331" s="703">
        <f>IF(ISNUMBER(Data!AH331),Data!AH331,"")</f>
        <v>0.13800000000000001</v>
      </c>
      <c r="AI331" s="242" t="str">
        <f>IF(ISTEXT(Data!AI331),Data!AI331,"")</f>
        <v>V0</v>
      </c>
      <c r="AJ331" s="267" t="str">
        <f>IF(ISTEXT(Data!AJ331),Data!AJ331,"")</f>
        <v/>
      </c>
      <c r="AK331" s="267" t="str">
        <f>IF(ISTEXT(Data!AK331),Data!AK331,"")</f>
        <v/>
      </c>
      <c r="AL331" s="267" t="str">
        <f>IF(ISTEXT(Data!AL331),Data!AL331,"")</f>
        <v/>
      </c>
      <c r="AM331" s="267" t="str">
        <f>IF(ISTEXT(Data!AM331),Data!AM331,"")</f>
        <v/>
      </c>
      <c r="AN331" s="267" t="str">
        <f>IF(ISTEXT(Data!AN331),Data!AN331,"")</f>
        <v/>
      </c>
      <c r="AO331" s="267" t="str">
        <f>IF(ISTEXT(Data!AO331),Data!AO331,"")</f>
        <v/>
      </c>
      <c r="AP331" s="705">
        <f>IF(ISNUMBER(Bilanz!AP331),Bilanz!AP331,"")</f>
        <v>2.2387211385683357E-2</v>
      </c>
      <c r="AQ331" s="706">
        <f>IF(ISNUMBER(Bilanz!AQ331),Bilanz!AQ331,"")</f>
        <v>0.14782947294308293</v>
      </c>
      <c r="AR331" s="707">
        <f>IF(ISNUMBER(Bilanz!AR331),Bilanz!AR331,"")</f>
        <v>0.64712340000000013</v>
      </c>
      <c r="AS331" s="708">
        <f>IF(ISNUMBER(Bilanz!AS331),Bilanz!AS331,"")</f>
        <v>3.0608884317348606</v>
      </c>
      <c r="AT331" s="709">
        <f>IF(ISNUMBER(Bilanz!AT331),Bilanz!AT331,"")</f>
        <v>1.9417933633195232</v>
      </c>
      <c r="AU331" s="710">
        <f>IF(ISNUMBER(Bilanz!AU331),Bilanz!AU331,"")</f>
        <v>0.20470230000000003</v>
      </c>
      <c r="AV331" s="711">
        <f>IF(ISNUMBER(Bilanz!AV331),Bilanz!AV331,"")</f>
        <v>1.9278455697854651</v>
      </c>
      <c r="AW331" s="712">
        <f>IF(ISNUMBER(Bilanz!AW331),Bilanz!AW331,"")</f>
        <v>0.57448710000000003</v>
      </c>
      <c r="AX331" s="713">
        <f>IF(ISNUMBER(Bilanz!AX331),Bilanz!AX331,"")</f>
        <v>0.19149570000000005</v>
      </c>
      <c r="AY331" s="714">
        <f>IF(ISNUMBER(Bilanz!AY331),Bilanz!AY331,"")</f>
        <v>0.91125540000000016</v>
      </c>
      <c r="AZ331" s="715">
        <f>IF(ISNUMBER(Bilanz!AZ331),Bilanz!AZ331,"")</f>
        <v>362.61</v>
      </c>
      <c r="BA331" s="716">
        <f>IF(ISNUMBER(Bilanz!BA331),Bilanz!BA331,"")</f>
        <v>5.5229999999999997</v>
      </c>
      <c r="BB331" s="717">
        <f>IF(ISNUMBER(Bilanz!BB331),Bilanz!BB331,"")</f>
        <v>22.387211385683358</v>
      </c>
      <c r="BC331" s="718">
        <f>IF(ISNUMBER(Bilanz!BC331),Bilanz!BC331,"")</f>
        <v>0.24670334794497703</v>
      </c>
      <c r="BD331" s="719">
        <f>IF(ISNUMBER(Bilanz!BD331),Bilanz!BD331,"")</f>
        <v>4.4668359215096316E-4</v>
      </c>
      <c r="BE331" s="720">
        <f>IF(ISNUMBER(Bilanz!BE331),Bilanz!BE331,"")</f>
        <v>2.7643010267403816</v>
      </c>
      <c r="BF331" s="708">
        <f>IF(ISNUMBER(Bilanz!BF331),Bilanz!BF331,"")</f>
        <v>33.093396509090489</v>
      </c>
      <c r="BG331" s="709">
        <f>IF(ISNUMBER(Bilanz!BG331),Bilanz!BG331,"")</f>
        <v>18.341748549051417</v>
      </c>
      <c r="BH331" s="710">
        <f>IF(ISNUMBER(Bilanz!BH331),Bilanz!BH331,"")</f>
        <v>1.3484240837240864</v>
      </c>
      <c r="BI331" s="711">
        <f>IF(ISNUMBER(Bilanz!BI331),Bilanz!BI331,"")</f>
        <v>20.843281051261211</v>
      </c>
      <c r="BJ331" s="712">
        <f>IF(ISNUMBER(Bilanz!BJ331),Bilanz!BJ331,"")</f>
        <v>2.2251777584531176</v>
      </c>
      <c r="BK331" s="713">
        <f>IF(ISNUMBER(Bilanz!BK331),Bilanz!BK331,"")</f>
        <v>2.3863402592059249</v>
      </c>
      <c r="BL331" s="714">
        <f>IF(ISNUMBER(Bilanz!BL331),Bilanz!BL331,"")</f>
        <v>6.8865711861869361</v>
      </c>
      <c r="BM331" s="721" t="str">
        <f>IF(ISTEXT(Bilanz!BM331),Bilanz!BM331,"")</f>
        <v>V0</v>
      </c>
      <c r="BN331" s="722">
        <f>IF(ISNUMBER(Bilanz!BN331),Bilanz!BN331,"")</f>
        <v>14.7</v>
      </c>
      <c r="BO331" s="722">
        <f>IF(ISNUMBER(Bilanz!BO331),Bilanz!BO331,"")</f>
        <v>14.180107586220917</v>
      </c>
      <c r="BP331" s="723">
        <f>IF(ISNUMBER(Bilanz!BP331),Bilanz!BP331,"")</f>
        <v>-3.536683086932535</v>
      </c>
      <c r="BQ331" s="723">
        <f>IF(ISNUMBER(Bilanz!BQ331),Bilanz!BQ331,"")</f>
        <v>30</v>
      </c>
      <c r="BR331" s="721" t="str">
        <f>IF(ISTEXT(Bilanz!BR331),Bilanz!BR331,"")</f>
        <v>V0</v>
      </c>
      <c r="BS331" s="723">
        <f>IF(ISNUMBER(Bilanz!BS331),Bilanz!BS331,"")</f>
        <v>56.077005724514628</v>
      </c>
      <c r="BT331" s="723">
        <f>IF(ISNUMBER(Bilanz!BT331),Bilanz!BT331,"")</f>
        <v>54.446596116419414</v>
      </c>
      <c r="BU331" s="723">
        <f>IF(ISNUMBER(Bilanz!BU331),Bilanz!BU331,"")</f>
        <v>110.52360184093405</v>
      </c>
      <c r="BV331" s="722">
        <f>IF(ISNUMBER(Bilanz!BV331),Bilanz!BV331,"")</f>
        <v>1.4751687249947796</v>
      </c>
      <c r="BW331" s="723">
        <f>IF(ISNUMBER(Bilanz!BW331),Bilanz!BW331,"")</f>
        <v>15</v>
      </c>
      <c r="BX331" s="721" t="str">
        <f>IF(ISTEXT(Bilanz!BX331),Bilanz!BX331,"")</f>
        <v>V0</v>
      </c>
    </row>
    <row r="332" spans="1:76" x14ac:dyDescent="0.2">
      <c r="A332" s="120" t="str">
        <f>IF(ISTEXT(Data!A332),Data!A332,"")</f>
        <v>DEU96119</v>
      </c>
      <c r="B332" s="250">
        <f>IF(ISREF(Data!B332),Data!B332,"")</f>
        <v>35340</v>
      </c>
      <c r="C332" s="698">
        <v>0.27083333333333298</v>
      </c>
      <c r="D332" s="250">
        <f>IF(ISREF(Data!D332),Data!D332,"")</f>
        <v>35341</v>
      </c>
      <c r="E332" s="698">
        <v>0.27083333333333298</v>
      </c>
      <c r="F332" s="699" t="s">
        <v>2179</v>
      </c>
      <c r="G332" s="245" t="str">
        <f>IF(ISTEXT(Data!G332),Data!G332,"")</f>
        <v>Rain</v>
      </c>
      <c r="H332" s="247" t="str">
        <f>IF(ISTEXT(Data!H332),Data!H332,"")</f>
        <v>Clean and Clear</v>
      </c>
      <c r="I332" s="246" t="str">
        <f>IF(ISTEXT(Data!I332),Data!I332,"")</f>
        <v/>
      </c>
      <c r="J332" s="248" t="str">
        <f>IF(ISTEXT(Data!J332),Data!J332,"")</f>
        <v/>
      </c>
      <c r="K332" s="273">
        <f>IF(ISNUMBER(Data!K332),Data!K332,"")</f>
        <v>11.5</v>
      </c>
      <c r="L332" s="242" t="str">
        <f>IF(ISTEXT(Data!L332),Data!L332,"")</f>
        <v>V0</v>
      </c>
      <c r="M332" s="700">
        <f>IF(ISNUMBER(Data!M332),Data!M332,"")</f>
        <v>484.1</v>
      </c>
      <c r="N332" s="700">
        <f>IF(ISNUMBER(Data!N332),Data!N332,"")</f>
        <v>11.1343</v>
      </c>
      <c r="O332" s="242" t="str">
        <f>IF(ISTEXT(Data!O332),Data!O332,"")</f>
        <v>V0</v>
      </c>
      <c r="P332" s="278">
        <f>IF(ISNUMBER(Data!P332),Data!P332,"")</f>
        <v>4.5999999999999996</v>
      </c>
      <c r="Q332" s="242" t="str">
        <f>IF(ISTEXT(Data!Q332),Data!Q332,"")</f>
        <v>V0</v>
      </c>
      <c r="R332" s="277">
        <f>IF(ISNUMBER(Data!R332),Data!R332,"")</f>
        <v>12.9</v>
      </c>
      <c r="S332" s="242" t="str">
        <f>IF(ISTEXT(Data!S332),Data!S332,"")</f>
        <v>V0</v>
      </c>
      <c r="T332" s="701">
        <f>IF(ISNUMBER(Data!T332),Data!T332,"")</f>
        <v>4.2000000000000003E-2</v>
      </c>
      <c r="U332" s="242" t="str">
        <f>IF(ISTEXT(Data!U332),Data!U332,"")</f>
        <v>V0</v>
      </c>
      <c r="V332" s="702">
        <f>IF(ISNUMBER(Data!V332),Data!V332,"")</f>
        <v>0.26271739537134098</v>
      </c>
      <c r="W332" s="242" t="str">
        <f>IF(ISTEXT(Data!W332),Data!W332,"")</f>
        <v>V0</v>
      </c>
      <c r="X332" s="701">
        <f>IF(ISNUMBER(Data!X332),Data!X332,"")</f>
        <v>0.26635997584893095</v>
      </c>
      <c r="Y332" s="242" t="str">
        <f>IF(ISTEXT(Data!Y332),Data!Y332,"")</f>
        <v>V0</v>
      </c>
      <c r="Z332" s="703">
        <f>IF(ISNUMBER(Data!Z332),Data!Z332,"")</f>
        <v>7.0000000000000001E-3</v>
      </c>
      <c r="AA332" s="242" t="str">
        <f>IF(ISTEXT(Data!AA332),Data!AA332,"")</f>
        <v>V0</v>
      </c>
      <c r="AB332" s="701">
        <f>IF(ISNUMBER(Data!AB332),Data!AB332,"")</f>
        <v>5.9788009313154825E-2</v>
      </c>
      <c r="AC332" s="242" t="str">
        <f>IF(ISTEXT(Data!AC332),Data!AC332,"")</f>
        <v>V0</v>
      </c>
      <c r="AD332" s="704">
        <f>IF(ISNUMBER(Data!AD332),Data!AD332,"")</f>
        <v>4.3999999999999997E-2</v>
      </c>
      <c r="AE332" s="242" t="str">
        <f>IF(ISTEXT(Data!AE332),Data!AE332,"")</f>
        <v>V0</v>
      </c>
      <c r="AF332" s="701">
        <f>IF(ISNUMBER(Data!AF332),Data!AF332,"")</f>
        <v>1.0999999999999999E-2</v>
      </c>
      <c r="AG332" s="242" t="str">
        <f>IF(ISTEXT(Data!AG332),Data!AG332,"")</f>
        <v>V0</v>
      </c>
      <c r="AH332" s="703">
        <f>IF(ISNUMBER(Data!AH332),Data!AH332,"")</f>
        <v>4.8000000000000001E-2</v>
      </c>
      <c r="AI332" s="242" t="str">
        <f>IF(ISTEXT(Data!AI332),Data!AI332,"")</f>
        <v>V0</v>
      </c>
      <c r="AJ332" s="267" t="str">
        <f>IF(ISTEXT(Data!AJ332),Data!AJ332,"")</f>
        <v/>
      </c>
      <c r="AK332" s="267" t="str">
        <f>IF(ISTEXT(Data!AK332),Data!AK332,"")</f>
        <v/>
      </c>
      <c r="AL332" s="267" t="str">
        <f>IF(ISTEXT(Data!AL332),Data!AL332,"")</f>
        <v/>
      </c>
      <c r="AM332" s="267" t="str">
        <f>IF(ISTEXT(Data!AM332),Data!AM332,"")</f>
        <v/>
      </c>
      <c r="AN332" s="267" t="str">
        <f>IF(ISTEXT(Data!AN332),Data!AN332,"")</f>
        <v/>
      </c>
      <c r="AO332" s="267" t="str">
        <f>IF(ISTEXT(Data!AO332),Data!AO332,"")</f>
        <v/>
      </c>
      <c r="AP332" s="705">
        <f>IF(ISNUMBER(Bilanz!AP332),Bilanz!AP332,"")</f>
        <v>2.5118864315095791E-2</v>
      </c>
      <c r="AQ332" s="706">
        <f>IF(ISNUMBER(Bilanz!AQ332),Bilanz!AQ332,"")</f>
        <v>0.27968097094357108</v>
      </c>
      <c r="AR332" s="707">
        <f>IF(ISNUMBER(Bilanz!AR332),Bilanz!AR332,"")</f>
        <v>0.46764060000000002</v>
      </c>
      <c r="AS332" s="708">
        <f>IF(ISNUMBER(Bilanz!AS332),Bilanz!AS332,"")</f>
        <v>2.9251742952831217</v>
      </c>
      <c r="AT332" s="709">
        <f>IF(ISNUMBER(Bilanz!AT332),Bilanz!AT332,"")</f>
        <v>2.965731879094752</v>
      </c>
      <c r="AU332" s="710">
        <f>IF(ISNUMBER(Bilanz!AU332),Bilanz!AU332,"")</f>
        <v>7.7940099999999998E-2</v>
      </c>
      <c r="AV332" s="711">
        <f>IF(ISNUMBER(Bilanz!AV332),Bilanz!AV332,"")</f>
        <v>0.66569763209545973</v>
      </c>
      <c r="AW332" s="712">
        <f>IF(ISNUMBER(Bilanz!AW332),Bilanz!AW332,"")</f>
        <v>0.48990919999999993</v>
      </c>
      <c r="AX332" s="713">
        <f>IF(ISNUMBER(Bilanz!AX332),Bilanz!AX332,"")</f>
        <v>0.12247729999999998</v>
      </c>
      <c r="AY332" s="714">
        <f>IF(ISNUMBER(Bilanz!AY332),Bilanz!AY332,"")</f>
        <v>0.53444639999999999</v>
      </c>
      <c r="AZ332" s="715">
        <f>IF(ISNUMBER(Bilanz!AZ332),Bilanz!AZ332,"")</f>
        <v>362.61</v>
      </c>
      <c r="BA332" s="716">
        <f>IF(ISNUMBER(Bilanz!BA332),Bilanz!BA332,"")</f>
        <v>5.5229999999999997</v>
      </c>
      <c r="BB332" s="717">
        <f>IF(ISNUMBER(Bilanz!BB332),Bilanz!BB332,"")</f>
        <v>25.118864315095792</v>
      </c>
      <c r="BC332" s="718">
        <f>IF(ISNUMBER(Bilanz!BC332),Bilanz!BC332,"")</f>
        <v>0.21987459029669623</v>
      </c>
      <c r="BD332" s="719">
        <f>IF(ISNUMBER(Bilanz!BD332),Bilanz!BD332,"")</f>
        <v>3.981071705534967E-4</v>
      </c>
      <c r="BE332" s="720">
        <f>IF(ISNUMBER(Bilanz!BE332),Bilanz!BE332,"")</f>
        <v>1.1847004400315921</v>
      </c>
      <c r="BF332" s="708">
        <f>IF(ISNUMBER(Bilanz!BF332),Bilanz!BF332,"")</f>
        <v>18.756150165727206</v>
      </c>
      <c r="BG332" s="709">
        <f>IF(ISNUMBER(Bilanz!BG332),Bilanz!BG332,"")</f>
        <v>16.613751807199812</v>
      </c>
      <c r="BH332" s="710">
        <f>IF(ISNUMBER(Bilanz!BH332),Bilanz!BH332,"")</f>
        <v>0.30448285761511629</v>
      </c>
      <c r="BI332" s="711">
        <f>IF(ISNUMBER(Bilanz!BI332),Bilanz!BI332,"")</f>
        <v>4.2684378748593437</v>
      </c>
      <c r="BJ332" s="712">
        <f>IF(ISNUMBER(Bilanz!BJ332),Bilanz!BJ332,"")</f>
        <v>1.1253772571487033</v>
      </c>
      <c r="BK332" s="713">
        <f>IF(ISNUMBER(Bilanz!BK332),Bilanz!BK332,"")</f>
        <v>0.9051635465953507</v>
      </c>
      <c r="BL332" s="714">
        <f>IF(ISNUMBER(Bilanz!BL332),Bilanz!BL332,"")</f>
        <v>2.3953291082389336</v>
      </c>
      <c r="BM332" s="721" t="str">
        <f>IF(ISTEXT(Bilanz!BM332),Bilanz!BM332,"")</f>
        <v>V0</v>
      </c>
      <c r="BN332" s="722">
        <f>IF(ISNUMBER(Bilanz!BN332),Bilanz!BN332,"")</f>
        <v>12.9</v>
      </c>
      <c r="BO332" s="722">
        <f>IF(ISNUMBER(Bilanz!BO332),Bilanz!BO332,"")</f>
        <v>12.15473613773022</v>
      </c>
      <c r="BP332" s="723">
        <f>IF(ISNUMBER(Bilanz!BP332),Bilanz!BP332,"")</f>
        <v>-5.7772392424013992</v>
      </c>
      <c r="BQ332" s="723">
        <f>IF(ISNUMBER(Bilanz!BQ332),Bilanz!BQ332,"")</f>
        <v>30</v>
      </c>
      <c r="BR332" s="721" t="str">
        <f>IF(ISTEXT(Bilanz!BR332),Bilanz!BR332,"")</f>
        <v>V0</v>
      </c>
      <c r="BS332" s="723">
        <f>IF(ISNUMBER(Bilanz!BS332),Bilanz!BS332,"")</f>
        <v>34.117654959553242</v>
      </c>
      <c r="BT332" s="723">
        <f>IF(ISNUMBER(Bilanz!BT332),Bilanz!BT332,"")</f>
        <v>36.77487511042586</v>
      </c>
      <c r="BU332" s="723">
        <f>IF(ISNUMBER(Bilanz!BU332),Bilanz!BU332,"")</f>
        <v>70.892530069979102</v>
      </c>
      <c r="BV332" s="722">
        <f>IF(ISNUMBER(Bilanz!BV332),Bilanz!BV332,"")</f>
        <v>-3.7482371531240815</v>
      </c>
      <c r="BW332" s="723">
        <f>IF(ISNUMBER(Bilanz!BW332),Bilanz!BW332,"")</f>
        <v>30</v>
      </c>
      <c r="BX332" s="721" t="str">
        <f>IF(ISTEXT(Bilanz!BX332),Bilanz!BX332,"")</f>
        <v>V0</v>
      </c>
    </row>
    <row r="333" spans="1:76" x14ac:dyDescent="0.2">
      <c r="A333" s="120" t="str">
        <f>IF(ISTEXT(Data!A333),Data!A333,"")</f>
        <v/>
      </c>
      <c r="B333" s="250">
        <f>IF(ISREF(Data!B333),Data!B333,"")</f>
        <v>35341</v>
      </c>
      <c r="C333" s="698">
        <v>0.27083333333333298</v>
      </c>
      <c r="D333" s="250">
        <f>IF(ISREF(Data!D333),Data!D333,"")</f>
        <v>35342</v>
      </c>
      <c r="E333" s="698">
        <v>0.27083333333333298</v>
      </c>
      <c r="F333" s="699" t="s">
        <v>2179</v>
      </c>
      <c r="G333" s="245" t="str">
        <f>IF(ISTEXT(Data!G333),Data!G333,"")</f>
        <v>No Precipitation Occurred</v>
      </c>
      <c r="H333" s="247" t="str">
        <f>IF(ISTEXT(Data!H333),Data!H333,"")</f>
        <v/>
      </c>
      <c r="I333" s="246" t="str">
        <f>IF(ISTEXT(Data!I333),Data!I333,"")</f>
        <v/>
      </c>
      <c r="J333" s="248" t="str">
        <f>IF(ISTEXT(Data!J333),Data!J333,"")</f>
        <v/>
      </c>
      <c r="K333" s="273" t="str">
        <f>IF(ISNUMBER(Data!K333),Data!K333,"")</f>
        <v/>
      </c>
      <c r="L333" s="242" t="str">
        <f>IF(ISTEXT(Data!L333),Data!L333,"")</f>
        <v>M1</v>
      </c>
      <c r="M333" s="700" t="str">
        <f>IF(ISNUMBER(Data!M333),Data!M333,"")</f>
        <v/>
      </c>
      <c r="N333" s="700" t="str">
        <f>IF(ISNUMBER(Data!N333),Data!N333,"")</f>
        <v/>
      </c>
      <c r="O333" s="242" t="str">
        <f>IF(ISTEXT(Data!O333),Data!O333,"")</f>
        <v>M1</v>
      </c>
      <c r="P333" s="278" t="str">
        <f>IF(ISNUMBER(Data!P333),Data!P333,"")</f>
        <v/>
      </c>
      <c r="Q333" s="242" t="str">
        <f>IF(ISTEXT(Data!Q333),Data!Q333,"")</f>
        <v>M1</v>
      </c>
      <c r="R333" s="277" t="str">
        <f>IF(ISNUMBER(Data!R333),Data!R333,"")</f>
        <v/>
      </c>
      <c r="S333" s="242" t="str">
        <f>IF(ISTEXT(Data!S333),Data!S333,"")</f>
        <v>M1</v>
      </c>
      <c r="T333" s="701" t="str">
        <f>IF(ISNUMBER(Data!T333),Data!T333,"")</f>
        <v/>
      </c>
      <c r="U333" s="242" t="str">
        <f>IF(ISTEXT(Data!U333),Data!U333,"")</f>
        <v>M1</v>
      </c>
      <c r="V333" s="702" t="str">
        <f>IF(ISNUMBER(Data!V333),Data!V333,"")</f>
        <v/>
      </c>
      <c r="W333" s="242" t="str">
        <f>IF(ISTEXT(Data!W333),Data!W333,"")</f>
        <v>M1</v>
      </c>
      <c r="X333" s="701" t="str">
        <f>IF(ISNUMBER(Data!X333),Data!X333,"")</f>
        <v/>
      </c>
      <c r="Y333" s="242" t="str">
        <f>IF(ISTEXT(Data!Y333),Data!Y333,"")</f>
        <v>M1</v>
      </c>
      <c r="Z333" s="703" t="str">
        <f>IF(ISNUMBER(Data!Z333),Data!Z333,"")</f>
        <v/>
      </c>
      <c r="AA333" s="242" t="str">
        <f>IF(ISTEXT(Data!AA333),Data!AA333,"")</f>
        <v>M1</v>
      </c>
      <c r="AB333" s="701" t="str">
        <f>IF(ISNUMBER(Data!AB333),Data!AB333,"")</f>
        <v/>
      </c>
      <c r="AC333" s="242" t="str">
        <f>IF(ISTEXT(Data!AC333),Data!AC333,"")</f>
        <v>M1</v>
      </c>
      <c r="AD333" s="704" t="str">
        <f>IF(ISNUMBER(Data!AD333),Data!AD333,"")</f>
        <v/>
      </c>
      <c r="AE333" s="242" t="str">
        <f>IF(ISTEXT(Data!AE333),Data!AE333,"")</f>
        <v>M1</v>
      </c>
      <c r="AF333" s="701" t="str">
        <f>IF(ISNUMBER(Data!AF333),Data!AF333,"")</f>
        <v/>
      </c>
      <c r="AG333" s="242" t="str">
        <f>IF(ISTEXT(Data!AG333),Data!AG333,"")</f>
        <v>M1</v>
      </c>
      <c r="AH333" s="703" t="str">
        <f>IF(ISNUMBER(Data!AH333),Data!AH333,"")</f>
        <v/>
      </c>
      <c r="AI333" s="242" t="str">
        <f>IF(ISTEXT(Data!AI333),Data!AI333,"")</f>
        <v>M1</v>
      </c>
      <c r="AJ333" s="267" t="str">
        <f>IF(ISTEXT(Data!AJ333),Data!AJ333,"")</f>
        <v/>
      </c>
      <c r="AK333" s="267" t="str">
        <f>IF(ISTEXT(Data!AK333),Data!AK333,"")</f>
        <v/>
      </c>
      <c r="AL333" s="267" t="str">
        <f>IF(ISTEXT(Data!AL333),Data!AL333,"")</f>
        <v/>
      </c>
      <c r="AM333" s="267" t="str">
        <f>IF(ISTEXT(Data!AM333),Data!AM333,"")</f>
        <v/>
      </c>
      <c r="AN333" s="267" t="str">
        <f>IF(ISTEXT(Data!AN333),Data!AN333,"")</f>
        <v/>
      </c>
      <c r="AO333" s="267" t="str">
        <f>IF(ISTEXT(Data!AO333),Data!AO333,"")</f>
        <v/>
      </c>
      <c r="AP333" s="705" t="str">
        <f>IF(ISNUMBER(Bilanz!AP333),Bilanz!AP333,"")</f>
        <v/>
      </c>
      <c r="AQ333" s="706" t="str">
        <f>IF(ISNUMBER(Bilanz!AQ333),Bilanz!AQ333,"")</f>
        <v/>
      </c>
      <c r="AR333" s="707" t="str">
        <f>IF(ISNUMBER(Bilanz!AR333),Bilanz!AR333,"")</f>
        <v/>
      </c>
      <c r="AS333" s="708" t="str">
        <f>IF(ISNUMBER(Bilanz!AS333),Bilanz!AS333,"")</f>
        <v/>
      </c>
      <c r="AT333" s="709" t="str">
        <f>IF(ISNUMBER(Bilanz!AT333),Bilanz!AT333,"")</f>
        <v/>
      </c>
      <c r="AU333" s="710" t="str">
        <f>IF(ISNUMBER(Bilanz!AU333),Bilanz!AU333,"")</f>
        <v/>
      </c>
      <c r="AV333" s="711" t="str">
        <f>IF(ISNUMBER(Bilanz!AV333),Bilanz!AV333,"")</f>
        <v/>
      </c>
      <c r="AW333" s="712" t="str">
        <f>IF(ISNUMBER(Bilanz!AW333),Bilanz!AW333,"")</f>
        <v/>
      </c>
      <c r="AX333" s="713" t="str">
        <f>IF(ISNUMBER(Bilanz!AX333),Bilanz!AX333,"")</f>
        <v/>
      </c>
      <c r="AY333" s="714" t="str">
        <f>IF(ISNUMBER(Bilanz!AY333),Bilanz!AY333,"")</f>
        <v/>
      </c>
      <c r="AZ333" s="715">
        <f>IF(ISNUMBER(Bilanz!AZ333),Bilanz!AZ333,"")</f>
        <v>362.61</v>
      </c>
      <c r="BA333" s="716">
        <f>IF(ISNUMBER(Bilanz!BA333),Bilanz!BA333,"")</f>
        <v>5.5229999999999997</v>
      </c>
      <c r="BB333" s="717" t="str">
        <f>IF(ISNUMBER(Bilanz!BB333),Bilanz!BB333,"")</f>
        <v/>
      </c>
      <c r="BC333" s="718" t="str">
        <f>IF(ISNUMBER(Bilanz!BC333),Bilanz!BC333,"")</f>
        <v/>
      </c>
      <c r="BD333" s="719" t="str">
        <f>IF(ISNUMBER(Bilanz!BD333),Bilanz!BD333,"")</f>
        <v/>
      </c>
      <c r="BE333" s="720" t="str">
        <f>IF(ISNUMBER(Bilanz!BE333),Bilanz!BE333,"")</f>
        <v/>
      </c>
      <c r="BF333" s="708" t="str">
        <f>IF(ISNUMBER(Bilanz!BF333),Bilanz!BF333,"")</f>
        <v/>
      </c>
      <c r="BG333" s="709" t="str">
        <f>IF(ISNUMBER(Bilanz!BG333),Bilanz!BG333,"")</f>
        <v/>
      </c>
      <c r="BH333" s="710" t="str">
        <f>IF(ISNUMBER(Bilanz!BH333),Bilanz!BH333,"")</f>
        <v/>
      </c>
      <c r="BI333" s="711" t="str">
        <f>IF(ISNUMBER(Bilanz!BI333),Bilanz!BI333,"")</f>
        <v/>
      </c>
      <c r="BJ333" s="712" t="str">
        <f>IF(ISNUMBER(Bilanz!BJ333),Bilanz!BJ333,"")</f>
        <v/>
      </c>
      <c r="BK333" s="713" t="str">
        <f>IF(ISNUMBER(Bilanz!BK333),Bilanz!BK333,"")</f>
        <v/>
      </c>
      <c r="BL333" s="714" t="str">
        <f>IF(ISNUMBER(Bilanz!BL333),Bilanz!BL333,"")</f>
        <v/>
      </c>
      <c r="BM333" s="721" t="str">
        <f>IF(ISTEXT(Bilanz!BM333),Bilanz!BM333,"")</f>
        <v>M1</v>
      </c>
      <c r="BN333" s="722" t="str">
        <f>IF(ISNUMBER(Bilanz!BN333),Bilanz!BN333,"")</f>
        <v/>
      </c>
      <c r="BO333" s="722" t="str">
        <f>IF(ISNUMBER(Bilanz!BO333),Bilanz!BO333,"")</f>
        <v/>
      </c>
      <c r="BP333" s="723" t="str">
        <f>IF(ISNUMBER(Bilanz!BP333),Bilanz!BP333,"")</f>
        <v/>
      </c>
      <c r="BQ333" s="723" t="str">
        <f>IF(ISNUMBER(Bilanz!BQ333),Bilanz!BQ333,"")</f>
        <v/>
      </c>
      <c r="BR333" s="721" t="str">
        <f>IF(ISTEXT(Bilanz!BR333),Bilanz!BR333,"")</f>
        <v>M1</v>
      </c>
      <c r="BS333" s="723" t="str">
        <f>IF(ISNUMBER(Bilanz!BS333),Bilanz!BS333,"")</f>
        <v/>
      </c>
      <c r="BT333" s="723" t="str">
        <f>IF(ISNUMBER(Bilanz!BT333),Bilanz!BT333,"")</f>
        <v/>
      </c>
      <c r="BU333" s="723" t="str">
        <f>IF(ISNUMBER(Bilanz!BU333),Bilanz!BU333,"")</f>
        <v/>
      </c>
      <c r="BV333" s="722" t="str">
        <f>IF(ISNUMBER(Bilanz!BV333),Bilanz!BV333,"")</f>
        <v/>
      </c>
      <c r="BW333" s="723" t="str">
        <f>IF(ISNUMBER(Bilanz!BW333),Bilanz!BW333,"")</f>
        <v/>
      </c>
      <c r="BX333" s="721" t="str">
        <f>IF(ISTEXT(Bilanz!BX333),Bilanz!BX333,"")</f>
        <v>M1</v>
      </c>
    </row>
    <row r="334" spans="1:76" x14ac:dyDescent="0.2">
      <c r="A334" s="120" t="str">
        <f>IF(ISTEXT(Data!A334),Data!A334,"")</f>
        <v/>
      </c>
      <c r="B334" s="250">
        <f>IF(ISREF(Data!B334),Data!B334,"")</f>
        <v>35342</v>
      </c>
      <c r="C334" s="698">
        <v>0.27083333333333298</v>
      </c>
      <c r="D334" s="250">
        <f>IF(ISREF(Data!D334),Data!D334,"")</f>
        <v>35343</v>
      </c>
      <c r="E334" s="698">
        <v>0.27083333333333298</v>
      </c>
      <c r="F334" s="699" t="s">
        <v>2179</v>
      </c>
      <c r="G334" s="245" t="str">
        <f>IF(ISTEXT(Data!G334),Data!G334,"")</f>
        <v>No Precipitation Occurred</v>
      </c>
      <c r="H334" s="247" t="str">
        <f>IF(ISTEXT(Data!H334),Data!H334,"")</f>
        <v/>
      </c>
      <c r="I334" s="246" t="str">
        <f>IF(ISTEXT(Data!I334),Data!I334,"")</f>
        <v/>
      </c>
      <c r="J334" s="248" t="str">
        <f>IF(ISTEXT(Data!J334),Data!J334,"")</f>
        <v/>
      </c>
      <c r="K334" s="273" t="str">
        <f>IF(ISNUMBER(Data!K334),Data!K334,"")</f>
        <v/>
      </c>
      <c r="L334" s="242" t="str">
        <f>IF(ISTEXT(Data!L334),Data!L334,"")</f>
        <v>M1</v>
      </c>
      <c r="M334" s="700" t="str">
        <f>IF(ISNUMBER(Data!M334),Data!M334,"")</f>
        <v/>
      </c>
      <c r="N334" s="700" t="str">
        <f>IF(ISNUMBER(Data!N334),Data!N334,"")</f>
        <v/>
      </c>
      <c r="O334" s="242" t="str">
        <f>IF(ISTEXT(Data!O334),Data!O334,"")</f>
        <v>M1</v>
      </c>
      <c r="P334" s="278" t="str">
        <f>IF(ISNUMBER(Data!P334),Data!P334,"")</f>
        <v/>
      </c>
      <c r="Q334" s="242" t="str">
        <f>IF(ISTEXT(Data!Q334),Data!Q334,"")</f>
        <v>M1</v>
      </c>
      <c r="R334" s="277" t="str">
        <f>IF(ISNUMBER(Data!R334),Data!R334,"")</f>
        <v/>
      </c>
      <c r="S334" s="242" t="str">
        <f>IF(ISTEXT(Data!S334),Data!S334,"")</f>
        <v>M1</v>
      </c>
      <c r="T334" s="701" t="str">
        <f>IF(ISNUMBER(Data!T334),Data!T334,"")</f>
        <v/>
      </c>
      <c r="U334" s="242" t="str">
        <f>IF(ISTEXT(Data!U334),Data!U334,"")</f>
        <v>M1</v>
      </c>
      <c r="V334" s="702" t="str">
        <f>IF(ISNUMBER(Data!V334),Data!V334,"")</f>
        <v/>
      </c>
      <c r="W334" s="242" t="str">
        <f>IF(ISTEXT(Data!W334),Data!W334,"")</f>
        <v>M1</v>
      </c>
      <c r="X334" s="701" t="str">
        <f>IF(ISNUMBER(Data!X334),Data!X334,"")</f>
        <v/>
      </c>
      <c r="Y334" s="242" t="str">
        <f>IF(ISTEXT(Data!Y334),Data!Y334,"")</f>
        <v>M1</v>
      </c>
      <c r="Z334" s="703" t="str">
        <f>IF(ISNUMBER(Data!Z334),Data!Z334,"")</f>
        <v/>
      </c>
      <c r="AA334" s="242" t="str">
        <f>IF(ISTEXT(Data!AA334),Data!AA334,"")</f>
        <v>M1</v>
      </c>
      <c r="AB334" s="701" t="str">
        <f>IF(ISNUMBER(Data!AB334),Data!AB334,"")</f>
        <v/>
      </c>
      <c r="AC334" s="242" t="str">
        <f>IF(ISTEXT(Data!AC334),Data!AC334,"")</f>
        <v>M1</v>
      </c>
      <c r="AD334" s="704" t="str">
        <f>IF(ISNUMBER(Data!AD334),Data!AD334,"")</f>
        <v/>
      </c>
      <c r="AE334" s="242" t="str">
        <f>IF(ISTEXT(Data!AE334),Data!AE334,"")</f>
        <v>M1</v>
      </c>
      <c r="AF334" s="701" t="str">
        <f>IF(ISNUMBER(Data!AF334),Data!AF334,"")</f>
        <v/>
      </c>
      <c r="AG334" s="242" t="str">
        <f>IF(ISTEXT(Data!AG334),Data!AG334,"")</f>
        <v>M1</v>
      </c>
      <c r="AH334" s="703" t="str">
        <f>IF(ISNUMBER(Data!AH334),Data!AH334,"")</f>
        <v/>
      </c>
      <c r="AI334" s="242" t="str">
        <f>IF(ISTEXT(Data!AI334),Data!AI334,"")</f>
        <v>M1</v>
      </c>
      <c r="AJ334" s="267" t="str">
        <f>IF(ISTEXT(Data!AJ334),Data!AJ334,"")</f>
        <v/>
      </c>
      <c r="AK334" s="267" t="str">
        <f>IF(ISTEXT(Data!AK334),Data!AK334,"")</f>
        <v/>
      </c>
      <c r="AL334" s="267" t="str">
        <f>IF(ISTEXT(Data!AL334),Data!AL334,"")</f>
        <v/>
      </c>
      <c r="AM334" s="267" t="str">
        <f>IF(ISTEXT(Data!AM334),Data!AM334,"")</f>
        <v/>
      </c>
      <c r="AN334" s="267" t="str">
        <f>IF(ISTEXT(Data!AN334),Data!AN334,"")</f>
        <v/>
      </c>
      <c r="AO334" s="267" t="str">
        <f>IF(ISTEXT(Data!AO334),Data!AO334,"")</f>
        <v/>
      </c>
      <c r="AP334" s="705" t="str">
        <f>IF(ISNUMBER(Bilanz!AP334),Bilanz!AP334,"")</f>
        <v/>
      </c>
      <c r="AQ334" s="706" t="str">
        <f>IF(ISNUMBER(Bilanz!AQ334),Bilanz!AQ334,"")</f>
        <v/>
      </c>
      <c r="AR334" s="707" t="str">
        <f>IF(ISNUMBER(Bilanz!AR334),Bilanz!AR334,"")</f>
        <v/>
      </c>
      <c r="AS334" s="708" t="str">
        <f>IF(ISNUMBER(Bilanz!AS334),Bilanz!AS334,"")</f>
        <v/>
      </c>
      <c r="AT334" s="709" t="str">
        <f>IF(ISNUMBER(Bilanz!AT334),Bilanz!AT334,"")</f>
        <v/>
      </c>
      <c r="AU334" s="710" t="str">
        <f>IF(ISNUMBER(Bilanz!AU334),Bilanz!AU334,"")</f>
        <v/>
      </c>
      <c r="AV334" s="711" t="str">
        <f>IF(ISNUMBER(Bilanz!AV334),Bilanz!AV334,"")</f>
        <v/>
      </c>
      <c r="AW334" s="712" t="str">
        <f>IF(ISNUMBER(Bilanz!AW334),Bilanz!AW334,"")</f>
        <v/>
      </c>
      <c r="AX334" s="713" t="str">
        <f>IF(ISNUMBER(Bilanz!AX334),Bilanz!AX334,"")</f>
        <v/>
      </c>
      <c r="AY334" s="714" t="str">
        <f>IF(ISNUMBER(Bilanz!AY334),Bilanz!AY334,"")</f>
        <v/>
      </c>
      <c r="AZ334" s="715">
        <f>IF(ISNUMBER(Bilanz!AZ334),Bilanz!AZ334,"")</f>
        <v>362.61</v>
      </c>
      <c r="BA334" s="716">
        <f>IF(ISNUMBER(Bilanz!BA334),Bilanz!BA334,"")</f>
        <v>5.5229999999999997</v>
      </c>
      <c r="BB334" s="717" t="str">
        <f>IF(ISNUMBER(Bilanz!BB334),Bilanz!BB334,"")</f>
        <v/>
      </c>
      <c r="BC334" s="718" t="str">
        <f>IF(ISNUMBER(Bilanz!BC334),Bilanz!BC334,"")</f>
        <v/>
      </c>
      <c r="BD334" s="719" t="str">
        <f>IF(ISNUMBER(Bilanz!BD334),Bilanz!BD334,"")</f>
        <v/>
      </c>
      <c r="BE334" s="720" t="str">
        <f>IF(ISNUMBER(Bilanz!BE334),Bilanz!BE334,"")</f>
        <v/>
      </c>
      <c r="BF334" s="708" t="str">
        <f>IF(ISNUMBER(Bilanz!BF334),Bilanz!BF334,"")</f>
        <v/>
      </c>
      <c r="BG334" s="709" t="str">
        <f>IF(ISNUMBER(Bilanz!BG334),Bilanz!BG334,"")</f>
        <v/>
      </c>
      <c r="BH334" s="710" t="str">
        <f>IF(ISNUMBER(Bilanz!BH334),Bilanz!BH334,"")</f>
        <v/>
      </c>
      <c r="BI334" s="711" t="str">
        <f>IF(ISNUMBER(Bilanz!BI334),Bilanz!BI334,"")</f>
        <v/>
      </c>
      <c r="BJ334" s="712" t="str">
        <f>IF(ISNUMBER(Bilanz!BJ334),Bilanz!BJ334,"")</f>
        <v/>
      </c>
      <c r="BK334" s="713" t="str">
        <f>IF(ISNUMBER(Bilanz!BK334),Bilanz!BK334,"")</f>
        <v/>
      </c>
      <c r="BL334" s="714" t="str">
        <f>IF(ISNUMBER(Bilanz!BL334),Bilanz!BL334,"")</f>
        <v/>
      </c>
      <c r="BM334" s="721" t="str">
        <f>IF(ISTEXT(Bilanz!BM334),Bilanz!BM334,"")</f>
        <v>M1</v>
      </c>
      <c r="BN334" s="722" t="str">
        <f>IF(ISNUMBER(Bilanz!BN334),Bilanz!BN334,"")</f>
        <v/>
      </c>
      <c r="BO334" s="722" t="str">
        <f>IF(ISNUMBER(Bilanz!BO334),Bilanz!BO334,"")</f>
        <v/>
      </c>
      <c r="BP334" s="723" t="str">
        <f>IF(ISNUMBER(Bilanz!BP334),Bilanz!BP334,"")</f>
        <v/>
      </c>
      <c r="BQ334" s="723" t="str">
        <f>IF(ISNUMBER(Bilanz!BQ334),Bilanz!BQ334,"")</f>
        <v/>
      </c>
      <c r="BR334" s="721" t="str">
        <f>IF(ISTEXT(Bilanz!BR334),Bilanz!BR334,"")</f>
        <v>M1</v>
      </c>
      <c r="BS334" s="723" t="str">
        <f>IF(ISNUMBER(Bilanz!BS334),Bilanz!BS334,"")</f>
        <v/>
      </c>
      <c r="BT334" s="723" t="str">
        <f>IF(ISNUMBER(Bilanz!BT334),Bilanz!BT334,"")</f>
        <v/>
      </c>
      <c r="BU334" s="723" t="str">
        <f>IF(ISNUMBER(Bilanz!BU334),Bilanz!BU334,"")</f>
        <v/>
      </c>
      <c r="BV334" s="722" t="str">
        <f>IF(ISNUMBER(Bilanz!BV334),Bilanz!BV334,"")</f>
        <v/>
      </c>
      <c r="BW334" s="723" t="str">
        <f>IF(ISNUMBER(Bilanz!BW334),Bilanz!BW334,"")</f>
        <v/>
      </c>
      <c r="BX334" s="721" t="str">
        <f>IF(ISTEXT(Bilanz!BX334),Bilanz!BX334,"")</f>
        <v>M1</v>
      </c>
    </row>
    <row r="335" spans="1:76" x14ac:dyDescent="0.2">
      <c r="A335" s="120" t="str">
        <f>IF(ISTEXT(Data!A335),Data!A335,"")</f>
        <v>DEU96120</v>
      </c>
      <c r="B335" s="250">
        <f>IF(ISREF(Data!B335),Data!B335,"")</f>
        <v>35343</v>
      </c>
      <c r="C335" s="698">
        <v>0.27083333333333298</v>
      </c>
      <c r="D335" s="250">
        <f>IF(ISREF(Data!D335),Data!D335,"")</f>
        <v>35344</v>
      </c>
      <c r="E335" s="698">
        <v>0.27083333333333298</v>
      </c>
      <c r="F335" s="699" t="s">
        <v>2179</v>
      </c>
      <c r="G335" s="245" t="str">
        <f>IF(ISTEXT(Data!G335),Data!G335,"")</f>
        <v>Rain</v>
      </c>
      <c r="H335" s="247" t="str">
        <f>IF(ISTEXT(Data!H335),Data!H335,"")</f>
        <v>Clean and Clear</v>
      </c>
      <c r="I335" s="246" t="str">
        <f>IF(ISTEXT(Data!I335),Data!I335,"")</f>
        <v/>
      </c>
      <c r="J335" s="248" t="str">
        <f>IF(ISTEXT(Data!J335),Data!J335,"")</f>
        <v/>
      </c>
      <c r="K335" s="273">
        <f>IF(ISNUMBER(Data!K335),Data!K335,"")</f>
        <v>2</v>
      </c>
      <c r="L335" s="242" t="str">
        <f>IF(ISTEXT(Data!L335),Data!L335,"")</f>
        <v>V0</v>
      </c>
      <c r="M335" s="700">
        <f>IF(ISNUMBER(Data!M335),Data!M335,"")</f>
        <v>44.9</v>
      </c>
      <c r="N335" s="700">
        <f>IF(ISNUMBER(Data!N335),Data!N335,"")</f>
        <v>1.0327</v>
      </c>
      <c r="O335" s="242" t="str">
        <f>IF(ISTEXT(Data!O335),Data!O335,"")</f>
        <v>V6</v>
      </c>
      <c r="P335" s="278" t="str">
        <f>IF(ISNUMBER(Data!P335),Data!P335,"")</f>
        <v/>
      </c>
      <c r="Q335" s="242" t="str">
        <f>IF(ISTEXT(Data!Q335),Data!Q335,"")</f>
        <v>V6</v>
      </c>
      <c r="R335" s="277" t="str">
        <f>IF(ISNUMBER(Data!R335),Data!R335,"")</f>
        <v/>
      </c>
      <c r="S335" s="242" t="str">
        <f>IF(ISTEXT(Data!S335),Data!S335,"")</f>
        <v>V6</v>
      </c>
      <c r="T335" s="701" t="str">
        <f>IF(ISNUMBER(Data!T335),Data!T335,"")</f>
        <v/>
      </c>
      <c r="U335" s="242" t="str">
        <f>IF(ISTEXT(Data!U335),Data!U335,"")</f>
        <v>M1</v>
      </c>
      <c r="V335" s="702" t="str">
        <f>IF(ISNUMBER(Data!V335),Data!V335,"")</f>
        <v/>
      </c>
      <c r="W335" s="242" t="str">
        <f>IF(ISTEXT(Data!W335),Data!W335,"")</f>
        <v>M1</v>
      </c>
      <c r="X335" s="701" t="str">
        <f>IF(ISNUMBER(Data!X335),Data!X335,"")</f>
        <v/>
      </c>
      <c r="Y335" s="242" t="str">
        <f>IF(ISTEXT(Data!Y335),Data!Y335,"")</f>
        <v>M1</v>
      </c>
      <c r="Z335" s="703" t="str">
        <f>IF(ISNUMBER(Data!Z335),Data!Z335,"")</f>
        <v/>
      </c>
      <c r="AA335" s="242" t="str">
        <f>IF(ISTEXT(Data!AA335),Data!AA335,"")</f>
        <v>M1</v>
      </c>
      <c r="AB335" s="701" t="str">
        <f>IF(ISNUMBER(Data!AB335),Data!AB335,"")</f>
        <v/>
      </c>
      <c r="AC335" s="242" t="str">
        <f>IF(ISTEXT(Data!AC335),Data!AC335,"")</f>
        <v>M1</v>
      </c>
      <c r="AD335" s="704" t="str">
        <f>IF(ISNUMBER(Data!AD335),Data!AD335,"")</f>
        <v/>
      </c>
      <c r="AE335" s="242" t="str">
        <f>IF(ISTEXT(Data!AE335),Data!AE335,"")</f>
        <v>M1</v>
      </c>
      <c r="AF335" s="701" t="str">
        <f>IF(ISNUMBER(Data!AF335),Data!AF335,"")</f>
        <v/>
      </c>
      <c r="AG335" s="242" t="str">
        <f>IF(ISTEXT(Data!AG335),Data!AG335,"")</f>
        <v>M1</v>
      </c>
      <c r="AH335" s="703" t="str">
        <f>IF(ISNUMBER(Data!AH335),Data!AH335,"")</f>
        <v/>
      </c>
      <c r="AI335" s="242" t="str">
        <f>IF(ISTEXT(Data!AI335),Data!AI335,"")</f>
        <v>M1</v>
      </c>
      <c r="AJ335" s="267" t="str">
        <f>IF(ISTEXT(Data!AJ335),Data!AJ335,"")</f>
        <v>put together with sample 8./9. and 9./10.</v>
      </c>
      <c r="AK335" s="267" t="str">
        <f>IF(ISTEXT(Data!AK335),Data!AK335,"")</f>
        <v/>
      </c>
      <c r="AL335" s="267" t="str">
        <f>IF(ISTEXT(Data!AL335),Data!AL335,"")</f>
        <v/>
      </c>
      <c r="AM335" s="267" t="str">
        <f>IF(ISTEXT(Data!AM335),Data!AM335,"")</f>
        <v/>
      </c>
      <c r="AN335" s="267" t="str">
        <f>IF(ISTEXT(Data!AN335),Data!AN335,"")</f>
        <v/>
      </c>
      <c r="AO335" s="267" t="str">
        <f>IF(ISTEXT(Data!AO335),Data!AO335,"")</f>
        <v/>
      </c>
      <c r="AP335" s="705" t="str">
        <f>IF(ISNUMBER(Bilanz!AP335),Bilanz!AP335,"")</f>
        <v/>
      </c>
      <c r="AQ335" s="706" t="str">
        <f>IF(ISNUMBER(Bilanz!AQ335),Bilanz!AQ335,"")</f>
        <v/>
      </c>
      <c r="AR335" s="707" t="str">
        <f>IF(ISNUMBER(Bilanz!AR335),Bilanz!AR335,"")</f>
        <v/>
      </c>
      <c r="AS335" s="708" t="str">
        <f>IF(ISNUMBER(Bilanz!AS335),Bilanz!AS335,"")</f>
        <v/>
      </c>
      <c r="AT335" s="709" t="str">
        <f>IF(ISNUMBER(Bilanz!AT335),Bilanz!AT335,"")</f>
        <v/>
      </c>
      <c r="AU335" s="710" t="str">
        <f>IF(ISNUMBER(Bilanz!AU335),Bilanz!AU335,"")</f>
        <v/>
      </c>
      <c r="AV335" s="711" t="str">
        <f>IF(ISNUMBER(Bilanz!AV335),Bilanz!AV335,"")</f>
        <v/>
      </c>
      <c r="AW335" s="712" t="str">
        <f>IF(ISNUMBER(Bilanz!AW335),Bilanz!AW335,"")</f>
        <v/>
      </c>
      <c r="AX335" s="713" t="str">
        <f>IF(ISNUMBER(Bilanz!AX335),Bilanz!AX335,"")</f>
        <v/>
      </c>
      <c r="AY335" s="714" t="str">
        <f>IF(ISNUMBER(Bilanz!AY335),Bilanz!AY335,"")</f>
        <v/>
      </c>
      <c r="AZ335" s="715">
        <f>IF(ISNUMBER(Bilanz!AZ335),Bilanz!AZ335,"")</f>
        <v>362.61</v>
      </c>
      <c r="BA335" s="716">
        <f>IF(ISNUMBER(Bilanz!BA335),Bilanz!BA335,"")</f>
        <v>5.5229999999999997</v>
      </c>
      <c r="BB335" s="717" t="str">
        <f>IF(ISNUMBER(Bilanz!BB335),Bilanz!BB335,"")</f>
        <v/>
      </c>
      <c r="BC335" s="718" t="str">
        <f>IF(ISNUMBER(Bilanz!BC335),Bilanz!BC335,"")</f>
        <v/>
      </c>
      <c r="BD335" s="719" t="str">
        <f>IF(ISNUMBER(Bilanz!BD335),Bilanz!BD335,"")</f>
        <v/>
      </c>
      <c r="BE335" s="720" t="str">
        <f>IF(ISNUMBER(Bilanz!BE335),Bilanz!BE335,"")</f>
        <v/>
      </c>
      <c r="BF335" s="708" t="str">
        <f>IF(ISNUMBER(Bilanz!BF335),Bilanz!BF335,"")</f>
        <v/>
      </c>
      <c r="BG335" s="709" t="str">
        <f>IF(ISNUMBER(Bilanz!BG335),Bilanz!BG335,"")</f>
        <v/>
      </c>
      <c r="BH335" s="710" t="str">
        <f>IF(ISNUMBER(Bilanz!BH335),Bilanz!BH335,"")</f>
        <v/>
      </c>
      <c r="BI335" s="711" t="str">
        <f>IF(ISNUMBER(Bilanz!BI335),Bilanz!BI335,"")</f>
        <v/>
      </c>
      <c r="BJ335" s="712" t="str">
        <f>IF(ISNUMBER(Bilanz!BJ335),Bilanz!BJ335,"")</f>
        <v/>
      </c>
      <c r="BK335" s="713" t="str">
        <f>IF(ISNUMBER(Bilanz!BK335),Bilanz!BK335,"")</f>
        <v/>
      </c>
      <c r="BL335" s="714" t="str">
        <f>IF(ISNUMBER(Bilanz!BL335),Bilanz!BL335,"")</f>
        <v/>
      </c>
      <c r="BM335" s="721" t="str">
        <f>IF(ISTEXT(Bilanz!BM335),Bilanz!BM335,"")</f>
        <v>M1</v>
      </c>
      <c r="BN335" s="722" t="str">
        <f>IF(ISNUMBER(Bilanz!BN335),Bilanz!BN335,"")</f>
        <v/>
      </c>
      <c r="BO335" s="722" t="str">
        <f>IF(ISNUMBER(Bilanz!BO335),Bilanz!BO335,"")</f>
        <v/>
      </c>
      <c r="BP335" s="723" t="str">
        <f>IF(ISNUMBER(Bilanz!BP335),Bilanz!BP335,"")</f>
        <v/>
      </c>
      <c r="BQ335" s="723" t="str">
        <f>IF(ISNUMBER(Bilanz!BQ335),Bilanz!BQ335,"")</f>
        <v/>
      </c>
      <c r="BR335" s="721" t="str">
        <f>IF(ISTEXT(Bilanz!BR335),Bilanz!BR335,"")</f>
        <v>M1</v>
      </c>
      <c r="BS335" s="723" t="str">
        <f>IF(ISNUMBER(Bilanz!BS335),Bilanz!BS335,"")</f>
        <v/>
      </c>
      <c r="BT335" s="723" t="str">
        <f>IF(ISNUMBER(Bilanz!BT335),Bilanz!BT335,"")</f>
        <v/>
      </c>
      <c r="BU335" s="723" t="str">
        <f>IF(ISNUMBER(Bilanz!BU335),Bilanz!BU335,"")</f>
        <v/>
      </c>
      <c r="BV335" s="722" t="str">
        <f>IF(ISNUMBER(Bilanz!BV335),Bilanz!BV335,"")</f>
        <v/>
      </c>
      <c r="BW335" s="723" t="str">
        <f>IF(ISNUMBER(Bilanz!BW335),Bilanz!BW335,"")</f>
        <v/>
      </c>
      <c r="BX335" s="721" t="str">
        <f>IF(ISTEXT(Bilanz!BX335),Bilanz!BX335,"")</f>
        <v>M1</v>
      </c>
    </row>
    <row r="336" spans="1:76" x14ac:dyDescent="0.2">
      <c r="A336" s="120" t="str">
        <f>IF(ISTEXT(Data!A336),Data!A336,"")</f>
        <v/>
      </c>
      <c r="B336" s="250">
        <f>IF(ISREF(Data!B336),Data!B336,"")</f>
        <v>35344</v>
      </c>
      <c r="C336" s="698">
        <v>0.27083333333333298</v>
      </c>
      <c r="D336" s="250">
        <f>IF(ISREF(Data!D336),Data!D336,"")</f>
        <v>35345</v>
      </c>
      <c r="E336" s="698">
        <v>0.27083333333333298</v>
      </c>
      <c r="F336" s="699" t="s">
        <v>2179</v>
      </c>
      <c r="G336" s="245" t="str">
        <f>IF(ISTEXT(Data!G336),Data!G336,"")</f>
        <v>No Precipitation Occurred</v>
      </c>
      <c r="H336" s="247" t="str">
        <f>IF(ISTEXT(Data!H336),Data!H336,"")</f>
        <v/>
      </c>
      <c r="I336" s="246" t="str">
        <f>IF(ISTEXT(Data!I336),Data!I336,"")</f>
        <v/>
      </c>
      <c r="J336" s="248" t="str">
        <f>IF(ISTEXT(Data!J336),Data!J336,"")</f>
        <v/>
      </c>
      <c r="K336" s="273" t="str">
        <f>IF(ISNUMBER(Data!K336),Data!K336,"")</f>
        <v/>
      </c>
      <c r="L336" s="242" t="str">
        <f>IF(ISTEXT(Data!L336),Data!L336,"")</f>
        <v>M1</v>
      </c>
      <c r="M336" s="700" t="str">
        <f>IF(ISNUMBER(Data!M336),Data!M336,"")</f>
        <v/>
      </c>
      <c r="N336" s="700" t="str">
        <f>IF(ISNUMBER(Data!N336),Data!N336,"")</f>
        <v/>
      </c>
      <c r="O336" s="242" t="str">
        <f>IF(ISTEXT(Data!O336),Data!O336,"")</f>
        <v>M1</v>
      </c>
      <c r="P336" s="278" t="str">
        <f>IF(ISNUMBER(Data!P336),Data!P336,"")</f>
        <v/>
      </c>
      <c r="Q336" s="242" t="str">
        <f>IF(ISTEXT(Data!Q336),Data!Q336,"")</f>
        <v>M1</v>
      </c>
      <c r="R336" s="277" t="str">
        <f>IF(ISNUMBER(Data!R336),Data!R336,"")</f>
        <v/>
      </c>
      <c r="S336" s="242" t="str">
        <f>IF(ISTEXT(Data!S336),Data!S336,"")</f>
        <v>M1</v>
      </c>
      <c r="T336" s="701" t="str">
        <f>IF(ISNUMBER(Data!T336),Data!T336,"")</f>
        <v/>
      </c>
      <c r="U336" s="242" t="str">
        <f>IF(ISTEXT(Data!U336),Data!U336,"")</f>
        <v>M1</v>
      </c>
      <c r="V336" s="702" t="str">
        <f>IF(ISNUMBER(Data!V336),Data!V336,"")</f>
        <v/>
      </c>
      <c r="W336" s="242" t="str">
        <f>IF(ISTEXT(Data!W336),Data!W336,"")</f>
        <v>M1</v>
      </c>
      <c r="X336" s="701" t="str">
        <f>IF(ISNUMBER(Data!X336),Data!X336,"")</f>
        <v/>
      </c>
      <c r="Y336" s="242" t="str">
        <f>IF(ISTEXT(Data!Y336),Data!Y336,"")</f>
        <v>M1</v>
      </c>
      <c r="Z336" s="703" t="str">
        <f>IF(ISNUMBER(Data!Z336),Data!Z336,"")</f>
        <v/>
      </c>
      <c r="AA336" s="242" t="str">
        <f>IF(ISTEXT(Data!AA336),Data!AA336,"")</f>
        <v>M1</v>
      </c>
      <c r="AB336" s="701" t="str">
        <f>IF(ISNUMBER(Data!AB336),Data!AB336,"")</f>
        <v/>
      </c>
      <c r="AC336" s="242" t="str">
        <f>IF(ISTEXT(Data!AC336),Data!AC336,"")</f>
        <v>M1</v>
      </c>
      <c r="AD336" s="704" t="str">
        <f>IF(ISNUMBER(Data!AD336),Data!AD336,"")</f>
        <v/>
      </c>
      <c r="AE336" s="242" t="str">
        <f>IF(ISTEXT(Data!AE336),Data!AE336,"")</f>
        <v>M1</v>
      </c>
      <c r="AF336" s="701" t="str">
        <f>IF(ISNUMBER(Data!AF336),Data!AF336,"")</f>
        <v/>
      </c>
      <c r="AG336" s="242" t="str">
        <f>IF(ISTEXT(Data!AG336),Data!AG336,"")</f>
        <v>M1</v>
      </c>
      <c r="AH336" s="703" t="str">
        <f>IF(ISNUMBER(Data!AH336),Data!AH336,"")</f>
        <v/>
      </c>
      <c r="AI336" s="242" t="str">
        <f>IF(ISTEXT(Data!AI336),Data!AI336,"")</f>
        <v>M1</v>
      </c>
      <c r="AJ336" s="267" t="str">
        <f>IF(ISTEXT(Data!AJ336),Data!AJ336,"")</f>
        <v/>
      </c>
      <c r="AK336" s="267" t="str">
        <f>IF(ISTEXT(Data!AK336),Data!AK336,"")</f>
        <v/>
      </c>
      <c r="AL336" s="267" t="str">
        <f>IF(ISTEXT(Data!AL336),Data!AL336,"")</f>
        <v/>
      </c>
      <c r="AM336" s="267" t="str">
        <f>IF(ISTEXT(Data!AM336),Data!AM336,"")</f>
        <v/>
      </c>
      <c r="AN336" s="267" t="str">
        <f>IF(ISTEXT(Data!AN336),Data!AN336,"")</f>
        <v/>
      </c>
      <c r="AO336" s="267" t="str">
        <f>IF(ISTEXT(Data!AO336),Data!AO336,"")</f>
        <v/>
      </c>
      <c r="AP336" s="705" t="str">
        <f>IF(ISNUMBER(Bilanz!AP336),Bilanz!AP336,"")</f>
        <v/>
      </c>
      <c r="AQ336" s="706" t="str">
        <f>IF(ISNUMBER(Bilanz!AQ336),Bilanz!AQ336,"")</f>
        <v/>
      </c>
      <c r="AR336" s="707" t="str">
        <f>IF(ISNUMBER(Bilanz!AR336),Bilanz!AR336,"")</f>
        <v/>
      </c>
      <c r="AS336" s="708" t="str">
        <f>IF(ISNUMBER(Bilanz!AS336),Bilanz!AS336,"")</f>
        <v/>
      </c>
      <c r="AT336" s="709" t="str">
        <f>IF(ISNUMBER(Bilanz!AT336),Bilanz!AT336,"")</f>
        <v/>
      </c>
      <c r="AU336" s="710" t="str">
        <f>IF(ISNUMBER(Bilanz!AU336),Bilanz!AU336,"")</f>
        <v/>
      </c>
      <c r="AV336" s="711" t="str">
        <f>IF(ISNUMBER(Bilanz!AV336),Bilanz!AV336,"")</f>
        <v/>
      </c>
      <c r="AW336" s="712" t="str">
        <f>IF(ISNUMBER(Bilanz!AW336),Bilanz!AW336,"")</f>
        <v/>
      </c>
      <c r="AX336" s="713" t="str">
        <f>IF(ISNUMBER(Bilanz!AX336),Bilanz!AX336,"")</f>
        <v/>
      </c>
      <c r="AY336" s="714" t="str">
        <f>IF(ISNUMBER(Bilanz!AY336),Bilanz!AY336,"")</f>
        <v/>
      </c>
      <c r="AZ336" s="715">
        <f>IF(ISNUMBER(Bilanz!AZ336),Bilanz!AZ336,"")</f>
        <v>362.61</v>
      </c>
      <c r="BA336" s="716">
        <f>IF(ISNUMBER(Bilanz!BA336),Bilanz!BA336,"")</f>
        <v>5.5229999999999997</v>
      </c>
      <c r="BB336" s="717" t="str">
        <f>IF(ISNUMBER(Bilanz!BB336),Bilanz!BB336,"")</f>
        <v/>
      </c>
      <c r="BC336" s="718" t="str">
        <f>IF(ISNUMBER(Bilanz!BC336),Bilanz!BC336,"")</f>
        <v/>
      </c>
      <c r="BD336" s="719" t="str">
        <f>IF(ISNUMBER(Bilanz!BD336),Bilanz!BD336,"")</f>
        <v/>
      </c>
      <c r="BE336" s="720" t="str">
        <f>IF(ISNUMBER(Bilanz!BE336),Bilanz!BE336,"")</f>
        <v/>
      </c>
      <c r="BF336" s="708" t="str">
        <f>IF(ISNUMBER(Bilanz!BF336),Bilanz!BF336,"")</f>
        <v/>
      </c>
      <c r="BG336" s="709" t="str">
        <f>IF(ISNUMBER(Bilanz!BG336),Bilanz!BG336,"")</f>
        <v/>
      </c>
      <c r="BH336" s="710" t="str">
        <f>IF(ISNUMBER(Bilanz!BH336),Bilanz!BH336,"")</f>
        <v/>
      </c>
      <c r="BI336" s="711" t="str">
        <f>IF(ISNUMBER(Bilanz!BI336),Bilanz!BI336,"")</f>
        <v/>
      </c>
      <c r="BJ336" s="712" t="str">
        <f>IF(ISNUMBER(Bilanz!BJ336),Bilanz!BJ336,"")</f>
        <v/>
      </c>
      <c r="BK336" s="713" t="str">
        <f>IF(ISNUMBER(Bilanz!BK336),Bilanz!BK336,"")</f>
        <v/>
      </c>
      <c r="BL336" s="714" t="str">
        <f>IF(ISNUMBER(Bilanz!BL336),Bilanz!BL336,"")</f>
        <v/>
      </c>
      <c r="BM336" s="721" t="str">
        <f>IF(ISTEXT(Bilanz!BM336),Bilanz!BM336,"")</f>
        <v>M1</v>
      </c>
      <c r="BN336" s="722" t="str">
        <f>IF(ISNUMBER(Bilanz!BN336),Bilanz!BN336,"")</f>
        <v/>
      </c>
      <c r="BO336" s="722" t="str">
        <f>IF(ISNUMBER(Bilanz!BO336),Bilanz!BO336,"")</f>
        <v/>
      </c>
      <c r="BP336" s="723" t="str">
        <f>IF(ISNUMBER(Bilanz!BP336),Bilanz!BP336,"")</f>
        <v/>
      </c>
      <c r="BQ336" s="723" t="str">
        <f>IF(ISNUMBER(Bilanz!BQ336),Bilanz!BQ336,"")</f>
        <v/>
      </c>
      <c r="BR336" s="721" t="str">
        <f>IF(ISTEXT(Bilanz!BR336),Bilanz!BR336,"")</f>
        <v>M1</v>
      </c>
      <c r="BS336" s="723" t="str">
        <f>IF(ISNUMBER(Bilanz!BS336),Bilanz!BS336,"")</f>
        <v/>
      </c>
      <c r="BT336" s="723" t="str">
        <f>IF(ISNUMBER(Bilanz!BT336),Bilanz!BT336,"")</f>
        <v/>
      </c>
      <c r="BU336" s="723" t="str">
        <f>IF(ISNUMBER(Bilanz!BU336),Bilanz!BU336,"")</f>
        <v/>
      </c>
      <c r="BV336" s="722" t="str">
        <f>IF(ISNUMBER(Bilanz!BV336),Bilanz!BV336,"")</f>
        <v/>
      </c>
      <c r="BW336" s="723" t="str">
        <f>IF(ISNUMBER(Bilanz!BW336),Bilanz!BW336,"")</f>
        <v/>
      </c>
      <c r="BX336" s="721" t="str">
        <f>IF(ISTEXT(Bilanz!BX336),Bilanz!BX336,"")</f>
        <v>M1</v>
      </c>
    </row>
    <row r="337" spans="1:76" x14ac:dyDescent="0.2">
      <c r="A337" s="120" t="str">
        <f>IF(ISTEXT(Data!A337),Data!A337,"")</f>
        <v/>
      </c>
      <c r="B337" s="250">
        <f>IF(ISREF(Data!B337),Data!B337,"")</f>
        <v>35345</v>
      </c>
      <c r="C337" s="698">
        <v>0.27083333333333298</v>
      </c>
      <c r="D337" s="250">
        <f>IF(ISREF(Data!D337),Data!D337,"")</f>
        <v>35346</v>
      </c>
      <c r="E337" s="698">
        <v>0.27083333333333298</v>
      </c>
      <c r="F337" s="699" t="s">
        <v>2179</v>
      </c>
      <c r="G337" s="245" t="str">
        <f>IF(ISTEXT(Data!G337),Data!G337,"")</f>
        <v>Rain</v>
      </c>
      <c r="H337" s="247" t="str">
        <f>IF(ISTEXT(Data!H337),Data!H337,"")</f>
        <v>Sampler Failure</v>
      </c>
      <c r="I337" s="246" t="str">
        <f>IF(ISTEXT(Data!I337),Data!I337,"")</f>
        <v>Insufficient Quantity</v>
      </c>
      <c r="J337" s="248" t="str">
        <f>IF(ISTEXT(Data!J337),Data!J337,"")</f>
        <v/>
      </c>
      <c r="K337" s="273">
        <f>IF(ISNUMBER(Data!K337),Data!K337,"")</f>
        <v>1.1000000000000001</v>
      </c>
      <c r="L337" s="242" t="str">
        <f>IF(ISTEXT(Data!L337),Data!L337,"")</f>
        <v>V0</v>
      </c>
      <c r="M337" s="700" t="str">
        <f>IF(ISNUMBER(Data!M337),Data!M337,"")</f>
        <v/>
      </c>
      <c r="N337" s="700" t="str">
        <f>IF(ISNUMBER(Data!N337),Data!N337,"")</f>
        <v/>
      </c>
      <c r="O337" s="242" t="str">
        <f>IF(ISTEXT(Data!O337),Data!O337,"")</f>
        <v>M1</v>
      </c>
      <c r="P337" s="278" t="str">
        <f>IF(ISNUMBER(Data!P337),Data!P337,"")</f>
        <v/>
      </c>
      <c r="Q337" s="242" t="str">
        <f>IF(ISTEXT(Data!Q337),Data!Q337,"")</f>
        <v>M1</v>
      </c>
      <c r="R337" s="277" t="str">
        <f>IF(ISNUMBER(Data!R337),Data!R337,"")</f>
        <v/>
      </c>
      <c r="S337" s="242" t="str">
        <f>IF(ISTEXT(Data!S337),Data!S337,"")</f>
        <v>M1</v>
      </c>
      <c r="T337" s="701" t="str">
        <f>IF(ISNUMBER(Data!T337),Data!T337,"")</f>
        <v/>
      </c>
      <c r="U337" s="242" t="str">
        <f>IF(ISTEXT(Data!U337),Data!U337,"")</f>
        <v>M1</v>
      </c>
      <c r="V337" s="702" t="str">
        <f>IF(ISNUMBER(Data!V337),Data!V337,"")</f>
        <v/>
      </c>
      <c r="W337" s="242" t="str">
        <f>IF(ISTEXT(Data!W337),Data!W337,"")</f>
        <v>M1</v>
      </c>
      <c r="X337" s="701" t="str">
        <f>IF(ISNUMBER(Data!X337),Data!X337,"")</f>
        <v/>
      </c>
      <c r="Y337" s="242" t="str">
        <f>IF(ISTEXT(Data!Y337),Data!Y337,"")</f>
        <v>M1</v>
      </c>
      <c r="Z337" s="703" t="str">
        <f>IF(ISNUMBER(Data!Z337),Data!Z337,"")</f>
        <v/>
      </c>
      <c r="AA337" s="242" t="str">
        <f>IF(ISTEXT(Data!AA337),Data!AA337,"")</f>
        <v>M1</v>
      </c>
      <c r="AB337" s="701" t="str">
        <f>IF(ISNUMBER(Data!AB337),Data!AB337,"")</f>
        <v/>
      </c>
      <c r="AC337" s="242" t="str">
        <f>IF(ISTEXT(Data!AC337),Data!AC337,"")</f>
        <v>M1</v>
      </c>
      <c r="AD337" s="704" t="str">
        <f>IF(ISNUMBER(Data!AD337),Data!AD337,"")</f>
        <v/>
      </c>
      <c r="AE337" s="242" t="str">
        <f>IF(ISTEXT(Data!AE337),Data!AE337,"")</f>
        <v>M1</v>
      </c>
      <c r="AF337" s="701" t="str">
        <f>IF(ISNUMBER(Data!AF337),Data!AF337,"")</f>
        <v/>
      </c>
      <c r="AG337" s="242" t="str">
        <f>IF(ISTEXT(Data!AG337),Data!AG337,"")</f>
        <v>M1</v>
      </c>
      <c r="AH337" s="703" t="str">
        <f>IF(ISNUMBER(Data!AH337),Data!AH337,"")</f>
        <v/>
      </c>
      <c r="AI337" s="242" t="str">
        <f>IF(ISTEXT(Data!AI337),Data!AI337,"")</f>
        <v>M1</v>
      </c>
      <c r="AJ337" s="267" t="str">
        <f>IF(ISTEXT(Data!AJ337),Data!AJ337,"")</f>
        <v>sampler did not open because of very light drizzle</v>
      </c>
      <c r="AK337" s="267" t="str">
        <f>IF(ISTEXT(Data!AK337),Data!AK337,"")</f>
        <v/>
      </c>
      <c r="AL337" s="267" t="str">
        <f>IF(ISTEXT(Data!AL337),Data!AL337,"")</f>
        <v/>
      </c>
      <c r="AM337" s="267" t="str">
        <f>IF(ISTEXT(Data!AM337),Data!AM337,"")</f>
        <v/>
      </c>
      <c r="AN337" s="267" t="str">
        <f>IF(ISTEXT(Data!AN337),Data!AN337,"")</f>
        <v/>
      </c>
      <c r="AO337" s="267" t="str">
        <f>IF(ISTEXT(Data!AO337),Data!AO337,"")</f>
        <v/>
      </c>
      <c r="AP337" s="705" t="str">
        <f>IF(ISNUMBER(Bilanz!AP337),Bilanz!AP337,"")</f>
        <v/>
      </c>
      <c r="AQ337" s="706" t="str">
        <f>IF(ISNUMBER(Bilanz!AQ337),Bilanz!AQ337,"")</f>
        <v/>
      </c>
      <c r="AR337" s="707" t="str">
        <f>IF(ISNUMBER(Bilanz!AR337),Bilanz!AR337,"")</f>
        <v/>
      </c>
      <c r="AS337" s="708" t="str">
        <f>IF(ISNUMBER(Bilanz!AS337),Bilanz!AS337,"")</f>
        <v/>
      </c>
      <c r="AT337" s="709" t="str">
        <f>IF(ISNUMBER(Bilanz!AT337),Bilanz!AT337,"")</f>
        <v/>
      </c>
      <c r="AU337" s="710" t="str">
        <f>IF(ISNUMBER(Bilanz!AU337),Bilanz!AU337,"")</f>
        <v/>
      </c>
      <c r="AV337" s="711" t="str">
        <f>IF(ISNUMBER(Bilanz!AV337),Bilanz!AV337,"")</f>
        <v/>
      </c>
      <c r="AW337" s="712" t="str">
        <f>IF(ISNUMBER(Bilanz!AW337),Bilanz!AW337,"")</f>
        <v/>
      </c>
      <c r="AX337" s="713" t="str">
        <f>IF(ISNUMBER(Bilanz!AX337),Bilanz!AX337,"")</f>
        <v/>
      </c>
      <c r="AY337" s="714" t="str">
        <f>IF(ISNUMBER(Bilanz!AY337),Bilanz!AY337,"")</f>
        <v/>
      </c>
      <c r="AZ337" s="715">
        <f>IF(ISNUMBER(Bilanz!AZ337),Bilanz!AZ337,"")</f>
        <v>362.61</v>
      </c>
      <c r="BA337" s="716">
        <f>IF(ISNUMBER(Bilanz!BA337),Bilanz!BA337,"")</f>
        <v>5.5229999999999997</v>
      </c>
      <c r="BB337" s="717" t="str">
        <f>IF(ISNUMBER(Bilanz!BB337),Bilanz!BB337,"")</f>
        <v/>
      </c>
      <c r="BC337" s="718" t="str">
        <f>IF(ISNUMBER(Bilanz!BC337),Bilanz!BC337,"")</f>
        <v/>
      </c>
      <c r="BD337" s="719" t="str">
        <f>IF(ISNUMBER(Bilanz!BD337),Bilanz!BD337,"")</f>
        <v/>
      </c>
      <c r="BE337" s="720" t="str">
        <f>IF(ISNUMBER(Bilanz!BE337),Bilanz!BE337,"")</f>
        <v/>
      </c>
      <c r="BF337" s="708" t="str">
        <f>IF(ISNUMBER(Bilanz!BF337),Bilanz!BF337,"")</f>
        <v/>
      </c>
      <c r="BG337" s="709" t="str">
        <f>IF(ISNUMBER(Bilanz!BG337),Bilanz!BG337,"")</f>
        <v/>
      </c>
      <c r="BH337" s="710" t="str">
        <f>IF(ISNUMBER(Bilanz!BH337),Bilanz!BH337,"")</f>
        <v/>
      </c>
      <c r="BI337" s="711" t="str">
        <f>IF(ISNUMBER(Bilanz!BI337),Bilanz!BI337,"")</f>
        <v/>
      </c>
      <c r="BJ337" s="712" t="str">
        <f>IF(ISNUMBER(Bilanz!BJ337),Bilanz!BJ337,"")</f>
        <v/>
      </c>
      <c r="BK337" s="713" t="str">
        <f>IF(ISNUMBER(Bilanz!BK337),Bilanz!BK337,"")</f>
        <v/>
      </c>
      <c r="BL337" s="714" t="str">
        <f>IF(ISNUMBER(Bilanz!BL337),Bilanz!BL337,"")</f>
        <v/>
      </c>
      <c r="BM337" s="721" t="str">
        <f>IF(ISTEXT(Bilanz!BM337),Bilanz!BM337,"")</f>
        <v>M1</v>
      </c>
      <c r="BN337" s="722" t="str">
        <f>IF(ISNUMBER(Bilanz!BN337),Bilanz!BN337,"")</f>
        <v/>
      </c>
      <c r="BO337" s="722" t="str">
        <f>IF(ISNUMBER(Bilanz!BO337),Bilanz!BO337,"")</f>
        <v/>
      </c>
      <c r="BP337" s="723" t="str">
        <f>IF(ISNUMBER(Bilanz!BP337),Bilanz!BP337,"")</f>
        <v/>
      </c>
      <c r="BQ337" s="723" t="str">
        <f>IF(ISNUMBER(Bilanz!BQ337),Bilanz!BQ337,"")</f>
        <v/>
      </c>
      <c r="BR337" s="721" t="str">
        <f>IF(ISTEXT(Bilanz!BR337),Bilanz!BR337,"")</f>
        <v>M1</v>
      </c>
      <c r="BS337" s="723" t="str">
        <f>IF(ISNUMBER(Bilanz!BS337),Bilanz!BS337,"")</f>
        <v/>
      </c>
      <c r="BT337" s="723" t="str">
        <f>IF(ISNUMBER(Bilanz!BT337),Bilanz!BT337,"")</f>
        <v/>
      </c>
      <c r="BU337" s="723" t="str">
        <f>IF(ISNUMBER(Bilanz!BU337),Bilanz!BU337,"")</f>
        <v/>
      </c>
      <c r="BV337" s="722" t="str">
        <f>IF(ISNUMBER(Bilanz!BV337),Bilanz!BV337,"")</f>
        <v/>
      </c>
      <c r="BW337" s="723" t="str">
        <f>IF(ISNUMBER(Bilanz!BW337),Bilanz!BW337,"")</f>
        <v/>
      </c>
      <c r="BX337" s="721" t="str">
        <f>IF(ISTEXT(Bilanz!BX337),Bilanz!BX337,"")</f>
        <v>M1</v>
      </c>
    </row>
    <row r="338" spans="1:76" x14ac:dyDescent="0.2">
      <c r="A338" s="120" t="str">
        <f>IF(ISTEXT(Data!A338),Data!A338,"")</f>
        <v>DEU96120</v>
      </c>
      <c r="B338" s="250">
        <f>IF(ISREF(Data!B338),Data!B338,"")</f>
        <v>35346</v>
      </c>
      <c r="C338" s="698">
        <v>0.27083333333333298</v>
      </c>
      <c r="D338" s="250">
        <f>IF(ISREF(Data!D338),Data!D338,"")</f>
        <v>35347</v>
      </c>
      <c r="E338" s="698">
        <v>0.27083333333333298</v>
      </c>
      <c r="F338" s="699" t="s">
        <v>2179</v>
      </c>
      <c r="G338" s="245" t="str">
        <f>IF(ISTEXT(Data!G338),Data!G338,"")</f>
        <v>Rain</v>
      </c>
      <c r="H338" s="247" t="str">
        <f>IF(ISTEXT(Data!H338),Data!H338,"")</f>
        <v>Clean and Clear</v>
      </c>
      <c r="I338" s="246" t="str">
        <f>IF(ISTEXT(Data!I338),Data!I338,"")</f>
        <v/>
      </c>
      <c r="J338" s="248" t="str">
        <f>IF(ISTEXT(Data!J338),Data!J338,"")</f>
        <v/>
      </c>
      <c r="K338" s="273">
        <f>IF(ISNUMBER(Data!K338),Data!K338,"")</f>
        <v>0.4</v>
      </c>
      <c r="L338" s="242" t="str">
        <f>IF(ISTEXT(Data!L338),Data!L338,"")</f>
        <v>V0</v>
      </c>
      <c r="M338" s="700">
        <f>IF(ISNUMBER(Data!M338),Data!M338,"")</f>
        <v>20.6</v>
      </c>
      <c r="N338" s="700">
        <f>IF(ISNUMBER(Data!N338),Data!N338,"")</f>
        <v>0.4738</v>
      </c>
      <c r="O338" s="242" t="str">
        <f>IF(ISTEXT(Data!O338),Data!O338,"")</f>
        <v>V6</v>
      </c>
      <c r="P338" s="278" t="str">
        <f>IF(ISNUMBER(Data!P338),Data!P338,"")</f>
        <v/>
      </c>
      <c r="Q338" s="242" t="str">
        <f>IF(ISTEXT(Data!Q338),Data!Q338,"")</f>
        <v>V6</v>
      </c>
      <c r="R338" s="277" t="str">
        <f>IF(ISNUMBER(Data!R338),Data!R338,"")</f>
        <v/>
      </c>
      <c r="S338" s="242" t="str">
        <f>IF(ISTEXT(Data!S338),Data!S338,"")</f>
        <v>V6</v>
      </c>
      <c r="T338" s="701" t="str">
        <f>IF(ISNUMBER(Data!T338),Data!T338,"")</f>
        <v/>
      </c>
      <c r="U338" s="242" t="str">
        <f>IF(ISTEXT(Data!U338),Data!U338,"")</f>
        <v>M1</v>
      </c>
      <c r="V338" s="702" t="str">
        <f>IF(ISNUMBER(Data!V338),Data!V338,"")</f>
        <v/>
      </c>
      <c r="W338" s="242" t="str">
        <f>IF(ISTEXT(Data!W338),Data!W338,"")</f>
        <v>M1</v>
      </c>
      <c r="X338" s="701" t="str">
        <f>IF(ISNUMBER(Data!X338),Data!X338,"")</f>
        <v/>
      </c>
      <c r="Y338" s="242" t="str">
        <f>IF(ISTEXT(Data!Y338),Data!Y338,"")</f>
        <v>M1</v>
      </c>
      <c r="Z338" s="703" t="str">
        <f>IF(ISNUMBER(Data!Z338),Data!Z338,"")</f>
        <v/>
      </c>
      <c r="AA338" s="242" t="str">
        <f>IF(ISTEXT(Data!AA338),Data!AA338,"")</f>
        <v>M1</v>
      </c>
      <c r="AB338" s="701" t="str">
        <f>IF(ISNUMBER(Data!AB338),Data!AB338,"")</f>
        <v/>
      </c>
      <c r="AC338" s="242" t="str">
        <f>IF(ISTEXT(Data!AC338),Data!AC338,"")</f>
        <v>M1</v>
      </c>
      <c r="AD338" s="704" t="str">
        <f>IF(ISNUMBER(Data!AD338),Data!AD338,"")</f>
        <v/>
      </c>
      <c r="AE338" s="242" t="str">
        <f>IF(ISTEXT(Data!AE338),Data!AE338,"")</f>
        <v>M1</v>
      </c>
      <c r="AF338" s="701" t="str">
        <f>IF(ISNUMBER(Data!AF338),Data!AF338,"")</f>
        <v/>
      </c>
      <c r="AG338" s="242" t="str">
        <f>IF(ISTEXT(Data!AG338),Data!AG338,"")</f>
        <v>M1</v>
      </c>
      <c r="AH338" s="703" t="str">
        <f>IF(ISNUMBER(Data!AH338),Data!AH338,"")</f>
        <v/>
      </c>
      <c r="AI338" s="242" t="str">
        <f>IF(ISTEXT(Data!AI338),Data!AI338,"")</f>
        <v>M1</v>
      </c>
      <c r="AJ338" s="267" t="str">
        <f>IF(ISTEXT(Data!AJ338),Data!AJ338,"")</f>
        <v>put together with sample 5./6. and 9./10.</v>
      </c>
      <c r="AK338" s="267" t="str">
        <f>IF(ISTEXT(Data!AK338),Data!AK338,"")</f>
        <v/>
      </c>
      <c r="AL338" s="267" t="str">
        <f>IF(ISTEXT(Data!AL338),Data!AL338,"")</f>
        <v/>
      </c>
      <c r="AM338" s="267" t="str">
        <f>IF(ISTEXT(Data!AM338),Data!AM338,"")</f>
        <v/>
      </c>
      <c r="AN338" s="267" t="str">
        <f>IF(ISTEXT(Data!AN338),Data!AN338,"")</f>
        <v/>
      </c>
      <c r="AO338" s="267" t="str">
        <f>IF(ISTEXT(Data!AO338),Data!AO338,"")</f>
        <v/>
      </c>
      <c r="AP338" s="705" t="str">
        <f>IF(ISNUMBER(Bilanz!AP338),Bilanz!AP338,"")</f>
        <v/>
      </c>
      <c r="AQ338" s="706" t="str">
        <f>IF(ISNUMBER(Bilanz!AQ338),Bilanz!AQ338,"")</f>
        <v/>
      </c>
      <c r="AR338" s="707" t="str">
        <f>IF(ISNUMBER(Bilanz!AR338),Bilanz!AR338,"")</f>
        <v/>
      </c>
      <c r="AS338" s="708" t="str">
        <f>IF(ISNUMBER(Bilanz!AS338),Bilanz!AS338,"")</f>
        <v/>
      </c>
      <c r="AT338" s="709" t="str">
        <f>IF(ISNUMBER(Bilanz!AT338),Bilanz!AT338,"")</f>
        <v/>
      </c>
      <c r="AU338" s="710" t="str">
        <f>IF(ISNUMBER(Bilanz!AU338),Bilanz!AU338,"")</f>
        <v/>
      </c>
      <c r="AV338" s="711" t="str">
        <f>IF(ISNUMBER(Bilanz!AV338),Bilanz!AV338,"")</f>
        <v/>
      </c>
      <c r="AW338" s="712" t="str">
        <f>IF(ISNUMBER(Bilanz!AW338),Bilanz!AW338,"")</f>
        <v/>
      </c>
      <c r="AX338" s="713" t="str">
        <f>IF(ISNUMBER(Bilanz!AX338),Bilanz!AX338,"")</f>
        <v/>
      </c>
      <c r="AY338" s="714" t="str">
        <f>IF(ISNUMBER(Bilanz!AY338),Bilanz!AY338,"")</f>
        <v/>
      </c>
      <c r="AZ338" s="715">
        <f>IF(ISNUMBER(Bilanz!AZ338),Bilanz!AZ338,"")</f>
        <v>362.61</v>
      </c>
      <c r="BA338" s="716">
        <f>IF(ISNUMBER(Bilanz!BA338),Bilanz!BA338,"")</f>
        <v>5.5229999999999997</v>
      </c>
      <c r="BB338" s="717" t="str">
        <f>IF(ISNUMBER(Bilanz!BB338),Bilanz!BB338,"")</f>
        <v/>
      </c>
      <c r="BC338" s="718" t="str">
        <f>IF(ISNUMBER(Bilanz!BC338),Bilanz!BC338,"")</f>
        <v/>
      </c>
      <c r="BD338" s="719" t="str">
        <f>IF(ISNUMBER(Bilanz!BD338),Bilanz!BD338,"")</f>
        <v/>
      </c>
      <c r="BE338" s="720" t="str">
        <f>IF(ISNUMBER(Bilanz!BE338),Bilanz!BE338,"")</f>
        <v/>
      </c>
      <c r="BF338" s="708" t="str">
        <f>IF(ISNUMBER(Bilanz!BF338),Bilanz!BF338,"")</f>
        <v/>
      </c>
      <c r="BG338" s="709" t="str">
        <f>IF(ISNUMBER(Bilanz!BG338),Bilanz!BG338,"")</f>
        <v/>
      </c>
      <c r="BH338" s="710" t="str">
        <f>IF(ISNUMBER(Bilanz!BH338),Bilanz!BH338,"")</f>
        <v/>
      </c>
      <c r="BI338" s="711" t="str">
        <f>IF(ISNUMBER(Bilanz!BI338),Bilanz!BI338,"")</f>
        <v/>
      </c>
      <c r="BJ338" s="712" t="str">
        <f>IF(ISNUMBER(Bilanz!BJ338),Bilanz!BJ338,"")</f>
        <v/>
      </c>
      <c r="BK338" s="713" t="str">
        <f>IF(ISNUMBER(Bilanz!BK338),Bilanz!BK338,"")</f>
        <v/>
      </c>
      <c r="BL338" s="714" t="str">
        <f>IF(ISNUMBER(Bilanz!BL338),Bilanz!BL338,"")</f>
        <v/>
      </c>
      <c r="BM338" s="721" t="str">
        <f>IF(ISTEXT(Bilanz!BM338),Bilanz!BM338,"")</f>
        <v>M1</v>
      </c>
      <c r="BN338" s="722" t="str">
        <f>IF(ISNUMBER(Bilanz!BN338),Bilanz!BN338,"")</f>
        <v/>
      </c>
      <c r="BO338" s="722" t="str">
        <f>IF(ISNUMBER(Bilanz!BO338),Bilanz!BO338,"")</f>
        <v/>
      </c>
      <c r="BP338" s="723" t="str">
        <f>IF(ISNUMBER(Bilanz!BP338),Bilanz!BP338,"")</f>
        <v/>
      </c>
      <c r="BQ338" s="723" t="str">
        <f>IF(ISNUMBER(Bilanz!BQ338),Bilanz!BQ338,"")</f>
        <v/>
      </c>
      <c r="BR338" s="721" t="str">
        <f>IF(ISTEXT(Bilanz!BR338),Bilanz!BR338,"")</f>
        <v>M1</v>
      </c>
      <c r="BS338" s="723" t="str">
        <f>IF(ISNUMBER(Bilanz!BS338),Bilanz!BS338,"")</f>
        <v/>
      </c>
      <c r="BT338" s="723" t="str">
        <f>IF(ISNUMBER(Bilanz!BT338),Bilanz!BT338,"")</f>
        <v/>
      </c>
      <c r="BU338" s="723" t="str">
        <f>IF(ISNUMBER(Bilanz!BU338),Bilanz!BU338,"")</f>
        <v/>
      </c>
      <c r="BV338" s="722" t="str">
        <f>IF(ISNUMBER(Bilanz!BV338),Bilanz!BV338,"")</f>
        <v/>
      </c>
      <c r="BW338" s="723" t="str">
        <f>IF(ISNUMBER(Bilanz!BW338),Bilanz!BW338,"")</f>
        <v/>
      </c>
      <c r="BX338" s="721" t="str">
        <f>IF(ISTEXT(Bilanz!BX338),Bilanz!BX338,"")</f>
        <v>M1</v>
      </c>
    </row>
    <row r="339" spans="1:76" x14ac:dyDescent="0.2">
      <c r="A339" s="120" t="str">
        <f>IF(ISTEXT(Data!A339),Data!A339,"")</f>
        <v>DEU96120</v>
      </c>
      <c r="B339" s="250">
        <f>IF(ISREF(Data!B339),Data!B339,"")</f>
        <v>35347</v>
      </c>
      <c r="C339" s="698">
        <v>0.27083333333333298</v>
      </c>
      <c r="D339" s="250">
        <f>IF(ISREF(Data!D339),Data!D339,"")</f>
        <v>35348</v>
      </c>
      <c r="E339" s="698">
        <v>0.27083333333333298</v>
      </c>
      <c r="F339" s="699" t="s">
        <v>2179</v>
      </c>
      <c r="G339" s="245" t="str">
        <f>IF(ISTEXT(Data!G339),Data!G339,"")</f>
        <v>Rain</v>
      </c>
      <c r="H339" s="247" t="str">
        <f>IF(ISTEXT(Data!H339),Data!H339,"")</f>
        <v>Bulk Sample</v>
      </c>
      <c r="I339" s="246" t="str">
        <f>IF(ISTEXT(Data!I339),Data!I339,"")</f>
        <v>Exceeded Holding Time</v>
      </c>
      <c r="J339" s="248" t="str">
        <f>IF(ISTEXT(Data!J339),Data!J339,"")</f>
        <v/>
      </c>
      <c r="K339" s="273">
        <f>IF(ISNUMBER(Data!K339),Data!K339,"")</f>
        <v>3.6</v>
      </c>
      <c r="L339" s="242" t="str">
        <f>IF(ISTEXT(Data!L339),Data!L339,"")</f>
        <v>V0</v>
      </c>
      <c r="M339" s="700">
        <f>IF(ISNUMBER(Data!M339),Data!M339,"")</f>
        <v>147.19999999999999</v>
      </c>
      <c r="N339" s="700">
        <f>IF(ISNUMBER(Data!N339),Data!N339,"")</f>
        <v>3.3855999999999997</v>
      </c>
      <c r="O339" s="242" t="str">
        <f>IF(ISTEXT(Data!O339),Data!O339,"")</f>
        <v>V6</v>
      </c>
      <c r="P339" s="278">
        <f>IF(ISNUMBER(Data!P339),Data!P339,"")</f>
        <v>3.95</v>
      </c>
      <c r="Q339" s="242" t="str">
        <f>IF(ISTEXT(Data!Q339),Data!Q339,"")</f>
        <v>V6</v>
      </c>
      <c r="R339" s="277">
        <f>IF(ISNUMBER(Data!R339),Data!R339,"")</f>
        <v>81.7</v>
      </c>
      <c r="S339" s="242" t="str">
        <f>IF(ISTEXT(Data!S339),Data!S339,"")</f>
        <v>V6</v>
      </c>
      <c r="T339" s="701">
        <f>IF(ISNUMBER(Data!T339),Data!T339,"")</f>
        <v>0.39600000000000002</v>
      </c>
      <c r="U339" s="242" t="str">
        <f>IF(ISTEXT(Data!U339),Data!U339,"")</f>
        <v>V6</v>
      </c>
      <c r="V339" s="702">
        <f>IF(ISNUMBER(Data!V339),Data!V339,"")</f>
        <v>2.1916458898475928</v>
      </c>
      <c r="W339" s="242" t="str">
        <f>IF(ISTEXT(Data!W339),Data!W339,"")</f>
        <v>V6</v>
      </c>
      <c r="X339" s="701">
        <f>IF(ISNUMBER(Data!X339),Data!X339,"")</f>
        <v>2.4349574233307658</v>
      </c>
      <c r="Y339" s="242" t="str">
        <f>IF(ISTEXT(Data!Y339),Data!Y339,"")</f>
        <v>V6</v>
      </c>
      <c r="Z339" s="703">
        <f>IF(ISNUMBER(Data!Z339),Data!Z339,"")</f>
        <v>0.23699999999999999</v>
      </c>
      <c r="AA339" s="242" t="str">
        <f>IF(ISTEXT(Data!AA339),Data!AA339,"")</f>
        <v>V6</v>
      </c>
      <c r="AB339" s="701">
        <f>IF(ISNUMBER(Data!AB339),Data!AB339,"")</f>
        <v>2.6889074837851323</v>
      </c>
      <c r="AC339" s="242" t="str">
        <f>IF(ISTEXT(Data!AC339),Data!AC339,"")</f>
        <v>V6</v>
      </c>
      <c r="AD339" s="704">
        <f>IF(ISNUMBER(Data!AD339),Data!AD339,"")</f>
        <v>0.26500000000000001</v>
      </c>
      <c r="AE339" s="242" t="str">
        <f>IF(ISTEXT(Data!AE339),Data!AE339,"")</f>
        <v>V6</v>
      </c>
      <c r="AF339" s="701">
        <f>IF(ISNUMBER(Data!AF339),Data!AF339,"")</f>
        <v>6.9000000000000006E-2</v>
      </c>
      <c r="AG339" s="242" t="str">
        <f>IF(ISTEXT(Data!AG339),Data!AG339,"")</f>
        <v>V6</v>
      </c>
      <c r="AH339" s="703">
        <f>IF(ISNUMBER(Data!AH339),Data!AH339,"")</f>
        <v>0.38600000000000001</v>
      </c>
      <c r="AI339" s="242" t="str">
        <f>IF(ISTEXT(Data!AI339),Data!AI339,"")</f>
        <v>V6</v>
      </c>
      <c r="AJ339" s="267" t="str">
        <f>IF(ISTEXT(Data!AJ339),Data!AJ339,"")</f>
        <v>put together with sample 5./6. and 8./9.</v>
      </c>
      <c r="AK339" s="267" t="str">
        <f>IF(ISTEXT(Data!AK339),Data!AK339,"")</f>
        <v/>
      </c>
      <c r="AL339" s="267" t="str">
        <f>IF(ISTEXT(Data!AL339),Data!AL339,"")</f>
        <v/>
      </c>
      <c r="AM339" s="267" t="str">
        <f>IF(ISTEXT(Data!AM339),Data!AM339,"")</f>
        <v/>
      </c>
      <c r="AN339" s="267" t="str">
        <f>IF(ISTEXT(Data!AN339),Data!AN339,"")</f>
        <v/>
      </c>
      <c r="AO339" s="267" t="str">
        <f>IF(ISTEXT(Data!AO339),Data!AO339,"")</f>
        <v/>
      </c>
      <c r="AP339" s="705">
        <f>IF(ISNUMBER(Bilanz!AP339),Bilanz!AP339,"")</f>
        <v>0.11220184543019618</v>
      </c>
      <c r="AQ339" s="706">
        <f>IF(ISNUMBER(Bilanz!AQ339),Bilanz!AQ339,"")</f>
        <v>0.37987056788847218</v>
      </c>
      <c r="AR339" s="707">
        <f>IF(ISNUMBER(Bilanz!AR339),Bilanz!AR339,"")</f>
        <v>1.3406975999999999</v>
      </c>
      <c r="AS339" s="708">
        <f>IF(ISNUMBER(Bilanz!AS339),Bilanz!AS339,"")</f>
        <v>7.4200363246680094</v>
      </c>
      <c r="AT339" s="709">
        <f>IF(ISNUMBER(Bilanz!AT339),Bilanz!AT339,"")</f>
        <v>8.2437918524286395</v>
      </c>
      <c r="AU339" s="710">
        <f>IF(ISNUMBER(Bilanz!AU339),Bilanz!AU339,"")</f>
        <v>0.80238719999999986</v>
      </c>
      <c r="AV339" s="711">
        <f>IF(ISNUMBER(Bilanz!AV339),Bilanz!AV339,"")</f>
        <v>9.1035651771029436</v>
      </c>
      <c r="AW339" s="712">
        <f>IF(ISNUMBER(Bilanz!AW339),Bilanz!AW339,"")</f>
        <v>0.89718399999999998</v>
      </c>
      <c r="AX339" s="713">
        <f>IF(ISNUMBER(Bilanz!AX339),Bilanz!AX339,"")</f>
        <v>0.23360639999999999</v>
      </c>
      <c r="AY339" s="714">
        <f>IF(ISNUMBER(Bilanz!AY339),Bilanz!AY339,"")</f>
        <v>1.3068415999999998</v>
      </c>
      <c r="AZ339" s="715">
        <f>IF(ISNUMBER(Bilanz!AZ339),Bilanz!AZ339,"")</f>
        <v>362.61</v>
      </c>
      <c r="BA339" s="716">
        <f>IF(ISNUMBER(Bilanz!BA339),Bilanz!BA339,"")</f>
        <v>5.5229999999999997</v>
      </c>
      <c r="BB339" s="717">
        <f>IF(ISNUMBER(Bilanz!BB339),Bilanz!BB339,"")</f>
        <v>112.20184543019617</v>
      </c>
      <c r="BC339" s="718">
        <f>IF(ISNUMBER(Bilanz!BC339),Bilanz!BC339,"")</f>
        <v>4.9223789313126765E-2</v>
      </c>
      <c r="BD339" s="719">
        <f>IF(ISNUMBER(Bilanz!BD339),Bilanz!BD339,"")</f>
        <v>8.912509381337452E-5</v>
      </c>
      <c r="BE339" s="720">
        <f>IF(ISNUMBER(Bilanz!BE339),Bilanz!BE339,"")</f>
        <v>11.170032720297868</v>
      </c>
      <c r="BF339" s="708">
        <f>IF(ISNUMBER(Bilanz!BF339),Bilanz!BF339,"")</f>
        <v>156.46790103859448</v>
      </c>
      <c r="BG339" s="709">
        <f>IF(ISNUMBER(Bilanz!BG339),Bilanz!BG339,"")</f>
        <v>151.8763401422589</v>
      </c>
      <c r="BH339" s="710">
        <f>IF(ISNUMBER(Bilanz!BH339),Bilanz!BH339,"")</f>
        <v>10.308919607826079</v>
      </c>
      <c r="BI339" s="711">
        <f>IF(ISNUMBER(Bilanz!BI339),Bilanz!BI339,"")</f>
        <v>191.96883585244038</v>
      </c>
      <c r="BJ339" s="712">
        <f>IF(ISNUMBER(Bilanz!BJ339),Bilanz!BJ339,"")</f>
        <v>6.7778402987365087</v>
      </c>
      <c r="BK339" s="713">
        <f>IF(ISNUMBER(Bilanz!BK339),Bilanz!BK339,"")</f>
        <v>5.6778440650072008</v>
      </c>
      <c r="BL339" s="714">
        <f>IF(ISNUMBER(Bilanz!BL339),Bilanz!BL339,"")</f>
        <v>19.262438245421425</v>
      </c>
      <c r="BM339" s="721" t="str">
        <f>IF(ISTEXT(Bilanz!BM339),Bilanz!BM339,"")</f>
        <v>V6</v>
      </c>
      <c r="BN339" s="722">
        <f>IF(ISNUMBER(Bilanz!BN339),Bilanz!BN339,"")</f>
        <v>81.7</v>
      </c>
      <c r="BO339" s="722">
        <f>IF(ISNUMBER(Bilanz!BO339),Bilanz!BO339,"")</f>
        <v>79.984202855266943</v>
      </c>
      <c r="BP339" s="723">
        <f>IF(ISNUMBER(Bilanz!BP339),Bilanz!BP339,"")</f>
        <v>-2.1001189042020312</v>
      </c>
      <c r="BQ339" s="723">
        <f>IF(ISNUMBER(Bilanz!BQ339),Bilanz!BQ339,"")</f>
        <v>20</v>
      </c>
      <c r="BR339" s="721" t="str">
        <f>IF(ISTEXT(Bilanz!BR339),Bilanz!BR339,"")</f>
        <v>V0</v>
      </c>
      <c r="BS339" s="723">
        <f>IF(ISNUMBER(Bilanz!BS339),Bilanz!BS339,"")</f>
        <v>346.19772349962778</v>
      </c>
      <c r="BT339" s="723">
        <f>IF(ISNUMBER(Bilanz!BT339),Bilanz!BT339,"")</f>
        <v>319.56358681555821</v>
      </c>
      <c r="BU339" s="723">
        <f>IF(ISNUMBER(Bilanz!BU339),Bilanz!BU339,"")</f>
        <v>665.76131031518594</v>
      </c>
      <c r="BV339" s="722">
        <f>IF(ISNUMBER(Bilanz!BV339),Bilanz!BV339,"")</f>
        <v>4.0005533922450969</v>
      </c>
      <c r="BW339" s="723">
        <f>IF(ISNUMBER(Bilanz!BW339),Bilanz!BW339,"")</f>
        <v>10</v>
      </c>
      <c r="BX339" s="721" t="str">
        <f>IF(ISTEXT(Bilanz!BX339),Bilanz!BX339,"")</f>
        <v>V0</v>
      </c>
    </row>
    <row r="340" spans="1:76" x14ac:dyDescent="0.2">
      <c r="A340" s="120" t="str">
        <f>IF(ISTEXT(Data!A340),Data!A340,"")</f>
        <v/>
      </c>
      <c r="B340" s="250">
        <f>IF(ISREF(Data!B340),Data!B340,"")</f>
        <v>35348</v>
      </c>
      <c r="C340" s="698">
        <v>0.27083333333333298</v>
      </c>
      <c r="D340" s="250">
        <f>IF(ISREF(Data!D340),Data!D340,"")</f>
        <v>35349</v>
      </c>
      <c r="E340" s="698">
        <v>0.27083333333333298</v>
      </c>
      <c r="F340" s="699" t="s">
        <v>2179</v>
      </c>
      <c r="G340" s="245" t="str">
        <f>IF(ISTEXT(Data!G340),Data!G340,"")</f>
        <v>No Precipitation Occurred</v>
      </c>
      <c r="H340" s="247" t="str">
        <f>IF(ISTEXT(Data!H340),Data!H340,"")</f>
        <v/>
      </c>
      <c r="I340" s="246" t="str">
        <f>IF(ISTEXT(Data!I340),Data!I340,"")</f>
        <v/>
      </c>
      <c r="J340" s="248" t="str">
        <f>IF(ISTEXT(Data!J340),Data!J340,"")</f>
        <v/>
      </c>
      <c r="K340" s="273" t="str">
        <f>IF(ISNUMBER(Data!K340),Data!K340,"")</f>
        <v/>
      </c>
      <c r="L340" s="242" t="str">
        <f>IF(ISTEXT(Data!L340),Data!L340,"")</f>
        <v>M1</v>
      </c>
      <c r="M340" s="700" t="str">
        <f>IF(ISNUMBER(Data!M340),Data!M340,"")</f>
        <v/>
      </c>
      <c r="N340" s="700" t="str">
        <f>IF(ISNUMBER(Data!N340),Data!N340,"")</f>
        <v/>
      </c>
      <c r="O340" s="242" t="str">
        <f>IF(ISTEXT(Data!O340),Data!O340,"")</f>
        <v>M1</v>
      </c>
      <c r="P340" s="278" t="str">
        <f>IF(ISNUMBER(Data!P340),Data!P340,"")</f>
        <v/>
      </c>
      <c r="Q340" s="242" t="str">
        <f>IF(ISTEXT(Data!Q340),Data!Q340,"")</f>
        <v>M1</v>
      </c>
      <c r="R340" s="277" t="str">
        <f>IF(ISNUMBER(Data!R340),Data!R340,"")</f>
        <v/>
      </c>
      <c r="S340" s="242" t="str">
        <f>IF(ISTEXT(Data!S340),Data!S340,"")</f>
        <v>M1</v>
      </c>
      <c r="T340" s="701" t="str">
        <f>IF(ISNUMBER(Data!T340),Data!T340,"")</f>
        <v/>
      </c>
      <c r="U340" s="242" t="str">
        <f>IF(ISTEXT(Data!U340),Data!U340,"")</f>
        <v>M1</v>
      </c>
      <c r="V340" s="702" t="str">
        <f>IF(ISNUMBER(Data!V340),Data!V340,"")</f>
        <v/>
      </c>
      <c r="W340" s="242" t="str">
        <f>IF(ISTEXT(Data!W340),Data!W340,"")</f>
        <v>M1</v>
      </c>
      <c r="X340" s="701" t="str">
        <f>IF(ISNUMBER(Data!X340),Data!X340,"")</f>
        <v/>
      </c>
      <c r="Y340" s="242" t="str">
        <f>IF(ISTEXT(Data!Y340),Data!Y340,"")</f>
        <v>M1</v>
      </c>
      <c r="Z340" s="703" t="str">
        <f>IF(ISNUMBER(Data!Z340),Data!Z340,"")</f>
        <v/>
      </c>
      <c r="AA340" s="242" t="str">
        <f>IF(ISTEXT(Data!AA340),Data!AA340,"")</f>
        <v>M1</v>
      </c>
      <c r="AB340" s="701" t="str">
        <f>IF(ISNUMBER(Data!AB340),Data!AB340,"")</f>
        <v/>
      </c>
      <c r="AC340" s="242" t="str">
        <f>IF(ISTEXT(Data!AC340),Data!AC340,"")</f>
        <v>M1</v>
      </c>
      <c r="AD340" s="704" t="str">
        <f>IF(ISNUMBER(Data!AD340),Data!AD340,"")</f>
        <v/>
      </c>
      <c r="AE340" s="242" t="str">
        <f>IF(ISTEXT(Data!AE340),Data!AE340,"")</f>
        <v>M1</v>
      </c>
      <c r="AF340" s="701" t="str">
        <f>IF(ISNUMBER(Data!AF340),Data!AF340,"")</f>
        <v/>
      </c>
      <c r="AG340" s="242" t="str">
        <f>IF(ISTEXT(Data!AG340),Data!AG340,"")</f>
        <v>M1</v>
      </c>
      <c r="AH340" s="703" t="str">
        <f>IF(ISNUMBER(Data!AH340),Data!AH340,"")</f>
        <v/>
      </c>
      <c r="AI340" s="242" t="str">
        <f>IF(ISTEXT(Data!AI340),Data!AI340,"")</f>
        <v>M1</v>
      </c>
      <c r="AJ340" s="267" t="str">
        <f>IF(ISTEXT(Data!AJ340),Data!AJ340,"")</f>
        <v/>
      </c>
      <c r="AK340" s="267" t="str">
        <f>IF(ISTEXT(Data!AK340),Data!AK340,"")</f>
        <v/>
      </c>
      <c r="AL340" s="267" t="str">
        <f>IF(ISTEXT(Data!AL340),Data!AL340,"")</f>
        <v/>
      </c>
      <c r="AM340" s="267" t="str">
        <f>IF(ISTEXT(Data!AM340),Data!AM340,"")</f>
        <v/>
      </c>
      <c r="AN340" s="267" t="str">
        <f>IF(ISTEXT(Data!AN340),Data!AN340,"")</f>
        <v/>
      </c>
      <c r="AO340" s="267" t="str">
        <f>IF(ISTEXT(Data!AO340),Data!AO340,"")</f>
        <v/>
      </c>
      <c r="AP340" s="705" t="str">
        <f>IF(ISNUMBER(Bilanz!AP340),Bilanz!AP340,"")</f>
        <v/>
      </c>
      <c r="AQ340" s="706" t="str">
        <f>IF(ISNUMBER(Bilanz!AQ340),Bilanz!AQ340,"")</f>
        <v/>
      </c>
      <c r="AR340" s="707" t="str">
        <f>IF(ISNUMBER(Bilanz!AR340),Bilanz!AR340,"")</f>
        <v/>
      </c>
      <c r="AS340" s="708" t="str">
        <f>IF(ISNUMBER(Bilanz!AS340),Bilanz!AS340,"")</f>
        <v/>
      </c>
      <c r="AT340" s="709" t="str">
        <f>IF(ISNUMBER(Bilanz!AT340),Bilanz!AT340,"")</f>
        <v/>
      </c>
      <c r="AU340" s="710" t="str">
        <f>IF(ISNUMBER(Bilanz!AU340),Bilanz!AU340,"")</f>
        <v/>
      </c>
      <c r="AV340" s="711" t="str">
        <f>IF(ISNUMBER(Bilanz!AV340),Bilanz!AV340,"")</f>
        <v/>
      </c>
      <c r="AW340" s="712" t="str">
        <f>IF(ISNUMBER(Bilanz!AW340),Bilanz!AW340,"")</f>
        <v/>
      </c>
      <c r="AX340" s="713" t="str">
        <f>IF(ISNUMBER(Bilanz!AX340),Bilanz!AX340,"")</f>
        <v/>
      </c>
      <c r="AY340" s="714" t="str">
        <f>IF(ISNUMBER(Bilanz!AY340),Bilanz!AY340,"")</f>
        <v/>
      </c>
      <c r="AZ340" s="715">
        <f>IF(ISNUMBER(Bilanz!AZ340),Bilanz!AZ340,"")</f>
        <v>362.61</v>
      </c>
      <c r="BA340" s="716">
        <f>IF(ISNUMBER(Bilanz!BA340),Bilanz!BA340,"")</f>
        <v>5.5229999999999997</v>
      </c>
      <c r="BB340" s="717" t="str">
        <f>IF(ISNUMBER(Bilanz!BB340),Bilanz!BB340,"")</f>
        <v/>
      </c>
      <c r="BC340" s="718" t="str">
        <f>IF(ISNUMBER(Bilanz!BC340),Bilanz!BC340,"")</f>
        <v/>
      </c>
      <c r="BD340" s="719" t="str">
        <f>IF(ISNUMBER(Bilanz!BD340),Bilanz!BD340,"")</f>
        <v/>
      </c>
      <c r="BE340" s="720" t="str">
        <f>IF(ISNUMBER(Bilanz!BE340),Bilanz!BE340,"")</f>
        <v/>
      </c>
      <c r="BF340" s="708" t="str">
        <f>IF(ISNUMBER(Bilanz!BF340),Bilanz!BF340,"")</f>
        <v/>
      </c>
      <c r="BG340" s="709" t="str">
        <f>IF(ISNUMBER(Bilanz!BG340),Bilanz!BG340,"")</f>
        <v/>
      </c>
      <c r="BH340" s="710" t="str">
        <f>IF(ISNUMBER(Bilanz!BH340),Bilanz!BH340,"")</f>
        <v/>
      </c>
      <c r="BI340" s="711" t="str">
        <f>IF(ISNUMBER(Bilanz!BI340),Bilanz!BI340,"")</f>
        <v/>
      </c>
      <c r="BJ340" s="712" t="str">
        <f>IF(ISNUMBER(Bilanz!BJ340),Bilanz!BJ340,"")</f>
        <v/>
      </c>
      <c r="BK340" s="713" t="str">
        <f>IF(ISNUMBER(Bilanz!BK340),Bilanz!BK340,"")</f>
        <v/>
      </c>
      <c r="BL340" s="714" t="str">
        <f>IF(ISNUMBER(Bilanz!BL340),Bilanz!BL340,"")</f>
        <v/>
      </c>
      <c r="BM340" s="721" t="str">
        <f>IF(ISTEXT(Bilanz!BM340),Bilanz!BM340,"")</f>
        <v>M1</v>
      </c>
      <c r="BN340" s="722" t="str">
        <f>IF(ISNUMBER(Bilanz!BN340),Bilanz!BN340,"")</f>
        <v/>
      </c>
      <c r="BO340" s="722" t="str">
        <f>IF(ISNUMBER(Bilanz!BO340),Bilanz!BO340,"")</f>
        <v/>
      </c>
      <c r="BP340" s="723" t="str">
        <f>IF(ISNUMBER(Bilanz!BP340),Bilanz!BP340,"")</f>
        <v/>
      </c>
      <c r="BQ340" s="723" t="str">
        <f>IF(ISNUMBER(Bilanz!BQ340),Bilanz!BQ340,"")</f>
        <v/>
      </c>
      <c r="BR340" s="721" t="str">
        <f>IF(ISTEXT(Bilanz!BR340),Bilanz!BR340,"")</f>
        <v>M1</v>
      </c>
      <c r="BS340" s="723" t="str">
        <f>IF(ISNUMBER(Bilanz!BS340),Bilanz!BS340,"")</f>
        <v/>
      </c>
      <c r="BT340" s="723" t="str">
        <f>IF(ISNUMBER(Bilanz!BT340),Bilanz!BT340,"")</f>
        <v/>
      </c>
      <c r="BU340" s="723" t="str">
        <f>IF(ISNUMBER(Bilanz!BU340),Bilanz!BU340,"")</f>
        <v/>
      </c>
      <c r="BV340" s="722" t="str">
        <f>IF(ISNUMBER(Bilanz!BV340),Bilanz!BV340,"")</f>
        <v/>
      </c>
      <c r="BW340" s="723" t="str">
        <f>IF(ISNUMBER(Bilanz!BW340),Bilanz!BW340,"")</f>
        <v/>
      </c>
      <c r="BX340" s="721" t="str">
        <f>IF(ISTEXT(Bilanz!BX340),Bilanz!BX340,"")</f>
        <v>M1</v>
      </c>
    </row>
    <row r="341" spans="1:76" x14ac:dyDescent="0.2">
      <c r="A341" s="120" t="str">
        <f>IF(ISTEXT(Data!A341),Data!A341,"")</f>
        <v/>
      </c>
      <c r="B341" s="250">
        <f>IF(ISREF(Data!B341),Data!B341,"")</f>
        <v>35349</v>
      </c>
      <c r="C341" s="698">
        <v>0.27083333333333298</v>
      </c>
      <c r="D341" s="250">
        <f>IF(ISREF(Data!D341),Data!D341,"")</f>
        <v>35350</v>
      </c>
      <c r="E341" s="698">
        <v>0.27083333333333298</v>
      </c>
      <c r="F341" s="699" t="s">
        <v>2179</v>
      </c>
      <c r="G341" s="245" t="str">
        <f>IF(ISTEXT(Data!G341),Data!G341,"")</f>
        <v>No Precipitation Occurred</v>
      </c>
      <c r="H341" s="247" t="str">
        <f>IF(ISTEXT(Data!H341),Data!H341,"")</f>
        <v/>
      </c>
      <c r="I341" s="246" t="str">
        <f>IF(ISTEXT(Data!I341),Data!I341,"")</f>
        <v/>
      </c>
      <c r="J341" s="248" t="str">
        <f>IF(ISTEXT(Data!J341),Data!J341,"")</f>
        <v/>
      </c>
      <c r="K341" s="273" t="str">
        <f>IF(ISNUMBER(Data!K341),Data!K341,"")</f>
        <v/>
      </c>
      <c r="L341" s="242" t="str">
        <f>IF(ISTEXT(Data!L341),Data!L341,"")</f>
        <v>M1</v>
      </c>
      <c r="M341" s="700" t="str">
        <f>IF(ISNUMBER(Data!M341),Data!M341,"")</f>
        <v/>
      </c>
      <c r="N341" s="700" t="str">
        <f>IF(ISNUMBER(Data!N341),Data!N341,"")</f>
        <v/>
      </c>
      <c r="O341" s="242" t="str">
        <f>IF(ISTEXT(Data!O341),Data!O341,"")</f>
        <v>M1</v>
      </c>
      <c r="P341" s="278" t="str">
        <f>IF(ISNUMBER(Data!P341),Data!P341,"")</f>
        <v/>
      </c>
      <c r="Q341" s="242" t="str">
        <f>IF(ISTEXT(Data!Q341),Data!Q341,"")</f>
        <v>M1</v>
      </c>
      <c r="R341" s="277" t="str">
        <f>IF(ISNUMBER(Data!R341),Data!R341,"")</f>
        <v/>
      </c>
      <c r="S341" s="242" t="str">
        <f>IF(ISTEXT(Data!S341),Data!S341,"")</f>
        <v>M1</v>
      </c>
      <c r="T341" s="701" t="str">
        <f>IF(ISNUMBER(Data!T341),Data!T341,"")</f>
        <v/>
      </c>
      <c r="U341" s="242" t="str">
        <f>IF(ISTEXT(Data!U341),Data!U341,"")</f>
        <v>M1</v>
      </c>
      <c r="V341" s="702" t="str">
        <f>IF(ISNUMBER(Data!V341),Data!V341,"")</f>
        <v/>
      </c>
      <c r="W341" s="242" t="str">
        <f>IF(ISTEXT(Data!W341),Data!W341,"")</f>
        <v>M1</v>
      </c>
      <c r="X341" s="701" t="str">
        <f>IF(ISNUMBER(Data!X341),Data!X341,"")</f>
        <v/>
      </c>
      <c r="Y341" s="242" t="str">
        <f>IF(ISTEXT(Data!Y341),Data!Y341,"")</f>
        <v>M1</v>
      </c>
      <c r="Z341" s="703" t="str">
        <f>IF(ISNUMBER(Data!Z341),Data!Z341,"")</f>
        <v/>
      </c>
      <c r="AA341" s="242" t="str">
        <f>IF(ISTEXT(Data!AA341),Data!AA341,"")</f>
        <v>M1</v>
      </c>
      <c r="AB341" s="701" t="str">
        <f>IF(ISNUMBER(Data!AB341),Data!AB341,"")</f>
        <v/>
      </c>
      <c r="AC341" s="242" t="str">
        <f>IF(ISTEXT(Data!AC341),Data!AC341,"")</f>
        <v>M1</v>
      </c>
      <c r="AD341" s="704" t="str">
        <f>IF(ISNUMBER(Data!AD341),Data!AD341,"")</f>
        <v/>
      </c>
      <c r="AE341" s="242" t="str">
        <f>IF(ISTEXT(Data!AE341),Data!AE341,"")</f>
        <v>M1</v>
      </c>
      <c r="AF341" s="701" t="str">
        <f>IF(ISNUMBER(Data!AF341),Data!AF341,"")</f>
        <v/>
      </c>
      <c r="AG341" s="242" t="str">
        <f>IF(ISTEXT(Data!AG341),Data!AG341,"")</f>
        <v>M1</v>
      </c>
      <c r="AH341" s="703" t="str">
        <f>IF(ISNUMBER(Data!AH341),Data!AH341,"")</f>
        <v/>
      </c>
      <c r="AI341" s="242" t="str">
        <f>IF(ISTEXT(Data!AI341),Data!AI341,"")</f>
        <v>M1</v>
      </c>
      <c r="AJ341" s="267" t="str">
        <f>IF(ISTEXT(Data!AJ341),Data!AJ341,"")</f>
        <v/>
      </c>
      <c r="AK341" s="267" t="str">
        <f>IF(ISTEXT(Data!AK341),Data!AK341,"")</f>
        <v/>
      </c>
      <c r="AL341" s="267" t="str">
        <f>IF(ISTEXT(Data!AL341),Data!AL341,"")</f>
        <v/>
      </c>
      <c r="AM341" s="267" t="str">
        <f>IF(ISTEXT(Data!AM341),Data!AM341,"")</f>
        <v/>
      </c>
      <c r="AN341" s="267" t="str">
        <f>IF(ISTEXT(Data!AN341),Data!AN341,"")</f>
        <v/>
      </c>
      <c r="AO341" s="267" t="str">
        <f>IF(ISTEXT(Data!AO341),Data!AO341,"")</f>
        <v/>
      </c>
      <c r="AP341" s="705" t="str">
        <f>IF(ISNUMBER(Bilanz!AP341),Bilanz!AP341,"")</f>
        <v/>
      </c>
      <c r="AQ341" s="706" t="str">
        <f>IF(ISNUMBER(Bilanz!AQ341),Bilanz!AQ341,"")</f>
        <v/>
      </c>
      <c r="AR341" s="707" t="str">
        <f>IF(ISNUMBER(Bilanz!AR341),Bilanz!AR341,"")</f>
        <v/>
      </c>
      <c r="AS341" s="708" t="str">
        <f>IF(ISNUMBER(Bilanz!AS341),Bilanz!AS341,"")</f>
        <v/>
      </c>
      <c r="AT341" s="709" t="str">
        <f>IF(ISNUMBER(Bilanz!AT341),Bilanz!AT341,"")</f>
        <v/>
      </c>
      <c r="AU341" s="710" t="str">
        <f>IF(ISNUMBER(Bilanz!AU341),Bilanz!AU341,"")</f>
        <v/>
      </c>
      <c r="AV341" s="711" t="str">
        <f>IF(ISNUMBER(Bilanz!AV341),Bilanz!AV341,"")</f>
        <v/>
      </c>
      <c r="AW341" s="712" t="str">
        <f>IF(ISNUMBER(Bilanz!AW341),Bilanz!AW341,"")</f>
        <v/>
      </c>
      <c r="AX341" s="713" t="str">
        <f>IF(ISNUMBER(Bilanz!AX341),Bilanz!AX341,"")</f>
        <v/>
      </c>
      <c r="AY341" s="714" t="str">
        <f>IF(ISNUMBER(Bilanz!AY341),Bilanz!AY341,"")</f>
        <v/>
      </c>
      <c r="AZ341" s="715">
        <f>IF(ISNUMBER(Bilanz!AZ341),Bilanz!AZ341,"")</f>
        <v>362.61</v>
      </c>
      <c r="BA341" s="716">
        <f>IF(ISNUMBER(Bilanz!BA341),Bilanz!BA341,"")</f>
        <v>5.5229999999999997</v>
      </c>
      <c r="BB341" s="717" t="str">
        <f>IF(ISNUMBER(Bilanz!BB341),Bilanz!BB341,"")</f>
        <v/>
      </c>
      <c r="BC341" s="718" t="str">
        <f>IF(ISNUMBER(Bilanz!BC341),Bilanz!BC341,"")</f>
        <v/>
      </c>
      <c r="BD341" s="719" t="str">
        <f>IF(ISNUMBER(Bilanz!BD341),Bilanz!BD341,"")</f>
        <v/>
      </c>
      <c r="BE341" s="720" t="str">
        <f>IF(ISNUMBER(Bilanz!BE341),Bilanz!BE341,"")</f>
        <v/>
      </c>
      <c r="BF341" s="708" t="str">
        <f>IF(ISNUMBER(Bilanz!BF341),Bilanz!BF341,"")</f>
        <v/>
      </c>
      <c r="BG341" s="709" t="str">
        <f>IF(ISNUMBER(Bilanz!BG341),Bilanz!BG341,"")</f>
        <v/>
      </c>
      <c r="BH341" s="710" t="str">
        <f>IF(ISNUMBER(Bilanz!BH341),Bilanz!BH341,"")</f>
        <v/>
      </c>
      <c r="BI341" s="711" t="str">
        <f>IF(ISNUMBER(Bilanz!BI341),Bilanz!BI341,"")</f>
        <v/>
      </c>
      <c r="BJ341" s="712" t="str">
        <f>IF(ISNUMBER(Bilanz!BJ341),Bilanz!BJ341,"")</f>
        <v/>
      </c>
      <c r="BK341" s="713" t="str">
        <f>IF(ISNUMBER(Bilanz!BK341),Bilanz!BK341,"")</f>
        <v/>
      </c>
      <c r="BL341" s="714" t="str">
        <f>IF(ISNUMBER(Bilanz!BL341),Bilanz!BL341,"")</f>
        <v/>
      </c>
      <c r="BM341" s="721" t="str">
        <f>IF(ISTEXT(Bilanz!BM341),Bilanz!BM341,"")</f>
        <v>M1</v>
      </c>
      <c r="BN341" s="722" t="str">
        <f>IF(ISNUMBER(Bilanz!BN341),Bilanz!BN341,"")</f>
        <v/>
      </c>
      <c r="BO341" s="722" t="str">
        <f>IF(ISNUMBER(Bilanz!BO341),Bilanz!BO341,"")</f>
        <v/>
      </c>
      <c r="BP341" s="723" t="str">
        <f>IF(ISNUMBER(Bilanz!BP341),Bilanz!BP341,"")</f>
        <v/>
      </c>
      <c r="BQ341" s="723" t="str">
        <f>IF(ISNUMBER(Bilanz!BQ341),Bilanz!BQ341,"")</f>
        <v/>
      </c>
      <c r="BR341" s="721" t="str">
        <f>IF(ISTEXT(Bilanz!BR341),Bilanz!BR341,"")</f>
        <v>M1</v>
      </c>
      <c r="BS341" s="723" t="str">
        <f>IF(ISNUMBER(Bilanz!BS341),Bilanz!BS341,"")</f>
        <v/>
      </c>
      <c r="BT341" s="723" t="str">
        <f>IF(ISNUMBER(Bilanz!BT341),Bilanz!BT341,"")</f>
        <v/>
      </c>
      <c r="BU341" s="723" t="str">
        <f>IF(ISNUMBER(Bilanz!BU341),Bilanz!BU341,"")</f>
        <v/>
      </c>
      <c r="BV341" s="722" t="str">
        <f>IF(ISNUMBER(Bilanz!BV341),Bilanz!BV341,"")</f>
        <v/>
      </c>
      <c r="BW341" s="723" t="str">
        <f>IF(ISNUMBER(Bilanz!BW341),Bilanz!BW341,"")</f>
        <v/>
      </c>
      <c r="BX341" s="721" t="str">
        <f>IF(ISTEXT(Bilanz!BX341),Bilanz!BX341,"")</f>
        <v>M1</v>
      </c>
    </row>
    <row r="342" spans="1:76" x14ac:dyDescent="0.2">
      <c r="A342" s="120" t="str">
        <f>IF(ISTEXT(Data!A342),Data!A342,"")</f>
        <v/>
      </c>
      <c r="B342" s="250">
        <f>IF(ISREF(Data!B342),Data!B342,"")</f>
        <v>35350</v>
      </c>
      <c r="C342" s="698">
        <v>0.27083333333333298</v>
      </c>
      <c r="D342" s="250">
        <f>IF(ISREF(Data!D342),Data!D342,"")</f>
        <v>35351</v>
      </c>
      <c r="E342" s="698">
        <v>0.27083333333333298</v>
      </c>
      <c r="F342" s="699" t="s">
        <v>2179</v>
      </c>
      <c r="G342" s="245" t="str">
        <f>IF(ISTEXT(Data!G342),Data!G342,"")</f>
        <v>No Precipitation Occurred</v>
      </c>
      <c r="H342" s="247" t="str">
        <f>IF(ISTEXT(Data!H342),Data!H342,"")</f>
        <v/>
      </c>
      <c r="I342" s="246" t="str">
        <f>IF(ISTEXT(Data!I342),Data!I342,"")</f>
        <v/>
      </c>
      <c r="J342" s="248" t="str">
        <f>IF(ISTEXT(Data!J342),Data!J342,"")</f>
        <v/>
      </c>
      <c r="K342" s="273" t="str">
        <f>IF(ISNUMBER(Data!K342),Data!K342,"")</f>
        <v/>
      </c>
      <c r="L342" s="242" t="str">
        <f>IF(ISTEXT(Data!L342),Data!L342,"")</f>
        <v>M1</v>
      </c>
      <c r="M342" s="700" t="str">
        <f>IF(ISNUMBER(Data!M342),Data!M342,"")</f>
        <v/>
      </c>
      <c r="N342" s="700" t="str">
        <f>IF(ISNUMBER(Data!N342),Data!N342,"")</f>
        <v/>
      </c>
      <c r="O342" s="242" t="str">
        <f>IF(ISTEXT(Data!O342),Data!O342,"")</f>
        <v>M1</v>
      </c>
      <c r="P342" s="278" t="str">
        <f>IF(ISNUMBER(Data!P342),Data!P342,"")</f>
        <v/>
      </c>
      <c r="Q342" s="242" t="str">
        <f>IF(ISTEXT(Data!Q342),Data!Q342,"")</f>
        <v>M1</v>
      </c>
      <c r="R342" s="277" t="str">
        <f>IF(ISNUMBER(Data!R342),Data!R342,"")</f>
        <v/>
      </c>
      <c r="S342" s="242" t="str">
        <f>IF(ISTEXT(Data!S342),Data!S342,"")</f>
        <v>M1</v>
      </c>
      <c r="T342" s="701" t="str">
        <f>IF(ISNUMBER(Data!T342),Data!T342,"")</f>
        <v/>
      </c>
      <c r="U342" s="242" t="str">
        <f>IF(ISTEXT(Data!U342),Data!U342,"")</f>
        <v>M1</v>
      </c>
      <c r="V342" s="702" t="str">
        <f>IF(ISNUMBER(Data!V342),Data!V342,"")</f>
        <v/>
      </c>
      <c r="W342" s="242" t="str">
        <f>IF(ISTEXT(Data!W342),Data!W342,"")</f>
        <v>M1</v>
      </c>
      <c r="X342" s="701" t="str">
        <f>IF(ISNUMBER(Data!X342),Data!X342,"")</f>
        <v/>
      </c>
      <c r="Y342" s="242" t="str">
        <f>IF(ISTEXT(Data!Y342),Data!Y342,"")</f>
        <v>M1</v>
      </c>
      <c r="Z342" s="703" t="str">
        <f>IF(ISNUMBER(Data!Z342),Data!Z342,"")</f>
        <v/>
      </c>
      <c r="AA342" s="242" t="str">
        <f>IF(ISTEXT(Data!AA342),Data!AA342,"")</f>
        <v>M1</v>
      </c>
      <c r="AB342" s="701" t="str">
        <f>IF(ISNUMBER(Data!AB342),Data!AB342,"")</f>
        <v/>
      </c>
      <c r="AC342" s="242" t="str">
        <f>IF(ISTEXT(Data!AC342),Data!AC342,"")</f>
        <v>M1</v>
      </c>
      <c r="AD342" s="704" t="str">
        <f>IF(ISNUMBER(Data!AD342),Data!AD342,"")</f>
        <v/>
      </c>
      <c r="AE342" s="242" t="str">
        <f>IF(ISTEXT(Data!AE342),Data!AE342,"")</f>
        <v>M1</v>
      </c>
      <c r="AF342" s="701" t="str">
        <f>IF(ISNUMBER(Data!AF342),Data!AF342,"")</f>
        <v/>
      </c>
      <c r="AG342" s="242" t="str">
        <f>IF(ISTEXT(Data!AG342),Data!AG342,"")</f>
        <v>M1</v>
      </c>
      <c r="AH342" s="703" t="str">
        <f>IF(ISNUMBER(Data!AH342),Data!AH342,"")</f>
        <v/>
      </c>
      <c r="AI342" s="242" t="str">
        <f>IF(ISTEXT(Data!AI342),Data!AI342,"")</f>
        <v>M1</v>
      </c>
      <c r="AJ342" s="267" t="str">
        <f>IF(ISTEXT(Data!AJ342),Data!AJ342,"")</f>
        <v/>
      </c>
      <c r="AK342" s="267" t="str">
        <f>IF(ISTEXT(Data!AK342),Data!AK342,"")</f>
        <v/>
      </c>
      <c r="AL342" s="267" t="str">
        <f>IF(ISTEXT(Data!AL342),Data!AL342,"")</f>
        <v/>
      </c>
      <c r="AM342" s="267" t="str">
        <f>IF(ISTEXT(Data!AM342),Data!AM342,"")</f>
        <v/>
      </c>
      <c r="AN342" s="267" t="str">
        <f>IF(ISTEXT(Data!AN342),Data!AN342,"")</f>
        <v/>
      </c>
      <c r="AO342" s="267" t="str">
        <f>IF(ISTEXT(Data!AO342),Data!AO342,"")</f>
        <v/>
      </c>
      <c r="AP342" s="705" t="str">
        <f>IF(ISNUMBER(Bilanz!AP342),Bilanz!AP342,"")</f>
        <v/>
      </c>
      <c r="AQ342" s="706" t="str">
        <f>IF(ISNUMBER(Bilanz!AQ342),Bilanz!AQ342,"")</f>
        <v/>
      </c>
      <c r="AR342" s="707" t="str">
        <f>IF(ISNUMBER(Bilanz!AR342),Bilanz!AR342,"")</f>
        <v/>
      </c>
      <c r="AS342" s="708" t="str">
        <f>IF(ISNUMBER(Bilanz!AS342),Bilanz!AS342,"")</f>
        <v/>
      </c>
      <c r="AT342" s="709" t="str">
        <f>IF(ISNUMBER(Bilanz!AT342),Bilanz!AT342,"")</f>
        <v/>
      </c>
      <c r="AU342" s="710" t="str">
        <f>IF(ISNUMBER(Bilanz!AU342),Bilanz!AU342,"")</f>
        <v/>
      </c>
      <c r="AV342" s="711" t="str">
        <f>IF(ISNUMBER(Bilanz!AV342),Bilanz!AV342,"")</f>
        <v/>
      </c>
      <c r="AW342" s="712" t="str">
        <f>IF(ISNUMBER(Bilanz!AW342),Bilanz!AW342,"")</f>
        <v/>
      </c>
      <c r="AX342" s="713" t="str">
        <f>IF(ISNUMBER(Bilanz!AX342),Bilanz!AX342,"")</f>
        <v/>
      </c>
      <c r="AY342" s="714" t="str">
        <f>IF(ISNUMBER(Bilanz!AY342),Bilanz!AY342,"")</f>
        <v/>
      </c>
      <c r="AZ342" s="715">
        <f>IF(ISNUMBER(Bilanz!AZ342),Bilanz!AZ342,"")</f>
        <v>362.61</v>
      </c>
      <c r="BA342" s="716">
        <f>IF(ISNUMBER(Bilanz!BA342),Bilanz!BA342,"")</f>
        <v>5.5229999999999997</v>
      </c>
      <c r="BB342" s="717" t="str">
        <f>IF(ISNUMBER(Bilanz!BB342),Bilanz!BB342,"")</f>
        <v/>
      </c>
      <c r="BC342" s="718" t="str">
        <f>IF(ISNUMBER(Bilanz!BC342),Bilanz!BC342,"")</f>
        <v/>
      </c>
      <c r="BD342" s="719" t="str">
        <f>IF(ISNUMBER(Bilanz!BD342),Bilanz!BD342,"")</f>
        <v/>
      </c>
      <c r="BE342" s="720" t="str">
        <f>IF(ISNUMBER(Bilanz!BE342),Bilanz!BE342,"")</f>
        <v/>
      </c>
      <c r="BF342" s="708" t="str">
        <f>IF(ISNUMBER(Bilanz!BF342),Bilanz!BF342,"")</f>
        <v/>
      </c>
      <c r="BG342" s="709" t="str">
        <f>IF(ISNUMBER(Bilanz!BG342),Bilanz!BG342,"")</f>
        <v/>
      </c>
      <c r="BH342" s="710" t="str">
        <f>IF(ISNUMBER(Bilanz!BH342),Bilanz!BH342,"")</f>
        <v/>
      </c>
      <c r="BI342" s="711" t="str">
        <f>IF(ISNUMBER(Bilanz!BI342),Bilanz!BI342,"")</f>
        <v/>
      </c>
      <c r="BJ342" s="712" t="str">
        <f>IF(ISNUMBER(Bilanz!BJ342),Bilanz!BJ342,"")</f>
        <v/>
      </c>
      <c r="BK342" s="713" t="str">
        <f>IF(ISNUMBER(Bilanz!BK342),Bilanz!BK342,"")</f>
        <v/>
      </c>
      <c r="BL342" s="714" t="str">
        <f>IF(ISNUMBER(Bilanz!BL342),Bilanz!BL342,"")</f>
        <v/>
      </c>
      <c r="BM342" s="721" t="str">
        <f>IF(ISTEXT(Bilanz!BM342),Bilanz!BM342,"")</f>
        <v>M1</v>
      </c>
      <c r="BN342" s="722" t="str">
        <f>IF(ISNUMBER(Bilanz!BN342),Bilanz!BN342,"")</f>
        <v/>
      </c>
      <c r="BO342" s="722" t="str">
        <f>IF(ISNUMBER(Bilanz!BO342),Bilanz!BO342,"")</f>
        <v/>
      </c>
      <c r="BP342" s="723" t="str">
        <f>IF(ISNUMBER(Bilanz!BP342),Bilanz!BP342,"")</f>
        <v/>
      </c>
      <c r="BQ342" s="723" t="str">
        <f>IF(ISNUMBER(Bilanz!BQ342),Bilanz!BQ342,"")</f>
        <v/>
      </c>
      <c r="BR342" s="721" t="str">
        <f>IF(ISTEXT(Bilanz!BR342),Bilanz!BR342,"")</f>
        <v>M1</v>
      </c>
      <c r="BS342" s="723" t="str">
        <f>IF(ISNUMBER(Bilanz!BS342),Bilanz!BS342,"")</f>
        <v/>
      </c>
      <c r="BT342" s="723" t="str">
        <f>IF(ISNUMBER(Bilanz!BT342),Bilanz!BT342,"")</f>
        <v/>
      </c>
      <c r="BU342" s="723" t="str">
        <f>IF(ISNUMBER(Bilanz!BU342),Bilanz!BU342,"")</f>
        <v/>
      </c>
      <c r="BV342" s="722" t="str">
        <f>IF(ISNUMBER(Bilanz!BV342),Bilanz!BV342,"")</f>
        <v/>
      </c>
      <c r="BW342" s="723" t="str">
        <f>IF(ISNUMBER(Bilanz!BW342),Bilanz!BW342,"")</f>
        <v/>
      </c>
      <c r="BX342" s="721" t="str">
        <f>IF(ISTEXT(Bilanz!BX342),Bilanz!BX342,"")</f>
        <v>M1</v>
      </c>
    </row>
    <row r="343" spans="1:76" x14ac:dyDescent="0.2">
      <c r="A343" s="120" t="str">
        <f>IF(ISTEXT(Data!A343),Data!A343,"")</f>
        <v/>
      </c>
      <c r="B343" s="250">
        <f>IF(ISREF(Data!B343),Data!B343,"")</f>
        <v>35351</v>
      </c>
      <c r="C343" s="698">
        <v>0.27083333333333298</v>
      </c>
      <c r="D343" s="250">
        <f>IF(ISREF(Data!D343),Data!D343,"")</f>
        <v>35352</v>
      </c>
      <c r="E343" s="698">
        <v>0.27083333333333298</v>
      </c>
      <c r="F343" s="699" t="s">
        <v>2179</v>
      </c>
      <c r="G343" s="245" t="str">
        <f>IF(ISTEXT(Data!G343),Data!G343,"")</f>
        <v>No Precipitation Occurred</v>
      </c>
      <c r="H343" s="247" t="str">
        <f>IF(ISTEXT(Data!H343),Data!H343,"")</f>
        <v/>
      </c>
      <c r="I343" s="246" t="str">
        <f>IF(ISTEXT(Data!I343),Data!I343,"")</f>
        <v/>
      </c>
      <c r="J343" s="248" t="str">
        <f>IF(ISTEXT(Data!J343),Data!J343,"")</f>
        <v/>
      </c>
      <c r="K343" s="273" t="str">
        <f>IF(ISNUMBER(Data!K343),Data!K343,"")</f>
        <v/>
      </c>
      <c r="L343" s="242" t="str">
        <f>IF(ISTEXT(Data!L343),Data!L343,"")</f>
        <v>M1</v>
      </c>
      <c r="M343" s="700" t="str">
        <f>IF(ISNUMBER(Data!M343),Data!M343,"")</f>
        <v/>
      </c>
      <c r="N343" s="700" t="str">
        <f>IF(ISNUMBER(Data!N343),Data!N343,"")</f>
        <v/>
      </c>
      <c r="O343" s="242" t="str">
        <f>IF(ISTEXT(Data!O343),Data!O343,"")</f>
        <v>M1</v>
      </c>
      <c r="P343" s="278" t="str">
        <f>IF(ISNUMBER(Data!P343),Data!P343,"")</f>
        <v/>
      </c>
      <c r="Q343" s="242" t="str">
        <f>IF(ISTEXT(Data!Q343),Data!Q343,"")</f>
        <v>M1</v>
      </c>
      <c r="R343" s="277" t="str">
        <f>IF(ISNUMBER(Data!R343),Data!R343,"")</f>
        <v/>
      </c>
      <c r="S343" s="242" t="str">
        <f>IF(ISTEXT(Data!S343),Data!S343,"")</f>
        <v>M1</v>
      </c>
      <c r="T343" s="701" t="str">
        <f>IF(ISNUMBER(Data!T343),Data!T343,"")</f>
        <v/>
      </c>
      <c r="U343" s="242" t="str">
        <f>IF(ISTEXT(Data!U343),Data!U343,"")</f>
        <v>M1</v>
      </c>
      <c r="V343" s="702" t="str">
        <f>IF(ISNUMBER(Data!V343),Data!V343,"")</f>
        <v/>
      </c>
      <c r="W343" s="242" t="str">
        <f>IF(ISTEXT(Data!W343),Data!W343,"")</f>
        <v>M1</v>
      </c>
      <c r="X343" s="701" t="str">
        <f>IF(ISNUMBER(Data!X343),Data!X343,"")</f>
        <v/>
      </c>
      <c r="Y343" s="242" t="str">
        <f>IF(ISTEXT(Data!Y343),Data!Y343,"")</f>
        <v>M1</v>
      </c>
      <c r="Z343" s="703" t="str">
        <f>IF(ISNUMBER(Data!Z343),Data!Z343,"")</f>
        <v/>
      </c>
      <c r="AA343" s="242" t="str">
        <f>IF(ISTEXT(Data!AA343),Data!AA343,"")</f>
        <v>M1</v>
      </c>
      <c r="AB343" s="701" t="str">
        <f>IF(ISNUMBER(Data!AB343),Data!AB343,"")</f>
        <v/>
      </c>
      <c r="AC343" s="242" t="str">
        <f>IF(ISTEXT(Data!AC343),Data!AC343,"")</f>
        <v>M1</v>
      </c>
      <c r="AD343" s="704" t="str">
        <f>IF(ISNUMBER(Data!AD343),Data!AD343,"")</f>
        <v/>
      </c>
      <c r="AE343" s="242" t="str">
        <f>IF(ISTEXT(Data!AE343),Data!AE343,"")</f>
        <v>M1</v>
      </c>
      <c r="AF343" s="701" t="str">
        <f>IF(ISNUMBER(Data!AF343),Data!AF343,"")</f>
        <v/>
      </c>
      <c r="AG343" s="242" t="str">
        <f>IF(ISTEXT(Data!AG343),Data!AG343,"")</f>
        <v>M1</v>
      </c>
      <c r="AH343" s="703" t="str">
        <f>IF(ISNUMBER(Data!AH343),Data!AH343,"")</f>
        <v/>
      </c>
      <c r="AI343" s="242" t="str">
        <f>IF(ISTEXT(Data!AI343),Data!AI343,"")</f>
        <v>M1</v>
      </c>
      <c r="AJ343" s="267" t="str">
        <f>IF(ISTEXT(Data!AJ343),Data!AJ343,"")</f>
        <v/>
      </c>
      <c r="AK343" s="267" t="str">
        <f>IF(ISTEXT(Data!AK343),Data!AK343,"")</f>
        <v/>
      </c>
      <c r="AL343" s="267" t="str">
        <f>IF(ISTEXT(Data!AL343),Data!AL343,"")</f>
        <v/>
      </c>
      <c r="AM343" s="267" t="str">
        <f>IF(ISTEXT(Data!AM343),Data!AM343,"")</f>
        <v/>
      </c>
      <c r="AN343" s="267" t="str">
        <f>IF(ISTEXT(Data!AN343),Data!AN343,"")</f>
        <v/>
      </c>
      <c r="AO343" s="267" t="str">
        <f>IF(ISTEXT(Data!AO343),Data!AO343,"")</f>
        <v/>
      </c>
      <c r="AP343" s="705" t="str">
        <f>IF(ISNUMBER(Bilanz!AP343),Bilanz!AP343,"")</f>
        <v/>
      </c>
      <c r="AQ343" s="706" t="str">
        <f>IF(ISNUMBER(Bilanz!AQ343),Bilanz!AQ343,"")</f>
        <v/>
      </c>
      <c r="AR343" s="707" t="str">
        <f>IF(ISNUMBER(Bilanz!AR343),Bilanz!AR343,"")</f>
        <v/>
      </c>
      <c r="AS343" s="708" t="str">
        <f>IF(ISNUMBER(Bilanz!AS343),Bilanz!AS343,"")</f>
        <v/>
      </c>
      <c r="AT343" s="709" t="str">
        <f>IF(ISNUMBER(Bilanz!AT343),Bilanz!AT343,"")</f>
        <v/>
      </c>
      <c r="AU343" s="710" t="str">
        <f>IF(ISNUMBER(Bilanz!AU343),Bilanz!AU343,"")</f>
        <v/>
      </c>
      <c r="AV343" s="711" t="str">
        <f>IF(ISNUMBER(Bilanz!AV343),Bilanz!AV343,"")</f>
        <v/>
      </c>
      <c r="AW343" s="712" t="str">
        <f>IF(ISNUMBER(Bilanz!AW343),Bilanz!AW343,"")</f>
        <v/>
      </c>
      <c r="AX343" s="713" t="str">
        <f>IF(ISNUMBER(Bilanz!AX343),Bilanz!AX343,"")</f>
        <v/>
      </c>
      <c r="AY343" s="714" t="str">
        <f>IF(ISNUMBER(Bilanz!AY343),Bilanz!AY343,"")</f>
        <v/>
      </c>
      <c r="AZ343" s="715">
        <f>IF(ISNUMBER(Bilanz!AZ343),Bilanz!AZ343,"")</f>
        <v>362.61</v>
      </c>
      <c r="BA343" s="716">
        <f>IF(ISNUMBER(Bilanz!BA343),Bilanz!BA343,"")</f>
        <v>5.5229999999999997</v>
      </c>
      <c r="BB343" s="717" t="str">
        <f>IF(ISNUMBER(Bilanz!BB343),Bilanz!BB343,"")</f>
        <v/>
      </c>
      <c r="BC343" s="718" t="str">
        <f>IF(ISNUMBER(Bilanz!BC343),Bilanz!BC343,"")</f>
        <v/>
      </c>
      <c r="BD343" s="719" t="str">
        <f>IF(ISNUMBER(Bilanz!BD343),Bilanz!BD343,"")</f>
        <v/>
      </c>
      <c r="BE343" s="720" t="str">
        <f>IF(ISNUMBER(Bilanz!BE343),Bilanz!BE343,"")</f>
        <v/>
      </c>
      <c r="BF343" s="708" t="str">
        <f>IF(ISNUMBER(Bilanz!BF343),Bilanz!BF343,"")</f>
        <v/>
      </c>
      <c r="BG343" s="709" t="str">
        <f>IF(ISNUMBER(Bilanz!BG343),Bilanz!BG343,"")</f>
        <v/>
      </c>
      <c r="BH343" s="710" t="str">
        <f>IF(ISNUMBER(Bilanz!BH343),Bilanz!BH343,"")</f>
        <v/>
      </c>
      <c r="BI343" s="711" t="str">
        <f>IF(ISNUMBER(Bilanz!BI343),Bilanz!BI343,"")</f>
        <v/>
      </c>
      <c r="BJ343" s="712" t="str">
        <f>IF(ISNUMBER(Bilanz!BJ343),Bilanz!BJ343,"")</f>
        <v/>
      </c>
      <c r="BK343" s="713" t="str">
        <f>IF(ISNUMBER(Bilanz!BK343),Bilanz!BK343,"")</f>
        <v/>
      </c>
      <c r="BL343" s="714" t="str">
        <f>IF(ISNUMBER(Bilanz!BL343),Bilanz!BL343,"")</f>
        <v/>
      </c>
      <c r="BM343" s="721" t="str">
        <f>IF(ISTEXT(Bilanz!BM343),Bilanz!BM343,"")</f>
        <v>M1</v>
      </c>
      <c r="BN343" s="722" t="str">
        <f>IF(ISNUMBER(Bilanz!BN343),Bilanz!BN343,"")</f>
        <v/>
      </c>
      <c r="BO343" s="722" t="str">
        <f>IF(ISNUMBER(Bilanz!BO343),Bilanz!BO343,"")</f>
        <v/>
      </c>
      <c r="BP343" s="723" t="str">
        <f>IF(ISNUMBER(Bilanz!BP343),Bilanz!BP343,"")</f>
        <v/>
      </c>
      <c r="BQ343" s="723" t="str">
        <f>IF(ISNUMBER(Bilanz!BQ343),Bilanz!BQ343,"")</f>
        <v/>
      </c>
      <c r="BR343" s="721" t="str">
        <f>IF(ISTEXT(Bilanz!BR343),Bilanz!BR343,"")</f>
        <v>M1</v>
      </c>
      <c r="BS343" s="723" t="str">
        <f>IF(ISNUMBER(Bilanz!BS343),Bilanz!BS343,"")</f>
        <v/>
      </c>
      <c r="BT343" s="723" t="str">
        <f>IF(ISNUMBER(Bilanz!BT343),Bilanz!BT343,"")</f>
        <v/>
      </c>
      <c r="BU343" s="723" t="str">
        <f>IF(ISNUMBER(Bilanz!BU343),Bilanz!BU343,"")</f>
        <v/>
      </c>
      <c r="BV343" s="722" t="str">
        <f>IF(ISNUMBER(Bilanz!BV343),Bilanz!BV343,"")</f>
        <v/>
      </c>
      <c r="BW343" s="723" t="str">
        <f>IF(ISNUMBER(Bilanz!BW343),Bilanz!BW343,"")</f>
        <v/>
      </c>
      <c r="BX343" s="721" t="str">
        <f>IF(ISTEXT(Bilanz!BX343),Bilanz!BX343,"")</f>
        <v>M1</v>
      </c>
    </row>
    <row r="344" spans="1:76" x14ac:dyDescent="0.2">
      <c r="A344" s="120" t="str">
        <f>IF(ISTEXT(Data!A344),Data!A344,"")</f>
        <v/>
      </c>
      <c r="B344" s="250">
        <f>IF(ISREF(Data!B344),Data!B344,"")</f>
        <v>35352</v>
      </c>
      <c r="C344" s="698">
        <v>0.27083333333333298</v>
      </c>
      <c r="D344" s="250">
        <f>IF(ISREF(Data!D344),Data!D344,"")</f>
        <v>35353</v>
      </c>
      <c r="E344" s="698">
        <v>0.27083333333333298</v>
      </c>
      <c r="F344" s="699" t="s">
        <v>2179</v>
      </c>
      <c r="G344" s="245" t="str">
        <f>IF(ISTEXT(Data!G344),Data!G344,"")</f>
        <v>No Precipitation Occurred</v>
      </c>
      <c r="H344" s="247" t="str">
        <f>IF(ISTEXT(Data!H344),Data!H344,"")</f>
        <v/>
      </c>
      <c r="I344" s="246" t="str">
        <f>IF(ISTEXT(Data!I344),Data!I344,"")</f>
        <v/>
      </c>
      <c r="J344" s="248" t="str">
        <f>IF(ISTEXT(Data!J344),Data!J344,"")</f>
        <v/>
      </c>
      <c r="K344" s="273" t="str">
        <f>IF(ISNUMBER(Data!K344),Data!K344,"")</f>
        <v/>
      </c>
      <c r="L344" s="242" t="str">
        <f>IF(ISTEXT(Data!L344),Data!L344,"")</f>
        <v>M1</v>
      </c>
      <c r="M344" s="700" t="str">
        <f>IF(ISNUMBER(Data!M344),Data!M344,"")</f>
        <v/>
      </c>
      <c r="N344" s="700" t="str">
        <f>IF(ISNUMBER(Data!N344),Data!N344,"")</f>
        <v/>
      </c>
      <c r="O344" s="242" t="str">
        <f>IF(ISTEXT(Data!O344),Data!O344,"")</f>
        <v>M1</v>
      </c>
      <c r="P344" s="278" t="str">
        <f>IF(ISNUMBER(Data!P344),Data!P344,"")</f>
        <v/>
      </c>
      <c r="Q344" s="242" t="str">
        <f>IF(ISTEXT(Data!Q344),Data!Q344,"")</f>
        <v>M1</v>
      </c>
      <c r="R344" s="277" t="str">
        <f>IF(ISNUMBER(Data!R344),Data!R344,"")</f>
        <v/>
      </c>
      <c r="S344" s="242" t="str">
        <f>IF(ISTEXT(Data!S344),Data!S344,"")</f>
        <v>M1</v>
      </c>
      <c r="T344" s="701" t="str">
        <f>IF(ISNUMBER(Data!T344),Data!T344,"")</f>
        <v/>
      </c>
      <c r="U344" s="242" t="str">
        <f>IF(ISTEXT(Data!U344),Data!U344,"")</f>
        <v>M1</v>
      </c>
      <c r="V344" s="702" t="str">
        <f>IF(ISNUMBER(Data!V344),Data!V344,"")</f>
        <v/>
      </c>
      <c r="W344" s="242" t="str">
        <f>IF(ISTEXT(Data!W344),Data!W344,"")</f>
        <v>M1</v>
      </c>
      <c r="X344" s="701" t="str">
        <f>IF(ISNUMBER(Data!X344),Data!X344,"")</f>
        <v/>
      </c>
      <c r="Y344" s="242" t="str">
        <f>IF(ISTEXT(Data!Y344),Data!Y344,"")</f>
        <v>M1</v>
      </c>
      <c r="Z344" s="703" t="str">
        <f>IF(ISNUMBER(Data!Z344),Data!Z344,"")</f>
        <v/>
      </c>
      <c r="AA344" s="242" t="str">
        <f>IF(ISTEXT(Data!AA344),Data!AA344,"")</f>
        <v>M1</v>
      </c>
      <c r="AB344" s="701" t="str">
        <f>IF(ISNUMBER(Data!AB344),Data!AB344,"")</f>
        <v/>
      </c>
      <c r="AC344" s="242" t="str">
        <f>IF(ISTEXT(Data!AC344),Data!AC344,"")</f>
        <v>M1</v>
      </c>
      <c r="AD344" s="704" t="str">
        <f>IF(ISNUMBER(Data!AD344),Data!AD344,"")</f>
        <v/>
      </c>
      <c r="AE344" s="242" t="str">
        <f>IF(ISTEXT(Data!AE344),Data!AE344,"")</f>
        <v>M1</v>
      </c>
      <c r="AF344" s="701" t="str">
        <f>IF(ISNUMBER(Data!AF344),Data!AF344,"")</f>
        <v/>
      </c>
      <c r="AG344" s="242" t="str">
        <f>IF(ISTEXT(Data!AG344),Data!AG344,"")</f>
        <v>M1</v>
      </c>
      <c r="AH344" s="703" t="str">
        <f>IF(ISNUMBER(Data!AH344),Data!AH344,"")</f>
        <v/>
      </c>
      <c r="AI344" s="242" t="str">
        <f>IF(ISTEXT(Data!AI344),Data!AI344,"")</f>
        <v>M1</v>
      </c>
      <c r="AJ344" s="267" t="str">
        <f>IF(ISTEXT(Data!AJ344),Data!AJ344,"")</f>
        <v/>
      </c>
      <c r="AK344" s="267" t="str">
        <f>IF(ISTEXT(Data!AK344),Data!AK344,"")</f>
        <v/>
      </c>
      <c r="AL344" s="267" t="str">
        <f>IF(ISTEXT(Data!AL344),Data!AL344,"")</f>
        <v/>
      </c>
      <c r="AM344" s="267" t="str">
        <f>IF(ISTEXT(Data!AM344),Data!AM344,"")</f>
        <v/>
      </c>
      <c r="AN344" s="267" t="str">
        <f>IF(ISTEXT(Data!AN344),Data!AN344,"")</f>
        <v/>
      </c>
      <c r="AO344" s="267" t="str">
        <f>IF(ISTEXT(Data!AO344),Data!AO344,"")</f>
        <v/>
      </c>
      <c r="AP344" s="705" t="str">
        <f>IF(ISNUMBER(Bilanz!AP344),Bilanz!AP344,"")</f>
        <v/>
      </c>
      <c r="AQ344" s="706" t="str">
        <f>IF(ISNUMBER(Bilanz!AQ344),Bilanz!AQ344,"")</f>
        <v/>
      </c>
      <c r="AR344" s="707" t="str">
        <f>IF(ISNUMBER(Bilanz!AR344),Bilanz!AR344,"")</f>
        <v/>
      </c>
      <c r="AS344" s="708" t="str">
        <f>IF(ISNUMBER(Bilanz!AS344),Bilanz!AS344,"")</f>
        <v/>
      </c>
      <c r="AT344" s="709" t="str">
        <f>IF(ISNUMBER(Bilanz!AT344),Bilanz!AT344,"")</f>
        <v/>
      </c>
      <c r="AU344" s="710" t="str">
        <f>IF(ISNUMBER(Bilanz!AU344),Bilanz!AU344,"")</f>
        <v/>
      </c>
      <c r="AV344" s="711" t="str">
        <f>IF(ISNUMBER(Bilanz!AV344),Bilanz!AV344,"")</f>
        <v/>
      </c>
      <c r="AW344" s="712" t="str">
        <f>IF(ISNUMBER(Bilanz!AW344),Bilanz!AW344,"")</f>
        <v/>
      </c>
      <c r="AX344" s="713" t="str">
        <f>IF(ISNUMBER(Bilanz!AX344),Bilanz!AX344,"")</f>
        <v/>
      </c>
      <c r="AY344" s="714" t="str">
        <f>IF(ISNUMBER(Bilanz!AY344),Bilanz!AY344,"")</f>
        <v/>
      </c>
      <c r="AZ344" s="715">
        <f>IF(ISNUMBER(Bilanz!AZ344),Bilanz!AZ344,"")</f>
        <v>362.61</v>
      </c>
      <c r="BA344" s="716">
        <f>IF(ISNUMBER(Bilanz!BA344),Bilanz!BA344,"")</f>
        <v>5.5229999999999997</v>
      </c>
      <c r="BB344" s="717" t="str">
        <f>IF(ISNUMBER(Bilanz!BB344),Bilanz!BB344,"")</f>
        <v/>
      </c>
      <c r="BC344" s="718" t="str">
        <f>IF(ISNUMBER(Bilanz!BC344),Bilanz!BC344,"")</f>
        <v/>
      </c>
      <c r="BD344" s="719" t="str">
        <f>IF(ISNUMBER(Bilanz!BD344),Bilanz!BD344,"")</f>
        <v/>
      </c>
      <c r="BE344" s="720" t="str">
        <f>IF(ISNUMBER(Bilanz!BE344),Bilanz!BE344,"")</f>
        <v/>
      </c>
      <c r="BF344" s="708" t="str">
        <f>IF(ISNUMBER(Bilanz!BF344),Bilanz!BF344,"")</f>
        <v/>
      </c>
      <c r="BG344" s="709" t="str">
        <f>IF(ISNUMBER(Bilanz!BG344),Bilanz!BG344,"")</f>
        <v/>
      </c>
      <c r="BH344" s="710" t="str">
        <f>IF(ISNUMBER(Bilanz!BH344),Bilanz!BH344,"")</f>
        <v/>
      </c>
      <c r="BI344" s="711" t="str">
        <f>IF(ISNUMBER(Bilanz!BI344),Bilanz!BI344,"")</f>
        <v/>
      </c>
      <c r="BJ344" s="712" t="str">
        <f>IF(ISNUMBER(Bilanz!BJ344),Bilanz!BJ344,"")</f>
        <v/>
      </c>
      <c r="BK344" s="713" t="str">
        <f>IF(ISNUMBER(Bilanz!BK344),Bilanz!BK344,"")</f>
        <v/>
      </c>
      <c r="BL344" s="714" t="str">
        <f>IF(ISNUMBER(Bilanz!BL344),Bilanz!BL344,"")</f>
        <v/>
      </c>
      <c r="BM344" s="721" t="str">
        <f>IF(ISTEXT(Bilanz!BM344),Bilanz!BM344,"")</f>
        <v>M1</v>
      </c>
      <c r="BN344" s="722" t="str">
        <f>IF(ISNUMBER(Bilanz!BN344),Bilanz!BN344,"")</f>
        <v/>
      </c>
      <c r="BO344" s="722" t="str">
        <f>IF(ISNUMBER(Bilanz!BO344),Bilanz!BO344,"")</f>
        <v/>
      </c>
      <c r="BP344" s="723" t="str">
        <f>IF(ISNUMBER(Bilanz!BP344),Bilanz!BP344,"")</f>
        <v/>
      </c>
      <c r="BQ344" s="723" t="str">
        <f>IF(ISNUMBER(Bilanz!BQ344),Bilanz!BQ344,"")</f>
        <v/>
      </c>
      <c r="BR344" s="721" t="str">
        <f>IF(ISTEXT(Bilanz!BR344),Bilanz!BR344,"")</f>
        <v>M1</v>
      </c>
      <c r="BS344" s="723" t="str">
        <f>IF(ISNUMBER(Bilanz!BS344),Bilanz!BS344,"")</f>
        <v/>
      </c>
      <c r="BT344" s="723" t="str">
        <f>IF(ISNUMBER(Bilanz!BT344),Bilanz!BT344,"")</f>
        <v/>
      </c>
      <c r="BU344" s="723" t="str">
        <f>IF(ISNUMBER(Bilanz!BU344),Bilanz!BU344,"")</f>
        <v/>
      </c>
      <c r="BV344" s="722" t="str">
        <f>IF(ISNUMBER(Bilanz!BV344),Bilanz!BV344,"")</f>
        <v/>
      </c>
      <c r="BW344" s="723" t="str">
        <f>IF(ISNUMBER(Bilanz!BW344),Bilanz!BW344,"")</f>
        <v/>
      </c>
      <c r="BX344" s="721" t="str">
        <f>IF(ISTEXT(Bilanz!BX344),Bilanz!BX344,"")</f>
        <v>M1</v>
      </c>
    </row>
    <row r="345" spans="1:76" x14ac:dyDescent="0.2">
      <c r="A345" s="120" t="str">
        <f>IF(ISTEXT(Data!A345),Data!A345,"")</f>
        <v>DEU96121</v>
      </c>
      <c r="B345" s="250">
        <f>IF(ISREF(Data!B345),Data!B345,"")</f>
        <v>35353</v>
      </c>
      <c r="C345" s="698">
        <v>0.27083333333333298</v>
      </c>
      <c r="D345" s="250">
        <f>IF(ISREF(Data!D345),Data!D345,"")</f>
        <v>35354</v>
      </c>
      <c r="E345" s="698">
        <v>0.27083333333333298</v>
      </c>
      <c r="F345" s="699" t="s">
        <v>2179</v>
      </c>
      <c r="G345" s="245" t="str">
        <f>IF(ISTEXT(Data!G345),Data!G345,"")</f>
        <v>Rain</v>
      </c>
      <c r="H345" s="247" t="str">
        <f>IF(ISTEXT(Data!H345),Data!H345,"")</f>
        <v>Clean and Clear</v>
      </c>
      <c r="I345" s="246" t="str">
        <f>IF(ISTEXT(Data!I345),Data!I345,"")</f>
        <v/>
      </c>
      <c r="J345" s="248" t="str">
        <f>IF(ISTEXT(Data!J345),Data!J345,"")</f>
        <v/>
      </c>
      <c r="K345" s="273">
        <f>IF(ISNUMBER(Data!K345),Data!K345,"")</f>
        <v>2.5</v>
      </c>
      <c r="L345" s="242" t="str">
        <f>IF(ISTEXT(Data!L345),Data!L345,"")</f>
        <v>V0</v>
      </c>
      <c r="M345" s="700">
        <f>IF(ISNUMBER(Data!M345),Data!M345,"")</f>
        <v>106.1</v>
      </c>
      <c r="N345" s="700">
        <f>IF(ISNUMBER(Data!N345),Data!N345,"")</f>
        <v>2.4402999999999997</v>
      </c>
      <c r="O345" s="242" t="str">
        <f>IF(ISTEXT(Data!O345),Data!O345,"")</f>
        <v>V0</v>
      </c>
      <c r="P345" s="278">
        <f>IF(ISNUMBER(Data!P345),Data!P345,"")</f>
        <v>5.2</v>
      </c>
      <c r="Q345" s="242" t="str">
        <f>IF(ISTEXT(Data!Q345),Data!Q345,"")</f>
        <v>V0</v>
      </c>
      <c r="R345" s="277">
        <f>IF(ISNUMBER(Data!R345),Data!R345,"")</f>
        <v>24.6</v>
      </c>
      <c r="S345" s="242" t="str">
        <f>IF(ISTEXT(Data!S345),Data!S345,"")</f>
        <v>V0</v>
      </c>
      <c r="T345" s="701">
        <f>IF(ISNUMBER(Data!T345),Data!T345,"")</f>
        <v>9.1999999999999998E-2</v>
      </c>
      <c r="U345" s="242" t="str">
        <f>IF(ISTEXT(Data!U345),Data!U345,"")</f>
        <v>V0</v>
      </c>
      <c r="V345" s="702">
        <f>IF(ISNUMBER(Data!V345),Data!V345,"")</f>
        <v>1.0687153890815257</v>
      </c>
      <c r="W345" s="242" t="str">
        <f>IF(ISTEXT(Data!W345),Data!W345,"")</f>
        <v>V0</v>
      </c>
      <c r="X345" s="701">
        <f>IF(ISNUMBER(Data!X345),Data!X345,"")</f>
        <v>1.0884710291270221</v>
      </c>
      <c r="Y345" s="242" t="str">
        <f>IF(ISTEXT(Data!Y345),Data!Y345,"")</f>
        <v>V0</v>
      </c>
      <c r="Z345" s="703">
        <f>IF(ISNUMBER(Data!Z345),Data!Z345,"")</f>
        <v>3.4000000000000002E-2</v>
      </c>
      <c r="AA345" s="242" t="str">
        <f>IF(ISTEXT(Data!AA345),Data!AA345,"")</f>
        <v>V0</v>
      </c>
      <c r="AB345" s="701">
        <f>IF(ISNUMBER(Data!AB345),Data!AB345,"")</f>
        <v>1.9116633627141193</v>
      </c>
      <c r="AC345" s="242" t="str">
        <f>IF(ISTEXT(Data!AC345),Data!AC345,"")</f>
        <v>V0</v>
      </c>
      <c r="AD345" s="704">
        <f>IF(ISNUMBER(Data!AD345),Data!AD345,"")</f>
        <v>0.17</v>
      </c>
      <c r="AE345" s="242" t="str">
        <f>IF(ISTEXT(Data!AE345),Data!AE345,"")</f>
        <v>V0</v>
      </c>
      <c r="AF345" s="701">
        <f>IF(ISNUMBER(Data!AF345),Data!AF345,"")</f>
        <v>4.1000000000000002E-2</v>
      </c>
      <c r="AG345" s="242" t="str">
        <f>IF(ISTEXT(Data!AG345),Data!AG345,"")</f>
        <v>V0</v>
      </c>
      <c r="AH345" s="703">
        <f>IF(ISNUMBER(Data!AH345),Data!AH345,"")</f>
        <v>0.34899999999999998</v>
      </c>
      <c r="AI345" s="242" t="str">
        <f>IF(ISTEXT(Data!AI345),Data!AI345,"")</f>
        <v>V0</v>
      </c>
      <c r="AJ345" s="267" t="str">
        <f>IF(ISTEXT(Data!AJ345),Data!AJ345,"")</f>
        <v/>
      </c>
      <c r="AK345" s="267" t="str">
        <f>IF(ISTEXT(Data!AK345),Data!AK345,"")</f>
        <v/>
      </c>
      <c r="AL345" s="267" t="str">
        <f>IF(ISTEXT(Data!AL345),Data!AL345,"")</f>
        <v/>
      </c>
      <c r="AM345" s="267" t="str">
        <f>IF(ISTEXT(Data!AM345),Data!AM345,"")</f>
        <v/>
      </c>
      <c r="AN345" s="267" t="str">
        <f>IF(ISTEXT(Data!AN345),Data!AN345,"")</f>
        <v/>
      </c>
      <c r="AO345" s="267" t="str">
        <f>IF(ISTEXT(Data!AO345),Data!AO345,"")</f>
        <v/>
      </c>
      <c r="AP345" s="705">
        <f>IF(ISNUMBER(Bilanz!AP345),Bilanz!AP345,"")</f>
        <v>6.3095734448019216E-3</v>
      </c>
      <c r="AQ345" s="706">
        <f>IF(ISNUMBER(Bilanz!AQ345),Bilanz!AQ345,"")</f>
        <v>1.5397252077350128E-2</v>
      </c>
      <c r="AR345" s="707">
        <f>IF(ISNUMBER(Bilanz!AR345),Bilanz!AR345,"")</f>
        <v>0.22450759999999997</v>
      </c>
      <c r="AS345" s="708">
        <f>IF(ISNUMBER(Bilanz!AS345),Bilanz!AS345,"")</f>
        <v>2.6079861639756468</v>
      </c>
      <c r="AT345" s="709">
        <f>IF(ISNUMBER(Bilanz!AT345),Bilanz!AT345,"")</f>
        <v>2.6561958523786715</v>
      </c>
      <c r="AU345" s="710">
        <f>IF(ISNUMBER(Bilanz!AU345),Bilanz!AU345,"")</f>
        <v>8.2970199999999994E-2</v>
      </c>
      <c r="AV345" s="711">
        <f>IF(ISNUMBER(Bilanz!AV345),Bilanz!AV345,"")</f>
        <v>4.6650321040312646</v>
      </c>
      <c r="AW345" s="712">
        <f>IF(ISNUMBER(Bilanz!AW345),Bilanz!AW345,"")</f>
        <v>0.41485099999999997</v>
      </c>
      <c r="AX345" s="713">
        <f>IF(ISNUMBER(Bilanz!AX345),Bilanz!AX345,"")</f>
        <v>0.1000523</v>
      </c>
      <c r="AY345" s="714">
        <f>IF(ISNUMBER(Bilanz!AY345),Bilanz!AY345,"")</f>
        <v>0.85166469999999983</v>
      </c>
      <c r="AZ345" s="715">
        <f>IF(ISNUMBER(Bilanz!AZ345),Bilanz!AZ345,"")</f>
        <v>362.61</v>
      </c>
      <c r="BA345" s="716">
        <f>IF(ISNUMBER(Bilanz!BA345),Bilanz!BA345,"")</f>
        <v>5.5229999999999997</v>
      </c>
      <c r="BB345" s="717">
        <f>IF(ISNUMBER(Bilanz!BB345),Bilanz!BB345,"")</f>
        <v>6.3095734448019209</v>
      </c>
      <c r="BC345" s="718">
        <f>IF(ISNUMBER(Bilanz!BC345),Bilanz!BC345,"")</f>
        <v>0.87533651019627312</v>
      </c>
      <c r="BD345" s="719">
        <f>IF(ISNUMBER(Bilanz!BD345),Bilanz!BD345,"")</f>
        <v>1.5848931924611134E-3</v>
      </c>
      <c r="BE345" s="720">
        <f>IF(ISNUMBER(Bilanz!BE345),Bilanz!BE345,"")</f>
        <v>2.5950581067358685</v>
      </c>
      <c r="BF345" s="708">
        <f>IF(ISNUMBER(Bilanz!BF345),Bilanz!BF345,"")</f>
        <v>76.298664173736398</v>
      </c>
      <c r="BG345" s="709">
        <f>IF(ISNUMBER(Bilanz!BG345),Bilanz!BG345,"")</f>
        <v>67.891534640699973</v>
      </c>
      <c r="BH345" s="710">
        <f>IF(ISNUMBER(Bilanz!BH345),Bilanz!BH345,"")</f>
        <v>1.4789167369877076</v>
      </c>
      <c r="BI345" s="711">
        <f>IF(ISNUMBER(Bilanz!BI345),Bilanz!BI345,"")</f>
        <v>136.47914347926891</v>
      </c>
      <c r="BJ345" s="712">
        <f>IF(ISNUMBER(Bilanz!BJ345),Bilanz!BJ345,"")</f>
        <v>4.3480484935290811</v>
      </c>
      <c r="BK345" s="713">
        <f>IF(ISNUMBER(Bilanz!BK345),Bilanz!BK345,"")</f>
        <v>3.3737914009463075</v>
      </c>
      <c r="BL345" s="714">
        <f>IF(ISNUMBER(Bilanz!BL345),Bilanz!BL345,"")</f>
        <v>17.416038724487247</v>
      </c>
      <c r="BM345" s="721" t="str">
        <f>IF(ISTEXT(Bilanz!BM345),Bilanz!BM345,"")</f>
        <v>V0</v>
      </c>
      <c r="BN345" s="722">
        <f>IF(ISNUMBER(Bilanz!BN345),Bilanz!BN345,"")</f>
        <v>24.6</v>
      </c>
      <c r="BO345" s="722">
        <f>IF(ISNUMBER(Bilanz!BO345),Bilanz!BO345,"")</f>
        <v>24.962210500662863</v>
      </c>
      <c r="BP345" s="723">
        <f>IF(ISNUMBER(Bilanz!BP345),Bilanz!BP345,"")</f>
        <v>1.472400409198624</v>
      </c>
      <c r="BQ345" s="723">
        <f>IF(ISNUMBER(Bilanz!BQ345),Bilanz!BQ345,"")</f>
        <v>30</v>
      </c>
      <c r="BR345" s="721" t="str">
        <f>IF(ISTEXT(Bilanz!BR345),Bilanz!BR345,"")</f>
        <v>V0</v>
      </c>
      <c r="BS345" s="723">
        <f>IF(ISNUMBER(Bilanz!BS345),Bilanz!BS345,"")</f>
        <v>169.40551228002118</v>
      </c>
      <c r="BT345" s="723">
        <f>IF(ISNUMBER(Bilanz!BT345),Bilanz!BT345,"")</f>
        <v>147.66217832456095</v>
      </c>
      <c r="BU345" s="723">
        <f>IF(ISNUMBER(Bilanz!BU345),Bilanz!BU345,"")</f>
        <v>317.06769060458214</v>
      </c>
      <c r="BV345" s="722">
        <f>IF(ISNUMBER(Bilanz!BV345),Bilanz!BV345,"")</f>
        <v>6.8576315404449488</v>
      </c>
      <c r="BW345" s="723">
        <f>IF(ISNUMBER(Bilanz!BW345),Bilanz!BW345,"")</f>
        <v>15</v>
      </c>
      <c r="BX345" s="721" t="str">
        <f>IF(ISTEXT(Bilanz!BX345),Bilanz!BX345,"")</f>
        <v>V0</v>
      </c>
    </row>
    <row r="346" spans="1:76" x14ac:dyDescent="0.2">
      <c r="A346" s="120" t="str">
        <f>IF(ISTEXT(Data!A346),Data!A346,"")</f>
        <v>DEU96122</v>
      </c>
      <c r="B346" s="250">
        <f>IF(ISREF(Data!B346),Data!B346,"")</f>
        <v>35354</v>
      </c>
      <c r="C346" s="698">
        <v>0.27083333333333298</v>
      </c>
      <c r="D346" s="250">
        <f>IF(ISREF(Data!D346),Data!D346,"")</f>
        <v>35355</v>
      </c>
      <c r="E346" s="698">
        <v>0.27083333333333298</v>
      </c>
      <c r="F346" s="699" t="s">
        <v>2179</v>
      </c>
      <c r="G346" s="245" t="str">
        <f>IF(ISTEXT(Data!G346),Data!G346,"")</f>
        <v>Rain</v>
      </c>
      <c r="H346" s="247" t="str">
        <f>IF(ISTEXT(Data!H346),Data!H346,"")</f>
        <v>Clean and Clear</v>
      </c>
      <c r="I346" s="246" t="str">
        <f>IF(ISTEXT(Data!I346),Data!I346,"")</f>
        <v/>
      </c>
      <c r="J346" s="248" t="str">
        <f>IF(ISTEXT(Data!J346),Data!J346,"")</f>
        <v/>
      </c>
      <c r="K346" s="273">
        <f>IF(ISNUMBER(Data!K346),Data!K346,"")</f>
        <v>7.9</v>
      </c>
      <c r="L346" s="242" t="str">
        <f>IF(ISTEXT(Data!L346),Data!L346,"")</f>
        <v>V0</v>
      </c>
      <c r="M346" s="700">
        <f>IF(ISNUMBER(Data!M346),Data!M346,"")</f>
        <v>310.8</v>
      </c>
      <c r="N346" s="700">
        <f>IF(ISNUMBER(Data!N346),Data!N346,"")</f>
        <v>7.1484000000000005</v>
      </c>
      <c r="O346" s="242" t="str">
        <f>IF(ISTEXT(Data!O346),Data!O346,"")</f>
        <v>V0</v>
      </c>
      <c r="P346" s="278">
        <f>IF(ISNUMBER(Data!P346),Data!P346,"")</f>
        <v>4.4400000000000004</v>
      </c>
      <c r="Q346" s="242" t="str">
        <f>IF(ISTEXT(Data!Q346),Data!Q346,"")</f>
        <v>V0</v>
      </c>
      <c r="R346" s="277">
        <f>IF(ISNUMBER(Data!R346),Data!R346,"")</f>
        <v>22.7</v>
      </c>
      <c r="S346" s="242" t="str">
        <f>IF(ISTEXT(Data!S346),Data!S346,"")</f>
        <v>V0</v>
      </c>
      <c r="T346" s="701">
        <f>IF(ISNUMBER(Data!T346),Data!T346,"")</f>
        <v>6.2E-2</v>
      </c>
      <c r="U346" s="242" t="str">
        <f>IF(ISTEXT(Data!U346),Data!U346,"")</f>
        <v>V0</v>
      </c>
      <c r="V346" s="702">
        <f>IF(ISNUMBER(Data!V346),Data!V346,"")</f>
        <v>0.89206448350939427</v>
      </c>
      <c r="W346" s="242" t="str">
        <f>IF(ISTEXT(Data!W346),Data!W346,"")</f>
        <v>V0</v>
      </c>
      <c r="X346" s="701">
        <f>IF(ISNUMBER(Data!X346),Data!X346,"")</f>
        <v>0.30608032312464867</v>
      </c>
      <c r="Y346" s="242" t="str">
        <f>IF(ISTEXT(Data!Y346),Data!Y346,"")</f>
        <v>V0</v>
      </c>
      <c r="Z346" s="703">
        <f>IF(ISNUMBER(Data!Z346),Data!Z346,"")</f>
        <v>1.4E-2</v>
      </c>
      <c r="AA346" s="242" t="str">
        <f>IF(ISTEXT(Data!AA346),Data!AA346,"")</f>
        <v>V0</v>
      </c>
      <c r="AB346" s="701">
        <f>IF(ISNUMBER(Data!AB346),Data!AB346,"")</f>
        <v>0.57769193414269071</v>
      </c>
      <c r="AC346" s="242" t="str">
        <f>IF(ISTEXT(Data!AC346),Data!AC346,"")</f>
        <v>V0</v>
      </c>
      <c r="AD346" s="704">
        <f>IF(ISNUMBER(Data!AD346),Data!AD346,"")</f>
        <v>4.1000000000000002E-2</v>
      </c>
      <c r="AE346" s="242" t="str">
        <f>IF(ISTEXT(Data!AE346),Data!AE346,"")</f>
        <v>V0</v>
      </c>
      <c r="AF346" s="701">
        <f>IF(ISNUMBER(Data!AF346),Data!AF346,"")</f>
        <v>1.6E-2</v>
      </c>
      <c r="AG346" s="242" t="str">
        <f>IF(ISTEXT(Data!AG346),Data!AG346,"")</f>
        <v>V0</v>
      </c>
      <c r="AH346" s="703">
        <f>IF(ISNUMBER(Data!AH346),Data!AH346,"")</f>
        <v>0.113</v>
      </c>
      <c r="AI346" s="242" t="str">
        <f>IF(ISTEXT(Data!AI346),Data!AI346,"")</f>
        <v>V0</v>
      </c>
      <c r="AJ346" s="267" t="str">
        <f>IF(ISTEXT(Data!AJ346),Data!AJ346,"")</f>
        <v/>
      </c>
      <c r="AK346" s="267" t="str">
        <f>IF(ISTEXT(Data!AK346),Data!AK346,"")</f>
        <v/>
      </c>
      <c r="AL346" s="267" t="str">
        <f>IF(ISTEXT(Data!AL346),Data!AL346,"")</f>
        <v/>
      </c>
      <c r="AM346" s="267" t="str">
        <f>IF(ISTEXT(Data!AM346),Data!AM346,"")</f>
        <v/>
      </c>
      <c r="AN346" s="267" t="str">
        <f>IF(ISTEXT(Data!AN346),Data!AN346,"")</f>
        <v/>
      </c>
      <c r="AO346" s="267" t="str">
        <f>IF(ISTEXT(Data!AO346),Data!AO346,"")</f>
        <v/>
      </c>
      <c r="AP346" s="705">
        <f>IF(ISNUMBER(Bilanz!AP346),Bilanz!AP346,"")</f>
        <v>3.6307805477010069E-2</v>
      </c>
      <c r="AQ346" s="706">
        <f>IF(ISNUMBER(Bilanz!AQ346),Bilanz!AQ346,"")</f>
        <v>0.2595427166718588</v>
      </c>
      <c r="AR346" s="707">
        <f>IF(ISNUMBER(Bilanz!AR346),Bilanz!AR346,"")</f>
        <v>0.44320080000000001</v>
      </c>
      <c r="AS346" s="708">
        <f>IF(ISNUMBER(Bilanz!AS346),Bilanz!AS346,"")</f>
        <v>6.3768337539185547</v>
      </c>
      <c r="AT346" s="709">
        <f>IF(ISNUMBER(Bilanz!AT346),Bilanz!AT346,"")</f>
        <v>2.1879845818242387</v>
      </c>
      <c r="AU346" s="710">
        <f>IF(ISNUMBER(Bilanz!AU346),Bilanz!AU346,"")</f>
        <v>0.1000776</v>
      </c>
      <c r="AV346" s="711">
        <f>IF(ISNUMBER(Bilanz!AV346),Bilanz!AV346,"")</f>
        <v>4.1295730220256104</v>
      </c>
      <c r="AW346" s="712">
        <f>IF(ISNUMBER(Bilanz!AW346),Bilanz!AW346,"")</f>
        <v>0.29308440000000002</v>
      </c>
      <c r="AX346" s="713">
        <f>IF(ISNUMBER(Bilanz!AX346),Bilanz!AX346,"")</f>
        <v>0.11437440000000001</v>
      </c>
      <c r="AY346" s="714">
        <f>IF(ISNUMBER(Bilanz!AY346),Bilanz!AY346,"")</f>
        <v>0.80776920000000008</v>
      </c>
      <c r="AZ346" s="715">
        <f>IF(ISNUMBER(Bilanz!AZ346),Bilanz!AZ346,"")</f>
        <v>362.61</v>
      </c>
      <c r="BA346" s="716">
        <f>IF(ISNUMBER(Bilanz!BA346),Bilanz!BA346,"")</f>
        <v>5.5229999999999997</v>
      </c>
      <c r="BB346" s="717">
        <f>IF(ISNUMBER(Bilanz!BB346),Bilanz!BB346,"")</f>
        <v>36.307805477010064</v>
      </c>
      <c r="BC346" s="718">
        <f>IF(ISNUMBER(Bilanz!BC346),Bilanz!BC346,"")</f>
        <v>0.15211605128536704</v>
      </c>
      <c r="BD346" s="719">
        <f>IF(ISNUMBER(Bilanz!BD346),Bilanz!BD346,"")</f>
        <v>2.7542287033381673E-4</v>
      </c>
      <c r="BE346" s="720">
        <f>IF(ISNUMBER(Bilanz!BE346),Bilanz!BE346,"")</f>
        <v>1.7488435067133026</v>
      </c>
      <c r="BF346" s="708">
        <f>IF(ISNUMBER(Bilanz!BF346),Bilanz!BF346,"")</f>
        <v>63.687048155164867</v>
      </c>
      <c r="BG346" s="709">
        <f>IF(ISNUMBER(Bilanz!BG346),Bilanz!BG346,"")</f>
        <v>19.091241111782235</v>
      </c>
      <c r="BH346" s="710">
        <f>IF(ISNUMBER(Bilanz!BH346),Bilanz!BH346,"")</f>
        <v>0.60896571523023257</v>
      </c>
      <c r="BI346" s="711">
        <f>IF(ISNUMBER(Bilanz!BI346),Bilanz!BI346,"")</f>
        <v>41.243088037601964</v>
      </c>
      <c r="BJ346" s="712">
        <f>IF(ISNUMBER(Bilanz!BJ346),Bilanz!BJ346,"")</f>
        <v>1.0486469896158372</v>
      </c>
      <c r="BK346" s="713">
        <f>IF(ISNUMBER(Bilanz!BK346),Bilanz!BK346,"")</f>
        <v>1.3166015223205101</v>
      </c>
      <c r="BL346" s="714">
        <f>IF(ISNUMBER(Bilanz!BL346),Bilanz!BL346,"")</f>
        <v>5.63900394231249</v>
      </c>
      <c r="BM346" s="721" t="str">
        <f>IF(ISTEXT(Bilanz!BM346),Bilanz!BM346,"")</f>
        <v>V0</v>
      </c>
      <c r="BN346" s="722">
        <f>IF(ISNUMBER(Bilanz!BN346),Bilanz!BN346,"")</f>
        <v>22.7</v>
      </c>
      <c r="BO346" s="722">
        <f>IF(ISNUMBER(Bilanz!BO346),Bilanz!BO346,"")</f>
        <v>22.455737877324097</v>
      </c>
      <c r="BP346" s="723">
        <f>IF(ISNUMBER(Bilanz!BP346),Bilanz!BP346,"")</f>
        <v>-1.0760445932859133</v>
      </c>
      <c r="BQ346" s="723">
        <f>IF(ISNUMBER(Bilanz!BQ346),Bilanz!BQ346,"")</f>
        <v>30</v>
      </c>
      <c r="BR346" s="721" t="str">
        <f>IF(ISTEXT(Bilanz!BR346),Bilanz!BR346,"")</f>
        <v>V0</v>
      </c>
      <c r="BS346" s="723">
        <f>IF(ISNUMBER(Bilanz!BS346),Bilanz!BS346,"")</f>
        <v>86.164111684091083</v>
      </c>
      <c r="BT346" s="723">
        <f>IF(ISNUMBER(Bilanz!BT346),Bilanz!BT346,"")</f>
        <v>84.679524247816104</v>
      </c>
      <c r="BU346" s="723">
        <f>IF(ISNUMBER(Bilanz!BU346),Bilanz!BU346,"")</f>
        <v>170.84363593190719</v>
      </c>
      <c r="BV346" s="722">
        <f>IF(ISNUMBER(Bilanz!BV346),Bilanz!BV346,"")</f>
        <v>0.86897438595060528</v>
      </c>
      <c r="BW346" s="723">
        <f>IF(ISNUMBER(Bilanz!BW346),Bilanz!BW346,"")</f>
        <v>15</v>
      </c>
      <c r="BX346" s="721" t="str">
        <f>IF(ISTEXT(Bilanz!BX346),Bilanz!BX346,"")</f>
        <v>V0</v>
      </c>
    </row>
    <row r="347" spans="1:76" x14ac:dyDescent="0.2">
      <c r="A347" s="120" t="str">
        <f>IF(ISTEXT(Data!A347),Data!A347,"")</f>
        <v>DEU96123</v>
      </c>
      <c r="B347" s="250">
        <f>IF(ISREF(Data!B347),Data!B347,"")</f>
        <v>35355</v>
      </c>
      <c r="C347" s="698">
        <v>0.27083333333333298</v>
      </c>
      <c r="D347" s="250">
        <f>IF(ISREF(Data!D347),Data!D347,"")</f>
        <v>35356</v>
      </c>
      <c r="E347" s="698">
        <v>0.27083333333333298</v>
      </c>
      <c r="F347" s="699" t="s">
        <v>2179</v>
      </c>
      <c r="G347" s="245" t="str">
        <f>IF(ISTEXT(Data!G347),Data!G347,"")</f>
        <v>Rain</v>
      </c>
      <c r="H347" s="247" t="str">
        <f>IF(ISTEXT(Data!H347),Data!H347,"")</f>
        <v>Clean and Clear</v>
      </c>
      <c r="I347" s="246" t="str">
        <f>IF(ISTEXT(Data!I347),Data!I347,"")</f>
        <v/>
      </c>
      <c r="J347" s="248" t="str">
        <f>IF(ISTEXT(Data!J347),Data!J347,"")</f>
        <v/>
      </c>
      <c r="K347" s="273">
        <f>IF(ISNUMBER(Data!K347),Data!K347,"")</f>
        <v>5.6</v>
      </c>
      <c r="L347" s="242" t="str">
        <f>IF(ISTEXT(Data!L347),Data!L347,"")</f>
        <v>V0</v>
      </c>
      <c r="M347" s="700">
        <f>IF(ISNUMBER(Data!M347),Data!M347,"")</f>
        <v>163</v>
      </c>
      <c r="N347" s="700">
        <f>IF(ISNUMBER(Data!N347),Data!N347,"")</f>
        <v>3.7490000000000001</v>
      </c>
      <c r="O347" s="242" t="str">
        <f>IF(ISTEXT(Data!O347),Data!O347,"")</f>
        <v>V0</v>
      </c>
      <c r="P347" s="278">
        <f>IF(ISNUMBER(Data!P347),Data!P347,"")</f>
        <v>4.29</v>
      </c>
      <c r="Q347" s="242" t="str">
        <f>IF(ISTEXT(Data!Q347),Data!Q347,"")</f>
        <v>V0</v>
      </c>
      <c r="R347" s="277">
        <f>IF(ISNUMBER(Data!R347),Data!R347,"")</f>
        <v>26.5</v>
      </c>
      <c r="S347" s="242" t="str">
        <f>IF(ISTEXT(Data!S347),Data!S347,"")</f>
        <v>V0</v>
      </c>
      <c r="T347" s="701">
        <f>IF(ISNUMBER(Data!T347),Data!T347,"")</f>
        <v>0.152</v>
      </c>
      <c r="U347" s="242" t="str">
        <f>IF(ISTEXT(Data!U347),Data!U347,"")</f>
        <v>V0</v>
      </c>
      <c r="V347" s="702">
        <f>IF(ISNUMBER(Data!V347),Data!V347,"")</f>
        <v>0.7441024078703331</v>
      </c>
      <c r="W347" s="242" t="str">
        <f>IF(ISTEXT(Data!W347),Data!W347,"")</f>
        <v>V0</v>
      </c>
      <c r="X347" s="701">
        <f>IF(ISNUMBER(Data!X347),Data!X347,"")</f>
        <v>0.34947229914013866</v>
      </c>
      <c r="Y347" s="242" t="str">
        <f>IF(ISTEXT(Data!Y347),Data!Y347,"")</f>
        <v>V0</v>
      </c>
      <c r="Z347" s="703">
        <f>IF(ISNUMBER(Data!Z347),Data!Z347,"")</f>
        <v>2.3E-2</v>
      </c>
      <c r="AA347" s="242" t="str">
        <f>IF(ISTEXT(Data!AA347),Data!AA347,"")</f>
        <v>V0</v>
      </c>
      <c r="AB347" s="701">
        <f>IF(ISNUMBER(Data!AB347),Data!AB347,"")</f>
        <v>0.2694342757359055</v>
      </c>
      <c r="AC347" s="242" t="str">
        <f>IF(ISTEXT(Data!AC347),Data!AC347,"")</f>
        <v>V0</v>
      </c>
      <c r="AD347" s="704">
        <f>IF(ISNUMBER(Data!AD347),Data!AD347,"")</f>
        <v>3.7999999999999999E-2</v>
      </c>
      <c r="AE347" s="242" t="str">
        <f>IF(ISTEXT(Data!AE347),Data!AE347,"")</f>
        <v>V0</v>
      </c>
      <c r="AF347" s="701">
        <f>IF(ISNUMBER(Data!AF347),Data!AF347,"")</f>
        <v>1.4999999999999999E-2</v>
      </c>
      <c r="AG347" s="242" t="str">
        <f>IF(ISTEXT(Data!AG347),Data!AG347,"")</f>
        <v>V0</v>
      </c>
      <c r="AH347" s="703">
        <f>IF(ISNUMBER(Data!AH347),Data!AH347,"")</f>
        <v>0.12</v>
      </c>
      <c r="AI347" s="242" t="str">
        <f>IF(ISTEXT(Data!AI347),Data!AI347,"")</f>
        <v>V0</v>
      </c>
      <c r="AJ347" s="267" t="str">
        <f>IF(ISTEXT(Data!AJ347),Data!AJ347,"")</f>
        <v/>
      </c>
      <c r="AK347" s="267" t="str">
        <f>IF(ISTEXT(Data!AK347),Data!AK347,"")</f>
        <v/>
      </c>
      <c r="AL347" s="267" t="str">
        <f>IF(ISTEXT(Data!AL347),Data!AL347,"")</f>
        <v/>
      </c>
      <c r="AM347" s="267" t="str">
        <f>IF(ISTEXT(Data!AM347),Data!AM347,"")</f>
        <v/>
      </c>
      <c r="AN347" s="267" t="str">
        <f>IF(ISTEXT(Data!AN347),Data!AN347,"")</f>
        <v/>
      </c>
      <c r="AO347" s="267" t="str">
        <f>IF(ISTEXT(Data!AO347),Data!AO347,"")</f>
        <v/>
      </c>
      <c r="AP347" s="705">
        <f>IF(ISNUMBER(Bilanz!AP347),Bilanz!AP347,"")</f>
        <v>5.1286138399136399E-2</v>
      </c>
      <c r="AQ347" s="706">
        <f>IF(ISNUMBER(Bilanz!AQ347),Bilanz!AQ347,"")</f>
        <v>0.19227173285836235</v>
      </c>
      <c r="AR347" s="707">
        <f>IF(ISNUMBER(Bilanz!AR347),Bilanz!AR347,"")</f>
        <v>0.56984800000000002</v>
      </c>
      <c r="AS347" s="708">
        <f>IF(ISNUMBER(Bilanz!AS347),Bilanz!AS347,"")</f>
        <v>2.7896399271058789</v>
      </c>
      <c r="AT347" s="709">
        <f>IF(ISNUMBER(Bilanz!AT347),Bilanz!AT347,"")</f>
        <v>1.31017164947638</v>
      </c>
      <c r="AU347" s="710">
        <f>IF(ISNUMBER(Bilanz!AU347),Bilanz!AU347,"")</f>
        <v>8.6226999999999998E-2</v>
      </c>
      <c r="AV347" s="711">
        <f>IF(ISNUMBER(Bilanz!AV347),Bilanz!AV347,"")</f>
        <v>1.0101090997339097</v>
      </c>
      <c r="AW347" s="712">
        <f>IF(ISNUMBER(Bilanz!AW347),Bilanz!AW347,"")</f>
        <v>0.14246200000000001</v>
      </c>
      <c r="AX347" s="713">
        <f>IF(ISNUMBER(Bilanz!AX347),Bilanz!AX347,"")</f>
        <v>5.6235E-2</v>
      </c>
      <c r="AY347" s="714">
        <f>IF(ISNUMBER(Bilanz!AY347),Bilanz!AY347,"")</f>
        <v>0.44988</v>
      </c>
      <c r="AZ347" s="715">
        <f>IF(ISNUMBER(Bilanz!AZ347),Bilanz!AZ347,"")</f>
        <v>362.61</v>
      </c>
      <c r="BA347" s="716">
        <f>IF(ISNUMBER(Bilanz!BA347),Bilanz!BA347,"")</f>
        <v>5.5229999999999997</v>
      </c>
      <c r="BB347" s="717">
        <f>IF(ISNUMBER(Bilanz!BB347),Bilanz!BB347,"")</f>
        <v>51.286138399136398</v>
      </c>
      <c r="BC347" s="718">
        <f>IF(ISNUMBER(Bilanz!BC347),Bilanz!BC347,"")</f>
        <v>0.10768991724463682</v>
      </c>
      <c r="BD347" s="719">
        <f>IF(ISNUMBER(Bilanz!BD347),Bilanz!BD347,"")</f>
        <v>1.9498445997580453E-4</v>
      </c>
      <c r="BE347" s="720">
        <f>IF(ISNUMBER(Bilanz!BE347),Bilanz!BE347,"")</f>
        <v>4.2874873067809993</v>
      </c>
      <c r="BF347" s="708">
        <f>IF(ISNUMBER(Bilanz!BF347),Bilanz!BF347,"")</f>
        <v>53.123610185645255</v>
      </c>
      <c r="BG347" s="709">
        <f>IF(ISNUMBER(Bilanz!BG347),Bilanz!BG347,"")</f>
        <v>21.797742032754634</v>
      </c>
      <c r="BH347" s="710">
        <f>IF(ISNUMBER(Bilanz!BH347),Bilanz!BH347,"")</f>
        <v>1.0004436750210963</v>
      </c>
      <c r="BI347" s="711">
        <f>IF(ISNUMBER(Bilanz!BI347),Bilanz!BI347,"")</f>
        <v>19.235687565924575</v>
      </c>
      <c r="BJ347" s="712">
        <f>IF(ISNUMBER(Bilanz!BJ347),Bilanz!BJ347,"")</f>
        <v>0.97191672208297097</v>
      </c>
      <c r="BK347" s="713">
        <f>IF(ISNUMBER(Bilanz!BK347),Bilanz!BK347,"")</f>
        <v>1.2343139271754782</v>
      </c>
      <c r="BL347" s="714">
        <f>IF(ISNUMBER(Bilanz!BL347),Bilanz!BL347,"")</f>
        <v>5.9883227705973345</v>
      </c>
      <c r="BM347" s="721" t="str">
        <f>IF(ISTEXT(Bilanz!BM347),Bilanz!BM347,"")</f>
        <v>V0</v>
      </c>
      <c r="BN347" s="722">
        <f>IF(ISNUMBER(Bilanz!BN347),Bilanz!BN347,"")</f>
        <v>26.5</v>
      </c>
      <c r="BO347" s="722">
        <f>IF(ISNUMBER(Bilanz!BO347),Bilanz!BO347,"")</f>
        <v>25.760499271386806</v>
      </c>
      <c r="BP347" s="723">
        <f>IF(ISNUMBER(Bilanz!BP347),Bilanz!BP347,"")</f>
        <v>-2.790568787219601</v>
      </c>
      <c r="BQ347" s="723">
        <f>IF(ISNUMBER(Bilanz!BQ347),Bilanz!BQ347,"")</f>
        <v>30</v>
      </c>
      <c r="BR347" s="721" t="str">
        <f>IF(ISTEXT(Bilanz!BR347),Bilanz!BR347,"")</f>
        <v>V0</v>
      </c>
      <c r="BS347" s="723">
        <f>IF(ISNUMBER(Bilanz!BS347),Bilanz!BS347,"")</f>
        <v>79.716823059937852</v>
      </c>
      <c r="BT347" s="723">
        <f>IF(ISNUMBER(Bilanz!BT347),Bilanz!BT347,"")</f>
        <v>79.3167244268855</v>
      </c>
      <c r="BU347" s="723">
        <f>IF(ISNUMBER(Bilanz!BU347),Bilanz!BU347,"")</f>
        <v>159.03354748682335</v>
      </c>
      <c r="BV347" s="722">
        <f>IF(ISNUMBER(Bilanz!BV347),Bilanz!BV347,"")</f>
        <v>0.25158127915463979</v>
      </c>
      <c r="BW347" s="723">
        <f>IF(ISNUMBER(Bilanz!BW347),Bilanz!BW347,"")</f>
        <v>15</v>
      </c>
      <c r="BX347" s="721" t="str">
        <f>IF(ISTEXT(Bilanz!BX347),Bilanz!BX347,"")</f>
        <v>V0</v>
      </c>
    </row>
    <row r="348" spans="1:76" x14ac:dyDescent="0.2">
      <c r="A348" s="120" t="str">
        <f>IF(ISTEXT(Data!A348),Data!A348,"")</f>
        <v>DEU96124</v>
      </c>
      <c r="B348" s="250">
        <f>IF(ISREF(Data!B348),Data!B348,"")</f>
        <v>35356</v>
      </c>
      <c r="C348" s="698">
        <v>0.27083333333333298</v>
      </c>
      <c r="D348" s="250">
        <f>IF(ISREF(Data!D348),Data!D348,"")</f>
        <v>35357</v>
      </c>
      <c r="E348" s="698">
        <v>0.27083333333333298</v>
      </c>
      <c r="F348" s="699" t="s">
        <v>2179</v>
      </c>
      <c r="G348" s="245" t="str">
        <f>IF(ISTEXT(Data!G348),Data!G348,"")</f>
        <v>Rain</v>
      </c>
      <c r="H348" s="247" t="str">
        <f>IF(ISTEXT(Data!H348),Data!H348,"")</f>
        <v>Clean and Clear</v>
      </c>
      <c r="I348" s="246" t="str">
        <f>IF(ISTEXT(Data!I348),Data!I348,"")</f>
        <v/>
      </c>
      <c r="J348" s="248" t="str">
        <f>IF(ISTEXT(Data!J348),Data!J348,"")</f>
        <v/>
      </c>
      <c r="K348" s="273">
        <f>IF(ISNUMBER(Data!K348),Data!K348,"")</f>
        <v>2.6</v>
      </c>
      <c r="L348" s="242" t="str">
        <f>IF(ISTEXT(Data!L348),Data!L348,"")</f>
        <v>V0</v>
      </c>
      <c r="M348" s="700">
        <f>IF(ISNUMBER(Data!M348),Data!M348,"")</f>
        <v>103.2</v>
      </c>
      <c r="N348" s="700">
        <f>IF(ISNUMBER(Data!N348),Data!N348,"")</f>
        <v>2.3736000000000002</v>
      </c>
      <c r="O348" s="242" t="str">
        <f>IF(ISTEXT(Data!O348),Data!O348,"")</f>
        <v>V0</v>
      </c>
      <c r="P348" s="278">
        <f>IF(ISNUMBER(Data!P348),Data!P348,"")</f>
        <v>4.8899999999999997</v>
      </c>
      <c r="Q348" s="242" t="str">
        <f>IF(ISTEXT(Data!Q348),Data!Q348,"")</f>
        <v>V0</v>
      </c>
      <c r="R348" s="277">
        <f>IF(ISNUMBER(Data!R348),Data!R348,"")</f>
        <v>7.8</v>
      </c>
      <c r="S348" s="242" t="str">
        <f>IF(ISTEXT(Data!S348),Data!S348,"")</f>
        <v>V0</v>
      </c>
      <c r="T348" s="701">
        <f>IF(ISNUMBER(Data!T348),Data!T348,"")</f>
        <v>9.6000000000000002E-2</v>
      </c>
      <c r="U348" s="242" t="str">
        <f>IF(ISTEXT(Data!U348),Data!U348,"")</f>
        <v>V0</v>
      </c>
      <c r="V348" s="702">
        <f>IF(ISNUMBER(Data!V348),Data!V348,"")</f>
        <v>0.18591265381824046</v>
      </c>
      <c r="W348" s="242" t="str">
        <f>IF(ISTEXT(Data!W348),Data!W348,"")</f>
        <v>V0</v>
      </c>
      <c r="X348" s="701">
        <f>IF(ISNUMBER(Data!X348),Data!X348,"")</f>
        <v>0.14920164060710792</v>
      </c>
      <c r="Y348" s="242" t="str">
        <f>IF(ISTEXT(Data!Y348),Data!Y348,"")</f>
        <v>V0</v>
      </c>
      <c r="Z348" s="703">
        <f>IF(ISNUMBER(Data!Z348),Data!Z348,"")</f>
        <v>4.3999999999999997E-2</v>
      </c>
      <c r="AA348" s="242" t="str">
        <f>IF(ISTEXT(Data!AA348),Data!AA348,"")</f>
        <v>V0</v>
      </c>
      <c r="AB348" s="701">
        <f>IF(ISNUMBER(Data!AB348),Data!AB348,"")</f>
        <v>9.3176118410111419E-2</v>
      </c>
      <c r="AC348" s="242" t="str">
        <f>IF(ISTEXT(Data!AC348),Data!AC348,"")</f>
        <v>V0</v>
      </c>
      <c r="AD348" s="704">
        <f>IF(ISNUMBER(Data!AD348),Data!AD348,"")</f>
        <v>5.7000000000000002E-2</v>
      </c>
      <c r="AE348" s="242" t="str">
        <f>IF(ISTEXT(Data!AE348),Data!AE348,"")</f>
        <v>V0</v>
      </c>
      <c r="AF348" s="701">
        <f>IF(ISNUMBER(Data!AF348),Data!AF348,"")</f>
        <v>1.4E-2</v>
      </c>
      <c r="AG348" s="242" t="str">
        <f>IF(ISTEXT(Data!AG348),Data!AG348,"")</f>
        <v>V0</v>
      </c>
      <c r="AH348" s="703">
        <f>IF(ISNUMBER(Data!AH348),Data!AH348,"")</f>
        <v>8.8999999999999996E-2</v>
      </c>
      <c r="AI348" s="242" t="str">
        <f>IF(ISTEXT(Data!AI348),Data!AI348,"")</f>
        <v>V0</v>
      </c>
      <c r="AJ348" s="267" t="str">
        <f>IF(ISTEXT(Data!AJ348),Data!AJ348,"")</f>
        <v/>
      </c>
      <c r="AK348" s="267" t="str">
        <f>IF(ISTEXT(Data!AK348),Data!AK348,"")</f>
        <v/>
      </c>
      <c r="AL348" s="267" t="str">
        <f>IF(ISTEXT(Data!AL348),Data!AL348,"")</f>
        <v/>
      </c>
      <c r="AM348" s="267" t="str">
        <f>IF(ISTEXT(Data!AM348),Data!AM348,"")</f>
        <v/>
      </c>
      <c r="AN348" s="267" t="str">
        <f>IF(ISTEXT(Data!AN348),Data!AN348,"")</f>
        <v/>
      </c>
      <c r="AO348" s="267" t="str">
        <f>IF(ISTEXT(Data!AO348),Data!AO348,"")</f>
        <v/>
      </c>
      <c r="AP348" s="705">
        <f>IF(ISNUMBER(Bilanz!AP348),Bilanz!AP348,"")</f>
        <v>1.2882495516931347E-2</v>
      </c>
      <c r="AQ348" s="706">
        <f>IF(ISNUMBER(Bilanz!AQ348),Bilanz!AQ348,"")</f>
        <v>3.0577891358988248E-2</v>
      </c>
      <c r="AR348" s="707">
        <f>IF(ISNUMBER(Bilanz!AR348),Bilanz!AR348,"")</f>
        <v>0.22786560000000003</v>
      </c>
      <c r="AS348" s="708">
        <f>IF(ISNUMBER(Bilanz!AS348),Bilanz!AS348,"")</f>
        <v>0.44128227510297557</v>
      </c>
      <c r="AT348" s="709">
        <f>IF(ISNUMBER(Bilanz!AT348),Bilanz!AT348,"")</f>
        <v>0.35414501414503136</v>
      </c>
      <c r="AU348" s="710">
        <f>IF(ISNUMBER(Bilanz!AU348),Bilanz!AU348,"")</f>
        <v>0.1044384</v>
      </c>
      <c r="AV348" s="711">
        <f>IF(ISNUMBER(Bilanz!AV348),Bilanz!AV348,"")</f>
        <v>0.22116283465824049</v>
      </c>
      <c r="AW348" s="712">
        <f>IF(ISNUMBER(Bilanz!AW348),Bilanz!AW348,"")</f>
        <v>0.1352952</v>
      </c>
      <c r="AX348" s="713">
        <f>IF(ISNUMBER(Bilanz!AX348),Bilanz!AX348,"")</f>
        <v>3.32304E-2</v>
      </c>
      <c r="AY348" s="714">
        <f>IF(ISNUMBER(Bilanz!AY348),Bilanz!AY348,"")</f>
        <v>0.2112504</v>
      </c>
      <c r="AZ348" s="715">
        <f>IF(ISNUMBER(Bilanz!AZ348),Bilanz!AZ348,"")</f>
        <v>362.61</v>
      </c>
      <c r="BA348" s="716">
        <f>IF(ISNUMBER(Bilanz!BA348),Bilanz!BA348,"")</f>
        <v>5.5229999999999997</v>
      </c>
      <c r="BB348" s="717">
        <f>IF(ISNUMBER(Bilanz!BB348),Bilanz!BB348,"")</f>
        <v>12.882495516931346</v>
      </c>
      <c r="BC348" s="718">
        <f>IF(ISNUMBER(Bilanz!BC348),Bilanz!BC348,"")</f>
        <v>0.42872128251402603</v>
      </c>
      <c r="BD348" s="719">
        <f>IF(ISNUMBER(Bilanz!BD348),Bilanz!BD348,"")</f>
        <v>7.7624711662869063E-4</v>
      </c>
      <c r="BE348" s="720">
        <f>IF(ISNUMBER(Bilanz!BE348),Bilanz!BE348,"")</f>
        <v>2.7078867200722105</v>
      </c>
      <c r="BF348" s="708">
        <f>IF(ISNUMBER(Bilanz!BF348),Bilanz!BF348,"")</f>
        <v>13.272838853304808</v>
      </c>
      <c r="BG348" s="709">
        <f>IF(ISNUMBER(Bilanz!BG348),Bilanz!BG348,"")</f>
        <v>9.3061993205743292</v>
      </c>
      <c r="BH348" s="710">
        <f>IF(ISNUMBER(Bilanz!BH348),Bilanz!BH348,"")</f>
        <v>1.9138922478664453</v>
      </c>
      <c r="BI348" s="711">
        <f>IF(ISNUMBER(Bilanz!BI348),Bilanz!BI348,"")</f>
        <v>6.6521109738067699</v>
      </c>
      <c r="BJ348" s="712">
        <f>IF(ISNUMBER(Bilanz!BJ348),Bilanz!BJ348,"")</f>
        <v>1.4578750831244565</v>
      </c>
      <c r="BK348" s="713">
        <f>IF(ISNUMBER(Bilanz!BK348),Bilanz!BK348,"")</f>
        <v>1.1520263320304465</v>
      </c>
      <c r="BL348" s="714">
        <f>IF(ISNUMBER(Bilanz!BL348),Bilanz!BL348,"")</f>
        <v>4.4413393881930228</v>
      </c>
      <c r="BM348" s="721" t="str">
        <f>IF(ISTEXT(Bilanz!BM348),Bilanz!BM348,"")</f>
        <v>V0</v>
      </c>
      <c r="BN348" s="722">
        <f>IF(ISNUMBER(Bilanz!BN348),Bilanz!BN348,"")</f>
        <v>7.8</v>
      </c>
      <c r="BO348" s="722">
        <f>IF(ISNUMBER(Bilanz!BO348),Bilanz!BO348,"")</f>
        <v>7.4401831643495546</v>
      </c>
      <c r="BP348" s="723">
        <f>IF(ISNUMBER(Bilanz!BP348),Bilanz!BP348,"")</f>
        <v>-4.6130363544928876</v>
      </c>
      <c r="BQ348" s="723">
        <f>IF(ISNUMBER(Bilanz!BQ348),Bilanz!BQ348,"")</f>
        <v>30</v>
      </c>
      <c r="BR348" s="721" t="str">
        <f>IF(ISTEXT(Bilanz!BR348),Bilanz!BR348,"")</f>
        <v>V0</v>
      </c>
      <c r="BS348" s="723">
        <f>IF(ISNUMBER(Bilanz!BS348),Bilanz!BS348,"")</f>
        <v>28.499739541952486</v>
      </c>
      <c r="BT348" s="723">
        <f>IF(ISNUMBER(Bilanz!BT348),Bilanz!BT348,"")</f>
        <v>25.716422423582003</v>
      </c>
      <c r="BU348" s="723">
        <f>IF(ISNUMBER(Bilanz!BU348),Bilanz!BU348,"")</f>
        <v>54.216161965534489</v>
      </c>
      <c r="BV348" s="722">
        <f>IF(ISNUMBER(Bilanz!BV348),Bilanz!BV348,"")</f>
        <v>5.1337405996017456</v>
      </c>
      <c r="BW348" s="723">
        <f>IF(ISNUMBER(Bilanz!BW348),Bilanz!BW348,"")</f>
        <v>30</v>
      </c>
      <c r="BX348" s="721" t="str">
        <f>IF(ISTEXT(Bilanz!BX348),Bilanz!BX348,"")</f>
        <v>V0</v>
      </c>
    </row>
    <row r="349" spans="1:76" x14ac:dyDescent="0.2">
      <c r="A349" s="120" t="str">
        <f>IF(ISTEXT(Data!A349),Data!A349,"")</f>
        <v>DEU96125</v>
      </c>
      <c r="B349" s="250">
        <f>IF(ISREF(Data!B349),Data!B349,"")</f>
        <v>35357</v>
      </c>
      <c r="C349" s="698">
        <v>0.27083333333333298</v>
      </c>
      <c r="D349" s="250">
        <f>IF(ISREF(Data!D349),Data!D349,"")</f>
        <v>35358</v>
      </c>
      <c r="E349" s="698">
        <v>0.27083333333333298</v>
      </c>
      <c r="F349" s="699" t="s">
        <v>2179</v>
      </c>
      <c r="G349" s="245" t="str">
        <f>IF(ISTEXT(Data!G349),Data!G349,"")</f>
        <v>Rain</v>
      </c>
      <c r="H349" s="247" t="str">
        <f>IF(ISTEXT(Data!H349),Data!H349,"")</f>
        <v>Clean and Clear</v>
      </c>
      <c r="I349" s="246" t="str">
        <f>IF(ISTEXT(Data!I349),Data!I349,"")</f>
        <v/>
      </c>
      <c r="J349" s="248" t="str">
        <f>IF(ISTEXT(Data!J349),Data!J349,"")</f>
        <v/>
      </c>
      <c r="K349" s="273">
        <f>IF(ISNUMBER(Data!K349),Data!K349,"")</f>
        <v>5.8</v>
      </c>
      <c r="L349" s="242" t="str">
        <f>IF(ISTEXT(Data!L349),Data!L349,"")</f>
        <v>V0</v>
      </c>
      <c r="M349" s="700">
        <f>IF(ISNUMBER(Data!M349),Data!M349,"")</f>
        <v>238.3</v>
      </c>
      <c r="N349" s="700">
        <f>IF(ISNUMBER(Data!N349),Data!N349,"")</f>
        <v>5.4809000000000001</v>
      </c>
      <c r="O349" s="242" t="str">
        <f>IF(ISTEXT(Data!O349),Data!O349,"")</f>
        <v>V0</v>
      </c>
      <c r="P349" s="278">
        <f>IF(ISNUMBER(Data!P349),Data!P349,"")</f>
        <v>5.17</v>
      </c>
      <c r="Q349" s="242" t="str">
        <f>IF(ISTEXT(Data!Q349),Data!Q349,"")</f>
        <v>V0</v>
      </c>
      <c r="R349" s="277">
        <f>IF(ISNUMBER(Data!R349),Data!R349,"")</f>
        <v>5.9</v>
      </c>
      <c r="S349" s="242" t="str">
        <f>IF(ISTEXT(Data!S349),Data!S349,"")</f>
        <v>V0</v>
      </c>
      <c r="T349" s="701">
        <f>IF(ISNUMBER(Data!T349),Data!T349,"")</f>
        <v>0.29199999999999998</v>
      </c>
      <c r="U349" s="242" t="str">
        <f>IF(ISTEXT(Data!U349),Data!U349,"")</f>
        <v>V0</v>
      </c>
      <c r="V349" s="702">
        <f>IF(ISNUMBER(Data!V349),Data!V349,"")</f>
        <v>0.14005570518506572</v>
      </c>
      <c r="W349" s="242" t="str">
        <f>IF(ISTEXT(Data!W349),Data!W349,"")</f>
        <v>V0</v>
      </c>
      <c r="X349" s="701">
        <f>IF(ISNUMBER(Data!X349),Data!X349,"")</f>
        <v>9.8800191542961824E-2</v>
      </c>
      <c r="Y349" s="242" t="str">
        <f>IF(ISTEXT(Data!Y349),Data!Y349,"")</f>
        <v>V0</v>
      </c>
      <c r="Z349" s="703">
        <f>IF(ISNUMBER(Data!Z349),Data!Z349,"")</f>
        <v>0.157</v>
      </c>
      <c r="AA349" s="242" t="str">
        <f>IF(ISTEXT(Data!AA349),Data!AA349,"")</f>
        <v>V0</v>
      </c>
      <c r="AB349" s="701">
        <f>IF(ISNUMBER(Data!AB349),Data!AB349,"")</f>
        <v>0.13821124230833193</v>
      </c>
      <c r="AC349" s="242" t="str">
        <f>IF(ISTEXT(Data!AC349),Data!AC349,"")</f>
        <v>V0</v>
      </c>
      <c r="AD349" s="704">
        <f>IF(ISNUMBER(Data!AD349),Data!AD349,"")</f>
        <v>4.3999999999999997E-2</v>
      </c>
      <c r="AE349" s="242" t="str">
        <f>IF(ISTEXT(Data!AE349),Data!AE349,"")</f>
        <v>V0</v>
      </c>
      <c r="AF349" s="701">
        <f>IF(ISNUMBER(Data!AF349),Data!AF349,"")</f>
        <v>2.3E-2</v>
      </c>
      <c r="AG349" s="242" t="str">
        <f>IF(ISTEXT(Data!AG349),Data!AG349,"")</f>
        <v>V0</v>
      </c>
      <c r="AH349" s="703">
        <f>IF(ISNUMBER(Data!AH349),Data!AH349,"")</f>
        <v>6.3E-2</v>
      </c>
      <c r="AI349" s="242" t="str">
        <f>IF(ISTEXT(Data!AI349),Data!AI349,"")</f>
        <v>V0</v>
      </c>
      <c r="AJ349" s="267" t="str">
        <f>IF(ISTEXT(Data!AJ349),Data!AJ349,"")</f>
        <v/>
      </c>
      <c r="AK349" s="267" t="str">
        <f>IF(ISTEXT(Data!AK349),Data!AK349,"")</f>
        <v/>
      </c>
      <c r="AL349" s="267" t="str">
        <f>IF(ISTEXT(Data!AL349),Data!AL349,"")</f>
        <v/>
      </c>
      <c r="AM349" s="267" t="str">
        <f>IF(ISTEXT(Data!AM349),Data!AM349,"")</f>
        <v/>
      </c>
      <c r="AN349" s="267" t="str">
        <f>IF(ISTEXT(Data!AN349),Data!AN349,"")</f>
        <v/>
      </c>
      <c r="AO349" s="267" t="str">
        <f>IF(ISTEXT(Data!AO349),Data!AO349,"")</f>
        <v/>
      </c>
      <c r="AP349" s="705">
        <f>IF(ISNUMBER(Bilanz!AP349),Bilanz!AP349,"")</f>
        <v>6.7608297539198158E-3</v>
      </c>
      <c r="AQ349" s="706">
        <f>IF(ISNUMBER(Bilanz!AQ349),Bilanz!AQ349,"")</f>
        <v>3.7055431798259118E-2</v>
      </c>
      <c r="AR349" s="707">
        <f>IF(ISNUMBER(Bilanz!AR349),Bilanz!AR349,"")</f>
        <v>1.6004228</v>
      </c>
      <c r="AS349" s="708">
        <f>IF(ISNUMBER(Bilanz!AS349),Bilanz!AS349,"")</f>
        <v>0.76763131454882672</v>
      </c>
      <c r="AT349" s="709">
        <f>IF(ISNUMBER(Bilanz!AT349),Bilanz!AT349,"")</f>
        <v>0.54151396982781952</v>
      </c>
      <c r="AU349" s="710">
        <f>IF(ISNUMBER(Bilanz!AU349),Bilanz!AU349,"")</f>
        <v>0.86050130000000002</v>
      </c>
      <c r="AV349" s="711">
        <f>IF(ISNUMBER(Bilanz!AV349),Bilanz!AV349,"")</f>
        <v>0.75752199796773645</v>
      </c>
      <c r="AW349" s="712">
        <f>IF(ISNUMBER(Bilanz!AW349),Bilanz!AW349,"")</f>
        <v>0.2411596</v>
      </c>
      <c r="AX349" s="713">
        <f>IF(ISNUMBER(Bilanz!AX349),Bilanz!AX349,"")</f>
        <v>0.1260607</v>
      </c>
      <c r="AY349" s="714">
        <f>IF(ISNUMBER(Bilanz!AY349),Bilanz!AY349,"")</f>
        <v>0.34529670000000001</v>
      </c>
      <c r="AZ349" s="715">
        <f>IF(ISNUMBER(Bilanz!AZ349),Bilanz!AZ349,"")</f>
        <v>362.61</v>
      </c>
      <c r="BA349" s="716">
        <f>IF(ISNUMBER(Bilanz!BA349),Bilanz!BA349,"")</f>
        <v>5.5229999999999997</v>
      </c>
      <c r="BB349" s="717">
        <f>IF(ISNUMBER(Bilanz!BB349),Bilanz!BB349,"")</f>
        <v>6.7608297539198157</v>
      </c>
      <c r="BC349" s="718">
        <f>IF(ISNUMBER(Bilanz!BC349),Bilanz!BC349,"")</f>
        <v>0.81691156278530075</v>
      </c>
      <c r="BD349" s="719">
        <f>IF(ISNUMBER(Bilanz!BD349),Bilanz!BD349,"")</f>
        <v>1.4791083881682066E-3</v>
      </c>
      <c r="BE349" s="720">
        <f>IF(ISNUMBER(Bilanz!BE349),Bilanz!BE349,"")</f>
        <v>8.2364887735529742</v>
      </c>
      <c r="BF349" s="708">
        <f>IF(ISNUMBER(Bilanz!BF349),Bilanz!BF349,"")</f>
        <v>9.9989794520643773</v>
      </c>
      <c r="BG349" s="709">
        <f>IF(ISNUMBER(Bilanz!BG349),Bilanz!BG349,"")</f>
        <v>6.1624944046756172</v>
      </c>
      <c r="BH349" s="710">
        <f>IF(ISNUMBER(Bilanz!BH349),Bilanz!BH349,"")</f>
        <v>6.8291155207961802</v>
      </c>
      <c r="BI349" s="711">
        <f>IF(ISNUMBER(Bilanz!BI349),Bilanz!BI349,"")</f>
        <v>9.8672979444800397</v>
      </c>
      <c r="BJ349" s="712">
        <f>IF(ISNUMBER(Bilanz!BJ349),Bilanz!BJ349,"")</f>
        <v>1.1253772571487033</v>
      </c>
      <c r="BK349" s="713">
        <f>IF(ISNUMBER(Bilanz!BK349),Bilanz!BK349,"")</f>
        <v>1.8926146883357333</v>
      </c>
      <c r="BL349" s="714">
        <f>IF(ISNUMBER(Bilanz!BL349),Bilanz!BL349,"")</f>
        <v>3.143869454563601</v>
      </c>
      <c r="BM349" s="721" t="str">
        <f>IF(ISTEXT(Bilanz!BM349),Bilanz!BM349,"")</f>
        <v>V0</v>
      </c>
      <c r="BN349" s="722">
        <f>IF(ISNUMBER(Bilanz!BN349),Bilanz!BN349,"")</f>
        <v>5.9</v>
      </c>
      <c r="BO349" s="722">
        <f>IF(ISNUMBER(Bilanz!BO349),Bilanz!BO349,"")</f>
        <v>5.6736540689454262</v>
      </c>
      <c r="BP349" s="723">
        <f>IF(ISNUMBER(Bilanz!BP349),Bilanz!BP349,"")</f>
        <v>-3.8363717127893917</v>
      </c>
      <c r="BQ349" s="723">
        <f>IF(ISNUMBER(Bilanz!BQ349),Bilanz!BQ349,"")</f>
        <v>30</v>
      </c>
      <c r="BR349" s="721" t="str">
        <f>IF(ISTEXT(Bilanz!BR349),Bilanz!BR349,"")</f>
        <v>V0</v>
      </c>
      <c r="BS349" s="723">
        <f>IF(ISNUMBER(Bilanz!BS349),Bilanz!BS349,"")</f>
        <v>29.619104619244073</v>
      </c>
      <c r="BT349" s="723">
        <f>IF(ISNUMBER(Bilanz!BT349),Bilanz!BT349,"")</f>
        <v>25.216353301466437</v>
      </c>
      <c r="BU349" s="723">
        <f>IF(ISNUMBER(Bilanz!BU349),Bilanz!BU349,"")</f>
        <v>54.83545792071051</v>
      </c>
      <c r="BV349" s="722">
        <f>IF(ISNUMBER(Bilanz!BV349),Bilanz!BV349,"")</f>
        <v>8.0290226155197004</v>
      </c>
      <c r="BW349" s="723">
        <f>IF(ISNUMBER(Bilanz!BW349),Bilanz!BW349,"")</f>
        <v>30</v>
      </c>
      <c r="BX349" s="721" t="str">
        <f>IF(ISTEXT(Bilanz!BX349),Bilanz!BX349,"")</f>
        <v>V0</v>
      </c>
    </row>
    <row r="350" spans="1:76" x14ac:dyDescent="0.2">
      <c r="A350" s="120" t="str">
        <f>IF(ISTEXT(Data!A350),Data!A350,"")</f>
        <v>DEU96126</v>
      </c>
      <c r="B350" s="250">
        <f>IF(ISREF(Data!B350),Data!B350,"")</f>
        <v>35358</v>
      </c>
      <c r="C350" s="698">
        <v>0.27083333333333298</v>
      </c>
      <c r="D350" s="250">
        <f>IF(ISREF(Data!D350),Data!D350,"")</f>
        <v>35359</v>
      </c>
      <c r="E350" s="698">
        <v>0.27083333333333298</v>
      </c>
      <c r="F350" s="699" t="s">
        <v>2179</v>
      </c>
      <c r="G350" s="245" t="str">
        <f>IF(ISTEXT(Data!G350),Data!G350,"")</f>
        <v>Rain</v>
      </c>
      <c r="H350" s="247" t="str">
        <f>IF(ISTEXT(Data!H350),Data!H350,"")</f>
        <v>Clean and Clear</v>
      </c>
      <c r="I350" s="246" t="str">
        <f>IF(ISTEXT(Data!I350),Data!I350,"")</f>
        <v/>
      </c>
      <c r="J350" s="248" t="str">
        <f>IF(ISTEXT(Data!J350),Data!J350,"")</f>
        <v/>
      </c>
      <c r="K350" s="273">
        <f>IF(ISNUMBER(Data!K350),Data!K350,"")</f>
        <v>7.5</v>
      </c>
      <c r="L350" s="242" t="str">
        <f>IF(ISTEXT(Data!L350),Data!L350,"")</f>
        <v>V0</v>
      </c>
      <c r="M350" s="700">
        <f>IF(ISNUMBER(Data!M350),Data!M350,"")</f>
        <v>302.10000000000002</v>
      </c>
      <c r="N350" s="700">
        <f>IF(ISNUMBER(Data!N350),Data!N350,"")</f>
        <v>6.9483000000000006</v>
      </c>
      <c r="O350" s="242" t="str">
        <f>IF(ISTEXT(Data!O350),Data!O350,"")</f>
        <v>V0</v>
      </c>
      <c r="P350" s="278">
        <f>IF(ISNUMBER(Data!P350),Data!P350,"")</f>
        <v>5.19</v>
      </c>
      <c r="Q350" s="242" t="str">
        <f>IF(ISTEXT(Data!Q350),Data!Q350,"")</f>
        <v>V0</v>
      </c>
      <c r="R350" s="277">
        <f>IF(ISNUMBER(Data!R350),Data!R350,"")</f>
        <v>5.9</v>
      </c>
      <c r="S350" s="242" t="str">
        <f>IF(ISTEXT(Data!S350),Data!S350,"")</f>
        <v>V0</v>
      </c>
      <c r="T350" s="701">
        <f>IF(ISNUMBER(Data!T350),Data!T350,"")</f>
        <v>0.39400000000000002</v>
      </c>
      <c r="U350" s="242" t="str">
        <f>IF(ISTEXT(Data!U350),Data!U350,"")</f>
        <v>V0</v>
      </c>
      <c r="V350" s="702">
        <f>IF(ISNUMBER(Data!V350),Data!V350,"")</f>
        <v>0.12085451979679059</v>
      </c>
      <c r="W350" s="242" t="str">
        <f>IF(ISTEXT(Data!W350),Data!W350,"")</f>
        <v>V0</v>
      </c>
      <c r="X350" s="701">
        <f>IF(ISNUMBER(Data!X350),Data!X350,"")</f>
        <v>9.8800191542961824E-2</v>
      </c>
      <c r="Y350" s="242" t="str">
        <f>IF(ISTEXT(Data!Y350),Data!Y350,"")</f>
        <v>V0</v>
      </c>
      <c r="Z350" s="703">
        <f>IF(ISNUMBER(Data!Z350),Data!Z350,"")</f>
        <v>0.248</v>
      </c>
      <c r="AA350" s="242" t="str">
        <f>IF(ISTEXT(Data!AA350),Data!AA350,"")</f>
        <v>V0</v>
      </c>
      <c r="AB350" s="701">
        <f>IF(ISNUMBER(Data!AB350),Data!AB350,"")</f>
        <v>0.10559960086479295</v>
      </c>
      <c r="AC350" s="242" t="str">
        <f>IF(ISTEXT(Data!AC350),Data!AC350,"")</f>
        <v>V0</v>
      </c>
      <c r="AD350" s="704">
        <f>IF(ISNUMBER(Data!AD350),Data!AD350,"")</f>
        <v>8.2000000000000003E-2</v>
      </c>
      <c r="AE350" s="242" t="str">
        <f>IF(ISTEXT(Data!AE350),Data!AE350,"")</f>
        <v>V0</v>
      </c>
      <c r="AF350" s="701">
        <f>IF(ISNUMBER(Data!AF350),Data!AF350,"")</f>
        <v>3.7999999999999999E-2</v>
      </c>
      <c r="AG350" s="242" t="str">
        <f>IF(ISTEXT(Data!AG350),Data!AG350,"")</f>
        <v>V0</v>
      </c>
      <c r="AH350" s="703">
        <f>IF(ISNUMBER(Data!AH350),Data!AH350,"")</f>
        <v>9.9000000000000005E-2</v>
      </c>
      <c r="AI350" s="242" t="str">
        <f>IF(ISTEXT(Data!AI350),Data!AI350,"")</f>
        <v>V0</v>
      </c>
      <c r="AJ350" s="267" t="str">
        <f>IF(ISTEXT(Data!AJ350),Data!AJ350,"")</f>
        <v/>
      </c>
      <c r="AK350" s="267" t="str">
        <f>IF(ISTEXT(Data!AK350),Data!AK350,"")</f>
        <v/>
      </c>
      <c r="AL350" s="267" t="str">
        <f>IF(ISTEXT(Data!AL350),Data!AL350,"")</f>
        <v/>
      </c>
      <c r="AM350" s="267" t="str">
        <f>IF(ISTEXT(Data!AM350),Data!AM350,"")</f>
        <v/>
      </c>
      <c r="AN350" s="267" t="str">
        <f>IF(ISTEXT(Data!AN350),Data!AN350,"")</f>
        <v/>
      </c>
      <c r="AO350" s="267" t="str">
        <f>IF(ISTEXT(Data!AO350),Data!AO350,"")</f>
        <v/>
      </c>
      <c r="AP350" s="705">
        <f>IF(ISNUMBER(Bilanz!AP350),Bilanz!AP350,"")</f>
        <v>6.4565422903465428E-3</v>
      </c>
      <c r="AQ350" s="706">
        <f>IF(ISNUMBER(Bilanz!AQ350),Bilanz!AQ350,"")</f>
        <v>4.4861992796014889E-2</v>
      </c>
      <c r="AR350" s="707">
        <f>IF(ISNUMBER(Bilanz!AR350),Bilanz!AR350,"")</f>
        <v>2.7376302000000003</v>
      </c>
      <c r="AS350" s="708">
        <f>IF(ISNUMBER(Bilanz!AS350),Bilanz!AS350,"")</f>
        <v>0.83973345990404014</v>
      </c>
      <c r="AT350" s="709">
        <f>IF(ISNUMBER(Bilanz!AT350),Bilanz!AT350,"")</f>
        <v>0.6864933708979617</v>
      </c>
      <c r="AU350" s="710">
        <f>IF(ISNUMBER(Bilanz!AU350),Bilanz!AU350,"")</f>
        <v>1.7231784000000001</v>
      </c>
      <c r="AV350" s="711">
        <f>IF(ISNUMBER(Bilanz!AV350),Bilanz!AV350,"")</f>
        <v>0.73373770668884086</v>
      </c>
      <c r="AW350" s="712">
        <f>IF(ISNUMBER(Bilanz!AW350),Bilanz!AW350,"")</f>
        <v>0.56976060000000006</v>
      </c>
      <c r="AX350" s="713">
        <f>IF(ISNUMBER(Bilanz!AX350),Bilanz!AX350,"")</f>
        <v>0.26403540000000003</v>
      </c>
      <c r="AY350" s="714">
        <f>IF(ISNUMBER(Bilanz!AY350),Bilanz!AY350,"")</f>
        <v>0.68788170000000004</v>
      </c>
      <c r="AZ350" s="715">
        <f>IF(ISNUMBER(Bilanz!AZ350),Bilanz!AZ350,"")</f>
        <v>362.61</v>
      </c>
      <c r="BA350" s="716">
        <f>IF(ISNUMBER(Bilanz!BA350),Bilanz!BA350,"")</f>
        <v>5.5229999999999997</v>
      </c>
      <c r="BB350" s="717">
        <f>IF(ISNUMBER(Bilanz!BB350),Bilanz!BB350,"")</f>
        <v>6.456542290346543</v>
      </c>
      <c r="BC350" s="718">
        <f>IF(ISNUMBER(Bilanz!BC350),Bilanz!BC350,"")</f>
        <v>0.85541141862536396</v>
      </c>
      <c r="BD350" s="719">
        <f>IF(ISNUMBER(Bilanz!BD350),Bilanz!BD350,"")</f>
        <v>1.5488166189124818E-3</v>
      </c>
      <c r="BE350" s="720">
        <f>IF(ISNUMBER(Bilanz!BE350),Bilanz!BE350,"")</f>
        <v>11.113618413629696</v>
      </c>
      <c r="BF350" s="708">
        <f>IF(ISNUMBER(Bilanz!BF350),Bilanz!BF350,"")</f>
        <v>8.628151623958777</v>
      </c>
      <c r="BG350" s="709">
        <f>IF(ISNUMBER(Bilanz!BG350),Bilanz!BG350,"")</f>
        <v>6.1624944046756172</v>
      </c>
      <c r="BH350" s="710">
        <f>IF(ISNUMBER(Bilanz!BH350),Bilanz!BH350,"")</f>
        <v>10.787392669792691</v>
      </c>
      <c r="BI350" s="711">
        <f>IF(ISNUMBER(Bilanz!BI350),Bilanz!BI350,"")</f>
        <v>7.5390591036476726</v>
      </c>
      <c r="BJ350" s="712">
        <f>IF(ISNUMBER(Bilanz!BJ350),Bilanz!BJ350,"")</f>
        <v>2.0972939792316745</v>
      </c>
      <c r="BK350" s="713">
        <f>IF(ISNUMBER(Bilanz!BK350),Bilanz!BK350,"")</f>
        <v>3.1269286155112117</v>
      </c>
      <c r="BL350" s="714">
        <f>IF(ISNUMBER(Bilanz!BL350),Bilanz!BL350,"")</f>
        <v>4.9403662857428019</v>
      </c>
      <c r="BM350" s="721" t="str">
        <f>IF(ISTEXT(Bilanz!BM350),Bilanz!BM350,"")</f>
        <v>V0</v>
      </c>
      <c r="BN350" s="722">
        <f>IF(ISNUMBER(Bilanz!BN350),Bilanz!BN350,"")</f>
        <v>5.9</v>
      </c>
      <c r="BO350" s="722">
        <f>IF(ISNUMBER(Bilanz!BO350),Bilanz!BO350,"")</f>
        <v>5.9614960293116486</v>
      </c>
      <c r="BP350" s="723">
        <f>IF(ISNUMBER(Bilanz!BP350),Bilanz!BP350,"")</f>
        <v>1.0423055815533595</v>
      </c>
      <c r="BQ350" s="723">
        <f>IF(ISNUMBER(Bilanz!BQ350),Bilanz!BQ350,"")</f>
        <v>30</v>
      </c>
      <c r="BR350" s="721" t="str">
        <f>IF(ISTEXT(Bilanz!BR350),Bilanz!BR350,"")</f>
        <v>V0</v>
      </c>
      <c r="BS350" s="723">
        <f>IF(ISNUMBER(Bilanz!BS350),Bilanz!BS350,"")</f>
        <v>34.947582944272597</v>
      </c>
      <c r="BT350" s="723">
        <f>IF(ISNUMBER(Bilanz!BT350),Bilanz!BT350,"")</f>
        <v>26.761224677508366</v>
      </c>
      <c r="BU350" s="723">
        <f>IF(ISNUMBER(Bilanz!BU350),Bilanz!BU350,"")</f>
        <v>61.708807621780963</v>
      </c>
      <c r="BV350" s="722">
        <f>IF(ISNUMBER(Bilanz!BV350),Bilanz!BV350,"")</f>
        <v>13.266109948095552</v>
      </c>
      <c r="BW350" s="723">
        <f>IF(ISNUMBER(Bilanz!BW350),Bilanz!BW350,"")</f>
        <v>30</v>
      </c>
      <c r="BX350" s="721" t="str">
        <f>IF(ISTEXT(Bilanz!BX350),Bilanz!BX350,"")</f>
        <v>V0</v>
      </c>
    </row>
    <row r="351" spans="1:76" x14ac:dyDescent="0.2">
      <c r="A351" s="120" t="str">
        <f>IF(ISTEXT(Data!A351),Data!A351,"")</f>
        <v>DEU96127</v>
      </c>
      <c r="B351" s="250">
        <f>IF(ISREF(Data!B351),Data!B351,"")</f>
        <v>35359</v>
      </c>
      <c r="C351" s="698">
        <v>0.27083333333333298</v>
      </c>
      <c r="D351" s="250">
        <f>IF(ISREF(Data!D351),Data!D351,"")</f>
        <v>35360</v>
      </c>
      <c r="E351" s="698">
        <v>0.27083333333333298</v>
      </c>
      <c r="F351" s="699" t="s">
        <v>2179</v>
      </c>
      <c r="G351" s="245" t="str">
        <f>IF(ISTEXT(Data!G351),Data!G351,"")</f>
        <v>Rain</v>
      </c>
      <c r="H351" s="247" t="str">
        <f>IF(ISTEXT(Data!H351),Data!H351,"")</f>
        <v>Clean and Clear</v>
      </c>
      <c r="I351" s="246" t="str">
        <f>IF(ISTEXT(Data!I351),Data!I351,"")</f>
        <v/>
      </c>
      <c r="J351" s="248" t="str">
        <f>IF(ISTEXT(Data!J351),Data!J351,"")</f>
        <v/>
      </c>
      <c r="K351" s="273">
        <f>IF(ISNUMBER(Data!K351),Data!K351,"")</f>
        <v>8.1</v>
      </c>
      <c r="L351" s="242" t="str">
        <f>IF(ISTEXT(Data!L351),Data!L351,"")</f>
        <v>V0</v>
      </c>
      <c r="M351" s="700">
        <f>IF(ISNUMBER(Data!M351),Data!M351,"")</f>
        <v>349.4</v>
      </c>
      <c r="N351" s="700">
        <f>IF(ISNUMBER(Data!N351),Data!N351,"")</f>
        <v>8.0361999999999991</v>
      </c>
      <c r="O351" s="242" t="str">
        <f>IF(ISTEXT(Data!O351),Data!O351,"")</f>
        <v>V0</v>
      </c>
      <c r="P351" s="278">
        <f>IF(ISNUMBER(Data!P351),Data!P351,"")</f>
        <v>4.92</v>
      </c>
      <c r="Q351" s="242" t="str">
        <f>IF(ISTEXT(Data!Q351),Data!Q351,"")</f>
        <v>V0</v>
      </c>
      <c r="R351" s="277">
        <f>IF(ISNUMBER(Data!R351),Data!R351,"")</f>
        <v>7.3</v>
      </c>
      <c r="S351" s="242" t="str">
        <f>IF(ISTEXT(Data!S351),Data!S351,"")</f>
        <v>V0</v>
      </c>
      <c r="T351" s="701">
        <f>IF(ISNUMBER(Data!T351),Data!T351,"")</f>
        <v>0.111</v>
      </c>
      <c r="U351" s="242" t="str">
        <f>IF(ISTEXT(Data!U351),Data!U351,"")</f>
        <v>V0</v>
      </c>
      <c r="V351" s="702">
        <f>IF(ISNUMBER(Data!V351),Data!V351,"")</f>
        <v>0.15993457946939763</v>
      </c>
      <c r="W351" s="242" t="str">
        <f>IF(ISTEXT(Data!W351),Data!W351,"")</f>
        <v>V0</v>
      </c>
      <c r="X351" s="701">
        <f>IF(ISNUMBER(Data!X351),Data!X351,"")</f>
        <v>0.15420840707043368</v>
      </c>
      <c r="Y351" s="242" t="str">
        <f>IF(ISTEXT(Data!Y351),Data!Y351,"")</f>
        <v>V0</v>
      </c>
      <c r="Z351" s="703">
        <f>IF(ISNUMBER(Data!Z351),Data!Z351,"")</f>
        <v>7.0000000000000007E-2</v>
      </c>
      <c r="AA351" s="242" t="str">
        <f>IF(ISTEXT(Data!AA351),Data!AA351,"")</f>
        <v>V0</v>
      </c>
      <c r="AB351" s="701">
        <f>IF(ISNUMBER(Data!AB351),Data!AB351,"")</f>
        <v>0.13821124230833193</v>
      </c>
      <c r="AC351" s="242" t="str">
        <f>IF(ISTEXT(Data!AC351),Data!AC351,"")</f>
        <v>V0</v>
      </c>
      <c r="AD351" s="704">
        <f>IF(ISNUMBER(Data!AD351),Data!AD351,"")</f>
        <v>4.8000000000000001E-2</v>
      </c>
      <c r="AE351" s="242" t="str">
        <f>IF(ISTEXT(Data!AE351),Data!AE351,"")</f>
        <v>V0</v>
      </c>
      <c r="AF351" s="701">
        <f>IF(ISNUMBER(Data!AF351),Data!AF351,"")</f>
        <v>2.1000000000000001E-2</v>
      </c>
      <c r="AG351" s="242" t="str">
        <f>IF(ISTEXT(Data!AG351),Data!AG351,"")</f>
        <v>V0</v>
      </c>
      <c r="AH351" s="703">
        <f>IF(ISNUMBER(Data!AH351),Data!AH351,"")</f>
        <v>8.5999999999999993E-2</v>
      </c>
      <c r="AI351" s="242" t="str">
        <f>IF(ISTEXT(Data!AI351),Data!AI351,"")</f>
        <v>V0</v>
      </c>
      <c r="AJ351" s="267" t="str">
        <f>IF(ISTEXT(Data!AJ351),Data!AJ351,"")</f>
        <v/>
      </c>
      <c r="AK351" s="267" t="str">
        <f>IF(ISTEXT(Data!AK351),Data!AK351,"")</f>
        <v/>
      </c>
      <c r="AL351" s="267" t="str">
        <f>IF(ISTEXT(Data!AL351),Data!AL351,"")</f>
        <v/>
      </c>
      <c r="AM351" s="267" t="str">
        <f>IF(ISTEXT(Data!AM351),Data!AM351,"")</f>
        <v/>
      </c>
      <c r="AN351" s="267" t="str">
        <f>IF(ISTEXT(Data!AN351),Data!AN351,"")</f>
        <v/>
      </c>
      <c r="AO351" s="267" t="str">
        <f>IF(ISTEXT(Data!AO351),Data!AO351,"")</f>
        <v/>
      </c>
      <c r="AP351" s="705">
        <f>IF(ISNUMBER(Bilanz!AP351),Bilanz!AP351,"")</f>
        <v>1.2022644346174118E-2</v>
      </c>
      <c r="AQ351" s="706">
        <f>IF(ISNUMBER(Bilanz!AQ351),Bilanz!AQ351,"")</f>
        <v>9.6616374494724433E-2</v>
      </c>
      <c r="AR351" s="707">
        <f>IF(ISNUMBER(Bilanz!AR351),Bilanz!AR351,"")</f>
        <v>0.89201819999999987</v>
      </c>
      <c r="AS351" s="708">
        <f>IF(ISNUMBER(Bilanz!AS351),Bilanz!AS351,"")</f>
        <v>1.285266267531973</v>
      </c>
      <c r="AT351" s="709">
        <f>IF(ISNUMBER(Bilanz!AT351),Bilanz!AT351,"")</f>
        <v>1.2392496008994189</v>
      </c>
      <c r="AU351" s="710">
        <f>IF(ISNUMBER(Bilanz!AU351),Bilanz!AU351,"")</f>
        <v>0.56253399999999998</v>
      </c>
      <c r="AV351" s="711">
        <f>IF(ISNUMBER(Bilanz!AV351),Bilanz!AV351,"")</f>
        <v>1.1106931854382169</v>
      </c>
      <c r="AW351" s="712">
        <f>IF(ISNUMBER(Bilanz!AW351),Bilanz!AW351,"")</f>
        <v>0.38573759999999996</v>
      </c>
      <c r="AX351" s="713">
        <f>IF(ISNUMBER(Bilanz!AX351),Bilanz!AX351,"")</f>
        <v>0.1687602</v>
      </c>
      <c r="AY351" s="714">
        <f>IF(ISNUMBER(Bilanz!AY351),Bilanz!AY351,"")</f>
        <v>0.69111319999999987</v>
      </c>
      <c r="AZ351" s="715">
        <f>IF(ISNUMBER(Bilanz!AZ351),Bilanz!AZ351,"")</f>
        <v>362.61</v>
      </c>
      <c r="BA351" s="716">
        <f>IF(ISNUMBER(Bilanz!BA351),Bilanz!BA351,"")</f>
        <v>5.5229999999999997</v>
      </c>
      <c r="BB351" s="717">
        <f>IF(ISNUMBER(Bilanz!BB351),Bilanz!BB351,"")</f>
        <v>12.022644346174118</v>
      </c>
      <c r="BC351" s="718">
        <f>IF(ISNUMBER(Bilanz!BC351),Bilanz!BC351,"")</f>
        <v>0.45938313078000503</v>
      </c>
      <c r="BD351" s="719">
        <f>IF(ISNUMBER(Bilanz!BD351),Bilanz!BD351,"")</f>
        <v>8.3176377110267033E-4</v>
      </c>
      <c r="BE351" s="720">
        <f>IF(ISNUMBER(Bilanz!BE351),Bilanz!BE351,"")</f>
        <v>3.1309940200834934</v>
      </c>
      <c r="BF351" s="708">
        <f>IF(ISNUMBER(Bilanz!BF351),Bilanz!BF351,"")</f>
        <v>11.418189438808998</v>
      </c>
      <c r="BG351" s="709">
        <f>IF(ISNUMBER(Bilanz!BG351),Bilanz!BG351,"")</f>
        <v>9.6184878883788354</v>
      </c>
      <c r="BH351" s="710">
        <f>IF(ISNUMBER(Bilanz!BH351),Bilanz!BH351,"")</f>
        <v>3.0448285761511631</v>
      </c>
      <c r="BI351" s="711">
        <f>IF(ISNUMBER(Bilanz!BI351),Bilanz!BI351,"")</f>
        <v>9.8672979444800397</v>
      </c>
      <c r="BJ351" s="712">
        <f>IF(ISNUMBER(Bilanz!BJ351),Bilanz!BJ351,"")</f>
        <v>1.2276842805258581</v>
      </c>
      <c r="BK351" s="713">
        <f>IF(ISNUMBER(Bilanz!BK351),Bilanz!BK351,"")</f>
        <v>1.7280394980456699</v>
      </c>
      <c r="BL351" s="714">
        <f>IF(ISNUMBER(Bilanz!BL351),Bilanz!BL351,"")</f>
        <v>4.291631318928089</v>
      </c>
      <c r="BM351" s="721" t="str">
        <f>IF(ISTEXT(Bilanz!BM351),Bilanz!BM351,"")</f>
        <v>V0</v>
      </c>
      <c r="BN351" s="722">
        <f>IF(ISNUMBER(Bilanz!BN351),Bilanz!BN351,"")</f>
        <v>7.3</v>
      </c>
      <c r="BO351" s="722">
        <f>IF(ISNUMBER(Bilanz!BO351),Bilanz!BO351,"")</f>
        <v>7.3633955793315629</v>
      </c>
      <c r="BP351" s="723">
        <f>IF(ISNUMBER(Bilanz!BP351),Bilanz!BP351,"")</f>
        <v>0.86843259358305536</v>
      </c>
      <c r="BQ351" s="723">
        <f>IF(ISNUMBER(Bilanz!BQ351),Bilanz!BQ351,"")</f>
        <v>30</v>
      </c>
      <c r="BR351" s="721" t="str">
        <f>IF(ISTEXT(Bilanz!BR351),Bilanz!BR351,"")</f>
        <v>V0</v>
      </c>
      <c r="BS351" s="723">
        <f>IF(ISNUMBER(Bilanz!BS351),Bilanz!BS351,"")</f>
        <v>32.182125964304937</v>
      </c>
      <c r="BT351" s="723">
        <f>IF(ISNUMBER(Bilanz!BT351),Bilanz!BT351,"")</f>
        <v>24.627886241822434</v>
      </c>
      <c r="BU351" s="723">
        <f>IF(ISNUMBER(Bilanz!BU351),Bilanz!BU351,"")</f>
        <v>56.810012206127368</v>
      </c>
      <c r="BV351" s="722">
        <f>IF(ISNUMBER(Bilanz!BV351),Bilanz!BV351,"")</f>
        <v>13.297373876761329</v>
      </c>
      <c r="BW351" s="723">
        <f>IF(ISNUMBER(Bilanz!BW351),Bilanz!BW351,"")</f>
        <v>30</v>
      </c>
      <c r="BX351" s="721" t="str">
        <f>IF(ISTEXT(Bilanz!BX351),Bilanz!BX351,"")</f>
        <v>V0</v>
      </c>
    </row>
    <row r="352" spans="1:76" x14ac:dyDescent="0.2">
      <c r="A352" s="120" t="str">
        <f>IF(ISTEXT(Data!A352),Data!A352,"")</f>
        <v/>
      </c>
      <c r="B352" s="250">
        <f>IF(ISREF(Data!B352),Data!B352,"")</f>
        <v>35360</v>
      </c>
      <c r="C352" s="698">
        <v>0.27083333333333298</v>
      </c>
      <c r="D352" s="250">
        <f>IF(ISREF(Data!D352),Data!D352,"")</f>
        <v>35361</v>
      </c>
      <c r="E352" s="698">
        <v>0.27083333333333298</v>
      </c>
      <c r="F352" s="699" t="s">
        <v>2179</v>
      </c>
      <c r="G352" s="245" t="str">
        <f>IF(ISTEXT(Data!G352),Data!G352,"")</f>
        <v>No Precipitation Occurred</v>
      </c>
      <c r="H352" s="247" t="str">
        <f>IF(ISTEXT(Data!H352),Data!H352,"")</f>
        <v/>
      </c>
      <c r="I352" s="246" t="str">
        <f>IF(ISTEXT(Data!I352),Data!I352,"")</f>
        <v/>
      </c>
      <c r="J352" s="248" t="str">
        <f>IF(ISTEXT(Data!J352),Data!J352,"")</f>
        <v/>
      </c>
      <c r="K352" s="273" t="str">
        <f>IF(ISNUMBER(Data!K352),Data!K352,"")</f>
        <v/>
      </c>
      <c r="L352" s="242" t="str">
        <f>IF(ISTEXT(Data!L352),Data!L352,"")</f>
        <v>M1</v>
      </c>
      <c r="M352" s="700" t="str">
        <f>IF(ISNUMBER(Data!M352),Data!M352,"")</f>
        <v/>
      </c>
      <c r="N352" s="700" t="str">
        <f>IF(ISNUMBER(Data!N352),Data!N352,"")</f>
        <v/>
      </c>
      <c r="O352" s="242" t="str">
        <f>IF(ISTEXT(Data!O352),Data!O352,"")</f>
        <v>M1</v>
      </c>
      <c r="P352" s="278" t="str">
        <f>IF(ISNUMBER(Data!P352),Data!P352,"")</f>
        <v/>
      </c>
      <c r="Q352" s="242" t="str">
        <f>IF(ISTEXT(Data!Q352),Data!Q352,"")</f>
        <v>M1</v>
      </c>
      <c r="R352" s="277" t="str">
        <f>IF(ISNUMBER(Data!R352),Data!R352,"")</f>
        <v/>
      </c>
      <c r="S352" s="242" t="str">
        <f>IF(ISTEXT(Data!S352),Data!S352,"")</f>
        <v>M1</v>
      </c>
      <c r="T352" s="701" t="str">
        <f>IF(ISNUMBER(Data!T352),Data!T352,"")</f>
        <v/>
      </c>
      <c r="U352" s="242" t="str">
        <f>IF(ISTEXT(Data!U352),Data!U352,"")</f>
        <v>M1</v>
      </c>
      <c r="V352" s="702" t="str">
        <f>IF(ISNUMBER(Data!V352),Data!V352,"")</f>
        <v/>
      </c>
      <c r="W352" s="242" t="str">
        <f>IF(ISTEXT(Data!W352),Data!W352,"")</f>
        <v>M1</v>
      </c>
      <c r="X352" s="701" t="str">
        <f>IF(ISNUMBER(Data!X352),Data!X352,"")</f>
        <v/>
      </c>
      <c r="Y352" s="242" t="str">
        <f>IF(ISTEXT(Data!Y352),Data!Y352,"")</f>
        <v>M1</v>
      </c>
      <c r="Z352" s="703" t="str">
        <f>IF(ISNUMBER(Data!Z352),Data!Z352,"")</f>
        <v/>
      </c>
      <c r="AA352" s="242" t="str">
        <f>IF(ISTEXT(Data!AA352),Data!AA352,"")</f>
        <v>M1</v>
      </c>
      <c r="AB352" s="701" t="str">
        <f>IF(ISNUMBER(Data!AB352),Data!AB352,"")</f>
        <v/>
      </c>
      <c r="AC352" s="242" t="str">
        <f>IF(ISTEXT(Data!AC352),Data!AC352,"")</f>
        <v>M1</v>
      </c>
      <c r="AD352" s="704" t="str">
        <f>IF(ISNUMBER(Data!AD352),Data!AD352,"")</f>
        <v/>
      </c>
      <c r="AE352" s="242" t="str">
        <f>IF(ISTEXT(Data!AE352),Data!AE352,"")</f>
        <v>M1</v>
      </c>
      <c r="AF352" s="701" t="str">
        <f>IF(ISNUMBER(Data!AF352),Data!AF352,"")</f>
        <v/>
      </c>
      <c r="AG352" s="242" t="str">
        <f>IF(ISTEXT(Data!AG352),Data!AG352,"")</f>
        <v>M1</v>
      </c>
      <c r="AH352" s="703" t="str">
        <f>IF(ISNUMBER(Data!AH352),Data!AH352,"")</f>
        <v/>
      </c>
      <c r="AI352" s="242" t="str">
        <f>IF(ISTEXT(Data!AI352),Data!AI352,"")</f>
        <v>M1</v>
      </c>
      <c r="AJ352" s="267" t="str">
        <f>IF(ISTEXT(Data!AJ352),Data!AJ352,"")</f>
        <v/>
      </c>
      <c r="AK352" s="267" t="str">
        <f>IF(ISTEXT(Data!AK352),Data!AK352,"")</f>
        <v/>
      </c>
      <c r="AL352" s="267" t="str">
        <f>IF(ISTEXT(Data!AL352),Data!AL352,"")</f>
        <v/>
      </c>
      <c r="AM352" s="267" t="str">
        <f>IF(ISTEXT(Data!AM352),Data!AM352,"")</f>
        <v/>
      </c>
      <c r="AN352" s="267" t="str">
        <f>IF(ISTEXT(Data!AN352),Data!AN352,"")</f>
        <v/>
      </c>
      <c r="AO352" s="267" t="str">
        <f>IF(ISTEXT(Data!AO352),Data!AO352,"")</f>
        <v/>
      </c>
      <c r="AP352" s="705" t="str">
        <f>IF(ISNUMBER(Bilanz!AP352),Bilanz!AP352,"")</f>
        <v/>
      </c>
      <c r="AQ352" s="706" t="str">
        <f>IF(ISNUMBER(Bilanz!AQ352),Bilanz!AQ352,"")</f>
        <v/>
      </c>
      <c r="AR352" s="707" t="str">
        <f>IF(ISNUMBER(Bilanz!AR352),Bilanz!AR352,"")</f>
        <v/>
      </c>
      <c r="AS352" s="708" t="str">
        <f>IF(ISNUMBER(Bilanz!AS352),Bilanz!AS352,"")</f>
        <v/>
      </c>
      <c r="AT352" s="709" t="str">
        <f>IF(ISNUMBER(Bilanz!AT352),Bilanz!AT352,"")</f>
        <v/>
      </c>
      <c r="AU352" s="710" t="str">
        <f>IF(ISNUMBER(Bilanz!AU352),Bilanz!AU352,"")</f>
        <v/>
      </c>
      <c r="AV352" s="711" t="str">
        <f>IF(ISNUMBER(Bilanz!AV352),Bilanz!AV352,"")</f>
        <v/>
      </c>
      <c r="AW352" s="712" t="str">
        <f>IF(ISNUMBER(Bilanz!AW352),Bilanz!AW352,"")</f>
        <v/>
      </c>
      <c r="AX352" s="713" t="str">
        <f>IF(ISNUMBER(Bilanz!AX352),Bilanz!AX352,"")</f>
        <v/>
      </c>
      <c r="AY352" s="714" t="str">
        <f>IF(ISNUMBER(Bilanz!AY352),Bilanz!AY352,"")</f>
        <v/>
      </c>
      <c r="AZ352" s="715">
        <f>IF(ISNUMBER(Bilanz!AZ352),Bilanz!AZ352,"")</f>
        <v>362.61</v>
      </c>
      <c r="BA352" s="716">
        <f>IF(ISNUMBER(Bilanz!BA352),Bilanz!BA352,"")</f>
        <v>5.5229999999999997</v>
      </c>
      <c r="BB352" s="717" t="str">
        <f>IF(ISNUMBER(Bilanz!BB352),Bilanz!BB352,"")</f>
        <v/>
      </c>
      <c r="BC352" s="718" t="str">
        <f>IF(ISNUMBER(Bilanz!BC352),Bilanz!BC352,"")</f>
        <v/>
      </c>
      <c r="BD352" s="719" t="str">
        <f>IF(ISNUMBER(Bilanz!BD352),Bilanz!BD352,"")</f>
        <v/>
      </c>
      <c r="BE352" s="720" t="str">
        <f>IF(ISNUMBER(Bilanz!BE352),Bilanz!BE352,"")</f>
        <v/>
      </c>
      <c r="BF352" s="708" t="str">
        <f>IF(ISNUMBER(Bilanz!BF352),Bilanz!BF352,"")</f>
        <v/>
      </c>
      <c r="BG352" s="709" t="str">
        <f>IF(ISNUMBER(Bilanz!BG352),Bilanz!BG352,"")</f>
        <v/>
      </c>
      <c r="BH352" s="710" t="str">
        <f>IF(ISNUMBER(Bilanz!BH352),Bilanz!BH352,"")</f>
        <v/>
      </c>
      <c r="BI352" s="711" t="str">
        <f>IF(ISNUMBER(Bilanz!BI352),Bilanz!BI352,"")</f>
        <v/>
      </c>
      <c r="BJ352" s="712" t="str">
        <f>IF(ISNUMBER(Bilanz!BJ352),Bilanz!BJ352,"")</f>
        <v/>
      </c>
      <c r="BK352" s="713" t="str">
        <f>IF(ISNUMBER(Bilanz!BK352),Bilanz!BK352,"")</f>
        <v/>
      </c>
      <c r="BL352" s="714" t="str">
        <f>IF(ISNUMBER(Bilanz!BL352),Bilanz!BL352,"")</f>
        <v/>
      </c>
      <c r="BM352" s="721" t="str">
        <f>IF(ISTEXT(Bilanz!BM352),Bilanz!BM352,"")</f>
        <v>M1</v>
      </c>
      <c r="BN352" s="722" t="str">
        <f>IF(ISNUMBER(Bilanz!BN352),Bilanz!BN352,"")</f>
        <v/>
      </c>
      <c r="BO352" s="722" t="str">
        <f>IF(ISNUMBER(Bilanz!BO352),Bilanz!BO352,"")</f>
        <v/>
      </c>
      <c r="BP352" s="723" t="str">
        <f>IF(ISNUMBER(Bilanz!BP352),Bilanz!BP352,"")</f>
        <v/>
      </c>
      <c r="BQ352" s="723" t="str">
        <f>IF(ISNUMBER(Bilanz!BQ352),Bilanz!BQ352,"")</f>
        <v/>
      </c>
      <c r="BR352" s="721" t="str">
        <f>IF(ISTEXT(Bilanz!BR352),Bilanz!BR352,"")</f>
        <v>M1</v>
      </c>
      <c r="BS352" s="723" t="str">
        <f>IF(ISNUMBER(Bilanz!BS352),Bilanz!BS352,"")</f>
        <v/>
      </c>
      <c r="BT352" s="723" t="str">
        <f>IF(ISNUMBER(Bilanz!BT352),Bilanz!BT352,"")</f>
        <v/>
      </c>
      <c r="BU352" s="723" t="str">
        <f>IF(ISNUMBER(Bilanz!BU352),Bilanz!BU352,"")</f>
        <v/>
      </c>
      <c r="BV352" s="722" t="str">
        <f>IF(ISNUMBER(Bilanz!BV352),Bilanz!BV352,"")</f>
        <v/>
      </c>
      <c r="BW352" s="723" t="str">
        <f>IF(ISNUMBER(Bilanz!BW352),Bilanz!BW352,"")</f>
        <v/>
      </c>
      <c r="BX352" s="721" t="str">
        <f>IF(ISTEXT(Bilanz!BX352),Bilanz!BX352,"")</f>
        <v>M1</v>
      </c>
    </row>
    <row r="353" spans="1:76" x14ac:dyDescent="0.2">
      <c r="A353" s="120" t="str">
        <f>IF(ISTEXT(Data!A353),Data!A353,"")</f>
        <v/>
      </c>
      <c r="B353" s="250">
        <f>IF(ISREF(Data!B353),Data!B353,"")</f>
        <v>35361</v>
      </c>
      <c r="C353" s="698">
        <v>0.27083333333333298</v>
      </c>
      <c r="D353" s="250">
        <f>IF(ISREF(Data!D353),Data!D353,"")</f>
        <v>35362</v>
      </c>
      <c r="E353" s="698">
        <v>0.27083333333333298</v>
      </c>
      <c r="F353" s="699" t="s">
        <v>2179</v>
      </c>
      <c r="G353" s="245" t="str">
        <f>IF(ISTEXT(Data!G353),Data!G353,"")</f>
        <v>No Precipitation Occurred</v>
      </c>
      <c r="H353" s="247" t="str">
        <f>IF(ISTEXT(Data!H353),Data!H353,"")</f>
        <v/>
      </c>
      <c r="I353" s="246" t="str">
        <f>IF(ISTEXT(Data!I353),Data!I353,"")</f>
        <v/>
      </c>
      <c r="J353" s="248" t="str">
        <f>IF(ISTEXT(Data!J353),Data!J353,"")</f>
        <v/>
      </c>
      <c r="K353" s="273" t="str">
        <f>IF(ISNUMBER(Data!K353),Data!K353,"")</f>
        <v/>
      </c>
      <c r="L353" s="242" t="str">
        <f>IF(ISTEXT(Data!L353),Data!L353,"")</f>
        <v>M1</v>
      </c>
      <c r="M353" s="700" t="str">
        <f>IF(ISNUMBER(Data!M353),Data!M353,"")</f>
        <v/>
      </c>
      <c r="N353" s="700" t="str">
        <f>IF(ISNUMBER(Data!N353),Data!N353,"")</f>
        <v/>
      </c>
      <c r="O353" s="242" t="str">
        <f>IF(ISTEXT(Data!O353),Data!O353,"")</f>
        <v>M1</v>
      </c>
      <c r="P353" s="278" t="str">
        <f>IF(ISNUMBER(Data!P353),Data!P353,"")</f>
        <v/>
      </c>
      <c r="Q353" s="242" t="str">
        <f>IF(ISTEXT(Data!Q353),Data!Q353,"")</f>
        <v>M1</v>
      </c>
      <c r="R353" s="277" t="str">
        <f>IF(ISNUMBER(Data!R353),Data!R353,"")</f>
        <v/>
      </c>
      <c r="S353" s="242" t="str">
        <f>IF(ISTEXT(Data!S353),Data!S353,"")</f>
        <v>M1</v>
      </c>
      <c r="T353" s="701" t="str">
        <f>IF(ISNUMBER(Data!T353),Data!T353,"")</f>
        <v/>
      </c>
      <c r="U353" s="242" t="str">
        <f>IF(ISTEXT(Data!U353),Data!U353,"")</f>
        <v>M1</v>
      </c>
      <c r="V353" s="702" t="str">
        <f>IF(ISNUMBER(Data!V353),Data!V353,"")</f>
        <v/>
      </c>
      <c r="W353" s="242" t="str">
        <f>IF(ISTEXT(Data!W353),Data!W353,"")</f>
        <v>M1</v>
      </c>
      <c r="X353" s="701" t="str">
        <f>IF(ISNUMBER(Data!X353),Data!X353,"")</f>
        <v/>
      </c>
      <c r="Y353" s="242" t="str">
        <f>IF(ISTEXT(Data!Y353),Data!Y353,"")</f>
        <v>M1</v>
      </c>
      <c r="Z353" s="703" t="str">
        <f>IF(ISNUMBER(Data!Z353),Data!Z353,"")</f>
        <v/>
      </c>
      <c r="AA353" s="242" t="str">
        <f>IF(ISTEXT(Data!AA353),Data!AA353,"")</f>
        <v>M1</v>
      </c>
      <c r="AB353" s="701" t="str">
        <f>IF(ISNUMBER(Data!AB353),Data!AB353,"")</f>
        <v/>
      </c>
      <c r="AC353" s="242" t="str">
        <f>IF(ISTEXT(Data!AC353),Data!AC353,"")</f>
        <v>M1</v>
      </c>
      <c r="AD353" s="704" t="str">
        <f>IF(ISNUMBER(Data!AD353),Data!AD353,"")</f>
        <v/>
      </c>
      <c r="AE353" s="242" t="str">
        <f>IF(ISTEXT(Data!AE353),Data!AE353,"")</f>
        <v>M1</v>
      </c>
      <c r="AF353" s="701" t="str">
        <f>IF(ISNUMBER(Data!AF353),Data!AF353,"")</f>
        <v/>
      </c>
      <c r="AG353" s="242" t="str">
        <f>IF(ISTEXT(Data!AG353),Data!AG353,"")</f>
        <v>M1</v>
      </c>
      <c r="AH353" s="703" t="str">
        <f>IF(ISNUMBER(Data!AH353),Data!AH353,"")</f>
        <v/>
      </c>
      <c r="AI353" s="242" t="str">
        <f>IF(ISTEXT(Data!AI353),Data!AI353,"")</f>
        <v>M1</v>
      </c>
      <c r="AJ353" s="267" t="str">
        <f>IF(ISTEXT(Data!AJ353),Data!AJ353,"")</f>
        <v/>
      </c>
      <c r="AK353" s="267" t="str">
        <f>IF(ISTEXT(Data!AK353),Data!AK353,"")</f>
        <v/>
      </c>
      <c r="AL353" s="267" t="str">
        <f>IF(ISTEXT(Data!AL353),Data!AL353,"")</f>
        <v/>
      </c>
      <c r="AM353" s="267" t="str">
        <f>IF(ISTEXT(Data!AM353),Data!AM353,"")</f>
        <v/>
      </c>
      <c r="AN353" s="267" t="str">
        <f>IF(ISTEXT(Data!AN353),Data!AN353,"")</f>
        <v/>
      </c>
      <c r="AO353" s="267" t="str">
        <f>IF(ISTEXT(Data!AO353),Data!AO353,"")</f>
        <v/>
      </c>
      <c r="AP353" s="705" t="str">
        <f>IF(ISNUMBER(Bilanz!AP353),Bilanz!AP353,"")</f>
        <v/>
      </c>
      <c r="AQ353" s="706" t="str">
        <f>IF(ISNUMBER(Bilanz!AQ353),Bilanz!AQ353,"")</f>
        <v/>
      </c>
      <c r="AR353" s="707" t="str">
        <f>IF(ISNUMBER(Bilanz!AR353),Bilanz!AR353,"")</f>
        <v/>
      </c>
      <c r="AS353" s="708" t="str">
        <f>IF(ISNUMBER(Bilanz!AS353),Bilanz!AS353,"")</f>
        <v/>
      </c>
      <c r="AT353" s="709" t="str">
        <f>IF(ISNUMBER(Bilanz!AT353),Bilanz!AT353,"")</f>
        <v/>
      </c>
      <c r="AU353" s="710" t="str">
        <f>IF(ISNUMBER(Bilanz!AU353),Bilanz!AU353,"")</f>
        <v/>
      </c>
      <c r="AV353" s="711" t="str">
        <f>IF(ISNUMBER(Bilanz!AV353),Bilanz!AV353,"")</f>
        <v/>
      </c>
      <c r="AW353" s="712" t="str">
        <f>IF(ISNUMBER(Bilanz!AW353),Bilanz!AW353,"")</f>
        <v/>
      </c>
      <c r="AX353" s="713" t="str">
        <f>IF(ISNUMBER(Bilanz!AX353),Bilanz!AX353,"")</f>
        <v/>
      </c>
      <c r="AY353" s="714" t="str">
        <f>IF(ISNUMBER(Bilanz!AY353),Bilanz!AY353,"")</f>
        <v/>
      </c>
      <c r="AZ353" s="715">
        <f>IF(ISNUMBER(Bilanz!AZ353),Bilanz!AZ353,"")</f>
        <v>362.61</v>
      </c>
      <c r="BA353" s="716">
        <f>IF(ISNUMBER(Bilanz!BA353),Bilanz!BA353,"")</f>
        <v>5.5229999999999997</v>
      </c>
      <c r="BB353" s="717" t="str">
        <f>IF(ISNUMBER(Bilanz!BB353),Bilanz!BB353,"")</f>
        <v/>
      </c>
      <c r="BC353" s="718" t="str">
        <f>IF(ISNUMBER(Bilanz!BC353),Bilanz!BC353,"")</f>
        <v/>
      </c>
      <c r="BD353" s="719" t="str">
        <f>IF(ISNUMBER(Bilanz!BD353),Bilanz!BD353,"")</f>
        <v/>
      </c>
      <c r="BE353" s="720" t="str">
        <f>IF(ISNUMBER(Bilanz!BE353),Bilanz!BE353,"")</f>
        <v/>
      </c>
      <c r="BF353" s="708" t="str">
        <f>IF(ISNUMBER(Bilanz!BF353),Bilanz!BF353,"")</f>
        <v/>
      </c>
      <c r="BG353" s="709" t="str">
        <f>IF(ISNUMBER(Bilanz!BG353),Bilanz!BG353,"")</f>
        <v/>
      </c>
      <c r="BH353" s="710" t="str">
        <f>IF(ISNUMBER(Bilanz!BH353),Bilanz!BH353,"")</f>
        <v/>
      </c>
      <c r="BI353" s="711" t="str">
        <f>IF(ISNUMBER(Bilanz!BI353),Bilanz!BI353,"")</f>
        <v/>
      </c>
      <c r="BJ353" s="712" t="str">
        <f>IF(ISNUMBER(Bilanz!BJ353),Bilanz!BJ353,"")</f>
        <v/>
      </c>
      <c r="BK353" s="713" t="str">
        <f>IF(ISNUMBER(Bilanz!BK353),Bilanz!BK353,"")</f>
        <v/>
      </c>
      <c r="BL353" s="714" t="str">
        <f>IF(ISNUMBER(Bilanz!BL353),Bilanz!BL353,"")</f>
        <v/>
      </c>
      <c r="BM353" s="721" t="str">
        <f>IF(ISTEXT(Bilanz!BM353),Bilanz!BM353,"")</f>
        <v>M1</v>
      </c>
      <c r="BN353" s="722" t="str">
        <f>IF(ISNUMBER(Bilanz!BN353),Bilanz!BN353,"")</f>
        <v/>
      </c>
      <c r="BO353" s="722" t="str">
        <f>IF(ISNUMBER(Bilanz!BO353),Bilanz!BO353,"")</f>
        <v/>
      </c>
      <c r="BP353" s="723" t="str">
        <f>IF(ISNUMBER(Bilanz!BP353),Bilanz!BP353,"")</f>
        <v/>
      </c>
      <c r="BQ353" s="723" t="str">
        <f>IF(ISNUMBER(Bilanz!BQ353),Bilanz!BQ353,"")</f>
        <v/>
      </c>
      <c r="BR353" s="721" t="str">
        <f>IF(ISTEXT(Bilanz!BR353),Bilanz!BR353,"")</f>
        <v>M1</v>
      </c>
      <c r="BS353" s="723" t="str">
        <f>IF(ISNUMBER(Bilanz!BS353),Bilanz!BS353,"")</f>
        <v/>
      </c>
      <c r="BT353" s="723" t="str">
        <f>IF(ISNUMBER(Bilanz!BT353),Bilanz!BT353,"")</f>
        <v/>
      </c>
      <c r="BU353" s="723" t="str">
        <f>IF(ISNUMBER(Bilanz!BU353),Bilanz!BU353,"")</f>
        <v/>
      </c>
      <c r="BV353" s="722" t="str">
        <f>IF(ISNUMBER(Bilanz!BV353),Bilanz!BV353,"")</f>
        <v/>
      </c>
      <c r="BW353" s="723" t="str">
        <f>IF(ISNUMBER(Bilanz!BW353),Bilanz!BW353,"")</f>
        <v/>
      </c>
      <c r="BX353" s="721" t="str">
        <f>IF(ISTEXT(Bilanz!BX353),Bilanz!BX353,"")</f>
        <v>M1</v>
      </c>
    </row>
    <row r="354" spans="1:76" x14ac:dyDescent="0.2">
      <c r="A354" s="120" t="str">
        <f>IF(ISTEXT(Data!A354),Data!A354,"")</f>
        <v/>
      </c>
      <c r="B354" s="250">
        <f>IF(ISREF(Data!B354),Data!B354,"")</f>
        <v>35362</v>
      </c>
      <c r="C354" s="698">
        <v>0.27083333333333298</v>
      </c>
      <c r="D354" s="250">
        <f>IF(ISREF(Data!D354),Data!D354,"")</f>
        <v>35363</v>
      </c>
      <c r="E354" s="698">
        <v>0.27083333333333298</v>
      </c>
      <c r="F354" s="699" t="s">
        <v>2179</v>
      </c>
      <c r="G354" s="245" t="str">
        <f>IF(ISTEXT(Data!G354),Data!G354,"")</f>
        <v>No Precipitation Occurred</v>
      </c>
      <c r="H354" s="247" t="str">
        <f>IF(ISTEXT(Data!H354),Data!H354,"")</f>
        <v/>
      </c>
      <c r="I354" s="246" t="str">
        <f>IF(ISTEXT(Data!I354),Data!I354,"")</f>
        <v/>
      </c>
      <c r="J354" s="248" t="str">
        <f>IF(ISTEXT(Data!J354),Data!J354,"")</f>
        <v/>
      </c>
      <c r="K354" s="273" t="str">
        <f>IF(ISNUMBER(Data!K354),Data!K354,"")</f>
        <v/>
      </c>
      <c r="L354" s="242" t="str">
        <f>IF(ISTEXT(Data!L354),Data!L354,"")</f>
        <v>M1</v>
      </c>
      <c r="M354" s="700" t="str">
        <f>IF(ISNUMBER(Data!M354),Data!M354,"")</f>
        <v/>
      </c>
      <c r="N354" s="700" t="str">
        <f>IF(ISNUMBER(Data!N354),Data!N354,"")</f>
        <v/>
      </c>
      <c r="O354" s="242" t="str">
        <f>IF(ISTEXT(Data!O354),Data!O354,"")</f>
        <v>M1</v>
      </c>
      <c r="P354" s="278" t="str">
        <f>IF(ISNUMBER(Data!P354),Data!P354,"")</f>
        <v/>
      </c>
      <c r="Q354" s="242" t="str">
        <f>IF(ISTEXT(Data!Q354),Data!Q354,"")</f>
        <v>M1</v>
      </c>
      <c r="R354" s="277" t="str">
        <f>IF(ISNUMBER(Data!R354),Data!R354,"")</f>
        <v/>
      </c>
      <c r="S354" s="242" t="str">
        <f>IF(ISTEXT(Data!S354),Data!S354,"")</f>
        <v>M1</v>
      </c>
      <c r="T354" s="701" t="str">
        <f>IF(ISNUMBER(Data!T354),Data!T354,"")</f>
        <v/>
      </c>
      <c r="U354" s="242" t="str">
        <f>IF(ISTEXT(Data!U354),Data!U354,"")</f>
        <v>M1</v>
      </c>
      <c r="V354" s="702" t="str">
        <f>IF(ISNUMBER(Data!V354),Data!V354,"")</f>
        <v/>
      </c>
      <c r="W354" s="242" t="str">
        <f>IF(ISTEXT(Data!W354),Data!W354,"")</f>
        <v>M1</v>
      </c>
      <c r="X354" s="701" t="str">
        <f>IF(ISNUMBER(Data!X354),Data!X354,"")</f>
        <v/>
      </c>
      <c r="Y354" s="242" t="str">
        <f>IF(ISTEXT(Data!Y354),Data!Y354,"")</f>
        <v>M1</v>
      </c>
      <c r="Z354" s="703" t="str">
        <f>IF(ISNUMBER(Data!Z354),Data!Z354,"")</f>
        <v/>
      </c>
      <c r="AA354" s="242" t="str">
        <f>IF(ISTEXT(Data!AA354),Data!AA354,"")</f>
        <v>M1</v>
      </c>
      <c r="AB354" s="701" t="str">
        <f>IF(ISNUMBER(Data!AB354),Data!AB354,"")</f>
        <v/>
      </c>
      <c r="AC354" s="242" t="str">
        <f>IF(ISTEXT(Data!AC354),Data!AC354,"")</f>
        <v>M1</v>
      </c>
      <c r="AD354" s="704" t="str">
        <f>IF(ISNUMBER(Data!AD354),Data!AD354,"")</f>
        <v/>
      </c>
      <c r="AE354" s="242" t="str">
        <f>IF(ISTEXT(Data!AE354),Data!AE354,"")</f>
        <v>M1</v>
      </c>
      <c r="AF354" s="701" t="str">
        <f>IF(ISNUMBER(Data!AF354),Data!AF354,"")</f>
        <v/>
      </c>
      <c r="AG354" s="242" t="str">
        <f>IF(ISTEXT(Data!AG354),Data!AG354,"")</f>
        <v>M1</v>
      </c>
      <c r="AH354" s="703" t="str">
        <f>IF(ISNUMBER(Data!AH354),Data!AH354,"")</f>
        <v/>
      </c>
      <c r="AI354" s="242" t="str">
        <f>IF(ISTEXT(Data!AI354),Data!AI354,"")</f>
        <v>M1</v>
      </c>
      <c r="AJ354" s="267" t="str">
        <f>IF(ISTEXT(Data!AJ354),Data!AJ354,"")</f>
        <v/>
      </c>
      <c r="AK354" s="267" t="str">
        <f>IF(ISTEXT(Data!AK354),Data!AK354,"")</f>
        <v/>
      </c>
      <c r="AL354" s="267" t="str">
        <f>IF(ISTEXT(Data!AL354),Data!AL354,"")</f>
        <v/>
      </c>
      <c r="AM354" s="267" t="str">
        <f>IF(ISTEXT(Data!AM354),Data!AM354,"")</f>
        <v/>
      </c>
      <c r="AN354" s="267" t="str">
        <f>IF(ISTEXT(Data!AN354),Data!AN354,"")</f>
        <v/>
      </c>
      <c r="AO354" s="267" t="str">
        <f>IF(ISTEXT(Data!AO354),Data!AO354,"")</f>
        <v/>
      </c>
      <c r="AP354" s="705" t="str">
        <f>IF(ISNUMBER(Bilanz!AP354),Bilanz!AP354,"")</f>
        <v/>
      </c>
      <c r="AQ354" s="706" t="str">
        <f>IF(ISNUMBER(Bilanz!AQ354),Bilanz!AQ354,"")</f>
        <v/>
      </c>
      <c r="AR354" s="707" t="str">
        <f>IF(ISNUMBER(Bilanz!AR354),Bilanz!AR354,"")</f>
        <v/>
      </c>
      <c r="AS354" s="708" t="str">
        <f>IF(ISNUMBER(Bilanz!AS354),Bilanz!AS354,"")</f>
        <v/>
      </c>
      <c r="AT354" s="709" t="str">
        <f>IF(ISNUMBER(Bilanz!AT354),Bilanz!AT354,"")</f>
        <v/>
      </c>
      <c r="AU354" s="710" t="str">
        <f>IF(ISNUMBER(Bilanz!AU354),Bilanz!AU354,"")</f>
        <v/>
      </c>
      <c r="AV354" s="711" t="str">
        <f>IF(ISNUMBER(Bilanz!AV354),Bilanz!AV354,"")</f>
        <v/>
      </c>
      <c r="AW354" s="712" t="str">
        <f>IF(ISNUMBER(Bilanz!AW354),Bilanz!AW354,"")</f>
        <v/>
      </c>
      <c r="AX354" s="713" t="str">
        <f>IF(ISNUMBER(Bilanz!AX354),Bilanz!AX354,"")</f>
        <v/>
      </c>
      <c r="AY354" s="714" t="str">
        <f>IF(ISNUMBER(Bilanz!AY354),Bilanz!AY354,"")</f>
        <v/>
      </c>
      <c r="AZ354" s="715">
        <f>IF(ISNUMBER(Bilanz!AZ354),Bilanz!AZ354,"")</f>
        <v>362.61</v>
      </c>
      <c r="BA354" s="716">
        <f>IF(ISNUMBER(Bilanz!BA354),Bilanz!BA354,"")</f>
        <v>5.5229999999999997</v>
      </c>
      <c r="BB354" s="717" t="str">
        <f>IF(ISNUMBER(Bilanz!BB354),Bilanz!BB354,"")</f>
        <v/>
      </c>
      <c r="BC354" s="718" t="str">
        <f>IF(ISNUMBER(Bilanz!BC354),Bilanz!BC354,"")</f>
        <v/>
      </c>
      <c r="BD354" s="719" t="str">
        <f>IF(ISNUMBER(Bilanz!BD354),Bilanz!BD354,"")</f>
        <v/>
      </c>
      <c r="BE354" s="720" t="str">
        <f>IF(ISNUMBER(Bilanz!BE354),Bilanz!BE354,"")</f>
        <v/>
      </c>
      <c r="BF354" s="708" t="str">
        <f>IF(ISNUMBER(Bilanz!BF354),Bilanz!BF354,"")</f>
        <v/>
      </c>
      <c r="BG354" s="709" t="str">
        <f>IF(ISNUMBER(Bilanz!BG354),Bilanz!BG354,"")</f>
        <v/>
      </c>
      <c r="BH354" s="710" t="str">
        <f>IF(ISNUMBER(Bilanz!BH354),Bilanz!BH354,"")</f>
        <v/>
      </c>
      <c r="BI354" s="711" t="str">
        <f>IF(ISNUMBER(Bilanz!BI354),Bilanz!BI354,"")</f>
        <v/>
      </c>
      <c r="BJ354" s="712" t="str">
        <f>IF(ISNUMBER(Bilanz!BJ354),Bilanz!BJ354,"")</f>
        <v/>
      </c>
      <c r="BK354" s="713" t="str">
        <f>IF(ISNUMBER(Bilanz!BK354),Bilanz!BK354,"")</f>
        <v/>
      </c>
      <c r="BL354" s="714" t="str">
        <f>IF(ISNUMBER(Bilanz!BL354),Bilanz!BL354,"")</f>
        <v/>
      </c>
      <c r="BM354" s="721" t="str">
        <f>IF(ISTEXT(Bilanz!BM354),Bilanz!BM354,"")</f>
        <v>M1</v>
      </c>
      <c r="BN354" s="722" t="str">
        <f>IF(ISNUMBER(Bilanz!BN354),Bilanz!BN354,"")</f>
        <v/>
      </c>
      <c r="BO354" s="722" t="str">
        <f>IF(ISNUMBER(Bilanz!BO354),Bilanz!BO354,"")</f>
        <v/>
      </c>
      <c r="BP354" s="723" t="str">
        <f>IF(ISNUMBER(Bilanz!BP354),Bilanz!BP354,"")</f>
        <v/>
      </c>
      <c r="BQ354" s="723" t="str">
        <f>IF(ISNUMBER(Bilanz!BQ354),Bilanz!BQ354,"")</f>
        <v/>
      </c>
      <c r="BR354" s="721" t="str">
        <f>IF(ISTEXT(Bilanz!BR354),Bilanz!BR354,"")</f>
        <v>M1</v>
      </c>
      <c r="BS354" s="723" t="str">
        <f>IF(ISNUMBER(Bilanz!BS354),Bilanz!BS354,"")</f>
        <v/>
      </c>
      <c r="BT354" s="723" t="str">
        <f>IF(ISNUMBER(Bilanz!BT354),Bilanz!BT354,"")</f>
        <v/>
      </c>
      <c r="BU354" s="723" t="str">
        <f>IF(ISNUMBER(Bilanz!BU354),Bilanz!BU354,"")</f>
        <v/>
      </c>
      <c r="BV354" s="722" t="str">
        <f>IF(ISNUMBER(Bilanz!BV354),Bilanz!BV354,"")</f>
        <v/>
      </c>
      <c r="BW354" s="723" t="str">
        <f>IF(ISNUMBER(Bilanz!BW354),Bilanz!BW354,"")</f>
        <v/>
      </c>
      <c r="BX354" s="721" t="str">
        <f>IF(ISTEXT(Bilanz!BX354),Bilanz!BX354,"")</f>
        <v>M1</v>
      </c>
    </row>
    <row r="355" spans="1:76" x14ac:dyDescent="0.2">
      <c r="A355" s="120" t="str">
        <f>IF(ISTEXT(Data!A355),Data!A355,"")</f>
        <v>DEU96128</v>
      </c>
      <c r="B355" s="250">
        <f>IF(ISREF(Data!B355),Data!B355,"")</f>
        <v>35363</v>
      </c>
      <c r="C355" s="698">
        <v>0.27083333333333298</v>
      </c>
      <c r="D355" s="250">
        <f>IF(ISREF(Data!D355),Data!D355,"")</f>
        <v>35364</v>
      </c>
      <c r="E355" s="698">
        <v>0.27083333333333298</v>
      </c>
      <c r="F355" s="699" t="s">
        <v>2179</v>
      </c>
      <c r="G355" s="245" t="str">
        <f>IF(ISTEXT(Data!G355),Data!G355,"")</f>
        <v>Rain</v>
      </c>
      <c r="H355" s="247" t="str">
        <f>IF(ISTEXT(Data!H355),Data!H355,"")</f>
        <v>Clean and Clear</v>
      </c>
      <c r="I355" s="246" t="str">
        <f>IF(ISTEXT(Data!I355),Data!I355,"")</f>
        <v/>
      </c>
      <c r="J355" s="248" t="str">
        <f>IF(ISTEXT(Data!J355),Data!J355,"")</f>
        <v/>
      </c>
      <c r="K355" s="273">
        <f>IF(ISNUMBER(Data!K355),Data!K355,"")</f>
        <v>1.2</v>
      </c>
      <c r="L355" s="242" t="str">
        <f>IF(ISTEXT(Data!L355),Data!L355,"")</f>
        <v>V0</v>
      </c>
      <c r="M355" s="700">
        <f>IF(ISNUMBER(Data!M355),Data!M355,"")</f>
        <v>43</v>
      </c>
      <c r="N355" s="700">
        <f>IF(ISNUMBER(Data!N355),Data!N355,"")</f>
        <v>0.98899999999999999</v>
      </c>
      <c r="O355" s="242" t="str">
        <f>IF(ISTEXT(Data!O355),Data!O355,"")</f>
        <v>V0</v>
      </c>
      <c r="P355" s="278">
        <f>IF(ISNUMBER(Data!P355),Data!P355,"")</f>
        <v>4.12</v>
      </c>
      <c r="Q355" s="242" t="str">
        <f>IF(ISTEXT(Data!Q355),Data!Q355,"")</f>
        <v>V0</v>
      </c>
      <c r="R355" s="277">
        <f>IF(ISNUMBER(Data!R355),Data!R355,"")</f>
        <v>52.8</v>
      </c>
      <c r="S355" s="242" t="str">
        <f>IF(ISTEXT(Data!S355),Data!S355,"")</f>
        <v>V0</v>
      </c>
      <c r="T355" s="701">
        <f>IF(ISNUMBER(Data!T355),Data!T355,"")</f>
        <v>0.307</v>
      </c>
      <c r="U355" s="242" t="str">
        <f>IF(ISTEXT(Data!U355),Data!U355,"")</f>
        <v>V0</v>
      </c>
      <c r="V355" s="702">
        <f>IF(ISNUMBER(Data!V355),Data!V355,"")</f>
        <v>1.3479232142569146</v>
      </c>
      <c r="W355" s="242" t="str">
        <f>IF(ISTEXT(Data!W355),Data!W355,"")</f>
        <v>V0</v>
      </c>
      <c r="X355" s="701">
        <f>IF(ISNUMBER(Data!X355),Data!X355,"")</f>
        <v>1.7727291124482105</v>
      </c>
      <c r="Y355" s="242" t="str">
        <f>IF(ISTEXT(Data!Y355),Data!Y355,"")</f>
        <v>V0</v>
      </c>
      <c r="Z355" s="703">
        <f>IF(ISNUMBER(Data!Z355),Data!Z355,"")</f>
        <v>0.214</v>
      </c>
      <c r="AA355" s="242" t="str">
        <f>IF(ISTEXT(Data!AA355),Data!AA355,"")</f>
        <v>V0</v>
      </c>
      <c r="AB355" s="701">
        <f>IF(ISNUMBER(Data!AB355),Data!AB355,"")</f>
        <v>1.6313585398303676</v>
      </c>
      <c r="AC355" s="242" t="str">
        <f>IF(ISTEXT(Data!AC355),Data!AC355,"")</f>
        <v>V0</v>
      </c>
      <c r="AD355" s="704">
        <f>IF(ISNUMBER(Data!AD355),Data!AD355,"")</f>
        <v>0.14899999999999999</v>
      </c>
      <c r="AE355" s="242" t="str">
        <f>IF(ISTEXT(Data!AE355),Data!AE355,"")</f>
        <v>V0</v>
      </c>
      <c r="AF355" s="701">
        <f>IF(ISNUMBER(Data!AF355),Data!AF355,"")</f>
        <v>8.2000000000000003E-2</v>
      </c>
      <c r="AG355" s="242" t="str">
        <f>IF(ISTEXT(Data!AG355),Data!AG355,"")</f>
        <v>V0</v>
      </c>
      <c r="AH355" s="703">
        <f>IF(ISNUMBER(Data!AH355),Data!AH355,"")</f>
        <v>0.52200000000000002</v>
      </c>
      <c r="AI355" s="242" t="str">
        <f>IF(ISTEXT(Data!AI355),Data!AI355,"")</f>
        <v>V0</v>
      </c>
      <c r="AJ355" s="267" t="str">
        <f>IF(ISTEXT(Data!AJ355),Data!AJ355,"")</f>
        <v/>
      </c>
      <c r="AK355" s="267" t="str">
        <f>IF(ISTEXT(Data!AK355),Data!AK355,"")</f>
        <v/>
      </c>
      <c r="AL355" s="267" t="str">
        <f>IF(ISTEXT(Data!AL355),Data!AL355,"")</f>
        <v/>
      </c>
      <c r="AM355" s="267" t="str">
        <f>IF(ISTEXT(Data!AM355),Data!AM355,"")</f>
        <v/>
      </c>
      <c r="AN355" s="267" t="str">
        <f>IF(ISTEXT(Data!AN355),Data!AN355,"")</f>
        <v/>
      </c>
      <c r="AO355" s="267" t="str">
        <f>IF(ISTEXT(Data!AO355),Data!AO355,"")</f>
        <v/>
      </c>
      <c r="AP355" s="705">
        <f>IF(ISNUMBER(Bilanz!AP355),Bilanz!AP355,"")</f>
        <v>7.585775750291826E-2</v>
      </c>
      <c r="AQ355" s="706">
        <f>IF(ISNUMBER(Bilanz!AQ355),Bilanz!AQ355,"")</f>
        <v>7.5023322170386153E-2</v>
      </c>
      <c r="AR355" s="707">
        <f>IF(ISNUMBER(Bilanz!AR355),Bilanz!AR355,"")</f>
        <v>0.30362299999999998</v>
      </c>
      <c r="AS355" s="708">
        <f>IF(ISNUMBER(Bilanz!AS355),Bilanz!AS355,"")</f>
        <v>1.3330960589000886</v>
      </c>
      <c r="AT355" s="709">
        <f>IF(ISNUMBER(Bilanz!AT355),Bilanz!AT355,"")</f>
        <v>1.7532290922112801</v>
      </c>
      <c r="AU355" s="710">
        <f>IF(ISNUMBER(Bilanz!AU355),Bilanz!AU355,"")</f>
        <v>0.211646</v>
      </c>
      <c r="AV355" s="711">
        <f>IF(ISNUMBER(Bilanz!AV355),Bilanz!AV355,"")</f>
        <v>1.6134135958922335</v>
      </c>
      <c r="AW355" s="712">
        <f>IF(ISNUMBER(Bilanz!AW355),Bilanz!AW355,"")</f>
        <v>0.14736099999999999</v>
      </c>
      <c r="AX355" s="713">
        <f>IF(ISNUMBER(Bilanz!AX355),Bilanz!AX355,"")</f>
        <v>8.1098000000000003E-2</v>
      </c>
      <c r="AY355" s="714">
        <f>IF(ISNUMBER(Bilanz!AY355),Bilanz!AY355,"")</f>
        <v>0.51625799999999999</v>
      </c>
      <c r="AZ355" s="715">
        <f>IF(ISNUMBER(Bilanz!AZ355),Bilanz!AZ355,"")</f>
        <v>362.61</v>
      </c>
      <c r="BA355" s="716">
        <f>IF(ISNUMBER(Bilanz!BA355),Bilanz!BA355,"")</f>
        <v>5.5229999999999997</v>
      </c>
      <c r="BB355" s="717">
        <f>IF(ISNUMBER(Bilanz!BB355),Bilanz!BB355,"")</f>
        <v>75.857757502918261</v>
      </c>
      <c r="BC355" s="718">
        <f>IF(ISNUMBER(Bilanz!BC355),Bilanz!BC355,"")</f>
        <v>7.2807319670470369E-2</v>
      </c>
      <c r="BD355" s="719">
        <f>IF(ISNUMBER(Bilanz!BD355),Bilanz!BD355,"")</f>
        <v>1.3182567385564069E-4</v>
      </c>
      <c r="BE355" s="720">
        <f>IF(ISNUMBER(Bilanz!BE355),Bilanz!BE355,"")</f>
        <v>8.6595960735642556</v>
      </c>
      <c r="BF355" s="708">
        <f>IF(ISNUMBER(Bilanz!BF355),Bilanz!BF355,"")</f>
        <v>96.23211353301312</v>
      </c>
      <c r="BG355" s="709">
        <f>IF(ISNUMBER(Bilanz!BG355),Bilanz!BG355,"")</f>
        <v>110.57097224064935</v>
      </c>
      <c r="BH355" s="710">
        <f>IF(ISNUMBER(Bilanz!BH355),Bilanz!BH355,"")</f>
        <v>9.3084759328049831</v>
      </c>
      <c r="BI355" s="711">
        <f>IF(ISNUMBER(Bilanz!BI355),Bilanz!BI355,"")</f>
        <v>116.46737629973354</v>
      </c>
      <c r="BJ355" s="712">
        <f>IF(ISNUMBER(Bilanz!BJ355),Bilanz!BJ355,"")</f>
        <v>3.8109366207990178</v>
      </c>
      <c r="BK355" s="713">
        <f>IF(ISNUMBER(Bilanz!BK355),Bilanz!BK355,"")</f>
        <v>6.7475828018926149</v>
      </c>
      <c r="BL355" s="714">
        <f>IF(ISNUMBER(Bilanz!BL355),Bilanz!BL355,"")</f>
        <v>26.049204052098407</v>
      </c>
      <c r="BM355" s="721" t="str">
        <f>IF(ISTEXT(Bilanz!BM355),Bilanz!BM355,"")</f>
        <v>V0</v>
      </c>
      <c r="BN355" s="722">
        <f>IF(ISNUMBER(Bilanz!BN355),Bilanz!BN355,"")</f>
        <v>52.8</v>
      </c>
      <c r="BO355" s="722">
        <f>IF(ISNUMBER(Bilanz!BO355),Bilanz!BO355,"")</f>
        <v>54.121680468367998</v>
      </c>
      <c r="BP355" s="723">
        <f>IF(ISNUMBER(Bilanz!BP355),Bilanz!BP355,"")</f>
        <v>2.503182705242426</v>
      </c>
      <c r="BQ355" s="723">
        <f>IF(ISNUMBER(Bilanz!BQ355),Bilanz!BQ355,"")</f>
        <v>20</v>
      </c>
      <c r="BR355" s="721" t="str">
        <f>IF(ISTEXT(Bilanz!BR355),Bilanz!BR355,"")</f>
        <v>V0</v>
      </c>
      <c r="BS355" s="723">
        <f>IF(ISNUMBER(Bilanz!BS355),Bilanz!BS355,"")</f>
        <v>238.24133321024684</v>
      </c>
      <c r="BT355" s="723">
        <f>IF(ISNUMBER(Bilanz!BT355),Bilanz!BT355,"")</f>
        <v>215.53562099257107</v>
      </c>
      <c r="BU355" s="723">
        <f>IF(ISNUMBER(Bilanz!BU355),Bilanz!BU355,"")</f>
        <v>453.77695420281793</v>
      </c>
      <c r="BV355" s="722">
        <f>IF(ISNUMBER(Bilanz!BV355),Bilanz!BV355,"")</f>
        <v>5.003716475104933</v>
      </c>
      <c r="BW355" s="723">
        <f>IF(ISNUMBER(Bilanz!BW355),Bilanz!BW355,"")</f>
        <v>15</v>
      </c>
      <c r="BX355" s="721" t="str">
        <f>IF(ISTEXT(Bilanz!BX355),Bilanz!BX355,"")</f>
        <v>V0</v>
      </c>
    </row>
    <row r="356" spans="1:76" x14ac:dyDescent="0.2">
      <c r="A356" s="120" t="str">
        <f>IF(ISTEXT(Data!A356),Data!A356,"")</f>
        <v>DEU96129</v>
      </c>
      <c r="B356" s="250">
        <f>IF(ISREF(Data!B356),Data!B356,"")</f>
        <v>35364</v>
      </c>
      <c r="C356" s="698">
        <v>0.27083333333333298</v>
      </c>
      <c r="D356" s="250">
        <f>IF(ISREF(Data!D356),Data!D356,"")</f>
        <v>35365</v>
      </c>
      <c r="E356" s="698">
        <v>0.27083333333333298</v>
      </c>
      <c r="F356" s="699" t="s">
        <v>2179</v>
      </c>
      <c r="G356" s="245" t="str">
        <f>IF(ISTEXT(Data!G356),Data!G356,"")</f>
        <v>Rain</v>
      </c>
      <c r="H356" s="247" t="str">
        <f>IF(ISTEXT(Data!H356),Data!H356,"")</f>
        <v>Clean and Clear</v>
      </c>
      <c r="I356" s="246" t="str">
        <f>IF(ISTEXT(Data!I356),Data!I356,"")</f>
        <v/>
      </c>
      <c r="J356" s="248" t="str">
        <f>IF(ISTEXT(Data!J356),Data!J356,"")</f>
        <v/>
      </c>
      <c r="K356" s="273">
        <f>IF(ISNUMBER(Data!K356),Data!K356,"")</f>
        <v>26.6</v>
      </c>
      <c r="L356" s="242" t="str">
        <f>IF(ISTEXT(Data!L356),Data!L356,"")</f>
        <v>V0</v>
      </c>
      <c r="M356" s="700">
        <f>IF(ISNUMBER(Data!M356),Data!M356,"")</f>
        <v>1192.9000000000001</v>
      </c>
      <c r="N356" s="700">
        <f>IF(ISNUMBER(Data!N356),Data!N356,"")</f>
        <v>27.436700000000002</v>
      </c>
      <c r="O356" s="242" t="str">
        <f>IF(ISTEXT(Data!O356),Data!O356,"")</f>
        <v>V0</v>
      </c>
      <c r="P356" s="278">
        <f>IF(ISNUMBER(Data!P356),Data!P356,"")</f>
        <v>4.84</v>
      </c>
      <c r="Q356" s="242" t="str">
        <f>IF(ISTEXT(Data!Q356),Data!Q356,"")</f>
        <v>V0</v>
      </c>
      <c r="R356" s="277">
        <f>IF(ISNUMBER(Data!R356),Data!R356,"")</f>
        <v>8.9</v>
      </c>
      <c r="S356" s="242" t="str">
        <f>IF(ISTEXT(Data!S356),Data!S356,"")</f>
        <v>V0</v>
      </c>
      <c r="T356" s="701">
        <f>IF(ISNUMBER(Data!T356),Data!T356,"")</f>
        <v>3.5999999999999997E-2</v>
      </c>
      <c r="U356" s="242" t="str">
        <f>IF(ISTEXT(Data!U356),Data!U356,"")</f>
        <v>V0</v>
      </c>
      <c r="V356" s="702">
        <f>IF(ISNUMBER(Data!V356),Data!V356,"")</f>
        <v>0.13779674219820981</v>
      </c>
      <c r="W356" s="242" t="str">
        <f>IF(ISTEXT(Data!W356),Data!W356,"")</f>
        <v>V0</v>
      </c>
      <c r="X356" s="701">
        <f>IF(ISNUMBER(Data!X356),Data!X356,"")</f>
        <v>0.25634644292227937</v>
      </c>
      <c r="Y356" s="242" t="str">
        <f>IF(ISTEXT(Data!Y356),Data!Y356,"")</f>
        <v>V0</v>
      </c>
      <c r="Z356" s="703">
        <f>IF(ISNUMBER(Data!Z356),Data!Z356,"")</f>
        <v>5.1999999999999998E-2</v>
      </c>
      <c r="AA356" s="242" t="str">
        <f>IF(ISTEXT(Data!AA356),Data!AA356,"")</f>
        <v>V0</v>
      </c>
      <c r="AB356" s="701">
        <f>IF(ISNUMBER(Data!AB356),Data!AB356,"")</f>
        <v>0.20886979876933312</v>
      </c>
      <c r="AC356" s="242" t="str">
        <f>IF(ISTEXT(Data!AC356),Data!AC356,"")</f>
        <v>V0</v>
      </c>
      <c r="AD356" s="704">
        <f>IF(ISNUMBER(Data!AD356),Data!AD356,"")</f>
        <v>3.4000000000000002E-2</v>
      </c>
      <c r="AE356" s="242" t="str">
        <f>IF(ISTEXT(Data!AE356),Data!AE356,"")</f>
        <v>V0</v>
      </c>
      <c r="AF356" s="701">
        <f>IF(ISNUMBER(Data!AF356),Data!AF356,"")</f>
        <v>1.0999999999999999E-2</v>
      </c>
      <c r="AG356" s="242" t="str">
        <f>IF(ISTEXT(Data!AG356),Data!AG356,"")</f>
        <v>V0</v>
      </c>
      <c r="AH356" s="703">
        <f>IF(ISNUMBER(Data!AH356),Data!AH356,"")</f>
        <v>5.8000000000000003E-2</v>
      </c>
      <c r="AI356" s="242" t="str">
        <f>IF(ISTEXT(Data!AI356),Data!AI356,"")</f>
        <v>V0</v>
      </c>
      <c r="AJ356" s="267" t="str">
        <f>IF(ISTEXT(Data!AJ356),Data!AJ356,"")</f>
        <v/>
      </c>
      <c r="AK356" s="267" t="str">
        <f>IF(ISTEXT(Data!AK356),Data!AK356,"")</f>
        <v/>
      </c>
      <c r="AL356" s="267" t="str">
        <f>IF(ISTEXT(Data!AL356),Data!AL356,"")</f>
        <v/>
      </c>
      <c r="AM356" s="267" t="str">
        <f>IF(ISTEXT(Data!AM356),Data!AM356,"")</f>
        <v/>
      </c>
      <c r="AN356" s="267" t="str">
        <f>IF(ISTEXT(Data!AN356),Data!AN356,"")</f>
        <v/>
      </c>
      <c r="AO356" s="267" t="str">
        <f>IF(ISTEXT(Data!AO356),Data!AO356,"")</f>
        <v/>
      </c>
      <c r="AP356" s="705">
        <f>IF(ISNUMBER(Bilanz!AP356),Bilanz!AP356,"")</f>
        <v>1.4454397707459276E-2</v>
      </c>
      <c r="AQ356" s="706">
        <f>IF(ISNUMBER(Bilanz!AQ356),Bilanz!AQ356,"")</f>
        <v>0.39658097358024796</v>
      </c>
      <c r="AR356" s="707">
        <f>IF(ISNUMBER(Bilanz!AR356),Bilanz!AR356,"")</f>
        <v>0.98772119999999997</v>
      </c>
      <c r="AS356" s="708">
        <f>IF(ISNUMBER(Bilanz!AS356),Bilanz!AS356,"")</f>
        <v>3.7806878766696235</v>
      </c>
      <c r="AT356" s="709">
        <f>IF(ISNUMBER(Bilanz!AT356),Bilanz!AT356,"")</f>
        <v>7.0333004505257026</v>
      </c>
      <c r="AU356" s="710">
        <f>IF(ISNUMBER(Bilanz!AU356),Bilanz!AU356,"")</f>
        <v>1.4267084000000001</v>
      </c>
      <c r="AV356" s="711">
        <f>IF(ISNUMBER(Bilanz!AV356),Bilanz!AV356,"")</f>
        <v>5.7306980078945626</v>
      </c>
      <c r="AW356" s="712">
        <f>IF(ISNUMBER(Bilanz!AW356),Bilanz!AW356,"")</f>
        <v>0.93284780000000012</v>
      </c>
      <c r="AX356" s="713">
        <f>IF(ISNUMBER(Bilanz!AX356),Bilanz!AX356,"")</f>
        <v>0.30180370000000001</v>
      </c>
      <c r="AY356" s="714">
        <f>IF(ISNUMBER(Bilanz!AY356),Bilanz!AY356,"")</f>
        <v>1.5913286000000002</v>
      </c>
      <c r="AZ356" s="715">
        <f>IF(ISNUMBER(Bilanz!AZ356),Bilanz!AZ356,"")</f>
        <v>362.61</v>
      </c>
      <c r="BA356" s="716">
        <f>IF(ISNUMBER(Bilanz!BA356),Bilanz!BA356,"")</f>
        <v>5.5229999999999997</v>
      </c>
      <c r="BB356" s="717">
        <f>IF(ISNUMBER(Bilanz!BB356),Bilanz!BB356,"")</f>
        <v>14.454397707459275</v>
      </c>
      <c r="BC356" s="718">
        <f>IF(ISNUMBER(Bilanz!BC356),Bilanz!BC356,"")</f>
        <v>0.38209824523852842</v>
      </c>
      <c r="BD356" s="719">
        <f>IF(ISNUMBER(Bilanz!BD356),Bilanz!BD356,"")</f>
        <v>6.9183097091893579E-4</v>
      </c>
      <c r="BE356" s="720">
        <f>IF(ISNUMBER(Bilanz!BE356),Bilanz!BE356,"")</f>
        <v>1.015457520027079</v>
      </c>
      <c r="BF356" s="708">
        <f>IF(ISNUMBER(Bilanz!BF356),Bilanz!BF356,"")</f>
        <v>9.8377055899343056</v>
      </c>
      <c r="BG356" s="709">
        <f>IF(ISNUMBER(Bilanz!BG356),Bilanz!BG356,"")</f>
        <v>15.989174671590792</v>
      </c>
      <c r="BH356" s="710">
        <f>IF(ISNUMBER(Bilanz!BH356),Bilanz!BH356,"")</f>
        <v>2.2618726565694351</v>
      </c>
      <c r="BI356" s="711">
        <f>IF(ISNUMBER(Bilanz!BI356),Bilanz!BI356,"")</f>
        <v>14.911815432950176</v>
      </c>
      <c r="BJ356" s="712">
        <f>IF(ISNUMBER(Bilanz!BJ356),Bilanz!BJ356,"")</f>
        <v>0.86960969870581617</v>
      </c>
      <c r="BK356" s="713">
        <f>IF(ISNUMBER(Bilanz!BK356),Bilanz!BK356,"")</f>
        <v>0.9051635465953507</v>
      </c>
      <c r="BL356" s="714">
        <f>IF(ISNUMBER(Bilanz!BL356),Bilanz!BL356,"")</f>
        <v>2.8943560057887119</v>
      </c>
      <c r="BM356" s="721" t="str">
        <f>IF(ISTEXT(Bilanz!BM356),Bilanz!BM356,"")</f>
        <v>V0</v>
      </c>
      <c r="BN356" s="722">
        <f>IF(ISNUMBER(Bilanz!BN356),Bilanz!BN356,"")</f>
        <v>8.9</v>
      </c>
      <c r="BO356" s="722">
        <f>IF(ISNUMBER(Bilanz!BO356),Bilanz!BO356,"")</f>
        <v>8.6242247963737366</v>
      </c>
      <c r="BP356" s="723">
        <f>IF(ISNUMBER(Bilanz!BP356),Bilanz!BP356,"")</f>
        <v>-3.0985977935535249</v>
      </c>
      <c r="BQ356" s="723">
        <f>IF(ISNUMBER(Bilanz!BQ356),Bilanz!BQ356,"")</f>
        <v>30</v>
      </c>
      <c r="BR356" s="721" t="str">
        <f>IF(ISTEXT(Bilanz!BR356),Bilanz!BR356,"")</f>
        <v>V0</v>
      </c>
      <c r="BS356" s="723">
        <f>IF(ISNUMBER(Bilanz!BS356),Bilanz!BS356,"")</f>
        <v>36.297215048068765</v>
      </c>
      <c r="BT356" s="723">
        <f>IF(ISNUMBER(Bilanz!BT356),Bilanz!BT356,"")</f>
        <v>27.225127857761624</v>
      </c>
      <c r="BU356" s="723">
        <f>IF(ISNUMBER(Bilanz!BU356),Bilanz!BU356,"")</f>
        <v>63.522342905830385</v>
      </c>
      <c r="BV356" s="722">
        <f>IF(ISNUMBER(Bilanz!BV356),Bilanz!BV356,"")</f>
        <v>14.28172635848175</v>
      </c>
      <c r="BW356" s="723">
        <f>IF(ISNUMBER(Bilanz!BW356),Bilanz!BW356,"")</f>
        <v>30</v>
      </c>
      <c r="BX356" s="721" t="str">
        <f>IF(ISTEXT(Bilanz!BX356),Bilanz!BX356,"")</f>
        <v>V0</v>
      </c>
    </row>
    <row r="357" spans="1:76" x14ac:dyDescent="0.2">
      <c r="A357" s="120" t="str">
        <f>IF(ISTEXT(Data!A357),Data!A357,"")</f>
        <v/>
      </c>
      <c r="B357" s="250">
        <f>IF(ISREF(Data!B357),Data!B357,"")</f>
        <v>35365</v>
      </c>
      <c r="C357" s="698">
        <v>0.27083333333333298</v>
      </c>
      <c r="D357" s="250">
        <f>IF(ISREF(Data!D357),Data!D357,"")</f>
        <v>35366</v>
      </c>
      <c r="E357" s="698">
        <v>0.27083333333333298</v>
      </c>
      <c r="F357" s="699" t="s">
        <v>2179</v>
      </c>
      <c r="G357" s="245" t="str">
        <f>IF(ISTEXT(Data!G357),Data!G357,"")</f>
        <v>Rain</v>
      </c>
      <c r="H357" s="247" t="str">
        <f>IF(ISTEXT(Data!H357),Data!H357,"")</f>
        <v/>
      </c>
      <c r="I357" s="246" t="str">
        <f>IF(ISTEXT(Data!I357),Data!I357,"")</f>
        <v>Insufficient Quantity</v>
      </c>
      <c r="J357" s="248" t="str">
        <f>IF(ISTEXT(Data!J357),Data!J357,"")</f>
        <v/>
      </c>
      <c r="K357" s="273">
        <f>IF(ISNUMBER(Data!K357),Data!K357,"")</f>
        <v>0.1</v>
      </c>
      <c r="L357" s="242" t="str">
        <f>IF(ISTEXT(Data!L357),Data!L357,"")</f>
        <v>V0</v>
      </c>
      <c r="M357" s="700" t="str">
        <f>IF(ISNUMBER(Data!M357),Data!M357,"")</f>
        <v/>
      </c>
      <c r="N357" s="700" t="str">
        <f>IF(ISNUMBER(Data!N357),Data!N357,"")</f>
        <v/>
      </c>
      <c r="O357" s="242" t="str">
        <f>IF(ISTEXT(Data!O357),Data!O357,"")</f>
        <v>M1</v>
      </c>
      <c r="P357" s="278" t="str">
        <f>IF(ISNUMBER(Data!P357),Data!P357,"")</f>
        <v/>
      </c>
      <c r="Q357" s="242" t="str">
        <f>IF(ISTEXT(Data!Q357),Data!Q357,"")</f>
        <v>M1</v>
      </c>
      <c r="R357" s="277" t="str">
        <f>IF(ISNUMBER(Data!R357),Data!R357,"")</f>
        <v/>
      </c>
      <c r="S357" s="242" t="str">
        <f>IF(ISTEXT(Data!S357),Data!S357,"")</f>
        <v>M1</v>
      </c>
      <c r="T357" s="701" t="str">
        <f>IF(ISNUMBER(Data!T357),Data!T357,"")</f>
        <v/>
      </c>
      <c r="U357" s="242" t="str">
        <f>IF(ISTEXT(Data!U357),Data!U357,"")</f>
        <v>M1</v>
      </c>
      <c r="V357" s="702" t="str">
        <f>IF(ISNUMBER(Data!V357),Data!V357,"")</f>
        <v/>
      </c>
      <c r="W357" s="242" t="str">
        <f>IF(ISTEXT(Data!W357),Data!W357,"")</f>
        <v>M1</v>
      </c>
      <c r="X357" s="701" t="str">
        <f>IF(ISNUMBER(Data!X357),Data!X357,"")</f>
        <v/>
      </c>
      <c r="Y357" s="242" t="str">
        <f>IF(ISTEXT(Data!Y357),Data!Y357,"")</f>
        <v>M1</v>
      </c>
      <c r="Z357" s="703" t="str">
        <f>IF(ISNUMBER(Data!Z357),Data!Z357,"")</f>
        <v/>
      </c>
      <c r="AA357" s="242" t="str">
        <f>IF(ISTEXT(Data!AA357),Data!AA357,"")</f>
        <v>M1</v>
      </c>
      <c r="AB357" s="701" t="str">
        <f>IF(ISNUMBER(Data!AB357),Data!AB357,"")</f>
        <v/>
      </c>
      <c r="AC357" s="242" t="str">
        <f>IF(ISTEXT(Data!AC357),Data!AC357,"")</f>
        <v>M1</v>
      </c>
      <c r="AD357" s="704" t="str">
        <f>IF(ISNUMBER(Data!AD357),Data!AD357,"")</f>
        <v/>
      </c>
      <c r="AE357" s="242" t="str">
        <f>IF(ISTEXT(Data!AE357),Data!AE357,"")</f>
        <v>M1</v>
      </c>
      <c r="AF357" s="701" t="str">
        <f>IF(ISNUMBER(Data!AF357),Data!AF357,"")</f>
        <v/>
      </c>
      <c r="AG357" s="242" t="str">
        <f>IF(ISTEXT(Data!AG357),Data!AG357,"")</f>
        <v>M1</v>
      </c>
      <c r="AH357" s="703" t="str">
        <f>IF(ISNUMBER(Data!AH357),Data!AH357,"")</f>
        <v/>
      </c>
      <c r="AI357" s="242" t="str">
        <f>IF(ISTEXT(Data!AI357),Data!AI357,"")</f>
        <v>M1</v>
      </c>
      <c r="AJ357" s="267" t="str">
        <f>IF(ISTEXT(Data!AJ357),Data!AJ357,"")</f>
        <v/>
      </c>
      <c r="AK357" s="267" t="str">
        <f>IF(ISTEXT(Data!AK357),Data!AK357,"")</f>
        <v/>
      </c>
      <c r="AL357" s="267" t="str">
        <f>IF(ISTEXT(Data!AL357),Data!AL357,"")</f>
        <v/>
      </c>
      <c r="AM357" s="267" t="str">
        <f>IF(ISTEXT(Data!AM357),Data!AM357,"")</f>
        <v/>
      </c>
      <c r="AN357" s="267" t="str">
        <f>IF(ISTEXT(Data!AN357),Data!AN357,"")</f>
        <v/>
      </c>
      <c r="AO357" s="267" t="str">
        <f>IF(ISTEXT(Data!AO357),Data!AO357,"")</f>
        <v/>
      </c>
      <c r="AP357" s="705" t="str">
        <f>IF(ISNUMBER(Bilanz!AP357),Bilanz!AP357,"")</f>
        <v/>
      </c>
      <c r="AQ357" s="706" t="str">
        <f>IF(ISNUMBER(Bilanz!AQ357),Bilanz!AQ357,"")</f>
        <v/>
      </c>
      <c r="AR357" s="707" t="str">
        <f>IF(ISNUMBER(Bilanz!AR357),Bilanz!AR357,"")</f>
        <v/>
      </c>
      <c r="AS357" s="708" t="str">
        <f>IF(ISNUMBER(Bilanz!AS357),Bilanz!AS357,"")</f>
        <v/>
      </c>
      <c r="AT357" s="709" t="str">
        <f>IF(ISNUMBER(Bilanz!AT357),Bilanz!AT357,"")</f>
        <v/>
      </c>
      <c r="AU357" s="710" t="str">
        <f>IF(ISNUMBER(Bilanz!AU357),Bilanz!AU357,"")</f>
        <v/>
      </c>
      <c r="AV357" s="711" t="str">
        <f>IF(ISNUMBER(Bilanz!AV357),Bilanz!AV357,"")</f>
        <v/>
      </c>
      <c r="AW357" s="712" t="str">
        <f>IF(ISNUMBER(Bilanz!AW357),Bilanz!AW357,"")</f>
        <v/>
      </c>
      <c r="AX357" s="713" t="str">
        <f>IF(ISNUMBER(Bilanz!AX357),Bilanz!AX357,"")</f>
        <v/>
      </c>
      <c r="AY357" s="714" t="str">
        <f>IF(ISNUMBER(Bilanz!AY357),Bilanz!AY357,"")</f>
        <v/>
      </c>
      <c r="AZ357" s="715">
        <f>IF(ISNUMBER(Bilanz!AZ357),Bilanz!AZ357,"")</f>
        <v>362.61</v>
      </c>
      <c r="BA357" s="716">
        <f>IF(ISNUMBER(Bilanz!BA357),Bilanz!BA357,"")</f>
        <v>5.5229999999999997</v>
      </c>
      <c r="BB357" s="717" t="str">
        <f>IF(ISNUMBER(Bilanz!BB357),Bilanz!BB357,"")</f>
        <v/>
      </c>
      <c r="BC357" s="718" t="str">
        <f>IF(ISNUMBER(Bilanz!BC357),Bilanz!BC357,"")</f>
        <v/>
      </c>
      <c r="BD357" s="719" t="str">
        <f>IF(ISNUMBER(Bilanz!BD357),Bilanz!BD357,"")</f>
        <v/>
      </c>
      <c r="BE357" s="720" t="str">
        <f>IF(ISNUMBER(Bilanz!BE357),Bilanz!BE357,"")</f>
        <v/>
      </c>
      <c r="BF357" s="708" t="str">
        <f>IF(ISNUMBER(Bilanz!BF357),Bilanz!BF357,"")</f>
        <v/>
      </c>
      <c r="BG357" s="709" t="str">
        <f>IF(ISNUMBER(Bilanz!BG357),Bilanz!BG357,"")</f>
        <v/>
      </c>
      <c r="BH357" s="710" t="str">
        <f>IF(ISNUMBER(Bilanz!BH357),Bilanz!BH357,"")</f>
        <v/>
      </c>
      <c r="BI357" s="711" t="str">
        <f>IF(ISNUMBER(Bilanz!BI357),Bilanz!BI357,"")</f>
        <v/>
      </c>
      <c r="BJ357" s="712" t="str">
        <f>IF(ISNUMBER(Bilanz!BJ357),Bilanz!BJ357,"")</f>
        <v/>
      </c>
      <c r="BK357" s="713" t="str">
        <f>IF(ISNUMBER(Bilanz!BK357),Bilanz!BK357,"")</f>
        <v/>
      </c>
      <c r="BL357" s="714" t="str">
        <f>IF(ISNUMBER(Bilanz!BL357),Bilanz!BL357,"")</f>
        <v/>
      </c>
      <c r="BM357" s="721" t="str">
        <f>IF(ISTEXT(Bilanz!BM357),Bilanz!BM357,"")</f>
        <v>M1</v>
      </c>
      <c r="BN357" s="722" t="str">
        <f>IF(ISNUMBER(Bilanz!BN357),Bilanz!BN357,"")</f>
        <v/>
      </c>
      <c r="BO357" s="722" t="str">
        <f>IF(ISNUMBER(Bilanz!BO357),Bilanz!BO357,"")</f>
        <v/>
      </c>
      <c r="BP357" s="723" t="str">
        <f>IF(ISNUMBER(Bilanz!BP357),Bilanz!BP357,"")</f>
        <v/>
      </c>
      <c r="BQ357" s="723" t="str">
        <f>IF(ISNUMBER(Bilanz!BQ357),Bilanz!BQ357,"")</f>
        <v/>
      </c>
      <c r="BR357" s="721" t="str">
        <f>IF(ISTEXT(Bilanz!BR357),Bilanz!BR357,"")</f>
        <v>M1</v>
      </c>
      <c r="BS357" s="723" t="str">
        <f>IF(ISNUMBER(Bilanz!BS357),Bilanz!BS357,"")</f>
        <v/>
      </c>
      <c r="BT357" s="723" t="str">
        <f>IF(ISNUMBER(Bilanz!BT357),Bilanz!BT357,"")</f>
        <v/>
      </c>
      <c r="BU357" s="723" t="str">
        <f>IF(ISNUMBER(Bilanz!BU357),Bilanz!BU357,"")</f>
        <v/>
      </c>
      <c r="BV357" s="722" t="str">
        <f>IF(ISNUMBER(Bilanz!BV357),Bilanz!BV357,"")</f>
        <v/>
      </c>
      <c r="BW357" s="723" t="str">
        <f>IF(ISNUMBER(Bilanz!BW357),Bilanz!BW357,"")</f>
        <v/>
      </c>
      <c r="BX357" s="721" t="str">
        <f>IF(ISTEXT(Bilanz!BX357),Bilanz!BX357,"")</f>
        <v>M1</v>
      </c>
    </row>
    <row r="358" spans="1:76" x14ac:dyDescent="0.2">
      <c r="A358" s="120" t="str">
        <f>IF(ISTEXT(Data!A358),Data!A358,"")</f>
        <v>DEU96130</v>
      </c>
      <c r="B358" s="250">
        <f>IF(ISREF(Data!B358),Data!B358,"")</f>
        <v>35366</v>
      </c>
      <c r="C358" s="698">
        <v>0.27083333333333298</v>
      </c>
      <c r="D358" s="250">
        <f>IF(ISREF(Data!D358),Data!D358,"")</f>
        <v>35367</v>
      </c>
      <c r="E358" s="698">
        <v>0.27083333333333298</v>
      </c>
      <c r="F358" s="699" t="s">
        <v>2179</v>
      </c>
      <c r="G358" s="245" t="str">
        <f>IF(ISTEXT(Data!G358),Data!G358,"")</f>
        <v>Rain</v>
      </c>
      <c r="H358" s="247" t="str">
        <f>IF(ISTEXT(Data!H358),Data!H358,"")</f>
        <v>Clean and Clear</v>
      </c>
      <c r="I358" s="246" t="str">
        <f>IF(ISTEXT(Data!I358),Data!I358,"")</f>
        <v/>
      </c>
      <c r="J358" s="248" t="str">
        <f>IF(ISTEXT(Data!J358),Data!J358,"")</f>
        <v/>
      </c>
      <c r="K358" s="273">
        <f>IF(ISNUMBER(Data!K358),Data!K358,"")</f>
        <v>0.5</v>
      </c>
      <c r="L358" s="242" t="str">
        <f>IF(ISTEXT(Data!L358),Data!L358,"")</f>
        <v>V0</v>
      </c>
      <c r="M358" s="700">
        <f>IF(ISNUMBER(Data!M358),Data!M358,"")</f>
        <v>25.5</v>
      </c>
      <c r="N358" s="700">
        <f>IF(ISNUMBER(Data!N358),Data!N358,"")</f>
        <v>0.58650000000000002</v>
      </c>
      <c r="O358" s="242" t="str">
        <f>IF(ISTEXT(Data!O358),Data!O358,"")</f>
        <v>V0</v>
      </c>
      <c r="P358" s="278">
        <f>IF(ISNUMBER(Data!P358),Data!P358,"")</f>
        <v>4.76</v>
      </c>
      <c r="Q358" s="242" t="str">
        <f>IF(ISTEXT(Data!Q358),Data!Q358,"")</f>
        <v>V0</v>
      </c>
      <c r="R358" s="277">
        <f>IF(ISNUMBER(Data!R358),Data!R358,"")</f>
        <v>18.5</v>
      </c>
      <c r="S358" s="242" t="str">
        <f>IF(ISTEXT(Data!S358),Data!S358,"")</f>
        <v>V0</v>
      </c>
      <c r="T358" s="701">
        <f>IF(ISNUMBER(Data!T358),Data!T358,"")</f>
        <v>0.27300000000000002</v>
      </c>
      <c r="U358" s="242" t="str">
        <f>IF(ISTEXT(Data!U358),Data!U358,"")</f>
        <v>V0</v>
      </c>
      <c r="V358" s="702">
        <f>IF(ISNUMBER(Data!V358),Data!V358,"")</f>
        <v>0.54215111684541561</v>
      </c>
      <c r="W358" s="242" t="str">
        <f>IF(ISTEXT(Data!W358),Data!W358,"")</f>
        <v>V0</v>
      </c>
      <c r="X358" s="701">
        <f>IF(ISNUMBER(Data!X358),Data!X358,"")</f>
        <v>0.572774083404468</v>
      </c>
      <c r="Y358" s="242" t="str">
        <f>IF(ISTEXT(Data!Y358),Data!Y358,"")</f>
        <v>V0</v>
      </c>
      <c r="Z358" s="703">
        <f>IF(ISNUMBER(Data!Z358),Data!Z358,"")</f>
        <v>9.7000000000000003E-2</v>
      </c>
      <c r="AA358" s="242" t="str">
        <f>IF(ISTEXT(Data!AA358),Data!AA358,"")</f>
        <v>V0</v>
      </c>
      <c r="AB358" s="701">
        <f>IF(ISNUMBER(Data!AB358),Data!AB358,"")</f>
        <v>0.76404417096291366</v>
      </c>
      <c r="AC358" s="242" t="str">
        <f>IF(ISTEXT(Data!AC358),Data!AC358,"")</f>
        <v>V0</v>
      </c>
      <c r="AD358" s="704">
        <f>IF(ISNUMBER(Data!AD358),Data!AD358,"")</f>
        <v>0.16300000000000001</v>
      </c>
      <c r="AE358" s="242" t="str">
        <f>IF(ISTEXT(Data!AE358),Data!AE358,"")</f>
        <v>V0</v>
      </c>
      <c r="AF358" s="701">
        <f>IF(ISNUMBER(Data!AF358),Data!AF358,"")</f>
        <v>3.5000000000000003E-2</v>
      </c>
      <c r="AG358" s="242" t="str">
        <f>IF(ISTEXT(Data!AG358),Data!AG358,"")</f>
        <v>V0</v>
      </c>
      <c r="AH358" s="703">
        <f>IF(ISNUMBER(Data!AH358),Data!AH358,"")</f>
        <v>0.16700000000000001</v>
      </c>
      <c r="AI358" s="242" t="str">
        <f>IF(ISTEXT(Data!AI358),Data!AI358,"")</f>
        <v>V0</v>
      </c>
      <c r="AJ358" s="267" t="str">
        <f>IF(ISTEXT(Data!AJ358),Data!AJ358,"")</f>
        <v/>
      </c>
      <c r="AK358" s="267" t="str">
        <f>IF(ISTEXT(Data!AK358),Data!AK358,"")</f>
        <v/>
      </c>
      <c r="AL358" s="267" t="str">
        <f>IF(ISTEXT(Data!AL358),Data!AL358,"")</f>
        <v/>
      </c>
      <c r="AM358" s="267" t="str">
        <f>IF(ISTEXT(Data!AM358),Data!AM358,"")</f>
        <v/>
      </c>
      <c r="AN358" s="267" t="str">
        <f>IF(ISTEXT(Data!AN358),Data!AN358,"")</f>
        <v/>
      </c>
      <c r="AO358" s="267" t="str">
        <f>IF(ISTEXT(Data!AO358),Data!AO358,"")</f>
        <v/>
      </c>
      <c r="AP358" s="705">
        <f>IF(ISNUMBER(Bilanz!AP358),Bilanz!AP358,"")</f>
        <v>1.7378008287493744E-2</v>
      </c>
      <c r="AQ358" s="706">
        <f>IF(ISNUMBER(Bilanz!AQ358),Bilanz!AQ358,"")</f>
        <v>1.0192201860615081E-2</v>
      </c>
      <c r="AR358" s="707">
        <f>IF(ISNUMBER(Bilanz!AR358),Bilanz!AR358,"")</f>
        <v>0.16011450000000002</v>
      </c>
      <c r="AS358" s="708">
        <f>IF(ISNUMBER(Bilanz!AS358),Bilanz!AS358,"")</f>
        <v>0.31797163002983625</v>
      </c>
      <c r="AT358" s="709">
        <f>IF(ISNUMBER(Bilanz!AT358),Bilanz!AT358,"")</f>
        <v>0.33593199991672051</v>
      </c>
      <c r="AU358" s="710">
        <f>IF(ISNUMBER(Bilanz!AU358),Bilanz!AU358,"")</f>
        <v>5.6890500000000004E-2</v>
      </c>
      <c r="AV358" s="711">
        <f>IF(ISNUMBER(Bilanz!AV358),Bilanz!AV358,"")</f>
        <v>0.44811190626974889</v>
      </c>
      <c r="AW358" s="712">
        <f>IF(ISNUMBER(Bilanz!AW358),Bilanz!AW358,"")</f>
        <v>9.5599500000000004E-2</v>
      </c>
      <c r="AX358" s="713">
        <f>IF(ISNUMBER(Bilanz!AX358),Bilanz!AX358,"")</f>
        <v>2.0527500000000004E-2</v>
      </c>
      <c r="AY358" s="714">
        <f>IF(ISNUMBER(Bilanz!AY358),Bilanz!AY358,"")</f>
        <v>9.7945500000000005E-2</v>
      </c>
      <c r="AZ358" s="715">
        <f>IF(ISNUMBER(Bilanz!AZ358),Bilanz!AZ358,"")</f>
        <v>362.61</v>
      </c>
      <c r="BA358" s="716">
        <f>IF(ISNUMBER(Bilanz!BA358),Bilanz!BA358,"")</f>
        <v>5.5229999999999997</v>
      </c>
      <c r="BB358" s="717">
        <f>IF(ISNUMBER(Bilanz!BB358),Bilanz!BB358,"")</f>
        <v>17.378008287493742</v>
      </c>
      <c r="BC358" s="718">
        <f>IF(ISNUMBER(Bilanz!BC358),Bilanz!BC358,"")</f>
        <v>0.31781547739131161</v>
      </c>
      <c r="BD358" s="719">
        <f>IF(ISNUMBER(Bilanz!BD358),Bilanz!BD358,"")</f>
        <v>5.7543993733715632E-4</v>
      </c>
      <c r="BE358" s="720">
        <f>IF(ISNUMBER(Bilanz!BE358),Bilanz!BE358,"")</f>
        <v>7.7005528602053488</v>
      </c>
      <c r="BF358" s="708">
        <f>IF(ISNUMBER(Bilanz!BF358),Bilanz!BF358,"")</f>
        <v>38.705726911216935</v>
      </c>
      <c r="BG358" s="709">
        <f>IF(ISNUMBER(Bilanz!BG358),Bilanz!BG358,"")</f>
        <v>35.72581215683568</v>
      </c>
      <c r="BH358" s="710">
        <f>IF(ISNUMBER(Bilanz!BH358),Bilanz!BH358,"")</f>
        <v>4.2192624555237543</v>
      </c>
      <c r="BI358" s="711">
        <f>IF(ISNUMBER(Bilanz!BI358),Bilanz!BI358,"")</f>
        <v>54.547309985215513</v>
      </c>
      <c r="BJ358" s="712">
        <f>IF(ISNUMBER(Bilanz!BJ358),Bilanz!BJ358,"")</f>
        <v>4.1690112026190596</v>
      </c>
      <c r="BK358" s="713">
        <f>IF(ISNUMBER(Bilanz!BK358),Bilanz!BK358,"")</f>
        <v>2.8800658300761159</v>
      </c>
      <c r="BL358" s="714">
        <f>IF(ISNUMBER(Bilanz!BL358),Bilanz!BL358,"")</f>
        <v>8.333749189081292</v>
      </c>
      <c r="BM358" s="721" t="str">
        <f>IF(ISTEXT(Bilanz!BM358),Bilanz!BM358,"")</f>
        <v>V0</v>
      </c>
      <c r="BN358" s="722">
        <f>IF(ISNUMBER(Bilanz!BN358),Bilanz!BN358,"")</f>
        <v>18.5</v>
      </c>
      <c r="BO358" s="722">
        <f>IF(ISNUMBER(Bilanz!BO358),Bilanz!BO358,"")</f>
        <v>17.475838836089721</v>
      </c>
      <c r="BP358" s="723">
        <f>IF(ISNUMBER(Bilanz!BP358),Bilanz!BP358,"")</f>
        <v>-5.5360062914069115</v>
      </c>
      <c r="BQ358" s="723">
        <f>IF(ISNUMBER(Bilanz!BQ358),Bilanz!BQ358,"")</f>
        <v>30</v>
      </c>
      <c r="BR358" s="721" t="str">
        <f>IF(ISTEXT(Bilanz!BR358),Bilanz!BR358,"")</f>
        <v>V0</v>
      </c>
      <c r="BS358" s="723">
        <f>IF(ISNUMBER(Bilanz!BS358),Bilanz!BS358,"")</f>
        <v>91.527406950009478</v>
      </c>
      <c r="BT358" s="723">
        <f>IF(ISNUMBER(Bilanz!BT358),Bilanz!BT358,"")</f>
        <v>82.450482845586606</v>
      </c>
      <c r="BU358" s="723">
        <f>IF(ISNUMBER(Bilanz!BU358),Bilanz!BU358,"")</f>
        <v>173.97788979559607</v>
      </c>
      <c r="BV358" s="722">
        <f>IF(ISNUMBER(Bilanz!BV358),Bilanz!BV358,"")</f>
        <v>5.2172860097838925</v>
      </c>
      <c r="BW358" s="723">
        <f>IF(ISNUMBER(Bilanz!BW358),Bilanz!BW358,"")</f>
        <v>15</v>
      </c>
      <c r="BX358" s="721" t="str">
        <f>IF(ISTEXT(Bilanz!BX358),Bilanz!BX358,"")</f>
        <v>V0</v>
      </c>
    </row>
    <row r="359" spans="1:76" x14ac:dyDescent="0.2">
      <c r="A359" s="120" t="str">
        <f>IF(ISTEXT(Data!A359),Data!A359,"")</f>
        <v>DEU96131</v>
      </c>
      <c r="B359" s="250">
        <f>IF(ISREF(Data!B359),Data!B359,"")</f>
        <v>35367</v>
      </c>
      <c r="C359" s="698">
        <v>0.27083333333333298</v>
      </c>
      <c r="D359" s="250">
        <f>IF(ISREF(Data!D359),Data!D359,"")</f>
        <v>35368</v>
      </c>
      <c r="E359" s="698">
        <v>0.27083333333333298</v>
      </c>
      <c r="F359" s="699" t="s">
        <v>2179</v>
      </c>
      <c r="G359" s="245" t="str">
        <f>IF(ISTEXT(Data!G359),Data!G359,"")</f>
        <v>Rain</v>
      </c>
      <c r="H359" s="247" t="str">
        <f>IF(ISTEXT(Data!H359),Data!H359,"")</f>
        <v>Clean and Clear</v>
      </c>
      <c r="I359" s="246" t="str">
        <f>IF(ISTEXT(Data!I359),Data!I359,"")</f>
        <v/>
      </c>
      <c r="J359" s="248" t="str">
        <f>IF(ISTEXT(Data!J359),Data!J359,"")</f>
        <v/>
      </c>
      <c r="K359" s="273">
        <f>IF(ISNUMBER(Data!K359),Data!K359,"")</f>
        <v>13.4</v>
      </c>
      <c r="L359" s="242" t="str">
        <f>IF(ISTEXT(Data!L359),Data!L359,"")</f>
        <v>V0</v>
      </c>
      <c r="M359" s="700">
        <f>IF(ISNUMBER(Data!M359),Data!M359,"")</f>
        <v>562.4</v>
      </c>
      <c r="N359" s="700">
        <f>IF(ISNUMBER(Data!N359),Data!N359,"")</f>
        <v>12.9352</v>
      </c>
      <c r="O359" s="242" t="str">
        <f>IF(ISTEXT(Data!O359),Data!O359,"")</f>
        <v>V0</v>
      </c>
      <c r="P359" s="278">
        <f>IF(ISNUMBER(Data!P359),Data!P359,"")</f>
        <v>5.28</v>
      </c>
      <c r="Q359" s="242" t="str">
        <f>IF(ISTEXT(Data!Q359),Data!Q359,"")</f>
        <v>V0</v>
      </c>
      <c r="R359" s="277">
        <f>IF(ISNUMBER(Data!R359),Data!R359,"")</f>
        <v>6.3</v>
      </c>
      <c r="S359" s="242" t="str">
        <f>IF(ISTEXT(Data!S359),Data!S359,"")</f>
        <v>V0</v>
      </c>
      <c r="T359" s="701">
        <f>IF(ISNUMBER(Data!T359),Data!T359,"")</f>
        <v>0.20100000000000001</v>
      </c>
      <c r="U359" s="242" t="str">
        <f>IF(ISTEXT(Data!U359),Data!U359,"")</f>
        <v>V0</v>
      </c>
      <c r="V359" s="702">
        <f>IF(ISNUMBER(Data!V359),Data!V359,"")</f>
        <v>0.22567040238690428</v>
      </c>
      <c r="W359" s="242" t="str">
        <f>IF(ISTEXT(Data!W359),Data!W359,"")</f>
        <v>V0</v>
      </c>
      <c r="X359" s="701">
        <f>IF(ISNUMBER(Data!X359),Data!X359,"")</f>
        <v>0.10881372446961338</v>
      </c>
      <c r="Y359" s="242" t="str">
        <f>IF(ISTEXT(Data!Y359),Data!Y359,"")</f>
        <v>V0</v>
      </c>
      <c r="Z359" s="703">
        <f>IF(ISNUMBER(Data!Z359),Data!Z359,"")</f>
        <v>0.16500000000000001</v>
      </c>
      <c r="AA359" s="242" t="str">
        <f>IF(ISTEXT(Data!AA359),Data!AA359,"")</f>
        <v>V0</v>
      </c>
      <c r="AB359" s="701">
        <f>IF(ISNUMBER(Data!AB359),Data!AB359,"")</f>
        <v>0.23138736071844335</v>
      </c>
      <c r="AC359" s="242" t="str">
        <f>IF(ISTEXT(Data!AC359),Data!AC359,"")</f>
        <v>V0</v>
      </c>
      <c r="AD359" s="704">
        <f>IF(ISNUMBER(Data!AD359),Data!AD359,"")</f>
        <v>6.9000000000000006E-2</v>
      </c>
      <c r="AE359" s="242" t="str">
        <f>IF(ISTEXT(Data!AE359),Data!AE359,"")</f>
        <v>V0</v>
      </c>
      <c r="AF359" s="701">
        <f>IF(ISNUMBER(Data!AF359),Data!AF359,"")</f>
        <v>0.03</v>
      </c>
      <c r="AG359" s="242" t="str">
        <f>IF(ISTEXT(Data!AG359),Data!AG359,"")</f>
        <v>V0</v>
      </c>
      <c r="AH359" s="703">
        <f>IF(ISNUMBER(Data!AH359),Data!AH359,"")</f>
        <v>0.106</v>
      </c>
      <c r="AI359" s="242" t="str">
        <f>IF(ISTEXT(Data!AI359),Data!AI359,"")</f>
        <v>V0</v>
      </c>
      <c r="AJ359" s="267" t="str">
        <f>IF(ISTEXT(Data!AJ359),Data!AJ359,"")</f>
        <v/>
      </c>
      <c r="AK359" s="267" t="str">
        <f>IF(ISTEXT(Data!AK359),Data!AK359,"")</f>
        <v/>
      </c>
      <c r="AL359" s="267" t="str">
        <f>IF(ISTEXT(Data!AL359),Data!AL359,"")</f>
        <v/>
      </c>
      <c r="AM359" s="267" t="str">
        <f>IF(ISTEXT(Data!AM359),Data!AM359,"")</f>
        <v/>
      </c>
      <c r="AN359" s="267" t="str">
        <f>IF(ISTEXT(Data!AN359),Data!AN359,"")</f>
        <v/>
      </c>
      <c r="AO359" s="267" t="str">
        <f>IF(ISTEXT(Data!AO359),Data!AO359,"")</f>
        <v/>
      </c>
      <c r="AP359" s="705">
        <f>IF(ISNUMBER(Bilanz!AP359),Bilanz!AP359,"")</f>
        <v>5.2480746024977203E-3</v>
      </c>
      <c r="AQ359" s="706">
        <f>IF(ISNUMBER(Bilanz!AQ359),Bilanz!AQ359,"")</f>
        <v>6.788489459822851E-2</v>
      </c>
      <c r="AR359" s="707">
        <f>IF(ISNUMBER(Bilanz!AR359),Bilanz!AR359,"")</f>
        <v>2.5999752000000003</v>
      </c>
      <c r="AS359" s="708">
        <f>IF(ISNUMBER(Bilanz!AS359),Bilanz!AS359,"")</f>
        <v>2.9190917889550843</v>
      </c>
      <c r="AT359" s="709">
        <f>IF(ISNUMBER(Bilanz!AT359),Bilanz!AT359,"")</f>
        <v>1.4075272887593429</v>
      </c>
      <c r="AU359" s="710">
        <f>IF(ISNUMBER(Bilanz!AU359),Bilanz!AU359,"")</f>
        <v>2.1343080000000003</v>
      </c>
      <c r="AV359" s="711">
        <f>IF(ISNUMBER(Bilanz!AV359),Bilanz!AV359,"")</f>
        <v>2.9930417883652085</v>
      </c>
      <c r="AW359" s="712">
        <f>IF(ISNUMBER(Bilanz!AW359),Bilanz!AW359,"")</f>
        <v>0.89252880000000012</v>
      </c>
      <c r="AX359" s="713">
        <f>IF(ISNUMBER(Bilanz!AX359),Bilanz!AX359,"")</f>
        <v>0.38805600000000001</v>
      </c>
      <c r="AY359" s="714">
        <f>IF(ISNUMBER(Bilanz!AY359),Bilanz!AY359,"")</f>
        <v>1.3711312</v>
      </c>
      <c r="AZ359" s="715">
        <f>IF(ISNUMBER(Bilanz!AZ359),Bilanz!AZ359,"")</f>
        <v>362.61</v>
      </c>
      <c r="BA359" s="716">
        <f>IF(ISNUMBER(Bilanz!BA359),Bilanz!BA359,"")</f>
        <v>5.5229999999999997</v>
      </c>
      <c r="BB359" s="717">
        <f>IF(ISNUMBER(Bilanz!BB359),Bilanz!BB359,"")</f>
        <v>5.248074602497721</v>
      </c>
      <c r="BC359" s="718">
        <f>IF(ISNUMBER(Bilanz!BC359),Bilanz!BC359,"")</f>
        <v>1.0523859545311018</v>
      </c>
      <c r="BD359" s="719">
        <f>IF(ISNUMBER(Bilanz!BD359),Bilanz!BD359,"")</f>
        <v>1.9054607179632475E-3</v>
      </c>
      <c r="BE359" s="720">
        <f>IF(ISNUMBER(Bilanz!BE359),Bilanz!BE359,"")</f>
        <v>5.6696378201511912</v>
      </c>
      <c r="BF359" s="708">
        <f>IF(ISNUMBER(Bilanz!BF359),Bilanz!BF359,"")</f>
        <v>16.111258826794053</v>
      </c>
      <c r="BG359" s="709">
        <f>IF(ISNUMBER(Bilanz!BG359),Bilanz!BG359,"")</f>
        <v>6.7870715402846331</v>
      </c>
      <c r="BH359" s="710">
        <f>IF(ISNUMBER(Bilanz!BH359),Bilanz!BH359,"")</f>
        <v>7.1770959294991696</v>
      </c>
      <c r="BI359" s="711">
        <f>IF(ISNUMBER(Bilanz!BI359),Bilanz!BI359,"")</f>
        <v>16.51940891828681</v>
      </c>
      <c r="BJ359" s="712">
        <f>IF(ISNUMBER(Bilanz!BJ359),Bilanz!BJ359,"")</f>
        <v>1.7647961532559213</v>
      </c>
      <c r="BK359" s="713">
        <f>IF(ISNUMBER(Bilanz!BK359),Bilanz!BK359,"")</f>
        <v>2.4686278543509563</v>
      </c>
      <c r="BL359" s="714">
        <f>IF(ISNUMBER(Bilanz!BL359),Bilanz!BL359,"")</f>
        <v>5.2896851140276455</v>
      </c>
      <c r="BM359" s="721" t="str">
        <f>IF(ISTEXT(Bilanz!BM359),Bilanz!BM359,"")</f>
        <v>V0</v>
      </c>
      <c r="BN359" s="722">
        <f>IF(ISNUMBER(Bilanz!BN359),Bilanz!BN359,"")</f>
        <v>6.3</v>
      </c>
      <c r="BO359" s="722">
        <f>IF(ISNUMBER(Bilanz!BO359),Bilanz!BO359,"")</f>
        <v>6.1572406859401987</v>
      </c>
      <c r="BP359" s="723">
        <f>IF(ISNUMBER(Bilanz!BP359),Bilanz!BP359,"")</f>
        <v>-2.2660208580920815</v>
      </c>
      <c r="BQ359" s="723">
        <f>IF(ISNUMBER(Bilanz!BQ359),Bilanz!BQ359,"")</f>
        <v>30</v>
      </c>
      <c r="BR359" s="721" t="str">
        <f>IF(ISTEXT(Bilanz!BR359),Bilanz!BR359,"")</f>
        <v>V0</v>
      </c>
      <c r="BS359" s="723">
        <f>IF(ISNUMBER(Bilanz!BS359),Bilanz!BS359,"")</f>
        <v>38.467688571918231</v>
      </c>
      <c r="BT359" s="723">
        <f>IF(ISNUMBER(Bilanz!BT359),Bilanz!BT359,"")</f>
        <v>29.622259602478941</v>
      </c>
      <c r="BU359" s="723">
        <f>IF(ISNUMBER(Bilanz!BU359),Bilanz!BU359,"")</f>
        <v>68.089948174397165</v>
      </c>
      <c r="BV359" s="722">
        <f>IF(ISNUMBER(Bilanz!BV359),Bilanz!BV359,"")</f>
        <v>12.990799973563943</v>
      </c>
      <c r="BW359" s="723">
        <f>IF(ISNUMBER(Bilanz!BW359),Bilanz!BW359,"")</f>
        <v>30</v>
      </c>
      <c r="BX359" s="721" t="str">
        <f>IF(ISTEXT(Bilanz!BX359),Bilanz!BX359,"")</f>
        <v>V0</v>
      </c>
    </row>
    <row r="360" spans="1:76" x14ac:dyDescent="0.2">
      <c r="A360" s="120" t="str">
        <f>IF(ISTEXT(Data!A360),Data!A360,"")</f>
        <v/>
      </c>
      <c r="B360" s="250">
        <f>IF(ISREF(Data!B360),Data!B360,"")</f>
        <v>35368</v>
      </c>
      <c r="C360" s="698">
        <v>0.27083333333333298</v>
      </c>
      <c r="D360" s="250">
        <f>IF(ISREF(Data!D360),Data!D360,"")</f>
        <v>35369</v>
      </c>
      <c r="E360" s="698">
        <v>0.27083333333333298</v>
      </c>
      <c r="F360" s="699" t="s">
        <v>2179</v>
      </c>
      <c r="G360" s="245" t="str">
        <f>IF(ISTEXT(Data!G360),Data!G360,"")</f>
        <v>Rain</v>
      </c>
      <c r="H360" s="247" t="str">
        <f>IF(ISTEXT(Data!H360),Data!H360,"")</f>
        <v/>
      </c>
      <c r="I360" s="246" t="str">
        <f>IF(ISTEXT(Data!I360),Data!I360,"")</f>
        <v>Insufficient Quantity</v>
      </c>
      <c r="J360" s="248" t="str">
        <f>IF(ISTEXT(Data!J360),Data!J360,"")</f>
        <v/>
      </c>
      <c r="K360" s="273">
        <f>IF(ISNUMBER(Data!K360),Data!K360,"")</f>
        <v>0.1</v>
      </c>
      <c r="L360" s="242" t="str">
        <f>IF(ISTEXT(Data!L360),Data!L360,"")</f>
        <v>V0</v>
      </c>
      <c r="M360" s="700" t="str">
        <f>IF(ISNUMBER(Data!M360),Data!M360,"")</f>
        <v/>
      </c>
      <c r="N360" s="700" t="str">
        <f>IF(ISNUMBER(Data!N360),Data!N360,"")</f>
        <v/>
      </c>
      <c r="O360" s="242" t="str">
        <f>IF(ISTEXT(Data!O360),Data!O360,"")</f>
        <v>M1</v>
      </c>
      <c r="P360" s="278" t="str">
        <f>IF(ISNUMBER(Data!P360),Data!P360,"")</f>
        <v/>
      </c>
      <c r="Q360" s="242" t="str">
        <f>IF(ISTEXT(Data!Q360),Data!Q360,"")</f>
        <v>M1</v>
      </c>
      <c r="R360" s="277" t="str">
        <f>IF(ISNUMBER(Data!R360),Data!R360,"")</f>
        <v/>
      </c>
      <c r="S360" s="242" t="str">
        <f>IF(ISTEXT(Data!S360),Data!S360,"")</f>
        <v>M1</v>
      </c>
      <c r="T360" s="701" t="str">
        <f>IF(ISNUMBER(Data!T360),Data!T360,"")</f>
        <v/>
      </c>
      <c r="U360" s="242" t="str">
        <f>IF(ISTEXT(Data!U360),Data!U360,"")</f>
        <v>M1</v>
      </c>
      <c r="V360" s="702" t="str">
        <f>IF(ISNUMBER(Data!V360),Data!V360,"")</f>
        <v/>
      </c>
      <c r="W360" s="242" t="str">
        <f>IF(ISTEXT(Data!W360),Data!W360,"")</f>
        <v>M1</v>
      </c>
      <c r="X360" s="701" t="str">
        <f>IF(ISNUMBER(Data!X360),Data!X360,"")</f>
        <v/>
      </c>
      <c r="Y360" s="242" t="str">
        <f>IF(ISTEXT(Data!Y360),Data!Y360,"")</f>
        <v>M1</v>
      </c>
      <c r="Z360" s="703" t="str">
        <f>IF(ISNUMBER(Data!Z360),Data!Z360,"")</f>
        <v/>
      </c>
      <c r="AA360" s="242" t="str">
        <f>IF(ISTEXT(Data!AA360),Data!AA360,"")</f>
        <v>M1</v>
      </c>
      <c r="AB360" s="701" t="str">
        <f>IF(ISNUMBER(Data!AB360),Data!AB360,"")</f>
        <v/>
      </c>
      <c r="AC360" s="242" t="str">
        <f>IF(ISTEXT(Data!AC360),Data!AC360,"")</f>
        <v>M1</v>
      </c>
      <c r="AD360" s="704" t="str">
        <f>IF(ISNUMBER(Data!AD360),Data!AD360,"")</f>
        <v/>
      </c>
      <c r="AE360" s="242" t="str">
        <f>IF(ISTEXT(Data!AE360),Data!AE360,"")</f>
        <v>M1</v>
      </c>
      <c r="AF360" s="701" t="str">
        <f>IF(ISNUMBER(Data!AF360),Data!AF360,"")</f>
        <v/>
      </c>
      <c r="AG360" s="242" t="str">
        <f>IF(ISTEXT(Data!AG360),Data!AG360,"")</f>
        <v>M1</v>
      </c>
      <c r="AH360" s="703" t="str">
        <f>IF(ISNUMBER(Data!AH360),Data!AH360,"")</f>
        <v/>
      </c>
      <c r="AI360" s="242" t="str">
        <f>IF(ISTEXT(Data!AI360),Data!AI360,"")</f>
        <v>M1</v>
      </c>
      <c r="AJ360" s="267" t="str">
        <f>IF(ISTEXT(Data!AJ360),Data!AJ360,"")</f>
        <v/>
      </c>
      <c r="AK360" s="267" t="str">
        <f>IF(ISTEXT(Data!AK360),Data!AK360,"")</f>
        <v/>
      </c>
      <c r="AL360" s="267" t="str">
        <f>IF(ISTEXT(Data!AL360),Data!AL360,"")</f>
        <v/>
      </c>
      <c r="AM360" s="267" t="str">
        <f>IF(ISTEXT(Data!AM360),Data!AM360,"")</f>
        <v/>
      </c>
      <c r="AN360" s="267" t="str">
        <f>IF(ISTEXT(Data!AN360),Data!AN360,"")</f>
        <v/>
      </c>
      <c r="AO360" s="267" t="str">
        <f>IF(ISTEXT(Data!AO360),Data!AO360,"")</f>
        <v/>
      </c>
      <c r="AP360" s="705" t="str">
        <f>IF(ISNUMBER(Bilanz!AP360),Bilanz!AP360,"")</f>
        <v/>
      </c>
      <c r="AQ360" s="706" t="str">
        <f>IF(ISNUMBER(Bilanz!AQ360),Bilanz!AQ360,"")</f>
        <v/>
      </c>
      <c r="AR360" s="707" t="str">
        <f>IF(ISNUMBER(Bilanz!AR360),Bilanz!AR360,"")</f>
        <v/>
      </c>
      <c r="AS360" s="708" t="str">
        <f>IF(ISNUMBER(Bilanz!AS360),Bilanz!AS360,"")</f>
        <v/>
      </c>
      <c r="AT360" s="709" t="str">
        <f>IF(ISNUMBER(Bilanz!AT360),Bilanz!AT360,"")</f>
        <v/>
      </c>
      <c r="AU360" s="710" t="str">
        <f>IF(ISNUMBER(Bilanz!AU360),Bilanz!AU360,"")</f>
        <v/>
      </c>
      <c r="AV360" s="711" t="str">
        <f>IF(ISNUMBER(Bilanz!AV360),Bilanz!AV360,"")</f>
        <v/>
      </c>
      <c r="AW360" s="712" t="str">
        <f>IF(ISNUMBER(Bilanz!AW360),Bilanz!AW360,"")</f>
        <v/>
      </c>
      <c r="AX360" s="713" t="str">
        <f>IF(ISNUMBER(Bilanz!AX360),Bilanz!AX360,"")</f>
        <v/>
      </c>
      <c r="AY360" s="714" t="str">
        <f>IF(ISNUMBER(Bilanz!AY360),Bilanz!AY360,"")</f>
        <v/>
      </c>
      <c r="AZ360" s="715">
        <f>IF(ISNUMBER(Bilanz!AZ360),Bilanz!AZ360,"")</f>
        <v>362.61</v>
      </c>
      <c r="BA360" s="716">
        <f>IF(ISNUMBER(Bilanz!BA360),Bilanz!BA360,"")</f>
        <v>5.5229999999999997</v>
      </c>
      <c r="BB360" s="717" t="str">
        <f>IF(ISNUMBER(Bilanz!BB360),Bilanz!BB360,"")</f>
        <v/>
      </c>
      <c r="BC360" s="718" t="str">
        <f>IF(ISNUMBER(Bilanz!BC360),Bilanz!BC360,"")</f>
        <v/>
      </c>
      <c r="BD360" s="719" t="str">
        <f>IF(ISNUMBER(Bilanz!BD360),Bilanz!BD360,"")</f>
        <v/>
      </c>
      <c r="BE360" s="720" t="str">
        <f>IF(ISNUMBER(Bilanz!BE360),Bilanz!BE360,"")</f>
        <v/>
      </c>
      <c r="BF360" s="708" t="str">
        <f>IF(ISNUMBER(Bilanz!BF360),Bilanz!BF360,"")</f>
        <v/>
      </c>
      <c r="BG360" s="709" t="str">
        <f>IF(ISNUMBER(Bilanz!BG360),Bilanz!BG360,"")</f>
        <v/>
      </c>
      <c r="BH360" s="710" t="str">
        <f>IF(ISNUMBER(Bilanz!BH360),Bilanz!BH360,"")</f>
        <v/>
      </c>
      <c r="BI360" s="711" t="str">
        <f>IF(ISNUMBER(Bilanz!BI360),Bilanz!BI360,"")</f>
        <v/>
      </c>
      <c r="BJ360" s="712" t="str">
        <f>IF(ISNUMBER(Bilanz!BJ360),Bilanz!BJ360,"")</f>
        <v/>
      </c>
      <c r="BK360" s="713" t="str">
        <f>IF(ISNUMBER(Bilanz!BK360),Bilanz!BK360,"")</f>
        <v/>
      </c>
      <c r="BL360" s="714" t="str">
        <f>IF(ISNUMBER(Bilanz!BL360),Bilanz!BL360,"")</f>
        <v/>
      </c>
      <c r="BM360" s="721" t="str">
        <f>IF(ISTEXT(Bilanz!BM360),Bilanz!BM360,"")</f>
        <v>M1</v>
      </c>
      <c r="BN360" s="722" t="str">
        <f>IF(ISNUMBER(Bilanz!BN360),Bilanz!BN360,"")</f>
        <v/>
      </c>
      <c r="BO360" s="722" t="str">
        <f>IF(ISNUMBER(Bilanz!BO360),Bilanz!BO360,"")</f>
        <v/>
      </c>
      <c r="BP360" s="723" t="str">
        <f>IF(ISNUMBER(Bilanz!BP360),Bilanz!BP360,"")</f>
        <v/>
      </c>
      <c r="BQ360" s="723" t="str">
        <f>IF(ISNUMBER(Bilanz!BQ360),Bilanz!BQ360,"")</f>
        <v/>
      </c>
      <c r="BR360" s="721" t="str">
        <f>IF(ISTEXT(Bilanz!BR360),Bilanz!BR360,"")</f>
        <v>M1</v>
      </c>
      <c r="BS360" s="723" t="str">
        <f>IF(ISNUMBER(Bilanz!BS360),Bilanz!BS360,"")</f>
        <v/>
      </c>
      <c r="BT360" s="723" t="str">
        <f>IF(ISNUMBER(Bilanz!BT360),Bilanz!BT360,"")</f>
        <v/>
      </c>
      <c r="BU360" s="723" t="str">
        <f>IF(ISNUMBER(Bilanz!BU360),Bilanz!BU360,"")</f>
        <v/>
      </c>
      <c r="BV360" s="722" t="str">
        <f>IF(ISNUMBER(Bilanz!BV360),Bilanz!BV360,"")</f>
        <v/>
      </c>
      <c r="BW360" s="723" t="str">
        <f>IF(ISNUMBER(Bilanz!BW360),Bilanz!BW360,"")</f>
        <v/>
      </c>
      <c r="BX360" s="721" t="str">
        <f>IF(ISTEXT(Bilanz!BX360),Bilanz!BX360,"")</f>
        <v>M1</v>
      </c>
    </row>
    <row r="361" spans="1:76" x14ac:dyDescent="0.2">
      <c r="A361" s="120" t="str">
        <f>IF(ISTEXT(Data!A361),Data!A361,"")</f>
        <v/>
      </c>
      <c r="B361" s="250">
        <f>IF(ISREF(Data!B361),Data!B361,"")</f>
        <v>35369</v>
      </c>
      <c r="C361" s="698">
        <v>0.27083333333333298</v>
      </c>
      <c r="D361" s="250">
        <f>IF(ISREF(Data!D361),Data!D361,"")</f>
        <v>35370</v>
      </c>
      <c r="E361" s="698">
        <v>0.27083333333333298</v>
      </c>
      <c r="F361" s="699" t="s">
        <v>2179</v>
      </c>
      <c r="G361" s="245" t="str">
        <f>IF(ISTEXT(Data!G361),Data!G361,"")</f>
        <v>Rain</v>
      </c>
      <c r="H361" s="247" t="str">
        <f>IF(ISTEXT(Data!H361),Data!H361,"")</f>
        <v/>
      </c>
      <c r="I361" s="246" t="str">
        <f>IF(ISTEXT(Data!I361),Data!I361,"")</f>
        <v>Insufficient Quantity</v>
      </c>
      <c r="J361" s="248" t="str">
        <f>IF(ISTEXT(Data!J361),Data!J361,"")</f>
        <v/>
      </c>
      <c r="K361" s="273">
        <f>IF(ISNUMBER(Data!K361),Data!K361,"")</f>
        <v>0.4</v>
      </c>
      <c r="L361" s="242" t="str">
        <f>IF(ISTEXT(Data!L361),Data!L361,"")</f>
        <v>V0</v>
      </c>
      <c r="M361" s="700" t="str">
        <f>IF(ISNUMBER(Data!M361),Data!M361,"")</f>
        <v/>
      </c>
      <c r="N361" s="700" t="str">
        <f>IF(ISNUMBER(Data!N361),Data!N361,"")</f>
        <v/>
      </c>
      <c r="O361" s="242" t="str">
        <f>IF(ISTEXT(Data!O361),Data!O361,"")</f>
        <v>M1</v>
      </c>
      <c r="P361" s="278" t="str">
        <f>IF(ISNUMBER(Data!P361),Data!P361,"")</f>
        <v/>
      </c>
      <c r="Q361" s="242" t="str">
        <f>IF(ISTEXT(Data!Q361),Data!Q361,"")</f>
        <v>M1</v>
      </c>
      <c r="R361" s="277" t="str">
        <f>IF(ISNUMBER(Data!R361),Data!R361,"")</f>
        <v/>
      </c>
      <c r="S361" s="242" t="str">
        <f>IF(ISTEXT(Data!S361),Data!S361,"")</f>
        <v>M1</v>
      </c>
      <c r="T361" s="701" t="str">
        <f>IF(ISNUMBER(Data!T361),Data!T361,"")</f>
        <v/>
      </c>
      <c r="U361" s="242" t="str">
        <f>IF(ISTEXT(Data!U361),Data!U361,"")</f>
        <v>M1</v>
      </c>
      <c r="V361" s="702" t="str">
        <f>IF(ISNUMBER(Data!V361),Data!V361,"")</f>
        <v/>
      </c>
      <c r="W361" s="242" t="str">
        <f>IF(ISTEXT(Data!W361),Data!W361,"")</f>
        <v>M1</v>
      </c>
      <c r="X361" s="701" t="str">
        <f>IF(ISNUMBER(Data!X361),Data!X361,"")</f>
        <v/>
      </c>
      <c r="Y361" s="242" t="str">
        <f>IF(ISTEXT(Data!Y361),Data!Y361,"")</f>
        <v>M1</v>
      </c>
      <c r="Z361" s="703" t="str">
        <f>IF(ISNUMBER(Data!Z361),Data!Z361,"")</f>
        <v/>
      </c>
      <c r="AA361" s="242" t="str">
        <f>IF(ISTEXT(Data!AA361),Data!AA361,"")</f>
        <v>M1</v>
      </c>
      <c r="AB361" s="701" t="str">
        <f>IF(ISNUMBER(Data!AB361),Data!AB361,"")</f>
        <v/>
      </c>
      <c r="AC361" s="242" t="str">
        <f>IF(ISTEXT(Data!AC361),Data!AC361,"")</f>
        <v>M1</v>
      </c>
      <c r="AD361" s="704" t="str">
        <f>IF(ISNUMBER(Data!AD361),Data!AD361,"")</f>
        <v/>
      </c>
      <c r="AE361" s="242" t="str">
        <f>IF(ISTEXT(Data!AE361),Data!AE361,"")</f>
        <v>M1</v>
      </c>
      <c r="AF361" s="701" t="str">
        <f>IF(ISNUMBER(Data!AF361),Data!AF361,"")</f>
        <v/>
      </c>
      <c r="AG361" s="242" t="str">
        <f>IF(ISTEXT(Data!AG361),Data!AG361,"")</f>
        <v>M1</v>
      </c>
      <c r="AH361" s="703" t="str">
        <f>IF(ISNUMBER(Data!AH361),Data!AH361,"")</f>
        <v/>
      </c>
      <c r="AI361" s="242" t="str">
        <f>IF(ISTEXT(Data!AI361),Data!AI361,"")</f>
        <v>M1</v>
      </c>
      <c r="AJ361" s="267" t="str">
        <f>IF(ISTEXT(Data!AJ361),Data!AJ361,"")</f>
        <v/>
      </c>
      <c r="AK361" s="267" t="str">
        <f>IF(ISTEXT(Data!AK361),Data!AK361,"")</f>
        <v/>
      </c>
      <c r="AL361" s="267" t="str">
        <f>IF(ISTEXT(Data!AL361),Data!AL361,"")</f>
        <v/>
      </c>
      <c r="AM361" s="267" t="str">
        <f>IF(ISTEXT(Data!AM361),Data!AM361,"")</f>
        <v/>
      </c>
      <c r="AN361" s="267" t="str">
        <f>IF(ISTEXT(Data!AN361),Data!AN361,"")</f>
        <v/>
      </c>
      <c r="AO361" s="267" t="str">
        <f>IF(ISTEXT(Data!AO361),Data!AO361,"")</f>
        <v/>
      </c>
      <c r="AP361" s="705" t="str">
        <f>IF(ISNUMBER(Bilanz!AP361),Bilanz!AP361,"")</f>
        <v/>
      </c>
      <c r="AQ361" s="706" t="str">
        <f>IF(ISNUMBER(Bilanz!AQ361),Bilanz!AQ361,"")</f>
        <v/>
      </c>
      <c r="AR361" s="707" t="str">
        <f>IF(ISNUMBER(Bilanz!AR361),Bilanz!AR361,"")</f>
        <v/>
      </c>
      <c r="AS361" s="708" t="str">
        <f>IF(ISNUMBER(Bilanz!AS361),Bilanz!AS361,"")</f>
        <v/>
      </c>
      <c r="AT361" s="709" t="str">
        <f>IF(ISNUMBER(Bilanz!AT361),Bilanz!AT361,"")</f>
        <v/>
      </c>
      <c r="AU361" s="710" t="str">
        <f>IF(ISNUMBER(Bilanz!AU361),Bilanz!AU361,"")</f>
        <v/>
      </c>
      <c r="AV361" s="711" t="str">
        <f>IF(ISNUMBER(Bilanz!AV361),Bilanz!AV361,"")</f>
        <v/>
      </c>
      <c r="AW361" s="712" t="str">
        <f>IF(ISNUMBER(Bilanz!AW361),Bilanz!AW361,"")</f>
        <v/>
      </c>
      <c r="AX361" s="713" t="str">
        <f>IF(ISNUMBER(Bilanz!AX361),Bilanz!AX361,"")</f>
        <v/>
      </c>
      <c r="AY361" s="714" t="str">
        <f>IF(ISNUMBER(Bilanz!AY361),Bilanz!AY361,"")</f>
        <v/>
      </c>
      <c r="AZ361" s="715">
        <f>IF(ISNUMBER(Bilanz!AZ361),Bilanz!AZ361,"")</f>
        <v>362.61</v>
      </c>
      <c r="BA361" s="716">
        <f>IF(ISNUMBER(Bilanz!BA361),Bilanz!BA361,"")</f>
        <v>5.5229999999999997</v>
      </c>
      <c r="BB361" s="717" t="str">
        <f>IF(ISNUMBER(Bilanz!BB361),Bilanz!BB361,"")</f>
        <v/>
      </c>
      <c r="BC361" s="718" t="str">
        <f>IF(ISNUMBER(Bilanz!BC361),Bilanz!BC361,"")</f>
        <v/>
      </c>
      <c r="BD361" s="719" t="str">
        <f>IF(ISNUMBER(Bilanz!BD361),Bilanz!BD361,"")</f>
        <v/>
      </c>
      <c r="BE361" s="720" t="str">
        <f>IF(ISNUMBER(Bilanz!BE361),Bilanz!BE361,"")</f>
        <v/>
      </c>
      <c r="BF361" s="708" t="str">
        <f>IF(ISNUMBER(Bilanz!BF361),Bilanz!BF361,"")</f>
        <v/>
      </c>
      <c r="BG361" s="709" t="str">
        <f>IF(ISNUMBER(Bilanz!BG361),Bilanz!BG361,"")</f>
        <v/>
      </c>
      <c r="BH361" s="710" t="str">
        <f>IF(ISNUMBER(Bilanz!BH361),Bilanz!BH361,"")</f>
        <v/>
      </c>
      <c r="BI361" s="711" t="str">
        <f>IF(ISNUMBER(Bilanz!BI361),Bilanz!BI361,"")</f>
        <v/>
      </c>
      <c r="BJ361" s="712" t="str">
        <f>IF(ISNUMBER(Bilanz!BJ361),Bilanz!BJ361,"")</f>
        <v/>
      </c>
      <c r="BK361" s="713" t="str">
        <f>IF(ISNUMBER(Bilanz!BK361),Bilanz!BK361,"")</f>
        <v/>
      </c>
      <c r="BL361" s="714" t="str">
        <f>IF(ISNUMBER(Bilanz!BL361),Bilanz!BL361,"")</f>
        <v/>
      </c>
      <c r="BM361" s="721" t="str">
        <f>IF(ISTEXT(Bilanz!BM361),Bilanz!BM361,"")</f>
        <v>M1</v>
      </c>
      <c r="BN361" s="722" t="str">
        <f>IF(ISNUMBER(Bilanz!BN361),Bilanz!BN361,"")</f>
        <v/>
      </c>
      <c r="BO361" s="722" t="str">
        <f>IF(ISNUMBER(Bilanz!BO361),Bilanz!BO361,"")</f>
        <v/>
      </c>
      <c r="BP361" s="723" t="str">
        <f>IF(ISNUMBER(Bilanz!BP361),Bilanz!BP361,"")</f>
        <v/>
      </c>
      <c r="BQ361" s="723" t="str">
        <f>IF(ISNUMBER(Bilanz!BQ361),Bilanz!BQ361,"")</f>
        <v/>
      </c>
      <c r="BR361" s="721" t="str">
        <f>IF(ISTEXT(Bilanz!BR361),Bilanz!BR361,"")</f>
        <v>M1</v>
      </c>
      <c r="BS361" s="723" t="str">
        <f>IF(ISNUMBER(Bilanz!BS361),Bilanz!BS361,"")</f>
        <v/>
      </c>
      <c r="BT361" s="723" t="str">
        <f>IF(ISNUMBER(Bilanz!BT361),Bilanz!BT361,"")</f>
        <v/>
      </c>
      <c r="BU361" s="723" t="str">
        <f>IF(ISNUMBER(Bilanz!BU361),Bilanz!BU361,"")</f>
        <v/>
      </c>
      <c r="BV361" s="722" t="str">
        <f>IF(ISNUMBER(Bilanz!BV361),Bilanz!BV361,"")</f>
        <v/>
      </c>
      <c r="BW361" s="723" t="str">
        <f>IF(ISNUMBER(Bilanz!BW361),Bilanz!BW361,"")</f>
        <v/>
      </c>
      <c r="BX361" s="721" t="str">
        <f>IF(ISTEXT(Bilanz!BX361),Bilanz!BX361,"")</f>
        <v>M1</v>
      </c>
    </row>
    <row r="362" spans="1:76" x14ac:dyDescent="0.2">
      <c r="A362" s="120" t="str">
        <f>IF(ISTEXT(Data!A362),Data!A362,"")</f>
        <v>DEU96132</v>
      </c>
      <c r="B362" s="250">
        <f>IF(ISREF(Data!B362),Data!B362,"")</f>
        <v>35370</v>
      </c>
      <c r="C362" s="698">
        <v>0.27083333333333298</v>
      </c>
      <c r="D362" s="250">
        <f>IF(ISREF(Data!D362),Data!D362,"")</f>
        <v>35371</v>
      </c>
      <c r="E362" s="698">
        <v>0.27083333333333298</v>
      </c>
      <c r="F362" s="699" t="s">
        <v>2179</v>
      </c>
      <c r="G362" s="245" t="str">
        <f>IF(ISTEXT(Data!G362),Data!G362,"")</f>
        <v>Rain</v>
      </c>
      <c r="H362" s="247" t="str">
        <f>IF(ISTEXT(Data!H362),Data!H362,"")</f>
        <v>Clean and Clear</v>
      </c>
      <c r="I362" s="246" t="str">
        <f>IF(ISTEXT(Data!I362),Data!I362,"")</f>
        <v/>
      </c>
      <c r="J362" s="248" t="str">
        <f>IF(ISTEXT(Data!J362),Data!J362,"")</f>
        <v/>
      </c>
      <c r="K362" s="273">
        <f>IF(ISNUMBER(Data!K362),Data!K362,"")</f>
        <v>3.7</v>
      </c>
      <c r="L362" s="242" t="str">
        <f>IF(ISTEXT(Data!L362),Data!L362,"")</f>
        <v>V0</v>
      </c>
      <c r="M362" s="700">
        <f>IF(ISNUMBER(Data!M362),Data!M362,"")</f>
        <v>166.4</v>
      </c>
      <c r="N362" s="700">
        <f>IF(ISNUMBER(Data!N362),Data!N362,"")</f>
        <v>3.8271999999999999</v>
      </c>
      <c r="O362" s="242" t="str">
        <f>IF(ISTEXT(Data!O362),Data!O362,"")</f>
        <v>V0</v>
      </c>
      <c r="P362" s="278">
        <f>IF(ISNUMBER(Data!P362),Data!P362,"")</f>
        <v>5.4</v>
      </c>
      <c r="Q362" s="242" t="str">
        <f>IF(ISTEXT(Data!Q362),Data!Q362,"")</f>
        <v>V0</v>
      </c>
      <c r="R362" s="277">
        <f>IF(ISNUMBER(Data!R362),Data!R362,"")</f>
        <v>8.9</v>
      </c>
      <c r="S362" s="242" t="str">
        <f>IF(ISTEXT(Data!S362),Data!S362,"")</f>
        <v>V0</v>
      </c>
      <c r="T362" s="701">
        <f>IF(ISNUMBER(Data!T362),Data!T362,"")</f>
        <v>0.48</v>
      </c>
      <c r="U362" s="242" t="str">
        <f>IF(ISTEXT(Data!U362),Data!U362,"")</f>
        <v>V0</v>
      </c>
      <c r="V362" s="702">
        <f>IF(ISNUMBER(Data!V362),Data!V362,"")</f>
        <v>0.4179081525683413</v>
      </c>
      <c r="W362" s="242" t="str">
        <f>IF(ISTEXT(Data!W362),Data!W362,"")</f>
        <v>V0</v>
      </c>
      <c r="X362" s="701">
        <f>IF(ISNUMBER(Data!X362),Data!X362,"")</f>
        <v>0.15487597593221045</v>
      </c>
      <c r="Y362" s="242" t="str">
        <f>IF(ISTEXT(Data!Y362),Data!Y362,"")</f>
        <v>V0</v>
      </c>
      <c r="Z362" s="703">
        <f>IF(ISNUMBER(Data!Z362),Data!Z362,"")</f>
        <v>0.318</v>
      </c>
      <c r="AA362" s="242" t="str">
        <f>IF(ISTEXT(Data!AA362),Data!AA362,"")</f>
        <v>V0</v>
      </c>
      <c r="AB362" s="701">
        <f>IF(ISNUMBER(Data!AB362),Data!AB362,"")</f>
        <v>0.31835173790121402</v>
      </c>
      <c r="AC362" s="242" t="str">
        <f>IF(ISTEXT(Data!AC362),Data!AC362,"")</f>
        <v>V0</v>
      </c>
      <c r="AD362" s="704">
        <f>IF(ISNUMBER(Data!AD362),Data!AD362,"")</f>
        <v>0.182</v>
      </c>
      <c r="AE362" s="242" t="str">
        <f>IF(ISTEXT(Data!AE362),Data!AE362,"")</f>
        <v>V0</v>
      </c>
      <c r="AF362" s="701">
        <f>IF(ISNUMBER(Data!AF362),Data!AF362,"")</f>
        <v>7.0999999999999994E-2</v>
      </c>
      <c r="AG362" s="242" t="str">
        <f>IF(ISTEXT(Data!AG362),Data!AG362,"")</f>
        <v>V0</v>
      </c>
      <c r="AH362" s="703">
        <f>IF(ISNUMBER(Data!AH362),Data!AH362,"")</f>
        <v>0.218</v>
      </c>
      <c r="AI362" s="242" t="str">
        <f>IF(ISTEXT(Data!AI362),Data!AI362,"")</f>
        <v>V0</v>
      </c>
      <c r="AJ362" s="267" t="str">
        <f>IF(ISTEXT(Data!AJ362),Data!AJ362,"")</f>
        <v/>
      </c>
      <c r="AK362" s="267" t="str">
        <f>IF(ISTEXT(Data!AK362),Data!AK362,"")</f>
        <v/>
      </c>
      <c r="AL362" s="267" t="str">
        <f>IF(ISTEXT(Data!AL362),Data!AL362,"")</f>
        <v/>
      </c>
      <c r="AM362" s="267" t="str">
        <f>IF(ISTEXT(Data!AM362),Data!AM362,"")</f>
        <v/>
      </c>
      <c r="AN362" s="267" t="str">
        <f>IF(ISTEXT(Data!AN362),Data!AN362,"")</f>
        <v/>
      </c>
      <c r="AO362" s="267" t="str">
        <f>IF(ISTEXT(Data!AO362),Data!AO362,"")</f>
        <v/>
      </c>
      <c r="AP362" s="705">
        <f>IF(ISNUMBER(Bilanz!AP362),Bilanz!AP362,"")</f>
        <v>3.9810717055349656E-3</v>
      </c>
      <c r="AQ362" s="706">
        <f>IF(ISNUMBER(Bilanz!AQ362),Bilanz!AQ362,"")</f>
        <v>1.5236357631423419E-2</v>
      </c>
      <c r="AR362" s="707">
        <f>IF(ISNUMBER(Bilanz!AR362),Bilanz!AR362,"")</f>
        <v>1.8370559999999998</v>
      </c>
      <c r="AS362" s="708">
        <f>IF(ISNUMBER(Bilanz!AS362),Bilanz!AS362,"")</f>
        <v>1.5994180815095558</v>
      </c>
      <c r="AT362" s="709">
        <f>IF(ISNUMBER(Bilanz!AT362),Bilanz!AT362,"")</f>
        <v>0.59274133508775584</v>
      </c>
      <c r="AU362" s="710">
        <f>IF(ISNUMBER(Bilanz!AU362),Bilanz!AU362,"")</f>
        <v>1.2170496</v>
      </c>
      <c r="AV362" s="711">
        <f>IF(ISNUMBER(Bilanz!AV362),Bilanz!AV362,"")</f>
        <v>1.2183957712955262</v>
      </c>
      <c r="AW362" s="712">
        <f>IF(ISNUMBER(Bilanz!AW362),Bilanz!AW362,"")</f>
        <v>0.69655040000000001</v>
      </c>
      <c r="AX362" s="713">
        <f>IF(ISNUMBER(Bilanz!AX362),Bilanz!AX362,"")</f>
        <v>0.27173119999999995</v>
      </c>
      <c r="AY362" s="714">
        <f>IF(ISNUMBER(Bilanz!AY362),Bilanz!AY362,"")</f>
        <v>0.8343296</v>
      </c>
      <c r="AZ362" s="715">
        <f>IF(ISNUMBER(Bilanz!AZ362),Bilanz!AZ362,"")</f>
        <v>362.61</v>
      </c>
      <c r="BA362" s="716">
        <f>IF(ISNUMBER(Bilanz!BA362),Bilanz!BA362,"")</f>
        <v>5.5229999999999997</v>
      </c>
      <c r="BB362" s="717">
        <f>IF(ISNUMBER(Bilanz!BB362),Bilanz!BB362,"")</f>
        <v>3.9810717055349656</v>
      </c>
      <c r="BC362" s="718">
        <f>IF(ISNUMBER(Bilanz!BC362),Bilanz!BC362,"")</f>
        <v>1.3873148761227418</v>
      </c>
      <c r="BD362" s="719">
        <f>IF(ISNUMBER(Bilanz!BD362),Bilanz!BD362,"")</f>
        <v>2.5118864315095799E-3</v>
      </c>
      <c r="BE362" s="720">
        <f>IF(ISNUMBER(Bilanz!BE362),Bilanz!BE362,"")</f>
        <v>13.539433600361052</v>
      </c>
      <c r="BF362" s="708">
        <f>IF(ISNUMBER(Bilanz!BF362),Bilanz!BF362,"")</f>
        <v>29.835664494063064</v>
      </c>
      <c r="BG362" s="709">
        <f>IF(ISNUMBER(Bilanz!BG362),Bilanz!BG362,"")</f>
        <v>9.6601263640861035</v>
      </c>
      <c r="BH362" s="710">
        <f>IF(ISNUMBER(Bilanz!BH362),Bilanz!BH362,"")</f>
        <v>13.832221245943854</v>
      </c>
      <c r="BI362" s="711">
        <f>IF(ISNUMBER(Bilanz!BI362),Bilanz!BI362,"")</f>
        <v>22.72804582717313</v>
      </c>
      <c r="BJ362" s="712">
        <f>IF(ISNUMBER(Bilanz!BJ362),Bilanz!BJ362,"")</f>
        <v>4.6549695636605453</v>
      </c>
      <c r="BK362" s="713">
        <f>IF(ISNUMBER(Bilanz!BK362),Bilanz!BK362,"")</f>
        <v>5.8424192552972629</v>
      </c>
      <c r="BL362" s="714">
        <f>IF(ISNUMBER(Bilanz!BL362),Bilanz!BL362,"")</f>
        <v>10.878786366585159</v>
      </c>
      <c r="BM362" s="721" t="str">
        <f>IF(ISTEXT(Bilanz!BM362),Bilanz!BM362,"")</f>
        <v>V0</v>
      </c>
      <c r="BN362" s="722">
        <f>IF(ISNUMBER(Bilanz!BN362),Bilanz!BN362,"")</f>
        <v>8.9</v>
      </c>
      <c r="BO362" s="722">
        <f>IF(ISNUMBER(Bilanz!BO362),Bilanz!BO362,"")</f>
        <v>9.052806047168513</v>
      </c>
      <c r="BP362" s="723">
        <f>IF(ISNUMBER(Bilanz!BP362),Bilanz!BP362,"")</f>
        <v>1.716921878297895</v>
      </c>
      <c r="BQ362" s="723">
        <f>IF(ISNUMBER(Bilanz!BQ362),Bilanz!BQ362,"")</f>
        <v>30</v>
      </c>
      <c r="BR362" s="721" t="str">
        <f>IF(ISTEXT(Bilanz!BR362),Bilanz!BR362,"")</f>
        <v>V0</v>
      </c>
      <c r="BS362" s="723">
        <f>IF(ISNUMBER(Bilanz!BS362),Bilanz!BS362,"")</f>
        <v>61.917513964194917</v>
      </c>
      <c r="BT362" s="723">
        <f>IF(ISNUMBER(Bilanz!BT362),Bilanz!BT362,"")</f>
        <v>54.425051221064471</v>
      </c>
      <c r="BU362" s="723">
        <f>IF(ISNUMBER(Bilanz!BU362),Bilanz!BU362,"")</f>
        <v>116.34256518525939</v>
      </c>
      <c r="BV362" s="722">
        <f>IF(ISNUMBER(Bilanz!BV362),Bilanz!BV362,"")</f>
        <v>6.4400013281465291</v>
      </c>
      <c r="BW362" s="723">
        <f>IF(ISNUMBER(Bilanz!BW362),Bilanz!BW362,"")</f>
        <v>15</v>
      </c>
      <c r="BX362" s="721" t="str">
        <f>IF(ISTEXT(Bilanz!BX362),Bilanz!BX362,"")</f>
        <v>V0</v>
      </c>
    </row>
    <row r="363" spans="1:76" x14ac:dyDescent="0.2">
      <c r="A363" s="120" t="str">
        <f>IF(ISTEXT(Data!A363),Data!A363,"")</f>
        <v/>
      </c>
      <c r="B363" s="250">
        <f>IF(ISREF(Data!B363),Data!B363,"")</f>
        <v>35371</v>
      </c>
      <c r="C363" s="698">
        <v>0.27083333333333298</v>
      </c>
      <c r="D363" s="250">
        <f>IF(ISREF(Data!D363),Data!D363,"")</f>
        <v>35372</v>
      </c>
      <c r="E363" s="698">
        <v>0.27083333333333298</v>
      </c>
      <c r="F363" s="699" t="s">
        <v>2179</v>
      </c>
      <c r="G363" s="245" t="str">
        <f>IF(ISTEXT(Data!G363),Data!G363,"")</f>
        <v>No Precipitation Occurred</v>
      </c>
      <c r="H363" s="247" t="str">
        <f>IF(ISTEXT(Data!H363),Data!H363,"")</f>
        <v/>
      </c>
      <c r="I363" s="246" t="str">
        <f>IF(ISTEXT(Data!I363),Data!I363,"")</f>
        <v/>
      </c>
      <c r="J363" s="248" t="str">
        <f>IF(ISTEXT(Data!J363),Data!J363,"")</f>
        <v/>
      </c>
      <c r="K363" s="273" t="str">
        <f>IF(ISNUMBER(Data!K363),Data!K363,"")</f>
        <v/>
      </c>
      <c r="L363" s="242" t="str">
        <f>IF(ISTEXT(Data!L363),Data!L363,"")</f>
        <v>M1</v>
      </c>
      <c r="M363" s="700" t="str">
        <f>IF(ISNUMBER(Data!M363),Data!M363,"")</f>
        <v/>
      </c>
      <c r="N363" s="700" t="str">
        <f>IF(ISNUMBER(Data!N363),Data!N363,"")</f>
        <v/>
      </c>
      <c r="O363" s="242" t="str">
        <f>IF(ISTEXT(Data!O363),Data!O363,"")</f>
        <v>M1</v>
      </c>
      <c r="P363" s="278" t="str">
        <f>IF(ISNUMBER(Data!P363),Data!P363,"")</f>
        <v/>
      </c>
      <c r="Q363" s="242" t="str">
        <f>IF(ISTEXT(Data!Q363),Data!Q363,"")</f>
        <v>M1</v>
      </c>
      <c r="R363" s="277" t="str">
        <f>IF(ISNUMBER(Data!R363),Data!R363,"")</f>
        <v/>
      </c>
      <c r="S363" s="242" t="str">
        <f>IF(ISTEXT(Data!S363),Data!S363,"")</f>
        <v>M1</v>
      </c>
      <c r="T363" s="701" t="str">
        <f>IF(ISNUMBER(Data!T363),Data!T363,"")</f>
        <v/>
      </c>
      <c r="U363" s="242" t="str">
        <f>IF(ISTEXT(Data!U363),Data!U363,"")</f>
        <v>M1</v>
      </c>
      <c r="V363" s="702" t="str">
        <f>IF(ISNUMBER(Data!V363),Data!V363,"")</f>
        <v/>
      </c>
      <c r="W363" s="242" t="str">
        <f>IF(ISTEXT(Data!W363),Data!W363,"")</f>
        <v>M1</v>
      </c>
      <c r="X363" s="701" t="str">
        <f>IF(ISNUMBER(Data!X363),Data!X363,"")</f>
        <v/>
      </c>
      <c r="Y363" s="242" t="str">
        <f>IF(ISTEXT(Data!Y363),Data!Y363,"")</f>
        <v>M1</v>
      </c>
      <c r="Z363" s="703" t="str">
        <f>IF(ISNUMBER(Data!Z363),Data!Z363,"")</f>
        <v/>
      </c>
      <c r="AA363" s="242" t="str">
        <f>IF(ISTEXT(Data!AA363),Data!AA363,"")</f>
        <v>M1</v>
      </c>
      <c r="AB363" s="701" t="str">
        <f>IF(ISNUMBER(Data!AB363),Data!AB363,"")</f>
        <v/>
      </c>
      <c r="AC363" s="242" t="str">
        <f>IF(ISTEXT(Data!AC363),Data!AC363,"")</f>
        <v>M1</v>
      </c>
      <c r="AD363" s="704" t="str">
        <f>IF(ISNUMBER(Data!AD363),Data!AD363,"")</f>
        <v/>
      </c>
      <c r="AE363" s="242" t="str">
        <f>IF(ISTEXT(Data!AE363),Data!AE363,"")</f>
        <v>M1</v>
      </c>
      <c r="AF363" s="701" t="str">
        <f>IF(ISNUMBER(Data!AF363),Data!AF363,"")</f>
        <v/>
      </c>
      <c r="AG363" s="242" t="str">
        <f>IF(ISTEXT(Data!AG363),Data!AG363,"")</f>
        <v>M1</v>
      </c>
      <c r="AH363" s="703" t="str">
        <f>IF(ISNUMBER(Data!AH363),Data!AH363,"")</f>
        <v/>
      </c>
      <c r="AI363" s="242" t="str">
        <f>IF(ISTEXT(Data!AI363),Data!AI363,"")</f>
        <v>M1</v>
      </c>
      <c r="AJ363" s="267" t="str">
        <f>IF(ISTEXT(Data!AJ363),Data!AJ363,"")</f>
        <v/>
      </c>
      <c r="AK363" s="267" t="str">
        <f>IF(ISTEXT(Data!AK363),Data!AK363,"")</f>
        <v/>
      </c>
      <c r="AL363" s="267" t="str">
        <f>IF(ISTEXT(Data!AL363),Data!AL363,"")</f>
        <v/>
      </c>
      <c r="AM363" s="267" t="str">
        <f>IF(ISTEXT(Data!AM363),Data!AM363,"")</f>
        <v/>
      </c>
      <c r="AN363" s="267" t="str">
        <f>IF(ISTEXT(Data!AN363),Data!AN363,"")</f>
        <v/>
      </c>
      <c r="AO363" s="267" t="str">
        <f>IF(ISTEXT(Data!AO363),Data!AO363,"")</f>
        <v/>
      </c>
      <c r="AP363" s="705" t="str">
        <f>IF(ISNUMBER(Bilanz!AP363),Bilanz!AP363,"")</f>
        <v/>
      </c>
      <c r="AQ363" s="706" t="str">
        <f>IF(ISNUMBER(Bilanz!AQ363),Bilanz!AQ363,"")</f>
        <v/>
      </c>
      <c r="AR363" s="707" t="str">
        <f>IF(ISNUMBER(Bilanz!AR363),Bilanz!AR363,"")</f>
        <v/>
      </c>
      <c r="AS363" s="708" t="str">
        <f>IF(ISNUMBER(Bilanz!AS363),Bilanz!AS363,"")</f>
        <v/>
      </c>
      <c r="AT363" s="709" t="str">
        <f>IF(ISNUMBER(Bilanz!AT363),Bilanz!AT363,"")</f>
        <v/>
      </c>
      <c r="AU363" s="710" t="str">
        <f>IF(ISNUMBER(Bilanz!AU363),Bilanz!AU363,"")</f>
        <v/>
      </c>
      <c r="AV363" s="711" t="str">
        <f>IF(ISNUMBER(Bilanz!AV363),Bilanz!AV363,"")</f>
        <v/>
      </c>
      <c r="AW363" s="712" t="str">
        <f>IF(ISNUMBER(Bilanz!AW363),Bilanz!AW363,"")</f>
        <v/>
      </c>
      <c r="AX363" s="713" t="str">
        <f>IF(ISNUMBER(Bilanz!AX363),Bilanz!AX363,"")</f>
        <v/>
      </c>
      <c r="AY363" s="714" t="str">
        <f>IF(ISNUMBER(Bilanz!AY363),Bilanz!AY363,"")</f>
        <v/>
      </c>
      <c r="AZ363" s="715">
        <f>IF(ISNUMBER(Bilanz!AZ363),Bilanz!AZ363,"")</f>
        <v>362.61</v>
      </c>
      <c r="BA363" s="716">
        <f>IF(ISNUMBER(Bilanz!BA363),Bilanz!BA363,"")</f>
        <v>5.5229999999999997</v>
      </c>
      <c r="BB363" s="717" t="str">
        <f>IF(ISNUMBER(Bilanz!BB363),Bilanz!BB363,"")</f>
        <v/>
      </c>
      <c r="BC363" s="718" t="str">
        <f>IF(ISNUMBER(Bilanz!BC363),Bilanz!BC363,"")</f>
        <v/>
      </c>
      <c r="BD363" s="719" t="str">
        <f>IF(ISNUMBER(Bilanz!BD363),Bilanz!BD363,"")</f>
        <v/>
      </c>
      <c r="BE363" s="720" t="str">
        <f>IF(ISNUMBER(Bilanz!BE363),Bilanz!BE363,"")</f>
        <v/>
      </c>
      <c r="BF363" s="708" t="str">
        <f>IF(ISNUMBER(Bilanz!BF363),Bilanz!BF363,"")</f>
        <v/>
      </c>
      <c r="BG363" s="709" t="str">
        <f>IF(ISNUMBER(Bilanz!BG363),Bilanz!BG363,"")</f>
        <v/>
      </c>
      <c r="BH363" s="710" t="str">
        <f>IF(ISNUMBER(Bilanz!BH363),Bilanz!BH363,"")</f>
        <v/>
      </c>
      <c r="BI363" s="711" t="str">
        <f>IF(ISNUMBER(Bilanz!BI363),Bilanz!BI363,"")</f>
        <v/>
      </c>
      <c r="BJ363" s="712" t="str">
        <f>IF(ISNUMBER(Bilanz!BJ363),Bilanz!BJ363,"")</f>
        <v/>
      </c>
      <c r="BK363" s="713" t="str">
        <f>IF(ISNUMBER(Bilanz!BK363),Bilanz!BK363,"")</f>
        <v/>
      </c>
      <c r="BL363" s="714" t="str">
        <f>IF(ISNUMBER(Bilanz!BL363),Bilanz!BL363,"")</f>
        <v/>
      </c>
      <c r="BM363" s="721" t="str">
        <f>IF(ISTEXT(Bilanz!BM363),Bilanz!BM363,"")</f>
        <v>M1</v>
      </c>
      <c r="BN363" s="722" t="str">
        <f>IF(ISNUMBER(Bilanz!BN363),Bilanz!BN363,"")</f>
        <v/>
      </c>
      <c r="BO363" s="722" t="str">
        <f>IF(ISNUMBER(Bilanz!BO363),Bilanz!BO363,"")</f>
        <v/>
      </c>
      <c r="BP363" s="723" t="str">
        <f>IF(ISNUMBER(Bilanz!BP363),Bilanz!BP363,"")</f>
        <v/>
      </c>
      <c r="BQ363" s="723" t="str">
        <f>IF(ISNUMBER(Bilanz!BQ363),Bilanz!BQ363,"")</f>
        <v/>
      </c>
      <c r="BR363" s="721" t="str">
        <f>IF(ISTEXT(Bilanz!BR363),Bilanz!BR363,"")</f>
        <v>M1</v>
      </c>
      <c r="BS363" s="723" t="str">
        <f>IF(ISNUMBER(Bilanz!BS363),Bilanz!BS363,"")</f>
        <v/>
      </c>
      <c r="BT363" s="723" t="str">
        <f>IF(ISNUMBER(Bilanz!BT363),Bilanz!BT363,"")</f>
        <v/>
      </c>
      <c r="BU363" s="723" t="str">
        <f>IF(ISNUMBER(Bilanz!BU363),Bilanz!BU363,"")</f>
        <v/>
      </c>
      <c r="BV363" s="722" t="str">
        <f>IF(ISNUMBER(Bilanz!BV363),Bilanz!BV363,"")</f>
        <v/>
      </c>
      <c r="BW363" s="723" t="str">
        <f>IF(ISNUMBER(Bilanz!BW363),Bilanz!BW363,"")</f>
        <v/>
      </c>
      <c r="BX363" s="721" t="str">
        <f>IF(ISTEXT(Bilanz!BX363),Bilanz!BX363,"")</f>
        <v>M1</v>
      </c>
    </row>
    <row r="364" spans="1:76" x14ac:dyDescent="0.2">
      <c r="A364" s="120" t="str">
        <f>IF(ISTEXT(Data!A364),Data!A364,"")</f>
        <v/>
      </c>
      <c r="B364" s="250">
        <f>IF(ISREF(Data!B364),Data!B364,"")</f>
        <v>35372</v>
      </c>
      <c r="C364" s="698">
        <v>0.27083333333333298</v>
      </c>
      <c r="D364" s="250">
        <f>IF(ISREF(Data!D364),Data!D364,"")</f>
        <v>35373</v>
      </c>
      <c r="E364" s="698">
        <v>0.27083333333333298</v>
      </c>
      <c r="F364" s="699" t="s">
        <v>2179</v>
      </c>
      <c r="G364" s="245" t="str">
        <f>IF(ISTEXT(Data!G364),Data!G364,"")</f>
        <v>No Precipitation Occurred</v>
      </c>
      <c r="H364" s="247" t="str">
        <f>IF(ISTEXT(Data!H364),Data!H364,"")</f>
        <v/>
      </c>
      <c r="I364" s="246" t="str">
        <f>IF(ISTEXT(Data!I364),Data!I364,"")</f>
        <v/>
      </c>
      <c r="J364" s="248" t="str">
        <f>IF(ISTEXT(Data!J364),Data!J364,"")</f>
        <v/>
      </c>
      <c r="K364" s="273" t="str">
        <f>IF(ISNUMBER(Data!K364),Data!K364,"")</f>
        <v/>
      </c>
      <c r="L364" s="242" t="str">
        <f>IF(ISTEXT(Data!L364),Data!L364,"")</f>
        <v>M1</v>
      </c>
      <c r="M364" s="700" t="str">
        <f>IF(ISNUMBER(Data!M364),Data!M364,"")</f>
        <v/>
      </c>
      <c r="N364" s="700" t="str">
        <f>IF(ISNUMBER(Data!N364),Data!N364,"")</f>
        <v/>
      </c>
      <c r="O364" s="242" t="str">
        <f>IF(ISTEXT(Data!O364),Data!O364,"")</f>
        <v>M1</v>
      </c>
      <c r="P364" s="278" t="str">
        <f>IF(ISNUMBER(Data!P364),Data!P364,"")</f>
        <v/>
      </c>
      <c r="Q364" s="242" t="str">
        <f>IF(ISTEXT(Data!Q364),Data!Q364,"")</f>
        <v>M1</v>
      </c>
      <c r="R364" s="277" t="str">
        <f>IF(ISNUMBER(Data!R364),Data!R364,"")</f>
        <v/>
      </c>
      <c r="S364" s="242" t="str">
        <f>IF(ISTEXT(Data!S364),Data!S364,"")</f>
        <v>M1</v>
      </c>
      <c r="T364" s="701" t="str">
        <f>IF(ISNUMBER(Data!T364),Data!T364,"")</f>
        <v/>
      </c>
      <c r="U364" s="242" t="str">
        <f>IF(ISTEXT(Data!U364),Data!U364,"")</f>
        <v>M1</v>
      </c>
      <c r="V364" s="702" t="str">
        <f>IF(ISNUMBER(Data!V364),Data!V364,"")</f>
        <v/>
      </c>
      <c r="W364" s="242" t="str">
        <f>IF(ISTEXT(Data!W364),Data!W364,"")</f>
        <v>M1</v>
      </c>
      <c r="X364" s="701" t="str">
        <f>IF(ISNUMBER(Data!X364),Data!X364,"")</f>
        <v/>
      </c>
      <c r="Y364" s="242" t="str">
        <f>IF(ISTEXT(Data!Y364),Data!Y364,"")</f>
        <v>M1</v>
      </c>
      <c r="Z364" s="703" t="str">
        <f>IF(ISNUMBER(Data!Z364),Data!Z364,"")</f>
        <v/>
      </c>
      <c r="AA364" s="242" t="str">
        <f>IF(ISTEXT(Data!AA364),Data!AA364,"")</f>
        <v>M1</v>
      </c>
      <c r="AB364" s="701" t="str">
        <f>IF(ISNUMBER(Data!AB364),Data!AB364,"")</f>
        <v/>
      </c>
      <c r="AC364" s="242" t="str">
        <f>IF(ISTEXT(Data!AC364),Data!AC364,"")</f>
        <v>M1</v>
      </c>
      <c r="AD364" s="704" t="str">
        <f>IF(ISNUMBER(Data!AD364),Data!AD364,"")</f>
        <v/>
      </c>
      <c r="AE364" s="242" t="str">
        <f>IF(ISTEXT(Data!AE364),Data!AE364,"")</f>
        <v>M1</v>
      </c>
      <c r="AF364" s="701" t="str">
        <f>IF(ISNUMBER(Data!AF364),Data!AF364,"")</f>
        <v/>
      </c>
      <c r="AG364" s="242" t="str">
        <f>IF(ISTEXT(Data!AG364),Data!AG364,"")</f>
        <v>M1</v>
      </c>
      <c r="AH364" s="703" t="str">
        <f>IF(ISNUMBER(Data!AH364),Data!AH364,"")</f>
        <v/>
      </c>
      <c r="AI364" s="242" t="str">
        <f>IF(ISTEXT(Data!AI364),Data!AI364,"")</f>
        <v>M1</v>
      </c>
      <c r="AJ364" s="267" t="str">
        <f>IF(ISTEXT(Data!AJ364),Data!AJ364,"")</f>
        <v/>
      </c>
      <c r="AK364" s="267" t="str">
        <f>IF(ISTEXT(Data!AK364),Data!AK364,"")</f>
        <v/>
      </c>
      <c r="AL364" s="267" t="str">
        <f>IF(ISTEXT(Data!AL364),Data!AL364,"")</f>
        <v/>
      </c>
      <c r="AM364" s="267" t="str">
        <f>IF(ISTEXT(Data!AM364),Data!AM364,"")</f>
        <v/>
      </c>
      <c r="AN364" s="267" t="str">
        <f>IF(ISTEXT(Data!AN364),Data!AN364,"")</f>
        <v/>
      </c>
      <c r="AO364" s="267" t="str">
        <f>IF(ISTEXT(Data!AO364),Data!AO364,"")</f>
        <v/>
      </c>
      <c r="AP364" s="705" t="str">
        <f>IF(ISNUMBER(Bilanz!AP364),Bilanz!AP364,"")</f>
        <v/>
      </c>
      <c r="AQ364" s="706" t="str">
        <f>IF(ISNUMBER(Bilanz!AQ364),Bilanz!AQ364,"")</f>
        <v/>
      </c>
      <c r="AR364" s="707" t="str">
        <f>IF(ISNUMBER(Bilanz!AR364),Bilanz!AR364,"")</f>
        <v/>
      </c>
      <c r="AS364" s="708" t="str">
        <f>IF(ISNUMBER(Bilanz!AS364),Bilanz!AS364,"")</f>
        <v/>
      </c>
      <c r="AT364" s="709" t="str">
        <f>IF(ISNUMBER(Bilanz!AT364),Bilanz!AT364,"")</f>
        <v/>
      </c>
      <c r="AU364" s="710" t="str">
        <f>IF(ISNUMBER(Bilanz!AU364),Bilanz!AU364,"")</f>
        <v/>
      </c>
      <c r="AV364" s="711" t="str">
        <f>IF(ISNUMBER(Bilanz!AV364),Bilanz!AV364,"")</f>
        <v/>
      </c>
      <c r="AW364" s="712" t="str">
        <f>IF(ISNUMBER(Bilanz!AW364),Bilanz!AW364,"")</f>
        <v/>
      </c>
      <c r="AX364" s="713" t="str">
        <f>IF(ISNUMBER(Bilanz!AX364),Bilanz!AX364,"")</f>
        <v/>
      </c>
      <c r="AY364" s="714" t="str">
        <f>IF(ISNUMBER(Bilanz!AY364),Bilanz!AY364,"")</f>
        <v/>
      </c>
      <c r="AZ364" s="715">
        <f>IF(ISNUMBER(Bilanz!AZ364),Bilanz!AZ364,"")</f>
        <v>362.61</v>
      </c>
      <c r="BA364" s="716">
        <f>IF(ISNUMBER(Bilanz!BA364),Bilanz!BA364,"")</f>
        <v>5.5229999999999997</v>
      </c>
      <c r="BB364" s="717" t="str">
        <f>IF(ISNUMBER(Bilanz!BB364),Bilanz!BB364,"")</f>
        <v/>
      </c>
      <c r="BC364" s="718" t="str">
        <f>IF(ISNUMBER(Bilanz!BC364),Bilanz!BC364,"")</f>
        <v/>
      </c>
      <c r="BD364" s="719" t="str">
        <f>IF(ISNUMBER(Bilanz!BD364),Bilanz!BD364,"")</f>
        <v/>
      </c>
      <c r="BE364" s="720" t="str">
        <f>IF(ISNUMBER(Bilanz!BE364),Bilanz!BE364,"")</f>
        <v/>
      </c>
      <c r="BF364" s="708" t="str">
        <f>IF(ISNUMBER(Bilanz!BF364),Bilanz!BF364,"")</f>
        <v/>
      </c>
      <c r="BG364" s="709" t="str">
        <f>IF(ISNUMBER(Bilanz!BG364),Bilanz!BG364,"")</f>
        <v/>
      </c>
      <c r="BH364" s="710" t="str">
        <f>IF(ISNUMBER(Bilanz!BH364),Bilanz!BH364,"")</f>
        <v/>
      </c>
      <c r="BI364" s="711" t="str">
        <f>IF(ISNUMBER(Bilanz!BI364),Bilanz!BI364,"")</f>
        <v/>
      </c>
      <c r="BJ364" s="712" t="str">
        <f>IF(ISNUMBER(Bilanz!BJ364),Bilanz!BJ364,"")</f>
        <v/>
      </c>
      <c r="BK364" s="713" t="str">
        <f>IF(ISNUMBER(Bilanz!BK364),Bilanz!BK364,"")</f>
        <v/>
      </c>
      <c r="BL364" s="714" t="str">
        <f>IF(ISNUMBER(Bilanz!BL364),Bilanz!BL364,"")</f>
        <v/>
      </c>
      <c r="BM364" s="721" t="str">
        <f>IF(ISTEXT(Bilanz!BM364),Bilanz!BM364,"")</f>
        <v>M1</v>
      </c>
      <c r="BN364" s="722" t="str">
        <f>IF(ISNUMBER(Bilanz!BN364),Bilanz!BN364,"")</f>
        <v/>
      </c>
      <c r="BO364" s="722" t="str">
        <f>IF(ISNUMBER(Bilanz!BO364),Bilanz!BO364,"")</f>
        <v/>
      </c>
      <c r="BP364" s="723" t="str">
        <f>IF(ISNUMBER(Bilanz!BP364),Bilanz!BP364,"")</f>
        <v/>
      </c>
      <c r="BQ364" s="723" t="str">
        <f>IF(ISNUMBER(Bilanz!BQ364),Bilanz!BQ364,"")</f>
        <v/>
      </c>
      <c r="BR364" s="721" t="str">
        <f>IF(ISTEXT(Bilanz!BR364),Bilanz!BR364,"")</f>
        <v>M1</v>
      </c>
      <c r="BS364" s="723" t="str">
        <f>IF(ISNUMBER(Bilanz!BS364),Bilanz!BS364,"")</f>
        <v/>
      </c>
      <c r="BT364" s="723" t="str">
        <f>IF(ISNUMBER(Bilanz!BT364),Bilanz!BT364,"")</f>
        <v/>
      </c>
      <c r="BU364" s="723" t="str">
        <f>IF(ISNUMBER(Bilanz!BU364),Bilanz!BU364,"")</f>
        <v/>
      </c>
      <c r="BV364" s="722" t="str">
        <f>IF(ISNUMBER(Bilanz!BV364),Bilanz!BV364,"")</f>
        <v/>
      </c>
      <c r="BW364" s="723" t="str">
        <f>IF(ISNUMBER(Bilanz!BW364),Bilanz!BW364,"")</f>
        <v/>
      </c>
      <c r="BX364" s="721" t="str">
        <f>IF(ISTEXT(Bilanz!BX364),Bilanz!BX364,"")</f>
        <v>M1</v>
      </c>
    </row>
    <row r="365" spans="1:76" x14ac:dyDescent="0.2">
      <c r="A365" s="120" t="str">
        <f>IF(ISTEXT(Data!A365),Data!A365,"")</f>
        <v/>
      </c>
      <c r="B365" s="250">
        <f>IF(ISREF(Data!B365),Data!B365,"")</f>
        <v>35373</v>
      </c>
      <c r="C365" s="698">
        <v>0.27083333333333298</v>
      </c>
      <c r="D365" s="250">
        <f>IF(ISREF(Data!D365),Data!D365,"")</f>
        <v>35374</v>
      </c>
      <c r="E365" s="698">
        <v>0.27083333333333298</v>
      </c>
      <c r="F365" s="699" t="s">
        <v>2179</v>
      </c>
      <c r="G365" s="245" t="str">
        <f>IF(ISTEXT(Data!G365),Data!G365,"")</f>
        <v>No Precipitation Occurred</v>
      </c>
      <c r="H365" s="247" t="str">
        <f>IF(ISTEXT(Data!H365),Data!H365,"")</f>
        <v/>
      </c>
      <c r="I365" s="246" t="str">
        <f>IF(ISTEXT(Data!I365),Data!I365,"")</f>
        <v/>
      </c>
      <c r="J365" s="248" t="str">
        <f>IF(ISTEXT(Data!J365),Data!J365,"")</f>
        <v/>
      </c>
      <c r="K365" s="273" t="str">
        <f>IF(ISNUMBER(Data!K365),Data!K365,"")</f>
        <v/>
      </c>
      <c r="L365" s="242" t="str">
        <f>IF(ISTEXT(Data!L365),Data!L365,"")</f>
        <v>M1</v>
      </c>
      <c r="M365" s="700" t="str">
        <f>IF(ISNUMBER(Data!M365),Data!M365,"")</f>
        <v/>
      </c>
      <c r="N365" s="700" t="str">
        <f>IF(ISNUMBER(Data!N365),Data!N365,"")</f>
        <v/>
      </c>
      <c r="O365" s="242" t="str">
        <f>IF(ISTEXT(Data!O365),Data!O365,"")</f>
        <v>M1</v>
      </c>
      <c r="P365" s="278" t="str">
        <f>IF(ISNUMBER(Data!P365),Data!P365,"")</f>
        <v/>
      </c>
      <c r="Q365" s="242" t="str">
        <f>IF(ISTEXT(Data!Q365),Data!Q365,"")</f>
        <v>M1</v>
      </c>
      <c r="R365" s="277" t="str">
        <f>IF(ISNUMBER(Data!R365),Data!R365,"")</f>
        <v/>
      </c>
      <c r="S365" s="242" t="str">
        <f>IF(ISTEXT(Data!S365),Data!S365,"")</f>
        <v>M1</v>
      </c>
      <c r="T365" s="701" t="str">
        <f>IF(ISNUMBER(Data!T365),Data!T365,"")</f>
        <v/>
      </c>
      <c r="U365" s="242" t="str">
        <f>IF(ISTEXT(Data!U365),Data!U365,"")</f>
        <v>M1</v>
      </c>
      <c r="V365" s="702" t="str">
        <f>IF(ISNUMBER(Data!V365),Data!V365,"")</f>
        <v/>
      </c>
      <c r="W365" s="242" t="str">
        <f>IF(ISTEXT(Data!W365),Data!W365,"")</f>
        <v>M1</v>
      </c>
      <c r="X365" s="701" t="str">
        <f>IF(ISNUMBER(Data!X365),Data!X365,"")</f>
        <v/>
      </c>
      <c r="Y365" s="242" t="str">
        <f>IF(ISTEXT(Data!Y365),Data!Y365,"")</f>
        <v>M1</v>
      </c>
      <c r="Z365" s="703" t="str">
        <f>IF(ISNUMBER(Data!Z365),Data!Z365,"")</f>
        <v/>
      </c>
      <c r="AA365" s="242" t="str">
        <f>IF(ISTEXT(Data!AA365),Data!AA365,"")</f>
        <v>M1</v>
      </c>
      <c r="AB365" s="701" t="str">
        <f>IF(ISNUMBER(Data!AB365),Data!AB365,"")</f>
        <v/>
      </c>
      <c r="AC365" s="242" t="str">
        <f>IF(ISTEXT(Data!AC365),Data!AC365,"")</f>
        <v>M1</v>
      </c>
      <c r="AD365" s="704" t="str">
        <f>IF(ISNUMBER(Data!AD365),Data!AD365,"")</f>
        <v/>
      </c>
      <c r="AE365" s="242" t="str">
        <f>IF(ISTEXT(Data!AE365),Data!AE365,"")</f>
        <v>M1</v>
      </c>
      <c r="AF365" s="701" t="str">
        <f>IF(ISNUMBER(Data!AF365),Data!AF365,"")</f>
        <v/>
      </c>
      <c r="AG365" s="242" t="str">
        <f>IF(ISTEXT(Data!AG365),Data!AG365,"")</f>
        <v>M1</v>
      </c>
      <c r="AH365" s="703" t="str">
        <f>IF(ISNUMBER(Data!AH365),Data!AH365,"")</f>
        <v/>
      </c>
      <c r="AI365" s="242" t="str">
        <f>IF(ISTEXT(Data!AI365),Data!AI365,"")</f>
        <v>M1</v>
      </c>
      <c r="AJ365" s="267" t="str">
        <f>IF(ISTEXT(Data!AJ365),Data!AJ365,"")</f>
        <v/>
      </c>
      <c r="AK365" s="267" t="str">
        <f>IF(ISTEXT(Data!AK365),Data!AK365,"")</f>
        <v/>
      </c>
      <c r="AL365" s="267" t="str">
        <f>IF(ISTEXT(Data!AL365),Data!AL365,"")</f>
        <v/>
      </c>
      <c r="AM365" s="267" t="str">
        <f>IF(ISTEXT(Data!AM365),Data!AM365,"")</f>
        <v/>
      </c>
      <c r="AN365" s="267" t="str">
        <f>IF(ISTEXT(Data!AN365),Data!AN365,"")</f>
        <v/>
      </c>
      <c r="AO365" s="267" t="str">
        <f>IF(ISTEXT(Data!AO365),Data!AO365,"")</f>
        <v/>
      </c>
      <c r="AP365" s="705" t="str">
        <f>IF(ISNUMBER(Bilanz!AP365),Bilanz!AP365,"")</f>
        <v/>
      </c>
      <c r="AQ365" s="706" t="str">
        <f>IF(ISNUMBER(Bilanz!AQ365),Bilanz!AQ365,"")</f>
        <v/>
      </c>
      <c r="AR365" s="707" t="str">
        <f>IF(ISNUMBER(Bilanz!AR365),Bilanz!AR365,"")</f>
        <v/>
      </c>
      <c r="AS365" s="708" t="str">
        <f>IF(ISNUMBER(Bilanz!AS365),Bilanz!AS365,"")</f>
        <v/>
      </c>
      <c r="AT365" s="709" t="str">
        <f>IF(ISNUMBER(Bilanz!AT365),Bilanz!AT365,"")</f>
        <v/>
      </c>
      <c r="AU365" s="710" t="str">
        <f>IF(ISNUMBER(Bilanz!AU365),Bilanz!AU365,"")</f>
        <v/>
      </c>
      <c r="AV365" s="711" t="str">
        <f>IF(ISNUMBER(Bilanz!AV365),Bilanz!AV365,"")</f>
        <v/>
      </c>
      <c r="AW365" s="712" t="str">
        <f>IF(ISNUMBER(Bilanz!AW365),Bilanz!AW365,"")</f>
        <v/>
      </c>
      <c r="AX365" s="713" t="str">
        <f>IF(ISNUMBER(Bilanz!AX365),Bilanz!AX365,"")</f>
        <v/>
      </c>
      <c r="AY365" s="714" t="str">
        <f>IF(ISNUMBER(Bilanz!AY365),Bilanz!AY365,"")</f>
        <v/>
      </c>
      <c r="AZ365" s="715">
        <f>IF(ISNUMBER(Bilanz!AZ365),Bilanz!AZ365,"")</f>
        <v>362.61</v>
      </c>
      <c r="BA365" s="716">
        <f>IF(ISNUMBER(Bilanz!BA365),Bilanz!BA365,"")</f>
        <v>5.5229999999999997</v>
      </c>
      <c r="BB365" s="717" t="str">
        <f>IF(ISNUMBER(Bilanz!BB365),Bilanz!BB365,"")</f>
        <v/>
      </c>
      <c r="BC365" s="718" t="str">
        <f>IF(ISNUMBER(Bilanz!BC365),Bilanz!BC365,"")</f>
        <v/>
      </c>
      <c r="BD365" s="719" t="str">
        <f>IF(ISNUMBER(Bilanz!BD365),Bilanz!BD365,"")</f>
        <v/>
      </c>
      <c r="BE365" s="720" t="str">
        <f>IF(ISNUMBER(Bilanz!BE365),Bilanz!BE365,"")</f>
        <v/>
      </c>
      <c r="BF365" s="708" t="str">
        <f>IF(ISNUMBER(Bilanz!BF365),Bilanz!BF365,"")</f>
        <v/>
      </c>
      <c r="BG365" s="709" t="str">
        <f>IF(ISNUMBER(Bilanz!BG365),Bilanz!BG365,"")</f>
        <v/>
      </c>
      <c r="BH365" s="710" t="str">
        <f>IF(ISNUMBER(Bilanz!BH365),Bilanz!BH365,"")</f>
        <v/>
      </c>
      <c r="BI365" s="711" t="str">
        <f>IF(ISNUMBER(Bilanz!BI365),Bilanz!BI365,"")</f>
        <v/>
      </c>
      <c r="BJ365" s="712" t="str">
        <f>IF(ISNUMBER(Bilanz!BJ365),Bilanz!BJ365,"")</f>
        <v/>
      </c>
      <c r="BK365" s="713" t="str">
        <f>IF(ISNUMBER(Bilanz!BK365),Bilanz!BK365,"")</f>
        <v/>
      </c>
      <c r="BL365" s="714" t="str">
        <f>IF(ISNUMBER(Bilanz!BL365),Bilanz!BL365,"")</f>
        <v/>
      </c>
      <c r="BM365" s="721" t="str">
        <f>IF(ISTEXT(Bilanz!BM365),Bilanz!BM365,"")</f>
        <v>M1</v>
      </c>
      <c r="BN365" s="722" t="str">
        <f>IF(ISNUMBER(Bilanz!BN365),Bilanz!BN365,"")</f>
        <v/>
      </c>
      <c r="BO365" s="722" t="str">
        <f>IF(ISNUMBER(Bilanz!BO365),Bilanz!BO365,"")</f>
        <v/>
      </c>
      <c r="BP365" s="723" t="str">
        <f>IF(ISNUMBER(Bilanz!BP365),Bilanz!BP365,"")</f>
        <v/>
      </c>
      <c r="BQ365" s="723" t="str">
        <f>IF(ISNUMBER(Bilanz!BQ365),Bilanz!BQ365,"")</f>
        <v/>
      </c>
      <c r="BR365" s="721" t="str">
        <f>IF(ISTEXT(Bilanz!BR365),Bilanz!BR365,"")</f>
        <v>M1</v>
      </c>
      <c r="BS365" s="723" t="str">
        <f>IF(ISNUMBER(Bilanz!BS365),Bilanz!BS365,"")</f>
        <v/>
      </c>
      <c r="BT365" s="723" t="str">
        <f>IF(ISNUMBER(Bilanz!BT365),Bilanz!BT365,"")</f>
        <v/>
      </c>
      <c r="BU365" s="723" t="str">
        <f>IF(ISNUMBER(Bilanz!BU365),Bilanz!BU365,"")</f>
        <v/>
      </c>
      <c r="BV365" s="722" t="str">
        <f>IF(ISNUMBER(Bilanz!BV365),Bilanz!BV365,"")</f>
        <v/>
      </c>
      <c r="BW365" s="723" t="str">
        <f>IF(ISNUMBER(Bilanz!BW365),Bilanz!BW365,"")</f>
        <v/>
      </c>
      <c r="BX365" s="721" t="str">
        <f>IF(ISTEXT(Bilanz!BX365),Bilanz!BX365,"")</f>
        <v>M1</v>
      </c>
    </row>
    <row r="366" spans="1:76" x14ac:dyDescent="0.2">
      <c r="A366" s="120" t="str">
        <f>IF(ISTEXT(Data!A366),Data!A366,"")</f>
        <v/>
      </c>
      <c r="B366" s="250">
        <f>IF(ISREF(Data!B366),Data!B366,"")</f>
        <v>35374</v>
      </c>
      <c r="C366" s="698">
        <v>0.27083333333333298</v>
      </c>
      <c r="D366" s="250">
        <f>IF(ISREF(Data!D366),Data!D366,"")</f>
        <v>35375</v>
      </c>
      <c r="E366" s="698">
        <v>0.27083333333333298</v>
      </c>
      <c r="F366" s="699" t="s">
        <v>2179</v>
      </c>
      <c r="G366" s="245" t="str">
        <f>IF(ISTEXT(Data!G366),Data!G366,"")</f>
        <v>No Precipitation Occurred</v>
      </c>
      <c r="H366" s="247" t="str">
        <f>IF(ISTEXT(Data!H366),Data!H366,"")</f>
        <v/>
      </c>
      <c r="I366" s="246" t="str">
        <f>IF(ISTEXT(Data!I366),Data!I366,"")</f>
        <v/>
      </c>
      <c r="J366" s="248" t="str">
        <f>IF(ISTEXT(Data!J366),Data!J366,"")</f>
        <v/>
      </c>
      <c r="K366" s="273" t="str">
        <f>IF(ISNUMBER(Data!K366),Data!K366,"")</f>
        <v/>
      </c>
      <c r="L366" s="242" t="str">
        <f>IF(ISTEXT(Data!L366),Data!L366,"")</f>
        <v>M1</v>
      </c>
      <c r="M366" s="700" t="str">
        <f>IF(ISNUMBER(Data!M366),Data!M366,"")</f>
        <v/>
      </c>
      <c r="N366" s="700" t="str">
        <f>IF(ISNUMBER(Data!N366),Data!N366,"")</f>
        <v/>
      </c>
      <c r="O366" s="242" t="str">
        <f>IF(ISTEXT(Data!O366),Data!O366,"")</f>
        <v>M1</v>
      </c>
      <c r="P366" s="278" t="str">
        <f>IF(ISNUMBER(Data!P366),Data!P366,"")</f>
        <v/>
      </c>
      <c r="Q366" s="242" t="str">
        <f>IF(ISTEXT(Data!Q366),Data!Q366,"")</f>
        <v>M1</v>
      </c>
      <c r="R366" s="277" t="str">
        <f>IF(ISNUMBER(Data!R366),Data!R366,"")</f>
        <v/>
      </c>
      <c r="S366" s="242" t="str">
        <f>IF(ISTEXT(Data!S366),Data!S366,"")</f>
        <v>M1</v>
      </c>
      <c r="T366" s="701" t="str">
        <f>IF(ISNUMBER(Data!T366),Data!T366,"")</f>
        <v/>
      </c>
      <c r="U366" s="242" t="str">
        <f>IF(ISTEXT(Data!U366),Data!U366,"")</f>
        <v>M1</v>
      </c>
      <c r="V366" s="702" t="str">
        <f>IF(ISNUMBER(Data!V366),Data!V366,"")</f>
        <v/>
      </c>
      <c r="W366" s="242" t="str">
        <f>IF(ISTEXT(Data!W366),Data!W366,"")</f>
        <v>M1</v>
      </c>
      <c r="X366" s="701" t="str">
        <f>IF(ISNUMBER(Data!X366),Data!X366,"")</f>
        <v/>
      </c>
      <c r="Y366" s="242" t="str">
        <f>IF(ISTEXT(Data!Y366),Data!Y366,"")</f>
        <v>M1</v>
      </c>
      <c r="Z366" s="703" t="str">
        <f>IF(ISNUMBER(Data!Z366),Data!Z366,"")</f>
        <v/>
      </c>
      <c r="AA366" s="242" t="str">
        <f>IF(ISTEXT(Data!AA366),Data!AA366,"")</f>
        <v>M1</v>
      </c>
      <c r="AB366" s="701" t="str">
        <f>IF(ISNUMBER(Data!AB366),Data!AB366,"")</f>
        <v/>
      </c>
      <c r="AC366" s="242" t="str">
        <f>IF(ISTEXT(Data!AC366),Data!AC366,"")</f>
        <v>M1</v>
      </c>
      <c r="AD366" s="704" t="str">
        <f>IF(ISNUMBER(Data!AD366),Data!AD366,"")</f>
        <v/>
      </c>
      <c r="AE366" s="242" t="str">
        <f>IF(ISTEXT(Data!AE366),Data!AE366,"")</f>
        <v>M1</v>
      </c>
      <c r="AF366" s="701" t="str">
        <f>IF(ISNUMBER(Data!AF366),Data!AF366,"")</f>
        <v/>
      </c>
      <c r="AG366" s="242" t="str">
        <f>IF(ISTEXT(Data!AG366),Data!AG366,"")</f>
        <v>M1</v>
      </c>
      <c r="AH366" s="703" t="str">
        <f>IF(ISNUMBER(Data!AH366),Data!AH366,"")</f>
        <v/>
      </c>
      <c r="AI366" s="242" t="str">
        <f>IF(ISTEXT(Data!AI366),Data!AI366,"")</f>
        <v>M1</v>
      </c>
      <c r="AJ366" s="267" t="str">
        <f>IF(ISTEXT(Data!AJ366),Data!AJ366,"")</f>
        <v/>
      </c>
      <c r="AK366" s="267" t="str">
        <f>IF(ISTEXT(Data!AK366),Data!AK366,"")</f>
        <v/>
      </c>
      <c r="AL366" s="267" t="str">
        <f>IF(ISTEXT(Data!AL366),Data!AL366,"")</f>
        <v/>
      </c>
      <c r="AM366" s="267" t="str">
        <f>IF(ISTEXT(Data!AM366),Data!AM366,"")</f>
        <v/>
      </c>
      <c r="AN366" s="267" t="str">
        <f>IF(ISTEXT(Data!AN366),Data!AN366,"")</f>
        <v/>
      </c>
      <c r="AO366" s="267" t="str">
        <f>IF(ISTEXT(Data!AO366),Data!AO366,"")</f>
        <v/>
      </c>
      <c r="AP366" s="705" t="str">
        <f>IF(ISNUMBER(Bilanz!AP366),Bilanz!AP366,"")</f>
        <v/>
      </c>
      <c r="AQ366" s="706" t="str">
        <f>IF(ISNUMBER(Bilanz!AQ366),Bilanz!AQ366,"")</f>
        <v/>
      </c>
      <c r="AR366" s="707" t="str">
        <f>IF(ISNUMBER(Bilanz!AR366),Bilanz!AR366,"")</f>
        <v/>
      </c>
      <c r="AS366" s="708" t="str">
        <f>IF(ISNUMBER(Bilanz!AS366),Bilanz!AS366,"")</f>
        <v/>
      </c>
      <c r="AT366" s="709" t="str">
        <f>IF(ISNUMBER(Bilanz!AT366),Bilanz!AT366,"")</f>
        <v/>
      </c>
      <c r="AU366" s="710" t="str">
        <f>IF(ISNUMBER(Bilanz!AU366),Bilanz!AU366,"")</f>
        <v/>
      </c>
      <c r="AV366" s="711" t="str">
        <f>IF(ISNUMBER(Bilanz!AV366),Bilanz!AV366,"")</f>
        <v/>
      </c>
      <c r="AW366" s="712" t="str">
        <f>IF(ISNUMBER(Bilanz!AW366),Bilanz!AW366,"")</f>
        <v/>
      </c>
      <c r="AX366" s="713" t="str">
        <f>IF(ISNUMBER(Bilanz!AX366),Bilanz!AX366,"")</f>
        <v/>
      </c>
      <c r="AY366" s="714" t="str">
        <f>IF(ISNUMBER(Bilanz!AY366),Bilanz!AY366,"")</f>
        <v/>
      </c>
      <c r="AZ366" s="715">
        <f>IF(ISNUMBER(Bilanz!AZ366),Bilanz!AZ366,"")</f>
        <v>362.61</v>
      </c>
      <c r="BA366" s="716">
        <f>IF(ISNUMBER(Bilanz!BA366),Bilanz!BA366,"")</f>
        <v>5.5229999999999997</v>
      </c>
      <c r="BB366" s="717" t="str">
        <f>IF(ISNUMBER(Bilanz!BB366),Bilanz!BB366,"")</f>
        <v/>
      </c>
      <c r="BC366" s="718" t="str">
        <f>IF(ISNUMBER(Bilanz!BC366),Bilanz!BC366,"")</f>
        <v/>
      </c>
      <c r="BD366" s="719" t="str">
        <f>IF(ISNUMBER(Bilanz!BD366),Bilanz!BD366,"")</f>
        <v/>
      </c>
      <c r="BE366" s="720" t="str">
        <f>IF(ISNUMBER(Bilanz!BE366),Bilanz!BE366,"")</f>
        <v/>
      </c>
      <c r="BF366" s="708" t="str">
        <f>IF(ISNUMBER(Bilanz!BF366),Bilanz!BF366,"")</f>
        <v/>
      </c>
      <c r="BG366" s="709" t="str">
        <f>IF(ISNUMBER(Bilanz!BG366),Bilanz!BG366,"")</f>
        <v/>
      </c>
      <c r="BH366" s="710" t="str">
        <f>IF(ISNUMBER(Bilanz!BH366),Bilanz!BH366,"")</f>
        <v/>
      </c>
      <c r="BI366" s="711" t="str">
        <f>IF(ISNUMBER(Bilanz!BI366),Bilanz!BI366,"")</f>
        <v/>
      </c>
      <c r="BJ366" s="712" t="str">
        <f>IF(ISNUMBER(Bilanz!BJ366),Bilanz!BJ366,"")</f>
        <v/>
      </c>
      <c r="BK366" s="713" t="str">
        <f>IF(ISNUMBER(Bilanz!BK366),Bilanz!BK366,"")</f>
        <v/>
      </c>
      <c r="BL366" s="714" t="str">
        <f>IF(ISNUMBER(Bilanz!BL366),Bilanz!BL366,"")</f>
        <v/>
      </c>
      <c r="BM366" s="721" t="str">
        <f>IF(ISTEXT(Bilanz!BM366),Bilanz!BM366,"")</f>
        <v>M1</v>
      </c>
      <c r="BN366" s="722" t="str">
        <f>IF(ISNUMBER(Bilanz!BN366),Bilanz!BN366,"")</f>
        <v/>
      </c>
      <c r="BO366" s="722" t="str">
        <f>IF(ISNUMBER(Bilanz!BO366),Bilanz!BO366,"")</f>
        <v/>
      </c>
      <c r="BP366" s="723" t="str">
        <f>IF(ISNUMBER(Bilanz!BP366),Bilanz!BP366,"")</f>
        <v/>
      </c>
      <c r="BQ366" s="723" t="str">
        <f>IF(ISNUMBER(Bilanz!BQ366),Bilanz!BQ366,"")</f>
        <v/>
      </c>
      <c r="BR366" s="721" t="str">
        <f>IF(ISTEXT(Bilanz!BR366),Bilanz!BR366,"")</f>
        <v>M1</v>
      </c>
      <c r="BS366" s="723" t="str">
        <f>IF(ISNUMBER(Bilanz!BS366),Bilanz!BS366,"")</f>
        <v/>
      </c>
      <c r="BT366" s="723" t="str">
        <f>IF(ISNUMBER(Bilanz!BT366),Bilanz!BT366,"")</f>
        <v/>
      </c>
      <c r="BU366" s="723" t="str">
        <f>IF(ISNUMBER(Bilanz!BU366),Bilanz!BU366,"")</f>
        <v/>
      </c>
      <c r="BV366" s="722" t="str">
        <f>IF(ISNUMBER(Bilanz!BV366),Bilanz!BV366,"")</f>
        <v/>
      </c>
      <c r="BW366" s="723" t="str">
        <f>IF(ISNUMBER(Bilanz!BW366),Bilanz!BW366,"")</f>
        <v/>
      </c>
      <c r="BX366" s="721" t="str">
        <f>IF(ISTEXT(Bilanz!BX366),Bilanz!BX366,"")</f>
        <v>M1</v>
      </c>
    </row>
    <row r="367" spans="1:76" x14ac:dyDescent="0.2">
      <c r="A367" s="120" t="str">
        <f>IF(ISTEXT(Data!A367),Data!A367,"")</f>
        <v/>
      </c>
      <c r="B367" s="250">
        <f>IF(ISREF(Data!B367),Data!B367,"")</f>
        <v>35375</v>
      </c>
      <c r="C367" s="698">
        <v>0.27083333333333298</v>
      </c>
      <c r="D367" s="250">
        <f>IF(ISREF(Data!D367),Data!D367,"")</f>
        <v>35376</v>
      </c>
      <c r="E367" s="698">
        <v>0.27083333333333298</v>
      </c>
      <c r="F367" s="699" t="s">
        <v>2179</v>
      </c>
      <c r="G367" s="245" t="str">
        <f>IF(ISTEXT(Data!G367),Data!G367,"")</f>
        <v>No Precipitation Occurred</v>
      </c>
      <c r="H367" s="247" t="str">
        <f>IF(ISTEXT(Data!H367),Data!H367,"")</f>
        <v/>
      </c>
      <c r="I367" s="246" t="str">
        <f>IF(ISTEXT(Data!I367),Data!I367,"")</f>
        <v/>
      </c>
      <c r="J367" s="248" t="str">
        <f>IF(ISTEXT(Data!J367),Data!J367,"")</f>
        <v/>
      </c>
      <c r="K367" s="273" t="str">
        <f>IF(ISNUMBER(Data!K367),Data!K367,"")</f>
        <v/>
      </c>
      <c r="L367" s="242" t="str">
        <f>IF(ISTEXT(Data!L367),Data!L367,"")</f>
        <v>M1</v>
      </c>
      <c r="M367" s="700" t="str">
        <f>IF(ISNUMBER(Data!M367),Data!M367,"")</f>
        <v/>
      </c>
      <c r="N367" s="700" t="str">
        <f>IF(ISNUMBER(Data!N367),Data!N367,"")</f>
        <v/>
      </c>
      <c r="O367" s="242" t="str">
        <f>IF(ISTEXT(Data!O367),Data!O367,"")</f>
        <v>M1</v>
      </c>
      <c r="P367" s="278" t="str">
        <f>IF(ISNUMBER(Data!P367),Data!P367,"")</f>
        <v/>
      </c>
      <c r="Q367" s="242" t="str">
        <f>IF(ISTEXT(Data!Q367),Data!Q367,"")</f>
        <v>M1</v>
      </c>
      <c r="R367" s="277" t="str">
        <f>IF(ISNUMBER(Data!R367),Data!R367,"")</f>
        <v/>
      </c>
      <c r="S367" s="242" t="str">
        <f>IF(ISTEXT(Data!S367),Data!S367,"")</f>
        <v>M1</v>
      </c>
      <c r="T367" s="701" t="str">
        <f>IF(ISNUMBER(Data!T367),Data!T367,"")</f>
        <v/>
      </c>
      <c r="U367" s="242" t="str">
        <f>IF(ISTEXT(Data!U367),Data!U367,"")</f>
        <v>M1</v>
      </c>
      <c r="V367" s="702" t="str">
        <f>IF(ISNUMBER(Data!V367),Data!V367,"")</f>
        <v/>
      </c>
      <c r="W367" s="242" t="str">
        <f>IF(ISTEXT(Data!W367),Data!W367,"")</f>
        <v>M1</v>
      </c>
      <c r="X367" s="701" t="str">
        <f>IF(ISNUMBER(Data!X367),Data!X367,"")</f>
        <v/>
      </c>
      <c r="Y367" s="242" t="str">
        <f>IF(ISTEXT(Data!Y367),Data!Y367,"")</f>
        <v>M1</v>
      </c>
      <c r="Z367" s="703" t="str">
        <f>IF(ISNUMBER(Data!Z367),Data!Z367,"")</f>
        <v/>
      </c>
      <c r="AA367" s="242" t="str">
        <f>IF(ISTEXT(Data!AA367),Data!AA367,"")</f>
        <v>M1</v>
      </c>
      <c r="AB367" s="701" t="str">
        <f>IF(ISNUMBER(Data!AB367),Data!AB367,"")</f>
        <v/>
      </c>
      <c r="AC367" s="242" t="str">
        <f>IF(ISTEXT(Data!AC367),Data!AC367,"")</f>
        <v>M1</v>
      </c>
      <c r="AD367" s="704" t="str">
        <f>IF(ISNUMBER(Data!AD367),Data!AD367,"")</f>
        <v/>
      </c>
      <c r="AE367" s="242" t="str">
        <f>IF(ISTEXT(Data!AE367),Data!AE367,"")</f>
        <v>M1</v>
      </c>
      <c r="AF367" s="701" t="str">
        <f>IF(ISNUMBER(Data!AF367),Data!AF367,"")</f>
        <v/>
      </c>
      <c r="AG367" s="242" t="str">
        <f>IF(ISTEXT(Data!AG367),Data!AG367,"")</f>
        <v>M1</v>
      </c>
      <c r="AH367" s="703" t="str">
        <f>IF(ISNUMBER(Data!AH367),Data!AH367,"")</f>
        <v/>
      </c>
      <c r="AI367" s="242" t="str">
        <f>IF(ISTEXT(Data!AI367),Data!AI367,"")</f>
        <v>M1</v>
      </c>
      <c r="AJ367" s="267" t="str">
        <f>IF(ISTEXT(Data!AJ367),Data!AJ367,"")</f>
        <v/>
      </c>
      <c r="AK367" s="267" t="str">
        <f>IF(ISTEXT(Data!AK367),Data!AK367,"")</f>
        <v/>
      </c>
      <c r="AL367" s="267" t="str">
        <f>IF(ISTEXT(Data!AL367),Data!AL367,"")</f>
        <v/>
      </c>
      <c r="AM367" s="267" t="str">
        <f>IF(ISTEXT(Data!AM367),Data!AM367,"")</f>
        <v/>
      </c>
      <c r="AN367" s="267" t="str">
        <f>IF(ISTEXT(Data!AN367),Data!AN367,"")</f>
        <v/>
      </c>
      <c r="AO367" s="267" t="str">
        <f>IF(ISTEXT(Data!AO367),Data!AO367,"")</f>
        <v/>
      </c>
      <c r="AP367" s="705" t="str">
        <f>IF(ISNUMBER(Bilanz!AP367),Bilanz!AP367,"")</f>
        <v/>
      </c>
      <c r="AQ367" s="706" t="str">
        <f>IF(ISNUMBER(Bilanz!AQ367),Bilanz!AQ367,"")</f>
        <v/>
      </c>
      <c r="AR367" s="707" t="str">
        <f>IF(ISNUMBER(Bilanz!AR367),Bilanz!AR367,"")</f>
        <v/>
      </c>
      <c r="AS367" s="708" t="str">
        <f>IF(ISNUMBER(Bilanz!AS367),Bilanz!AS367,"")</f>
        <v/>
      </c>
      <c r="AT367" s="709" t="str">
        <f>IF(ISNUMBER(Bilanz!AT367),Bilanz!AT367,"")</f>
        <v/>
      </c>
      <c r="AU367" s="710" t="str">
        <f>IF(ISNUMBER(Bilanz!AU367),Bilanz!AU367,"")</f>
        <v/>
      </c>
      <c r="AV367" s="711" t="str">
        <f>IF(ISNUMBER(Bilanz!AV367),Bilanz!AV367,"")</f>
        <v/>
      </c>
      <c r="AW367" s="712" t="str">
        <f>IF(ISNUMBER(Bilanz!AW367),Bilanz!AW367,"")</f>
        <v/>
      </c>
      <c r="AX367" s="713" t="str">
        <f>IF(ISNUMBER(Bilanz!AX367),Bilanz!AX367,"")</f>
        <v/>
      </c>
      <c r="AY367" s="714" t="str">
        <f>IF(ISNUMBER(Bilanz!AY367),Bilanz!AY367,"")</f>
        <v/>
      </c>
      <c r="AZ367" s="715">
        <f>IF(ISNUMBER(Bilanz!AZ367),Bilanz!AZ367,"")</f>
        <v>362.61</v>
      </c>
      <c r="BA367" s="716">
        <f>IF(ISNUMBER(Bilanz!BA367),Bilanz!BA367,"")</f>
        <v>5.5229999999999997</v>
      </c>
      <c r="BB367" s="717" t="str">
        <f>IF(ISNUMBER(Bilanz!BB367),Bilanz!BB367,"")</f>
        <v/>
      </c>
      <c r="BC367" s="718" t="str">
        <f>IF(ISNUMBER(Bilanz!BC367),Bilanz!BC367,"")</f>
        <v/>
      </c>
      <c r="BD367" s="719" t="str">
        <f>IF(ISNUMBER(Bilanz!BD367),Bilanz!BD367,"")</f>
        <v/>
      </c>
      <c r="BE367" s="720" t="str">
        <f>IF(ISNUMBER(Bilanz!BE367),Bilanz!BE367,"")</f>
        <v/>
      </c>
      <c r="BF367" s="708" t="str">
        <f>IF(ISNUMBER(Bilanz!BF367),Bilanz!BF367,"")</f>
        <v/>
      </c>
      <c r="BG367" s="709" t="str">
        <f>IF(ISNUMBER(Bilanz!BG367),Bilanz!BG367,"")</f>
        <v/>
      </c>
      <c r="BH367" s="710" t="str">
        <f>IF(ISNUMBER(Bilanz!BH367),Bilanz!BH367,"")</f>
        <v/>
      </c>
      <c r="BI367" s="711" t="str">
        <f>IF(ISNUMBER(Bilanz!BI367),Bilanz!BI367,"")</f>
        <v/>
      </c>
      <c r="BJ367" s="712" t="str">
        <f>IF(ISNUMBER(Bilanz!BJ367),Bilanz!BJ367,"")</f>
        <v/>
      </c>
      <c r="BK367" s="713" t="str">
        <f>IF(ISNUMBER(Bilanz!BK367),Bilanz!BK367,"")</f>
        <v/>
      </c>
      <c r="BL367" s="714" t="str">
        <f>IF(ISNUMBER(Bilanz!BL367),Bilanz!BL367,"")</f>
        <v/>
      </c>
      <c r="BM367" s="721" t="str">
        <f>IF(ISTEXT(Bilanz!BM367),Bilanz!BM367,"")</f>
        <v>M1</v>
      </c>
      <c r="BN367" s="722" t="str">
        <f>IF(ISNUMBER(Bilanz!BN367),Bilanz!BN367,"")</f>
        <v/>
      </c>
      <c r="BO367" s="722" t="str">
        <f>IF(ISNUMBER(Bilanz!BO367),Bilanz!BO367,"")</f>
        <v/>
      </c>
      <c r="BP367" s="723" t="str">
        <f>IF(ISNUMBER(Bilanz!BP367),Bilanz!BP367,"")</f>
        <v/>
      </c>
      <c r="BQ367" s="723" t="str">
        <f>IF(ISNUMBER(Bilanz!BQ367),Bilanz!BQ367,"")</f>
        <v/>
      </c>
      <c r="BR367" s="721" t="str">
        <f>IF(ISTEXT(Bilanz!BR367),Bilanz!BR367,"")</f>
        <v>M1</v>
      </c>
      <c r="BS367" s="723" t="str">
        <f>IF(ISNUMBER(Bilanz!BS367),Bilanz!BS367,"")</f>
        <v/>
      </c>
      <c r="BT367" s="723" t="str">
        <f>IF(ISNUMBER(Bilanz!BT367),Bilanz!BT367,"")</f>
        <v/>
      </c>
      <c r="BU367" s="723" t="str">
        <f>IF(ISNUMBER(Bilanz!BU367),Bilanz!BU367,"")</f>
        <v/>
      </c>
      <c r="BV367" s="722" t="str">
        <f>IF(ISNUMBER(Bilanz!BV367),Bilanz!BV367,"")</f>
        <v/>
      </c>
      <c r="BW367" s="723" t="str">
        <f>IF(ISNUMBER(Bilanz!BW367),Bilanz!BW367,"")</f>
        <v/>
      </c>
      <c r="BX367" s="721" t="str">
        <f>IF(ISTEXT(Bilanz!BX367),Bilanz!BX367,"")</f>
        <v>M1</v>
      </c>
    </row>
    <row r="368" spans="1:76" x14ac:dyDescent="0.2">
      <c r="A368" s="120" t="str">
        <f>IF(ISTEXT(Data!A368),Data!A368,"")</f>
        <v>DEU96133</v>
      </c>
      <c r="B368" s="250">
        <f>IF(ISREF(Data!B368),Data!B368,"")</f>
        <v>35376</v>
      </c>
      <c r="C368" s="698">
        <v>0.27083333333333298</v>
      </c>
      <c r="D368" s="250">
        <f>IF(ISREF(Data!D368),Data!D368,"")</f>
        <v>35377</v>
      </c>
      <c r="E368" s="698">
        <v>0.27083333333333298</v>
      </c>
      <c r="F368" s="699" t="s">
        <v>2179</v>
      </c>
      <c r="G368" s="245" t="str">
        <f>IF(ISTEXT(Data!G368),Data!G368,"")</f>
        <v>Mixed</v>
      </c>
      <c r="H368" s="247" t="str">
        <f>IF(ISTEXT(Data!H368),Data!H368,"")</f>
        <v>Clean and Clear</v>
      </c>
      <c r="I368" s="246" t="str">
        <f>IF(ISTEXT(Data!I368),Data!I368,"")</f>
        <v/>
      </c>
      <c r="J368" s="248" t="str">
        <f>IF(ISTEXT(Data!J368),Data!J368,"")</f>
        <v/>
      </c>
      <c r="K368" s="273">
        <f>IF(ISNUMBER(Data!K368),Data!K368,"")</f>
        <v>8.8000000000000007</v>
      </c>
      <c r="L368" s="242" t="str">
        <f>IF(ISTEXT(Data!L368),Data!L368,"")</f>
        <v>V0</v>
      </c>
      <c r="M368" s="700">
        <f>IF(ISNUMBER(Data!M368),Data!M368,"")</f>
        <v>342.2</v>
      </c>
      <c r="N368" s="700">
        <f>IF(ISNUMBER(Data!N368),Data!N368,"")</f>
        <v>7.8705999999999996</v>
      </c>
      <c r="O368" s="242" t="str">
        <f>IF(ISTEXT(Data!O368),Data!O368,"")</f>
        <v>V0</v>
      </c>
      <c r="P368" s="278">
        <f>IF(ISNUMBER(Data!P368),Data!P368,"")</f>
        <v>6.04</v>
      </c>
      <c r="Q368" s="242" t="str">
        <f>IF(ISTEXT(Data!Q368),Data!Q368,"")</f>
        <v>V0</v>
      </c>
      <c r="R368" s="277">
        <f>IF(ISNUMBER(Data!R368),Data!R368,"")</f>
        <v>5.7</v>
      </c>
      <c r="S368" s="242" t="str">
        <f>IF(ISTEXT(Data!S368),Data!S368,"")</f>
        <v>V0</v>
      </c>
      <c r="T368" s="701">
        <f>IF(ISNUMBER(Data!T368),Data!T368,"")</f>
        <v>0.252</v>
      </c>
      <c r="U368" s="242" t="str">
        <f>IF(ISTEXT(Data!U368),Data!U368,"")</f>
        <v>V0</v>
      </c>
      <c r="V368" s="702">
        <f>IF(ISNUMBER(Data!V368),Data!V368,"")</f>
        <v>0.16332302394968146</v>
      </c>
      <c r="W368" s="242" t="str">
        <f>IF(ISTEXT(Data!W368),Data!W368,"")</f>
        <v>V0</v>
      </c>
      <c r="X368" s="701">
        <f>IF(ISNUMBER(Data!X368),Data!X368,"")</f>
        <v>9.7131269388519917E-2</v>
      </c>
      <c r="Y368" s="242" t="str">
        <f>IF(ISTEXT(Data!Y368),Data!Y368,"")</f>
        <v>V0</v>
      </c>
      <c r="Z368" s="703">
        <f>IF(ISNUMBER(Data!Z368),Data!Z368,"")</f>
        <v>0.14099999999999999</v>
      </c>
      <c r="AA368" s="242" t="str">
        <f>IF(ISTEXT(Data!AA368),Data!AA368,"")</f>
        <v>V0</v>
      </c>
      <c r="AB368" s="701">
        <f>IF(ISNUMBER(Data!AB368),Data!AB368,"")</f>
        <v>0.39056322966905038</v>
      </c>
      <c r="AC368" s="242" t="str">
        <f>IF(ISTEXT(Data!AC368),Data!AC368,"")</f>
        <v>V0</v>
      </c>
      <c r="AD368" s="704">
        <f>IF(ISNUMBER(Data!AD368),Data!AD368,"")</f>
        <v>0.17299999999999999</v>
      </c>
      <c r="AE368" s="242" t="str">
        <f>IF(ISTEXT(Data!AE368),Data!AE368,"")</f>
        <v>V0</v>
      </c>
      <c r="AF368" s="701">
        <f>IF(ISNUMBER(Data!AF368),Data!AF368,"")</f>
        <v>3.3000000000000002E-2</v>
      </c>
      <c r="AG368" s="242" t="str">
        <f>IF(ISTEXT(Data!AG368),Data!AG368,"")</f>
        <v>V0</v>
      </c>
      <c r="AH368" s="703">
        <f>IF(ISNUMBER(Data!AH368),Data!AH368,"")</f>
        <v>0.112</v>
      </c>
      <c r="AI368" s="242" t="str">
        <f>IF(ISTEXT(Data!AI368),Data!AI368,"")</f>
        <v>V0</v>
      </c>
      <c r="AJ368" s="267" t="str">
        <f>IF(ISTEXT(Data!AJ368),Data!AJ368,"")</f>
        <v/>
      </c>
      <c r="AK368" s="267" t="str">
        <f>IF(ISTEXT(Data!AK368),Data!AK368,"")</f>
        <v/>
      </c>
      <c r="AL368" s="267" t="str">
        <f>IF(ISTEXT(Data!AL368),Data!AL368,"")</f>
        <v/>
      </c>
      <c r="AM368" s="267" t="str">
        <f>IF(ISTEXT(Data!AM368),Data!AM368,"")</f>
        <v/>
      </c>
      <c r="AN368" s="267" t="str">
        <f>IF(ISTEXT(Data!AN368),Data!AN368,"")</f>
        <v/>
      </c>
      <c r="AO368" s="267" t="str">
        <f>IF(ISTEXT(Data!AO368),Data!AO368,"")</f>
        <v/>
      </c>
      <c r="AP368" s="705">
        <f>IF(ISNUMBER(Bilanz!AP368),Bilanz!AP368,"")</f>
        <v>9.1201083935590899E-4</v>
      </c>
      <c r="AQ368" s="706">
        <f>IF(ISNUMBER(Bilanz!AQ368),Bilanz!AQ368,"")</f>
        <v>7.1780725122346173E-3</v>
      </c>
      <c r="AR368" s="707">
        <f>IF(ISNUMBER(Bilanz!AR368),Bilanz!AR368,"")</f>
        <v>1.9833912</v>
      </c>
      <c r="AS368" s="708">
        <f>IF(ISNUMBER(Bilanz!AS368),Bilanz!AS368,"")</f>
        <v>1.2854501922983628</v>
      </c>
      <c r="AT368" s="709">
        <f>IF(ISNUMBER(Bilanz!AT368),Bilanz!AT368,"")</f>
        <v>0.76448136884928486</v>
      </c>
      <c r="AU368" s="710">
        <f>IF(ISNUMBER(Bilanz!AU368),Bilanz!AU368,"")</f>
        <v>1.1097545999999998</v>
      </c>
      <c r="AV368" s="711">
        <f>IF(ISNUMBER(Bilanz!AV368),Bilanz!AV368,"")</f>
        <v>3.0739669554332276</v>
      </c>
      <c r="AW368" s="712">
        <f>IF(ISNUMBER(Bilanz!AW368),Bilanz!AW368,"")</f>
        <v>1.3616137999999998</v>
      </c>
      <c r="AX368" s="713">
        <f>IF(ISNUMBER(Bilanz!AX368),Bilanz!AX368,"")</f>
        <v>0.25972980000000001</v>
      </c>
      <c r="AY368" s="714">
        <f>IF(ISNUMBER(Bilanz!AY368),Bilanz!AY368,"")</f>
        <v>0.88150719999999994</v>
      </c>
      <c r="AZ368" s="715">
        <f>IF(ISNUMBER(Bilanz!AZ368),Bilanz!AZ368,"")</f>
        <v>362.61</v>
      </c>
      <c r="BA368" s="716">
        <f>IF(ISNUMBER(Bilanz!BA368),Bilanz!BA368,"")</f>
        <v>5.5229999999999997</v>
      </c>
      <c r="BB368" s="717">
        <f>IF(ISNUMBER(Bilanz!BB368),Bilanz!BB368,"")</f>
        <v>0.91201083935590899</v>
      </c>
      <c r="BC368" s="718">
        <f>IF(ISNUMBER(Bilanz!BC368),Bilanz!BC368,"")</f>
        <v>6.0558490772988112</v>
      </c>
      <c r="BD368" s="719">
        <f>IF(ISNUMBER(Bilanz!BD368),Bilanz!BD368,"")</f>
        <v>1.0964781961431851E-2</v>
      </c>
      <c r="BE368" s="720">
        <f>IF(ISNUMBER(Bilanz!BE368),Bilanz!BE368,"")</f>
        <v>7.1082026401895524</v>
      </c>
      <c r="BF368" s="708">
        <f>IF(ISNUMBER(Bilanz!BF368),Bilanz!BF368,"")</f>
        <v>11.660100232004103</v>
      </c>
      <c r="BG368" s="709">
        <f>IF(ISNUMBER(Bilanz!BG368),Bilanz!BG368,"")</f>
        <v>6.0583982154074496</v>
      </c>
      <c r="BH368" s="710">
        <f>IF(ISNUMBER(Bilanz!BH368),Bilanz!BH368,"")</f>
        <v>6.1331547033901987</v>
      </c>
      <c r="BI368" s="711">
        <f>IF(ISNUMBER(Bilanz!BI368),Bilanz!BI368,"")</f>
        <v>27.883431831873377</v>
      </c>
      <c r="BJ368" s="712">
        <f>IF(ISNUMBER(Bilanz!BJ368),Bilanz!BJ368,"")</f>
        <v>4.4247787610619467</v>
      </c>
      <c r="BK368" s="713">
        <f>IF(ISNUMBER(Bilanz!BK368),Bilanz!BK368,"")</f>
        <v>2.7154906397860525</v>
      </c>
      <c r="BL368" s="714">
        <f>IF(ISNUMBER(Bilanz!BL368),Bilanz!BL368,"")</f>
        <v>5.5891012525575121</v>
      </c>
      <c r="BM368" s="721" t="str">
        <f>IF(ISTEXT(Bilanz!BM368),Bilanz!BM368,"")</f>
        <v>V0</v>
      </c>
      <c r="BN368" s="722">
        <f>IF(ISNUMBER(Bilanz!BN368),Bilanz!BN368,"")</f>
        <v>5.7</v>
      </c>
      <c r="BO368" s="722">
        <f>IF(ISNUMBER(Bilanz!BO368),Bilanz!BO368,"")</f>
        <v>5.6083813400231017</v>
      </c>
      <c r="BP368" s="723">
        <f>IF(ISNUMBER(Bilanz!BP368),Bilanz!BP368,"")</f>
        <v>-1.6073449118754111</v>
      </c>
      <c r="BQ368" s="723">
        <f>IF(ISNUMBER(Bilanz!BQ368),Bilanz!BQ368,"")</f>
        <v>30</v>
      </c>
      <c r="BR368" s="721" t="str">
        <f>IF(ISTEXT(Bilanz!BR368),Bilanz!BR368,"")</f>
        <v>V0</v>
      </c>
      <c r="BS368" s="723">
        <f>IF(ISNUMBER(Bilanz!BS368),Bilanz!BS368,"")</f>
        <v>47.657968028024996</v>
      </c>
      <c r="BT368" s="723">
        <f>IF(ISNUMBER(Bilanz!BT368),Bilanz!BT368,"")</f>
        <v>30.893514946861352</v>
      </c>
      <c r="BU368" s="723">
        <f>IF(ISNUMBER(Bilanz!BU368),Bilanz!BU368,"")</f>
        <v>78.551482974886341</v>
      </c>
      <c r="BV368" s="722">
        <f>IF(ISNUMBER(Bilanz!BV368),Bilanz!BV368,"")</f>
        <v>21.341994379053801</v>
      </c>
      <c r="BW368" s="723">
        <f>IF(ISNUMBER(Bilanz!BW368),Bilanz!BW368,"")</f>
        <v>30</v>
      </c>
      <c r="BX368" s="721" t="str">
        <f>IF(ISTEXT(Bilanz!BX368),Bilanz!BX368,"")</f>
        <v>V0</v>
      </c>
    </row>
    <row r="369" spans="1:76" x14ac:dyDescent="0.2">
      <c r="A369" s="120" t="str">
        <f>IF(ISTEXT(Data!A369),Data!A369,"")</f>
        <v/>
      </c>
      <c r="B369" s="250">
        <f>IF(ISREF(Data!B369),Data!B369,"")</f>
        <v>35377</v>
      </c>
      <c r="C369" s="698">
        <v>0.27083333333333298</v>
      </c>
      <c r="D369" s="250">
        <f>IF(ISREF(Data!D369),Data!D369,"")</f>
        <v>35378</v>
      </c>
      <c r="E369" s="698">
        <v>0.27083333333333298</v>
      </c>
      <c r="F369" s="699" t="s">
        <v>2179</v>
      </c>
      <c r="G369" s="245" t="str">
        <f>IF(ISTEXT(Data!G369),Data!G369,"")</f>
        <v>Rain</v>
      </c>
      <c r="H369" s="247" t="str">
        <f>IF(ISTEXT(Data!H369),Data!H369,"")</f>
        <v/>
      </c>
      <c r="I369" s="246" t="str">
        <f>IF(ISTEXT(Data!I369),Data!I369,"")</f>
        <v>Insufficient Quantity</v>
      </c>
      <c r="J369" s="248" t="str">
        <f>IF(ISTEXT(Data!J369),Data!J369,"")</f>
        <v/>
      </c>
      <c r="K369" s="273">
        <f>IF(ISNUMBER(Data!K369),Data!K369,"")</f>
        <v>0.1</v>
      </c>
      <c r="L369" s="242" t="str">
        <f>IF(ISTEXT(Data!L369),Data!L369,"")</f>
        <v>V0</v>
      </c>
      <c r="M369" s="700" t="str">
        <f>IF(ISNUMBER(Data!M369),Data!M369,"")</f>
        <v/>
      </c>
      <c r="N369" s="700" t="str">
        <f>IF(ISNUMBER(Data!N369),Data!N369,"")</f>
        <v/>
      </c>
      <c r="O369" s="242" t="str">
        <f>IF(ISTEXT(Data!O369),Data!O369,"")</f>
        <v>M1</v>
      </c>
      <c r="P369" s="278" t="str">
        <f>IF(ISNUMBER(Data!P369),Data!P369,"")</f>
        <v/>
      </c>
      <c r="Q369" s="242" t="str">
        <f>IF(ISTEXT(Data!Q369),Data!Q369,"")</f>
        <v>M1</v>
      </c>
      <c r="R369" s="277" t="str">
        <f>IF(ISNUMBER(Data!R369),Data!R369,"")</f>
        <v/>
      </c>
      <c r="S369" s="242" t="str">
        <f>IF(ISTEXT(Data!S369),Data!S369,"")</f>
        <v>M1</v>
      </c>
      <c r="T369" s="701" t="str">
        <f>IF(ISNUMBER(Data!T369),Data!T369,"")</f>
        <v/>
      </c>
      <c r="U369" s="242" t="str">
        <f>IF(ISTEXT(Data!U369),Data!U369,"")</f>
        <v>M1</v>
      </c>
      <c r="V369" s="702" t="str">
        <f>IF(ISNUMBER(Data!V369),Data!V369,"")</f>
        <v/>
      </c>
      <c r="W369" s="242" t="str">
        <f>IF(ISTEXT(Data!W369),Data!W369,"")</f>
        <v>M1</v>
      </c>
      <c r="X369" s="701" t="str">
        <f>IF(ISNUMBER(Data!X369),Data!X369,"")</f>
        <v/>
      </c>
      <c r="Y369" s="242" t="str">
        <f>IF(ISTEXT(Data!Y369),Data!Y369,"")</f>
        <v>M1</v>
      </c>
      <c r="Z369" s="703" t="str">
        <f>IF(ISNUMBER(Data!Z369),Data!Z369,"")</f>
        <v/>
      </c>
      <c r="AA369" s="242" t="str">
        <f>IF(ISTEXT(Data!AA369),Data!AA369,"")</f>
        <v>M1</v>
      </c>
      <c r="AB369" s="701" t="str">
        <f>IF(ISNUMBER(Data!AB369),Data!AB369,"")</f>
        <v/>
      </c>
      <c r="AC369" s="242" t="str">
        <f>IF(ISTEXT(Data!AC369),Data!AC369,"")</f>
        <v>M1</v>
      </c>
      <c r="AD369" s="704" t="str">
        <f>IF(ISNUMBER(Data!AD369),Data!AD369,"")</f>
        <v/>
      </c>
      <c r="AE369" s="242" t="str">
        <f>IF(ISTEXT(Data!AE369),Data!AE369,"")</f>
        <v>M1</v>
      </c>
      <c r="AF369" s="701" t="str">
        <f>IF(ISNUMBER(Data!AF369),Data!AF369,"")</f>
        <v/>
      </c>
      <c r="AG369" s="242" t="str">
        <f>IF(ISTEXT(Data!AG369),Data!AG369,"")</f>
        <v>M1</v>
      </c>
      <c r="AH369" s="703" t="str">
        <f>IF(ISNUMBER(Data!AH369),Data!AH369,"")</f>
        <v/>
      </c>
      <c r="AI369" s="242" t="str">
        <f>IF(ISTEXT(Data!AI369),Data!AI369,"")</f>
        <v>M1</v>
      </c>
      <c r="AJ369" s="267" t="str">
        <f>IF(ISTEXT(Data!AJ369),Data!AJ369,"")</f>
        <v/>
      </c>
      <c r="AK369" s="267" t="str">
        <f>IF(ISTEXT(Data!AK369),Data!AK369,"")</f>
        <v/>
      </c>
      <c r="AL369" s="267" t="str">
        <f>IF(ISTEXT(Data!AL369),Data!AL369,"")</f>
        <v/>
      </c>
      <c r="AM369" s="267" t="str">
        <f>IF(ISTEXT(Data!AM369),Data!AM369,"")</f>
        <v/>
      </c>
      <c r="AN369" s="267" t="str">
        <f>IF(ISTEXT(Data!AN369),Data!AN369,"")</f>
        <v/>
      </c>
      <c r="AO369" s="267" t="str">
        <f>IF(ISTEXT(Data!AO369),Data!AO369,"")</f>
        <v/>
      </c>
      <c r="AP369" s="705" t="str">
        <f>IF(ISNUMBER(Bilanz!AP369),Bilanz!AP369,"")</f>
        <v/>
      </c>
      <c r="AQ369" s="706" t="str">
        <f>IF(ISNUMBER(Bilanz!AQ369),Bilanz!AQ369,"")</f>
        <v/>
      </c>
      <c r="AR369" s="707" t="str">
        <f>IF(ISNUMBER(Bilanz!AR369),Bilanz!AR369,"")</f>
        <v/>
      </c>
      <c r="AS369" s="708" t="str">
        <f>IF(ISNUMBER(Bilanz!AS369),Bilanz!AS369,"")</f>
        <v/>
      </c>
      <c r="AT369" s="709" t="str">
        <f>IF(ISNUMBER(Bilanz!AT369),Bilanz!AT369,"")</f>
        <v/>
      </c>
      <c r="AU369" s="710" t="str">
        <f>IF(ISNUMBER(Bilanz!AU369),Bilanz!AU369,"")</f>
        <v/>
      </c>
      <c r="AV369" s="711" t="str">
        <f>IF(ISNUMBER(Bilanz!AV369),Bilanz!AV369,"")</f>
        <v/>
      </c>
      <c r="AW369" s="712" t="str">
        <f>IF(ISNUMBER(Bilanz!AW369),Bilanz!AW369,"")</f>
        <v/>
      </c>
      <c r="AX369" s="713" t="str">
        <f>IF(ISNUMBER(Bilanz!AX369),Bilanz!AX369,"")</f>
        <v/>
      </c>
      <c r="AY369" s="714" t="str">
        <f>IF(ISNUMBER(Bilanz!AY369),Bilanz!AY369,"")</f>
        <v/>
      </c>
      <c r="AZ369" s="715">
        <f>IF(ISNUMBER(Bilanz!AZ369),Bilanz!AZ369,"")</f>
        <v>362.61</v>
      </c>
      <c r="BA369" s="716">
        <f>IF(ISNUMBER(Bilanz!BA369),Bilanz!BA369,"")</f>
        <v>5.5229999999999997</v>
      </c>
      <c r="BB369" s="717" t="str">
        <f>IF(ISNUMBER(Bilanz!BB369),Bilanz!BB369,"")</f>
        <v/>
      </c>
      <c r="BC369" s="718" t="str">
        <f>IF(ISNUMBER(Bilanz!BC369),Bilanz!BC369,"")</f>
        <v/>
      </c>
      <c r="BD369" s="719" t="str">
        <f>IF(ISNUMBER(Bilanz!BD369),Bilanz!BD369,"")</f>
        <v/>
      </c>
      <c r="BE369" s="720" t="str">
        <f>IF(ISNUMBER(Bilanz!BE369),Bilanz!BE369,"")</f>
        <v/>
      </c>
      <c r="BF369" s="708" t="str">
        <f>IF(ISNUMBER(Bilanz!BF369),Bilanz!BF369,"")</f>
        <v/>
      </c>
      <c r="BG369" s="709" t="str">
        <f>IF(ISNUMBER(Bilanz!BG369),Bilanz!BG369,"")</f>
        <v/>
      </c>
      <c r="BH369" s="710" t="str">
        <f>IF(ISNUMBER(Bilanz!BH369),Bilanz!BH369,"")</f>
        <v/>
      </c>
      <c r="BI369" s="711" t="str">
        <f>IF(ISNUMBER(Bilanz!BI369),Bilanz!BI369,"")</f>
        <v/>
      </c>
      <c r="BJ369" s="712" t="str">
        <f>IF(ISNUMBER(Bilanz!BJ369),Bilanz!BJ369,"")</f>
        <v/>
      </c>
      <c r="BK369" s="713" t="str">
        <f>IF(ISNUMBER(Bilanz!BK369),Bilanz!BK369,"")</f>
        <v/>
      </c>
      <c r="BL369" s="714" t="str">
        <f>IF(ISNUMBER(Bilanz!BL369),Bilanz!BL369,"")</f>
        <v/>
      </c>
      <c r="BM369" s="721" t="str">
        <f>IF(ISTEXT(Bilanz!BM369),Bilanz!BM369,"")</f>
        <v>M1</v>
      </c>
      <c r="BN369" s="722" t="str">
        <f>IF(ISNUMBER(Bilanz!BN369),Bilanz!BN369,"")</f>
        <v/>
      </c>
      <c r="BO369" s="722" t="str">
        <f>IF(ISNUMBER(Bilanz!BO369),Bilanz!BO369,"")</f>
        <v/>
      </c>
      <c r="BP369" s="723" t="str">
        <f>IF(ISNUMBER(Bilanz!BP369),Bilanz!BP369,"")</f>
        <v/>
      </c>
      <c r="BQ369" s="723" t="str">
        <f>IF(ISNUMBER(Bilanz!BQ369),Bilanz!BQ369,"")</f>
        <v/>
      </c>
      <c r="BR369" s="721" t="str">
        <f>IF(ISTEXT(Bilanz!BR369),Bilanz!BR369,"")</f>
        <v>M1</v>
      </c>
      <c r="BS369" s="723" t="str">
        <f>IF(ISNUMBER(Bilanz!BS369),Bilanz!BS369,"")</f>
        <v/>
      </c>
      <c r="BT369" s="723" t="str">
        <f>IF(ISNUMBER(Bilanz!BT369),Bilanz!BT369,"")</f>
        <v/>
      </c>
      <c r="BU369" s="723" t="str">
        <f>IF(ISNUMBER(Bilanz!BU369),Bilanz!BU369,"")</f>
        <v/>
      </c>
      <c r="BV369" s="722" t="str">
        <f>IF(ISNUMBER(Bilanz!BV369),Bilanz!BV369,"")</f>
        <v/>
      </c>
      <c r="BW369" s="723" t="str">
        <f>IF(ISNUMBER(Bilanz!BW369),Bilanz!BW369,"")</f>
        <v/>
      </c>
      <c r="BX369" s="721" t="str">
        <f>IF(ISTEXT(Bilanz!BX369),Bilanz!BX369,"")</f>
        <v>M1</v>
      </c>
    </row>
    <row r="370" spans="1:76" x14ac:dyDescent="0.2">
      <c r="A370" s="120" t="str">
        <f>IF(ISTEXT(Data!A370),Data!A370,"")</f>
        <v/>
      </c>
      <c r="B370" s="250">
        <f>IF(ISREF(Data!B370),Data!B370,"")</f>
        <v>35378</v>
      </c>
      <c r="C370" s="698">
        <v>0.27083333333333298</v>
      </c>
      <c r="D370" s="250">
        <f>IF(ISREF(Data!D370),Data!D370,"")</f>
        <v>35379</v>
      </c>
      <c r="E370" s="698">
        <v>0.27083333333333298</v>
      </c>
      <c r="F370" s="699" t="s">
        <v>2179</v>
      </c>
      <c r="G370" s="245" t="str">
        <f>IF(ISTEXT(Data!G370),Data!G370,"")</f>
        <v>No Precipitation Occurred</v>
      </c>
      <c r="H370" s="247" t="str">
        <f>IF(ISTEXT(Data!H370),Data!H370,"")</f>
        <v/>
      </c>
      <c r="I370" s="246" t="str">
        <f>IF(ISTEXT(Data!I370),Data!I370,"")</f>
        <v/>
      </c>
      <c r="J370" s="248" t="str">
        <f>IF(ISTEXT(Data!J370),Data!J370,"")</f>
        <v/>
      </c>
      <c r="K370" s="273" t="str">
        <f>IF(ISNUMBER(Data!K370),Data!K370,"")</f>
        <v/>
      </c>
      <c r="L370" s="242" t="str">
        <f>IF(ISTEXT(Data!L370),Data!L370,"")</f>
        <v>M1</v>
      </c>
      <c r="M370" s="700" t="str">
        <f>IF(ISNUMBER(Data!M370),Data!M370,"")</f>
        <v/>
      </c>
      <c r="N370" s="700" t="str">
        <f>IF(ISNUMBER(Data!N370),Data!N370,"")</f>
        <v/>
      </c>
      <c r="O370" s="242" t="str">
        <f>IF(ISTEXT(Data!O370),Data!O370,"")</f>
        <v>M1</v>
      </c>
      <c r="P370" s="278" t="str">
        <f>IF(ISNUMBER(Data!P370),Data!P370,"")</f>
        <v/>
      </c>
      <c r="Q370" s="242" t="str">
        <f>IF(ISTEXT(Data!Q370),Data!Q370,"")</f>
        <v>M1</v>
      </c>
      <c r="R370" s="277" t="str">
        <f>IF(ISNUMBER(Data!R370),Data!R370,"")</f>
        <v/>
      </c>
      <c r="S370" s="242" t="str">
        <f>IF(ISTEXT(Data!S370),Data!S370,"")</f>
        <v>M1</v>
      </c>
      <c r="T370" s="701" t="str">
        <f>IF(ISNUMBER(Data!T370),Data!T370,"")</f>
        <v/>
      </c>
      <c r="U370" s="242" t="str">
        <f>IF(ISTEXT(Data!U370),Data!U370,"")</f>
        <v>M1</v>
      </c>
      <c r="V370" s="702" t="str">
        <f>IF(ISNUMBER(Data!V370),Data!V370,"")</f>
        <v/>
      </c>
      <c r="W370" s="242" t="str">
        <f>IF(ISTEXT(Data!W370),Data!W370,"")</f>
        <v>M1</v>
      </c>
      <c r="X370" s="701" t="str">
        <f>IF(ISNUMBER(Data!X370),Data!X370,"")</f>
        <v/>
      </c>
      <c r="Y370" s="242" t="str">
        <f>IF(ISTEXT(Data!Y370),Data!Y370,"")</f>
        <v>M1</v>
      </c>
      <c r="Z370" s="703" t="str">
        <f>IF(ISNUMBER(Data!Z370),Data!Z370,"")</f>
        <v/>
      </c>
      <c r="AA370" s="242" t="str">
        <f>IF(ISTEXT(Data!AA370),Data!AA370,"")</f>
        <v>M1</v>
      </c>
      <c r="AB370" s="701" t="str">
        <f>IF(ISNUMBER(Data!AB370),Data!AB370,"")</f>
        <v/>
      </c>
      <c r="AC370" s="242" t="str">
        <f>IF(ISTEXT(Data!AC370),Data!AC370,"")</f>
        <v>M1</v>
      </c>
      <c r="AD370" s="704" t="str">
        <f>IF(ISNUMBER(Data!AD370),Data!AD370,"")</f>
        <v/>
      </c>
      <c r="AE370" s="242" t="str">
        <f>IF(ISTEXT(Data!AE370),Data!AE370,"")</f>
        <v>M1</v>
      </c>
      <c r="AF370" s="701" t="str">
        <f>IF(ISNUMBER(Data!AF370),Data!AF370,"")</f>
        <v/>
      </c>
      <c r="AG370" s="242" t="str">
        <f>IF(ISTEXT(Data!AG370),Data!AG370,"")</f>
        <v>M1</v>
      </c>
      <c r="AH370" s="703" t="str">
        <f>IF(ISNUMBER(Data!AH370),Data!AH370,"")</f>
        <v/>
      </c>
      <c r="AI370" s="242" t="str">
        <f>IF(ISTEXT(Data!AI370),Data!AI370,"")</f>
        <v>M1</v>
      </c>
      <c r="AJ370" s="267" t="str">
        <f>IF(ISTEXT(Data!AJ370),Data!AJ370,"")</f>
        <v/>
      </c>
      <c r="AK370" s="267" t="str">
        <f>IF(ISTEXT(Data!AK370),Data!AK370,"")</f>
        <v/>
      </c>
      <c r="AL370" s="267" t="str">
        <f>IF(ISTEXT(Data!AL370),Data!AL370,"")</f>
        <v/>
      </c>
      <c r="AM370" s="267" t="str">
        <f>IF(ISTEXT(Data!AM370),Data!AM370,"")</f>
        <v/>
      </c>
      <c r="AN370" s="267" t="str">
        <f>IF(ISTEXT(Data!AN370),Data!AN370,"")</f>
        <v/>
      </c>
      <c r="AO370" s="267" t="str">
        <f>IF(ISTEXT(Data!AO370),Data!AO370,"")</f>
        <v/>
      </c>
      <c r="AP370" s="705" t="str">
        <f>IF(ISNUMBER(Bilanz!AP370),Bilanz!AP370,"")</f>
        <v/>
      </c>
      <c r="AQ370" s="706" t="str">
        <f>IF(ISNUMBER(Bilanz!AQ370),Bilanz!AQ370,"")</f>
        <v/>
      </c>
      <c r="AR370" s="707" t="str">
        <f>IF(ISNUMBER(Bilanz!AR370),Bilanz!AR370,"")</f>
        <v/>
      </c>
      <c r="AS370" s="708" t="str">
        <f>IF(ISNUMBER(Bilanz!AS370),Bilanz!AS370,"")</f>
        <v/>
      </c>
      <c r="AT370" s="709" t="str">
        <f>IF(ISNUMBER(Bilanz!AT370),Bilanz!AT370,"")</f>
        <v/>
      </c>
      <c r="AU370" s="710" t="str">
        <f>IF(ISNUMBER(Bilanz!AU370),Bilanz!AU370,"")</f>
        <v/>
      </c>
      <c r="AV370" s="711" t="str">
        <f>IF(ISNUMBER(Bilanz!AV370),Bilanz!AV370,"")</f>
        <v/>
      </c>
      <c r="AW370" s="712" t="str">
        <f>IF(ISNUMBER(Bilanz!AW370),Bilanz!AW370,"")</f>
        <v/>
      </c>
      <c r="AX370" s="713" t="str">
        <f>IF(ISNUMBER(Bilanz!AX370),Bilanz!AX370,"")</f>
        <v/>
      </c>
      <c r="AY370" s="714" t="str">
        <f>IF(ISNUMBER(Bilanz!AY370),Bilanz!AY370,"")</f>
        <v/>
      </c>
      <c r="AZ370" s="715">
        <f>IF(ISNUMBER(Bilanz!AZ370),Bilanz!AZ370,"")</f>
        <v>362.61</v>
      </c>
      <c r="BA370" s="716">
        <f>IF(ISNUMBER(Bilanz!BA370),Bilanz!BA370,"")</f>
        <v>5.5229999999999997</v>
      </c>
      <c r="BB370" s="717" t="str">
        <f>IF(ISNUMBER(Bilanz!BB370),Bilanz!BB370,"")</f>
        <v/>
      </c>
      <c r="BC370" s="718" t="str">
        <f>IF(ISNUMBER(Bilanz!BC370),Bilanz!BC370,"")</f>
        <v/>
      </c>
      <c r="BD370" s="719" t="str">
        <f>IF(ISNUMBER(Bilanz!BD370),Bilanz!BD370,"")</f>
        <v/>
      </c>
      <c r="BE370" s="720" t="str">
        <f>IF(ISNUMBER(Bilanz!BE370),Bilanz!BE370,"")</f>
        <v/>
      </c>
      <c r="BF370" s="708" t="str">
        <f>IF(ISNUMBER(Bilanz!BF370),Bilanz!BF370,"")</f>
        <v/>
      </c>
      <c r="BG370" s="709" t="str">
        <f>IF(ISNUMBER(Bilanz!BG370),Bilanz!BG370,"")</f>
        <v/>
      </c>
      <c r="BH370" s="710" t="str">
        <f>IF(ISNUMBER(Bilanz!BH370),Bilanz!BH370,"")</f>
        <v/>
      </c>
      <c r="BI370" s="711" t="str">
        <f>IF(ISNUMBER(Bilanz!BI370),Bilanz!BI370,"")</f>
        <v/>
      </c>
      <c r="BJ370" s="712" t="str">
        <f>IF(ISNUMBER(Bilanz!BJ370),Bilanz!BJ370,"")</f>
        <v/>
      </c>
      <c r="BK370" s="713" t="str">
        <f>IF(ISNUMBER(Bilanz!BK370),Bilanz!BK370,"")</f>
        <v/>
      </c>
      <c r="BL370" s="714" t="str">
        <f>IF(ISNUMBER(Bilanz!BL370),Bilanz!BL370,"")</f>
        <v/>
      </c>
      <c r="BM370" s="721" t="str">
        <f>IF(ISTEXT(Bilanz!BM370),Bilanz!BM370,"")</f>
        <v>M1</v>
      </c>
      <c r="BN370" s="722" t="str">
        <f>IF(ISNUMBER(Bilanz!BN370),Bilanz!BN370,"")</f>
        <v/>
      </c>
      <c r="BO370" s="722" t="str">
        <f>IF(ISNUMBER(Bilanz!BO370),Bilanz!BO370,"")</f>
        <v/>
      </c>
      <c r="BP370" s="723" t="str">
        <f>IF(ISNUMBER(Bilanz!BP370),Bilanz!BP370,"")</f>
        <v/>
      </c>
      <c r="BQ370" s="723" t="str">
        <f>IF(ISNUMBER(Bilanz!BQ370),Bilanz!BQ370,"")</f>
        <v/>
      </c>
      <c r="BR370" s="721" t="str">
        <f>IF(ISTEXT(Bilanz!BR370),Bilanz!BR370,"")</f>
        <v>M1</v>
      </c>
      <c r="BS370" s="723" t="str">
        <f>IF(ISNUMBER(Bilanz!BS370),Bilanz!BS370,"")</f>
        <v/>
      </c>
      <c r="BT370" s="723" t="str">
        <f>IF(ISNUMBER(Bilanz!BT370),Bilanz!BT370,"")</f>
        <v/>
      </c>
      <c r="BU370" s="723" t="str">
        <f>IF(ISNUMBER(Bilanz!BU370),Bilanz!BU370,"")</f>
        <v/>
      </c>
      <c r="BV370" s="722" t="str">
        <f>IF(ISNUMBER(Bilanz!BV370),Bilanz!BV370,"")</f>
        <v/>
      </c>
      <c r="BW370" s="723" t="str">
        <f>IF(ISNUMBER(Bilanz!BW370),Bilanz!BW370,"")</f>
        <v/>
      </c>
      <c r="BX370" s="721" t="str">
        <f>IF(ISTEXT(Bilanz!BX370),Bilanz!BX370,"")</f>
        <v>M1</v>
      </c>
    </row>
    <row r="371" spans="1:76" x14ac:dyDescent="0.2">
      <c r="A371" s="120" t="str">
        <f>IF(ISTEXT(Data!A371),Data!A371,"")</f>
        <v/>
      </c>
      <c r="B371" s="250">
        <f>IF(ISREF(Data!B371),Data!B371,"")</f>
        <v>35379</v>
      </c>
      <c r="C371" s="698">
        <v>0.27083333333333298</v>
      </c>
      <c r="D371" s="250">
        <f>IF(ISREF(Data!D371),Data!D371,"")</f>
        <v>35380</v>
      </c>
      <c r="E371" s="698">
        <v>0.27083333333333298</v>
      </c>
      <c r="F371" s="699" t="s">
        <v>2179</v>
      </c>
      <c r="G371" s="245" t="str">
        <f>IF(ISTEXT(Data!G371),Data!G371,"")</f>
        <v>No Precipitation Occurred</v>
      </c>
      <c r="H371" s="247" t="str">
        <f>IF(ISTEXT(Data!H371),Data!H371,"")</f>
        <v/>
      </c>
      <c r="I371" s="246" t="str">
        <f>IF(ISTEXT(Data!I371),Data!I371,"")</f>
        <v/>
      </c>
      <c r="J371" s="248" t="str">
        <f>IF(ISTEXT(Data!J371),Data!J371,"")</f>
        <v/>
      </c>
      <c r="K371" s="273" t="str">
        <f>IF(ISNUMBER(Data!K371),Data!K371,"")</f>
        <v/>
      </c>
      <c r="L371" s="242" t="str">
        <f>IF(ISTEXT(Data!L371),Data!L371,"")</f>
        <v>M1</v>
      </c>
      <c r="M371" s="700" t="str">
        <f>IF(ISNUMBER(Data!M371),Data!M371,"")</f>
        <v/>
      </c>
      <c r="N371" s="700" t="str">
        <f>IF(ISNUMBER(Data!N371),Data!N371,"")</f>
        <v/>
      </c>
      <c r="O371" s="242" t="str">
        <f>IF(ISTEXT(Data!O371),Data!O371,"")</f>
        <v>M1</v>
      </c>
      <c r="P371" s="278" t="str">
        <f>IF(ISNUMBER(Data!P371),Data!P371,"")</f>
        <v/>
      </c>
      <c r="Q371" s="242" t="str">
        <f>IF(ISTEXT(Data!Q371),Data!Q371,"")</f>
        <v>M1</v>
      </c>
      <c r="R371" s="277" t="str">
        <f>IF(ISNUMBER(Data!R371),Data!R371,"")</f>
        <v/>
      </c>
      <c r="S371" s="242" t="str">
        <f>IF(ISTEXT(Data!S371),Data!S371,"")</f>
        <v>M1</v>
      </c>
      <c r="T371" s="701" t="str">
        <f>IF(ISNUMBER(Data!T371),Data!T371,"")</f>
        <v/>
      </c>
      <c r="U371" s="242" t="str">
        <f>IF(ISTEXT(Data!U371),Data!U371,"")</f>
        <v>M1</v>
      </c>
      <c r="V371" s="702" t="str">
        <f>IF(ISNUMBER(Data!V371),Data!V371,"")</f>
        <v/>
      </c>
      <c r="W371" s="242" t="str">
        <f>IF(ISTEXT(Data!W371),Data!W371,"")</f>
        <v>M1</v>
      </c>
      <c r="X371" s="701" t="str">
        <f>IF(ISNUMBER(Data!X371),Data!X371,"")</f>
        <v/>
      </c>
      <c r="Y371" s="242" t="str">
        <f>IF(ISTEXT(Data!Y371),Data!Y371,"")</f>
        <v>M1</v>
      </c>
      <c r="Z371" s="703" t="str">
        <f>IF(ISNUMBER(Data!Z371),Data!Z371,"")</f>
        <v/>
      </c>
      <c r="AA371" s="242" t="str">
        <f>IF(ISTEXT(Data!AA371),Data!AA371,"")</f>
        <v>M1</v>
      </c>
      <c r="AB371" s="701" t="str">
        <f>IF(ISNUMBER(Data!AB371),Data!AB371,"")</f>
        <v/>
      </c>
      <c r="AC371" s="242" t="str">
        <f>IF(ISTEXT(Data!AC371),Data!AC371,"")</f>
        <v>M1</v>
      </c>
      <c r="AD371" s="704" t="str">
        <f>IF(ISNUMBER(Data!AD371),Data!AD371,"")</f>
        <v/>
      </c>
      <c r="AE371" s="242" t="str">
        <f>IF(ISTEXT(Data!AE371),Data!AE371,"")</f>
        <v>M1</v>
      </c>
      <c r="AF371" s="701" t="str">
        <f>IF(ISNUMBER(Data!AF371),Data!AF371,"")</f>
        <v/>
      </c>
      <c r="AG371" s="242" t="str">
        <f>IF(ISTEXT(Data!AG371),Data!AG371,"")</f>
        <v>M1</v>
      </c>
      <c r="AH371" s="703" t="str">
        <f>IF(ISNUMBER(Data!AH371),Data!AH371,"")</f>
        <v/>
      </c>
      <c r="AI371" s="242" t="str">
        <f>IF(ISTEXT(Data!AI371),Data!AI371,"")</f>
        <v>M1</v>
      </c>
      <c r="AJ371" s="267" t="str">
        <f>IF(ISTEXT(Data!AJ371),Data!AJ371,"")</f>
        <v/>
      </c>
      <c r="AK371" s="267" t="str">
        <f>IF(ISTEXT(Data!AK371),Data!AK371,"")</f>
        <v/>
      </c>
      <c r="AL371" s="267" t="str">
        <f>IF(ISTEXT(Data!AL371),Data!AL371,"")</f>
        <v/>
      </c>
      <c r="AM371" s="267" t="str">
        <f>IF(ISTEXT(Data!AM371),Data!AM371,"")</f>
        <v/>
      </c>
      <c r="AN371" s="267" t="str">
        <f>IF(ISTEXT(Data!AN371),Data!AN371,"")</f>
        <v/>
      </c>
      <c r="AO371" s="267" t="str">
        <f>IF(ISTEXT(Data!AO371),Data!AO371,"")</f>
        <v/>
      </c>
      <c r="AP371" s="705" t="str">
        <f>IF(ISNUMBER(Bilanz!AP371),Bilanz!AP371,"")</f>
        <v/>
      </c>
      <c r="AQ371" s="706" t="str">
        <f>IF(ISNUMBER(Bilanz!AQ371),Bilanz!AQ371,"")</f>
        <v/>
      </c>
      <c r="AR371" s="707" t="str">
        <f>IF(ISNUMBER(Bilanz!AR371),Bilanz!AR371,"")</f>
        <v/>
      </c>
      <c r="AS371" s="708" t="str">
        <f>IF(ISNUMBER(Bilanz!AS371),Bilanz!AS371,"")</f>
        <v/>
      </c>
      <c r="AT371" s="709" t="str">
        <f>IF(ISNUMBER(Bilanz!AT371),Bilanz!AT371,"")</f>
        <v/>
      </c>
      <c r="AU371" s="710" t="str">
        <f>IF(ISNUMBER(Bilanz!AU371),Bilanz!AU371,"")</f>
        <v/>
      </c>
      <c r="AV371" s="711" t="str">
        <f>IF(ISNUMBER(Bilanz!AV371),Bilanz!AV371,"")</f>
        <v/>
      </c>
      <c r="AW371" s="712" t="str">
        <f>IF(ISNUMBER(Bilanz!AW371),Bilanz!AW371,"")</f>
        <v/>
      </c>
      <c r="AX371" s="713" t="str">
        <f>IF(ISNUMBER(Bilanz!AX371),Bilanz!AX371,"")</f>
        <v/>
      </c>
      <c r="AY371" s="714" t="str">
        <f>IF(ISNUMBER(Bilanz!AY371),Bilanz!AY371,"")</f>
        <v/>
      </c>
      <c r="AZ371" s="715">
        <f>IF(ISNUMBER(Bilanz!AZ371),Bilanz!AZ371,"")</f>
        <v>362.61</v>
      </c>
      <c r="BA371" s="716">
        <f>IF(ISNUMBER(Bilanz!BA371),Bilanz!BA371,"")</f>
        <v>5.5229999999999997</v>
      </c>
      <c r="BB371" s="717" t="str">
        <f>IF(ISNUMBER(Bilanz!BB371),Bilanz!BB371,"")</f>
        <v/>
      </c>
      <c r="BC371" s="718" t="str">
        <f>IF(ISNUMBER(Bilanz!BC371),Bilanz!BC371,"")</f>
        <v/>
      </c>
      <c r="BD371" s="719" t="str">
        <f>IF(ISNUMBER(Bilanz!BD371),Bilanz!BD371,"")</f>
        <v/>
      </c>
      <c r="BE371" s="720" t="str">
        <f>IF(ISNUMBER(Bilanz!BE371),Bilanz!BE371,"")</f>
        <v/>
      </c>
      <c r="BF371" s="708" t="str">
        <f>IF(ISNUMBER(Bilanz!BF371),Bilanz!BF371,"")</f>
        <v/>
      </c>
      <c r="BG371" s="709" t="str">
        <f>IF(ISNUMBER(Bilanz!BG371),Bilanz!BG371,"")</f>
        <v/>
      </c>
      <c r="BH371" s="710" t="str">
        <f>IF(ISNUMBER(Bilanz!BH371),Bilanz!BH371,"")</f>
        <v/>
      </c>
      <c r="BI371" s="711" t="str">
        <f>IF(ISNUMBER(Bilanz!BI371),Bilanz!BI371,"")</f>
        <v/>
      </c>
      <c r="BJ371" s="712" t="str">
        <f>IF(ISNUMBER(Bilanz!BJ371),Bilanz!BJ371,"")</f>
        <v/>
      </c>
      <c r="BK371" s="713" t="str">
        <f>IF(ISNUMBER(Bilanz!BK371),Bilanz!BK371,"")</f>
        <v/>
      </c>
      <c r="BL371" s="714" t="str">
        <f>IF(ISNUMBER(Bilanz!BL371),Bilanz!BL371,"")</f>
        <v/>
      </c>
      <c r="BM371" s="721" t="str">
        <f>IF(ISTEXT(Bilanz!BM371),Bilanz!BM371,"")</f>
        <v>M1</v>
      </c>
      <c r="BN371" s="722" t="str">
        <f>IF(ISNUMBER(Bilanz!BN371),Bilanz!BN371,"")</f>
        <v/>
      </c>
      <c r="BO371" s="722" t="str">
        <f>IF(ISNUMBER(Bilanz!BO371),Bilanz!BO371,"")</f>
        <v/>
      </c>
      <c r="BP371" s="723" t="str">
        <f>IF(ISNUMBER(Bilanz!BP371),Bilanz!BP371,"")</f>
        <v/>
      </c>
      <c r="BQ371" s="723" t="str">
        <f>IF(ISNUMBER(Bilanz!BQ371),Bilanz!BQ371,"")</f>
        <v/>
      </c>
      <c r="BR371" s="721" t="str">
        <f>IF(ISTEXT(Bilanz!BR371),Bilanz!BR371,"")</f>
        <v>M1</v>
      </c>
      <c r="BS371" s="723" t="str">
        <f>IF(ISNUMBER(Bilanz!BS371),Bilanz!BS371,"")</f>
        <v/>
      </c>
      <c r="BT371" s="723" t="str">
        <f>IF(ISNUMBER(Bilanz!BT371),Bilanz!BT371,"")</f>
        <v/>
      </c>
      <c r="BU371" s="723" t="str">
        <f>IF(ISNUMBER(Bilanz!BU371),Bilanz!BU371,"")</f>
        <v/>
      </c>
      <c r="BV371" s="722" t="str">
        <f>IF(ISNUMBER(Bilanz!BV371),Bilanz!BV371,"")</f>
        <v/>
      </c>
      <c r="BW371" s="723" t="str">
        <f>IF(ISNUMBER(Bilanz!BW371),Bilanz!BW371,"")</f>
        <v/>
      </c>
      <c r="BX371" s="721" t="str">
        <f>IF(ISTEXT(Bilanz!BX371),Bilanz!BX371,"")</f>
        <v>M1</v>
      </c>
    </row>
    <row r="372" spans="1:76" x14ac:dyDescent="0.2">
      <c r="A372" s="120" t="str">
        <f>IF(ISTEXT(Data!A372),Data!A372,"")</f>
        <v/>
      </c>
      <c r="B372" s="250">
        <f>IF(ISREF(Data!B372),Data!B372,"")</f>
        <v>35380</v>
      </c>
      <c r="C372" s="698">
        <v>0.27083333333333298</v>
      </c>
      <c r="D372" s="250">
        <f>IF(ISREF(Data!D372),Data!D372,"")</f>
        <v>35381</v>
      </c>
      <c r="E372" s="698">
        <v>0.27083333333333298</v>
      </c>
      <c r="F372" s="699" t="s">
        <v>2179</v>
      </c>
      <c r="G372" s="245" t="str">
        <f>IF(ISTEXT(Data!G372),Data!G372,"")</f>
        <v>No Precipitation Occurred</v>
      </c>
      <c r="H372" s="247" t="str">
        <f>IF(ISTEXT(Data!H372),Data!H372,"")</f>
        <v/>
      </c>
      <c r="I372" s="246" t="str">
        <f>IF(ISTEXT(Data!I372),Data!I372,"")</f>
        <v/>
      </c>
      <c r="J372" s="248" t="str">
        <f>IF(ISTEXT(Data!J372),Data!J372,"")</f>
        <v/>
      </c>
      <c r="K372" s="273" t="str">
        <f>IF(ISNUMBER(Data!K372),Data!K372,"")</f>
        <v/>
      </c>
      <c r="L372" s="242" t="str">
        <f>IF(ISTEXT(Data!L372),Data!L372,"")</f>
        <v>M1</v>
      </c>
      <c r="M372" s="700" t="str">
        <f>IF(ISNUMBER(Data!M372),Data!M372,"")</f>
        <v/>
      </c>
      <c r="N372" s="700" t="str">
        <f>IF(ISNUMBER(Data!N372),Data!N372,"")</f>
        <v/>
      </c>
      <c r="O372" s="242" t="str">
        <f>IF(ISTEXT(Data!O372),Data!O372,"")</f>
        <v>M1</v>
      </c>
      <c r="P372" s="278" t="str">
        <f>IF(ISNUMBER(Data!P372),Data!P372,"")</f>
        <v/>
      </c>
      <c r="Q372" s="242" t="str">
        <f>IF(ISTEXT(Data!Q372),Data!Q372,"")</f>
        <v>M1</v>
      </c>
      <c r="R372" s="277" t="str">
        <f>IF(ISNUMBER(Data!R372),Data!R372,"")</f>
        <v/>
      </c>
      <c r="S372" s="242" t="str">
        <f>IF(ISTEXT(Data!S372),Data!S372,"")</f>
        <v>M1</v>
      </c>
      <c r="T372" s="701" t="str">
        <f>IF(ISNUMBER(Data!T372),Data!T372,"")</f>
        <v/>
      </c>
      <c r="U372" s="242" t="str">
        <f>IF(ISTEXT(Data!U372),Data!U372,"")</f>
        <v>M1</v>
      </c>
      <c r="V372" s="702" t="str">
        <f>IF(ISNUMBER(Data!V372),Data!V372,"")</f>
        <v/>
      </c>
      <c r="W372" s="242" t="str">
        <f>IF(ISTEXT(Data!W372),Data!W372,"")</f>
        <v>M1</v>
      </c>
      <c r="X372" s="701" t="str">
        <f>IF(ISNUMBER(Data!X372),Data!X372,"")</f>
        <v/>
      </c>
      <c r="Y372" s="242" t="str">
        <f>IF(ISTEXT(Data!Y372),Data!Y372,"")</f>
        <v>M1</v>
      </c>
      <c r="Z372" s="703" t="str">
        <f>IF(ISNUMBER(Data!Z372),Data!Z372,"")</f>
        <v/>
      </c>
      <c r="AA372" s="242" t="str">
        <f>IF(ISTEXT(Data!AA372),Data!AA372,"")</f>
        <v>M1</v>
      </c>
      <c r="AB372" s="701" t="str">
        <f>IF(ISNUMBER(Data!AB372),Data!AB372,"")</f>
        <v/>
      </c>
      <c r="AC372" s="242" t="str">
        <f>IF(ISTEXT(Data!AC372),Data!AC372,"")</f>
        <v>M1</v>
      </c>
      <c r="AD372" s="704" t="str">
        <f>IF(ISNUMBER(Data!AD372),Data!AD372,"")</f>
        <v/>
      </c>
      <c r="AE372" s="242" t="str">
        <f>IF(ISTEXT(Data!AE372),Data!AE372,"")</f>
        <v>M1</v>
      </c>
      <c r="AF372" s="701" t="str">
        <f>IF(ISNUMBER(Data!AF372),Data!AF372,"")</f>
        <v/>
      </c>
      <c r="AG372" s="242" t="str">
        <f>IF(ISTEXT(Data!AG372),Data!AG372,"")</f>
        <v>M1</v>
      </c>
      <c r="AH372" s="703" t="str">
        <f>IF(ISNUMBER(Data!AH372),Data!AH372,"")</f>
        <v/>
      </c>
      <c r="AI372" s="242" t="str">
        <f>IF(ISTEXT(Data!AI372),Data!AI372,"")</f>
        <v>M1</v>
      </c>
      <c r="AJ372" s="267" t="str">
        <f>IF(ISTEXT(Data!AJ372),Data!AJ372,"")</f>
        <v/>
      </c>
      <c r="AK372" s="267" t="str">
        <f>IF(ISTEXT(Data!AK372),Data!AK372,"")</f>
        <v/>
      </c>
      <c r="AL372" s="267" t="str">
        <f>IF(ISTEXT(Data!AL372),Data!AL372,"")</f>
        <v/>
      </c>
      <c r="AM372" s="267" t="str">
        <f>IF(ISTEXT(Data!AM372),Data!AM372,"")</f>
        <v/>
      </c>
      <c r="AN372" s="267" t="str">
        <f>IF(ISTEXT(Data!AN372),Data!AN372,"")</f>
        <v/>
      </c>
      <c r="AO372" s="267" t="str">
        <f>IF(ISTEXT(Data!AO372),Data!AO372,"")</f>
        <v/>
      </c>
      <c r="AP372" s="705" t="str">
        <f>IF(ISNUMBER(Bilanz!AP372),Bilanz!AP372,"")</f>
        <v/>
      </c>
      <c r="AQ372" s="706" t="str">
        <f>IF(ISNUMBER(Bilanz!AQ372),Bilanz!AQ372,"")</f>
        <v/>
      </c>
      <c r="AR372" s="707" t="str">
        <f>IF(ISNUMBER(Bilanz!AR372),Bilanz!AR372,"")</f>
        <v/>
      </c>
      <c r="AS372" s="708" t="str">
        <f>IF(ISNUMBER(Bilanz!AS372),Bilanz!AS372,"")</f>
        <v/>
      </c>
      <c r="AT372" s="709" t="str">
        <f>IF(ISNUMBER(Bilanz!AT372),Bilanz!AT372,"")</f>
        <v/>
      </c>
      <c r="AU372" s="710" t="str">
        <f>IF(ISNUMBER(Bilanz!AU372),Bilanz!AU372,"")</f>
        <v/>
      </c>
      <c r="AV372" s="711" t="str">
        <f>IF(ISNUMBER(Bilanz!AV372),Bilanz!AV372,"")</f>
        <v/>
      </c>
      <c r="AW372" s="712" t="str">
        <f>IF(ISNUMBER(Bilanz!AW372),Bilanz!AW372,"")</f>
        <v/>
      </c>
      <c r="AX372" s="713" t="str">
        <f>IF(ISNUMBER(Bilanz!AX372),Bilanz!AX372,"")</f>
        <v/>
      </c>
      <c r="AY372" s="714" t="str">
        <f>IF(ISNUMBER(Bilanz!AY372),Bilanz!AY372,"")</f>
        <v/>
      </c>
      <c r="AZ372" s="715">
        <f>IF(ISNUMBER(Bilanz!AZ372),Bilanz!AZ372,"")</f>
        <v>362.61</v>
      </c>
      <c r="BA372" s="716">
        <f>IF(ISNUMBER(Bilanz!BA372),Bilanz!BA372,"")</f>
        <v>5.5229999999999997</v>
      </c>
      <c r="BB372" s="717" t="str">
        <f>IF(ISNUMBER(Bilanz!BB372),Bilanz!BB372,"")</f>
        <v/>
      </c>
      <c r="BC372" s="718" t="str">
        <f>IF(ISNUMBER(Bilanz!BC372),Bilanz!BC372,"")</f>
        <v/>
      </c>
      <c r="BD372" s="719" t="str">
        <f>IF(ISNUMBER(Bilanz!BD372),Bilanz!BD372,"")</f>
        <v/>
      </c>
      <c r="BE372" s="720" t="str">
        <f>IF(ISNUMBER(Bilanz!BE372),Bilanz!BE372,"")</f>
        <v/>
      </c>
      <c r="BF372" s="708" t="str">
        <f>IF(ISNUMBER(Bilanz!BF372),Bilanz!BF372,"")</f>
        <v/>
      </c>
      <c r="BG372" s="709" t="str">
        <f>IF(ISNUMBER(Bilanz!BG372),Bilanz!BG372,"")</f>
        <v/>
      </c>
      <c r="BH372" s="710" t="str">
        <f>IF(ISNUMBER(Bilanz!BH372),Bilanz!BH372,"")</f>
        <v/>
      </c>
      <c r="BI372" s="711" t="str">
        <f>IF(ISNUMBER(Bilanz!BI372),Bilanz!BI372,"")</f>
        <v/>
      </c>
      <c r="BJ372" s="712" t="str">
        <f>IF(ISNUMBER(Bilanz!BJ372),Bilanz!BJ372,"")</f>
        <v/>
      </c>
      <c r="BK372" s="713" t="str">
        <f>IF(ISNUMBER(Bilanz!BK372),Bilanz!BK372,"")</f>
        <v/>
      </c>
      <c r="BL372" s="714" t="str">
        <f>IF(ISNUMBER(Bilanz!BL372),Bilanz!BL372,"")</f>
        <v/>
      </c>
      <c r="BM372" s="721" t="str">
        <f>IF(ISTEXT(Bilanz!BM372),Bilanz!BM372,"")</f>
        <v>M1</v>
      </c>
      <c r="BN372" s="722" t="str">
        <f>IF(ISNUMBER(Bilanz!BN372),Bilanz!BN372,"")</f>
        <v/>
      </c>
      <c r="BO372" s="722" t="str">
        <f>IF(ISNUMBER(Bilanz!BO372),Bilanz!BO372,"")</f>
        <v/>
      </c>
      <c r="BP372" s="723" t="str">
        <f>IF(ISNUMBER(Bilanz!BP372),Bilanz!BP372,"")</f>
        <v/>
      </c>
      <c r="BQ372" s="723" t="str">
        <f>IF(ISNUMBER(Bilanz!BQ372),Bilanz!BQ372,"")</f>
        <v/>
      </c>
      <c r="BR372" s="721" t="str">
        <f>IF(ISTEXT(Bilanz!BR372),Bilanz!BR372,"")</f>
        <v>M1</v>
      </c>
      <c r="BS372" s="723" t="str">
        <f>IF(ISNUMBER(Bilanz!BS372),Bilanz!BS372,"")</f>
        <v/>
      </c>
      <c r="BT372" s="723" t="str">
        <f>IF(ISNUMBER(Bilanz!BT372),Bilanz!BT372,"")</f>
        <v/>
      </c>
      <c r="BU372" s="723" t="str">
        <f>IF(ISNUMBER(Bilanz!BU372),Bilanz!BU372,"")</f>
        <v/>
      </c>
      <c r="BV372" s="722" t="str">
        <f>IF(ISNUMBER(Bilanz!BV372),Bilanz!BV372,"")</f>
        <v/>
      </c>
      <c r="BW372" s="723" t="str">
        <f>IF(ISNUMBER(Bilanz!BW372),Bilanz!BW372,"")</f>
        <v/>
      </c>
      <c r="BX372" s="721" t="str">
        <f>IF(ISTEXT(Bilanz!BX372),Bilanz!BX372,"")</f>
        <v>M1</v>
      </c>
    </row>
    <row r="373" spans="1:76" x14ac:dyDescent="0.2">
      <c r="A373" s="120" t="str">
        <f>IF(ISTEXT(Data!A373),Data!A373,"")</f>
        <v/>
      </c>
      <c r="B373" s="250">
        <f>IF(ISREF(Data!B373),Data!B373,"")</f>
        <v>35381</v>
      </c>
      <c r="C373" s="698">
        <v>0.27083333333333298</v>
      </c>
      <c r="D373" s="250">
        <f>IF(ISREF(Data!D373),Data!D373,"")</f>
        <v>35382</v>
      </c>
      <c r="E373" s="698">
        <v>0.27083333333333298</v>
      </c>
      <c r="F373" s="699" t="s">
        <v>2179</v>
      </c>
      <c r="G373" s="245" t="str">
        <f>IF(ISTEXT(Data!G373),Data!G373,"")</f>
        <v>No Precipitation Occurred</v>
      </c>
      <c r="H373" s="247" t="str">
        <f>IF(ISTEXT(Data!H373),Data!H373,"")</f>
        <v/>
      </c>
      <c r="I373" s="246" t="str">
        <f>IF(ISTEXT(Data!I373),Data!I373,"")</f>
        <v/>
      </c>
      <c r="J373" s="248" t="str">
        <f>IF(ISTEXT(Data!J373),Data!J373,"")</f>
        <v/>
      </c>
      <c r="K373" s="273" t="str">
        <f>IF(ISNUMBER(Data!K373),Data!K373,"")</f>
        <v/>
      </c>
      <c r="L373" s="242" t="str">
        <f>IF(ISTEXT(Data!L373),Data!L373,"")</f>
        <v>M1</v>
      </c>
      <c r="M373" s="700" t="str">
        <f>IF(ISNUMBER(Data!M373),Data!M373,"")</f>
        <v/>
      </c>
      <c r="N373" s="700" t="str">
        <f>IF(ISNUMBER(Data!N373),Data!N373,"")</f>
        <v/>
      </c>
      <c r="O373" s="242" t="str">
        <f>IF(ISTEXT(Data!O373),Data!O373,"")</f>
        <v>M1</v>
      </c>
      <c r="P373" s="278" t="str">
        <f>IF(ISNUMBER(Data!P373),Data!P373,"")</f>
        <v/>
      </c>
      <c r="Q373" s="242" t="str">
        <f>IF(ISTEXT(Data!Q373),Data!Q373,"")</f>
        <v>M1</v>
      </c>
      <c r="R373" s="277" t="str">
        <f>IF(ISNUMBER(Data!R373),Data!R373,"")</f>
        <v/>
      </c>
      <c r="S373" s="242" t="str">
        <f>IF(ISTEXT(Data!S373),Data!S373,"")</f>
        <v>M1</v>
      </c>
      <c r="T373" s="701" t="str">
        <f>IF(ISNUMBER(Data!T373),Data!T373,"")</f>
        <v/>
      </c>
      <c r="U373" s="242" t="str">
        <f>IF(ISTEXT(Data!U373),Data!U373,"")</f>
        <v>M1</v>
      </c>
      <c r="V373" s="702" t="str">
        <f>IF(ISNUMBER(Data!V373),Data!V373,"")</f>
        <v/>
      </c>
      <c r="W373" s="242" t="str">
        <f>IF(ISTEXT(Data!W373),Data!W373,"")</f>
        <v>M1</v>
      </c>
      <c r="X373" s="701" t="str">
        <f>IF(ISNUMBER(Data!X373),Data!X373,"")</f>
        <v/>
      </c>
      <c r="Y373" s="242" t="str">
        <f>IF(ISTEXT(Data!Y373),Data!Y373,"")</f>
        <v>M1</v>
      </c>
      <c r="Z373" s="703" t="str">
        <f>IF(ISNUMBER(Data!Z373),Data!Z373,"")</f>
        <v/>
      </c>
      <c r="AA373" s="242" t="str">
        <f>IF(ISTEXT(Data!AA373),Data!AA373,"")</f>
        <v>M1</v>
      </c>
      <c r="AB373" s="701" t="str">
        <f>IF(ISNUMBER(Data!AB373),Data!AB373,"")</f>
        <v/>
      </c>
      <c r="AC373" s="242" t="str">
        <f>IF(ISTEXT(Data!AC373),Data!AC373,"")</f>
        <v>M1</v>
      </c>
      <c r="AD373" s="704" t="str">
        <f>IF(ISNUMBER(Data!AD373),Data!AD373,"")</f>
        <v/>
      </c>
      <c r="AE373" s="242" t="str">
        <f>IF(ISTEXT(Data!AE373),Data!AE373,"")</f>
        <v>M1</v>
      </c>
      <c r="AF373" s="701" t="str">
        <f>IF(ISNUMBER(Data!AF373),Data!AF373,"")</f>
        <v/>
      </c>
      <c r="AG373" s="242" t="str">
        <f>IF(ISTEXT(Data!AG373),Data!AG373,"")</f>
        <v>M1</v>
      </c>
      <c r="AH373" s="703" t="str">
        <f>IF(ISNUMBER(Data!AH373),Data!AH373,"")</f>
        <v/>
      </c>
      <c r="AI373" s="242" t="str">
        <f>IF(ISTEXT(Data!AI373),Data!AI373,"")</f>
        <v>M1</v>
      </c>
      <c r="AJ373" s="267" t="str">
        <f>IF(ISTEXT(Data!AJ373),Data!AJ373,"")</f>
        <v/>
      </c>
      <c r="AK373" s="267" t="str">
        <f>IF(ISTEXT(Data!AK373),Data!AK373,"")</f>
        <v/>
      </c>
      <c r="AL373" s="267" t="str">
        <f>IF(ISTEXT(Data!AL373),Data!AL373,"")</f>
        <v/>
      </c>
      <c r="AM373" s="267" t="str">
        <f>IF(ISTEXT(Data!AM373),Data!AM373,"")</f>
        <v/>
      </c>
      <c r="AN373" s="267" t="str">
        <f>IF(ISTEXT(Data!AN373),Data!AN373,"")</f>
        <v/>
      </c>
      <c r="AO373" s="267" t="str">
        <f>IF(ISTEXT(Data!AO373),Data!AO373,"")</f>
        <v/>
      </c>
      <c r="AP373" s="705" t="str">
        <f>IF(ISNUMBER(Bilanz!AP373),Bilanz!AP373,"")</f>
        <v/>
      </c>
      <c r="AQ373" s="706" t="str">
        <f>IF(ISNUMBER(Bilanz!AQ373),Bilanz!AQ373,"")</f>
        <v/>
      </c>
      <c r="AR373" s="707" t="str">
        <f>IF(ISNUMBER(Bilanz!AR373),Bilanz!AR373,"")</f>
        <v/>
      </c>
      <c r="AS373" s="708" t="str">
        <f>IF(ISNUMBER(Bilanz!AS373),Bilanz!AS373,"")</f>
        <v/>
      </c>
      <c r="AT373" s="709" t="str">
        <f>IF(ISNUMBER(Bilanz!AT373),Bilanz!AT373,"")</f>
        <v/>
      </c>
      <c r="AU373" s="710" t="str">
        <f>IF(ISNUMBER(Bilanz!AU373),Bilanz!AU373,"")</f>
        <v/>
      </c>
      <c r="AV373" s="711" t="str">
        <f>IF(ISNUMBER(Bilanz!AV373),Bilanz!AV373,"")</f>
        <v/>
      </c>
      <c r="AW373" s="712" t="str">
        <f>IF(ISNUMBER(Bilanz!AW373),Bilanz!AW373,"")</f>
        <v/>
      </c>
      <c r="AX373" s="713" t="str">
        <f>IF(ISNUMBER(Bilanz!AX373),Bilanz!AX373,"")</f>
        <v/>
      </c>
      <c r="AY373" s="714" t="str">
        <f>IF(ISNUMBER(Bilanz!AY373),Bilanz!AY373,"")</f>
        <v/>
      </c>
      <c r="AZ373" s="715">
        <f>IF(ISNUMBER(Bilanz!AZ373),Bilanz!AZ373,"")</f>
        <v>362.61</v>
      </c>
      <c r="BA373" s="716">
        <f>IF(ISNUMBER(Bilanz!BA373),Bilanz!BA373,"")</f>
        <v>5.5229999999999997</v>
      </c>
      <c r="BB373" s="717" t="str">
        <f>IF(ISNUMBER(Bilanz!BB373),Bilanz!BB373,"")</f>
        <v/>
      </c>
      <c r="BC373" s="718" t="str">
        <f>IF(ISNUMBER(Bilanz!BC373),Bilanz!BC373,"")</f>
        <v/>
      </c>
      <c r="BD373" s="719" t="str">
        <f>IF(ISNUMBER(Bilanz!BD373),Bilanz!BD373,"")</f>
        <v/>
      </c>
      <c r="BE373" s="720" t="str">
        <f>IF(ISNUMBER(Bilanz!BE373),Bilanz!BE373,"")</f>
        <v/>
      </c>
      <c r="BF373" s="708" t="str">
        <f>IF(ISNUMBER(Bilanz!BF373),Bilanz!BF373,"")</f>
        <v/>
      </c>
      <c r="BG373" s="709" t="str">
        <f>IF(ISNUMBER(Bilanz!BG373),Bilanz!BG373,"")</f>
        <v/>
      </c>
      <c r="BH373" s="710" t="str">
        <f>IF(ISNUMBER(Bilanz!BH373),Bilanz!BH373,"")</f>
        <v/>
      </c>
      <c r="BI373" s="711" t="str">
        <f>IF(ISNUMBER(Bilanz!BI373),Bilanz!BI373,"")</f>
        <v/>
      </c>
      <c r="BJ373" s="712" t="str">
        <f>IF(ISNUMBER(Bilanz!BJ373),Bilanz!BJ373,"")</f>
        <v/>
      </c>
      <c r="BK373" s="713" t="str">
        <f>IF(ISNUMBER(Bilanz!BK373),Bilanz!BK373,"")</f>
        <v/>
      </c>
      <c r="BL373" s="714" t="str">
        <f>IF(ISNUMBER(Bilanz!BL373),Bilanz!BL373,"")</f>
        <v/>
      </c>
      <c r="BM373" s="721" t="str">
        <f>IF(ISTEXT(Bilanz!BM373),Bilanz!BM373,"")</f>
        <v>M1</v>
      </c>
      <c r="BN373" s="722" t="str">
        <f>IF(ISNUMBER(Bilanz!BN373),Bilanz!BN373,"")</f>
        <v/>
      </c>
      <c r="BO373" s="722" t="str">
        <f>IF(ISNUMBER(Bilanz!BO373),Bilanz!BO373,"")</f>
        <v/>
      </c>
      <c r="BP373" s="723" t="str">
        <f>IF(ISNUMBER(Bilanz!BP373),Bilanz!BP373,"")</f>
        <v/>
      </c>
      <c r="BQ373" s="723" t="str">
        <f>IF(ISNUMBER(Bilanz!BQ373),Bilanz!BQ373,"")</f>
        <v/>
      </c>
      <c r="BR373" s="721" t="str">
        <f>IF(ISTEXT(Bilanz!BR373),Bilanz!BR373,"")</f>
        <v>M1</v>
      </c>
      <c r="BS373" s="723" t="str">
        <f>IF(ISNUMBER(Bilanz!BS373),Bilanz!BS373,"")</f>
        <v/>
      </c>
      <c r="BT373" s="723" t="str">
        <f>IF(ISNUMBER(Bilanz!BT373),Bilanz!BT373,"")</f>
        <v/>
      </c>
      <c r="BU373" s="723" t="str">
        <f>IF(ISNUMBER(Bilanz!BU373),Bilanz!BU373,"")</f>
        <v/>
      </c>
      <c r="BV373" s="722" t="str">
        <f>IF(ISNUMBER(Bilanz!BV373),Bilanz!BV373,"")</f>
        <v/>
      </c>
      <c r="BW373" s="723" t="str">
        <f>IF(ISNUMBER(Bilanz!BW373),Bilanz!BW373,"")</f>
        <v/>
      </c>
      <c r="BX373" s="721" t="str">
        <f>IF(ISTEXT(Bilanz!BX373),Bilanz!BX373,"")</f>
        <v>M1</v>
      </c>
    </row>
    <row r="374" spans="1:76" x14ac:dyDescent="0.2">
      <c r="A374" s="120" t="str">
        <f>IF(ISTEXT(Data!A374),Data!A374,"")</f>
        <v>DEU96134</v>
      </c>
      <c r="B374" s="250">
        <f>IF(ISREF(Data!B374),Data!B374,"")</f>
        <v>35382</v>
      </c>
      <c r="C374" s="698">
        <v>0.27083333333333298</v>
      </c>
      <c r="D374" s="250">
        <f>IF(ISREF(Data!D374),Data!D374,"")</f>
        <v>35383</v>
      </c>
      <c r="E374" s="698">
        <v>0.27083333333333298</v>
      </c>
      <c r="F374" s="699" t="s">
        <v>2179</v>
      </c>
      <c r="G374" s="245" t="str">
        <f>IF(ISTEXT(Data!G374),Data!G374,"")</f>
        <v>Mixed</v>
      </c>
      <c r="H374" s="247" t="str">
        <f>IF(ISTEXT(Data!H374),Data!H374,"")</f>
        <v/>
      </c>
      <c r="I374" s="246" t="str">
        <f>IF(ISTEXT(Data!I374),Data!I374,"")</f>
        <v/>
      </c>
      <c r="J374" s="248" t="str">
        <f>IF(ISTEXT(Data!J374),Data!J374,"")</f>
        <v/>
      </c>
      <c r="K374" s="273">
        <f>IF(ISNUMBER(Data!K374),Data!K374,"")</f>
        <v>19.2</v>
      </c>
      <c r="L374" s="242" t="str">
        <f>IF(ISTEXT(Data!L374),Data!L374,"")</f>
        <v>V0</v>
      </c>
      <c r="M374" s="700">
        <f>IF(ISNUMBER(Data!M374),Data!M374,"")</f>
        <v>679.1</v>
      </c>
      <c r="N374" s="700">
        <f>IF(ISNUMBER(Data!N374),Data!N374,"")</f>
        <v>15.619300000000001</v>
      </c>
      <c r="O374" s="242" t="str">
        <f>IF(ISTEXT(Data!O374),Data!O374,"")</f>
        <v>V0</v>
      </c>
      <c r="P374" s="278">
        <f>IF(ISNUMBER(Data!P374),Data!P374,"")</f>
        <v>5.38</v>
      </c>
      <c r="Q374" s="242" t="str">
        <f>IF(ISTEXT(Data!Q374),Data!Q374,"")</f>
        <v>V0</v>
      </c>
      <c r="R374" s="277">
        <f>IF(ISNUMBER(Data!R374),Data!R374,"")</f>
        <v>4.3</v>
      </c>
      <c r="S374" s="242" t="str">
        <f>IF(ISTEXT(Data!S374),Data!S374,"")</f>
        <v>V0</v>
      </c>
      <c r="T374" s="701">
        <f>IF(ISNUMBER(Data!T374),Data!T374,"")</f>
        <v>5.7000000000000002E-2</v>
      </c>
      <c r="U374" s="242" t="str">
        <f>IF(ISTEXT(Data!U374),Data!U374,"")</f>
        <v>V0</v>
      </c>
      <c r="V374" s="702">
        <f>IF(ISNUMBER(Data!V374),Data!V374,"")</f>
        <v>0.16558198693653736</v>
      </c>
      <c r="W374" s="242" t="str">
        <f>IF(ISTEXT(Data!W374),Data!W374,"")</f>
        <v>V0</v>
      </c>
      <c r="X374" s="701">
        <f>IF(ISNUMBER(Data!X374),Data!X374,"")</f>
        <v>5.7744706543690537E-2</v>
      </c>
      <c r="Y374" s="242" t="str">
        <f>IF(ISTEXT(Data!Y374),Data!Y374,"")</f>
        <v>V0</v>
      </c>
      <c r="Z374" s="703">
        <f>IF(ISNUMBER(Data!Z374),Data!Z374,"")</f>
        <v>3.4000000000000002E-2</v>
      </c>
      <c r="AA374" s="242" t="str">
        <f>IF(ISTEXT(Data!AA374),Data!AA374,"")</f>
        <v>V0</v>
      </c>
      <c r="AB374" s="701">
        <f>IF(ISNUMBER(Data!AB374),Data!AB374,"")</f>
        <v>0.15218766006984866</v>
      </c>
      <c r="AC374" s="242" t="str">
        <f>IF(ISTEXT(Data!AC374),Data!AC374,"")</f>
        <v>V0</v>
      </c>
      <c r="AD374" s="704">
        <f>IF(ISNUMBER(Data!AD374),Data!AD374,"")</f>
        <v>0.03</v>
      </c>
      <c r="AE374" s="242" t="str">
        <f>IF(ISTEXT(Data!AE374),Data!AE374,"")</f>
        <v>V0</v>
      </c>
      <c r="AF374" s="701">
        <f>IF(ISNUMBER(Data!AF374),Data!AF374,"")</f>
        <v>2.1999999999999999E-2</v>
      </c>
      <c r="AG374" s="242" t="str">
        <f>IF(ISTEXT(Data!AG374),Data!AG374,"")</f>
        <v>V0</v>
      </c>
      <c r="AH374" s="703">
        <f>IF(ISNUMBER(Data!AH374),Data!AH374,"")</f>
        <v>7.2999999999999995E-2</v>
      </c>
      <c r="AI374" s="242" t="str">
        <f>IF(ISTEXT(Data!AI374),Data!AI374,"")</f>
        <v>V0</v>
      </c>
      <c r="AJ374" s="267" t="str">
        <f>IF(ISTEXT(Data!AJ374),Data!AJ374,"")</f>
        <v>coniferous needles</v>
      </c>
      <c r="AK374" s="267" t="str">
        <f>IF(ISTEXT(Data!AK374),Data!AK374,"")</f>
        <v/>
      </c>
      <c r="AL374" s="267" t="str">
        <f>IF(ISTEXT(Data!AL374),Data!AL374,"")</f>
        <v/>
      </c>
      <c r="AM374" s="267" t="str">
        <f>IF(ISTEXT(Data!AM374),Data!AM374,"")</f>
        <v/>
      </c>
      <c r="AN374" s="267" t="str">
        <f>IF(ISTEXT(Data!AN374),Data!AN374,"")</f>
        <v/>
      </c>
      <c r="AO374" s="267" t="str">
        <f>IF(ISTEXT(Data!AO374),Data!AO374,"")</f>
        <v/>
      </c>
      <c r="AP374" s="705">
        <f>IF(ISNUMBER(Bilanz!AP374),Bilanz!AP374,"")</f>
        <v>4.1686938347033544E-3</v>
      </c>
      <c r="AQ374" s="706">
        <f>IF(ISNUMBER(Bilanz!AQ374),Bilanz!AQ374,"")</f>
        <v>6.5112079612382107E-2</v>
      </c>
      <c r="AR374" s="707">
        <f>IF(ISNUMBER(Bilanz!AR374),Bilanz!AR374,"")</f>
        <v>0.89030010000000004</v>
      </c>
      <c r="AS374" s="708">
        <f>IF(ISNUMBER(Bilanz!AS374),Bilanz!AS374,"")</f>
        <v>2.586274728557858</v>
      </c>
      <c r="AT374" s="709">
        <f>IF(ISNUMBER(Bilanz!AT374),Bilanz!AT374,"")</f>
        <v>0.90193189491786563</v>
      </c>
      <c r="AU374" s="710">
        <f>IF(ISNUMBER(Bilanz!AU374),Bilanz!AU374,"")</f>
        <v>0.53105620000000009</v>
      </c>
      <c r="AV374" s="711">
        <f>IF(ISNUMBER(Bilanz!AV374),Bilanz!AV374,"")</f>
        <v>2.3770647189289873</v>
      </c>
      <c r="AW374" s="712">
        <f>IF(ISNUMBER(Bilanz!AW374),Bilanz!AW374,"")</f>
        <v>0.46857900000000002</v>
      </c>
      <c r="AX374" s="713">
        <f>IF(ISNUMBER(Bilanz!AX374),Bilanz!AX374,"")</f>
        <v>0.3436246</v>
      </c>
      <c r="AY374" s="714">
        <f>IF(ISNUMBER(Bilanz!AY374),Bilanz!AY374,"")</f>
        <v>1.1402089</v>
      </c>
      <c r="AZ374" s="715">
        <f>IF(ISNUMBER(Bilanz!AZ374),Bilanz!AZ374,"")</f>
        <v>362.61</v>
      </c>
      <c r="BA374" s="716">
        <f>IF(ISNUMBER(Bilanz!BA374),Bilanz!BA374,"")</f>
        <v>5.5229999999999997</v>
      </c>
      <c r="BB374" s="717">
        <f>IF(ISNUMBER(Bilanz!BB374),Bilanz!BB374,"")</f>
        <v>4.1686938347033538</v>
      </c>
      <c r="BC374" s="718">
        <f>IF(ISNUMBER(Bilanz!BC374),Bilanz!BC374,"")</f>
        <v>1.324875421174464</v>
      </c>
      <c r="BD374" s="719">
        <f>IF(ISNUMBER(Bilanz!BD374),Bilanz!BD374,"")</f>
        <v>2.3988329190194886E-3</v>
      </c>
      <c r="BE374" s="720">
        <f>IF(ISNUMBER(Bilanz!BE374),Bilanz!BE374,"")</f>
        <v>1.607807740042875</v>
      </c>
      <c r="BF374" s="708">
        <f>IF(ISNUMBER(Bilanz!BF374),Bilanz!BF374,"")</f>
        <v>11.821374094134173</v>
      </c>
      <c r="BG374" s="709">
        <f>IF(ISNUMBER(Bilanz!BG374),Bilanz!BG374,"")</f>
        <v>3.6017281486786552</v>
      </c>
      <c r="BH374" s="710">
        <f>IF(ISNUMBER(Bilanz!BH374),Bilanz!BH374,"")</f>
        <v>1.4789167369877076</v>
      </c>
      <c r="BI374" s="711">
        <f>IF(ISNUMBER(Bilanz!BI374),Bilanz!BI374,"")</f>
        <v>10.865114590551059</v>
      </c>
      <c r="BJ374" s="712">
        <f>IF(ISNUMBER(Bilanz!BJ374),Bilanz!BJ374,"")</f>
        <v>0.76730267532866137</v>
      </c>
      <c r="BK374" s="713">
        <f>IF(ISNUMBER(Bilanz!BK374),Bilanz!BK374,"")</f>
        <v>1.8103270931907014</v>
      </c>
      <c r="BL374" s="714">
        <f>IF(ISNUMBER(Bilanz!BL374),Bilanz!BL374,"")</f>
        <v>3.6428963521133784</v>
      </c>
      <c r="BM374" s="721" t="str">
        <f>IF(ISTEXT(Bilanz!BM374),Bilanz!BM374,"")</f>
        <v>V0</v>
      </c>
      <c r="BN374" s="722">
        <f>IF(ISNUMBER(Bilanz!BN374),Bilanz!BN374,"")</f>
        <v>4.3</v>
      </c>
      <c r="BO374" s="722">
        <f>IF(ISNUMBER(Bilanz!BO374),Bilanz!BO374,"")</f>
        <v>4.0137524708010215</v>
      </c>
      <c r="BP374" s="723">
        <f>IF(ISNUMBER(Bilanz!BP374),Bilanz!BP374,"")</f>
        <v>-6.6569192836971709</v>
      </c>
      <c r="BQ374" s="723">
        <f>IF(ISNUMBER(Bilanz!BQ374),Bilanz!BQ374,"")</f>
        <v>50</v>
      </c>
      <c r="BR374" s="721" t="str">
        <f>IF(ISTEXT(Bilanz!BR374),Bilanz!BR374,"")</f>
        <v>V0</v>
      </c>
      <c r="BS374" s="723">
        <f>IF(ISNUMBER(Bilanz!BS374),Bilanz!BS374,"")</f>
        <v>22.733251282874861</v>
      </c>
      <c r="BT374" s="723">
        <f>IF(ISNUMBER(Bilanz!BT374),Bilanz!BT374,"")</f>
        <v>18.358184236949189</v>
      </c>
      <c r="BU374" s="723">
        <f>IF(ISNUMBER(Bilanz!BU374),Bilanz!BU374,"")</f>
        <v>41.091435519824046</v>
      </c>
      <c r="BV374" s="722">
        <f>IF(ISNUMBER(Bilanz!BV374),Bilanz!BV374,"")</f>
        <v>10.64715065458099</v>
      </c>
      <c r="BW374" s="723">
        <f>IF(ISNUMBER(Bilanz!BW374),Bilanz!BW374,"")</f>
        <v>60</v>
      </c>
      <c r="BX374" s="721" t="str">
        <f>IF(ISTEXT(Bilanz!BX374),Bilanz!BX374,"")</f>
        <v>V0</v>
      </c>
    </row>
    <row r="375" spans="1:76" x14ac:dyDescent="0.2">
      <c r="A375" s="120" t="str">
        <f>IF(ISTEXT(Data!A375),Data!A375,"")</f>
        <v>DEU96135</v>
      </c>
      <c r="B375" s="250">
        <f>IF(ISREF(Data!B375),Data!B375,"")</f>
        <v>35383</v>
      </c>
      <c r="C375" s="698">
        <v>0.27083333333333298</v>
      </c>
      <c r="D375" s="250">
        <f>IF(ISREF(Data!D375),Data!D375,"")</f>
        <v>35384</v>
      </c>
      <c r="E375" s="698">
        <v>0.27083333333333298</v>
      </c>
      <c r="F375" s="699" t="s">
        <v>2179</v>
      </c>
      <c r="G375" s="245" t="str">
        <f>IF(ISTEXT(Data!G375),Data!G375,"")</f>
        <v>Mixed</v>
      </c>
      <c r="H375" s="247" t="str">
        <f>IF(ISTEXT(Data!H375),Data!H375,"")</f>
        <v/>
      </c>
      <c r="I375" s="246" t="str">
        <f>IF(ISTEXT(Data!I375),Data!I375,"")</f>
        <v/>
      </c>
      <c r="J375" s="248" t="str">
        <f>IF(ISTEXT(Data!J375),Data!J375,"")</f>
        <v/>
      </c>
      <c r="K375" s="273">
        <f>IF(ISNUMBER(Data!K375),Data!K375,"")</f>
        <v>17.100000000000001</v>
      </c>
      <c r="L375" s="242" t="str">
        <f>IF(ISTEXT(Data!L375),Data!L375,"")</f>
        <v>V0</v>
      </c>
      <c r="M375" s="700">
        <f>IF(ISNUMBER(Data!M375),Data!M375,"")</f>
        <v>819.1</v>
      </c>
      <c r="N375" s="700">
        <f>IF(ISNUMBER(Data!N375),Data!N375,"")</f>
        <v>18.839300000000001</v>
      </c>
      <c r="O375" s="242" t="str">
        <f>IF(ISTEXT(Data!O375),Data!O375,"")</f>
        <v>V0</v>
      </c>
      <c r="P375" s="278">
        <f>IF(ISNUMBER(Data!P375),Data!P375,"")</f>
        <v>4.8600000000000003</v>
      </c>
      <c r="Q375" s="242" t="str">
        <f>IF(ISTEXT(Data!Q375),Data!Q375,"")</f>
        <v>V0</v>
      </c>
      <c r="R375" s="277">
        <f>IF(ISNUMBER(Data!R375),Data!R375,"")</f>
        <v>8.1999999999999993</v>
      </c>
      <c r="S375" s="242" t="str">
        <f>IF(ISTEXT(Data!S375),Data!S375,"")</f>
        <v>V0</v>
      </c>
      <c r="T375" s="701">
        <f>IF(ISNUMBER(Data!T375),Data!T375,"")</f>
        <v>1.9E-2</v>
      </c>
      <c r="U375" s="242" t="str">
        <f>IF(ISTEXT(Data!U375),Data!U375,"")</f>
        <v>V0</v>
      </c>
      <c r="V375" s="702">
        <f>IF(ISNUMBER(Data!V375),Data!V375,"")</f>
        <v>0.20466204660914444</v>
      </c>
      <c r="W375" s="242" t="str">
        <f>IF(ISTEXT(Data!W375),Data!W375,"")</f>
        <v>V0</v>
      </c>
      <c r="X375" s="701">
        <f>IF(ISNUMBER(Data!X375),Data!X375,"")</f>
        <v>0.10580966459161792</v>
      </c>
      <c r="Y375" s="242" t="str">
        <f>IF(ISTEXT(Data!Y375),Data!Y375,"")</f>
        <v>V0</v>
      </c>
      <c r="Z375" s="703">
        <f>IF(ISNUMBER(Data!Z375),Data!Z375,"")</f>
        <v>9.9000000000000005E-2</v>
      </c>
      <c r="AA375" s="242" t="str">
        <f>IF(ISTEXT(Data!AA375),Data!AA375,"")</f>
        <v>V0</v>
      </c>
      <c r="AB375" s="701">
        <f>IF(ISNUMBER(Data!AB375),Data!AB375,"")</f>
        <v>6.9105621154165964E-2</v>
      </c>
      <c r="AC375" s="242" t="str">
        <f>IF(ISTEXT(Data!AC375),Data!AC375,"")</f>
        <v>V0</v>
      </c>
      <c r="AD375" s="704">
        <f>IF(ISNUMBER(Data!AD375),Data!AD375,"")</f>
        <v>1.7999999999999999E-2</v>
      </c>
      <c r="AE375" s="242" t="str">
        <f>IF(ISTEXT(Data!AE375),Data!AE375,"")</f>
        <v>V0</v>
      </c>
      <c r="AF375" s="701">
        <f>IF(ISNUMBER(Data!AF375),Data!AF375,"")</f>
        <v>1.2E-2</v>
      </c>
      <c r="AG375" s="242" t="str">
        <f>IF(ISTEXT(Data!AG375),Data!AG375,"")</f>
        <v>V0</v>
      </c>
      <c r="AH375" s="703">
        <f>IF(ISNUMBER(Data!AH375),Data!AH375,"")</f>
        <v>5.7000000000000002E-2</v>
      </c>
      <c r="AI375" s="242" t="str">
        <f>IF(ISTEXT(Data!AI375),Data!AI375,"")</f>
        <v>V0</v>
      </c>
      <c r="AJ375" s="267" t="str">
        <f>IF(ISTEXT(Data!AJ375),Data!AJ375,"")</f>
        <v>coniferous needles</v>
      </c>
      <c r="AK375" s="267" t="str">
        <f>IF(ISTEXT(Data!AK375),Data!AK375,"")</f>
        <v/>
      </c>
      <c r="AL375" s="267" t="str">
        <f>IF(ISTEXT(Data!AL375),Data!AL375,"")</f>
        <v/>
      </c>
      <c r="AM375" s="267" t="str">
        <f>IF(ISTEXT(Data!AM375),Data!AM375,"")</f>
        <v/>
      </c>
      <c r="AN375" s="267" t="str">
        <f>IF(ISTEXT(Data!AN375),Data!AN375,"")</f>
        <v/>
      </c>
      <c r="AO375" s="267" t="str">
        <f>IF(ISTEXT(Data!AO375),Data!AO375,"")</f>
        <v/>
      </c>
      <c r="AP375" s="705">
        <f>IF(ISNUMBER(Bilanz!AP375),Bilanz!AP375,"")</f>
        <v>1.3803842646028826E-2</v>
      </c>
      <c r="AQ375" s="706">
        <f>IF(ISNUMBER(Bilanz!AQ375),Bilanz!AQ375,"")</f>
        <v>0.2600547327613309</v>
      </c>
      <c r="AR375" s="707">
        <f>IF(ISNUMBER(Bilanz!AR375),Bilanz!AR375,"")</f>
        <v>0.35794670000000001</v>
      </c>
      <c r="AS375" s="708">
        <f>IF(ISNUMBER(Bilanz!AS375),Bilanz!AS375,"")</f>
        <v>3.8556896946836554</v>
      </c>
      <c r="AT375" s="709">
        <f>IF(ISNUMBER(Bilanz!AT375),Bilanz!AT375,"")</f>
        <v>1.9933800141408675</v>
      </c>
      <c r="AU375" s="710">
        <f>IF(ISNUMBER(Bilanz!AU375),Bilanz!AU375,"")</f>
        <v>1.8650907000000003</v>
      </c>
      <c r="AV375" s="711">
        <f>IF(ISNUMBER(Bilanz!AV375),Bilanz!AV375,"")</f>
        <v>1.3019015286096789</v>
      </c>
      <c r="AW375" s="712">
        <f>IF(ISNUMBER(Bilanz!AW375),Bilanz!AW375,"")</f>
        <v>0.3391074</v>
      </c>
      <c r="AX375" s="713">
        <f>IF(ISNUMBER(Bilanz!AX375),Bilanz!AX375,"")</f>
        <v>0.22607160000000001</v>
      </c>
      <c r="AY375" s="714">
        <f>IF(ISNUMBER(Bilanz!AY375),Bilanz!AY375,"")</f>
        <v>1.0738401000000002</v>
      </c>
      <c r="AZ375" s="715">
        <f>IF(ISNUMBER(Bilanz!AZ375),Bilanz!AZ375,"")</f>
        <v>362.61</v>
      </c>
      <c r="BA375" s="716">
        <f>IF(ISNUMBER(Bilanz!BA375),Bilanz!BA375,"")</f>
        <v>5.5229999999999997</v>
      </c>
      <c r="BB375" s="717">
        <f>IF(ISNUMBER(Bilanz!BB375),Bilanz!BB375,"")</f>
        <v>13.803842646028826</v>
      </c>
      <c r="BC375" s="718">
        <f>IF(ISNUMBER(Bilanz!BC375),Bilanz!BC375,"")</f>
        <v>0.40010598074941728</v>
      </c>
      <c r="BD375" s="719">
        <f>IF(ISNUMBER(Bilanz!BD375),Bilanz!BD375,"")</f>
        <v>7.2443596007498983E-4</v>
      </c>
      <c r="BE375" s="720">
        <f>IF(ISNUMBER(Bilanz!BE375),Bilanz!BE375,"")</f>
        <v>0.53593591334762491</v>
      </c>
      <c r="BF375" s="708">
        <f>IF(ISNUMBER(Bilanz!BF375),Bilanz!BF375,"")</f>
        <v>14.611411908984397</v>
      </c>
      <c r="BG375" s="709">
        <f>IF(ISNUMBER(Bilanz!BG375),Bilanz!BG375,"")</f>
        <v>6.5996983996019294</v>
      </c>
      <c r="BH375" s="710">
        <f>IF(ISNUMBER(Bilanz!BH375),Bilanz!BH375,"")</f>
        <v>4.3062575576995021</v>
      </c>
      <c r="BI375" s="711">
        <f>IF(ISNUMBER(Bilanz!BI375),Bilanz!BI375,"")</f>
        <v>4.9336489722400199</v>
      </c>
      <c r="BJ375" s="712">
        <f>IF(ISNUMBER(Bilanz!BJ375),Bilanz!BJ375,"")</f>
        <v>0.46038160519719679</v>
      </c>
      <c r="BK375" s="713">
        <f>IF(ISNUMBER(Bilanz!BK375),Bilanz!BK375,"")</f>
        <v>0.98745114174038273</v>
      </c>
      <c r="BL375" s="714">
        <f>IF(ISNUMBER(Bilanz!BL375),Bilanz!BL375,"")</f>
        <v>2.844453316033734</v>
      </c>
      <c r="BM375" s="721" t="str">
        <f>IF(ISTEXT(Bilanz!BM375),Bilanz!BM375,"")</f>
        <v>V0</v>
      </c>
      <c r="BN375" s="722">
        <f>IF(ISNUMBER(Bilanz!BN375),Bilanz!BN375,"")</f>
        <v>8.1999999999999993</v>
      </c>
      <c r="BO375" s="722">
        <f>IF(ISNUMBER(Bilanz!BO375),Bilanz!BO375,"")</f>
        <v>7.2909742551985124</v>
      </c>
      <c r="BP375" s="723">
        <f>IF(ISNUMBER(Bilanz!BP375),Bilanz!BP375,"")</f>
        <v>-11.085679814652281</v>
      </c>
      <c r="BQ375" s="723">
        <f>IF(ISNUMBER(Bilanz!BQ375),Bilanz!BQ375,"")</f>
        <v>30</v>
      </c>
      <c r="BR375" s="721" t="str">
        <f>IF(ISTEXT(Bilanz!BR375),Bilanz!BR375,"")</f>
        <v>V0</v>
      </c>
      <c r="BS375" s="723">
        <f>IF(ISNUMBER(Bilanz!BS375),Bilanz!BS375,"")</f>
        <v>27.336035238939665</v>
      </c>
      <c r="BT375" s="723">
        <f>IF(ISNUMBER(Bilanz!BT375),Bilanz!BT375,"")</f>
        <v>22.147876638643446</v>
      </c>
      <c r="BU375" s="723">
        <f>IF(ISNUMBER(Bilanz!BU375),Bilanz!BU375,"")</f>
        <v>49.483911877583111</v>
      </c>
      <c r="BV375" s="722">
        <f>IF(ISNUMBER(Bilanz!BV375),Bilanz!BV375,"")</f>
        <v>10.484536091510028</v>
      </c>
      <c r="BW375" s="723">
        <f>IF(ISNUMBER(Bilanz!BW375),Bilanz!BW375,"")</f>
        <v>60</v>
      </c>
      <c r="BX375" s="721" t="str">
        <f>IF(ISTEXT(Bilanz!BX375),Bilanz!BX375,"")</f>
        <v>V0</v>
      </c>
    </row>
    <row r="376" spans="1:76" x14ac:dyDescent="0.2">
      <c r="A376" s="120" t="str">
        <f>IF(ISTEXT(Data!A376),Data!A376,"")</f>
        <v/>
      </c>
      <c r="B376" s="250">
        <f>IF(ISREF(Data!B376),Data!B376,"")</f>
        <v>35384</v>
      </c>
      <c r="C376" s="698">
        <v>0.27083333333333298</v>
      </c>
      <c r="D376" s="250">
        <f>IF(ISREF(Data!D376),Data!D376,"")</f>
        <v>35385</v>
      </c>
      <c r="E376" s="698">
        <v>0.27083333333333298</v>
      </c>
      <c r="F376" s="699" t="s">
        <v>2179</v>
      </c>
      <c r="G376" s="245" t="str">
        <f>IF(ISTEXT(Data!G376),Data!G376,"")</f>
        <v>Mixed</v>
      </c>
      <c r="H376" s="247" t="str">
        <f>IF(ISTEXT(Data!H376),Data!H376,"")</f>
        <v/>
      </c>
      <c r="I376" s="246" t="str">
        <f>IF(ISTEXT(Data!I376),Data!I376,"")</f>
        <v>Insufficient Quantity</v>
      </c>
      <c r="J376" s="248" t="str">
        <f>IF(ISTEXT(Data!J376),Data!J376,"")</f>
        <v/>
      </c>
      <c r="K376" s="273">
        <f>IF(ISNUMBER(Data!K376),Data!K376,"")</f>
        <v>0.1</v>
      </c>
      <c r="L376" s="242" t="str">
        <f>IF(ISTEXT(Data!L376),Data!L376,"")</f>
        <v>V0</v>
      </c>
      <c r="M376" s="700" t="str">
        <f>IF(ISNUMBER(Data!M376),Data!M376,"")</f>
        <v/>
      </c>
      <c r="N376" s="700" t="str">
        <f>IF(ISNUMBER(Data!N376),Data!N376,"")</f>
        <v/>
      </c>
      <c r="O376" s="242" t="str">
        <f>IF(ISTEXT(Data!O376),Data!O376,"")</f>
        <v>M1</v>
      </c>
      <c r="P376" s="278" t="str">
        <f>IF(ISNUMBER(Data!P376),Data!P376,"")</f>
        <v/>
      </c>
      <c r="Q376" s="242" t="str">
        <f>IF(ISTEXT(Data!Q376),Data!Q376,"")</f>
        <v>M1</v>
      </c>
      <c r="R376" s="277" t="str">
        <f>IF(ISNUMBER(Data!R376),Data!R376,"")</f>
        <v/>
      </c>
      <c r="S376" s="242" t="str">
        <f>IF(ISTEXT(Data!S376),Data!S376,"")</f>
        <v>M1</v>
      </c>
      <c r="T376" s="701" t="str">
        <f>IF(ISNUMBER(Data!T376),Data!T376,"")</f>
        <v/>
      </c>
      <c r="U376" s="242" t="str">
        <f>IF(ISTEXT(Data!U376),Data!U376,"")</f>
        <v>M1</v>
      </c>
      <c r="V376" s="702" t="str">
        <f>IF(ISNUMBER(Data!V376),Data!V376,"")</f>
        <v/>
      </c>
      <c r="W376" s="242" t="str">
        <f>IF(ISTEXT(Data!W376),Data!W376,"")</f>
        <v>M1</v>
      </c>
      <c r="X376" s="701" t="str">
        <f>IF(ISNUMBER(Data!X376),Data!X376,"")</f>
        <v/>
      </c>
      <c r="Y376" s="242" t="str">
        <f>IF(ISTEXT(Data!Y376),Data!Y376,"")</f>
        <v>M1</v>
      </c>
      <c r="Z376" s="703" t="str">
        <f>IF(ISNUMBER(Data!Z376),Data!Z376,"")</f>
        <v/>
      </c>
      <c r="AA376" s="242" t="str">
        <f>IF(ISTEXT(Data!AA376),Data!AA376,"")</f>
        <v>M1</v>
      </c>
      <c r="AB376" s="701" t="str">
        <f>IF(ISNUMBER(Data!AB376),Data!AB376,"")</f>
        <v/>
      </c>
      <c r="AC376" s="242" t="str">
        <f>IF(ISTEXT(Data!AC376),Data!AC376,"")</f>
        <v>M1</v>
      </c>
      <c r="AD376" s="704" t="str">
        <f>IF(ISNUMBER(Data!AD376),Data!AD376,"")</f>
        <v/>
      </c>
      <c r="AE376" s="242" t="str">
        <f>IF(ISTEXT(Data!AE376),Data!AE376,"")</f>
        <v>M1</v>
      </c>
      <c r="AF376" s="701" t="str">
        <f>IF(ISNUMBER(Data!AF376),Data!AF376,"")</f>
        <v/>
      </c>
      <c r="AG376" s="242" t="str">
        <f>IF(ISTEXT(Data!AG376),Data!AG376,"")</f>
        <v>M1</v>
      </c>
      <c r="AH376" s="703" t="str">
        <f>IF(ISNUMBER(Data!AH376),Data!AH376,"")</f>
        <v/>
      </c>
      <c r="AI376" s="242" t="str">
        <f>IF(ISTEXT(Data!AI376),Data!AI376,"")</f>
        <v>M1</v>
      </c>
      <c r="AJ376" s="267" t="str">
        <f>IF(ISTEXT(Data!AJ376),Data!AJ376,"")</f>
        <v/>
      </c>
      <c r="AK376" s="267" t="str">
        <f>IF(ISTEXT(Data!AK376),Data!AK376,"")</f>
        <v/>
      </c>
      <c r="AL376" s="267" t="str">
        <f>IF(ISTEXT(Data!AL376),Data!AL376,"")</f>
        <v/>
      </c>
      <c r="AM376" s="267" t="str">
        <f>IF(ISTEXT(Data!AM376),Data!AM376,"")</f>
        <v/>
      </c>
      <c r="AN376" s="267" t="str">
        <f>IF(ISTEXT(Data!AN376),Data!AN376,"")</f>
        <v/>
      </c>
      <c r="AO376" s="267" t="str">
        <f>IF(ISTEXT(Data!AO376),Data!AO376,"")</f>
        <v/>
      </c>
      <c r="AP376" s="705" t="str">
        <f>IF(ISNUMBER(Bilanz!AP376),Bilanz!AP376,"")</f>
        <v/>
      </c>
      <c r="AQ376" s="706" t="str">
        <f>IF(ISNUMBER(Bilanz!AQ376),Bilanz!AQ376,"")</f>
        <v/>
      </c>
      <c r="AR376" s="707" t="str">
        <f>IF(ISNUMBER(Bilanz!AR376),Bilanz!AR376,"")</f>
        <v/>
      </c>
      <c r="AS376" s="708" t="str">
        <f>IF(ISNUMBER(Bilanz!AS376),Bilanz!AS376,"")</f>
        <v/>
      </c>
      <c r="AT376" s="709" t="str">
        <f>IF(ISNUMBER(Bilanz!AT376),Bilanz!AT376,"")</f>
        <v/>
      </c>
      <c r="AU376" s="710" t="str">
        <f>IF(ISNUMBER(Bilanz!AU376),Bilanz!AU376,"")</f>
        <v/>
      </c>
      <c r="AV376" s="711" t="str">
        <f>IF(ISNUMBER(Bilanz!AV376),Bilanz!AV376,"")</f>
        <v/>
      </c>
      <c r="AW376" s="712" t="str">
        <f>IF(ISNUMBER(Bilanz!AW376),Bilanz!AW376,"")</f>
        <v/>
      </c>
      <c r="AX376" s="713" t="str">
        <f>IF(ISNUMBER(Bilanz!AX376),Bilanz!AX376,"")</f>
        <v/>
      </c>
      <c r="AY376" s="714" t="str">
        <f>IF(ISNUMBER(Bilanz!AY376),Bilanz!AY376,"")</f>
        <v/>
      </c>
      <c r="AZ376" s="715">
        <f>IF(ISNUMBER(Bilanz!AZ376),Bilanz!AZ376,"")</f>
        <v>362.61</v>
      </c>
      <c r="BA376" s="716">
        <f>IF(ISNUMBER(Bilanz!BA376),Bilanz!BA376,"")</f>
        <v>5.5229999999999997</v>
      </c>
      <c r="BB376" s="717" t="str">
        <f>IF(ISNUMBER(Bilanz!BB376),Bilanz!BB376,"")</f>
        <v/>
      </c>
      <c r="BC376" s="718" t="str">
        <f>IF(ISNUMBER(Bilanz!BC376),Bilanz!BC376,"")</f>
        <v/>
      </c>
      <c r="BD376" s="719" t="str">
        <f>IF(ISNUMBER(Bilanz!BD376),Bilanz!BD376,"")</f>
        <v/>
      </c>
      <c r="BE376" s="720" t="str">
        <f>IF(ISNUMBER(Bilanz!BE376),Bilanz!BE376,"")</f>
        <v/>
      </c>
      <c r="BF376" s="708" t="str">
        <f>IF(ISNUMBER(Bilanz!BF376),Bilanz!BF376,"")</f>
        <v/>
      </c>
      <c r="BG376" s="709" t="str">
        <f>IF(ISNUMBER(Bilanz!BG376),Bilanz!BG376,"")</f>
        <v/>
      </c>
      <c r="BH376" s="710" t="str">
        <f>IF(ISNUMBER(Bilanz!BH376),Bilanz!BH376,"")</f>
        <v/>
      </c>
      <c r="BI376" s="711" t="str">
        <f>IF(ISNUMBER(Bilanz!BI376),Bilanz!BI376,"")</f>
        <v/>
      </c>
      <c r="BJ376" s="712" t="str">
        <f>IF(ISNUMBER(Bilanz!BJ376),Bilanz!BJ376,"")</f>
        <v/>
      </c>
      <c r="BK376" s="713" t="str">
        <f>IF(ISNUMBER(Bilanz!BK376),Bilanz!BK376,"")</f>
        <v/>
      </c>
      <c r="BL376" s="714" t="str">
        <f>IF(ISNUMBER(Bilanz!BL376),Bilanz!BL376,"")</f>
        <v/>
      </c>
      <c r="BM376" s="721" t="str">
        <f>IF(ISTEXT(Bilanz!BM376),Bilanz!BM376,"")</f>
        <v>M1</v>
      </c>
      <c r="BN376" s="722" t="str">
        <f>IF(ISNUMBER(Bilanz!BN376),Bilanz!BN376,"")</f>
        <v/>
      </c>
      <c r="BO376" s="722" t="str">
        <f>IF(ISNUMBER(Bilanz!BO376),Bilanz!BO376,"")</f>
        <v/>
      </c>
      <c r="BP376" s="723" t="str">
        <f>IF(ISNUMBER(Bilanz!BP376),Bilanz!BP376,"")</f>
        <v/>
      </c>
      <c r="BQ376" s="723" t="str">
        <f>IF(ISNUMBER(Bilanz!BQ376),Bilanz!BQ376,"")</f>
        <v/>
      </c>
      <c r="BR376" s="721" t="str">
        <f>IF(ISTEXT(Bilanz!BR376),Bilanz!BR376,"")</f>
        <v>M1</v>
      </c>
      <c r="BS376" s="723" t="str">
        <f>IF(ISNUMBER(Bilanz!BS376),Bilanz!BS376,"")</f>
        <v/>
      </c>
      <c r="BT376" s="723" t="str">
        <f>IF(ISNUMBER(Bilanz!BT376),Bilanz!BT376,"")</f>
        <v/>
      </c>
      <c r="BU376" s="723" t="str">
        <f>IF(ISNUMBER(Bilanz!BU376),Bilanz!BU376,"")</f>
        <v/>
      </c>
      <c r="BV376" s="722" t="str">
        <f>IF(ISNUMBER(Bilanz!BV376),Bilanz!BV376,"")</f>
        <v/>
      </c>
      <c r="BW376" s="723" t="str">
        <f>IF(ISNUMBER(Bilanz!BW376),Bilanz!BW376,"")</f>
        <v/>
      </c>
      <c r="BX376" s="721" t="str">
        <f>IF(ISTEXT(Bilanz!BX376),Bilanz!BX376,"")</f>
        <v>M1</v>
      </c>
    </row>
    <row r="377" spans="1:76" x14ac:dyDescent="0.2">
      <c r="A377" s="120" t="str">
        <f>IF(ISTEXT(Data!A377),Data!A377,"")</f>
        <v/>
      </c>
      <c r="B377" s="250">
        <f>IF(ISREF(Data!B377),Data!B377,"")</f>
        <v>35385</v>
      </c>
      <c r="C377" s="698">
        <v>0.27083333333333298</v>
      </c>
      <c r="D377" s="250">
        <f>IF(ISREF(Data!D377),Data!D377,"")</f>
        <v>35386</v>
      </c>
      <c r="E377" s="698">
        <v>0.27083333333333298</v>
      </c>
      <c r="F377" s="699" t="s">
        <v>2179</v>
      </c>
      <c r="G377" s="245" t="str">
        <f>IF(ISTEXT(Data!G377),Data!G377,"")</f>
        <v>No Precipitation Occurred</v>
      </c>
      <c r="H377" s="247" t="str">
        <f>IF(ISTEXT(Data!H377),Data!H377,"")</f>
        <v/>
      </c>
      <c r="I377" s="246" t="str">
        <f>IF(ISTEXT(Data!I377),Data!I377,"")</f>
        <v/>
      </c>
      <c r="J377" s="248" t="str">
        <f>IF(ISTEXT(Data!J377),Data!J377,"")</f>
        <v/>
      </c>
      <c r="K377" s="273" t="str">
        <f>IF(ISNUMBER(Data!K377),Data!K377,"")</f>
        <v/>
      </c>
      <c r="L377" s="242" t="str">
        <f>IF(ISTEXT(Data!L377),Data!L377,"")</f>
        <v>M1</v>
      </c>
      <c r="M377" s="700" t="str">
        <f>IF(ISNUMBER(Data!M377),Data!M377,"")</f>
        <v/>
      </c>
      <c r="N377" s="700" t="str">
        <f>IF(ISNUMBER(Data!N377),Data!N377,"")</f>
        <v/>
      </c>
      <c r="O377" s="242" t="str">
        <f>IF(ISTEXT(Data!O377),Data!O377,"")</f>
        <v>M1</v>
      </c>
      <c r="P377" s="278" t="str">
        <f>IF(ISNUMBER(Data!P377),Data!P377,"")</f>
        <v/>
      </c>
      <c r="Q377" s="242" t="str">
        <f>IF(ISTEXT(Data!Q377),Data!Q377,"")</f>
        <v>M1</v>
      </c>
      <c r="R377" s="277" t="str">
        <f>IF(ISNUMBER(Data!R377),Data!R377,"")</f>
        <v/>
      </c>
      <c r="S377" s="242" t="str">
        <f>IF(ISTEXT(Data!S377),Data!S377,"")</f>
        <v>M1</v>
      </c>
      <c r="T377" s="701" t="str">
        <f>IF(ISNUMBER(Data!T377),Data!T377,"")</f>
        <v/>
      </c>
      <c r="U377" s="242" t="str">
        <f>IF(ISTEXT(Data!U377),Data!U377,"")</f>
        <v>M1</v>
      </c>
      <c r="V377" s="702" t="str">
        <f>IF(ISNUMBER(Data!V377),Data!V377,"")</f>
        <v/>
      </c>
      <c r="W377" s="242" t="str">
        <f>IF(ISTEXT(Data!W377),Data!W377,"")</f>
        <v>M1</v>
      </c>
      <c r="X377" s="701" t="str">
        <f>IF(ISNUMBER(Data!X377),Data!X377,"")</f>
        <v/>
      </c>
      <c r="Y377" s="242" t="str">
        <f>IF(ISTEXT(Data!Y377),Data!Y377,"")</f>
        <v>M1</v>
      </c>
      <c r="Z377" s="703" t="str">
        <f>IF(ISNUMBER(Data!Z377),Data!Z377,"")</f>
        <v/>
      </c>
      <c r="AA377" s="242" t="str">
        <f>IF(ISTEXT(Data!AA377),Data!AA377,"")</f>
        <v>M1</v>
      </c>
      <c r="AB377" s="701" t="str">
        <f>IF(ISNUMBER(Data!AB377),Data!AB377,"")</f>
        <v/>
      </c>
      <c r="AC377" s="242" t="str">
        <f>IF(ISTEXT(Data!AC377),Data!AC377,"")</f>
        <v>M1</v>
      </c>
      <c r="AD377" s="704" t="str">
        <f>IF(ISNUMBER(Data!AD377),Data!AD377,"")</f>
        <v/>
      </c>
      <c r="AE377" s="242" t="str">
        <f>IF(ISTEXT(Data!AE377),Data!AE377,"")</f>
        <v>M1</v>
      </c>
      <c r="AF377" s="701" t="str">
        <f>IF(ISNUMBER(Data!AF377),Data!AF377,"")</f>
        <v/>
      </c>
      <c r="AG377" s="242" t="str">
        <f>IF(ISTEXT(Data!AG377),Data!AG377,"")</f>
        <v>M1</v>
      </c>
      <c r="AH377" s="703" t="str">
        <f>IF(ISNUMBER(Data!AH377),Data!AH377,"")</f>
        <v/>
      </c>
      <c r="AI377" s="242" t="str">
        <f>IF(ISTEXT(Data!AI377),Data!AI377,"")</f>
        <v>M1</v>
      </c>
      <c r="AJ377" s="267" t="str">
        <f>IF(ISTEXT(Data!AJ377),Data!AJ377,"")</f>
        <v/>
      </c>
      <c r="AK377" s="267" t="str">
        <f>IF(ISTEXT(Data!AK377),Data!AK377,"")</f>
        <v/>
      </c>
      <c r="AL377" s="267" t="str">
        <f>IF(ISTEXT(Data!AL377),Data!AL377,"")</f>
        <v/>
      </c>
      <c r="AM377" s="267" t="str">
        <f>IF(ISTEXT(Data!AM377),Data!AM377,"")</f>
        <v/>
      </c>
      <c r="AN377" s="267" t="str">
        <f>IF(ISTEXT(Data!AN377),Data!AN377,"")</f>
        <v/>
      </c>
      <c r="AO377" s="267" t="str">
        <f>IF(ISTEXT(Data!AO377),Data!AO377,"")</f>
        <v/>
      </c>
      <c r="AP377" s="705" t="str">
        <f>IF(ISNUMBER(Bilanz!AP377),Bilanz!AP377,"")</f>
        <v/>
      </c>
      <c r="AQ377" s="706" t="str">
        <f>IF(ISNUMBER(Bilanz!AQ377),Bilanz!AQ377,"")</f>
        <v/>
      </c>
      <c r="AR377" s="707" t="str">
        <f>IF(ISNUMBER(Bilanz!AR377),Bilanz!AR377,"")</f>
        <v/>
      </c>
      <c r="AS377" s="708" t="str">
        <f>IF(ISNUMBER(Bilanz!AS377),Bilanz!AS377,"")</f>
        <v/>
      </c>
      <c r="AT377" s="709" t="str">
        <f>IF(ISNUMBER(Bilanz!AT377),Bilanz!AT377,"")</f>
        <v/>
      </c>
      <c r="AU377" s="710" t="str">
        <f>IF(ISNUMBER(Bilanz!AU377),Bilanz!AU377,"")</f>
        <v/>
      </c>
      <c r="AV377" s="711" t="str">
        <f>IF(ISNUMBER(Bilanz!AV377),Bilanz!AV377,"")</f>
        <v/>
      </c>
      <c r="AW377" s="712" t="str">
        <f>IF(ISNUMBER(Bilanz!AW377),Bilanz!AW377,"")</f>
        <v/>
      </c>
      <c r="AX377" s="713" t="str">
        <f>IF(ISNUMBER(Bilanz!AX377),Bilanz!AX377,"")</f>
        <v/>
      </c>
      <c r="AY377" s="714" t="str">
        <f>IF(ISNUMBER(Bilanz!AY377),Bilanz!AY377,"")</f>
        <v/>
      </c>
      <c r="AZ377" s="715">
        <f>IF(ISNUMBER(Bilanz!AZ377),Bilanz!AZ377,"")</f>
        <v>362.61</v>
      </c>
      <c r="BA377" s="716">
        <f>IF(ISNUMBER(Bilanz!BA377),Bilanz!BA377,"")</f>
        <v>5.5229999999999997</v>
      </c>
      <c r="BB377" s="717" t="str">
        <f>IF(ISNUMBER(Bilanz!BB377),Bilanz!BB377,"")</f>
        <v/>
      </c>
      <c r="BC377" s="718" t="str">
        <f>IF(ISNUMBER(Bilanz!BC377),Bilanz!BC377,"")</f>
        <v/>
      </c>
      <c r="BD377" s="719" t="str">
        <f>IF(ISNUMBER(Bilanz!BD377),Bilanz!BD377,"")</f>
        <v/>
      </c>
      <c r="BE377" s="720" t="str">
        <f>IF(ISNUMBER(Bilanz!BE377),Bilanz!BE377,"")</f>
        <v/>
      </c>
      <c r="BF377" s="708" t="str">
        <f>IF(ISNUMBER(Bilanz!BF377),Bilanz!BF377,"")</f>
        <v/>
      </c>
      <c r="BG377" s="709" t="str">
        <f>IF(ISNUMBER(Bilanz!BG377),Bilanz!BG377,"")</f>
        <v/>
      </c>
      <c r="BH377" s="710" t="str">
        <f>IF(ISNUMBER(Bilanz!BH377),Bilanz!BH377,"")</f>
        <v/>
      </c>
      <c r="BI377" s="711" t="str">
        <f>IF(ISNUMBER(Bilanz!BI377),Bilanz!BI377,"")</f>
        <v/>
      </c>
      <c r="BJ377" s="712" t="str">
        <f>IF(ISNUMBER(Bilanz!BJ377),Bilanz!BJ377,"")</f>
        <v/>
      </c>
      <c r="BK377" s="713" t="str">
        <f>IF(ISNUMBER(Bilanz!BK377),Bilanz!BK377,"")</f>
        <v/>
      </c>
      <c r="BL377" s="714" t="str">
        <f>IF(ISNUMBER(Bilanz!BL377),Bilanz!BL377,"")</f>
        <v/>
      </c>
      <c r="BM377" s="721" t="str">
        <f>IF(ISTEXT(Bilanz!BM377),Bilanz!BM377,"")</f>
        <v>M1</v>
      </c>
      <c r="BN377" s="722" t="str">
        <f>IF(ISNUMBER(Bilanz!BN377),Bilanz!BN377,"")</f>
        <v/>
      </c>
      <c r="BO377" s="722" t="str">
        <f>IF(ISNUMBER(Bilanz!BO377),Bilanz!BO377,"")</f>
        <v/>
      </c>
      <c r="BP377" s="723" t="str">
        <f>IF(ISNUMBER(Bilanz!BP377),Bilanz!BP377,"")</f>
        <v/>
      </c>
      <c r="BQ377" s="723" t="str">
        <f>IF(ISNUMBER(Bilanz!BQ377),Bilanz!BQ377,"")</f>
        <v/>
      </c>
      <c r="BR377" s="721" t="str">
        <f>IF(ISTEXT(Bilanz!BR377),Bilanz!BR377,"")</f>
        <v>M1</v>
      </c>
      <c r="BS377" s="723" t="str">
        <f>IF(ISNUMBER(Bilanz!BS377),Bilanz!BS377,"")</f>
        <v/>
      </c>
      <c r="BT377" s="723" t="str">
        <f>IF(ISNUMBER(Bilanz!BT377),Bilanz!BT377,"")</f>
        <v/>
      </c>
      <c r="BU377" s="723" t="str">
        <f>IF(ISNUMBER(Bilanz!BU377),Bilanz!BU377,"")</f>
        <v/>
      </c>
      <c r="BV377" s="722" t="str">
        <f>IF(ISNUMBER(Bilanz!BV377),Bilanz!BV377,"")</f>
        <v/>
      </c>
      <c r="BW377" s="723" t="str">
        <f>IF(ISNUMBER(Bilanz!BW377),Bilanz!BW377,"")</f>
        <v/>
      </c>
      <c r="BX377" s="721" t="str">
        <f>IF(ISTEXT(Bilanz!BX377),Bilanz!BX377,"")</f>
        <v>M1</v>
      </c>
    </row>
    <row r="378" spans="1:76" x14ac:dyDescent="0.2">
      <c r="A378" s="120" t="str">
        <f>IF(ISTEXT(Data!A378),Data!A378,"")</f>
        <v/>
      </c>
      <c r="B378" s="250">
        <f>IF(ISREF(Data!B378),Data!B378,"")</f>
        <v>35386</v>
      </c>
      <c r="C378" s="698">
        <v>0.27083333333333298</v>
      </c>
      <c r="D378" s="250">
        <f>IF(ISREF(Data!D378),Data!D378,"")</f>
        <v>35387</v>
      </c>
      <c r="E378" s="698">
        <v>0.27083333333333298</v>
      </c>
      <c r="F378" s="699" t="s">
        <v>2179</v>
      </c>
      <c r="G378" s="245" t="str">
        <f>IF(ISTEXT(Data!G378),Data!G378,"")</f>
        <v>No Precipitation Occurred</v>
      </c>
      <c r="H378" s="247" t="str">
        <f>IF(ISTEXT(Data!H378),Data!H378,"")</f>
        <v/>
      </c>
      <c r="I378" s="246" t="str">
        <f>IF(ISTEXT(Data!I378),Data!I378,"")</f>
        <v/>
      </c>
      <c r="J378" s="248" t="str">
        <f>IF(ISTEXT(Data!J378),Data!J378,"")</f>
        <v/>
      </c>
      <c r="K378" s="273" t="str">
        <f>IF(ISNUMBER(Data!K378),Data!K378,"")</f>
        <v/>
      </c>
      <c r="L378" s="242" t="str">
        <f>IF(ISTEXT(Data!L378),Data!L378,"")</f>
        <v>M1</v>
      </c>
      <c r="M378" s="700" t="str">
        <f>IF(ISNUMBER(Data!M378),Data!M378,"")</f>
        <v/>
      </c>
      <c r="N378" s="700" t="str">
        <f>IF(ISNUMBER(Data!N378),Data!N378,"")</f>
        <v/>
      </c>
      <c r="O378" s="242" t="str">
        <f>IF(ISTEXT(Data!O378),Data!O378,"")</f>
        <v>M1</v>
      </c>
      <c r="P378" s="278" t="str">
        <f>IF(ISNUMBER(Data!P378),Data!P378,"")</f>
        <v/>
      </c>
      <c r="Q378" s="242" t="str">
        <f>IF(ISTEXT(Data!Q378),Data!Q378,"")</f>
        <v>M1</v>
      </c>
      <c r="R378" s="277" t="str">
        <f>IF(ISNUMBER(Data!R378),Data!R378,"")</f>
        <v/>
      </c>
      <c r="S378" s="242" t="str">
        <f>IF(ISTEXT(Data!S378),Data!S378,"")</f>
        <v>M1</v>
      </c>
      <c r="T378" s="701" t="str">
        <f>IF(ISNUMBER(Data!T378),Data!T378,"")</f>
        <v/>
      </c>
      <c r="U378" s="242" t="str">
        <f>IF(ISTEXT(Data!U378),Data!U378,"")</f>
        <v>M1</v>
      </c>
      <c r="V378" s="702" t="str">
        <f>IF(ISNUMBER(Data!V378),Data!V378,"")</f>
        <v/>
      </c>
      <c r="W378" s="242" t="str">
        <f>IF(ISTEXT(Data!W378),Data!W378,"")</f>
        <v>M1</v>
      </c>
      <c r="X378" s="701" t="str">
        <f>IF(ISNUMBER(Data!X378),Data!X378,"")</f>
        <v/>
      </c>
      <c r="Y378" s="242" t="str">
        <f>IF(ISTEXT(Data!Y378),Data!Y378,"")</f>
        <v>M1</v>
      </c>
      <c r="Z378" s="703" t="str">
        <f>IF(ISNUMBER(Data!Z378),Data!Z378,"")</f>
        <v/>
      </c>
      <c r="AA378" s="242" t="str">
        <f>IF(ISTEXT(Data!AA378),Data!AA378,"")</f>
        <v>M1</v>
      </c>
      <c r="AB378" s="701" t="str">
        <f>IF(ISNUMBER(Data!AB378),Data!AB378,"")</f>
        <v/>
      </c>
      <c r="AC378" s="242" t="str">
        <f>IF(ISTEXT(Data!AC378),Data!AC378,"")</f>
        <v>M1</v>
      </c>
      <c r="AD378" s="704" t="str">
        <f>IF(ISNUMBER(Data!AD378),Data!AD378,"")</f>
        <v/>
      </c>
      <c r="AE378" s="242" t="str">
        <f>IF(ISTEXT(Data!AE378),Data!AE378,"")</f>
        <v>M1</v>
      </c>
      <c r="AF378" s="701" t="str">
        <f>IF(ISNUMBER(Data!AF378),Data!AF378,"")</f>
        <v/>
      </c>
      <c r="AG378" s="242" t="str">
        <f>IF(ISTEXT(Data!AG378),Data!AG378,"")</f>
        <v>M1</v>
      </c>
      <c r="AH378" s="703" t="str">
        <f>IF(ISNUMBER(Data!AH378),Data!AH378,"")</f>
        <v/>
      </c>
      <c r="AI378" s="242" t="str">
        <f>IF(ISTEXT(Data!AI378),Data!AI378,"")</f>
        <v>M1</v>
      </c>
      <c r="AJ378" s="267" t="str">
        <f>IF(ISTEXT(Data!AJ378),Data!AJ378,"")</f>
        <v/>
      </c>
      <c r="AK378" s="267" t="str">
        <f>IF(ISTEXT(Data!AK378),Data!AK378,"")</f>
        <v/>
      </c>
      <c r="AL378" s="267" t="str">
        <f>IF(ISTEXT(Data!AL378),Data!AL378,"")</f>
        <v/>
      </c>
      <c r="AM378" s="267" t="str">
        <f>IF(ISTEXT(Data!AM378),Data!AM378,"")</f>
        <v/>
      </c>
      <c r="AN378" s="267" t="str">
        <f>IF(ISTEXT(Data!AN378),Data!AN378,"")</f>
        <v/>
      </c>
      <c r="AO378" s="267" t="str">
        <f>IF(ISTEXT(Data!AO378),Data!AO378,"")</f>
        <v/>
      </c>
      <c r="AP378" s="705" t="str">
        <f>IF(ISNUMBER(Bilanz!AP378),Bilanz!AP378,"")</f>
        <v/>
      </c>
      <c r="AQ378" s="706" t="str">
        <f>IF(ISNUMBER(Bilanz!AQ378),Bilanz!AQ378,"")</f>
        <v/>
      </c>
      <c r="AR378" s="707" t="str">
        <f>IF(ISNUMBER(Bilanz!AR378),Bilanz!AR378,"")</f>
        <v/>
      </c>
      <c r="AS378" s="708" t="str">
        <f>IF(ISNUMBER(Bilanz!AS378),Bilanz!AS378,"")</f>
        <v/>
      </c>
      <c r="AT378" s="709" t="str">
        <f>IF(ISNUMBER(Bilanz!AT378),Bilanz!AT378,"")</f>
        <v/>
      </c>
      <c r="AU378" s="710" t="str">
        <f>IF(ISNUMBER(Bilanz!AU378),Bilanz!AU378,"")</f>
        <v/>
      </c>
      <c r="AV378" s="711" t="str">
        <f>IF(ISNUMBER(Bilanz!AV378),Bilanz!AV378,"")</f>
        <v/>
      </c>
      <c r="AW378" s="712" t="str">
        <f>IF(ISNUMBER(Bilanz!AW378),Bilanz!AW378,"")</f>
        <v/>
      </c>
      <c r="AX378" s="713" t="str">
        <f>IF(ISNUMBER(Bilanz!AX378),Bilanz!AX378,"")</f>
        <v/>
      </c>
      <c r="AY378" s="714" t="str">
        <f>IF(ISNUMBER(Bilanz!AY378),Bilanz!AY378,"")</f>
        <v/>
      </c>
      <c r="AZ378" s="715">
        <f>IF(ISNUMBER(Bilanz!AZ378),Bilanz!AZ378,"")</f>
        <v>362.61</v>
      </c>
      <c r="BA378" s="716">
        <f>IF(ISNUMBER(Bilanz!BA378),Bilanz!BA378,"")</f>
        <v>5.5229999999999997</v>
      </c>
      <c r="BB378" s="717" t="str">
        <f>IF(ISNUMBER(Bilanz!BB378),Bilanz!BB378,"")</f>
        <v/>
      </c>
      <c r="BC378" s="718" t="str">
        <f>IF(ISNUMBER(Bilanz!BC378),Bilanz!BC378,"")</f>
        <v/>
      </c>
      <c r="BD378" s="719" t="str">
        <f>IF(ISNUMBER(Bilanz!BD378),Bilanz!BD378,"")</f>
        <v/>
      </c>
      <c r="BE378" s="720" t="str">
        <f>IF(ISNUMBER(Bilanz!BE378),Bilanz!BE378,"")</f>
        <v/>
      </c>
      <c r="BF378" s="708" t="str">
        <f>IF(ISNUMBER(Bilanz!BF378),Bilanz!BF378,"")</f>
        <v/>
      </c>
      <c r="BG378" s="709" t="str">
        <f>IF(ISNUMBER(Bilanz!BG378),Bilanz!BG378,"")</f>
        <v/>
      </c>
      <c r="BH378" s="710" t="str">
        <f>IF(ISNUMBER(Bilanz!BH378),Bilanz!BH378,"")</f>
        <v/>
      </c>
      <c r="BI378" s="711" t="str">
        <f>IF(ISNUMBER(Bilanz!BI378),Bilanz!BI378,"")</f>
        <v/>
      </c>
      <c r="BJ378" s="712" t="str">
        <f>IF(ISNUMBER(Bilanz!BJ378),Bilanz!BJ378,"")</f>
        <v/>
      </c>
      <c r="BK378" s="713" t="str">
        <f>IF(ISNUMBER(Bilanz!BK378),Bilanz!BK378,"")</f>
        <v/>
      </c>
      <c r="BL378" s="714" t="str">
        <f>IF(ISNUMBER(Bilanz!BL378),Bilanz!BL378,"")</f>
        <v/>
      </c>
      <c r="BM378" s="721" t="str">
        <f>IF(ISTEXT(Bilanz!BM378),Bilanz!BM378,"")</f>
        <v>M1</v>
      </c>
      <c r="BN378" s="722" t="str">
        <f>IF(ISNUMBER(Bilanz!BN378),Bilanz!BN378,"")</f>
        <v/>
      </c>
      <c r="BO378" s="722" t="str">
        <f>IF(ISNUMBER(Bilanz!BO378),Bilanz!BO378,"")</f>
        <v/>
      </c>
      <c r="BP378" s="723" t="str">
        <f>IF(ISNUMBER(Bilanz!BP378),Bilanz!BP378,"")</f>
        <v/>
      </c>
      <c r="BQ378" s="723" t="str">
        <f>IF(ISNUMBER(Bilanz!BQ378),Bilanz!BQ378,"")</f>
        <v/>
      </c>
      <c r="BR378" s="721" t="str">
        <f>IF(ISTEXT(Bilanz!BR378),Bilanz!BR378,"")</f>
        <v>M1</v>
      </c>
      <c r="BS378" s="723" t="str">
        <f>IF(ISNUMBER(Bilanz!BS378),Bilanz!BS378,"")</f>
        <v/>
      </c>
      <c r="BT378" s="723" t="str">
        <f>IF(ISNUMBER(Bilanz!BT378),Bilanz!BT378,"")</f>
        <v/>
      </c>
      <c r="BU378" s="723" t="str">
        <f>IF(ISNUMBER(Bilanz!BU378),Bilanz!BU378,"")</f>
        <v/>
      </c>
      <c r="BV378" s="722" t="str">
        <f>IF(ISNUMBER(Bilanz!BV378),Bilanz!BV378,"")</f>
        <v/>
      </c>
      <c r="BW378" s="723" t="str">
        <f>IF(ISNUMBER(Bilanz!BW378),Bilanz!BW378,"")</f>
        <v/>
      </c>
      <c r="BX378" s="721" t="str">
        <f>IF(ISTEXT(Bilanz!BX378),Bilanz!BX378,"")</f>
        <v>M1</v>
      </c>
    </row>
    <row r="379" spans="1:76" x14ac:dyDescent="0.2">
      <c r="A379" s="120" t="str">
        <f>IF(ISTEXT(Data!A379),Data!A379,"")</f>
        <v/>
      </c>
      <c r="B379" s="250">
        <f>IF(ISREF(Data!B379),Data!B379,"")</f>
        <v>35387</v>
      </c>
      <c r="C379" s="698">
        <v>0.27083333333333298</v>
      </c>
      <c r="D379" s="250">
        <f>IF(ISREF(Data!D379),Data!D379,"")</f>
        <v>35388</v>
      </c>
      <c r="E379" s="698">
        <v>0.27083333333333298</v>
      </c>
      <c r="F379" s="699" t="s">
        <v>2179</v>
      </c>
      <c r="G379" s="245" t="str">
        <f>IF(ISTEXT(Data!G379),Data!G379,"")</f>
        <v>No Precipitation Occurred</v>
      </c>
      <c r="H379" s="247" t="str">
        <f>IF(ISTEXT(Data!H379),Data!H379,"")</f>
        <v/>
      </c>
      <c r="I379" s="246" t="str">
        <f>IF(ISTEXT(Data!I379),Data!I379,"")</f>
        <v/>
      </c>
      <c r="J379" s="248" t="str">
        <f>IF(ISTEXT(Data!J379),Data!J379,"")</f>
        <v/>
      </c>
      <c r="K379" s="273" t="str">
        <f>IF(ISNUMBER(Data!K379),Data!K379,"")</f>
        <v/>
      </c>
      <c r="L379" s="242" t="str">
        <f>IF(ISTEXT(Data!L379),Data!L379,"")</f>
        <v>M1</v>
      </c>
      <c r="M379" s="700" t="str">
        <f>IF(ISNUMBER(Data!M379),Data!M379,"")</f>
        <v/>
      </c>
      <c r="N379" s="700" t="str">
        <f>IF(ISNUMBER(Data!N379),Data!N379,"")</f>
        <v/>
      </c>
      <c r="O379" s="242" t="str">
        <f>IF(ISTEXT(Data!O379),Data!O379,"")</f>
        <v>M1</v>
      </c>
      <c r="P379" s="278" t="str">
        <f>IF(ISNUMBER(Data!P379),Data!P379,"")</f>
        <v/>
      </c>
      <c r="Q379" s="242" t="str">
        <f>IF(ISTEXT(Data!Q379),Data!Q379,"")</f>
        <v>M1</v>
      </c>
      <c r="R379" s="277" t="str">
        <f>IF(ISNUMBER(Data!R379),Data!R379,"")</f>
        <v/>
      </c>
      <c r="S379" s="242" t="str">
        <f>IF(ISTEXT(Data!S379),Data!S379,"")</f>
        <v>M1</v>
      </c>
      <c r="T379" s="701" t="str">
        <f>IF(ISNUMBER(Data!T379),Data!T379,"")</f>
        <v/>
      </c>
      <c r="U379" s="242" t="str">
        <f>IF(ISTEXT(Data!U379),Data!U379,"")</f>
        <v>M1</v>
      </c>
      <c r="V379" s="702" t="str">
        <f>IF(ISNUMBER(Data!V379),Data!V379,"")</f>
        <v/>
      </c>
      <c r="W379" s="242" t="str">
        <f>IF(ISTEXT(Data!W379),Data!W379,"")</f>
        <v>M1</v>
      </c>
      <c r="X379" s="701" t="str">
        <f>IF(ISNUMBER(Data!X379),Data!X379,"")</f>
        <v/>
      </c>
      <c r="Y379" s="242" t="str">
        <f>IF(ISTEXT(Data!Y379),Data!Y379,"")</f>
        <v>M1</v>
      </c>
      <c r="Z379" s="703" t="str">
        <f>IF(ISNUMBER(Data!Z379),Data!Z379,"")</f>
        <v/>
      </c>
      <c r="AA379" s="242" t="str">
        <f>IF(ISTEXT(Data!AA379),Data!AA379,"")</f>
        <v>M1</v>
      </c>
      <c r="AB379" s="701" t="str">
        <f>IF(ISNUMBER(Data!AB379),Data!AB379,"")</f>
        <v/>
      </c>
      <c r="AC379" s="242" t="str">
        <f>IF(ISTEXT(Data!AC379),Data!AC379,"")</f>
        <v>M1</v>
      </c>
      <c r="AD379" s="704" t="str">
        <f>IF(ISNUMBER(Data!AD379),Data!AD379,"")</f>
        <v/>
      </c>
      <c r="AE379" s="242" t="str">
        <f>IF(ISTEXT(Data!AE379),Data!AE379,"")</f>
        <v>M1</v>
      </c>
      <c r="AF379" s="701" t="str">
        <f>IF(ISNUMBER(Data!AF379),Data!AF379,"")</f>
        <v/>
      </c>
      <c r="AG379" s="242" t="str">
        <f>IF(ISTEXT(Data!AG379),Data!AG379,"")</f>
        <v>M1</v>
      </c>
      <c r="AH379" s="703" t="str">
        <f>IF(ISNUMBER(Data!AH379),Data!AH379,"")</f>
        <v/>
      </c>
      <c r="AI379" s="242" t="str">
        <f>IF(ISTEXT(Data!AI379),Data!AI379,"")</f>
        <v>M1</v>
      </c>
      <c r="AJ379" s="267" t="str">
        <f>IF(ISTEXT(Data!AJ379),Data!AJ379,"")</f>
        <v/>
      </c>
      <c r="AK379" s="267" t="str">
        <f>IF(ISTEXT(Data!AK379),Data!AK379,"")</f>
        <v/>
      </c>
      <c r="AL379" s="267" t="str">
        <f>IF(ISTEXT(Data!AL379),Data!AL379,"")</f>
        <v/>
      </c>
      <c r="AM379" s="267" t="str">
        <f>IF(ISTEXT(Data!AM379),Data!AM379,"")</f>
        <v/>
      </c>
      <c r="AN379" s="267" t="str">
        <f>IF(ISTEXT(Data!AN379),Data!AN379,"")</f>
        <v/>
      </c>
      <c r="AO379" s="267" t="str">
        <f>IF(ISTEXT(Data!AO379),Data!AO379,"")</f>
        <v/>
      </c>
      <c r="AP379" s="705" t="str">
        <f>IF(ISNUMBER(Bilanz!AP379),Bilanz!AP379,"")</f>
        <v/>
      </c>
      <c r="AQ379" s="706" t="str">
        <f>IF(ISNUMBER(Bilanz!AQ379),Bilanz!AQ379,"")</f>
        <v/>
      </c>
      <c r="AR379" s="707" t="str">
        <f>IF(ISNUMBER(Bilanz!AR379),Bilanz!AR379,"")</f>
        <v/>
      </c>
      <c r="AS379" s="708" t="str">
        <f>IF(ISNUMBER(Bilanz!AS379),Bilanz!AS379,"")</f>
        <v/>
      </c>
      <c r="AT379" s="709" t="str">
        <f>IF(ISNUMBER(Bilanz!AT379),Bilanz!AT379,"")</f>
        <v/>
      </c>
      <c r="AU379" s="710" t="str">
        <f>IF(ISNUMBER(Bilanz!AU379),Bilanz!AU379,"")</f>
        <v/>
      </c>
      <c r="AV379" s="711" t="str">
        <f>IF(ISNUMBER(Bilanz!AV379),Bilanz!AV379,"")</f>
        <v/>
      </c>
      <c r="AW379" s="712" t="str">
        <f>IF(ISNUMBER(Bilanz!AW379),Bilanz!AW379,"")</f>
        <v/>
      </c>
      <c r="AX379" s="713" t="str">
        <f>IF(ISNUMBER(Bilanz!AX379),Bilanz!AX379,"")</f>
        <v/>
      </c>
      <c r="AY379" s="714" t="str">
        <f>IF(ISNUMBER(Bilanz!AY379),Bilanz!AY379,"")</f>
        <v/>
      </c>
      <c r="AZ379" s="715">
        <f>IF(ISNUMBER(Bilanz!AZ379),Bilanz!AZ379,"")</f>
        <v>362.61</v>
      </c>
      <c r="BA379" s="716">
        <f>IF(ISNUMBER(Bilanz!BA379),Bilanz!BA379,"")</f>
        <v>5.5229999999999997</v>
      </c>
      <c r="BB379" s="717" t="str">
        <f>IF(ISNUMBER(Bilanz!BB379),Bilanz!BB379,"")</f>
        <v/>
      </c>
      <c r="BC379" s="718" t="str">
        <f>IF(ISNUMBER(Bilanz!BC379),Bilanz!BC379,"")</f>
        <v/>
      </c>
      <c r="BD379" s="719" t="str">
        <f>IF(ISNUMBER(Bilanz!BD379),Bilanz!BD379,"")</f>
        <v/>
      </c>
      <c r="BE379" s="720" t="str">
        <f>IF(ISNUMBER(Bilanz!BE379),Bilanz!BE379,"")</f>
        <v/>
      </c>
      <c r="BF379" s="708" t="str">
        <f>IF(ISNUMBER(Bilanz!BF379),Bilanz!BF379,"")</f>
        <v/>
      </c>
      <c r="BG379" s="709" t="str">
        <f>IF(ISNUMBER(Bilanz!BG379),Bilanz!BG379,"")</f>
        <v/>
      </c>
      <c r="BH379" s="710" t="str">
        <f>IF(ISNUMBER(Bilanz!BH379),Bilanz!BH379,"")</f>
        <v/>
      </c>
      <c r="BI379" s="711" t="str">
        <f>IF(ISNUMBER(Bilanz!BI379),Bilanz!BI379,"")</f>
        <v/>
      </c>
      <c r="BJ379" s="712" t="str">
        <f>IF(ISNUMBER(Bilanz!BJ379),Bilanz!BJ379,"")</f>
        <v/>
      </c>
      <c r="BK379" s="713" t="str">
        <f>IF(ISNUMBER(Bilanz!BK379),Bilanz!BK379,"")</f>
        <v/>
      </c>
      <c r="BL379" s="714" t="str">
        <f>IF(ISNUMBER(Bilanz!BL379),Bilanz!BL379,"")</f>
        <v/>
      </c>
      <c r="BM379" s="721" t="str">
        <f>IF(ISTEXT(Bilanz!BM379),Bilanz!BM379,"")</f>
        <v>M1</v>
      </c>
      <c r="BN379" s="722" t="str">
        <f>IF(ISNUMBER(Bilanz!BN379),Bilanz!BN379,"")</f>
        <v/>
      </c>
      <c r="BO379" s="722" t="str">
        <f>IF(ISNUMBER(Bilanz!BO379),Bilanz!BO379,"")</f>
        <v/>
      </c>
      <c r="BP379" s="723" t="str">
        <f>IF(ISNUMBER(Bilanz!BP379),Bilanz!BP379,"")</f>
        <v/>
      </c>
      <c r="BQ379" s="723" t="str">
        <f>IF(ISNUMBER(Bilanz!BQ379),Bilanz!BQ379,"")</f>
        <v/>
      </c>
      <c r="BR379" s="721" t="str">
        <f>IF(ISTEXT(Bilanz!BR379),Bilanz!BR379,"")</f>
        <v>M1</v>
      </c>
      <c r="BS379" s="723" t="str">
        <f>IF(ISNUMBER(Bilanz!BS379),Bilanz!BS379,"")</f>
        <v/>
      </c>
      <c r="BT379" s="723" t="str">
        <f>IF(ISNUMBER(Bilanz!BT379),Bilanz!BT379,"")</f>
        <v/>
      </c>
      <c r="BU379" s="723" t="str">
        <f>IF(ISNUMBER(Bilanz!BU379),Bilanz!BU379,"")</f>
        <v/>
      </c>
      <c r="BV379" s="722" t="str">
        <f>IF(ISNUMBER(Bilanz!BV379),Bilanz!BV379,"")</f>
        <v/>
      </c>
      <c r="BW379" s="723" t="str">
        <f>IF(ISNUMBER(Bilanz!BW379),Bilanz!BW379,"")</f>
        <v/>
      </c>
      <c r="BX379" s="721" t="str">
        <f>IF(ISTEXT(Bilanz!BX379),Bilanz!BX379,"")</f>
        <v>M1</v>
      </c>
    </row>
    <row r="380" spans="1:76" x14ac:dyDescent="0.2">
      <c r="A380" s="120" t="str">
        <f>IF(ISTEXT(Data!A380),Data!A380,"")</f>
        <v/>
      </c>
      <c r="B380" s="250">
        <f>IF(ISREF(Data!B380),Data!B380,"")</f>
        <v>35388</v>
      </c>
      <c r="C380" s="698">
        <v>0.27083333333333298</v>
      </c>
      <c r="D380" s="250">
        <f>IF(ISREF(Data!D380),Data!D380,"")</f>
        <v>35389</v>
      </c>
      <c r="E380" s="698">
        <v>0.27083333333333298</v>
      </c>
      <c r="F380" s="699" t="s">
        <v>2179</v>
      </c>
      <c r="G380" s="245" t="str">
        <f>IF(ISTEXT(Data!G380),Data!G380,"")</f>
        <v>No Precipitation Occurred</v>
      </c>
      <c r="H380" s="247" t="str">
        <f>IF(ISTEXT(Data!H380),Data!H380,"")</f>
        <v/>
      </c>
      <c r="I380" s="246" t="str">
        <f>IF(ISTEXT(Data!I380),Data!I380,"")</f>
        <v/>
      </c>
      <c r="J380" s="248" t="str">
        <f>IF(ISTEXT(Data!J380),Data!J380,"")</f>
        <v/>
      </c>
      <c r="K380" s="273" t="str">
        <f>IF(ISNUMBER(Data!K380),Data!K380,"")</f>
        <v/>
      </c>
      <c r="L380" s="242" t="str">
        <f>IF(ISTEXT(Data!L380),Data!L380,"")</f>
        <v>M1</v>
      </c>
      <c r="M380" s="700" t="str">
        <f>IF(ISNUMBER(Data!M380),Data!M380,"")</f>
        <v/>
      </c>
      <c r="N380" s="700" t="str">
        <f>IF(ISNUMBER(Data!N380),Data!N380,"")</f>
        <v/>
      </c>
      <c r="O380" s="242" t="str">
        <f>IF(ISTEXT(Data!O380),Data!O380,"")</f>
        <v>M1</v>
      </c>
      <c r="P380" s="278" t="str">
        <f>IF(ISNUMBER(Data!P380),Data!P380,"")</f>
        <v/>
      </c>
      <c r="Q380" s="242" t="str">
        <f>IF(ISTEXT(Data!Q380),Data!Q380,"")</f>
        <v>M1</v>
      </c>
      <c r="R380" s="277" t="str">
        <f>IF(ISNUMBER(Data!R380),Data!R380,"")</f>
        <v/>
      </c>
      <c r="S380" s="242" t="str">
        <f>IF(ISTEXT(Data!S380),Data!S380,"")</f>
        <v>M1</v>
      </c>
      <c r="T380" s="701" t="str">
        <f>IF(ISNUMBER(Data!T380),Data!T380,"")</f>
        <v/>
      </c>
      <c r="U380" s="242" t="str">
        <f>IF(ISTEXT(Data!U380),Data!U380,"")</f>
        <v>M1</v>
      </c>
      <c r="V380" s="702" t="str">
        <f>IF(ISNUMBER(Data!V380),Data!V380,"")</f>
        <v/>
      </c>
      <c r="W380" s="242" t="str">
        <f>IF(ISTEXT(Data!W380),Data!W380,"")</f>
        <v>M1</v>
      </c>
      <c r="X380" s="701" t="str">
        <f>IF(ISNUMBER(Data!X380),Data!X380,"")</f>
        <v/>
      </c>
      <c r="Y380" s="242" t="str">
        <f>IF(ISTEXT(Data!Y380),Data!Y380,"")</f>
        <v>M1</v>
      </c>
      <c r="Z380" s="703" t="str">
        <f>IF(ISNUMBER(Data!Z380),Data!Z380,"")</f>
        <v/>
      </c>
      <c r="AA380" s="242" t="str">
        <f>IF(ISTEXT(Data!AA380),Data!AA380,"")</f>
        <v>M1</v>
      </c>
      <c r="AB380" s="701" t="str">
        <f>IF(ISNUMBER(Data!AB380),Data!AB380,"")</f>
        <v/>
      </c>
      <c r="AC380" s="242" t="str">
        <f>IF(ISTEXT(Data!AC380),Data!AC380,"")</f>
        <v>M1</v>
      </c>
      <c r="AD380" s="704" t="str">
        <f>IF(ISNUMBER(Data!AD380),Data!AD380,"")</f>
        <v/>
      </c>
      <c r="AE380" s="242" t="str">
        <f>IF(ISTEXT(Data!AE380),Data!AE380,"")</f>
        <v>M1</v>
      </c>
      <c r="AF380" s="701" t="str">
        <f>IF(ISNUMBER(Data!AF380),Data!AF380,"")</f>
        <v/>
      </c>
      <c r="AG380" s="242" t="str">
        <f>IF(ISTEXT(Data!AG380),Data!AG380,"")</f>
        <v>M1</v>
      </c>
      <c r="AH380" s="703" t="str">
        <f>IF(ISNUMBER(Data!AH380),Data!AH380,"")</f>
        <v/>
      </c>
      <c r="AI380" s="242" t="str">
        <f>IF(ISTEXT(Data!AI380),Data!AI380,"")</f>
        <v>M1</v>
      </c>
      <c r="AJ380" s="267" t="str">
        <f>IF(ISTEXT(Data!AJ380),Data!AJ380,"")</f>
        <v/>
      </c>
      <c r="AK380" s="267" t="str">
        <f>IF(ISTEXT(Data!AK380),Data!AK380,"")</f>
        <v/>
      </c>
      <c r="AL380" s="267" t="str">
        <f>IF(ISTEXT(Data!AL380),Data!AL380,"")</f>
        <v/>
      </c>
      <c r="AM380" s="267" t="str">
        <f>IF(ISTEXT(Data!AM380),Data!AM380,"")</f>
        <v/>
      </c>
      <c r="AN380" s="267" t="str">
        <f>IF(ISTEXT(Data!AN380),Data!AN380,"")</f>
        <v/>
      </c>
      <c r="AO380" s="267" t="str">
        <f>IF(ISTEXT(Data!AO380),Data!AO380,"")</f>
        <v/>
      </c>
      <c r="AP380" s="705" t="str">
        <f>IF(ISNUMBER(Bilanz!AP380),Bilanz!AP380,"")</f>
        <v/>
      </c>
      <c r="AQ380" s="706" t="str">
        <f>IF(ISNUMBER(Bilanz!AQ380),Bilanz!AQ380,"")</f>
        <v/>
      </c>
      <c r="AR380" s="707" t="str">
        <f>IF(ISNUMBER(Bilanz!AR380),Bilanz!AR380,"")</f>
        <v/>
      </c>
      <c r="AS380" s="708" t="str">
        <f>IF(ISNUMBER(Bilanz!AS380),Bilanz!AS380,"")</f>
        <v/>
      </c>
      <c r="AT380" s="709" t="str">
        <f>IF(ISNUMBER(Bilanz!AT380),Bilanz!AT380,"")</f>
        <v/>
      </c>
      <c r="AU380" s="710" t="str">
        <f>IF(ISNUMBER(Bilanz!AU380),Bilanz!AU380,"")</f>
        <v/>
      </c>
      <c r="AV380" s="711" t="str">
        <f>IF(ISNUMBER(Bilanz!AV380),Bilanz!AV380,"")</f>
        <v/>
      </c>
      <c r="AW380" s="712" t="str">
        <f>IF(ISNUMBER(Bilanz!AW380),Bilanz!AW380,"")</f>
        <v/>
      </c>
      <c r="AX380" s="713" t="str">
        <f>IF(ISNUMBER(Bilanz!AX380),Bilanz!AX380,"")</f>
        <v/>
      </c>
      <c r="AY380" s="714" t="str">
        <f>IF(ISNUMBER(Bilanz!AY380),Bilanz!AY380,"")</f>
        <v/>
      </c>
      <c r="AZ380" s="715">
        <f>IF(ISNUMBER(Bilanz!AZ380),Bilanz!AZ380,"")</f>
        <v>362.61</v>
      </c>
      <c r="BA380" s="716">
        <f>IF(ISNUMBER(Bilanz!BA380),Bilanz!BA380,"")</f>
        <v>5.5229999999999997</v>
      </c>
      <c r="BB380" s="717" t="str">
        <f>IF(ISNUMBER(Bilanz!BB380),Bilanz!BB380,"")</f>
        <v/>
      </c>
      <c r="BC380" s="718" t="str">
        <f>IF(ISNUMBER(Bilanz!BC380),Bilanz!BC380,"")</f>
        <v/>
      </c>
      <c r="BD380" s="719" t="str">
        <f>IF(ISNUMBER(Bilanz!BD380),Bilanz!BD380,"")</f>
        <v/>
      </c>
      <c r="BE380" s="720" t="str">
        <f>IF(ISNUMBER(Bilanz!BE380),Bilanz!BE380,"")</f>
        <v/>
      </c>
      <c r="BF380" s="708" t="str">
        <f>IF(ISNUMBER(Bilanz!BF380),Bilanz!BF380,"")</f>
        <v/>
      </c>
      <c r="BG380" s="709" t="str">
        <f>IF(ISNUMBER(Bilanz!BG380),Bilanz!BG380,"")</f>
        <v/>
      </c>
      <c r="BH380" s="710" t="str">
        <f>IF(ISNUMBER(Bilanz!BH380),Bilanz!BH380,"")</f>
        <v/>
      </c>
      <c r="BI380" s="711" t="str">
        <f>IF(ISNUMBER(Bilanz!BI380),Bilanz!BI380,"")</f>
        <v/>
      </c>
      <c r="BJ380" s="712" t="str">
        <f>IF(ISNUMBER(Bilanz!BJ380),Bilanz!BJ380,"")</f>
        <v/>
      </c>
      <c r="BK380" s="713" t="str">
        <f>IF(ISNUMBER(Bilanz!BK380),Bilanz!BK380,"")</f>
        <v/>
      </c>
      <c r="BL380" s="714" t="str">
        <f>IF(ISNUMBER(Bilanz!BL380),Bilanz!BL380,"")</f>
        <v/>
      </c>
      <c r="BM380" s="721" t="str">
        <f>IF(ISTEXT(Bilanz!BM380),Bilanz!BM380,"")</f>
        <v>M1</v>
      </c>
      <c r="BN380" s="722" t="str">
        <f>IF(ISNUMBER(Bilanz!BN380),Bilanz!BN380,"")</f>
        <v/>
      </c>
      <c r="BO380" s="722" t="str">
        <f>IF(ISNUMBER(Bilanz!BO380),Bilanz!BO380,"")</f>
        <v/>
      </c>
      <c r="BP380" s="723" t="str">
        <f>IF(ISNUMBER(Bilanz!BP380),Bilanz!BP380,"")</f>
        <v/>
      </c>
      <c r="BQ380" s="723" t="str">
        <f>IF(ISNUMBER(Bilanz!BQ380),Bilanz!BQ380,"")</f>
        <v/>
      </c>
      <c r="BR380" s="721" t="str">
        <f>IF(ISTEXT(Bilanz!BR380),Bilanz!BR380,"")</f>
        <v>M1</v>
      </c>
      <c r="BS380" s="723" t="str">
        <f>IF(ISNUMBER(Bilanz!BS380),Bilanz!BS380,"")</f>
        <v/>
      </c>
      <c r="BT380" s="723" t="str">
        <f>IF(ISNUMBER(Bilanz!BT380),Bilanz!BT380,"")</f>
        <v/>
      </c>
      <c r="BU380" s="723" t="str">
        <f>IF(ISNUMBER(Bilanz!BU380),Bilanz!BU380,"")</f>
        <v/>
      </c>
      <c r="BV380" s="722" t="str">
        <f>IF(ISNUMBER(Bilanz!BV380),Bilanz!BV380,"")</f>
        <v/>
      </c>
      <c r="BW380" s="723" t="str">
        <f>IF(ISNUMBER(Bilanz!BW380),Bilanz!BW380,"")</f>
        <v/>
      </c>
      <c r="BX380" s="721" t="str">
        <f>IF(ISTEXT(Bilanz!BX380),Bilanz!BX380,"")</f>
        <v>M1</v>
      </c>
    </row>
    <row r="381" spans="1:76" x14ac:dyDescent="0.2">
      <c r="A381" s="120" t="str">
        <f>IF(ISTEXT(Data!A381),Data!A381,"")</f>
        <v>DEU96136</v>
      </c>
      <c r="B381" s="250">
        <f>IF(ISREF(Data!B381),Data!B381,"")</f>
        <v>35389</v>
      </c>
      <c r="C381" s="698">
        <v>0.27083333333333298</v>
      </c>
      <c r="D381" s="250">
        <f>IF(ISREF(Data!D381),Data!D381,"")</f>
        <v>35390</v>
      </c>
      <c r="E381" s="698">
        <v>0.27083333333333298</v>
      </c>
      <c r="F381" s="699" t="s">
        <v>2179</v>
      </c>
      <c r="G381" s="245" t="str">
        <f>IF(ISTEXT(Data!G381),Data!G381,"")</f>
        <v>Mixed</v>
      </c>
      <c r="H381" s="247" t="str">
        <f>IF(ISTEXT(Data!H381),Data!H381,"")</f>
        <v>Clean and Clear</v>
      </c>
      <c r="I381" s="246" t="str">
        <f>IF(ISTEXT(Data!I381),Data!I381,"")</f>
        <v/>
      </c>
      <c r="J381" s="248" t="str">
        <f>IF(ISTEXT(Data!J381),Data!J381,"")</f>
        <v/>
      </c>
      <c r="K381" s="273">
        <f>IF(ISNUMBER(Data!K381),Data!K381,"")</f>
        <v>3.3</v>
      </c>
      <c r="L381" s="242" t="str">
        <f>IF(ISTEXT(Data!L381),Data!L381,"")</f>
        <v>V0</v>
      </c>
      <c r="M381" s="700">
        <f>IF(ISNUMBER(Data!M381),Data!M381,"")</f>
        <v>83.6</v>
      </c>
      <c r="N381" s="700">
        <f>IF(ISNUMBER(Data!N381),Data!N381,"")</f>
        <v>1.9227999999999998</v>
      </c>
      <c r="O381" s="242" t="str">
        <f>IF(ISTEXT(Data!O381),Data!O381,"")</f>
        <v>V0</v>
      </c>
      <c r="P381" s="278">
        <f>IF(ISNUMBER(Data!P381),Data!P381,"")</f>
        <v>4.57</v>
      </c>
      <c r="Q381" s="242" t="str">
        <f>IF(ISTEXT(Data!Q381),Data!Q381,"")</f>
        <v>V0</v>
      </c>
      <c r="R381" s="277">
        <f>IF(ISNUMBER(Data!R381),Data!R381,"")</f>
        <v>15.9</v>
      </c>
      <c r="S381" s="242" t="str">
        <f>IF(ISTEXT(Data!S381),Data!S381,"")</f>
        <v>V0</v>
      </c>
      <c r="T381" s="701">
        <f>IF(ISNUMBER(Data!T381),Data!T381,"")</f>
        <v>0.13200000000000001</v>
      </c>
      <c r="U381" s="242" t="str">
        <f>IF(ISTEXT(Data!U381),Data!U381,"")</f>
        <v>V0</v>
      </c>
      <c r="V381" s="702">
        <f>IF(ISNUMBER(Data!V381),Data!V381,"")</f>
        <v>0.57083994677848571</v>
      </c>
      <c r="W381" s="242" t="str">
        <f>IF(ISTEXT(Data!W381),Data!W381,"")</f>
        <v>V0</v>
      </c>
      <c r="X381" s="701">
        <f>IF(ISNUMBER(Data!X381),Data!X381,"")</f>
        <v>0.21529095792300806</v>
      </c>
      <c r="Y381" s="242" t="str">
        <f>IF(ISTEXT(Data!Y381),Data!Y381,"")</f>
        <v>V0</v>
      </c>
      <c r="Z381" s="703">
        <f>IF(ISNUMBER(Data!Z381),Data!Z381,"")</f>
        <v>7.1999999999999995E-2</v>
      </c>
      <c r="AA381" s="242" t="str">
        <f>IF(ISTEXT(Data!AA381),Data!AA381,"")</f>
        <v>V0</v>
      </c>
      <c r="AB381" s="701">
        <f>IF(ISNUMBER(Data!AB381),Data!AB381,"")</f>
        <v>0.24303437551970727</v>
      </c>
      <c r="AC381" s="242" t="str">
        <f>IF(ISTEXT(Data!AC381),Data!AC381,"")</f>
        <v>V0</v>
      </c>
      <c r="AD381" s="704">
        <f>IF(ISNUMBER(Data!AD381),Data!AD381,"")</f>
        <v>0.123</v>
      </c>
      <c r="AE381" s="242" t="str">
        <f>IF(ISTEXT(Data!AE381),Data!AE381,"")</f>
        <v>V0</v>
      </c>
      <c r="AF381" s="701">
        <f>IF(ISNUMBER(Data!AF381),Data!AF381,"")</f>
        <v>3.9E-2</v>
      </c>
      <c r="AG381" s="242" t="str">
        <f>IF(ISTEXT(Data!AG381),Data!AG381,"")</f>
        <v>V0</v>
      </c>
      <c r="AH381" s="703">
        <f>IF(ISNUMBER(Data!AH381),Data!AH381,"")</f>
        <v>0.17299999999999999</v>
      </c>
      <c r="AI381" s="242" t="str">
        <f>IF(ISTEXT(Data!AI381),Data!AI381,"")</f>
        <v>V0</v>
      </c>
      <c r="AJ381" s="267" t="str">
        <f>IF(ISTEXT(Data!AJ381),Data!AJ381,"")</f>
        <v/>
      </c>
      <c r="AK381" s="267" t="str">
        <f>IF(ISTEXT(Data!AK381),Data!AK381,"")</f>
        <v/>
      </c>
      <c r="AL381" s="267" t="str">
        <f>IF(ISTEXT(Data!AL381),Data!AL381,"")</f>
        <v/>
      </c>
      <c r="AM381" s="267" t="str">
        <f>IF(ISTEXT(Data!AM381),Data!AM381,"")</f>
        <v/>
      </c>
      <c r="AN381" s="267" t="str">
        <f>IF(ISTEXT(Data!AN381),Data!AN381,"")</f>
        <v/>
      </c>
      <c r="AO381" s="267" t="str">
        <f>IF(ISTEXT(Data!AO381),Data!AO381,"")</f>
        <v/>
      </c>
      <c r="AP381" s="705">
        <f>IF(ISNUMBER(Bilanz!AP381),Bilanz!AP381,"")</f>
        <v>2.691534803926909E-2</v>
      </c>
      <c r="AQ381" s="706">
        <f>IF(ISNUMBER(Bilanz!AQ381),Bilanz!AQ381,"")</f>
        <v>5.1752831209906605E-2</v>
      </c>
      <c r="AR381" s="707">
        <f>IF(ISNUMBER(Bilanz!AR381),Bilanz!AR381,"")</f>
        <v>0.25380959999999997</v>
      </c>
      <c r="AS381" s="708">
        <f>IF(ISNUMBER(Bilanz!AS381),Bilanz!AS381,"")</f>
        <v>1.0976110496656721</v>
      </c>
      <c r="AT381" s="709">
        <f>IF(ISNUMBER(Bilanz!AT381),Bilanz!AT381,"")</f>
        <v>0.4139614538943599</v>
      </c>
      <c r="AU381" s="710">
        <f>IF(ISNUMBER(Bilanz!AU381),Bilanz!AU381,"")</f>
        <v>0.13844159999999997</v>
      </c>
      <c r="AV381" s="711">
        <f>IF(ISNUMBER(Bilanz!AV381),Bilanz!AV381,"")</f>
        <v>0.46730649724929313</v>
      </c>
      <c r="AW381" s="712">
        <f>IF(ISNUMBER(Bilanz!AW381),Bilanz!AW381,"")</f>
        <v>0.23650439999999998</v>
      </c>
      <c r="AX381" s="713">
        <f>IF(ISNUMBER(Bilanz!AX381),Bilanz!AX381,"")</f>
        <v>7.4989199999999992E-2</v>
      </c>
      <c r="AY381" s="714">
        <f>IF(ISNUMBER(Bilanz!AY381),Bilanz!AY381,"")</f>
        <v>0.33264439999999995</v>
      </c>
      <c r="AZ381" s="715">
        <f>IF(ISNUMBER(Bilanz!AZ381),Bilanz!AZ381,"")</f>
        <v>362.61</v>
      </c>
      <c r="BA381" s="716">
        <f>IF(ISNUMBER(Bilanz!BA381),Bilanz!BA381,"")</f>
        <v>5.5229999999999997</v>
      </c>
      <c r="BB381" s="717">
        <f>IF(ISNUMBER(Bilanz!BB381),Bilanz!BB381,"")</f>
        <v>26.915348039269087</v>
      </c>
      <c r="BC381" s="718">
        <f>IF(ISNUMBER(Bilanz!BC381),Bilanz!BC381,"")</f>
        <v>0.20519890703036844</v>
      </c>
      <c r="BD381" s="719">
        <f>IF(ISNUMBER(Bilanz!BD381),Bilanz!BD381,"")</f>
        <v>3.7153522909717248E-4</v>
      </c>
      <c r="BE381" s="720">
        <f>IF(ISNUMBER(Bilanz!BE381),Bilanz!BE381,"")</f>
        <v>3.7233442400992893</v>
      </c>
      <c r="BF381" s="708">
        <f>IF(ISNUMBER(Bilanz!BF381),Bilanz!BF381,"")</f>
        <v>40.753904960268841</v>
      </c>
      <c r="BG381" s="709">
        <f>IF(ISNUMBER(Bilanz!BG381),Bilanz!BG381,"")</f>
        <v>13.428408415593829</v>
      </c>
      <c r="BH381" s="710">
        <f>IF(ISNUMBER(Bilanz!BH381),Bilanz!BH381,"")</f>
        <v>3.13182367832691</v>
      </c>
      <c r="BI381" s="711">
        <f>IF(ISNUMBER(Bilanz!BI381),Bilanz!BI381,"")</f>
        <v>17.350922790012657</v>
      </c>
      <c r="BJ381" s="712">
        <f>IF(ISNUMBER(Bilanz!BJ381),Bilanz!BJ381,"")</f>
        <v>3.1459409688475115</v>
      </c>
      <c r="BK381" s="713">
        <f>IF(ISNUMBER(Bilanz!BK381),Bilanz!BK381,"")</f>
        <v>3.2092162106562436</v>
      </c>
      <c r="BL381" s="714">
        <f>IF(ISNUMBER(Bilanz!BL381),Bilanz!BL381,"")</f>
        <v>8.6331653276111577</v>
      </c>
      <c r="BM381" s="721" t="str">
        <f>IF(ISTEXT(Bilanz!BM381),Bilanz!BM381,"")</f>
        <v>V0</v>
      </c>
      <c r="BN381" s="722">
        <f>IF(ISNUMBER(Bilanz!BN381),Bilanz!BN381,"")</f>
        <v>15.9</v>
      </c>
      <c r="BO381" s="722">
        <f>IF(ISNUMBER(Bilanz!BO381),Bilanz!BO381,"")</f>
        <v>16.036621654280243</v>
      </c>
      <c r="BP381" s="723">
        <f>IF(ISNUMBER(Bilanz!BP381),Bilanz!BP381,"")</f>
        <v>0.85925568729712143</v>
      </c>
      <c r="BQ381" s="723">
        <f>IF(ISNUMBER(Bilanz!BQ381),Bilanz!BQ381,"")</f>
        <v>30</v>
      </c>
      <c r="BR381" s="721" t="str">
        <f>IF(ISTEXT(Bilanz!BR381),Bilanz!BR381,"")</f>
        <v>V0</v>
      </c>
      <c r="BS381" s="723">
        <f>IF(ISNUMBER(Bilanz!BS381),Bilanz!BS381,"")</f>
        <v>62.38641701472357</v>
      </c>
      <c r="BT381" s="723">
        <f>IF(ISNUMBER(Bilanz!BT381),Bilanz!BT381,"")</f>
        <v>58.111228058221421</v>
      </c>
      <c r="BU381" s="723">
        <f>IF(ISNUMBER(Bilanz!BU381),Bilanz!BU381,"")</f>
        <v>120.49764507294499</v>
      </c>
      <c r="BV381" s="722">
        <f>IF(ISNUMBER(Bilanz!BV381),Bilanz!BV381,"")</f>
        <v>3.5479439900373997</v>
      </c>
      <c r="BW381" s="723">
        <f>IF(ISNUMBER(Bilanz!BW381),Bilanz!BW381,"")</f>
        <v>15</v>
      </c>
      <c r="BX381" s="721" t="str">
        <f>IF(ISTEXT(Bilanz!BX381),Bilanz!BX381,"")</f>
        <v>V0</v>
      </c>
    </row>
    <row r="382" spans="1:76" x14ac:dyDescent="0.2">
      <c r="A382" s="120" t="str">
        <f>IF(ISTEXT(Data!A382),Data!A382,"")</f>
        <v>DEU96137</v>
      </c>
      <c r="B382" s="250">
        <f>IF(ISREF(Data!B382),Data!B382,"")</f>
        <v>35390</v>
      </c>
      <c r="C382" s="698">
        <v>0.27083333333333298</v>
      </c>
      <c r="D382" s="250">
        <f>IF(ISREF(Data!D382),Data!D382,"")</f>
        <v>35391</v>
      </c>
      <c r="E382" s="698">
        <v>0.27083333333333298</v>
      </c>
      <c r="F382" s="699" t="s">
        <v>2179</v>
      </c>
      <c r="G382" s="245" t="str">
        <f>IF(ISTEXT(Data!G382),Data!G382,"")</f>
        <v>Snow</v>
      </c>
      <c r="H382" s="247" t="str">
        <f>IF(ISTEXT(Data!H382),Data!H382,"")</f>
        <v>Clean and Clear</v>
      </c>
      <c r="I382" s="246" t="str">
        <f>IF(ISTEXT(Data!I382),Data!I382,"")</f>
        <v/>
      </c>
      <c r="J382" s="248" t="str">
        <f>IF(ISTEXT(Data!J382),Data!J382,"")</f>
        <v/>
      </c>
      <c r="K382" s="273">
        <f>IF(ISNUMBER(Data!K382),Data!K382,"")</f>
        <v>4.9000000000000004</v>
      </c>
      <c r="L382" s="242" t="str">
        <f>IF(ISTEXT(Data!L382),Data!L382,"")</f>
        <v>V0</v>
      </c>
      <c r="M382" s="700">
        <f>IF(ISNUMBER(Data!M382),Data!M382,"")</f>
        <v>186.6</v>
      </c>
      <c r="N382" s="700">
        <f>IF(ISNUMBER(Data!N382),Data!N382,"")</f>
        <v>4.2917999999999994</v>
      </c>
      <c r="O382" s="242" t="str">
        <f>IF(ISTEXT(Data!O382),Data!O382,"")</f>
        <v>V0</v>
      </c>
      <c r="P382" s="278">
        <f>IF(ISNUMBER(Data!P382),Data!P382,"")</f>
        <v>4.54</v>
      </c>
      <c r="Q382" s="242" t="str">
        <f>IF(ISTEXT(Data!Q382),Data!Q382,"")</f>
        <v>V0</v>
      </c>
      <c r="R382" s="277">
        <f>IF(ISNUMBER(Data!R382),Data!R382,"")</f>
        <v>20.9</v>
      </c>
      <c r="S382" s="242" t="str">
        <f>IF(ISTEXT(Data!S382),Data!S382,"")</f>
        <v>V0</v>
      </c>
      <c r="T382" s="701">
        <f>IF(ISNUMBER(Data!T382),Data!T382,"")</f>
        <v>0.35399999999999998</v>
      </c>
      <c r="U382" s="242" t="str">
        <f>IF(ISTEXT(Data!U382),Data!U382,"")</f>
        <v>V0</v>
      </c>
      <c r="V382" s="702">
        <f>IF(ISNUMBER(Data!V382),Data!V382,"")</f>
        <v>0.4960682719135554</v>
      </c>
      <c r="W382" s="242" t="str">
        <f>IF(ISTEXT(Data!W382),Data!W382,"")</f>
        <v>V0</v>
      </c>
      <c r="X382" s="701">
        <f>IF(ISNUMBER(Data!X382),Data!X382,"")</f>
        <v>0.52070371218587996</v>
      </c>
      <c r="Y382" s="242" t="str">
        <f>IF(ISTEXT(Data!Y382),Data!Y382,"")</f>
        <v>V0</v>
      </c>
      <c r="Z382" s="703">
        <f>IF(ISNUMBER(Data!Z382),Data!Z382,"")</f>
        <v>0.214</v>
      </c>
      <c r="AA382" s="242" t="str">
        <f>IF(ISTEXT(Data!AA382),Data!AA382,"")</f>
        <v>V0</v>
      </c>
      <c r="AB382" s="701">
        <f>IF(ISNUMBER(Data!AB382),Data!AB382,"")</f>
        <v>0.39211616497588558</v>
      </c>
      <c r="AC382" s="242" t="str">
        <f>IF(ISTEXT(Data!AC382),Data!AC382,"")</f>
        <v>V0</v>
      </c>
      <c r="AD382" s="704">
        <f>IF(ISNUMBER(Data!AD382),Data!AD382,"")</f>
        <v>3.2000000000000001E-2</v>
      </c>
      <c r="AE382" s="242" t="str">
        <f>IF(ISTEXT(Data!AE382),Data!AE382,"")</f>
        <v>V0</v>
      </c>
      <c r="AF382" s="701">
        <f>IF(ISNUMBER(Data!AF382),Data!AF382,"")</f>
        <v>3.6999999999999998E-2</v>
      </c>
      <c r="AG382" s="242" t="str">
        <f>IF(ISTEXT(Data!AG382),Data!AG382,"")</f>
        <v>V0</v>
      </c>
      <c r="AH382" s="703">
        <f>IF(ISNUMBER(Data!AH382),Data!AH382,"")</f>
        <v>0.106</v>
      </c>
      <c r="AI382" s="242" t="str">
        <f>IF(ISTEXT(Data!AI382),Data!AI382,"")</f>
        <v>V0</v>
      </c>
      <c r="AJ382" s="267" t="str">
        <f>IF(ISTEXT(Data!AJ382),Data!AJ382,"")</f>
        <v/>
      </c>
      <c r="AK382" s="267" t="str">
        <f>IF(ISTEXT(Data!AK382),Data!AK382,"")</f>
        <v/>
      </c>
      <c r="AL382" s="267" t="str">
        <f>IF(ISTEXT(Data!AL382),Data!AL382,"")</f>
        <v/>
      </c>
      <c r="AM382" s="267" t="str">
        <f>IF(ISTEXT(Data!AM382),Data!AM382,"")</f>
        <v/>
      </c>
      <c r="AN382" s="267" t="str">
        <f>IF(ISTEXT(Data!AN382),Data!AN382,"")</f>
        <v/>
      </c>
      <c r="AO382" s="267" t="str">
        <f>IF(ISTEXT(Data!AO382),Data!AO382,"")</f>
        <v/>
      </c>
      <c r="AP382" s="705">
        <f>IF(ISNUMBER(Bilanz!AP382),Bilanz!AP382,"")</f>
        <v>2.884031503126603E-2</v>
      </c>
      <c r="AQ382" s="706">
        <f>IF(ISNUMBER(Bilanz!AQ382),Bilanz!AQ382,"")</f>
        <v>0.12377686405118753</v>
      </c>
      <c r="AR382" s="707">
        <f>IF(ISNUMBER(Bilanz!AR382),Bilanz!AR382,"")</f>
        <v>1.5192971999999998</v>
      </c>
      <c r="AS382" s="708">
        <f>IF(ISNUMBER(Bilanz!AS382),Bilanz!AS382,"")</f>
        <v>2.129025809398597</v>
      </c>
      <c r="AT382" s="709">
        <f>IF(ISNUMBER(Bilanz!AT382),Bilanz!AT382,"")</f>
        <v>2.2347561919593595</v>
      </c>
      <c r="AU382" s="710">
        <f>IF(ISNUMBER(Bilanz!AU382),Bilanz!AU382,"")</f>
        <v>0.91844519999999985</v>
      </c>
      <c r="AV382" s="711">
        <f>IF(ISNUMBER(Bilanz!AV382),Bilanz!AV382,"")</f>
        <v>1.6828841568435056</v>
      </c>
      <c r="AW382" s="712">
        <f>IF(ISNUMBER(Bilanz!AW382),Bilanz!AW382,"")</f>
        <v>0.13733759999999998</v>
      </c>
      <c r="AX382" s="713">
        <f>IF(ISNUMBER(Bilanz!AX382),Bilanz!AX382,"")</f>
        <v>0.15879659999999998</v>
      </c>
      <c r="AY382" s="714">
        <f>IF(ISNUMBER(Bilanz!AY382),Bilanz!AY382,"")</f>
        <v>0.45493079999999991</v>
      </c>
      <c r="AZ382" s="715">
        <f>IF(ISNUMBER(Bilanz!AZ382),Bilanz!AZ382,"")</f>
        <v>362.61</v>
      </c>
      <c r="BA382" s="716">
        <f>IF(ISNUMBER(Bilanz!BA382),Bilanz!BA382,"")</f>
        <v>5.5229999999999997</v>
      </c>
      <c r="BB382" s="717">
        <f>IF(ISNUMBER(Bilanz!BB382),Bilanz!BB382,"")</f>
        <v>28.84031503126603</v>
      </c>
      <c r="BC382" s="718">
        <f>IF(ISNUMBER(Bilanz!BC382),Bilanz!BC382,"")</f>
        <v>0.19150276250493317</v>
      </c>
      <c r="BD382" s="719">
        <f>IF(ISNUMBER(Bilanz!BD382),Bilanz!BD382,"")</f>
        <v>3.4673685045253142E-4</v>
      </c>
      <c r="BE382" s="720">
        <f>IF(ISNUMBER(Bilanz!BE382),Bilanz!BE382,"")</f>
        <v>9.9853322802662756</v>
      </c>
      <c r="BF382" s="708">
        <f>IF(ISNUMBER(Bilanz!BF382),Bilanz!BF382,"")</f>
        <v>35.415740123763506</v>
      </c>
      <c r="BG382" s="709">
        <f>IF(ISNUMBER(Bilanz!BG382),Bilanz!BG382,"")</f>
        <v>32.478011051668794</v>
      </c>
      <c r="BH382" s="710">
        <f>IF(ISNUMBER(Bilanz!BH382),Bilanz!BH382,"")</f>
        <v>9.3084759328049831</v>
      </c>
      <c r="BI382" s="711">
        <f>IF(ISNUMBER(Bilanz!BI382),Bilanz!BI382,"")</f>
        <v>27.99430034810349</v>
      </c>
      <c r="BJ382" s="712">
        <f>IF(ISNUMBER(Bilanz!BJ382),Bilanz!BJ382,"")</f>
        <v>0.81845618701723877</v>
      </c>
      <c r="BK382" s="713">
        <f>IF(ISNUMBER(Bilanz!BK382),Bilanz!BK382,"")</f>
        <v>3.0446410203661793</v>
      </c>
      <c r="BL382" s="714">
        <f>IF(ISNUMBER(Bilanz!BL382),Bilanz!BL382,"")</f>
        <v>5.2896851140276455</v>
      </c>
      <c r="BM382" s="721" t="str">
        <f>IF(ISTEXT(Bilanz!BM382),Bilanz!BM382,"")</f>
        <v>V0</v>
      </c>
      <c r="BN382" s="722">
        <f>IF(ISNUMBER(Bilanz!BN382),Bilanz!BN382,"")</f>
        <v>20.9</v>
      </c>
      <c r="BO382" s="722">
        <f>IF(ISNUMBER(Bilanz!BO382),Bilanz!BO382,"")</f>
        <v>19.04289028063377</v>
      </c>
      <c r="BP382" s="723">
        <f>IF(ISNUMBER(Bilanz!BP382),Bilanz!BP382,"")</f>
        <v>-8.8856924371589869</v>
      </c>
      <c r="BQ382" s="723">
        <f>IF(ISNUMBER(Bilanz!BQ382),Bilanz!BQ382,"")</f>
        <v>30</v>
      </c>
      <c r="BR382" s="721" t="str">
        <f>IF(ISTEXT(Bilanz!BR382),Bilanz!BR382,"")</f>
        <v>V0</v>
      </c>
      <c r="BS382" s="723">
        <f>IF(ISNUMBER(Bilanz!BS382),Bilanz!BS382,"")</f>
        <v>75.295873633585572</v>
      </c>
      <c r="BT382" s="723">
        <f>IF(ISNUMBER(Bilanz!BT382),Bilanz!BT382,"")</f>
        <v>78.070932955053962</v>
      </c>
      <c r="BU382" s="723">
        <f>IF(ISNUMBER(Bilanz!BU382),Bilanz!BU382,"")</f>
        <v>153.36680658863952</v>
      </c>
      <c r="BV382" s="722">
        <f>IF(ISNUMBER(Bilanz!BV382),Bilanz!BV382,"")</f>
        <v>-1.8094262919039938</v>
      </c>
      <c r="BW382" s="723">
        <f>IF(ISNUMBER(Bilanz!BW382),Bilanz!BW382,"")</f>
        <v>15</v>
      </c>
      <c r="BX382" s="721" t="str">
        <f>IF(ISTEXT(Bilanz!BX382),Bilanz!BX382,"")</f>
        <v>V0</v>
      </c>
    </row>
    <row r="383" spans="1:76" x14ac:dyDescent="0.2">
      <c r="A383" s="120" t="str">
        <f>IF(ISTEXT(Data!A383),Data!A383,"")</f>
        <v/>
      </c>
      <c r="B383" s="250">
        <f>IF(ISREF(Data!B383),Data!B383,"")</f>
        <v>35391</v>
      </c>
      <c r="C383" s="698">
        <v>0.27083333333333298</v>
      </c>
      <c r="D383" s="250">
        <f>IF(ISREF(Data!D383),Data!D383,"")</f>
        <v>35392</v>
      </c>
      <c r="E383" s="698">
        <v>0.27083333333333298</v>
      </c>
      <c r="F383" s="699" t="s">
        <v>2179</v>
      </c>
      <c r="G383" s="245" t="str">
        <f>IF(ISTEXT(Data!G383),Data!G383,"")</f>
        <v>No Precipitation Occurred</v>
      </c>
      <c r="H383" s="247" t="str">
        <f>IF(ISTEXT(Data!H383),Data!H383,"")</f>
        <v/>
      </c>
      <c r="I383" s="246" t="str">
        <f>IF(ISTEXT(Data!I383),Data!I383,"")</f>
        <v/>
      </c>
      <c r="J383" s="248" t="str">
        <f>IF(ISTEXT(Data!J383),Data!J383,"")</f>
        <v/>
      </c>
      <c r="K383" s="273" t="str">
        <f>IF(ISNUMBER(Data!K383),Data!K383,"")</f>
        <v/>
      </c>
      <c r="L383" s="242" t="str">
        <f>IF(ISTEXT(Data!L383),Data!L383,"")</f>
        <v>M1</v>
      </c>
      <c r="M383" s="700" t="str">
        <f>IF(ISNUMBER(Data!M383),Data!M383,"")</f>
        <v/>
      </c>
      <c r="N383" s="700" t="str">
        <f>IF(ISNUMBER(Data!N383),Data!N383,"")</f>
        <v/>
      </c>
      <c r="O383" s="242" t="str">
        <f>IF(ISTEXT(Data!O383),Data!O383,"")</f>
        <v>M1</v>
      </c>
      <c r="P383" s="278" t="str">
        <f>IF(ISNUMBER(Data!P383),Data!P383,"")</f>
        <v/>
      </c>
      <c r="Q383" s="242" t="str">
        <f>IF(ISTEXT(Data!Q383),Data!Q383,"")</f>
        <v>M1</v>
      </c>
      <c r="R383" s="277" t="str">
        <f>IF(ISNUMBER(Data!R383),Data!R383,"")</f>
        <v/>
      </c>
      <c r="S383" s="242" t="str">
        <f>IF(ISTEXT(Data!S383),Data!S383,"")</f>
        <v>M1</v>
      </c>
      <c r="T383" s="701" t="str">
        <f>IF(ISNUMBER(Data!T383),Data!T383,"")</f>
        <v/>
      </c>
      <c r="U383" s="242" t="str">
        <f>IF(ISTEXT(Data!U383),Data!U383,"")</f>
        <v>M1</v>
      </c>
      <c r="V383" s="702" t="str">
        <f>IF(ISNUMBER(Data!V383),Data!V383,"")</f>
        <v/>
      </c>
      <c r="W383" s="242" t="str">
        <f>IF(ISTEXT(Data!W383),Data!W383,"")</f>
        <v>M1</v>
      </c>
      <c r="X383" s="701" t="str">
        <f>IF(ISNUMBER(Data!X383),Data!X383,"")</f>
        <v/>
      </c>
      <c r="Y383" s="242" t="str">
        <f>IF(ISTEXT(Data!Y383),Data!Y383,"")</f>
        <v>M1</v>
      </c>
      <c r="Z383" s="703" t="str">
        <f>IF(ISNUMBER(Data!Z383),Data!Z383,"")</f>
        <v/>
      </c>
      <c r="AA383" s="242" t="str">
        <f>IF(ISTEXT(Data!AA383),Data!AA383,"")</f>
        <v>M1</v>
      </c>
      <c r="AB383" s="701" t="str">
        <f>IF(ISNUMBER(Data!AB383),Data!AB383,"")</f>
        <v/>
      </c>
      <c r="AC383" s="242" t="str">
        <f>IF(ISTEXT(Data!AC383),Data!AC383,"")</f>
        <v>M1</v>
      </c>
      <c r="AD383" s="704" t="str">
        <f>IF(ISNUMBER(Data!AD383),Data!AD383,"")</f>
        <v/>
      </c>
      <c r="AE383" s="242" t="str">
        <f>IF(ISTEXT(Data!AE383),Data!AE383,"")</f>
        <v>M1</v>
      </c>
      <c r="AF383" s="701" t="str">
        <f>IF(ISNUMBER(Data!AF383),Data!AF383,"")</f>
        <v/>
      </c>
      <c r="AG383" s="242" t="str">
        <f>IF(ISTEXT(Data!AG383),Data!AG383,"")</f>
        <v>M1</v>
      </c>
      <c r="AH383" s="703" t="str">
        <f>IF(ISNUMBER(Data!AH383),Data!AH383,"")</f>
        <v/>
      </c>
      <c r="AI383" s="242" t="str">
        <f>IF(ISTEXT(Data!AI383),Data!AI383,"")</f>
        <v>M1</v>
      </c>
      <c r="AJ383" s="267" t="str">
        <f>IF(ISTEXT(Data!AJ383),Data!AJ383,"")</f>
        <v/>
      </c>
      <c r="AK383" s="267" t="str">
        <f>IF(ISTEXT(Data!AK383),Data!AK383,"")</f>
        <v/>
      </c>
      <c r="AL383" s="267" t="str">
        <f>IF(ISTEXT(Data!AL383),Data!AL383,"")</f>
        <v/>
      </c>
      <c r="AM383" s="267" t="str">
        <f>IF(ISTEXT(Data!AM383),Data!AM383,"")</f>
        <v/>
      </c>
      <c r="AN383" s="267" t="str">
        <f>IF(ISTEXT(Data!AN383),Data!AN383,"")</f>
        <v/>
      </c>
      <c r="AO383" s="267" t="str">
        <f>IF(ISTEXT(Data!AO383),Data!AO383,"")</f>
        <v/>
      </c>
      <c r="AP383" s="705" t="str">
        <f>IF(ISNUMBER(Bilanz!AP383),Bilanz!AP383,"")</f>
        <v/>
      </c>
      <c r="AQ383" s="706" t="str">
        <f>IF(ISNUMBER(Bilanz!AQ383),Bilanz!AQ383,"")</f>
        <v/>
      </c>
      <c r="AR383" s="707" t="str">
        <f>IF(ISNUMBER(Bilanz!AR383),Bilanz!AR383,"")</f>
        <v/>
      </c>
      <c r="AS383" s="708" t="str">
        <f>IF(ISNUMBER(Bilanz!AS383),Bilanz!AS383,"")</f>
        <v/>
      </c>
      <c r="AT383" s="709" t="str">
        <f>IF(ISNUMBER(Bilanz!AT383),Bilanz!AT383,"")</f>
        <v/>
      </c>
      <c r="AU383" s="710" t="str">
        <f>IF(ISNUMBER(Bilanz!AU383),Bilanz!AU383,"")</f>
        <v/>
      </c>
      <c r="AV383" s="711" t="str">
        <f>IF(ISNUMBER(Bilanz!AV383),Bilanz!AV383,"")</f>
        <v/>
      </c>
      <c r="AW383" s="712" t="str">
        <f>IF(ISNUMBER(Bilanz!AW383),Bilanz!AW383,"")</f>
        <v/>
      </c>
      <c r="AX383" s="713" t="str">
        <f>IF(ISNUMBER(Bilanz!AX383),Bilanz!AX383,"")</f>
        <v/>
      </c>
      <c r="AY383" s="714" t="str">
        <f>IF(ISNUMBER(Bilanz!AY383),Bilanz!AY383,"")</f>
        <v/>
      </c>
      <c r="AZ383" s="715">
        <f>IF(ISNUMBER(Bilanz!AZ383),Bilanz!AZ383,"")</f>
        <v>362.61</v>
      </c>
      <c r="BA383" s="716">
        <f>IF(ISNUMBER(Bilanz!BA383),Bilanz!BA383,"")</f>
        <v>5.5229999999999997</v>
      </c>
      <c r="BB383" s="717" t="str">
        <f>IF(ISNUMBER(Bilanz!BB383),Bilanz!BB383,"")</f>
        <v/>
      </c>
      <c r="BC383" s="718" t="str">
        <f>IF(ISNUMBER(Bilanz!BC383),Bilanz!BC383,"")</f>
        <v/>
      </c>
      <c r="BD383" s="719" t="str">
        <f>IF(ISNUMBER(Bilanz!BD383),Bilanz!BD383,"")</f>
        <v/>
      </c>
      <c r="BE383" s="720" t="str">
        <f>IF(ISNUMBER(Bilanz!BE383),Bilanz!BE383,"")</f>
        <v/>
      </c>
      <c r="BF383" s="708" t="str">
        <f>IF(ISNUMBER(Bilanz!BF383),Bilanz!BF383,"")</f>
        <v/>
      </c>
      <c r="BG383" s="709" t="str">
        <f>IF(ISNUMBER(Bilanz!BG383),Bilanz!BG383,"")</f>
        <v/>
      </c>
      <c r="BH383" s="710" t="str">
        <f>IF(ISNUMBER(Bilanz!BH383),Bilanz!BH383,"")</f>
        <v/>
      </c>
      <c r="BI383" s="711" t="str">
        <f>IF(ISNUMBER(Bilanz!BI383),Bilanz!BI383,"")</f>
        <v/>
      </c>
      <c r="BJ383" s="712" t="str">
        <f>IF(ISNUMBER(Bilanz!BJ383),Bilanz!BJ383,"")</f>
        <v/>
      </c>
      <c r="BK383" s="713" t="str">
        <f>IF(ISNUMBER(Bilanz!BK383),Bilanz!BK383,"")</f>
        <v/>
      </c>
      <c r="BL383" s="714" t="str">
        <f>IF(ISNUMBER(Bilanz!BL383),Bilanz!BL383,"")</f>
        <v/>
      </c>
      <c r="BM383" s="721" t="str">
        <f>IF(ISTEXT(Bilanz!BM383),Bilanz!BM383,"")</f>
        <v>M1</v>
      </c>
      <c r="BN383" s="722" t="str">
        <f>IF(ISNUMBER(Bilanz!BN383),Bilanz!BN383,"")</f>
        <v/>
      </c>
      <c r="BO383" s="722" t="str">
        <f>IF(ISNUMBER(Bilanz!BO383),Bilanz!BO383,"")</f>
        <v/>
      </c>
      <c r="BP383" s="723" t="str">
        <f>IF(ISNUMBER(Bilanz!BP383),Bilanz!BP383,"")</f>
        <v/>
      </c>
      <c r="BQ383" s="723" t="str">
        <f>IF(ISNUMBER(Bilanz!BQ383),Bilanz!BQ383,"")</f>
        <v/>
      </c>
      <c r="BR383" s="721" t="str">
        <f>IF(ISTEXT(Bilanz!BR383),Bilanz!BR383,"")</f>
        <v>M1</v>
      </c>
      <c r="BS383" s="723" t="str">
        <f>IF(ISNUMBER(Bilanz!BS383),Bilanz!BS383,"")</f>
        <v/>
      </c>
      <c r="BT383" s="723" t="str">
        <f>IF(ISNUMBER(Bilanz!BT383),Bilanz!BT383,"")</f>
        <v/>
      </c>
      <c r="BU383" s="723" t="str">
        <f>IF(ISNUMBER(Bilanz!BU383),Bilanz!BU383,"")</f>
        <v/>
      </c>
      <c r="BV383" s="722" t="str">
        <f>IF(ISNUMBER(Bilanz!BV383),Bilanz!BV383,"")</f>
        <v/>
      </c>
      <c r="BW383" s="723" t="str">
        <f>IF(ISNUMBER(Bilanz!BW383),Bilanz!BW383,"")</f>
        <v/>
      </c>
      <c r="BX383" s="721" t="str">
        <f>IF(ISTEXT(Bilanz!BX383),Bilanz!BX383,"")</f>
        <v>M1</v>
      </c>
    </row>
    <row r="384" spans="1:76" x14ac:dyDescent="0.2">
      <c r="A384" s="120" t="str">
        <f>IF(ISTEXT(Data!A384),Data!A384,"")</f>
        <v>DEU96138</v>
      </c>
      <c r="B384" s="250">
        <f>IF(ISREF(Data!B384),Data!B384,"")</f>
        <v>35392</v>
      </c>
      <c r="C384" s="698">
        <v>0.27083333333333298</v>
      </c>
      <c r="D384" s="250">
        <f>IF(ISREF(Data!D384),Data!D384,"")</f>
        <v>35393</v>
      </c>
      <c r="E384" s="698">
        <v>0.27083333333333298</v>
      </c>
      <c r="F384" s="699" t="s">
        <v>2179</v>
      </c>
      <c r="G384" s="245" t="str">
        <f>IF(ISTEXT(Data!G384),Data!G384,"")</f>
        <v>Snow</v>
      </c>
      <c r="H384" s="247" t="str">
        <f>IF(ISTEXT(Data!H384),Data!H384,"")</f>
        <v>Clean and Clear</v>
      </c>
      <c r="I384" s="246" t="str">
        <f>IF(ISTEXT(Data!I384),Data!I384,"")</f>
        <v/>
      </c>
      <c r="J384" s="248" t="str">
        <f>IF(ISTEXT(Data!J384),Data!J384,"")</f>
        <v/>
      </c>
      <c r="K384" s="273">
        <f>IF(ISNUMBER(Data!K384),Data!K384,"")</f>
        <v>4.4000000000000004</v>
      </c>
      <c r="L384" s="242" t="str">
        <f>IF(ISTEXT(Data!L384),Data!L384,"")</f>
        <v>V0</v>
      </c>
      <c r="M384" s="700">
        <f>IF(ISNUMBER(Data!M384),Data!M384,"")</f>
        <v>150.6</v>
      </c>
      <c r="N384" s="700">
        <f>IF(ISNUMBER(Data!N384),Data!N384,"")</f>
        <v>3.4638</v>
      </c>
      <c r="O384" s="242" t="str">
        <f>IF(ISTEXT(Data!O384),Data!O384,"")</f>
        <v>V0</v>
      </c>
      <c r="P384" s="278">
        <f>IF(ISNUMBER(Data!P384),Data!P384,"")</f>
        <v>4.53</v>
      </c>
      <c r="Q384" s="242" t="str">
        <f>IF(ISTEXT(Data!Q384),Data!Q384,"")</f>
        <v>V0</v>
      </c>
      <c r="R384" s="277">
        <f>IF(ISNUMBER(Data!R384),Data!R384,"")</f>
        <v>19</v>
      </c>
      <c r="S384" s="242" t="str">
        <f>IF(ISTEXT(Data!S384),Data!S384,"")</f>
        <v>V0</v>
      </c>
      <c r="T384" s="701">
        <f>IF(ISNUMBER(Data!T384),Data!T384,"")</f>
        <v>0.12</v>
      </c>
      <c r="U384" s="242" t="str">
        <f>IF(ISTEXT(Data!U384),Data!U384,"")</f>
        <v>V0</v>
      </c>
      <c r="V384" s="702">
        <f>IF(ISNUMBER(Data!V384),Data!V384,"")</f>
        <v>0.69937494073058626</v>
      </c>
      <c r="W384" s="242" t="str">
        <f>IF(ISTEXT(Data!W384),Data!W384,"")</f>
        <v>V0</v>
      </c>
      <c r="X384" s="701">
        <f>IF(ISNUMBER(Data!X384),Data!X384,"")</f>
        <v>0.31542628718952342</v>
      </c>
      <c r="Y384" s="242" t="str">
        <f>IF(ISTEXT(Data!Y384),Data!Y384,"")</f>
        <v>V0</v>
      </c>
      <c r="Z384" s="703">
        <f>IF(ISNUMBER(Data!Z384),Data!Z384,"")</f>
        <v>6.5000000000000002E-2</v>
      </c>
      <c r="AA384" s="242" t="str">
        <f>IF(ISTEXT(Data!AA384),Data!AA384,"")</f>
        <v>V0</v>
      </c>
      <c r="AB384" s="701">
        <f>IF(ISNUMBER(Data!AB384),Data!AB384,"")</f>
        <v>0.4984922334940961</v>
      </c>
      <c r="AC384" s="242" t="str">
        <f>IF(ISTEXT(Data!AC384),Data!AC384,"")</f>
        <v>V0</v>
      </c>
      <c r="AD384" s="704">
        <f>IF(ISNUMBER(Data!AD384),Data!AD384,"")</f>
        <v>3.4000000000000002E-2</v>
      </c>
      <c r="AE384" s="242" t="str">
        <f>IF(ISTEXT(Data!AE384),Data!AE384,"")</f>
        <v>V0</v>
      </c>
      <c r="AF384" s="701">
        <f>IF(ISNUMBER(Data!AF384),Data!AF384,"")</f>
        <v>2.5000000000000001E-2</v>
      </c>
      <c r="AG384" s="242" t="str">
        <f>IF(ISTEXT(Data!AG384),Data!AG384,"")</f>
        <v>V0</v>
      </c>
      <c r="AH384" s="703">
        <f>IF(ISNUMBER(Data!AH384),Data!AH384,"")</f>
        <v>0.122</v>
      </c>
      <c r="AI384" s="242" t="str">
        <f>IF(ISTEXT(Data!AI384),Data!AI384,"")</f>
        <v>V0</v>
      </c>
      <c r="AJ384" s="267" t="str">
        <f>IF(ISTEXT(Data!AJ384),Data!AJ384,"")</f>
        <v/>
      </c>
      <c r="AK384" s="267" t="str">
        <f>IF(ISTEXT(Data!AK384),Data!AK384,"")</f>
        <v/>
      </c>
      <c r="AL384" s="267" t="str">
        <f>IF(ISTEXT(Data!AL384),Data!AL384,"")</f>
        <v/>
      </c>
      <c r="AM384" s="267" t="str">
        <f>IF(ISTEXT(Data!AM384),Data!AM384,"")</f>
        <v/>
      </c>
      <c r="AN384" s="267" t="str">
        <f>IF(ISTEXT(Data!AN384),Data!AN384,"")</f>
        <v/>
      </c>
      <c r="AO384" s="267" t="str">
        <f>IF(ISTEXT(Data!AO384),Data!AO384,"")</f>
        <v/>
      </c>
      <c r="AP384" s="705">
        <f>IF(ISNUMBER(Bilanz!AP384),Bilanz!AP384,"")</f>
        <v>2.9512092266663827E-2</v>
      </c>
      <c r="AQ384" s="706">
        <f>IF(ISNUMBER(Bilanz!AQ384),Bilanz!AQ384,"")</f>
        <v>0.10222398519327017</v>
      </c>
      <c r="AR384" s="707">
        <f>IF(ISNUMBER(Bilanz!AR384),Bilanz!AR384,"")</f>
        <v>0.41565599999999997</v>
      </c>
      <c r="AS384" s="708">
        <f>IF(ISNUMBER(Bilanz!AS384),Bilanz!AS384,"")</f>
        <v>2.4224949197026047</v>
      </c>
      <c r="AT384" s="709">
        <f>IF(ISNUMBER(Bilanz!AT384),Bilanz!AT384,"")</f>
        <v>1.0925735735670712</v>
      </c>
      <c r="AU384" s="710">
        <f>IF(ISNUMBER(Bilanz!AU384),Bilanz!AU384,"")</f>
        <v>0.22514700000000001</v>
      </c>
      <c r="AV384" s="711">
        <f>IF(ISNUMBER(Bilanz!AV384),Bilanz!AV384,"")</f>
        <v>1.72667739837685</v>
      </c>
      <c r="AW384" s="712">
        <f>IF(ISNUMBER(Bilanz!AW384),Bilanz!AW384,"")</f>
        <v>0.1177692</v>
      </c>
      <c r="AX384" s="713">
        <f>IF(ISNUMBER(Bilanz!AX384),Bilanz!AX384,"")</f>
        <v>8.6595000000000005E-2</v>
      </c>
      <c r="AY384" s="714">
        <f>IF(ISNUMBER(Bilanz!AY384),Bilanz!AY384,"")</f>
        <v>0.4225836</v>
      </c>
      <c r="AZ384" s="715">
        <f>IF(ISNUMBER(Bilanz!AZ384),Bilanz!AZ384,"")</f>
        <v>362.61</v>
      </c>
      <c r="BA384" s="716">
        <f>IF(ISNUMBER(Bilanz!BA384),Bilanz!BA384,"")</f>
        <v>5.5229999999999997</v>
      </c>
      <c r="BB384" s="717">
        <f>IF(ISNUMBER(Bilanz!BB384),Bilanz!BB384,"")</f>
        <v>29.512092266663828</v>
      </c>
      <c r="BC384" s="718">
        <f>IF(ISNUMBER(Bilanz!BC384),Bilanz!BC384,"")</f>
        <v>0.18714362743568161</v>
      </c>
      <c r="BD384" s="719">
        <f>IF(ISNUMBER(Bilanz!BD384),Bilanz!BD384,"")</f>
        <v>3.3884415613920235E-4</v>
      </c>
      <c r="BE384" s="720">
        <f>IF(ISNUMBER(Bilanz!BE384),Bilanz!BE384,"")</f>
        <v>3.3848584000902631</v>
      </c>
      <c r="BF384" s="708">
        <f>IF(ISNUMBER(Bilanz!BF384),Bilanz!BF384,"")</f>
        <v>49.930387715469855</v>
      </c>
      <c r="BG384" s="709">
        <f>IF(ISNUMBER(Bilanz!BG384),Bilanz!BG384,"")</f>
        <v>19.674179771683985</v>
      </c>
      <c r="BH384" s="710">
        <f>IF(ISNUMBER(Bilanz!BH384),Bilanz!BH384,"")</f>
        <v>2.8273408207117945</v>
      </c>
      <c r="BI384" s="711">
        <f>IF(ISNUMBER(Bilanz!BI384),Bilanz!BI384,"")</f>
        <v>35.588793709866216</v>
      </c>
      <c r="BJ384" s="712">
        <f>IF(ISNUMBER(Bilanz!BJ384),Bilanz!BJ384,"")</f>
        <v>0.86960969870581617</v>
      </c>
      <c r="BK384" s="713">
        <f>IF(ISNUMBER(Bilanz!BK384),Bilanz!BK384,"")</f>
        <v>2.0571898786257972</v>
      </c>
      <c r="BL384" s="714">
        <f>IF(ISNUMBER(Bilanz!BL384),Bilanz!BL384,"")</f>
        <v>6.0881281501072904</v>
      </c>
      <c r="BM384" s="721" t="str">
        <f>IF(ISTEXT(Bilanz!BM384),Bilanz!BM384,"")</f>
        <v>V0</v>
      </c>
      <c r="BN384" s="722">
        <f>IF(ISNUMBER(Bilanz!BN384),Bilanz!BN384,"")</f>
        <v>19</v>
      </c>
      <c r="BO384" s="722">
        <f>IF(ISNUMBER(Bilanz!BO384),Bilanz!BO384,"")</f>
        <v>19.018437082370546</v>
      </c>
      <c r="BP384" s="723">
        <f>IF(ISNUMBER(Bilanz!BP384),Bilanz!BP384,"")</f>
        <v>9.7037275634454842E-2</v>
      </c>
      <c r="BQ384" s="723">
        <f>IF(ISNUMBER(Bilanz!BQ384),Bilanz!BQ384,"")</f>
        <v>30</v>
      </c>
      <c r="BR384" s="721" t="str">
        <f>IF(ISTEXT(Bilanz!BR384),Bilanz!BR384,"")</f>
        <v>V0</v>
      </c>
      <c r="BS384" s="723">
        <f>IF(ISNUMBER(Bilanz!BS384),Bilanz!BS384,"")</f>
        <v>76.94315452468075</v>
      </c>
      <c r="BT384" s="723">
        <f>IF(ISNUMBER(Bilanz!BT384),Bilanz!BT384,"")</f>
        <v>73.176908358835931</v>
      </c>
      <c r="BU384" s="723">
        <f>IF(ISNUMBER(Bilanz!BU384),Bilanz!BU384,"")</f>
        <v>150.12006288351668</v>
      </c>
      <c r="BV384" s="722">
        <f>IF(ISNUMBER(Bilanz!BV384),Bilanz!BV384,"")</f>
        <v>2.5088226673387282</v>
      </c>
      <c r="BW384" s="723">
        <f>IF(ISNUMBER(Bilanz!BW384),Bilanz!BW384,"")</f>
        <v>15</v>
      </c>
      <c r="BX384" s="721" t="str">
        <f>IF(ISTEXT(Bilanz!BX384),Bilanz!BX384,"")</f>
        <v>V0</v>
      </c>
    </row>
    <row r="385" spans="1:76" x14ac:dyDescent="0.2">
      <c r="A385" s="120" t="str">
        <f>IF(ISTEXT(Data!A385),Data!A385,"")</f>
        <v/>
      </c>
      <c r="B385" s="250">
        <f>IF(ISREF(Data!B385),Data!B385,"")</f>
        <v>35393</v>
      </c>
      <c r="C385" s="698">
        <v>0.27083333333333298</v>
      </c>
      <c r="D385" s="250">
        <f>IF(ISREF(Data!D385),Data!D385,"")</f>
        <v>35394</v>
      </c>
      <c r="E385" s="698">
        <v>0.27083333333333298</v>
      </c>
      <c r="F385" s="699" t="s">
        <v>2179</v>
      </c>
      <c r="G385" s="245" t="str">
        <f>IF(ISTEXT(Data!G385),Data!G385,"")</f>
        <v>No Precipitation Occurred</v>
      </c>
      <c r="H385" s="247" t="str">
        <f>IF(ISTEXT(Data!H385),Data!H385,"")</f>
        <v/>
      </c>
      <c r="I385" s="246" t="str">
        <f>IF(ISTEXT(Data!I385),Data!I385,"")</f>
        <v/>
      </c>
      <c r="J385" s="248" t="str">
        <f>IF(ISTEXT(Data!J385),Data!J385,"")</f>
        <v/>
      </c>
      <c r="K385" s="273" t="str">
        <f>IF(ISNUMBER(Data!K385),Data!K385,"")</f>
        <v/>
      </c>
      <c r="L385" s="242" t="str">
        <f>IF(ISTEXT(Data!L385),Data!L385,"")</f>
        <v>M1</v>
      </c>
      <c r="M385" s="700" t="str">
        <f>IF(ISNUMBER(Data!M385),Data!M385,"")</f>
        <v/>
      </c>
      <c r="N385" s="700" t="str">
        <f>IF(ISNUMBER(Data!N385),Data!N385,"")</f>
        <v/>
      </c>
      <c r="O385" s="242" t="str">
        <f>IF(ISTEXT(Data!O385),Data!O385,"")</f>
        <v>M1</v>
      </c>
      <c r="P385" s="278" t="str">
        <f>IF(ISNUMBER(Data!P385),Data!P385,"")</f>
        <v/>
      </c>
      <c r="Q385" s="242" t="str">
        <f>IF(ISTEXT(Data!Q385),Data!Q385,"")</f>
        <v>M1</v>
      </c>
      <c r="R385" s="277" t="str">
        <f>IF(ISNUMBER(Data!R385),Data!R385,"")</f>
        <v/>
      </c>
      <c r="S385" s="242" t="str">
        <f>IF(ISTEXT(Data!S385),Data!S385,"")</f>
        <v>M1</v>
      </c>
      <c r="T385" s="701" t="str">
        <f>IF(ISNUMBER(Data!T385),Data!T385,"")</f>
        <v/>
      </c>
      <c r="U385" s="242" t="str">
        <f>IF(ISTEXT(Data!U385),Data!U385,"")</f>
        <v>M1</v>
      </c>
      <c r="V385" s="702" t="str">
        <f>IF(ISNUMBER(Data!V385),Data!V385,"")</f>
        <v/>
      </c>
      <c r="W385" s="242" t="str">
        <f>IF(ISTEXT(Data!W385),Data!W385,"")</f>
        <v>M1</v>
      </c>
      <c r="X385" s="701" t="str">
        <f>IF(ISNUMBER(Data!X385),Data!X385,"")</f>
        <v/>
      </c>
      <c r="Y385" s="242" t="str">
        <f>IF(ISTEXT(Data!Y385),Data!Y385,"")</f>
        <v>M1</v>
      </c>
      <c r="Z385" s="703" t="str">
        <f>IF(ISNUMBER(Data!Z385),Data!Z385,"")</f>
        <v/>
      </c>
      <c r="AA385" s="242" t="str">
        <f>IF(ISTEXT(Data!AA385),Data!AA385,"")</f>
        <v>M1</v>
      </c>
      <c r="AB385" s="701" t="str">
        <f>IF(ISNUMBER(Data!AB385),Data!AB385,"")</f>
        <v/>
      </c>
      <c r="AC385" s="242" t="str">
        <f>IF(ISTEXT(Data!AC385),Data!AC385,"")</f>
        <v>M1</v>
      </c>
      <c r="AD385" s="704" t="str">
        <f>IF(ISNUMBER(Data!AD385),Data!AD385,"")</f>
        <v/>
      </c>
      <c r="AE385" s="242" t="str">
        <f>IF(ISTEXT(Data!AE385),Data!AE385,"")</f>
        <v>M1</v>
      </c>
      <c r="AF385" s="701" t="str">
        <f>IF(ISNUMBER(Data!AF385),Data!AF385,"")</f>
        <v/>
      </c>
      <c r="AG385" s="242" t="str">
        <f>IF(ISTEXT(Data!AG385),Data!AG385,"")</f>
        <v>M1</v>
      </c>
      <c r="AH385" s="703" t="str">
        <f>IF(ISNUMBER(Data!AH385),Data!AH385,"")</f>
        <v/>
      </c>
      <c r="AI385" s="242" t="str">
        <f>IF(ISTEXT(Data!AI385),Data!AI385,"")</f>
        <v>M1</v>
      </c>
      <c r="AJ385" s="267" t="str">
        <f>IF(ISTEXT(Data!AJ385),Data!AJ385,"")</f>
        <v/>
      </c>
      <c r="AK385" s="267" t="str">
        <f>IF(ISTEXT(Data!AK385),Data!AK385,"")</f>
        <v/>
      </c>
      <c r="AL385" s="267" t="str">
        <f>IF(ISTEXT(Data!AL385),Data!AL385,"")</f>
        <v/>
      </c>
      <c r="AM385" s="267" t="str">
        <f>IF(ISTEXT(Data!AM385),Data!AM385,"")</f>
        <v/>
      </c>
      <c r="AN385" s="267" t="str">
        <f>IF(ISTEXT(Data!AN385),Data!AN385,"")</f>
        <v/>
      </c>
      <c r="AO385" s="267" t="str">
        <f>IF(ISTEXT(Data!AO385),Data!AO385,"")</f>
        <v/>
      </c>
      <c r="AP385" s="705" t="str">
        <f>IF(ISNUMBER(Bilanz!AP385),Bilanz!AP385,"")</f>
        <v/>
      </c>
      <c r="AQ385" s="706" t="str">
        <f>IF(ISNUMBER(Bilanz!AQ385),Bilanz!AQ385,"")</f>
        <v/>
      </c>
      <c r="AR385" s="707" t="str">
        <f>IF(ISNUMBER(Bilanz!AR385),Bilanz!AR385,"")</f>
        <v/>
      </c>
      <c r="AS385" s="708" t="str">
        <f>IF(ISNUMBER(Bilanz!AS385),Bilanz!AS385,"")</f>
        <v/>
      </c>
      <c r="AT385" s="709" t="str">
        <f>IF(ISNUMBER(Bilanz!AT385),Bilanz!AT385,"")</f>
        <v/>
      </c>
      <c r="AU385" s="710" t="str">
        <f>IF(ISNUMBER(Bilanz!AU385),Bilanz!AU385,"")</f>
        <v/>
      </c>
      <c r="AV385" s="711" t="str">
        <f>IF(ISNUMBER(Bilanz!AV385),Bilanz!AV385,"")</f>
        <v/>
      </c>
      <c r="AW385" s="712" t="str">
        <f>IF(ISNUMBER(Bilanz!AW385),Bilanz!AW385,"")</f>
        <v/>
      </c>
      <c r="AX385" s="713" t="str">
        <f>IF(ISNUMBER(Bilanz!AX385),Bilanz!AX385,"")</f>
        <v/>
      </c>
      <c r="AY385" s="714" t="str">
        <f>IF(ISNUMBER(Bilanz!AY385),Bilanz!AY385,"")</f>
        <v/>
      </c>
      <c r="AZ385" s="715">
        <f>IF(ISNUMBER(Bilanz!AZ385),Bilanz!AZ385,"")</f>
        <v>362.61</v>
      </c>
      <c r="BA385" s="716">
        <f>IF(ISNUMBER(Bilanz!BA385),Bilanz!BA385,"")</f>
        <v>5.5229999999999997</v>
      </c>
      <c r="BB385" s="717" t="str">
        <f>IF(ISNUMBER(Bilanz!BB385),Bilanz!BB385,"")</f>
        <v/>
      </c>
      <c r="BC385" s="718" t="str">
        <f>IF(ISNUMBER(Bilanz!BC385),Bilanz!BC385,"")</f>
        <v/>
      </c>
      <c r="BD385" s="719" t="str">
        <f>IF(ISNUMBER(Bilanz!BD385),Bilanz!BD385,"")</f>
        <v/>
      </c>
      <c r="BE385" s="720" t="str">
        <f>IF(ISNUMBER(Bilanz!BE385),Bilanz!BE385,"")</f>
        <v/>
      </c>
      <c r="BF385" s="708" t="str">
        <f>IF(ISNUMBER(Bilanz!BF385),Bilanz!BF385,"")</f>
        <v/>
      </c>
      <c r="BG385" s="709" t="str">
        <f>IF(ISNUMBER(Bilanz!BG385),Bilanz!BG385,"")</f>
        <v/>
      </c>
      <c r="BH385" s="710" t="str">
        <f>IF(ISNUMBER(Bilanz!BH385),Bilanz!BH385,"")</f>
        <v/>
      </c>
      <c r="BI385" s="711" t="str">
        <f>IF(ISNUMBER(Bilanz!BI385),Bilanz!BI385,"")</f>
        <v/>
      </c>
      <c r="BJ385" s="712" t="str">
        <f>IF(ISNUMBER(Bilanz!BJ385),Bilanz!BJ385,"")</f>
        <v/>
      </c>
      <c r="BK385" s="713" t="str">
        <f>IF(ISNUMBER(Bilanz!BK385),Bilanz!BK385,"")</f>
        <v/>
      </c>
      <c r="BL385" s="714" t="str">
        <f>IF(ISNUMBER(Bilanz!BL385),Bilanz!BL385,"")</f>
        <v/>
      </c>
      <c r="BM385" s="721" t="str">
        <f>IF(ISTEXT(Bilanz!BM385),Bilanz!BM385,"")</f>
        <v>M1</v>
      </c>
      <c r="BN385" s="722" t="str">
        <f>IF(ISNUMBER(Bilanz!BN385),Bilanz!BN385,"")</f>
        <v/>
      </c>
      <c r="BO385" s="722" t="str">
        <f>IF(ISNUMBER(Bilanz!BO385),Bilanz!BO385,"")</f>
        <v/>
      </c>
      <c r="BP385" s="723" t="str">
        <f>IF(ISNUMBER(Bilanz!BP385),Bilanz!BP385,"")</f>
        <v/>
      </c>
      <c r="BQ385" s="723" t="str">
        <f>IF(ISNUMBER(Bilanz!BQ385),Bilanz!BQ385,"")</f>
        <v/>
      </c>
      <c r="BR385" s="721" t="str">
        <f>IF(ISTEXT(Bilanz!BR385),Bilanz!BR385,"")</f>
        <v>M1</v>
      </c>
      <c r="BS385" s="723" t="str">
        <f>IF(ISNUMBER(Bilanz!BS385),Bilanz!BS385,"")</f>
        <v/>
      </c>
      <c r="BT385" s="723" t="str">
        <f>IF(ISNUMBER(Bilanz!BT385),Bilanz!BT385,"")</f>
        <v/>
      </c>
      <c r="BU385" s="723" t="str">
        <f>IF(ISNUMBER(Bilanz!BU385),Bilanz!BU385,"")</f>
        <v/>
      </c>
      <c r="BV385" s="722" t="str">
        <f>IF(ISNUMBER(Bilanz!BV385),Bilanz!BV385,"")</f>
        <v/>
      </c>
      <c r="BW385" s="723" t="str">
        <f>IF(ISNUMBER(Bilanz!BW385),Bilanz!BW385,"")</f>
        <v/>
      </c>
      <c r="BX385" s="721" t="str">
        <f>IF(ISTEXT(Bilanz!BX385),Bilanz!BX385,"")</f>
        <v>M1</v>
      </c>
    </row>
    <row r="386" spans="1:76" x14ac:dyDescent="0.2">
      <c r="A386" s="120" t="str">
        <f>IF(ISTEXT(Data!A386),Data!A386,"")</f>
        <v>DEU96139</v>
      </c>
      <c r="B386" s="250">
        <f>IF(ISREF(Data!B386),Data!B386,"")</f>
        <v>35394</v>
      </c>
      <c r="C386" s="698">
        <v>0.27083333333333298</v>
      </c>
      <c r="D386" s="250">
        <f>IF(ISREF(Data!D386),Data!D386,"")</f>
        <v>35395</v>
      </c>
      <c r="E386" s="698">
        <v>0.27083333333333298</v>
      </c>
      <c r="F386" s="699" t="s">
        <v>2179</v>
      </c>
      <c r="G386" s="245" t="str">
        <f>IF(ISTEXT(Data!G386),Data!G386,"")</f>
        <v>Mixed</v>
      </c>
      <c r="H386" s="247" t="str">
        <f>IF(ISTEXT(Data!H386),Data!H386,"")</f>
        <v>Clean and Clear</v>
      </c>
      <c r="I386" s="246" t="str">
        <f>IF(ISTEXT(Data!I386),Data!I386,"")</f>
        <v/>
      </c>
      <c r="J386" s="248" t="str">
        <f>IF(ISTEXT(Data!J386),Data!J386,"")</f>
        <v/>
      </c>
      <c r="K386" s="273">
        <f>IF(ISNUMBER(Data!K386),Data!K386,"")</f>
        <v>2.4</v>
      </c>
      <c r="L386" s="242" t="str">
        <f>IF(ISTEXT(Data!L386),Data!L386,"")</f>
        <v>V0</v>
      </c>
      <c r="M386" s="700">
        <f>IF(ISNUMBER(Data!M386),Data!M386,"")</f>
        <v>84.9</v>
      </c>
      <c r="N386" s="700">
        <f>IF(ISNUMBER(Data!N386),Data!N386,"")</f>
        <v>1.9527000000000001</v>
      </c>
      <c r="O386" s="242" t="str">
        <f>IF(ISTEXT(Data!O386),Data!O386,"")</f>
        <v>V0</v>
      </c>
      <c r="P386" s="278">
        <f>IF(ISNUMBER(Data!P386),Data!P386,"")</f>
        <v>4.84</v>
      </c>
      <c r="Q386" s="242" t="str">
        <f>IF(ISTEXT(Data!Q386),Data!Q386,"")</f>
        <v>V0</v>
      </c>
      <c r="R386" s="277">
        <f>IF(ISNUMBER(Data!R386),Data!R386,"")</f>
        <v>11.1</v>
      </c>
      <c r="S386" s="242" t="str">
        <f>IF(ISTEXT(Data!S386),Data!S386,"")</f>
        <v>V0</v>
      </c>
      <c r="T386" s="701">
        <f>IF(ISNUMBER(Data!T386),Data!T386,"")</f>
        <v>0.15</v>
      </c>
      <c r="U386" s="242" t="str">
        <f>IF(ISTEXT(Data!U386),Data!U386,"")</f>
        <v>V0</v>
      </c>
      <c r="V386" s="702">
        <f>IF(ISNUMBER(Data!V386),Data!V386,"")</f>
        <v>0.38040936698653333</v>
      </c>
      <c r="W386" s="242" t="str">
        <f>IF(ISTEXT(Data!W386),Data!W386,"")</f>
        <v>V0</v>
      </c>
      <c r="X386" s="701">
        <f>IF(ISNUMBER(Data!X386),Data!X386,"")</f>
        <v>0.19426253877703983</v>
      </c>
      <c r="Y386" s="242" t="str">
        <f>IF(ISTEXT(Data!Y386),Data!Y386,"")</f>
        <v>V0</v>
      </c>
      <c r="Z386" s="703">
        <f>IF(ISNUMBER(Data!Z386),Data!Z386,"")</f>
        <v>0.13200000000000001</v>
      </c>
      <c r="AA386" s="242" t="str">
        <f>IF(ISTEXT(Data!AA386),Data!AA386,"")</f>
        <v>V0</v>
      </c>
      <c r="AB386" s="701">
        <f>IF(ISNUMBER(Data!AB386),Data!AB386,"")</f>
        <v>0.21119920172958589</v>
      </c>
      <c r="AC386" s="242" t="str">
        <f>IF(ISTEXT(Data!AC386),Data!AC386,"")</f>
        <v>V0</v>
      </c>
      <c r="AD386" s="704">
        <f>IF(ISNUMBER(Data!AD386),Data!AD386,"")</f>
        <v>7.6999999999999999E-2</v>
      </c>
      <c r="AE386" s="242" t="str">
        <f>IF(ISTEXT(Data!AE386),Data!AE386,"")</f>
        <v>V0</v>
      </c>
      <c r="AF386" s="701">
        <f>IF(ISNUMBER(Data!AF386),Data!AF386,"")</f>
        <v>3.9E-2</v>
      </c>
      <c r="AG386" s="242" t="str">
        <f>IF(ISTEXT(Data!AG386),Data!AG386,"")</f>
        <v>V0</v>
      </c>
      <c r="AH386" s="703">
        <f>IF(ISNUMBER(Data!AH386),Data!AH386,"")</f>
        <v>0.17100000000000001</v>
      </c>
      <c r="AI386" s="242" t="str">
        <f>IF(ISTEXT(Data!AI386),Data!AI386,"")</f>
        <v>V0</v>
      </c>
      <c r="AJ386" s="267" t="str">
        <f>IF(ISTEXT(Data!AJ386),Data!AJ386,"")</f>
        <v/>
      </c>
      <c r="AK386" s="267" t="str">
        <f>IF(ISTEXT(Data!AK386),Data!AK386,"")</f>
        <v/>
      </c>
      <c r="AL386" s="267" t="str">
        <f>IF(ISTEXT(Data!AL386),Data!AL386,"")</f>
        <v/>
      </c>
      <c r="AM386" s="267" t="str">
        <f>IF(ISTEXT(Data!AM386),Data!AM386,"")</f>
        <v/>
      </c>
      <c r="AN386" s="267" t="str">
        <f>IF(ISTEXT(Data!AN386),Data!AN386,"")</f>
        <v/>
      </c>
      <c r="AO386" s="267" t="str">
        <f>IF(ISTEXT(Data!AO386),Data!AO386,"")</f>
        <v/>
      </c>
      <c r="AP386" s="705">
        <f>IF(ISNUMBER(Bilanz!AP386),Bilanz!AP386,"")</f>
        <v>1.4454397707459276E-2</v>
      </c>
      <c r="AQ386" s="706">
        <f>IF(ISNUMBER(Bilanz!AQ386),Bilanz!AQ386,"")</f>
        <v>2.8225102403355729E-2</v>
      </c>
      <c r="AR386" s="707">
        <f>IF(ISNUMBER(Bilanz!AR386),Bilanz!AR386,"")</f>
        <v>0.29290500000000003</v>
      </c>
      <c r="AS386" s="708">
        <f>IF(ISNUMBER(Bilanz!AS386),Bilanz!AS386,"")</f>
        <v>0.74282537091460366</v>
      </c>
      <c r="AT386" s="709">
        <f>IF(ISNUMBER(Bilanz!AT386),Bilanz!AT386,"")</f>
        <v>0.37933645946992572</v>
      </c>
      <c r="AU386" s="710">
        <f>IF(ISNUMBER(Bilanz!AU386),Bilanz!AU386,"")</f>
        <v>0.25775640000000005</v>
      </c>
      <c r="AV386" s="711">
        <f>IF(ISNUMBER(Bilanz!AV386),Bilanz!AV386,"")</f>
        <v>0.41240868121736241</v>
      </c>
      <c r="AW386" s="712">
        <f>IF(ISNUMBER(Bilanz!AW386),Bilanz!AW386,"")</f>
        <v>0.15035790000000002</v>
      </c>
      <c r="AX386" s="713">
        <f>IF(ISNUMBER(Bilanz!AX386),Bilanz!AX386,"")</f>
        <v>7.6155300000000009E-2</v>
      </c>
      <c r="AY386" s="714">
        <f>IF(ISNUMBER(Bilanz!AY386),Bilanz!AY386,"")</f>
        <v>0.33391170000000003</v>
      </c>
      <c r="AZ386" s="715">
        <f>IF(ISNUMBER(Bilanz!AZ386),Bilanz!AZ386,"")</f>
        <v>362.61</v>
      </c>
      <c r="BA386" s="716">
        <f>IF(ISNUMBER(Bilanz!BA386),Bilanz!BA386,"")</f>
        <v>5.5229999999999997</v>
      </c>
      <c r="BB386" s="717">
        <f>IF(ISNUMBER(Bilanz!BB386),Bilanz!BB386,"")</f>
        <v>14.454397707459275</v>
      </c>
      <c r="BC386" s="718">
        <f>IF(ISNUMBER(Bilanz!BC386),Bilanz!BC386,"")</f>
        <v>0.38209824523852842</v>
      </c>
      <c r="BD386" s="719">
        <f>IF(ISNUMBER(Bilanz!BD386),Bilanz!BD386,"")</f>
        <v>6.9183097091893579E-4</v>
      </c>
      <c r="BE386" s="720">
        <f>IF(ISNUMBER(Bilanz!BE386),Bilanz!BE386,"")</f>
        <v>4.2310730001128283</v>
      </c>
      <c r="BF386" s="708">
        <f>IF(ISNUMBER(Bilanz!BF386),Bilanz!BF386,"")</f>
        <v>27.158518382703885</v>
      </c>
      <c r="BG386" s="709">
        <f>IF(ISNUMBER(Bilanz!BG386),Bilanz!BG386,"")</f>
        <v>12.116796430814899</v>
      </c>
      <c r="BH386" s="710">
        <f>IF(ISNUMBER(Bilanz!BH386),Bilanz!BH386,"")</f>
        <v>5.7416767435993359</v>
      </c>
      <c r="BI386" s="711">
        <f>IF(ISNUMBER(Bilanz!BI386),Bilanz!BI386,"")</f>
        <v>15.078118207295345</v>
      </c>
      <c r="BJ386" s="712">
        <f>IF(ISNUMBER(Bilanz!BJ386),Bilanz!BJ386,"")</f>
        <v>1.9694102000102307</v>
      </c>
      <c r="BK386" s="713">
        <f>IF(ISNUMBER(Bilanz!BK386),Bilanz!BK386,"")</f>
        <v>3.2092162106562436</v>
      </c>
      <c r="BL386" s="714">
        <f>IF(ISNUMBER(Bilanz!BL386),Bilanz!BL386,"")</f>
        <v>8.5333599481012019</v>
      </c>
      <c r="BM386" s="721" t="str">
        <f>IF(ISTEXT(Bilanz!BM386),Bilanz!BM386,"")</f>
        <v>V0</v>
      </c>
      <c r="BN386" s="722">
        <f>IF(ISNUMBER(Bilanz!BN386),Bilanz!BN386,"")</f>
        <v>11.1</v>
      </c>
      <c r="BO386" s="722">
        <f>IF(ISNUMBER(Bilanz!BO386),Bilanz!BO386,"")</f>
        <v>10.521355162810952</v>
      </c>
      <c r="BP386" s="723">
        <f>IF(ISNUMBER(Bilanz!BP386),Bilanz!BP386,"")</f>
        <v>-5.2130165512526814</v>
      </c>
      <c r="BQ386" s="723">
        <f>IF(ISNUMBER(Bilanz!BQ386),Bilanz!BQ386,"")</f>
        <v>30</v>
      </c>
      <c r="BR386" s="721" t="str">
        <f>IF(ISTEXT(Bilanz!BR386),Bilanz!BR386,"")</f>
        <v>V0</v>
      </c>
      <c r="BS386" s="723">
        <f>IF(ISNUMBER(Bilanz!BS386),Bilanz!BS386,"")</f>
        <v>48.986179017121628</v>
      </c>
      <c r="BT386" s="723">
        <f>IF(ISNUMBER(Bilanz!BT386),Bilanz!BT386,"")</f>
        <v>43.889177889841058</v>
      </c>
      <c r="BU386" s="723">
        <f>IF(ISNUMBER(Bilanz!BU386),Bilanz!BU386,"")</f>
        <v>92.875356906962679</v>
      </c>
      <c r="BV386" s="722">
        <f>IF(ISNUMBER(Bilanz!BV386),Bilanz!BV386,"")</f>
        <v>5.4880016583801243</v>
      </c>
      <c r="BW386" s="723">
        <f>IF(ISNUMBER(Bilanz!BW386),Bilanz!BW386,"")</f>
        <v>30</v>
      </c>
      <c r="BX386" s="721" t="str">
        <f>IF(ISTEXT(Bilanz!BX386),Bilanz!BX386,"")</f>
        <v>V0</v>
      </c>
    </row>
    <row r="387" spans="1:76" x14ac:dyDescent="0.2">
      <c r="A387" s="120" t="str">
        <f>IF(ISTEXT(Data!A387),Data!A387,"")</f>
        <v>DEU96140</v>
      </c>
      <c r="B387" s="250">
        <f>IF(ISREF(Data!B387),Data!B387,"")</f>
        <v>35395</v>
      </c>
      <c r="C387" s="698">
        <v>0.27083333333333298</v>
      </c>
      <c r="D387" s="250">
        <f>IF(ISREF(Data!D387),Data!D387,"")</f>
        <v>35396</v>
      </c>
      <c r="E387" s="698">
        <v>0.27083333333333298</v>
      </c>
      <c r="F387" s="699" t="s">
        <v>2179</v>
      </c>
      <c r="G387" s="245" t="str">
        <f>IF(ISTEXT(Data!G387),Data!G387,"")</f>
        <v>Snow</v>
      </c>
      <c r="H387" s="247" t="str">
        <f>IF(ISTEXT(Data!H387),Data!H387,"")</f>
        <v>Clean and Clear</v>
      </c>
      <c r="I387" s="246" t="str">
        <f>IF(ISTEXT(Data!I387),Data!I387,"")</f>
        <v/>
      </c>
      <c r="J387" s="248" t="str">
        <f>IF(ISTEXT(Data!J387),Data!J387,"")</f>
        <v/>
      </c>
      <c r="K387" s="273">
        <f>IF(ISNUMBER(Data!K387),Data!K387,"")</f>
        <v>5.3</v>
      </c>
      <c r="L387" s="242" t="str">
        <f>IF(ISTEXT(Data!L387),Data!L387,"")</f>
        <v>V0</v>
      </c>
      <c r="M387" s="700">
        <f>IF(ISNUMBER(Data!M387),Data!M387,"")</f>
        <v>175.2</v>
      </c>
      <c r="N387" s="700">
        <f>IF(ISNUMBER(Data!N387),Data!N387,"")</f>
        <v>4.0295999999999994</v>
      </c>
      <c r="O387" s="242" t="str">
        <f>IF(ISTEXT(Data!O387),Data!O387,"")</f>
        <v>V0</v>
      </c>
      <c r="P387" s="278">
        <f>IF(ISNUMBER(Data!P387),Data!P387,"")</f>
        <v>4.47</v>
      </c>
      <c r="Q387" s="242" t="str">
        <f>IF(ISTEXT(Data!Q387),Data!Q387,"")</f>
        <v>V0</v>
      </c>
      <c r="R387" s="277">
        <f>IF(ISNUMBER(Data!R387),Data!R387,"")</f>
        <v>19.5</v>
      </c>
      <c r="S387" s="242" t="str">
        <f>IF(ISTEXT(Data!S387),Data!S387,"")</f>
        <v>V0</v>
      </c>
      <c r="T387" s="701">
        <f>IF(ISNUMBER(Data!T387),Data!T387,"")</f>
        <v>0.126</v>
      </c>
      <c r="U387" s="242" t="str">
        <f>IF(ISTEXT(Data!U387),Data!U387,"")</f>
        <v>V0</v>
      </c>
      <c r="V387" s="702">
        <f>IF(ISNUMBER(Data!V387),Data!V387,"")</f>
        <v>0.5197873832755423</v>
      </c>
      <c r="W387" s="242" t="str">
        <f>IF(ISTEXT(Data!W387),Data!W387,"")</f>
        <v>V0</v>
      </c>
      <c r="X387" s="701">
        <f>IF(ISNUMBER(Data!X387),Data!X387,"")</f>
        <v>0.41589540088692717</v>
      </c>
      <c r="Y387" s="242" t="str">
        <f>IF(ISTEXT(Data!Y387),Data!Y387,"")</f>
        <v>V0</v>
      </c>
      <c r="Z387" s="703">
        <f>IF(ISNUMBER(Data!Z387),Data!Z387,"")</f>
        <v>5.6000000000000001E-2</v>
      </c>
      <c r="AA387" s="242" t="str">
        <f>IF(ISTEXT(Data!AA387),Data!AA387,"")</f>
        <v>V0</v>
      </c>
      <c r="AB387" s="701">
        <f>IF(ISNUMBER(Data!AB387),Data!AB387,"")</f>
        <v>0.34708104107766502</v>
      </c>
      <c r="AC387" s="242" t="str">
        <f>IF(ISTEXT(Data!AC387),Data!AC387,"")</f>
        <v>V0</v>
      </c>
      <c r="AD387" s="704">
        <f>IF(ISNUMBER(Data!AD387),Data!AD387,"")</f>
        <v>3.2000000000000001E-2</v>
      </c>
      <c r="AE387" s="242" t="str">
        <f>IF(ISTEXT(Data!AE387),Data!AE387,"")</f>
        <v>V0</v>
      </c>
      <c r="AF387" s="701">
        <f>IF(ISNUMBER(Data!AF387),Data!AF387,"")</f>
        <v>2.1999999999999999E-2</v>
      </c>
      <c r="AG387" s="242" t="str">
        <f>IF(ISTEXT(Data!AG387),Data!AG387,"")</f>
        <v>V0</v>
      </c>
      <c r="AH387" s="703">
        <f>IF(ISNUMBER(Data!AH387),Data!AH387,"")</f>
        <v>0.108</v>
      </c>
      <c r="AI387" s="242" t="str">
        <f>IF(ISTEXT(Data!AI387),Data!AI387,"")</f>
        <v>V0</v>
      </c>
      <c r="AJ387" s="267" t="str">
        <f>IF(ISTEXT(Data!AJ387),Data!AJ387,"")</f>
        <v/>
      </c>
      <c r="AK387" s="267" t="str">
        <f>IF(ISTEXT(Data!AK387),Data!AK387,"")</f>
        <v/>
      </c>
      <c r="AL387" s="267" t="str">
        <f>IF(ISTEXT(Data!AL387),Data!AL387,"")</f>
        <v/>
      </c>
      <c r="AM387" s="267" t="str">
        <f>IF(ISTEXT(Data!AM387),Data!AM387,"")</f>
        <v/>
      </c>
      <c r="AN387" s="267" t="str">
        <f>IF(ISTEXT(Data!AN387),Data!AN387,"")</f>
        <v/>
      </c>
      <c r="AO387" s="267" t="str">
        <f>IF(ISTEXT(Data!AO387),Data!AO387,"")</f>
        <v/>
      </c>
      <c r="AP387" s="705">
        <f>IF(ISNUMBER(Bilanz!AP387),Bilanz!AP387,"")</f>
        <v>3.3884415613920256E-2</v>
      </c>
      <c r="AQ387" s="706">
        <f>IF(ISNUMBER(Bilanz!AQ387),Bilanz!AQ387,"")</f>
        <v>0.13654064115785305</v>
      </c>
      <c r="AR387" s="707">
        <f>IF(ISNUMBER(Bilanz!AR387),Bilanz!AR387,"")</f>
        <v>0.50772959999999989</v>
      </c>
      <c r="AS387" s="708">
        <f>IF(ISNUMBER(Bilanz!AS387),Bilanz!AS387,"")</f>
        <v>2.0945352396471248</v>
      </c>
      <c r="AT387" s="709">
        <f>IF(ISNUMBER(Bilanz!AT387),Bilanz!AT387,"")</f>
        <v>1.6758921074139614</v>
      </c>
      <c r="AU387" s="710">
        <f>IF(ISNUMBER(Bilanz!AU387),Bilanz!AU387,"")</f>
        <v>0.22565759999999996</v>
      </c>
      <c r="AV387" s="711">
        <f>IF(ISNUMBER(Bilanz!AV387),Bilanz!AV387,"")</f>
        <v>1.3985977631265587</v>
      </c>
      <c r="AW387" s="712">
        <f>IF(ISNUMBER(Bilanz!AW387),Bilanz!AW387,"")</f>
        <v>0.12894719999999998</v>
      </c>
      <c r="AX387" s="713">
        <f>IF(ISNUMBER(Bilanz!AX387),Bilanz!AX387,"")</f>
        <v>8.8651199999999986E-2</v>
      </c>
      <c r="AY387" s="714">
        <f>IF(ISNUMBER(Bilanz!AY387),Bilanz!AY387,"")</f>
        <v>0.43519679999999994</v>
      </c>
      <c r="AZ387" s="715">
        <f>IF(ISNUMBER(Bilanz!AZ387),Bilanz!AZ387,"")</f>
        <v>362.61</v>
      </c>
      <c r="BA387" s="716">
        <f>IF(ISNUMBER(Bilanz!BA387),Bilanz!BA387,"")</f>
        <v>5.5229999999999997</v>
      </c>
      <c r="BB387" s="717">
        <f>IF(ISNUMBER(Bilanz!BB387),Bilanz!BB387,"")</f>
        <v>33.884415613920254</v>
      </c>
      <c r="BC387" s="718">
        <f>IF(ISNUMBER(Bilanz!BC387),Bilanz!BC387,"")</f>
        <v>0.16299528558878432</v>
      </c>
      <c r="BD387" s="719">
        <f>IF(ISNUMBER(Bilanz!BD387),Bilanz!BD387,"")</f>
        <v>2.9512092266663803E-4</v>
      </c>
      <c r="BE387" s="720">
        <f>IF(ISNUMBER(Bilanz!BE387),Bilanz!BE387,"")</f>
        <v>3.5541013200947762</v>
      </c>
      <c r="BF387" s="708">
        <f>IF(ISNUMBER(Bilanz!BF387),Bilanz!BF387,"")</f>
        <v>37.109115676129242</v>
      </c>
      <c r="BG387" s="709">
        <f>IF(ISNUMBER(Bilanz!BG387),Bilanz!BG387,"")</f>
        <v>25.94077036562777</v>
      </c>
      <c r="BH387" s="710">
        <f>IF(ISNUMBER(Bilanz!BH387),Bilanz!BH387,"")</f>
        <v>2.4358628609209303</v>
      </c>
      <c r="BI387" s="711">
        <f>IF(ISNUMBER(Bilanz!BI387),Bilanz!BI387,"")</f>
        <v>24.779113377430214</v>
      </c>
      <c r="BJ387" s="712">
        <f>IF(ISNUMBER(Bilanz!BJ387),Bilanz!BJ387,"")</f>
        <v>0.81845618701723877</v>
      </c>
      <c r="BK387" s="713">
        <f>IF(ISNUMBER(Bilanz!BK387),Bilanz!BK387,"")</f>
        <v>1.8103270931907014</v>
      </c>
      <c r="BL387" s="714">
        <f>IF(ISNUMBER(Bilanz!BL387),Bilanz!BL387,"")</f>
        <v>5.3894904935376005</v>
      </c>
      <c r="BM387" s="721" t="str">
        <f>IF(ISTEXT(Bilanz!BM387),Bilanz!BM387,"")</f>
        <v>V0</v>
      </c>
      <c r="BN387" s="722">
        <f>IF(ISNUMBER(Bilanz!BN387),Bilanz!BN387,"")</f>
        <v>19.5</v>
      </c>
      <c r="BO387" s="722">
        <f>IF(ISNUMBER(Bilanz!BO387),Bilanz!BO387,"")</f>
        <v>19.27264088856975</v>
      </c>
      <c r="BP387" s="723">
        <f>IF(ISNUMBER(Bilanz!BP387),Bilanz!BP387,"")</f>
        <v>-1.1659441611807679</v>
      </c>
      <c r="BQ387" s="723">
        <f>IF(ISNUMBER(Bilanz!BQ387),Bilanz!BQ387,"")</f>
        <v>30</v>
      </c>
      <c r="BR387" s="721" t="str">
        <f>IF(ISTEXT(Bilanz!BR387),Bilanz!BR387,"")</f>
        <v>V0</v>
      </c>
      <c r="BS387" s="723">
        <f>IF(ISNUMBER(Bilanz!BS387),Bilanz!BS387,"")</f>
        <v>69.11766562601693</v>
      </c>
      <c r="BT387" s="723">
        <f>IF(ISNUMBER(Bilanz!BT387),Bilanz!BT387,"")</f>
        <v>66.767277768363243</v>
      </c>
      <c r="BU387" s="723">
        <f>IF(ISNUMBER(Bilanz!BU387),Bilanz!BU387,"")</f>
        <v>135.88494339438017</v>
      </c>
      <c r="BV387" s="722">
        <f>IF(ISNUMBER(Bilanz!BV387),Bilanz!BV387,"")</f>
        <v>1.7296896911029598</v>
      </c>
      <c r="BW387" s="723">
        <f>IF(ISNUMBER(Bilanz!BW387),Bilanz!BW387,"")</f>
        <v>15</v>
      </c>
      <c r="BX387" s="721" t="str">
        <f>IF(ISTEXT(Bilanz!BX387),Bilanz!BX387,"")</f>
        <v>V0</v>
      </c>
    </row>
    <row r="388" spans="1:76" x14ac:dyDescent="0.2">
      <c r="A388" s="120" t="str">
        <f>IF(ISTEXT(Data!A388),Data!A388,"")</f>
        <v>DEU96141</v>
      </c>
      <c r="B388" s="250">
        <f>IF(ISREF(Data!B388),Data!B388,"")</f>
        <v>35396</v>
      </c>
      <c r="C388" s="698">
        <v>0.27083333333333298</v>
      </c>
      <c r="D388" s="250">
        <f>IF(ISREF(Data!D388),Data!D388,"")</f>
        <v>35397</v>
      </c>
      <c r="E388" s="698">
        <v>0.27083333333333298</v>
      </c>
      <c r="F388" s="699" t="s">
        <v>2179</v>
      </c>
      <c r="G388" s="245" t="str">
        <f>IF(ISTEXT(Data!G388),Data!G388,"")</f>
        <v>Snow</v>
      </c>
      <c r="H388" s="247" t="str">
        <f>IF(ISTEXT(Data!H388),Data!H388,"")</f>
        <v>Clean and Clear</v>
      </c>
      <c r="I388" s="246" t="str">
        <f>IF(ISTEXT(Data!I388),Data!I388,"")</f>
        <v/>
      </c>
      <c r="J388" s="248" t="str">
        <f>IF(ISTEXT(Data!J388),Data!J388,"")</f>
        <v/>
      </c>
      <c r="K388" s="273">
        <f>IF(ISNUMBER(Data!K388),Data!K388,"")</f>
        <v>4.5999999999999996</v>
      </c>
      <c r="L388" s="242" t="str">
        <f>IF(ISTEXT(Data!L388),Data!L388,"")</f>
        <v>V0</v>
      </c>
      <c r="M388" s="700">
        <f>IF(ISNUMBER(Data!M388),Data!M388,"")</f>
        <v>160.80000000000001</v>
      </c>
      <c r="N388" s="700">
        <f>IF(ISNUMBER(Data!N388),Data!N388,"")</f>
        <v>3.6984000000000004</v>
      </c>
      <c r="O388" s="242" t="str">
        <f>IF(ISTEXT(Data!O388),Data!O388,"")</f>
        <v>V0</v>
      </c>
      <c r="P388" s="278">
        <f>IF(ISNUMBER(Data!P388),Data!P388,"")</f>
        <v>4.25</v>
      </c>
      <c r="Q388" s="242" t="str">
        <f>IF(ISTEXT(Data!Q388),Data!Q388,"")</f>
        <v>V0</v>
      </c>
      <c r="R388" s="277">
        <f>IF(ISNUMBER(Data!R388),Data!R388,"")</f>
        <v>35.4</v>
      </c>
      <c r="S388" s="242" t="str">
        <f>IF(ISTEXT(Data!S388),Data!S388,"")</f>
        <v>V0</v>
      </c>
      <c r="T388" s="701">
        <f>IF(ISNUMBER(Data!T388),Data!T388,"")</f>
        <v>0.17</v>
      </c>
      <c r="U388" s="242" t="str">
        <f>IF(ISTEXT(Data!U388),Data!U388,"")</f>
        <v>V0</v>
      </c>
      <c r="V388" s="702">
        <f>IF(ISNUMBER(Data!V388),Data!V388,"")</f>
        <v>1.0678118038867834</v>
      </c>
      <c r="W388" s="242" t="str">
        <f>IF(ISTEXT(Data!W388),Data!W388,"")</f>
        <v>V0</v>
      </c>
      <c r="X388" s="701">
        <f>IF(ISNUMBER(Data!X388),Data!X388,"")</f>
        <v>0.74901226291353507</v>
      </c>
      <c r="Y388" s="242" t="str">
        <f>IF(ISTEXT(Data!Y388),Data!Y388,"")</f>
        <v>V0</v>
      </c>
      <c r="Z388" s="703">
        <f>IF(ISNUMBER(Data!Z388),Data!Z388,"")</f>
        <v>0.127</v>
      </c>
      <c r="AA388" s="242" t="str">
        <f>IF(ISTEXT(Data!AA388),Data!AA388,"")</f>
        <v>V0</v>
      </c>
      <c r="AB388" s="701">
        <f>IF(ISNUMBER(Data!AB388),Data!AB388,"")</f>
        <v>0.80209108598037571</v>
      </c>
      <c r="AC388" s="242" t="str">
        <f>IF(ISTEXT(Data!AC388),Data!AC388,"")</f>
        <v>V0</v>
      </c>
      <c r="AD388" s="704">
        <f>IF(ISNUMBER(Data!AD388),Data!AD388,"")</f>
        <v>4.2999999999999997E-2</v>
      </c>
      <c r="AE388" s="242" t="str">
        <f>IF(ISTEXT(Data!AE388),Data!AE388,"")</f>
        <v>V0</v>
      </c>
      <c r="AF388" s="701">
        <f>IF(ISNUMBER(Data!AF388),Data!AF388,"")</f>
        <v>2.7E-2</v>
      </c>
      <c r="AG388" s="242" t="str">
        <f>IF(ISTEXT(Data!AG388),Data!AG388,"")</f>
        <v>V0</v>
      </c>
      <c r="AH388" s="703">
        <f>IF(ISNUMBER(Data!AH388),Data!AH388,"")</f>
        <v>0.124</v>
      </c>
      <c r="AI388" s="242" t="str">
        <f>IF(ISTEXT(Data!AI388),Data!AI388,"")</f>
        <v>V0</v>
      </c>
      <c r="AJ388" s="267" t="str">
        <f>IF(ISTEXT(Data!AJ388),Data!AJ388,"")</f>
        <v/>
      </c>
      <c r="AK388" s="267" t="str">
        <f>IF(ISTEXT(Data!AK388),Data!AK388,"")</f>
        <v/>
      </c>
      <c r="AL388" s="267" t="str">
        <f>IF(ISTEXT(Data!AL388),Data!AL388,"")</f>
        <v/>
      </c>
      <c r="AM388" s="267" t="str">
        <f>IF(ISTEXT(Data!AM388),Data!AM388,"")</f>
        <v/>
      </c>
      <c r="AN388" s="267" t="str">
        <f>IF(ISTEXT(Data!AN388),Data!AN388,"")</f>
        <v/>
      </c>
      <c r="AO388" s="267" t="str">
        <f>IF(ISTEXT(Data!AO388),Data!AO388,"")</f>
        <v/>
      </c>
      <c r="AP388" s="705">
        <f>IF(ISNUMBER(Bilanz!AP388),Bilanz!AP388,"")</f>
        <v>5.6234132519034884E-2</v>
      </c>
      <c r="AQ388" s="706">
        <f>IF(ISNUMBER(Bilanz!AQ388),Bilanz!AQ388,"")</f>
        <v>0.20797631570839864</v>
      </c>
      <c r="AR388" s="707">
        <f>IF(ISNUMBER(Bilanz!AR388),Bilanz!AR388,"")</f>
        <v>0.62872800000000006</v>
      </c>
      <c r="AS388" s="708">
        <f>IF(ISNUMBER(Bilanz!AS388),Bilanz!AS388,"")</f>
        <v>3.9491951754948804</v>
      </c>
      <c r="AT388" s="709">
        <f>IF(ISNUMBER(Bilanz!AT388),Bilanz!AT388,"")</f>
        <v>2.7701469531594185</v>
      </c>
      <c r="AU388" s="710">
        <f>IF(ISNUMBER(Bilanz!AU388),Bilanz!AU388,"")</f>
        <v>0.46969680000000003</v>
      </c>
      <c r="AV388" s="711">
        <f>IF(ISNUMBER(Bilanz!AV388),Bilanz!AV388,"")</f>
        <v>2.9664536723898216</v>
      </c>
      <c r="AW388" s="712">
        <f>IF(ISNUMBER(Bilanz!AW388),Bilanz!AW388,"")</f>
        <v>0.15903120000000001</v>
      </c>
      <c r="AX388" s="713">
        <f>IF(ISNUMBER(Bilanz!AX388),Bilanz!AX388,"")</f>
        <v>9.9856800000000009E-2</v>
      </c>
      <c r="AY388" s="714">
        <f>IF(ISNUMBER(Bilanz!AY388),Bilanz!AY388,"")</f>
        <v>0.45860160000000005</v>
      </c>
      <c r="AZ388" s="715">
        <f>IF(ISNUMBER(Bilanz!AZ388),Bilanz!AZ388,"")</f>
        <v>362.61</v>
      </c>
      <c r="BA388" s="716">
        <f>IF(ISNUMBER(Bilanz!BA388),Bilanz!BA388,"")</f>
        <v>5.5229999999999997</v>
      </c>
      <c r="BB388" s="717">
        <f>IF(ISNUMBER(Bilanz!BB388),Bilanz!BB388,"")</f>
        <v>56.234132519034887</v>
      </c>
      <c r="BC388" s="718">
        <f>IF(ISNUMBER(Bilanz!BC388),Bilanz!BC388,"")</f>
        <v>9.8214371816449694E-2</v>
      </c>
      <c r="BD388" s="719">
        <f>IF(ISNUMBER(Bilanz!BD388),Bilanz!BD388,"")</f>
        <v>1.7782794100389203E-4</v>
      </c>
      <c r="BE388" s="720">
        <f>IF(ISNUMBER(Bilanz!BE388),Bilanz!BE388,"")</f>
        <v>4.7952160667945405</v>
      </c>
      <c r="BF388" s="708">
        <f>IF(ISNUMBER(Bilanz!BF388),Bilanz!BF388,"")</f>
        <v>76.234154628884369</v>
      </c>
      <c r="BG388" s="709">
        <f>IF(ISNUMBER(Bilanz!BG388),Bilanz!BG388,"")</f>
        <v>46.718369743554355</v>
      </c>
      <c r="BH388" s="710">
        <f>IF(ISNUMBER(Bilanz!BH388),Bilanz!BH388,"")</f>
        <v>5.5241889881599668</v>
      </c>
      <c r="BI388" s="711">
        <f>IF(ISNUMBER(Bilanz!BI388),Bilanz!BI388,"")</f>
        <v>57.263588632853264</v>
      </c>
      <c r="BJ388" s="712">
        <f>IF(ISNUMBER(Bilanz!BJ388),Bilanz!BJ388,"")</f>
        <v>1.0998005013044143</v>
      </c>
      <c r="BK388" s="713">
        <f>IF(ISNUMBER(Bilanz!BK388),Bilanz!BK388,"")</f>
        <v>2.221765068915861</v>
      </c>
      <c r="BL388" s="714">
        <f>IF(ISNUMBER(Bilanz!BL388),Bilanz!BL388,"")</f>
        <v>6.1879335296172453</v>
      </c>
      <c r="BM388" s="721" t="str">
        <f>IF(ISTEXT(Bilanz!BM388),Bilanz!BM388,"")</f>
        <v>V0</v>
      </c>
      <c r="BN388" s="722">
        <f>IF(ISNUMBER(Bilanz!BN388),Bilanz!BN388,"")</f>
        <v>35.4</v>
      </c>
      <c r="BO388" s="722">
        <f>IF(ISNUMBER(Bilanz!BO388),Bilanz!BO388,"")</f>
        <v>34.268166129290805</v>
      </c>
      <c r="BP388" s="723">
        <f>IF(ISNUMBER(Bilanz!BP388),Bilanz!BP388,"")</f>
        <v>-3.1972708212124128</v>
      </c>
      <c r="BQ388" s="723">
        <f>IF(ISNUMBER(Bilanz!BQ388),Bilanz!BQ388,"")</f>
        <v>20</v>
      </c>
      <c r="BR388" s="721" t="str">
        <f>IF(ISTEXT(Bilanz!BR388),Bilanz!BR388,"")</f>
        <v>V0</v>
      </c>
      <c r="BS388" s="723">
        <f>IF(ISNUMBER(Bilanz!BS388),Bilanz!BS388,"")</f>
        <v>128.53140923988562</v>
      </c>
      <c r="BT388" s="723">
        <f>IF(ISNUMBER(Bilanz!BT388),Bilanz!BT388,"")</f>
        <v>127.84613263899072</v>
      </c>
      <c r="BU388" s="723">
        <f>IF(ISNUMBER(Bilanz!BU388),Bilanz!BU388,"")</f>
        <v>256.37754187887634</v>
      </c>
      <c r="BV388" s="722">
        <f>IF(ISNUMBER(Bilanz!BV388),Bilanz!BV388,"")</f>
        <v>0.26729197724293985</v>
      </c>
      <c r="BW388" s="723">
        <f>IF(ISNUMBER(Bilanz!BW388),Bilanz!BW388,"")</f>
        <v>15</v>
      </c>
      <c r="BX388" s="721" t="str">
        <f>IF(ISTEXT(Bilanz!BX388),Bilanz!BX388,"")</f>
        <v>V0</v>
      </c>
    </row>
    <row r="389" spans="1:76" x14ac:dyDescent="0.2">
      <c r="A389" s="120" t="str">
        <f>IF(ISTEXT(Data!A389),Data!A389,"")</f>
        <v>DEU96142</v>
      </c>
      <c r="B389" s="250">
        <f>IF(ISREF(Data!B389),Data!B389,"")</f>
        <v>35397</v>
      </c>
      <c r="C389" s="698">
        <v>0.27083333333333298</v>
      </c>
      <c r="D389" s="250">
        <f>IF(ISREF(Data!D389),Data!D389,"")</f>
        <v>35398</v>
      </c>
      <c r="E389" s="698">
        <v>0.27083333333333298</v>
      </c>
      <c r="F389" s="699" t="s">
        <v>2179</v>
      </c>
      <c r="G389" s="245" t="str">
        <f>IF(ISTEXT(Data!G389),Data!G389,"")</f>
        <v>Snow</v>
      </c>
      <c r="H389" s="247" t="str">
        <f>IF(ISTEXT(Data!H389),Data!H389,"")</f>
        <v>Clean and Clear</v>
      </c>
      <c r="I389" s="246" t="str">
        <f>IF(ISTEXT(Data!I389),Data!I389,"")</f>
        <v/>
      </c>
      <c r="J389" s="248" t="str">
        <f>IF(ISTEXT(Data!J389),Data!J389,"")</f>
        <v/>
      </c>
      <c r="K389" s="273">
        <f>IF(ISNUMBER(Data!K389),Data!K389,"")</f>
        <v>3.5</v>
      </c>
      <c r="L389" s="242" t="str">
        <f>IF(ISTEXT(Data!L389),Data!L389,"")</f>
        <v>V0</v>
      </c>
      <c r="M389" s="700">
        <f>IF(ISNUMBER(Data!M389),Data!M389,"")</f>
        <v>91.6</v>
      </c>
      <c r="N389" s="700">
        <f>IF(ISNUMBER(Data!N389),Data!N389,"")</f>
        <v>2.1067999999999998</v>
      </c>
      <c r="O389" s="242" t="str">
        <f>IF(ISTEXT(Data!O389),Data!O389,"")</f>
        <v>V0</v>
      </c>
      <c r="P389" s="278">
        <f>IF(ISNUMBER(Data!P389),Data!P389,"")</f>
        <v>4.04</v>
      </c>
      <c r="Q389" s="242" t="str">
        <f>IF(ISTEXT(Data!Q389),Data!Q389,"")</f>
        <v>V0</v>
      </c>
      <c r="R389" s="277">
        <f>IF(ISNUMBER(Data!R389),Data!R389,"")</f>
        <v>51.8</v>
      </c>
      <c r="S389" s="242" t="str">
        <f>IF(ISTEXT(Data!S389),Data!S389,"")</f>
        <v>V0</v>
      </c>
      <c r="T389" s="701">
        <f>IF(ISNUMBER(Data!T389),Data!T389,"")</f>
        <v>0.23</v>
      </c>
      <c r="U389" s="242" t="str">
        <f>IF(ISTEXT(Data!U389),Data!U389,"")</f>
        <v>V0</v>
      </c>
      <c r="V389" s="702">
        <f>IF(ISNUMBER(Data!V389),Data!V389,"")</f>
        <v>1.8261456785743084</v>
      </c>
      <c r="W389" s="242" t="str">
        <f>IF(ISTEXT(Data!W389),Data!W389,"")</f>
        <v>V0</v>
      </c>
      <c r="X389" s="701">
        <f>IF(ISNUMBER(Data!X389),Data!X389,"")</f>
        <v>0.75702308925485617</v>
      </c>
      <c r="Y389" s="242" t="str">
        <f>IF(ISTEXT(Data!Y389),Data!Y389,"")</f>
        <v>V0</v>
      </c>
      <c r="Z389" s="703">
        <f>IF(ISNUMBER(Data!Z389),Data!Z389,"")</f>
        <v>0.126</v>
      </c>
      <c r="AA389" s="242" t="str">
        <f>IF(ISTEXT(Data!AA389),Data!AA389,"")</f>
        <v>V0</v>
      </c>
      <c r="AB389" s="701">
        <f>IF(ISNUMBER(Data!AB389),Data!AB389,"")</f>
        <v>1.0319255113919839</v>
      </c>
      <c r="AC389" s="242" t="str">
        <f>IF(ISTEXT(Data!AC389),Data!AC389,"")</f>
        <v>V0</v>
      </c>
      <c r="AD389" s="704">
        <f>IF(ISNUMBER(Data!AD389),Data!AD389,"")</f>
        <v>5.1999999999999998E-2</v>
      </c>
      <c r="AE389" s="242" t="str">
        <f>IF(ISTEXT(Data!AE389),Data!AE389,"")</f>
        <v>V0</v>
      </c>
      <c r="AF389" s="701">
        <f>IF(ISNUMBER(Data!AF389),Data!AF389,"")</f>
        <v>2.5000000000000001E-2</v>
      </c>
      <c r="AG389" s="242" t="str">
        <f>IF(ISTEXT(Data!AG389),Data!AG389,"")</f>
        <v>V0</v>
      </c>
      <c r="AH389" s="703">
        <f>IF(ISNUMBER(Data!AH389),Data!AH389,"")</f>
        <v>0.151</v>
      </c>
      <c r="AI389" s="242" t="str">
        <f>IF(ISTEXT(Data!AI389),Data!AI389,"")</f>
        <v>V0</v>
      </c>
      <c r="AJ389" s="267" t="str">
        <f>IF(ISTEXT(Data!AJ389),Data!AJ389,"")</f>
        <v/>
      </c>
      <c r="AK389" s="267" t="str">
        <f>IF(ISTEXT(Data!AK389),Data!AK389,"")</f>
        <v/>
      </c>
      <c r="AL389" s="267" t="str">
        <f>IF(ISTEXT(Data!AL389),Data!AL389,"")</f>
        <v/>
      </c>
      <c r="AM389" s="267" t="str">
        <f>IF(ISTEXT(Data!AM389),Data!AM389,"")</f>
        <v/>
      </c>
      <c r="AN389" s="267" t="str">
        <f>IF(ISTEXT(Data!AN389),Data!AN389,"")</f>
        <v/>
      </c>
      <c r="AO389" s="267" t="str">
        <f>IF(ISTEXT(Data!AO389),Data!AO389,"")</f>
        <v/>
      </c>
      <c r="AP389" s="705">
        <f>IF(ISNUMBER(Bilanz!AP389),Bilanz!AP389,"")</f>
        <v>9.1201083935590926E-2</v>
      </c>
      <c r="AQ389" s="706">
        <f>IF(ISNUMBER(Bilanz!AQ389),Bilanz!AQ389,"")</f>
        <v>0.19214244363550295</v>
      </c>
      <c r="AR389" s="707">
        <f>IF(ISNUMBER(Bilanz!AR389),Bilanz!AR389,"")</f>
        <v>0.48456399999999999</v>
      </c>
      <c r="AS389" s="708">
        <f>IF(ISNUMBER(Bilanz!AS389),Bilanz!AS389,"")</f>
        <v>3.8473237156203526</v>
      </c>
      <c r="AT389" s="709">
        <f>IF(ISNUMBER(Bilanz!AT389),Bilanz!AT389,"")</f>
        <v>1.5948962444421309</v>
      </c>
      <c r="AU389" s="710">
        <f>IF(ISNUMBER(Bilanz!AU389),Bilanz!AU389,"")</f>
        <v>0.26545679999999999</v>
      </c>
      <c r="AV389" s="711">
        <f>IF(ISNUMBER(Bilanz!AV389),Bilanz!AV389,"")</f>
        <v>2.1740606674006315</v>
      </c>
      <c r="AW389" s="712">
        <f>IF(ISNUMBER(Bilanz!AW389),Bilanz!AW389,"")</f>
        <v>0.10955359999999999</v>
      </c>
      <c r="AX389" s="713">
        <f>IF(ISNUMBER(Bilanz!AX389),Bilanz!AX389,"")</f>
        <v>5.2669999999999995E-2</v>
      </c>
      <c r="AY389" s="714">
        <f>IF(ISNUMBER(Bilanz!AY389),Bilanz!AY389,"")</f>
        <v>0.31812679999999993</v>
      </c>
      <c r="AZ389" s="715">
        <f>IF(ISNUMBER(Bilanz!AZ389),Bilanz!AZ389,"")</f>
        <v>362.61</v>
      </c>
      <c r="BA389" s="716">
        <f>IF(ISNUMBER(Bilanz!BA389),Bilanz!BA389,"")</f>
        <v>5.5229999999999997</v>
      </c>
      <c r="BB389" s="717">
        <f>IF(ISNUMBER(Bilanz!BB389),Bilanz!BB389,"")</f>
        <v>91.20108393559093</v>
      </c>
      <c r="BC389" s="718">
        <f>IF(ISNUMBER(Bilanz!BC389),Bilanz!BC389,"")</f>
        <v>6.0558490772988104E-2</v>
      </c>
      <c r="BD389" s="719">
        <f>IF(ISNUMBER(Bilanz!BD389),Bilanz!BD389,"")</f>
        <v>1.0964781961431837E-4</v>
      </c>
      <c r="BE389" s="720">
        <f>IF(ISNUMBER(Bilanz!BE389),Bilanz!BE389,"")</f>
        <v>6.4876452668396709</v>
      </c>
      <c r="BF389" s="708">
        <f>IF(ISNUMBER(Bilanz!BF389),Bilanz!BF389,"")</f>
        <v>130.37379014594904</v>
      </c>
      <c r="BG389" s="709">
        <f>IF(ISNUMBER(Bilanz!BG389),Bilanz!BG389,"")</f>
        <v>47.218031452041558</v>
      </c>
      <c r="BH389" s="710">
        <f>IF(ISNUMBER(Bilanz!BH389),Bilanz!BH389,"")</f>
        <v>5.4806914370720934</v>
      </c>
      <c r="BI389" s="711">
        <f>IF(ISNUMBER(Bilanz!BI389),Bilanz!BI389,"")</f>
        <v>73.672129034909972</v>
      </c>
      <c r="BJ389" s="712">
        <f>IF(ISNUMBER(Bilanz!BJ389),Bilanz!BJ389,"")</f>
        <v>1.3299913039030129</v>
      </c>
      <c r="BK389" s="713">
        <f>IF(ISNUMBER(Bilanz!BK389),Bilanz!BK389,"")</f>
        <v>2.0571898786257972</v>
      </c>
      <c r="BL389" s="714">
        <f>IF(ISNUMBER(Bilanz!BL389),Bilanz!BL389,"")</f>
        <v>7.5353061530016463</v>
      </c>
      <c r="BM389" s="721" t="str">
        <f>IF(ISTEXT(Bilanz!BM389),Bilanz!BM389,"")</f>
        <v>V0</v>
      </c>
      <c r="BN389" s="722">
        <f>IF(ISNUMBER(Bilanz!BN389),Bilanz!BN389,"")</f>
        <v>51.8</v>
      </c>
      <c r="BO389" s="722">
        <f>IF(ISNUMBER(Bilanz!BO389),Bilanz!BO389,"")</f>
        <v>51.821268354002719</v>
      </c>
      <c r="BP389" s="723">
        <f>IF(ISNUMBER(Bilanz!BP389),Bilanz!BP389,"")</f>
        <v>4.1058598460852171E-2</v>
      </c>
      <c r="BQ389" s="723">
        <f>IF(ISNUMBER(Bilanz!BQ389),Bilanz!BQ389,"")</f>
        <v>20</v>
      </c>
      <c r="BR389" s="721" t="str">
        <f>IF(ISTEXT(Bilanz!BR389),Bilanz!BR389,"")</f>
        <v>V0</v>
      </c>
      <c r="BS389" s="723">
        <f>IF(ISNUMBER(Bilanz!BS389),Bilanz!BS389,"")</f>
        <v>181.27639174310343</v>
      </c>
      <c r="BT389" s="723">
        <f>IF(ISNUMBER(Bilanz!BT389),Bilanz!BT389,"")</f>
        <v>184.14013500342287</v>
      </c>
      <c r="BU389" s="723">
        <f>IF(ISNUMBER(Bilanz!BU389),Bilanz!BU389,"")</f>
        <v>365.4165267465263</v>
      </c>
      <c r="BV389" s="722">
        <f>IF(ISNUMBER(Bilanz!BV389),Bilanz!BV389,"")</f>
        <v>-0.78369286846894404</v>
      </c>
      <c r="BW389" s="723">
        <f>IF(ISNUMBER(Bilanz!BW389),Bilanz!BW389,"")</f>
        <v>15</v>
      </c>
      <c r="BX389" s="721" t="str">
        <f>IF(ISTEXT(Bilanz!BX389),Bilanz!BX389,"")</f>
        <v>V0</v>
      </c>
    </row>
    <row r="390" spans="1:76" x14ac:dyDescent="0.2">
      <c r="A390" s="120" t="str">
        <f>IF(ISTEXT(Data!A390),Data!A390,"")</f>
        <v>DEU96143</v>
      </c>
      <c r="B390" s="250">
        <f>IF(ISREF(Data!B390),Data!B390,"")</f>
        <v>35398</v>
      </c>
      <c r="C390" s="698">
        <v>0.27083333333333298</v>
      </c>
      <c r="D390" s="250">
        <f>IF(ISREF(Data!D390),Data!D390,"")</f>
        <v>35399</v>
      </c>
      <c r="E390" s="698">
        <v>0.27083333333333298</v>
      </c>
      <c r="F390" s="699" t="s">
        <v>2179</v>
      </c>
      <c r="G390" s="245" t="str">
        <f>IF(ISTEXT(Data!G390),Data!G390,"")</f>
        <v>Mixed</v>
      </c>
      <c r="H390" s="247" t="str">
        <f>IF(ISTEXT(Data!H390),Data!H390,"")</f>
        <v>Clean and Clear</v>
      </c>
      <c r="I390" s="246" t="str">
        <f>IF(ISTEXT(Data!I390),Data!I390,"")</f>
        <v/>
      </c>
      <c r="J390" s="248" t="str">
        <f>IF(ISTEXT(Data!J390),Data!J390,"")</f>
        <v/>
      </c>
      <c r="K390" s="273">
        <f>IF(ISNUMBER(Data!K390),Data!K390,"")</f>
        <v>7.8</v>
      </c>
      <c r="L390" s="242" t="str">
        <f>IF(ISTEXT(Data!L390),Data!L390,"")</f>
        <v>V0</v>
      </c>
      <c r="M390" s="700">
        <f>IF(ISNUMBER(Data!M390),Data!M390,"")</f>
        <v>254.8</v>
      </c>
      <c r="N390" s="700">
        <f>IF(ISNUMBER(Data!N390),Data!N390,"")</f>
        <v>5.8604000000000003</v>
      </c>
      <c r="O390" s="242" t="str">
        <f>IF(ISTEXT(Data!O390),Data!O390,"")</f>
        <v>V0</v>
      </c>
      <c r="P390" s="278">
        <f>IF(ISNUMBER(Data!P390),Data!P390,"")</f>
        <v>4.95</v>
      </c>
      <c r="Q390" s="242" t="str">
        <f>IF(ISTEXT(Data!Q390),Data!Q390,"")</f>
        <v>V0</v>
      </c>
      <c r="R390" s="277">
        <f>IF(ISNUMBER(Data!R390),Data!R390,"")</f>
        <v>9.1</v>
      </c>
      <c r="S390" s="242" t="str">
        <f>IF(ISTEXT(Data!S390),Data!S390,"")</f>
        <v>V0</v>
      </c>
      <c r="T390" s="701">
        <f>IF(ISNUMBER(Data!T390),Data!T390,"")</f>
        <v>8.6999999999999994E-2</v>
      </c>
      <c r="U390" s="242" t="str">
        <f>IF(ISTEXT(Data!U390),Data!U390,"")</f>
        <v>V0</v>
      </c>
      <c r="V390" s="702">
        <f>IF(ISNUMBER(Data!V390),Data!V390,"")</f>
        <v>0.30066797355052011</v>
      </c>
      <c r="W390" s="242" t="str">
        <f>IF(ISTEXT(Data!W390),Data!W390,"")</f>
        <v>V0</v>
      </c>
      <c r="X390" s="701">
        <f>IF(ISNUMBER(Data!X390),Data!X390,"")</f>
        <v>0.19092469446815599</v>
      </c>
      <c r="Y390" s="242" t="str">
        <f>IF(ISTEXT(Data!Y390),Data!Y390,"")</f>
        <v>V0</v>
      </c>
      <c r="Z390" s="703">
        <f>IF(ISNUMBER(Data!Z390),Data!Z390,"")</f>
        <v>6.2E-2</v>
      </c>
      <c r="AA390" s="242" t="str">
        <f>IF(ISTEXT(Data!AA390),Data!AA390,"")</f>
        <v>V0</v>
      </c>
      <c r="AB390" s="701">
        <f>IF(ISNUMBER(Data!AB390),Data!AB390,"")</f>
        <v>0.47519820389156825</v>
      </c>
      <c r="AC390" s="242" t="str">
        <f>IF(ISTEXT(Data!AC390),Data!AC390,"")</f>
        <v>V0</v>
      </c>
      <c r="AD390" s="704">
        <f>IF(ISNUMBER(Data!AD390),Data!AD390,"")</f>
        <v>5.7000000000000002E-2</v>
      </c>
      <c r="AE390" s="242" t="str">
        <f>IF(ISTEXT(Data!AE390),Data!AE390,"")</f>
        <v>V0</v>
      </c>
      <c r="AF390" s="701">
        <f>IF(ISNUMBER(Data!AF390),Data!AF390,"")</f>
        <v>1.9E-2</v>
      </c>
      <c r="AG390" s="242" t="str">
        <f>IF(ISTEXT(Data!AG390),Data!AG390,"")</f>
        <v>V0</v>
      </c>
      <c r="AH390" s="703">
        <f>IF(ISNUMBER(Data!AH390),Data!AH390,"")</f>
        <v>0.10199999999999999</v>
      </c>
      <c r="AI390" s="242" t="str">
        <f>IF(ISTEXT(Data!AI390),Data!AI390,"")</f>
        <v>V0</v>
      </c>
      <c r="AJ390" s="267" t="str">
        <f>IF(ISTEXT(Data!AJ390),Data!AJ390,"")</f>
        <v/>
      </c>
      <c r="AK390" s="267" t="str">
        <f>IF(ISTEXT(Data!AK390),Data!AK390,"")</f>
        <v/>
      </c>
      <c r="AL390" s="267" t="str">
        <f>IF(ISTEXT(Data!AL390),Data!AL390,"")</f>
        <v/>
      </c>
      <c r="AM390" s="267" t="str">
        <f>IF(ISTEXT(Data!AM390),Data!AM390,"")</f>
        <v/>
      </c>
      <c r="AN390" s="267" t="str">
        <f>IF(ISTEXT(Data!AN390),Data!AN390,"")</f>
        <v/>
      </c>
      <c r="AO390" s="267" t="str">
        <f>IF(ISTEXT(Data!AO390),Data!AO390,"")</f>
        <v/>
      </c>
      <c r="AP390" s="705">
        <f>IF(ISNUMBER(Bilanz!AP390),Bilanz!AP390,"")</f>
        <v>1.1220184543019627E-2</v>
      </c>
      <c r="AQ390" s="706">
        <f>IF(ISNUMBER(Bilanz!AQ390),Bilanz!AQ390,"")</f>
        <v>6.5754769495912219E-2</v>
      </c>
      <c r="AR390" s="707">
        <f>IF(ISNUMBER(Bilanz!AR390),Bilanz!AR390,"")</f>
        <v>0.50985479999999994</v>
      </c>
      <c r="AS390" s="708">
        <f>IF(ISNUMBER(Bilanz!AS390),Bilanz!AS390,"")</f>
        <v>1.7620345921954681</v>
      </c>
      <c r="AT390" s="709">
        <f>IF(ISNUMBER(Bilanz!AT390),Bilanz!AT390,"")</f>
        <v>1.1188950794611814</v>
      </c>
      <c r="AU390" s="710">
        <f>IF(ISNUMBER(Bilanz!AU390),Bilanz!AU390,"")</f>
        <v>0.36334480000000002</v>
      </c>
      <c r="AV390" s="711">
        <f>IF(ISNUMBER(Bilanz!AV390),Bilanz!AV390,"")</f>
        <v>2.7848515540861465</v>
      </c>
      <c r="AW390" s="712">
        <f>IF(ISNUMBER(Bilanz!AW390),Bilanz!AW390,"")</f>
        <v>0.33404280000000003</v>
      </c>
      <c r="AX390" s="713">
        <f>IF(ISNUMBER(Bilanz!AX390),Bilanz!AX390,"")</f>
        <v>0.1113476</v>
      </c>
      <c r="AY390" s="714">
        <f>IF(ISNUMBER(Bilanz!AY390),Bilanz!AY390,"")</f>
        <v>0.59776079999999998</v>
      </c>
      <c r="AZ390" s="715">
        <f>IF(ISNUMBER(Bilanz!AZ390),Bilanz!AZ390,"")</f>
        <v>362.61</v>
      </c>
      <c r="BA390" s="716">
        <f>IF(ISNUMBER(Bilanz!BA390),Bilanz!BA390,"")</f>
        <v>5.5229999999999997</v>
      </c>
      <c r="BB390" s="717">
        <f>IF(ISNUMBER(Bilanz!BB390),Bilanz!BB390,"")</f>
        <v>11.220184543019627</v>
      </c>
      <c r="BC390" s="718">
        <f>IF(ISNUMBER(Bilanz!BC390),Bilanz!BC390,"")</f>
        <v>0.49223789313126781</v>
      </c>
      <c r="BD390" s="719">
        <f>IF(ISNUMBER(Bilanz!BD390),Bilanz!BD390,"")</f>
        <v>8.9125093813374539E-4</v>
      </c>
      <c r="BE390" s="720">
        <f>IF(ISNUMBER(Bilanz!BE390),Bilanz!BE390,"")</f>
        <v>2.4540223400654404</v>
      </c>
      <c r="BF390" s="708">
        <f>IF(ISNUMBER(Bilanz!BF390),Bilanz!BF390,"")</f>
        <v>21.465551049512392</v>
      </c>
      <c r="BG390" s="709">
        <f>IF(ISNUMBER(Bilanz!BG390),Bilanz!BG390,"")</f>
        <v>11.908604052278559</v>
      </c>
      <c r="BH390" s="710">
        <f>IF(ISNUMBER(Bilanz!BH390),Bilanz!BH390,"")</f>
        <v>2.6968481674481728</v>
      </c>
      <c r="BI390" s="711">
        <f>IF(ISNUMBER(Bilanz!BI390),Bilanz!BI390,"")</f>
        <v>33.925765966414531</v>
      </c>
      <c r="BJ390" s="712">
        <f>IF(ISNUMBER(Bilanz!BJ390),Bilanz!BJ390,"")</f>
        <v>1.4578750831244565</v>
      </c>
      <c r="BK390" s="713">
        <f>IF(ISNUMBER(Bilanz!BK390),Bilanz!BK390,"")</f>
        <v>1.5634643077556059</v>
      </c>
      <c r="BL390" s="714">
        <f>IF(ISNUMBER(Bilanz!BL390),Bilanz!BL390,"")</f>
        <v>5.0900743550077339</v>
      </c>
      <c r="BM390" s="721" t="str">
        <f>IF(ISTEXT(Bilanz!BM390),Bilanz!BM390,"")</f>
        <v>V0</v>
      </c>
      <c r="BN390" s="722">
        <f>IF(ISNUMBER(Bilanz!BN390),Bilanz!BN390,"")</f>
        <v>9.1</v>
      </c>
      <c r="BO390" s="722">
        <f>IF(ISNUMBER(Bilanz!BO390),Bilanz!BO390,"")</f>
        <v>9.7397307375727067</v>
      </c>
      <c r="BP390" s="723">
        <f>IF(ISNUMBER(Bilanz!BP390),Bilanz!BP390,"")</f>
        <v>7.0300081051945833</v>
      </c>
      <c r="BQ390" s="723">
        <f>IF(ISNUMBER(Bilanz!BQ390),Bilanz!BQ390,"")</f>
        <v>30</v>
      </c>
      <c r="BR390" s="721" t="str">
        <f>IF(ISTEXT(Bilanz!BR390),Bilanz!BR390,"")</f>
        <v>V0</v>
      </c>
      <c r="BS390" s="723">
        <f>IF(ISNUMBER(Bilanz!BS390),Bilanz!BS390,"")</f>
        <v>55.954212422770134</v>
      </c>
      <c r="BT390" s="723">
        <f>IF(ISNUMBER(Bilanz!BT390),Bilanz!BT390,"")</f>
        <v>36.321306585925797</v>
      </c>
      <c r="BU390" s="723">
        <f>IF(ISNUMBER(Bilanz!BU390),Bilanz!BU390,"")</f>
        <v>92.275519008695937</v>
      </c>
      <c r="BV390" s="722">
        <f>IF(ISNUMBER(Bilanz!BV390),Bilanz!BV390,"")</f>
        <v>21.276397085335443</v>
      </c>
      <c r="BW390" s="723">
        <f>IF(ISNUMBER(Bilanz!BW390),Bilanz!BW390,"")</f>
        <v>30</v>
      </c>
      <c r="BX390" s="721" t="str">
        <f>IF(ISTEXT(Bilanz!BX390),Bilanz!BX390,"")</f>
        <v>V0</v>
      </c>
    </row>
    <row r="391" spans="1:76" x14ac:dyDescent="0.2">
      <c r="A391" s="120" t="str">
        <f>IF(ISTEXT(Data!A391),Data!A391,"")</f>
        <v>DEU96144</v>
      </c>
      <c r="B391" s="250">
        <f>IF(ISREF(Data!B391),Data!B391,"")</f>
        <v>35399</v>
      </c>
      <c r="C391" s="698">
        <v>0.27083333333333298</v>
      </c>
      <c r="D391" s="250">
        <f>IF(ISREF(Data!D391),Data!D391,"")</f>
        <v>35400</v>
      </c>
      <c r="E391" s="698">
        <v>0.27083333333333298</v>
      </c>
      <c r="F391" s="699" t="s">
        <v>2179</v>
      </c>
      <c r="G391" s="245" t="str">
        <f>IF(ISTEXT(Data!G391),Data!G391,"")</f>
        <v>Snow</v>
      </c>
      <c r="H391" s="247" t="str">
        <f>IF(ISTEXT(Data!H391),Data!H391,"")</f>
        <v>Clean and Clear</v>
      </c>
      <c r="I391" s="246" t="str">
        <f>IF(ISTEXT(Data!I391),Data!I391,"")</f>
        <v/>
      </c>
      <c r="J391" s="248" t="str">
        <f>IF(ISTEXT(Data!J391),Data!J391,"")</f>
        <v/>
      </c>
      <c r="K391" s="273">
        <f>IF(ISNUMBER(Data!K391),Data!K391,"")</f>
        <v>6.8</v>
      </c>
      <c r="L391" s="242" t="str">
        <f>IF(ISTEXT(Data!L391),Data!L391,"")</f>
        <v>V0</v>
      </c>
      <c r="M391" s="700">
        <f>IF(ISNUMBER(Data!M391),Data!M391,"")</f>
        <v>225.2</v>
      </c>
      <c r="N391" s="700">
        <f>IF(ISNUMBER(Data!N391),Data!N391,"")</f>
        <v>5.1795999999999998</v>
      </c>
      <c r="O391" s="242" t="str">
        <f>IF(ISTEXT(Data!O391),Data!O391,"")</f>
        <v>V0</v>
      </c>
      <c r="P391" s="278">
        <f>IF(ISNUMBER(Data!P391),Data!P391,"")</f>
        <v>4.46</v>
      </c>
      <c r="Q391" s="242" t="str">
        <f>IF(ISTEXT(Data!Q391),Data!Q391,"")</f>
        <v>V0</v>
      </c>
      <c r="R391" s="277">
        <f>IF(ISNUMBER(Data!R391),Data!R391,"")</f>
        <v>20.7</v>
      </c>
      <c r="S391" s="242" t="str">
        <f>IF(ISTEXT(Data!S391),Data!S391,"")</f>
        <v>V0</v>
      </c>
      <c r="T391" s="701">
        <f>IF(ISNUMBER(Data!T391),Data!T391,"")</f>
        <v>0.42099999999999999</v>
      </c>
      <c r="U391" s="242" t="str">
        <f>IF(ISTEXT(Data!U391),Data!U391,"")</f>
        <v>V0</v>
      </c>
      <c r="V391" s="702">
        <f>IF(ISNUMBER(Data!V391),Data!V391,"")</f>
        <v>0.57106584307717123</v>
      </c>
      <c r="W391" s="242" t="str">
        <f>IF(ISTEXT(Data!W391),Data!W391,"")</f>
        <v>V0</v>
      </c>
      <c r="X391" s="701">
        <f>IF(ISNUMBER(Data!X391),Data!X391,"")</f>
        <v>0.34479931710770123</v>
      </c>
      <c r="Y391" s="242" t="str">
        <f>IF(ISTEXT(Data!Y391),Data!Y391,"")</f>
        <v>V0</v>
      </c>
      <c r="Z391" s="703">
        <f>IF(ISNUMBER(Data!Z391),Data!Z391,"")</f>
        <v>0.21199999999999999</v>
      </c>
      <c r="AA391" s="242" t="str">
        <f>IF(ISTEXT(Data!AA391),Data!AA391,"")</f>
        <v>V0</v>
      </c>
      <c r="AB391" s="701">
        <f>IF(ISNUMBER(Data!AB391),Data!AB391,"")</f>
        <v>0.51013924829536006</v>
      </c>
      <c r="AC391" s="242" t="str">
        <f>IF(ISTEXT(Data!AC391),Data!AC391,"")</f>
        <v>V0</v>
      </c>
      <c r="AD391" s="704">
        <f>IF(ISNUMBER(Data!AD391),Data!AD391,"")</f>
        <v>3.7999999999999999E-2</v>
      </c>
      <c r="AE391" s="242" t="str">
        <f>IF(ISTEXT(Data!AE391),Data!AE391,"")</f>
        <v>V0</v>
      </c>
      <c r="AF391" s="701">
        <f>IF(ISNUMBER(Data!AF391),Data!AF391,"")</f>
        <v>3.1E-2</v>
      </c>
      <c r="AG391" s="242" t="str">
        <f>IF(ISTEXT(Data!AG391),Data!AG391,"")</f>
        <v>V0</v>
      </c>
      <c r="AH391" s="703">
        <f>IF(ISNUMBER(Data!AH391),Data!AH391,"")</f>
        <v>8.7999999999999995E-2</v>
      </c>
      <c r="AI391" s="242" t="str">
        <f>IF(ISTEXT(Data!AI391),Data!AI391,"")</f>
        <v>V0</v>
      </c>
      <c r="AJ391" s="267" t="str">
        <f>IF(ISTEXT(Data!AJ391),Data!AJ391,"")</f>
        <v/>
      </c>
      <c r="AK391" s="267" t="str">
        <f>IF(ISTEXT(Data!AK391),Data!AK391,"")</f>
        <v/>
      </c>
      <c r="AL391" s="267" t="str">
        <f>IF(ISTEXT(Data!AL391),Data!AL391,"")</f>
        <v/>
      </c>
      <c r="AM391" s="267" t="str">
        <f>IF(ISTEXT(Data!AM391),Data!AM391,"")</f>
        <v/>
      </c>
      <c r="AN391" s="267" t="str">
        <f>IF(ISTEXT(Data!AN391),Data!AN391,"")</f>
        <v/>
      </c>
      <c r="AO391" s="267" t="str">
        <f>IF(ISTEXT(Data!AO391),Data!AO391,"")</f>
        <v/>
      </c>
      <c r="AP391" s="705">
        <f>IF(ISNUMBER(Bilanz!AP391),Bilanz!AP391,"")</f>
        <v>3.4673685045253158E-2</v>
      </c>
      <c r="AQ391" s="706">
        <f>IF(ISNUMBER(Bilanz!AQ391),Bilanz!AQ391,"")</f>
        <v>0.17959581906039324</v>
      </c>
      <c r="AR391" s="707">
        <f>IF(ISNUMBER(Bilanz!AR391),Bilanz!AR391,"")</f>
        <v>2.1806115999999998</v>
      </c>
      <c r="AS391" s="708">
        <f>IF(ISNUMBER(Bilanz!AS391),Bilanz!AS391,"")</f>
        <v>2.9578926408025161</v>
      </c>
      <c r="AT391" s="709">
        <f>IF(ISNUMBER(Bilanz!AT391),Bilanz!AT391,"")</f>
        <v>1.7859225428910492</v>
      </c>
      <c r="AU391" s="710">
        <f>IF(ISNUMBER(Bilanz!AU391),Bilanz!AU391,"")</f>
        <v>1.0980751999999998</v>
      </c>
      <c r="AV391" s="711">
        <f>IF(ISNUMBER(Bilanz!AV391),Bilanz!AV391,"")</f>
        <v>2.6423172504706467</v>
      </c>
      <c r="AW391" s="712">
        <f>IF(ISNUMBER(Bilanz!AW391),Bilanz!AW391,"")</f>
        <v>0.19682479999999999</v>
      </c>
      <c r="AX391" s="713">
        <f>IF(ISNUMBER(Bilanz!AX391),Bilanz!AX391,"")</f>
        <v>0.1605676</v>
      </c>
      <c r="AY391" s="714">
        <f>IF(ISNUMBER(Bilanz!AY391),Bilanz!AY391,"")</f>
        <v>0.45580479999999995</v>
      </c>
      <c r="AZ391" s="715">
        <f>IF(ISNUMBER(Bilanz!AZ391),Bilanz!AZ391,"")</f>
        <v>362.61</v>
      </c>
      <c r="BA391" s="716">
        <f>IF(ISNUMBER(Bilanz!BA391),Bilanz!BA391,"")</f>
        <v>5.5229999999999997</v>
      </c>
      <c r="BB391" s="717">
        <f>IF(ISNUMBER(Bilanz!BB391),Bilanz!BB391,"")</f>
        <v>34.673685045253158</v>
      </c>
      <c r="BC391" s="718">
        <f>IF(ISNUMBER(Bilanz!BC391),Bilanz!BC391,"")</f>
        <v>0.15928505991768235</v>
      </c>
      <c r="BD391" s="719">
        <f>IF(ISNUMBER(Bilanz!BD391),Bilanz!BD391,"")</f>
        <v>2.8840315031266012E-4</v>
      </c>
      <c r="BE391" s="720">
        <f>IF(ISNUMBER(Bilanz!BE391),Bilanz!BE391,"")</f>
        <v>11.875211553650006</v>
      </c>
      <c r="BF391" s="708">
        <f>IF(ISNUMBER(Bilanz!BF391),Bilanz!BF391,"")</f>
        <v>40.770032346481848</v>
      </c>
      <c r="BG391" s="709">
        <f>IF(ISNUMBER(Bilanz!BG391),Bilanz!BG391,"")</f>
        <v>21.506272702803759</v>
      </c>
      <c r="BH391" s="710">
        <f>IF(ISNUMBER(Bilanz!BH391),Bilanz!BH391,"")</f>
        <v>9.2214808306292362</v>
      </c>
      <c r="BI391" s="711">
        <f>IF(ISNUMBER(Bilanz!BI391),Bilanz!BI391,"")</f>
        <v>36.420307581592063</v>
      </c>
      <c r="BJ391" s="712">
        <f>IF(ISNUMBER(Bilanz!BJ391),Bilanz!BJ391,"")</f>
        <v>0.97191672208297097</v>
      </c>
      <c r="BK391" s="713">
        <f>IF(ISNUMBER(Bilanz!BK391),Bilanz!BK391,"")</f>
        <v>2.5509154494959887</v>
      </c>
      <c r="BL391" s="714">
        <f>IF(ISNUMBER(Bilanz!BL391),Bilanz!BL391,"")</f>
        <v>4.3914366984380457</v>
      </c>
      <c r="BM391" s="721" t="str">
        <f>IF(ISTEXT(Bilanz!BM391),Bilanz!BM391,"")</f>
        <v>V0</v>
      </c>
      <c r="BN391" s="722">
        <f>IF(ISNUMBER(Bilanz!BN391),Bilanz!BN391,"")</f>
        <v>20.7</v>
      </c>
      <c r="BO391" s="722">
        <f>IF(ISNUMBER(Bilanz!BO391),Bilanz!BO391,"")</f>
        <v>21.276775824877657</v>
      </c>
      <c r="BP391" s="723">
        <f>IF(ISNUMBER(Bilanz!BP391),Bilanz!BP391,"")</f>
        <v>2.7863566419210497</v>
      </c>
      <c r="BQ391" s="723">
        <f>IF(ISNUMBER(Bilanz!BQ391),Bilanz!BQ391,"")</f>
        <v>30</v>
      </c>
      <c r="BR391" s="721" t="str">
        <f>IF(ISTEXT(Bilanz!BR391),Bilanz!BR391,"")</f>
        <v>V0</v>
      </c>
      <c r="BS391" s="723">
        <f>IF(ISNUMBER(Bilanz!BS391),Bilanz!BS391,"")</f>
        <v>88.229742327491465</v>
      </c>
      <c r="BT391" s="723">
        <f>IF(ISNUMBER(Bilanz!BT391),Bilanz!BT391,"")</f>
        <v>74.311090066003601</v>
      </c>
      <c r="BU391" s="723">
        <f>IF(ISNUMBER(Bilanz!BU391),Bilanz!BU391,"")</f>
        <v>162.54083239349507</v>
      </c>
      <c r="BV391" s="722">
        <f>IF(ISNUMBER(Bilanz!BV391),Bilanz!BV391,"")</f>
        <v>8.5631727465208272</v>
      </c>
      <c r="BW391" s="723">
        <f>IF(ISNUMBER(Bilanz!BW391),Bilanz!BW391,"")</f>
        <v>15</v>
      </c>
      <c r="BX391" s="721" t="str">
        <f>IF(ISTEXT(Bilanz!BX391),Bilanz!BX391,"")</f>
        <v>V0</v>
      </c>
    </row>
    <row r="392" spans="1:76" x14ac:dyDescent="0.2">
      <c r="A392" s="120" t="str">
        <f>IF(ISTEXT(Data!A392),Data!A392,"")</f>
        <v>DEU96145</v>
      </c>
      <c r="B392" s="250">
        <f>IF(ISREF(Data!B392),Data!B392,"")</f>
        <v>35400</v>
      </c>
      <c r="C392" s="698">
        <v>0.27083333333333298</v>
      </c>
      <c r="D392" s="250">
        <f>IF(ISREF(Data!D392),Data!D392,"")</f>
        <v>35401</v>
      </c>
      <c r="E392" s="698">
        <v>0.27083333333333298</v>
      </c>
      <c r="F392" s="699" t="s">
        <v>2179</v>
      </c>
      <c r="G392" s="245" t="str">
        <f>IF(ISTEXT(Data!G392),Data!G392,"")</f>
        <v>Mixed</v>
      </c>
      <c r="H392" s="247" t="str">
        <f>IF(ISTEXT(Data!H392),Data!H392,"")</f>
        <v>Clean and Clear</v>
      </c>
      <c r="I392" s="246" t="str">
        <f>IF(ISTEXT(Data!I392),Data!I392,"")</f>
        <v/>
      </c>
      <c r="J392" s="248" t="str">
        <f>IF(ISTEXT(Data!J392),Data!J392,"")</f>
        <v/>
      </c>
      <c r="K392" s="273">
        <f>IF(ISNUMBER(Data!K392),Data!K392,"")</f>
        <v>2.2999999999999998</v>
      </c>
      <c r="L392" s="242" t="str">
        <f>IF(ISTEXT(Data!L392),Data!L392,"")</f>
        <v>V0</v>
      </c>
      <c r="M392" s="700">
        <f>IF(ISNUMBER(Data!M392),Data!M392,"")</f>
        <v>79</v>
      </c>
      <c r="N392" s="700">
        <f>IF(ISNUMBER(Data!N392),Data!N392,"")</f>
        <v>1.8169999999999999</v>
      </c>
      <c r="O392" s="242" t="str">
        <f>IF(ISTEXT(Data!O392),Data!O392,"")</f>
        <v>V0</v>
      </c>
      <c r="P392" s="278">
        <f>IF(ISNUMBER(Data!P392),Data!P392,"")</f>
        <v>4.07</v>
      </c>
      <c r="Q392" s="242" t="str">
        <f>IF(ISTEXT(Data!Q392),Data!Q392,"")</f>
        <v>V0</v>
      </c>
      <c r="R392" s="277">
        <f>IF(ISNUMBER(Data!R392),Data!R392,"")</f>
        <v>49.7</v>
      </c>
      <c r="S392" s="242" t="str">
        <f>IF(ISTEXT(Data!S392),Data!S392,"")</f>
        <v>V0</v>
      </c>
      <c r="T392" s="701">
        <f>IF(ISNUMBER(Data!T392),Data!T392,"")</f>
        <v>0.65700000000000003</v>
      </c>
      <c r="U392" s="242" t="str">
        <f>IF(ISTEXT(Data!U392),Data!U392,"")</f>
        <v>V0</v>
      </c>
      <c r="V392" s="702">
        <f>IF(ISNUMBER(Data!V392),Data!V392,"")</f>
        <v>1.2787989468591241</v>
      </c>
      <c r="W392" s="242" t="str">
        <f>IF(ISTEXT(Data!W392),Data!W392,"")</f>
        <v>V0</v>
      </c>
      <c r="X392" s="701">
        <f>IF(ISNUMBER(Data!X392),Data!X392,"")</f>
        <v>0.93960317295080265</v>
      </c>
      <c r="Y392" s="242" t="str">
        <f>IF(ISTEXT(Data!Y392),Data!Y392,"")</f>
        <v>V0</v>
      </c>
      <c r="Z392" s="703">
        <f>IF(ISNUMBER(Data!Z392),Data!Z392,"")</f>
        <v>0.3</v>
      </c>
      <c r="AA392" s="242" t="str">
        <f>IF(ISTEXT(Data!AA392),Data!AA392,"")</f>
        <v>V0</v>
      </c>
      <c r="AB392" s="701">
        <f>IF(ISNUMBER(Data!AB392),Data!AB392,"")</f>
        <v>0.63359760518875763</v>
      </c>
      <c r="AC392" s="242" t="str">
        <f>IF(ISTEXT(Data!AC392),Data!AC392,"")</f>
        <v>V0</v>
      </c>
      <c r="AD392" s="704">
        <f>IF(ISNUMBER(Data!AD392),Data!AD392,"")</f>
        <v>5.8000000000000003E-2</v>
      </c>
      <c r="AE392" s="242" t="str">
        <f>IF(ISTEXT(Data!AE392),Data!AE392,"")</f>
        <v>V0</v>
      </c>
      <c r="AF392" s="701">
        <f>IF(ISNUMBER(Data!AF392),Data!AF392,"")</f>
        <v>4.3999999999999997E-2</v>
      </c>
      <c r="AG392" s="242" t="str">
        <f>IF(ISTEXT(Data!AG392),Data!AG392,"")</f>
        <v>V0</v>
      </c>
      <c r="AH392" s="703">
        <f>IF(ISNUMBER(Data!AH392),Data!AH392,"")</f>
        <v>0.10299999999999999</v>
      </c>
      <c r="AI392" s="242" t="str">
        <f>IF(ISTEXT(Data!AI392),Data!AI392,"")</f>
        <v>V0</v>
      </c>
      <c r="AJ392" s="267" t="str">
        <f>IF(ISTEXT(Data!AJ392),Data!AJ392,"")</f>
        <v/>
      </c>
      <c r="AK392" s="267" t="str">
        <f>IF(ISTEXT(Data!AK392),Data!AK392,"")</f>
        <v/>
      </c>
      <c r="AL392" s="267" t="str">
        <f>IF(ISTEXT(Data!AL392),Data!AL392,"")</f>
        <v/>
      </c>
      <c r="AM392" s="267" t="str">
        <f>IF(ISTEXT(Data!AM392),Data!AM392,"")</f>
        <v/>
      </c>
      <c r="AN392" s="267" t="str">
        <f>IF(ISTEXT(Data!AN392),Data!AN392,"")</f>
        <v/>
      </c>
      <c r="AO392" s="267" t="str">
        <f>IF(ISTEXT(Data!AO392),Data!AO392,"")</f>
        <v/>
      </c>
      <c r="AP392" s="705">
        <f>IF(ISNUMBER(Bilanz!AP392),Bilanz!AP392,"")</f>
        <v>8.5113803820237491E-2</v>
      </c>
      <c r="AQ392" s="706">
        <f>IF(ISNUMBER(Bilanz!AQ392),Bilanz!AQ392,"")</f>
        <v>0.15465178154137152</v>
      </c>
      <c r="AR392" s="707">
        <f>IF(ISNUMBER(Bilanz!AR392),Bilanz!AR392,"")</f>
        <v>1.1937690000000001</v>
      </c>
      <c r="AS392" s="708">
        <f>IF(ISNUMBER(Bilanz!AS392),Bilanz!AS392,"")</f>
        <v>2.3235776864430284</v>
      </c>
      <c r="AT392" s="709">
        <f>IF(ISNUMBER(Bilanz!AT392),Bilanz!AT392,"")</f>
        <v>1.7072589652516084</v>
      </c>
      <c r="AU392" s="710">
        <f>IF(ISNUMBER(Bilanz!AU392),Bilanz!AU392,"")</f>
        <v>0.54509999999999992</v>
      </c>
      <c r="AV392" s="711">
        <f>IF(ISNUMBER(Bilanz!AV392),Bilanz!AV392,"")</f>
        <v>1.1512468486279726</v>
      </c>
      <c r="AW392" s="712">
        <f>IF(ISNUMBER(Bilanz!AW392),Bilanz!AW392,"")</f>
        <v>0.10538600000000001</v>
      </c>
      <c r="AX392" s="713">
        <f>IF(ISNUMBER(Bilanz!AX392),Bilanz!AX392,"")</f>
        <v>7.9947999999999991E-2</v>
      </c>
      <c r="AY392" s="714">
        <f>IF(ISNUMBER(Bilanz!AY392),Bilanz!AY392,"")</f>
        <v>0.18715099999999998</v>
      </c>
      <c r="AZ392" s="715">
        <f>IF(ISNUMBER(Bilanz!AZ392),Bilanz!AZ392,"")</f>
        <v>362.61</v>
      </c>
      <c r="BA392" s="716">
        <f>IF(ISNUMBER(Bilanz!BA392),Bilanz!BA392,"")</f>
        <v>5.5229999999999997</v>
      </c>
      <c r="BB392" s="717">
        <f>IF(ISNUMBER(Bilanz!BB392),Bilanz!BB392,"")</f>
        <v>85.113803820237493</v>
      </c>
      <c r="BC392" s="718">
        <f>IF(ISNUMBER(Bilanz!BC392),Bilanz!BC392,"")</f>
        <v>6.4889591959310253E-2</v>
      </c>
      <c r="BD392" s="719">
        <f>IF(ISNUMBER(Bilanz!BD392),Bilanz!BD392,"")</f>
        <v>1.1748975549395299E-4</v>
      </c>
      <c r="BE392" s="720">
        <f>IF(ISNUMBER(Bilanz!BE392),Bilanz!BE392,"")</f>
        <v>18.532099740494189</v>
      </c>
      <c r="BF392" s="708">
        <f>IF(ISNUMBER(Bilanz!BF392),Bilanz!BF392,"")</f>
        <v>91.297133351832954</v>
      </c>
      <c r="BG392" s="709">
        <f>IF(ISNUMBER(Bilanz!BG392),Bilanz!BG392,"")</f>
        <v>58.606154557979274</v>
      </c>
      <c r="BH392" s="710">
        <f>IF(ISNUMBER(Bilanz!BH392),Bilanz!BH392,"")</f>
        <v>13.049265326362125</v>
      </c>
      <c r="BI392" s="711">
        <f>IF(ISNUMBER(Bilanz!BI392),Bilanz!BI392,"")</f>
        <v>45.234354621886034</v>
      </c>
      <c r="BJ392" s="712">
        <f>IF(ISNUMBER(Bilanz!BJ392),Bilanz!BJ392,"")</f>
        <v>1.4834518389687454</v>
      </c>
      <c r="BK392" s="713">
        <f>IF(ISNUMBER(Bilanz!BK392),Bilanz!BK392,"")</f>
        <v>3.6206541863814028</v>
      </c>
      <c r="BL392" s="714">
        <f>IF(ISNUMBER(Bilanz!BL392),Bilanz!BL392,"")</f>
        <v>5.1399770447627118</v>
      </c>
      <c r="BM392" s="721" t="str">
        <f>IF(ISTEXT(Bilanz!BM392),Bilanz!BM392,"")</f>
        <v>V0</v>
      </c>
      <c r="BN392" s="722">
        <f>IF(ISNUMBER(Bilanz!BN392),Bilanz!BN392,"")</f>
        <v>49.7</v>
      </c>
      <c r="BO392" s="722">
        <f>IF(ISNUMBER(Bilanz!BO392),Bilanz!BO392,"")</f>
        <v>46.973411086857418</v>
      </c>
      <c r="BP392" s="723">
        <f>IF(ISNUMBER(Bilanz!BP392),Bilanz!BP392,"")</f>
        <v>-5.4860943926410162</v>
      </c>
      <c r="BQ392" s="723">
        <f>IF(ISNUMBER(Bilanz!BQ392),Bilanz!BQ392,"")</f>
        <v>20</v>
      </c>
      <c r="BR392" s="721" t="str">
        <f>IF(ISTEXT(Bilanz!BR392),Bilanz!BR392,"")</f>
        <v>V0</v>
      </c>
      <c r="BS392" s="723">
        <f>IF(ISNUMBER(Bilanz!BS392),Bilanz!BS392,"")</f>
        <v>153.6415068385985</v>
      </c>
      <c r="BT392" s="723">
        <f>IF(ISNUMBER(Bilanz!BT392),Bilanz!BT392,"")</f>
        <v>168.50039473202122</v>
      </c>
      <c r="BU392" s="723">
        <f>IF(ISNUMBER(Bilanz!BU392),Bilanz!BU392,"")</f>
        <v>322.14190157061972</v>
      </c>
      <c r="BV392" s="722">
        <f>IF(ISNUMBER(Bilanz!BV392),Bilanz!BV392,"")</f>
        <v>-4.6125287710097416</v>
      </c>
      <c r="BW392" s="723">
        <f>IF(ISNUMBER(Bilanz!BW392),Bilanz!BW392,"")</f>
        <v>15</v>
      </c>
      <c r="BX392" s="721" t="str">
        <f>IF(ISTEXT(Bilanz!BX392),Bilanz!BX392,"")</f>
        <v>V0</v>
      </c>
    </row>
    <row r="393" spans="1:76" x14ac:dyDescent="0.2">
      <c r="A393" s="120" t="str">
        <f>IF(ISTEXT(Data!A393),Data!A393,"")</f>
        <v>DEU96146</v>
      </c>
      <c r="B393" s="250">
        <f>IF(ISREF(Data!B393),Data!B393,"")</f>
        <v>35401</v>
      </c>
      <c r="C393" s="698">
        <v>0.27083333333333298</v>
      </c>
      <c r="D393" s="250">
        <f>IF(ISREF(Data!D393),Data!D393,"")</f>
        <v>35402</v>
      </c>
      <c r="E393" s="698">
        <v>0.27083333333333298</v>
      </c>
      <c r="F393" s="699" t="s">
        <v>2179</v>
      </c>
      <c r="G393" s="245" t="str">
        <f>IF(ISTEXT(Data!G393),Data!G393,"")</f>
        <v>Mixed</v>
      </c>
      <c r="H393" s="247" t="str">
        <f>IF(ISTEXT(Data!H393),Data!H393,"")</f>
        <v>Clean and Clear</v>
      </c>
      <c r="I393" s="246" t="str">
        <f>IF(ISTEXT(Data!I393),Data!I393,"")</f>
        <v/>
      </c>
      <c r="J393" s="248" t="str">
        <f>IF(ISTEXT(Data!J393),Data!J393,"")</f>
        <v/>
      </c>
      <c r="K393" s="273">
        <f>IF(ISNUMBER(Data!K393),Data!K393,"")</f>
        <v>1.8</v>
      </c>
      <c r="L393" s="242" t="str">
        <f>IF(ISTEXT(Data!L393),Data!L393,"")</f>
        <v>V0</v>
      </c>
      <c r="M393" s="700">
        <f>IF(ISNUMBER(Data!M393),Data!M393,"")</f>
        <v>56.4</v>
      </c>
      <c r="N393" s="700">
        <f>IF(ISNUMBER(Data!N393),Data!N393,"")</f>
        <v>1.2971999999999999</v>
      </c>
      <c r="O393" s="242" t="str">
        <f>IF(ISTEXT(Data!O393),Data!O393,"")</f>
        <v>V0</v>
      </c>
      <c r="P393" s="278">
        <f>IF(ISNUMBER(Data!P393),Data!P393,"")</f>
        <v>4.53</v>
      </c>
      <c r="Q393" s="242" t="str">
        <f>IF(ISTEXT(Data!Q393),Data!Q393,"")</f>
        <v>V0</v>
      </c>
      <c r="R393" s="277">
        <f>IF(ISNUMBER(Data!R393),Data!R393,"")</f>
        <v>28.8</v>
      </c>
      <c r="S393" s="242" t="str">
        <f>IF(ISTEXT(Data!S393),Data!S393,"")</f>
        <v>V0</v>
      </c>
      <c r="T393" s="701">
        <f>IF(ISNUMBER(Data!T393),Data!T393,"")</f>
        <v>1.7769999999999999</v>
      </c>
      <c r="U393" s="242" t="str">
        <f>IF(ISTEXT(Data!U393),Data!U393,"")</f>
        <v>V0</v>
      </c>
      <c r="V393" s="702">
        <f>IF(ISNUMBER(Data!V393),Data!V393,"")</f>
        <v>0.70908848157406645</v>
      </c>
      <c r="W393" s="242" t="str">
        <f>IF(ISTEXT(Data!W393),Data!W393,"")</f>
        <v>V0</v>
      </c>
      <c r="X393" s="701">
        <f>IF(ISNUMBER(Data!X393),Data!X393,"")</f>
        <v>0.75168253836064203</v>
      </c>
      <c r="Y393" s="242" t="str">
        <f>IF(ISTEXT(Data!Y393),Data!Y393,"")</f>
        <v>V0</v>
      </c>
      <c r="Z393" s="703">
        <f>IF(ISNUMBER(Data!Z393),Data!Z393,"")</f>
        <v>1.1419999999999999</v>
      </c>
      <c r="AA393" s="242" t="str">
        <f>IF(ISTEXT(Data!AA393),Data!AA393,"")</f>
        <v>V0</v>
      </c>
      <c r="AB393" s="701">
        <f>IF(ISNUMBER(Data!AB393),Data!AB393,"")</f>
        <v>0.67785626143356059</v>
      </c>
      <c r="AC393" s="242" t="str">
        <f>IF(ISTEXT(Data!AC393),Data!AC393,"")</f>
        <v>V0</v>
      </c>
      <c r="AD393" s="704">
        <f>IF(ISNUMBER(Data!AD393),Data!AD393,"")</f>
        <v>0.129</v>
      </c>
      <c r="AE393" s="242" t="str">
        <f>IF(ISTEXT(Data!AE393),Data!AE393,"")</f>
        <v>V0</v>
      </c>
      <c r="AF393" s="701">
        <f>IF(ISNUMBER(Data!AF393),Data!AF393,"")</f>
        <v>0.13</v>
      </c>
      <c r="AG393" s="242" t="str">
        <f>IF(ISTEXT(Data!AG393),Data!AG393,"")</f>
        <v>V0</v>
      </c>
      <c r="AH393" s="703">
        <f>IF(ISNUMBER(Data!AH393),Data!AH393,"")</f>
        <v>0.20699999999999999</v>
      </c>
      <c r="AI393" s="242" t="str">
        <f>IF(ISTEXT(Data!AI393),Data!AI393,"")</f>
        <v>V0</v>
      </c>
      <c r="AJ393" s="267" t="str">
        <f>IF(ISTEXT(Data!AJ393),Data!AJ393,"")</f>
        <v/>
      </c>
      <c r="AK393" s="267" t="str">
        <f>IF(ISTEXT(Data!AK393),Data!AK393,"")</f>
        <v/>
      </c>
      <c r="AL393" s="267" t="str">
        <f>IF(ISTEXT(Data!AL393),Data!AL393,"")</f>
        <v/>
      </c>
      <c r="AM393" s="267" t="str">
        <f>IF(ISTEXT(Data!AM393),Data!AM393,"")</f>
        <v/>
      </c>
      <c r="AN393" s="267" t="str">
        <f>IF(ISTEXT(Data!AN393),Data!AN393,"")</f>
        <v/>
      </c>
      <c r="AO393" s="267" t="str">
        <f>IF(ISTEXT(Data!AO393),Data!AO393,"")</f>
        <v/>
      </c>
      <c r="AP393" s="705">
        <f>IF(ISNUMBER(Bilanz!AP393),Bilanz!AP393,"")</f>
        <v>2.9512092266663827E-2</v>
      </c>
      <c r="AQ393" s="706">
        <f>IF(ISNUMBER(Bilanz!AQ393),Bilanz!AQ393,"")</f>
        <v>3.8283086088316313E-2</v>
      </c>
      <c r="AR393" s="707">
        <f>IF(ISNUMBER(Bilanz!AR393),Bilanz!AR393,"")</f>
        <v>2.3051243999999995</v>
      </c>
      <c r="AS393" s="708">
        <f>IF(ISNUMBER(Bilanz!AS393),Bilanz!AS393,"")</f>
        <v>0.91982957829787892</v>
      </c>
      <c r="AT393" s="709">
        <f>IF(ISNUMBER(Bilanz!AT393),Bilanz!AT393,"")</f>
        <v>0.97508258876142473</v>
      </c>
      <c r="AU393" s="710">
        <f>IF(ISNUMBER(Bilanz!AU393),Bilanz!AU393,"")</f>
        <v>1.4814023999999997</v>
      </c>
      <c r="AV393" s="711">
        <f>IF(ISNUMBER(Bilanz!AV393),Bilanz!AV393,"")</f>
        <v>0.87931514233161479</v>
      </c>
      <c r="AW393" s="712">
        <f>IF(ISNUMBER(Bilanz!AW393),Bilanz!AW393,"")</f>
        <v>0.16733879999999998</v>
      </c>
      <c r="AX393" s="713">
        <f>IF(ISNUMBER(Bilanz!AX393),Bilanz!AX393,"")</f>
        <v>0.16863599999999998</v>
      </c>
      <c r="AY393" s="714">
        <f>IF(ISNUMBER(Bilanz!AY393),Bilanz!AY393,"")</f>
        <v>0.26852039999999999</v>
      </c>
      <c r="AZ393" s="715">
        <f>IF(ISNUMBER(Bilanz!AZ393),Bilanz!AZ393,"")</f>
        <v>362.61</v>
      </c>
      <c r="BA393" s="716">
        <f>IF(ISNUMBER(Bilanz!BA393),Bilanz!BA393,"")</f>
        <v>5.5229999999999997</v>
      </c>
      <c r="BB393" s="717">
        <f>IF(ISNUMBER(Bilanz!BB393),Bilanz!BB393,"")</f>
        <v>29.512092266663828</v>
      </c>
      <c r="BC393" s="718">
        <f>IF(ISNUMBER(Bilanz!BC393),Bilanz!BC393,"")</f>
        <v>0.18714362743568161</v>
      </c>
      <c r="BD393" s="719">
        <f>IF(ISNUMBER(Bilanz!BD393),Bilanz!BD393,"")</f>
        <v>3.3884415613920235E-4</v>
      </c>
      <c r="BE393" s="720">
        <f>IF(ISNUMBER(Bilanz!BE393),Bilanz!BE393,"")</f>
        <v>50.124111474669974</v>
      </c>
      <c r="BF393" s="708">
        <f>IF(ISNUMBER(Bilanz!BF393),Bilanz!BF393,"")</f>
        <v>50.62386532262915</v>
      </c>
      <c r="BG393" s="709">
        <f>IF(ISNUMBER(Bilanz!BG393),Bilanz!BG393,"")</f>
        <v>46.884923646383413</v>
      </c>
      <c r="BH393" s="710">
        <f>IF(ISNUMBER(Bilanz!BH393),Bilanz!BH393,"")</f>
        <v>49.674203342351824</v>
      </c>
      <c r="BI393" s="711">
        <f>IF(ISNUMBER(Bilanz!BI393),Bilanz!BI393,"")</f>
        <v>48.39410733444425</v>
      </c>
      <c r="BJ393" s="712">
        <f>IF(ISNUMBER(Bilanz!BJ393),Bilanz!BJ393,"")</f>
        <v>3.299401503913244</v>
      </c>
      <c r="BK393" s="713">
        <f>IF(ISNUMBER(Bilanz!BK393),Bilanz!BK393,"")</f>
        <v>10.697387368854146</v>
      </c>
      <c r="BL393" s="714">
        <f>IF(ISNUMBER(Bilanz!BL393),Bilanz!BL393,"")</f>
        <v>10.329856779280403</v>
      </c>
      <c r="BM393" s="721" t="str">
        <f>IF(ISTEXT(Bilanz!BM393),Bilanz!BM393,"")</f>
        <v>V0</v>
      </c>
      <c r="BN393" s="722">
        <f>IF(ISNUMBER(Bilanz!BN393),Bilanz!BN393,"")</f>
        <v>28.8</v>
      </c>
      <c r="BO393" s="722">
        <f>IF(ISNUMBER(Bilanz!BO393),Bilanz!BO393,"")</f>
        <v>28.988010033070534</v>
      </c>
      <c r="BP393" s="723">
        <f>IF(ISNUMBER(Bilanz!BP393),Bilanz!BP393,"")</f>
        <v>0.65281261482824038</v>
      </c>
      <c r="BQ393" s="723">
        <f>IF(ISNUMBER(Bilanz!BQ393),Bilanz!BQ393,"")</f>
        <v>30</v>
      </c>
      <c r="BR393" s="721" t="str">
        <f>IF(ISTEXT(Bilanz!BR393),Bilanz!BR393,"")</f>
        <v>V0</v>
      </c>
      <c r="BS393" s="723">
        <f>IF(ISNUMBER(Bilanz!BS393),Bilanz!BS393,"")</f>
        <v>151.90704859550766</v>
      </c>
      <c r="BT393" s="723">
        <f>IF(ISNUMBER(Bilanz!BT393),Bilanz!BT393,"")</f>
        <v>147.82038291527437</v>
      </c>
      <c r="BU393" s="723">
        <f>IF(ISNUMBER(Bilanz!BU393),Bilanz!BU393,"")</f>
        <v>299.72743151078203</v>
      </c>
      <c r="BV393" s="722">
        <f>IF(ISNUMBER(Bilanz!BV393),Bilanz!BV393,"")</f>
        <v>1.3634606814712875</v>
      </c>
      <c r="BW393" s="723">
        <f>IF(ISNUMBER(Bilanz!BW393),Bilanz!BW393,"")</f>
        <v>15</v>
      </c>
      <c r="BX393" s="721" t="str">
        <f>IF(ISTEXT(Bilanz!BX393),Bilanz!BX393,"")</f>
        <v>V0</v>
      </c>
    </row>
    <row r="394" spans="1:76" x14ac:dyDescent="0.2">
      <c r="A394" s="120" t="str">
        <f>IF(ISTEXT(Data!A394),Data!A394,"")</f>
        <v/>
      </c>
      <c r="B394" s="250">
        <f>IF(ISREF(Data!B394),Data!B394,"")</f>
        <v>35402</v>
      </c>
      <c r="C394" s="698">
        <v>0.27083333333333298</v>
      </c>
      <c r="D394" s="250">
        <f>IF(ISREF(Data!D394),Data!D394,"")</f>
        <v>35403</v>
      </c>
      <c r="E394" s="698">
        <v>0.27083333333333298</v>
      </c>
      <c r="F394" s="699" t="s">
        <v>2179</v>
      </c>
      <c r="G394" s="245" t="str">
        <f>IF(ISTEXT(Data!G394),Data!G394,"")</f>
        <v>No Precipitation Occurred</v>
      </c>
      <c r="H394" s="247" t="str">
        <f>IF(ISTEXT(Data!H394),Data!H394,"")</f>
        <v/>
      </c>
      <c r="I394" s="246" t="str">
        <f>IF(ISTEXT(Data!I394),Data!I394,"")</f>
        <v/>
      </c>
      <c r="J394" s="248" t="str">
        <f>IF(ISTEXT(Data!J394),Data!J394,"")</f>
        <v/>
      </c>
      <c r="K394" s="273" t="str">
        <f>IF(ISNUMBER(Data!K394),Data!K394,"")</f>
        <v/>
      </c>
      <c r="L394" s="242" t="str">
        <f>IF(ISTEXT(Data!L394),Data!L394,"")</f>
        <v>M1</v>
      </c>
      <c r="M394" s="700" t="str">
        <f>IF(ISNUMBER(Data!M394),Data!M394,"")</f>
        <v/>
      </c>
      <c r="N394" s="700" t="str">
        <f>IF(ISNUMBER(Data!N394),Data!N394,"")</f>
        <v/>
      </c>
      <c r="O394" s="242" t="str">
        <f>IF(ISTEXT(Data!O394),Data!O394,"")</f>
        <v>M1</v>
      </c>
      <c r="P394" s="278" t="str">
        <f>IF(ISNUMBER(Data!P394),Data!P394,"")</f>
        <v/>
      </c>
      <c r="Q394" s="242" t="str">
        <f>IF(ISTEXT(Data!Q394),Data!Q394,"")</f>
        <v>M1</v>
      </c>
      <c r="R394" s="277" t="str">
        <f>IF(ISNUMBER(Data!R394),Data!R394,"")</f>
        <v/>
      </c>
      <c r="S394" s="242" t="str">
        <f>IF(ISTEXT(Data!S394),Data!S394,"")</f>
        <v>M1</v>
      </c>
      <c r="T394" s="701" t="str">
        <f>IF(ISNUMBER(Data!T394),Data!T394,"")</f>
        <v/>
      </c>
      <c r="U394" s="242" t="str">
        <f>IF(ISTEXT(Data!U394),Data!U394,"")</f>
        <v>M1</v>
      </c>
      <c r="V394" s="702" t="str">
        <f>IF(ISNUMBER(Data!V394),Data!V394,"")</f>
        <v/>
      </c>
      <c r="W394" s="242" t="str">
        <f>IF(ISTEXT(Data!W394),Data!W394,"")</f>
        <v>M1</v>
      </c>
      <c r="X394" s="701" t="str">
        <f>IF(ISNUMBER(Data!X394),Data!X394,"")</f>
        <v/>
      </c>
      <c r="Y394" s="242" t="str">
        <f>IF(ISTEXT(Data!Y394),Data!Y394,"")</f>
        <v>M1</v>
      </c>
      <c r="Z394" s="703" t="str">
        <f>IF(ISNUMBER(Data!Z394),Data!Z394,"")</f>
        <v/>
      </c>
      <c r="AA394" s="242" t="str">
        <f>IF(ISTEXT(Data!AA394),Data!AA394,"")</f>
        <v>M1</v>
      </c>
      <c r="AB394" s="701" t="str">
        <f>IF(ISNUMBER(Data!AB394),Data!AB394,"")</f>
        <v/>
      </c>
      <c r="AC394" s="242" t="str">
        <f>IF(ISTEXT(Data!AC394),Data!AC394,"")</f>
        <v>M1</v>
      </c>
      <c r="AD394" s="704" t="str">
        <f>IF(ISNUMBER(Data!AD394),Data!AD394,"")</f>
        <v/>
      </c>
      <c r="AE394" s="242" t="str">
        <f>IF(ISTEXT(Data!AE394),Data!AE394,"")</f>
        <v>M1</v>
      </c>
      <c r="AF394" s="701" t="str">
        <f>IF(ISNUMBER(Data!AF394),Data!AF394,"")</f>
        <v/>
      </c>
      <c r="AG394" s="242" t="str">
        <f>IF(ISTEXT(Data!AG394),Data!AG394,"")</f>
        <v>M1</v>
      </c>
      <c r="AH394" s="703" t="str">
        <f>IF(ISNUMBER(Data!AH394),Data!AH394,"")</f>
        <v/>
      </c>
      <c r="AI394" s="242" t="str">
        <f>IF(ISTEXT(Data!AI394),Data!AI394,"")</f>
        <v>M1</v>
      </c>
      <c r="AJ394" s="267" t="str">
        <f>IF(ISTEXT(Data!AJ394),Data!AJ394,"")</f>
        <v/>
      </c>
      <c r="AK394" s="267" t="str">
        <f>IF(ISTEXT(Data!AK394),Data!AK394,"")</f>
        <v/>
      </c>
      <c r="AL394" s="267" t="str">
        <f>IF(ISTEXT(Data!AL394),Data!AL394,"")</f>
        <v/>
      </c>
      <c r="AM394" s="267" t="str">
        <f>IF(ISTEXT(Data!AM394),Data!AM394,"")</f>
        <v/>
      </c>
      <c r="AN394" s="267" t="str">
        <f>IF(ISTEXT(Data!AN394),Data!AN394,"")</f>
        <v/>
      </c>
      <c r="AO394" s="267" t="str">
        <f>IF(ISTEXT(Data!AO394),Data!AO394,"")</f>
        <v/>
      </c>
      <c r="AP394" s="705" t="str">
        <f>IF(ISNUMBER(Bilanz!AP394),Bilanz!AP394,"")</f>
        <v/>
      </c>
      <c r="AQ394" s="706" t="str">
        <f>IF(ISNUMBER(Bilanz!AQ394),Bilanz!AQ394,"")</f>
        <v/>
      </c>
      <c r="AR394" s="707" t="str">
        <f>IF(ISNUMBER(Bilanz!AR394),Bilanz!AR394,"")</f>
        <v/>
      </c>
      <c r="AS394" s="708" t="str">
        <f>IF(ISNUMBER(Bilanz!AS394),Bilanz!AS394,"")</f>
        <v/>
      </c>
      <c r="AT394" s="709" t="str">
        <f>IF(ISNUMBER(Bilanz!AT394),Bilanz!AT394,"")</f>
        <v/>
      </c>
      <c r="AU394" s="710" t="str">
        <f>IF(ISNUMBER(Bilanz!AU394),Bilanz!AU394,"")</f>
        <v/>
      </c>
      <c r="AV394" s="711" t="str">
        <f>IF(ISNUMBER(Bilanz!AV394),Bilanz!AV394,"")</f>
        <v/>
      </c>
      <c r="AW394" s="712" t="str">
        <f>IF(ISNUMBER(Bilanz!AW394),Bilanz!AW394,"")</f>
        <v/>
      </c>
      <c r="AX394" s="713" t="str">
        <f>IF(ISNUMBER(Bilanz!AX394),Bilanz!AX394,"")</f>
        <v/>
      </c>
      <c r="AY394" s="714" t="str">
        <f>IF(ISNUMBER(Bilanz!AY394),Bilanz!AY394,"")</f>
        <v/>
      </c>
      <c r="AZ394" s="715">
        <f>IF(ISNUMBER(Bilanz!AZ394),Bilanz!AZ394,"")</f>
        <v>362.61</v>
      </c>
      <c r="BA394" s="716">
        <f>IF(ISNUMBER(Bilanz!BA394),Bilanz!BA394,"")</f>
        <v>5.5229999999999997</v>
      </c>
      <c r="BB394" s="717" t="str">
        <f>IF(ISNUMBER(Bilanz!BB394),Bilanz!BB394,"")</f>
        <v/>
      </c>
      <c r="BC394" s="718" t="str">
        <f>IF(ISNUMBER(Bilanz!BC394),Bilanz!BC394,"")</f>
        <v/>
      </c>
      <c r="BD394" s="719" t="str">
        <f>IF(ISNUMBER(Bilanz!BD394),Bilanz!BD394,"")</f>
        <v/>
      </c>
      <c r="BE394" s="720" t="str">
        <f>IF(ISNUMBER(Bilanz!BE394),Bilanz!BE394,"")</f>
        <v/>
      </c>
      <c r="BF394" s="708" t="str">
        <f>IF(ISNUMBER(Bilanz!BF394),Bilanz!BF394,"")</f>
        <v/>
      </c>
      <c r="BG394" s="709" t="str">
        <f>IF(ISNUMBER(Bilanz!BG394),Bilanz!BG394,"")</f>
        <v/>
      </c>
      <c r="BH394" s="710" t="str">
        <f>IF(ISNUMBER(Bilanz!BH394),Bilanz!BH394,"")</f>
        <v/>
      </c>
      <c r="BI394" s="711" t="str">
        <f>IF(ISNUMBER(Bilanz!BI394),Bilanz!BI394,"")</f>
        <v/>
      </c>
      <c r="BJ394" s="712" t="str">
        <f>IF(ISNUMBER(Bilanz!BJ394),Bilanz!BJ394,"")</f>
        <v/>
      </c>
      <c r="BK394" s="713" t="str">
        <f>IF(ISNUMBER(Bilanz!BK394),Bilanz!BK394,"")</f>
        <v/>
      </c>
      <c r="BL394" s="714" t="str">
        <f>IF(ISNUMBER(Bilanz!BL394),Bilanz!BL394,"")</f>
        <v/>
      </c>
      <c r="BM394" s="721" t="str">
        <f>IF(ISTEXT(Bilanz!BM394),Bilanz!BM394,"")</f>
        <v>M1</v>
      </c>
      <c r="BN394" s="722" t="str">
        <f>IF(ISNUMBER(Bilanz!BN394),Bilanz!BN394,"")</f>
        <v/>
      </c>
      <c r="BO394" s="722" t="str">
        <f>IF(ISNUMBER(Bilanz!BO394),Bilanz!BO394,"")</f>
        <v/>
      </c>
      <c r="BP394" s="723" t="str">
        <f>IF(ISNUMBER(Bilanz!BP394),Bilanz!BP394,"")</f>
        <v/>
      </c>
      <c r="BQ394" s="723" t="str">
        <f>IF(ISNUMBER(Bilanz!BQ394),Bilanz!BQ394,"")</f>
        <v/>
      </c>
      <c r="BR394" s="721" t="str">
        <f>IF(ISTEXT(Bilanz!BR394),Bilanz!BR394,"")</f>
        <v>M1</v>
      </c>
      <c r="BS394" s="723" t="str">
        <f>IF(ISNUMBER(Bilanz!BS394),Bilanz!BS394,"")</f>
        <v/>
      </c>
      <c r="BT394" s="723" t="str">
        <f>IF(ISNUMBER(Bilanz!BT394),Bilanz!BT394,"")</f>
        <v/>
      </c>
      <c r="BU394" s="723" t="str">
        <f>IF(ISNUMBER(Bilanz!BU394),Bilanz!BU394,"")</f>
        <v/>
      </c>
      <c r="BV394" s="722" t="str">
        <f>IF(ISNUMBER(Bilanz!BV394),Bilanz!BV394,"")</f>
        <v/>
      </c>
      <c r="BW394" s="723" t="str">
        <f>IF(ISNUMBER(Bilanz!BW394),Bilanz!BW394,"")</f>
        <v/>
      </c>
      <c r="BX394" s="721" t="str">
        <f>IF(ISTEXT(Bilanz!BX394),Bilanz!BX394,"")</f>
        <v>M1</v>
      </c>
    </row>
    <row r="395" spans="1:76" x14ac:dyDescent="0.2">
      <c r="A395" s="120" t="str">
        <f>IF(ISTEXT(Data!A395),Data!A395,"")</f>
        <v/>
      </c>
      <c r="B395" s="250">
        <f>IF(ISREF(Data!B395),Data!B395,"")</f>
        <v>35403</v>
      </c>
      <c r="C395" s="698">
        <v>0.27083333333333298</v>
      </c>
      <c r="D395" s="250">
        <f>IF(ISREF(Data!D395),Data!D395,"")</f>
        <v>35404</v>
      </c>
      <c r="E395" s="698">
        <v>0.27083333333333298</v>
      </c>
      <c r="F395" s="699" t="s">
        <v>2179</v>
      </c>
      <c r="G395" s="245" t="str">
        <f>IF(ISTEXT(Data!G395),Data!G395,"")</f>
        <v>No Precipitation Occurred</v>
      </c>
      <c r="H395" s="247" t="str">
        <f>IF(ISTEXT(Data!H395),Data!H395,"")</f>
        <v/>
      </c>
      <c r="I395" s="246" t="str">
        <f>IF(ISTEXT(Data!I395),Data!I395,"")</f>
        <v/>
      </c>
      <c r="J395" s="248" t="str">
        <f>IF(ISTEXT(Data!J395),Data!J395,"")</f>
        <v/>
      </c>
      <c r="K395" s="273" t="str">
        <f>IF(ISNUMBER(Data!K395),Data!K395,"")</f>
        <v/>
      </c>
      <c r="L395" s="242" t="str">
        <f>IF(ISTEXT(Data!L395),Data!L395,"")</f>
        <v>M1</v>
      </c>
      <c r="M395" s="700" t="str">
        <f>IF(ISNUMBER(Data!M395),Data!M395,"")</f>
        <v/>
      </c>
      <c r="N395" s="700" t="str">
        <f>IF(ISNUMBER(Data!N395),Data!N395,"")</f>
        <v/>
      </c>
      <c r="O395" s="242" t="str">
        <f>IF(ISTEXT(Data!O395),Data!O395,"")</f>
        <v>M1</v>
      </c>
      <c r="P395" s="278" t="str">
        <f>IF(ISNUMBER(Data!P395),Data!P395,"")</f>
        <v/>
      </c>
      <c r="Q395" s="242" t="str">
        <f>IF(ISTEXT(Data!Q395),Data!Q395,"")</f>
        <v>M1</v>
      </c>
      <c r="R395" s="277" t="str">
        <f>IF(ISNUMBER(Data!R395),Data!R395,"")</f>
        <v/>
      </c>
      <c r="S395" s="242" t="str">
        <f>IF(ISTEXT(Data!S395),Data!S395,"")</f>
        <v>M1</v>
      </c>
      <c r="T395" s="701" t="str">
        <f>IF(ISNUMBER(Data!T395),Data!T395,"")</f>
        <v/>
      </c>
      <c r="U395" s="242" t="str">
        <f>IF(ISTEXT(Data!U395),Data!U395,"")</f>
        <v>M1</v>
      </c>
      <c r="V395" s="702" t="str">
        <f>IF(ISNUMBER(Data!V395),Data!V395,"")</f>
        <v/>
      </c>
      <c r="W395" s="242" t="str">
        <f>IF(ISTEXT(Data!W395),Data!W395,"")</f>
        <v>M1</v>
      </c>
      <c r="X395" s="701" t="str">
        <f>IF(ISNUMBER(Data!X395),Data!X395,"")</f>
        <v/>
      </c>
      <c r="Y395" s="242" t="str">
        <f>IF(ISTEXT(Data!Y395),Data!Y395,"")</f>
        <v>M1</v>
      </c>
      <c r="Z395" s="703" t="str">
        <f>IF(ISNUMBER(Data!Z395),Data!Z395,"")</f>
        <v/>
      </c>
      <c r="AA395" s="242" t="str">
        <f>IF(ISTEXT(Data!AA395),Data!AA395,"")</f>
        <v>M1</v>
      </c>
      <c r="AB395" s="701" t="str">
        <f>IF(ISNUMBER(Data!AB395),Data!AB395,"")</f>
        <v/>
      </c>
      <c r="AC395" s="242" t="str">
        <f>IF(ISTEXT(Data!AC395),Data!AC395,"")</f>
        <v>M1</v>
      </c>
      <c r="AD395" s="704" t="str">
        <f>IF(ISNUMBER(Data!AD395),Data!AD395,"")</f>
        <v/>
      </c>
      <c r="AE395" s="242" t="str">
        <f>IF(ISTEXT(Data!AE395),Data!AE395,"")</f>
        <v>M1</v>
      </c>
      <c r="AF395" s="701" t="str">
        <f>IF(ISNUMBER(Data!AF395),Data!AF395,"")</f>
        <v/>
      </c>
      <c r="AG395" s="242" t="str">
        <f>IF(ISTEXT(Data!AG395),Data!AG395,"")</f>
        <v>M1</v>
      </c>
      <c r="AH395" s="703" t="str">
        <f>IF(ISNUMBER(Data!AH395),Data!AH395,"")</f>
        <v/>
      </c>
      <c r="AI395" s="242" t="str">
        <f>IF(ISTEXT(Data!AI395),Data!AI395,"")</f>
        <v>M1</v>
      </c>
      <c r="AJ395" s="267" t="str">
        <f>IF(ISTEXT(Data!AJ395),Data!AJ395,"")</f>
        <v/>
      </c>
      <c r="AK395" s="267" t="str">
        <f>IF(ISTEXT(Data!AK395),Data!AK395,"")</f>
        <v/>
      </c>
      <c r="AL395" s="267" t="str">
        <f>IF(ISTEXT(Data!AL395),Data!AL395,"")</f>
        <v/>
      </c>
      <c r="AM395" s="267" t="str">
        <f>IF(ISTEXT(Data!AM395),Data!AM395,"")</f>
        <v/>
      </c>
      <c r="AN395" s="267" t="str">
        <f>IF(ISTEXT(Data!AN395),Data!AN395,"")</f>
        <v/>
      </c>
      <c r="AO395" s="267" t="str">
        <f>IF(ISTEXT(Data!AO395),Data!AO395,"")</f>
        <v/>
      </c>
      <c r="AP395" s="705" t="str">
        <f>IF(ISNUMBER(Bilanz!AP395),Bilanz!AP395,"")</f>
        <v/>
      </c>
      <c r="AQ395" s="706" t="str">
        <f>IF(ISNUMBER(Bilanz!AQ395),Bilanz!AQ395,"")</f>
        <v/>
      </c>
      <c r="AR395" s="707" t="str">
        <f>IF(ISNUMBER(Bilanz!AR395),Bilanz!AR395,"")</f>
        <v/>
      </c>
      <c r="AS395" s="708" t="str">
        <f>IF(ISNUMBER(Bilanz!AS395),Bilanz!AS395,"")</f>
        <v/>
      </c>
      <c r="AT395" s="709" t="str">
        <f>IF(ISNUMBER(Bilanz!AT395),Bilanz!AT395,"")</f>
        <v/>
      </c>
      <c r="AU395" s="710" t="str">
        <f>IF(ISNUMBER(Bilanz!AU395),Bilanz!AU395,"")</f>
        <v/>
      </c>
      <c r="AV395" s="711" t="str">
        <f>IF(ISNUMBER(Bilanz!AV395),Bilanz!AV395,"")</f>
        <v/>
      </c>
      <c r="AW395" s="712" t="str">
        <f>IF(ISNUMBER(Bilanz!AW395),Bilanz!AW395,"")</f>
        <v/>
      </c>
      <c r="AX395" s="713" t="str">
        <f>IF(ISNUMBER(Bilanz!AX395),Bilanz!AX395,"")</f>
        <v/>
      </c>
      <c r="AY395" s="714" t="str">
        <f>IF(ISNUMBER(Bilanz!AY395),Bilanz!AY395,"")</f>
        <v/>
      </c>
      <c r="AZ395" s="715">
        <f>IF(ISNUMBER(Bilanz!AZ395),Bilanz!AZ395,"")</f>
        <v>362.61</v>
      </c>
      <c r="BA395" s="716">
        <f>IF(ISNUMBER(Bilanz!BA395),Bilanz!BA395,"")</f>
        <v>5.5229999999999997</v>
      </c>
      <c r="BB395" s="717" t="str">
        <f>IF(ISNUMBER(Bilanz!BB395),Bilanz!BB395,"")</f>
        <v/>
      </c>
      <c r="BC395" s="718" t="str">
        <f>IF(ISNUMBER(Bilanz!BC395),Bilanz!BC395,"")</f>
        <v/>
      </c>
      <c r="BD395" s="719" t="str">
        <f>IF(ISNUMBER(Bilanz!BD395),Bilanz!BD395,"")</f>
        <v/>
      </c>
      <c r="BE395" s="720" t="str">
        <f>IF(ISNUMBER(Bilanz!BE395),Bilanz!BE395,"")</f>
        <v/>
      </c>
      <c r="BF395" s="708" t="str">
        <f>IF(ISNUMBER(Bilanz!BF395),Bilanz!BF395,"")</f>
        <v/>
      </c>
      <c r="BG395" s="709" t="str">
        <f>IF(ISNUMBER(Bilanz!BG395),Bilanz!BG395,"")</f>
        <v/>
      </c>
      <c r="BH395" s="710" t="str">
        <f>IF(ISNUMBER(Bilanz!BH395),Bilanz!BH395,"")</f>
        <v/>
      </c>
      <c r="BI395" s="711" t="str">
        <f>IF(ISNUMBER(Bilanz!BI395),Bilanz!BI395,"")</f>
        <v/>
      </c>
      <c r="BJ395" s="712" t="str">
        <f>IF(ISNUMBER(Bilanz!BJ395),Bilanz!BJ395,"")</f>
        <v/>
      </c>
      <c r="BK395" s="713" t="str">
        <f>IF(ISNUMBER(Bilanz!BK395),Bilanz!BK395,"")</f>
        <v/>
      </c>
      <c r="BL395" s="714" t="str">
        <f>IF(ISNUMBER(Bilanz!BL395),Bilanz!BL395,"")</f>
        <v/>
      </c>
      <c r="BM395" s="721" t="str">
        <f>IF(ISTEXT(Bilanz!BM395),Bilanz!BM395,"")</f>
        <v>M1</v>
      </c>
      <c r="BN395" s="722" t="str">
        <f>IF(ISNUMBER(Bilanz!BN395),Bilanz!BN395,"")</f>
        <v/>
      </c>
      <c r="BO395" s="722" t="str">
        <f>IF(ISNUMBER(Bilanz!BO395),Bilanz!BO395,"")</f>
        <v/>
      </c>
      <c r="BP395" s="723" t="str">
        <f>IF(ISNUMBER(Bilanz!BP395),Bilanz!BP395,"")</f>
        <v/>
      </c>
      <c r="BQ395" s="723" t="str">
        <f>IF(ISNUMBER(Bilanz!BQ395),Bilanz!BQ395,"")</f>
        <v/>
      </c>
      <c r="BR395" s="721" t="str">
        <f>IF(ISTEXT(Bilanz!BR395),Bilanz!BR395,"")</f>
        <v>M1</v>
      </c>
      <c r="BS395" s="723" t="str">
        <f>IF(ISNUMBER(Bilanz!BS395),Bilanz!BS395,"")</f>
        <v/>
      </c>
      <c r="BT395" s="723" t="str">
        <f>IF(ISNUMBER(Bilanz!BT395),Bilanz!BT395,"")</f>
        <v/>
      </c>
      <c r="BU395" s="723" t="str">
        <f>IF(ISNUMBER(Bilanz!BU395),Bilanz!BU395,"")</f>
        <v/>
      </c>
      <c r="BV395" s="722" t="str">
        <f>IF(ISNUMBER(Bilanz!BV395),Bilanz!BV395,"")</f>
        <v/>
      </c>
      <c r="BW395" s="723" t="str">
        <f>IF(ISNUMBER(Bilanz!BW395),Bilanz!BW395,"")</f>
        <v/>
      </c>
      <c r="BX395" s="721" t="str">
        <f>IF(ISTEXT(Bilanz!BX395),Bilanz!BX395,"")</f>
        <v>M1</v>
      </c>
    </row>
    <row r="396" spans="1:76" x14ac:dyDescent="0.2">
      <c r="A396" s="120" t="str">
        <f>IF(ISTEXT(Data!A396),Data!A396,"")</f>
        <v/>
      </c>
      <c r="B396" s="250">
        <f>IF(ISREF(Data!B396),Data!B396,"")</f>
        <v>35404</v>
      </c>
      <c r="C396" s="698">
        <v>0.27083333333333298</v>
      </c>
      <c r="D396" s="250">
        <f>IF(ISREF(Data!D396),Data!D396,"")</f>
        <v>35405</v>
      </c>
      <c r="E396" s="698">
        <v>0.27083333333333298</v>
      </c>
      <c r="F396" s="699" t="s">
        <v>2179</v>
      </c>
      <c r="G396" s="245" t="str">
        <f>IF(ISTEXT(Data!G396),Data!G396,"")</f>
        <v>No Precipitation Occurred</v>
      </c>
      <c r="H396" s="247" t="str">
        <f>IF(ISTEXT(Data!H396),Data!H396,"")</f>
        <v/>
      </c>
      <c r="I396" s="246" t="str">
        <f>IF(ISTEXT(Data!I396),Data!I396,"")</f>
        <v/>
      </c>
      <c r="J396" s="248" t="str">
        <f>IF(ISTEXT(Data!J396),Data!J396,"")</f>
        <v/>
      </c>
      <c r="K396" s="273" t="str">
        <f>IF(ISNUMBER(Data!K396),Data!K396,"")</f>
        <v/>
      </c>
      <c r="L396" s="242" t="str">
        <f>IF(ISTEXT(Data!L396),Data!L396,"")</f>
        <v>M1</v>
      </c>
      <c r="M396" s="700" t="str">
        <f>IF(ISNUMBER(Data!M396),Data!M396,"")</f>
        <v/>
      </c>
      <c r="N396" s="700" t="str">
        <f>IF(ISNUMBER(Data!N396),Data!N396,"")</f>
        <v/>
      </c>
      <c r="O396" s="242" t="str">
        <f>IF(ISTEXT(Data!O396),Data!O396,"")</f>
        <v>M1</v>
      </c>
      <c r="P396" s="278" t="str">
        <f>IF(ISNUMBER(Data!P396),Data!P396,"")</f>
        <v/>
      </c>
      <c r="Q396" s="242" t="str">
        <f>IF(ISTEXT(Data!Q396),Data!Q396,"")</f>
        <v>M1</v>
      </c>
      <c r="R396" s="277" t="str">
        <f>IF(ISNUMBER(Data!R396),Data!R396,"")</f>
        <v/>
      </c>
      <c r="S396" s="242" t="str">
        <f>IF(ISTEXT(Data!S396),Data!S396,"")</f>
        <v>M1</v>
      </c>
      <c r="T396" s="701" t="str">
        <f>IF(ISNUMBER(Data!T396),Data!T396,"")</f>
        <v/>
      </c>
      <c r="U396" s="242" t="str">
        <f>IF(ISTEXT(Data!U396),Data!U396,"")</f>
        <v>M1</v>
      </c>
      <c r="V396" s="702" t="str">
        <f>IF(ISNUMBER(Data!V396),Data!V396,"")</f>
        <v/>
      </c>
      <c r="W396" s="242" t="str">
        <f>IF(ISTEXT(Data!W396),Data!W396,"")</f>
        <v>M1</v>
      </c>
      <c r="X396" s="701" t="str">
        <f>IF(ISNUMBER(Data!X396),Data!X396,"")</f>
        <v/>
      </c>
      <c r="Y396" s="242" t="str">
        <f>IF(ISTEXT(Data!Y396),Data!Y396,"")</f>
        <v>M1</v>
      </c>
      <c r="Z396" s="703" t="str">
        <f>IF(ISNUMBER(Data!Z396),Data!Z396,"")</f>
        <v/>
      </c>
      <c r="AA396" s="242" t="str">
        <f>IF(ISTEXT(Data!AA396),Data!AA396,"")</f>
        <v>M1</v>
      </c>
      <c r="AB396" s="701" t="str">
        <f>IF(ISNUMBER(Data!AB396),Data!AB396,"")</f>
        <v/>
      </c>
      <c r="AC396" s="242" t="str">
        <f>IF(ISTEXT(Data!AC396),Data!AC396,"")</f>
        <v>M1</v>
      </c>
      <c r="AD396" s="704" t="str">
        <f>IF(ISNUMBER(Data!AD396),Data!AD396,"")</f>
        <v/>
      </c>
      <c r="AE396" s="242" t="str">
        <f>IF(ISTEXT(Data!AE396),Data!AE396,"")</f>
        <v>M1</v>
      </c>
      <c r="AF396" s="701" t="str">
        <f>IF(ISNUMBER(Data!AF396),Data!AF396,"")</f>
        <v/>
      </c>
      <c r="AG396" s="242" t="str">
        <f>IF(ISTEXT(Data!AG396),Data!AG396,"")</f>
        <v>M1</v>
      </c>
      <c r="AH396" s="703" t="str">
        <f>IF(ISNUMBER(Data!AH396),Data!AH396,"")</f>
        <v/>
      </c>
      <c r="AI396" s="242" t="str">
        <f>IF(ISTEXT(Data!AI396),Data!AI396,"")</f>
        <v>M1</v>
      </c>
      <c r="AJ396" s="267" t="str">
        <f>IF(ISTEXT(Data!AJ396),Data!AJ396,"")</f>
        <v/>
      </c>
      <c r="AK396" s="267" t="str">
        <f>IF(ISTEXT(Data!AK396),Data!AK396,"")</f>
        <v/>
      </c>
      <c r="AL396" s="267" t="str">
        <f>IF(ISTEXT(Data!AL396),Data!AL396,"")</f>
        <v/>
      </c>
      <c r="AM396" s="267" t="str">
        <f>IF(ISTEXT(Data!AM396),Data!AM396,"")</f>
        <v/>
      </c>
      <c r="AN396" s="267" t="str">
        <f>IF(ISTEXT(Data!AN396),Data!AN396,"")</f>
        <v/>
      </c>
      <c r="AO396" s="267" t="str">
        <f>IF(ISTEXT(Data!AO396),Data!AO396,"")</f>
        <v/>
      </c>
      <c r="AP396" s="705" t="str">
        <f>IF(ISNUMBER(Bilanz!AP396),Bilanz!AP396,"")</f>
        <v/>
      </c>
      <c r="AQ396" s="706" t="str">
        <f>IF(ISNUMBER(Bilanz!AQ396),Bilanz!AQ396,"")</f>
        <v/>
      </c>
      <c r="AR396" s="707" t="str">
        <f>IF(ISNUMBER(Bilanz!AR396),Bilanz!AR396,"")</f>
        <v/>
      </c>
      <c r="AS396" s="708" t="str">
        <f>IF(ISNUMBER(Bilanz!AS396),Bilanz!AS396,"")</f>
        <v/>
      </c>
      <c r="AT396" s="709" t="str">
        <f>IF(ISNUMBER(Bilanz!AT396),Bilanz!AT396,"")</f>
        <v/>
      </c>
      <c r="AU396" s="710" t="str">
        <f>IF(ISNUMBER(Bilanz!AU396),Bilanz!AU396,"")</f>
        <v/>
      </c>
      <c r="AV396" s="711" t="str">
        <f>IF(ISNUMBER(Bilanz!AV396),Bilanz!AV396,"")</f>
        <v/>
      </c>
      <c r="AW396" s="712" t="str">
        <f>IF(ISNUMBER(Bilanz!AW396),Bilanz!AW396,"")</f>
        <v/>
      </c>
      <c r="AX396" s="713" t="str">
        <f>IF(ISNUMBER(Bilanz!AX396),Bilanz!AX396,"")</f>
        <v/>
      </c>
      <c r="AY396" s="714" t="str">
        <f>IF(ISNUMBER(Bilanz!AY396),Bilanz!AY396,"")</f>
        <v/>
      </c>
      <c r="AZ396" s="715">
        <f>IF(ISNUMBER(Bilanz!AZ396),Bilanz!AZ396,"")</f>
        <v>362.61</v>
      </c>
      <c r="BA396" s="716">
        <f>IF(ISNUMBER(Bilanz!BA396),Bilanz!BA396,"")</f>
        <v>5.5229999999999997</v>
      </c>
      <c r="BB396" s="717" t="str">
        <f>IF(ISNUMBER(Bilanz!BB396),Bilanz!BB396,"")</f>
        <v/>
      </c>
      <c r="BC396" s="718" t="str">
        <f>IF(ISNUMBER(Bilanz!BC396),Bilanz!BC396,"")</f>
        <v/>
      </c>
      <c r="BD396" s="719" t="str">
        <f>IF(ISNUMBER(Bilanz!BD396),Bilanz!BD396,"")</f>
        <v/>
      </c>
      <c r="BE396" s="720" t="str">
        <f>IF(ISNUMBER(Bilanz!BE396),Bilanz!BE396,"")</f>
        <v/>
      </c>
      <c r="BF396" s="708" t="str">
        <f>IF(ISNUMBER(Bilanz!BF396),Bilanz!BF396,"")</f>
        <v/>
      </c>
      <c r="BG396" s="709" t="str">
        <f>IF(ISNUMBER(Bilanz!BG396),Bilanz!BG396,"")</f>
        <v/>
      </c>
      <c r="BH396" s="710" t="str">
        <f>IF(ISNUMBER(Bilanz!BH396),Bilanz!BH396,"")</f>
        <v/>
      </c>
      <c r="BI396" s="711" t="str">
        <f>IF(ISNUMBER(Bilanz!BI396),Bilanz!BI396,"")</f>
        <v/>
      </c>
      <c r="BJ396" s="712" t="str">
        <f>IF(ISNUMBER(Bilanz!BJ396),Bilanz!BJ396,"")</f>
        <v/>
      </c>
      <c r="BK396" s="713" t="str">
        <f>IF(ISNUMBER(Bilanz!BK396),Bilanz!BK396,"")</f>
        <v/>
      </c>
      <c r="BL396" s="714" t="str">
        <f>IF(ISNUMBER(Bilanz!BL396),Bilanz!BL396,"")</f>
        <v/>
      </c>
      <c r="BM396" s="721" t="str">
        <f>IF(ISTEXT(Bilanz!BM396),Bilanz!BM396,"")</f>
        <v>M1</v>
      </c>
      <c r="BN396" s="722" t="str">
        <f>IF(ISNUMBER(Bilanz!BN396),Bilanz!BN396,"")</f>
        <v/>
      </c>
      <c r="BO396" s="722" t="str">
        <f>IF(ISNUMBER(Bilanz!BO396),Bilanz!BO396,"")</f>
        <v/>
      </c>
      <c r="BP396" s="723" t="str">
        <f>IF(ISNUMBER(Bilanz!BP396),Bilanz!BP396,"")</f>
        <v/>
      </c>
      <c r="BQ396" s="723" t="str">
        <f>IF(ISNUMBER(Bilanz!BQ396),Bilanz!BQ396,"")</f>
        <v/>
      </c>
      <c r="BR396" s="721" t="str">
        <f>IF(ISTEXT(Bilanz!BR396),Bilanz!BR396,"")</f>
        <v>M1</v>
      </c>
      <c r="BS396" s="723" t="str">
        <f>IF(ISNUMBER(Bilanz!BS396),Bilanz!BS396,"")</f>
        <v/>
      </c>
      <c r="BT396" s="723" t="str">
        <f>IF(ISNUMBER(Bilanz!BT396),Bilanz!BT396,"")</f>
        <v/>
      </c>
      <c r="BU396" s="723" t="str">
        <f>IF(ISNUMBER(Bilanz!BU396),Bilanz!BU396,"")</f>
        <v/>
      </c>
      <c r="BV396" s="722" t="str">
        <f>IF(ISNUMBER(Bilanz!BV396),Bilanz!BV396,"")</f>
        <v/>
      </c>
      <c r="BW396" s="723" t="str">
        <f>IF(ISNUMBER(Bilanz!BW396),Bilanz!BW396,"")</f>
        <v/>
      </c>
      <c r="BX396" s="721" t="str">
        <f>IF(ISTEXT(Bilanz!BX396),Bilanz!BX396,"")</f>
        <v>M1</v>
      </c>
    </row>
    <row r="397" spans="1:76" x14ac:dyDescent="0.2">
      <c r="A397" s="120" t="str">
        <f>IF(ISTEXT(Data!A397),Data!A397,"")</f>
        <v/>
      </c>
      <c r="B397" s="250">
        <f>IF(ISREF(Data!B397),Data!B397,"")</f>
        <v>35405</v>
      </c>
      <c r="C397" s="698">
        <v>0.27083333333333298</v>
      </c>
      <c r="D397" s="250">
        <f>IF(ISREF(Data!D397),Data!D397,"")</f>
        <v>35406</v>
      </c>
      <c r="E397" s="698">
        <v>0.27083333333333298</v>
      </c>
      <c r="F397" s="699" t="s">
        <v>2179</v>
      </c>
      <c r="G397" s="245" t="str">
        <f>IF(ISTEXT(Data!G397),Data!G397,"")</f>
        <v>No Precipitation Occurred</v>
      </c>
      <c r="H397" s="247" t="str">
        <f>IF(ISTEXT(Data!H397),Data!H397,"")</f>
        <v/>
      </c>
      <c r="I397" s="246" t="str">
        <f>IF(ISTEXT(Data!I397),Data!I397,"")</f>
        <v/>
      </c>
      <c r="J397" s="248" t="str">
        <f>IF(ISTEXT(Data!J397),Data!J397,"")</f>
        <v/>
      </c>
      <c r="K397" s="273" t="str">
        <f>IF(ISNUMBER(Data!K397),Data!K397,"")</f>
        <v/>
      </c>
      <c r="L397" s="242" t="str">
        <f>IF(ISTEXT(Data!L397),Data!L397,"")</f>
        <v>M1</v>
      </c>
      <c r="M397" s="700" t="str">
        <f>IF(ISNUMBER(Data!M397),Data!M397,"")</f>
        <v/>
      </c>
      <c r="N397" s="700" t="str">
        <f>IF(ISNUMBER(Data!N397),Data!N397,"")</f>
        <v/>
      </c>
      <c r="O397" s="242" t="str">
        <f>IF(ISTEXT(Data!O397),Data!O397,"")</f>
        <v>M1</v>
      </c>
      <c r="P397" s="278" t="str">
        <f>IF(ISNUMBER(Data!P397),Data!P397,"")</f>
        <v/>
      </c>
      <c r="Q397" s="242" t="str">
        <f>IF(ISTEXT(Data!Q397),Data!Q397,"")</f>
        <v>M1</v>
      </c>
      <c r="R397" s="277" t="str">
        <f>IF(ISNUMBER(Data!R397),Data!R397,"")</f>
        <v/>
      </c>
      <c r="S397" s="242" t="str">
        <f>IF(ISTEXT(Data!S397),Data!S397,"")</f>
        <v>M1</v>
      </c>
      <c r="T397" s="701" t="str">
        <f>IF(ISNUMBER(Data!T397),Data!T397,"")</f>
        <v/>
      </c>
      <c r="U397" s="242" t="str">
        <f>IF(ISTEXT(Data!U397),Data!U397,"")</f>
        <v>M1</v>
      </c>
      <c r="V397" s="702" t="str">
        <f>IF(ISNUMBER(Data!V397),Data!V397,"")</f>
        <v/>
      </c>
      <c r="W397" s="242" t="str">
        <f>IF(ISTEXT(Data!W397),Data!W397,"")</f>
        <v>M1</v>
      </c>
      <c r="X397" s="701" t="str">
        <f>IF(ISNUMBER(Data!X397),Data!X397,"")</f>
        <v/>
      </c>
      <c r="Y397" s="242" t="str">
        <f>IF(ISTEXT(Data!Y397),Data!Y397,"")</f>
        <v>M1</v>
      </c>
      <c r="Z397" s="703" t="str">
        <f>IF(ISNUMBER(Data!Z397),Data!Z397,"")</f>
        <v/>
      </c>
      <c r="AA397" s="242" t="str">
        <f>IF(ISTEXT(Data!AA397),Data!AA397,"")</f>
        <v>M1</v>
      </c>
      <c r="AB397" s="701" t="str">
        <f>IF(ISNUMBER(Data!AB397),Data!AB397,"")</f>
        <v/>
      </c>
      <c r="AC397" s="242" t="str">
        <f>IF(ISTEXT(Data!AC397),Data!AC397,"")</f>
        <v>M1</v>
      </c>
      <c r="AD397" s="704" t="str">
        <f>IF(ISNUMBER(Data!AD397),Data!AD397,"")</f>
        <v/>
      </c>
      <c r="AE397" s="242" t="str">
        <f>IF(ISTEXT(Data!AE397),Data!AE397,"")</f>
        <v>M1</v>
      </c>
      <c r="AF397" s="701" t="str">
        <f>IF(ISNUMBER(Data!AF397),Data!AF397,"")</f>
        <v/>
      </c>
      <c r="AG397" s="242" t="str">
        <f>IF(ISTEXT(Data!AG397),Data!AG397,"")</f>
        <v>M1</v>
      </c>
      <c r="AH397" s="703" t="str">
        <f>IF(ISNUMBER(Data!AH397),Data!AH397,"")</f>
        <v/>
      </c>
      <c r="AI397" s="242" t="str">
        <f>IF(ISTEXT(Data!AI397),Data!AI397,"")</f>
        <v>M1</v>
      </c>
      <c r="AJ397" s="267" t="str">
        <f>IF(ISTEXT(Data!AJ397),Data!AJ397,"")</f>
        <v/>
      </c>
      <c r="AK397" s="267" t="str">
        <f>IF(ISTEXT(Data!AK397),Data!AK397,"")</f>
        <v/>
      </c>
      <c r="AL397" s="267" t="str">
        <f>IF(ISTEXT(Data!AL397),Data!AL397,"")</f>
        <v/>
      </c>
      <c r="AM397" s="267" t="str">
        <f>IF(ISTEXT(Data!AM397),Data!AM397,"")</f>
        <v/>
      </c>
      <c r="AN397" s="267" t="str">
        <f>IF(ISTEXT(Data!AN397),Data!AN397,"")</f>
        <v/>
      </c>
      <c r="AO397" s="267" t="str">
        <f>IF(ISTEXT(Data!AO397),Data!AO397,"")</f>
        <v/>
      </c>
      <c r="AP397" s="705" t="str">
        <f>IF(ISNUMBER(Bilanz!AP397),Bilanz!AP397,"")</f>
        <v/>
      </c>
      <c r="AQ397" s="706" t="str">
        <f>IF(ISNUMBER(Bilanz!AQ397),Bilanz!AQ397,"")</f>
        <v/>
      </c>
      <c r="AR397" s="707" t="str">
        <f>IF(ISNUMBER(Bilanz!AR397),Bilanz!AR397,"")</f>
        <v/>
      </c>
      <c r="AS397" s="708" t="str">
        <f>IF(ISNUMBER(Bilanz!AS397),Bilanz!AS397,"")</f>
        <v/>
      </c>
      <c r="AT397" s="709" t="str">
        <f>IF(ISNUMBER(Bilanz!AT397),Bilanz!AT397,"")</f>
        <v/>
      </c>
      <c r="AU397" s="710" t="str">
        <f>IF(ISNUMBER(Bilanz!AU397),Bilanz!AU397,"")</f>
        <v/>
      </c>
      <c r="AV397" s="711" t="str">
        <f>IF(ISNUMBER(Bilanz!AV397),Bilanz!AV397,"")</f>
        <v/>
      </c>
      <c r="AW397" s="712" t="str">
        <f>IF(ISNUMBER(Bilanz!AW397),Bilanz!AW397,"")</f>
        <v/>
      </c>
      <c r="AX397" s="713" t="str">
        <f>IF(ISNUMBER(Bilanz!AX397),Bilanz!AX397,"")</f>
        <v/>
      </c>
      <c r="AY397" s="714" t="str">
        <f>IF(ISNUMBER(Bilanz!AY397),Bilanz!AY397,"")</f>
        <v/>
      </c>
      <c r="AZ397" s="715">
        <f>IF(ISNUMBER(Bilanz!AZ397),Bilanz!AZ397,"")</f>
        <v>362.61</v>
      </c>
      <c r="BA397" s="716">
        <f>IF(ISNUMBER(Bilanz!BA397),Bilanz!BA397,"")</f>
        <v>5.5229999999999997</v>
      </c>
      <c r="BB397" s="717" t="str">
        <f>IF(ISNUMBER(Bilanz!BB397),Bilanz!BB397,"")</f>
        <v/>
      </c>
      <c r="BC397" s="718" t="str">
        <f>IF(ISNUMBER(Bilanz!BC397),Bilanz!BC397,"")</f>
        <v/>
      </c>
      <c r="BD397" s="719" t="str">
        <f>IF(ISNUMBER(Bilanz!BD397),Bilanz!BD397,"")</f>
        <v/>
      </c>
      <c r="BE397" s="720" t="str">
        <f>IF(ISNUMBER(Bilanz!BE397),Bilanz!BE397,"")</f>
        <v/>
      </c>
      <c r="BF397" s="708" t="str">
        <f>IF(ISNUMBER(Bilanz!BF397),Bilanz!BF397,"")</f>
        <v/>
      </c>
      <c r="BG397" s="709" t="str">
        <f>IF(ISNUMBER(Bilanz!BG397),Bilanz!BG397,"")</f>
        <v/>
      </c>
      <c r="BH397" s="710" t="str">
        <f>IF(ISNUMBER(Bilanz!BH397),Bilanz!BH397,"")</f>
        <v/>
      </c>
      <c r="BI397" s="711" t="str">
        <f>IF(ISNUMBER(Bilanz!BI397),Bilanz!BI397,"")</f>
        <v/>
      </c>
      <c r="BJ397" s="712" t="str">
        <f>IF(ISNUMBER(Bilanz!BJ397),Bilanz!BJ397,"")</f>
        <v/>
      </c>
      <c r="BK397" s="713" t="str">
        <f>IF(ISNUMBER(Bilanz!BK397),Bilanz!BK397,"")</f>
        <v/>
      </c>
      <c r="BL397" s="714" t="str">
        <f>IF(ISNUMBER(Bilanz!BL397),Bilanz!BL397,"")</f>
        <v/>
      </c>
      <c r="BM397" s="721" t="str">
        <f>IF(ISTEXT(Bilanz!BM397),Bilanz!BM397,"")</f>
        <v>M1</v>
      </c>
      <c r="BN397" s="722" t="str">
        <f>IF(ISNUMBER(Bilanz!BN397),Bilanz!BN397,"")</f>
        <v/>
      </c>
      <c r="BO397" s="722" t="str">
        <f>IF(ISNUMBER(Bilanz!BO397),Bilanz!BO397,"")</f>
        <v/>
      </c>
      <c r="BP397" s="723" t="str">
        <f>IF(ISNUMBER(Bilanz!BP397),Bilanz!BP397,"")</f>
        <v/>
      </c>
      <c r="BQ397" s="723" t="str">
        <f>IF(ISNUMBER(Bilanz!BQ397),Bilanz!BQ397,"")</f>
        <v/>
      </c>
      <c r="BR397" s="721" t="str">
        <f>IF(ISTEXT(Bilanz!BR397),Bilanz!BR397,"")</f>
        <v>M1</v>
      </c>
      <c r="BS397" s="723" t="str">
        <f>IF(ISNUMBER(Bilanz!BS397),Bilanz!BS397,"")</f>
        <v/>
      </c>
      <c r="BT397" s="723" t="str">
        <f>IF(ISNUMBER(Bilanz!BT397),Bilanz!BT397,"")</f>
        <v/>
      </c>
      <c r="BU397" s="723" t="str">
        <f>IF(ISNUMBER(Bilanz!BU397),Bilanz!BU397,"")</f>
        <v/>
      </c>
      <c r="BV397" s="722" t="str">
        <f>IF(ISNUMBER(Bilanz!BV397),Bilanz!BV397,"")</f>
        <v/>
      </c>
      <c r="BW397" s="723" t="str">
        <f>IF(ISNUMBER(Bilanz!BW397),Bilanz!BW397,"")</f>
        <v/>
      </c>
      <c r="BX397" s="721" t="str">
        <f>IF(ISTEXT(Bilanz!BX397),Bilanz!BX397,"")</f>
        <v>M1</v>
      </c>
    </row>
    <row r="398" spans="1:76" x14ac:dyDescent="0.2">
      <c r="A398" s="120" t="str">
        <f>IF(ISTEXT(Data!A398),Data!A398,"")</f>
        <v/>
      </c>
      <c r="B398" s="250">
        <f>IF(ISREF(Data!B398),Data!B398,"")</f>
        <v>35406</v>
      </c>
      <c r="C398" s="698">
        <v>0.27083333333333298</v>
      </c>
      <c r="D398" s="250">
        <f>IF(ISREF(Data!D398),Data!D398,"")</f>
        <v>35407</v>
      </c>
      <c r="E398" s="698">
        <v>0.27083333333333298</v>
      </c>
      <c r="F398" s="699" t="s">
        <v>2179</v>
      </c>
      <c r="G398" s="245" t="str">
        <f>IF(ISTEXT(Data!G398),Data!G398,"")</f>
        <v>No Precipitation Occurred</v>
      </c>
      <c r="H398" s="247" t="str">
        <f>IF(ISTEXT(Data!H398),Data!H398,"")</f>
        <v/>
      </c>
      <c r="I398" s="246" t="str">
        <f>IF(ISTEXT(Data!I398),Data!I398,"")</f>
        <v/>
      </c>
      <c r="J398" s="248" t="str">
        <f>IF(ISTEXT(Data!J398),Data!J398,"")</f>
        <v/>
      </c>
      <c r="K398" s="273" t="str">
        <f>IF(ISNUMBER(Data!K398),Data!K398,"")</f>
        <v/>
      </c>
      <c r="L398" s="242" t="str">
        <f>IF(ISTEXT(Data!L398),Data!L398,"")</f>
        <v>M1</v>
      </c>
      <c r="M398" s="700" t="str">
        <f>IF(ISNUMBER(Data!M398),Data!M398,"")</f>
        <v/>
      </c>
      <c r="N398" s="700" t="str">
        <f>IF(ISNUMBER(Data!N398),Data!N398,"")</f>
        <v/>
      </c>
      <c r="O398" s="242" t="str">
        <f>IF(ISTEXT(Data!O398),Data!O398,"")</f>
        <v>M1</v>
      </c>
      <c r="P398" s="278" t="str">
        <f>IF(ISNUMBER(Data!P398),Data!P398,"")</f>
        <v/>
      </c>
      <c r="Q398" s="242" t="str">
        <f>IF(ISTEXT(Data!Q398),Data!Q398,"")</f>
        <v>M1</v>
      </c>
      <c r="R398" s="277" t="str">
        <f>IF(ISNUMBER(Data!R398),Data!R398,"")</f>
        <v/>
      </c>
      <c r="S398" s="242" t="str">
        <f>IF(ISTEXT(Data!S398),Data!S398,"")</f>
        <v>M1</v>
      </c>
      <c r="T398" s="701" t="str">
        <f>IF(ISNUMBER(Data!T398),Data!T398,"")</f>
        <v/>
      </c>
      <c r="U398" s="242" t="str">
        <f>IF(ISTEXT(Data!U398),Data!U398,"")</f>
        <v>M1</v>
      </c>
      <c r="V398" s="702" t="str">
        <f>IF(ISNUMBER(Data!V398),Data!V398,"")</f>
        <v/>
      </c>
      <c r="W398" s="242" t="str">
        <f>IF(ISTEXT(Data!W398),Data!W398,"")</f>
        <v>M1</v>
      </c>
      <c r="X398" s="701" t="str">
        <f>IF(ISNUMBER(Data!X398),Data!X398,"")</f>
        <v/>
      </c>
      <c r="Y398" s="242" t="str">
        <f>IF(ISTEXT(Data!Y398),Data!Y398,"")</f>
        <v>M1</v>
      </c>
      <c r="Z398" s="703" t="str">
        <f>IF(ISNUMBER(Data!Z398),Data!Z398,"")</f>
        <v/>
      </c>
      <c r="AA398" s="242" t="str">
        <f>IF(ISTEXT(Data!AA398),Data!AA398,"")</f>
        <v>M1</v>
      </c>
      <c r="AB398" s="701" t="str">
        <f>IF(ISNUMBER(Data!AB398),Data!AB398,"")</f>
        <v/>
      </c>
      <c r="AC398" s="242" t="str">
        <f>IF(ISTEXT(Data!AC398),Data!AC398,"")</f>
        <v>M1</v>
      </c>
      <c r="AD398" s="704" t="str">
        <f>IF(ISNUMBER(Data!AD398),Data!AD398,"")</f>
        <v/>
      </c>
      <c r="AE398" s="242" t="str">
        <f>IF(ISTEXT(Data!AE398),Data!AE398,"")</f>
        <v>M1</v>
      </c>
      <c r="AF398" s="701" t="str">
        <f>IF(ISNUMBER(Data!AF398),Data!AF398,"")</f>
        <v/>
      </c>
      <c r="AG398" s="242" t="str">
        <f>IF(ISTEXT(Data!AG398),Data!AG398,"")</f>
        <v>M1</v>
      </c>
      <c r="AH398" s="703" t="str">
        <f>IF(ISNUMBER(Data!AH398),Data!AH398,"")</f>
        <v/>
      </c>
      <c r="AI398" s="242" t="str">
        <f>IF(ISTEXT(Data!AI398),Data!AI398,"")</f>
        <v>M1</v>
      </c>
      <c r="AJ398" s="267" t="str">
        <f>IF(ISTEXT(Data!AJ398),Data!AJ398,"")</f>
        <v/>
      </c>
      <c r="AK398" s="267" t="str">
        <f>IF(ISTEXT(Data!AK398),Data!AK398,"")</f>
        <v/>
      </c>
      <c r="AL398" s="267" t="str">
        <f>IF(ISTEXT(Data!AL398),Data!AL398,"")</f>
        <v/>
      </c>
      <c r="AM398" s="267" t="str">
        <f>IF(ISTEXT(Data!AM398),Data!AM398,"")</f>
        <v/>
      </c>
      <c r="AN398" s="267" t="str">
        <f>IF(ISTEXT(Data!AN398),Data!AN398,"")</f>
        <v/>
      </c>
      <c r="AO398" s="267" t="str">
        <f>IF(ISTEXT(Data!AO398),Data!AO398,"")</f>
        <v/>
      </c>
      <c r="AP398" s="705" t="str">
        <f>IF(ISNUMBER(Bilanz!AP398),Bilanz!AP398,"")</f>
        <v/>
      </c>
      <c r="AQ398" s="706" t="str">
        <f>IF(ISNUMBER(Bilanz!AQ398),Bilanz!AQ398,"")</f>
        <v/>
      </c>
      <c r="AR398" s="707" t="str">
        <f>IF(ISNUMBER(Bilanz!AR398),Bilanz!AR398,"")</f>
        <v/>
      </c>
      <c r="AS398" s="708" t="str">
        <f>IF(ISNUMBER(Bilanz!AS398),Bilanz!AS398,"")</f>
        <v/>
      </c>
      <c r="AT398" s="709" t="str">
        <f>IF(ISNUMBER(Bilanz!AT398),Bilanz!AT398,"")</f>
        <v/>
      </c>
      <c r="AU398" s="710" t="str">
        <f>IF(ISNUMBER(Bilanz!AU398),Bilanz!AU398,"")</f>
        <v/>
      </c>
      <c r="AV398" s="711" t="str">
        <f>IF(ISNUMBER(Bilanz!AV398),Bilanz!AV398,"")</f>
        <v/>
      </c>
      <c r="AW398" s="712" t="str">
        <f>IF(ISNUMBER(Bilanz!AW398),Bilanz!AW398,"")</f>
        <v/>
      </c>
      <c r="AX398" s="713" t="str">
        <f>IF(ISNUMBER(Bilanz!AX398),Bilanz!AX398,"")</f>
        <v/>
      </c>
      <c r="AY398" s="714" t="str">
        <f>IF(ISNUMBER(Bilanz!AY398),Bilanz!AY398,"")</f>
        <v/>
      </c>
      <c r="AZ398" s="715">
        <f>IF(ISNUMBER(Bilanz!AZ398),Bilanz!AZ398,"")</f>
        <v>362.61</v>
      </c>
      <c r="BA398" s="716">
        <f>IF(ISNUMBER(Bilanz!BA398),Bilanz!BA398,"")</f>
        <v>5.5229999999999997</v>
      </c>
      <c r="BB398" s="717" t="str">
        <f>IF(ISNUMBER(Bilanz!BB398),Bilanz!BB398,"")</f>
        <v/>
      </c>
      <c r="BC398" s="718" t="str">
        <f>IF(ISNUMBER(Bilanz!BC398),Bilanz!BC398,"")</f>
        <v/>
      </c>
      <c r="BD398" s="719" t="str">
        <f>IF(ISNUMBER(Bilanz!BD398),Bilanz!BD398,"")</f>
        <v/>
      </c>
      <c r="BE398" s="720" t="str">
        <f>IF(ISNUMBER(Bilanz!BE398),Bilanz!BE398,"")</f>
        <v/>
      </c>
      <c r="BF398" s="708" t="str">
        <f>IF(ISNUMBER(Bilanz!BF398),Bilanz!BF398,"")</f>
        <v/>
      </c>
      <c r="BG398" s="709" t="str">
        <f>IF(ISNUMBER(Bilanz!BG398),Bilanz!BG398,"")</f>
        <v/>
      </c>
      <c r="BH398" s="710" t="str">
        <f>IF(ISNUMBER(Bilanz!BH398),Bilanz!BH398,"")</f>
        <v/>
      </c>
      <c r="BI398" s="711" t="str">
        <f>IF(ISNUMBER(Bilanz!BI398),Bilanz!BI398,"")</f>
        <v/>
      </c>
      <c r="BJ398" s="712" t="str">
        <f>IF(ISNUMBER(Bilanz!BJ398),Bilanz!BJ398,"")</f>
        <v/>
      </c>
      <c r="BK398" s="713" t="str">
        <f>IF(ISNUMBER(Bilanz!BK398),Bilanz!BK398,"")</f>
        <v/>
      </c>
      <c r="BL398" s="714" t="str">
        <f>IF(ISNUMBER(Bilanz!BL398),Bilanz!BL398,"")</f>
        <v/>
      </c>
      <c r="BM398" s="721" t="str">
        <f>IF(ISTEXT(Bilanz!BM398),Bilanz!BM398,"")</f>
        <v>M1</v>
      </c>
      <c r="BN398" s="722" t="str">
        <f>IF(ISNUMBER(Bilanz!BN398),Bilanz!BN398,"")</f>
        <v/>
      </c>
      <c r="BO398" s="722" t="str">
        <f>IF(ISNUMBER(Bilanz!BO398),Bilanz!BO398,"")</f>
        <v/>
      </c>
      <c r="BP398" s="723" t="str">
        <f>IF(ISNUMBER(Bilanz!BP398),Bilanz!BP398,"")</f>
        <v/>
      </c>
      <c r="BQ398" s="723" t="str">
        <f>IF(ISNUMBER(Bilanz!BQ398),Bilanz!BQ398,"")</f>
        <v/>
      </c>
      <c r="BR398" s="721" t="str">
        <f>IF(ISTEXT(Bilanz!BR398),Bilanz!BR398,"")</f>
        <v>M1</v>
      </c>
      <c r="BS398" s="723" t="str">
        <f>IF(ISNUMBER(Bilanz!BS398),Bilanz!BS398,"")</f>
        <v/>
      </c>
      <c r="BT398" s="723" t="str">
        <f>IF(ISNUMBER(Bilanz!BT398),Bilanz!BT398,"")</f>
        <v/>
      </c>
      <c r="BU398" s="723" t="str">
        <f>IF(ISNUMBER(Bilanz!BU398),Bilanz!BU398,"")</f>
        <v/>
      </c>
      <c r="BV398" s="722" t="str">
        <f>IF(ISNUMBER(Bilanz!BV398),Bilanz!BV398,"")</f>
        <v/>
      </c>
      <c r="BW398" s="723" t="str">
        <f>IF(ISNUMBER(Bilanz!BW398),Bilanz!BW398,"")</f>
        <v/>
      </c>
      <c r="BX398" s="721" t="str">
        <f>IF(ISTEXT(Bilanz!BX398),Bilanz!BX398,"")</f>
        <v>M1</v>
      </c>
    </row>
    <row r="399" spans="1:76" x14ac:dyDescent="0.2">
      <c r="A399" s="120" t="str">
        <f>IF(ISTEXT(Data!A399),Data!A399,"")</f>
        <v/>
      </c>
      <c r="B399" s="250">
        <f>IF(ISREF(Data!B399),Data!B399,"")</f>
        <v>35407</v>
      </c>
      <c r="C399" s="698">
        <v>0.27083333333333298</v>
      </c>
      <c r="D399" s="250">
        <f>IF(ISREF(Data!D399),Data!D399,"")</f>
        <v>35408</v>
      </c>
      <c r="E399" s="698">
        <v>0.27083333333333298</v>
      </c>
      <c r="F399" s="699" t="s">
        <v>2179</v>
      </c>
      <c r="G399" s="245" t="str">
        <f>IF(ISTEXT(Data!G399),Data!G399,"")</f>
        <v>No Precipitation Occurred</v>
      </c>
      <c r="H399" s="247" t="str">
        <f>IF(ISTEXT(Data!H399),Data!H399,"")</f>
        <v/>
      </c>
      <c r="I399" s="246" t="str">
        <f>IF(ISTEXT(Data!I399),Data!I399,"")</f>
        <v/>
      </c>
      <c r="J399" s="248" t="str">
        <f>IF(ISTEXT(Data!J399),Data!J399,"")</f>
        <v/>
      </c>
      <c r="K399" s="273" t="str">
        <f>IF(ISNUMBER(Data!K399),Data!K399,"")</f>
        <v/>
      </c>
      <c r="L399" s="242" t="str">
        <f>IF(ISTEXT(Data!L399),Data!L399,"")</f>
        <v>M1</v>
      </c>
      <c r="M399" s="700" t="str">
        <f>IF(ISNUMBER(Data!M399),Data!M399,"")</f>
        <v/>
      </c>
      <c r="N399" s="700" t="str">
        <f>IF(ISNUMBER(Data!N399),Data!N399,"")</f>
        <v/>
      </c>
      <c r="O399" s="242" t="str">
        <f>IF(ISTEXT(Data!O399),Data!O399,"")</f>
        <v>M1</v>
      </c>
      <c r="P399" s="278" t="str">
        <f>IF(ISNUMBER(Data!P399),Data!P399,"")</f>
        <v/>
      </c>
      <c r="Q399" s="242" t="str">
        <f>IF(ISTEXT(Data!Q399),Data!Q399,"")</f>
        <v>M1</v>
      </c>
      <c r="R399" s="277" t="str">
        <f>IF(ISNUMBER(Data!R399),Data!R399,"")</f>
        <v/>
      </c>
      <c r="S399" s="242" t="str">
        <f>IF(ISTEXT(Data!S399),Data!S399,"")</f>
        <v>M1</v>
      </c>
      <c r="T399" s="701" t="str">
        <f>IF(ISNUMBER(Data!T399),Data!T399,"")</f>
        <v/>
      </c>
      <c r="U399" s="242" t="str">
        <f>IF(ISTEXT(Data!U399),Data!U399,"")</f>
        <v>M1</v>
      </c>
      <c r="V399" s="702" t="str">
        <f>IF(ISNUMBER(Data!V399),Data!V399,"")</f>
        <v/>
      </c>
      <c r="W399" s="242" t="str">
        <f>IF(ISTEXT(Data!W399),Data!W399,"")</f>
        <v>M1</v>
      </c>
      <c r="X399" s="701" t="str">
        <f>IF(ISNUMBER(Data!X399),Data!X399,"")</f>
        <v/>
      </c>
      <c r="Y399" s="242" t="str">
        <f>IF(ISTEXT(Data!Y399),Data!Y399,"")</f>
        <v>M1</v>
      </c>
      <c r="Z399" s="703" t="str">
        <f>IF(ISNUMBER(Data!Z399),Data!Z399,"")</f>
        <v/>
      </c>
      <c r="AA399" s="242" t="str">
        <f>IF(ISTEXT(Data!AA399),Data!AA399,"")</f>
        <v>M1</v>
      </c>
      <c r="AB399" s="701" t="str">
        <f>IF(ISNUMBER(Data!AB399),Data!AB399,"")</f>
        <v/>
      </c>
      <c r="AC399" s="242" t="str">
        <f>IF(ISTEXT(Data!AC399),Data!AC399,"")</f>
        <v>M1</v>
      </c>
      <c r="AD399" s="704" t="str">
        <f>IF(ISNUMBER(Data!AD399),Data!AD399,"")</f>
        <v/>
      </c>
      <c r="AE399" s="242" t="str">
        <f>IF(ISTEXT(Data!AE399),Data!AE399,"")</f>
        <v>M1</v>
      </c>
      <c r="AF399" s="701" t="str">
        <f>IF(ISNUMBER(Data!AF399),Data!AF399,"")</f>
        <v/>
      </c>
      <c r="AG399" s="242" t="str">
        <f>IF(ISTEXT(Data!AG399),Data!AG399,"")</f>
        <v>M1</v>
      </c>
      <c r="AH399" s="703" t="str">
        <f>IF(ISNUMBER(Data!AH399),Data!AH399,"")</f>
        <v/>
      </c>
      <c r="AI399" s="242" t="str">
        <f>IF(ISTEXT(Data!AI399),Data!AI399,"")</f>
        <v>M1</v>
      </c>
      <c r="AJ399" s="267" t="str">
        <f>IF(ISTEXT(Data!AJ399),Data!AJ399,"")</f>
        <v/>
      </c>
      <c r="AK399" s="267" t="str">
        <f>IF(ISTEXT(Data!AK399),Data!AK399,"")</f>
        <v/>
      </c>
      <c r="AL399" s="267" t="str">
        <f>IF(ISTEXT(Data!AL399),Data!AL399,"")</f>
        <v/>
      </c>
      <c r="AM399" s="267" t="str">
        <f>IF(ISTEXT(Data!AM399),Data!AM399,"")</f>
        <v/>
      </c>
      <c r="AN399" s="267" t="str">
        <f>IF(ISTEXT(Data!AN399),Data!AN399,"")</f>
        <v/>
      </c>
      <c r="AO399" s="267" t="str">
        <f>IF(ISTEXT(Data!AO399),Data!AO399,"")</f>
        <v/>
      </c>
      <c r="AP399" s="705" t="str">
        <f>IF(ISNUMBER(Bilanz!AP399),Bilanz!AP399,"")</f>
        <v/>
      </c>
      <c r="AQ399" s="706" t="str">
        <f>IF(ISNUMBER(Bilanz!AQ399),Bilanz!AQ399,"")</f>
        <v/>
      </c>
      <c r="AR399" s="707" t="str">
        <f>IF(ISNUMBER(Bilanz!AR399),Bilanz!AR399,"")</f>
        <v/>
      </c>
      <c r="AS399" s="708" t="str">
        <f>IF(ISNUMBER(Bilanz!AS399),Bilanz!AS399,"")</f>
        <v/>
      </c>
      <c r="AT399" s="709" t="str">
        <f>IF(ISNUMBER(Bilanz!AT399),Bilanz!AT399,"")</f>
        <v/>
      </c>
      <c r="AU399" s="710" t="str">
        <f>IF(ISNUMBER(Bilanz!AU399),Bilanz!AU399,"")</f>
        <v/>
      </c>
      <c r="AV399" s="711" t="str">
        <f>IF(ISNUMBER(Bilanz!AV399),Bilanz!AV399,"")</f>
        <v/>
      </c>
      <c r="AW399" s="712" t="str">
        <f>IF(ISNUMBER(Bilanz!AW399),Bilanz!AW399,"")</f>
        <v/>
      </c>
      <c r="AX399" s="713" t="str">
        <f>IF(ISNUMBER(Bilanz!AX399),Bilanz!AX399,"")</f>
        <v/>
      </c>
      <c r="AY399" s="714" t="str">
        <f>IF(ISNUMBER(Bilanz!AY399),Bilanz!AY399,"")</f>
        <v/>
      </c>
      <c r="AZ399" s="715">
        <f>IF(ISNUMBER(Bilanz!AZ399),Bilanz!AZ399,"")</f>
        <v>362.61</v>
      </c>
      <c r="BA399" s="716">
        <f>IF(ISNUMBER(Bilanz!BA399),Bilanz!BA399,"")</f>
        <v>5.5229999999999997</v>
      </c>
      <c r="BB399" s="717" t="str">
        <f>IF(ISNUMBER(Bilanz!BB399),Bilanz!BB399,"")</f>
        <v/>
      </c>
      <c r="BC399" s="718" t="str">
        <f>IF(ISNUMBER(Bilanz!BC399),Bilanz!BC399,"")</f>
        <v/>
      </c>
      <c r="BD399" s="719" t="str">
        <f>IF(ISNUMBER(Bilanz!BD399),Bilanz!BD399,"")</f>
        <v/>
      </c>
      <c r="BE399" s="720" t="str">
        <f>IF(ISNUMBER(Bilanz!BE399),Bilanz!BE399,"")</f>
        <v/>
      </c>
      <c r="BF399" s="708" t="str">
        <f>IF(ISNUMBER(Bilanz!BF399),Bilanz!BF399,"")</f>
        <v/>
      </c>
      <c r="BG399" s="709" t="str">
        <f>IF(ISNUMBER(Bilanz!BG399),Bilanz!BG399,"")</f>
        <v/>
      </c>
      <c r="BH399" s="710" t="str">
        <f>IF(ISNUMBER(Bilanz!BH399),Bilanz!BH399,"")</f>
        <v/>
      </c>
      <c r="BI399" s="711" t="str">
        <f>IF(ISNUMBER(Bilanz!BI399),Bilanz!BI399,"")</f>
        <v/>
      </c>
      <c r="BJ399" s="712" t="str">
        <f>IF(ISNUMBER(Bilanz!BJ399),Bilanz!BJ399,"")</f>
        <v/>
      </c>
      <c r="BK399" s="713" t="str">
        <f>IF(ISNUMBER(Bilanz!BK399),Bilanz!BK399,"")</f>
        <v/>
      </c>
      <c r="BL399" s="714" t="str">
        <f>IF(ISNUMBER(Bilanz!BL399),Bilanz!BL399,"")</f>
        <v/>
      </c>
      <c r="BM399" s="721" t="str">
        <f>IF(ISTEXT(Bilanz!BM399),Bilanz!BM399,"")</f>
        <v>M1</v>
      </c>
      <c r="BN399" s="722" t="str">
        <f>IF(ISNUMBER(Bilanz!BN399),Bilanz!BN399,"")</f>
        <v/>
      </c>
      <c r="BO399" s="722" t="str">
        <f>IF(ISNUMBER(Bilanz!BO399),Bilanz!BO399,"")</f>
        <v/>
      </c>
      <c r="BP399" s="723" t="str">
        <f>IF(ISNUMBER(Bilanz!BP399),Bilanz!BP399,"")</f>
        <v/>
      </c>
      <c r="BQ399" s="723" t="str">
        <f>IF(ISNUMBER(Bilanz!BQ399),Bilanz!BQ399,"")</f>
        <v/>
      </c>
      <c r="BR399" s="721" t="str">
        <f>IF(ISTEXT(Bilanz!BR399),Bilanz!BR399,"")</f>
        <v>M1</v>
      </c>
      <c r="BS399" s="723" t="str">
        <f>IF(ISNUMBER(Bilanz!BS399),Bilanz!BS399,"")</f>
        <v/>
      </c>
      <c r="BT399" s="723" t="str">
        <f>IF(ISNUMBER(Bilanz!BT399),Bilanz!BT399,"")</f>
        <v/>
      </c>
      <c r="BU399" s="723" t="str">
        <f>IF(ISNUMBER(Bilanz!BU399),Bilanz!BU399,"")</f>
        <v/>
      </c>
      <c r="BV399" s="722" t="str">
        <f>IF(ISNUMBER(Bilanz!BV399),Bilanz!BV399,"")</f>
        <v/>
      </c>
      <c r="BW399" s="723" t="str">
        <f>IF(ISNUMBER(Bilanz!BW399),Bilanz!BW399,"")</f>
        <v/>
      </c>
      <c r="BX399" s="721" t="str">
        <f>IF(ISTEXT(Bilanz!BX399),Bilanz!BX399,"")</f>
        <v>M1</v>
      </c>
    </row>
    <row r="400" spans="1:76" x14ac:dyDescent="0.2">
      <c r="A400" s="120" t="str">
        <f>IF(ISTEXT(Data!A400),Data!A400,"")</f>
        <v/>
      </c>
      <c r="B400" s="250">
        <f>IF(ISREF(Data!B400),Data!B400,"")</f>
        <v>35408</v>
      </c>
      <c r="C400" s="698">
        <v>0.27083333333333298</v>
      </c>
      <c r="D400" s="250">
        <f>IF(ISREF(Data!D400),Data!D400,"")</f>
        <v>35409</v>
      </c>
      <c r="E400" s="698">
        <v>0.27083333333333298</v>
      </c>
      <c r="F400" s="699" t="s">
        <v>2179</v>
      </c>
      <c r="G400" s="245" t="str">
        <f>IF(ISTEXT(Data!G400),Data!G400,"")</f>
        <v>No Precipitation Occurred</v>
      </c>
      <c r="H400" s="247" t="str">
        <f>IF(ISTEXT(Data!H400),Data!H400,"")</f>
        <v/>
      </c>
      <c r="I400" s="246" t="str">
        <f>IF(ISTEXT(Data!I400),Data!I400,"")</f>
        <v/>
      </c>
      <c r="J400" s="248" t="str">
        <f>IF(ISTEXT(Data!J400),Data!J400,"")</f>
        <v/>
      </c>
      <c r="K400" s="273" t="str">
        <f>IF(ISNUMBER(Data!K400),Data!K400,"")</f>
        <v/>
      </c>
      <c r="L400" s="242" t="str">
        <f>IF(ISTEXT(Data!L400),Data!L400,"")</f>
        <v>M1</v>
      </c>
      <c r="M400" s="700" t="str">
        <f>IF(ISNUMBER(Data!M400),Data!M400,"")</f>
        <v/>
      </c>
      <c r="N400" s="700" t="str">
        <f>IF(ISNUMBER(Data!N400),Data!N400,"")</f>
        <v/>
      </c>
      <c r="O400" s="242" t="str">
        <f>IF(ISTEXT(Data!O400),Data!O400,"")</f>
        <v>M1</v>
      </c>
      <c r="P400" s="278" t="str">
        <f>IF(ISNUMBER(Data!P400),Data!P400,"")</f>
        <v/>
      </c>
      <c r="Q400" s="242" t="str">
        <f>IF(ISTEXT(Data!Q400),Data!Q400,"")</f>
        <v>M1</v>
      </c>
      <c r="R400" s="277" t="str">
        <f>IF(ISNUMBER(Data!R400),Data!R400,"")</f>
        <v/>
      </c>
      <c r="S400" s="242" t="str">
        <f>IF(ISTEXT(Data!S400),Data!S400,"")</f>
        <v>M1</v>
      </c>
      <c r="T400" s="701" t="str">
        <f>IF(ISNUMBER(Data!T400),Data!T400,"")</f>
        <v/>
      </c>
      <c r="U400" s="242" t="str">
        <f>IF(ISTEXT(Data!U400),Data!U400,"")</f>
        <v>M1</v>
      </c>
      <c r="V400" s="702" t="str">
        <f>IF(ISNUMBER(Data!V400),Data!V400,"")</f>
        <v/>
      </c>
      <c r="W400" s="242" t="str">
        <f>IF(ISTEXT(Data!W400),Data!W400,"")</f>
        <v>M1</v>
      </c>
      <c r="X400" s="701" t="str">
        <f>IF(ISNUMBER(Data!X400),Data!X400,"")</f>
        <v/>
      </c>
      <c r="Y400" s="242" t="str">
        <f>IF(ISTEXT(Data!Y400),Data!Y400,"")</f>
        <v>M1</v>
      </c>
      <c r="Z400" s="703" t="str">
        <f>IF(ISNUMBER(Data!Z400),Data!Z400,"")</f>
        <v/>
      </c>
      <c r="AA400" s="242" t="str">
        <f>IF(ISTEXT(Data!AA400),Data!AA400,"")</f>
        <v>M1</v>
      </c>
      <c r="AB400" s="701" t="str">
        <f>IF(ISNUMBER(Data!AB400),Data!AB400,"")</f>
        <v/>
      </c>
      <c r="AC400" s="242" t="str">
        <f>IF(ISTEXT(Data!AC400),Data!AC400,"")</f>
        <v>M1</v>
      </c>
      <c r="AD400" s="704" t="str">
        <f>IF(ISNUMBER(Data!AD400),Data!AD400,"")</f>
        <v/>
      </c>
      <c r="AE400" s="242" t="str">
        <f>IF(ISTEXT(Data!AE400),Data!AE400,"")</f>
        <v>M1</v>
      </c>
      <c r="AF400" s="701" t="str">
        <f>IF(ISNUMBER(Data!AF400),Data!AF400,"")</f>
        <v/>
      </c>
      <c r="AG400" s="242" t="str">
        <f>IF(ISTEXT(Data!AG400),Data!AG400,"")</f>
        <v>M1</v>
      </c>
      <c r="AH400" s="703" t="str">
        <f>IF(ISNUMBER(Data!AH400),Data!AH400,"")</f>
        <v/>
      </c>
      <c r="AI400" s="242" t="str">
        <f>IF(ISTEXT(Data!AI400),Data!AI400,"")</f>
        <v>M1</v>
      </c>
      <c r="AJ400" s="267" t="str">
        <f>IF(ISTEXT(Data!AJ400),Data!AJ400,"")</f>
        <v/>
      </c>
      <c r="AK400" s="267" t="str">
        <f>IF(ISTEXT(Data!AK400),Data!AK400,"")</f>
        <v/>
      </c>
      <c r="AL400" s="267" t="str">
        <f>IF(ISTEXT(Data!AL400),Data!AL400,"")</f>
        <v/>
      </c>
      <c r="AM400" s="267" t="str">
        <f>IF(ISTEXT(Data!AM400),Data!AM400,"")</f>
        <v/>
      </c>
      <c r="AN400" s="267" t="str">
        <f>IF(ISTEXT(Data!AN400),Data!AN400,"")</f>
        <v/>
      </c>
      <c r="AO400" s="267" t="str">
        <f>IF(ISTEXT(Data!AO400),Data!AO400,"")</f>
        <v/>
      </c>
      <c r="AP400" s="705" t="str">
        <f>IF(ISNUMBER(Bilanz!AP400),Bilanz!AP400,"")</f>
        <v/>
      </c>
      <c r="AQ400" s="706" t="str">
        <f>IF(ISNUMBER(Bilanz!AQ400),Bilanz!AQ400,"")</f>
        <v/>
      </c>
      <c r="AR400" s="707" t="str">
        <f>IF(ISNUMBER(Bilanz!AR400),Bilanz!AR400,"")</f>
        <v/>
      </c>
      <c r="AS400" s="708" t="str">
        <f>IF(ISNUMBER(Bilanz!AS400),Bilanz!AS400,"")</f>
        <v/>
      </c>
      <c r="AT400" s="709" t="str">
        <f>IF(ISNUMBER(Bilanz!AT400),Bilanz!AT400,"")</f>
        <v/>
      </c>
      <c r="AU400" s="710" t="str">
        <f>IF(ISNUMBER(Bilanz!AU400),Bilanz!AU400,"")</f>
        <v/>
      </c>
      <c r="AV400" s="711" t="str">
        <f>IF(ISNUMBER(Bilanz!AV400),Bilanz!AV400,"")</f>
        <v/>
      </c>
      <c r="AW400" s="712" t="str">
        <f>IF(ISNUMBER(Bilanz!AW400),Bilanz!AW400,"")</f>
        <v/>
      </c>
      <c r="AX400" s="713" t="str">
        <f>IF(ISNUMBER(Bilanz!AX400),Bilanz!AX400,"")</f>
        <v/>
      </c>
      <c r="AY400" s="714" t="str">
        <f>IF(ISNUMBER(Bilanz!AY400),Bilanz!AY400,"")</f>
        <v/>
      </c>
      <c r="AZ400" s="715">
        <f>IF(ISNUMBER(Bilanz!AZ400),Bilanz!AZ400,"")</f>
        <v>362.61</v>
      </c>
      <c r="BA400" s="716">
        <f>IF(ISNUMBER(Bilanz!BA400),Bilanz!BA400,"")</f>
        <v>5.5229999999999997</v>
      </c>
      <c r="BB400" s="717" t="str">
        <f>IF(ISNUMBER(Bilanz!BB400),Bilanz!BB400,"")</f>
        <v/>
      </c>
      <c r="BC400" s="718" t="str">
        <f>IF(ISNUMBER(Bilanz!BC400),Bilanz!BC400,"")</f>
        <v/>
      </c>
      <c r="BD400" s="719" t="str">
        <f>IF(ISNUMBER(Bilanz!BD400),Bilanz!BD400,"")</f>
        <v/>
      </c>
      <c r="BE400" s="720" t="str">
        <f>IF(ISNUMBER(Bilanz!BE400),Bilanz!BE400,"")</f>
        <v/>
      </c>
      <c r="BF400" s="708" t="str">
        <f>IF(ISNUMBER(Bilanz!BF400),Bilanz!BF400,"")</f>
        <v/>
      </c>
      <c r="BG400" s="709" t="str">
        <f>IF(ISNUMBER(Bilanz!BG400),Bilanz!BG400,"")</f>
        <v/>
      </c>
      <c r="BH400" s="710" t="str">
        <f>IF(ISNUMBER(Bilanz!BH400),Bilanz!BH400,"")</f>
        <v/>
      </c>
      <c r="BI400" s="711" t="str">
        <f>IF(ISNUMBER(Bilanz!BI400),Bilanz!BI400,"")</f>
        <v/>
      </c>
      <c r="BJ400" s="712" t="str">
        <f>IF(ISNUMBER(Bilanz!BJ400),Bilanz!BJ400,"")</f>
        <v/>
      </c>
      <c r="BK400" s="713" t="str">
        <f>IF(ISNUMBER(Bilanz!BK400),Bilanz!BK400,"")</f>
        <v/>
      </c>
      <c r="BL400" s="714" t="str">
        <f>IF(ISNUMBER(Bilanz!BL400),Bilanz!BL400,"")</f>
        <v/>
      </c>
      <c r="BM400" s="721" t="str">
        <f>IF(ISTEXT(Bilanz!BM400),Bilanz!BM400,"")</f>
        <v>M1</v>
      </c>
      <c r="BN400" s="722" t="str">
        <f>IF(ISNUMBER(Bilanz!BN400),Bilanz!BN400,"")</f>
        <v/>
      </c>
      <c r="BO400" s="722" t="str">
        <f>IF(ISNUMBER(Bilanz!BO400),Bilanz!BO400,"")</f>
        <v/>
      </c>
      <c r="BP400" s="723" t="str">
        <f>IF(ISNUMBER(Bilanz!BP400),Bilanz!BP400,"")</f>
        <v/>
      </c>
      <c r="BQ400" s="723" t="str">
        <f>IF(ISNUMBER(Bilanz!BQ400),Bilanz!BQ400,"")</f>
        <v/>
      </c>
      <c r="BR400" s="721" t="str">
        <f>IF(ISTEXT(Bilanz!BR400),Bilanz!BR400,"")</f>
        <v>M1</v>
      </c>
      <c r="BS400" s="723" t="str">
        <f>IF(ISNUMBER(Bilanz!BS400),Bilanz!BS400,"")</f>
        <v/>
      </c>
      <c r="BT400" s="723" t="str">
        <f>IF(ISNUMBER(Bilanz!BT400),Bilanz!BT400,"")</f>
        <v/>
      </c>
      <c r="BU400" s="723" t="str">
        <f>IF(ISNUMBER(Bilanz!BU400),Bilanz!BU400,"")</f>
        <v/>
      </c>
      <c r="BV400" s="722" t="str">
        <f>IF(ISNUMBER(Bilanz!BV400),Bilanz!BV400,"")</f>
        <v/>
      </c>
      <c r="BW400" s="723" t="str">
        <f>IF(ISNUMBER(Bilanz!BW400),Bilanz!BW400,"")</f>
        <v/>
      </c>
      <c r="BX400" s="721" t="str">
        <f>IF(ISTEXT(Bilanz!BX400),Bilanz!BX400,"")</f>
        <v>M1</v>
      </c>
    </row>
    <row r="401" spans="1:76" x14ac:dyDescent="0.2">
      <c r="A401" s="120" t="str">
        <f>IF(ISTEXT(Data!A401),Data!A401,"")</f>
        <v/>
      </c>
      <c r="B401" s="250">
        <f>IF(ISREF(Data!B401),Data!B401,"")</f>
        <v>35409</v>
      </c>
      <c r="C401" s="698">
        <v>0.27083333333333298</v>
      </c>
      <c r="D401" s="250">
        <f>IF(ISREF(Data!D401),Data!D401,"")</f>
        <v>35410</v>
      </c>
      <c r="E401" s="698">
        <v>0.27083333333333298</v>
      </c>
      <c r="F401" s="699" t="s">
        <v>2179</v>
      </c>
      <c r="G401" s="245" t="str">
        <f>IF(ISTEXT(Data!G401),Data!G401,"")</f>
        <v>No Precipitation Occurred</v>
      </c>
      <c r="H401" s="247" t="str">
        <f>IF(ISTEXT(Data!H401),Data!H401,"")</f>
        <v/>
      </c>
      <c r="I401" s="246" t="str">
        <f>IF(ISTEXT(Data!I401),Data!I401,"")</f>
        <v/>
      </c>
      <c r="J401" s="248" t="str">
        <f>IF(ISTEXT(Data!J401),Data!J401,"")</f>
        <v/>
      </c>
      <c r="K401" s="273" t="str">
        <f>IF(ISNUMBER(Data!K401),Data!K401,"")</f>
        <v/>
      </c>
      <c r="L401" s="242" t="str">
        <f>IF(ISTEXT(Data!L401),Data!L401,"")</f>
        <v>M1</v>
      </c>
      <c r="M401" s="700" t="str">
        <f>IF(ISNUMBER(Data!M401),Data!M401,"")</f>
        <v/>
      </c>
      <c r="N401" s="700" t="str">
        <f>IF(ISNUMBER(Data!N401),Data!N401,"")</f>
        <v/>
      </c>
      <c r="O401" s="242" t="str">
        <f>IF(ISTEXT(Data!O401),Data!O401,"")</f>
        <v>M1</v>
      </c>
      <c r="P401" s="278" t="str">
        <f>IF(ISNUMBER(Data!P401),Data!P401,"")</f>
        <v/>
      </c>
      <c r="Q401" s="242" t="str">
        <f>IF(ISTEXT(Data!Q401),Data!Q401,"")</f>
        <v>M1</v>
      </c>
      <c r="R401" s="277" t="str">
        <f>IF(ISNUMBER(Data!R401),Data!R401,"")</f>
        <v/>
      </c>
      <c r="S401" s="242" t="str">
        <f>IF(ISTEXT(Data!S401),Data!S401,"")</f>
        <v>M1</v>
      </c>
      <c r="T401" s="701" t="str">
        <f>IF(ISNUMBER(Data!T401),Data!T401,"")</f>
        <v/>
      </c>
      <c r="U401" s="242" t="str">
        <f>IF(ISTEXT(Data!U401),Data!U401,"")</f>
        <v>M1</v>
      </c>
      <c r="V401" s="702" t="str">
        <f>IF(ISNUMBER(Data!V401),Data!V401,"")</f>
        <v/>
      </c>
      <c r="W401" s="242" t="str">
        <f>IF(ISTEXT(Data!W401),Data!W401,"")</f>
        <v>M1</v>
      </c>
      <c r="X401" s="701" t="str">
        <f>IF(ISNUMBER(Data!X401),Data!X401,"")</f>
        <v/>
      </c>
      <c r="Y401" s="242" t="str">
        <f>IF(ISTEXT(Data!Y401),Data!Y401,"")</f>
        <v>M1</v>
      </c>
      <c r="Z401" s="703" t="str">
        <f>IF(ISNUMBER(Data!Z401),Data!Z401,"")</f>
        <v/>
      </c>
      <c r="AA401" s="242" t="str">
        <f>IF(ISTEXT(Data!AA401),Data!AA401,"")</f>
        <v>M1</v>
      </c>
      <c r="AB401" s="701" t="str">
        <f>IF(ISNUMBER(Data!AB401),Data!AB401,"")</f>
        <v/>
      </c>
      <c r="AC401" s="242" t="str">
        <f>IF(ISTEXT(Data!AC401),Data!AC401,"")</f>
        <v>M1</v>
      </c>
      <c r="AD401" s="704" t="str">
        <f>IF(ISNUMBER(Data!AD401),Data!AD401,"")</f>
        <v/>
      </c>
      <c r="AE401" s="242" t="str">
        <f>IF(ISTEXT(Data!AE401),Data!AE401,"")</f>
        <v>M1</v>
      </c>
      <c r="AF401" s="701" t="str">
        <f>IF(ISNUMBER(Data!AF401),Data!AF401,"")</f>
        <v/>
      </c>
      <c r="AG401" s="242" t="str">
        <f>IF(ISTEXT(Data!AG401),Data!AG401,"")</f>
        <v>M1</v>
      </c>
      <c r="AH401" s="703" t="str">
        <f>IF(ISNUMBER(Data!AH401),Data!AH401,"")</f>
        <v/>
      </c>
      <c r="AI401" s="242" t="str">
        <f>IF(ISTEXT(Data!AI401),Data!AI401,"")</f>
        <v>M1</v>
      </c>
      <c r="AJ401" s="267" t="str">
        <f>IF(ISTEXT(Data!AJ401),Data!AJ401,"")</f>
        <v/>
      </c>
      <c r="AK401" s="267" t="str">
        <f>IF(ISTEXT(Data!AK401),Data!AK401,"")</f>
        <v/>
      </c>
      <c r="AL401" s="267" t="str">
        <f>IF(ISTEXT(Data!AL401),Data!AL401,"")</f>
        <v/>
      </c>
      <c r="AM401" s="267" t="str">
        <f>IF(ISTEXT(Data!AM401),Data!AM401,"")</f>
        <v/>
      </c>
      <c r="AN401" s="267" t="str">
        <f>IF(ISTEXT(Data!AN401),Data!AN401,"")</f>
        <v/>
      </c>
      <c r="AO401" s="267" t="str">
        <f>IF(ISTEXT(Data!AO401),Data!AO401,"")</f>
        <v/>
      </c>
      <c r="AP401" s="705" t="str">
        <f>IF(ISNUMBER(Bilanz!AP401),Bilanz!AP401,"")</f>
        <v/>
      </c>
      <c r="AQ401" s="706" t="str">
        <f>IF(ISNUMBER(Bilanz!AQ401),Bilanz!AQ401,"")</f>
        <v/>
      </c>
      <c r="AR401" s="707" t="str">
        <f>IF(ISNUMBER(Bilanz!AR401),Bilanz!AR401,"")</f>
        <v/>
      </c>
      <c r="AS401" s="708" t="str">
        <f>IF(ISNUMBER(Bilanz!AS401),Bilanz!AS401,"")</f>
        <v/>
      </c>
      <c r="AT401" s="709" t="str">
        <f>IF(ISNUMBER(Bilanz!AT401),Bilanz!AT401,"")</f>
        <v/>
      </c>
      <c r="AU401" s="710" t="str">
        <f>IF(ISNUMBER(Bilanz!AU401),Bilanz!AU401,"")</f>
        <v/>
      </c>
      <c r="AV401" s="711" t="str">
        <f>IF(ISNUMBER(Bilanz!AV401),Bilanz!AV401,"")</f>
        <v/>
      </c>
      <c r="AW401" s="712" t="str">
        <f>IF(ISNUMBER(Bilanz!AW401),Bilanz!AW401,"")</f>
        <v/>
      </c>
      <c r="AX401" s="713" t="str">
        <f>IF(ISNUMBER(Bilanz!AX401),Bilanz!AX401,"")</f>
        <v/>
      </c>
      <c r="AY401" s="714" t="str">
        <f>IF(ISNUMBER(Bilanz!AY401),Bilanz!AY401,"")</f>
        <v/>
      </c>
      <c r="AZ401" s="715">
        <f>IF(ISNUMBER(Bilanz!AZ401),Bilanz!AZ401,"")</f>
        <v>362.61</v>
      </c>
      <c r="BA401" s="716">
        <f>IF(ISNUMBER(Bilanz!BA401),Bilanz!BA401,"")</f>
        <v>5.5229999999999997</v>
      </c>
      <c r="BB401" s="717" t="str">
        <f>IF(ISNUMBER(Bilanz!BB401),Bilanz!BB401,"")</f>
        <v/>
      </c>
      <c r="BC401" s="718" t="str">
        <f>IF(ISNUMBER(Bilanz!BC401),Bilanz!BC401,"")</f>
        <v/>
      </c>
      <c r="BD401" s="719" t="str">
        <f>IF(ISNUMBER(Bilanz!BD401),Bilanz!BD401,"")</f>
        <v/>
      </c>
      <c r="BE401" s="720" t="str">
        <f>IF(ISNUMBER(Bilanz!BE401),Bilanz!BE401,"")</f>
        <v/>
      </c>
      <c r="BF401" s="708" t="str">
        <f>IF(ISNUMBER(Bilanz!BF401),Bilanz!BF401,"")</f>
        <v/>
      </c>
      <c r="BG401" s="709" t="str">
        <f>IF(ISNUMBER(Bilanz!BG401),Bilanz!BG401,"")</f>
        <v/>
      </c>
      <c r="BH401" s="710" t="str">
        <f>IF(ISNUMBER(Bilanz!BH401),Bilanz!BH401,"")</f>
        <v/>
      </c>
      <c r="BI401" s="711" t="str">
        <f>IF(ISNUMBER(Bilanz!BI401),Bilanz!BI401,"")</f>
        <v/>
      </c>
      <c r="BJ401" s="712" t="str">
        <f>IF(ISNUMBER(Bilanz!BJ401),Bilanz!BJ401,"")</f>
        <v/>
      </c>
      <c r="BK401" s="713" t="str">
        <f>IF(ISNUMBER(Bilanz!BK401),Bilanz!BK401,"")</f>
        <v/>
      </c>
      <c r="BL401" s="714" t="str">
        <f>IF(ISNUMBER(Bilanz!BL401),Bilanz!BL401,"")</f>
        <v/>
      </c>
      <c r="BM401" s="721" t="str">
        <f>IF(ISTEXT(Bilanz!BM401),Bilanz!BM401,"")</f>
        <v>M1</v>
      </c>
      <c r="BN401" s="722" t="str">
        <f>IF(ISNUMBER(Bilanz!BN401),Bilanz!BN401,"")</f>
        <v/>
      </c>
      <c r="BO401" s="722" t="str">
        <f>IF(ISNUMBER(Bilanz!BO401),Bilanz!BO401,"")</f>
        <v/>
      </c>
      <c r="BP401" s="723" t="str">
        <f>IF(ISNUMBER(Bilanz!BP401),Bilanz!BP401,"")</f>
        <v/>
      </c>
      <c r="BQ401" s="723" t="str">
        <f>IF(ISNUMBER(Bilanz!BQ401),Bilanz!BQ401,"")</f>
        <v/>
      </c>
      <c r="BR401" s="721" t="str">
        <f>IF(ISTEXT(Bilanz!BR401),Bilanz!BR401,"")</f>
        <v>M1</v>
      </c>
      <c r="BS401" s="723" t="str">
        <f>IF(ISNUMBER(Bilanz!BS401),Bilanz!BS401,"")</f>
        <v/>
      </c>
      <c r="BT401" s="723" t="str">
        <f>IF(ISNUMBER(Bilanz!BT401),Bilanz!BT401,"")</f>
        <v/>
      </c>
      <c r="BU401" s="723" t="str">
        <f>IF(ISNUMBER(Bilanz!BU401),Bilanz!BU401,"")</f>
        <v/>
      </c>
      <c r="BV401" s="722" t="str">
        <f>IF(ISNUMBER(Bilanz!BV401),Bilanz!BV401,"")</f>
        <v/>
      </c>
      <c r="BW401" s="723" t="str">
        <f>IF(ISNUMBER(Bilanz!BW401),Bilanz!BW401,"")</f>
        <v/>
      </c>
      <c r="BX401" s="721" t="str">
        <f>IF(ISTEXT(Bilanz!BX401),Bilanz!BX401,"")</f>
        <v>M1</v>
      </c>
    </row>
    <row r="402" spans="1:76" x14ac:dyDescent="0.2">
      <c r="A402" s="120" t="str">
        <f>IF(ISTEXT(Data!A402),Data!A402,"")</f>
        <v/>
      </c>
      <c r="B402" s="250">
        <f>IF(ISREF(Data!B402),Data!B402,"")</f>
        <v>35410</v>
      </c>
      <c r="C402" s="698">
        <v>0.27083333333333298</v>
      </c>
      <c r="D402" s="250">
        <f>IF(ISREF(Data!D402),Data!D402,"")</f>
        <v>35411</v>
      </c>
      <c r="E402" s="698">
        <v>0.27083333333333298</v>
      </c>
      <c r="F402" s="699" t="s">
        <v>2179</v>
      </c>
      <c r="G402" s="245" t="str">
        <f>IF(ISTEXT(Data!G402),Data!G402,"")</f>
        <v>No Precipitation Occurred</v>
      </c>
      <c r="H402" s="247" t="str">
        <f>IF(ISTEXT(Data!H402),Data!H402,"")</f>
        <v/>
      </c>
      <c r="I402" s="246" t="str">
        <f>IF(ISTEXT(Data!I402),Data!I402,"")</f>
        <v/>
      </c>
      <c r="J402" s="248" t="str">
        <f>IF(ISTEXT(Data!J402),Data!J402,"")</f>
        <v/>
      </c>
      <c r="K402" s="273" t="str">
        <f>IF(ISNUMBER(Data!K402),Data!K402,"")</f>
        <v/>
      </c>
      <c r="L402" s="242" t="str">
        <f>IF(ISTEXT(Data!L402),Data!L402,"")</f>
        <v>M1</v>
      </c>
      <c r="M402" s="700" t="str">
        <f>IF(ISNUMBER(Data!M402),Data!M402,"")</f>
        <v/>
      </c>
      <c r="N402" s="700" t="str">
        <f>IF(ISNUMBER(Data!N402),Data!N402,"")</f>
        <v/>
      </c>
      <c r="O402" s="242" t="str">
        <f>IF(ISTEXT(Data!O402),Data!O402,"")</f>
        <v>M1</v>
      </c>
      <c r="P402" s="278" t="str">
        <f>IF(ISNUMBER(Data!P402),Data!P402,"")</f>
        <v/>
      </c>
      <c r="Q402" s="242" t="str">
        <f>IF(ISTEXT(Data!Q402),Data!Q402,"")</f>
        <v>M1</v>
      </c>
      <c r="R402" s="277" t="str">
        <f>IF(ISNUMBER(Data!R402),Data!R402,"")</f>
        <v/>
      </c>
      <c r="S402" s="242" t="str">
        <f>IF(ISTEXT(Data!S402),Data!S402,"")</f>
        <v>M1</v>
      </c>
      <c r="T402" s="701" t="str">
        <f>IF(ISNUMBER(Data!T402),Data!T402,"")</f>
        <v/>
      </c>
      <c r="U402" s="242" t="str">
        <f>IF(ISTEXT(Data!U402),Data!U402,"")</f>
        <v>M1</v>
      </c>
      <c r="V402" s="702" t="str">
        <f>IF(ISNUMBER(Data!V402),Data!V402,"")</f>
        <v/>
      </c>
      <c r="W402" s="242" t="str">
        <f>IF(ISTEXT(Data!W402),Data!W402,"")</f>
        <v>M1</v>
      </c>
      <c r="X402" s="701" t="str">
        <f>IF(ISNUMBER(Data!X402),Data!X402,"")</f>
        <v/>
      </c>
      <c r="Y402" s="242" t="str">
        <f>IF(ISTEXT(Data!Y402),Data!Y402,"")</f>
        <v>M1</v>
      </c>
      <c r="Z402" s="703" t="str">
        <f>IF(ISNUMBER(Data!Z402),Data!Z402,"")</f>
        <v/>
      </c>
      <c r="AA402" s="242" t="str">
        <f>IF(ISTEXT(Data!AA402),Data!AA402,"")</f>
        <v>M1</v>
      </c>
      <c r="AB402" s="701" t="str">
        <f>IF(ISNUMBER(Data!AB402),Data!AB402,"")</f>
        <v/>
      </c>
      <c r="AC402" s="242" t="str">
        <f>IF(ISTEXT(Data!AC402),Data!AC402,"")</f>
        <v>M1</v>
      </c>
      <c r="AD402" s="704" t="str">
        <f>IF(ISNUMBER(Data!AD402),Data!AD402,"")</f>
        <v/>
      </c>
      <c r="AE402" s="242" t="str">
        <f>IF(ISTEXT(Data!AE402),Data!AE402,"")</f>
        <v>M1</v>
      </c>
      <c r="AF402" s="701" t="str">
        <f>IF(ISNUMBER(Data!AF402),Data!AF402,"")</f>
        <v/>
      </c>
      <c r="AG402" s="242" t="str">
        <f>IF(ISTEXT(Data!AG402),Data!AG402,"")</f>
        <v>M1</v>
      </c>
      <c r="AH402" s="703" t="str">
        <f>IF(ISNUMBER(Data!AH402),Data!AH402,"")</f>
        <v/>
      </c>
      <c r="AI402" s="242" t="str">
        <f>IF(ISTEXT(Data!AI402),Data!AI402,"")</f>
        <v>M1</v>
      </c>
      <c r="AJ402" s="267" t="str">
        <f>IF(ISTEXT(Data!AJ402),Data!AJ402,"")</f>
        <v/>
      </c>
      <c r="AK402" s="267" t="str">
        <f>IF(ISTEXT(Data!AK402),Data!AK402,"")</f>
        <v/>
      </c>
      <c r="AL402" s="267" t="str">
        <f>IF(ISTEXT(Data!AL402),Data!AL402,"")</f>
        <v/>
      </c>
      <c r="AM402" s="267" t="str">
        <f>IF(ISTEXT(Data!AM402),Data!AM402,"")</f>
        <v/>
      </c>
      <c r="AN402" s="267" t="str">
        <f>IF(ISTEXT(Data!AN402),Data!AN402,"")</f>
        <v/>
      </c>
      <c r="AO402" s="267" t="str">
        <f>IF(ISTEXT(Data!AO402),Data!AO402,"")</f>
        <v/>
      </c>
      <c r="AP402" s="705" t="str">
        <f>IF(ISNUMBER(Bilanz!AP402),Bilanz!AP402,"")</f>
        <v/>
      </c>
      <c r="AQ402" s="706" t="str">
        <f>IF(ISNUMBER(Bilanz!AQ402),Bilanz!AQ402,"")</f>
        <v/>
      </c>
      <c r="AR402" s="707" t="str">
        <f>IF(ISNUMBER(Bilanz!AR402),Bilanz!AR402,"")</f>
        <v/>
      </c>
      <c r="AS402" s="708" t="str">
        <f>IF(ISNUMBER(Bilanz!AS402),Bilanz!AS402,"")</f>
        <v/>
      </c>
      <c r="AT402" s="709" t="str">
        <f>IF(ISNUMBER(Bilanz!AT402),Bilanz!AT402,"")</f>
        <v/>
      </c>
      <c r="AU402" s="710" t="str">
        <f>IF(ISNUMBER(Bilanz!AU402),Bilanz!AU402,"")</f>
        <v/>
      </c>
      <c r="AV402" s="711" t="str">
        <f>IF(ISNUMBER(Bilanz!AV402),Bilanz!AV402,"")</f>
        <v/>
      </c>
      <c r="AW402" s="712" t="str">
        <f>IF(ISNUMBER(Bilanz!AW402),Bilanz!AW402,"")</f>
        <v/>
      </c>
      <c r="AX402" s="713" t="str">
        <f>IF(ISNUMBER(Bilanz!AX402),Bilanz!AX402,"")</f>
        <v/>
      </c>
      <c r="AY402" s="714" t="str">
        <f>IF(ISNUMBER(Bilanz!AY402),Bilanz!AY402,"")</f>
        <v/>
      </c>
      <c r="AZ402" s="715">
        <f>IF(ISNUMBER(Bilanz!AZ402),Bilanz!AZ402,"")</f>
        <v>362.61</v>
      </c>
      <c r="BA402" s="716">
        <f>IF(ISNUMBER(Bilanz!BA402),Bilanz!BA402,"")</f>
        <v>5.5229999999999997</v>
      </c>
      <c r="BB402" s="717" t="str">
        <f>IF(ISNUMBER(Bilanz!BB402),Bilanz!BB402,"")</f>
        <v/>
      </c>
      <c r="BC402" s="718" t="str">
        <f>IF(ISNUMBER(Bilanz!BC402),Bilanz!BC402,"")</f>
        <v/>
      </c>
      <c r="BD402" s="719" t="str">
        <f>IF(ISNUMBER(Bilanz!BD402),Bilanz!BD402,"")</f>
        <v/>
      </c>
      <c r="BE402" s="720" t="str">
        <f>IF(ISNUMBER(Bilanz!BE402),Bilanz!BE402,"")</f>
        <v/>
      </c>
      <c r="BF402" s="708" t="str">
        <f>IF(ISNUMBER(Bilanz!BF402),Bilanz!BF402,"")</f>
        <v/>
      </c>
      <c r="BG402" s="709" t="str">
        <f>IF(ISNUMBER(Bilanz!BG402),Bilanz!BG402,"")</f>
        <v/>
      </c>
      <c r="BH402" s="710" t="str">
        <f>IF(ISNUMBER(Bilanz!BH402),Bilanz!BH402,"")</f>
        <v/>
      </c>
      <c r="BI402" s="711" t="str">
        <f>IF(ISNUMBER(Bilanz!BI402),Bilanz!BI402,"")</f>
        <v/>
      </c>
      <c r="BJ402" s="712" t="str">
        <f>IF(ISNUMBER(Bilanz!BJ402),Bilanz!BJ402,"")</f>
        <v/>
      </c>
      <c r="BK402" s="713" t="str">
        <f>IF(ISNUMBER(Bilanz!BK402),Bilanz!BK402,"")</f>
        <v/>
      </c>
      <c r="BL402" s="714" t="str">
        <f>IF(ISNUMBER(Bilanz!BL402),Bilanz!BL402,"")</f>
        <v/>
      </c>
      <c r="BM402" s="721" t="str">
        <f>IF(ISTEXT(Bilanz!BM402),Bilanz!BM402,"")</f>
        <v>M1</v>
      </c>
      <c r="BN402" s="722" t="str">
        <f>IF(ISNUMBER(Bilanz!BN402),Bilanz!BN402,"")</f>
        <v/>
      </c>
      <c r="BO402" s="722" t="str">
        <f>IF(ISNUMBER(Bilanz!BO402),Bilanz!BO402,"")</f>
        <v/>
      </c>
      <c r="BP402" s="723" t="str">
        <f>IF(ISNUMBER(Bilanz!BP402),Bilanz!BP402,"")</f>
        <v/>
      </c>
      <c r="BQ402" s="723" t="str">
        <f>IF(ISNUMBER(Bilanz!BQ402),Bilanz!BQ402,"")</f>
        <v/>
      </c>
      <c r="BR402" s="721" t="str">
        <f>IF(ISTEXT(Bilanz!BR402),Bilanz!BR402,"")</f>
        <v>M1</v>
      </c>
      <c r="BS402" s="723" t="str">
        <f>IF(ISNUMBER(Bilanz!BS402),Bilanz!BS402,"")</f>
        <v/>
      </c>
      <c r="BT402" s="723" t="str">
        <f>IF(ISNUMBER(Bilanz!BT402),Bilanz!BT402,"")</f>
        <v/>
      </c>
      <c r="BU402" s="723" t="str">
        <f>IF(ISNUMBER(Bilanz!BU402),Bilanz!BU402,"")</f>
        <v/>
      </c>
      <c r="BV402" s="722" t="str">
        <f>IF(ISNUMBER(Bilanz!BV402),Bilanz!BV402,"")</f>
        <v/>
      </c>
      <c r="BW402" s="723" t="str">
        <f>IF(ISNUMBER(Bilanz!BW402),Bilanz!BW402,"")</f>
        <v/>
      </c>
      <c r="BX402" s="721" t="str">
        <f>IF(ISTEXT(Bilanz!BX402),Bilanz!BX402,"")</f>
        <v>M1</v>
      </c>
    </row>
    <row r="403" spans="1:76" x14ac:dyDescent="0.2">
      <c r="A403" s="120" t="str">
        <f>IF(ISTEXT(Data!A403),Data!A403,"")</f>
        <v/>
      </c>
      <c r="B403" s="250">
        <f>IF(ISREF(Data!B403),Data!B403,"")</f>
        <v>35411</v>
      </c>
      <c r="C403" s="698">
        <v>0.27083333333333298</v>
      </c>
      <c r="D403" s="250">
        <f>IF(ISREF(Data!D403),Data!D403,"")</f>
        <v>35412</v>
      </c>
      <c r="E403" s="698">
        <v>0.27083333333333298</v>
      </c>
      <c r="F403" s="699" t="s">
        <v>2179</v>
      </c>
      <c r="G403" s="245" t="str">
        <f>IF(ISTEXT(Data!G403),Data!G403,"")</f>
        <v>Rain</v>
      </c>
      <c r="H403" s="247" t="str">
        <f>IF(ISTEXT(Data!H403),Data!H403,"")</f>
        <v/>
      </c>
      <c r="I403" s="246" t="str">
        <f>IF(ISTEXT(Data!I403),Data!I403,"")</f>
        <v>Insufficient Quantity</v>
      </c>
      <c r="J403" s="248" t="str">
        <f>IF(ISTEXT(Data!J403),Data!J403,"")</f>
        <v/>
      </c>
      <c r="K403" s="273">
        <f>IF(ISNUMBER(Data!K403),Data!K403,"")</f>
        <v>0.2</v>
      </c>
      <c r="L403" s="242" t="str">
        <f>IF(ISTEXT(Data!L403),Data!L403,"")</f>
        <v>V0</v>
      </c>
      <c r="M403" s="700" t="str">
        <f>IF(ISNUMBER(Data!M403),Data!M403,"")</f>
        <v/>
      </c>
      <c r="N403" s="700" t="str">
        <f>IF(ISNUMBER(Data!N403),Data!N403,"")</f>
        <v/>
      </c>
      <c r="O403" s="242" t="str">
        <f>IF(ISTEXT(Data!O403),Data!O403,"")</f>
        <v>M1</v>
      </c>
      <c r="P403" s="278" t="str">
        <f>IF(ISNUMBER(Data!P403),Data!P403,"")</f>
        <v/>
      </c>
      <c r="Q403" s="242" t="str">
        <f>IF(ISTEXT(Data!Q403),Data!Q403,"")</f>
        <v>M1</v>
      </c>
      <c r="R403" s="277" t="str">
        <f>IF(ISNUMBER(Data!R403),Data!R403,"")</f>
        <v/>
      </c>
      <c r="S403" s="242" t="str">
        <f>IF(ISTEXT(Data!S403),Data!S403,"")</f>
        <v>M1</v>
      </c>
      <c r="T403" s="701" t="str">
        <f>IF(ISNUMBER(Data!T403),Data!T403,"")</f>
        <v/>
      </c>
      <c r="U403" s="242" t="str">
        <f>IF(ISTEXT(Data!U403),Data!U403,"")</f>
        <v>M1</v>
      </c>
      <c r="V403" s="702" t="str">
        <f>IF(ISNUMBER(Data!V403),Data!V403,"")</f>
        <v/>
      </c>
      <c r="W403" s="242" t="str">
        <f>IF(ISTEXT(Data!W403),Data!W403,"")</f>
        <v>M1</v>
      </c>
      <c r="X403" s="701" t="str">
        <f>IF(ISNUMBER(Data!X403),Data!X403,"")</f>
        <v/>
      </c>
      <c r="Y403" s="242" t="str">
        <f>IF(ISTEXT(Data!Y403),Data!Y403,"")</f>
        <v>M1</v>
      </c>
      <c r="Z403" s="703" t="str">
        <f>IF(ISNUMBER(Data!Z403),Data!Z403,"")</f>
        <v/>
      </c>
      <c r="AA403" s="242" t="str">
        <f>IF(ISTEXT(Data!AA403),Data!AA403,"")</f>
        <v>M1</v>
      </c>
      <c r="AB403" s="701" t="str">
        <f>IF(ISNUMBER(Data!AB403),Data!AB403,"")</f>
        <v/>
      </c>
      <c r="AC403" s="242" t="str">
        <f>IF(ISTEXT(Data!AC403),Data!AC403,"")</f>
        <v>M1</v>
      </c>
      <c r="AD403" s="704" t="str">
        <f>IF(ISNUMBER(Data!AD403),Data!AD403,"")</f>
        <v/>
      </c>
      <c r="AE403" s="242" t="str">
        <f>IF(ISTEXT(Data!AE403),Data!AE403,"")</f>
        <v>M1</v>
      </c>
      <c r="AF403" s="701" t="str">
        <f>IF(ISNUMBER(Data!AF403),Data!AF403,"")</f>
        <v/>
      </c>
      <c r="AG403" s="242" t="str">
        <f>IF(ISTEXT(Data!AG403),Data!AG403,"")</f>
        <v>M1</v>
      </c>
      <c r="AH403" s="703" t="str">
        <f>IF(ISNUMBER(Data!AH403),Data!AH403,"")</f>
        <v/>
      </c>
      <c r="AI403" s="242" t="str">
        <f>IF(ISTEXT(Data!AI403),Data!AI403,"")</f>
        <v>M1</v>
      </c>
      <c r="AJ403" s="267" t="str">
        <f>IF(ISTEXT(Data!AJ403),Data!AJ403,"")</f>
        <v/>
      </c>
      <c r="AK403" s="267" t="str">
        <f>IF(ISTEXT(Data!AK403),Data!AK403,"")</f>
        <v/>
      </c>
      <c r="AL403" s="267" t="str">
        <f>IF(ISTEXT(Data!AL403),Data!AL403,"")</f>
        <v/>
      </c>
      <c r="AM403" s="267" t="str">
        <f>IF(ISTEXT(Data!AM403),Data!AM403,"")</f>
        <v/>
      </c>
      <c r="AN403" s="267" t="str">
        <f>IF(ISTEXT(Data!AN403),Data!AN403,"")</f>
        <v/>
      </c>
      <c r="AO403" s="267" t="str">
        <f>IF(ISTEXT(Data!AO403),Data!AO403,"")</f>
        <v/>
      </c>
      <c r="AP403" s="705" t="str">
        <f>IF(ISNUMBER(Bilanz!AP403),Bilanz!AP403,"")</f>
        <v/>
      </c>
      <c r="AQ403" s="706" t="str">
        <f>IF(ISNUMBER(Bilanz!AQ403),Bilanz!AQ403,"")</f>
        <v/>
      </c>
      <c r="AR403" s="707" t="str">
        <f>IF(ISNUMBER(Bilanz!AR403),Bilanz!AR403,"")</f>
        <v/>
      </c>
      <c r="AS403" s="708" t="str">
        <f>IF(ISNUMBER(Bilanz!AS403),Bilanz!AS403,"")</f>
        <v/>
      </c>
      <c r="AT403" s="709" t="str">
        <f>IF(ISNUMBER(Bilanz!AT403),Bilanz!AT403,"")</f>
        <v/>
      </c>
      <c r="AU403" s="710" t="str">
        <f>IF(ISNUMBER(Bilanz!AU403),Bilanz!AU403,"")</f>
        <v/>
      </c>
      <c r="AV403" s="711" t="str">
        <f>IF(ISNUMBER(Bilanz!AV403),Bilanz!AV403,"")</f>
        <v/>
      </c>
      <c r="AW403" s="712" t="str">
        <f>IF(ISNUMBER(Bilanz!AW403),Bilanz!AW403,"")</f>
        <v/>
      </c>
      <c r="AX403" s="713" t="str">
        <f>IF(ISNUMBER(Bilanz!AX403),Bilanz!AX403,"")</f>
        <v/>
      </c>
      <c r="AY403" s="714" t="str">
        <f>IF(ISNUMBER(Bilanz!AY403),Bilanz!AY403,"")</f>
        <v/>
      </c>
      <c r="AZ403" s="715">
        <f>IF(ISNUMBER(Bilanz!AZ403),Bilanz!AZ403,"")</f>
        <v>362.61</v>
      </c>
      <c r="BA403" s="716">
        <f>IF(ISNUMBER(Bilanz!BA403),Bilanz!BA403,"")</f>
        <v>5.5229999999999997</v>
      </c>
      <c r="BB403" s="717" t="str">
        <f>IF(ISNUMBER(Bilanz!BB403),Bilanz!BB403,"")</f>
        <v/>
      </c>
      <c r="BC403" s="718" t="str">
        <f>IF(ISNUMBER(Bilanz!BC403),Bilanz!BC403,"")</f>
        <v/>
      </c>
      <c r="BD403" s="719" t="str">
        <f>IF(ISNUMBER(Bilanz!BD403),Bilanz!BD403,"")</f>
        <v/>
      </c>
      <c r="BE403" s="720" t="str">
        <f>IF(ISNUMBER(Bilanz!BE403),Bilanz!BE403,"")</f>
        <v/>
      </c>
      <c r="BF403" s="708" t="str">
        <f>IF(ISNUMBER(Bilanz!BF403),Bilanz!BF403,"")</f>
        <v/>
      </c>
      <c r="BG403" s="709" t="str">
        <f>IF(ISNUMBER(Bilanz!BG403),Bilanz!BG403,"")</f>
        <v/>
      </c>
      <c r="BH403" s="710" t="str">
        <f>IF(ISNUMBER(Bilanz!BH403),Bilanz!BH403,"")</f>
        <v/>
      </c>
      <c r="BI403" s="711" t="str">
        <f>IF(ISNUMBER(Bilanz!BI403),Bilanz!BI403,"")</f>
        <v/>
      </c>
      <c r="BJ403" s="712" t="str">
        <f>IF(ISNUMBER(Bilanz!BJ403),Bilanz!BJ403,"")</f>
        <v/>
      </c>
      <c r="BK403" s="713" t="str">
        <f>IF(ISNUMBER(Bilanz!BK403),Bilanz!BK403,"")</f>
        <v/>
      </c>
      <c r="BL403" s="714" t="str">
        <f>IF(ISNUMBER(Bilanz!BL403),Bilanz!BL403,"")</f>
        <v/>
      </c>
      <c r="BM403" s="721" t="str">
        <f>IF(ISTEXT(Bilanz!BM403),Bilanz!BM403,"")</f>
        <v>M1</v>
      </c>
      <c r="BN403" s="722" t="str">
        <f>IF(ISNUMBER(Bilanz!BN403),Bilanz!BN403,"")</f>
        <v/>
      </c>
      <c r="BO403" s="722" t="str">
        <f>IF(ISNUMBER(Bilanz!BO403),Bilanz!BO403,"")</f>
        <v/>
      </c>
      <c r="BP403" s="723" t="str">
        <f>IF(ISNUMBER(Bilanz!BP403),Bilanz!BP403,"")</f>
        <v/>
      </c>
      <c r="BQ403" s="723" t="str">
        <f>IF(ISNUMBER(Bilanz!BQ403),Bilanz!BQ403,"")</f>
        <v/>
      </c>
      <c r="BR403" s="721" t="str">
        <f>IF(ISTEXT(Bilanz!BR403),Bilanz!BR403,"")</f>
        <v>M1</v>
      </c>
      <c r="BS403" s="723" t="str">
        <f>IF(ISNUMBER(Bilanz!BS403),Bilanz!BS403,"")</f>
        <v/>
      </c>
      <c r="BT403" s="723" t="str">
        <f>IF(ISNUMBER(Bilanz!BT403),Bilanz!BT403,"")</f>
        <v/>
      </c>
      <c r="BU403" s="723" t="str">
        <f>IF(ISNUMBER(Bilanz!BU403),Bilanz!BU403,"")</f>
        <v/>
      </c>
      <c r="BV403" s="722" t="str">
        <f>IF(ISNUMBER(Bilanz!BV403),Bilanz!BV403,"")</f>
        <v/>
      </c>
      <c r="BW403" s="723" t="str">
        <f>IF(ISNUMBER(Bilanz!BW403),Bilanz!BW403,"")</f>
        <v/>
      </c>
      <c r="BX403" s="721" t="str">
        <f>IF(ISTEXT(Bilanz!BX403),Bilanz!BX403,"")</f>
        <v>M1</v>
      </c>
    </row>
    <row r="404" spans="1:76" x14ac:dyDescent="0.2">
      <c r="A404" s="120" t="str">
        <f>IF(ISTEXT(Data!A404),Data!A404,"")</f>
        <v>DEU96147</v>
      </c>
      <c r="B404" s="250">
        <f>IF(ISREF(Data!B404),Data!B404,"")</f>
        <v>35412</v>
      </c>
      <c r="C404" s="698">
        <v>0.27083333333333298</v>
      </c>
      <c r="D404" s="250">
        <f>IF(ISREF(Data!D404),Data!D404,"")</f>
        <v>35413</v>
      </c>
      <c r="E404" s="698">
        <v>0.27083333333333298</v>
      </c>
      <c r="F404" s="699" t="s">
        <v>2179</v>
      </c>
      <c r="G404" s="245" t="str">
        <f>IF(ISTEXT(Data!G404),Data!G404,"")</f>
        <v>Mixed</v>
      </c>
      <c r="H404" s="247" t="str">
        <f>IF(ISTEXT(Data!H404),Data!H404,"")</f>
        <v>Clean and Clear</v>
      </c>
      <c r="I404" s="246" t="str">
        <f>IF(ISTEXT(Data!I404),Data!I404,"")</f>
        <v/>
      </c>
      <c r="J404" s="248" t="str">
        <f>IF(ISTEXT(Data!J404),Data!J404,"")</f>
        <v/>
      </c>
      <c r="K404" s="273">
        <f>IF(ISNUMBER(Data!K404),Data!K404,"")</f>
        <v>6.9</v>
      </c>
      <c r="L404" s="242" t="str">
        <f>IF(ISTEXT(Data!L404),Data!L404,"")</f>
        <v>V0</v>
      </c>
      <c r="M404" s="700">
        <f>IF(ISNUMBER(Data!M404),Data!M404,"")</f>
        <v>230.6</v>
      </c>
      <c r="N404" s="700">
        <f>IF(ISNUMBER(Data!N404),Data!N404,"")</f>
        <v>5.3037999999999998</v>
      </c>
      <c r="O404" s="242" t="str">
        <f>IF(ISTEXT(Data!O404),Data!O404,"")</f>
        <v>V0</v>
      </c>
      <c r="P404" s="278">
        <f>IF(ISNUMBER(Data!P404),Data!P404,"")</f>
        <v>4.8499999999999996</v>
      </c>
      <c r="Q404" s="242" t="str">
        <f>IF(ISTEXT(Data!Q404),Data!Q404,"")</f>
        <v>V0</v>
      </c>
      <c r="R404" s="277">
        <f>IF(ISNUMBER(Data!R404),Data!R404,"")</f>
        <v>9.3000000000000007</v>
      </c>
      <c r="S404" s="242" t="str">
        <f>IF(ISTEXT(Data!S404),Data!S404,"")</f>
        <v>V0</v>
      </c>
      <c r="T404" s="701">
        <f>IF(ISNUMBER(Data!T404),Data!T404,"")</f>
        <v>0.109</v>
      </c>
      <c r="U404" s="242" t="str">
        <f>IF(ISTEXT(Data!U404),Data!U404,"")</f>
        <v>V0</v>
      </c>
      <c r="V404" s="702">
        <f>IF(ISNUMBER(Data!V404),Data!V404,"")</f>
        <v>0.26881659543585196</v>
      </c>
      <c r="W404" s="242" t="str">
        <f>IF(ISTEXT(Data!W404),Data!W404,"")</f>
        <v>V0</v>
      </c>
      <c r="X404" s="701">
        <f>IF(ISNUMBER(Data!X404),Data!X404,"")</f>
        <v>0.18057737711061608</v>
      </c>
      <c r="Y404" s="242" t="str">
        <f>IF(ISTEXT(Data!Y404),Data!Y404,"")</f>
        <v>V0</v>
      </c>
      <c r="Z404" s="703">
        <f>IF(ISNUMBER(Data!Z404),Data!Z404,"")</f>
        <v>0.14899999999999999</v>
      </c>
      <c r="AA404" s="242" t="str">
        <f>IF(ISTEXT(Data!AA404),Data!AA404,"")</f>
        <v>V0</v>
      </c>
      <c r="AB404" s="701">
        <f>IF(ISNUMBER(Data!AB404),Data!AB404,"")</f>
        <v>0.12501129220023283</v>
      </c>
      <c r="AC404" s="242" t="str">
        <f>IF(ISTEXT(Data!AC404),Data!AC404,"")</f>
        <v>V0</v>
      </c>
      <c r="AD404" s="704">
        <f>IF(ISNUMBER(Data!AD404),Data!AD404,"")</f>
        <v>3.5000000000000003E-2</v>
      </c>
      <c r="AE404" s="242" t="str">
        <f>IF(ISTEXT(Data!AE404),Data!AE404,"")</f>
        <v>V0</v>
      </c>
      <c r="AF404" s="701">
        <f>IF(ISNUMBER(Data!AF404),Data!AF404,"")</f>
        <v>3.3000000000000002E-2</v>
      </c>
      <c r="AG404" s="242" t="str">
        <f>IF(ISTEXT(Data!AG404),Data!AG404,"")</f>
        <v>V0</v>
      </c>
      <c r="AH404" s="703">
        <f>IF(ISNUMBER(Data!AH404),Data!AH404,"")</f>
        <v>0.1</v>
      </c>
      <c r="AI404" s="242" t="str">
        <f>IF(ISTEXT(Data!AI404),Data!AI404,"")</f>
        <v>V0</v>
      </c>
      <c r="AJ404" s="267" t="str">
        <f>IF(ISTEXT(Data!AJ404),Data!AJ404,"")</f>
        <v/>
      </c>
      <c r="AK404" s="267" t="str">
        <f>IF(ISTEXT(Data!AK404),Data!AK404,"")</f>
        <v/>
      </c>
      <c r="AL404" s="267" t="str">
        <f>IF(ISTEXT(Data!AL404),Data!AL404,"")</f>
        <v/>
      </c>
      <c r="AM404" s="267" t="str">
        <f>IF(ISTEXT(Data!AM404),Data!AM404,"")</f>
        <v/>
      </c>
      <c r="AN404" s="267" t="str">
        <f>IF(ISTEXT(Data!AN404),Data!AN404,"")</f>
        <v/>
      </c>
      <c r="AO404" s="267" t="str">
        <f>IF(ISTEXT(Data!AO404),Data!AO404,"")</f>
        <v/>
      </c>
      <c r="AP404" s="705">
        <f>IF(ISNUMBER(Bilanz!AP404),Bilanz!AP404,"")</f>
        <v>1.4125375446227545E-2</v>
      </c>
      <c r="AQ404" s="706">
        <f>IF(ISNUMBER(Bilanz!AQ404),Bilanz!AQ404,"")</f>
        <v>7.4918166291701657E-2</v>
      </c>
      <c r="AR404" s="707">
        <f>IF(ISNUMBER(Bilanz!AR404),Bilanz!AR404,"")</f>
        <v>0.57811420000000002</v>
      </c>
      <c r="AS404" s="708">
        <f>IF(ISNUMBER(Bilanz!AS404),Bilanz!AS404,"")</f>
        <v>1.4257494588726716</v>
      </c>
      <c r="AT404" s="709">
        <f>IF(ISNUMBER(Bilanz!AT404),Bilanz!AT404,"")</f>
        <v>0.95774629271928557</v>
      </c>
      <c r="AU404" s="710">
        <f>IF(ISNUMBER(Bilanz!AU404),Bilanz!AU404,"")</f>
        <v>0.79026619999999992</v>
      </c>
      <c r="AV404" s="711">
        <f>IF(ISNUMBER(Bilanz!AV404),Bilanz!AV404,"")</f>
        <v>0.6630348915715949</v>
      </c>
      <c r="AW404" s="712">
        <f>IF(ISNUMBER(Bilanz!AW404),Bilanz!AW404,"")</f>
        <v>0.18563300000000002</v>
      </c>
      <c r="AX404" s="713">
        <f>IF(ISNUMBER(Bilanz!AX404),Bilanz!AX404,"")</f>
        <v>0.1750254</v>
      </c>
      <c r="AY404" s="714">
        <f>IF(ISNUMBER(Bilanz!AY404),Bilanz!AY404,"")</f>
        <v>0.53037999999999996</v>
      </c>
      <c r="AZ404" s="715">
        <f>IF(ISNUMBER(Bilanz!AZ404),Bilanz!AZ404,"")</f>
        <v>362.61</v>
      </c>
      <c r="BA404" s="716">
        <f>IF(ISNUMBER(Bilanz!BA404),Bilanz!BA404,"")</f>
        <v>5.5229999999999997</v>
      </c>
      <c r="BB404" s="717">
        <f>IF(ISNUMBER(Bilanz!BB404),Bilanz!BB404,"")</f>
        <v>14.125375446227546</v>
      </c>
      <c r="BC404" s="718">
        <f>IF(ISNUMBER(Bilanz!BC404),Bilanz!BC404,"")</f>
        <v>0.39099845671535893</v>
      </c>
      <c r="BD404" s="719">
        <f>IF(ISNUMBER(Bilanz!BD404),Bilanz!BD404,"")</f>
        <v>7.0794578438413661E-4</v>
      </c>
      <c r="BE404" s="720">
        <f>IF(ISNUMBER(Bilanz!BE404),Bilanz!BE404,"")</f>
        <v>3.0745797134153219</v>
      </c>
      <c r="BF404" s="708">
        <f>IF(ISNUMBER(Bilanz!BF404),Bilanz!BF404,"")</f>
        <v>19.191589593478401</v>
      </c>
      <c r="BG404" s="709">
        <f>IF(ISNUMBER(Bilanz!BG404),Bilanz!BG404,"")</f>
        <v>11.26320767881591</v>
      </c>
      <c r="BH404" s="710">
        <f>IF(ISNUMBER(Bilanz!BH404),Bilanz!BH404,"")</f>
        <v>6.4811351120931899</v>
      </c>
      <c r="BI404" s="711">
        <f>IF(ISNUMBER(Bilanz!BI404),Bilanz!BI404,"")</f>
        <v>8.9249155565240823</v>
      </c>
      <c r="BJ404" s="712">
        <f>IF(ISNUMBER(Bilanz!BJ404),Bilanz!BJ404,"")</f>
        <v>0.89518645455010504</v>
      </c>
      <c r="BK404" s="713">
        <f>IF(ISNUMBER(Bilanz!BK404),Bilanz!BK404,"")</f>
        <v>2.7154906397860525</v>
      </c>
      <c r="BL404" s="714">
        <f>IF(ISNUMBER(Bilanz!BL404),Bilanz!BL404,"")</f>
        <v>4.9902689754977789</v>
      </c>
      <c r="BM404" s="721" t="str">
        <f>IF(ISTEXT(Bilanz!BM404),Bilanz!BM404,"")</f>
        <v>V0</v>
      </c>
      <c r="BN404" s="722">
        <f>IF(ISNUMBER(Bilanz!BN404),Bilanz!BN404,"")</f>
        <v>9.3000000000000007</v>
      </c>
      <c r="BO404" s="722">
        <f>IF(ISNUMBER(Bilanz!BO404),Bilanz!BO404,"")</f>
        <v>8.9502850331269403</v>
      </c>
      <c r="BP404" s="723">
        <f>IF(ISNUMBER(Bilanz!BP404),Bilanz!BP404,"")</f>
        <v>-3.7603759878823695</v>
      </c>
      <c r="BQ404" s="723">
        <f>IF(ISNUMBER(Bilanz!BQ404),Bilanz!BQ404,"")</f>
        <v>30</v>
      </c>
      <c r="BR404" s="721" t="str">
        <f>IF(ISTEXT(Bilanz!BR404),Bilanz!BR404,"")</f>
        <v>V0</v>
      </c>
      <c r="BS404" s="723">
        <f>IF(ISNUMBER(Bilanz!BS404),Bilanz!BS404,"")</f>
        <v>38.132372184678758</v>
      </c>
      <c r="BT404" s="723">
        <f>IF(ISNUMBER(Bilanz!BT404),Bilanz!BT404,"")</f>
        <v>33.921083388209375</v>
      </c>
      <c r="BU404" s="723">
        <f>IF(ISNUMBER(Bilanz!BU404),Bilanz!BU404,"")</f>
        <v>72.05345557288814</v>
      </c>
      <c r="BV404" s="722">
        <f>IF(ISNUMBER(Bilanz!BV404),Bilanz!BV404,"")</f>
        <v>5.8446729070603824</v>
      </c>
      <c r="BW404" s="723">
        <f>IF(ISNUMBER(Bilanz!BW404),Bilanz!BW404,"")</f>
        <v>30</v>
      </c>
      <c r="BX404" s="721" t="str">
        <f>IF(ISTEXT(Bilanz!BX404),Bilanz!BX404,"")</f>
        <v>V0</v>
      </c>
    </row>
    <row r="405" spans="1:76" x14ac:dyDescent="0.2">
      <c r="A405" s="120" t="str">
        <f>IF(ISTEXT(Data!A405),Data!A405,"")</f>
        <v>DEU96148</v>
      </c>
      <c r="B405" s="250">
        <f>IF(ISREF(Data!B405),Data!B405,"")</f>
        <v>35413</v>
      </c>
      <c r="C405" s="698">
        <v>0.27083333333333298</v>
      </c>
      <c r="D405" s="250">
        <f>IF(ISREF(Data!D405),Data!D405,"")</f>
        <v>35414</v>
      </c>
      <c r="E405" s="698">
        <v>0.27083333333333298</v>
      </c>
      <c r="F405" s="699" t="s">
        <v>2179</v>
      </c>
      <c r="G405" s="245" t="str">
        <f>IF(ISTEXT(Data!G405),Data!G405,"")</f>
        <v>Mixed</v>
      </c>
      <c r="H405" s="247" t="str">
        <f>IF(ISTEXT(Data!H405),Data!H405,"")</f>
        <v>Clean and Clear</v>
      </c>
      <c r="I405" s="246" t="str">
        <f>IF(ISTEXT(Data!I405),Data!I405,"")</f>
        <v/>
      </c>
      <c r="J405" s="248" t="str">
        <f>IF(ISTEXT(Data!J405),Data!J405,"")</f>
        <v/>
      </c>
      <c r="K405" s="273">
        <f>IF(ISNUMBER(Data!K405),Data!K405,"")</f>
        <v>1.8</v>
      </c>
      <c r="L405" s="242" t="str">
        <f>IF(ISTEXT(Data!L405),Data!L405,"")</f>
        <v>V0</v>
      </c>
      <c r="M405" s="700">
        <f>IF(ISNUMBER(Data!M405),Data!M405,"")</f>
        <v>53.3</v>
      </c>
      <c r="N405" s="700">
        <f>IF(ISNUMBER(Data!N405),Data!N405,"")</f>
        <v>1.2259</v>
      </c>
      <c r="O405" s="242" t="str">
        <f>IF(ISTEXT(Data!O405),Data!O405,"")</f>
        <v>V0</v>
      </c>
      <c r="P405" s="278">
        <f>IF(ISNUMBER(Data!P405),Data!P405,"")</f>
        <v>4.38</v>
      </c>
      <c r="Q405" s="242" t="str">
        <f>IF(ISTEXT(Data!Q405),Data!Q405,"")</f>
        <v>V0</v>
      </c>
      <c r="R405" s="277">
        <f>IF(ISNUMBER(Data!R405),Data!R405,"")</f>
        <v>26</v>
      </c>
      <c r="S405" s="242" t="str">
        <f>IF(ISTEXT(Data!S405),Data!S405,"")</f>
        <v>V0</v>
      </c>
      <c r="T405" s="701">
        <f>IF(ISNUMBER(Data!T405),Data!T405,"")</f>
        <v>5.7000000000000002E-2</v>
      </c>
      <c r="U405" s="242" t="str">
        <f>IF(ISTEXT(Data!U405),Data!U405,"")</f>
        <v>V0</v>
      </c>
      <c r="V405" s="702">
        <f>IF(ISNUMBER(Data!V405),Data!V405,"")</f>
        <v>0.6855952665107653</v>
      </c>
      <c r="W405" s="242" t="str">
        <f>IF(ISTEXT(Data!W405),Data!W405,"")</f>
        <v>V0</v>
      </c>
      <c r="X405" s="701">
        <f>IF(ISNUMBER(Data!X405),Data!X405,"")</f>
        <v>0.66857021506943437</v>
      </c>
      <c r="Y405" s="242" t="str">
        <f>IF(ISTEXT(Data!Y405),Data!Y405,"")</f>
        <v>V0</v>
      </c>
      <c r="Z405" s="703">
        <f>IF(ISNUMBER(Data!Z405),Data!Z405,"")</f>
        <v>2.7E-2</v>
      </c>
      <c r="AA405" s="242" t="str">
        <f>IF(ISTEXT(Data!AA405),Data!AA405,"")</f>
        <v>V0</v>
      </c>
      <c r="AB405" s="701">
        <f>IF(ISNUMBER(Data!AB405),Data!AB405,"")</f>
        <v>0.65999750540495583</v>
      </c>
      <c r="AC405" s="242" t="str">
        <f>IF(ISTEXT(Data!AC405),Data!AC405,"")</f>
        <v>V0</v>
      </c>
      <c r="AD405" s="704">
        <f>IF(ISNUMBER(Data!AD405),Data!AD405,"")</f>
        <v>0.05</v>
      </c>
      <c r="AE405" s="242" t="str">
        <f>IF(ISTEXT(Data!AE405),Data!AE405,"")</f>
        <v>V0</v>
      </c>
      <c r="AF405" s="701">
        <f>IF(ISNUMBER(Data!AF405),Data!AF405,"")</f>
        <v>2.1000000000000001E-2</v>
      </c>
      <c r="AG405" s="242" t="str">
        <f>IF(ISTEXT(Data!AG405),Data!AG405,"")</f>
        <v>V0</v>
      </c>
      <c r="AH405" s="703">
        <f>IF(ISNUMBER(Data!AH405),Data!AH405,"")</f>
        <v>8.6999999999999994E-2</v>
      </c>
      <c r="AI405" s="242" t="str">
        <f>IF(ISTEXT(Data!AI405),Data!AI405,"")</f>
        <v>V0</v>
      </c>
      <c r="AJ405" s="267" t="str">
        <f>IF(ISTEXT(Data!AJ405),Data!AJ405,"")</f>
        <v/>
      </c>
      <c r="AK405" s="267" t="str">
        <f>IF(ISTEXT(Data!AK405),Data!AK405,"")</f>
        <v/>
      </c>
      <c r="AL405" s="267" t="str">
        <f>IF(ISTEXT(Data!AL405),Data!AL405,"")</f>
        <v/>
      </c>
      <c r="AM405" s="267" t="str">
        <f>IF(ISTEXT(Data!AM405),Data!AM405,"")</f>
        <v/>
      </c>
      <c r="AN405" s="267" t="str">
        <f>IF(ISTEXT(Data!AN405),Data!AN405,"")</f>
        <v/>
      </c>
      <c r="AO405" s="267" t="str">
        <f>IF(ISTEXT(Data!AO405),Data!AO405,"")</f>
        <v/>
      </c>
      <c r="AP405" s="705">
        <f>IF(ISNUMBER(Bilanz!AP405),Bilanz!AP405,"")</f>
        <v>4.1686938347033506E-2</v>
      </c>
      <c r="AQ405" s="706">
        <f>IF(ISNUMBER(Bilanz!AQ405),Bilanz!AQ405,"")</f>
        <v>5.1104017719628372E-2</v>
      </c>
      <c r="AR405" s="707">
        <f>IF(ISNUMBER(Bilanz!AR405),Bilanz!AR405,"")</f>
        <v>6.9876300000000002E-2</v>
      </c>
      <c r="AS405" s="708">
        <f>IF(ISNUMBER(Bilanz!AS405),Bilanz!AS405,"")</f>
        <v>0.84047123721554717</v>
      </c>
      <c r="AT405" s="709">
        <f>IF(ISNUMBER(Bilanz!AT405),Bilanz!AT405,"")</f>
        <v>0.81960022665361953</v>
      </c>
      <c r="AU405" s="710">
        <f>IF(ISNUMBER(Bilanz!AU405),Bilanz!AU405,"")</f>
        <v>3.3099299999999998E-2</v>
      </c>
      <c r="AV405" s="711">
        <f>IF(ISNUMBER(Bilanz!AV405),Bilanz!AV405,"")</f>
        <v>0.80909094187593533</v>
      </c>
      <c r="AW405" s="712">
        <f>IF(ISNUMBER(Bilanz!AW405),Bilanz!AW405,"")</f>
        <v>6.1295000000000002E-2</v>
      </c>
      <c r="AX405" s="713">
        <f>IF(ISNUMBER(Bilanz!AX405),Bilanz!AX405,"")</f>
        <v>2.57439E-2</v>
      </c>
      <c r="AY405" s="714">
        <f>IF(ISNUMBER(Bilanz!AY405),Bilanz!AY405,"")</f>
        <v>0.10665329999999999</v>
      </c>
      <c r="AZ405" s="715">
        <f>IF(ISNUMBER(Bilanz!AZ405),Bilanz!AZ405,"")</f>
        <v>362.61</v>
      </c>
      <c r="BA405" s="716">
        <f>IF(ISNUMBER(Bilanz!BA405),Bilanz!BA405,"")</f>
        <v>5.5229999999999997</v>
      </c>
      <c r="BB405" s="717">
        <f>IF(ISNUMBER(Bilanz!BB405),Bilanz!BB405,"")</f>
        <v>41.686938347033504</v>
      </c>
      <c r="BC405" s="718">
        <f>IF(ISNUMBER(Bilanz!BC405),Bilanz!BC405,"")</f>
        <v>0.1324875421174464</v>
      </c>
      <c r="BD405" s="719">
        <f>IF(ISNUMBER(Bilanz!BD405),Bilanz!BD405,"")</f>
        <v>2.398832919019488E-4</v>
      </c>
      <c r="BE405" s="720">
        <f>IF(ISNUMBER(Bilanz!BE405),Bilanz!BE405,"")</f>
        <v>1.607807740042875</v>
      </c>
      <c r="BF405" s="708">
        <f>IF(ISNUMBER(Bilanz!BF405),Bilanz!BF405,"")</f>
        <v>48.946617156476428</v>
      </c>
      <c r="BG405" s="709">
        <f>IF(ISNUMBER(Bilanz!BG405),Bilanz!BG405,"")</f>
        <v>41.700933420828591</v>
      </c>
      <c r="BH405" s="710">
        <f>IF(ISNUMBER(Bilanz!BH405),Bilanz!BH405,"")</f>
        <v>1.1744338793725912</v>
      </c>
      <c r="BI405" s="711">
        <f>IF(ISNUMBER(Bilanz!BI405),Bilanz!BI405,"")</f>
        <v>47.119119397797945</v>
      </c>
      <c r="BJ405" s="712">
        <f>IF(ISNUMBER(Bilanz!BJ405),Bilanz!BJ405,"")</f>
        <v>1.2788377922144356</v>
      </c>
      <c r="BK405" s="713">
        <f>IF(ISNUMBER(Bilanz!BK405),Bilanz!BK405,"")</f>
        <v>1.7280394980456699</v>
      </c>
      <c r="BL405" s="714">
        <f>IF(ISNUMBER(Bilanz!BL405),Bilanz!BL405,"")</f>
        <v>4.3415340086830678</v>
      </c>
      <c r="BM405" s="721" t="str">
        <f>IF(ISTEXT(Bilanz!BM405),Bilanz!BM405,"")</f>
        <v>V0</v>
      </c>
      <c r="BN405" s="722">
        <f>IF(ISNUMBER(Bilanz!BN405),Bilanz!BN405,"")</f>
        <v>26</v>
      </c>
      <c r="BO405" s="722">
        <f>IF(ISNUMBER(Bilanz!BO405),Bilanz!BO405,"")</f>
        <v>25.503270657322869</v>
      </c>
      <c r="BP405" s="723">
        <f>IF(ISNUMBER(Bilanz!BP405),Bilanz!BP405,"")</f>
        <v>-1.9104974718351204</v>
      </c>
      <c r="BQ405" s="723">
        <f>IF(ISNUMBER(Bilanz!BQ405),Bilanz!BQ405,"")</f>
        <v>30</v>
      </c>
      <c r="BR405" s="721" t="str">
        <f>IF(ISTEXT(Bilanz!BR405),Bilanz!BR405,"")</f>
        <v>V0</v>
      </c>
      <c r="BS405" s="723">
        <f>IF(ISNUMBER(Bilanz!BS405),Bilanz!BS405,"")</f>
        <v>97.328902923147211</v>
      </c>
      <c r="BT405" s="723">
        <f>IF(ISNUMBER(Bilanz!BT405),Bilanz!BT405,"")</f>
        <v>92.388085742757241</v>
      </c>
      <c r="BU405" s="723">
        <f>IF(ISNUMBER(Bilanz!BU405),Bilanz!BU405,"")</f>
        <v>189.71698866590447</v>
      </c>
      <c r="BV405" s="722">
        <f>IF(ISNUMBER(Bilanz!BV405),Bilanz!BV405,"")</f>
        <v>2.604309300465891</v>
      </c>
      <c r="BW405" s="723">
        <f>IF(ISNUMBER(Bilanz!BW405),Bilanz!BW405,"")</f>
        <v>15</v>
      </c>
      <c r="BX405" s="721" t="str">
        <f>IF(ISTEXT(Bilanz!BX405),Bilanz!BX405,"")</f>
        <v>V0</v>
      </c>
    </row>
    <row r="406" spans="1:76" x14ac:dyDescent="0.2">
      <c r="A406" s="120" t="str">
        <f>IF(ISTEXT(Data!A406),Data!A406,"")</f>
        <v/>
      </c>
      <c r="B406" s="250">
        <f>IF(ISREF(Data!B406),Data!B406,"")</f>
        <v>35414</v>
      </c>
      <c r="C406" s="698">
        <v>0.27083333333333298</v>
      </c>
      <c r="D406" s="250">
        <f>IF(ISREF(Data!D406),Data!D406,"")</f>
        <v>35415</v>
      </c>
      <c r="E406" s="698">
        <v>0.27083333333333298</v>
      </c>
      <c r="F406" s="699" t="s">
        <v>2179</v>
      </c>
      <c r="G406" s="245" t="str">
        <f>IF(ISTEXT(Data!G406),Data!G406,"")</f>
        <v>No Precipitation Occurred</v>
      </c>
      <c r="H406" s="247" t="str">
        <f>IF(ISTEXT(Data!H406),Data!H406,"")</f>
        <v/>
      </c>
      <c r="I406" s="246" t="str">
        <f>IF(ISTEXT(Data!I406),Data!I406,"")</f>
        <v/>
      </c>
      <c r="J406" s="248" t="str">
        <f>IF(ISTEXT(Data!J406),Data!J406,"")</f>
        <v/>
      </c>
      <c r="K406" s="273" t="str">
        <f>IF(ISNUMBER(Data!K406),Data!K406,"")</f>
        <v/>
      </c>
      <c r="L406" s="242" t="str">
        <f>IF(ISTEXT(Data!L406),Data!L406,"")</f>
        <v>M1</v>
      </c>
      <c r="M406" s="700" t="str">
        <f>IF(ISNUMBER(Data!M406),Data!M406,"")</f>
        <v/>
      </c>
      <c r="N406" s="700" t="str">
        <f>IF(ISNUMBER(Data!N406),Data!N406,"")</f>
        <v/>
      </c>
      <c r="O406" s="242" t="str">
        <f>IF(ISTEXT(Data!O406),Data!O406,"")</f>
        <v>M1</v>
      </c>
      <c r="P406" s="278" t="str">
        <f>IF(ISNUMBER(Data!P406),Data!P406,"")</f>
        <v/>
      </c>
      <c r="Q406" s="242" t="str">
        <f>IF(ISTEXT(Data!Q406),Data!Q406,"")</f>
        <v>M1</v>
      </c>
      <c r="R406" s="277" t="str">
        <f>IF(ISNUMBER(Data!R406),Data!R406,"")</f>
        <v/>
      </c>
      <c r="S406" s="242" t="str">
        <f>IF(ISTEXT(Data!S406),Data!S406,"")</f>
        <v>M1</v>
      </c>
      <c r="T406" s="701" t="str">
        <f>IF(ISNUMBER(Data!T406),Data!T406,"")</f>
        <v/>
      </c>
      <c r="U406" s="242" t="str">
        <f>IF(ISTEXT(Data!U406),Data!U406,"")</f>
        <v>M1</v>
      </c>
      <c r="V406" s="702" t="str">
        <f>IF(ISNUMBER(Data!V406),Data!V406,"")</f>
        <v/>
      </c>
      <c r="W406" s="242" t="str">
        <f>IF(ISTEXT(Data!W406),Data!W406,"")</f>
        <v>M1</v>
      </c>
      <c r="X406" s="701" t="str">
        <f>IF(ISNUMBER(Data!X406),Data!X406,"")</f>
        <v/>
      </c>
      <c r="Y406" s="242" t="str">
        <f>IF(ISTEXT(Data!Y406),Data!Y406,"")</f>
        <v>M1</v>
      </c>
      <c r="Z406" s="703" t="str">
        <f>IF(ISNUMBER(Data!Z406),Data!Z406,"")</f>
        <v/>
      </c>
      <c r="AA406" s="242" t="str">
        <f>IF(ISTEXT(Data!AA406),Data!AA406,"")</f>
        <v>M1</v>
      </c>
      <c r="AB406" s="701" t="str">
        <f>IF(ISNUMBER(Data!AB406),Data!AB406,"")</f>
        <v/>
      </c>
      <c r="AC406" s="242" t="str">
        <f>IF(ISTEXT(Data!AC406),Data!AC406,"")</f>
        <v>M1</v>
      </c>
      <c r="AD406" s="704" t="str">
        <f>IF(ISNUMBER(Data!AD406),Data!AD406,"")</f>
        <v/>
      </c>
      <c r="AE406" s="242" t="str">
        <f>IF(ISTEXT(Data!AE406),Data!AE406,"")</f>
        <v>M1</v>
      </c>
      <c r="AF406" s="701" t="str">
        <f>IF(ISNUMBER(Data!AF406),Data!AF406,"")</f>
        <v/>
      </c>
      <c r="AG406" s="242" t="str">
        <f>IF(ISTEXT(Data!AG406),Data!AG406,"")</f>
        <v>M1</v>
      </c>
      <c r="AH406" s="703" t="str">
        <f>IF(ISNUMBER(Data!AH406),Data!AH406,"")</f>
        <v/>
      </c>
      <c r="AI406" s="242" t="str">
        <f>IF(ISTEXT(Data!AI406),Data!AI406,"")</f>
        <v>M1</v>
      </c>
      <c r="AJ406" s="267" t="str">
        <f>IF(ISTEXT(Data!AJ406),Data!AJ406,"")</f>
        <v/>
      </c>
      <c r="AK406" s="267" t="str">
        <f>IF(ISTEXT(Data!AK406),Data!AK406,"")</f>
        <v/>
      </c>
      <c r="AL406" s="267" t="str">
        <f>IF(ISTEXT(Data!AL406),Data!AL406,"")</f>
        <v/>
      </c>
      <c r="AM406" s="267" t="str">
        <f>IF(ISTEXT(Data!AM406),Data!AM406,"")</f>
        <v/>
      </c>
      <c r="AN406" s="267" t="str">
        <f>IF(ISTEXT(Data!AN406),Data!AN406,"")</f>
        <v/>
      </c>
      <c r="AO406" s="267" t="str">
        <f>IF(ISTEXT(Data!AO406),Data!AO406,"")</f>
        <v/>
      </c>
      <c r="AP406" s="705" t="str">
        <f>IF(ISNUMBER(Bilanz!AP406),Bilanz!AP406,"")</f>
        <v/>
      </c>
      <c r="AQ406" s="706" t="str">
        <f>IF(ISNUMBER(Bilanz!AQ406),Bilanz!AQ406,"")</f>
        <v/>
      </c>
      <c r="AR406" s="707" t="str">
        <f>IF(ISNUMBER(Bilanz!AR406),Bilanz!AR406,"")</f>
        <v/>
      </c>
      <c r="AS406" s="708" t="str">
        <f>IF(ISNUMBER(Bilanz!AS406),Bilanz!AS406,"")</f>
        <v/>
      </c>
      <c r="AT406" s="709" t="str">
        <f>IF(ISNUMBER(Bilanz!AT406),Bilanz!AT406,"")</f>
        <v/>
      </c>
      <c r="AU406" s="710" t="str">
        <f>IF(ISNUMBER(Bilanz!AU406),Bilanz!AU406,"")</f>
        <v/>
      </c>
      <c r="AV406" s="711" t="str">
        <f>IF(ISNUMBER(Bilanz!AV406),Bilanz!AV406,"")</f>
        <v/>
      </c>
      <c r="AW406" s="712" t="str">
        <f>IF(ISNUMBER(Bilanz!AW406),Bilanz!AW406,"")</f>
        <v/>
      </c>
      <c r="AX406" s="713" t="str">
        <f>IF(ISNUMBER(Bilanz!AX406),Bilanz!AX406,"")</f>
        <v/>
      </c>
      <c r="AY406" s="714" t="str">
        <f>IF(ISNUMBER(Bilanz!AY406),Bilanz!AY406,"")</f>
        <v/>
      </c>
      <c r="AZ406" s="715">
        <f>IF(ISNUMBER(Bilanz!AZ406),Bilanz!AZ406,"")</f>
        <v>362.61</v>
      </c>
      <c r="BA406" s="716">
        <f>IF(ISNUMBER(Bilanz!BA406),Bilanz!BA406,"")</f>
        <v>5.5229999999999997</v>
      </c>
      <c r="BB406" s="717" t="str">
        <f>IF(ISNUMBER(Bilanz!BB406),Bilanz!BB406,"")</f>
        <v/>
      </c>
      <c r="BC406" s="718" t="str">
        <f>IF(ISNUMBER(Bilanz!BC406),Bilanz!BC406,"")</f>
        <v/>
      </c>
      <c r="BD406" s="719" t="str">
        <f>IF(ISNUMBER(Bilanz!BD406),Bilanz!BD406,"")</f>
        <v/>
      </c>
      <c r="BE406" s="720" t="str">
        <f>IF(ISNUMBER(Bilanz!BE406),Bilanz!BE406,"")</f>
        <v/>
      </c>
      <c r="BF406" s="708" t="str">
        <f>IF(ISNUMBER(Bilanz!BF406),Bilanz!BF406,"")</f>
        <v/>
      </c>
      <c r="BG406" s="709" t="str">
        <f>IF(ISNUMBER(Bilanz!BG406),Bilanz!BG406,"")</f>
        <v/>
      </c>
      <c r="BH406" s="710" t="str">
        <f>IF(ISNUMBER(Bilanz!BH406),Bilanz!BH406,"")</f>
        <v/>
      </c>
      <c r="BI406" s="711" t="str">
        <f>IF(ISNUMBER(Bilanz!BI406),Bilanz!BI406,"")</f>
        <v/>
      </c>
      <c r="BJ406" s="712" t="str">
        <f>IF(ISNUMBER(Bilanz!BJ406),Bilanz!BJ406,"")</f>
        <v/>
      </c>
      <c r="BK406" s="713" t="str">
        <f>IF(ISNUMBER(Bilanz!BK406),Bilanz!BK406,"")</f>
        <v/>
      </c>
      <c r="BL406" s="714" t="str">
        <f>IF(ISNUMBER(Bilanz!BL406),Bilanz!BL406,"")</f>
        <v/>
      </c>
      <c r="BM406" s="721" t="str">
        <f>IF(ISTEXT(Bilanz!BM406),Bilanz!BM406,"")</f>
        <v>M1</v>
      </c>
      <c r="BN406" s="722" t="str">
        <f>IF(ISNUMBER(Bilanz!BN406),Bilanz!BN406,"")</f>
        <v/>
      </c>
      <c r="BO406" s="722" t="str">
        <f>IF(ISNUMBER(Bilanz!BO406),Bilanz!BO406,"")</f>
        <v/>
      </c>
      <c r="BP406" s="723" t="str">
        <f>IF(ISNUMBER(Bilanz!BP406),Bilanz!BP406,"")</f>
        <v/>
      </c>
      <c r="BQ406" s="723" t="str">
        <f>IF(ISNUMBER(Bilanz!BQ406),Bilanz!BQ406,"")</f>
        <v/>
      </c>
      <c r="BR406" s="721" t="str">
        <f>IF(ISTEXT(Bilanz!BR406),Bilanz!BR406,"")</f>
        <v>M1</v>
      </c>
      <c r="BS406" s="723" t="str">
        <f>IF(ISNUMBER(Bilanz!BS406),Bilanz!BS406,"")</f>
        <v/>
      </c>
      <c r="BT406" s="723" t="str">
        <f>IF(ISNUMBER(Bilanz!BT406),Bilanz!BT406,"")</f>
        <v/>
      </c>
      <c r="BU406" s="723" t="str">
        <f>IF(ISNUMBER(Bilanz!BU406),Bilanz!BU406,"")</f>
        <v/>
      </c>
      <c r="BV406" s="722" t="str">
        <f>IF(ISNUMBER(Bilanz!BV406),Bilanz!BV406,"")</f>
        <v/>
      </c>
      <c r="BW406" s="723" t="str">
        <f>IF(ISNUMBER(Bilanz!BW406),Bilanz!BW406,"")</f>
        <v/>
      </c>
      <c r="BX406" s="721" t="str">
        <f>IF(ISTEXT(Bilanz!BX406),Bilanz!BX406,"")</f>
        <v>M1</v>
      </c>
    </row>
    <row r="407" spans="1:76" x14ac:dyDescent="0.2">
      <c r="A407" s="120" t="str">
        <f>IF(ISTEXT(Data!A407),Data!A407,"")</f>
        <v/>
      </c>
      <c r="B407" s="250">
        <f>IF(ISREF(Data!B407),Data!B407,"")</f>
        <v>35415</v>
      </c>
      <c r="C407" s="698">
        <v>0.27083333333333298</v>
      </c>
      <c r="D407" s="250">
        <f>IF(ISREF(Data!D407),Data!D407,"")</f>
        <v>35416</v>
      </c>
      <c r="E407" s="698">
        <v>0.27083333333333298</v>
      </c>
      <c r="F407" s="699" t="s">
        <v>2179</v>
      </c>
      <c r="G407" s="245" t="str">
        <f>IF(ISTEXT(Data!G407),Data!G407,"")</f>
        <v>No Precipitation Occurred</v>
      </c>
      <c r="H407" s="247" t="str">
        <f>IF(ISTEXT(Data!H407),Data!H407,"")</f>
        <v/>
      </c>
      <c r="I407" s="246" t="str">
        <f>IF(ISTEXT(Data!I407),Data!I407,"")</f>
        <v/>
      </c>
      <c r="J407" s="248" t="str">
        <f>IF(ISTEXT(Data!J407),Data!J407,"")</f>
        <v/>
      </c>
      <c r="K407" s="273" t="str">
        <f>IF(ISNUMBER(Data!K407),Data!K407,"")</f>
        <v/>
      </c>
      <c r="L407" s="242" t="str">
        <f>IF(ISTEXT(Data!L407),Data!L407,"")</f>
        <v>M1</v>
      </c>
      <c r="M407" s="700" t="str">
        <f>IF(ISNUMBER(Data!M407),Data!M407,"")</f>
        <v/>
      </c>
      <c r="N407" s="700" t="str">
        <f>IF(ISNUMBER(Data!N407),Data!N407,"")</f>
        <v/>
      </c>
      <c r="O407" s="242" t="str">
        <f>IF(ISTEXT(Data!O407),Data!O407,"")</f>
        <v>M1</v>
      </c>
      <c r="P407" s="278" t="str">
        <f>IF(ISNUMBER(Data!P407),Data!P407,"")</f>
        <v/>
      </c>
      <c r="Q407" s="242" t="str">
        <f>IF(ISTEXT(Data!Q407),Data!Q407,"")</f>
        <v>M1</v>
      </c>
      <c r="R407" s="277" t="str">
        <f>IF(ISNUMBER(Data!R407),Data!R407,"")</f>
        <v/>
      </c>
      <c r="S407" s="242" t="str">
        <f>IF(ISTEXT(Data!S407),Data!S407,"")</f>
        <v>M1</v>
      </c>
      <c r="T407" s="701" t="str">
        <f>IF(ISNUMBER(Data!T407),Data!T407,"")</f>
        <v/>
      </c>
      <c r="U407" s="242" t="str">
        <f>IF(ISTEXT(Data!U407),Data!U407,"")</f>
        <v>M1</v>
      </c>
      <c r="V407" s="702" t="str">
        <f>IF(ISNUMBER(Data!V407),Data!V407,"")</f>
        <v/>
      </c>
      <c r="W407" s="242" t="str">
        <f>IF(ISTEXT(Data!W407),Data!W407,"")</f>
        <v>M1</v>
      </c>
      <c r="X407" s="701" t="str">
        <f>IF(ISNUMBER(Data!X407),Data!X407,"")</f>
        <v/>
      </c>
      <c r="Y407" s="242" t="str">
        <f>IF(ISTEXT(Data!Y407),Data!Y407,"")</f>
        <v>M1</v>
      </c>
      <c r="Z407" s="703" t="str">
        <f>IF(ISNUMBER(Data!Z407),Data!Z407,"")</f>
        <v/>
      </c>
      <c r="AA407" s="242" t="str">
        <f>IF(ISTEXT(Data!AA407),Data!AA407,"")</f>
        <v>M1</v>
      </c>
      <c r="AB407" s="701" t="str">
        <f>IF(ISNUMBER(Data!AB407),Data!AB407,"")</f>
        <v/>
      </c>
      <c r="AC407" s="242" t="str">
        <f>IF(ISTEXT(Data!AC407),Data!AC407,"")</f>
        <v>M1</v>
      </c>
      <c r="AD407" s="704" t="str">
        <f>IF(ISNUMBER(Data!AD407),Data!AD407,"")</f>
        <v/>
      </c>
      <c r="AE407" s="242" t="str">
        <f>IF(ISTEXT(Data!AE407),Data!AE407,"")</f>
        <v>M1</v>
      </c>
      <c r="AF407" s="701" t="str">
        <f>IF(ISNUMBER(Data!AF407),Data!AF407,"")</f>
        <v/>
      </c>
      <c r="AG407" s="242" t="str">
        <f>IF(ISTEXT(Data!AG407),Data!AG407,"")</f>
        <v>M1</v>
      </c>
      <c r="AH407" s="703" t="str">
        <f>IF(ISNUMBER(Data!AH407),Data!AH407,"")</f>
        <v/>
      </c>
      <c r="AI407" s="242" t="str">
        <f>IF(ISTEXT(Data!AI407),Data!AI407,"")</f>
        <v>M1</v>
      </c>
      <c r="AJ407" s="267" t="str">
        <f>IF(ISTEXT(Data!AJ407),Data!AJ407,"")</f>
        <v/>
      </c>
      <c r="AK407" s="267" t="str">
        <f>IF(ISTEXT(Data!AK407),Data!AK407,"")</f>
        <v/>
      </c>
      <c r="AL407" s="267" t="str">
        <f>IF(ISTEXT(Data!AL407),Data!AL407,"")</f>
        <v/>
      </c>
      <c r="AM407" s="267" t="str">
        <f>IF(ISTEXT(Data!AM407),Data!AM407,"")</f>
        <v/>
      </c>
      <c r="AN407" s="267" t="str">
        <f>IF(ISTEXT(Data!AN407),Data!AN407,"")</f>
        <v/>
      </c>
      <c r="AO407" s="267" t="str">
        <f>IF(ISTEXT(Data!AO407),Data!AO407,"")</f>
        <v/>
      </c>
      <c r="AP407" s="705" t="str">
        <f>IF(ISNUMBER(Bilanz!AP407),Bilanz!AP407,"")</f>
        <v/>
      </c>
      <c r="AQ407" s="706" t="str">
        <f>IF(ISNUMBER(Bilanz!AQ407),Bilanz!AQ407,"")</f>
        <v/>
      </c>
      <c r="AR407" s="707" t="str">
        <f>IF(ISNUMBER(Bilanz!AR407),Bilanz!AR407,"")</f>
        <v/>
      </c>
      <c r="AS407" s="708" t="str">
        <f>IF(ISNUMBER(Bilanz!AS407),Bilanz!AS407,"")</f>
        <v/>
      </c>
      <c r="AT407" s="709" t="str">
        <f>IF(ISNUMBER(Bilanz!AT407),Bilanz!AT407,"")</f>
        <v/>
      </c>
      <c r="AU407" s="710" t="str">
        <f>IF(ISNUMBER(Bilanz!AU407),Bilanz!AU407,"")</f>
        <v/>
      </c>
      <c r="AV407" s="711" t="str">
        <f>IF(ISNUMBER(Bilanz!AV407),Bilanz!AV407,"")</f>
        <v/>
      </c>
      <c r="AW407" s="712" t="str">
        <f>IF(ISNUMBER(Bilanz!AW407),Bilanz!AW407,"")</f>
        <v/>
      </c>
      <c r="AX407" s="713" t="str">
        <f>IF(ISNUMBER(Bilanz!AX407),Bilanz!AX407,"")</f>
        <v/>
      </c>
      <c r="AY407" s="714" t="str">
        <f>IF(ISNUMBER(Bilanz!AY407),Bilanz!AY407,"")</f>
        <v/>
      </c>
      <c r="AZ407" s="715">
        <f>IF(ISNUMBER(Bilanz!AZ407),Bilanz!AZ407,"")</f>
        <v>362.61</v>
      </c>
      <c r="BA407" s="716">
        <f>IF(ISNUMBER(Bilanz!BA407),Bilanz!BA407,"")</f>
        <v>5.5229999999999997</v>
      </c>
      <c r="BB407" s="717" t="str">
        <f>IF(ISNUMBER(Bilanz!BB407),Bilanz!BB407,"")</f>
        <v/>
      </c>
      <c r="BC407" s="718" t="str">
        <f>IF(ISNUMBER(Bilanz!BC407),Bilanz!BC407,"")</f>
        <v/>
      </c>
      <c r="BD407" s="719" t="str">
        <f>IF(ISNUMBER(Bilanz!BD407),Bilanz!BD407,"")</f>
        <v/>
      </c>
      <c r="BE407" s="720" t="str">
        <f>IF(ISNUMBER(Bilanz!BE407),Bilanz!BE407,"")</f>
        <v/>
      </c>
      <c r="BF407" s="708" t="str">
        <f>IF(ISNUMBER(Bilanz!BF407),Bilanz!BF407,"")</f>
        <v/>
      </c>
      <c r="BG407" s="709" t="str">
        <f>IF(ISNUMBER(Bilanz!BG407),Bilanz!BG407,"")</f>
        <v/>
      </c>
      <c r="BH407" s="710" t="str">
        <f>IF(ISNUMBER(Bilanz!BH407),Bilanz!BH407,"")</f>
        <v/>
      </c>
      <c r="BI407" s="711" t="str">
        <f>IF(ISNUMBER(Bilanz!BI407),Bilanz!BI407,"")</f>
        <v/>
      </c>
      <c r="BJ407" s="712" t="str">
        <f>IF(ISNUMBER(Bilanz!BJ407),Bilanz!BJ407,"")</f>
        <v/>
      </c>
      <c r="BK407" s="713" t="str">
        <f>IF(ISNUMBER(Bilanz!BK407),Bilanz!BK407,"")</f>
        <v/>
      </c>
      <c r="BL407" s="714" t="str">
        <f>IF(ISNUMBER(Bilanz!BL407),Bilanz!BL407,"")</f>
        <v/>
      </c>
      <c r="BM407" s="721" t="str">
        <f>IF(ISTEXT(Bilanz!BM407),Bilanz!BM407,"")</f>
        <v>M1</v>
      </c>
      <c r="BN407" s="722" t="str">
        <f>IF(ISNUMBER(Bilanz!BN407),Bilanz!BN407,"")</f>
        <v/>
      </c>
      <c r="BO407" s="722" t="str">
        <f>IF(ISNUMBER(Bilanz!BO407),Bilanz!BO407,"")</f>
        <v/>
      </c>
      <c r="BP407" s="723" t="str">
        <f>IF(ISNUMBER(Bilanz!BP407),Bilanz!BP407,"")</f>
        <v/>
      </c>
      <c r="BQ407" s="723" t="str">
        <f>IF(ISNUMBER(Bilanz!BQ407),Bilanz!BQ407,"")</f>
        <v/>
      </c>
      <c r="BR407" s="721" t="str">
        <f>IF(ISTEXT(Bilanz!BR407),Bilanz!BR407,"")</f>
        <v>M1</v>
      </c>
      <c r="BS407" s="723" t="str">
        <f>IF(ISNUMBER(Bilanz!BS407),Bilanz!BS407,"")</f>
        <v/>
      </c>
      <c r="BT407" s="723" t="str">
        <f>IF(ISNUMBER(Bilanz!BT407),Bilanz!BT407,"")</f>
        <v/>
      </c>
      <c r="BU407" s="723" t="str">
        <f>IF(ISNUMBER(Bilanz!BU407),Bilanz!BU407,"")</f>
        <v/>
      </c>
      <c r="BV407" s="722" t="str">
        <f>IF(ISNUMBER(Bilanz!BV407),Bilanz!BV407,"")</f>
        <v/>
      </c>
      <c r="BW407" s="723" t="str">
        <f>IF(ISNUMBER(Bilanz!BW407),Bilanz!BW407,"")</f>
        <v/>
      </c>
      <c r="BX407" s="721" t="str">
        <f>IF(ISTEXT(Bilanz!BX407),Bilanz!BX407,"")</f>
        <v>M1</v>
      </c>
    </row>
    <row r="408" spans="1:76" x14ac:dyDescent="0.2">
      <c r="A408" s="120" t="str">
        <f>IF(ISTEXT(Data!A408),Data!A408,"")</f>
        <v>DEU96149</v>
      </c>
      <c r="B408" s="250">
        <f>IF(ISREF(Data!B408),Data!B408,"")</f>
        <v>35416</v>
      </c>
      <c r="C408" s="698">
        <v>0.27083333333333298</v>
      </c>
      <c r="D408" s="250">
        <f>IF(ISREF(Data!D408),Data!D408,"")</f>
        <v>35417</v>
      </c>
      <c r="E408" s="698">
        <v>0.27083333333333298</v>
      </c>
      <c r="F408" s="699" t="s">
        <v>2179</v>
      </c>
      <c r="G408" s="245" t="str">
        <f>IF(ISTEXT(Data!G408),Data!G408,"")</f>
        <v>Rain</v>
      </c>
      <c r="H408" s="247" t="str">
        <f>IF(ISTEXT(Data!H408),Data!H408,"")</f>
        <v>Clean and Clear</v>
      </c>
      <c r="I408" s="246" t="str">
        <f>IF(ISTEXT(Data!I408),Data!I408,"")</f>
        <v/>
      </c>
      <c r="J408" s="248" t="str">
        <f>IF(ISTEXT(Data!J408),Data!J408,"")</f>
        <v/>
      </c>
      <c r="K408" s="273">
        <f>IF(ISNUMBER(Data!K408),Data!K408,"")</f>
        <v>4</v>
      </c>
      <c r="L408" s="242" t="str">
        <f>IF(ISTEXT(Data!L408),Data!L408,"")</f>
        <v>V0</v>
      </c>
      <c r="M408" s="700">
        <f>IF(ISNUMBER(Data!M408),Data!M408,"")</f>
        <v>131</v>
      </c>
      <c r="N408" s="700">
        <f>IF(ISNUMBER(Data!N408),Data!N408,"")</f>
        <v>3.0129999999999999</v>
      </c>
      <c r="O408" s="242" t="str">
        <f>IF(ISTEXT(Data!O408),Data!O408,"")</f>
        <v>V0</v>
      </c>
      <c r="P408" s="278">
        <f>IF(ISNUMBER(Data!P408),Data!P408,"")</f>
        <v>4.8899999999999997</v>
      </c>
      <c r="Q408" s="242" t="str">
        <f>IF(ISTEXT(Data!Q408),Data!Q408,"")</f>
        <v>V0</v>
      </c>
      <c r="R408" s="277">
        <f>IF(ISNUMBER(Data!R408),Data!R408,"")</f>
        <v>10.7</v>
      </c>
      <c r="S408" s="242" t="str">
        <f>IF(ISTEXT(Data!S408),Data!S408,"")</f>
        <v>V0</v>
      </c>
      <c r="T408" s="701">
        <f>IF(ISNUMBER(Data!T408),Data!T408,"")</f>
        <v>0.13700000000000001</v>
      </c>
      <c r="U408" s="242" t="str">
        <f>IF(ISTEXT(Data!U408),Data!U408,"")</f>
        <v>V0</v>
      </c>
      <c r="V408" s="702">
        <f>IF(ISNUMBER(Data!V408),Data!V408,"")</f>
        <v>0.35533487783243289</v>
      </c>
      <c r="W408" s="242" t="str">
        <f>IF(ISTEXT(Data!W408),Data!W408,"")</f>
        <v>V0</v>
      </c>
      <c r="X408" s="701">
        <f>IF(ISNUMBER(Data!X408),Data!X408,"")</f>
        <v>0.23431667048364596</v>
      </c>
      <c r="Y408" s="242" t="str">
        <f>IF(ISTEXT(Data!Y408),Data!Y408,"")</f>
        <v>V0</v>
      </c>
      <c r="Z408" s="703">
        <f>IF(ISNUMBER(Data!Z408),Data!Z408,"")</f>
        <v>5.7000000000000002E-2</v>
      </c>
      <c r="AA408" s="242" t="str">
        <f>IF(ISTEXT(Data!AA408),Data!AA408,"")</f>
        <v>V0</v>
      </c>
      <c r="AB408" s="701">
        <f>IF(ISNUMBER(Data!AB408),Data!AB408,"")</f>
        <v>0.35795158822551143</v>
      </c>
      <c r="AC408" s="242" t="str">
        <f>IF(ISTEXT(Data!AC408),Data!AC408,"")</f>
        <v>V0</v>
      </c>
      <c r="AD408" s="704">
        <f>IF(ISNUMBER(Data!AD408),Data!AD408,"")</f>
        <v>7.0999999999999994E-2</v>
      </c>
      <c r="AE408" s="242" t="str">
        <f>IF(ISTEXT(Data!AE408),Data!AE408,"")</f>
        <v>V0</v>
      </c>
      <c r="AF408" s="701">
        <f>IF(ISNUMBER(Data!AF408),Data!AF408,"")</f>
        <v>2.5000000000000001E-2</v>
      </c>
      <c r="AG408" s="242" t="str">
        <f>IF(ISTEXT(Data!AG408),Data!AG408,"")</f>
        <v>V0</v>
      </c>
      <c r="AH408" s="703">
        <f>IF(ISNUMBER(Data!AH408),Data!AH408,"")</f>
        <v>0.109</v>
      </c>
      <c r="AI408" s="242" t="str">
        <f>IF(ISTEXT(Data!AI408),Data!AI408,"")</f>
        <v>V0</v>
      </c>
      <c r="AJ408" s="267" t="str">
        <f>IF(ISTEXT(Data!AJ408),Data!AJ408,"")</f>
        <v/>
      </c>
      <c r="AK408" s="267" t="str">
        <f>IF(ISTEXT(Data!AK408),Data!AK408,"")</f>
        <v/>
      </c>
      <c r="AL408" s="267" t="str">
        <f>IF(ISTEXT(Data!AL408),Data!AL408,"")</f>
        <v/>
      </c>
      <c r="AM408" s="267" t="str">
        <f>IF(ISTEXT(Data!AM408),Data!AM408,"")</f>
        <v/>
      </c>
      <c r="AN408" s="267" t="str">
        <f>IF(ISTEXT(Data!AN408),Data!AN408,"")</f>
        <v/>
      </c>
      <c r="AO408" s="267" t="str">
        <f>IF(ISTEXT(Data!AO408),Data!AO408,"")</f>
        <v/>
      </c>
      <c r="AP408" s="705">
        <f>IF(ISNUMBER(Bilanz!AP408),Bilanz!AP408,"")</f>
        <v>1.2882495516931347E-2</v>
      </c>
      <c r="AQ408" s="706">
        <f>IF(ISNUMBER(Bilanz!AQ408),Bilanz!AQ408,"")</f>
        <v>3.8814958992514151E-2</v>
      </c>
      <c r="AR408" s="707">
        <f>IF(ISNUMBER(Bilanz!AR408),Bilanz!AR408,"")</f>
        <v>0.41278100000000001</v>
      </c>
      <c r="AS408" s="708">
        <f>IF(ISNUMBER(Bilanz!AS408),Bilanz!AS408,"")</f>
        <v>1.0706239869091203</v>
      </c>
      <c r="AT408" s="709">
        <f>IF(ISNUMBER(Bilanz!AT408),Bilanz!AT408,"")</f>
        <v>0.70599612816722523</v>
      </c>
      <c r="AU408" s="710">
        <f>IF(ISNUMBER(Bilanz!AU408),Bilanz!AU408,"")</f>
        <v>0.171741</v>
      </c>
      <c r="AV408" s="711">
        <f>IF(ISNUMBER(Bilanz!AV408),Bilanz!AV408,"")</f>
        <v>1.078508135323466</v>
      </c>
      <c r="AW408" s="712">
        <f>IF(ISNUMBER(Bilanz!AW408),Bilanz!AW408,"")</f>
        <v>0.21392299999999997</v>
      </c>
      <c r="AX408" s="713">
        <f>IF(ISNUMBER(Bilanz!AX408),Bilanz!AX408,"")</f>
        <v>7.5325000000000003E-2</v>
      </c>
      <c r="AY408" s="714">
        <f>IF(ISNUMBER(Bilanz!AY408),Bilanz!AY408,"")</f>
        <v>0.32841700000000001</v>
      </c>
      <c r="AZ408" s="715">
        <f>IF(ISNUMBER(Bilanz!AZ408),Bilanz!AZ408,"")</f>
        <v>362.61</v>
      </c>
      <c r="BA408" s="716">
        <f>IF(ISNUMBER(Bilanz!BA408),Bilanz!BA408,"")</f>
        <v>5.5229999999999997</v>
      </c>
      <c r="BB408" s="717">
        <f>IF(ISNUMBER(Bilanz!BB408),Bilanz!BB408,"")</f>
        <v>12.882495516931346</v>
      </c>
      <c r="BC408" s="718">
        <f>IF(ISNUMBER(Bilanz!BC408),Bilanz!BC408,"")</f>
        <v>0.42872128251402603</v>
      </c>
      <c r="BD408" s="719">
        <f>IF(ISNUMBER(Bilanz!BD408),Bilanz!BD408,"")</f>
        <v>7.7624711662869063E-4</v>
      </c>
      <c r="BE408" s="720">
        <f>IF(ISNUMBER(Bilanz!BE408),Bilanz!BE408,"")</f>
        <v>3.8643800067697174</v>
      </c>
      <c r="BF408" s="708">
        <f>IF(ISNUMBER(Bilanz!BF408),Bilanz!BF408,"")</f>
        <v>25.368378513060104</v>
      </c>
      <c r="BG408" s="709">
        <f>IF(ISNUMBER(Bilanz!BG408),Bilanz!BG408,"")</f>
        <v>14.615104973250958</v>
      </c>
      <c r="BH408" s="710">
        <f>IF(ISNUMBER(Bilanz!BH408),Bilanz!BH408,"")</f>
        <v>2.4793604120088042</v>
      </c>
      <c r="BI408" s="711">
        <f>IF(ISNUMBER(Bilanz!BI408),Bilanz!BI408,"")</f>
        <v>25.555192991041011</v>
      </c>
      <c r="BJ408" s="712">
        <f>IF(ISNUMBER(Bilanz!BJ408),Bilanz!BJ408,"")</f>
        <v>1.8159496649444984</v>
      </c>
      <c r="BK408" s="713">
        <f>IF(ISNUMBER(Bilanz!BK408),Bilanz!BK408,"")</f>
        <v>2.0571898786257972</v>
      </c>
      <c r="BL408" s="714">
        <f>IF(ISNUMBER(Bilanz!BL408),Bilanz!BL408,"")</f>
        <v>5.4393931832925793</v>
      </c>
      <c r="BM408" s="721" t="str">
        <f>IF(ISTEXT(Bilanz!BM408),Bilanz!BM408,"")</f>
        <v>V0</v>
      </c>
      <c r="BN408" s="722">
        <f>IF(ISNUMBER(Bilanz!BN408),Bilanz!BN408,"")</f>
        <v>10.7</v>
      </c>
      <c r="BO408" s="722">
        <f>IF(ISNUMBER(Bilanz!BO408),Bilanz!BO408,"")</f>
        <v>10.368110478263377</v>
      </c>
      <c r="BP408" s="723">
        <f>IF(ISNUMBER(Bilanz!BP408),Bilanz!BP408,"")</f>
        <v>-3.1017712311833856</v>
      </c>
      <c r="BQ408" s="723">
        <f>IF(ISNUMBER(Bilanz!BQ408),Bilanz!BQ408,"")</f>
        <v>30</v>
      </c>
      <c r="BR408" s="721" t="str">
        <f>IF(ISTEXT(Bilanz!BR408),Bilanz!BR408,"")</f>
        <v>V0</v>
      </c>
      <c r="BS408" s="723">
        <f>IF(ISNUMBER(Bilanz!BS408),Bilanz!BS408,"")</f>
        <v>50.229581646844039</v>
      </c>
      <c r="BT408" s="723">
        <f>IF(ISNUMBER(Bilanz!BT408),Bilanz!BT408,"")</f>
        <v>44.277361022711432</v>
      </c>
      <c r="BU408" s="723">
        <f>IF(ISNUMBER(Bilanz!BU408),Bilanz!BU408,"")</f>
        <v>94.506942669555471</v>
      </c>
      <c r="BV408" s="722">
        <f>IF(ISNUMBER(Bilanz!BV408),Bilanz!BV408,"")</f>
        <v>6.2981834519233253</v>
      </c>
      <c r="BW408" s="723">
        <f>IF(ISNUMBER(Bilanz!BW408),Bilanz!BW408,"")</f>
        <v>30</v>
      </c>
      <c r="BX408" s="721" t="str">
        <f>IF(ISTEXT(Bilanz!BX408),Bilanz!BX408,"")</f>
        <v>V0</v>
      </c>
    </row>
    <row r="409" spans="1:76" x14ac:dyDescent="0.2">
      <c r="A409" s="120" t="str">
        <f>IF(ISTEXT(Data!A409),Data!A409,"")</f>
        <v>DEU96150</v>
      </c>
      <c r="B409" s="250">
        <f>IF(ISREF(Data!B409),Data!B409,"")</f>
        <v>35417</v>
      </c>
      <c r="C409" s="698">
        <v>0.27083333333333298</v>
      </c>
      <c r="D409" s="250">
        <f>IF(ISREF(Data!D409),Data!D409,"")</f>
        <v>35418</v>
      </c>
      <c r="E409" s="698">
        <v>0.27083333333333298</v>
      </c>
      <c r="F409" s="699" t="s">
        <v>2179</v>
      </c>
      <c r="G409" s="245" t="str">
        <f>IF(ISTEXT(Data!G409),Data!G409,"")</f>
        <v>Rain</v>
      </c>
      <c r="H409" s="247" t="str">
        <f>IF(ISTEXT(Data!H409),Data!H409,"")</f>
        <v>Clean and Clear</v>
      </c>
      <c r="I409" s="246" t="str">
        <f>IF(ISTEXT(Data!I409),Data!I409,"")</f>
        <v/>
      </c>
      <c r="J409" s="248" t="str">
        <f>IF(ISTEXT(Data!J409),Data!J409,"")</f>
        <v/>
      </c>
      <c r="K409" s="273">
        <f>IF(ISNUMBER(Data!K409),Data!K409,"")</f>
        <v>0.5</v>
      </c>
      <c r="L409" s="242" t="str">
        <f>IF(ISTEXT(Data!L409),Data!L409,"")</f>
        <v>V0</v>
      </c>
      <c r="M409" s="700">
        <f>IF(ISNUMBER(Data!M409),Data!M409,"")</f>
        <v>17.5</v>
      </c>
      <c r="N409" s="700">
        <f>IF(ISNUMBER(Data!N409),Data!N409,"")</f>
        <v>0.40249999999999997</v>
      </c>
      <c r="O409" s="242" t="str">
        <f>IF(ISTEXT(Data!O409),Data!O409,"")</f>
        <v>V0</v>
      </c>
      <c r="P409" s="278">
        <f>IF(ISNUMBER(Data!P409),Data!P409,"")</f>
        <v>5.31</v>
      </c>
      <c r="Q409" s="242" t="str">
        <f>IF(ISTEXT(Data!Q409),Data!Q409,"")</f>
        <v>V0</v>
      </c>
      <c r="R409" s="277">
        <f>IF(ISNUMBER(Data!R409),Data!R409,"")</f>
        <v>4.5</v>
      </c>
      <c r="S409" s="242" t="str">
        <f>IF(ISTEXT(Data!S409),Data!S409,"")</f>
        <v>V0</v>
      </c>
      <c r="T409" s="701">
        <f>IF(ISNUMBER(Data!T409),Data!T409,"")</f>
        <v>2.5000000000000001E-2</v>
      </c>
      <c r="U409" s="242" t="str">
        <f>IF(ISTEXT(Data!U409),Data!U409,"")</f>
        <v>V0</v>
      </c>
      <c r="V409" s="702">
        <f>IF(ISNUMBER(Data!V409),Data!V409,"")</f>
        <v>8.3807526812353844E-2</v>
      </c>
      <c r="W409" s="242" t="str">
        <f>IF(ISTEXT(Data!W409),Data!W409,"")</f>
        <v>V0</v>
      </c>
      <c r="X409" s="701">
        <f>IF(ISNUMBER(Data!X409),Data!X409,"")</f>
        <v>6.942716162478399E-2</v>
      </c>
      <c r="Y409" s="242" t="str">
        <f>IF(ISTEXT(Data!Y409),Data!Y409,"")</f>
        <v>V0</v>
      </c>
      <c r="Z409" s="703">
        <f>IF(ISNUMBER(Data!Z409),Data!Z409,"")</f>
        <v>2.5000000000000001E-2</v>
      </c>
      <c r="AA409" s="242" t="str">
        <f>IF(ISTEXT(Data!AA409),Data!AA409,"")</f>
        <v>V0</v>
      </c>
      <c r="AB409" s="701">
        <f>IF(ISNUMBER(Data!AB409),Data!AB409,"")</f>
        <v>0.10171726259770497</v>
      </c>
      <c r="AC409" s="242" t="str">
        <f>IF(ISTEXT(Data!AC409),Data!AC409,"")</f>
        <v>V0</v>
      </c>
      <c r="AD409" s="704">
        <f>IF(ISNUMBER(Data!AD409),Data!AD409,"")</f>
        <v>0.03</v>
      </c>
      <c r="AE409" s="242" t="str">
        <f>IF(ISTEXT(Data!AE409),Data!AE409,"")</f>
        <v>V0</v>
      </c>
      <c r="AF409" s="701">
        <f>IF(ISNUMBER(Data!AF409),Data!AF409,"")</f>
        <v>1.4999999999999999E-2</v>
      </c>
      <c r="AG409" s="242" t="str">
        <f>IF(ISTEXT(Data!AG409),Data!AG409,"")</f>
        <v>V0</v>
      </c>
      <c r="AH409" s="703">
        <f>IF(ISNUMBER(Data!AH409),Data!AH409,"")</f>
        <v>6.5000000000000002E-2</v>
      </c>
      <c r="AI409" s="242" t="str">
        <f>IF(ISTEXT(Data!AI409),Data!AI409,"")</f>
        <v>V0</v>
      </c>
      <c r="AJ409" s="267" t="str">
        <f>IF(ISTEXT(Data!AJ409),Data!AJ409,"")</f>
        <v/>
      </c>
      <c r="AK409" s="267" t="str">
        <f>IF(ISTEXT(Data!AK409),Data!AK409,"")</f>
        <v/>
      </c>
      <c r="AL409" s="267" t="str">
        <f>IF(ISTEXT(Data!AL409),Data!AL409,"")</f>
        <v/>
      </c>
      <c r="AM409" s="267" t="str">
        <f>IF(ISTEXT(Data!AM409),Data!AM409,"")</f>
        <v/>
      </c>
      <c r="AN409" s="267" t="str">
        <f>IF(ISTEXT(Data!AN409),Data!AN409,"")</f>
        <v/>
      </c>
      <c r="AO409" s="267" t="str">
        <f>IF(ISTEXT(Data!AO409),Data!AO409,"")</f>
        <v/>
      </c>
      <c r="AP409" s="705">
        <f>IF(ISNUMBER(Bilanz!AP409),Bilanz!AP409,"")</f>
        <v>4.8977881936844584E-3</v>
      </c>
      <c r="AQ409" s="706">
        <f>IF(ISNUMBER(Bilanz!AQ409),Bilanz!AQ409,"")</f>
        <v>1.9713597479579944E-3</v>
      </c>
      <c r="AR409" s="707">
        <f>IF(ISNUMBER(Bilanz!AR409),Bilanz!AR409,"")</f>
        <v>1.00625E-2</v>
      </c>
      <c r="AS409" s="708">
        <f>IF(ISNUMBER(Bilanz!AS409),Bilanz!AS409,"")</f>
        <v>3.3732529541972422E-2</v>
      </c>
      <c r="AT409" s="709">
        <f>IF(ISNUMBER(Bilanz!AT409),Bilanz!AT409,"")</f>
        <v>2.7944432553975555E-2</v>
      </c>
      <c r="AU409" s="710">
        <f>IF(ISNUMBER(Bilanz!AU409),Bilanz!AU409,"")</f>
        <v>1.00625E-2</v>
      </c>
      <c r="AV409" s="711">
        <f>IF(ISNUMBER(Bilanz!AV409),Bilanz!AV409,"")</f>
        <v>4.0941198195576248E-2</v>
      </c>
      <c r="AW409" s="712">
        <f>IF(ISNUMBER(Bilanz!AW409),Bilanz!AW409,"")</f>
        <v>1.2074999999999999E-2</v>
      </c>
      <c r="AX409" s="713">
        <f>IF(ISNUMBER(Bilanz!AX409),Bilanz!AX409,"")</f>
        <v>6.0374999999999995E-3</v>
      </c>
      <c r="AY409" s="714">
        <f>IF(ISNUMBER(Bilanz!AY409),Bilanz!AY409,"")</f>
        <v>2.6162499999999998E-2</v>
      </c>
      <c r="AZ409" s="715">
        <f>IF(ISNUMBER(Bilanz!AZ409),Bilanz!AZ409,"")</f>
        <v>362.61</v>
      </c>
      <c r="BA409" s="716">
        <f>IF(ISNUMBER(Bilanz!BA409),Bilanz!BA409,"")</f>
        <v>5.5229999999999997</v>
      </c>
      <c r="BB409" s="717">
        <f>IF(ISNUMBER(Bilanz!BB409),Bilanz!BB409,"")</f>
        <v>4.8977881936844581</v>
      </c>
      <c r="BC409" s="718">
        <f>IF(ISNUMBER(Bilanz!BC409),Bilanz!BC409,"")</f>
        <v>1.1276518668409798</v>
      </c>
      <c r="BD409" s="719">
        <f>IF(ISNUMBER(Bilanz!BD409),Bilanz!BD409,"")</f>
        <v>2.0417379446695254E-3</v>
      </c>
      <c r="BE409" s="720">
        <f>IF(ISNUMBER(Bilanz!BE409),Bilanz!BE409,"")</f>
        <v>0.70517883335213816</v>
      </c>
      <c r="BF409" s="708">
        <f>IF(ISNUMBER(Bilanz!BF409),Bilanz!BF409,"")</f>
        <v>5.9832602850256196</v>
      </c>
      <c r="BG409" s="709">
        <f>IF(ISNUMBER(Bilanz!BG409),Bilanz!BG409,"")</f>
        <v>4.33040147355584</v>
      </c>
      <c r="BH409" s="710">
        <f>IF(ISNUMBER(Bilanz!BH409),Bilanz!BH409,"")</f>
        <v>1.0874387771968441</v>
      </c>
      <c r="BI409" s="711">
        <f>IF(ISNUMBER(Bilanz!BI409),Bilanz!BI409,"")</f>
        <v>7.2618878130723905</v>
      </c>
      <c r="BJ409" s="712">
        <f>IF(ISNUMBER(Bilanz!BJ409),Bilanz!BJ409,"")</f>
        <v>0.76730267532866137</v>
      </c>
      <c r="BK409" s="713">
        <f>IF(ISNUMBER(Bilanz!BK409),Bilanz!BK409,"")</f>
        <v>1.2343139271754782</v>
      </c>
      <c r="BL409" s="714">
        <f>IF(ISNUMBER(Bilanz!BL409),Bilanz!BL409,"")</f>
        <v>3.2436748340735564</v>
      </c>
      <c r="BM409" s="721" t="str">
        <f>IF(ISTEXT(Bilanz!BM409),Bilanz!BM409,"")</f>
        <v>V0</v>
      </c>
      <c r="BN409" s="722">
        <f>IF(ISNUMBER(Bilanz!BN409),Bilanz!BN409,"")</f>
        <v>4.5</v>
      </c>
      <c r="BO409" s="722">
        <f>IF(ISNUMBER(Bilanz!BO409),Bilanz!BO409,"")</f>
        <v>3.4937307399394486</v>
      </c>
      <c r="BP409" s="723">
        <f>IF(ISNUMBER(Bilanz!BP409),Bilanz!BP409,"")</f>
        <v>-22.361539112456697</v>
      </c>
      <c r="BQ409" s="723">
        <f>IF(ISNUMBER(Bilanz!BQ409),Bilanz!BQ409,"")</f>
        <v>50</v>
      </c>
      <c r="BR409" s="721" t="str">
        <f>IF(ISTEXT(Bilanz!BR409),Bilanz!BR409,"")</f>
        <v>V0</v>
      </c>
      <c r="BS409" s="723">
        <f>IF(ISNUMBER(Bilanz!BS409),Bilanz!BS409,"")</f>
        <v>18.492406220531389</v>
      </c>
      <c r="BT409" s="723">
        <f>IF(ISNUMBER(Bilanz!BT409),Bilanz!BT409,"")</f>
        <v>12.148534196719247</v>
      </c>
      <c r="BU409" s="723">
        <f>IF(ISNUMBER(Bilanz!BU409),Bilanz!BU409,"")</f>
        <v>30.640940417250636</v>
      </c>
      <c r="BV409" s="722">
        <f>IF(ISNUMBER(Bilanz!BV409),Bilanz!BV409,"")</f>
        <v>20.703907704610096</v>
      </c>
      <c r="BW409" s="723">
        <f>IF(ISNUMBER(Bilanz!BW409),Bilanz!BW409,"")</f>
        <v>60</v>
      </c>
      <c r="BX409" s="721" t="str">
        <f>IF(ISTEXT(Bilanz!BX409),Bilanz!BX409,"")</f>
        <v>V0</v>
      </c>
    </row>
    <row r="410" spans="1:76" x14ac:dyDescent="0.2">
      <c r="A410" s="120" t="str">
        <f>IF(ISTEXT(Data!A410),Data!A410,"")</f>
        <v/>
      </c>
      <c r="B410" s="250">
        <f>IF(ISREF(Data!B410),Data!B410,"")</f>
        <v>35418</v>
      </c>
      <c r="C410" s="698">
        <v>0.27083333333333298</v>
      </c>
      <c r="D410" s="250">
        <f>IF(ISREF(Data!D410),Data!D410,"")</f>
        <v>35419</v>
      </c>
      <c r="E410" s="698">
        <v>0.27083333333333298</v>
      </c>
      <c r="F410" s="699" t="s">
        <v>2179</v>
      </c>
      <c r="G410" s="245" t="str">
        <f>IF(ISTEXT(Data!G410),Data!G410,"")</f>
        <v>Rain</v>
      </c>
      <c r="H410" s="247" t="str">
        <f>IF(ISTEXT(Data!H410),Data!H410,"")</f>
        <v/>
      </c>
      <c r="I410" s="246" t="str">
        <f>IF(ISTEXT(Data!I410),Data!I410,"")</f>
        <v>Insufficient Quantity</v>
      </c>
      <c r="J410" s="248" t="str">
        <f>IF(ISTEXT(Data!J410),Data!J410,"")</f>
        <v/>
      </c>
      <c r="K410" s="273">
        <f>IF(ISNUMBER(Data!K410),Data!K410,"")</f>
        <v>0.1</v>
      </c>
      <c r="L410" s="242" t="str">
        <f>IF(ISTEXT(Data!L410),Data!L410,"")</f>
        <v>V0</v>
      </c>
      <c r="M410" s="700" t="str">
        <f>IF(ISNUMBER(Data!M410),Data!M410,"")</f>
        <v/>
      </c>
      <c r="N410" s="700" t="str">
        <f>IF(ISNUMBER(Data!N410),Data!N410,"")</f>
        <v/>
      </c>
      <c r="O410" s="242" t="str">
        <f>IF(ISTEXT(Data!O410),Data!O410,"")</f>
        <v>M1</v>
      </c>
      <c r="P410" s="278" t="str">
        <f>IF(ISNUMBER(Data!P410),Data!P410,"")</f>
        <v/>
      </c>
      <c r="Q410" s="242" t="str">
        <f>IF(ISTEXT(Data!Q410),Data!Q410,"")</f>
        <v>M1</v>
      </c>
      <c r="R410" s="277" t="str">
        <f>IF(ISNUMBER(Data!R410),Data!R410,"")</f>
        <v/>
      </c>
      <c r="S410" s="242" t="str">
        <f>IF(ISTEXT(Data!S410),Data!S410,"")</f>
        <v>M1</v>
      </c>
      <c r="T410" s="701" t="str">
        <f>IF(ISNUMBER(Data!T410),Data!T410,"")</f>
        <v/>
      </c>
      <c r="U410" s="242" t="str">
        <f>IF(ISTEXT(Data!U410),Data!U410,"")</f>
        <v>M1</v>
      </c>
      <c r="V410" s="702" t="str">
        <f>IF(ISNUMBER(Data!V410),Data!V410,"")</f>
        <v/>
      </c>
      <c r="W410" s="242" t="str">
        <f>IF(ISTEXT(Data!W410),Data!W410,"")</f>
        <v>M1</v>
      </c>
      <c r="X410" s="701" t="str">
        <f>IF(ISNUMBER(Data!X410),Data!X410,"")</f>
        <v/>
      </c>
      <c r="Y410" s="242" t="str">
        <f>IF(ISTEXT(Data!Y410),Data!Y410,"")</f>
        <v>M1</v>
      </c>
      <c r="Z410" s="703" t="str">
        <f>IF(ISNUMBER(Data!Z410),Data!Z410,"")</f>
        <v/>
      </c>
      <c r="AA410" s="242" t="str">
        <f>IF(ISTEXT(Data!AA410),Data!AA410,"")</f>
        <v>M1</v>
      </c>
      <c r="AB410" s="701" t="str">
        <f>IF(ISNUMBER(Data!AB410),Data!AB410,"")</f>
        <v/>
      </c>
      <c r="AC410" s="242" t="str">
        <f>IF(ISTEXT(Data!AC410),Data!AC410,"")</f>
        <v>M1</v>
      </c>
      <c r="AD410" s="704" t="str">
        <f>IF(ISNUMBER(Data!AD410),Data!AD410,"")</f>
        <v/>
      </c>
      <c r="AE410" s="242" t="str">
        <f>IF(ISTEXT(Data!AE410),Data!AE410,"")</f>
        <v>M1</v>
      </c>
      <c r="AF410" s="701" t="str">
        <f>IF(ISNUMBER(Data!AF410),Data!AF410,"")</f>
        <v/>
      </c>
      <c r="AG410" s="242" t="str">
        <f>IF(ISTEXT(Data!AG410),Data!AG410,"")</f>
        <v>M1</v>
      </c>
      <c r="AH410" s="703" t="str">
        <f>IF(ISNUMBER(Data!AH410),Data!AH410,"")</f>
        <v/>
      </c>
      <c r="AI410" s="242" t="str">
        <f>IF(ISTEXT(Data!AI410),Data!AI410,"")</f>
        <v>M1</v>
      </c>
      <c r="AJ410" s="267" t="str">
        <f>IF(ISTEXT(Data!AJ410),Data!AJ410,"")</f>
        <v/>
      </c>
      <c r="AK410" s="267" t="str">
        <f>IF(ISTEXT(Data!AK410),Data!AK410,"")</f>
        <v/>
      </c>
      <c r="AL410" s="267" t="str">
        <f>IF(ISTEXT(Data!AL410),Data!AL410,"")</f>
        <v/>
      </c>
      <c r="AM410" s="267" t="str">
        <f>IF(ISTEXT(Data!AM410),Data!AM410,"")</f>
        <v/>
      </c>
      <c r="AN410" s="267" t="str">
        <f>IF(ISTEXT(Data!AN410),Data!AN410,"")</f>
        <v/>
      </c>
      <c r="AO410" s="267" t="str">
        <f>IF(ISTEXT(Data!AO410),Data!AO410,"")</f>
        <v/>
      </c>
      <c r="AP410" s="705" t="str">
        <f>IF(ISNUMBER(Bilanz!AP410),Bilanz!AP410,"")</f>
        <v/>
      </c>
      <c r="AQ410" s="706" t="str">
        <f>IF(ISNUMBER(Bilanz!AQ410),Bilanz!AQ410,"")</f>
        <v/>
      </c>
      <c r="AR410" s="707" t="str">
        <f>IF(ISNUMBER(Bilanz!AR410),Bilanz!AR410,"")</f>
        <v/>
      </c>
      <c r="AS410" s="708" t="str">
        <f>IF(ISNUMBER(Bilanz!AS410),Bilanz!AS410,"")</f>
        <v/>
      </c>
      <c r="AT410" s="709" t="str">
        <f>IF(ISNUMBER(Bilanz!AT410),Bilanz!AT410,"")</f>
        <v/>
      </c>
      <c r="AU410" s="710" t="str">
        <f>IF(ISNUMBER(Bilanz!AU410),Bilanz!AU410,"")</f>
        <v/>
      </c>
      <c r="AV410" s="711" t="str">
        <f>IF(ISNUMBER(Bilanz!AV410),Bilanz!AV410,"")</f>
        <v/>
      </c>
      <c r="AW410" s="712" t="str">
        <f>IF(ISNUMBER(Bilanz!AW410),Bilanz!AW410,"")</f>
        <v/>
      </c>
      <c r="AX410" s="713" t="str">
        <f>IF(ISNUMBER(Bilanz!AX410),Bilanz!AX410,"")</f>
        <v/>
      </c>
      <c r="AY410" s="714" t="str">
        <f>IF(ISNUMBER(Bilanz!AY410),Bilanz!AY410,"")</f>
        <v/>
      </c>
      <c r="AZ410" s="715">
        <f>IF(ISNUMBER(Bilanz!AZ410),Bilanz!AZ410,"")</f>
        <v>362.61</v>
      </c>
      <c r="BA410" s="716">
        <f>IF(ISNUMBER(Bilanz!BA410),Bilanz!BA410,"")</f>
        <v>5.5229999999999997</v>
      </c>
      <c r="BB410" s="717" t="str">
        <f>IF(ISNUMBER(Bilanz!BB410),Bilanz!BB410,"")</f>
        <v/>
      </c>
      <c r="BC410" s="718" t="str">
        <f>IF(ISNUMBER(Bilanz!BC410),Bilanz!BC410,"")</f>
        <v/>
      </c>
      <c r="BD410" s="719" t="str">
        <f>IF(ISNUMBER(Bilanz!BD410),Bilanz!BD410,"")</f>
        <v/>
      </c>
      <c r="BE410" s="720" t="str">
        <f>IF(ISNUMBER(Bilanz!BE410),Bilanz!BE410,"")</f>
        <v/>
      </c>
      <c r="BF410" s="708" t="str">
        <f>IF(ISNUMBER(Bilanz!BF410),Bilanz!BF410,"")</f>
        <v/>
      </c>
      <c r="BG410" s="709" t="str">
        <f>IF(ISNUMBER(Bilanz!BG410),Bilanz!BG410,"")</f>
        <v/>
      </c>
      <c r="BH410" s="710" t="str">
        <f>IF(ISNUMBER(Bilanz!BH410),Bilanz!BH410,"")</f>
        <v/>
      </c>
      <c r="BI410" s="711" t="str">
        <f>IF(ISNUMBER(Bilanz!BI410),Bilanz!BI410,"")</f>
        <v/>
      </c>
      <c r="BJ410" s="712" t="str">
        <f>IF(ISNUMBER(Bilanz!BJ410),Bilanz!BJ410,"")</f>
        <v/>
      </c>
      <c r="BK410" s="713" t="str">
        <f>IF(ISNUMBER(Bilanz!BK410),Bilanz!BK410,"")</f>
        <v/>
      </c>
      <c r="BL410" s="714" t="str">
        <f>IF(ISNUMBER(Bilanz!BL410),Bilanz!BL410,"")</f>
        <v/>
      </c>
      <c r="BM410" s="721" t="str">
        <f>IF(ISTEXT(Bilanz!BM410),Bilanz!BM410,"")</f>
        <v>M1</v>
      </c>
      <c r="BN410" s="722" t="str">
        <f>IF(ISNUMBER(Bilanz!BN410),Bilanz!BN410,"")</f>
        <v/>
      </c>
      <c r="BO410" s="722" t="str">
        <f>IF(ISNUMBER(Bilanz!BO410),Bilanz!BO410,"")</f>
        <v/>
      </c>
      <c r="BP410" s="723" t="str">
        <f>IF(ISNUMBER(Bilanz!BP410),Bilanz!BP410,"")</f>
        <v/>
      </c>
      <c r="BQ410" s="723" t="str">
        <f>IF(ISNUMBER(Bilanz!BQ410),Bilanz!BQ410,"")</f>
        <v/>
      </c>
      <c r="BR410" s="721" t="str">
        <f>IF(ISTEXT(Bilanz!BR410),Bilanz!BR410,"")</f>
        <v>M1</v>
      </c>
      <c r="BS410" s="723" t="str">
        <f>IF(ISNUMBER(Bilanz!BS410),Bilanz!BS410,"")</f>
        <v/>
      </c>
      <c r="BT410" s="723" t="str">
        <f>IF(ISNUMBER(Bilanz!BT410),Bilanz!BT410,"")</f>
        <v/>
      </c>
      <c r="BU410" s="723" t="str">
        <f>IF(ISNUMBER(Bilanz!BU410),Bilanz!BU410,"")</f>
        <v/>
      </c>
      <c r="BV410" s="722" t="str">
        <f>IF(ISNUMBER(Bilanz!BV410),Bilanz!BV410,"")</f>
        <v/>
      </c>
      <c r="BW410" s="723" t="str">
        <f>IF(ISNUMBER(Bilanz!BW410),Bilanz!BW410,"")</f>
        <v/>
      </c>
      <c r="BX410" s="721" t="str">
        <f>IF(ISTEXT(Bilanz!BX410),Bilanz!BX410,"")</f>
        <v>M1</v>
      </c>
    </row>
    <row r="411" spans="1:76" x14ac:dyDescent="0.2">
      <c r="A411" s="120" t="str">
        <f>IF(ISTEXT(Data!A411),Data!A411,"")</f>
        <v>DEU96151</v>
      </c>
      <c r="B411" s="250">
        <f>IF(ISREF(Data!B411),Data!B411,"")</f>
        <v>35419</v>
      </c>
      <c r="C411" s="698">
        <v>0.27083333333333298</v>
      </c>
      <c r="D411" s="250">
        <f>IF(ISREF(Data!D411),Data!D411,"")</f>
        <v>35420</v>
      </c>
      <c r="E411" s="698">
        <v>0.27083333333333298</v>
      </c>
      <c r="F411" s="699" t="s">
        <v>2179</v>
      </c>
      <c r="G411" s="245" t="str">
        <f>IF(ISTEXT(Data!G411),Data!G411,"")</f>
        <v>Rain</v>
      </c>
      <c r="H411" s="247" t="str">
        <f>IF(ISTEXT(Data!H411),Data!H411,"")</f>
        <v>Clean and Clear</v>
      </c>
      <c r="I411" s="246" t="str">
        <f>IF(ISTEXT(Data!I411),Data!I411,"")</f>
        <v/>
      </c>
      <c r="J411" s="248" t="str">
        <f>IF(ISTEXT(Data!J411),Data!J411,"")</f>
        <v/>
      </c>
      <c r="K411" s="273">
        <f>IF(ISNUMBER(Data!K411),Data!K411,"")</f>
        <v>10.8</v>
      </c>
      <c r="L411" s="242" t="str">
        <f>IF(ISTEXT(Data!L411),Data!L411,"")</f>
        <v>V0</v>
      </c>
      <c r="M411" s="700">
        <f>IF(ISNUMBER(Data!M411),Data!M411,"")</f>
        <v>398.8</v>
      </c>
      <c r="N411" s="700">
        <f>IF(ISNUMBER(Data!N411),Data!N411,"")</f>
        <v>9.1723999999999997</v>
      </c>
      <c r="O411" s="242" t="str">
        <f>IF(ISTEXT(Data!O411),Data!O411,"")</f>
        <v>V0</v>
      </c>
      <c r="P411" s="278">
        <f>IF(ISNUMBER(Data!P411),Data!P411,"")</f>
        <v>4.8499999999999996</v>
      </c>
      <c r="Q411" s="242" t="str">
        <f>IF(ISTEXT(Data!Q411),Data!Q411,"")</f>
        <v>V0</v>
      </c>
      <c r="R411" s="277">
        <f>IF(ISNUMBER(Data!R411),Data!R411,"")</f>
        <v>7.6</v>
      </c>
      <c r="S411" s="242" t="str">
        <f>IF(ISTEXT(Data!S411),Data!S411,"")</f>
        <v>V0</v>
      </c>
      <c r="T411" s="701">
        <f>IF(ISNUMBER(Data!T411),Data!T411,"")</f>
        <v>2.5000000000000001E-2</v>
      </c>
      <c r="U411" s="242" t="str">
        <f>IF(ISTEXT(Data!U411),Data!U411,"")</f>
        <v>V0</v>
      </c>
      <c r="V411" s="702">
        <f>IF(ISNUMBER(Data!V411),Data!V411,"")</f>
        <v>0.22205606160793484</v>
      </c>
      <c r="W411" s="242" t="str">
        <f>IF(ISTEXT(Data!W411),Data!W411,"")</f>
        <v>V0</v>
      </c>
      <c r="X411" s="701">
        <f>IF(ISNUMBER(Data!X411),Data!X411,"")</f>
        <v>7.8439341258770376E-2</v>
      </c>
      <c r="Y411" s="242" t="str">
        <f>IF(ISTEXT(Data!Y411),Data!Y411,"")</f>
        <v>V0</v>
      </c>
      <c r="Z411" s="703">
        <f>IF(ISNUMBER(Data!Z411),Data!Z411,"")</f>
        <v>6.0000000000000001E-3</v>
      </c>
      <c r="AA411" s="242" t="str">
        <f>IF(ISTEXT(Data!AA411),Data!AA411,"")</f>
        <v>V0</v>
      </c>
      <c r="AB411" s="701">
        <f>IF(ISNUMBER(Data!AB411),Data!AB411,"")</f>
        <v>6.8329153500748377E-2</v>
      </c>
      <c r="AC411" s="242" t="str">
        <f>IF(ISTEXT(Data!AC411),Data!AC411,"")</f>
        <v>V0</v>
      </c>
      <c r="AD411" s="704">
        <f>IF(ISNUMBER(Data!AD411),Data!AD411,"")</f>
        <v>1.9E-2</v>
      </c>
      <c r="AE411" s="242" t="str">
        <f>IF(ISTEXT(Data!AE411),Data!AE411,"")</f>
        <v>V0</v>
      </c>
      <c r="AF411" s="701">
        <f>IF(ISNUMBER(Data!AF411),Data!AF411,"")</f>
        <v>1.2999999999999999E-2</v>
      </c>
      <c r="AG411" s="242" t="str">
        <f>IF(ISTEXT(Data!AG411),Data!AG411,"")</f>
        <v>V0</v>
      </c>
      <c r="AH411" s="703">
        <f>IF(ISNUMBER(Data!AH411),Data!AH411,"")</f>
        <v>5.8999999999999997E-2</v>
      </c>
      <c r="AI411" s="242" t="str">
        <f>IF(ISTEXT(Data!AI411),Data!AI411,"")</f>
        <v>V0</v>
      </c>
      <c r="AJ411" s="267" t="str">
        <f>IF(ISTEXT(Data!AJ411),Data!AJ411,"")</f>
        <v/>
      </c>
      <c r="AK411" s="267" t="str">
        <f>IF(ISTEXT(Data!AK411),Data!AK411,"")</f>
        <v/>
      </c>
      <c r="AL411" s="267" t="str">
        <f>IF(ISTEXT(Data!AL411),Data!AL411,"")</f>
        <v/>
      </c>
      <c r="AM411" s="267" t="str">
        <f>IF(ISTEXT(Data!AM411),Data!AM411,"")</f>
        <v/>
      </c>
      <c r="AN411" s="267" t="str">
        <f>IF(ISTEXT(Data!AN411),Data!AN411,"")</f>
        <v/>
      </c>
      <c r="AO411" s="267" t="str">
        <f>IF(ISTEXT(Data!AO411),Data!AO411,"")</f>
        <v/>
      </c>
      <c r="AP411" s="705">
        <f>IF(ISNUMBER(Bilanz!AP411),Bilanz!AP411,"")</f>
        <v>1.4125375446227545E-2</v>
      </c>
      <c r="AQ411" s="706">
        <f>IF(ISNUMBER(Bilanz!AQ411),Bilanz!AQ411,"")</f>
        <v>0.12956359374297755</v>
      </c>
      <c r="AR411" s="707">
        <f>IF(ISNUMBER(Bilanz!AR411),Bilanz!AR411,"")</f>
        <v>0.22931000000000001</v>
      </c>
      <c r="AS411" s="708">
        <f>IF(ISNUMBER(Bilanz!AS411),Bilanz!AS411,"")</f>
        <v>2.0367870194926216</v>
      </c>
      <c r="AT411" s="709">
        <f>IF(ISNUMBER(Bilanz!AT411),Bilanz!AT411,"")</f>
        <v>0.71947701376194539</v>
      </c>
      <c r="AU411" s="710">
        <f>IF(ISNUMBER(Bilanz!AU411),Bilanz!AU411,"")</f>
        <v>5.5034399999999997E-2</v>
      </c>
      <c r="AV411" s="711">
        <f>IF(ISNUMBER(Bilanz!AV411),Bilanz!AV411,"")</f>
        <v>0.62674232757026438</v>
      </c>
      <c r="AW411" s="712">
        <f>IF(ISNUMBER(Bilanz!AW411),Bilanz!AW411,"")</f>
        <v>0.1742756</v>
      </c>
      <c r="AX411" s="713">
        <f>IF(ISNUMBER(Bilanz!AX411),Bilanz!AX411,"")</f>
        <v>0.11924119999999999</v>
      </c>
      <c r="AY411" s="714">
        <f>IF(ISNUMBER(Bilanz!AY411),Bilanz!AY411,"")</f>
        <v>0.54117159999999997</v>
      </c>
      <c r="AZ411" s="715">
        <f>IF(ISNUMBER(Bilanz!AZ411),Bilanz!AZ411,"")</f>
        <v>362.61</v>
      </c>
      <c r="BA411" s="716">
        <f>IF(ISNUMBER(Bilanz!BA411),Bilanz!BA411,"")</f>
        <v>5.5229999999999997</v>
      </c>
      <c r="BB411" s="717">
        <f>IF(ISNUMBER(Bilanz!BB411),Bilanz!BB411,"")</f>
        <v>14.125375446227546</v>
      </c>
      <c r="BC411" s="718">
        <f>IF(ISNUMBER(Bilanz!BC411),Bilanz!BC411,"")</f>
        <v>0.39099845671535893</v>
      </c>
      <c r="BD411" s="719">
        <f>IF(ISNUMBER(Bilanz!BD411),Bilanz!BD411,"")</f>
        <v>7.0794578438413661E-4</v>
      </c>
      <c r="BE411" s="720">
        <f>IF(ISNUMBER(Bilanz!BE411),Bilanz!BE411,"")</f>
        <v>0.70517883335213816</v>
      </c>
      <c r="BF411" s="708">
        <f>IF(ISNUMBER(Bilanz!BF411),Bilanz!BF411,"")</f>
        <v>15.853220647385937</v>
      </c>
      <c r="BG411" s="709">
        <f>IF(ISNUMBER(Bilanz!BG411),Bilanz!BG411,"")</f>
        <v>4.892520895603953</v>
      </c>
      <c r="BH411" s="710">
        <f>IF(ISNUMBER(Bilanz!BH411),Bilanz!BH411,"")</f>
        <v>0.26098530652724256</v>
      </c>
      <c r="BI411" s="711">
        <f>IF(ISNUMBER(Bilanz!BI411),Bilanz!BI411,"")</f>
        <v>4.8782147141249643</v>
      </c>
      <c r="BJ411" s="712">
        <f>IF(ISNUMBER(Bilanz!BJ411),Bilanz!BJ411,"")</f>
        <v>0.48595836104148549</v>
      </c>
      <c r="BK411" s="713">
        <f>IF(ISNUMBER(Bilanz!BK411),Bilanz!BK411,"")</f>
        <v>1.0697387368854145</v>
      </c>
      <c r="BL411" s="714">
        <f>IF(ISNUMBER(Bilanz!BL411),Bilanz!BL411,"")</f>
        <v>2.9442586955436894</v>
      </c>
      <c r="BM411" s="721" t="str">
        <f>IF(ISTEXT(Bilanz!BM411),Bilanz!BM411,"")</f>
        <v>V0</v>
      </c>
      <c r="BN411" s="722">
        <f>IF(ISNUMBER(Bilanz!BN411),Bilanz!BN411,"")</f>
        <v>7.6</v>
      </c>
      <c r="BO411" s="722">
        <f>IF(ISNUMBER(Bilanz!BO411),Bilanz!BO411,"")</f>
        <v>7.173443896319486</v>
      </c>
      <c r="BP411" s="723">
        <f>IF(ISNUMBER(Bilanz!BP411),Bilanz!BP411,"")</f>
        <v>-5.612580311585706</v>
      </c>
      <c r="BQ411" s="723">
        <f>IF(ISNUMBER(Bilanz!BQ411),Bilanz!BQ411,"")</f>
        <v>30</v>
      </c>
      <c r="BR411" s="721" t="str">
        <f>IF(ISTEXT(Bilanz!BR411),Bilanz!BR411,"")</f>
        <v>V0</v>
      </c>
      <c r="BS411" s="723">
        <f>IF(ISNUMBER(Bilanz!BS411),Bilanz!BS411,"")</f>
        <v>23.764531260350342</v>
      </c>
      <c r="BT411" s="723">
        <f>IF(ISNUMBER(Bilanz!BT411),Bilanz!BT411,"")</f>
        <v>21.842626778841769</v>
      </c>
      <c r="BU411" s="723">
        <f>IF(ISNUMBER(Bilanz!BU411),Bilanz!BU411,"")</f>
        <v>45.607158039192115</v>
      </c>
      <c r="BV411" s="722">
        <f>IF(ISNUMBER(Bilanz!BV411),Bilanz!BV411,"")</f>
        <v>4.214041313113615</v>
      </c>
      <c r="BW411" s="723">
        <f>IF(ISNUMBER(Bilanz!BW411),Bilanz!BW411,"")</f>
        <v>60</v>
      </c>
      <c r="BX411" s="721" t="str">
        <f>IF(ISTEXT(Bilanz!BX411),Bilanz!BX411,"")</f>
        <v>V0</v>
      </c>
    </row>
    <row r="412" spans="1:76" x14ac:dyDescent="0.2">
      <c r="A412" s="120" t="str">
        <f>IF(ISTEXT(Data!A412),Data!A412,"")</f>
        <v/>
      </c>
      <c r="B412" s="250">
        <f>IF(ISREF(Data!B412),Data!B412,"")</f>
        <v>35420</v>
      </c>
      <c r="C412" s="698">
        <v>0.27083333333333298</v>
      </c>
      <c r="D412" s="250">
        <f>IF(ISREF(Data!D412),Data!D412,"")</f>
        <v>35421</v>
      </c>
      <c r="E412" s="698">
        <v>0.27083333333333298</v>
      </c>
      <c r="F412" s="699" t="s">
        <v>2179</v>
      </c>
      <c r="G412" s="245" t="str">
        <f>IF(ISTEXT(Data!G412),Data!G412,"")</f>
        <v>Rain</v>
      </c>
      <c r="H412" s="247" t="str">
        <f>IF(ISTEXT(Data!H412),Data!H412,"")</f>
        <v/>
      </c>
      <c r="I412" s="246" t="str">
        <f>IF(ISTEXT(Data!I412),Data!I412,"")</f>
        <v>Insufficient Quantity</v>
      </c>
      <c r="J412" s="248" t="str">
        <f>IF(ISTEXT(Data!J412),Data!J412,"")</f>
        <v/>
      </c>
      <c r="K412" s="273">
        <f>IF(ISNUMBER(Data!K412),Data!K412,"")</f>
        <v>0.1</v>
      </c>
      <c r="L412" s="242" t="str">
        <f>IF(ISTEXT(Data!L412),Data!L412,"")</f>
        <v>V0</v>
      </c>
      <c r="M412" s="700" t="str">
        <f>IF(ISNUMBER(Data!M412),Data!M412,"")</f>
        <v/>
      </c>
      <c r="N412" s="700" t="str">
        <f>IF(ISNUMBER(Data!N412),Data!N412,"")</f>
        <v/>
      </c>
      <c r="O412" s="242" t="str">
        <f>IF(ISTEXT(Data!O412),Data!O412,"")</f>
        <v>M1</v>
      </c>
      <c r="P412" s="278" t="str">
        <f>IF(ISNUMBER(Data!P412),Data!P412,"")</f>
        <v/>
      </c>
      <c r="Q412" s="242" t="str">
        <f>IF(ISTEXT(Data!Q412),Data!Q412,"")</f>
        <v>M1</v>
      </c>
      <c r="R412" s="277" t="str">
        <f>IF(ISNUMBER(Data!R412),Data!R412,"")</f>
        <v/>
      </c>
      <c r="S412" s="242" t="str">
        <f>IF(ISTEXT(Data!S412),Data!S412,"")</f>
        <v>M1</v>
      </c>
      <c r="T412" s="701" t="str">
        <f>IF(ISNUMBER(Data!T412),Data!T412,"")</f>
        <v/>
      </c>
      <c r="U412" s="242" t="str">
        <f>IF(ISTEXT(Data!U412),Data!U412,"")</f>
        <v>M1</v>
      </c>
      <c r="V412" s="702" t="str">
        <f>IF(ISNUMBER(Data!V412),Data!V412,"")</f>
        <v/>
      </c>
      <c r="W412" s="242" t="str">
        <f>IF(ISTEXT(Data!W412),Data!W412,"")</f>
        <v>M1</v>
      </c>
      <c r="X412" s="701" t="str">
        <f>IF(ISNUMBER(Data!X412),Data!X412,"")</f>
        <v/>
      </c>
      <c r="Y412" s="242" t="str">
        <f>IF(ISTEXT(Data!Y412),Data!Y412,"")</f>
        <v>M1</v>
      </c>
      <c r="Z412" s="703" t="str">
        <f>IF(ISNUMBER(Data!Z412),Data!Z412,"")</f>
        <v/>
      </c>
      <c r="AA412" s="242" t="str">
        <f>IF(ISTEXT(Data!AA412),Data!AA412,"")</f>
        <v>M1</v>
      </c>
      <c r="AB412" s="701" t="str">
        <f>IF(ISNUMBER(Data!AB412),Data!AB412,"")</f>
        <v/>
      </c>
      <c r="AC412" s="242" t="str">
        <f>IF(ISTEXT(Data!AC412),Data!AC412,"")</f>
        <v>M1</v>
      </c>
      <c r="AD412" s="704" t="str">
        <f>IF(ISNUMBER(Data!AD412),Data!AD412,"")</f>
        <v/>
      </c>
      <c r="AE412" s="242" t="str">
        <f>IF(ISTEXT(Data!AE412),Data!AE412,"")</f>
        <v>M1</v>
      </c>
      <c r="AF412" s="701" t="str">
        <f>IF(ISNUMBER(Data!AF412),Data!AF412,"")</f>
        <v/>
      </c>
      <c r="AG412" s="242" t="str">
        <f>IF(ISTEXT(Data!AG412),Data!AG412,"")</f>
        <v>M1</v>
      </c>
      <c r="AH412" s="703" t="str">
        <f>IF(ISNUMBER(Data!AH412),Data!AH412,"")</f>
        <v/>
      </c>
      <c r="AI412" s="242" t="str">
        <f>IF(ISTEXT(Data!AI412),Data!AI412,"")</f>
        <v>M1</v>
      </c>
      <c r="AJ412" s="267" t="str">
        <f>IF(ISTEXT(Data!AJ412),Data!AJ412,"")</f>
        <v/>
      </c>
      <c r="AK412" s="267" t="str">
        <f>IF(ISTEXT(Data!AK412),Data!AK412,"")</f>
        <v/>
      </c>
      <c r="AL412" s="267" t="str">
        <f>IF(ISTEXT(Data!AL412),Data!AL412,"")</f>
        <v/>
      </c>
      <c r="AM412" s="267" t="str">
        <f>IF(ISTEXT(Data!AM412),Data!AM412,"")</f>
        <v/>
      </c>
      <c r="AN412" s="267" t="str">
        <f>IF(ISTEXT(Data!AN412),Data!AN412,"")</f>
        <v/>
      </c>
      <c r="AO412" s="267" t="str">
        <f>IF(ISTEXT(Data!AO412),Data!AO412,"")</f>
        <v/>
      </c>
      <c r="AP412" s="705" t="str">
        <f>IF(ISNUMBER(Bilanz!AP412),Bilanz!AP412,"")</f>
        <v/>
      </c>
      <c r="AQ412" s="706" t="str">
        <f>IF(ISNUMBER(Bilanz!AQ412),Bilanz!AQ412,"")</f>
        <v/>
      </c>
      <c r="AR412" s="707" t="str">
        <f>IF(ISNUMBER(Bilanz!AR412),Bilanz!AR412,"")</f>
        <v/>
      </c>
      <c r="AS412" s="708" t="str">
        <f>IF(ISNUMBER(Bilanz!AS412),Bilanz!AS412,"")</f>
        <v/>
      </c>
      <c r="AT412" s="709" t="str">
        <f>IF(ISNUMBER(Bilanz!AT412),Bilanz!AT412,"")</f>
        <v/>
      </c>
      <c r="AU412" s="710" t="str">
        <f>IF(ISNUMBER(Bilanz!AU412),Bilanz!AU412,"")</f>
        <v/>
      </c>
      <c r="AV412" s="711" t="str">
        <f>IF(ISNUMBER(Bilanz!AV412),Bilanz!AV412,"")</f>
        <v/>
      </c>
      <c r="AW412" s="712" t="str">
        <f>IF(ISNUMBER(Bilanz!AW412),Bilanz!AW412,"")</f>
        <v/>
      </c>
      <c r="AX412" s="713" t="str">
        <f>IF(ISNUMBER(Bilanz!AX412),Bilanz!AX412,"")</f>
        <v/>
      </c>
      <c r="AY412" s="714" t="str">
        <f>IF(ISNUMBER(Bilanz!AY412),Bilanz!AY412,"")</f>
        <v/>
      </c>
      <c r="AZ412" s="715">
        <f>IF(ISNUMBER(Bilanz!AZ412),Bilanz!AZ412,"")</f>
        <v>362.61</v>
      </c>
      <c r="BA412" s="716">
        <f>IF(ISNUMBER(Bilanz!BA412),Bilanz!BA412,"")</f>
        <v>5.5229999999999997</v>
      </c>
      <c r="BB412" s="717" t="str">
        <f>IF(ISNUMBER(Bilanz!BB412),Bilanz!BB412,"")</f>
        <v/>
      </c>
      <c r="BC412" s="718" t="str">
        <f>IF(ISNUMBER(Bilanz!BC412),Bilanz!BC412,"")</f>
        <v/>
      </c>
      <c r="BD412" s="719" t="str">
        <f>IF(ISNUMBER(Bilanz!BD412),Bilanz!BD412,"")</f>
        <v/>
      </c>
      <c r="BE412" s="720" t="str">
        <f>IF(ISNUMBER(Bilanz!BE412),Bilanz!BE412,"")</f>
        <v/>
      </c>
      <c r="BF412" s="708" t="str">
        <f>IF(ISNUMBER(Bilanz!BF412),Bilanz!BF412,"")</f>
        <v/>
      </c>
      <c r="BG412" s="709" t="str">
        <f>IF(ISNUMBER(Bilanz!BG412),Bilanz!BG412,"")</f>
        <v/>
      </c>
      <c r="BH412" s="710" t="str">
        <f>IF(ISNUMBER(Bilanz!BH412),Bilanz!BH412,"")</f>
        <v/>
      </c>
      <c r="BI412" s="711" t="str">
        <f>IF(ISNUMBER(Bilanz!BI412),Bilanz!BI412,"")</f>
        <v/>
      </c>
      <c r="BJ412" s="712" t="str">
        <f>IF(ISNUMBER(Bilanz!BJ412),Bilanz!BJ412,"")</f>
        <v/>
      </c>
      <c r="BK412" s="713" t="str">
        <f>IF(ISNUMBER(Bilanz!BK412),Bilanz!BK412,"")</f>
        <v/>
      </c>
      <c r="BL412" s="714" t="str">
        <f>IF(ISNUMBER(Bilanz!BL412),Bilanz!BL412,"")</f>
        <v/>
      </c>
      <c r="BM412" s="721" t="str">
        <f>IF(ISTEXT(Bilanz!BM412),Bilanz!BM412,"")</f>
        <v>M1</v>
      </c>
      <c r="BN412" s="722" t="str">
        <f>IF(ISNUMBER(Bilanz!BN412),Bilanz!BN412,"")</f>
        <v/>
      </c>
      <c r="BO412" s="722" t="str">
        <f>IF(ISNUMBER(Bilanz!BO412),Bilanz!BO412,"")</f>
        <v/>
      </c>
      <c r="BP412" s="723" t="str">
        <f>IF(ISNUMBER(Bilanz!BP412),Bilanz!BP412,"")</f>
        <v/>
      </c>
      <c r="BQ412" s="723" t="str">
        <f>IF(ISNUMBER(Bilanz!BQ412),Bilanz!BQ412,"")</f>
        <v/>
      </c>
      <c r="BR412" s="721" t="str">
        <f>IF(ISTEXT(Bilanz!BR412),Bilanz!BR412,"")</f>
        <v>M1</v>
      </c>
      <c r="BS412" s="723" t="str">
        <f>IF(ISNUMBER(Bilanz!BS412),Bilanz!BS412,"")</f>
        <v/>
      </c>
      <c r="BT412" s="723" t="str">
        <f>IF(ISNUMBER(Bilanz!BT412),Bilanz!BT412,"")</f>
        <v/>
      </c>
      <c r="BU412" s="723" t="str">
        <f>IF(ISNUMBER(Bilanz!BU412),Bilanz!BU412,"")</f>
        <v/>
      </c>
      <c r="BV412" s="722" t="str">
        <f>IF(ISNUMBER(Bilanz!BV412),Bilanz!BV412,"")</f>
        <v/>
      </c>
      <c r="BW412" s="723" t="str">
        <f>IF(ISNUMBER(Bilanz!BW412),Bilanz!BW412,"")</f>
        <v/>
      </c>
      <c r="BX412" s="721" t="str">
        <f>IF(ISTEXT(Bilanz!BX412),Bilanz!BX412,"")</f>
        <v>M1</v>
      </c>
    </row>
    <row r="413" spans="1:76" x14ac:dyDescent="0.2">
      <c r="A413" s="120" t="str">
        <f>IF(ISTEXT(Data!A413),Data!A413,"")</f>
        <v>DEU96152</v>
      </c>
      <c r="B413" s="250">
        <f>IF(ISREF(Data!B413),Data!B413,"")</f>
        <v>35421</v>
      </c>
      <c r="C413" s="698">
        <v>0.27083333333333298</v>
      </c>
      <c r="D413" s="250">
        <f>IF(ISREF(Data!D413),Data!D413,"")</f>
        <v>35422</v>
      </c>
      <c r="E413" s="698">
        <v>0.27083333333333298</v>
      </c>
      <c r="F413" s="699" t="s">
        <v>2179</v>
      </c>
      <c r="G413" s="245" t="str">
        <f>IF(ISTEXT(Data!G413),Data!G413,"")</f>
        <v>Rain</v>
      </c>
      <c r="H413" s="247" t="str">
        <f>IF(ISTEXT(Data!H413),Data!H413,"")</f>
        <v>Clean and Clear</v>
      </c>
      <c r="I413" s="246" t="str">
        <f>IF(ISTEXT(Data!I413),Data!I413,"")</f>
        <v/>
      </c>
      <c r="J413" s="248" t="str">
        <f>IF(ISTEXT(Data!J413),Data!J413,"")</f>
        <v/>
      </c>
      <c r="K413" s="273">
        <f>IF(ISNUMBER(Data!K413),Data!K413,"")</f>
        <v>3.6</v>
      </c>
      <c r="L413" s="242" t="str">
        <f>IF(ISTEXT(Data!L413),Data!L413,"")</f>
        <v>V0</v>
      </c>
      <c r="M413" s="700">
        <f>IF(ISNUMBER(Data!M413),Data!M413,"")</f>
        <v>137</v>
      </c>
      <c r="N413" s="700">
        <f>IF(ISNUMBER(Data!N413),Data!N413,"")</f>
        <v>3.1509999999999998</v>
      </c>
      <c r="O413" s="242" t="str">
        <f>IF(ISTEXT(Data!O413),Data!O413,"")</f>
        <v>V0</v>
      </c>
      <c r="P413" s="278">
        <f>IF(ISNUMBER(Data!P413),Data!P413,"")</f>
        <v>5.1100000000000003</v>
      </c>
      <c r="Q413" s="242" t="str">
        <f>IF(ISTEXT(Data!Q413),Data!Q413,"")</f>
        <v>V0</v>
      </c>
      <c r="R413" s="277">
        <f>IF(ISNUMBER(Data!R413),Data!R413,"")</f>
        <v>6.2</v>
      </c>
      <c r="S413" s="242" t="str">
        <f>IF(ISTEXT(Data!S413),Data!S413,"")</f>
        <v>V0</v>
      </c>
      <c r="T413" s="701">
        <f>IF(ISNUMBER(Data!T413),Data!T413,"")</f>
        <v>6.6000000000000003E-2</v>
      </c>
      <c r="U413" s="242" t="str">
        <f>IF(ISTEXT(Data!U413),Data!U413,"")</f>
        <v>V0</v>
      </c>
      <c r="V413" s="702">
        <f>IF(ISNUMBER(Data!V413),Data!V413,"")</f>
        <v>0.16942222401419241</v>
      </c>
      <c r="W413" s="242" t="str">
        <f>IF(ISTEXT(Data!W413),Data!W413,"")</f>
        <v>V0</v>
      </c>
      <c r="X413" s="701">
        <f>IF(ISNUMBER(Data!X413),Data!X413,"")</f>
        <v>0.12216510170514876</v>
      </c>
      <c r="Y413" s="242" t="str">
        <f>IF(ISTEXT(Data!Y413),Data!Y413,"")</f>
        <v>V0</v>
      </c>
      <c r="Z413" s="703">
        <f>IF(ISNUMBER(Data!Z413),Data!Z413,"")</f>
        <v>2.8000000000000001E-2</v>
      </c>
      <c r="AA413" s="242" t="str">
        <f>IF(ISTEXT(Data!AA413),Data!AA413,"")</f>
        <v>V0</v>
      </c>
      <c r="AB413" s="701">
        <f>IF(ISNUMBER(Data!AB413),Data!AB413,"")</f>
        <v>0.13588183934807913</v>
      </c>
      <c r="AC413" s="242" t="str">
        <f>IF(ISTEXT(Data!AC413),Data!AC413,"")</f>
        <v>V0</v>
      </c>
      <c r="AD413" s="704">
        <f>IF(ISNUMBER(Data!AD413),Data!AD413,"")</f>
        <v>2.1000000000000001E-2</v>
      </c>
      <c r="AE413" s="242" t="str">
        <f>IF(ISTEXT(Data!AE413),Data!AE413,"")</f>
        <v>V0</v>
      </c>
      <c r="AF413" s="701">
        <f>IF(ISNUMBER(Data!AF413),Data!AF413,"")</f>
        <v>1.6E-2</v>
      </c>
      <c r="AG413" s="242" t="str">
        <f>IF(ISTEXT(Data!AG413),Data!AG413,"")</f>
        <v>V0</v>
      </c>
      <c r="AH413" s="703">
        <f>IF(ISNUMBER(Data!AH413),Data!AH413,"")</f>
        <v>0.13700000000000001</v>
      </c>
      <c r="AI413" s="242" t="str">
        <f>IF(ISTEXT(Data!AI413),Data!AI413,"")</f>
        <v>V0</v>
      </c>
      <c r="AJ413" s="267" t="str">
        <f>IF(ISTEXT(Data!AJ413),Data!AJ413,"")</f>
        <v/>
      </c>
      <c r="AK413" s="267" t="str">
        <f>IF(ISTEXT(Data!AK413),Data!AK413,"")</f>
        <v/>
      </c>
      <c r="AL413" s="267" t="str">
        <f>IF(ISTEXT(Data!AL413),Data!AL413,"")</f>
        <v/>
      </c>
      <c r="AM413" s="267" t="str">
        <f>IF(ISTEXT(Data!AM413),Data!AM413,"")</f>
        <v/>
      </c>
      <c r="AN413" s="267" t="str">
        <f>IF(ISTEXT(Data!AN413),Data!AN413,"")</f>
        <v/>
      </c>
      <c r="AO413" s="267" t="str">
        <f>IF(ISTEXT(Data!AO413),Data!AO413,"")</f>
        <v/>
      </c>
      <c r="AP413" s="705">
        <f>IF(ISNUMBER(Bilanz!AP413),Bilanz!AP413,"")</f>
        <v>7.7624711662868957E-3</v>
      </c>
      <c r="AQ413" s="706">
        <f>IF(ISNUMBER(Bilanz!AQ413),Bilanz!AQ413,"")</f>
        <v>2.4459546644970007E-2</v>
      </c>
      <c r="AR413" s="707">
        <f>IF(ISNUMBER(Bilanz!AR413),Bilanz!AR413,"")</f>
        <v>0.20796599999999998</v>
      </c>
      <c r="AS413" s="708">
        <f>IF(ISNUMBER(Bilanz!AS413),Bilanz!AS413,"")</f>
        <v>0.53384942786872025</v>
      </c>
      <c r="AT413" s="709">
        <f>IF(ISNUMBER(Bilanz!AT413),Bilanz!AT413,"")</f>
        <v>0.38494223547292372</v>
      </c>
      <c r="AU413" s="710">
        <f>IF(ISNUMBER(Bilanz!AU413),Bilanz!AU413,"")</f>
        <v>8.8228000000000001E-2</v>
      </c>
      <c r="AV413" s="711">
        <f>IF(ISNUMBER(Bilanz!AV413),Bilanz!AV413,"")</f>
        <v>0.42816367578579728</v>
      </c>
      <c r="AW413" s="712">
        <f>IF(ISNUMBER(Bilanz!AW413),Bilanz!AW413,"")</f>
        <v>6.6170999999999994E-2</v>
      </c>
      <c r="AX413" s="713">
        <f>IF(ISNUMBER(Bilanz!AX413),Bilanz!AX413,"")</f>
        <v>5.0415999999999996E-2</v>
      </c>
      <c r="AY413" s="714">
        <f>IF(ISNUMBER(Bilanz!AY413),Bilanz!AY413,"")</f>
        <v>0.43168699999999999</v>
      </c>
      <c r="AZ413" s="715">
        <f>IF(ISNUMBER(Bilanz!AZ413),Bilanz!AZ413,"")</f>
        <v>362.61</v>
      </c>
      <c r="BA413" s="716">
        <f>IF(ISNUMBER(Bilanz!BA413),Bilanz!BA413,"")</f>
        <v>5.5229999999999997</v>
      </c>
      <c r="BB413" s="717">
        <f>IF(ISNUMBER(Bilanz!BB413),Bilanz!BB413,"")</f>
        <v>7.7624711662868959</v>
      </c>
      <c r="BC413" s="718">
        <f>IF(ISNUMBER(Bilanz!BC413),Bilanz!BC413,"")</f>
        <v>0.7115002274001182</v>
      </c>
      <c r="BD413" s="719">
        <f>IF(ISNUMBER(Bilanz!BD413),Bilanz!BD413,"")</f>
        <v>1.2882495516931341E-3</v>
      </c>
      <c r="BE413" s="720">
        <f>IF(ISNUMBER(Bilanz!BE413),Bilanz!BE413,"")</f>
        <v>1.8616721200496447</v>
      </c>
      <c r="BF413" s="708">
        <f>IF(ISNUMBER(Bilanz!BF413),Bilanz!BF413,"")</f>
        <v>12.095539659755294</v>
      </c>
      <c r="BG413" s="709">
        <f>IF(ISNUMBER(Bilanz!BG413),Bilanz!BG413,"")</f>
        <v>7.6198410544299868</v>
      </c>
      <c r="BH413" s="710">
        <f>IF(ISNUMBER(Bilanz!BH413),Bilanz!BH413,"")</f>
        <v>1.2179314304604651</v>
      </c>
      <c r="BI413" s="711">
        <f>IF(ISNUMBER(Bilanz!BI413),Bilanz!BI413,"")</f>
        <v>9.7009951701348704</v>
      </c>
      <c r="BJ413" s="712">
        <f>IF(ISNUMBER(Bilanz!BJ413),Bilanz!BJ413,"")</f>
        <v>0.537111872730063</v>
      </c>
      <c r="BK413" s="713">
        <f>IF(ISNUMBER(Bilanz!BK413),Bilanz!BK413,"")</f>
        <v>1.3166015223205101</v>
      </c>
      <c r="BL413" s="714">
        <f>IF(ISNUMBER(Bilanz!BL413),Bilanz!BL413,"")</f>
        <v>6.8366684964319582</v>
      </c>
      <c r="BM413" s="721" t="str">
        <f>IF(ISTEXT(Bilanz!BM413),Bilanz!BM413,"")</f>
        <v>V0</v>
      </c>
      <c r="BN413" s="722">
        <f>IF(ISNUMBER(Bilanz!BN413),Bilanz!BN413,"")</f>
        <v>6.2</v>
      </c>
      <c r="BO413" s="722">
        <f>IF(ISNUMBER(Bilanz!BO413),Bilanz!BO413,"")</f>
        <v>5.6515839606339506</v>
      </c>
      <c r="BP413" s="723">
        <f>IF(ISNUMBER(Bilanz!BP413),Bilanz!BP413,"")</f>
        <v>-8.8454199897749923</v>
      </c>
      <c r="BQ413" s="723">
        <f>IF(ISNUMBER(Bilanz!BQ413),Bilanz!BQ413,"")</f>
        <v>30</v>
      </c>
      <c r="BR413" s="721" t="str">
        <f>IF(ISTEXT(Bilanz!BR413),Bilanz!BR413,"")</f>
        <v>V0</v>
      </c>
      <c r="BS413" s="723">
        <f>IF(ISNUMBER(Bilanz!BS413),Bilanz!BS413,"")</f>
        <v>27.371779658364762</v>
      </c>
      <c r="BT413" s="723">
        <f>IF(ISNUMBER(Bilanz!BT413),Bilanz!BT413,"")</f>
        <v>22.289841311186738</v>
      </c>
      <c r="BU413" s="723">
        <f>IF(ISNUMBER(Bilanz!BU413),Bilanz!BU413,"")</f>
        <v>49.6616209695515</v>
      </c>
      <c r="BV413" s="722">
        <f>IF(ISNUMBER(Bilanz!BV413),Bilanz!BV413,"")</f>
        <v>10.233130228056508</v>
      </c>
      <c r="BW413" s="723">
        <f>IF(ISNUMBER(Bilanz!BW413),Bilanz!BW413,"")</f>
        <v>60</v>
      </c>
      <c r="BX413" s="721" t="str">
        <f>IF(ISTEXT(Bilanz!BX413),Bilanz!BX413,"")</f>
        <v>V0</v>
      </c>
    </row>
    <row r="414" spans="1:76" x14ac:dyDescent="0.2">
      <c r="A414" s="120" t="str">
        <f>IF(ISTEXT(Data!A414),Data!A414,"")</f>
        <v>DEU96153</v>
      </c>
      <c r="B414" s="250">
        <f>IF(ISREF(Data!B414),Data!B414,"")</f>
        <v>35422</v>
      </c>
      <c r="C414" s="698">
        <v>0.27083333333333298</v>
      </c>
      <c r="D414" s="250">
        <f>IF(ISREF(Data!D414),Data!D414,"")</f>
        <v>35423</v>
      </c>
      <c r="E414" s="698">
        <v>0.27083333333333298</v>
      </c>
      <c r="F414" s="699" t="s">
        <v>2179</v>
      </c>
      <c r="G414" s="245" t="str">
        <f>IF(ISTEXT(Data!G414),Data!G414,"")</f>
        <v>Mixed</v>
      </c>
      <c r="H414" s="247" t="str">
        <f>IF(ISTEXT(Data!H414),Data!H414,"")</f>
        <v>Clean and Clear</v>
      </c>
      <c r="I414" s="246" t="str">
        <f>IF(ISTEXT(Data!I414),Data!I414,"")</f>
        <v/>
      </c>
      <c r="J414" s="248" t="str">
        <f>IF(ISTEXT(Data!J414),Data!J414,"")</f>
        <v/>
      </c>
      <c r="K414" s="273">
        <f>IF(ISNUMBER(Data!K414),Data!K414,"")</f>
        <v>9.3000000000000007</v>
      </c>
      <c r="L414" s="242" t="str">
        <f>IF(ISTEXT(Data!L414),Data!L414,"")</f>
        <v>V0</v>
      </c>
      <c r="M414" s="700">
        <f>IF(ISNUMBER(Data!M414),Data!M414,"")</f>
        <v>375.1</v>
      </c>
      <c r="N414" s="700">
        <f>IF(ISNUMBER(Data!N414),Data!N414,"")</f>
        <v>8.6273</v>
      </c>
      <c r="O414" s="242" t="str">
        <f>IF(ISTEXT(Data!O414),Data!O414,"")</f>
        <v>V0</v>
      </c>
      <c r="P414" s="278">
        <f>IF(ISNUMBER(Data!P414),Data!P414,"")</f>
        <v>5.08</v>
      </c>
      <c r="Q414" s="242" t="str">
        <f>IF(ISTEXT(Data!Q414),Data!Q414,"")</f>
        <v>V0</v>
      </c>
      <c r="R414" s="277">
        <f>IF(ISNUMBER(Data!R414),Data!R414,"")</f>
        <v>6.2</v>
      </c>
      <c r="S414" s="242" t="str">
        <f>IF(ISTEXT(Data!S414),Data!S414,"")</f>
        <v>V0</v>
      </c>
      <c r="T414" s="701">
        <f>IF(ISNUMBER(Data!T414),Data!T414,"")</f>
        <v>5.8000000000000003E-2</v>
      </c>
      <c r="U414" s="242" t="str">
        <f>IF(ISTEXT(Data!U414),Data!U414,"")</f>
        <v>V0</v>
      </c>
      <c r="V414" s="702">
        <f>IF(ISNUMBER(Data!V414),Data!V414,"")</f>
        <v>0.1741660462865898</v>
      </c>
      <c r="W414" s="242" t="str">
        <f>IF(ISTEXT(Data!W414),Data!W414,"")</f>
        <v>V0</v>
      </c>
      <c r="X414" s="701">
        <f>IF(ISNUMBER(Data!X414),Data!X414,"")</f>
        <v>0.17857467052528578</v>
      </c>
      <c r="Y414" s="242" t="str">
        <f>IF(ISTEXT(Data!Y414),Data!Y414,"")</f>
        <v>V0</v>
      </c>
      <c r="Z414" s="703">
        <f>IF(ISNUMBER(Data!Z414),Data!Z414,"")</f>
        <v>2.5000000000000001E-2</v>
      </c>
      <c r="AA414" s="242" t="str">
        <f>IF(ISTEXT(Data!AA414),Data!AA414,"")</f>
        <v>V0</v>
      </c>
      <c r="AB414" s="701">
        <f>IF(ISNUMBER(Data!AB414),Data!AB414,"")</f>
        <v>0.18479930151338764</v>
      </c>
      <c r="AC414" s="242" t="str">
        <f>IF(ISTEXT(Data!AC414),Data!AC414,"")</f>
        <v>V0</v>
      </c>
      <c r="AD414" s="704">
        <f>IF(ISNUMBER(Data!AD414),Data!AD414,"")</f>
        <v>2.1000000000000001E-2</v>
      </c>
      <c r="AE414" s="242" t="str">
        <f>IF(ISTEXT(Data!AE414),Data!AE414,"")</f>
        <v>V0</v>
      </c>
      <c r="AF414" s="701">
        <f>IF(ISNUMBER(Data!AF414),Data!AF414,"")</f>
        <v>2.1999999999999999E-2</v>
      </c>
      <c r="AG414" s="242" t="str">
        <f>IF(ISTEXT(Data!AG414),Data!AG414,"")</f>
        <v>V0</v>
      </c>
      <c r="AH414" s="703">
        <f>IF(ISNUMBER(Data!AH414),Data!AH414,"")</f>
        <v>0.16500000000000001</v>
      </c>
      <c r="AI414" s="242" t="str">
        <f>IF(ISTEXT(Data!AI414),Data!AI414,"")</f>
        <v>V0</v>
      </c>
      <c r="AJ414" s="267" t="str">
        <f>IF(ISTEXT(Data!AJ414),Data!AJ414,"")</f>
        <v/>
      </c>
      <c r="AK414" s="267" t="str">
        <f>IF(ISTEXT(Data!AK414),Data!AK414,"")</f>
        <v/>
      </c>
      <c r="AL414" s="267" t="str">
        <f>IF(ISTEXT(Data!AL414),Data!AL414,"")</f>
        <v/>
      </c>
      <c r="AM414" s="267" t="str">
        <f>IF(ISTEXT(Data!AM414),Data!AM414,"")</f>
        <v/>
      </c>
      <c r="AN414" s="267" t="str">
        <f>IF(ISTEXT(Data!AN414),Data!AN414,"")</f>
        <v/>
      </c>
      <c r="AO414" s="267" t="str">
        <f>IF(ISTEXT(Data!AO414),Data!AO414,"")</f>
        <v/>
      </c>
      <c r="AP414" s="705">
        <f>IF(ISNUMBER(Bilanz!AP414),Bilanz!AP414,"")</f>
        <v>8.3176377110266986E-3</v>
      </c>
      <c r="AQ414" s="706">
        <f>IF(ISNUMBER(Bilanz!AQ414),Bilanz!AQ414,"")</f>
        <v>7.1758755824340631E-2</v>
      </c>
      <c r="AR414" s="707">
        <f>IF(ISNUMBER(Bilanz!AR414),Bilanz!AR414,"")</f>
        <v>0.50038340000000003</v>
      </c>
      <c r="AS414" s="708">
        <f>IF(ISNUMBER(Bilanz!AS414),Bilanz!AS414,"")</f>
        <v>1.5025827311282962</v>
      </c>
      <c r="AT414" s="709">
        <f>IF(ISNUMBER(Bilanz!AT414),Bilanz!AT414,"")</f>
        <v>1.5406172550227979</v>
      </c>
      <c r="AU414" s="710">
        <f>IF(ISNUMBER(Bilanz!AU414),Bilanz!AU414,"")</f>
        <v>0.2156825</v>
      </c>
      <c r="AV414" s="711">
        <f>IF(ISNUMBER(Bilanz!AV414),Bilanz!AV414,"")</f>
        <v>1.5943190139464491</v>
      </c>
      <c r="AW414" s="712">
        <f>IF(ISNUMBER(Bilanz!AW414),Bilanz!AW414,"")</f>
        <v>0.18117330000000001</v>
      </c>
      <c r="AX414" s="713">
        <f>IF(ISNUMBER(Bilanz!AX414),Bilanz!AX414,"")</f>
        <v>0.18980059999999999</v>
      </c>
      <c r="AY414" s="714">
        <f>IF(ISNUMBER(Bilanz!AY414),Bilanz!AY414,"")</f>
        <v>1.4235045000000002</v>
      </c>
      <c r="AZ414" s="715">
        <f>IF(ISNUMBER(Bilanz!AZ414),Bilanz!AZ414,"")</f>
        <v>362.61</v>
      </c>
      <c r="BA414" s="716">
        <f>IF(ISNUMBER(Bilanz!BA414),Bilanz!BA414,"")</f>
        <v>5.5229999999999997</v>
      </c>
      <c r="BB414" s="717">
        <f>IF(ISNUMBER(Bilanz!BB414),Bilanz!BB414,"")</f>
        <v>8.3176377110266984</v>
      </c>
      <c r="BC414" s="718">
        <f>IF(ISNUMBER(Bilanz!BC414),Bilanz!BC414,"")</f>
        <v>0.664010647239197</v>
      </c>
      <c r="BD414" s="719">
        <f>IF(ISNUMBER(Bilanz!BD414),Bilanz!BD414,"")</f>
        <v>1.2022644346174124E-3</v>
      </c>
      <c r="BE414" s="720">
        <f>IF(ISNUMBER(Bilanz!BE414),Bilanz!BE414,"")</f>
        <v>1.6360148933769607</v>
      </c>
      <c r="BF414" s="708">
        <f>IF(ISNUMBER(Bilanz!BF414),Bilanz!BF414,"")</f>
        <v>12.434214770228442</v>
      </c>
      <c r="BG414" s="709">
        <f>IF(ISNUMBER(Bilanz!BG414),Bilanz!BG414,"")</f>
        <v>11.138292251694107</v>
      </c>
      <c r="BH414" s="710">
        <f>IF(ISNUMBER(Bilanz!BH414),Bilanz!BH414,"")</f>
        <v>1.0874387771968441</v>
      </c>
      <c r="BI414" s="711">
        <f>IF(ISNUMBER(Bilanz!BI414),Bilanz!BI414,"")</f>
        <v>13.193353431383425</v>
      </c>
      <c r="BJ414" s="712">
        <f>IF(ISNUMBER(Bilanz!BJ414),Bilanz!BJ414,"")</f>
        <v>0.537111872730063</v>
      </c>
      <c r="BK414" s="713">
        <f>IF(ISNUMBER(Bilanz!BK414),Bilanz!BK414,"")</f>
        <v>1.8103270931907014</v>
      </c>
      <c r="BL414" s="714">
        <f>IF(ISNUMBER(Bilanz!BL414),Bilanz!BL414,"")</f>
        <v>8.2339438095713362</v>
      </c>
      <c r="BM414" s="721" t="str">
        <f>IF(ISTEXT(Bilanz!BM414),Bilanz!BM414,"")</f>
        <v>V0</v>
      </c>
      <c r="BN414" s="722">
        <f>IF(ISNUMBER(Bilanz!BN414),Bilanz!BN414,"")</f>
        <v>6.2</v>
      </c>
      <c r="BO414" s="722">
        <f>IF(ISNUMBER(Bilanz!BO414),Bilanz!BO414,"")</f>
        <v>6.4914492590436144</v>
      </c>
      <c r="BP414" s="723">
        <f>IF(ISNUMBER(Bilanz!BP414),Bilanz!BP414,"")</f>
        <v>4.7007945007034539</v>
      </c>
      <c r="BQ414" s="723">
        <f>IF(ISNUMBER(Bilanz!BQ414),Bilanz!BQ414,"")</f>
        <v>30</v>
      </c>
      <c r="BR414" s="721" t="str">
        <f>IF(ISTEXT(Bilanz!BR414),Bilanz!BR414,"")</f>
        <v>V0</v>
      </c>
      <c r="BS414" s="723">
        <f>IF(ISNUMBER(Bilanz!BS414),Bilanz!BS414,"")</f>
        <v>33.179812695099066</v>
      </c>
      <c r="BT414" s="723">
        <f>IF(ISNUMBER(Bilanz!BT414),Bilanz!BT414,"")</f>
        <v>25.873734826973326</v>
      </c>
      <c r="BU414" s="723">
        <f>IF(ISNUMBER(Bilanz!BU414),Bilanz!BU414,"")</f>
        <v>59.053547522072392</v>
      </c>
      <c r="BV414" s="722">
        <f>IF(ISNUMBER(Bilanz!BV414),Bilanz!BV414,"")</f>
        <v>12.371954225772726</v>
      </c>
      <c r="BW414" s="723">
        <f>IF(ISNUMBER(Bilanz!BW414),Bilanz!BW414,"")</f>
        <v>30</v>
      </c>
      <c r="BX414" s="721" t="str">
        <f>IF(ISTEXT(Bilanz!BX414),Bilanz!BX414,"")</f>
        <v>V0</v>
      </c>
    </row>
    <row r="415" spans="1:76" x14ac:dyDescent="0.2">
      <c r="A415" s="120" t="str">
        <f>IF(ISTEXT(Data!A415),Data!A415,"")</f>
        <v/>
      </c>
      <c r="B415" s="250">
        <f>IF(ISREF(Data!B415),Data!B415,"")</f>
        <v>35423</v>
      </c>
      <c r="C415" s="698">
        <v>0.27083333333333298</v>
      </c>
      <c r="D415" s="250">
        <f>IF(ISREF(Data!D415),Data!D415,"")</f>
        <v>35424</v>
      </c>
      <c r="E415" s="698">
        <v>0.27083333333333298</v>
      </c>
      <c r="F415" s="699" t="s">
        <v>2179</v>
      </c>
      <c r="G415" s="245" t="str">
        <f>IF(ISTEXT(Data!G415),Data!G415,"")</f>
        <v>Snow</v>
      </c>
      <c r="H415" s="247" t="str">
        <f>IF(ISTEXT(Data!H415),Data!H415,"")</f>
        <v/>
      </c>
      <c r="I415" s="246" t="str">
        <f>IF(ISTEXT(Data!I415),Data!I415,"")</f>
        <v>Insufficient Quantity</v>
      </c>
      <c r="J415" s="248" t="str">
        <f>IF(ISTEXT(Data!J415),Data!J415,"")</f>
        <v/>
      </c>
      <c r="K415" s="273">
        <f>IF(ISNUMBER(Data!K415),Data!K415,"")</f>
        <v>0.2</v>
      </c>
      <c r="L415" s="242" t="str">
        <f>IF(ISTEXT(Data!L415),Data!L415,"")</f>
        <v>V0</v>
      </c>
      <c r="M415" s="700" t="str">
        <f>IF(ISNUMBER(Data!M415),Data!M415,"")</f>
        <v/>
      </c>
      <c r="N415" s="700" t="str">
        <f>IF(ISNUMBER(Data!N415),Data!N415,"")</f>
        <v/>
      </c>
      <c r="O415" s="242" t="str">
        <f>IF(ISTEXT(Data!O415),Data!O415,"")</f>
        <v>M1</v>
      </c>
      <c r="P415" s="278" t="str">
        <f>IF(ISNUMBER(Data!P415),Data!P415,"")</f>
        <v/>
      </c>
      <c r="Q415" s="242" t="str">
        <f>IF(ISTEXT(Data!Q415),Data!Q415,"")</f>
        <v>M1</v>
      </c>
      <c r="R415" s="277" t="str">
        <f>IF(ISNUMBER(Data!R415),Data!R415,"")</f>
        <v/>
      </c>
      <c r="S415" s="242" t="str">
        <f>IF(ISTEXT(Data!S415),Data!S415,"")</f>
        <v>M1</v>
      </c>
      <c r="T415" s="701" t="str">
        <f>IF(ISNUMBER(Data!T415),Data!T415,"")</f>
        <v/>
      </c>
      <c r="U415" s="242" t="str">
        <f>IF(ISTEXT(Data!U415),Data!U415,"")</f>
        <v>M1</v>
      </c>
      <c r="V415" s="702" t="str">
        <f>IF(ISNUMBER(Data!V415),Data!V415,"")</f>
        <v/>
      </c>
      <c r="W415" s="242" t="str">
        <f>IF(ISTEXT(Data!W415),Data!W415,"")</f>
        <v>M1</v>
      </c>
      <c r="X415" s="701" t="str">
        <f>IF(ISNUMBER(Data!X415),Data!X415,"")</f>
        <v/>
      </c>
      <c r="Y415" s="242" t="str">
        <f>IF(ISTEXT(Data!Y415),Data!Y415,"")</f>
        <v>M1</v>
      </c>
      <c r="Z415" s="703" t="str">
        <f>IF(ISNUMBER(Data!Z415),Data!Z415,"")</f>
        <v/>
      </c>
      <c r="AA415" s="242" t="str">
        <f>IF(ISTEXT(Data!AA415),Data!AA415,"")</f>
        <v>M1</v>
      </c>
      <c r="AB415" s="701" t="str">
        <f>IF(ISNUMBER(Data!AB415),Data!AB415,"")</f>
        <v/>
      </c>
      <c r="AC415" s="242" t="str">
        <f>IF(ISTEXT(Data!AC415),Data!AC415,"")</f>
        <v>M1</v>
      </c>
      <c r="AD415" s="704" t="str">
        <f>IF(ISNUMBER(Data!AD415),Data!AD415,"")</f>
        <v/>
      </c>
      <c r="AE415" s="242" t="str">
        <f>IF(ISTEXT(Data!AE415),Data!AE415,"")</f>
        <v>M1</v>
      </c>
      <c r="AF415" s="701" t="str">
        <f>IF(ISNUMBER(Data!AF415),Data!AF415,"")</f>
        <v/>
      </c>
      <c r="AG415" s="242" t="str">
        <f>IF(ISTEXT(Data!AG415),Data!AG415,"")</f>
        <v>M1</v>
      </c>
      <c r="AH415" s="703" t="str">
        <f>IF(ISNUMBER(Data!AH415),Data!AH415,"")</f>
        <v/>
      </c>
      <c r="AI415" s="242" t="str">
        <f>IF(ISTEXT(Data!AI415),Data!AI415,"")</f>
        <v>M1</v>
      </c>
      <c r="AJ415" s="267" t="str">
        <f>IF(ISTEXT(Data!AJ415),Data!AJ415,"")</f>
        <v/>
      </c>
      <c r="AK415" s="267" t="str">
        <f>IF(ISTEXT(Data!AK415),Data!AK415,"")</f>
        <v/>
      </c>
      <c r="AL415" s="267" t="str">
        <f>IF(ISTEXT(Data!AL415),Data!AL415,"")</f>
        <v/>
      </c>
      <c r="AM415" s="267" t="str">
        <f>IF(ISTEXT(Data!AM415),Data!AM415,"")</f>
        <v/>
      </c>
      <c r="AN415" s="267" t="str">
        <f>IF(ISTEXT(Data!AN415),Data!AN415,"")</f>
        <v/>
      </c>
      <c r="AO415" s="267" t="str">
        <f>IF(ISTEXT(Data!AO415),Data!AO415,"")</f>
        <v/>
      </c>
      <c r="AP415" s="705" t="str">
        <f>IF(ISNUMBER(Bilanz!AP415),Bilanz!AP415,"")</f>
        <v/>
      </c>
      <c r="AQ415" s="706" t="str">
        <f>IF(ISNUMBER(Bilanz!AQ415),Bilanz!AQ415,"")</f>
        <v/>
      </c>
      <c r="AR415" s="707" t="str">
        <f>IF(ISNUMBER(Bilanz!AR415),Bilanz!AR415,"")</f>
        <v/>
      </c>
      <c r="AS415" s="708" t="str">
        <f>IF(ISNUMBER(Bilanz!AS415),Bilanz!AS415,"")</f>
        <v/>
      </c>
      <c r="AT415" s="709" t="str">
        <f>IF(ISNUMBER(Bilanz!AT415),Bilanz!AT415,"")</f>
        <v/>
      </c>
      <c r="AU415" s="710" t="str">
        <f>IF(ISNUMBER(Bilanz!AU415),Bilanz!AU415,"")</f>
        <v/>
      </c>
      <c r="AV415" s="711" t="str">
        <f>IF(ISNUMBER(Bilanz!AV415),Bilanz!AV415,"")</f>
        <v/>
      </c>
      <c r="AW415" s="712" t="str">
        <f>IF(ISNUMBER(Bilanz!AW415),Bilanz!AW415,"")</f>
        <v/>
      </c>
      <c r="AX415" s="713" t="str">
        <f>IF(ISNUMBER(Bilanz!AX415),Bilanz!AX415,"")</f>
        <v/>
      </c>
      <c r="AY415" s="714" t="str">
        <f>IF(ISNUMBER(Bilanz!AY415),Bilanz!AY415,"")</f>
        <v/>
      </c>
      <c r="AZ415" s="715">
        <f>IF(ISNUMBER(Bilanz!AZ415),Bilanz!AZ415,"")</f>
        <v>362.61</v>
      </c>
      <c r="BA415" s="716">
        <f>IF(ISNUMBER(Bilanz!BA415),Bilanz!BA415,"")</f>
        <v>5.5229999999999997</v>
      </c>
      <c r="BB415" s="717" t="str">
        <f>IF(ISNUMBER(Bilanz!BB415),Bilanz!BB415,"")</f>
        <v/>
      </c>
      <c r="BC415" s="718" t="str">
        <f>IF(ISNUMBER(Bilanz!BC415),Bilanz!BC415,"")</f>
        <v/>
      </c>
      <c r="BD415" s="719" t="str">
        <f>IF(ISNUMBER(Bilanz!BD415),Bilanz!BD415,"")</f>
        <v/>
      </c>
      <c r="BE415" s="720" t="str">
        <f>IF(ISNUMBER(Bilanz!BE415),Bilanz!BE415,"")</f>
        <v/>
      </c>
      <c r="BF415" s="708" t="str">
        <f>IF(ISNUMBER(Bilanz!BF415),Bilanz!BF415,"")</f>
        <v/>
      </c>
      <c r="BG415" s="709" t="str">
        <f>IF(ISNUMBER(Bilanz!BG415),Bilanz!BG415,"")</f>
        <v/>
      </c>
      <c r="BH415" s="710" t="str">
        <f>IF(ISNUMBER(Bilanz!BH415),Bilanz!BH415,"")</f>
        <v/>
      </c>
      <c r="BI415" s="711" t="str">
        <f>IF(ISNUMBER(Bilanz!BI415),Bilanz!BI415,"")</f>
        <v/>
      </c>
      <c r="BJ415" s="712" t="str">
        <f>IF(ISNUMBER(Bilanz!BJ415),Bilanz!BJ415,"")</f>
        <v/>
      </c>
      <c r="BK415" s="713" t="str">
        <f>IF(ISNUMBER(Bilanz!BK415),Bilanz!BK415,"")</f>
        <v/>
      </c>
      <c r="BL415" s="714" t="str">
        <f>IF(ISNUMBER(Bilanz!BL415),Bilanz!BL415,"")</f>
        <v/>
      </c>
      <c r="BM415" s="721" t="str">
        <f>IF(ISTEXT(Bilanz!BM415),Bilanz!BM415,"")</f>
        <v>M1</v>
      </c>
      <c r="BN415" s="722" t="str">
        <f>IF(ISNUMBER(Bilanz!BN415),Bilanz!BN415,"")</f>
        <v/>
      </c>
      <c r="BO415" s="722" t="str">
        <f>IF(ISNUMBER(Bilanz!BO415),Bilanz!BO415,"")</f>
        <v/>
      </c>
      <c r="BP415" s="723" t="str">
        <f>IF(ISNUMBER(Bilanz!BP415),Bilanz!BP415,"")</f>
        <v/>
      </c>
      <c r="BQ415" s="723" t="str">
        <f>IF(ISNUMBER(Bilanz!BQ415),Bilanz!BQ415,"")</f>
        <v/>
      </c>
      <c r="BR415" s="721" t="str">
        <f>IF(ISTEXT(Bilanz!BR415),Bilanz!BR415,"")</f>
        <v>M1</v>
      </c>
      <c r="BS415" s="723" t="str">
        <f>IF(ISNUMBER(Bilanz!BS415),Bilanz!BS415,"")</f>
        <v/>
      </c>
      <c r="BT415" s="723" t="str">
        <f>IF(ISNUMBER(Bilanz!BT415),Bilanz!BT415,"")</f>
        <v/>
      </c>
      <c r="BU415" s="723" t="str">
        <f>IF(ISNUMBER(Bilanz!BU415),Bilanz!BU415,"")</f>
        <v/>
      </c>
      <c r="BV415" s="722" t="str">
        <f>IF(ISNUMBER(Bilanz!BV415),Bilanz!BV415,"")</f>
        <v/>
      </c>
      <c r="BW415" s="723" t="str">
        <f>IF(ISNUMBER(Bilanz!BW415),Bilanz!BW415,"")</f>
        <v/>
      </c>
      <c r="BX415" s="721" t="str">
        <f>IF(ISTEXT(Bilanz!BX415),Bilanz!BX415,"")</f>
        <v>M1</v>
      </c>
    </row>
    <row r="416" spans="1:76" x14ac:dyDescent="0.2">
      <c r="A416" s="120" t="str">
        <f>IF(ISTEXT(Data!A416),Data!A416,"")</f>
        <v/>
      </c>
      <c r="B416" s="250">
        <f>IF(ISREF(Data!B416),Data!B416,"")</f>
        <v>35424</v>
      </c>
      <c r="C416" s="698">
        <v>0.27083333333333298</v>
      </c>
      <c r="D416" s="250">
        <f>IF(ISREF(Data!D416),Data!D416,"")</f>
        <v>35425</v>
      </c>
      <c r="E416" s="698">
        <v>0.27083333333333298</v>
      </c>
      <c r="F416" s="699" t="s">
        <v>2179</v>
      </c>
      <c r="G416" s="245" t="str">
        <f>IF(ISTEXT(Data!G416),Data!G416,"")</f>
        <v>No Precipitation Occurred</v>
      </c>
      <c r="H416" s="247" t="str">
        <f>IF(ISTEXT(Data!H416),Data!H416,"")</f>
        <v/>
      </c>
      <c r="I416" s="246" t="str">
        <f>IF(ISTEXT(Data!I416),Data!I416,"")</f>
        <v/>
      </c>
      <c r="J416" s="248" t="str">
        <f>IF(ISTEXT(Data!J416),Data!J416,"")</f>
        <v/>
      </c>
      <c r="K416" s="273" t="str">
        <f>IF(ISNUMBER(Data!K416),Data!K416,"")</f>
        <v/>
      </c>
      <c r="L416" s="242" t="str">
        <f>IF(ISTEXT(Data!L416),Data!L416,"")</f>
        <v>M1</v>
      </c>
      <c r="M416" s="700" t="str">
        <f>IF(ISNUMBER(Data!M416),Data!M416,"")</f>
        <v/>
      </c>
      <c r="N416" s="700" t="str">
        <f>IF(ISNUMBER(Data!N416),Data!N416,"")</f>
        <v/>
      </c>
      <c r="O416" s="242" t="str">
        <f>IF(ISTEXT(Data!O416),Data!O416,"")</f>
        <v>M1</v>
      </c>
      <c r="P416" s="278" t="str">
        <f>IF(ISNUMBER(Data!P416),Data!P416,"")</f>
        <v/>
      </c>
      <c r="Q416" s="242" t="str">
        <f>IF(ISTEXT(Data!Q416),Data!Q416,"")</f>
        <v>M1</v>
      </c>
      <c r="R416" s="277" t="str">
        <f>IF(ISNUMBER(Data!R416),Data!R416,"")</f>
        <v/>
      </c>
      <c r="S416" s="242" t="str">
        <f>IF(ISTEXT(Data!S416),Data!S416,"")</f>
        <v>M1</v>
      </c>
      <c r="T416" s="701" t="str">
        <f>IF(ISNUMBER(Data!T416),Data!T416,"")</f>
        <v/>
      </c>
      <c r="U416" s="242" t="str">
        <f>IF(ISTEXT(Data!U416),Data!U416,"")</f>
        <v>M1</v>
      </c>
      <c r="V416" s="702" t="str">
        <f>IF(ISNUMBER(Data!V416),Data!V416,"")</f>
        <v/>
      </c>
      <c r="W416" s="242" t="str">
        <f>IF(ISTEXT(Data!W416),Data!W416,"")</f>
        <v>M1</v>
      </c>
      <c r="X416" s="701" t="str">
        <f>IF(ISNUMBER(Data!X416),Data!X416,"")</f>
        <v/>
      </c>
      <c r="Y416" s="242" t="str">
        <f>IF(ISTEXT(Data!Y416),Data!Y416,"")</f>
        <v>M1</v>
      </c>
      <c r="Z416" s="703" t="str">
        <f>IF(ISNUMBER(Data!Z416),Data!Z416,"")</f>
        <v/>
      </c>
      <c r="AA416" s="242" t="str">
        <f>IF(ISTEXT(Data!AA416),Data!AA416,"")</f>
        <v>M1</v>
      </c>
      <c r="AB416" s="701" t="str">
        <f>IF(ISNUMBER(Data!AB416),Data!AB416,"")</f>
        <v/>
      </c>
      <c r="AC416" s="242" t="str">
        <f>IF(ISTEXT(Data!AC416),Data!AC416,"")</f>
        <v>M1</v>
      </c>
      <c r="AD416" s="704" t="str">
        <f>IF(ISNUMBER(Data!AD416),Data!AD416,"")</f>
        <v/>
      </c>
      <c r="AE416" s="242" t="str">
        <f>IF(ISTEXT(Data!AE416),Data!AE416,"")</f>
        <v>M1</v>
      </c>
      <c r="AF416" s="701" t="str">
        <f>IF(ISNUMBER(Data!AF416),Data!AF416,"")</f>
        <v/>
      </c>
      <c r="AG416" s="242" t="str">
        <f>IF(ISTEXT(Data!AG416),Data!AG416,"")</f>
        <v>M1</v>
      </c>
      <c r="AH416" s="703" t="str">
        <f>IF(ISNUMBER(Data!AH416),Data!AH416,"")</f>
        <v/>
      </c>
      <c r="AI416" s="242" t="str">
        <f>IF(ISTEXT(Data!AI416),Data!AI416,"")</f>
        <v>M1</v>
      </c>
      <c r="AJ416" s="267" t="str">
        <f>IF(ISTEXT(Data!AJ416),Data!AJ416,"")</f>
        <v/>
      </c>
      <c r="AK416" s="267" t="str">
        <f>IF(ISTEXT(Data!AK416),Data!AK416,"")</f>
        <v/>
      </c>
      <c r="AL416" s="267" t="str">
        <f>IF(ISTEXT(Data!AL416),Data!AL416,"")</f>
        <v/>
      </c>
      <c r="AM416" s="267" t="str">
        <f>IF(ISTEXT(Data!AM416),Data!AM416,"")</f>
        <v/>
      </c>
      <c r="AN416" s="267" t="str">
        <f>IF(ISTEXT(Data!AN416),Data!AN416,"")</f>
        <v/>
      </c>
      <c r="AO416" s="267" t="str">
        <f>IF(ISTEXT(Data!AO416),Data!AO416,"")</f>
        <v/>
      </c>
      <c r="AP416" s="705" t="str">
        <f>IF(ISNUMBER(Bilanz!AP416),Bilanz!AP416,"")</f>
        <v/>
      </c>
      <c r="AQ416" s="706" t="str">
        <f>IF(ISNUMBER(Bilanz!AQ416),Bilanz!AQ416,"")</f>
        <v/>
      </c>
      <c r="AR416" s="707" t="str">
        <f>IF(ISNUMBER(Bilanz!AR416),Bilanz!AR416,"")</f>
        <v/>
      </c>
      <c r="AS416" s="708" t="str">
        <f>IF(ISNUMBER(Bilanz!AS416),Bilanz!AS416,"")</f>
        <v/>
      </c>
      <c r="AT416" s="709" t="str">
        <f>IF(ISNUMBER(Bilanz!AT416),Bilanz!AT416,"")</f>
        <v/>
      </c>
      <c r="AU416" s="710" t="str">
        <f>IF(ISNUMBER(Bilanz!AU416),Bilanz!AU416,"")</f>
        <v/>
      </c>
      <c r="AV416" s="711" t="str">
        <f>IF(ISNUMBER(Bilanz!AV416),Bilanz!AV416,"")</f>
        <v/>
      </c>
      <c r="AW416" s="712" t="str">
        <f>IF(ISNUMBER(Bilanz!AW416),Bilanz!AW416,"")</f>
        <v/>
      </c>
      <c r="AX416" s="713" t="str">
        <f>IF(ISNUMBER(Bilanz!AX416),Bilanz!AX416,"")</f>
        <v/>
      </c>
      <c r="AY416" s="714" t="str">
        <f>IF(ISNUMBER(Bilanz!AY416),Bilanz!AY416,"")</f>
        <v/>
      </c>
      <c r="AZ416" s="715">
        <f>IF(ISNUMBER(Bilanz!AZ416),Bilanz!AZ416,"")</f>
        <v>362.61</v>
      </c>
      <c r="BA416" s="716">
        <f>IF(ISNUMBER(Bilanz!BA416),Bilanz!BA416,"")</f>
        <v>5.5229999999999997</v>
      </c>
      <c r="BB416" s="717" t="str">
        <f>IF(ISNUMBER(Bilanz!BB416),Bilanz!BB416,"")</f>
        <v/>
      </c>
      <c r="BC416" s="718" t="str">
        <f>IF(ISNUMBER(Bilanz!BC416),Bilanz!BC416,"")</f>
        <v/>
      </c>
      <c r="BD416" s="719" t="str">
        <f>IF(ISNUMBER(Bilanz!BD416),Bilanz!BD416,"")</f>
        <v/>
      </c>
      <c r="BE416" s="720" t="str">
        <f>IF(ISNUMBER(Bilanz!BE416),Bilanz!BE416,"")</f>
        <v/>
      </c>
      <c r="BF416" s="708" t="str">
        <f>IF(ISNUMBER(Bilanz!BF416),Bilanz!BF416,"")</f>
        <v/>
      </c>
      <c r="BG416" s="709" t="str">
        <f>IF(ISNUMBER(Bilanz!BG416),Bilanz!BG416,"")</f>
        <v/>
      </c>
      <c r="BH416" s="710" t="str">
        <f>IF(ISNUMBER(Bilanz!BH416),Bilanz!BH416,"")</f>
        <v/>
      </c>
      <c r="BI416" s="711" t="str">
        <f>IF(ISNUMBER(Bilanz!BI416),Bilanz!BI416,"")</f>
        <v/>
      </c>
      <c r="BJ416" s="712" t="str">
        <f>IF(ISNUMBER(Bilanz!BJ416),Bilanz!BJ416,"")</f>
        <v/>
      </c>
      <c r="BK416" s="713" t="str">
        <f>IF(ISNUMBER(Bilanz!BK416),Bilanz!BK416,"")</f>
        <v/>
      </c>
      <c r="BL416" s="714" t="str">
        <f>IF(ISNUMBER(Bilanz!BL416),Bilanz!BL416,"")</f>
        <v/>
      </c>
      <c r="BM416" s="721" t="str">
        <f>IF(ISTEXT(Bilanz!BM416),Bilanz!BM416,"")</f>
        <v>M1</v>
      </c>
      <c r="BN416" s="722" t="str">
        <f>IF(ISNUMBER(Bilanz!BN416),Bilanz!BN416,"")</f>
        <v/>
      </c>
      <c r="BO416" s="722" t="str">
        <f>IF(ISNUMBER(Bilanz!BO416),Bilanz!BO416,"")</f>
        <v/>
      </c>
      <c r="BP416" s="723" t="str">
        <f>IF(ISNUMBER(Bilanz!BP416),Bilanz!BP416,"")</f>
        <v/>
      </c>
      <c r="BQ416" s="723" t="str">
        <f>IF(ISNUMBER(Bilanz!BQ416),Bilanz!BQ416,"")</f>
        <v/>
      </c>
      <c r="BR416" s="721" t="str">
        <f>IF(ISTEXT(Bilanz!BR416),Bilanz!BR416,"")</f>
        <v>M1</v>
      </c>
      <c r="BS416" s="723" t="str">
        <f>IF(ISNUMBER(Bilanz!BS416),Bilanz!BS416,"")</f>
        <v/>
      </c>
      <c r="BT416" s="723" t="str">
        <f>IF(ISNUMBER(Bilanz!BT416),Bilanz!BT416,"")</f>
        <v/>
      </c>
      <c r="BU416" s="723" t="str">
        <f>IF(ISNUMBER(Bilanz!BU416),Bilanz!BU416,"")</f>
        <v/>
      </c>
      <c r="BV416" s="722" t="str">
        <f>IF(ISNUMBER(Bilanz!BV416),Bilanz!BV416,"")</f>
        <v/>
      </c>
      <c r="BW416" s="723" t="str">
        <f>IF(ISNUMBER(Bilanz!BW416),Bilanz!BW416,"")</f>
        <v/>
      </c>
      <c r="BX416" s="721" t="str">
        <f>IF(ISTEXT(Bilanz!BX416),Bilanz!BX416,"")</f>
        <v>M1</v>
      </c>
    </row>
    <row r="417" spans="1:76" x14ac:dyDescent="0.2">
      <c r="A417" s="120" t="str">
        <f>IF(ISTEXT(Data!A417),Data!A417,"")</f>
        <v/>
      </c>
      <c r="B417" s="250">
        <f>IF(ISREF(Data!B417),Data!B417,"")</f>
        <v>35425</v>
      </c>
      <c r="C417" s="698">
        <v>0.27083333333333298</v>
      </c>
      <c r="D417" s="250">
        <f>IF(ISREF(Data!D417),Data!D417,"")</f>
        <v>35426</v>
      </c>
      <c r="E417" s="698">
        <v>0.27083333333333298</v>
      </c>
      <c r="F417" s="699" t="s">
        <v>2179</v>
      </c>
      <c r="G417" s="245" t="str">
        <f>IF(ISTEXT(Data!G417),Data!G417,"")</f>
        <v>No Precipitation Occurred</v>
      </c>
      <c r="H417" s="247" t="str">
        <f>IF(ISTEXT(Data!H417),Data!H417,"")</f>
        <v/>
      </c>
      <c r="I417" s="246" t="str">
        <f>IF(ISTEXT(Data!I417),Data!I417,"")</f>
        <v/>
      </c>
      <c r="J417" s="248" t="str">
        <f>IF(ISTEXT(Data!J417),Data!J417,"")</f>
        <v/>
      </c>
      <c r="K417" s="273" t="str">
        <f>IF(ISNUMBER(Data!K417),Data!K417,"")</f>
        <v/>
      </c>
      <c r="L417" s="242" t="str">
        <f>IF(ISTEXT(Data!L417),Data!L417,"")</f>
        <v>M1</v>
      </c>
      <c r="M417" s="700" t="str">
        <f>IF(ISNUMBER(Data!M417),Data!M417,"")</f>
        <v/>
      </c>
      <c r="N417" s="700" t="str">
        <f>IF(ISNUMBER(Data!N417),Data!N417,"")</f>
        <v/>
      </c>
      <c r="O417" s="242" t="str">
        <f>IF(ISTEXT(Data!O417),Data!O417,"")</f>
        <v>M1</v>
      </c>
      <c r="P417" s="278" t="str">
        <f>IF(ISNUMBER(Data!P417),Data!P417,"")</f>
        <v/>
      </c>
      <c r="Q417" s="242" t="str">
        <f>IF(ISTEXT(Data!Q417),Data!Q417,"")</f>
        <v>M1</v>
      </c>
      <c r="R417" s="277" t="str">
        <f>IF(ISNUMBER(Data!R417),Data!R417,"")</f>
        <v/>
      </c>
      <c r="S417" s="242" t="str">
        <f>IF(ISTEXT(Data!S417),Data!S417,"")</f>
        <v>M1</v>
      </c>
      <c r="T417" s="701" t="str">
        <f>IF(ISNUMBER(Data!T417),Data!T417,"")</f>
        <v/>
      </c>
      <c r="U417" s="242" t="str">
        <f>IF(ISTEXT(Data!U417),Data!U417,"")</f>
        <v>M1</v>
      </c>
      <c r="V417" s="702" t="str">
        <f>IF(ISNUMBER(Data!V417),Data!V417,"")</f>
        <v/>
      </c>
      <c r="W417" s="242" t="str">
        <f>IF(ISTEXT(Data!W417),Data!W417,"")</f>
        <v>M1</v>
      </c>
      <c r="X417" s="701" t="str">
        <f>IF(ISNUMBER(Data!X417),Data!X417,"")</f>
        <v/>
      </c>
      <c r="Y417" s="242" t="str">
        <f>IF(ISTEXT(Data!Y417),Data!Y417,"")</f>
        <v>M1</v>
      </c>
      <c r="Z417" s="703" t="str">
        <f>IF(ISNUMBER(Data!Z417),Data!Z417,"")</f>
        <v/>
      </c>
      <c r="AA417" s="242" t="str">
        <f>IF(ISTEXT(Data!AA417),Data!AA417,"")</f>
        <v>M1</v>
      </c>
      <c r="AB417" s="701" t="str">
        <f>IF(ISNUMBER(Data!AB417),Data!AB417,"")</f>
        <v/>
      </c>
      <c r="AC417" s="242" t="str">
        <f>IF(ISTEXT(Data!AC417),Data!AC417,"")</f>
        <v>M1</v>
      </c>
      <c r="AD417" s="704" t="str">
        <f>IF(ISNUMBER(Data!AD417),Data!AD417,"")</f>
        <v/>
      </c>
      <c r="AE417" s="242" t="str">
        <f>IF(ISTEXT(Data!AE417),Data!AE417,"")</f>
        <v>M1</v>
      </c>
      <c r="AF417" s="701" t="str">
        <f>IF(ISNUMBER(Data!AF417),Data!AF417,"")</f>
        <v/>
      </c>
      <c r="AG417" s="242" t="str">
        <f>IF(ISTEXT(Data!AG417),Data!AG417,"")</f>
        <v>M1</v>
      </c>
      <c r="AH417" s="703" t="str">
        <f>IF(ISNUMBER(Data!AH417),Data!AH417,"")</f>
        <v/>
      </c>
      <c r="AI417" s="242" t="str">
        <f>IF(ISTEXT(Data!AI417),Data!AI417,"")</f>
        <v>M1</v>
      </c>
      <c r="AJ417" s="267" t="str">
        <f>IF(ISTEXT(Data!AJ417),Data!AJ417,"")</f>
        <v/>
      </c>
      <c r="AK417" s="267" t="str">
        <f>IF(ISTEXT(Data!AK417),Data!AK417,"")</f>
        <v/>
      </c>
      <c r="AL417" s="267" t="str">
        <f>IF(ISTEXT(Data!AL417),Data!AL417,"")</f>
        <v/>
      </c>
      <c r="AM417" s="267" t="str">
        <f>IF(ISTEXT(Data!AM417),Data!AM417,"")</f>
        <v/>
      </c>
      <c r="AN417" s="267" t="str">
        <f>IF(ISTEXT(Data!AN417),Data!AN417,"")</f>
        <v/>
      </c>
      <c r="AO417" s="267" t="str">
        <f>IF(ISTEXT(Data!AO417),Data!AO417,"")</f>
        <v/>
      </c>
      <c r="AP417" s="705" t="str">
        <f>IF(ISNUMBER(Bilanz!AP417),Bilanz!AP417,"")</f>
        <v/>
      </c>
      <c r="AQ417" s="706" t="str">
        <f>IF(ISNUMBER(Bilanz!AQ417),Bilanz!AQ417,"")</f>
        <v/>
      </c>
      <c r="AR417" s="707" t="str">
        <f>IF(ISNUMBER(Bilanz!AR417),Bilanz!AR417,"")</f>
        <v/>
      </c>
      <c r="AS417" s="708" t="str">
        <f>IF(ISNUMBER(Bilanz!AS417),Bilanz!AS417,"")</f>
        <v/>
      </c>
      <c r="AT417" s="709" t="str">
        <f>IF(ISNUMBER(Bilanz!AT417),Bilanz!AT417,"")</f>
        <v/>
      </c>
      <c r="AU417" s="710" t="str">
        <f>IF(ISNUMBER(Bilanz!AU417),Bilanz!AU417,"")</f>
        <v/>
      </c>
      <c r="AV417" s="711" t="str">
        <f>IF(ISNUMBER(Bilanz!AV417),Bilanz!AV417,"")</f>
        <v/>
      </c>
      <c r="AW417" s="712" t="str">
        <f>IF(ISNUMBER(Bilanz!AW417),Bilanz!AW417,"")</f>
        <v/>
      </c>
      <c r="AX417" s="713" t="str">
        <f>IF(ISNUMBER(Bilanz!AX417),Bilanz!AX417,"")</f>
        <v/>
      </c>
      <c r="AY417" s="714" t="str">
        <f>IF(ISNUMBER(Bilanz!AY417),Bilanz!AY417,"")</f>
        <v/>
      </c>
      <c r="AZ417" s="715">
        <f>IF(ISNUMBER(Bilanz!AZ417),Bilanz!AZ417,"")</f>
        <v>362.61</v>
      </c>
      <c r="BA417" s="716">
        <f>IF(ISNUMBER(Bilanz!BA417),Bilanz!BA417,"")</f>
        <v>5.5229999999999997</v>
      </c>
      <c r="BB417" s="717" t="str">
        <f>IF(ISNUMBER(Bilanz!BB417),Bilanz!BB417,"")</f>
        <v/>
      </c>
      <c r="BC417" s="718" t="str">
        <f>IF(ISNUMBER(Bilanz!BC417),Bilanz!BC417,"")</f>
        <v/>
      </c>
      <c r="BD417" s="719" t="str">
        <f>IF(ISNUMBER(Bilanz!BD417),Bilanz!BD417,"")</f>
        <v/>
      </c>
      <c r="BE417" s="720" t="str">
        <f>IF(ISNUMBER(Bilanz!BE417),Bilanz!BE417,"")</f>
        <v/>
      </c>
      <c r="BF417" s="708" t="str">
        <f>IF(ISNUMBER(Bilanz!BF417),Bilanz!BF417,"")</f>
        <v/>
      </c>
      <c r="BG417" s="709" t="str">
        <f>IF(ISNUMBER(Bilanz!BG417),Bilanz!BG417,"")</f>
        <v/>
      </c>
      <c r="BH417" s="710" t="str">
        <f>IF(ISNUMBER(Bilanz!BH417),Bilanz!BH417,"")</f>
        <v/>
      </c>
      <c r="BI417" s="711" t="str">
        <f>IF(ISNUMBER(Bilanz!BI417),Bilanz!BI417,"")</f>
        <v/>
      </c>
      <c r="BJ417" s="712" t="str">
        <f>IF(ISNUMBER(Bilanz!BJ417),Bilanz!BJ417,"")</f>
        <v/>
      </c>
      <c r="BK417" s="713" t="str">
        <f>IF(ISNUMBER(Bilanz!BK417),Bilanz!BK417,"")</f>
        <v/>
      </c>
      <c r="BL417" s="714" t="str">
        <f>IF(ISNUMBER(Bilanz!BL417),Bilanz!BL417,"")</f>
        <v/>
      </c>
      <c r="BM417" s="721" t="str">
        <f>IF(ISTEXT(Bilanz!BM417),Bilanz!BM417,"")</f>
        <v>M1</v>
      </c>
      <c r="BN417" s="722" t="str">
        <f>IF(ISNUMBER(Bilanz!BN417),Bilanz!BN417,"")</f>
        <v/>
      </c>
      <c r="BO417" s="722" t="str">
        <f>IF(ISNUMBER(Bilanz!BO417),Bilanz!BO417,"")</f>
        <v/>
      </c>
      <c r="BP417" s="723" t="str">
        <f>IF(ISNUMBER(Bilanz!BP417),Bilanz!BP417,"")</f>
        <v/>
      </c>
      <c r="BQ417" s="723" t="str">
        <f>IF(ISNUMBER(Bilanz!BQ417),Bilanz!BQ417,"")</f>
        <v/>
      </c>
      <c r="BR417" s="721" t="str">
        <f>IF(ISTEXT(Bilanz!BR417),Bilanz!BR417,"")</f>
        <v>M1</v>
      </c>
      <c r="BS417" s="723" t="str">
        <f>IF(ISNUMBER(Bilanz!BS417),Bilanz!BS417,"")</f>
        <v/>
      </c>
      <c r="BT417" s="723" t="str">
        <f>IF(ISNUMBER(Bilanz!BT417),Bilanz!BT417,"")</f>
        <v/>
      </c>
      <c r="BU417" s="723" t="str">
        <f>IF(ISNUMBER(Bilanz!BU417),Bilanz!BU417,"")</f>
        <v/>
      </c>
      <c r="BV417" s="722" t="str">
        <f>IF(ISNUMBER(Bilanz!BV417),Bilanz!BV417,"")</f>
        <v/>
      </c>
      <c r="BW417" s="723" t="str">
        <f>IF(ISNUMBER(Bilanz!BW417),Bilanz!BW417,"")</f>
        <v/>
      </c>
      <c r="BX417" s="721" t="str">
        <f>IF(ISTEXT(Bilanz!BX417),Bilanz!BX417,"")</f>
        <v>M1</v>
      </c>
    </row>
    <row r="418" spans="1:76" x14ac:dyDescent="0.2">
      <c r="A418" s="120" t="str">
        <f>IF(ISTEXT(Data!A418),Data!A418,"")</f>
        <v/>
      </c>
      <c r="B418" s="250">
        <f>IF(ISREF(Data!B418),Data!B418,"")</f>
        <v>35426</v>
      </c>
      <c r="C418" s="698">
        <v>0.27083333333333298</v>
      </c>
      <c r="D418" s="250">
        <f>IF(ISREF(Data!D418),Data!D418,"")</f>
        <v>35427</v>
      </c>
      <c r="E418" s="698">
        <v>0.27083333333333298</v>
      </c>
      <c r="F418" s="699" t="s">
        <v>2179</v>
      </c>
      <c r="G418" s="245" t="str">
        <f>IF(ISTEXT(Data!G418),Data!G418,"")</f>
        <v>No Precipitation Occurred</v>
      </c>
      <c r="H418" s="247" t="str">
        <f>IF(ISTEXT(Data!H418),Data!H418,"")</f>
        <v/>
      </c>
      <c r="I418" s="246" t="str">
        <f>IF(ISTEXT(Data!I418),Data!I418,"")</f>
        <v/>
      </c>
      <c r="J418" s="248" t="str">
        <f>IF(ISTEXT(Data!J418),Data!J418,"")</f>
        <v/>
      </c>
      <c r="K418" s="273" t="str">
        <f>IF(ISNUMBER(Data!K418),Data!K418,"")</f>
        <v/>
      </c>
      <c r="L418" s="242" t="str">
        <f>IF(ISTEXT(Data!L418),Data!L418,"")</f>
        <v>M1</v>
      </c>
      <c r="M418" s="700" t="str">
        <f>IF(ISNUMBER(Data!M418),Data!M418,"")</f>
        <v/>
      </c>
      <c r="N418" s="700" t="str">
        <f>IF(ISNUMBER(Data!N418),Data!N418,"")</f>
        <v/>
      </c>
      <c r="O418" s="242" t="str">
        <f>IF(ISTEXT(Data!O418),Data!O418,"")</f>
        <v>M1</v>
      </c>
      <c r="P418" s="278" t="str">
        <f>IF(ISNUMBER(Data!P418),Data!P418,"")</f>
        <v/>
      </c>
      <c r="Q418" s="242" t="str">
        <f>IF(ISTEXT(Data!Q418),Data!Q418,"")</f>
        <v>M1</v>
      </c>
      <c r="R418" s="277" t="str">
        <f>IF(ISNUMBER(Data!R418),Data!R418,"")</f>
        <v/>
      </c>
      <c r="S418" s="242" t="str">
        <f>IF(ISTEXT(Data!S418),Data!S418,"")</f>
        <v>M1</v>
      </c>
      <c r="T418" s="701" t="str">
        <f>IF(ISNUMBER(Data!T418),Data!T418,"")</f>
        <v/>
      </c>
      <c r="U418" s="242" t="str">
        <f>IF(ISTEXT(Data!U418),Data!U418,"")</f>
        <v>M1</v>
      </c>
      <c r="V418" s="702" t="str">
        <f>IF(ISNUMBER(Data!V418),Data!V418,"")</f>
        <v/>
      </c>
      <c r="W418" s="242" t="str">
        <f>IF(ISTEXT(Data!W418),Data!W418,"")</f>
        <v>M1</v>
      </c>
      <c r="X418" s="701" t="str">
        <f>IF(ISNUMBER(Data!X418),Data!X418,"")</f>
        <v/>
      </c>
      <c r="Y418" s="242" t="str">
        <f>IF(ISTEXT(Data!Y418),Data!Y418,"")</f>
        <v>M1</v>
      </c>
      <c r="Z418" s="703" t="str">
        <f>IF(ISNUMBER(Data!Z418),Data!Z418,"")</f>
        <v/>
      </c>
      <c r="AA418" s="242" t="str">
        <f>IF(ISTEXT(Data!AA418),Data!AA418,"")</f>
        <v>M1</v>
      </c>
      <c r="AB418" s="701" t="str">
        <f>IF(ISNUMBER(Data!AB418),Data!AB418,"")</f>
        <v/>
      </c>
      <c r="AC418" s="242" t="str">
        <f>IF(ISTEXT(Data!AC418),Data!AC418,"")</f>
        <v>M1</v>
      </c>
      <c r="AD418" s="704" t="str">
        <f>IF(ISNUMBER(Data!AD418),Data!AD418,"")</f>
        <v/>
      </c>
      <c r="AE418" s="242" t="str">
        <f>IF(ISTEXT(Data!AE418),Data!AE418,"")</f>
        <v>M1</v>
      </c>
      <c r="AF418" s="701" t="str">
        <f>IF(ISNUMBER(Data!AF418),Data!AF418,"")</f>
        <v/>
      </c>
      <c r="AG418" s="242" t="str">
        <f>IF(ISTEXT(Data!AG418),Data!AG418,"")</f>
        <v>M1</v>
      </c>
      <c r="AH418" s="703" t="str">
        <f>IF(ISNUMBER(Data!AH418),Data!AH418,"")</f>
        <v/>
      </c>
      <c r="AI418" s="242" t="str">
        <f>IF(ISTEXT(Data!AI418),Data!AI418,"")</f>
        <v>M1</v>
      </c>
      <c r="AJ418" s="267" t="str">
        <f>IF(ISTEXT(Data!AJ418),Data!AJ418,"")</f>
        <v/>
      </c>
      <c r="AK418" s="267" t="str">
        <f>IF(ISTEXT(Data!AK418),Data!AK418,"")</f>
        <v/>
      </c>
      <c r="AL418" s="267" t="str">
        <f>IF(ISTEXT(Data!AL418),Data!AL418,"")</f>
        <v/>
      </c>
      <c r="AM418" s="267" t="str">
        <f>IF(ISTEXT(Data!AM418),Data!AM418,"")</f>
        <v/>
      </c>
      <c r="AN418" s="267" t="str">
        <f>IF(ISTEXT(Data!AN418),Data!AN418,"")</f>
        <v/>
      </c>
      <c r="AO418" s="267" t="str">
        <f>IF(ISTEXT(Data!AO418),Data!AO418,"")</f>
        <v/>
      </c>
      <c r="AP418" s="705" t="str">
        <f>IF(ISNUMBER(Bilanz!AP418),Bilanz!AP418,"")</f>
        <v/>
      </c>
      <c r="AQ418" s="706" t="str">
        <f>IF(ISNUMBER(Bilanz!AQ418),Bilanz!AQ418,"")</f>
        <v/>
      </c>
      <c r="AR418" s="707" t="str">
        <f>IF(ISNUMBER(Bilanz!AR418),Bilanz!AR418,"")</f>
        <v/>
      </c>
      <c r="AS418" s="708" t="str">
        <f>IF(ISNUMBER(Bilanz!AS418),Bilanz!AS418,"")</f>
        <v/>
      </c>
      <c r="AT418" s="709" t="str">
        <f>IF(ISNUMBER(Bilanz!AT418),Bilanz!AT418,"")</f>
        <v/>
      </c>
      <c r="AU418" s="710" t="str">
        <f>IF(ISNUMBER(Bilanz!AU418),Bilanz!AU418,"")</f>
        <v/>
      </c>
      <c r="AV418" s="711" t="str">
        <f>IF(ISNUMBER(Bilanz!AV418),Bilanz!AV418,"")</f>
        <v/>
      </c>
      <c r="AW418" s="712" t="str">
        <f>IF(ISNUMBER(Bilanz!AW418),Bilanz!AW418,"")</f>
        <v/>
      </c>
      <c r="AX418" s="713" t="str">
        <f>IF(ISNUMBER(Bilanz!AX418),Bilanz!AX418,"")</f>
        <v/>
      </c>
      <c r="AY418" s="714" t="str">
        <f>IF(ISNUMBER(Bilanz!AY418),Bilanz!AY418,"")</f>
        <v/>
      </c>
      <c r="AZ418" s="715">
        <f>IF(ISNUMBER(Bilanz!AZ418),Bilanz!AZ418,"")</f>
        <v>362.61</v>
      </c>
      <c r="BA418" s="716">
        <f>IF(ISNUMBER(Bilanz!BA418),Bilanz!BA418,"")</f>
        <v>5.5229999999999997</v>
      </c>
      <c r="BB418" s="717" t="str">
        <f>IF(ISNUMBER(Bilanz!BB418),Bilanz!BB418,"")</f>
        <v/>
      </c>
      <c r="BC418" s="718" t="str">
        <f>IF(ISNUMBER(Bilanz!BC418),Bilanz!BC418,"")</f>
        <v/>
      </c>
      <c r="BD418" s="719" t="str">
        <f>IF(ISNUMBER(Bilanz!BD418),Bilanz!BD418,"")</f>
        <v/>
      </c>
      <c r="BE418" s="720" t="str">
        <f>IF(ISNUMBER(Bilanz!BE418),Bilanz!BE418,"")</f>
        <v/>
      </c>
      <c r="BF418" s="708" t="str">
        <f>IF(ISNUMBER(Bilanz!BF418),Bilanz!BF418,"")</f>
        <v/>
      </c>
      <c r="BG418" s="709" t="str">
        <f>IF(ISNUMBER(Bilanz!BG418),Bilanz!BG418,"")</f>
        <v/>
      </c>
      <c r="BH418" s="710" t="str">
        <f>IF(ISNUMBER(Bilanz!BH418),Bilanz!BH418,"")</f>
        <v/>
      </c>
      <c r="BI418" s="711" t="str">
        <f>IF(ISNUMBER(Bilanz!BI418),Bilanz!BI418,"")</f>
        <v/>
      </c>
      <c r="BJ418" s="712" t="str">
        <f>IF(ISNUMBER(Bilanz!BJ418),Bilanz!BJ418,"")</f>
        <v/>
      </c>
      <c r="BK418" s="713" t="str">
        <f>IF(ISNUMBER(Bilanz!BK418),Bilanz!BK418,"")</f>
        <v/>
      </c>
      <c r="BL418" s="714" t="str">
        <f>IF(ISNUMBER(Bilanz!BL418),Bilanz!BL418,"")</f>
        <v/>
      </c>
      <c r="BM418" s="721" t="str">
        <f>IF(ISTEXT(Bilanz!BM418),Bilanz!BM418,"")</f>
        <v>M1</v>
      </c>
      <c r="BN418" s="722" t="str">
        <f>IF(ISNUMBER(Bilanz!BN418),Bilanz!BN418,"")</f>
        <v/>
      </c>
      <c r="BO418" s="722" t="str">
        <f>IF(ISNUMBER(Bilanz!BO418),Bilanz!BO418,"")</f>
        <v/>
      </c>
      <c r="BP418" s="723" t="str">
        <f>IF(ISNUMBER(Bilanz!BP418),Bilanz!BP418,"")</f>
        <v/>
      </c>
      <c r="BQ418" s="723" t="str">
        <f>IF(ISNUMBER(Bilanz!BQ418),Bilanz!BQ418,"")</f>
        <v/>
      </c>
      <c r="BR418" s="721" t="str">
        <f>IF(ISTEXT(Bilanz!BR418),Bilanz!BR418,"")</f>
        <v>M1</v>
      </c>
      <c r="BS418" s="723" t="str">
        <f>IF(ISNUMBER(Bilanz!BS418),Bilanz!BS418,"")</f>
        <v/>
      </c>
      <c r="BT418" s="723" t="str">
        <f>IF(ISNUMBER(Bilanz!BT418),Bilanz!BT418,"")</f>
        <v/>
      </c>
      <c r="BU418" s="723" t="str">
        <f>IF(ISNUMBER(Bilanz!BU418),Bilanz!BU418,"")</f>
        <v/>
      </c>
      <c r="BV418" s="722" t="str">
        <f>IF(ISNUMBER(Bilanz!BV418),Bilanz!BV418,"")</f>
        <v/>
      </c>
      <c r="BW418" s="723" t="str">
        <f>IF(ISNUMBER(Bilanz!BW418),Bilanz!BW418,"")</f>
        <v/>
      </c>
      <c r="BX418" s="721" t="str">
        <f>IF(ISTEXT(Bilanz!BX418),Bilanz!BX418,"")</f>
        <v>M1</v>
      </c>
    </row>
    <row r="419" spans="1:76" x14ac:dyDescent="0.2">
      <c r="A419" s="120" t="str">
        <f>IF(ISTEXT(Data!A419),Data!A419,"")</f>
        <v/>
      </c>
      <c r="B419" s="250">
        <f>IF(ISREF(Data!B419),Data!B419,"")</f>
        <v>35427</v>
      </c>
      <c r="C419" s="698">
        <v>0.27083333333333298</v>
      </c>
      <c r="D419" s="250">
        <f>IF(ISREF(Data!D419),Data!D419,"")</f>
        <v>35428</v>
      </c>
      <c r="E419" s="698">
        <v>0.27083333333333298</v>
      </c>
      <c r="F419" s="699" t="s">
        <v>2179</v>
      </c>
      <c r="G419" s="245" t="str">
        <f>IF(ISTEXT(Data!G419),Data!G419,"")</f>
        <v>No Precipitation Occurred</v>
      </c>
      <c r="H419" s="247" t="str">
        <f>IF(ISTEXT(Data!H419),Data!H419,"")</f>
        <v/>
      </c>
      <c r="I419" s="246" t="str">
        <f>IF(ISTEXT(Data!I419),Data!I419,"")</f>
        <v/>
      </c>
      <c r="J419" s="248" t="str">
        <f>IF(ISTEXT(Data!J419),Data!J419,"")</f>
        <v/>
      </c>
      <c r="K419" s="273" t="str">
        <f>IF(ISNUMBER(Data!K419),Data!K419,"")</f>
        <v/>
      </c>
      <c r="L419" s="242" t="str">
        <f>IF(ISTEXT(Data!L419),Data!L419,"")</f>
        <v>M1</v>
      </c>
      <c r="M419" s="700" t="str">
        <f>IF(ISNUMBER(Data!M419),Data!M419,"")</f>
        <v/>
      </c>
      <c r="N419" s="700" t="str">
        <f>IF(ISNUMBER(Data!N419),Data!N419,"")</f>
        <v/>
      </c>
      <c r="O419" s="242" t="str">
        <f>IF(ISTEXT(Data!O419),Data!O419,"")</f>
        <v>M1</v>
      </c>
      <c r="P419" s="278" t="str">
        <f>IF(ISNUMBER(Data!P419),Data!P419,"")</f>
        <v/>
      </c>
      <c r="Q419" s="242" t="str">
        <f>IF(ISTEXT(Data!Q419),Data!Q419,"")</f>
        <v>M1</v>
      </c>
      <c r="R419" s="277" t="str">
        <f>IF(ISNUMBER(Data!R419),Data!R419,"")</f>
        <v/>
      </c>
      <c r="S419" s="242" t="str">
        <f>IF(ISTEXT(Data!S419),Data!S419,"")</f>
        <v>M1</v>
      </c>
      <c r="T419" s="701" t="str">
        <f>IF(ISNUMBER(Data!T419),Data!T419,"")</f>
        <v/>
      </c>
      <c r="U419" s="242" t="str">
        <f>IF(ISTEXT(Data!U419),Data!U419,"")</f>
        <v>M1</v>
      </c>
      <c r="V419" s="702" t="str">
        <f>IF(ISNUMBER(Data!V419),Data!V419,"")</f>
        <v/>
      </c>
      <c r="W419" s="242" t="str">
        <f>IF(ISTEXT(Data!W419),Data!W419,"")</f>
        <v>M1</v>
      </c>
      <c r="X419" s="701" t="str">
        <f>IF(ISNUMBER(Data!X419),Data!X419,"")</f>
        <v/>
      </c>
      <c r="Y419" s="242" t="str">
        <f>IF(ISTEXT(Data!Y419),Data!Y419,"")</f>
        <v>M1</v>
      </c>
      <c r="Z419" s="703" t="str">
        <f>IF(ISNUMBER(Data!Z419),Data!Z419,"")</f>
        <v/>
      </c>
      <c r="AA419" s="242" t="str">
        <f>IF(ISTEXT(Data!AA419),Data!AA419,"")</f>
        <v>M1</v>
      </c>
      <c r="AB419" s="701" t="str">
        <f>IF(ISNUMBER(Data!AB419),Data!AB419,"")</f>
        <v/>
      </c>
      <c r="AC419" s="242" t="str">
        <f>IF(ISTEXT(Data!AC419),Data!AC419,"")</f>
        <v>M1</v>
      </c>
      <c r="AD419" s="704" t="str">
        <f>IF(ISNUMBER(Data!AD419),Data!AD419,"")</f>
        <v/>
      </c>
      <c r="AE419" s="242" t="str">
        <f>IF(ISTEXT(Data!AE419),Data!AE419,"")</f>
        <v>M1</v>
      </c>
      <c r="AF419" s="701" t="str">
        <f>IF(ISNUMBER(Data!AF419),Data!AF419,"")</f>
        <v/>
      </c>
      <c r="AG419" s="242" t="str">
        <f>IF(ISTEXT(Data!AG419),Data!AG419,"")</f>
        <v>M1</v>
      </c>
      <c r="AH419" s="703" t="str">
        <f>IF(ISNUMBER(Data!AH419),Data!AH419,"")</f>
        <v/>
      </c>
      <c r="AI419" s="242" t="str">
        <f>IF(ISTEXT(Data!AI419),Data!AI419,"")</f>
        <v>M1</v>
      </c>
      <c r="AJ419" s="267" t="str">
        <f>IF(ISTEXT(Data!AJ419),Data!AJ419,"")</f>
        <v/>
      </c>
      <c r="AK419" s="267" t="str">
        <f>IF(ISTEXT(Data!AK419),Data!AK419,"")</f>
        <v/>
      </c>
      <c r="AL419" s="267" t="str">
        <f>IF(ISTEXT(Data!AL419),Data!AL419,"")</f>
        <v/>
      </c>
      <c r="AM419" s="267" t="str">
        <f>IF(ISTEXT(Data!AM419),Data!AM419,"")</f>
        <v/>
      </c>
      <c r="AN419" s="267" t="str">
        <f>IF(ISTEXT(Data!AN419),Data!AN419,"")</f>
        <v/>
      </c>
      <c r="AO419" s="267" t="str">
        <f>IF(ISTEXT(Data!AO419),Data!AO419,"")</f>
        <v/>
      </c>
      <c r="AP419" s="705" t="str">
        <f>IF(ISNUMBER(Bilanz!AP419),Bilanz!AP419,"")</f>
        <v/>
      </c>
      <c r="AQ419" s="706" t="str">
        <f>IF(ISNUMBER(Bilanz!AQ419),Bilanz!AQ419,"")</f>
        <v/>
      </c>
      <c r="AR419" s="707" t="str">
        <f>IF(ISNUMBER(Bilanz!AR419),Bilanz!AR419,"")</f>
        <v/>
      </c>
      <c r="AS419" s="708" t="str">
        <f>IF(ISNUMBER(Bilanz!AS419),Bilanz!AS419,"")</f>
        <v/>
      </c>
      <c r="AT419" s="709" t="str">
        <f>IF(ISNUMBER(Bilanz!AT419),Bilanz!AT419,"")</f>
        <v/>
      </c>
      <c r="AU419" s="710" t="str">
        <f>IF(ISNUMBER(Bilanz!AU419),Bilanz!AU419,"")</f>
        <v/>
      </c>
      <c r="AV419" s="711" t="str">
        <f>IF(ISNUMBER(Bilanz!AV419),Bilanz!AV419,"")</f>
        <v/>
      </c>
      <c r="AW419" s="712" t="str">
        <f>IF(ISNUMBER(Bilanz!AW419),Bilanz!AW419,"")</f>
        <v/>
      </c>
      <c r="AX419" s="713" t="str">
        <f>IF(ISNUMBER(Bilanz!AX419),Bilanz!AX419,"")</f>
        <v/>
      </c>
      <c r="AY419" s="714" t="str">
        <f>IF(ISNUMBER(Bilanz!AY419),Bilanz!AY419,"")</f>
        <v/>
      </c>
      <c r="AZ419" s="715">
        <f>IF(ISNUMBER(Bilanz!AZ419),Bilanz!AZ419,"")</f>
        <v>362.61</v>
      </c>
      <c r="BA419" s="716">
        <f>IF(ISNUMBER(Bilanz!BA419),Bilanz!BA419,"")</f>
        <v>5.5229999999999997</v>
      </c>
      <c r="BB419" s="717" t="str">
        <f>IF(ISNUMBER(Bilanz!BB419),Bilanz!BB419,"")</f>
        <v/>
      </c>
      <c r="BC419" s="718" t="str">
        <f>IF(ISNUMBER(Bilanz!BC419),Bilanz!BC419,"")</f>
        <v/>
      </c>
      <c r="BD419" s="719" t="str">
        <f>IF(ISNUMBER(Bilanz!BD419),Bilanz!BD419,"")</f>
        <v/>
      </c>
      <c r="BE419" s="720" t="str">
        <f>IF(ISNUMBER(Bilanz!BE419),Bilanz!BE419,"")</f>
        <v/>
      </c>
      <c r="BF419" s="708" t="str">
        <f>IF(ISNUMBER(Bilanz!BF419),Bilanz!BF419,"")</f>
        <v/>
      </c>
      <c r="BG419" s="709" t="str">
        <f>IF(ISNUMBER(Bilanz!BG419),Bilanz!BG419,"")</f>
        <v/>
      </c>
      <c r="BH419" s="710" t="str">
        <f>IF(ISNUMBER(Bilanz!BH419),Bilanz!BH419,"")</f>
        <v/>
      </c>
      <c r="BI419" s="711" t="str">
        <f>IF(ISNUMBER(Bilanz!BI419),Bilanz!BI419,"")</f>
        <v/>
      </c>
      <c r="BJ419" s="712" t="str">
        <f>IF(ISNUMBER(Bilanz!BJ419),Bilanz!BJ419,"")</f>
        <v/>
      </c>
      <c r="BK419" s="713" t="str">
        <f>IF(ISNUMBER(Bilanz!BK419),Bilanz!BK419,"")</f>
        <v/>
      </c>
      <c r="BL419" s="714" t="str">
        <f>IF(ISNUMBER(Bilanz!BL419),Bilanz!BL419,"")</f>
        <v/>
      </c>
      <c r="BM419" s="721" t="str">
        <f>IF(ISTEXT(Bilanz!BM419),Bilanz!BM419,"")</f>
        <v>M1</v>
      </c>
      <c r="BN419" s="722" t="str">
        <f>IF(ISNUMBER(Bilanz!BN419),Bilanz!BN419,"")</f>
        <v/>
      </c>
      <c r="BO419" s="722" t="str">
        <f>IF(ISNUMBER(Bilanz!BO419),Bilanz!BO419,"")</f>
        <v/>
      </c>
      <c r="BP419" s="723" t="str">
        <f>IF(ISNUMBER(Bilanz!BP419),Bilanz!BP419,"")</f>
        <v/>
      </c>
      <c r="BQ419" s="723" t="str">
        <f>IF(ISNUMBER(Bilanz!BQ419),Bilanz!BQ419,"")</f>
        <v/>
      </c>
      <c r="BR419" s="721" t="str">
        <f>IF(ISTEXT(Bilanz!BR419),Bilanz!BR419,"")</f>
        <v>M1</v>
      </c>
      <c r="BS419" s="723" t="str">
        <f>IF(ISNUMBER(Bilanz!BS419),Bilanz!BS419,"")</f>
        <v/>
      </c>
      <c r="BT419" s="723" t="str">
        <f>IF(ISNUMBER(Bilanz!BT419),Bilanz!BT419,"")</f>
        <v/>
      </c>
      <c r="BU419" s="723" t="str">
        <f>IF(ISNUMBER(Bilanz!BU419),Bilanz!BU419,"")</f>
        <v/>
      </c>
      <c r="BV419" s="722" t="str">
        <f>IF(ISNUMBER(Bilanz!BV419),Bilanz!BV419,"")</f>
        <v/>
      </c>
      <c r="BW419" s="723" t="str">
        <f>IF(ISNUMBER(Bilanz!BW419),Bilanz!BW419,"")</f>
        <v/>
      </c>
      <c r="BX419" s="721" t="str">
        <f>IF(ISTEXT(Bilanz!BX419),Bilanz!BX419,"")</f>
        <v>M1</v>
      </c>
    </row>
    <row r="420" spans="1:76" x14ac:dyDescent="0.2">
      <c r="A420" s="120" t="str">
        <f>IF(ISTEXT(Data!A420),Data!A420,"")</f>
        <v/>
      </c>
      <c r="B420" s="250">
        <f>IF(ISREF(Data!B420),Data!B420,"")</f>
        <v>35428</v>
      </c>
      <c r="C420" s="698">
        <v>0.27083333333333298</v>
      </c>
      <c r="D420" s="250">
        <f>IF(ISREF(Data!D420),Data!D420,"")</f>
        <v>35429</v>
      </c>
      <c r="E420" s="698">
        <v>0.27083333333333298</v>
      </c>
      <c r="F420" s="699" t="s">
        <v>2179</v>
      </c>
      <c r="G420" s="245" t="str">
        <f>IF(ISTEXT(Data!G420),Data!G420,"")</f>
        <v>No Precipitation Occurred</v>
      </c>
      <c r="H420" s="247" t="str">
        <f>IF(ISTEXT(Data!H420),Data!H420,"")</f>
        <v/>
      </c>
      <c r="I420" s="246" t="str">
        <f>IF(ISTEXT(Data!I420),Data!I420,"")</f>
        <v/>
      </c>
      <c r="J420" s="248" t="str">
        <f>IF(ISTEXT(Data!J420),Data!J420,"")</f>
        <v/>
      </c>
      <c r="K420" s="273" t="str">
        <f>IF(ISNUMBER(Data!K420),Data!K420,"")</f>
        <v/>
      </c>
      <c r="L420" s="242" t="str">
        <f>IF(ISTEXT(Data!L420),Data!L420,"")</f>
        <v>M1</v>
      </c>
      <c r="M420" s="700" t="str">
        <f>IF(ISNUMBER(Data!M420),Data!M420,"")</f>
        <v/>
      </c>
      <c r="N420" s="700" t="str">
        <f>IF(ISNUMBER(Data!N420),Data!N420,"")</f>
        <v/>
      </c>
      <c r="O420" s="242" t="str">
        <f>IF(ISTEXT(Data!O420),Data!O420,"")</f>
        <v>M1</v>
      </c>
      <c r="P420" s="278" t="str">
        <f>IF(ISNUMBER(Data!P420),Data!P420,"")</f>
        <v/>
      </c>
      <c r="Q420" s="242" t="str">
        <f>IF(ISTEXT(Data!Q420),Data!Q420,"")</f>
        <v>M1</v>
      </c>
      <c r="R420" s="277" t="str">
        <f>IF(ISNUMBER(Data!R420),Data!R420,"")</f>
        <v/>
      </c>
      <c r="S420" s="242" t="str">
        <f>IF(ISTEXT(Data!S420),Data!S420,"")</f>
        <v>M1</v>
      </c>
      <c r="T420" s="701" t="str">
        <f>IF(ISNUMBER(Data!T420),Data!T420,"")</f>
        <v/>
      </c>
      <c r="U420" s="242" t="str">
        <f>IF(ISTEXT(Data!U420),Data!U420,"")</f>
        <v>M1</v>
      </c>
      <c r="V420" s="702" t="str">
        <f>IF(ISNUMBER(Data!V420),Data!V420,"")</f>
        <v/>
      </c>
      <c r="W420" s="242" t="str">
        <f>IF(ISTEXT(Data!W420),Data!W420,"")</f>
        <v>M1</v>
      </c>
      <c r="X420" s="701" t="str">
        <f>IF(ISNUMBER(Data!X420),Data!X420,"")</f>
        <v/>
      </c>
      <c r="Y420" s="242" t="str">
        <f>IF(ISTEXT(Data!Y420),Data!Y420,"")</f>
        <v>M1</v>
      </c>
      <c r="Z420" s="703" t="str">
        <f>IF(ISNUMBER(Data!Z420),Data!Z420,"")</f>
        <v/>
      </c>
      <c r="AA420" s="242" t="str">
        <f>IF(ISTEXT(Data!AA420),Data!AA420,"")</f>
        <v>M1</v>
      </c>
      <c r="AB420" s="701" t="str">
        <f>IF(ISNUMBER(Data!AB420),Data!AB420,"")</f>
        <v/>
      </c>
      <c r="AC420" s="242" t="str">
        <f>IF(ISTEXT(Data!AC420),Data!AC420,"")</f>
        <v>M1</v>
      </c>
      <c r="AD420" s="704" t="str">
        <f>IF(ISNUMBER(Data!AD420),Data!AD420,"")</f>
        <v/>
      </c>
      <c r="AE420" s="242" t="str">
        <f>IF(ISTEXT(Data!AE420),Data!AE420,"")</f>
        <v>M1</v>
      </c>
      <c r="AF420" s="701" t="str">
        <f>IF(ISNUMBER(Data!AF420),Data!AF420,"")</f>
        <v/>
      </c>
      <c r="AG420" s="242" t="str">
        <f>IF(ISTEXT(Data!AG420),Data!AG420,"")</f>
        <v>M1</v>
      </c>
      <c r="AH420" s="703" t="str">
        <f>IF(ISNUMBER(Data!AH420),Data!AH420,"")</f>
        <v/>
      </c>
      <c r="AI420" s="242" t="str">
        <f>IF(ISTEXT(Data!AI420),Data!AI420,"")</f>
        <v>M1</v>
      </c>
      <c r="AJ420" s="267" t="str">
        <f>IF(ISTEXT(Data!AJ420),Data!AJ420,"")</f>
        <v/>
      </c>
      <c r="AK420" s="267" t="str">
        <f>IF(ISTEXT(Data!AK420),Data!AK420,"")</f>
        <v/>
      </c>
      <c r="AL420" s="267" t="str">
        <f>IF(ISTEXT(Data!AL420),Data!AL420,"")</f>
        <v/>
      </c>
      <c r="AM420" s="267" t="str">
        <f>IF(ISTEXT(Data!AM420),Data!AM420,"")</f>
        <v/>
      </c>
      <c r="AN420" s="267" t="str">
        <f>IF(ISTEXT(Data!AN420),Data!AN420,"")</f>
        <v/>
      </c>
      <c r="AO420" s="267" t="str">
        <f>IF(ISTEXT(Data!AO420),Data!AO420,"")</f>
        <v/>
      </c>
      <c r="AP420" s="705" t="str">
        <f>IF(ISNUMBER(Bilanz!AP420),Bilanz!AP420,"")</f>
        <v/>
      </c>
      <c r="AQ420" s="706" t="str">
        <f>IF(ISNUMBER(Bilanz!AQ420),Bilanz!AQ420,"")</f>
        <v/>
      </c>
      <c r="AR420" s="707" t="str">
        <f>IF(ISNUMBER(Bilanz!AR420),Bilanz!AR420,"")</f>
        <v/>
      </c>
      <c r="AS420" s="708" t="str">
        <f>IF(ISNUMBER(Bilanz!AS420),Bilanz!AS420,"")</f>
        <v/>
      </c>
      <c r="AT420" s="709" t="str">
        <f>IF(ISNUMBER(Bilanz!AT420),Bilanz!AT420,"")</f>
        <v/>
      </c>
      <c r="AU420" s="710" t="str">
        <f>IF(ISNUMBER(Bilanz!AU420),Bilanz!AU420,"")</f>
        <v/>
      </c>
      <c r="AV420" s="711" t="str">
        <f>IF(ISNUMBER(Bilanz!AV420),Bilanz!AV420,"")</f>
        <v/>
      </c>
      <c r="AW420" s="712" t="str">
        <f>IF(ISNUMBER(Bilanz!AW420),Bilanz!AW420,"")</f>
        <v/>
      </c>
      <c r="AX420" s="713" t="str">
        <f>IF(ISNUMBER(Bilanz!AX420),Bilanz!AX420,"")</f>
        <v/>
      </c>
      <c r="AY420" s="714" t="str">
        <f>IF(ISNUMBER(Bilanz!AY420),Bilanz!AY420,"")</f>
        <v/>
      </c>
      <c r="AZ420" s="715">
        <f>IF(ISNUMBER(Bilanz!AZ420),Bilanz!AZ420,"")</f>
        <v>362.61</v>
      </c>
      <c r="BA420" s="716">
        <f>IF(ISNUMBER(Bilanz!BA420),Bilanz!BA420,"")</f>
        <v>5.5229999999999997</v>
      </c>
      <c r="BB420" s="717" t="str">
        <f>IF(ISNUMBER(Bilanz!BB420),Bilanz!BB420,"")</f>
        <v/>
      </c>
      <c r="BC420" s="718" t="str">
        <f>IF(ISNUMBER(Bilanz!BC420),Bilanz!BC420,"")</f>
        <v/>
      </c>
      <c r="BD420" s="719" t="str">
        <f>IF(ISNUMBER(Bilanz!BD420),Bilanz!BD420,"")</f>
        <v/>
      </c>
      <c r="BE420" s="720" t="str">
        <f>IF(ISNUMBER(Bilanz!BE420),Bilanz!BE420,"")</f>
        <v/>
      </c>
      <c r="BF420" s="708" t="str">
        <f>IF(ISNUMBER(Bilanz!BF420),Bilanz!BF420,"")</f>
        <v/>
      </c>
      <c r="BG420" s="709" t="str">
        <f>IF(ISNUMBER(Bilanz!BG420),Bilanz!BG420,"")</f>
        <v/>
      </c>
      <c r="BH420" s="710" t="str">
        <f>IF(ISNUMBER(Bilanz!BH420),Bilanz!BH420,"")</f>
        <v/>
      </c>
      <c r="BI420" s="711" t="str">
        <f>IF(ISNUMBER(Bilanz!BI420),Bilanz!BI420,"")</f>
        <v/>
      </c>
      <c r="BJ420" s="712" t="str">
        <f>IF(ISNUMBER(Bilanz!BJ420),Bilanz!BJ420,"")</f>
        <v/>
      </c>
      <c r="BK420" s="713" t="str">
        <f>IF(ISNUMBER(Bilanz!BK420),Bilanz!BK420,"")</f>
        <v/>
      </c>
      <c r="BL420" s="714" t="str">
        <f>IF(ISNUMBER(Bilanz!BL420),Bilanz!BL420,"")</f>
        <v/>
      </c>
      <c r="BM420" s="721" t="str">
        <f>IF(ISTEXT(Bilanz!BM420),Bilanz!BM420,"")</f>
        <v>M1</v>
      </c>
      <c r="BN420" s="722" t="str">
        <f>IF(ISNUMBER(Bilanz!BN420),Bilanz!BN420,"")</f>
        <v/>
      </c>
      <c r="BO420" s="722" t="str">
        <f>IF(ISNUMBER(Bilanz!BO420),Bilanz!BO420,"")</f>
        <v/>
      </c>
      <c r="BP420" s="723" t="str">
        <f>IF(ISNUMBER(Bilanz!BP420),Bilanz!BP420,"")</f>
        <v/>
      </c>
      <c r="BQ420" s="723" t="str">
        <f>IF(ISNUMBER(Bilanz!BQ420),Bilanz!BQ420,"")</f>
        <v/>
      </c>
      <c r="BR420" s="721" t="str">
        <f>IF(ISTEXT(Bilanz!BR420),Bilanz!BR420,"")</f>
        <v>M1</v>
      </c>
      <c r="BS420" s="723" t="str">
        <f>IF(ISNUMBER(Bilanz!BS420),Bilanz!BS420,"")</f>
        <v/>
      </c>
      <c r="BT420" s="723" t="str">
        <f>IF(ISNUMBER(Bilanz!BT420),Bilanz!BT420,"")</f>
        <v/>
      </c>
      <c r="BU420" s="723" t="str">
        <f>IF(ISNUMBER(Bilanz!BU420),Bilanz!BU420,"")</f>
        <v/>
      </c>
      <c r="BV420" s="722" t="str">
        <f>IF(ISNUMBER(Bilanz!BV420),Bilanz!BV420,"")</f>
        <v/>
      </c>
      <c r="BW420" s="723" t="str">
        <f>IF(ISNUMBER(Bilanz!BW420),Bilanz!BW420,"")</f>
        <v/>
      </c>
      <c r="BX420" s="721" t="str">
        <f>IF(ISTEXT(Bilanz!BX420),Bilanz!BX420,"")</f>
        <v>M1</v>
      </c>
    </row>
    <row r="421" spans="1:76" x14ac:dyDescent="0.2">
      <c r="A421" s="120" t="str">
        <f>IF(ISTEXT(Data!A421),Data!A421,"")</f>
        <v/>
      </c>
      <c r="B421" s="250">
        <f>IF(ISREF(Data!B421),Data!B421,"")</f>
        <v>35429</v>
      </c>
      <c r="C421" s="698">
        <v>0.27083333333333298</v>
      </c>
      <c r="D421" s="250">
        <f>IF(ISREF(Data!D421),Data!D421,"")</f>
        <v>35430</v>
      </c>
      <c r="E421" s="698">
        <v>0.27083333333333298</v>
      </c>
      <c r="F421" s="699" t="s">
        <v>2179</v>
      </c>
      <c r="G421" s="245" t="str">
        <f>IF(ISTEXT(Data!G421),Data!G421,"")</f>
        <v>No Precipitation Occurred</v>
      </c>
      <c r="H421" s="247" t="str">
        <f>IF(ISTEXT(Data!H421),Data!H421,"")</f>
        <v/>
      </c>
      <c r="I421" s="246" t="str">
        <f>IF(ISTEXT(Data!I421),Data!I421,"")</f>
        <v/>
      </c>
      <c r="J421" s="248" t="str">
        <f>IF(ISTEXT(Data!J421),Data!J421,"")</f>
        <v/>
      </c>
      <c r="K421" s="273" t="str">
        <f>IF(ISNUMBER(Data!K421),Data!K421,"")</f>
        <v/>
      </c>
      <c r="L421" s="242" t="str">
        <f>IF(ISTEXT(Data!L421),Data!L421,"")</f>
        <v>M1</v>
      </c>
      <c r="M421" s="700" t="str">
        <f>IF(ISNUMBER(Data!M421),Data!M421,"")</f>
        <v/>
      </c>
      <c r="N421" s="700" t="str">
        <f>IF(ISNUMBER(Data!N421),Data!N421,"")</f>
        <v/>
      </c>
      <c r="O421" s="242" t="str">
        <f>IF(ISTEXT(Data!O421),Data!O421,"")</f>
        <v>M1</v>
      </c>
      <c r="P421" s="278" t="str">
        <f>IF(ISNUMBER(Data!P421),Data!P421,"")</f>
        <v/>
      </c>
      <c r="Q421" s="242" t="str">
        <f>IF(ISTEXT(Data!Q421),Data!Q421,"")</f>
        <v>M1</v>
      </c>
      <c r="R421" s="277" t="str">
        <f>IF(ISNUMBER(Data!R421),Data!R421,"")</f>
        <v/>
      </c>
      <c r="S421" s="242" t="str">
        <f>IF(ISTEXT(Data!S421),Data!S421,"")</f>
        <v>M1</v>
      </c>
      <c r="T421" s="701" t="str">
        <f>IF(ISNUMBER(Data!T421),Data!T421,"")</f>
        <v/>
      </c>
      <c r="U421" s="242" t="str">
        <f>IF(ISTEXT(Data!U421),Data!U421,"")</f>
        <v>M1</v>
      </c>
      <c r="V421" s="702" t="str">
        <f>IF(ISNUMBER(Data!V421),Data!V421,"")</f>
        <v/>
      </c>
      <c r="W421" s="242" t="str">
        <f>IF(ISTEXT(Data!W421),Data!W421,"")</f>
        <v>M1</v>
      </c>
      <c r="X421" s="701" t="str">
        <f>IF(ISNUMBER(Data!X421),Data!X421,"")</f>
        <v/>
      </c>
      <c r="Y421" s="242" t="str">
        <f>IF(ISTEXT(Data!Y421),Data!Y421,"")</f>
        <v>M1</v>
      </c>
      <c r="Z421" s="703" t="str">
        <f>IF(ISNUMBER(Data!Z421),Data!Z421,"")</f>
        <v/>
      </c>
      <c r="AA421" s="242" t="str">
        <f>IF(ISTEXT(Data!AA421),Data!AA421,"")</f>
        <v>M1</v>
      </c>
      <c r="AB421" s="701" t="str">
        <f>IF(ISNUMBER(Data!AB421),Data!AB421,"")</f>
        <v/>
      </c>
      <c r="AC421" s="242" t="str">
        <f>IF(ISTEXT(Data!AC421),Data!AC421,"")</f>
        <v>M1</v>
      </c>
      <c r="AD421" s="704" t="str">
        <f>IF(ISNUMBER(Data!AD421),Data!AD421,"")</f>
        <v/>
      </c>
      <c r="AE421" s="242" t="str">
        <f>IF(ISTEXT(Data!AE421),Data!AE421,"")</f>
        <v>M1</v>
      </c>
      <c r="AF421" s="701" t="str">
        <f>IF(ISNUMBER(Data!AF421),Data!AF421,"")</f>
        <v/>
      </c>
      <c r="AG421" s="242" t="str">
        <f>IF(ISTEXT(Data!AG421),Data!AG421,"")</f>
        <v>M1</v>
      </c>
      <c r="AH421" s="703" t="str">
        <f>IF(ISNUMBER(Data!AH421),Data!AH421,"")</f>
        <v/>
      </c>
      <c r="AI421" s="242" t="str">
        <f>IF(ISTEXT(Data!AI421),Data!AI421,"")</f>
        <v>M1</v>
      </c>
      <c r="AJ421" s="267" t="str">
        <f>IF(ISTEXT(Data!AJ421),Data!AJ421,"")</f>
        <v/>
      </c>
      <c r="AK421" s="267" t="str">
        <f>IF(ISTEXT(Data!AK421),Data!AK421,"")</f>
        <v/>
      </c>
      <c r="AL421" s="267" t="str">
        <f>IF(ISTEXT(Data!AL421),Data!AL421,"")</f>
        <v/>
      </c>
      <c r="AM421" s="267" t="str">
        <f>IF(ISTEXT(Data!AM421),Data!AM421,"")</f>
        <v/>
      </c>
      <c r="AN421" s="267" t="str">
        <f>IF(ISTEXT(Data!AN421),Data!AN421,"")</f>
        <v/>
      </c>
      <c r="AO421" s="267" t="str">
        <f>IF(ISTEXT(Data!AO421),Data!AO421,"")</f>
        <v/>
      </c>
      <c r="AP421" s="705" t="str">
        <f>IF(ISNUMBER(Bilanz!AP421),Bilanz!AP421,"")</f>
        <v/>
      </c>
      <c r="AQ421" s="706" t="str">
        <f>IF(ISNUMBER(Bilanz!AQ421),Bilanz!AQ421,"")</f>
        <v/>
      </c>
      <c r="AR421" s="707" t="str">
        <f>IF(ISNUMBER(Bilanz!AR421),Bilanz!AR421,"")</f>
        <v/>
      </c>
      <c r="AS421" s="708" t="str">
        <f>IF(ISNUMBER(Bilanz!AS421),Bilanz!AS421,"")</f>
        <v/>
      </c>
      <c r="AT421" s="709" t="str">
        <f>IF(ISNUMBER(Bilanz!AT421),Bilanz!AT421,"")</f>
        <v/>
      </c>
      <c r="AU421" s="710" t="str">
        <f>IF(ISNUMBER(Bilanz!AU421),Bilanz!AU421,"")</f>
        <v/>
      </c>
      <c r="AV421" s="711" t="str">
        <f>IF(ISNUMBER(Bilanz!AV421),Bilanz!AV421,"")</f>
        <v/>
      </c>
      <c r="AW421" s="712" t="str">
        <f>IF(ISNUMBER(Bilanz!AW421),Bilanz!AW421,"")</f>
        <v/>
      </c>
      <c r="AX421" s="713" t="str">
        <f>IF(ISNUMBER(Bilanz!AX421),Bilanz!AX421,"")</f>
        <v/>
      </c>
      <c r="AY421" s="714" t="str">
        <f>IF(ISNUMBER(Bilanz!AY421),Bilanz!AY421,"")</f>
        <v/>
      </c>
      <c r="AZ421" s="715">
        <f>IF(ISNUMBER(Bilanz!AZ421),Bilanz!AZ421,"")</f>
        <v>362.61</v>
      </c>
      <c r="BA421" s="716">
        <f>IF(ISNUMBER(Bilanz!BA421),Bilanz!BA421,"")</f>
        <v>5.5229999999999997</v>
      </c>
      <c r="BB421" s="717" t="str">
        <f>IF(ISNUMBER(Bilanz!BB421),Bilanz!BB421,"")</f>
        <v/>
      </c>
      <c r="BC421" s="718" t="str">
        <f>IF(ISNUMBER(Bilanz!BC421),Bilanz!BC421,"")</f>
        <v/>
      </c>
      <c r="BD421" s="719" t="str">
        <f>IF(ISNUMBER(Bilanz!BD421),Bilanz!BD421,"")</f>
        <v/>
      </c>
      <c r="BE421" s="720" t="str">
        <f>IF(ISNUMBER(Bilanz!BE421),Bilanz!BE421,"")</f>
        <v/>
      </c>
      <c r="BF421" s="708" t="str">
        <f>IF(ISNUMBER(Bilanz!BF421),Bilanz!BF421,"")</f>
        <v/>
      </c>
      <c r="BG421" s="709" t="str">
        <f>IF(ISNUMBER(Bilanz!BG421),Bilanz!BG421,"")</f>
        <v/>
      </c>
      <c r="BH421" s="710" t="str">
        <f>IF(ISNUMBER(Bilanz!BH421),Bilanz!BH421,"")</f>
        <v/>
      </c>
      <c r="BI421" s="711" t="str">
        <f>IF(ISNUMBER(Bilanz!BI421),Bilanz!BI421,"")</f>
        <v/>
      </c>
      <c r="BJ421" s="712" t="str">
        <f>IF(ISNUMBER(Bilanz!BJ421),Bilanz!BJ421,"")</f>
        <v/>
      </c>
      <c r="BK421" s="713" t="str">
        <f>IF(ISNUMBER(Bilanz!BK421),Bilanz!BK421,"")</f>
        <v/>
      </c>
      <c r="BL421" s="714" t="str">
        <f>IF(ISNUMBER(Bilanz!BL421),Bilanz!BL421,"")</f>
        <v/>
      </c>
      <c r="BM421" s="721" t="str">
        <f>IF(ISTEXT(Bilanz!BM421),Bilanz!BM421,"")</f>
        <v>M1</v>
      </c>
      <c r="BN421" s="722" t="str">
        <f>IF(ISNUMBER(Bilanz!BN421),Bilanz!BN421,"")</f>
        <v/>
      </c>
      <c r="BO421" s="722" t="str">
        <f>IF(ISNUMBER(Bilanz!BO421),Bilanz!BO421,"")</f>
        <v/>
      </c>
      <c r="BP421" s="723" t="str">
        <f>IF(ISNUMBER(Bilanz!BP421),Bilanz!BP421,"")</f>
        <v/>
      </c>
      <c r="BQ421" s="723" t="str">
        <f>IF(ISNUMBER(Bilanz!BQ421),Bilanz!BQ421,"")</f>
        <v/>
      </c>
      <c r="BR421" s="721" t="str">
        <f>IF(ISTEXT(Bilanz!BR421),Bilanz!BR421,"")</f>
        <v>M1</v>
      </c>
      <c r="BS421" s="723" t="str">
        <f>IF(ISNUMBER(Bilanz!BS421),Bilanz!BS421,"")</f>
        <v/>
      </c>
      <c r="BT421" s="723" t="str">
        <f>IF(ISNUMBER(Bilanz!BT421),Bilanz!BT421,"")</f>
        <v/>
      </c>
      <c r="BU421" s="723" t="str">
        <f>IF(ISNUMBER(Bilanz!BU421),Bilanz!BU421,"")</f>
        <v/>
      </c>
      <c r="BV421" s="722" t="str">
        <f>IF(ISNUMBER(Bilanz!BV421),Bilanz!BV421,"")</f>
        <v/>
      </c>
      <c r="BW421" s="723" t="str">
        <f>IF(ISNUMBER(Bilanz!BW421),Bilanz!BW421,"")</f>
        <v/>
      </c>
      <c r="BX421" s="721" t="str">
        <f>IF(ISTEXT(Bilanz!BX421),Bilanz!BX421,"")</f>
        <v>M1</v>
      </c>
    </row>
    <row r="422" spans="1:76" x14ac:dyDescent="0.2">
      <c r="A422" s="120" t="str">
        <f>IF(ISTEXT(Data!A422),Data!A422,"")</f>
        <v/>
      </c>
      <c r="B422" s="250">
        <f>IF(ISREF(Data!B422),Data!B422,"")</f>
        <v>35430</v>
      </c>
      <c r="C422" s="698">
        <v>0.27083333333333298</v>
      </c>
      <c r="D422" s="250">
        <f>IF(ISREF(Data!D422),Data!D422,"")</f>
        <v>35431</v>
      </c>
      <c r="E422" s="698">
        <v>0.27083333333333298</v>
      </c>
      <c r="F422" s="699" t="s">
        <v>2179</v>
      </c>
      <c r="G422" s="245" t="str">
        <f>IF(ISTEXT(Data!G422),Data!G422,"")</f>
        <v>No Precipitation Occurred</v>
      </c>
      <c r="H422" s="247" t="str">
        <f>IF(ISTEXT(Data!H422),Data!H422,"")</f>
        <v/>
      </c>
      <c r="I422" s="246" t="str">
        <f>IF(ISTEXT(Data!I422),Data!I422,"")</f>
        <v/>
      </c>
      <c r="J422" s="248" t="str">
        <f>IF(ISTEXT(Data!J422),Data!J422,"")</f>
        <v/>
      </c>
      <c r="K422" s="273" t="str">
        <f>IF(ISNUMBER(Data!K422),Data!K422,"")</f>
        <v/>
      </c>
      <c r="L422" s="242" t="str">
        <f>IF(ISTEXT(Data!L422),Data!L422,"")</f>
        <v>M1</v>
      </c>
      <c r="M422" s="700" t="str">
        <f>IF(ISNUMBER(Data!M422),Data!M422,"")</f>
        <v/>
      </c>
      <c r="N422" s="700" t="str">
        <f>IF(ISNUMBER(Data!N422),Data!N422,"")</f>
        <v/>
      </c>
      <c r="O422" s="242" t="str">
        <f>IF(ISTEXT(Data!O422),Data!O422,"")</f>
        <v>M1</v>
      </c>
      <c r="P422" s="278" t="str">
        <f>IF(ISNUMBER(Data!P422),Data!P422,"")</f>
        <v/>
      </c>
      <c r="Q422" s="242" t="str">
        <f>IF(ISTEXT(Data!Q422),Data!Q422,"")</f>
        <v>M1</v>
      </c>
      <c r="R422" s="277" t="str">
        <f>IF(ISNUMBER(Data!R422),Data!R422,"")</f>
        <v/>
      </c>
      <c r="S422" s="242" t="str">
        <f>IF(ISTEXT(Data!S422),Data!S422,"")</f>
        <v>M1</v>
      </c>
      <c r="T422" s="701" t="str">
        <f>IF(ISNUMBER(Data!T422),Data!T422,"")</f>
        <v/>
      </c>
      <c r="U422" s="242" t="str">
        <f>IF(ISTEXT(Data!U422),Data!U422,"")</f>
        <v>M1</v>
      </c>
      <c r="V422" s="702" t="str">
        <f>IF(ISNUMBER(Data!V422),Data!V422,"")</f>
        <v/>
      </c>
      <c r="W422" s="242" t="str">
        <f>IF(ISTEXT(Data!W422),Data!W422,"")</f>
        <v>M1</v>
      </c>
      <c r="X422" s="701" t="str">
        <f>IF(ISNUMBER(Data!X422),Data!X422,"")</f>
        <v/>
      </c>
      <c r="Y422" s="242" t="str">
        <f>IF(ISTEXT(Data!Y422),Data!Y422,"")</f>
        <v>M1</v>
      </c>
      <c r="Z422" s="703" t="str">
        <f>IF(ISNUMBER(Data!Z422),Data!Z422,"")</f>
        <v/>
      </c>
      <c r="AA422" s="242" t="str">
        <f>IF(ISTEXT(Data!AA422),Data!AA422,"")</f>
        <v>M1</v>
      </c>
      <c r="AB422" s="701" t="str">
        <f>IF(ISNUMBER(Data!AB422),Data!AB422,"")</f>
        <v/>
      </c>
      <c r="AC422" s="242" t="str">
        <f>IF(ISTEXT(Data!AC422),Data!AC422,"")</f>
        <v>M1</v>
      </c>
      <c r="AD422" s="704" t="str">
        <f>IF(ISNUMBER(Data!AD422),Data!AD422,"")</f>
        <v/>
      </c>
      <c r="AE422" s="242" t="str">
        <f>IF(ISTEXT(Data!AE422),Data!AE422,"")</f>
        <v>M1</v>
      </c>
      <c r="AF422" s="701" t="str">
        <f>IF(ISNUMBER(Data!AF422),Data!AF422,"")</f>
        <v/>
      </c>
      <c r="AG422" s="242" t="str">
        <f>IF(ISTEXT(Data!AG422),Data!AG422,"")</f>
        <v>M1</v>
      </c>
      <c r="AH422" s="703" t="str">
        <f>IF(ISNUMBER(Data!AH422),Data!AH422,"")</f>
        <v/>
      </c>
      <c r="AI422" s="242" t="str">
        <f>IF(ISTEXT(Data!AI422),Data!AI422,"")</f>
        <v>M1</v>
      </c>
      <c r="AJ422" s="267" t="str">
        <f>IF(ISTEXT(Data!AJ422),Data!AJ422,"")</f>
        <v/>
      </c>
      <c r="AK422" s="267" t="str">
        <f>IF(ISTEXT(Data!AK422),Data!AK422,"")</f>
        <v/>
      </c>
      <c r="AL422" s="267" t="str">
        <f>IF(ISTEXT(Data!AL422),Data!AL422,"")</f>
        <v/>
      </c>
      <c r="AM422" s="267" t="str">
        <f>IF(ISTEXT(Data!AM422),Data!AM422,"")</f>
        <v/>
      </c>
      <c r="AN422" s="267" t="str">
        <f>IF(ISTEXT(Data!AN422),Data!AN422,"")</f>
        <v/>
      </c>
      <c r="AO422" s="267" t="str">
        <f>IF(ISTEXT(Data!AO422),Data!AO422,"")</f>
        <v/>
      </c>
      <c r="AP422" s="705" t="str">
        <f>IF(ISNUMBER(Bilanz!AP422),Bilanz!AP422,"")</f>
        <v/>
      </c>
      <c r="AQ422" s="706" t="str">
        <f>IF(ISNUMBER(Bilanz!AQ422),Bilanz!AQ422,"")</f>
        <v/>
      </c>
      <c r="AR422" s="707" t="str">
        <f>IF(ISNUMBER(Bilanz!AR422),Bilanz!AR422,"")</f>
        <v/>
      </c>
      <c r="AS422" s="708" t="str">
        <f>IF(ISNUMBER(Bilanz!AS422),Bilanz!AS422,"")</f>
        <v/>
      </c>
      <c r="AT422" s="709" t="str">
        <f>IF(ISNUMBER(Bilanz!AT422),Bilanz!AT422,"")</f>
        <v/>
      </c>
      <c r="AU422" s="710" t="str">
        <f>IF(ISNUMBER(Bilanz!AU422),Bilanz!AU422,"")</f>
        <v/>
      </c>
      <c r="AV422" s="711" t="str">
        <f>IF(ISNUMBER(Bilanz!AV422),Bilanz!AV422,"")</f>
        <v/>
      </c>
      <c r="AW422" s="712" t="str">
        <f>IF(ISNUMBER(Bilanz!AW422),Bilanz!AW422,"")</f>
        <v/>
      </c>
      <c r="AX422" s="713" t="str">
        <f>IF(ISNUMBER(Bilanz!AX422),Bilanz!AX422,"")</f>
        <v/>
      </c>
      <c r="AY422" s="714" t="str">
        <f>IF(ISNUMBER(Bilanz!AY422),Bilanz!AY422,"")</f>
        <v/>
      </c>
      <c r="AZ422" s="715">
        <f>IF(ISNUMBER(Bilanz!AZ422),Bilanz!AZ422,"")</f>
        <v>362.61</v>
      </c>
      <c r="BA422" s="716">
        <f>IF(ISNUMBER(Bilanz!BA422),Bilanz!BA422,"")</f>
        <v>5.5229999999999997</v>
      </c>
      <c r="BB422" s="717" t="str">
        <f>IF(ISNUMBER(Bilanz!BB422),Bilanz!BB422,"")</f>
        <v/>
      </c>
      <c r="BC422" s="718" t="str">
        <f>IF(ISNUMBER(Bilanz!BC422),Bilanz!BC422,"")</f>
        <v/>
      </c>
      <c r="BD422" s="719" t="str">
        <f>IF(ISNUMBER(Bilanz!BD422),Bilanz!BD422,"")</f>
        <v/>
      </c>
      <c r="BE422" s="720" t="str">
        <f>IF(ISNUMBER(Bilanz!BE422),Bilanz!BE422,"")</f>
        <v/>
      </c>
      <c r="BF422" s="708" t="str">
        <f>IF(ISNUMBER(Bilanz!BF422),Bilanz!BF422,"")</f>
        <v/>
      </c>
      <c r="BG422" s="709" t="str">
        <f>IF(ISNUMBER(Bilanz!BG422),Bilanz!BG422,"")</f>
        <v/>
      </c>
      <c r="BH422" s="710" t="str">
        <f>IF(ISNUMBER(Bilanz!BH422),Bilanz!BH422,"")</f>
        <v/>
      </c>
      <c r="BI422" s="711" t="str">
        <f>IF(ISNUMBER(Bilanz!BI422),Bilanz!BI422,"")</f>
        <v/>
      </c>
      <c r="BJ422" s="712" t="str">
        <f>IF(ISNUMBER(Bilanz!BJ422),Bilanz!BJ422,"")</f>
        <v/>
      </c>
      <c r="BK422" s="713" t="str">
        <f>IF(ISNUMBER(Bilanz!BK422),Bilanz!BK422,"")</f>
        <v/>
      </c>
      <c r="BL422" s="714" t="str">
        <f>IF(ISNUMBER(Bilanz!BL422),Bilanz!BL422,"")</f>
        <v/>
      </c>
      <c r="BM422" s="721" t="str">
        <f>IF(ISTEXT(Bilanz!BM422),Bilanz!BM422,"")</f>
        <v>M1</v>
      </c>
      <c r="BN422" s="722" t="str">
        <f>IF(ISNUMBER(Bilanz!BN422),Bilanz!BN422,"")</f>
        <v/>
      </c>
      <c r="BO422" s="722" t="str">
        <f>IF(ISNUMBER(Bilanz!BO422),Bilanz!BO422,"")</f>
        <v/>
      </c>
      <c r="BP422" s="723" t="str">
        <f>IF(ISNUMBER(Bilanz!BP422),Bilanz!BP422,"")</f>
        <v/>
      </c>
      <c r="BQ422" s="723" t="str">
        <f>IF(ISNUMBER(Bilanz!BQ422),Bilanz!BQ422,"")</f>
        <v/>
      </c>
      <c r="BR422" s="721" t="str">
        <f>IF(ISTEXT(Bilanz!BR422),Bilanz!BR422,"")</f>
        <v>M1</v>
      </c>
      <c r="BS422" s="723" t="str">
        <f>IF(ISNUMBER(Bilanz!BS422),Bilanz!BS422,"")</f>
        <v/>
      </c>
      <c r="BT422" s="723" t="str">
        <f>IF(ISNUMBER(Bilanz!BT422),Bilanz!BT422,"")</f>
        <v/>
      </c>
      <c r="BU422" s="723" t="str">
        <f>IF(ISNUMBER(Bilanz!BU422),Bilanz!BU422,"")</f>
        <v/>
      </c>
      <c r="BV422" s="722" t="str">
        <f>IF(ISNUMBER(Bilanz!BV422),Bilanz!BV422,"")</f>
        <v/>
      </c>
      <c r="BW422" s="723" t="str">
        <f>IF(ISNUMBER(Bilanz!BW422),Bilanz!BW422,"")</f>
        <v/>
      </c>
      <c r="BX422" s="721" t="str">
        <f>IF(ISTEXT(Bilanz!BX422),Bilanz!BX422,"")</f>
        <v>M1</v>
      </c>
    </row>
    <row r="423" spans="1:76" x14ac:dyDescent="0.2">
      <c r="AJ423" s="724"/>
      <c r="AK423" s="724"/>
      <c r="AL423" s="724"/>
      <c r="AM423" s="724"/>
      <c r="AN423" s="724"/>
      <c r="AO423" s="724"/>
    </row>
    <row r="424" spans="1:76" x14ac:dyDescent="0.2">
      <c r="AJ424" s="724"/>
      <c r="AK424" s="724"/>
      <c r="AL424" s="724"/>
      <c r="AM424" s="724"/>
      <c r="AN424" s="724"/>
      <c r="AO424" s="724"/>
    </row>
    <row r="425" spans="1:76" x14ac:dyDescent="0.2">
      <c r="AJ425" s="724"/>
      <c r="AK425" s="724"/>
      <c r="AL425" s="724"/>
      <c r="AM425" s="724"/>
      <c r="AN425" s="724"/>
      <c r="AO425" s="724"/>
    </row>
    <row r="426" spans="1:76" x14ac:dyDescent="0.2">
      <c r="AJ426" s="724"/>
      <c r="AK426" s="724"/>
      <c r="AL426" s="724"/>
      <c r="AM426" s="724"/>
      <c r="AN426" s="724"/>
      <c r="AO426" s="724"/>
    </row>
    <row r="427" spans="1:76" x14ac:dyDescent="0.2">
      <c r="AJ427" s="724"/>
      <c r="AK427" s="724"/>
      <c r="AL427" s="724"/>
      <c r="AM427" s="724"/>
      <c r="AN427" s="724"/>
      <c r="AO427" s="724"/>
    </row>
    <row r="428" spans="1:76" x14ac:dyDescent="0.2">
      <c r="AJ428" s="724"/>
      <c r="AK428" s="724"/>
      <c r="AL428" s="724"/>
      <c r="AM428" s="724"/>
      <c r="AN428" s="724"/>
      <c r="AO428" s="724"/>
    </row>
    <row r="429" spans="1:76" x14ac:dyDescent="0.2">
      <c r="AJ429" s="724"/>
      <c r="AK429" s="724"/>
      <c r="AL429" s="724"/>
      <c r="AM429" s="724"/>
      <c r="AN429" s="724"/>
      <c r="AO429" s="724"/>
    </row>
    <row r="430" spans="1:76" x14ac:dyDescent="0.2">
      <c r="AJ430" s="724"/>
      <c r="AK430" s="724"/>
      <c r="AL430" s="724"/>
      <c r="AM430" s="724"/>
      <c r="AN430" s="724"/>
      <c r="AO430" s="724"/>
    </row>
    <row r="431" spans="1:76" x14ac:dyDescent="0.2">
      <c r="AJ431" s="724"/>
      <c r="AK431" s="724"/>
      <c r="AL431" s="724"/>
      <c r="AM431" s="724"/>
      <c r="AN431" s="724"/>
      <c r="AO431" s="724"/>
    </row>
    <row r="432" spans="1:76" x14ac:dyDescent="0.2">
      <c r="AJ432" s="724"/>
      <c r="AK432" s="724"/>
      <c r="AL432" s="724"/>
      <c r="AM432" s="724"/>
      <c r="AN432" s="724"/>
      <c r="AO432" s="724"/>
    </row>
    <row r="433" spans="36:41" x14ac:dyDescent="0.2">
      <c r="AJ433" s="724"/>
      <c r="AK433" s="724"/>
      <c r="AL433" s="724"/>
      <c r="AM433" s="724"/>
      <c r="AN433" s="724"/>
      <c r="AO433" s="724"/>
    </row>
    <row r="434" spans="36:41" x14ac:dyDescent="0.2">
      <c r="AJ434" s="724"/>
      <c r="AK434" s="724"/>
      <c r="AL434" s="724"/>
      <c r="AM434" s="724"/>
      <c r="AN434" s="724"/>
      <c r="AO434" s="724"/>
    </row>
    <row r="435" spans="36:41" x14ac:dyDescent="0.2">
      <c r="AJ435" s="724"/>
      <c r="AK435" s="724"/>
      <c r="AL435" s="724"/>
      <c r="AM435" s="724"/>
      <c r="AN435" s="724"/>
      <c r="AO435" s="724"/>
    </row>
    <row r="436" spans="36:41" x14ac:dyDescent="0.2">
      <c r="AJ436" s="724"/>
      <c r="AK436" s="724"/>
      <c r="AL436" s="724"/>
      <c r="AM436" s="724"/>
      <c r="AN436" s="724"/>
      <c r="AO436" s="724"/>
    </row>
    <row r="437" spans="36:41" x14ac:dyDescent="0.2">
      <c r="AJ437" s="724"/>
      <c r="AK437" s="724"/>
      <c r="AL437" s="724"/>
      <c r="AM437" s="724"/>
      <c r="AN437" s="724"/>
      <c r="AO437" s="724"/>
    </row>
    <row r="438" spans="36:41" x14ac:dyDescent="0.2">
      <c r="AJ438" s="724"/>
      <c r="AK438" s="724"/>
      <c r="AL438" s="724"/>
      <c r="AM438" s="724"/>
      <c r="AN438" s="724"/>
      <c r="AO438" s="724"/>
    </row>
    <row r="439" spans="36:41" x14ac:dyDescent="0.2">
      <c r="AJ439" s="724"/>
      <c r="AK439" s="724"/>
      <c r="AL439" s="724"/>
      <c r="AM439" s="724"/>
      <c r="AN439" s="724"/>
      <c r="AO439" s="724"/>
    </row>
    <row r="440" spans="36:41" x14ac:dyDescent="0.2">
      <c r="AJ440" s="724"/>
      <c r="AK440" s="724"/>
      <c r="AL440" s="724"/>
      <c r="AM440" s="724"/>
      <c r="AN440" s="724"/>
      <c r="AO440" s="724"/>
    </row>
    <row r="441" spans="36:41" x14ac:dyDescent="0.2">
      <c r="AJ441" s="724"/>
      <c r="AK441" s="724"/>
      <c r="AL441" s="724"/>
      <c r="AM441" s="724"/>
      <c r="AN441" s="724"/>
      <c r="AO441" s="724"/>
    </row>
    <row r="442" spans="36:41" x14ac:dyDescent="0.2">
      <c r="AJ442" s="724"/>
      <c r="AK442" s="724"/>
      <c r="AL442" s="724"/>
      <c r="AM442" s="724"/>
      <c r="AN442" s="724"/>
      <c r="AO442" s="724"/>
    </row>
    <row r="443" spans="36:41" x14ac:dyDescent="0.2">
      <c r="AJ443" s="724"/>
      <c r="AK443" s="724"/>
      <c r="AL443" s="724"/>
      <c r="AM443" s="724"/>
      <c r="AN443" s="724"/>
      <c r="AO443" s="724"/>
    </row>
    <row r="444" spans="36:41" x14ac:dyDescent="0.2">
      <c r="AJ444" s="724"/>
      <c r="AK444" s="724"/>
      <c r="AL444" s="724"/>
      <c r="AM444" s="724"/>
      <c r="AN444" s="724"/>
      <c r="AO444" s="724"/>
    </row>
    <row r="445" spans="36:41" x14ac:dyDescent="0.2">
      <c r="AJ445" s="724"/>
      <c r="AK445" s="724"/>
      <c r="AL445" s="724"/>
      <c r="AM445" s="724"/>
      <c r="AN445" s="724"/>
      <c r="AO445" s="724"/>
    </row>
    <row r="446" spans="36:41" x14ac:dyDescent="0.2">
      <c r="AJ446" s="724"/>
      <c r="AK446" s="724"/>
      <c r="AL446" s="724"/>
      <c r="AM446" s="724"/>
      <c r="AN446" s="724"/>
      <c r="AO446" s="724"/>
    </row>
    <row r="447" spans="36:41" x14ac:dyDescent="0.2">
      <c r="AJ447" s="724"/>
      <c r="AK447" s="724"/>
      <c r="AL447" s="724"/>
      <c r="AM447" s="724"/>
      <c r="AN447" s="724"/>
      <c r="AO447" s="724"/>
    </row>
    <row r="448" spans="36:41" x14ac:dyDescent="0.2">
      <c r="AJ448" s="724"/>
      <c r="AK448" s="724"/>
      <c r="AL448" s="724"/>
      <c r="AM448" s="724"/>
      <c r="AN448" s="724"/>
      <c r="AO448" s="724"/>
    </row>
    <row r="449" spans="36:41" x14ac:dyDescent="0.2">
      <c r="AJ449" s="724"/>
      <c r="AK449" s="724"/>
      <c r="AL449" s="724"/>
      <c r="AM449" s="724"/>
      <c r="AN449" s="724"/>
      <c r="AO449" s="724"/>
    </row>
    <row r="450" spans="36:41" x14ac:dyDescent="0.2">
      <c r="AJ450" s="724"/>
      <c r="AK450" s="724"/>
      <c r="AL450" s="724"/>
      <c r="AM450" s="724"/>
      <c r="AN450" s="724"/>
      <c r="AO450" s="724"/>
    </row>
    <row r="451" spans="36:41" x14ac:dyDescent="0.2">
      <c r="AJ451" s="724"/>
      <c r="AK451" s="724"/>
      <c r="AL451" s="724"/>
      <c r="AM451" s="724"/>
      <c r="AN451" s="724"/>
      <c r="AO451" s="724"/>
    </row>
    <row r="452" spans="36:41" x14ac:dyDescent="0.2">
      <c r="AJ452" s="724"/>
      <c r="AK452" s="724"/>
      <c r="AL452" s="724"/>
      <c r="AM452" s="724"/>
      <c r="AN452" s="724"/>
      <c r="AO452" s="724"/>
    </row>
    <row r="453" spans="36:41" x14ac:dyDescent="0.2">
      <c r="AJ453" s="724"/>
      <c r="AK453" s="724"/>
      <c r="AL453" s="724"/>
      <c r="AM453" s="724"/>
      <c r="AN453" s="724"/>
      <c r="AO453" s="724"/>
    </row>
    <row r="454" spans="36:41" x14ac:dyDescent="0.2">
      <c r="AJ454" s="724"/>
      <c r="AK454" s="724"/>
      <c r="AL454" s="724"/>
      <c r="AM454" s="724"/>
      <c r="AN454" s="724"/>
      <c r="AO454" s="724"/>
    </row>
    <row r="455" spans="36:41" x14ac:dyDescent="0.2">
      <c r="AJ455" s="724"/>
      <c r="AK455" s="724"/>
      <c r="AL455" s="724"/>
      <c r="AM455" s="724"/>
      <c r="AN455" s="724"/>
      <c r="AO455" s="724"/>
    </row>
    <row r="456" spans="36:41" x14ac:dyDescent="0.2">
      <c r="AJ456" s="724"/>
      <c r="AK456" s="724"/>
      <c r="AL456" s="724"/>
      <c r="AM456" s="724"/>
      <c r="AN456" s="724"/>
      <c r="AO456" s="724"/>
    </row>
    <row r="457" spans="36:41" x14ac:dyDescent="0.2">
      <c r="AJ457" s="724"/>
      <c r="AK457" s="724"/>
      <c r="AL457" s="724"/>
      <c r="AM457" s="724"/>
      <c r="AN457" s="724"/>
      <c r="AO457" s="724"/>
    </row>
    <row r="458" spans="36:41" x14ac:dyDescent="0.2">
      <c r="AJ458" s="724"/>
      <c r="AK458" s="724"/>
      <c r="AL458" s="724"/>
      <c r="AM458" s="724"/>
      <c r="AN458" s="724"/>
      <c r="AO458" s="724"/>
    </row>
    <row r="459" spans="36:41" x14ac:dyDescent="0.2">
      <c r="AJ459" s="724"/>
      <c r="AK459" s="724"/>
      <c r="AL459" s="724"/>
      <c r="AM459" s="724"/>
      <c r="AN459" s="724"/>
      <c r="AO459" s="724"/>
    </row>
    <row r="460" spans="36:41" x14ac:dyDescent="0.2">
      <c r="AJ460" s="724"/>
      <c r="AK460" s="724"/>
      <c r="AL460" s="724"/>
      <c r="AM460" s="724"/>
      <c r="AN460" s="724"/>
      <c r="AO460" s="724"/>
    </row>
    <row r="461" spans="36:41" x14ac:dyDescent="0.2">
      <c r="AJ461" s="724"/>
      <c r="AK461" s="724"/>
      <c r="AL461" s="724"/>
      <c r="AM461" s="724"/>
      <c r="AN461" s="724"/>
      <c r="AO461" s="724"/>
    </row>
    <row r="462" spans="36:41" x14ac:dyDescent="0.2">
      <c r="AJ462" s="724"/>
      <c r="AK462" s="724"/>
      <c r="AL462" s="724"/>
      <c r="AM462" s="724"/>
      <c r="AN462" s="724"/>
      <c r="AO462" s="724"/>
    </row>
    <row r="463" spans="36:41" x14ac:dyDescent="0.2">
      <c r="AJ463" s="724"/>
      <c r="AK463" s="724"/>
      <c r="AL463" s="724"/>
      <c r="AM463" s="724"/>
      <c r="AN463" s="724"/>
      <c r="AO463" s="724"/>
    </row>
    <row r="464" spans="36:41" x14ac:dyDescent="0.2">
      <c r="AJ464" s="724"/>
      <c r="AK464" s="724"/>
      <c r="AL464" s="724"/>
      <c r="AM464" s="724"/>
      <c r="AN464" s="724"/>
      <c r="AO464" s="724"/>
    </row>
    <row r="465" spans="36:41" x14ac:dyDescent="0.2">
      <c r="AJ465" s="724"/>
      <c r="AK465" s="724"/>
      <c r="AL465" s="724"/>
      <c r="AM465" s="724"/>
      <c r="AN465" s="724"/>
      <c r="AO465" s="724"/>
    </row>
    <row r="466" spans="36:41" x14ac:dyDescent="0.2">
      <c r="AJ466" s="724"/>
      <c r="AK466" s="724"/>
      <c r="AL466" s="724"/>
      <c r="AM466" s="724"/>
      <c r="AN466" s="724"/>
      <c r="AO466" s="724"/>
    </row>
    <row r="467" spans="36:41" x14ac:dyDescent="0.2">
      <c r="AJ467" s="724"/>
      <c r="AK467" s="724"/>
      <c r="AL467" s="724"/>
      <c r="AM467" s="724"/>
      <c r="AN467" s="724"/>
      <c r="AO467" s="724"/>
    </row>
    <row r="468" spans="36:41" x14ac:dyDescent="0.2">
      <c r="AJ468" s="724"/>
      <c r="AK468" s="724"/>
      <c r="AL468" s="724"/>
      <c r="AM468" s="724"/>
      <c r="AN468" s="724"/>
      <c r="AO468" s="724"/>
    </row>
    <row r="469" spans="36:41" x14ac:dyDescent="0.2">
      <c r="AJ469" s="724"/>
      <c r="AK469" s="724"/>
      <c r="AL469" s="724"/>
      <c r="AM469" s="724"/>
      <c r="AN469" s="724"/>
      <c r="AO469" s="724"/>
    </row>
    <row r="470" spans="36:41" x14ac:dyDescent="0.2">
      <c r="AJ470" s="724"/>
      <c r="AK470" s="724"/>
      <c r="AL470" s="724"/>
      <c r="AM470" s="724"/>
      <c r="AN470" s="724"/>
      <c r="AO470" s="724"/>
    </row>
    <row r="471" spans="36:41" x14ac:dyDescent="0.2">
      <c r="AJ471" s="724"/>
      <c r="AK471" s="724"/>
      <c r="AL471" s="724"/>
      <c r="AM471" s="724"/>
      <c r="AN471" s="724"/>
      <c r="AO471" s="724"/>
    </row>
    <row r="472" spans="36:41" x14ac:dyDescent="0.2">
      <c r="AJ472" s="724"/>
      <c r="AK472" s="724"/>
      <c r="AL472" s="724"/>
      <c r="AM472" s="724"/>
      <c r="AN472" s="724"/>
      <c r="AO472" s="724"/>
    </row>
    <row r="473" spans="36:41" x14ac:dyDescent="0.2">
      <c r="AJ473" s="724"/>
      <c r="AK473" s="724"/>
      <c r="AL473" s="724"/>
      <c r="AM473" s="724"/>
      <c r="AN473" s="724"/>
      <c r="AO473" s="724"/>
    </row>
    <row r="474" spans="36:41" x14ac:dyDescent="0.2">
      <c r="AJ474" s="724"/>
      <c r="AK474" s="724"/>
      <c r="AL474" s="724"/>
      <c r="AM474" s="724"/>
      <c r="AN474" s="724"/>
      <c r="AO474" s="724"/>
    </row>
    <row r="475" spans="36:41" x14ac:dyDescent="0.2">
      <c r="AJ475" s="724"/>
      <c r="AK475" s="724"/>
      <c r="AL475" s="724"/>
      <c r="AM475" s="724"/>
      <c r="AN475" s="724"/>
      <c r="AO475" s="724"/>
    </row>
    <row r="476" spans="36:41" x14ac:dyDescent="0.2">
      <c r="AJ476" s="724"/>
      <c r="AK476" s="724"/>
      <c r="AL476" s="724"/>
      <c r="AM476" s="724"/>
      <c r="AN476" s="724"/>
      <c r="AO476" s="724"/>
    </row>
    <row r="477" spans="36:41" x14ac:dyDescent="0.2">
      <c r="AJ477" s="724"/>
      <c r="AK477" s="724"/>
      <c r="AL477" s="724"/>
      <c r="AM477" s="724"/>
      <c r="AN477" s="724"/>
      <c r="AO477" s="724"/>
    </row>
    <row r="478" spans="36:41" x14ac:dyDescent="0.2">
      <c r="AJ478" s="724"/>
      <c r="AK478" s="724"/>
      <c r="AL478" s="724"/>
      <c r="AM478" s="724"/>
      <c r="AN478" s="724"/>
      <c r="AO478" s="724"/>
    </row>
    <row r="479" spans="36:41" x14ac:dyDescent="0.2">
      <c r="AJ479" s="724"/>
      <c r="AK479" s="724"/>
      <c r="AL479" s="724"/>
      <c r="AM479" s="724"/>
      <c r="AN479" s="724"/>
      <c r="AO479" s="724"/>
    </row>
    <row r="480" spans="36:41" x14ac:dyDescent="0.2">
      <c r="AJ480" s="724"/>
      <c r="AK480" s="724"/>
      <c r="AL480" s="724"/>
      <c r="AM480" s="724"/>
      <c r="AN480" s="724"/>
      <c r="AO480" s="724"/>
    </row>
    <row r="481" spans="36:41" x14ac:dyDescent="0.2">
      <c r="AJ481" s="724"/>
      <c r="AK481" s="724"/>
      <c r="AL481" s="724"/>
      <c r="AM481" s="724"/>
      <c r="AN481" s="724"/>
      <c r="AO481" s="724"/>
    </row>
    <row r="482" spans="36:41" x14ac:dyDescent="0.2">
      <c r="AJ482" s="724"/>
      <c r="AK482" s="724"/>
      <c r="AL482" s="724"/>
      <c r="AM482" s="724"/>
      <c r="AN482" s="724"/>
      <c r="AO482" s="724"/>
    </row>
    <row r="483" spans="36:41" x14ac:dyDescent="0.2">
      <c r="AJ483" s="724"/>
      <c r="AK483" s="724"/>
      <c r="AL483" s="724"/>
      <c r="AM483" s="724"/>
      <c r="AN483" s="724"/>
      <c r="AO483" s="724"/>
    </row>
    <row r="484" spans="36:41" x14ac:dyDescent="0.2">
      <c r="AJ484" s="724"/>
      <c r="AK484" s="724"/>
      <c r="AL484" s="724"/>
      <c r="AM484" s="724"/>
      <c r="AN484" s="724"/>
      <c r="AO484" s="724"/>
    </row>
    <row r="485" spans="36:41" x14ac:dyDescent="0.2">
      <c r="AJ485" s="724"/>
      <c r="AK485" s="724"/>
      <c r="AL485" s="724"/>
      <c r="AM485" s="724"/>
      <c r="AN485" s="724"/>
      <c r="AO485" s="724"/>
    </row>
    <row r="486" spans="36:41" x14ac:dyDescent="0.2">
      <c r="AJ486" s="724"/>
      <c r="AK486" s="724"/>
      <c r="AL486" s="724"/>
      <c r="AM486" s="724"/>
      <c r="AN486" s="724"/>
      <c r="AO486" s="724"/>
    </row>
    <row r="487" spans="36:41" x14ac:dyDescent="0.2">
      <c r="AJ487" s="724"/>
      <c r="AK487" s="724"/>
      <c r="AL487" s="724"/>
      <c r="AM487" s="724"/>
      <c r="AN487" s="724"/>
      <c r="AO487" s="724"/>
    </row>
    <row r="488" spans="36:41" x14ac:dyDescent="0.2">
      <c r="AJ488" s="724"/>
      <c r="AK488" s="724"/>
      <c r="AL488" s="724"/>
      <c r="AM488" s="724"/>
      <c r="AN488" s="724"/>
      <c r="AO488" s="724"/>
    </row>
    <row r="489" spans="36:41" x14ac:dyDescent="0.2">
      <c r="AJ489" s="724"/>
      <c r="AK489" s="724"/>
      <c r="AL489" s="724"/>
      <c r="AM489" s="724"/>
      <c r="AN489" s="724"/>
      <c r="AO489" s="724"/>
    </row>
    <row r="490" spans="36:41" x14ac:dyDescent="0.2">
      <c r="AJ490" s="724"/>
      <c r="AK490" s="724"/>
      <c r="AL490" s="724"/>
      <c r="AM490" s="724"/>
      <c r="AN490" s="724"/>
      <c r="AO490" s="724"/>
    </row>
    <row r="491" spans="36:41" x14ac:dyDescent="0.2">
      <c r="AJ491" s="724"/>
      <c r="AK491" s="724"/>
      <c r="AL491" s="724"/>
      <c r="AM491" s="724"/>
      <c r="AN491" s="724"/>
      <c r="AO491" s="724"/>
    </row>
    <row r="492" spans="36:41" x14ac:dyDescent="0.2">
      <c r="AJ492" s="724"/>
      <c r="AK492" s="724"/>
      <c r="AL492" s="724"/>
      <c r="AM492" s="724"/>
      <c r="AN492" s="724"/>
      <c r="AO492" s="724"/>
    </row>
    <row r="493" spans="36:41" x14ac:dyDescent="0.2">
      <c r="AJ493" s="724"/>
      <c r="AK493" s="724"/>
      <c r="AL493" s="724"/>
      <c r="AM493" s="724"/>
      <c r="AN493" s="724"/>
      <c r="AO493" s="724"/>
    </row>
    <row r="494" spans="36:41" x14ac:dyDescent="0.2">
      <c r="AJ494" s="724"/>
      <c r="AK494" s="724"/>
      <c r="AL494" s="724"/>
      <c r="AM494" s="724"/>
      <c r="AN494" s="724"/>
      <c r="AO494" s="724"/>
    </row>
    <row r="495" spans="36:41" x14ac:dyDescent="0.2">
      <c r="AJ495" s="724"/>
      <c r="AK495" s="724"/>
      <c r="AL495" s="724"/>
      <c r="AM495" s="724"/>
      <c r="AN495" s="724"/>
      <c r="AO495" s="724"/>
    </row>
    <row r="496" spans="36:41" x14ac:dyDescent="0.2">
      <c r="AJ496" s="724"/>
      <c r="AK496" s="724"/>
      <c r="AL496" s="724"/>
      <c r="AM496" s="724"/>
      <c r="AN496" s="724"/>
      <c r="AO496" s="724"/>
    </row>
    <row r="497" spans="36:41" x14ac:dyDescent="0.2">
      <c r="AJ497" s="724"/>
      <c r="AK497" s="724"/>
      <c r="AL497" s="724"/>
      <c r="AM497" s="724"/>
      <c r="AN497" s="724"/>
      <c r="AO497" s="724"/>
    </row>
    <row r="498" spans="36:41" x14ac:dyDescent="0.2">
      <c r="AJ498" s="724"/>
      <c r="AK498" s="724"/>
      <c r="AL498" s="724"/>
      <c r="AM498" s="724"/>
      <c r="AN498" s="724"/>
      <c r="AO498" s="724"/>
    </row>
    <row r="499" spans="36:41" x14ac:dyDescent="0.2">
      <c r="AJ499" s="724"/>
      <c r="AK499" s="724"/>
      <c r="AL499" s="724"/>
      <c r="AM499" s="724"/>
      <c r="AN499" s="724"/>
      <c r="AO499" s="724"/>
    </row>
    <row r="500" spans="36:41" x14ac:dyDescent="0.2">
      <c r="AJ500" s="724"/>
      <c r="AK500" s="724"/>
      <c r="AL500" s="724"/>
      <c r="AM500" s="724"/>
      <c r="AN500" s="724"/>
      <c r="AO500" s="724"/>
    </row>
    <row r="501" spans="36:41" x14ac:dyDescent="0.2">
      <c r="AJ501" s="724"/>
      <c r="AK501" s="724"/>
      <c r="AL501" s="724"/>
      <c r="AM501" s="724"/>
      <c r="AN501" s="724"/>
      <c r="AO501" s="724"/>
    </row>
    <row r="502" spans="36:41" x14ac:dyDescent="0.2">
      <c r="AJ502" s="724"/>
      <c r="AK502" s="724"/>
      <c r="AL502" s="724"/>
      <c r="AM502" s="724"/>
      <c r="AN502" s="724"/>
      <c r="AO502" s="724"/>
    </row>
    <row r="503" spans="36:41" x14ac:dyDescent="0.2">
      <c r="AJ503" s="724"/>
      <c r="AK503" s="724"/>
      <c r="AL503" s="724"/>
      <c r="AM503" s="724"/>
      <c r="AN503" s="724"/>
      <c r="AO503" s="724"/>
    </row>
    <row r="504" spans="36:41" x14ac:dyDescent="0.2">
      <c r="AJ504" s="724"/>
      <c r="AK504" s="724"/>
      <c r="AL504" s="724"/>
      <c r="AM504" s="724"/>
      <c r="AN504" s="724"/>
      <c r="AO504" s="724"/>
    </row>
    <row r="505" spans="36:41" x14ac:dyDescent="0.2">
      <c r="AJ505" s="724"/>
      <c r="AK505" s="724"/>
      <c r="AL505" s="724"/>
      <c r="AM505" s="724"/>
      <c r="AN505" s="724"/>
      <c r="AO505" s="724"/>
    </row>
    <row r="506" spans="36:41" x14ac:dyDescent="0.2">
      <c r="AJ506" s="724"/>
      <c r="AK506" s="724"/>
      <c r="AL506" s="724"/>
      <c r="AM506" s="724"/>
      <c r="AN506" s="724"/>
      <c r="AO506" s="724"/>
    </row>
    <row r="507" spans="36:41" x14ac:dyDescent="0.2">
      <c r="AJ507" s="724"/>
      <c r="AK507" s="724"/>
      <c r="AL507" s="724"/>
      <c r="AM507" s="724"/>
      <c r="AN507" s="724"/>
      <c r="AO507" s="724"/>
    </row>
    <row r="508" spans="36:41" x14ac:dyDescent="0.2">
      <c r="AJ508" s="724"/>
      <c r="AK508" s="724"/>
      <c r="AL508" s="724"/>
      <c r="AM508" s="724"/>
      <c r="AN508" s="724"/>
      <c r="AO508" s="724"/>
    </row>
    <row r="509" spans="36:41" x14ac:dyDescent="0.2">
      <c r="AJ509" s="724"/>
      <c r="AK509" s="724"/>
      <c r="AL509" s="724"/>
      <c r="AM509" s="724"/>
      <c r="AN509" s="724"/>
      <c r="AO509" s="724"/>
    </row>
    <row r="510" spans="36:41" x14ac:dyDescent="0.2">
      <c r="AJ510" s="724"/>
      <c r="AK510" s="724"/>
      <c r="AL510" s="724"/>
      <c r="AM510" s="724"/>
      <c r="AN510" s="724"/>
      <c r="AO510" s="724"/>
    </row>
    <row r="511" spans="36:41" x14ac:dyDescent="0.2">
      <c r="AJ511" s="724"/>
      <c r="AK511" s="724"/>
      <c r="AL511" s="724"/>
      <c r="AM511" s="724"/>
      <c r="AN511" s="724"/>
      <c r="AO511" s="724"/>
    </row>
    <row r="512" spans="36:41" x14ac:dyDescent="0.2">
      <c r="AJ512" s="724"/>
      <c r="AK512" s="724"/>
      <c r="AL512" s="724"/>
      <c r="AM512" s="724"/>
      <c r="AN512" s="724"/>
      <c r="AO512" s="724"/>
    </row>
    <row r="513" spans="36:41" x14ac:dyDescent="0.2">
      <c r="AJ513" s="724"/>
      <c r="AK513" s="724"/>
      <c r="AL513" s="724"/>
      <c r="AM513" s="724"/>
      <c r="AN513" s="724"/>
      <c r="AO513" s="724"/>
    </row>
    <row r="514" spans="36:41" x14ac:dyDescent="0.2">
      <c r="AJ514" s="724"/>
      <c r="AK514" s="724"/>
      <c r="AL514" s="724"/>
      <c r="AM514" s="724"/>
      <c r="AN514" s="724"/>
      <c r="AO514" s="724"/>
    </row>
    <row r="515" spans="36:41" x14ac:dyDescent="0.2">
      <c r="AJ515" s="724"/>
      <c r="AK515" s="724"/>
      <c r="AL515" s="724"/>
      <c r="AM515" s="724"/>
      <c r="AN515" s="724"/>
      <c r="AO515" s="724"/>
    </row>
    <row r="516" spans="36:41" x14ac:dyDescent="0.2">
      <c r="AJ516" s="724"/>
      <c r="AK516" s="724"/>
      <c r="AL516" s="724"/>
      <c r="AM516" s="724"/>
      <c r="AN516" s="724"/>
      <c r="AO516" s="724"/>
    </row>
    <row r="517" spans="36:41" x14ac:dyDescent="0.2">
      <c r="AJ517" s="724"/>
      <c r="AK517" s="724"/>
      <c r="AL517" s="724"/>
      <c r="AM517" s="724"/>
      <c r="AN517" s="724"/>
      <c r="AO517" s="724"/>
    </row>
    <row r="518" spans="36:41" x14ac:dyDescent="0.2">
      <c r="AJ518" s="724"/>
      <c r="AK518" s="724"/>
      <c r="AL518" s="724"/>
      <c r="AM518" s="724"/>
      <c r="AN518" s="724"/>
      <c r="AO518" s="724"/>
    </row>
    <row r="519" spans="36:41" x14ac:dyDescent="0.2">
      <c r="AJ519" s="724"/>
      <c r="AK519" s="724"/>
      <c r="AL519" s="724"/>
      <c r="AM519" s="724"/>
      <c r="AN519" s="724"/>
      <c r="AO519" s="724"/>
    </row>
    <row r="520" spans="36:41" x14ac:dyDescent="0.2">
      <c r="AJ520" s="724"/>
      <c r="AK520" s="724"/>
      <c r="AL520" s="724"/>
      <c r="AM520" s="724"/>
      <c r="AN520" s="724"/>
      <c r="AO520" s="724"/>
    </row>
    <row r="521" spans="36:41" x14ac:dyDescent="0.2">
      <c r="AJ521" s="724"/>
      <c r="AK521" s="724"/>
      <c r="AL521" s="724"/>
      <c r="AM521" s="724"/>
      <c r="AN521" s="724"/>
      <c r="AO521" s="724"/>
    </row>
    <row r="522" spans="36:41" x14ac:dyDescent="0.2">
      <c r="AJ522" s="724"/>
      <c r="AK522" s="724"/>
      <c r="AL522" s="724"/>
      <c r="AM522" s="724"/>
      <c r="AN522" s="724"/>
      <c r="AO522" s="724"/>
    </row>
    <row r="523" spans="36:41" x14ac:dyDescent="0.2">
      <c r="AJ523" s="724"/>
      <c r="AK523" s="724"/>
      <c r="AL523" s="724"/>
      <c r="AM523" s="724"/>
      <c r="AN523" s="724"/>
      <c r="AO523" s="724"/>
    </row>
    <row r="524" spans="36:41" x14ac:dyDescent="0.2">
      <c r="AJ524" s="724"/>
      <c r="AK524" s="724"/>
      <c r="AL524" s="724"/>
      <c r="AM524" s="724"/>
      <c r="AN524" s="724"/>
      <c r="AO524" s="724"/>
    </row>
    <row r="525" spans="36:41" x14ac:dyDescent="0.2">
      <c r="AJ525" s="724"/>
      <c r="AK525" s="724"/>
      <c r="AL525" s="724"/>
      <c r="AM525" s="724"/>
      <c r="AN525" s="724"/>
      <c r="AO525" s="724"/>
    </row>
    <row r="526" spans="36:41" x14ac:dyDescent="0.2">
      <c r="AJ526" s="724"/>
      <c r="AK526" s="724"/>
      <c r="AL526" s="724"/>
      <c r="AM526" s="724"/>
      <c r="AN526" s="724"/>
      <c r="AO526" s="724"/>
    </row>
    <row r="527" spans="36:41" x14ac:dyDescent="0.2">
      <c r="AJ527" s="724"/>
      <c r="AK527" s="724"/>
      <c r="AL527" s="724"/>
      <c r="AM527" s="724"/>
      <c r="AN527" s="724"/>
      <c r="AO527" s="724"/>
    </row>
    <row r="528" spans="36:41" x14ac:dyDescent="0.2">
      <c r="AJ528" s="724"/>
      <c r="AK528" s="724"/>
      <c r="AL528" s="724"/>
      <c r="AM528" s="724"/>
      <c r="AN528" s="724"/>
      <c r="AO528" s="724"/>
    </row>
    <row r="529" spans="36:41" x14ac:dyDescent="0.2">
      <c r="AJ529" s="724"/>
      <c r="AK529" s="724"/>
      <c r="AL529" s="724"/>
      <c r="AM529" s="724"/>
      <c r="AN529" s="724"/>
      <c r="AO529" s="724"/>
    </row>
    <row r="530" spans="36:41" x14ac:dyDescent="0.2">
      <c r="AJ530" s="724"/>
      <c r="AK530" s="724"/>
      <c r="AL530" s="724"/>
      <c r="AM530" s="724"/>
      <c r="AN530" s="724"/>
      <c r="AO530" s="724"/>
    </row>
    <row r="531" spans="36:41" x14ac:dyDescent="0.2">
      <c r="AJ531" s="724"/>
      <c r="AK531" s="724"/>
      <c r="AL531" s="724"/>
      <c r="AM531" s="724"/>
      <c r="AN531" s="724"/>
      <c r="AO531" s="724"/>
    </row>
    <row r="532" spans="36:41" x14ac:dyDescent="0.2">
      <c r="AJ532" s="724"/>
      <c r="AK532" s="724"/>
      <c r="AL532" s="724"/>
      <c r="AM532" s="724"/>
      <c r="AN532" s="724"/>
      <c r="AO532" s="724"/>
    </row>
    <row r="533" spans="36:41" x14ac:dyDescent="0.2">
      <c r="AJ533" s="724"/>
      <c r="AK533" s="724"/>
      <c r="AL533" s="724"/>
      <c r="AM533" s="724"/>
      <c r="AN533" s="724"/>
      <c r="AO533" s="724"/>
    </row>
    <row r="534" spans="36:41" x14ac:dyDescent="0.2">
      <c r="AJ534" s="724"/>
      <c r="AK534" s="724"/>
      <c r="AL534" s="724"/>
      <c r="AM534" s="724"/>
      <c r="AN534" s="724"/>
      <c r="AO534" s="724"/>
    </row>
    <row r="535" spans="36:41" x14ac:dyDescent="0.2">
      <c r="AJ535" s="724"/>
      <c r="AK535" s="724"/>
      <c r="AL535" s="724"/>
      <c r="AM535" s="724"/>
      <c r="AN535" s="724"/>
      <c r="AO535" s="724"/>
    </row>
    <row r="536" spans="36:41" x14ac:dyDescent="0.2">
      <c r="AJ536" s="724"/>
      <c r="AK536" s="724"/>
      <c r="AL536" s="724"/>
      <c r="AM536" s="724"/>
      <c r="AN536" s="724"/>
      <c r="AO536" s="724"/>
    </row>
    <row r="537" spans="36:41" x14ac:dyDescent="0.2">
      <c r="AJ537" s="724"/>
      <c r="AK537" s="724"/>
      <c r="AL537" s="724"/>
      <c r="AM537" s="724"/>
      <c r="AN537" s="724"/>
      <c r="AO537" s="724"/>
    </row>
    <row r="538" spans="36:41" x14ac:dyDescent="0.2">
      <c r="AJ538" s="724"/>
      <c r="AK538" s="724"/>
      <c r="AL538" s="724"/>
      <c r="AM538" s="724"/>
      <c r="AN538" s="724"/>
      <c r="AO538" s="724"/>
    </row>
    <row r="539" spans="36:41" x14ac:dyDescent="0.2">
      <c r="AJ539" s="724"/>
      <c r="AK539" s="724"/>
      <c r="AL539" s="724"/>
      <c r="AM539" s="724"/>
      <c r="AN539" s="724"/>
      <c r="AO539" s="724"/>
    </row>
    <row r="540" spans="36:41" x14ac:dyDescent="0.2">
      <c r="AJ540" s="724"/>
      <c r="AK540" s="724"/>
      <c r="AL540" s="724"/>
      <c r="AM540" s="724"/>
      <c r="AN540" s="724"/>
      <c r="AO540" s="724"/>
    </row>
    <row r="541" spans="36:41" x14ac:dyDescent="0.2">
      <c r="AJ541" s="724"/>
      <c r="AK541" s="724"/>
      <c r="AL541" s="724"/>
      <c r="AM541" s="724"/>
      <c r="AN541" s="724"/>
      <c r="AO541" s="724"/>
    </row>
    <row r="542" spans="36:41" x14ac:dyDescent="0.2">
      <c r="AJ542" s="724"/>
      <c r="AK542" s="724"/>
      <c r="AL542" s="724"/>
      <c r="AM542" s="724"/>
      <c r="AN542" s="724"/>
      <c r="AO542" s="724"/>
    </row>
    <row r="543" spans="36:41" x14ac:dyDescent="0.2">
      <c r="AJ543" s="724"/>
      <c r="AK543" s="724"/>
      <c r="AL543" s="724"/>
      <c r="AM543" s="724"/>
      <c r="AN543" s="724"/>
      <c r="AO543" s="724"/>
    </row>
    <row r="544" spans="36:41" x14ac:dyDescent="0.2">
      <c r="AJ544" s="724"/>
      <c r="AK544" s="724"/>
      <c r="AL544" s="724"/>
      <c r="AM544" s="724"/>
      <c r="AN544" s="724"/>
      <c r="AO544" s="724"/>
    </row>
    <row r="545" spans="36:41" x14ac:dyDescent="0.2">
      <c r="AJ545" s="724"/>
      <c r="AK545" s="724"/>
      <c r="AL545" s="724"/>
      <c r="AM545" s="724"/>
      <c r="AN545" s="724"/>
      <c r="AO545" s="724"/>
    </row>
    <row r="546" spans="36:41" x14ac:dyDescent="0.2">
      <c r="AJ546" s="724"/>
      <c r="AK546" s="724"/>
      <c r="AL546" s="724"/>
      <c r="AM546" s="724"/>
      <c r="AN546" s="724"/>
      <c r="AO546" s="724"/>
    </row>
    <row r="547" spans="36:41" x14ac:dyDescent="0.2">
      <c r="AJ547" s="724"/>
      <c r="AK547" s="724"/>
      <c r="AL547" s="724"/>
      <c r="AM547" s="724"/>
      <c r="AN547" s="724"/>
      <c r="AO547" s="724"/>
    </row>
    <row r="548" spans="36:41" x14ac:dyDescent="0.2">
      <c r="AJ548" s="724"/>
      <c r="AK548" s="724"/>
      <c r="AL548" s="724"/>
      <c r="AM548" s="724"/>
      <c r="AN548" s="724"/>
      <c r="AO548" s="724"/>
    </row>
    <row r="549" spans="36:41" x14ac:dyDescent="0.2">
      <c r="AJ549" s="724"/>
      <c r="AK549" s="724"/>
      <c r="AL549" s="724"/>
      <c r="AM549" s="724"/>
      <c r="AN549" s="724"/>
      <c r="AO549" s="724"/>
    </row>
    <row r="550" spans="36:41" x14ac:dyDescent="0.2">
      <c r="AJ550" s="724"/>
      <c r="AK550" s="724"/>
      <c r="AL550" s="724"/>
      <c r="AM550" s="724"/>
      <c r="AN550" s="724"/>
      <c r="AO550" s="724"/>
    </row>
    <row r="551" spans="36:41" x14ac:dyDescent="0.2">
      <c r="AJ551" s="724"/>
      <c r="AK551" s="724"/>
      <c r="AL551" s="724"/>
      <c r="AM551" s="724"/>
      <c r="AN551" s="724"/>
      <c r="AO551" s="724"/>
    </row>
    <row r="552" spans="36:41" x14ac:dyDescent="0.2">
      <c r="AJ552" s="724"/>
      <c r="AK552" s="724"/>
      <c r="AL552" s="724"/>
      <c r="AM552" s="724"/>
      <c r="AN552" s="724"/>
      <c r="AO552" s="724"/>
    </row>
    <row r="553" spans="36:41" x14ac:dyDescent="0.2">
      <c r="AJ553" s="724"/>
      <c r="AK553" s="724"/>
      <c r="AL553" s="724"/>
      <c r="AM553" s="724"/>
      <c r="AN553" s="724"/>
      <c r="AO553" s="724"/>
    </row>
    <row r="554" spans="36:41" x14ac:dyDescent="0.2">
      <c r="AJ554" s="724"/>
      <c r="AK554" s="724"/>
      <c r="AL554" s="724"/>
      <c r="AM554" s="724"/>
      <c r="AN554" s="724"/>
      <c r="AO554" s="724"/>
    </row>
    <row r="555" spans="36:41" x14ac:dyDescent="0.2">
      <c r="AJ555" s="724"/>
      <c r="AK555" s="724"/>
      <c r="AL555" s="724"/>
      <c r="AM555" s="724"/>
      <c r="AN555" s="724"/>
      <c r="AO555" s="724"/>
    </row>
    <row r="556" spans="36:41" x14ac:dyDescent="0.2">
      <c r="AJ556" s="724"/>
      <c r="AK556" s="724"/>
      <c r="AL556" s="724"/>
      <c r="AM556" s="724"/>
      <c r="AN556" s="724"/>
      <c r="AO556" s="724"/>
    </row>
    <row r="557" spans="36:41" x14ac:dyDescent="0.2">
      <c r="AJ557" s="724"/>
      <c r="AK557" s="724"/>
      <c r="AL557" s="724"/>
      <c r="AM557" s="724"/>
      <c r="AN557" s="724"/>
      <c r="AO557" s="724"/>
    </row>
    <row r="558" spans="36:41" x14ac:dyDescent="0.2">
      <c r="AJ558" s="724"/>
      <c r="AK558" s="724"/>
      <c r="AL558" s="724"/>
      <c r="AM558" s="724"/>
      <c r="AN558" s="724"/>
      <c r="AO558" s="724"/>
    </row>
    <row r="559" spans="36:41" x14ac:dyDescent="0.2">
      <c r="AJ559" s="724"/>
      <c r="AK559" s="724"/>
      <c r="AL559" s="724"/>
      <c r="AM559" s="724"/>
      <c r="AN559" s="724"/>
      <c r="AO559" s="724"/>
    </row>
    <row r="560" spans="36:41" x14ac:dyDescent="0.2">
      <c r="AJ560" s="724"/>
      <c r="AK560" s="724"/>
      <c r="AL560" s="724"/>
      <c r="AM560" s="724"/>
      <c r="AN560" s="724"/>
      <c r="AO560" s="724"/>
    </row>
    <row r="561" spans="36:41" x14ac:dyDescent="0.2">
      <c r="AJ561" s="724"/>
      <c r="AK561" s="724"/>
      <c r="AL561" s="724"/>
      <c r="AM561" s="724"/>
      <c r="AN561" s="724"/>
      <c r="AO561" s="724"/>
    </row>
    <row r="562" spans="36:41" x14ac:dyDescent="0.2">
      <c r="AJ562" s="724"/>
      <c r="AK562" s="724"/>
      <c r="AL562" s="724"/>
      <c r="AM562" s="724"/>
      <c r="AN562" s="724"/>
      <c r="AO562" s="724"/>
    </row>
    <row r="563" spans="36:41" x14ac:dyDescent="0.2">
      <c r="AJ563" s="724"/>
      <c r="AK563" s="724"/>
      <c r="AL563" s="724"/>
      <c r="AM563" s="724"/>
      <c r="AN563" s="724"/>
      <c r="AO563" s="724"/>
    </row>
    <row r="564" spans="36:41" x14ac:dyDescent="0.2">
      <c r="AJ564" s="724"/>
      <c r="AK564" s="724"/>
      <c r="AL564" s="724"/>
      <c r="AM564" s="724"/>
      <c r="AN564" s="724"/>
      <c r="AO564" s="724"/>
    </row>
    <row r="565" spans="36:41" x14ac:dyDescent="0.2">
      <c r="AJ565" s="724"/>
      <c r="AK565" s="724"/>
      <c r="AL565" s="724"/>
      <c r="AM565" s="724"/>
      <c r="AN565" s="724"/>
      <c r="AO565" s="724"/>
    </row>
    <row r="566" spans="36:41" x14ac:dyDescent="0.2">
      <c r="AJ566" s="724"/>
      <c r="AK566" s="724"/>
      <c r="AL566" s="724"/>
      <c r="AM566" s="724"/>
      <c r="AN566" s="724"/>
      <c r="AO566" s="724"/>
    </row>
    <row r="567" spans="36:41" x14ac:dyDescent="0.2">
      <c r="AJ567" s="724"/>
      <c r="AK567" s="724"/>
      <c r="AL567" s="724"/>
      <c r="AM567" s="724"/>
      <c r="AN567" s="724"/>
      <c r="AO567" s="724"/>
    </row>
    <row r="568" spans="36:41" x14ac:dyDescent="0.2">
      <c r="AJ568" s="724"/>
      <c r="AK568" s="724"/>
      <c r="AL568" s="724"/>
      <c r="AM568" s="724"/>
      <c r="AN568" s="724"/>
      <c r="AO568" s="724"/>
    </row>
    <row r="569" spans="36:41" x14ac:dyDescent="0.2">
      <c r="AJ569" s="724"/>
      <c r="AK569" s="724"/>
      <c r="AL569" s="724"/>
      <c r="AM569" s="724"/>
      <c r="AN569" s="724"/>
      <c r="AO569" s="724"/>
    </row>
    <row r="570" spans="36:41" x14ac:dyDescent="0.2">
      <c r="AJ570" s="724"/>
      <c r="AK570" s="724"/>
      <c r="AL570" s="724"/>
      <c r="AM570" s="724"/>
      <c r="AN570" s="724"/>
      <c r="AO570" s="724"/>
    </row>
    <row r="571" spans="36:41" x14ac:dyDescent="0.2">
      <c r="AJ571" s="724"/>
      <c r="AK571" s="724"/>
      <c r="AL571" s="724"/>
      <c r="AM571" s="724"/>
      <c r="AN571" s="724"/>
      <c r="AO571" s="724"/>
    </row>
    <row r="572" spans="36:41" x14ac:dyDescent="0.2">
      <c r="AJ572" s="724"/>
      <c r="AK572" s="724"/>
      <c r="AL572" s="724"/>
      <c r="AM572" s="724"/>
      <c r="AN572" s="724"/>
      <c r="AO572" s="724"/>
    </row>
    <row r="573" spans="36:41" x14ac:dyDescent="0.2">
      <c r="AJ573" s="724"/>
      <c r="AK573" s="724"/>
      <c r="AL573" s="724"/>
      <c r="AM573" s="724"/>
      <c r="AN573" s="724"/>
      <c r="AO573" s="724"/>
    </row>
    <row r="574" spans="36:41" x14ac:dyDescent="0.2">
      <c r="AJ574" s="724"/>
      <c r="AK574" s="724"/>
      <c r="AL574" s="724"/>
      <c r="AM574" s="724"/>
      <c r="AN574" s="724"/>
      <c r="AO574" s="724"/>
    </row>
    <row r="575" spans="36:41" x14ac:dyDescent="0.2">
      <c r="AJ575" s="724"/>
      <c r="AK575" s="724"/>
      <c r="AL575" s="724"/>
      <c r="AM575" s="724"/>
      <c r="AN575" s="724"/>
      <c r="AO575" s="724"/>
    </row>
    <row r="576" spans="36:41" x14ac:dyDescent="0.2">
      <c r="AJ576" s="724"/>
      <c r="AK576" s="724"/>
      <c r="AL576" s="724"/>
      <c r="AM576" s="724"/>
      <c r="AN576" s="724"/>
      <c r="AO576" s="724"/>
    </row>
    <row r="577" spans="36:41" x14ac:dyDescent="0.2">
      <c r="AJ577" s="724"/>
      <c r="AK577" s="724"/>
      <c r="AL577" s="724"/>
      <c r="AM577" s="724"/>
      <c r="AN577" s="724"/>
      <c r="AO577" s="724"/>
    </row>
    <row r="578" spans="36:41" x14ac:dyDescent="0.2">
      <c r="AJ578" s="724"/>
      <c r="AK578" s="724"/>
      <c r="AL578" s="724"/>
      <c r="AM578" s="724"/>
      <c r="AN578" s="724"/>
      <c r="AO578" s="724"/>
    </row>
    <row r="579" spans="36:41" x14ac:dyDescent="0.2">
      <c r="AJ579" s="724"/>
      <c r="AK579" s="724"/>
      <c r="AL579" s="724"/>
      <c r="AM579" s="724"/>
      <c r="AN579" s="724"/>
      <c r="AO579" s="724"/>
    </row>
    <row r="580" spans="36:41" x14ac:dyDescent="0.2">
      <c r="AJ580" s="724"/>
      <c r="AK580" s="724"/>
      <c r="AL580" s="724"/>
      <c r="AM580" s="724"/>
      <c r="AN580" s="724"/>
      <c r="AO580" s="724"/>
    </row>
    <row r="581" spans="36:41" x14ac:dyDescent="0.2">
      <c r="AJ581" s="724"/>
      <c r="AK581" s="724"/>
      <c r="AL581" s="724"/>
      <c r="AM581" s="724"/>
      <c r="AN581" s="724"/>
      <c r="AO581" s="724"/>
    </row>
    <row r="582" spans="36:41" x14ac:dyDescent="0.2">
      <c r="AJ582" s="724"/>
      <c r="AK582" s="724"/>
      <c r="AL582" s="724"/>
      <c r="AM582" s="724"/>
      <c r="AN582" s="724"/>
      <c r="AO582" s="724"/>
    </row>
    <row r="583" spans="36:41" x14ac:dyDescent="0.2">
      <c r="AJ583" s="724"/>
      <c r="AK583" s="724"/>
      <c r="AL583" s="724"/>
      <c r="AM583" s="724"/>
      <c r="AN583" s="724"/>
      <c r="AO583" s="724"/>
    </row>
    <row r="584" spans="36:41" x14ac:dyDescent="0.2">
      <c r="AJ584" s="724"/>
      <c r="AK584" s="724"/>
      <c r="AL584" s="724"/>
      <c r="AM584" s="724"/>
      <c r="AN584" s="724"/>
      <c r="AO584" s="724"/>
    </row>
    <row r="585" spans="36:41" x14ac:dyDescent="0.2">
      <c r="AJ585" s="724"/>
      <c r="AK585" s="724"/>
      <c r="AL585" s="724"/>
      <c r="AM585" s="724"/>
      <c r="AN585" s="724"/>
      <c r="AO585" s="724"/>
    </row>
    <row r="586" spans="36:41" x14ac:dyDescent="0.2">
      <c r="AJ586" s="724"/>
      <c r="AK586" s="724"/>
      <c r="AL586" s="724"/>
      <c r="AM586" s="724"/>
      <c r="AN586" s="724"/>
      <c r="AO586" s="724"/>
    </row>
    <row r="587" spans="36:41" x14ac:dyDescent="0.2">
      <c r="AJ587" s="724"/>
      <c r="AK587" s="724"/>
      <c r="AL587" s="724"/>
      <c r="AM587" s="724"/>
      <c r="AN587" s="724"/>
      <c r="AO587" s="724"/>
    </row>
    <row r="588" spans="36:41" x14ac:dyDescent="0.2">
      <c r="AJ588" s="724"/>
      <c r="AK588" s="724"/>
      <c r="AL588" s="724"/>
      <c r="AM588" s="724"/>
      <c r="AN588" s="724"/>
      <c r="AO588" s="724"/>
    </row>
    <row r="589" spans="36:41" x14ac:dyDescent="0.2">
      <c r="AJ589" s="724"/>
      <c r="AK589" s="724"/>
      <c r="AL589" s="724"/>
      <c r="AM589" s="724"/>
      <c r="AN589" s="724"/>
      <c r="AO589" s="724"/>
    </row>
    <row r="590" spans="36:41" x14ac:dyDescent="0.2">
      <c r="AJ590" s="724"/>
      <c r="AK590" s="724"/>
      <c r="AL590" s="724"/>
      <c r="AM590" s="724"/>
      <c r="AN590" s="724"/>
      <c r="AO590" s="724"/>
    </row>
    <row r="591" spans="36:41" x14ac:dyDescent="0.2">
      <c r="AJ591" s="724"/>
      <c r="AK591" s="724"/>
      <c r="AL591" s="724"/>
      <c r="AM591" s="724"/>
      <c r="AN591" s="724"/>
      <c r="AO591" s="724"/>
    </row>
    <row r="592" spans="36:41" x14ac:dyDescent="0.2">
      <c r="AJ592" s="724"/>
      <c r="AK592" s="724"/>
      <c r="AL592" s="724"/>
      <c r="AM592" s="724"/>
      <c r="AN592" s="724"/>
      <c r="AO592" s="724"/>
    </row>
    <row r="593" spans="36:41" x14ac:dyDescent="0.2">
      <c r="AJ593" s="724"/>
      <c r="AK593" s="724"/>
      <c r="AL593" s="724"/>
      <c r="AM593" s="724"/>
      <c r="AN593" s="724"/>
      <c r="AO593" s="724"/>
    </row>
    <row r="594" spans="36:41" x14ac:dyDescent="0.2">
      <c r="AJ594" s="724"/>
      <c r="AK594" s="724"/>
      <c r="AL594" s="724"/>
      <c r="AM594" s="724"/>
      <c r="AN594" s="724"/>
      <c r="AO594" s="724"/>
    </row>
    <row r="595" spans="36:41" x14ac:dyDescent="0.2">
      <c r="AJ595" s="724"/>
      <c r="AK595" s="724"/>
      <c r="AL595" s="724"/>
      <c r="AM595" s="724"/>
      <c r="AN595" s="724"/>
      <c r="AO595" s="724"/>
    </row>
    <row r="596" spans="36:41" x14ac:dyDescent="0.2">
      <c r="AJ596" s="724"/>
      <c r="AK596" s="724"/>
      <c r="AL596" s="724"/>
      <c r="AM596" s="724"/>
      <c r="AN596" s="724"/>
      <c r="AO596" s="724"/>
    </row>
    <row r="597" spans="36:41" x14ac:dyDescent="0.2">
      <c r="AJ597" s="724"/>
      <c r="AK597" s="724"/>
      <c r="AL597" s="724"/>
      <c r="AM597" s="724"/>
      <c r="AN597" s="724"/>
      <c r="AO597" s="724"/>
    </row>
    <row r="598" spans="36:41" x14ac:dyDescent="0.2">
      <c r="AJ598" s="724"/>
      <c r="AK598" s="724"/>
      <c r="AL598" s="724"/>
      <c r="AM598" s="724"/>
      <c r="AN598" s="724"/>
      <c r="AO598" s="724"/>
    </row>
    <row r="599" spans="36:41" x14ac:dyDescent="0.2">
      <c r="AJ599" s="724"/>
      <c r="AK599" s="724"/>
      <c r="AL599" s="724"/>
      <c r="AM599" s="724"/>
      <c r="AN599" s="724"/>
      <c r="AO599" s="724"/>
    </row>
    <row r="600" spans="36:41" x14ac:dyDescent="0.2">
      <c r="AJ600" s="724"/>
      <c r="AK600" s="724"/>
      <c r="AL600" s="724"/>
      <c r="AM600" s="724"/>
      <c r="AN600" s="724"/>
      <c r="AO600" s="724"/>
    </row>
    <row r="601" spans="36:41" x14ac:dyDescent="0.2">
      <c r="AJ601" s="724"/>
      <c r="AK601" s="724"/>
      <c r="AL601" s="724"/>
      <c r="AM601" s="724"/>
      <c r="AN601" s="724"/>
      <c r="AO601" s="724"/>
    </row>
    <row r="602" spans="36:41" x14ac:dyDescent="0.2">
      <c r="AJ602" s="724"/>
      <c r="AK602" s="724"/>
      <c r="AL602" s="724"/>
      <c r="AM602" s="724"/>
      <c r="AN602" s="724"/>
      <c r="AO602" s="724"/>
    </row>
    <row r="603" spans="36:41" x14ac:dyDescent="0.2">
      <c r="AJ603" s="724"/>
      <c r="AK603" s="724"/>
      <c r="AL603" s="724"/>
      <c r="AM603" s="724"/>
      <c r="AN603" s="724"/>
      <c r="AO603" s="724"/>
    </row>
    <row r="604" spans="36:41" x14ac:dyDescent="0.2">
      <c r="AJ604" s="724"/>
      <c r="AK604" s="724"/>
      <c r="AL604" s="724"/>
      <c r="AM604" s="724"/>
      <c r="AN604" s="724"/>
      <c r="AO604" s="724"/>
    </row>
    <row r="605" spans="36:41" x14ac:dyDescent="0.2">
      <c r="AJ605" s="724"/>
      <c r="AK605" s="724"/>
      <c r="AL605" s="724"/>
      <c r="AM605" s="724"/>
      <c r="AN605" s="724"/>
      <c r="AO605" s="724"/>
    </row>
    <row r="606" spans="36:41" x14ac:dyDescent="0.2">
      <c r="AJ606" s="724"/>
      <c r="AK606" s="724"/>
      <c r="AL606" s="724"/>
      <c r="AM606" s="724"/>
      <c r="AN606" s="724"/>
      <c r="AO606" s="724"/>
    </row>
    <row r="607" spans="36:41" x14ac:dyDescent="0.2">
      <c r="AJ607" s="724"/>
      <c r="AK607" s="724"/>
      <c r="AL607" s="724"/>
      <c r="AM607" s="724"/>
      <c r="AN607" s="724"/>
      <c r="AO607" s="724"/>
    </row>
    <row r="608" spans="36:41" x14ac:dyDescent="0.2">
      <c r="AJ608" s="724"/>
      <c r="AK608" s="724"/>
      <c r="AL608" s="724"/>
      <c r="AM608" s="724"/>
      <c r="AN608" s="724"/>
      <c r="AO608" s="724"/>
    </row>
    <row r="609" spans="36:41" x14ac:dyDescent="0.2">
      <c r="AJ609" s="724"/>
      <c r="AK609" s="724"/>
      <c r="AL609" s="724"/>
      <c r="AM609" s="724"/>
      <c r="AN609" s="724"/>
      <c r="AO609" s="724"/>
    </row>
    <row r="610" spans="36:41" x14ac:dyDescent="0.2">
      <c r="AJ610" s="724"/>
      <c r="AK610" s="724"/>
      <c r="AL610" s="724"/>
      <c r="AM610" s="724"/>
      <c r="AN610" s="724"/>
      <c r="AO610" s="724"/>
    </row>
    <row r="611" spans="36:41" x14ac:dyDescent="0.2">
      <c r="AJ611" s="724"/>
      <c r="AK611" s="724"/>
      <c r="AL611" s="724"/>
      <c r="AM611" s="724"/>
      <c r="AN611" s="724"/>
      <c r="AO611" s="724"/>
    </row>
    <row r="612" spans="36:41" x14ac:dyDescent="0.2">
      <c r="AJ612" s="724"/>
      <c r="AK612" s="724"/>
      <c r="AL612" s="724"/>
      <c r="AM612" s="724"/>
      <c r="AN612" s="724"/>
      <c r="AO612" s="724"/>
    </row>
    <row r="613" spans="36:41" x14ac:dyDescent="0.2">
      <c r="AJ613" s="724"/>
      <c r="AK613" s="724"/>
      <c r="AL613" s="724"/>
      <c r="AM613" s="724"/>
      <c r="AN613" s="724"/>
      <c r="AO613" s="724"/>
    </row>
    <row r="614" spans="36:41" x14ac:dyDescent="0.2">
      <c r="AJ614" s="724"/>
      <c r="AK614" s="724"/>
      <c r="AL614" s="724"/>
      <c r="AM614" s="724"/>
      <c r="AN614" s="724"/>
      <c r="AO614" s="724"/>
    </row>
    <row r="615" spans="36:41" x14ac:dyDescent="0.2">
      <c r="AJ615" s="724"/>
      <c r="AK615" s="724"/>
      <c r="AL615" s="724"/>
      <c r="AM615" s="724"/>
      <c r="AN615" s="724"/>
      <c r="AO615" s="724"/>
    </row>
    <row r="616" spans="36:41" x14ac:dyDescent="0.2">
      <c r="AJ616" s="724"/>
      <c r="AK616" s="724"/>
      <c r="AL616" s="724"/>
      <c r="AM616" s="724"/>
      <c r="AN616" s="724"/>
      <c r="AO616" s="724"/>
    </row>
    <row r="617" spans="36:41" x14ac:dyDescent="0.2">
      <c r="AJ617" s="724"/>
      <c r="AK617" s="724"/>
      <c r="AL617" s="724"/>
      <c r="AM617" s="724"/>
      <c r="AN617" s="724"/>
      <c r="AO617" s="724"/>
    </row>
    <row r="618" spans="36:41" x14ac:dyDescent="0.2">
      <c r="AJ618" s="724"/>
      <c r="AK618" s="724"/>
      <c r="AL618" s="724"/>
      <c r="AM618" s="724"/>
      <c r="AN618" s="724"/>
      <c r="AO618" s="724"/>
    </row>
    <row r="619" spans="36:41" x14ac:dyDescent="0.2">
      <c r="AJ619" s="724"/>
      <c r="AK619" s="724"/>
      <c r="AL619" s="724"/>
      <c r="AM619" s="724"/>
      <c r="AN619" s="724"/>
      <c r="AO619" s="724"/>
    </row>
    <row r="620" spans="36:41" x14ac:dyDescent="0.2">
      <c r="AJ620" s="724"/>
      <c r="AK620" s="724"/>
      <c r="AL620" s="724"/>
      <c r="AM620" s="724"/>
      <c r="AN620" s="724"/>
      <c r="AO620" s="724"/>
    </row>
    <row r="621" spans="36:41" x14ac:dyDescent="0.2">
      <c r="AJ621" s="724"/>
      <c r="AK621" s="724"/>
      <c r="AL621" s="724"/>
      <c r="AM621" s="724"/>
      <c r="AN621" s="724"/>
      <c r="AO621" s="724"/>
    </row>
    <row r="622" spans="36:41" x14ac:dyDescent="0.2">
      <c r="AJ622" s="724"/>
      <c r="AK622" s="724"/>
      <c r="AL622" s="724"/>
      <c r="AM622" s="724"/>
      <c r="AN622" s="724"/>
      <c r="AO622" s="724"/>
    </row>
    <row r="623" spans="36:41" x14ac:dyDescent="0.2">
      <c r="AJ623" s="724"/>
      <c r="AK623" s="724"/>
      <c r="AL623" s="724"/>
      <c r="AM623" s="724"/>
      <c r="AN623" s="724"/>
      <c r="AO623" s="724"/>
    </row>
    <row r="624" spans="36:41" x14ac:dyDescent="0.2">
      <c r="AJ624" s="724"/>
      <c r="AK624" s="724"/>
      <c r="AL624" s="724"/>
      <c r="AM624" s="724"/>
      <c r="AN624" s="724"/>
      <c r="AO624" s="724"/>
    </row>
    <row r="625" spans="36:41" x14ac:dyDescent="0.2">
      <c r="AJ625" s="724"/>
      <c r="AK625" s="724"/>
      <c r="AL625" s="724"/>
      <c r="AM625" s="724"/>
      <c r="AN625" s="724"/>
      <c r="AO625" s="724"/>
    </row>
    <row r="626" spans="36:41" x14ac:dyDescent="0.2">
      <c r="AJ626" s="724"/>
      <c r="AK626" s="724"/>
      <c r="AL626" s="724"/>
      <c r="AM626" s="724"/>
      <c r="AN626" s="724"/>
      <c r="AO626" s="724"/>
    </row>
    <row r="627" spans="36:41" x14ac:dyDescent="0.2">
      <c r="AJ627" s="724"/>
      <c r="AK627" s="724"/>
      <c r="AL627" s="724"/>
      <c r="AM627" s="724"/>
      <c r="AN627" s="724"/>
      <c r="AO627" s="724"/>
    </row>
    <row r="628" spans="36:41" x14ac:dyDescent="0.2">
      <c r="AJ628" s="724"/>
      <c r="AK628" s="724"/>
      <c r="AL628" s="724"/>
      <c r="AM628" s="724"/>
      <c r="AN628" s="724"/>
      <c r="AO628" s="724"/>
    </row>
    <row r="629" spans="36:41" x14ac:dyDescent="0.2">
      <c r="AJ629" s="724"/>
      <c r="AK629" s="724"/>
      <c r="AL629" s="724"/>
      <c r="AM629" s="724"/>
      <c r="AN629" s="724"/>
      <c r="AO629" s="724"/>
    </row>
    <row r="630" spans="36:41" x14ac:dyDescent="0.2">
      <c r="AJ630" s="724"/>
      <c r="AK630" s="724"/>
      <c r="AL630" s="724"/>
      <c r="AM630" s="724"/>
      <c r="AN630" s="724"/>
      <c r="AO630" s="724"/>
    </row>
    <row r="631" spans="36:41" x14ac:dyDescent="0.2">
      <c r="AJ631" s="724"/>
      <c r="AK631" s="724"/>
      <c r="AL631" s="724"/>
      <c r="AM631" s="724"/>
      <c r="AN631" s="724"/>
      <c r="AO631" s="724"/>
    </row>
    <row r="632" spans="36:41" x14ac:dyDescent="0.2">
      <c r="AJ632" s="724"/>
      <c r="AK632" s="724"/>
      <c r="AL632" s="724"/>
      <c r="AM632" s="724"/>
      <c r="AN632" s="724"/>
      <c r="AO632" s="724"/>
    </row>
    <row r="633" spans="36:41" x14ac:dyDescent="0.2">
      <c r="AJ633" s="724"/>
      <c r="AK633" s="724"/>
      <c r="AL633" s="724"/>
      <c r="AM633" s="724"/>
      <c r="AN633" s="724"/>
      <c r="AO633" s="724"/>
    </row>
    <row r="634" spans="36:41" x14ac:dyDescent="0.2">
      <c r="AJ634" s="724"/>
      <c r="AK634" s="724"/>
      <c r="AL634" s="724"/>
      <c r="AM634" s="724"/>
      <c r="AN634" s="724"/>
      <c r="AO634" s="724"/>
    </row>
    <row r="635" spans="36:41" x14ac:dyDescent="0.2">
      <c r="AJ635" s="724"/>
      <c r="AK635" s="724"/>
      <c r="AL635" s="724"/>
      <c r="AM635" s="724"/>
      <c r="AN635" s="724"/>
      <c r="AO635" s="724"/>
    </row>
    <row r="636" spans="36:41" x14ac:dyDescent="0.2">
      <c r="AJ636" s="724"/>
      <c r="AK636" s="724"/>
      <c r="AL636" s="724"/>
      <c r="AM636" s="724"/>
      <c r="AN636" s="724"/>
      <c r="AO636" s="724"/>
    </row>
    <row r="637" spans="36:41" x14ac:dyDescent="0.2">
      <c r="AJ637" s="724"/>
      <c r="AK637" s="724"/>
      <c r="AL637" s="724"/>
      <c r="AM637" s="724"/>
      <c r="AN637" s="724"/>
      <c r="AO637" s="724"/>
    </row>
    <row r="638" spans="36:41" x14ac:dyDescent="0.2">
      <c r="AJ638" s="724"/>
      <c r="AK638" s="724"/>
      <c r="AL638" s="724"/>
      <c r="AM638" s="724"/>
      <c r="AN638" s="724"/>
      <c r="AO638" s="724"/>
    </row>
    <row r="639" spans="36:41" x14ac:dyDescent="0.2">
      <c r="AJ639" s="724"/>
      <c r="AK639" s="724"/>
      <c r="AL639" s="724"/>
      <c r="AM639" s="724"/>
      <c r="AN639" s="724"/>
      <c r="AO639" s="724"/>
    </row>
    <row r="640" spans="36:41" x14ac:dyDescent="0.2">
      <c r="AJ640" s="724"/>
      <c r="AK640" s="724"/>
      <c r="AL640" s="724"/>
      <c r="AM640" s="724"/>
      <c r="AN640" s="724"/>
      <c r="AO640" s="724"/>
    </row>
    <row r="641" spans="36:41" x14ac:dyDescent="0.2">
      <c r="AJ641" s="724"/>
      <c r="AK641" s="724"/>
      <c r="AL641" s="724"/>
      <c r="AM641" s="724"/>
      <c r="AN641" s="724"/>
      <c r="AO641" s="724"/>
    </row>
    <row r="642" spans="36:41" x14ac:dyDescent="0.2">
      <c r="AJ642" s="724"/>
      <c r="AK642" s="724"/>
      <c r="AL642" s="724"/>
      <c r="AM642" s="724"/>
      <c r="AN642" s="724"/>
      <c r="AO642" s="724"/>
    </row>
    <row r="643" spans="36:41" x14ac:dyDescent="0.2">
      <c r="AJ643" s="724"/>
      <c r="AK643" s="724"/>
      <c r="AL643" s="724"/>
      <c r="AM643" s="724"/>
      <c r="AN643" s="724"/>
      <c r="AO643" s="724"/>
    </row>
    <row r="644" spans="36:41" x14ac:dyDescent="0.2">
      <c r="AJ644" s="724"/>
      <c r="AK644" s="724"/>
      <c r="AL644" s="724"/>
      <c r="AM644" s="724"/>
      <c r="AN644" s="724"/>
      <c r="AO644" s="724"/>
    </row>
    <row r="645" spans="36:41" x14ac:dyDescent="0.2">
      <c r="AJ645" s="724"/>
      <c r="AK645" s="724"/>
      <c r="AL645" s="724"/>
      <c r="AM645" s="724"/>
      <c r="AN645" s="724"/>
      <c r="AO645" s="724"/>
    </row>
    <row r="646" spans="36:41" x14ac:dyDescent="0.2">
      <c r="AJ646" s="724"/>
      <c r="AK646" s="724"/>
      <c r="AL646" s="724"/>
      <c r="AM646" s="724"/>
      <c r="AN646" s="724"/>
      <c r="AO646" s="724"/>
    </row>
    <row r="647" spans="36:41" x14ac:dyDescent="0.2">
      <c r="AJ647" s="724"/>
      <c r="AK647" s="724"/>
      <c r="AL647" s="724"/>
      <c r="AM647" s="724"/>
      <c r="AN647" s="724"/>
      <c r="AO647" s="724"/>
    </row>
    <row r="648" spans="36:41" x14ac:dyDescent="0.2">
      <c r="AJ648" s="724"/>
      <c r="AK648" s="724"/>
      <c r="AL648" s="724"/>
      <c r="AM648" s="724"/>
      <c r="AN648" s="724"/>
      <c r="AO648" s="724"/>
    </row>
    <row r="649" spans="36:41" x14ac:dyDescent="0.2">
      <c r="AJ649" s="724"/>
      <c r="AK649" s="724"/>
      <c r="AL649" s="724"/>
      <c r="AM649" s="724"/>
      <c r="AN649" s="724"/>
      <c r="AO649" s="724"/>
    </row>
    <row r="650" spans="36:41" x14ac:dyDescent="0.2">
      <c r="AJ650" s="724"/>
      <c r="AK650" s="724"/>
      <c r="AL650" s="724"/>
      <c r="AM650" s="724"/>
      <c r="AN650" s="724"/>
      <c r="AO650" s="724"/>
    </row>
    <row r="651" spans="36:41" x14ac:dyDescent="0.2">
      <c r="AJ651" s="724"/>
      <c r="AK651" s="724"/>
      <c r="AL651" s="724"/>
      <c r="AM651" s="724"/>
      <c r="AN651" s="724"/>
      <c r="AO651" s="724"/>
    </row>
    <row r="652" spans="36:41" x14ac:dyDescent="0.2">
      <c r="AJ652" s="724"/>
      <c r="AK652" s="724"/>
      <c r="AL652" s="724"/>
      <c r="AM652" s="724"/>
      <c r="AN652" s="724"/>
      <c r="AO652" s="724"/>
    </row>
    <row r="653" spans="36:41" x14ac:dyDescent="0.2">
      <c r="AJ653" s="724"/>
      <c r="AK653" s="724"/>
      <c r="AL653" s="724"/>
      <c r="AM653" s="724"/>
      <c r="AN653" s="724"/>
      <c r="AO653" s="724"/>
    </row>
    <row r="654" spans="36:41" x14ac:dyDescent="0.2">
      <c r="AJ654" s="724"/>
      <c r="AK654" s="724"/>
      <c r="AL654" s="724"/>
      <c r="AM654" s="724"/>
      <c r="AN654" s="724"/>
      <c r="AO654" s="724"/>
    </row>
    <row r="655" spans="36:41" x14ac:dyDescent="0.2">
      <c r="AJ655" s="724"/>
      <c r="AK655" s="724"/>
      <c r="AL655" s="724"/>
      <c r="AM655" s="724"/>
      <c r="AN655" s="724"/>
      <c r="AO655" s="724"/>
    </row>
    <row r="656" spans="36:41" x14ac:dyDescent="0.2">
      <c r="AJ656" s="724"/>
      <c r="AK656" s="724"/>
      <c r="AL656" s="724"/>
      <c r="AM656" s="724"/>
      <c r="AN656" s="724"/>
      <c r="AO656" s="724"/>
    </row>
    <row r="657" spans="36:41" x14ac:dyDescent="0.2">
      <c r="AJ657" s="724"/>
      <c r="AK657" s="724"/>
      <c r="AL657" s="724"/>
      <c r="AM657" s="724"/>
      <c r="AN657" s="724"/>
      <c r="AO657" s="724"/>
    </row>
    <row r="658" spans="36:41" x14ac:dyDescent="0.2">
      <c r="AJ658" s="724"/>
      <c r="AK658" s="724"/>
      <c r="AL658" s="724"/>
      <c r="AM658" s="724"/>
      <c r="AN658" s="724"/>
      <c r="AO658" s="724"/>
    </row>
    <row r="659" spans="36:41" x14ac:dyDescent="0.2">
      <c r="AJ659" s="724"/>
      <c r="AK659" s="724"/>
      <c r="AL659" s="724"/>
      <c r="AM659" s="724"/>
      <c r="AN659" s="724"/>
      <c r="AO659" s="724"/>
    </row>
    <row r="660" spans="36:41" x14ac:dyDescent="0.2">
      <c r="AJ660" s="724"/>
      <c r="AK660" s="724"/>
      <c r="AL660" s="724"/>
      <c r="AM660" s="724"/>
      <c r="AN660" s="724"/>
      <c r="AO660" s="724"/>
    </row>
    <row r="661" spans="36:41" x14ac:dyDescent="0.2">
      <c r="AJ661" s="724"/>
      <c r="AK661" s="724"/>
      <c r="AL661" s="724"/>
      <c r="AM661" s="724"/>
      <c r="AN661" s="724"/>
      <c r="AO661" s="724"/>
    </row>
    <row r="662" spans="36:41" x14ac:dyDescent="0.2">
      <c r="AJ662" s="724"/>
      <c r="AK662" s="724"/>
      <c r="AL662" s="724"/>
      <c r="AM662" s="724"/>
      <c r="AN662" s="724"/>
      <c r="AO662" s="724"/>
    </row>
    <row r="663" spans="36:41" x14ac:dyDescent="0.2">
      <c r="AJ663" s="724"/>
      <c r="AK663" s="724"/>
      <c r="AL663" s="724"/>
      <c r="AM663" s="724"/>
      <c r="AN663" s="724"/>
      <c r="AO663" s="724"/>
    </row>
    <row r="664" spans="36:41" x14ac:dyDescent="0.2">
      <c r="AJ664" s="724"/>
      <c r="AK664" s="724"/>
      <c r="AL664" s="724"/>
      <c r="AM664" s="724"/>
      <c r="AN664" s="724"/>
      <c r="AO664" s="724"/>
    </row>
    <row r="665" spans="36:41" x14ac:dyDescent="0.2">
      <c r="AJ665" s="724"/>
      <c r="AK665" s="724"/>
      <c r="AL665" s="724"/>
      <c r="AM665" s="724"/>
      <c r="AN665" s="724"/>
      <c r="AO665" s="724"/>
    </row>
    <row r="666" spans="36:41" x14ac:dyDescent="0.2">
      <c r="AJ666" s="724"/>
      <c r="AK666" s="724"/>
      <c r="AL666" s="724"/>
      <c r="AM666" s="724"/>
      <c r="AN666" s="724"/>
      <c r="AO666" s="724"/>
    </row>
    <row r="667" spans="36:41" x14ac:dyDescent="0.2">
      <c r="AJ667" s="724"/>
      <c r="AK667" s="724"/>
      <c r="AL667" s="724"/>
      <c r="AM667" s="724"/>
      <c r="AN667" s="724"/>
      <c r="AO667" s="724"/>
    </row>
    <row r="668" spans="36:41" x14ac:dyDescent="0.2">
      <c r="AJ668" s="724"/>
      <c r="AK668" s="724"/>
      <c r="AL668" s="724"/>
      <c r="AM668" s="724"/>
      <c r="AN668" s="724"/>
      <c r="AO668" s="724"/>
    </row>
    <row r="669" spans="36:41" x14ac:dyDescent="0.2">
      <c r="AJ669" s="724"/>
      <c r="AK669" s="724"/>
      <c r="AL669" s="724"/>
      <c r="AM669" s="724"/>
      <c r="AN669" s="724"/>
      <c r="AO669" s="724"/>
    </row>
    <row r="670" spans="36:41" x14ac:dyDescent="0.2">
      <c r="AJ670" s="724"/>
      <c r="AK670" s="724"/>
      <c r="AL670" s="724"/>
      <c r="AM670" s="724"/>
      <c r="AN670" s="724"/>
      <c r="AO670" s="724"/>
    </row>
    <row r="671" spans="36:41" x14ac:dyDescent="0.2">
      <c r="AJ671" s="724"/>
      <c r="AK671" s="724"/>
      <c r="AL671" s="724"/>
      <c r="AM671" s="724"/>
      <c r="AN671" s="724"/>
      <c r="AO671" s="724"/>
    </row>
    <row r="672" spans="36:41" x14ac:dyDescent="0.2">
      <c r="AJ672" s="724"/>
      <c r="AK672" s="724"/>
      <c r="AL672" s="724"/>
      <c r="AM672" s="724"/>
      <c r="AN672" s="724"/>
      <c r="AO672" s="724"/>
    </row>
    <row r="673" spans="36:41" x14ac:dyDescent="0.2">
      <c r="AJ673" s="724"/>
      <c r="AK673" s="724"/>
      <c r="AL673" s="724"/>
      <c r="AM673" s="724"/>
      <c r="AN673" s="724"/>
      <c r="AO673" s="724"/>
    </row>
    <row r="674" spans="36:41" x14ac:dyDescent="0.2">
      <c r="AJ674" s="724"/>
      <c r="AK674" s="724"/>
      <c r="AL674" s="724"/>
      <c r="AM674" s="724"/>
      <c r="AN674" s="724"/>
      <c r="AO674" s="724"/>
    </row>
    <row r="675" spans="36:41" x14ac:dyDescent="0.2">
      <c r="AJ675" s="724"/>
      <c r="AK675" s="724"/>
      <c r="AL675" s="724"/>
      <c r="AM675" s="724"/>
      <c r="AN675" s="724"/>
      <c r="AO675" s="724"/>
    </row>
    <row r="676" spans="36:41" x14ac:dyDescent="0.2">
      <c r="AJ676" s="724"/>
      <c r="AK676" s="724"/>
      <c r="AL676" s="724"/>
      <c r="AM676" s="724"/>
      <c r="AN676" s="724"/>
      <c r="AO676" s="724"/>
    </row>
    <row r="677" spans="36:41" x14ac:dyDescent="0.2">
      <c r="AJ677" s="724"/>
      <c r="AK677" s="724"/>
      <c r="AL677" s="724"/>
      <c r="AM677" s="724"/>
      <c r="AN677" s="724"/>
      <c r="AO677" s="724"/>
    </row>
    <row r="678" spans="36:41" x14ac:dyDescent="0.2">
      <c r="AJ678" s="724"/>
      <c r="AK678" s="724"/>
      <c r="AL678" s="724"/>
      <c r="AM678" s="724"/>
      <c r="AN678" s="724"/>
      <c r="AO678" s="724"/>
    </row>
    <row r="679" spans="36:41" x14ac:dyDescent="0.2">
      <c r="AJ679" s="724"/>
      <c r="AK679" s="724"/>
      <c r="AL679" s="724"/>
      <c r="AM679" s="724"/>
      <c r="AN679" s="724"/>
      <c r="AO679" s="724"/>
    </row>
    <row r="680" spans="36:41" x14ac:dyDescent="0.2">
      <c r="AJ680" s="724"/>
      <c r="AK680" s="724"/>
      <c r="AL680" s="724"/>
      <c r="AM680" s="724"/>
      <c r="AN680" s="724"/>
      <c r="AO680" s="724"/>
    </row>
    <row r="681" spans="36:41" x14ac:dyDescent="0.2">
      <c r="AJ681" s="724"/>
      <c r="AK681" s="724"/>
      <c r="AL681" s="724"/>
      <c r="AM681" s="724"/>
      <c r="AN681" s="724"/>
      <c r="AO681" s="724"/>
    </row>
    <row r="682" spans="36:41" x14ac:dyDescent="0.2">
      <c r="AJ682" s="724"/>
      <c r="AK682" s="724"/>
      <c r="AL682" s="724"/>
      <c r="AM682" s="724"/>
      <c r="AN682" s="724"/>
      <c r="AO682" s="724"/>
    </row>
    <row r="683" spans="36:41" x14ac:dyDescent="0.2">
      <c r="AJ683" s="724"/>
      <c r="AK683" s="724"/>
      <c r="AL683" s="724"/>
      <c r="AM683" s="724"/>
      <c r="AN683" s="724"/>
      <c r="AO683" s="724"/>
    </row>
    <row r="684" spans="36:41" x14ac:dyDescent="0.2">
      <c r="AJ684" s="724"/>
      <c r="AK684" s="724"/>
      <c r="AL684" s="724"/>
      <c r="AM684" s="724"/>
      <c r="AN684" s="724"/>
      <c r="AO684" s="724"/>
    </row>
    <row r="685" spans="36:41" x14ac:dyDescent="0.2">
      <c r="AJ685" s="724"/>
      <c r="AK685" s="724"/>
      <c r="AL685" s="724"/>
      <c r="AM685" s="724"/>
      <c r="AN685" s="724"/>
      <c r="AO685" s="724"/>
    </row>
    <row r="686" spans="36:41" x14ac:dyDescent="0.2">
      <c r="AJ686" s="724"/>
      <c r="AK686" s="724"/>
      <c r="AL686" s="724"/>
      <c r="AM686" s="724"/>
      <c r="AN686" s="724"/>
      <c r="AO686" s="724"/>
    </row>
    <row r="687" spans="36:41" x14ac:dyDescent="0.2">
      <c r="AJ687" s="724"/>
      <c r="AK687" s="724"/>
      <c r="AL687" s="724"/>
      <c r="AM687" s="724"/>
      <c r="AN687" s="724"/>
      <c r="AO687" s="724"/>
    </row>
    <row r="688" spans="36:41" x14ac:dyDescent="0.2">
      <c r="AJ688" s="724"/>
      <c r="AK688" s="724"/>
      <c r="AL688" s="724"/>
      <c r="AM688" s="724"/>
      <c r="AN688" s="724"/>
      <c r="AO688" s="724"/>
    </row>
    <row r="689" spans="36:41" x14ac:dyDescent="0.2">
      <c r="AJ689" s="724"/>
      <c r="AK689" s="724"/>
      <c r="AL689" s="724"/>
      <c r="AM689" s="724"/>
      <c r="AN689" s="724"/>
      <c r="AO689" s="724"/>
    </row>
    <row r="690" spans="36:41" x14ac:dyDescent="0.2">
      <c r="AJ690" s="724"/>
      <c r="AK690" s="724"/>
      <c r="AL690" s="724"/>
      <c r="AM690" s="724"/>
      <c r="AN690" s="724"/>
      <c r="AO690" s="724"/>
    </row>
    <row r="691" spans="36:41" x14ac:dyDescent="0.2">
      <c r="AJ691" s="724"/>
      <c r="AK691" s="724"/>
      <c r="AL691" s="724"/>
      <c r="AM691" s="724"/>
      <c r="AN691" s="724"/>
      <c r="AO691" s="724"/>
    </row>
    <row r="692" spans="36:41" x14ac:dyDescent="0.2">
      <c r="AJ692" s="724"/>
      <c r="AK692" s="724"/>
      <c r="AL692" s="724"/>
      <c r="AM692" s="724"/>
      <c r="AN692" s="724"/>
      <c r="AO692" s="724"/>
    </row>
    <row r="693" spans="36:41" x14ac:dyDescent="0.2">
      <c r="AJ693" s="724"/>
      <c r="AK693" s="724"/>
      <c r="AL693" s="724"/>
      <c r="AM693" s="724"/>
      <c r="AN693" s="724"/>
      <c r="AO693" s="724"/>
    </row>
    <row r="694" spans="36:41" x14ac:dyDescent="0.2">
      <c r="AJ694" s="724"/>
      <c r="AK694" s="724"/>
      <c r="AL694" s="724"/>
      <c r="AM694" s="724"/>
      <c r="AN694" s="724"/>
      <c r="AO694" s="724"/>
    </row>
    <row r="695" spans="36:41" x14ac:dyDescent="0.2">
      <c r="AJ695" s="724"/>
      <c r="AK695" s="724"/>
      <c r="AL695" s="724"/>
      <c r="AM695" s="724"/>
      <c r="AN695" s="724"/>
      <c r="AO695" s="724"/>
    </row>
    <row r="696" spans="36:41" x14ac:dyDescent="0.2">
      <c r="AJ696" s="724"/>
      <c r="AK696" s="724"/>
      <c r="AL696" s="724"/>
      <c r="AM696" s="724"/>
      <c r="AN696" s="724"/>
      <c r="AO696" s="724"/>
    </row>
    <row r="697" spans="36:41" x14ac:dyDescent="0.2">
      <c r="AJ697" s="724"/>
      <c r="AK697" s="724"/>
      <c r="AL697" s="724"/>
      <c r="AM697" s="724"/>
      <c r="AN697" s="724"/>
      <c r="AO697" s="724"/>
    </row>
    <row r="698" spans="36:41" x14ac:dyDescent="0.2">
      <c r="AJ698" s="724"/>
      <c r="AK698" s="724"/>
      <c r="AL698" s="724"/>
      <c r="AM698" s="724"/>
      <c r="AN698" s="724"/>
      <c r="AO698" s="724"/>
    </row>
    <row r="699" spans="36:41" x14ac:dyDescent="0.2">
      <c r="AJ699" s="724"/>
      <c r="AK699" s="724"/>
      <c r="AL699" s="724"/>
      <c r="AM699" s="724"/>
      <c r="AN699" s="724"/>
      <c r="AO699" s="724"/>
    </row>
    <row r="700" spans="36:41" x14ac:dyDescent="0.2">
      <c r="AJ700" s="724"/>
      <c r="AK700" s="724"/>
      <c r="AL700" s="724"/>
      <c r="AM700" s="724"/>
      <c r="AN700" s="724"/>
      <c r="AO700" s="724"/>
    </row>
    <row r="701" spans="36:41" x14ac:dyDescent="0.2">
      <c r="AJ701" s="724"/>
      <c r="AK701" s="724"/>
      <c r="AL701" s="724"/>
      <c r="AM701" s="724"/>
      <c r="AN701" s="724"/>
      <c r="AO701" s="724"/>
    </row>
    <row r="702" spans="36:41" x14ac:dyDescent="0.2">
      <c r="AJ702" s="724"/>
      <c r="AK702" s="724"/>
      <c r="AL702" s="724"/>
      <c r="AM702" s="724"/>
      <c r="AN702" s="724"/>
      <c r="AO702" s="724"/>
    </row>
    <row r="703" spans="36:41" x14ac:dyDescent="0.2">
      <c r="AJ703" s="724"/>
      <c r="AK703" s="724"/>
      <c r="AL703" s="724"/>
      <c r="AM703" s="724"/>
      <c r="AN703" s="724"/>
      <c r="AO703" s="724"/>
    </row>
    <row r="704" spans="36:41" x14ac:dyDescent="0.2">
      <c r="AJ704" s="724"/>
      <c r="AK704" s="724"/>
      <c r="AL704" s="724"/>
      <c r="AM704" s="724"/>
      <c r="AN704" s="724"/>
      <c r="AO704" s="724"/>
    </row>
    <row r="705" spans="36:41" x14ac:dyDescent="0.2">
      <c r="AJ705" s="724"/>
      <c r="AK705" s="724"/>
      <c r="AL705" s="724"/>
      <c r="AM705" s="724"/>
      <c r="AN705" s="724"/>
      <c r="AO705" s="724"/>
    </row>
    <row r="706" spans="36:41" x14ac:dyDescent="0.2">
      <c r="AJ706" s="724"/>
      <c r="AK706" s="724"/>
      <c r="AL706" s="724"/>
      <c r="AM706" s="724"/>
      <c r="AN706" s="724"/>
      <c r="AO706" s="724"/>
    </row>
    <row r="707" spans="36:41" x14ac:dyDescent="0.2">
      <c r="AJ707" s="724"/>
      <c r="AK707" s="724"/>
      <c r="AL707" s="724"/>
      <c r="AM707" s="724"/>
      <c r="AN707" s="724"/>
      <c r="AO707" s="724"/>
    </row>
    <row r="708" spans="36:41" x14ac:dyDescent="0.2">
      <c r="AJ708" s="724"/>
      <c r="AK708" s="724"/>
      <c r="AL708" s="724"/>
      <c r="AM708" s="724"/>
      <c r="AN708" s="724"/>
      <c r="AO708" s="724"/>
    </row>
    <row r="709" spans="36:41" x14ac:dyDescent="0.2">
      <c r="AJ709" s="724"/>
      <c r="AK709" s="724"/>
      <c r="AL709" s="724"/>
      <c r="AM709" s="724"/>
      <c r="AN709" s="724"/>
      <c r="AO709" s="724"/>
    </row>
    <row r="710" spans="36:41" x14ac:dyDescent="0.2">
      <c r="AJ710" s="724"/>
      <c r="AK710" s="724"/>
      <c r="AL710" s="724"/>
      <c r="AM710" s="724"/>
      <c r="AN710" s="724"/>
      <c r="AO710" s="724"/>
    </row>
    <row r="711" spans="36:41" x14ac:dyDescent="0.2">
      <c r="AJ711" s="724"/>
      <c r="AK711" s="724"/>
      <c r="AL711" s="724"/>
      <c r="AM711" s="724"/>
      <c r="AN711" s="724"/>
      <c r="AO711" s="724"/>
    </row>
    <row r="712" spans="36:41" x14ac:dyDescent="0.2">
      <c r="AJ712" s="724"/>
      <c r="AK712" s="724"/>
      <c r="AL712" s="724"/>
      <c r="AM712" s="724"/>
      <c r="AN712" s="724"/>
      <c r="AO712" s="724"/>
    </row>
    <row r="713" spans="36:41" x14ac:dyDescent="0.2">
      <c r="AJ713" s="724"/>
      <c r="AK713" s="724"/>
      <c r="AL713" s="724"/>
      <c r="AM713" s="724"/>
      <c r="AN713" s="724"/>
      <c r="AO713" s="724"/>
    </row>
    <row r="714" spans="36:41" x14ac:dyDescent="0.2">
      <c r="AJ714" s="724"/>
      <c r="AK714" s="724"/>
      <c r="AL714" s="724"/>
      <c r="AM714" s="724"/>
      <c r="AN714" s="724"/>
      <c r="AO714" s="724"/>
    </row>
    <row r="715" spans="36:41" x14ac:dyDescent="0.2">
      <c r="AJ715" s="724"/>
      <c r="AK715" s="724"/>
      <c r="AL715" s="724"/>
      <c r="AM715" s="724"/>
      <c r="AN715" s="724"/>
      <c r="AO715" s="724"/>
    </row>
    <row r="716" spans="36:41" x14ac:dyDescent="0.2">
      <c r="AJ716" s="724"/>
      <c r="AK716" s="724"/>
      <c r="AL716" s="724"/>
      <c r="AM716" s="724"/>
      <c r="AN716" s="724"/>
      <c r="AO716" s="724"/>
    </row>
    <row r="717" spans="36:41" x14ac:dyDescent="0.2">
      <c r="AJ717" s="724"/>
      <c r="AK717" s="724"/>
      <c r="AL717" s="724"/>
      <c r="AM717" s="724"/>
      <c r="AN717" s="724"/>
      <c r="AO717" s="724"/>
    </row>
    <row r="718" spans="36:41" x14ac:dyDescent="0.2">
      <c r="AJ718" s="724"/>
      <c r="AK718" s="724"/>
      <c r="AL718" s="724"/>
      <c r="AM718" s="724"/>
      <c r="AN718" s="724"/>
      <c r="AO718" s="724"/>
    </row>
    <row r="719" spans="36:41" x14ac:dyDescent="0.2">
      <c r="AJ719" s="724"/>
      <c r="AK719" s="724"/>
      <c r="AL719" s="724"/>
      <c r="AM719" s="724"/>
      <c r="AN719" s="724"/>
      <c r="AO719" s="724"/>
    </row>
    <row r="720" spans="36:41" x14ac:dyDescent="0.2">
      <c r="AJ720" s="724"/>
      <c r="AK720" s="724"/>
      <c r="AL720" s="724"/>
      <c r="AM720" s="724"/>
      <c r="AN720" s="724"/>
      <c r="AO720" s="724"/>
    </row>
    <row r="721" spans="36:41" x14ac:dyDescent="0.2">
      <c r="AJ721" s="724"/>
      <c r="AK721" s="724"/>
      <c r="AL721" s="724"/>
      <c r="AM721" s="724"/>
      <c r="AN721" s="724"/>
      <c r="AO721" s="724"/>
    </row>
    <row r="722" spans="36:41" x14ac:dyDescent="0.2">
      <c r="AJ722" s="724"/>
      <c r="AK722" s="724"/>
      <c r="AL722" s="724"/>
      <c r="AM722" s="724"/>
      <c r="AN722" s="724"/>
      <c r="AO722" s="724"/>
    </row>
    <row r="723" spans="36:41" x14ac:dyDescent="0.2">
      <c r="AJ723" s="724"/>
      <c r="AK723" s="724"/>
      <c r="AL723" s="724"/>
      <c r="AM723" s="724"/>
      <c r="AN723" s="724"/>
      <c r="AO723" s="724"/>
    </row>
    <row r="724" spans="36:41" x14ac:dyDescent="0.2">
      <c r="AJ724" s="724"/>
      <c r="AK724" s="724"/>
      <c r="AL724" s="724"/>
      <c r="AM724" s="724"/>
      <c r="AN724" s="724"/>
      <c r="AO724" s="724"/>
    </row>
    <row r="725" spans="36:41" x14ac:dyDescent="0.2">
      <c r="AJ725" s="724"/>
      <c r="AK725" s="724"/>
      <c r="AL725" s="724"/>
      <c r="AM725" s="724"/>
      <c r="AN725" s="724"/>
      <c r="AO725" s="724"/>
    </row>
    <row r="726" spans="36:41" x14ac:dyDescent="0.2">
      <c r="AJ726" s="724"/>
      <c r="AK726" s="724"/>
      <c r="AL726" s="724"/>
      <c r="AM726" s="724"/>
      <c r="AN726" s="724"/>
      <c r="AO726" s="724"/>
    </row>
    <row r="727" spans="36:41" x14ac:dyDescent="0.2">
      <c r="AJ727" s="724"/>
      <c r="AK727" s="724"/>
      <c r="AL727" s="724"/>
      <c r="AM727" s="724"/>
      <c r="AN727" s="724"/>
      <c r="AO727" s="724"/>
    </row>
    <row r="728" spans="36:41" x14ac:dyDescent="0.2">
      <c r="AJ728" s="724"/>
      <c r="AK728" s="724"/>
      <c r="AL728" s="724"/>
      <c r="AM728" s="724"/>
      <c r="AN728" s="724"/>
      <c r="AO728" s="724"/>
    </row>
    <row r="729" spans="36:41" x14ac:dyDescent="0.2">
      <c r="AJ729" s="724"/>
      <c r="AK729" s="724"/>
      <c r="AL729" s="724"/>
      <c r="AM729" s="724"/>
      <c r="AN729" s="724"/>
      <c r="AO729" s="724"/>
    </row>
    <row r="730" spans="36:41" x14ac:dyDescent="0.2">
      <c r="AJ730" s="724"/>
      <c r="AK730" s="724"/>
      <c r="AL730" s="724"/>
      <c r="AM730" s="724"/>
      <c r="AN730" s="724"/>
      <c r="AO730" s="724"/>
    </row>
    <row r="731" spans="36:41" x14ac:dyDescent="0.2">
      <c r="AJ731" s="724"/>
      <c r="AK731" s="724"/>
      <c r="AL731" s="724"/>
      <c r="AM731" s="724"/>
      <c r="AN731" s="724"/>
      <c r="AO731" s="724"/>
    </row>
    <row r="732" spans="36:41" x14ac:dyDescent="0.2">
      <c r="AJ732" s="724"/>
      <c r="AK732" s="724"/>
      <c r="AL732" s="724"/>
      <c r="AM732" s="724"/>
      <c r="AN732" s="724"/>
      <c r="AO732" s="724"/>
    </row>
    <row r="733" spans="36:41" x14ac:dyDescent="0.2">
      <c r="AJ733" s="724"/>
      <c r="AK733" s="724"/>
      <c r="AL733" s="724"/>
      <c r="AM733" s="724"/>
      <c r="AN733" s="724"/>
      <c r="AO733" s="724"/>
    </row>
    <row r="734" spans="36:41" x14ac:dyDescent="0.2">
      <c r="AJ734" s="724"/>
      <c r="AK734" s="724"/>
      <c r="AL734" s="724"/>
      <c r="AM734" s="724"/>
      <c r="AN734" s="724"/>
      <c r="AO734" s="724"/>
    </row>
    <row r="735" spans="36:41" x14ac:dyDescent="0.2">
      <c r="AJ735" s="724"/>
      <c r="AK735" s="724"/>
      <c r="AL735" s="724"/>
      <c r="AM735" s="724"/>
      <c r="AN735" s="724"/>
      <c r="AO735" s="724"/>
    </row>
    <row r="736" spans="36:41" x14ac:dyDescent="0.2">
      <c r="AJ736" s="724"/>
      <c r="AK736" s="724"/>
      <c r="AL736" s="724"/>
      <c r="AM736" s="724"/>
      <c r="AN736" s="724"/>
      <c r="AO736" s="724"/>
    </row>
    <row r="737" spans="36:41" x14ac:dyDescent="0.2">
      <c r="AJ737" s="724"/>
      <c r="AK737" s="724"/>
      <c r="AL737" s="724"/>
      <c r="AM737" s="724"/>
      <c r="AN737" s="724"/>
      <c r="AO737" s="724"/>
    </row>
    <row r="738" spans="36:41" x14ac:dyDescent="0.2">
      <c r="AJ738" s="724"/>
      <c r="AK738" s="724"/>
      <c r="AL738" s="724"/>
      <c r="AM738" s="724"/>
      <c r="AN738" s="724"/>
      <c r="AO738" s="724"/>
    </row>
    <row r="739" spans="36:41" x14ac:dyDescent="0.2">
      <c r="AJ739" s="724"/>
      <c r="AK739" s="724"/>
      <c r="AL739" s="724"/>
      <c r="AM739" s="724"/>
      <c r="AN739" s="724"/>
      <c r="AO739" s="724"/>
    </row>
    <row r="740" spans="36:41" x14ac:dyDescent="0.2">
      <c r="AJ740" s="724"/>
      <c r="AK740" s="724"/>
      <c r="AL740" s="724"/>
      <c r="AM740" s="724"/>
      <c r="AN740" s="724"/>
      <c r="AO740" s="724"/>
    </row>
    <row r="741" spans="36:41" x14ac:dyDescent="0.2">
      <c r="AJ741" s="724"/>
      <c r="AK741" s="724"/>
      <c r="AL741" s="724"/>
      <c r="AM741" s="724"/>
      <c r="AN741" s="724"/>
      <c r="AO741" s="724"/>
    </row>
  </sheetData>
  <dataValidations count="74">
    <dataValidation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F57:F422"/>
    <dataValidation type="whole" allowBlank="1" showErrorMessage="1" errorTitle="Laboratory ID" error="Please enter your laboratory's ID code.  Valid codes range from 700001 to 700150.  If you do not know your ID.  Enter 700000 and contact QA/SAC Americas for assistance. " promptTitle="Laboratory ID" prompt="Enter the 6-digit ID code for your Laboratory.  The Codes range _x000a_from 700001 to 700150" sqref="I10">
      <formula1>700000</formula1>
      <formula2>700150</formula2>
    </dataValidation>
    <dataValidation type="date" operator="greaterThan" showInputMessage="1" showErrorMessage="1" errorTitle="Date " error="Please enter a valid date using the form _x000a_YYYY-MM-DD" promptTitle="Date" prompt="The date that this file was created by the data originator.  This field is automatically filled in with the current date by MS Excel. " sqref="A10">
      <formula1>25569</formula1>
    </dataValidation>
    <dataValidation type="decimal" showInputMessage="1" showErrorMessage="1" errorTitle="Latitude" error="Please Enter the station's latitude in decimal degrees.  For North latitudes code a value between 0 and 90.  For South latitudes code a value between -90 and 0.  " sqref="A18">
      <formula1>-90</formula1>
      <formula2>90</formula2>
    </dataValidation>
    <dataValidation type="decimal" showInputMessage="1" showErrorMessage="1" errorTitle="Longitude" error="Please Enter the station's longitude in decimal degrees.  For East longitudes code a value between 0 and 180.  For West longitudes code a value between -180 and 0.  " sqref="B18">
      <formula1>-180</formula1>
      <formula2>180</formula2>
    </dataValidation>
    <dataValidation type="decimal" operator="greaterThan" showInputMessage="1" showErrorMessage="1" errorTitle="Height" error="Enter the ground elevation of the station in meters above sea level.   Valid values are _x000a_greater than -100 meters.  " promptTitle="Height" prompt="Enter the ground elevation of the station in meters above sea level.   The height of the collector's oriface is entered on the #INSTRUMENT  and #RAINGAUGE tables." sqref="C18">
      <formula1>-100</formula1>
    </dataValidation>
    <dataValidation type="time" allowBlank="1" showInputMessage="1" showErrorMessage="1" errorTitle="Time " error="Code a valid time of day, using a 24 hour clock.  The format is hh:mm:ss . " promptTitle="Time" prompt="The starting time of the first sample listed in the sample data record.  For additional in formation, please consult the guidence document. " sqref="C47">
      <formula1>0</formula1>
      <formula2>0.999988425925926</formula2>
    </dataValidation>
    <dataValidation type="list" allowBlank="1" showInputMessage="1" showErrorMessage="1" errorTitle="Type" error="Please select one of the items form the list_x000a_provided. " promptTitle="Type" prompt="Type of observing platform: Stationary (STN) or Moving {Examples: Airborne (FLT) and Shipborne (SHP)}.  There are no known mobile precipitation chemistry stations defined to the QA/SAC; therefore, it is expected that this field's value will be: STN. " sqref="A14">
      <formula1>PlatformType</formula1>
    </dataValidation>
    <dataValidation allowBlank="1" showInputMessage="1" showErrorMessage="1" promptTitle="GAW ID" prompt="Common GAW station ID number (maintained by WMO).  At the time of publication the format for a common GAW_ID was still undecided. Until a common format is established, please enter &quot;Not Defined&quot;.    " sqref="G14"/>
    <dataValidation type="list" allowBlank="1" showInputMessage="1" showErrorMessage="1" sqref="B14">
      <formula1>PlatformID</formula1>
    </dataValidation>
    <dataValidation type="list" allowBlank="1" showInputMessage="1" showErrorMessage="1" sqref="C14">
      <formula1>PlatformName</formula1>
    </dataValidation>
    <dataValidation type="list" allowBlank="1" showInputMessage="1" showErrorMessage="1" promptTitle="Country" prompt="Please Enter the 3-letter ISO-3166 code for the country.  The complete definition of all ISO-3166 codes can be found on the internet at: http://www.un.org/Depts/unsd/methods/m49alpha.htm " sqref="E14:F14">
      <formula1>Country</formula1>
    </dataValidation>
    <dataValidation type="list" allowBlank="1" showInputMessage="1" showErrorMessage="1" promptTitle="Sampling_Interval" prompt="How often the samples are removed from the collector.  Choose one the intervals form the list.  However, Monthly data will be accepted only when the monitoring network has previously received permission from the QA/SAC Americas." sqref="A40">
      <formula1>SampleInterval</formula1>
    </dataValidation>
    <dataValidation type="list" allowBlank="1" showInputMessage="1" showErrorMessage="1" promptTitle="Sampling_Type" prompt="Most monitoring networks will use a Wet_Only protocol.  If Bulk protocol is used, then the QA/SAC may reject or sequester the data.  Neworks must receive permission from the QA/SAC before submitting Bulk data, if they wish to have the data accepted.  " sqref="B40">
      <formula1>SampleType</formula1>
    </dataValidation>
    <dataValidation allowBlank="1" showInputMessage="1" showErrorMessage="1" promptTitle="UTC_Offset" prompt="The temporal offset between local time and UTC.  The Offset value is represented in the ISO-8601 standard of hh:mm:ss. If UTC is reported, then the Offset value will be +00:00:00.  For additional information please see the Guidence Document." sqref="A47"/>
    <dataValidation type="list" allowBlank="1" showInputMessage="1" showErrorMessage="1" errorTitle="Analysis_Method" error="Please chose one of the methods from the drop down list.  If your method is not listed, then code: OTHER and contact the QA/SAC Americas for assistance. " sqref="A30:A36">
      <formula1>AnalysisMethod</formula1>
    </dataValidation>
    <dataValidation allowBlank="1" showInputMessage="1" showErrorMessage="1" promptTitle="Class" prompt="This field describes the overall class of data, and the data centre to which this file will be sent.  For WMO/GAW Precipitation Chemistry data, this value has been hard coded to &quot;WDCPC&quot;, which represents the World Data Centre for Precipitation Chemistry." sqref="A6"/>
    <dataValidation type="list" allowBlank="1" showInputMessage="1" showErrorMessage="1" errorTitle="Category" error="Please select one of the items form the list_x000a_provided. " promptTitle="Category" prompt="The Category provides further clarification of the type of data that the file provides.  Please choose one of the selections from the associated picklist. " sqref="B6:C6">
      <formula1>Category</formula1>
    </dataValidation>
    <dataValidation type="whole" showInputMessage="1" showErrorMessage="1" errorTitle="Laboratory ID" error="Please enter your laboratory's ID code.  Valid codes range from 700001 to 700150.  If you do not know your ID.  Enter 700000 and contact QA/SAC Americas for assistance. " promptTitle="Laboratory ID" prompt="Enter the 6-digit ID code for your Laboratory.  The Codes range from 700001 to 700150.  If you do not know your Laboratory's ID, then code 700000 and contact QA/SAC Americas for assistance. " sqref="H10">
      <formula1>700000</formula1>
      <formula2>700150</formula2>
    </dataValidation>
    <dataValidation type="textLength" operator="greaterThan" showInputMessage="1" showErrorMessage="1" errorTitle="ScientificAuthority" error="The Scientific Authority is the name of the person who is responsible for the quality of the data.  This person will be contacted whenever there is a question about the data.  Please enter his or her name here. " promptTitle="ScientificAuthority" prompt="The Scientific Authority is the name of the person who is responsible for the quality of the data.  This person will be contacted whenever there is a question about the data.  Please enter his or her name here. " sqref="G10">
      <formula1>0</formula1>
    </dataValidation>
    <dataValidation type="decimal" operator="greaterThanOrEqual" showInputMessage="1" showErrorMessage="1" errorTitle="Version" error="The version number of the data. Assign version 1.0 to a first time data submission.  If the data is ever re-submitted, then it should be given a greater value to distingish it from the previous (and obsolete) versions." promptTitle="Version" prompt="The version number of the data. Assign version 1.0 to a first time data submission.  If the data is ever re-submitted, then it should be given a greater value to distingish it from the previous (and obsolete) versions." sqref="E10:F10">
      <formula1>1</formula1>
    </dataValidation>
    <dataValidation type="list" showInputMessage="1" showErrorMessage="1" errorTitle="Agency" error="This is the name of the ministry, organization, or network to which the laboratory belongs.  Please select your agency from the associated picklist." promptTitle="Agency" prompt="This is the name of the ministry, organization, or network to which the laboratory belongs.  Please select your agency from the associated picklist. " sqref="B10:D10">
      <formula1>Agency</formula1>
    </dataValidation>
    <dataValidation allowBlank="1" showInputMessage="1" showErrorMessage="1" promptTitle="Form" prompt="The version of the data format to follow.  This value is used by the WDCPC and cannot be changed by the user.  " sqref="E6:F6"/>
    <dataValidation type="decimal" operator="greaterThanOrEqual" showInputMessage="1" showErrorMessage="1" promptTitle="Level" prompt="The overall data quality.  Level 1.0 data has been processed and flaged by the data originator.  Level 0.0 data is raw data (e.g. output from a data logger.)   All data sent to the WDCPC should be level 1.0, unless prior arrangements have been made." sqref="D6">
      <formula1>0</formula1>
    </dataValidation>
    <dataValidation type="decimal" operator="greaterThanOrEqual" showInputMessage="1" showErrorMessage="1" errorTitle="Detection Limit" error="Please enter the detection limit for this parameter and method.  Values must be greater than or equal to zero.  " promptTitle="Detection Limit " prompt="This field holds the detection limit for this paramter and method.  Please enter a value greater than or equal to zero." sqref="AF56 Z56 AD56 AH56 T56 V56 AB56 X56 R56 P56 K56 M56:N56">
      <formula1>0</formula1>
    </dataValidation>
    <dataValidation allowBlank="1" showInputMessage="1" showErrorMessage="1" promptTitle="Detection Limit " prompt="This row specifies the detection limit for each parameter.  Parameters which do not have detection limits have been set to &quot;none&quot;.  The Flag columns are also set to &quot;none&quot;._x000a_" sqref="B56:E56 G56:J56"/>
    <dataValidation allowBlank="1" showInputMessage="1" showErrorMessage="1" promptTitle="Detection Limit" prompt="This row specifies the detection limit for each parameter.  Parameters which do not have detection limits have been set to &quot;none&quot;.  The Flag columns are also set to &quot;none&quot;." sqref="S56 AA56 AG56 AC56 W56 Y56 U56 F56 Q56 O56 A56 L56 AE56"/>
    <dataValidation allowBlank="1" showInputMessage="1" showErrorMessage="1" promptTitle="Analysis Method" prompt="This row specifices the analysis method (or method of detection). Those parameters which do not have a analysis method have been set to &quot;none&quot;.  The flag columns are also &quot;none&quot;." sqref="L55 O55 Q55 A55:J55 U55 Y55 W55 S55 AI55 AC55 AG55 AA55 AE55"/>
    <dataValidation type="list" allowBlank="1" showInputMessage="1" showErrorMessage="1" errorTitle="Analysis_Method" error="Please chose one of the methods from the drop down list.  If your method is not listed, then code: OTHER and contact the QA/SAC Americas for assistance. " promptTitle="Analysis Method" prompt="This row specifices the analysis method.  Select the method form the associated picklist.  If the parameter has not been analyzed then select &quot;none&quot;, and set all the values to missing using the M1 flag. " sqref="Z55 AF55 AD55 AH55 T55 V55 AB55 X55 R55 P55 N55 K55">
      <formula1>AnalysisMethod</formula1>
    </dataValidation>
    <dataValidation allowBlank="1" showInputMessage="1" showErrorMessage="1" promptTitle="Units and Format" prompt="This row specifices the units or format for the column.  Picklists have been provided for those parameters which allow a choice of units.  Otherwise, the field has been hardcoded to the defined format. " sqref="AA54 G54:J54 L54 O54 Q54 U54 Y54 W54 S54 AI54 AC54 AG54 A54:E54 AE54"/>
    <dataValidation type="list" showInputMessage="1" showErrorMessage="1" errorTitle="Units" error="Please select one of the units from the drop down list.  " promptTitle="Units and Formats" prompt="This row specifices the units or format for the column.  A picklist havs been provided for this parameter.  Please select the units for this column form the associated picklist.  " sqref="Z54 AF54 AD54 AH54 T54 V54 AB54 X54 N54 K54 P54 R54">
      <formula1>Units</formula1>
    </dataValidation>
    <dataValidation type="list" allowBlank="1" showInputMessage="1" showErrorMessage="1" promptTitle="Preservation" prompt="Are the samples preserved before analysis? Please choose the appropriate preservation method from the associated picklist. " sqref="E40:F40">
      <formula1>Preservation</formula1>
    </dataValidation>
    <dataValidation allowBlank="1" showInputMessage="1" showErrorMessage="1" promptTitle="Name" prompt="Please enter the name of the instrument or raingauge's manufacturer.  " sqref="A22 A26 B30:B36"/>
    <dataValidation allowBlank="1" showInputMessage="1" showErrorMessage="1" promptTitle="Model" prompt="Please enter the model number of the instrument or raingauge.  " sqref="C30:C36"/>
    <dataValidation allowBlank="1" showInputMessage="1" showErrorMessage="1" promptTitle="Number" prompt="Please enter the serial number of the instrument or raingauge. " sqref="D30:D36 C26 C22"/>
    <dataValidation allowBlank="1" showInputMessage="1" showErrorMessage="1" promptTitle="Sample_id" prompt="This is a unique identification code assigned by the local network or station.  It is a free format, alphanumeric field.  If your local network or station does not assign IDs, then the WDCPC will create one based on the sampling date. " sqref="A53"/>
    <dataValidation allowBlank="1" showInputMessage="1" showErrorMessage="1" promptTitle="Start_date" prompt="The date that sampling began for this sample.  Dates must be entered in yyyy-mm-dd format.  This is a required field. " sqref="B53"/>
    <dataValidation allowBlank="1" showInputMessage="1" showErrorMessage="1" promptTitle="Start_time" prompt="The time of day that sampling began for this sample.  Times must be entered in hh:mm:ss format, and is relative to the UTC_Offset field in the #TIMESTAMP structure.  This is a required field. " sqref="C53"/>
    <dataValidation allowBlank="1" showInputMessage="1" showErrorMessage="1" promptTitle="End_time" prompt="The time of day that sampling ended for this sample.  Times must be entered in hh:mm:ss format, and is relative to the UTC_Offset field in the #TIMESTAMP structure.  " sqref="E53:F53"/>
    <dataValidation allowBlank="1" showInputMessage="1" showErrorMessage="1" promptTitle="End_date" prompt="The date that sampling ended for this sample.  Dates must be entered in yyyy-mm-dd format. " sqref="D53"/>
    <dataValidation allowBlank="1" showInputMessage="1" showErrorMessage="1" promptTitle="Precipitation_Type" prompt="The type of preciptiation that was collected.  If no preciptiation occurred during the sampling period, then select &quot;No Precipitation Occurred&quot; from the associated picklist.   This is a required field." sqref="G53"/>
    <dataValidation allowBlank="1" showInputMessage="1" showErrorMessage="1" promptTitle="Sample_Quality" prompt="The overal sample quality as determined by the station operator.  Select &quot;Clean and Clear&quot; from the associated picklist, when there are no problems observed.  This is a required field." sqref="H53"/>
    <dataValidation allowBlank="1" showInputMessage="1" showErrorMessage="1" promptTitle="Laboratory Comment" prompt="This field provides the technicians at the laboratory to comment on the condition of the sample after it arrives.  If the technician does not notice anything wrong, then the this field may be left blank." sqref="I53"/>
    <dataValidation allowBlank="1" showInputMessage="1" showErrorMessage="1" promptTitle="Unusual_Occurances" prompt="This column has a list of unusual events that may or may not have affected the sample quality.  If the station operator notices that one of these events has occurred, then select it from the list.  Otherwise, the field may be left blank." sqref="J53"/>
    <dataValidation allowBlank="1" showInputMessage="1" showErrorMessage="1" promptTitle="Standardgauge" prompt="This is the amount of precipitation as determined by the standard raingauge in use by the local network or station.  Do not enter the amount from the precipitation chemistry collector.  The collector's amount is entered in the Samplequantity column. " sqref="K53"/>
    <dataValidation allowBlank="1" showInputMessage="1" showErrorMessage="1" promptTitle="Standardgauge Flag" prompt="The data quality flag that is associated with the Standardgauge measurement.  A data quality flag is required for every datum. Please select the most representative flag from the picklist.   " sqref="L53"/>
    <dataValidation allowBlank="1" showInputMessage="1" showErrorMessage="1" promptTitle="Standardquantity Flag" prompt="The data quality flag that is associated with the Standardquantity measurement.  A data quality flag is required for every datum. Please select the most representative flag from the picklist. " sqref="O53"/>
    <dataValidation allowBlank="1" showInputMessage="1" showErrorMessage="1" promptTitle="pH Flag" prompt="The data quality flag that is associated with the pH measurement.  A data quality flag is required for every datum. Please select the most representative flag from the picklist. " sqref="Q53"/>
    <dataValidation allowBlank="1" showInputMessage="1" showErrorMessage="1" promptTitle="Conductivity Flag" prompt="The data quality flag that is associated with the Conductivity measurement.  A data quality flag is required for every datum. Please select the most representative flag from the picklist. " sqref="S53"/>
    <dataValidation allowBlank="1" showInputMessage="1" showErrorMessage="1" promptTitle="SO4 Flag" prompt="The data quality flag that is associated with the SO4 measurement.  A data quality flag is required for every datum. Please select the most representative flag from the picklist. " sqref="Y53"/>
    <dataValidation allowBlank="1" showInputMessage="1" showErrorMessage="1" promptTitle="NH4 Flag" prompt="The data quality flag that is associated with the NH4 measurement.  A data quality flag is required for every datum. Please select the most representative flag from the picklist. " sqref="AC53"/>
    <dataValidation allowBlank="1" showInputMessage="1" showErrorMessage="1" promptTitle="NO3 Flag" prompt="The data quality flag that is associated with the NO3 measurement.  A data quality flag is required for every datum. Please select the most representative flag from the picklist. " sqref="W53"/>
    <dataValidation allowBlank="1" showInputMessage="1" showErrorMessage="1" promptTitle="Cl Flag" prompt="The data quality flag that is associated with the Cl measurement.  A data quality flag is required for every datum. Please select the most representative flag from the picklist. " sqref="U53"/>
    <dataValidation allowBlank="1" showInputMessage="1" showErrorMessage="1" promptTitle="Ca Flag" prompt="The data quality flag that is associated with the Ca measurement.  A data quality flag is required for every datum. Please select the most representative flag from the picklist. " sqref="AI53"/>
    <dataValidation allowBlank="1" showInputMessage="1" showErrorMessage="1" promptTitle="K Flag" prompt="The data quality flag that is associated with the K measurement.  A data quality flag is required for every datum. Please select the most representative flag from the picklist. " sqref="AE53"/>
    <dataValidation allowBlank="1" showInputMessage="1" showErrorMessage="1" promptTitle="Mg Flag" prompt="The data quality flag that is associated with the Mg measurement.  A data quality flag is required for every datum. Please select the most representative flag from the picklist. " sqref="AG53"/>
    <dataValidation allowBlank="1" showInputMessage="1" showErrorMessage="1" promptTitle="Na Flag" prompt="The data quality flag that is associated with the Na measurement.  A data quality flag is required for every datum. Please select the most representative flag from the picklist. " sqref="AA53"/>
    <dataValidation allowBlank="1" showInputMessage="1" showErrorMessage="1" promptTitle="Na" prompt="Enter the amount of Sodium (Na) detected.  If the amount is missing, then code -9999.9.  If the amount is below the detection limit, then consult the guidence document for how to report the value. " sqref="Z53"/>
    <dataValidation allowBlank="1" showInputMessage="1" showErrorMessage="1" promptTitle="Mg" prompt="Enter the amount of Magnesium (Mg) detected.  If the amount is missing, then code -9999.9.  If the amount is below the detection limit, then consult the guidence document for how to report the value. " sqref="AF53"/>
    <dataValidation allowBlank="1" showInputMessage="1" showErrorMessage="1" promptTitle="K" prompt="Enter the amount of Potassium (K) detected.  If the amount is missing, then code -9999.9.  If the amount is below the detection limit, then consult the guidence document for how to report the value. " sqref="AD53"/>
    <dataValidation allowBlank="1" showInputMessage="1" showErrorMessage="1" promptTitle="Ca" prompt="Enter the amount of Calcium (Ca) detected.  If the amount is missing, then code -9999.9.  If the amount is below the detection limit, then consult the guidence document for how to report the value. " sqref="AH53"/>
    <dataValidation allowBlank="1" showInputMessage="1" showErrorMessage="1" promptTitle="Cl" prompt="Enter the amount of Chloride (Cl) detected.  If the amount is missing, then code -9999.9.  If the amount is below the detection limit, then consult the guidence document for how to report the value. " sqref="T53"/>
    <dataValidation allowBlank="1" showInputMessage="1" showErrorMessage="1" promptTitle="NO3" prompt="Enter the amount of Nitrate (NO3) detected.  If the amount is missing, then code -9999.9.  If the amount is below the detection limit, then consult the guidence document for how to report the value. " sqref="V53"/>
    <dataValidation allowBlank="1" showInputMessage="1" showErrorMessage="1" promptTitle="NH4" prompt="Enter the amount of Ammonium (NH4) detected.  If the amount is missing, then code -9999.9.  If the amount is below the detection limit, then consult the guidence document for how to report the value. " sqref="AB53"/>
    <dataValidation allowBlank="1" showInputMessage="1" showErrorMessage="1" promptTitle="SO4" prompt="Enter the amount of Sulfate (SO4) detected.  If the amount is missing, then code -9999.9.  If the amount is below the detection limit, then consult the guidence document for how to report the value. " sqref="X53"/>
    <dataValidation allowBlank="1" showInputMessage="1" showErrorMessage="1" promptTitle="Conductivity" prompt="Enter the Conductivity of the sample.  If the amount is missing, then code -9999.9.  If the amount is below the detection limit, then consult the guidence document for how to report the value." sqref="R53"/>
    <dataValidation allowBlank="1" showInputMessage="1" showErrorMessage="1" promptTitle="pH" prompt="Enter the pH of the sample.  If the amount is missing, then code -9999.9.  If the amount is below the detection limit, then consult the guidence document for how to report the value." sqref="P53"/>
    <dataValidation allowBlank="1" showInputMessage="1" showErrorMessage="1" promptTitle="Samplequantity" prompt="This is the amount of precipitation found in the precipitation chemistry collector.   Do not enter the amount from the standard raingauge.  The rainguage's amount is entered in the Samplegauge column." sqref="M53:N53"/>
    <dataValidation type="decimal" errorStyle="warning" allowBlank="1" showInputMessage="1" showErrorMessage="1" errorTitle="Oriface_Height" error="You have coded an oriface height less than zero or greater than 5 meters.  Please click &quot;Yes&quot; to confirm this is the correct value. Otherwise, click &quot;No&quot; and make your correction.  " promptTitle="Oriface_Height" prompt="This is the height of the collector's oriface above the ground level of the site.  Units are in meters.  The elevation of the ground is specified on the Height field of the #LOCATION structure.  " sqref="D22">
      <formula1>0</formula1>
      <formula2>5</formula2>
    </dataValidation>
    <dataValidation type="decimal" errorStyle="warning" allowBlank="1" showInputMessage="1" showErrorMessage="1" errorTitle="Oriface_Height" error="You have coded an oriface height less than zero or greater than 5 meters.  Please click &quot;Yes&quot; to confirm this is the correct value. Otherwise, click &quot;No&quot; and make your correction.  " promptTitle="Oriface_Height" prompt="This is the height of the raingauge oriface above the ground level of the site.  Units are in meters.  The elevation of the ground is specified on the Height field of the #LOCATION structure.  " sqref="D26">
      <formula1>0</formula1>
      <formula2>5</formula2>
    </dataValidation>
    <dataValidation allowBlank="1" showInputMessage="1" showErrorMessage="1" promptTitle="Filter Used " prompt="If the samples have been filtered, then enter the type of filter or method here.  If the samples are not filtered, then leave this field blank." sqref="D40"/>
    <dataValidation type="list" showInputMessage="1" showErrorMessage="1" promptTitle="Filter" prompt="Are the samples filtered or not?  Please make the appropriate choice from the associated picklist.  If Filered is selected then please enter the type of filter or method in the Filter Used column. " sqref="C40">
      <formula1>Filter</formula1>
    </dataValidation>
    <dataValidation allowBlank="1" showInputMessage="1" showErrorMessage="1" promptTitle="Other Preservative" prompt="If Other Preservative was selected in the Preservation field, then enter the method used here.  Otherwise, level this field blank. " sqref="G40"/>
    <dataValidation type="time"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C57:C422 E57:E422">
      <formula1>0</formula1>
      <formula2>0.999988425925926</formula2>
    </dataValidation>
  </dataValidations>
  <pageMargins left="0.78740157499999996" right="0.78740157499999996" top="0.984251969" bottom="0.984251969" header="0.5" footer="0.5"/>
  <pageSetup orientation="portrait" horizontalDpi="15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U3052"/>
  <sheetViews>
    <sheetView topLeftCell="A54" zoomScale="80" workbookViewId="0">
      <selection activeCell="B58" sqref="B57:U58"/>
    </sheetView>
  </sheetViews>
  <sheetFormatPr baseColWidth="10" defaultRowHeight="12.75" x14ac:dyDescent="0.2"/>
  <cols>
    <col min="1" max="1" width="9.42578125" customWidth="1"/>
    <col min="2" max="2" width="6.42578125" customWidth="1"/>
    <col min="3" max="3" width="6.28515625" customWidth="1"/>
    <col min="4" max="4" width="7.28515625" style="145" customWidth="1"/>
    <col min="5" max="6" width="8.5703125" customWidth="1"/>
    <col min="7" max="7" width="7.42578125" customWidth="1"/>
    <col min="8" max="8" width="7" customWidth="1"/>
    <col min="9" max="10" width="6.5703125" customWidth="1"/>
    <col min="11" max="11" width="6.28515625" customWidth="1"/>
    <col min="12" max="12" width="5.85546875" customWidth="1"/>
    <col min="13" max="13" width="8.5703125" customWidth="1"/>
    <col min="14" max="14" width="7.7109375" customWidth="1"/>
    <col min="15" max="15" width="6.5703125" customWidth="1"/>
    <col min="16" max="16" width="7.5703125" customWidth="1"/>
    <col min="17" max="17" width="6.7109375" customWidth="1"/>
    <col min="18" max="18" width="7.7109375" customWidth="1"/>
    <col min="19" max="19" width="7.42578125" customWidth="1"/>
    <col min="20" max="20" width="16.28515625" style="383" customWidth="1"/>
    <col min="21" max="21" width="11.5703125" style="383" customWidth="1"/>
  </cols>
  <sheetData>
    <row r="1" hidden="1" x14ac:dyDescent="0.2"/>
    <row r="2" hidden="1" x14ac:dyDescent="0.2"/>
    <row r="3" hidden="1" x14ac:dyDescent="0.2"/>
    <row r="4" hidden="1" x14ac:dyDescent="0.2"/>
    <row r="5" hidden="1" x14ac:dyDescent="0.2"/>
    <row r="6" hidden="1" x14ac:dyDescent="0.2"/>
    <row r="7" hidden="1" x14ac:dyDescent="0.2"/>
    <row r="8" hidden="1" x14ac:dyDescent="0.2"/>
    <row r="9" hidden="1" x14ac:dyDescent="0.2"/>
    <row r="10" hidden="1" x14ac:dyDescent="0.2"/>
    <row r="11" hidden="1" x14ac:dyDescent="0.2"/>
    <row r="12" hidden="1" x14ac:dyDescent="0.2"/>
    <row r="13" hidden="1" x14ac:dyDescent="0.2"/>
    <row r="14" hidden="1" x14ac:dyDescent="0.2"/>
    <row r="15" hidden="1" x14ac:dyDescent="0.2"/>
    <row r="16" hidden="1" x14ac:dyDescent="0.2"/>
    <row r="17" hidden="1" x14ac:dyDescent="0.2"/>
    <row r="18" hidden="1" x14ac:dyDescent="0.2"/>
    <row r="19" hidden="1" x14ac:dyDescent="0.2"/>
    <row r="20" hidden="1" x14ac:dyDescent="0.2"/>
    <row r="21" hidden="1" x14ac:dyDescent="0.2"/>
    <row r="22" hidden="1" x14ac:dyDescent="0.2"/>
    <row r="23" hidden="1" x14ac:dyDescent="0.2"/>
    <row r="24" hidden="1" x14ac:dyDescent="0.2"/>
    <row r="25" hidden="1" x14ac:dyDescent="0.2"/>
    <row r="26" hidden="1" x14ac:dyDescent="0.2"/>
    <row r="27" hidden="1" x14ac:dyDescent="0.2"/>
    <row r="28" hidden="1" x14ac:dyDescent="0.2"/>
    <row r="29" hidden="1" x14ac:dyDescent="0.2"/>
    <row r="30" hidden="1" x14ac:dyDescent="0.2"/>
    <row r="31" hidden="1" x14ac:dyDescent="0.2"/>
    <row r="32"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spans="1:21" hidden="1" x14ac:dyDescent="0.2"/>
    <row r="50" spans="1:21" hidden="1" x14ac:dyDescent="0.2"/>
    <row r="51" spans="1:21" hidden="1" x14ac:dyDescent="0.2"/>
    <row r="52" spans="1:21" hidden="1" x14ac:dyDescent="0.2"/>
    <row r="53" spans="1:21" hidden="1" x14ac:dyDescent="0.2">
      <c r="B53" s="120"/>
      <c r="C53" s="120"/>
      <c r="D53" s="121"/>
      <c r="E53" s="122" t="s">
        <v>679</v>
      </c>
      <c r="F53" s="123"/>
      <c r="G53" s="124"/>
      <c r="H53" s="121"/>
      <c r="I53" s="121"/>
      <c r="J53" s="121"/>
      <c r="K53" s="124"/>
      <c r="L53" s="123"/>
      <c r="M53" s="123"/>
      <c r="N53" s="123"/>
      <c r="O53" s="123"/>
      <c r="P53" s="123"/>
      <c r="Q53" s="123"/>
      <c r="R53" s="123"/>
      <c r="S53" s="123"/>
    </row>
    <row r="54" spans="1:21" x14ac:dyDescent="0.2">
      <c r="B54" s="125"/>
      <c r="C54" s="125"/>
      <c r="D54" s="126" t="s">
        <v>680</v>
      </c>
      <c r="E54" s="122" t="s">
        <v>681</v>
      </c>
      <c r="F54" s="123"/>
      <c r="G54" s="124"/>
      <c r="H54" s="121"/>
      <c r="I54" s="121"/>
      <c r="J54" s="121"/>
      <c r="K54" s="124"/>
      <c r="L54" s="123"/>
      <c r="M54" s="123"/>
      <c r="N54" s="123"/>
      <c r="O54" s="123"/>
      <c r="P54" s="123"/>
      <c r="Q54" s="123"/>
      <c r="R54" s="123"/>
      <c r="S54" s="123"/>
    </row>
    <row r="55" spans="1:21" x14ac:dyDescent="0.2">
      <c r="A55" t="s">
        <v>665</v>
      </c>
      <c r="B55" s="125"/>
      <c r="C55" s="125" t="s">
        <v>682</v>
      </c>
      <c r="D55" s="126" t="s">
        <v>683</v>
      </c>
      <c r="E55" s="122" t="s">
        <v>684</v>
      </c>
      <c r="F55" s="127" t="s">
        <v>685</v>
      </c>
      <c r="G55" s="128" t="s">
        <v>686</v>
      </c>
      <c r="H55" s="121" t="s">
        <v>682</v>
      </c>
      <c r="I55" s="121" t="s">
        <v>682</v>
      </c>
      <c r="J55" s="121" t="s">
        <v>682</v>
      </c>
      <c r="K55" s="124"/>
      <c r="L55" s="123" t="s">
        <v>682</v>
      </c>
      <c r="M55" s="123" t="s">
        <v>682</v>
      </c>
      <c r="N55" s="123" t="s">
        <v>682</v>
      </c>
      <c r="O55" s="123" t="s">
        <v>682</v>
      </c>
      <c r="P55" s="123" t="s">
        <v>682</v>
      </c>
      <c r="Q55" s="123" t="s">
        <v>682</v>
      </c>
      <c r="R55" s="123" t="s">
        <v>682</v>
      </c>
      <c r="S55" s="121" t="s">
        <v>682</v>
      </c>
    </row>
    <row r="56" spans="1:21" ht="14.25" x14ac:dyDescent="0.2">
      <c r="A56" s="132" t="s">
        <v>479</v>
      </c>
      <c r="B56" s="133" t="s">
        <v>516</v>
      </c>
      <c r="C56" s="134" t="s">
        <v>510</v>
      </c>
      <c r="D56" s="135" t="s">
        <v>687</v>
      </c>
      <c r="E56" s="136" t="s">
        <v>688</v>
      </c>
      <c r="F56" s="137" t="s">
        <v>689</v>
      </c>
      <c r="G56" s="138" t="s">
        <v>690</v>
      </c>
      <c r="H56" s="139" t="s">
        <v>691</v>
      </c>
      <c r="I56" s="139" t="s">
        <v>692</v>
      </c>
      <c r="J56" s="139" t="s">
        <v>693</v>
      </c>
      <c r="K56" s="140" t="s">
        <v>694</v>
      </c>
      <c r="L56" s="141" t="s">
        <v>517</v>
      </c>
      <c r="M56" s="141" t="s">
        <v>695</v>
      </c>
      <c r="N56" s="141" t="s">
        <v>696</v>
      </c>
      <c r="O56" s="141" t="s">
        <v>521</v>
      </c>
      <c r="P56" s="141" t="s">
        <v>697</v>
      </c>
      <c r="Q56" s="141" t="s">
        <v>519</v>
      </c>
      <c r="R56" s="141" t="s">
        <v>520</v>
      </c>
      <c r="S56" s="139" t="s">
        <v>518</v>
      </c>
      <c r="T56" s="385" t="s">
        <v>2032</v>
      </c>
      <c r="U56" s="385" t="s">
        <v>2032</v>
      </c>
    </row>
    <row r="57" spans="1:21" x14ac:dyDescent="0.2">
      <c r="A57" s="120" t="str">
        <f>IF(ISTEXT(Data!A57),Data!A57,"")</f>
        <v/>
      </c>
      <c r="B57" s="120" t="str">
        <f>IF(Data!P57&gt;0.0001,Data!P57,"")</f>
        <v/>
      </c>
      <c r="C57" s="129" t="str">
        <f t="shared" ref="C57:C121" si="0">IF(ISNUMBER(B57),10^(-B57)*10^6,"")</f>
        <v/>
      </c>
      <c r="D57" s="121" t="str">
        <f>IF(Data!R57&gt;0.0001,Data!R57,"")</f>
        <v/>
      </c>
      <c r="E57" s="130" t="str">
        <f>IF(ISNUMBER(D57),(C57*349.65+L57*76.31+M57*71.42+N57*80+O57*50.08+P57*73.5+Q57*73.48+R57*53+S57*59.47)/1000,"")</f>
        <v/>
      </c>
      <c r="F57" s="130" t="str">
        <f>IF(AND(ISNUMBER(B57),B57&gt;5),E57+(5.1/10^(9-B57)*44.5),IF(AND(ISNUMBER(B57),OR(B57=5,B57&lt;5)),E57,""))</f>
        <v/>
      </c>
      <c r="G57" s="131" t="str">
        <f>IF(ISNUMBER(D57),(D57-F57)*100/D57,"")</f>
        <v/>
      </c>
      <c r="H57" s="121" t="str">
        <f>IF(ISNUMBER(C57),C57+O57+P57+Q57+R57+S57,"")</f>
        <v/>
      </c>
      <c r="I57" s="130" t="str">
        <f>IF(AND(ISNUMBER(B57),B57&gt;5),L57+M57+N57+(5.1/10^(9-B57)*1000),IF(AND(ISNUMBER(B57),OR(B57=5,B57&lt;5)),L57+M57+N57,""))</f>
        <v/>
      </c>
      <c r="J57" s="121" t="str">
        <f>IF(ISNUMBER(H57),H57-I57,"")</f>
        <v/>
      </c>
      <c r="K57" s="131" t="str">
        <f>IF(ISNUMBER(H57),100*(H57-I57)/(H57+I57),"")</f>
        <v/>
      </c>
      <c r="L57" s="120" t="str">
        <f>IF(Data!T57&gt;0,Data!T57/35.453*1000,"")</f>
        <v/>
      </c>
      <c r="M57" s="120" t="str">
        <f>IF(Data!V57&gt;0,Data!V57/14.0067*1000,"")</f>
        <v/>
      </c>
      <c r="N57" s="120" t="str">
        <f>IF(Data!X57&gt;0,Data!X57/16.032*1000,"")</f>
        <v/>
      </c>
      <c r="O57" s="120" t="str">
        <f>IF(Data!Z57&gt;0,Data!Z57/22.9898*1000,"")</f>
        <v/>
      </c>
      <c r="P57" s="120" t="str">
        <f>IF(Data!AB57&gt;0,Data!AB57/14.0067*1000,"")</f>
        <v/>
      </c>
      <c r="Q57" s="120" t="str">
        <f>IF(Data!AD57&gt;0,Data!AD57/39.102*1000,"")</f>
        <v/>
      </c>
      <c r="R57" s="120" t="str">
        <f>IF(Data!AF57&gt;0,Data!AF57/12.156*1000,"")</f>
        <v/>
      </c>
      <c r="S57" s="120" t="str">
        <f>IF(Data!AH57&gt;0,Data!AH57/20.04*1000,"")</f>
        <v/>
      </c>
      <c r="T57" s="384" t="str">
        <f>IF(ISTEXT(Data!AJ57),Data!AJ57,"")</f>
        <v/>
      </c>
      <c r="U57" s="384" t="str">
        <f>IF(ISTEXT(Data!AK57),Data!AK57,"")</f>
        <v/>
      </c>
    </row>
    <row r="58" spans="1:21" x14ac:dyDescent="0.2">
      <c r="A58" s="120" t="str">
        <f>IF(ISTEXT(Data!A58),Data!A58,"")</f>
        <v/>
      </c>
      <c r="B58" s="120" t="str">
        <f>IF(Data!P58&gt;0.0001,Data!P58,"")</f>
        <v/>
      </c>
      <c r="C58" s="129" t="str">
        <f t="shared" si="0"/>
        <v/>
      </c>
      <c r="D58" s="121" t="str">
        <f>IF(Data!R58&gt;0.0001,Data!R58,"")</f>
        <v/>
      </c>
      <c r="E58" s="130" t="str">
        <f t="shared" ref="E58:E83" si="1">IF(ISNUMBER(D58),(C58*349.65+L58*76.31+M58*71.42+N58*80+O58*50.08+P58*73.5+Q58*73.48+R58*53+S58*59.47)/1000,"")</f>
        <v/>
      </c>
      <c r="F58" s="130" t="str">
        <f t="shared" ref="F58:F83" si="2">IF(AND(ISNUMBER(B58),B58&gt;5),E58+(5.1/10^(9-B58)*44.5),IF(AND(ISNUMBER(B58),OR(B58=5,B58&lt;5)),E58,""))</f>
        <v/>
      </c>
      <c r="G58" s="131" t="str">
        <f t="shared" ref="G58:G83" si="3">IF(ISNUMBER(D58),(D58-F58)*100/D58,"")</f>
        <v/>
      </c>
      <c r="H58" s="121" t="str">
        <f t="shared" ref="H58:H83" si="4">IF(ISNUMBER(C58),C58+O58+P58+Q58+R58+S58,"")</f>
        <v/>
      </c>
      <c r="I58" s="130" t="str">
        <f t="shared" ref="I58:I83" si="5">IF(AND(ISNUMBER(B58),B58&gt;5),L58+M58+N58+(5.1/10^(9-B58)*1000),IF(AND(ISNUMBER(B58),OR(B58=5,B58&lt;5)),L58+M58+N58,""))</f>
        <v/>
      </c>
      <c r="J58" s="121" t="str">
        <f t="shared" ref="J58:J83" si="6">IF(ISNUMBER(H58),H58-I58,"")</f>
        <v/>
      </c>
      <c r="K58" s="131" t="str">
        <f t="shared" ref="K58:K83" si="7">IF(ISNUMBER(H58),100*(H58-I58)/(H58+I58),"")</f>
        <v/>
      </c>
      <c r="L58" s="120" t="str">
        <f>IF(Data!T58&gt;0,Data!T58/35.453*1000,"")</f>
        <v/>
      </c>
      <c r="M58" s="120" t="str">
        <f>IF(Data!V58&gt;0,Data!V58/14.0067*1000,"")</f>
        <v/>
      </c>
      <c r="N58" s="120" t="str">
        <f>IF(Data!X58&gt;0,Data!X58/16.032*1000,"")</f>
        <v/>
      </c>
      <c r="O58" s="120" t="str">
        <f>IF(Data!Z58&gt;0,Data!Z58/22.9898*1000,"")</f>
        <v/>
      </c>
      <c r="P58" s="120" t="str">
        <f>IF(Data!AB58&gt;0,Data!AB58/14.0067*1000,"")</f>
        <v/>
      </c>
      <c r="Q58" s="120" t="str">
        <f>IF(Data!AD58&gt;0,Data!AD58/39.102*1000,"")</f>
        <v/>
      </c>
      <c r="R58" s="120" t="str">
        <f>IF(Data!AF58&gt;0,Data!AF58/12.156*1000,"")</f>
        <v/>
      </c>
      <c r="S58" s="120" t="str">
        <f>IF(Data!AH58&gt;0,Data!AH58/20.04*1000,"")</f>
        <v/>
      </c>
      <c r="T58" s="384" t="str">
        <f>IF(ISTEXT(Data!AJ58),Data!AJ58,"")</f>
        <v/>
      </c>
      <c r="U58" s="384" t="str">
        <f>IF(ISTEXT(Data!AK58),Data!AK58,"")</f>
        <v/>
      </c>
    </row>
    <row r="59" spans="1:21" x14ac:dyDescent="0.2">
      <c r="A59" s="120" t="str">
        <f>IF(ISTEXT(Data!A59),Data!A59,"")</f>
        <v/>
      </c>
      <c r="B59" s="120" t="str">
        <f>IF(Data!P59&gt;0.0001,Data!P59,"")</f>
        <v/>
      </c>
      <c r="C59" s="129" t="str">
        <f t="shared" si="0"/>
        <v/>
      </c>
      <c r="D59" s="121" t="str">
        <f>IF(Data!R59&gt;0.0001,Data!R59,"")</f>
        <v/>
      </c>
      <c r="E59" s="130" t="str">
        <f t="shared" si="1"/>
        <v/>
      </c>
      <c r="F59" s="130" t="str">
        <f t="shared" si="2"/>
        <v/>
      </c>
      <c r="G59" s="131" t="str">
        <f t="shared" si="3"/>
        <v/>
      </c>
      <c r="H59" s="121" t="str">
        <f t="shared" si="4"/>
        <v/>
      </c>
      <c r="I59" s="130" t="str">
        <f t="shared" si="5"/>
        <v/>
      </c>
      <c r="J59" s="121" t="str">
        <f t="shared" si="6"/>
        <v/>
      </c>
      <c r="K59" s="131" t="str">
        <f t="shared" si="7"/>
        <v/>
      </c>
      <c r="L59" s="120" t="str">
        <f>IF(Data!T59&gt;0,Data!T59/35.453*1000,"")</f>
        <v/>
      </c>
      <c r="M59" s="120" t="str">
        <f>IF(Data!V59&gt;0,Data!V59/14.0067*1000,"")</f>
        <v/>
      </c>
      <c r="N59" s="120" t="str">
        <f>IF(Data!X59&gt;0,Data!X59/16.032*1000,"")</f>
        <v/>
      </c>
      <c r="O59" s="120" t="str">
        <f>IF(Data!Z59&gt;0,Data!Z59/22.9898*1000,"")</f>
        <v/>
      </c>
      <c r="P59" s="120" t="str">
        <f>IF(Data!AB59&gt;0,Data!AB59/14.0067*1000,"")</f>
        <v/>
      </c>
      <c r="Q59" s="120" t="str">
        <f>IF(Data!AD59&gt;0,Data!AD59/39.102*1000,"")</f>
        <v/>
      </c>
      <c r="R59" s="120" t="str">
        <f>IF(Data!AF59&gt;0,Data!AF59/12.156*1000,"")</f>
        <v/>
      </c>
      <c r="S59" s="120" t="str">
        <f>IF(Data!AH59&gt;0,Data!AH59/20.04*1000,"")</f>
        <v/>
      </c>
      <c r="T59" s="384" t="str">
        <f>IF(ISTEXT(Data!AJ59),Data!AJ59,"")</f>
        <v/>
      </c>
      <c r="U59" s="384" t="str">
        <f>IF(ISTEXT(Data!AK59),Data!AK59,"")</f>
        <v/>
      </c>
    </row>
    <row r="60" spans="1:21" x14ac:dyDescent="0.2">
      <c r="A60" s="120" t="str">
        <f>IF(ISTEXT(Data!A60),Data!A60,"")</f>
        <v/>
      </c>
      <c r="B60" s="120" t="str">
        <f>IF(Data!P60&gt;0.0001,Data!P60,"")</f>
        <v/>
      </c>
      <c r="C60" s="129" t="str">
        <f t="shared" si="0"/>
        <v/>
      </c>
      <c r="D60" s="121" t="str">
        <f>IF(Data!R60&gt;0.0001,Data!R60,"")</f>
        <v/>
      </c>
      <c r="E60" s="130" t="str">
        <f t="shared" si="1"/>
        <v/>
      </c>
      <c r="F60" s="130" t="str">
        <f t="shared" si="2"/>
        <v/>
      </c>
      <c r="G60" s="131" t="str">
        <f t="shared" si="3"/>
        <v/>
      </c>
      <c r="H60" s="121" t="str">
        <f t="shared" si="4"/>
        <v/>
      </c>
      <c r="I60" s="130" t="str">
        <f t="shared" si="5"/>
        <v/>
      </c>
      <c r="J60" s="121" t="str">
        <f t="shared" si="6"/>
        <v/>
      </c>
      <c r="K60" s="131" t="str">
        <f t="shared" si="7"/>
        <v/>
      </c>
      <c r="L60" s="120" t="str">
        <f>IF(Data!T60&gt;0,Data!T60/35.453*1000,"")</f>
        <v/>
      </c>
      <c r="M60" s="120" t="str">
        <f>IF(Data!V60&gt;0,Data!V60/14.0067*1000,"")</f>
        <v/>
      </c>
      <c r="N60" s="120" t="str">
        <f>IF(Data!X60&gt;0,Data!X60/16.032*1000,"")</f>
        <v/>
      </c>
      <c r="O60" s="120" t="str">
        <f>IF(Data!Z60&gt;0,Data!Z60/22.9898*1000,"")</f>
        <v/>
      </c>
      <c r="P60" s="120" t="str">
        <f>IF(Data!AB60&gt;0,Data!AB60/14.0067*1000,"")</f>
        <v/>
      </c>
      <c r="Q60" s="120" t="str">
        <f>IF(Data!AD60&gt;0,Data!AD60/39.102*1000,"")</f>
        <v/>
      </c>
      <c r="R60" s="120" t="str">
        <f>IF(Data!AF60&gt;0,Data!AF60/12.156*1000,"")</f>
        <v/>
      </c>
      <c r="S60" s="120" t="str">
        <f>IF(Data!AH60&gt;0,Data!AH60/20.04*1000,"")</f>
        <v/>
      </c>
      <c r="T60" s="384" t="str">
        <f>IF(ISTEXT(Data!AJ60),Data!AJ60,"")</f>
        <v/>
      </c>
      <c r="U60" s="384" t="str">
        <f>IF(ISTEXT(Data!AK60),Data!AK60,"")</f>
        <v/>
      </c>
    </row>
    <row r="61" spans="1:21" x14ac:dyDescent="0.2">
      <c r="A61" s="120" t="str">
        <f>IF(ISTEXT(Data!A61),Data!A61,"")</f>
        <v/>
      </c>
      <c r="B61" s="120" t="str">
        <f>IF(Data!P61&gt;0.0001,Data!P61,"")</f>
        <v/>
      </c>
      <c r="C61" s="129" t="str">
        <f t="shared" si="0"/>
        <v/>
      </c>
      <c r="D61" s="121" t="str">
        <f>IF(Data!R61&gt;0.0001,Data!R61,"")</f>
        <v/>
      </c>
      <c r="E61" s="130" t="str">
        <f t="shared" si="1"/>
        <v/>
      </c>
      <c r="F61" s="130" t="str">
        <f t="shared" si="2"/>
        <v/>
      </c>
      <c r="G61" s="131" t="str">
        <f t="shared" si="3"/>
        <v/>
      </c>
      <c r="H61" s="121" t="str">
        <f t="shared" si="4"/>
        <v/>
      </c>
      <c r="I61" s="130" t="str">
        <f t="shared" si="5"/>
        <v/>
      </c>
      <c r="J61" s="121" t="str">
        <f t="shared" si="6"/>
        <v/>
      </c>
      <c r="K61" s="131" t="str">
        <f t="shared" si="7"/>
        <v/>
      </c>
      <c r="L61" s="120" t="str">
        <f>IF(Data!T61&gt;0,Data!T61/35.453*1000,"")</f>
        <v/>
      </c>
      <c r="M61" s="120" t="str">
        <f>IF(Data!V61&gt;0,Data!V61/14.0067*1000,"")</f>
        <v/>
      </c>
      <c r="N61" s="120" t="str">
        <f>IF(Data!X61&gt;0,Data!X61/16.032*1000,"")</f>
        <v/>
      </c>
      <c r="O61" s="120" t="str">
        <f>IF(Data!Z61&gt;0,Data!Z61/22.9898*1000,"")</f>
        <v/>
      </c>
      <c r="P61" s="120" t="str">
        <f>IF(Data!AB61&gt;0,Data!AB61/14.0067*1000,"")</f>
        <v/>
      </c>
      <c r="Q61" s="120" t="str">
        <f>IF(Data!AD61&gt;0,Data!AD61/39.102*1000,"")</f>
        <v/>
      </c>
      <c r="R61" s="120" t="str">
        <f>IF(Data!AF61&gt;0,Data!AF61/12.156*1000,"")</f>
        <v/>
      </c>
      <c r="S61" s="120" t="str">
        <f>IF(Data!AH61&gt;0,Data!AH61/20.04*1000,"")</f>
        <v/>
      </c>
      <c r="T61" s="384" t="str">
        <f>IF(ISTEXT(Data!AJ61),Data!AJ61,"")</f>
        <v/>
      </c>
      <c r="U61" s="384" t="str">
        <f>IF(ISTEXT(Data!AK61),Data!AK61,"")</f>
        <v/>
      </c>
    </row>
    <row r="62" spans="1:21" x14ac:dyDescent="0.2">
      <c r="A62" s="120" t="str">
        <f>IF(ISTEXT(Data!A62),Data!A62,"")</f>
        <v/>
      </c>
      <c r="B62" s="120" t="str">
        <f>IF(Data!P62&gt;0.0001,Data!P62,"")</f>
        <v/>
      </c>
      <c r="C62" s="129" t="str">
        <f t="shared" si="0"/>
        <v/>
      </c>
      <c r="D62" s="121" t="str">
        <f>IF(Data!R62&gt;0.0001,Data!R62,"")</f>
        <v/>
      </c>
      <c r="E62" s="130" t="str">
        <f t="shared" si="1"/>
        <v/>
      </c>
      <c r="F62" s="130" t="str">
        <f t="shared" si="2"/>
        <v/>
      </c>
      <c r="G62" s="131" t="str">
        <f t="shared" si="3"/>
        <v/>
      </c>
      <c r="H62" s="121" t="str">
        <f t="shared" si="4"/>
        <v/>
      </c>
      <c r="I62" s="130" t="str">
        <f t="shared" si="5"/>
        <v/>
      </c>
      <c r="J62" s="121" t="str">
        <f t="shared" si="6"/>
        <v/>
      </c>
      <c r="K62" s="131" t="str">
        <f t="shared" si="7"/>
        <v/>
      </c>
      <c r="L62" s="120" t="str">
        <f>IF(Data!T62&gt;0,Data!T62/35.453*1000,"")</f>
        <v/>
      </c>
      <c r="M62" s="120" t="str">
        <f>IF(Data!V62&gt;0,Data!V62/14.0067*1000,"")</f>
        <v/>
      </c>
      <c r="N62" s="120" t="str">
        <f>IF(Data!X62&gt;0,Data!X62/16.032*1000,"")</f>
        <v/>
      </c>
      <c r="O62" s="120" t="str">
        <f>IF(Data!Z62&gt;0,Data!Z62/22.9898*1000,"")</f>
        <v/>
      </c>
      <c r="P62" s="120" t="str">
        <f>IF(Data!AB62&gt;0,Data!AB62/14.0067*1000,"")</f>
        <v/>
      </c>
      <c r="Q62" s="120" t="str">
        <f>IF(Data!AD62&gt;0,Data!AD62/39.102*1000,"")</f>
        <v/>
      </c>
      <c r="R62" s="120" t="str">
        <f>IF(Data!AF62&gt;0,Data!AF62/12.156*1000,"")</f>
        <v/>
      </c>
      <c r="S62" s="120" t="str">
        <f>IF(Data!AH62&gt;0,Data!AH62/20.04*1000,"")</f>
        <v/>
      </c>
      <c r="T62" s="384" t="str">
        <f>IF(ISTEXT(Data!AJ62),Data!AJ62,"")</f>
        <v/>
      </c>
      <c r="U62" s="384" t="str">
        <f>IF(ISTEXT(Data!AK62),Data!AK62,"")</f>
        <v/>
      </c>
    </row>
    <row r="63" spans="1:21" x14ac:dyDescent="0.2">
      <c r="A63" s="120" t="str">
        <f>IF(ISTEXT(Data!A63),Data!A63,"")</f>
        <v>DEU96001</v>
      </c>
      <c r="B63" s="120">
        <f>IF(Data!P63&gt;0.0001,Data!P63,"")</f>
        <v>4.5199999999999996</v>
      </c>
      <c r="C63" s="129">
        <f t="shared" si="0"/>
        <v>30.199517204020179</v>
      </c>
      <c r="D63" s="121">
        <f>IF(Data!R63&gt;0.0001,Data!R63,"")</f>
        <v>18.100000000000001</v>
      </c>
      <c r="E63" s="130">
        <f t="shared" si="1"/>
        <v>17.059113348916203</v>
      </c>
      <c r="F63" s="130">
        <f t="shared" si="2"/>
        <v>17.059113348916203</v>
      </c>
      <c r="G63" s="131">
        <f t="shared" si="3"/>
        <v>5.7507549783635294</v>
      </c>
      <c r="H63" s="121">
        <f t="shared" si="4"/>
        <v>63.073451756302845</v>
      </c>
      <c r="I63" s="130">
        <f t="shared" si="5"/>
        <v>56.917761810648187</v>
      </c>
      <c r="J63" s="121">
        <f t="shared" si="6"/>
        <v>6.1556899456546574</v>
      </c>
      <c r="K63" s="131">
        <f t="shared" si="7"/>
        <v>5.1301172499768004</v>
      </c>
      <c r="L63" s="120">
        <f>IF(Data!T63&gt;0,Data!T63/35.453*1000,"")</f>
        <v>2.6796039827377087</v>
      </c>
      <c r="M63" s="120">
        <f>IF(Data!V63&gt;0,Data!V63/14.0067*1000,"")</f>
        <v>26.755906781711154</v>
      </c>
      <c r="N63" s="120">
        <f>IF(Data!X63&gt;0,Data!X63/16.032*1000,"")</f>
        <v>27.482251046199327</v>
      </c>
      <c r="O63" s="120">
        <f>IF(Data!Z63&gt;0,Data!Z63/22.9898*1000,"")</f>
        <v>4.393252659875249</v>
      </c>
      <c r="P63" s="120">
        <f>IF(Data!AB63&gt;0,Data!AB63/14.0067*1000,"")</f>
        <v>19.679583125450407</v>
      </c>
      <c r="Q63" s="120">
        <f>IF(Data!AD63&gt;0,Data!AD63/39.102*1000,"")</f>
        <v>0.74165004347603714</v>
      </c>
      <c r="R63" s="120">
        <f>IF(Data!AF63&gt;0,Data!AF63/12.156*1000,"")</f>
        <v>2.2211253701875617</v>
      </c>
      <c r="S63" s="120">
        <f>IF(Data!AH63&gt;0,Data!AH63/20.04*1000,"")</f>
        <v>5.838323353293414</v>
      </c>
      <c r="T63" s="384" t="str">
        <f>IF(ISTEXT(Data!#REF!),Data!#REF!,"")</f>
        <v/>
      </c>
      <c r="U63" s="384" t="str">
        <f>IF(ISTEXT(Data!AJ63),Data!AJ63,"")</f>
        <v/>
      </c>
    </row>
    <row r="64" spans="1:21" x14ac:dyDescent="0.2">
      <c r="A64" s="120" t="str">
        <f>IF(ISTEXT(Data!A64),Data!A64,"")</f>
        <v>DEU96002</v>
      </c>
      <c r="B64" s="120">
        <f>IF(Data!P64&gt;0.0001,Data!P64,"")</f>
        <v>4.97</v>
      </c>
      <c r="C64" s="129">
        <f t="shared" si="0"/>
        <v>10.71519305237606</v>
      </c>
      <c r="D64" s="121">
        <f>IF(Data!R64&gt;0.0001,Data!R64,"")</f>
        <v>8.8000000000000007</v>
      </c>
      <c r="E64" s="130">
        <f t="shared" si="1"/>
        <v>8.1426553284428351</v>
      </c>
      <c r="F64" s="130">
        <f t="shared" si="2"/>
        <v>8.1426553284428351</v>
      </c>
      <c r="G64" s="131">
        <f t="shared" si="3"/>
        <v>7.4698258131496083</v>
      </c>
      <c r="H64" s="121">
        <f t="shared" si="4"/>
        <v>41.280501914015773</v>
      </c>
      <c r="I64" s="130">
        <f t="shared" si="5"/>
        <v>33.008567182611174</v>
      </c>
      <c r="J64" s="121">
        <f t="shared" si="6"/>
        <v>8.271934731404599</v>
      </c>
      <c r="K64" s="131">
        <f t="shared" si="7"/>
        <v>11.134793896320584</v>
      </c>
      <c r="L64" s="120">
        <f>IF(Data!T64&gt;0,Data!T64/35.453*1000,"")</f>
        <v>13.059543621132203</v>
      </c>
      <c r="M64" s="120">
        <f>IF(Data!V64&gt;0,Data!V64/14.0067*1000,"")</f>
        <v>11.079751632932826</v>
      </c>
      <c r="N64" s="120">
        <f>IF(Data!X64&gt;0,Data!X64/16.032*1000,"")</f>
        <v>8.8692719285461479</v>
      </c>
      <c r="O64" s="120">
        <f>IF(Data!Z64&gt;0,Data!Z64/22.9898*1000,"")</f>
        <v>10.265422056738206</v>
      </c>
      <c r="P64" s="120">
        <f>IF(Data!AB64&gt;0,Data!AB64/14.0067*1000,"")</f>
        <v>12.971894229170132</v>
      </c>
      <c r="Q64" s="120">
        <f>IF(Data!AD64&gt;0,Data!AD64/39.102*1000,"")</f>
        <v>0.92066901948749424</v>
      </c>
      <c r="R64" s="120">
        <f>IF(Data!AF64&gt;0,Data!AF64/12.156*1000,"")</f>
        <v>2.7147087857847976</v>
      </c>
      <c r="S64" s="120">
        <f>IF(Data!AH64&gt;0,Data!AH64/20.04*1000,"")</f>
        <v>3.6926147704590817</v>
      </c>
      <c r="T64" s="384" t="str">
        <f>IF(ISTEXT(Data!AJ64),Data!AJ64,"")</f>
        <v/>
      </c>
      <c r="U64" s="384" t="str">
        <f>IF(ISTEXT(Data!AK64),Data!AK64,"")</f>
        <v/>
      </c>
    </row>
    <row r="65" spans="1:21" x14ac:dyDescent="0.2">
      <c r="A65" s="120" t="str">
        <f>IF(ISTEXT(Data!A65),Data!A65,"")</f>
        <v/>
      </c>
      <c r="B65" s="120" t="str">
        <f>IF(Data!P65&gt;0.0001,Data!P65,"")</f>
        <v/>
      </c>
      <c r="C65" s="129" t="str">
        <f t="shared" si="0"/>
        <v/>
      </c>
      <c r="D65" s="121" t="str">
        <f>IF(Data!R65&gt;0.0001,Data!R65,"")</f>
        <v/>
      </c>
      <c r="E65" s="130" t="str">
        <f t="shared" si="1"/>
        <v/>
      </c>
      <c r="F65" s="130" t="str">
        <f t="shared" si="2"/>
        <v/>
      </c>
      <c r="G65" s="131" t="str">
        <f t="shared" si="3"/>
        <v/>
      </c>
      <c r="H65" s="121" t="str">
        <f t="shared" si="4"/>
        <v/>
      </c>
      <c r="I65" s="130" t="str">
        <f t="shared" si="5"/>
        <v/>
      </c>
      <c r="J65" s="121" t="str">
        <f t="shared" si="6"/>
        <v/>
      </c>
      <c r="K65" s="131" t="str">
        <f t="shared" si="7"/>
        <v/>
      </c>
      <c r="L65" s="120" t="str">
        <f>IF(Data!T65&gt;0,Data!T65/35.453*1000,"")</f>
        <v/>
      </c>
      <c r="M65" s="120" t="str">
        <f>IF(Data!V65&gt;0,Data!V65/14.0067*1000,"")</f>
        <v/>
      </c>
      <c r="N65" s="120" t="str">
        <f>IF(Data!X65&gt;0,Data!X65/16.032*1000,"")</f>
        <v/>
      </c>
      <c r="O65" s="120" t="str">
        <f>IF(Data!Z65&gt;0,Data!Z65/22.9898*1000,"")</f>
        <v/>
      </c>
      <c r="P65" s="120" t="str">
        <f>IF(Data!AB65&gt;0,Data!AB65/14.0067*1000,"")</f>
        <v/>
      </c>
      <c r="Q65" s="120" t="str">
        <f>IF(Data!AD65&gt;0,Data!AD65/39.102*1000,"")</f>
        <v/>
      </c>
      <c r="R65" s="120" t="str">
        <f>IF(Data!AF65&gt;0,Data!AF65/12.156*1000,"")</f>
        <v/>
      </c>
      <c r="S65" s="120" t="str">
        <f>IF(Data!AH65&gt;0,Data!AH65/20.04*1000,"")</f>
        <v/>
      </c>
      <c r="T65" s="384" t="str">
        <f>IF(ISTEXT(Data!AJ65),Data!AJ65,"")</f>
        <v/>
      </c>
      <c r="U65" s="384" t="str">
        <f>IF(ISTEXT(Data!AK65),Data!AK65,"")</f>
        <v/>
      </c>
    </row>
    <row r="66" spans="1:21" x14ac:dyDescent="0.2">
      <c r="A66" s="120" t="str">
        <f>IF(ISTEXT(Data!A66),Data!A66,"")</f>
        <v/>
      </c>
      <c r="B66" s="120" t="str">
        <f>IF(Data!P66&gt;0.0001,Data!P66,"")</f>
        <v/>
      </c>
      <c r="C66" s="129" t="str">
        <f t="shared" si="0"/>
        <v/>
      </c>
      <c r="D66" s="121" t="str">
        <f>IF(Data!R66&gt;0.0001,Data!R66,"")</f>
        <v/>
      </c>
      <c r="E66" s="130" t="str">
        <f t="shared" si="1"/>
        <v/>
      </c>
      <c r="F66" s="130" t="str">
        <f t="shared" si="2"/>
        <v/>
      </c>
      <c r="G66" s="131" t="str">
        <f t="shared" si="3"/>
        <v/>
      </c>
      <c r="H66" s="121" t="str">
        <f t="shared" si="4"/>
        <v/>
      </c>
      <c r="I66" s="130" t="str">
        <f t="shared" si="5"/>
        <v/>
      </c>
      <c r="J66" s="121" t="str">
        <f t="shared" si="6"/>
        <v/>
      </c>
      <c r="K66" s="131" t="str">
        <f t="shared" si="7"/>
        <v/>
      </c>
      <c r="L66" s="120" t="str">
        <f>IF(Data!T66&gt;0,Data!T66/35.453*1000,"")</f>
        <v/>
      </c>
      <c r="M66" s="120" t="str">
        <f>IF(Data!V66&gt;0,Data!V66/14.0067*1000,"")</f>
        <v/>
      </c>
      <c r="N66" s="120" t="str">
        <f>IF(Data!X66&gt;0,Data!X66/16.032*1000,"")</f>
        <v/>
      </c>
      <c r="O66" s="120" t="str">
        <f>IF(Data!Z66&gt;0,Data!Z66/22.9898*1000,"")</f>
        <v/>
      </c>
      <c r="P66" s="120" t="str">
        <f>IF(Data!AB66&gt;0,Data!AB66/14.0067*1000,"")</f>
        <v/>
      </c>
      <c r="Q66" s="120" t="str">
        <f>IF(Data!AD66&gt;0,Data!AD66/39.102*1000,"")</f>
        <v/>
      </c>
      <c r="R66" s="120" t="str">
        <f>IF(Data!AF66&gt;0,Data!AF66/12.156*1000,"")</f>
        <v/>
      </c>
      <c r="S66" s="120" t="str">
        <f>IF(Data!AH66&gt;0,Data!AH66/20.04*1000,"")</f>
        <v/>
      </c>
      <c r="T66" s="384" t="str">
        <f>IF(ISTEXT(Data!AJ66),Data!AJ66,"")</f>
        <v/>
      </c>
      <c r="U66" s="384" t="str">
        <f>IF(ISTEXT(Data!AK66),Data!AK66,"")</f>
        <v/>
      </c>
    </row>
    <row r="67" spans="1:21" x14ac:dyDescent="0.2">
      <c r="A67" s="120" t="str">
        <f>IF(ISTEXT(Data!A67),Data!A67,"")</f>
        <v/>
      </c>
      <c r="B67" s="120" t="str">
        <f>IF(Data!P67&gt;0.0001,Data!P67,"")</f>
        <v/>
      </c>
      <c r="C67" s="129" t="str">
        <f t="shared" si="0"/>
        <v/>
      </c>
      <c r="D67" s="121" t="str">
        <f>IF(Data!R67&gt;0.0001,Data!R67,"")</f>
        <v/>
      </c>
      <c r="E67" s="130" t="str">
        <f t="shared" si="1"/>
        <v/>
      </c>
      <c r="F67" s="130" t="str">
        <f t="shared" si="2"/>
        <v/>
      </c>
      <c r="G67" s="131" t="str">
        <f t="shared" si="3"/>
        <v/>
      </c>
      <c r="H67" s="121" t="str">
        <f t="shared" si="4"/>
        <v/>
      </c>
      <c r="I67" s="130" t="str">
        <f t="shared" si="5"/>
        <v/>
      </c>
      <c r="J67" s="121" t="str">
        <f t="shared" si="6"/>
        <v/>
      </c>
      <c r="K67" s="131" t="str">
        <f t="shared" si="7"/>
        <v/>
      </c>
      <c r="L67" s="120" t="str">
        <f>IF(Data!T67&gt;0,Data!T67/35.453*1000,"")</f>
        <v/>
      </c>
      <c r="M67" s="120" t="str">
        <f>IF(Data!V67&gt;0,Data!V67/14.0067*1000,"")</f>
        <v/>
      </c>
      <c r="N67" s="120" t="str">
        <f>IF(Data!X67&gt;0,Data!X67/16.032*1000,"")</f>
        <v/>
      </c>
      <c r="O67" s="120" t="str">
        <f>IF(Data!Z67&gt;0,Data!Z67/22.9898*1000,"")</f>
        <v/>
      </c>
      <c r="P67" s="120" t="str">
        <f>IF(Data!AB67&gt;0,Data!AB67/14.0067*1000,"")</f>
        <v/>
      </c>
      <c r="Q67" s="120" t="str">
        <f>IF(Data!AD67&gt;0,Data!AD67/39.102*1000,"")</f>
        <v/>
      </c>
      <c r="R67" s="120" t="str">
        <f>IF(Data!AF67&gt;0,Data!AF67/12.156*1000,"")</f>
        <v/>
      </c>
      <c r="S67" s="120" t="str">
        <f>IF(Data!AH67&gt;0,Data!AH67/20.04*1000,"")</f>
        <v/>
      </c>
      <c r="T67" s="384" t="str">
        <f>IF(ISTEXT(Data!AJ67),Data!AJ67,"")</f>
        <v/>
      </c>
      <c r="U67" s="384" t="str">
        <f>IF(ISTEXT(Data!AK67),Data!AK67,"")</f>
        <v/>
      </c>
    </row>
    <row r="68" spans="1:21" x14ac:dyDescent="0.2">
      <c r="A68" s="120" t="str">
        <f>IF(ISTEXT(Data!A68),Data!A68,"")</f>
        <v/>
      </c>
      <c r="B68" s="120" t="str">
        <f>IF(Data!P68&gt;0.0001,Data!P68,"")</f>
        <v/>
      </c>
      <c r="C68" s="129" t="str">
        <f t="shared" si="0"/>
        <v/>
      </c>
      <c r="D68" s="121" t="str">
        <f>IF(Data!R68&gt;0.0001,Data!R68,"")</f>
        <v/>
      </c>
      <c r="E68" s="130" t="str">
        <f t="shared" si="1"/>
        <v/>
      </c>
      <c r="F68" s="130" t="str">
        <f t="shared" si="2"/>
        <v/>
      </c>
      <c r="G68" s="131" t="str">
        <f t="shared" si="3"/>
        <v/>
      </c>
      <c r="H68" s="121" t="str">
        <f t="shared" si="4"/>
        <v/>
      </c>
      <c r="I68" s="130" t="str">
        <f t="shared" si="5"/>
        <v/>
      </c>
      <c r="J68" s="121" t="str">
        <f t="shared" si="6"/>
        <v/>
      </c>
      <c r="K68" s="131" t="str">
        <f t="shared" si="7"/>
        <v/>
      </c>
      <c r="L68" s="120" t="str">
        <f>IF(Data!T68&gt;0,Data!T68/35.453*1000,"")</f>
        <v/>
      </c>
      <c r="M68" s="120" t="str">
        <f>IF(Data!V68&gt;0,Data!V68/14.0067*1000,"")</f>
        <v/>
      </c>
      <c r="N68" s="120" t="str">
        <f>IF(Data!X68&gt;0,Data!X68/16.032*1000,"")</f>
        <v/>
      </c>
      <c r="O68" s="120" t="str">
        <f>IF(Data!Z68&gt;0,Data!Z68/22.9898*1000,"")</f>
        <v/>
      </c>
      <c r="P68" s="120" t="str">
        <f>IF(Data!AB68&gt;0,Data!AB68/14.0067*1000,"")</f>
        <v/>
      </c>
      <c r="Q68" s="120" t="str">
        <f>IF(Data!AD68&gt;0,Data!AD68/39.102*1000,"")</f>
        <v/>
      </c>
      <c r="R68" s="120" t="str">
        <f>IF(Data!AF68&gt;0,Data!AF68/12.156*1000,"")</f>
        <v/>
      </c>
      <c r="S68" s="120" t="str">
        <f>IF(Data!AH68&gt;0,Data!AH68/20.04*1000,"")</f>
        <v/>
      </c>
      <c r="T68" s="384" t="str">
        <f>IF(ISTEXT(Data!AJ68),Data!AJ68,"")</f>
        <v/>
      </c>
      <c r="U68" s="384" t="str">
        <f>IF(ISTEXT(Data!AK68),Data!AK68,"")</f>
        <v/>
      </c>
    </row>
    <row r="69" spans="1:21" x14ac:dyDescent="0.2">
      <c r="A69" s="120" t="str">
        <f>IF(ISTEXT(Data!A69),Data!A69,"")</f>
        <v/>
      </c>
      <c r="B69" s="120" t="str">
        <f>IF(Data!P69&gt;0.0001,Data!P69,"")</f>
        <v/>
      </c>
      <c r="C69" s="129" t="str">
        <f t="shared" si="0"/>
        <v/>
      </c>
      <c r="D69" s="121" t="str">
        <f>IF(Data!R69&gt;0.0001,Data!R69,"")</f>
        <v/>
      </c>
      <c r="E69" s="130" t="str">
        <f t="shared" si="1"/>
        <v/>
      </c>
      <c r="F69" s="130" t="str">
        <f t="shared" si="2"/>
        <v/>
      </c>
      <c r="G69" s="131" t="str">
        <f t="shared" si="3"/>
        <v/>
      </c>
      <c r="H69" s="121" t="str">
        <f t="shared" si="4"/>
        <v/>
      </c>
      <c r="I69" s="130" t="str">
        <f t="shared" si="5"/>
        <v/>
      </c>
      <c r="J69" s="121" t="str">
        <f t="shared" si="6"/>
        <v/>
      </c>
      <c r="K69" s="131" t="str">
        <f t="shared" si="7"/>
        <v/>
      </c>
      <c r="L69" s="120" t="str">
        <f>IF(Data!T69&gt;0,Data!T69/35.453*1000,"")</f>
        <v/>
      </c>
      <c r="M69" s="120" t="str">
        <f>IF(Data!V69&gt;0,Data!V69/14.0067*1000,"")</f>
        <v/>
      </c>
      <c r="N69" s="120" t="str">
        <f>IF(Data!X69&gt;0,Data!X69/16.032*1000,"")</f>
        <v/>
      </c>
      <c r="O69" s="120" t="str">
        <f>IF(Data!Z69&gt;0,Data!Z69/22.9898*1000,"")</f>
        <v/>
      </c>
      <c r="P69" s="120" t="str">
        <f>IF(Data!AB69&gt;0,Data!AB69/14.0067*1000,"")</f>
        <v/>
      </c>
      <c r="Q69" s="120" t="str">
        <f>IF(Data!AD69&gt;0,Data!AD69/39.102*1000,"")</f>
        <v/>
      </c>
      <c r="R69" s="120" t="str">
        <f>IF(Data!AF69&gt;0,Data!AF69/12.156*1000,"")</f>
        <v/>
      </c>
      <c r="S69" s="120" t="str">
        <f>IF(Data!AH69&gt;0,Data!AH69/20.04*1000,"")</f>
        <v/>
      </c>
      <c r="T69" s="384" t="str">
        <f>IF(ISTEXT(Data!AJ69),Data!AJ69,"")</f>
        <v/>
      </c>
      <c r="U69" s="384" t="str">
        <f>IF(ISTEXT(Data!AK69),Data!AK69,"")</f>
        <v/>
      </c>
    </row>
    <row r="70" spans="1:21" x14ac:dyDescent="0.2">
      <c r="A70" s="120" t="str">
        <f>IF(ISTEXT(Data!A70),Data!A70,"")</f>
        <v/>
      </c>
      <c r="B70" s="120" t="str">
        <f>IF(Data!P70&gt;0.0001,Data!P70,"")</f>
        <v/>
      </c>
      <c r="C70" s="129" t="str">
        <f t="shared" si="0"/>
        <v/>
      </c>
      <c r="D70" s="121" t="str">
        <f>IF(Data!R70&gt;0.0001,Data!R70,"")</f>
        <v/>
      </c>
      <c r="E70" s="130" t="str">
        <f t="shared" si="1"/>
        <v/>
      </c>
      <c r="F70" s="130" t="str">
        <f t="shared" si="2"/>
        <v/>
      </c>
      <c r="G70" s="131" t="str">
        <f t="shared" si="3"/>
        <v/>
      </c>
      <c r="H70" s="121" t="str">
        <f t="shared" si="4"/>
        <v/>
      </c>
      <c r="I70" s="130" t="str">
        <f t="shared" si="5"/>
        <v/>
      </c>
      <c r="J70" s="121" t="str">
        <f t="shared" si="6"/>
        <v/>
      </c>
      <c r="K70" s="131" t="str">
        <f t="shared" si="7"/>
        <v/>
      </c>
      <c r="L70" s="120" t="str">
        <f>IF(Data!T70&gt;0,Data!T70/35.453*1000,"")</f>
        <v/>
      </c>
      <c r="M70" s="120" t="str">
        <f>IF(Data!V70&gt;0,Data!V70/14.0067*1000,"")</f>
        <v/>
      </c>
      <c r="N70" s="120" t="str">
        <f>IF(Data!X70&gt;0,Data!X70/16.032*1000,"")</f>
        <v/>
      </c>
      <c r="O70" s="120" t="str">
        <f>IF(Data!Z70&gt;0,Data!Z70/22.9898*1000,"")</f>
        <v/>
      </c>
      <c r="P70" s="120" t="str">
        <f>IF(Data!AB70&gt;0,Data!AB70/14.0067*1000,"")</f>
        <v/>
      </c>
      <c r="Q70" s="120" t="str">
        <f>IF(Data!AD70&gt;0,Data!AD70/39.102*1000,"")</f>
        <v/>
      </c>
      <c r="R70" s="120" t="str">
        <f>IF(Data!AF70&gt;0,Data!AF70/12.156*1000,"")</f>
        <v/>
      </c>
      <c r="S70" s="120" t="str">
        <f>IF(Data!AH70&gt;0,Data!AH70/20.04*1000,"")</f>
        <v/>
      </c>
      <c r="T70" s="384" t="str">
        <f>IF(ISTEXT(Data!AJ70),Data!AJ70,"")</f>
        <v/>
      </c>
      <c r="U70" s="384" t="str">
        <f>IF(ISTEXT(Data!AK70),Data!AK70,"")</f>
        <v/>
      </c>
    </row>
    <row r="71" spans="1:21" x14ac:dyDescent="0.2">
      <c r="A71" s="120" t="str">
        <f>IF(ISTEXT(Data!A71),Data!A71,"")</f>
        <v/>
      </c>
      <c r="B71" s="120" t="str">
        <f>IF(Data!P71&gt;0.0001,Data!P71,"")</f>
        <v/>
      </c>
      <c r="C71" s="129" t="str">
        <f t="shared" si="0"/>
        <v/>
      </c>
      <c r="D71" s="121" t="str">
        <f>IF(Data!R71&gt;0.0001,Data!R71,"")</f>
        <v/>
      </c>
      <c r="E71" s="130" t="str">
        <f t="shared" si="1"/>
        <v/>
      </c>
      <c r="F71" s="130" t="str">
        <f t="shared" si="2"/>
        <v/>
      </c>
      <c r="G71" s="131" t="str">
        <f t="shared" si="3"/>
        <v/>
      </c>
      <c r="H71" s="121" t="str">
        <f t="shared" si="4"/>
        <v/>
      </c>
      <c r="I71" s="130" t="str">
        <f t="shared" si="5"/>
        <v/>
      </c>
      <c r="J71" s="121" t="str">
        <f t="shared" si="6"/>
        <v/>
      </c>
      <c r="K71" s="131" t="str">
        <f t="shared" si="7"/>
        <v/>
      </c>
      <c r="L71" s="120" t="str">
        <f>IF(Data!T71&gt;0,Data!T71/35.453*1000,"")</f>
        <v/>
      </c>
      <c r="M71" s="120" t="str">
        <f>IF(Data!V71&gt;0,Data!V71/14.0067*1000,"")</f>
        <v/>
      </c>
      <c r="N71" s="120" t="str">
        <f>IF(Data!X71&gt;0,Data!X71/16.032*1000,"")</f>
        <v/>
      </c>
      <c r="O71" s="120" t="str">
        <f>IF(Data!Z71&gt;0,Data!Z71/22.9898*1000,"")</f>
        <v/>
      </c>
      <c r="P71" s="120" t="str">
        <f>IF(Data!AB71&gt;0,Data!AB71/14.0067*1000,"")</f>
        <v/>
      </c>
      <c r="Q71" s="120" t="str">
        <f>IF(Data!AD71&gt;0,Data!AD71/39.102*1000,"")</f>
        <v/>
      </c>
      <c r="R71" s="120" t="str">
        <f>IF(Data!AF71&gt;0,Data!AF71/12.156*1000,"")</f>
        <v/>
      </c>
      <c r="S71" s="120" t="str">
        <f>IF(Data!AH71&gt;0,Data!AH71/20.04*1000,"")</f>
        <v/>
      </c>
      <c r="T71" s="384" t="str">
        <f>IF(ISTEXT(Data!AJ71),Data!AJ71,"")</f>
        <v/>
      </c>
      <c r="U71" s="384" t="str">
        <f>IF(ISTEXT(Data!AK71),Data!AK71,"")</f>
        <v/>
      </c>
    </row>
    <row r="72" spans="1:21" x14ac:dyDescent="0.2">
      <c r="A72" s="120" t="str">
        <f>IF(ISTEXT(Data!A72),Data!A72,"")</f>
        <v/>
      </c>
      <c r="B72" s="120" t="str">
        <f>IF(Data!P72&gt;0.0001,Data!P72,"")</f>
        <v/>
      </c>
      <c r="C72" s="129" t="str">
        <f t="shared" si="0"/>
        <v/>
      </c>
      <c r="D72" s="121" t="str">
        <f>IF(Data!R72&gt;0.0001,Data!R72,"")</f>
        <v/>
      </c>
      <c r="E72" s="130" t="str">
        <f t="shared" si="1"/>
        <v/>
      </c>
      <c r="F72" s="130" t="str">
        <f t="shared" si="2"/>
        <v/>
      </c>
      <c r="G72" s="131" t="str">
        <f t="shared" si="3"/>
        <v/>
      </c>
      <c r="H72" s="121" t="str">
        <f t="shared" si="4"/>
        <v/>
      </c>
      <c r="I72" s="130" t="str">
        <f t="shared" si="5"/>
        <v/>
      </c>
      <c r="J72" s="121" t="str">
        <f t="shared" si="6"/>
        <v/>
      </c>
      <c r="K72" s="131" t="str">
        <f t="shared" si="7"/>
        <v/>
      </c>
      <c r="L72" s="120" t="str">
        <f>IF(Data!T72&gt;0,Data!T72/35.453*1000,"")</f>
        <v/>
      </c>
      <c r="M72" s="120" t="str">
        <f>IF(Data!V72&gt;0,Data!V72/14.0067*1000,"")</f>
        <v/>
      </c>
      <c r="N72" s="120" t="str">
        <f>IF(Data!X72&gt;0,Data!X72/16.032*1000,"")</f>
        <v/>
      </c>
      <c r="O72" s="120" t="str">
        <f>IF(Data!Z72&gt;0,Data!Z72/22.9898*1000,"")</f>
        <v/>
      </c>
      <c r="P72" s="120" t="str">
        <f>IF(Data!AB72&gt;0,Data!AB72/14.0067*1000,"")</f>
        <v/>
      </c>
      <c r="Q72" s="120" t="str">
        <f>IF(Data!AD72&gt;0,Data!AD72/39.102*1000,"")</f>
        <v/>
      </c>
      <c r="R72" s="120" t="str">
        <f>IF(Data!AF72&gt;0,Data!AF72/12.156*1000,"")</f>
        <v/>
      </c>
      <c r="S72" s="120" t="str">
        <f>IF(Data!AH72&gt;0,Data!AH72/20.04*1000,"")</f>
        <v/>
      </c>
      <c r="T72" s="384" t="str">
        <f>IF(ISTEXT(Data!AJ72),Data!AJ72,"")</f>
        <v/>
      </c>
      <c r="U72" s="384" t="str">
        <f>IF(ISTEXT(Data!AK72),Data!AK72,"")</f>
        <v/>
      </c>
    </row>
    <row r="73" spans="1:21" x14ac:dyDescent="0.2">
      <c r="A73" s="120" t="str">
        <f>IF(ISTEXT(Data!A73),Data!A73,"")</f>
        <v/>
      </c>
      <c r="B73" s="120" t="str">
        <f>IF(Data!P73&gt;0.0001,Data!P73,"")</f>
        <v/>
      </c>
      <c r="C73" s="129" t="str">
        <f t="shared" si="0"/>
        <v/>
      </c>
      <c r="D73" s="121" t="str">
        <f>IF(Data!R73&gt;0.0001,Data!R73,"")</f>
        <v/>
      </c>
      <c r="E73" s="130" t="str">
        <f t="shared" si="1"/>
        <v/>
      </c>
      <c r="F73" s="130" t="str">
        <f t="shared" si="2"/>
        <v/>
      </c>
      <c r="G73" s="131" t="str">
        <f t="shared" si="3"/>
        <v/>
      </c>
      <c r="H73" s="121" t="str">
        <f t="shared" si="4"/>
        <v/>
      </c>
      <c r="I73" s="130" t="str">
        <f t="shared" si="5"/>
        <v/>
      </c>
      <c r="J73" s="121" t="str">
        <f t="shared" si="6"/>
        <v/>
      </c>
      <c r="K73" s="131" t="str">
        <f t="shared" si="7"/>
        <v/>
      </c>
      <c r="L73" s="120" t="str">
        <f>IF(Data!T73&gt;0,Data!T73/35.453*1000,"")</f>
        <v/>
      </c>
      <c r="M73" s="120" t="str">
        <f>IF(Data!V73&gt;0,Data!V73/14.0067*1000,"")</f>
        <v/>
      </c>
      <c r="N73" s="120" t="str">
        <f>IF(Data!X73&gt;0,Data!X73/16.032*1000,"")</f>
        <v/>
      </c>
      <c r="O73" s="120" t="str">
        <f>IF(Data!Z73&gt;0,Data!Z73/22.9898*1000,"")</f>
        <v/>
      </c>
      <c r="P73" s="120" t="str">
        <f>IF(Data!AB73&gt;0,Data!AB73/14.0067*1000,"")</f>
        <v/>
      </c>
      <c r="Q73" s="120" t="str">
        <f>IF(Data!AD73&gt;0,Data!AD73/39.102*1000,"")</f>
        <v/>
      </c>
      <c r="R73" s="120" t="str">
        <f>IF(Data!AF73&gt;0,Data!AF73/12.156*1000,"")</f>
        <v/>
      </c>
      <c r="S73" s="120" t="str">
        <f>IF(Data!AH73&gt;0,Data!AH73/20.04*1000,"")</f>
        <v/>
      </c>
      <c r="T73" s="384" t="str">
        <f>IF(ISTEXT(Data!AJ73),Data!AJ73,"")</f>
        <v/>
      </c>
      <c r="U73" s="384" t="str">
        <f>IF(ISTEXT(Data!AK73),Data!AK73,"")</f>
        <v/>
      </c>
    </row>
    <row r="74" spans="1:21" x14ac:dyDescent="0.2">
      <c r="A74" s="120" t="str">
        <f>IF(ISTEXT(Data!A74),Data!A74,"")</f>
        <v/>
      </c>
      <c r="B74" s="120" t="str">
        <f>IF(Data!P74&gt;0.0001,Data!P74,"")</f>
        <v/>
      </c>
      <c r="C74" s="129" t="str">
        <f t="shared" si="0"/>
        <v/>
      </c>
      <c r="D74" s="121" t="str">
        <f>IF(Data!R74&gt;0.0001,Data!R74,"")</f>
        <v/>
      </c>
      <c r="E74" s="130" t="str">
        <f t="shared" si="1"/>
        <v/>
      </c>
      <c r="F74" s="130" t="str">
        <f t="shared" si="2"/>
        <v/>
      </c>
      <c r="G74" s="131" t="str">
        <f t="shared" si="3"/>
        <v/>
      </c>
      <c r="H74" s="121" t="str">
        <f t="shared" si="4"/>
        <v/>
      </c>
      <c r="I74" s="130" t="str">
        <f t="shared" si="5"/>
        <v/>
      </c>
      <c r="J74" s="121" t="str">
        <f t="shared" si="6"/>
        <v/>
      </c>
      <c r="K74" s="131" t="str">
        <f t="shared" si="7"/>
        <v/>
      </c>
      <c r="L74" s="120" t="str">
        <f>IF(Data!T74&gt;0,Data!T74/35.453*1000,"")</f>
        <v/>
      </c>
      <c r="M74" s="120" t="str">
        <f>IF(Data!V74&gt;0,Data!V74/14.0067*1000,"")</f>
        <v/>
      </c>
      <c r="N74" s="120" t="str">
        <f>IF(Data!X74&gt;0,Data!X74/16.032*1000,"")</f>
        <v/>
      </c>
      <c r="O74" s="120" t="str">
        <f>IF(Data!Z74&gt;0,Data!Z74/22.9898*1000,"")</f>
        <v/>
      </c>
      <c r="P74" s="120" t="str">
        <f>IF(Data!AB74&gt;0,Data!AB74/14.0067*1000,"")</f>
        <v/>
      </c>
      <c r="Q74" s="120" t="str">
        <f>IF(Data!AD74&gt;0,Data!AD74/39.102*1000,"")</f>
        <v/>
      </c>
      <c r="R74" s="120" t="str">
        <f>IF(Data!AF74&gt;0,Data!AF74/12.156*1000,"")</f>
        <v/>
      </c>
      <c r="S74" s="120" t="str">
        <f>IF(Data!AH74&gt;0,Data!AH74/20.04*1000,"")</f>
        <v/>
      </c>
      <c r="T74" s="384" t="str">
        <f>IF(ISTEXT(Data!AJ74),Data!AJ74,"")</f>
        <v/>
      </c>
      <c r="U74" s="384" t="str">
        <f>IF(ISTEXT(Data!AK74),Data!AK74,"")</f>
        <v/>
      </c>
    </row>
    <row r="75" spans="1:21" x14ac:dyDescent="0.2">
      <c r="A75" s="120" t="str">
        <f>IF(ISTEXT(Data!A75),Data!A75,"")</f>
        <v/>
      </c>
      <c r="B75" s="120" t="str">
        <f>IF(Data!P75&gt;0.0001,Data!P75,"")</f>
        <v/>
      </c>
      <c r="C75" s="129" t="str">
        <f t="shared" si="0"/>
        <v/>
      </c>
      <c r="D75" s="121" t="str">
        <f>IF(Data!R75&gt;0.0001,Data!R75,"")</f>
        <v/>
      </c>
      <c r="E75" s="130" t="str">
        <f t="shared" si="1"/>
        <v/>
      </c>
      <c r="F75" s="130" t="str">
        <f t="shared" si="2"/>
        <v/>
      </c>
      <c r="G75" s="131" t="str">
        <f t="shared" si="3"/>
        <v/>
      </c>
      <c r="H75" s="121" t="str">
        <f t="shared" si="4"/>
        <v/>
      </c>
      <c r="I75" s="130" t="str">
        <f t="shared" si="5"/>
        <v/>
      </c>
      <c r="J75" s="121" t="str">
        <f t="shared" si="6"/>
        <v/>
      </c>
      <c r="K75" s="131" t="str">
        <f t="shared" si="7"/>
        <v/>
      </c>
      <c r="L75" s="120" t="str">
        <f>IF(Data!T75&gt;0,Data!T75/35.453*1000,"")</f>
        <v/>
      </c>
      <c r="M75" s="120" t="str">
        <f>IF(Data!V75&gt;0,Data!V75/14.0067*1000,"")</f>
        <v/>
      </c>
      <c r="N75" s="120" t="str">
        <f>IF(Data!X75&gt;0,Data!X75/16.032*1000,"")</f>
        <v/>
      </c>
      <c r="O75" s="120" t="str">
        <f>IF(Data!Z75&gt;0,Data!Z75/22.9898*1000,"")</f>
        <v/>
      </c>
      <c r="P75" s="120" t="str">
        <f>IF(Data!AB75&gt;0,Data!AB75/14.0067*1000,"")</f>
        <v/>
      </c>
      <c r="Q75" s="120" t="str">
        <f>IF(Data!AD75&gt;0,Data!AD75/39.102*1000,"")</f>
        <v/>
      </c>
      <c r="R75" s="120" t="str">
        <f>IF(Data!AF75&gt;0,Data!AF75/12.156*1000,"")</f>
        <v/>
      </c>
      <c r="S75" s="120" t="str">
        <f>IF(Data!AH75&gt;0,Data!AH75/20.04*1000,"")</f>
        <v/>
      </c>
      <c r="T75" s="384" t="str">
        <f>IF(ISTEXT(Data!AJ75),Data!AJ75,"")</f>
        <v/>
      </c>
      <c r="U75" s="384" t="str">
        <f>IF(ISTEXT(Data!AK75),Data!AK75,"")</f>
        <v/>
      </c>
    </row>
    <row r="76" spans="1:21" x14ac:dyDescent="0.2">
      <c r="A76" s="120" t="str">
        <f>IF(ISTEXT(Data!A76),Data!A76,"")</f>
        <v/>
      </c>
      <c r="B76" s="120" t="str">
        <f>IF(Data!P76&gt;0.0001,Data!P76,"")</f>
        <v/>
      </c>
      <c r="C76" s="129" t="str">
        <f t="shared" si="0"/>
        <v/>
      </c>
      <c r="D76" s="121" t="str">
        <f>IF(Data!R76&gt;0.0001,Data!R76,"")</f>
        <v/>
      </c>
      <c r="E76" s="130" t="str">
        <f t="shared" si="1"/>
        <v/>
      </c>
      <c r="F76" s="130" t="str">
        <f t="shared" si="2"/>
        <v/>
      </c>
      <c r="G76" s="131" t="str">
        <f t="shared" si="3"/>
        <v/>
      </c>
      <c r="H76" s="121" t="str">
        <f t="shared" si="4"/>
        <v/>
      </c>
      <c r="I76" s="130" t="str">
        <f t="shared" si="5"/>
        <v/>
      </c>
      <c r="J76" s="121" t="str">
        <f t="shared" si="6"/>
        <v/>
      </c>
      <c r="K76" s="131" t="str">
        <f t="shared" si="7"/>
        <v/>
      </c>
      <c r="L76" s="120" t="str">
        <f>IF(Data!T76&gt;0,Data!T76/35.453*1000,"")</f>
        <v/>
      </c>
      <c r="M76" s="120" t="str">
        <f>IF(Data!V76&gt;0,Data!V76/14.0067*1000,"")</f>
        <v/>
      </c>
      <c r="N76" s="120" t="str">
        <f>IF(Data!X76&gt;0,Data!X76/16.032*1000,"")</f>
        <v/>
      </c>
      <c r="O76" s="120" t="str">
        <f>IF(Data!Z76&gt;0,Data!Z76/22.9898*1000,"")</f>
        <v/>
      </c>
      <c r="P76" s="120" t="str">
        <f>IF(Data!AB76&gt;0,Data!AB76/14.0067*1000,"")</f>
        <v/>
      </c>
      <c r="Q76" s="120" t="str">
        <f>IF(Data!AD76&gt;0,Data!AD76/39.102*1000,"")</f>
        <v/>
      </c>
      <c r="R76" s="120" t="str">
        <f>IF(Data!AF76&gt;0,Data!AF76/12.156*1000,"")</f>
        <v/>
      </c>
      <c r="S76" s="120" t="str">
        <f>IF(Data!AH76&gt;0,Data!AH76/20.04*1000,"")</f>
        <v/>
      </c>
      <c r="T76" s="384" t="str">
        <f>IF(ISTEXT(Data!AJ76),Data!AJ76,"")</f>
        <v/>
      </c>
      <c r="U76" s="384" t="str">
        <f>IF(ISTEXT(Data!AK76),Data!AK76,"")</f>
        <v/>
      </c>
    </row>
    <row r="77" spans="1:21" x14ac:dyDescent="0.2">
      <c r="A77" s="120" t="str">
        <f>IF(ISTEXT(Data!A77),Data!A77,"")</f>
        <v/>
      </c>
      <c r="B77" s="120" t="str">
        <f>IF(Data!P77&gt;0.0001,Data!P77,"")</f>
        <v/>
      </c>
      <c r="C77" s="129" t="str">
        <f t="shared" si="0"/>
        <v/>
      </c>
      <c r="D77" s="121" t="str">
        <f>IF(Data!R77&gt;0.0001,Data!R77,"")</f>
        <v/>
      </c>
      <c r="E77" s="130" t="str">
        <f t="shared" si="1"/>
        <v/>
      </c>
      <c r="F77" s="130" t="str">
        <f t="shared" si="2"/>
        <v/>
      </c>
      <c r="G77" s="131" t="str">
        <f t="shared" si="3"/>
        <v/>
      </c>
      <c r="H77" s="121" t="str">
        <f t="shared" si="4"/>
        <v/>
      </c>
      <c r="I77" s="130" t="str">
        <f t="shared" si="5"/>
        <v/>
      </c>
      <c r="J77" s="121" t="str">
        <f t="shared" si="6"/>
        <v/>
      </c>
      <c r="K77" s="131" t="str">
        <f t="shared" si="7"/>
        <v/>
      </c>
      <c r="L77" s="120" t="str">
        <f>IF(Data!T77&gt;0,Data!T77/35.453*1000,"")</f>
        <v/>
      </c>
      <c r="M77" s="120" t="str">
        <f>IF(Data!V77&gt;0,Data!V77/14.0067*1000,"")</f>
        <v/>
      </c>
      <c r="N77" s="120" t="str">
        <f>IF(Data!X77&gt;0,Data!X77/16.032*1000,"")</f>
        <v/>
      </c>
      <c r="O77" s="120" t="str">
        <f>IF(Data!Z77&gt;0,Data!Z77/22.9898*1000,"")</f>
        <v/>
      </c>
      <c r="P77" s="120" t="str">
        <f>IF(Data!AB77&gt;0,Data!AB77/14.0067*1000,"")</f>
        <v/>
      </c>
      <c r="Q77" s="120" t="str">
        <f>IF(Data!AD77&gt;0,Data!AD77/39.102*1000,"")</f>
        <v/>
      </c>
      <c r="R77" s="120" t="str">
        <f>IF(Data!AF77&gt;0,Data!AF77/12.156*1000,"")</f>
        <v/>
      </c>
      <c r="S77" s="120" t="str">
        <f>IF(Data!AH77&gt;0,Data!AH77/20.04*1000,"")</f>
        <v/>
      </c>
      <c r="T77" s="384" t="str">
        <f>IF(ISTEXT(Data!AJ77),Data!AJ77,"")</f>
        <v/>
      </c>
      <c r="U77" s="384" t="str">
        <f>IF(ISTEXT(Data!AK77),Data!AK77,"")</f>
        <v/>
      </c>
    </row>
    <row r="78" spans="1:21" x14ac:dyDescent="0.2">
      <c r="A78" s="120" t="str">
        <f>IF(ISTEXT(Data!A78),Data!A78,"")</f>
        <v/>
      </c>
      <c r="B78" s="120" t="str">
        <f>IF(Data!P78&gt;0.0001,Data!P78,"")</f>
        <v/>
      </c>
      <c r="C78" s="129" t="str">
        <f t="shared" si="0"/>
        <v/>
      </c>
      <c r="D78" s="121" t="str">
        <f>IF(Data!R78&gt;0.0001,Data!R78,"")</f>
        <v/>
      </c>
      <c r="E78" s="130" t="str">
        <f t="shared" si="1"/>
        <v/>
      </c>
      <c r="F78" s="130" t="str">
        <f t="shared" si="2"/>
        <v/>
      </c>
      <c r="G78" s="131" t="str">
        <f t="shared" si="3"/>
        <v/>
      </c>
      <c r="H78" s="121" t="str">
        <f t="shared" si="4"/>
        <v/>
      </c>
      <c r="I78" s="130" t="str">
        <f t="shared" si="5"/>
        <v/>
      </c>
      <c r="J78" s="121" t="str">
        <f t="shared" si="6"/>
        <v/>
      </c>
      <c r="K78" s="131" t="str">
        <f t="shared" si="7"/>
        <v/>
      </c>
      <c r="L78" s="120" t="str">
        <f>IF(Data!T78&gt;0,Data!T78/35.453*1000,"")</f>
        <v/>
      </c>
      <c r="M78" s="120" t="str">
        <f>IF(Data!V78&gt;0,Data!V78/14.0067*1000,"")</f>
        <v/>
      </c>
      <c r="N78" s="120" t="str">
        <f>IF(Data!X78&gt;0,Data!X78/16.032*1000,"")</f>
        <v/>
      </c>
      <c r="O78" s="120" t="str">
        <f>IF(Data!Z78&gt;0,Data!Z78/22.9898*1000,"")</f>
        <v/>
      </c>
      <c r="P78" s="120" t="str">
        <f>IF(Data!AB78&gt;0,Data!AB78/14.0067*1000,"")</f>
        <v/>
      </c>
      <c r="Q78" s="120" t="str">
        <f>IF(Data!AD78&gt;0,Data!AD78/39.102*1000,"")</f>
        <v/>
      </c>
      <c r="R78" s="120" t="str">
        <f>IF(Data!AF78&gt;0,Data!AF78/12.156*1000,"")</f>
        <v/>
      </c>
      <c r="S78" s="120" t="str">
        <f>IF(Data!AH78&gt;0,Data!AH78/20.04*1000,"")</f>
        <v/>
      </c>
      <c r="T78" s="384" t="str">
        <f>IF(ISTEXT(Data!AJ78),Data!AJ78,"")</f>
        <v/>
      </c>
      <c r="U78" s="384" t="str">
        <f>IF(ISTEXT(Data!AK78),Data!AK78,"")</f>
        <v/>
      </c>
    </row>
    <row r="79" spans="1:21" x14ac:dyDescent="0.2">
      <c r="A79" s="120" t="str">
        <f>IF(ISTEXT(Data!A79),Data!A79,"")</f>
        <v/>
      </c>
      <c r="B79" s="120" t="str">
        <f>IF(Data!P79&gt;0.0001,Data!P79,"")</f>
        <v/>
      </c>
      <c r="C79" s="129" t="str">
        <f t="shared" si="0"/>
        <v/>
      </c>
      <c r="D79" s="121" t="str">
        <f>IF(Data!R79&gt;0.0001,Data!R79,"")</f>
        <v/>
      </c>
      <c r="E79" s="130" t="str">
        <f t="shared" si="1"/>
        <v/>
      </c>
      <c r="F79" s="130" t="str">
        <f t="shared" si="2"/>
        <v/>
      </c>
      <c r="G79" s="131" t="str">
        <f t="shared" si="3"/>
        <v/>
      </c>
      <c r="H79" s="121" t="str">
        <f t="shared" si="4"/>
        <v/>
      </c>
      <c r="I79" s="130" t="str">
        <f t="shared" si="5"/>
        <v/>
      </c>
      <c r="J79" s="121" t="str">
        <f t="shared" si="6"/>
        <v/>
      </c>
      <c r="K79" s="131" t="str">
        <f t="shared" si="7"/>
        <v/>
      </c>
      <c r="L79" s="120" t="str">
        <f>IF(Data!T79&gt;0,Data!T79/35.453*1000,"")</f>
        <v/>
      </c>
      <c r="M79" s="120" t="str">
        <f>IF(Data!V79&gt;0,Data!V79/14.0067*1000,"")</f>
        <v/>
      </c>
      <c r="N79" s="120" t="str">
        <f>IF(Data!X79&gt;0,Data!X79/16.032*1000,"")</f>
        <v/>
      </c>
      <c r="O79" s="120" t="str">
        <f>IF(Data!Z79&gt;0,Data!Z79/22.9898*1000,"")</f>
        <v/>
      </c>
      <c r="P79" s="120" t="str">
        <f>IF(Data!AB79&gt;0,Data!AB79/14.0067*1000,"")</f>
        <v/>
      </c>
      <c r="Q79" s="120" t="str">
        <f>IF(Data!AD79&gt;0,Data!AD79/39.102*1000,"")</f>
        <v/>
      </c>
      <c r="R79" s="120" t="str">
        <f>IF(Data!AF79&gt;0,Data!AF79/12.156*1000,"")</f>
        <v/>
      </c>
      <c r="S79" s="120" t="str">
        <f>IF(Data!AH79&gt;0,Data!AH79/20.04*1000,"")</f>
        <v/>
      </c>
      <c r="T79" s="384" t="str">
        <f>IF(ISTEXT(Data!AJ79),Data!AJ79,"")</f>
        <v/>
      </c>
      <c r="U79" s="384" t="str">
        <f>IF(ISTEXT(Data!AK79),Data!AK79,"")</f>
        <v/>
      </c>
    </row>
    <row r="80" spans="1:21" x14ac:dyDescent="0.2">
      <c r="A80" s="120" t="str">
        <f>IF(ISTEXT(Data!A80),Data!A80,"")</f>
        <v/>
      </c>
      <c r="B80" s="120" t="str">
        <f>IF(Data!P80&gt;0.0001,Data!P80,"")</f>
        <v/>
      </c>
      <c r="C80" s="129" t="str">
        <f t="shared" si="0"/>
        <v/>
      </c>
      <c r="D80" s="121" t="str">
        <f>IF(Data!R80&gt;0.0001,Data!R80,"")</f>
        <v/>
      </c>
      <c r="E80" s="130" t="str">
        <f t="shared" si="1"/>
        <v/>
      </c>
      <c r="F80" s="130" t="str">
        <f t="shared" si="2"/>
        <v/>
      </c>
      <c r="G80" s="131" t="str">
        <f t="shared" si="3"/>
        <v/>
      </c>
      <c r="H80" s="121" t="str">
        <f t="shared" si="4"/>
        <v/>
      </c>
      <c r="I80" s="130" t="str">
        <f t="shared" si="5"/>
        <v/>
      </c>
      <c r="J80" s="121" t="str">
        <f t="shared" si="6"/>
        <v/>
      </c>
      <c r="K80" s="131" t="str">
        <f t="shared" si="7"/>
        <v/>
      </c>
      <c r="L80" s="120" t="str">
        <f>IF(Data!T80&gt;0,Data!T80/35.453*1000,"")</f>
        <v/>
      </c>
      <c r="M80" s="120" t="str">
        <f>IF(Data!V80&gt;0,Data!V80/14.0067*1000,"")</f>
        <v/>
      </c>
      <c r="N80" s="120" t="str">
        <f>IF(Data!X80&gt;0,Data!X80/16.032*1000,"")</f>
        <v/>
      </c>
      <c r="O80" s="120" t="str">
        <f>IF(Data!Z80&gt;0,Data!Z80/22.9898*1000,"")</f>
        <v/>
      </c>
      <c r="P80" s="120" t="str">
        <f>IF(Data!AB80&gt;0,Data!AB80/14.0067*1000,"")</f>
        <v/>
      </c>
      <c r="Q80" s="120" t="str">
        <f>IF(Data!AD80&gt;0,Data!AD80/39.102*1000,"")</f>
        <v/>
      </c>
      <c r="R80" s="120" t="str">
        <f>IF(Data!AF80&gt;0,Data!AF80/12.156*1000,"")</f>
        <v/>
      </c>
      <c r="S80" s="120" t="str">
        <f>IF(Data!AH80&gt;0,Data!AH80/20.04*1000,"")</f>
        <v/>
      </c>
      <c r="T80" s="384" t="str">
        <f>IF(ISTEXT(Data!AJ80),Data!AJ80,"")</f>
        <v/>
      </c>
      <c r="U80" s="384" t="str">
        <f>IF(ISTEXT(Data!AK80),Data!AK80,"")</f>
        <v/>
      </c>
    </row>
    <row r="81" spans="1:21" x14ac:dyDescent="0.2">
      <c r="A81" s="120" t="str">
        <f>IF(ISTEXT(Data!A81),Data!A81,"")</f>
        <v/>
      </c>
      <c r="B81" s="120" t="str">
        <f>IF(Data!P81&gt;0.0001,Data!P81,"")</f>
        <v/>
      </c>
      <c r="C81" s="129" t="str">
        <f t="shared" si="0"/>
        <v/>
      </c>
      <c r="D81" s="121" t="str">
        <f>IF(Data!R81&gt;0.0001,Data!R81,"")</f>
        <v/>
      </c>
      <c r="E81" s="130" t="str">
        <f t="shared" si="1"/>
        <v/>
      </c>
      <c r="F81" s="130" t="str">
        <f t="shared" si="2"/>
        <v/>
      </c>
      <c r="G81" s="131" t="str">
        <f t="shared" si="3"/>
        <v/>
      </c>
      <c r="H81" s="121" t="str">
        <f t="shared" si="4"/>
        <v/>
      </c>
      <c r="I81" s="130" t="str">
        <f t="shared" si="5"/>
        <v/>
      </c>
      <c r="J81" s="121" t="str">
        <f t="shared" si="6"/>
        <v/>
      </c>
      <c r="K81" s="131" t="str">
        <f t="shared" si="7"/>
        <v/>
      </c>
      <c r="L81" s="120" t="str">
        <f>IF(Data!T81&gt;0,Data!T81/35.453*1000,"")</f>
        <v/>
      </c>
      <c r="M81" s="120" t="str">
        <f>IF(Data!V81&gt;0,Data!V81/14.0067*1000,"")</f>
        <v/>
      </c>
      <c r="N81" s="120" t="str">
        <f>IF(Data!X81&gt;0,Data!X81/16.032*1000,"")</f>
        <v/>
      </c>
      <c r="O81" s="120" t="str">
        <f>IF(Data!Z81&gt;0,Data!Z81/22.9898*1000,"")</f>
        <v/>
      </c>
      <c r="P81" s="120" t="str">
        <f>IF(Data!AB81&gt;0,Data!AB81/14.0067*1000,"")</f>
        <v/>
      </c>
      <c r="Q81" s="120" t="str">
        <f>IF(Data!AD81&gt;0,Data!AD81/39.102*1000,"")</f>
        <v/>
      </c>
      <c r="R81" s="120" t="str">
        <f>IF(Data!AF81&gt;0,Data!AF81/12.156*1000,"")</f>
        <v/>
      </c>
      <c r="S81" s="120" t="str">
        <f>IF(Data!AH81&gt;0,Data!AH81/20.04*1000,"")</f>
        <v/>
      </c>
      <c r="T81" s="384" t="str">
        <f>IF(ISTEXT(Data!AJ81),Data!AJ81,"")</f>
        <v/>
      </c>
      <c r="U81" s="384" t="str">
        <f>IF(ISTEXT(Data!AK81),Data!AK81,"")</f>
        <v/>
      </c>
    </row>
    <row r="82" spans="1:21" x14ac:dyDescent="0.2">
      <c r="A82" s="120" t="str">
        <f>IF(ISTEXT(Data!A82),Data!A82,"")</f>
        <v/>
      </c>
      <c r="B82" s="120" t="str">
        <f>IF(Data!P82&gt;0.0001,Data!P82,"")</f>
        <v/>
      </c>
      <c r="C82" s="129" t="str">
        <f t="shared" si="0"/>
        <v/>
      </c>
      <c r="D82" s="121" t="str">
        <f>IF(Data!R82&gt;0.0001,Data!R82,"")</f>
        <v/>
      </c>
      <c r="E82" s="130" t="str">
        <f t="shared" si="1"/>
        <v/>
      </c>
      <c r="F82" s="130" t="str">
        <f t="shared" si="2"/>
        <v/>
      </c>
      <c r="G82" s="131" t="str">
        <f t="shared" si="3"/>
        <v/>
      </c>
      <c r="H82" s="121" t="str">
        <f t="shared" si="4"/>
        <v/>
      </c>
      <c r="I82" s="130" t="str">
        <f t="shared" si="5"/>
        <v/>
      </c>
      <c r="J82" s="121" t="str">
        <f t="shared" si="6"/>
        <v/>
      </c>
      <c r="K82" s="131" t="str">
        <f t="shared" si="7"/>
        <v/>
      </c>
      <c r="L82" s="120" t="str">
        <f>IF(Data!T82&gt;0,Data!T82/35.453*1000,"")</f>
        <v/>
      </c>
      <c r="M82" s="120" t="str">
        <f>IF(Data!V82&gt;0,Data!V82/14.0067*1000,"")</f>
        <v/>
      </c>
      <c r="N82" s="120" t="str">
        <f>IF(Data!X82&gt;0,Data!X82/16.032*1000,"")</f>
        <v/>
      </c>
      <c r="O82" s="120" t="str">
        <f>IF(Data!Z82&gt;0,Data!Z82/22.9898*1000,"")</f>
        <v/>
      </c>
      <c r="P82" s="120" t="str">
        <f>IF(Data!AB82&gt;0,Data!AB82/14.0067*1000,"")</f>
        <v/>
      </c>
      <c r="Q82" s="120" t="str">
        <f>IF(Data!AD82&gt;0,Data!AD82/39.102*1000,"")</f>
        <v/>
      </c>
      <c r="R82" s="120" t="str">
        <f>IF(Data!AF82&gt;0,Data!AF82/12.156*1000,"")</f>
        <v/>
      </c>
      <c r="S82" s="120" t="str">
        <f>IF(Data!AH82&gt;0,Data!AH82/20.04*1000,"")</f>
        <v/>
      </c>
      <c r="T82" s="384" t="str">
        <f>IF(ISTEXT(Data!AJ82),Data!AJ82,"")</f>
        <v/>
      </c>
      <c r="U82" s="384" t="str">
        <f>IF(ISTEXT(Data!AK82),Data!AK82,"")</f>
        <v/>
      </c>
    </row>
    <row r="83" spans="1:21" x14ac:dyDescent="0.2">
      <c r="A83" s="120" t="str">
        <f>IF(ISTEXT(Data!A83),Data!A83,"")</f>
        <v>DEU96003</v>
      </c>
      <c r="B83" s="120">
        <f>IF(Data!P83&gt;0.0001,Data!P83,"")</f>
        <v>4.6399999999999997</v>
      </c>
      <c r="C83" s="129">
        <f t="shared" si="0"/>
        <v>22.908676527677727</v>
      </c>
      <c r="D83" s="121">
        <f>IF(Data!R83&gt;0.0001,Data!R83,"")</f>
        <v>28.6</v>
      </c>
      <c r="E83" s="130">
        <f t="shared" si="1"/>
        <v>27.376239005282763</v>
      </c>
      <c r="F83" s="130">
        <f t="shared" si="2"/>
        <v>27.376239005282763</v>
      </c>
      <c r="G83" s="131">
        <f t="shared" si="3"/>
        <v>4.2788845969134224</v>
      </c>
      <c r="H83" s="121">
        <f t="shared" si="4"/>
        <v>151.14286175580156</v>
      </c>
      <c r="I83" s="130">
        <f t="shared" si="5"/>
        <v>138.51205078682742</v>
      </c>
      <c r="J83" s="121">
        <f t="shared" si="6"/>
        <v>12.630810968974146</v>
      </c>
      <c r="K83" s="131">
        <f t="shared" si="7"/>
        <v>4.3606410324959537</v>
      </c>
      <c r="L83" s="120">
        <f>IF(Data!T83&gt;0,Data!T83/35.453*1000,"")</f>
        <v>5.4438270386145033</v>
      </c>
      <c r="M83" s="120">
        <f>IF(Data!V83&gt;0,Data!V83/14.0067*1000,"")</f>
        <v>62.301427304249657</v>
      </c>
      <c r="N83" s="120">
        <f>IF(Data!X83&gt;0,Data!X83/16.032*1000,"")</f>
        <v>70.766796443963258</v>
      </c>
      <c r="O83" s="120">
        <f>IF(Data!Z83&gt;0,Data!Z83/22.9898*1000,"")</f>
        <v>6.4811351120931899</v>
      </c>
      <c r="P83" s="120">
        <f>IF(Data!AB83&gt;0,Data!AB83/14.0067*1000,"")</f>
        <v>91.025001385886142</v>
      </c>
      <c r="Q83" s="120">
        <f>IF(Data!AD83&gt;0,Data!AD83/39.102*1000,"")</f>
        <v>3.0944708710551891</v>
      </c>
      <c r="R83" s="120">
        <f>IF(Data!AF83&gt;0,Data!AF83/12.156*1000,"")</f>
        <v>7.0746956235603813</v>
      </c>
      <c r="S83" s="120">
        <f>IF(Data!AH83&gt;0,Data!AH83/20.04*1000,"")</f>
        <v>20.558882235528941</v>
      </c>
      <c r="T83" s="384" t="str">
        <f>IF(ISTEXT(Data!AJ83),Data!AJ83,"")</f>
        <v/>
      </c>
      <c r="U83" s="384" t="str">
        <f>IF(ISTEXT(Data!AK83),Data!AK83,"")</f>
        <v/>
      </c>
    </row>
    <row r="84" spans="1:21" x14ac:dyDescent="0.2">
      <c r="A84" s="120" t="str">
        <f>IF(ISTEXT(Data!A84),Data!A84,"")</f>
        <v/>
      </c>
      <c r="B84" s="120" t="str">
        <f>IF(Data!P84&gt;0.0001,Data!P84,"")</f>
        <v/>
      </c>
      <c r="C84" s="129" t="str">
        <f t="shared" si="0"/>
        <v/>
      </c>
      <c r="D84" s="121" t="str">
        <f>IF(Data!R84&gt;0.0001,Data!R84,"")</f>
        <v/>
      </c>
      <c r="E84" s="130" t="str">
        <f t="shared" ref="E84:E147" si="8">IF(ISNUMBER(D84),(C84*349.65+L84*76.31+M84*71.42+N84*80+O84*50.08+P84*73.5+Q84*73.48+R84*53+S84*59.47)/1000,"")</f>
        <v/>
      </c>
      <c r="F84" s="130" t="str">
        <f t="shared" ref="F84:F147" si="9">IF(AND(ISNUMBER(B84),B84&gt;5),E84+(5.1/10^(9-B84)*44.5),IF(AND(ISNUMBER(B84),OR(B84=5,B84&lt;5)),E84,""))</f>
        <v/>
      </c>
      <c r="G84" s="131" t="str">
        <f t="shared" ref="G84:G147" si="10">IF(ISNUMBER(D84),(D84-F84)*100/D84,"")</f>
        <v/>
      </c>
      <c r="H84" s="121" t="str">
        <f t="shared" ref="H84:H147" si="11">IF(ISNUMBER(C84),C84+O84+P84+Q84+R84+S84,"")</f>
        <v/>
      </c>
      <c r="I84" s="130" t="str">
        <f t="shared" ref="I84:I147" si="12">IF(AND(ISNUMBER(B84),B84&gt;5),L84+M84+N84+(5.1/10^(9-B84)*1000),IF(AND(ISNUMBER(B84),OR(B84=5,B84&lt;5)),L84+M84+N84,""))</f>
        <v/>
      </c>
      <c r="J84" s="121" t="str">
        <f t="shared" ref="J84:J147" si="13">IF(ISNUMBER(H84),H84-I84,"")</f>
        <v/>
      </c>
      <c r="K84" s="131" t="str">
        <f t="shared" ref="K84:K147" si="14">IF(ISNUMBER(H84),100*(H84-I84)/(H84+I84),"")</f>
        <v/>
      </c>
      <c r="L84" s="120" t="str">
        <f>IF(Data!T84&gt;0,Data!T84/35.453*1000,"")</f>
        <v/>
      </c>
      <c r="M84" s="120" t="str">
        <f>IF(Data!V84&gt;0,Data!V84/14.0067*1000,"")</f>
        <v/>
      </c>
      <c r="N84" s="120" t="str">
        <f>IF(Data!X84&gt;0,Data!X84/16.032*1000,"")</f>
        <v/>
      </c>
      <c r="O84" s="120" t="str">
        <f>IF(Data!Z84&gt;0,Data!Z84/22.9898*1000,"")</f>
        <v/>
      </c>
      <c r="P84" s="120" t="str">
        <f>IF(Data!AB84&gt;0,Data!AB84/14.0067*1000,"")</f>
        <v/>
      </c>
      <c r="Q84" s="120" t="str">
        <f>IF(Data!AD84&gt;0,Data!AD84/39.102*1000,"")</f>
        <v/>
      </c>
      <c r="R84" s="120" t="str">
        <f>IF(Data!AF84&gt;0,Data!AF84/12.156*1000,"")</f>
        <v/>
      </c>
      <c r="S84" s="120" t="str">
        <f>IF(Data!AH84&gt;0,Data!AH84/20.04*1000,"")</f>
        <v/>
      </c>
      <c r="T84" s="384" t="str">
        <f>IF(ISTEXT(Data!AJ84),Data!AJ84,"")</f>
        <v/>
      </c>
      <c r="U84" s="384" t="str">
        <f>IF(ISTEXT(Data!AK84),Data!AK84,"")</f>
        <v/>
      </c>
    </row>
    <row r="85" spans="1:21" x14ac:dyDescent="0.2">
      <c r="A85" s="120" t="str">
        <f>IF(ISTEXT(Data!A85),Data!A85,"")</f>
        <v/>
      </c>
      <c r="B85" s="120" t="str">
        <f>IF(Data!P85&gt;0.0001,Data!P85,"")</f>
        <v/>
      </c>
      <c r="C85" s="129" t="str">
        <f t="shared" si="0"/>
        <v/>
      </c>
      <c r="D85" s="121" t="str">
        <f>IF(Data!R85&gt;0.0001,Data!R85,"")</f>
        <v/>
      </c>
      <c r="E85" s="130" t="str">
        <f t="shared" si="8"/>
        <v/>
      </c>
      <c r="F85" s="130" t="str">
        <f t="shared" si="9"/>
        <v/>
      </c>
      <c r="G85" s="131" t="str">
        <f t="shared" si="10"/>
        <v/>
      </c>
      <c r="H85" s="121" t="str">
        <f t="shared" si="11"/>
        <v/>
      </c>
      <c r="I85" s="130" t="str">
        <f t="shared" si="12"/>
        <v/>
      </c>
      <c r="J85" s="121" t="str">
        <f t="shared" si="13"/>
        <v/>
      </c>
      <c r="K85" s="131" t="str">
        <f t="shared" si="14"/>
        <v/>
      </c>
      <c r="L85" s="120" t="str">
        <f>IF(Data!T85&gt;0,Data!T85/35.453*1000,"")</f>
        <v/>
      </c>
      <c r="M85" s="120" t="str">
        <f>IF(Data!V85&gt;0,Data!V85/14.0067*1000,"")</f>
        <v/>
      </c>
      <c r="N85" s="120" t="str">
        <f>IF(Data!X85&gt;0,Data!X85/16.032*1000,"")</f>
        <v/>
      </c>
      <c r="O85" s="120" t="str">
        <f>IF(Data!Z85&gt;0,Data!Z85/22.9898*1000,"")</f>
        <v/>
      </c>
      <c r="P85" s="120" t="str">
        <f>IF(Data!AB85&gt;0,Data!AB85/14.0067*1000,"")</f>
        <v/>
      </c>
      <c r="Q85" s="120" t="str">
        <f>IF(Data!AD85&gt;0,Data!AD85/39.102*1000,"")</f>
        <v/>
      </c>
      <c r="R85" s="120" t="str">
        <f>IF(Data!AF85&gt;0,Data!AF85/12.156*1000,"")</f>
        <v/>
      </c>
      <c r="S85" s="120" t="str">
        <f>IF(Data!AH85&gt;0,Data!AH85/20.04*1000,"")</f>
        <v/>
      </c>
      <c r="T85" s="384" t="str">
        <f>IF(ISTEXT(Data!AJ85),Data!AJ85,"")</f>
        <v/>
      </c>
      <c r="U85" s="384" t="str">
        <f>IF(ISTEXT(Data!AK85),Data!AK85,"")</f>
        <v/>
      </c>
    </row>
    <row r="86" spans="1:21" x14ac:dyDescent="0.2">
      <c r="A86" s="120" t="str">
        <f>IF(ISTEXT(Data!A86),Data!A86,"")</f>
        <v/>
      </c>
      <c r="B86" s="120" t="str">
        <f>IF(Data!P86&gt;0.0001,Data!P86,"")</f>
        <v/>
      </c>
      <c r="C86" s="129" t="str">
        <f t="shared" si="0"/>
        <v/>
      </c>
      <c r="D86" s="121" t="str">
        <f>IF(Data!R86&gt;0.0001,Data!R86,"")</f>
        <v/>
      </c>
      <c r="E86" s="130" t="str">
        <f t="shared" si="8"/>
        <v/>
      </c>
      <c r="F86" s="130" t="str">
        <f t="shared" si="9"/>
        <v/>
      </c>
      <c r="G86" s="131" t="str">
        <f t="shared" si="10"/>
        <v/>
      </c>
      <c r="H86" s="121" t="str">
        <f t="shared" si="11"/>
        <v/>
      </c>
      <c r="I86" s="130" t="str">
        <f t="shared" si="12"/>
        <v/>
      </c>
      <c r="J86" s="121" t="str">
        <f t="shared" si="13"/>
        <v/>
      </c>
      <c r="K86" s="131" t="str">
        <f t="shared" si="14"/>
        <v/>
      </c>
      <c r="L86" s="120" t="str">
        <f>IF(Data!T86&gt;0,Data!T86/35.453*1000,"")</f>
        <v/>
      </c>
      <c r="M86" s="120" t="str">
        <f>IF(Data!V86&gt;0,Data!V86/14.0067*1000,"")</f>
        <v/>
      </c>
      <c r="N86" s="120" t="str">
        <f>IF(Data!X86&gt;0,Data!X86/16.032*1000,"")</f>
        <v/>
      </c>
      <c r="O86" s="120" t="str">
        <f>IF(Data!Z86&gt;0,Data!Z86/22.9898*1000,"")</f>
        <v/>
      </c>
      <c r="P86" s="120" t="str">
        <f>IF(Data!AB86&gt;0,Data!AB86/14.0067*1000,"")</f>
        <v/>
      </c>
      <c r="Q86" s="120" t="str">
        <f>IF(Data!AD86&gt;0,Data!AD86/39.102*1000,"")</f>
        <v/>
      </c>
      <c r="R86" s="120" t="str">
        <f>IF(Data!AF86&gt;0,Data!AF86/12.156*1000,"")</f>
        <v/>
      </c>
      <c r="S86" s="120" t="str">
        <f>IF(Data!AH86&gt;0,Data!AH86/20.04*1000,"")</f>
        <v/>
      </c>
      <c r="T86" s="384" t="str">
        <f>IF(ISTEXT(Data!AJ86),Data!AJ86,"")</f>
        <v/>
      </c>
      <c r="U86" s="384" t="str">
        <f>IF(ISTEXT(Data!AK86),Data!AK86,"")</f>
        <v/>
      </c>
    </row>
    <row r="87" spans="1:21" x14ac:dyDescent="0.2">
      <c r="A87" s="120" t="str">
        <f>IF(ISTEXT(Data!A87),Data!A87,"")</f>
        <v/>
      </c>
      <c r="B87" s="120" t="str">
        <f>IF(Data!P87&gt;0.0001,Data!P87,"")</f>
        <v/>
      </c>
      <c r="C87" s="129" t="str">
        <f t="shared" si="0"/>
        <v/>
      </c>
      <c r="D87" s="121" t="str">
        <f>IF(Data!R87&gt;0.0001,Data!R87,"")</f>
        <v/>
      </c>
      <c r="E87" s="130" t="str">
        <f t="shared" si="8"/>
        <v/>
      </c>
      <c r="F87" s="130" t="str">
        <f t="shared" si="9"/>
        <v/>
      </c>
      <c r="G87" s="131" t="str">
        <f t="shared" si="10"/>
        <v/>
      </c>
      <c r="H87" s="121" t="str">
        <f t="shared" si="11"/>
        <v/>
      </c>
      <c r="I87" s="130" t="str">
        <f t="shared" si="12"/>
        <v/>
      </c>
      <c r="J87" s="121" t="str">
        <f t="shared" si="13"/>
        <v/>
      </c>
      <c r="K87" s="131" t="str">
        <f t="shared" si="14"/>
        <v/>
      </c>
      <c r="L87" s="120" t="str">
        <f>IF(Data!T87&gt;0,Data!T87/35.453*1000,"")</f>
        <v/>
      </c>
      <c r="M87" s="120" t="str">
        <f>IF(Data!V87&gt;0,Data!V87/14.0067*1000,"")</f>
        <v/>
      </c>
      <c r="N87" s="120" t="str">
        <f>IF(Data!X87&gt;0,Data!X87/16.032*1000,"")</f>
        <v/>
      </c>
      <c r="O87" s="120" t="str">
        <f>IF(Data!Z87&gt;0,Data!Z87/22.9898*1000,"")</f>
        <v/>
      </c>
      <c r="P87" s="120" t="str">
        <f>IF(Data!AB87&gt;0,Data!AB87/14.0067*1000,"")</f>
        <v/>
      </c>
      <c r="Q87" s="120" t="str">
        <f>IF(Data!AD87&gt;0,Data!AD87/39.102*1000,"")</f>
        <v/>
      </c>
      <c r="R87" s="120" t="str">
        <f>IF(Data!AF87&gt;0,Data!AF87/12.156*1000,"")</f>
        <v/>
      </c>
      <c r="S87" s="120" t="str">
        <f>IF(Data!AH87&gt;0,Data!AH87/20.04*1000,"")</f>
        <v/>
      </c>
      <c r="T87" s="384" t="str">
        <f>IF(ISTEXT(Data!AJ87),Data!AJ87,"")</f>
        <v/>
      </c>
      <c r="U87" s="384" t="str">
        <f>IF(ISTEXT(Data!AK87),Data!AK87,"")</f>
        <v/>
      </c>
    </row>
    <row r="88" spans="1:21" x14ac:dyDescent="0.2">
      <c r="A88" s="120" t="str">
        <f>IF(ISTEXT(Data!A88),Data!A88,"")</f>
        <v/>
      </c>
      <c r="B88" s="120" t="str">
        <f>IF(Data!P88&gt;0.0001,Data!P88,"")</f>
        <v/>
      </c>
      <c r="C88" s="129" t="str">
        <f t="shared" si="0"/>
        <v/>
      </c>
      <c r="D88" s="121" t="str">
        <f>IF(Data!R88&gt;0.0001,Data!R88,"")</f>
        <v/>
      </c>
      <c r="E88" s="130" t="str">
        <f t="shared" si="8"/>
        <v/>
      </c>
      <c r="F88" s="130" t="str">
        <f t="shared" si="9"/>
        <v/>
      </c>
      <c r="G88" s="131" t="str">
        <f t="shared" si="10"/>
        <v/>
      </c>
      <c r="H88" s="121" t="str">
        <f t="shared" si="11"/>
        <v/>
      </c>
      <c r="I88" s="130" t="str">
        <f t="shared" si="12"/>
        <v/>
      </c>
      <c r="J88" s="121" t="str">
        <f t="shared" si="13"/>
        <v/>
      </c>
      <c r="K88" s="131" t="str">
        <f t="shared" si="14"/>
        <v/>
      </c>
      <c r="L88" s="120" t="str">
        <f>IF(Data!T88&gt;0,Data!T88/35.453*1000,"")</f>
        <v/>
      </c>
      <c r="M88" s="120" t="str">
        <f>IF(Data!V88&gt;0,Data!V88/14.0067*1000,"")</f>
        <v/>
      </c>
      <c r="N88" s="120" t="str">
        <f>IF(Data!X88&gt;0,Data!X88/16.032*1000,"")</f>
        <v/>
      </c>
      <c r="O88" s="120" t="str">
        <f>IF(Data!Z88&gt;0,Data!Z88/22.9898*1000,"")</f>
        <v/>
      </c>
      <c r="P88" s="120" t="str">
        <f>IF(Data!AB88&gt;0,Data!AB88/14.0067*1000,"")</f>
        <v/>
      </c>
      <c r="Q88" s="120" t="str">
        <f>IF(Data!AD88&gt;0,Data!AD88/39.102*1000,"")</f>
        <v/>
      </c>
      <c r="R88" s="120" t="str">
        <f>IF(Data!AF88&gt;0,Data!AF88/12.156*1000,"")</f>
        <v/>
      </c>
      <c r="S88" s="120" t="str">
        <f>IF(Data!AH88&gt;0,Data!AH88/20.04*1000,"")</f>
        <v/>
      </c>
      <c r="T88" s="384" t="str">
        <f>IF(ISTEXT(Data!AJ88),Data!AJ88,"")</f>
        <v/>
      </c>
      <c r="U88" s="384" t="str">
        <f>IF(ISTEXT(Data!AK88),Data!AK88,"")</f>
        <v/>
      </c>
    </row>
    <row r="89" spans="1:21" x14ac:dyDescent="0.2">
      <c r="A89" s="120" t="str">
        <f>IF(ISTEXT(Data!A89),Data!A89,"")</f>
        <v/>
      </c>
      <c r="B89" s="120" t="str">
        <f>IF(Data!P89&gt;0.0001,Data!P89,"")</f>
        <v/>
      </c>
      <c r="C89" s="129" t="str">
        <f t="shared" si="0"/>
        <v/>
      </c>
      <c r="D89" s="121" t="str">
        <f>IF(Data!R89&gt;0.0001,Data!R89,"")</f>
        <v/>
      </c>
      <c r="E89" s="130" t="str">
        <f t="shared" si="8"/>
        <v/>
      </c>
      <c r="F89" s="130" t="str">
        <f t="shared" si="9"/>
        <v/>
      </c>
      <c r="G89" s="131" t="str">
        <f t="shared" si="10"/>
        <v/>
      </c>
      <c r="H89" s="121" t="str">
        <f t="shared" si="11"/>
        <v/>
      </c>
      <c r="I89" s="130" t="str">
        <f t="shared" si="12"/>
        <v/>
      </c>
      <c r="J89" s="121" t="str">
        <f t="shared" si="13"/>
        <v/>
      </c>
      <c r="K89" s="131" t="str">
        <f t="shared" si="14"/>
        <v/>
      </c>
      <c r="L89" s="120" t="str">
        <f>IF(Data!T89&gt;0,Data!T89/35.453*1000,"")</f>
        <v/>
      </c>
      <c r="M89" s="120" t="str">
        <f>IF(Data!V89&gt;0,Data!V89/14.0067*1000,"")</f>
        <v/>
      </c>
      <c r="N89" s="120" t="str">
        <f>IF(Data!X89&gt;0,Data!X89/16.032*1000,"")</f>
        <v/>
      </c>
      <c r="O89" s="120" t="str">
        <f>IF(Data!Z89&gt;0,Data!Z89/22.9898*1000,"")</f>
        <v/>
      </c>
      <c r="P89" s="120" t="str">
        <f>IF(Data!AB89&gt;0,Data!AB89/14.0067*1000,"")</f>
        <v/>
      </c>
      <c r="Q89" s="120" t="str">
        <f>IF(Data!AD89&gt;0,Data!AD89/39.102*1000,"")</f>
        <v/>
      </c>
      <c r="R89" s="120" t="str">
        <f>IF(Data!AF89&gt;0,Data!AF89/12.156*1000,"")</f>
        <v/>
      </c>
      <c r="S89" s="120" t="str">
        <f>IF(Data!AH89&gt;0,Data!AH89/20.04*1000,"")</f>
        <v/>
      </c>
      <c r="T89" s="384" t="str">
        <f>IF(ISTEXT(Data!AJ89),Data!AJ89,"")</f>
        <v/>
      </c>
      <c r="U89" s="384" t="str">
        <f>IF(ISTEXT(Data!AK89),Data!AK89,"")</f>
        <v/>
      </c>
    </row>
    <row r="90" spans="1:21" x14ac:dyDescent="0.2">
      <c r="A90" s="120" t="str">
        <f>IF(ISTEXT(Data!A90),Data!A90,"")</f>
        <v>DEU96004</v>
      </c>
      <c r="B90" s="120">
        <f>IF(Data!P90&gt;0.0001,Data!P90,"")</f>
        <v>3.96</v>
      </c>
      <c r="C90" s="129">
        <f t="shared" si="0"/>
        <v>109.64781961431837</v>
      </c>
      <c r="D90" s="121">
        <f>IF(Data!R90&gt;0.0001,Data!R90,"")</f>
        <v>83.7</v>
      </c>
      <c r="E90" s="130">
        <f t="shared" si="8"/>
        <v>80.42656253662139</v>
      </c>
      <c r="F90" s="130">
        <f t="shared" si="9"/>
        <v>80.42656253662139</v>
      </c>
      <c r="G90" s="131">
        <f t="shared" si="10"/>
        <v>3.9109169215992989</v>
      </c>
      <c r="H90" s="121">
        <f t="shared" si="11"/>
        <v>352.75259904452071</v>
      </c>
      <c r="I90" s="130">
        <f t="shared" si="12"/>
        <v>332.25640876211372</v>
      </c>
      <c r="J90" s="121">
        <f t="shared" si="13"/>
        <v>20.496190282406985</v>
      </c>
      <c r="K90" s="131">
        <f t="shared" si="14"/>
        <v>2.992105220343714</v>
      </c>
      <c r="L90" s="120">
        <f>IF(Data!T90&gt;0,Data!T90/35.453*1000,"")</f>
        <v>10.097876061264207</v>
      </c>
      <c r="M90" s="120">
        <f>IF(Data!V90&gt;0,Data!V90/14.0067*1000,"")</f>
        <v>197.96790581404724</v>
      </c>
      <c r="N90" s="120">
        <f>IF(Data!X90&gt;0,Data!X90/16.032*1000,"")</f>
        <v>124.19062688680228</v>
      </c>
      <c r="O90" s="120">
        <f>IF(Data!Z90&gt;0,Data!Z90/22.9898*1000,"")</f>
        <v>7.220593480587044</v>
      </c>
      <c r="P90" s="120">
        <f>IF(Data!AB90&gt;0,Data!AB90/14.0067*1000,"")</f>
        <v>202.56111757857974</v>
      </c>
      <c r="Q90" s="120">
        <f>IF(Data!AD90&gt;0,Data!AD90/39.102*1000,"")</f>
        <v>4.3476037031353902</v>
      </c>
      <c r="R90" s="120">
        <f>IF(Data!AF90&gt;0,Data!AF90/12.156*1000,"")</f>
        <v>7.5682790391576171</v>
      </c>
      <c r="S90" s="120">
        <f>IF(Data!AH90&gt;0,Data!AH90/20.04*1000,"")</f>
        <v>21.407185628742514</v>
      </c>
      <c r="T90" s="384" t="str">
        <f>IF(ISTEXT(Data!AJ90),Data!AJ90,"")</f>
        <v/>
      </c>
      <c r="U90" s="384" t="str">
        <f>IF(ISTEXT(Data!AK90),Data!AK90,"")</f>
        <v/>
      </c>
    </row>
    <row r="91" spans="1:21" x14ac:dyDescent="0.2">
      <c r="A91" s="120" t="str">
        <f>IF(ISTEXT(Data!A91),Data!A91,"")</f>
        <v>DEU96005</v>
      </c>
      <c r="B91" s="120">
        <f>IF(Data!P91&gt;0.0001,Data!P91,"")</f>
        <v>3.77</v>
      </c>
      <c r="C91" s="129">
        <f t="shared" si="0"/>
        <v>169.82436524617421</v>
      </c>
      <c r="D91" s="121">
        <f>IF(Data!R91&gt;0.0001,Data!R91,"")</f>
        <v>113</v>
      </c>
      <c r="E91" s="130">
        <f t="shared" si="8"/>
        <v>109.66981797125612</v>
      </c>
      <c r="F91" s="130">
        <f t="shared" si="9"/>
        <v>109.66981797125612</v>
      </c>
      <c r="G91" s="131">
        <f t="shared" si="10"/>
        <v>2.9470637422512187</v>
      </c>
      <c r="H91" s="121">
        <f t="shared" si="11"/>
        <v>442.33571191769585</v>
      </c>
      <c r="I91" s="130">
        <f t="shared" si="12"/>
        <v>409.574941927601</v>
      </c>
      <c r="J91" s="121">
        <f t="shared" si="13"/>
        <v>32.760769990094843</v>
      </c>
      <c r="K91" s="131">
        <f t="shared" si="14"/>
        <v>3.8455640673375182</v>
      </c>
      <c r="L91" s="120">
        <f>IF(Data!T91&gt;0,Data!T91/35.453*1000,"")</f>
        <v>11.508193946915632</v>
      </c>
      <c r="M91" s="120">
        <f>IF(Data!V91&gt;0,Data!V91/14.0067*1000,"")</f>
        <v>248.35093944036768</v>
      </c>
      <c r="N91" s="120">
        <f>IF(Data!X91&gt;0,Data!X91/16.032*1000,"")</f>
        <v>149.71580854031774</v>
      </c>
      <c r="O91" s="120">
        <f>IF(Data!Z91&gt;0,Data!Z91/22.9898*1000,"")</f>
        <v>5.0022183751054827</v>
      </c>
      <c r="P91" s="120">
        <f>IF(Data!AB91&gt;0,Data!AB91/14.0067*1000,"")</f>
        <v>249.3486335162703</v>
      </c>
      <c r="Q91" s="120">
        <f>IF(Data!AD91&gt;0,Data!AD91/39.102*1000,"")</f>
        <v>4.9358089100301781</v>
      </c>
      <c r="R91" s="120">
        <f>IF(Data!AF91&gt;0,Data!AF91/12.156*1000,"")</f>
        <v>4.4422507403751235</v>
      </c>
      <c r="S91" s="120">
        <f>IF(Data!AH91&gt;0,Data!AH91/20.04*1000,"")</f>
        <v>8.7824351297405183</v>
      </c>
      <c r="T91" s="384" t="str">
        <f>IF(ISTEXT(Data!AJ91),Data!AJ91,"")</f>
        <v/>
      </c>
      <c r="U91" s="384" t="str">
        <f>IF(ISTEXT(Data!AK91),Data!AK91,"")</f>
        <v/>
      </c>
    </row>
    <row r="92" spans="1:21" x14ac:dyDescent="0.2">
      <c r="A92" s="120" t="str">
        <f>IF(ISTEXT(Data!A92),Data!A92,"")</f>
        <v/>
      </c>
      <c r="B92" s="120" t="str">
        <f>IF(Data!P92&gt;0.0001,Data!P92,"")</f>
        <v/>
      </c>
      <c r="C92" s="129" t="str">
        <f t="shared" si="0"/>
        <v/>
      </c>
      <c r="D92" s="121" t="str">
        <f>IF(Data!R92&gt;0.0001,Data!R92,"")</f>
        <v/>
      </c>
      <c r="E92" s="130" t="str">
        <f t="shared" si="8"/>
        <v/>
      </c>
      <c r="F92" s="130" t="str">
        <f t="shared" si="9"/>
        <v/>
      </c>
      <c r="G92" s="131" t="str">
        <f t="shared" si="10"/>
        <v/>
      </c>
      <c r="H92" s="121" t="str">
        <f t="shared" si="11"/>
        <v/>
      </c>
      <c r="I92" s="130" t="str">
        <f t="shared" si="12"/>
        <v/>
      </c>
      <c r="J92" s="121" t="str">
        <f t="shared" si="13"/>
        <v/>
      </c>
      <c r="K92" s="131" t="str">
        <f t="shared" si="14"/>
        <v/>
      </c>
      <c r="L92" s="120" t="str">
        <f>IF(Data!T92&gt;0,Data!T92/35.453*1000,"")</f>
        <v/>
      </c>
      <c r="M92" s="120" t="str">
        <f>IF(Data!V92&gt;0,Data!V92/14.0067*1000,"")</f>
        <v/>
      </c>
      <c r="N92" s="120" t="str">
        <f>IF(Data!X92&gt;0,Data!X92/16.032*1000,"")</f>
        <v/>
      </c>
      <c r="O92" s="120" t="str">
        <f>IF(Data!Z92&gt;0,Data!Z92/22.9898*1000,"")</f>
        <v/>
      </c>
      <c r="P92" s="120" t="str">
        <f>IF(Data!AB92&gt;0,Data!AB92/14.0067*1000,"")</f>
        <v/>
      </c>
      <c r="Q92" s="120" t="str">
        <f>IF(Data!AD92&gt;0,Data!AD92/39.102*1000,"")</f>
        <v/>
      </c>
      <c r="R92" s="120" t="str">
        <f>IF(Data!AF92&gt;0,Data!AF92/12.156*1000,"")</f>
        <v/>
      </c>
      <c r="S92" s="120" t="str">
        <f>IF(Data!AH92&gt;0,Data!AH92/20.04*1000,"")</f>
        <v/>
      </c>
      <c r="T92" s="384" t="str">
        <f>IF(ISTEXT(Data!AJ92),Data!AJ92,"")</f>
        <v/>
      </c>
      <c r="U92" s="384" t="str">
        <f>IF(ISTEXT(Data!AK92),Data!AK92,"")</f>
        <v/>
      </c>
    </row>
    <row r="93" spans="1:21" x14ac:dyDescent="0.2">
      <c r="A93" s="120" t="str">
        <f>IF(ISTEXT(Data!A93),Data!A93,"")</f>
        <v/>
      </c>
      <c r="B93" s="120" t="str">
        <f>IF(Data!P93&gt;0.0001,Data!P93,"")</f>
        <v/>
      </c>
      <c r="C93" s="129" t="str">
        <f t="shared" si="0"/>
        <v/>
      </c>
      <c r="D93" s="121" t="str">
        <f>IF(Data!R93&gt;0.0001,Data!R93,"")</f>
        <v/>
      </c>
      <c r="E93" s="130" t="str">
        <f t="shared" si="8"/>
        <v/>
      </c>
      <c r="F93" s="130" t="str">
        <f t="shared" si="9"/>
        <v/>
      </c>
      <c r="G93" s="131" t="str">
        <f t="shared" si="10"/>
        <v/>
      </c>
      <c r="H93" s="121" t="str">
        <f t="shared" si="11"/>
        <v/>
      </c>
      <c r="I93" s="130" t="str">
        <f t="shared" si="12"/>
        <v/>
      </c>
      <c r="J93" s="121" t="str">
        <f t="shared" si="13"/>
        <v/>
      </c>
      <c r="K93" s="131" t="str">
        <f t="shared" si="14"/>
        <v/>
      </c>
      <c r="L93" s="120" t="str">
        <f>IF(Data!T93&gt;0,Data!T93/35.453*1000,"")</f>
        <v/>
      </c>
      <c r="M93" s="120" t="str">
        <f>IF(Data!V93&gt;0,Data!V93/14.0067*1000,"")</f>
        <v/>
      </c>
      <c r="N93" s="120" t="str">
        <f>IF(Data!X93&gt;0,Data!X93/16.032*1000,"")</f>
        <v/>
      </c>
      <c r="O93" s="120" t="str">
        <f>IF(Data!Z93&gt;0,Data!Z93/22.9898*1000,"")</f>
        <v/>
      </c>
      <c r="P93" s="120" t="str">
        <f>IF(Data!AB93&gt;0,Data!AB93/14.0067*1000,"")</f>
        <v/>
      </c>
      <c r="Q93" s="120" t="str">
        <f>IF(Data!AD93&gt;0,Data!AD93/39.102*1000,"")</f>
        <v/>
      </c>
      <c r="R93" s="120" t="str">
        <f>IF(Data!AF93&gt;0,Data!AF93/12.156*1000,"")</f>
        <v/>
      </c>
      <c r="S93" s="120" t="str">
        <f>IF(Data!AH93&gt;0,Data!AH93/20.04*1000,"")</f>
        <v/>
      </c>
      <c r="T93" s="384" t="str">
        <f>IF(ISTEXT(Data!AJ93),Data!AJ93,"")</f>
        <v/>
      </c>
      <c r="U93" s="384" t="str">
        <f>IF(ISTEXT(Data!AK93),Data!AK93,"")</f>
        <v/>
      </c>
    </row>
    <row r="94" spans="1:21" x14ac:dyDescent="0.2">
      <c r="A94" s="120" t="str">
        <f>IF(ISTEXT(Data!A94),Data!A94,"")</f>
        <v/>
      </c>
      <c r="B94" s="120" t="str">
        <f>IF(Data!P94&gt;0.0001,Data!P94,"")</f>
        <v/>
      </c>
      <c r="C94" s="129" t="str">
        <f t="shared" si="0"/>
        <v/>
      </c>
      <c r="D94" s="121" t="str">
        <f>IF(Data!R94&gt;0.0001,Data!R94,"")</f>
        <v/>
      </c>
      <c r="E94" s="130" t="str">
        <f t="shared" si="8"/>
        <v/>
      </c>
      <c r="F94" s="130" t="str">
        <f t="shared" si="9"/>
        <v/>
      </c>
      <c r="G94" s="131" t="str">
        <f t="shared" si="10"/>
        <v/>
      </c>
      <c r="H94" s="121" t="str">
        <f t="shared" si="11"/>
        <v/>
      </c>
      <c r="I94" s="130" t="str">
        <f t="shared" si="12"/>
        <v/>
      </c>
      <c r="J94" s="121" t="str">
        <f t="shared" si="13"/>
        <v/>
      </c>
      <c r="K94" s="131" t="str">
        <f t="shared" si="14"/>
        <v/>
      </c>
      <c r="L94" s="120" t="str">
        <f>IF(Data!T94&gt;0,Data!T94/35.453*1000,"")</f>
        <v/>
      </c>
      <c r="M94" s="120" t="str">
        <f>IF(Data!V94&gt;0,Data!V94/14.0067*1000,"")</f>
        <v/>
      </c>
      <c r="N94" s="120" t="str">
        <f>IF(Data!X94&gt;0,Data!X94/16.032*1000,"")</f>
        <v/>
      </c>
      <c r="O94" s="120" t="str">
        <f>IF(Data!Z94&gt;0,Data!Z94/22.9898*1000,"")</f>
        <v/>
      </c>
      <c r="P94" s="120" t="str">
        <f>IF(Data!AB94&gt;0,Data!AB94/14.0067*1000,"")</f>
        <v/>
      </c>
      <c r="Q94" s="120" t="str">
        <f>IF(Data!AD94&gt;0,Data!AD94/39.102*1000,"")</f>
        <v/>
      </c>
      <c r="R94" s="120" t="str">
        <f>IF(Data!AF94&gt;0,Data!AF94/12.156*1000,"")</f>
        <v/>
      </c>
      <c r="S94" s="120" t="str">
        <f>IF(Data!AH94&gt;0,Data!AH94/20.04*1000,"")</f>
        <v/>
      </c>
      <c r="T94" s="384" t="str">
        <f>IF(ISTEXT(Data!AJ94),Data!AJ94,"")</f>
        <v/>
      </c>
      <c r="U94" s="384" t="str">
        <f>IF(ISTEXT(Data!AK94),Data!AK94,"")</f>
        <v/>
      </c>
    </row>
    <row r="95" spans="1:21" x14ac:dyDescent="0.2">
      <c r="A95" s="120" t="str">
        <f>IF(ISTEXT(Data!A95),Data!A95,"")</f>
        <v>DEU96006</v>
      </c>
      <c r="B95" s="120">
        <f>IF(Data!P95&gt;0.0001,Data!P95,"")</f>
        <v>4</v>
      </c>
      <c r="C95" s="129">
        <f t="shared" si="0"/>
        <v>100</v>
      </c>
      <c r="D95" s="121">
        <f>IF(Data!R95&gt;0.0001,Data!R95,"")</f>
        <v>61.7</v>
      </c>
      <c r="E95" s="130">
        <f t="shared" si="8"/>
        <v>58.856986740535326</v>
      </c>
      <c r="F95" s="130">
        <f t="shared" si="9"/>
        <v>58.856986740535326</v>
      </c>
      <c r="G95" s="131">
        <f t="shared" si="10"/>
        <v>4.6078010688244344</v>
      </c>
      <c r="H95" s="121">
        <f t="shared" si="11"/>
        <v>218.03383753737967</v>
      </c>
      <c r="I95" s="130">
        <f t="shared" si="12"/>
        <v>209.92277298344854</v>
      </c>
      <c r="J95" s="121">
        <f t="shared" si="13"/>
        <v>8.1110645539311292</v>
      </c>
      <c r="K95" s="131">
        <f t="shared" si="14"/>
        <v>1.8953006810806985</v>
      </c>
      <c r="L95" s="120">
        <f>IF(Data!T95&gt;0,Data!T95/35.453*1000,"")</f>
        <v>11.056892223507178</v>
      </c>
      <c r="M95" s="120">
        <f>IF(Data!V95&gt;0,Data!V95/14.0067*1000,"")</f>
        <v>126.68333198935569</v>
      </c>
      <c r="N95" s="120">
        <f>IF(Data!X95&gt;0,Data!X95/16.032*1000,"")</f>
        <v>72.182548770585669</v>
      </c>
      <c r="O95" s="120">
        <f>IF(Data!Z95&gt;0,Data!Z95/22.9898*1000,"")</f>
        <v>9.525963688244353</v>
      </c>
      <c r="P95" s="120">
        <f>IF(Data!AB95&gt;0,Data!AB95/14.0067*1000,"")</f>
        <v>92.24458118520981</v>
      </c>
      <c r="Q95" s="120">
        <f>IF(Data!AD95&gt;0,Data!AD95/39.102*1000,"")</f>
        <v>2.020357014986446</v>
      </c>
      <c r="R95" s="120">
        <f>IF(Data!AF95&gt;0,Data!AF95/12.156*1000,"")</f>
        <v>4.1131951299769662</v>
      </c>
      <c r="S95" s="120">
        <f>IF(Data!AH95&gt;0,Data!AH95/20.04*1000,"")</f>
        <v>10.129740518962077</v>
      </c>
      <c r="T95" s="384" t="str">
        <f>IF(ISTEXT(Data!AJ95),Data!AJ95,"")</f>
        <v/>
      </c>
      <c r="U95" s="384" t="str">
        <f>IF(ISTEXT(Data!AK95),Data!AK95,"")</f>
        <v/>
      </c>
    </row>
    <row r="96" spans="1:21" x14ac:dyDescent="0.2">
      <c r="A96" s="120" t="str">
        <f>IF(ISTEXT(Data!A96),Data!A96,"")</f>
        <v/>
      </c>
      <c r="B96" s="120" t="str">
        <f>IF(Data!P96&gt;0.0001,Data!P96,"")</f>
        <v/>
      </c>
      <c r="C96" s="129" t="str">
        <f t="shared" si="0"/>
        <v/>
      </c>
      <c r="D96" s="121" t="str">
        <f>IF(Data!R96&gt;0.0001,Data!R96,"")</f>
        <v/>
      </c>
      <c r="E96" s="130" t="str">
        <f t="shared" si="8"/>
        <v/>
      </c>
      <c r="F96" s="130" t="str">
        <f t="shared" si="9"/>
        <v/>
      </c>
      <c r="G96" s="131" t="str">
        <f t="shared" si="10"/>
        <v/>
      </c>
      <c r="H96" s="121" t="str">
        <f t="shared" si="11"/>
        <v/>
      </c>
      <c r="I96" s="130" t="str">
        <f t="shared" si="12"/>
        <v/>
      </c>
      <c r="J96" s="121" t="str">
        <f t="shared" si="13"/>
        <v/>
      </c>
      <c r="K96" s="131" t="str">
        <f t="shared" si="14"/>
        <v/>
      </c>
      <c r="L96" s="120" t="str">
        <f>IF(Data!T96&gt;0,Data!T96/35.453*1000,"")</f>
        <v/>
      </c>
      <c r="M96" s="120" t="str">
        <f>IF(Data!V96&gt;0,Data!V96/14.0067*1000,"")</f>
        <v/>
      </c>
      <c r="N96" s="120" t="str">
        <f>IF(Data!X96&gt;0,Data!X96/16.032*1000,"")</f>
        <v/>
      </c>
      <c r="O96" s="120" t="str">
        <f>IF(Data!Z96&gt;0,Data!Z96/22.9898*1000,"")</f>
        <v/>
      </c>
      <c r="P96" s="120" t="str">
        <f>IF(Data!AB96&gt;0,Data!AB96/14.0067*1000,"")</f>
        <v/>
      </c>
      <c r="Q96" s="120" t="str">
        <f>IF(Data!AD96&gt;0,Data!AD96/39.102*1000,"")</f>
        <v/>
      </c>
      <c r="R96" s="120" t="str">
        <f>IF(Data!AF96&gt;0,Data!AF96/12.156*1000,"")</f>
        <v/>
      </c>
      <c r="S96" s="120" t="str">
        <f>IF(Data!AH96&gt;0,Data!AH96/20.04*1000,"")</f>
        <v/>
      </c>
      <c r="T96" s="384" t="str">
        <f>IF(ISTEXT(Data!AJ96),Data!AJ96,"")</f>
        <v/>
      </c>
      <c r="U96" s="384" t="str">
        <f>IF(ISTEXT(Data!AK96),Data!AK96,"")</f>
        <v/>
      </c>
    </row>
    <row r="97" spans="1:21" x14ac:dyDescent="0.2">
      <c r="A97" s="120" t="str">
        <f>IF(ISTEXT(Data!A97),Data!A97,"")</f>
        <v>DEU96007</v>
      </c>
      <c r="B97" s="120">
        <f>IF(Data!P97&gt;0.0001,Data!P97,"")</f>
        <v>4.4400000000000004</v>
      </c>
      <c r="C97" s="129">
        <f t="shared" si="0"/>
        <v>36.307805477010064</v>
      </c>
      <c r="D97" s="121">
        <f>IF(Data!R97&gt;0.0001,Data!R97,"")</f>
        <v>30.5</v>
      </c>
      <c r="E97" s="130">
        <f t="shared" si="8"/>
        <v>29.719858647519871</v>
      </c>
      <c r="F97" s="130">
        <f t="shared" si="9"/>
        <v>29.719858647519871</v>
      </c>
      <c r="G97" s="131">
        <f t="shared" si="10"/>
        <v>2.5578404999348492</v>
      </c>
      <c r="H97" s="121">
        <f t="shared" si="11"/>
        <v>147.85186890271572</v>
      </c>
      <c r="I97" s="130">
        <f t="shared" si="12"/>
        <v>126.61899529619186</v>
      </c>
      <c r="J97" s="121">
        <f t="shared" si="13"/>
        <v>21.232873606523867</v>
      </c>
      <c r="K97" s="131">
        <f t="shared" si="14"/>
        <v>7.7359298840318864</v>
      </c>
      <c r="L97" s="120">
        <f>IF(Data!T97&gt;0,Data!T97/35.453*1000,"")</f>
        <v>13.144162694271289</v>
      </c>
      <c r="M97" s="120">
        <f>IF(Data!V97&gt;0,Data!V97/14.0067*1000,"")</f>
        <v>54.221433755342311</v>
      </c>
      <c r="N97" s="120">
        <f>IF(Data!X97&gt;0,Data!X97/16.032*1000,"")</f>
        <v>59.25339884657825</v>
      </c>
      <c r="O97" s="120">
        <f>IF(Data!Z97&gt;0,Data!Z97/22.9898*1000,"")</f>
        <v>18.486459212346347</v>
      </c>
      <c r="P97" s="120">
        <f>IF(Data!AB97&gt;0,Data!AB97/14.0067*1000,"")</f>
        <v>67.298630744498027</v>
      </c>
      <c r="Q97" s="120">
        <f>IF(Data!AD97&gt;0,Data!AD97/39.102*1000,"")</f>
        <v>3.4269346836478958</v>
      </c>
      <c r="R97" s="120">
        <f>IF(Data!AF97&gt;0,Data!AF97/12.156*1000,"")</f>
        <v>6.6633761105626856</v>
      </c>
      <c r="S97" s="120">
        <f>IF(Data!AH97&gt;0,Data!AH97/20.04*1000,"")</f>
        <v>15.668662674650699</v>
      </c>
      <c r="T97" s="384" t="str">
        <f>IF(ISTEXT(Data!AJ97),Data!AJ97,"")</f>
        <v/>
      </c>
      <c r="U97" s="384" t="str">
        <f>IF(ISTEXT(Data!AK97),Data!AK97,"")</f>
        <v/>
      </c>
    </row>
    <row r="98" spans="1:21" x14ac:dyDescent="0.2">
      <c r="A98" s="120" t="str">
        <f>IF(ISTEXT(Data!A98),Data!A98,"")</f>
        <v/>
      </c>
      <c r="B98" s="120" t="str">
        <f>IF(Data!P98&gt;0.0001,Data!P98,"")</f>
        <v/>
      </c>
      <c r="C98" s="129" t="str">
        <f t="shared" si="0"/>
        <v/>
      </c>
      <c r="D98" s="121" t="str">
        <f>IF(Data!R98&gt;0.0001,Data!R98,"")</f>
        <v/>
      </c>
      <c r="E98" s="130" t="str">
        <f t="shared" si="8"/>
        <v/>
      </c>
      <c r="F98" s="130" t="str">
        <f t="shared" si="9"/>
        <v/>
      </c>
      <c r="G98" s="131" t="str">
        <f t="shared" si="10"/>
        <v/>
      </c>
      <c r="H98" s="121" t="str">
        <f t="shared" si="11"/>
        <v/>
      </c>
      <c r="I98" s="130" t="str">
        <f t="shared" si="12"/>
        <v/>
      </c>
      <c r="J98" s="121" t="str">
        <f t="shared" si="13"/>
        <v/>
      </c>
      <c r="K98" s="131" t="str">
        <f t="shared" si="14"/>
        <v/>
      </c>
      <c r="L98" s="120" t="str">
        <f>IF(Data!T98&gt;0,Data!T98/35.453*1000,"")</f>
        <v/>
      </c>
      <c r="M98" s="120" t="str">
        <f>IF(Data!V98&gt;0,Data!V98/14.0067*1000,"")</f>
        <v/>
      </c>
      <c r="N98" s="120" t="str">
        <f>IF(Data!X98&gt;0,Data!X98/16.032*1000,"")</f>
        <v/>
      </c>
      <c r="O98" s="120" t="str">
        <f>IF(Data!Z98&gt;0,Data!Z98/22.9898*1000,"")</f>
        <v/>
      </c>
      <c r="P98" s="120" t="str">
        <f>IF(Data!AB98&gt;0,Data!AB98/14.0067*1000,"")</f>
        <v/>
      </c>
      <c r="Q98" s="120" t="str">
        <f>IF(Data!AD98&gt;0,Data!AD98/39.102*1000,"")</f>
        <v/>
      </c>
      <c r="R98" s="120" t="str">
        <f>IF(Data!AF98&gt;0,Data!AF98/12.156*1000,"")</f>
        <v/>
      </c>
      <c r="S98" s="120" t="str">
        <f>IF(Data!AH98&gt;0,Data!AH98/20.04*1000,"")</f>
        <v/>
      </c>
      <c r="T98" s="384" t="str">
        <f>IF(ISTEXT(Data!AJ98),Data!AJ98,"")</f>
        <v/>
      </c>
      <c r="U98" s="384" t="str">
        <f>IF(ISTEXT(Data!AK98),Data!AK98,"")</f>
        <v/>
      </c>
    </row>
    <row r="99" spans="1:21" x14ac:dyDescent="0.2">
      <c r="A99" s="120" t="str">
        <f>IF(ISTEXT(Data!A99),Data!A99,"")</f>
        <v>DEU96008</v>
      </c>
      <c r="B99" s="120">
        <f>IF(Data!P99&gt;0.0001,Data!P99,"")</f>
        <v>4.59</v>
      </c>
      <c r="C99" s="129">
        <f t="shared" si="0"/>
        <v>25.703957827688622</v>
      </c>
      <c r="D99" s="121">
        <f>IF(Data!R99&gt;0.0001,Data!R99,"")</f>
        <v>23.1</v>
      </c>
      <c r="E99" s="130">
        <f t="shared" si="8"/>
        <v>22.070397575836544</v>
      </c>
      <c r="F99" s="130">
        <f t="shared" si="9"/>
        <v>22.070397575836544</v>
      </c>
      <c r="G99" s="131">
        <f t="shared" si="10"/>
        <v>4.4571533513569559</v>
      </c>
      <c r="H99" s="121">
        <f t="shared" si="11"/>
        <v>115.40996550331772</v>
      </c>
      <c r="I99" s="130">
        <f t="shared" si="12"/>
        <v>95.234890600622577</v>
      </c>
      <c r="J99" s="121">
        <f t="shared" si="13"/>
        <v>20.175074902695144</v>
      </c>
      <c r="K99" s="131">
        <f t="shared" si="14"/>
        <v>9.5777676587269642</v>
      </c>
      <c r="L99" s="120">
        <f>IF(Data!T99&gt;0,Data!T99/35.453*1000,"")</f>
        <v>5.2745888923363315</v>
      </c>
      <c r="M99" s="120">
        <f>IF(Data!V99&gt;0,Data!V99/14.0067*1000,"")</f>
        <v>44.448028384807664</v>
      </c>
      <c r="N99" s="120">
        <f>IF(Data!X99&gt;0,Data!X99/16.032*1000,"")</f>
        <v>45.512273323478581</v>
      </c>
      <c r="O99" s="120">
        <f>IF(Data!Z99&gt;0,Data!Z99/22.9898*1000,"")</f>
        <v>12.701284917659136</v>
      </c>
      <c r="P99" s="120">
        <f>IF(Data!AB99&gt;0,Data!AB99/14.0067*1000,"")</f>
        <v>47.064693164809576</v>
      </c>
      <c r="Q99" s="120">
        <f>IF(Data!AD99&gt;0,Data!AD99/39.102*1000,"")</f>
        <v>2.6085622218812339</v>
      </c>
      <c r="R99" s="120">
        <f>IF(Data!AF99&gt;0,Data!AF99/12.156*1000,"")</f>
        <v>7.3214873313589992</v>
      </c>
      <c r="S99" s="120">
        <f>IF(Data!AH99&gt;0,Data!AH99/20.04*1000,"")</f>
        <v>20.009980039920162</v>
      </c>
      <c r="T99" s="384" t="str">
        <f>IF(ISTEXT(Data!AJ99),Data!AJ99,"")</f>
        <v/>
      </c>
      <c r="U99" s="384" t="str">
        <f>IF(ISTEXT(Data!AK99),Data!AK99,"")</f>
        <v/>
      </c>
    </row>
    <row r="100" spans="1:21" x14ac:dyDescent="0.2">
      <c r="A100" s="120" t="str">
        <f>IF(ISTEXT(Data!A100),Data!A100,"")</f>
        <v>DEU96009</v>
      </c>
      <c r="B100" s="120">
        <f>IF(Data!P100&gt;0.0001,Data!P100,"")</f>
        <v>4.42</v>
      </c>
      <c r="C100" s="129">
        <f t="shared" si="0"/>
        <v>38.018939632056103</v>
      </c>
      <c r="D100" s="121">
        <f>IF(Data!R100&gt;0.0001,Data!R100,"")</f>
        <v>23.2</v>
      </c>
      <c r="E100" s="130">
        <f t="shared" si="8"/>
        <v>21.02898297656818</v>
      </c>
      <c r="F100" s="130">
        <f t="shared" si="9"/>
        <v>21.02898297656818</v>
      </c>
      <c r="G100" s="131">
        <f t="shared" si="10"/>
        <v>9.3578319975509441</v>
      </c>
      <c r="H100" s="121">
        <f t="shared" si="11"/>
        <v>75.623492019678181</v>
      </c>
      <c r="I100" s="130">
        <f t="shared" si="12"/>
        <v>70.922565004642166</v>
      </c>
      <c r="J100" s="121">
        <f t="shared" si="13"/>
        <v>4.7009270150360152</v>
      </c>
      <c r="K100" s="131">
        <f t="shared" si="14"/>
        <v>3.2078154202783242</v>
      </c>
      <c r="L100" s="120">
        <f>IF(Data!T100&gt;0,Data!T100/35.453*1000,"")</f>
        <v>1.3256988125123401</v>
      </c>
      <c r="M100" s="120">
        <f>IF(Data!V100&gt;0,Data!V100/14.0067*1000,"")</f>
        <v>49.963712603822273</v>
      </c>
      <c r="N100" s="120">
        <f>IF(Data!X100&gt;0,Data!X100/16.032*1000,"")</f>
        <v>19.633153588307554</v>
      </c>
      <c r="O100" s="120">
        <f>IF(Data!Z100&gt;0,Data!Z100/22.9898*1000,"")</f>
        <v>3.2623163315905312</v>
      </c>
      <c r="P100" s="120">
        <f>IF(Data!AB100&gt;0,Data!AB100/14.0067*1000,"")</f>
        <v>21.120904706469318</v>
      </c>
      <c r="Q100" s="120">
        <f>IF(Data!AD100&gt;0,Data!AD100/39.102*1000,"")</f>
        <v>1.0485397166385353</v>
      </c>
      <c r="R100" s="120">
        <f>IF(Data!AF100&gt;0,Data!AF100/12.156*1000,"")</f>
        <v>3.2905561039815732</v>
      </c>
      <c r="S100" s="120">
        <f>IF(Data!AH100&gt;0,Data!AH100/20.04*1000,"")</f>
        <v>8.8822355289421164</v>
      </c>
      <c r="T100" s="384" t="str">
        <f>IF(ISTEXT(Data!AJ100),Data!AJ100,"")</f>
        <v/>
      </c>
      <c r="U100" s="384" t="str">
        <f>IF(ISTEXT(Data!AK100),Data!AK100,"")</f>
        <v/>
      </c>
    </row>
    <row r="101" spans="1:21" x14ac:dyDescent="0.2">
      <c r="A101" s="120" t="str">
        <f>IF(ISTEXT(Data!A101),Data!A101,"")</f>
        <v>DEU96010</v>
      </c>
      <c r="B101" s="120">
        <f>IF(Data!P101&gt;0.0001,Data!P101,"")</f>
        <v>4.22</v>
      </c>
      <c r="C101" s="129">
        <f t="shared" si="0"/>
        <v>60.255958607435737</v>
      </c>
      <c r="D101" s="121">
        <f>IF(Data!R101&gt;0.0001,Data!R101,"")</f>
        <v>36</v>
      </c>
      <c r="E101" s="130">
        <f t="shared" si="8"/>
        <v>31.191110665789445</v>
      </c>
      <c r="F101" s="130">
        <f t="shared" si="9"/>
        <v>31.191110665789445</v>
      </c>
      <c r="G101" s="131">
        <f t="shared" si="10"/>
        <v>13.358025928362654</v>
      </c>
      <c r="H101" s="121">
        <f t="shared" si="11"/>
        <v>99.530365222484221</v>
      </c>
      <c r="I101" s="130">
        <f t="shared" si="12"/>
        <v>98.407551905972468</v>
      </c>
      <c r="J101" s="121">
        <f t="shared" si="13"/>
        <v>1.1228133165117526</v>
      </c>
      <c r="K101" s="131">
        <f t="shared" si="14"/>
        <v>0.56725529539803898</v>
      </c>
      <c r="L101" s="120">
        <f>IF(Data!T101&gt;0,Data!T101/35.453*1000,"")</f>
        <v>1.8052068936338248</v>
      </c>
      <c r="M101" s="120">
        <f>IF(Data!V101&gt;0,Data!V101/14.0067*1000,"")</f>
        <v>61.97887267155874</v>
      </c>
      <c r="N101" s="120">
        <f>IF(Data!X101&gt;0,Data!X101/16.032*1000,"")</f>
        <v>34.623472340779912</v>
      </c>
      <c r="O101" s="120">
        <f>IF(Data!Z101&gt;0,Data!Z101/22.9898*1000,"")</f>
        <v>1.0874387771968441</v>
      </c>
      <c r="P101" s="120">
        <f>IF(Data!AB101&gt;0,Data!AB101/14.0067*1000,"")</f>
        <v>33.150396363434773</v>
      </c>
      <c r="Q101" s="120">
        <f>IF(Data!AD101&gt;0,Data!AD101/39.102*1000,"")</f>
        <v>0.3068896731624981</v>
      </c>
      <c r="R101" s="120">
        <f>IF(Data!AF101&gt;0,Data!AF101/12.156*1000,"")</f>
        <v>0.98716683119447179</v>
      </c>
      <c r="S101" s="120">
        <f>IF(Data!AH101&gt;0,Data!AH101/20.04*1000,"")</f>
        <v>3.7425149700598803</v>
      </c>
      <c r="T101" s="384" t="str">
        <f>IF(ISTEXT(Data!AJ101),Data!AJ101,"")</f>
        <v/>
      </c>
      <c r="U101" s="384" t="str">
        <f>IF(ISTEXT(Data!AK101),Data!AK101,"")</f>
        <v/>
      </c>
    </row>
    <row r="102" spans="1:21" x14ac:dyDescent="0.2">
      <c r="A102" s="120" t="str">
        <f>IF(ISTEXT(Data!A102),Data!A102,"")</f>
        <v>DEU96011</v>
      </c>
      <c r="B102" s="120">
        <f>IF(Data!P102&gt;0.0001,Data!P102,"")</f>
        <v>4.09</v>
      </c>
      <c r="C102" s="129">
        <f t="shared" si="0"/>
        <v>81.283051616409921</v>
      </c>
      <c r="D102" s="121">
        <f>IF(Data!R102&gt;0.0001,Data!R102,"")</f>
        <v>57.7</v>
      </c>
      <c r="E102" s="130">
        <f t="shared" si="8"/>
        <v>53.69429420078837</v>
      </c>
      <c r="F102" s="130">
        <f t="shared" si="9"/>
        <v>53.69429420078837</v>
      </c>
      <c r="G102" s="131">
        <f t="shared" si="10"/>
        <v>6.9422977456007491</v>
      </c>
      <c r="H102" s="121">
        <f t="shared" si="11"/>
        <v>215.85839518648143</v>
      </c>
      <c r="I102" s="130">
        <f t="shared" si="12"/>
        <v>209.06245002334742</v>
      </c>
      <c r="J102" s="121">
        <f t="shared" si="13"/>
        <v>6.7959451631340073</v>
      </c>
      <c r="K102" s="131">
        <f t="shared" si="14"/>
        <v>1.5993437930252923</v>
      </c>
      <c r="L102" s="120">
        <f>IF(Data!T102&gt;0,Data!T102/35.453*1000,"")</f>
        <v>9.138859899021238</v>
      </c>
      <c r="M102" s="120">
        <f>IF(Data!V102&gt;0,Data!V102/14.0067*1000,"")</f>
        <v>86.122086928473507</v>
      </c>
      <c r="N102" s="120">
        <f>IF(Data!X102&gt;0,Data!X102/16.032*1000,"")</f>
        <v>113.80150319585269</v>
      </c>
      <c r="O102" s="120">
        <f>IF(Data!Z102&gt;0,Data!Z102/22.9898*1000,"")</f>
        <v>11.961826549165282</v>
      </c>
      <c r="P102" s="120">
        <f>IF(Data!AB102&gt;0,Data!AB102/14.0067*1000,"")</f>
        <v>100.06097898996616</v>
      </c>
      <c r="Q102" s="120">
        <f>IF(Data!AD102&gt;0,Data!AD102/39.102*1000,"")</f>
        <v>3.8361209145312261</v>
      </c>
      <c r="R102" s="120">
        <f>IF(Data!AF102&gt;0,Data!AF102/12.156*1000,"")</f>
        <v>4.1954590325765055</v>
      </c>
      <c r="S102" s="120">
        <f>IF(Data!AH102&gt;0,Data!AH102/20.04*1000,"")</f>
        <v>14.520958083832335</v>
      </c>
      <c r="T102" s="384" t="str">
        <f>IF(ISTEXT(Data!AJ102),Data!AJ102,"")</f>
        <v/>
      </c>
      <c r="U102" s="384" t="str">
        <f>IF(ISTEXT(Data!AK102),Data!AK102,"")</f>
        <v/>
      </c>
    </row>
    <row r="103" spans="1:21" x14ac:dyDescent="0.2">
      <c r="A103" s="120" t="str">
        <f>IF(ISTEXT(Data!A103),Data!A103,"")</f>
        <v>DEU96012</v>
      </c>
      <c r="B103" s="120">
        <f>IF(Data!P103&gt;0.0001,Data!P103,"")</f>
        <v>4.6500000000000004</v>
      </c>
      <c r="C103" s="129">
        <f t="shared" si="0"/>
        <v>22.387211385683358</v>
      </c>
      <c r="D103" s="121">
        <f>IF(Data!R103&gt;0.0001,Data!R103,"")</f>
        <v>18.2</v>
      </c>
      <c r="E103" s="130">
        <f t="shared" si="8"/>
        <v>17.651230399607659</v>
      </c>
      <c r="F103" s="130">
        <f t="shared" si="9"/>
        <v>17.651230399607659</v>
      </c>
      <c r="G103" s="131">
        <f t="shared" si="10"/>
        <v>3.0152175845732989</v>
      </c>
      <c r="H103" s="121">
        <f t="shared" si="11"/>
        <v>80.658128941003682</v>
      </c>
      <c r="I103" s="130">
        <f t="shared" si="12"/>
        <v>77.980228580958311</v>
      </c>
      <c r="J103" s="121">
        <f t="shared" si="13"/>
        <v>2.6779003600453706</v>
      </c>
      <c r="K103" s="131">
        <f t="shared" si="14"/>
        <v>1.6880535085435691</v>
      </c>
      <c r="L103" s="120">
        <f>IF(Data!T103&gt;0,Data!T103/35.453*1000,"")</f>
        <v>3.5822074295546216</v>
      </c>
      <c r="M103" s="120">
        <f>IF(Data!V103&gt;0,Data!V103/14.0067*1000,"")</f>
        <v>37.755019756471256</v>
      </c>
      <c r="N103" s="120">
        <f>IF(Data!X103&gt;0,Data!X103/16.032*1000,"")</f>
        <v>36.64300139493244</v>
      </c>
      <c r="O103" s="120">
        <f>IF(Data!Z103&gt;0,Data!Z103/22.9898*1000,"")</f>
        <v>5.437193885984219</v>
      </c>
      <c r="P103" s="120">
        <f>IF(Data!AB103&gt;0,Data!AB103/14.0067*1000,"")</f>
        <v>35.75586229835357</v>
      </c>
      <c r="Q103" s="120">
        <f>IF(Data!AD103&gt;0,Data!AD103/39.102*1000,"")</f>
        <v>2.0459311544166541</v>
      </c>
      <c r="R103" s="120">
        <f>IF(Data!AF103&gt;0,Data!AF103/12.156*1000,"")</f>
        <v>3.4550839091806518</v>
      </c>
      <c r="S103" s="120">
        <f>IF(Data!AH103&gt;0,Data!AH103/20.04*1000,"")</f>
        <v>11.57684630738523</v>
      </c>
      <c r="T103" s="384" t="str">
        <f>IF(ISTEXT(Data!AJ103),Data!AJ103,"")</f>
        <v/>
      </c>
      <c r="U103" s="384" t="str">
        <f>IF(ISTEXT(Data!AK103),Data!AK103,"")</f>
        <v/>
      </c>
    </row>
    <row r="104" spans="1:21" x14ac:dyDescent="0.2">
      <c r="A104" s="120" t="str">
        <f>IF(ISTEXT(Data!A104),Data!A104,"")</f>
        <v>DEU96013</v>
      </c>
      <c r="B104" s="120">
        <f>IF(Data!P104&gt;0.0001,Data!P104,"")</f>
        <v>4.6100000000000003</v>
      </c>
      <c r="C104" s="129">
        <f t="shared" si="0"/>
        <v>24.547089156850252</v>
      </c>
      <c r="D104" s="121">
        <f>IF(Data!R104&gt;0.0001,Data!R104,"")</f>
        <v>21.7</v>
      </c>
      <c r="E104" s="130">
        <f t="shared" si="8"/>
        <v>20.294147575053984</v>
      </c>
      <c r="F104" s="130">
        <f t="shared" si="9"/>
        <v>20.294147575053984</v>
      </c>
      <c r="G104" s="131">
        <f t="shared" si="10"/>
        <v>6.4785826034378609</v>
      </c>
      <c r="H104" s="121">
        <f t="shared" si="11"/>
        <v>95.746045369640356</v>
      </c>
      <c r="I104" s="130">
        <f t="shared" si="12"/>
        <v>92.576545528475492</v>
      </c>
      <c r="J104" s="121">
        <f t="shared" si="13"/>
        <v>3.1694998411648641</v>
      </c>
      <c r="K104" s="131">
        <f t="shared" si="14"/>
        <v>1.6830162680161889</v>
      </c>
      <c r="L104" s="120">
        <f>IF(Data!T104&gt;0,Data!T104/35.453*1000,"")</f>
        <v>9.3080980452994115</v>
      </c>
      <c r="M104" s="120">
        <f>IF(Data!V104&gt;0,Data!V104/14.0067*1000,"")</f>
        <v>38.609789533102166</v>
      </c>
      <c r="N104" s="120">
        <f>IF(Data!X104&gt;0,Data!X104/16.032*1000,"")</f>
        <v>44.658657950073916</v>
      </c>
      <c r="O104" s="120">
        <f>IF(Data!Z104&gt;0,Data!Z104/22.9898*1000,"")</f>
        <v>10.265422056738206</v>
      </c>
      <c r="P104" s="120">
        <f>IF(Data!AB104&gt;0,Data!AB104/14.0067*1000,"")</f>
        <v>38.139586451577131</v>
      </c>
      <c r="Q104" s="120">
        <f>IF(Data!AD104&gt;0,Data!AD104/39.102*1000,"")</f>
        <v>2.4295432458697763</v>
      </c>
      <c r="R104" s="120">
        <f>IF(Data!AF104&gt;0,Data!AF104/12.156*1000,"")</f>
        <v>5.5939453767686738</v>
      </c>
      <c r="S104" s="120">
        <f>IF(Data!AH104&gt;0,Data!AH104/20.04*1000,"")</f>
        <v>14.770459081836327</v>
      </c>
      <c r="T104" s="384" t="str">
        <f>IF(ISTEXT(Data!AJ104),Data!AJ104,"")</f>
        <v>particles</v>
      </c>
      <c r="U104" s="384" t="str">
        <f>IF(ISTEXT(Data!AK104),Data!AK104,"")</f>
        <v/>
      </c>
    </row>
    <row r="105" spans="1:21" x14ac:dyDescent="0.2">
      <c r="A105" s="120" t="str">
        <f>IF(ISTEXT(Data!A105),Data!A105,"")</f>
        <v>DEU96014</v>
      </c>
      <c r="B105" s="120">
        <f>IF(Data!P105&gt;0.0001,Data!P105,"")</f>
        <v>4.95</v>
      </c>
      <c r="C105" s="129">
        <f t="shared" si="0"/>
        <v>11.220184543019627</v>
      </c>
      <c r="D105" s="121">
        <f>IF(Data!R105&gt;0.0001,Data!R105,"")</f>
        <v>10.199999999999999</v>
      </c>
      <c r="E105" s="130">
        <f t="shared" si="8"/>
        <v>9.4709919539937211</v>
      </c>
      <c r="F105" s="130">
        <f t="shared" si="9"/>
        <v>9.4709919539937211</v>
      </c>
      <c r="G105" s="131">
        <f t="shared" si="10"/>
        <v>7.147137705943905</v>
      </c>
      <c r="H105" s="121">
        <f t="shared" si="11"/>
        <v>48.147782967801881</v>
      </c>
      <c r="I105" s="130">
        <f t="shared" si="12"/>
        <v>42.353072632709868</v>
      </c>
      <c r="J105" s="121">
        <f t="shared" si="13"/>
        <v>5.7947103350920131</v>
      </c>
      <c r="K105" s="131">
        <f t="shared" si="14"/>
        <v>6.4029343111085968</v>
      </c>
      <c r="L105" s="120">
        <f>IF(Data!T105&gt;0,Data!T105/35.453*1000,"")</f>
        <v>3.4411756409894787</v>
      </c>
      <c r="M105" s="120">
        <f>IF(Data!V105&gt;0,Data!V105/14.0067*1000,"")</f>
        <v>21.756309975002015</v>
      </c>
      <c r="N105" s="120">
        <f>IF(Data!X105&gt;0,Data!X105/16.032*1000,"")</f>
        <v>17.155587016718371</v>
      </c>
      <c r="O105" s="120">
        <f>IF(Data!Z105&gt;0,Data!Z105/22.9898*1000,"")</f>
        <v>8.3515298088717618</v>
      </c>
      <c r="P105" s="120">
        <f>IF(Data!AB105&gt;0,Data!AB105/14.0067*1000,"")</f>
        <v>17.351294417650642</v>
      </c>
      <c r="Q105" s="120">
        <f>IF(Data!AD105&gt;0,Data!AD105/39.102*1000,"")</f>
        <v>1.329855250370825</v>
      </c>
      <c r="R105" s="120">
        <f>IF(Data!AF105&gt;0,Data!AF105/12.156*1000,"")</f>
        <v>3.2082922013820334</v>
      </c>
      <c r="S105" s="120">
        <f>IF(Data!AH105&gt;0,Data!AH105/20.04*1000,"")</f>
        <v>6.6866267465069864</v>
      </c>
      <c r="T105" s="384" t="str">
        <f>IF(ISTEXT(Data!AJ105),Data!AJ105,"")</f>
        <v/>
      </c>
      <c r="U105" s="384" t="str">
        <f>IF(ISTEXT(Data!AK105),Data!AK105,"")</f>
        <v/>
      </c>
    </row>
    <row r="106" spans="1:21" x14ac:dyDescent="0.2">
      <c r="A106" s="120" t="str">
        <f>IF(ISTEXT(Data!A106),Data!A106,"")</f>
        <v/>
      </c>
      <c r="B106" s="120" t="str">
        <f>IF(Data!P106&gt;0.0001,Data!P106,"")</f>
        <v/>
      </c>
      <c r="C106" s="129" t="str">
        <f t="shared" si="0"/>
        <v/>
      </c>
      <c r="D106" s="121" t="str">
        <f>IF(Data!R106&gt;0.0001,Data!R106,"")</f>
        <v/>
      </c>
      <c r="E106" s="130" t="str">
        <f t="shared" si="8"/>
        <v/>
      </c>
      <c r="F106" s="130" t="str">
        <f t="shared" si="9"/>
        <v/>
      </c>
      <c r="G106" s="131" t="str">
        <f t="shared" si="10"/>
        <v/>
      </c>
      <c r="H106" s="121" t="str">
        <f t="shared" si="11"/>
        <v/>
      </c>
      <c r="I106" s="130" t="str">
        <f t="shared" si="12"/>
        <v/>
      </c>
      <c r="J106" s="121" t="str">
        <f t="shared" si="13"/>
        <v/>
      </c>
      <c r="K106" s="131" t="str">
        <f t="shared" si="14"/>
        <v/>
      </c>
      <c r="L106" s="120" t="str">
        <f>IF(Data!T106&gt;0,Data!T106/35.453*1000,"")</f>
        <v/>
      </c>
      <c r="M106" s="120" t="str">
        <f>IF(Data!V106&gt;0,Data!V106/14.0067*1000,"")</f>
        <v/>
      </c>
      <c r="N106" s="120" t="str">
        <f>IF(Data!X106&gt;0,Data!X106/16.032*1000,"")</f>
        <v/>
      </c>
      <c r="O106" s="120" t="str">
        <f>IF(Data!Z106&gt;0,Data!Z106/22.9898*1000,"")</f>
        <v/>
      </c>
      <c r="P106" s="120" t="str">
        <f>IF(Data!AB106&gt;0,Data!AB106/14.0067*1000,"")</f>
        <v/>
      </c>
      <c r="Q106" s="120" t="str">
        <f>IF(Data!AD106&gt;0,Data!AD106/39.102*1000,"")</f>
        <v/>
      </c>
      <c r="R106" s="120" t="str">
        <f>IF(Data!AF106&gt;0,Data!AF106/12.156*1000,"")</f>
        <v/>
      </c>
      <c r="S106" s="120" t="str">
        <f>IF(Data!AH106&gt;0,Data!AH106/20.04*1000,"")</f>
        <v/>
      </c>
      <c r="T106" s="384" t="str">
        <f>IF(ISTEXT(Data!AJ106),Data!AJ106,"")</f>
        <v/>
      </c>
      <c r="U106" s="384" t="str">
        <f>IF(ISTEXT(Data!AK106),Data!AK106,"")</f>
        <v/>
      </c>
    </row>
    <row r="107" spans="1:21" x14ac:dyDescent="0.2">
      <c r="A107" s="120" t="str">
        <f>IF(ISTEXT(Data!A107),Data!A107,"")</f>
        <v/>
      </c>
      <c r="B107" s="120" t="str">
        <f>IF(Data!P107&gt;0.0001,Data!P107,"")</f>
        <v/>
      </c>
      <c r="C107" s="129" t="str">
        <f t="shared" si="0"/>
        <v/>
      </c>
      <c r="D107" s="121" t="str">
        <f>IF(Data!R107&gt;0.0001,Data!R107,"")</f>
        <v/>
      </c>
      <c r="E107" s="130" t="str">
        <f t="shared" si="8"/>
        <v/>
      </c>
      <c r="F107" s="130" t="str">
        <f t="shared" si="9"/>
        <v/>
      </c>
      <c r="G107" s="131" t="str">
        <f t="shared" si="10"/>
        <v/>
      </c>
      <c r="H107" s="121" t="str">
        <f t="shared" si="11"/>
        <v/>
      </c>
      <c r="I107" s="130" t="str">
        <f t="shared" si="12"/>
        <v/>
      </c>
      <c r="J107" s="121" t="str">
        <f t="shared" si="13"/>
        <v/>
      </c>
      <c r="K107" s="131" t="str">
        <f t="shared" si="14"/>
        <v/>
      </c>
      <c r="L107" s="120" t="str">
        <f>IF(Data!T107&gt;0,Data!T107/35.453*1000,"")</f>
        <v/>
      </c>
      <c r="M107" s="120" t="str">
        <f>IF(Data!V107&gt;0,Data!V107/14.0067*1000,"")</f>
        <v/>
      </c>
      <c r="N107" s="120" t="str">
        <f>IF(Data!X107&gt;0,Data!X107/16.032*1000,"")</f>
        <v/>
      </c>
      <c r="O107" s="120" t="str">
        <f>IF(Data!Z107&gt;0,Data!Z107/22.9898*1000,"")</f>
        <v/>
      </c>
      <c r="P107" s="120" t="str">
        <f>IF(Data!AB107&gt;0,Data!AB107/14.0067*1000,"")</f>
        <v/>
      </c>
      <c r="Q107" s="120" t="str">
        <f>IF(Data!AD107&gt;0,Data!AD107/39.102*1000,"")</f>
        <v/>
      </c>
      <c r="R107" s="120" t="str">
        <f>IF(Data!AF107&gt;0,Data!AF107/12.156*1000,"")</f>
        <v/>
      </c>
      <c r="S107" s="120" t="str">
        <f>IF(Data!AH107&gt;0,Data!AH107/20.04*1000,"")</f>
        <v/>
      </c>
      <c r="T107" s="384" t="str">
        <f>IF(ISTEXT(Data!AJ107),Data!AJ107,"")</f>
        <v/>
      </c>
      <c r="U107" s="384" t="str">
        <f>IF(ISTEXT(Data!AK107),Data!AK107,"")</f>
        <v/>
      </c>
    </row>
    <row r="108" spans="1:21" x14ac:dyDescent="0.2">
      <c r="A108" s="120" t="str">
        <f>IF(ISTEXT(Data!A108),Data!A108,"")</f>
        <v/>
      </c>
      <c r="B108" s="120" t="str">
        <f>IF(Data!P108&gt;0.0001,Data!P108,"")</f>
        <v/>
      </c>
      <c r="C108" s="129" t="str">
        <f t="shared" si="0"/>
        <v/>
      </c>
      <c r="D108" s="121" t="str">
        <f>IF(Data!R108&gt;0.0001,Data!R108,"")</f>
        <v/>
      </c>
      <c r="E108" s="130" t="str">
        <f t="shared" si="8"/>
        <v/>
      </c>
      <c r="F108" s="130" t="str">
        <f t="shared" si="9"/>
        <v/>
      </c>
      <c r="G108" s="131" t="str">
        <f t="shared" si="10"/>
        <v/>
      </c>
      <c r="H108" s="121" t="str">
        <f t="shared" si="11"/>
        <v/>
      </c>
      <c r="I108" s="130" t="str">
        <f t="shared" si="12"/>
        <v/>
      </c>
      <c r="J108" s="121" t="str">
        <f t="shared" si="13"/>
        <v/>
      </c>
      <c r="K108" s="131" t="str">
        <f t="shared" si="14"/>
        <v/>
      </c>
      <c r="L108" s="120" t="str">
        <f>IF(Data!T108&gt;0,Data!T108/35.453*1000,"")</f>
        <v/>
      </c>
      <c r="M108" s="120" t="str">
        <f>IF(Data!V108&gt;0,Data!V108/14.0067*1000,"")</f>
        <v/>
      </c>
      <c r="N108" s="120" t="str">
        <f>IF(Data!X108&gt;0,Data!X108/16.032*1000,"")</f>
        <v/>
      </c>
      <c r="O108" s="120" t="str">
        <f>IF(Data!Z108&gt;0,Data!Z108/22.9898*1000,"")</f>
        <v/>
      </c>
      <c r="P108" s="120" t="str">
        <f>IF(Data!AB108&gt;0,Data!AB108/14.0067*1000,"")</f>
        <v/>
      </c>
      <c r="Q108" s="120" t="str">
        <f>IF(Data!AD108&gt;0,Data!AD108/39.102*1000,"")</f>
        <v/>
      </c>
      <c r="R108" s="120" t="str">
        <f>IF(Data!AF108&gt;0,Data!AF108/12.156*1000,"")</f>
        <v/>
      </c>
      <c r="S108" s="120" t="str">
        <f>IF(Data!AH108&gt;0,Data!AH108/20.04*1000,"")</f>
        <v/>
      </c>
      <c r="T108" s="384" t="str">
        <f>IF(ISTEXT(Data!AJ108),Data!AJ108,"")</f>
        <v/>
      </c>
      <c r="U108" s="384" t="str">
        <f>IF(ISTEXT(Data!AK108),Data!AK108,"")</f>
        <v/>
      </c>
    </row>
    <row r="109" spans="1:21" x14ac:dyDescent="0.2">
      <c r="A109" s="120" t="str">
        <f>IF(ISTEXT(Data!A109),Data!A109,"")</f>
        <v>DEU96015</v>
      </c>
      <c r="B109" s="120">
        <f>IF(Data!P109&gt;0.0001,Data!P109,"")</f>
        <v>3.96</v>
      </c>
      <c r="C109" s="129">
        <f t="shared" si="0"/>
        <v>109.64781961431837</v>
      </c>
      <c r="D109" s="121">
        <f>IF(Data!R109&gt;0.0001,Data!R109,"")</f>
        <v>91.7</v>
      </c>
      <c r="E109" s="130">
        <f t="shared" si="8"/>
        <v>86.534468871254504</v>
      </c>
      <c r="F109" s="130">
        <f t="shared" si="9"/>
        <v>86.534468871254504</v>
      </c>
      <c r="G109" s="131">
        <f t="shared" si="10"/>
        <v>5.633076476276444</v>
      </c>
      <c r="H109" s="121">
        <f t="shared" si="11"/>
        <v>402.24398599554507</v>
      </c>
      <c r="I109" s="130">
        <f t="shared" si="12"/>
        <v>374.81089172212353</v>
      </c>
      <c r="J109" s="121">
        <f t="shared" si="13"/>
        <v>27.433094273421545</v>
      </c>
      <c r="K109" s="131">
        <f t="shared" si="14"/>
        <v>3.5303934200885299</v>
      </c>
      <c r="L109" s="120">
        <f>IF(Data!T109&gt;0,Data!T109/35.453*1000,"")</f>
        <v>24.765182072039035</v>
      </c>
      <c r="M109" s="120">
        <f>IF(Data!V109&gt;0,Data!V109/14.0067*1000,"")</f>
        <v>145.55277800177404</v>
      </c>
      <c r="N109" s="120">
        <f>IF(Data!X109&gt;0,Data!X109/16.032*1000,"")</f>
        <v>204.49293164831045</v>
      </c>
      <c r="O109" s="120">
        <f>IF(Data!Z109&gt;0,Data!Z109/22.9898*1000,"")</f>
        <v>46.063906602058303</v>
      </c>
      <c r="P109" s="120">
        <f>IF(Data!AB109&gt;0,Data!AB109/14.0067*1000,"")</f>
        <v>175.39774932091578</v>
      </c>
      <c r="Q109" s="120">
        <f>IF(Data!AD109&gt;0,Data!AD109/39.102*1000,"")</f>
        <v>16.188430259321777</v>
      </c>
      <c r="R109" s="120">
        <f>IF(Data!AF109&gt;0,Data!AF109/12.156*1000,"")</f>
        <v>16.123724909509708</v>
      </c>
      <c r="S109" s="120">
        <f>IF(Data!AH109&gt;0,Data!AH109/20.04*1000,"")</f>
        <v>38.822355289421161</v>
      </c>
      <c r="T109" s="384" t="str">
        <f>IF(ISTEXT(Data!AJ109),Data!AJ109,"")</f>
        <v/>
      </c>
      <c r="U109" s="384" t="str">
        <f>IF(ISTEXT(Data!AK109),Data!AK109,"")</f>
        <v/>
      </c>
    </row>
    <row r="110" spans="1:21" x14ac:dyDescent="0.2">
      <c r="A110" s="120" t="str">
        <f>IF(ISTEXT(Data!A110),Data!A110,"")</f>
        <v/>
      </c>
      <c r="B110" s="120" t="str">
        <f>IF(Data!P110&gt;0.0001,Data!P110,"")</f>
        <v/>
      </c>
      <c r="C110" s="129" t="str">
        <f t="shared" si="0"/>
        <v/>
      </c>
      <c r="D110" s="121" t="str">
        <f>IF(Data!R110&gt;0.0001,Data!R110,"")</f>
        <v/>
      </c>
      <c r="E110" s="130" t="str">
        <f t="shared" si="8"/>
        <v/>
      </c>
      <c r="F110" s="130" t="str">
        <f t="shared" si="9"/>
        <v/>
      </c>
      <c r="G110" s="131" t="str">
        <f t="shared" si="10"/>
        <v/>
      </c>
      <c r="H110" s="121" t="str">
        <f t="shared" si="11"/>
        <v/>
      </c>
      <c r="I110" s="130" t="str">
        <f t="shared" si="12"/>
        <v/>
      </c>
      <c r="J110" s="121" t="str">
        <f t="shared" si="13"/>
        <v/>
      </c>
      <c r="K110" s="131" t="str">
        <f t="shared" si="14"/>
        <v/>
      </c>
      <c r="L110" s="120" t="str">
        <f>IF(Data!T110&gt;0,Data!T110/35.453*1000,"")</f>
        <v/>
      </c>
      <c r="M110" s="120" t="str">
        <f>IF(Data!V110&gt;0,Data!V110/14.0067*1000,"")</f>
        <v/>
      </c>
      <c r="N110" s="120" t="str">
        <f>IF(Data!X110&gt;0,Data!X110/16.032*1000,"")</f>
        <v/>
      </c>
      <c r="O110" s="120" t="str">
        <f>IF(Data!Z110&gt;0,Data!Z110/22.9898*1000,"")</f>
        <v/>
      </c>
      <c r="P110" s="120" t="str">
        <f>IF(Data!AB110&gt;0,Data!AB110/14.0067*1000,"")</f>
        <v/>
      </c>
      <c r="Q110" s="120" t="str">
        <f>IF(Data!AD110&gt;0,Data!AD110/39.102*1000,"")</f>
        <v/>
      </c>
      <c r="R110" s="120" t="str">
        <f>IF(Data!AF110&gt;0,Data!AF110/12.156*1000,"")</f>
        <v/>
      </c>
      <c r="S110" s="120" t="str">
        <f>IF(Data!AH110&gt;0,Data!AH110/20.04*1000,"")</f>
        <v/>
      </c>
      <c r="T110" s="384" t="str">
        <f>IF(ISTEXT(Data!AJ110),Data!AJ110,"")</f>
        <v/>
      </c>
      <c r="U110" s="384" t="str">
        <f>IF(ISTEXT(Data!AK110),Data!AK110,"")</f>
        <v/>
      </c>
    </row>
    <row r="111" spans="1:21" x14ac:dyDescent="0.2">
      <c r="A111" s="120" t="str">
        <f>IF(ISTEXT(Data!A111),Data!A111,"")</f>
        <v/>
      </c>
      <c r="B111" s="120" t="str">
        <f>IF(Data!P111&gt;0.0001,Data!P111,"")</f>
        <v/>
      </c>
      <c r="C111" s="129" t="str">
        <f t="shared" si="0"/>
        <v/>
      </c>
      <c r="D111" s="121" t="str">
        <f>IF(Data!R111&gt;0.0001,Data!R111,"")</f>
        <v/>
      </c>
      <c r="E111" s="130" t="str">
        <f t="shared" si="8"/>
        <v/>
      </c>
      <c r="F111" s="130" t="str">
        <f t="shared" si="9"/>
        <v/>
      </c>
      <c r="G111" s="131" t="str">
        <f t="shared" si="10"/>
        <v/>
      </c>
      <c r="H111" s="121" t="str">
        <f t="shared" si="11"/>
        <v/>
      </c>
      <c r="I111" s="130" t="str">
        <f t="shared" si="12"/>
        <v/>
      </c>
      <c r="J111" s="121" t="str">
        <f t="shared" si="13"/>
        <v/>
      </c>
      <c r="K111" s="131" t="str">
        <f t="shared" si="14"/>
        <v/>
      </c>
      <c r="L111" s="120" t="str">
        <f>IF(Data!T111&gt;0,Data!T111/35.453*1000,"")</f>
        <v/>
      </c>
      <c r="M111" s="120" t="str">
        <f>IF(Data!V111&gt;0,Data!V111/14.0067*1000,"")</f>
        <v/>
      </c>
      <c r="N111" s="120" t="str">
        <f>IF(Data!X111&gt;0,Data!X111/16.032*1000,"")</f>
        <v/>
      </c>
      <c r="O111" s="120" t="str">
        <f>IF(Data!Z111&gt;0,Data!Z111/22.9898*1000,"")</f>
        <v/>
      </c>
      <c r="P111" s="120" t="str">
        <f>IF(Data!AB111&gt;0,Data!AB111/14.0067*1000,"")</f>
        <v/>
      </c>
      <c r="Q111" s="120" t="str">
        <f>IF(Data!AD111&gt;0,Data!AD111/39.102*1000,"")</f>
        <v/>
      </c>
      <c r="R111" s="120" t="str">
        <f>IF(Data!AF111&gt;0,Data!AF111/12.156*1000,"")</f>
        <v/>
      </c>
      <c r="S111" s="120" t="str">
        <f>IF(Data!AH111&gt;0,Data!AH111/20.04*1000,"")</f>
        <v/>
      </c>
      <c r="T111" s="384" t="str">
        <f>IF(ISTEXT(Data!AJ111),Data!AJ111,"")</f>
        <v/>
      </c>
      <c r="U111" s="384" t="str">
        <f>IF(ISTEXT(Data!AK111),Data!AK111,"")</f>
        <v/>
      </c>
    </row>
    <row r="112" spans="1:21" x14ac:dyDescent="0.2">
      <c r="A112" s="120" t="str">
        <f>IF(ISTEXT(Data!A112),Data!A112,"")</f>
        <v/>
      </c>
      <c r="B112" s="120" t="str">
        <f>IF(Data!P112&gt;0.0001,Data!P112,"")</f>
        <v/>
      </c>
      <c r="C112" s="129" t="str">
        <f t="shared" si="0"/>
        <v/>
      </c>
      <c r="D112" s="121" t="str">
        <f>IF(Data!R112&gt;0.0001,Data!R112,"")</f>
        <v/>
      </c>
      <c r="E112" s="130" t="str">
        <f t="shared" si="8"/>
        <v/>
      </c>
      <c r="F112" s="130" t="str">
        <f t="shared" si="9"/>
        <v/>
      </c>
      <c r="G112" s="131" t="str">
        <f t="shared" si="10"/>
        <v/>
      </c>
      <c r="H112" s="121" t="str">
        <f t="shared" si="11"/>
        <v/>
      </c>
      <c r="I112" s="130" t="str">
        <f t="shared" si="12"/>
        <v/>
      </c>
      <c r="J112" s="121" t="str">
        <f t="shared" si="13"/>
        <v/>
      </c>
      <c r="K112" s="131" t="str">
        <f t="shared" si="14"/>
        <v/>
      </c>
      <c r="L112" s="120" t="str">
        <f>IF(Data!T112&gt;0,Data!T112/35.453*1000,"")</f>
        <v/>
      </c>
      <c r="M112" s="120" t="str">
        <f>IF(Data!V112&gt;0,Data!V112/14.0067*1000,"")</f>
        <v/>
      </c>
      <c r="N112" s="120" t="str">
        <f>IF(Data!X112&gt;0,Data!X112/16.032*1000,"")</f>
        <v/>
      </c>
      <c r="O112" s="120" t="str">
        <f>IF(Data!Z112&gt;0,Data!Z112/22.9898*1000,"")</f>
        <v/>
      </c>
      <c r="P112" s="120" t="str">
        <f>IF(Data!AB112&gt;0,Data!AB112/14.0067*1000,"")</f>
        <v/>
      </c>
      <c r="Q112" s="120" t="str">
        <f>IF(Data!AD112&gt;0,Data!AD112/39.102*1000,"")</f>
        <v/>
      </c>
      <c r="R112" s="120" t="str">
        <f>IF(Data!AF112&gt;0,Data!AF112/12.156*1000,"")</f>
        <v/>
      </c>
      <c r="S112" s="120" t="str">
        <f>IF(Data!AH112&gt;0,Data!AH112/20.04*1000,"")</f>
        <v/>
      </c>
      <c r="T112" s="384" t="str">
        <f>IF(ISTEXT(Data!AJ112),Data!AJ112,"")</f>
        <v/>
      </c>
      <c r="U112" s="384" t="str">
        <f>IF(ISTEXT(Data!AK112),Data!AK112,"")</f>
        <v/>
      </c>
    </row>
    <row r="113" spans="1:21" x14ac:dyDescent="0.2">
      <c r="A113" s="120" t="str">
        <f>IF(ISTEXT(Data!A113),Data!A113,"")</f>
        <v/>
      </c>
      <c r="B113" s="120" t="str">
        <f>IF(Data!P113&gt;0.0001,Data!P113,"")</f>
        <v/>
      </c>
      <c r="C113" s="129" t="str">
        <f t="shared" si="0"/>
        <v/>
      </c>
      <c r="D113" s="121" t="str">
        <f>IF(Data!R113&gt;0.0001,Data!R113,"")</f>
        <v/>
      </c>
      <c r="E113" s="130" t="str">
        <f t="shared" si="8"/>
        <v/>
      </c>
      <c r="F113" s="130" t="str">
        <f t="shared" si="9"/>
        <v/>
      </c>
      <c r="G113" s="131" t="str">
        <f t="shared" si="10"/>
        <v/>
      </c>
      <c r="H113" s="121" t="str">
        <f t="shared" si="11"/>
        <v/>
      </c>
      <c r="I113" s="130" t="str">
        <f t="shared" si="12"/>
        <v/>
      </c>
      <c r="J113" s="121" t="str">
        <f t="shared" si="13"/>
        <v/>
      </c>
      <c r="K113" s="131" t="str">
        <f t="shared" si="14"/>
        <v/>
      </c>
      <c r="L113" s="120" t="str">
        <f>IF(Data!T113&gt;0,Data!T113/35.453*1000,"")</f>
        <v/>
      </c>
      <c r="M113" s="120" t="str">
        <f>IF(Data!V113&gt;0,Data!V113/14.0067*1000,"")</f>
        <v/>
      </c>
      <c r="N113" s="120" t="str">
        <f>IF(Data!X113&gt;0,Data!X113/16.032*1000,"")</f>
        <v/>
      </c>
      <c r="O113" s="120" t="str">
        <f>IF(Data!Z113&gt;0,Data!Z113/22.9898*1000,"")</f>
        <v/>
      </c>
      <c r="P113" s="120" t="str">
        <f>IF(Data!AB113&gt;0,Data!AB113/14.0067*1000,"")</f>
        <v/>
      </c>
      <c r="Q113" s="120" t="str">
        <f>IF(Data!AD113&gt;0,Data!AD113/39.102*1000,"")</f>
        <v/>
      </c>
      <c r="R113" s="120" t="str">
        <f>IF(Data!AF113&gt;0,Data!AF113/12.156*1000,"")</f>
        <v/>
      </c>
      <c r="S113" s="120" t="str">
        <f>IF(Data!AH113&gt;0,Data!AH113/20.04*1000,"")</f>
        <v/>
      </c>
      <c r="T113" s="384" t="str">
        <f>IF(ISTEXT(Data!AJ113),Data!AJ113,"")</f>
        <v/>
      </c>
      <c r="U113" s="384" t="str">
        <f>IF(ISTEXT(Data!AK113),Data!AK113,"")</f>
        <v/>
      </c>
    </row>
    <row r="114" spans="1:21" x14ac:dyDescent="0.2">
      <c r="A114" s="120" t="str">
        <f>IF(ISTEXT(Data!A114),Data!A114,"")</f>
        <v/>
      </c>
      <c r="B114" s="120" t="str">
        <f>IF(Data!P114&gt;0.0001,Data!P114,"")</f>
        <v/>
      </c>
      <c r="C114" s="129" t="str">
        <f t="shared" si="0"/>
        <v/>
      </c>
      <c r="D114" s="121" t="str">
        <f>IF(Data!R114&gt;0.0001,Data!R114,"")</f>
        <v/>
      </c>
      <c r="E114" s="130" t="str">
        <f t="shared" si="8"/>
        <v/>
      </c>
      <c r="F114" s="130" t="str">
        <f t="shared" si="9"/>
        <v/>
      </c>
      <c r="G114" s="131" t="str">
        <f t="shared" si="10"/>
        <v/>
      </c>
      <c r="H114" s="121" t="str">
        <f t="shared" si="11"/>
        <v/>
      </c>
      <c r="I114" s="130" t="str">
        <f t="shared" si="12"/>
        <v/>
      </c>
      <c r="J114" s="121" t="str">
        <f t="shared" si="13"/>
        <v/>
      </c>
      <c r="K114" s="131" t="str">
        <f t="shared" si="14"/>
        <v/>
      </c>
      <c r="L114" s="120" t="str">
        <f>IF(Data!T114&gt;0,Data!T114/35.453*1000,"")</f>
        <v/>
      </c>
      <c r="M114" s="120" t="str">
        <f>IF(Data!V114&gt;0,Data!V114/14.0067*1000,"")</f>
        <v/>
      </c>
      <c r="N114" s="120" t="str">
        <f>IF(Data!X114&gt;0,Data!X114/16.032*1000,"")</f>
        <v/>
      </c>
      <c r="O114" s="120" t="str">
        <f>IF(Data!Z114&gt;0,Data!Z114/22.9898*1000,"")</f>
        <v/>
      </c>
      <c r="P114" s="120" t="str">
        <f>IF(Data!AB114&gt;0,Data!AB114/14.0067*1000,"")</f>
        <v/>
      </c>
      <c r="Q114" s="120" t="str">
        <f>IF(Data!AD114&gt;0,Data!AD114/39.102*1000,"")</f>
        <v/>
      </c>
      <c r="R114" s="120" t="str">
        <f>IF(Data!AF114&gt;0,Data!AF114/12.156*1000,"")</f>
        <v/>
      </c>
      <c r="S114" s="120" t="str">
        <f>IF(Data!AH114&gt;0,Data!AH114/20.04*1000,"")</f>
        <v/>
      </c>
      <c r="T114" s="384" t="str">
        <f>IF(ISTEXT(Data!AJ114),Data!AJ114,"")</f>
        <v/>
      </c>
      <c r="U114" s="384" t="str">
        <f>IF(ISTEXT(Data!AK114),Data!AK114,"")</f>
        <v/>
      </c>
    </row>
    <row r="115" spans="1:21" x14ac:dyDescent="0.2">
      <c r="A115" s="120" t="str">
        <f>IF(ISTEXT(Data!A115),Data!A115,"")</f>
        <v/>
      </c>
      <c r="B115" s="120" t="str">
        <f>IF(Data!P115&gt;0.0001,Data!P115,"")</f>
        <v/>
      </c>
      <c r="C115" s="129" t="str">
        <f t="shared" si="0"/>
        <v/>
      </c>
      <c r="D115" s="121" t="str">
        <f>IF(Data!R115&gt;0.0001,Data!R115,"")</f>
        <v/>
      </c>
      <c r="E115" s="130" t="str">
        <f t="shared" si="8"/>
        <v/>
      </c>
      <c r="F115" s="130" t="str">
        <f t="shared" si="9"/>
        <v/>
      </c>
      <c r="G115" s="131" t="str">
        <f t="shared" si="10"/>
        <v/>
      </c>
      <c r="H115" s="121" t="str">
        <f t="shared" si="11"/>
        <v/>
      </c>
      <c r="I115" s="130" t="str">
        <f t="shared" si="12"/>
        <v/>
      </c>
      <c r="J115" s="121" t="str">
        <f t="shared" si="13"/>
        <v/>
      </c>
      <c r="K115" s="131" t="str">
        <f t="shared" si="14"/>
        <v/>
      </c>
      <c r="L115" s="120" t="str">
        <f>IF(Data!T115&gt;0,Data!T115/35.453*1000,"")</f>
        <v/>
      </c>
      <c r="M115" s="120" t="str">
        <f>IF(Data!V115&gt;0,Data!V115/14.0067*1000,"")</f>
        <v/>
      </c>
      <c r="N115" s="120" t="str">
        <f>IF(Data!X115&gt;0,Data!X115/16.032*1000,"")</f>
        <v/>
      </c>
      <c r="O115" s="120" t="str">
        <f>IF(Data!Z115&gt;0,Data!Z115/22.9898*1000,"")</f>
        <v/>
      </c>
      <c r="P115" s="120" t="str">
        <f>IF(Data!AB115&gt;0,Data!AB115/14.0067*1000,"")</f>
        <v/>
      </c>
      <c r="Q115" s="120" t="str">
        <f>IF(Data!AD115&gt;0,Data!AD115/39.102*1000,"")</f>
        <v/>
      </c>
      <c r="R115" s="120" t="str">
        <f>IF(Data!AF115&gt;0,Data!AF115/12.156*1000,"")</f>
        <v/>
      </c>
      <c r="S115" s="120" t="str">
        <f>IF(Data!AH115&gt;0,Data!AH115/20.04*1000,"")</f>
        <v/>
      </c>
      <c r="T115" s="384" t="str">
        <f>IF(ISTEXT(Data!AJ115),Data!AJ115,"")</f>
        <v/>
      </c>
      <c r="U115" s="384" t="str">
        <f>IF(ISTEXT(Data!AK115),Data!AK115,"")</f>
        <v/>
      </c>
    </row>
    <row r="116" spans="1:21" x14ac:dyDescent="0.2">
      <c r="A116" s="120" t="str">
        <f>IF(ISTEXT(Data!A116),Data!A116,"")</f>
        <v/>
      </c>
      <c r="B116" s="120" t="str">
        <f>IF(Data!P116&gt;0.0001,Data!P116,"")</f>
        <v/>
      </c>
      <c r="C116" s="129" t="str">
        <f t="shared" si="0"/>
        <v/>
      </c>
      <c r="D116" s="121" t="str">
        <f>IF(Data!R116&gt;0.0001,Data!R116,"")</f>
        <v/>
      </c>
      <c r="E116" s="130" t="str">
        <f t="shared" si="8"/>
        <v/>
      </c>
      <c r="F116" s="130" t="str">
        <f t="shared" si="9"/>
        <v/>
      </c>
      <c r="G116" s="131" t="str">
        <f t="shared" si="10"/>
        <v/>
      </c>
      <c r="H116" s="121" t="str">
        <f t="shared" si="11"/>
        <v/>
      </c>
      <c r="I116" s="130" t="str">
        <f t="shared" si="12"/>
        <v/>
      </c>
      <c r="J116" s="121" t="str">
        <f t="shared" si="13"/>
        <v/>
      </c>
      <c r="K116" s="131" t="str">
        <f t="shared" si="14"/>
        <v/>
      </c>
      <c r="L116" s="120" t="str">
        <f>IF(Data!T116&gt;0,Data!T116/35.453*1000,"")</f>
        <v/>
      </c>
      <c r="M116" s="120" t="str">
        <f>IF(Data!V116&gt;0,Data!V116/14.0067*1000,"")</f>
        <v/>
      </c>
      <c r="N116" s="120" t="str">
        <f>IF(Data!X116&gt;0,Data!X116/16.032*1000,"")</f>
        <v/>
      </c>
      <c r="O116" s="120" t="str">
        <f>IF(Data!Z116&gt;0,Data!Z116/22.9898*1000,"")</f>
        <v/>
      </c>
      <c r="P116" s="120" t="str">
        <f>IF(Data!AB116&gt;0,Data!AB116/14.0067*1000,"")</f>
        <v/>
      </c>
      <c r="Q116" s="120" t="str">
        <f>IF(Data!AD116&gt;0,Data!AD116/39.102*1000,"")</f>
        <v/>
      </c>
      <c r="R116" s="120" t="str">
        <f>IF(Data!AF116&gt;0,Data!AF116/12.156*1000,"")</f>
        <v/>
      </c>
      <c r="S116" s="120" t="str">
        <f>IF(Data!AH116&gt;0,Data!AH116/20.04*1000,"")</f>
        <v/>
      </c>
      <c r="T116" s="384" t="str">
        <f>IF(ISTEXT(Data!AJ116),Data!AJ116,"")</f>
        <v/>
      </c>
      <c r="U116" s="384" t="str">
        <f>IF(ISTEXT(Data!AK116),Data!AK116,"")</f>
        <v/>
      </c>
    </row>
    <row r="117" spans="1:21" x14ac:dyDescent="0.2">
      <c r="A117" s="120" t="str">
        <f>IF(ISTEXT(Data!A117),Data!A117,"")</f>
        <v>DEU96016</v>
      </c>
      <c r="B117" s="120">
        <f>IF(Data!P117&gt;0.0001,Data!P117,"")</f>
        <v>4.5999999999999996</v>
      </c>
      <c r="C117" s="129">
        <f t="shared" si="0"/>
        <v>25.118864315095792</v>
      </c>
      <c r="D117" s="121">
        <f>IF(Data!R117&gt;0.0001,Data!R117,"")</f>
        <v>34.200000000000003</v>
      </c>
      <c r="E117" s="130">
        <f t="shared" si="8"/>
        <v>32.868847870818236</v>
      </c>
      <c r="F117" s="130">
        <f t="shared" si="9"/>
        <v>32.868847870818236</v>
      </c>
      <c r="G117" s="131">
        <f t="shared" si="10"/>
        <v>3.8922576876659849</v>
      </c>
      <c r="H117" s="121">
        <f t="shared" si="11"/>
        <v>190.81445287487202</v>
      </c>
      <c r="I117" s="130">
        <f t="shared" si="12"/>
        <v>174.48942311198127</v>
      </c>
      <c r="J117" s="121">
        <f t="shared" si="13"/>
        <v>16.32502976289075</v>
      </c>
      <c r="K117" s="131">
        <f t="shared" si="14"/>
        <v>4.4688903775765745</v>
      </c>
      <c r="L117" s="120">
        <f>IF(Data!T117&gt;0,Data!T117/35.453*1000,"")</f>
        <v>13.003130905706145</v>
      </c>
      <c r="M117" s="120">
        <f>IF(Data!V117&gt;0,Data!V117/14.0067*1000,"")</f>
        <v>98.443673897266351</v>
      </c>
      <c r="N117" s="120">
        <f>IF(Data!X117&gt;0,Data!X117/16.032*1000,"")</f>
        <v>63.042618309008773</v>
      </c>
      <c r="O117" s="120">
        <f>IF(Data!Z117&gt;0,Data!Z117/22.9898*1000,"")</f>
        <v>22.314243708079236</v>
      </c>
      <c r="P117" s="120">
        <f>IF(Data!AB117&gt;0,Data!AB117/14.0067*1000,"")</f>
        <v>99.007705526913909</v>
      </c>
      <c r="Q117" s="120">
        <f>IF(Data!AD117&gt;0,Data!AD117/39.102*1000,"")</f>
        <v>4.3987519819958063</v>
      </c>
      <c r="R117" s="120">
        <f>IF(Data!AF117&gt;0,Data!AF117/12.156*1000,"")</f>
        <v>11.681474169134582</v>
      </c>
      <c r="S117" s="120">
        <f>IF(Data!AH117&gt;0,Data!AH117/20.04*1000,"")</f>
        <v>28.293413173652691</v>
      </c>
      <c r="T117" s="384" t="str">
        <f>IF(ISTEXT(Data!AJ117),Data!AJ117,"")</f>
        <v/>
      </c>
      <c r="U117" s="384" t="str">
        <f>IF(ISTEXT(Data!AK117),Data!AK117,"")</f>
        <v/>
      </c>
    </row>
    <row r="118" spans="1:21" x14ac:dyDescent="0.2">
      <c r="A118" s="120" t="str">
        <f>IF(ISTEXT(Data!A118),Data!A118,"")</f>
        <v>DEU96017</v>
      </c>
      <c r="B118" s="120">
        <f>IF(Data!P118&gt;0.0001,Data!P118,"")</f>
        <v>4.12</v>
      </c>
      <c r="C118" s="129">
        <f t="shared" si="0"/>
        <v>75.857757502918261</v>
      </c>
      <c r="D118" s="121">
        <f>IF(Data!R118&gt;0.0001,Data!R118,"")</f>
        <v>52.3</v>
      </c>
      <c r="E118" s="130">
        <f t="shared" si="8"/>
        <v>47.569471942238593</v>
      </c>
      <c r="F118" s="130">
        <f t="shared" si="9"/>
        <v>47.569471942238593</v>
      </c>
      <c r="G118" s="131">
        <f t="shared" si="10"/>
        <v>9.0449867261212322</v>
      </c>
      <c r="H118" s="121">
        <f t="shared" si="11"/>
        <v>188.46448716535747</v>
      </c>
      <c r="I118" s="130">
        <f t="shared" si="12"/>
        <v>192.32076636694725</v>
      </c>
      <c r="J118" s="121">
        <f t="shared" si="13"/>
        <v>-3.8562792015897855</v>
      </c>
      <c r="K118" s="131">
        <f t="shared" si="14"/>
        <v>-1.0127175792175549</v>
      </c>
      <c r="L118" s="120">
        <f>IF(Data!T118&gt;0,Data!T118/35.453*1000,"")</f>
        <v>22.395848024144641</v>
      </c>
      <c r="M118" s="120">
        <f>IF(Data!V118&gt;0,Data!V118/14.0067*1000,"")</f>
        <v>146.93976292234498</v>
      </c>
      <c r="N118" s="120">
        <f>IF(Data!X118&gt;0,Data!X118/16.032*1000,"")</f>
        <v>22.985155420457623</v>
      </c>
      <c r="O118" s="120">
        <f>IF(Data!Z118&gt;0,Data!Z118/22.9898*1000,"")</f>
        <v>30.796266170214615</v>
      </c>
      <c r="P118" s="120">
        <f>IF(Data!AB118&gt;0,Data!AB118/14.0067*1000,"")</f>
        <v>45.623371583790671</v>
      </c>
      <c r="Q118" s="120">
        <f>IF(Data!AD118&gt;0,Data!AD118/39.102*1000,"")</f>
        <v>1.7901897601145724</v>
      </c>
      <c r="R118" s="120">
        <f>IF(Data!AF118&gt;0,Data!AF118/12.156*1000,"")</f>
        <v>10.694307337940112</v>
      </c>
      <c r="S118" s="120">
        <f>IF(Data!AH118&gt;0,Data!AH118/20.04*1000,"")</f>
        <v>23.702594810379239</v>
      </c>
      <c r="T118" s="384" t="str">
        <f>IF(ISTEXT(Data!AJ118),Data!AJ118,"")</f>
        <v/>
      </c>
      <c r="U118" s="384" t="str">
        <f>IF(ISTEXT(Data!AK118),Data!AK118,"")</f>
        <v/>
      </c>
    </row>
    <row r="119" spans="1:21" x14ac:dyDescent="0.2">
      <c r="A119" s="120" t="str">
        <f>IF(ISTEXT(Data!A119),Data!A119,"")</f>
        <v>DEU96018</v>
      </c>
      <c r="B119" s="120">
        <f>IF(Data!P119&gt;0.0001,Data!P119,"")</f>
        <v>3.94</v>
      </c>
      <c r="C119" s="129">
        <f t="shared" si="0"/>
        <v>114.8153621496881</v>
      </c>
      <c r="D119" s="121">
        <f>IF(Data!R119&gt;0.0001,Data!R119,"")</f>
        <v>80.3</v>
      </c>
      <c r="E119" s="130">
        <f t="shared" si="8"/>
        <v>72.561062069837917</v>
      </c>
      <c r="F119" s="130">
        <f t="shared" si="9"/>
        <v>72.561062069837917</v>
      </c>
      <c r="G119" s="131">
        <f t="shared" si="10"/>
        <v>9.6375316689440602</v>
      </c>
      <c r="H119" s="121">
        <f t="shared" si="11"/>
        <v>278.64423578074837</v>
      </c>
      <c r="I119" s="130">
        <f t="shared" si="12"/>
        <v>297.66506903502511</v>
      </c>
      <c r="J119" s="121">
        <f t="shared" si="13"/>
        <v>-19.020833254276738</v>
      </c>
      <c r="K119" s="131">
        <f t="shared" si="14"/>
        <v>-3.3004556919928709</v>
      </c>
      <c r="L119" s="120">
        <f>IF(Data!T119&gt;0,Data!T119/35.453*1000,"")</f>
        <v>41.745409415282204</v>
      </c>
      <c r="M119" s="120">
        <f>IF(Data!V119&gt;0,Data!V119/14.0067*1000,"")</f>
        <v>209.74114990726557</v>
      </c>
      <c r="N119" s="120">
        <f>IF(Data!X119&gt;0,Data!X119/16.032*1000,"")</f>
        <v>46.178509712477364</v>
      </c>
      <c r="O119" s="120">
        <f>IF(Data!Z119&gt;0,Data!Z119/22.9898*1000,"")</f>
        <v>36.972918424692693</v>
      </c>
      <c r="P119" s="120">
        <f>IF(Data!AB119&gt;0,Data!AB119/14.0067*1000,"")</f>
        <v>85.980375852319966</v>
      </c>
      <c r="Q119" s="120">
        <f>IF(Data!AD119&gt;0,Data!AD119/39.102*1000,"")</f>
        <v>2.813155337322899</v>
      </c>
      <c r="R119" s="120">
        <f>IF(Data!AF119&gt;0,Data!AF119/12.156*1000,"")</f>
        <v>13.162224415926293</v>
      </c>
      <c r="S119" s="120">
        <f>IF(Data!AH119&gt;0,Data!AH119/20.04*1000,"")</f>
        <v>24.900199600798405</v>
      </c>
      <c r="T119" s="384" t="str">
        <f>IF(ISTEXT(Data!AJ119),Data!AJ119,"")</f>
        <v/>
      </c>
      <c r="U119" s="384" t="str">
        <f>IF(ISTEXT(Data!AK119),Data!AK119,"")</f>
        <v/>
      </c>
    </row>
    <row r="120" spans="1:21" x14ac:dyDescent="0.2">
      <c r="A120" s="120" t="str">
        <f>IF(ISTEXT(Data!A120),Data!A120,"")</f>
        <v/>
      </c>
      <c r="B120" s="120" t="str">
        <f>IF(Data!P120&gt;0.0001,Data!P120,"")</f>
        <v/>
      </c>
      <c r="C120" s="129" t="str">
        <f t="shared" si="0"/>
        <v/>
      </c>
      <c r="D120" s="121" t="str">
        <f>IF(Data!R120&gt;0.0001,Data!R120,"")</f>
        <v/>
      </c>
      <c r="E120" s="130" t="str">
        <f t="shared" si="8"/>
        <v/>
      </c>
      <c r="F120" s="130" t="str">
        <f t="shared" si="9"/>
        <v/>
      </c>
      <c r="G120" s="131" t="str">
        <f t="shared" si="10"/>
        <v/>
      </c>
      <c r="H120" s="121" t="str">
        <f t="shared" si="11"/>
        <v/>
      </c>
      <c r="I120" s="130" t="str">
        <f t="shared" si="12"/>
        <v/>
      </c>
      <c r="J120" s="121" t="str">
        <f t="shared" si="13"/>
        <v/>
      </c>
      <c r="K120" s="131" t="str">
        <f t="shared" si="14"/>
        <v/>
      </c>
      <c r="L120" s="120" t="str">
        <f>IF(Data!T120&gt;0,Data!T120/35.453*1000,"")</f>
        <v/>
      </c>
      <c r="M120" s="120" t="str">
        <f>IF(Data!V120&gt;0,Data!V120/14.0067*1000,"")</f>
        <v/>
      </c>
      <c r="N120" s="120" t="str">
        <f>IF(Data!X120&gt;0,Data!X120/16.032*1000,"")</f>
        <v/>
      </c>
      <c r="O120" s="120" t="str">
        <f>IF(Data!Z120&gt;0,Data!Z120/22.9898*1000,"")</f>
        <v/>
      </c>
      <c r="P120" s="120" t="str">
        <f>IF(Data!AB120&gt;0,Data!AB120/14.0067*1000,"")</f>
        <v/>
      </c>
      <c r="Q120" s="120" t="str">
        <f>IF(Data!AD120&gt;0,Data!AD120/39.102*1000,"")</f>
        <v/>
      </c>
      <c r="R120" s="120" t="str">
        <f>IF(Data!AF120&gt;0,Data!AF120/12.156*1000,"")</f>
        <v/>
      </c>
      <c r="S120" s="120" t="str">
        <f>IF(Data!AH120&gt;0,Data!AH120/20.04*1000,"")</f>
        <v/>
      </c>
      <c r="T120" s="384" t="str">
        <f>IF(ISTEXT(Data!AJ120),Data!AJ120,"")</f>
        <v/>
      </c>
      <c r="U120" s="384" t="str">
        <f>IF(ISTEXT(Data!AK120),Data!AK120,"")</f>
        <v/>
      </c>
    </row>
    <row r="121" spans="1:21" x14ac:dyDescent="0.2">
      <c r="A121" s="120" t="str">
        <f>IF(ISTEXT(Data!A121),Data!A121,"")</f>
        <v/>
      </c>
      <c r="B121" s="120" t="str">
        <f>IF(Data!P121&gt;0.0001,Data!P121,"")</f>
        <v/>
      </c>
      <c r="C121" s="129" t="str">
        <f t="shared" si="0"/>
        <v/>
      </c>
      <c r="D121" s="121" t="str">
        <f>IF(Data!R121&gt;0.0001,Data!R121,"")</f>
        <v/>
      </c>
      <c r="E121" s="130" t="str">
        <f t="shared" si="8"/>
        <v/>
      </c>
      <c r="F121" s="130" t="str">
        <f t="shared" si="9"/>
        <v/>
      </c>
      <c r="G121" s="131" t="str">
        <f t="shared" si="10"/>
        <v/>
      </c>
      <c r="H121" s="121" t="str">
        <f t="shared" si="11"/>
        <v/>
      </c>
      <c r="I121" s="130" t="str">
        <f t="shared" si="12"/>
        <v/>
      </c>
      <c r="J121" s="121" t="str">
        <f t="shared" si="13"/>
        <v/>
      </c>
      <c r="K121" s="131" t="str">
        <f t="shared" si="14"/>
        <v/>
      </c>
      <c r="L121" s="120" t="str">
        <f>IF(Data!T121&gt;0,Data!T121/35.453*1000,"")</f>
        <v/>
      </c>
      <c r="M121" s="120" t="str">
        <f>IF(Data!V121&gt;0,Data!V121/14.0067*1000,"")</f>
        <v/>
      </c>
      <c r="N121" s="120" t="str">
        <f>IF(Data!X121&gt;0,Data!X121/16.032*1000,"")</f>
        <v/>
      </c>
      <c r="O121" s="120" t="str">
        <f>IF(Data!Z121&gt;0,Data!Z121/22.9898*1000,"")</f>
        <v/>
      </c>
      <c r="P121" s="120" t="str">
        <f>IF(Data!AB121&gt;0,Data!AB121/14.0067*1000,"")</f>
        <v/>
      </c>
      <c r="Q121" s="120" t="str">
        <f>IF(Data!AD121&gt;0,Data!AD121/39.102*1000,"")</f>
        <v/>
      </c>
      <c r="R121" s="120" t="str">
        <f>IF(Data!AF121&gt;0,Data!AF121/12.156*1000,"")</f>
        <v/>
      </c>
      <c r="S121" s="120" t="str">
        <f>IF(Data!AH121&gt;0,Data!AH121/20.04*1000,"")</f>
        <v/>
      </c>
      <c r="T121" s="384" t="str">
        <f>IF(ISTEXT(Data!AJ121),Data!AJ121,"")</f>
        <v/>
      </c>
      <c r="U121" s="384" t="str">
        <f>IF(ISTEXT(Data!AK121),Data!AK121,"")</f>
        <v/>
      </c>
    </row>
    <row r="122" spans="1:21" x14ac:dyDescent="0.2">
      <c r="A122" s="120" t="str">
        <f>IF(ISTEXT(Data!A122),Data!A122,"")</f>
        <v/>
      </c>
      <c r="B122" s="120" t="str">
        <f>IF(Data!P122&gt;0.0001,Data!P122,"")</f>
        <v/>
      </c>
      <c r="C122" s="129" t="str">
        <f t="shared" ref="C122:C185" si="15">IF(ISNUMBER(B122),10^(-B122)*10^6,"")</f>
        <v/>
      </c>
      <c r="D122" s="121" t="str">
        <f>IF(Data!R122&gt;0.0001,Data!R122,"")</f>
        <v/>
      </c>
      <c r="E122" s="130" t="str">
        <f t="shared" si="8"/>
        <v/>
      </c>
      <c r="F122" s="130" t="str">
        <f t="shared" si="9"/>
        <v/>
      </c>
      <c r="G122" s="131" t="str">
        <f t="shared" si="10"/>
        <v/>
      </c>
      <c r="H122" s="121" t="str">
        <f t="shared" si="11"/>
        <v/>
      </c>
      <c r="I122" s="130" t="str">
        <f t="shared" si="12"/>
        <v/>
      </c>
      <c r="J122" s="121" t="str">
        <f t="shared" si="13"/>
        <v/>
      </c>
      <c r="K122" s="131" t="str">
        <f t="shared" si="14"/>
        <v/>
      </c>
      <c r="L122" s="120" t="str">
        <f>IF(Data!T122&gt;0,Data!T122/35.453*1000,"")</f>
        <v/>
      </c>
      <c r="M122" s="120" t="str">
        <f>IF(Data!V122&gt;0,Data!V122/14.0067*1000,"")</f>
        <v/>
      </c>
      <c r="N122" s="120" t="str">
        <f>IF(Data!X122&gt;0,Data!X122/16.032*1000,"")</f>
        <v/>
      </c>
      <c r="O122" s="120" t="str">
        <f>IF(Data!Z122&gt;0,Data!Z122/22.9898*1000,"")</f>
        <v/>
      </c>
      <c r="P122" s="120" t="str">
        <f>IF(Data!AB122&gt;0,Data!AB122/14.0067*1000,"")</f>
        <v/>
      </c>
      <c r="Q122" s="120" t="str">
        <f>IF(Data!AD122&gt;0,Data!AD122/39.102*1000,"")</f>
        <v/>
      </c>
      <c r="R122" s="120" t="str">
        <f>IF(Data!AF122&gt;0,Data!AF122/12.156*1000,"")</f>
        <v/>
      </c>
      <c r="S122" s="120" t="str">
        <f>IF(Data!AH122&gt;0,Data!AH122/20.04*1000,"")</f>
        <v/>
      </c>
      <c r="T122" s="384" t="str">
        <f>IF(ISTEXT(Data!AJ122),Data!AJ122,"")</f>
        <v/>
      </c>
      <c r="U122" s="384" t="str">
        <f>IF(ISTEXT(Data!AK122),Data!AK122,"")</f>
        <v/>
      </c>
    </row>
    <row r="123" spans="1:21" x14ac:dyDescent="0.2">
      <c r="A123" s="120" t="str">
        <f>IF(ISTEXT(Data!A123),Data!A123,"")</f>
        <v/>
      </c>
      <c r="B123" s="120" t="str">
        <f>IF(Data!P123&gt;0.0001,Data!P123,"")</f>
        <v/>
      </c>
      <c r="C123" s="129" t="str">
        <f t="shared" si="15"/>
        <v/>
      </c>
      <c r="D123" s="121" t="str">
        <f>IF(Data!R123&gt;0.0001,Data!R123,"")</f>
        <v/>
      </c>
      <c r="E123" s="130" t="str">
        <f t="shared" si="8"/>
        <v/>
      </c>
      <c r="F123" s="130" t="str">
        <f t="shared" si="9"/>
        <v/>
      </c>
      <c r="G123" s="131" t="str">
        <f t="shared" si="10"/>
        <v/>
      </c>
      <c r="H123" s="121" t="str">
        <f t="shared" si="11"/>
        <v/>
      </c>
      <c r="I123" s="130" t="str">
        <f t="shared" si="12"/>
        <v/>
      </c>
      <c r="J123" s="121" t="str">
        <f t="shared" si="13"/>
        <v/>
      </c>
      <c r="K123" s="131" t="str">
        <f t="shared" si="14"/>
        <v/>
      </c>
      <c r="L123" s="120" t="str">
        <f>IF(Data!T123&gt;0,Data!T123/35.453*1000,"")</f>
        <v/>
      </c>
      <c r="M123" s="120" t="str">
        <f>IF(Data!V123&gt;0,Data!V123/14.0067*1000,"")</f>
        <v/>
      </c>
      <c r="N123" s="120" t="str">
        <f>IF(Data!X123&gt;0,Data!X123/16.032*1000,"")</f>
        <v/>
      </c>
      <c r="O123" s="120" t="str">
        <f>IF(Data!Z123&gt;0,Data!Z123/22.9898*1000,"")</f>
        <v/>
      </c>
      <c r="P123" s="120" t="str">
        <f>IF(Data!AB123&gt;0,Data!AB123/14.0067*1000,"")</f>
        <v/>
      </c>
      <c r="Q123" s="120" t="str">
        <f>IF(Data!AD123&gt;0,Data!AD123/39.102*1000,"")</f>
        <v/>
      </c>
      <c r="R123" s="120" t="str">
        <f>IF(Data!AF123&gt;0,Data!AF123/12.156*1000,"")</f>
        <v/>
      </c>
      <c r="S123" s="120" t="str">
        <f>IF(Data!AH123&gt;0,Data!AH123/20.04*1000,"")</f>
        <v/>
      </c>
      <c r="T123" s="384" t="str">
        <f>IF(ISTEXT(Data!AJ123),Data!AJ123,"")</f>
        <v/>
      </c>
      <c r="U123" s="384" t="str">
        <f>IF(ISTEXT(Data!AK123),Data!AK123,"")</f>
        <v/>
      </c>
    </row>
    <row r="124" spans="1:21" x14ac:dyDescent="0.2">
      <c r="A124" s="120" t="str">
        <f>IF(ISTEXT(Data!A124),Data!A124,"")</f>
        <v/>
      </c>
      <c r="B124" s="120" t="str">
        <f>IF(Data!P124&gt;0.0001,Data!P124,"")</f>
        <v/>
      </c>
      <c r="C124" s="129" t="str">
        <f t="shared" si="15"/>
        <v/>
      </c>
      <c r="D124" s="121" t="str">
        <f>IF(Data!R124&gt;0.0001,Data!R124,"")</f>
        <v/>
      </c>
      <c r="E124" s="130" t="str">
        <f t="shared" si="8"/>
        <v/>
      </c>
      <c r="F124" s="130" t="str">
        <f t="shared" si="9"/>
        <v/>
      </c>
      <c r="G124" s="131" t="str">
        <f t="shared" si="10"/>
        <v/>
      </c>
      <c r="H124" s="121" t="str">
        <f t="shared" si="11"/>
        <v/>
      </c>
      <c r="I124" s="130" t="str">
        <f t="shared" si="12"/>
        <v/>
      </c>
      <c r="J124" s="121" t="str">
        <f t="shared" si="13"/>
        <v/>
      </c>
      <c r="K124" s="131" t="str">
        <f t="shared" si="14"/>
        <v/>
      </c>
      <c r="L124" s="120" t="str">
        <f>IF(Data!T124&gt;0,Data!T124/35.453*1000,"")</f>
        <v/>
      </c>
      <c r="M124" s="120" t="str">
        <f>IF(Data!V124&gt;0,Data!V124/14.0067*1000,"")</f>
        <v/>
      </c>
      <c r="N124" s="120" t="str">
        <f>IF(Data!X124&gt;0,Data!X124/16.032*1000,"")</f>
        <v/>
      </c>
      <c r="O124" s="120" t="str">
        <f>IF(Data!Z124&gt;0,Data!Z124/22.9898*1000,"")</f>
        <v/>
      </c>
      <c r="P124" s="120" t="str">
        <f>IF(Data!AB124&gt;0,Data!AB124/14.0067*1000,"")</f>
        <v/>
      </c>
      <c r="Q124" s="120" t="str">
        <f>IF(Data!AD124&gt;0,Data!AD124/39.102*1000,"")</f>
        <v/>
      </c>
      <c r="R124" s="120" t="str">
        <f>IF(Data!AF124&gt;0,Data!AF124/12.156*1000,"")</f>
        <v/>
      </c>
      <c r="S124" s="120" t="str">
        <f>IF(Data!AH124&gt;0,Data!AH124/20.04*1000,"")</f>
        <v/>
      </c>
      <c r="T124" s="384" t="str">
        <f>IF(ISTEXT(Data!AJ124),Data!AJ124,"")</f>
        <v/>
      </c>
      <c r="U124" s="384" t="str">
        <f>IF(ISTEXT(Data!AK124),Data!AK124,"")</f>
        <v/>
      </c>
    </row>
    <row r="125" spans="1:21" x14ac:dyDescent="0.2">
      <c r="A125" s="120" t="str">
        <f>IF(ISTEXT(Data!A125),Data!A125,"")</f>
        <v/>
      </c>
      <c r="B125" s="120" t="str">
        <f>IF(Data!P125&gt;0.0001,Data!P125,"")</f>
        <v/>
      </c>
      <c r="C125" s="129" t="str">
        <f t="shared" si="15"/>
        <v/>
      </c>
      <c r="D125" s="121" t="str">
        <f>IF(Data!R125&gt;0.0001,Data!R125,"")</f>
        <v/>
      </c>
      <c r="E125" s="130" t="str">
        <f t="shared" si="8"/>
        <v/>
      </c>
      <c r="F125" s="130" t="str">
        <f t="shared" si="9"/>
        <v/>
      </c>
      <c r="G125" s="131" t="str">
        <f t="shared" si="10"/>
        <v/>
      </c>
      <c r="H125" s="121" t="str">
        <f t="shared" si="11"/>
        <v/>
      </c>
      <c r="I125" s="130" t="str">
        <f t="shared" si="12"/>
        <v/>
      </c>
      <c r="J125" s="121" t="str">
        <f t="shared" si="13"/>
        <v/>
      </c>
      <c r="K125" s="131" t="str">
        <f t="shared" si="14"/>
        <v/>
      </c>
      <c r="L125" s="120" t="str">
        <f>IF(Data!T125&gt;0,Data!T125/35.453*1000,"")</f>
        <v/>
      </c>
      <c r="M125" s="120" t="str">
        <f>IF(Data!V125&gt;0,Data!V125/14.0067*1000,"")</f>
        <v/>
      </c>
      <c r="N125" s="120" t="str">
        <f>IF(Data!X125&gt;0,Data!X125/16.032*1000,"")</f>
        <v/>
      </c>
      <c r="O125" s="120" t="str">
        <f>IF(Data!Z125&gt;0,Data!Z125/22.9898*1000,"")</f>
        <v/>
      </c>
      <c r="P125" s="120" t="str">
        <f>IF(Data!AB125&gt;0,Data!AB125/14.0067*1000,"")</f>
        <v/>
      </c>
      <c r="Q125" s="120" t="str">
        <f>IF(Data!AD125&gt;0,Data!AD125/39.102*1000,"")</f>
        <v/>
      </c>
      <c r="R125" s="120" t="str">
        <f>IF(Data!AF125&gt;0,Data!AF125/12.156*1000,"")</f>
        <v/>
      </c>
      <c r="S125" s="120" t="str">
        <f>IF(Data!AH125&gt;0,Data!AH125/20.04*1000,"")</f>
        <v/>
      </c>
      <c r="T125" s="384" t="str">
        <f>IF(ISTEXT(Data!AJ125),Data!AJ125,"")</f>
        <v/>
      </c>
      <c r="U125" s="384" t="str">
        <f>IF(ISTEXT(Data!AK125),Data!AK125,"")</f>
        <v/>
      </c>
    </row>
    <row r="126" spans="1:21" x14ac:dyDescent="0.2">
      <c r="A126" s="120" t="str">
        <f>IF(ISTEXT(Data!A126),Data!A126,"")</f>
        <v/>
      </c>
      <c r="B126" s="120" t="str">
        <f>IF(Data!P126&gt;0.0001,Data!P126,"")</f>
        <v/>
      </c>
      <c r="C126" s="129" t="str">
        <f t="shared" si="15"/>
        <v/>
      </c>
      <c r="D126" s="121" t="str">
        <f>IF(Data!R126&gt;0.0001,Data!R126,"")</f>
        <v/>
      </c>
      <c r="E126" s="130" t="str">
        <f t="shared" si="8"/>
        <v/>
      </c>
      <c r="F126" s="130" t="str">
        <f t="shared" si="9"/>
        <v/>
      </c>
      <c r="G126" s="131" t="str">
        <f t="shared" si="10"/>
        <v/>
      </c>
      <c r="H126" s="121" t="str">
        <f t="shared" si="11"/>
        <v/>
      </c>
      <c r="I126" s="130" t="str">
        <f t="shared" si="12"/>
        <v/>
      </c>
      <c r="J126" s="121" t="str">
        <f t="shared" si="13"/>
        <v/>
      </c>
      <c r="K126" s="131" t="str">
        <f t="shared" si="14"/>
        <v/>
      </c>
      <c r="L126" s="120" t="str">
        <f>IF(Data!T126&gt;0,Data!T126/35.453*1000,"")</f>
        <v/>
      </c>
      <c r="M126" s="120" t="str">
        <f>IF(Data!V126&gt;0,Data!V126/14.0067*1000,"")</f>
        <v/>
      </c>
      <c r="N126" s="120" t="str">
        <f>IF(Data!X126&gt;0,Data!X126/16.032*1000,"")</f>
        <v/>
      </c>
      <c r="O126" s="120" t="str">
        <f>IF(Data!Z126&gt;0,Data!Z126/22.9898*1000,"")</f>
        <v/>
      </c>
      <c r="P126" s="120" t="str">
        <f>IF(Data!AB126&gt;0,Data!AB126/14.0067*1000,"")</f>
        <v/>
      </c>
      <c r="Q126" s="120" t="str">
        <f>IF(Data!AD126&gt;0,Data!AD126/39.102*1000,"")</f>
        <v/>
      </c>
      <c r="R126" s="120" t="str">
        <f>IF(Data!AF126&gt;0,Data!AF126/12.156*1000,"")</f>
        <v/>
      </c>
      <c r="S126" s="120" t="str">
        <f>IF(Data!AH126&gt;0,Data!AH126/20.04*1000,"")</f>
        <v/>
      </c>
      <c r="T126" s="384" t="str">
        <f>IF(ISTEXT(Data!AJ126),Data!AJ126,"")</f>
        <v/>
      </c>
      <c r="U126" s="384" t="str">
        <f>IF(ISTEXT(Data!AK126),Data!AK126,"")</f>
        <v/>
      </c>
    </row>
    <row r="127" spans="1:21" x14ac:dyDescent="0.2">
      <c r="A127" s="120" t="str">
        <f>IF(ISTEXT(Data!A127),Data!A127,"")</f>
        <v>DEU96019</v>
      </c>
      <c r="B127" s="120">
        <f>IF(Data!P127&gt;0.0001,Data!P127,"")</f>
        <v>4.1399999999999997</v>
      </c>
      <c r="C127" s="129">
        <f t="shared" si="15"/>
        <v>72.443596007499053</v>
      </c>
      <c r="D127" s="121">
        <f>IF(Data!R127&gt;0.0001,Data!R127,"")</f>
        <v>48.4</v>
      </c>
      <c r="E127" s="130">
        <f t="shared" si="8"/>
        <v>49.910556175867356</v>
      </c>
      <c r="F127" s="130">
        <f t="shared" si="9"/>
        <v>49.910556175867356</v>
      </c>
      <c r="G127" s="131">
        <f t="shared" si="10"/>
        <v>-3.1209838344366889</v>
      </c>
      <c r="H127" s="121">
        <f t="shared" si="11"/>
        <v>242.39568362132908</v>
      </c>
      <c r="I127" s="130">
        <f t="shared" si="12"/>
        <v>180.56021074498815</v>
      </c>
      <c r="J127" s="121">
        <f t="shared" si="13"/>
        <v>61.83547287634093</v>
      </c>
      <c r="K127" s="131">
        <f t="shared" si="14"/>
        <v>14.619839491534769</v>
      </c>
      <c r="L127" s="120">
        <f>IF(Data!T127&gt;0,Data!T127/35.453*1000,"")</f>
        <v>6.9387639974050144</v>
      </c>
      <c r="M127" s="120">
        <f>IF(Data!V127&gt;0,Data!V127/14.0067*1000,"")</f>
        <v>107.68486412386096</v>
      </c>
      <c r="N127" s="120">
        <f>IF(Data!X127&gt;0,Data!X127/16.032*1000,"")</f>
        <v>65.936582623722174</v>
      </c>
      <c r="O127" s="120">
        <f>IF(Data!Z127&gt;0,Data!Z127/22.9898*1000,"")</f>
        <v>12.483797162219767</v>
      </c>
      <c r="P127" s="120">
        <f>IF(Data!AB127&gt;0,Data!AB127/14.0067*1000,"")</f>
        <v>78.884638838073059</v>
      </c>
      <c r="Q127" s="120">
        <f>IF(Data!AD127&gt;0,Data!AD127/39.102*1000,"")</f>
        <v>2.4295432458697763</v>
      </c>
      <c r="R127" s="120">
        <f>IF(Data!AF127&gt;0,Data!AF127/12.156*1000,"")</f>
        <v>6.9924317209608429</v>
      </c>
      <c r="S127" s="120">
        <f>IF(Data!AH127&gt;0,Data!AH127/20.04*1000,"")</f>
        <v>69.161676646706582</v>
      </c>
      <c r="T127" s="384" t="str">
        <f>IF(ISTEXT(Data!AJ127),Data!AJ127,"")</f>
        <v/>
      </c>
      <c r="U127" s="384" t="str">
        <f>IF(ISTEXT(Data!AK127),Data!AK127,"")</f>
        <v/>
      </c>
    </row>
    <row r="128" spans="1:21" x14ac:dyDescent="0.2">
      <c r="A128" s="120" t="str">
        <f>IF(ISTEXT(Data!A128),Data!A128,"")</f>
        <v>DEU96020</v>
      </c>
      <c r="B128" s="120">
        <f>IF(Data!P128&gt;0.0001,Data!P128,"")</f>
        <v>4.2300000000000004</v>
      </c>
      <c r="C128" s="129">
        <f t="shared" si="15"/>
        <v>58.884365535558764</v>
      </c>
      <c r="D128" s="121">
        <f>IF(Data!R128&gt;0.0001,Data!R128,"")</f>
        <v>42.7</v>
      </c>
      <c r="E128" s="130">
        <f t="shared" si="8"/>
        <v>39.999457675127772</v>
      </c>
      <c r="F128" s="130">
        <f t="shared" si="9"/>
        <v>39.999457675127772</v>
      </c>
      <c r="G128" s="131">
        <f t="shared" si="10"/>
        <v>6.3244550933775896</v>
      </c>
      <c r="H128" s="121">
        <f t="shared" si="11"/>
        <v>173.46321585814138</v>
      </c>
      <c r="I128" s="130">
        <f t="shared" si="12"/>
        <v>172.2356909538093</v>
      </c>
      <c r="J128" s="121">
        <f t="shared" si="13"/>
        <v>1.2275249043320855</v>
      </c>
      <c r="K128" s="131">
        <f t="shared" si="14"/>
        <v>0.35508498295593988</v>
      </c>
      <c r="L128" s="120">
        <f>IF(Data!T128&gt;0,Data!T128/35.453*1000,"")</f>
        <v>69.161989112345921</v>
      </c>
      <c r="M128" s="120">
        <f>IF(Data!V128&gt;0,Data!V128/14.0067*1000,"")</f>
        <v>80.525764051286203</v>
      </c>
      <c r="N128" s="120">
        <f>IF(Data!X128&gt;0,Data!X128/16.032*1000,"")</f>
        <v>22.54793779017718</v>
      </c>
      <c r="O128" s="120">
        <f>IF(Data!Z128&gt;0,Data!Z128/22.9898*1000,"")</f>
        <v>59.3306596838598</v>
      </c>
      <c r="P128" s="120">
        <f>IF(Data!AB128&gt;0,Data!AB128/14.0067*1000,"")</f>
        <v>22.894838960031038</v>
      </c>
      <c r="Q128" s="120">
        <f>IF(Data!AD128&gt;0,Data!AD128/39.102*1000,"")</f>
        <v>3.0177484527645646</v>
      </c>
      <c r="R128" s="120">
        <f>IF(Data!AF128&gt;0,Data!AF128/12.156*1000,"")</f>
        <v>6.5811122079631463</v>
      </c>
      <c r="S128" s="120">
        <f>IF(Data!AH128&gt;0,Data!AH128/20.04*1000,"")</f>
        <v>22.754491017964074</v>
      </c>
      <c r="T128" s="384" t="str">
        <f>IF(ISTEXT(Data!AJ128),Data!AJ128,"")</f>
        <v/>
      </c>
      <c r="U128" s="384" t="str">
        <f>IF(ISTEXT(Data!AK128),Data!AK128,"")</f>
        <v/>
      </c>
    </row>
    <row r="129" spans="1:21" x14ac:dyDescent="0.2">
      <c r="A129" s="120" t="str">
        <f>IF(ISTEXT(Data!A129),Data!A129,"")</f>
        <v/>
      </c>
      <c r="B129" s="120" t="str">
        <f>IF(Data!P129&gt;0.0001,Data!P129,"")</f>
        <v/>
      </c>
      <c r="C129" s="129" t="str">
        <f t="shared" si="15"/>
        <v/>
      </c>
      <c r="D129" s="121" t="str">
        <f>IF(Data!R129&gt;0.0001,Data!R129,"")</f>
        <v/>
      </c>
      <c r="E129" s="130" t="str">
        <f t="shared" si="8"/>
        <v/>
      </c>
      <c r="F129" s="130" t="str">
        <f t="shared" si="9"/>
        <v/>
      </c>
      <c r="G129" s="131" t="str">
        <f t="shared" si="10"/>
        <v/>
      </c>
      <c r="H129" s="121" t="str">
        <f t="shared" si="11"/>
        <v/>
      </c>
      <c r="I129" s="130" t="str">
        <f t="shared" si="12"/>
        <v/>
      </c>
      <c r="J129" s="121" t="str">
        <f t="shared" si="13"/>
        <v/>
      </c>
      <c r="K129" s="131" t="str">
        <f t="shared" si="14"/>
        <v/>
      </c>
      <c r="L129" s="120" t="str">
        <f>IF(Data!T129&gt;0,Data!T129/35.453*1000,"")</f>
        <v/>
      </c>
      <c r="M129" s="120" t="str">
        <f>IF(Data!V129&gt;0,Data!V129/14.0067*1000,"")</f>
        <v/>
      </c>
      <c r="N129" s="120" t="str">
        <f>IF(Data!X129&gt;0,Data!X129/16.032*1000,"")</f>
        <v/>
      </c>
      <c r="O129" s="120" t="str">
        <f>IF(Data!Z129&gt;0,Data!Z129/22.9898*1000,"")</f>
        <v/>
      </c>
      <c r="P129" s="120" t="str">
        <f>IF(Data!AB129&gt;0,Data!AB129/14.0067*1000,"")</f>
        <v/>
      </c>
      <c r="Q129" s="120" t="str">
        <f>IF(Data!AD129&gt;0,Data!AD129/39.102*1000,"")</f>
        <v/>
      </c>
      <c r="R129" s="120" t="str">
        <f>IF(Data!AF129&gt;0,Data!AF129/12.156*1000,"")</f>
        <v/>
      </c>
      <c r="S129" s="120" t="str">
        <f>IF(Data!AH129&gt;0,Data!AH129/20.04*1000,"")</f>
        <v/>
      </c>
      <c r="T129" s="384" t="str">
        <f>IF(ISTEXT(Data!AJ129),Data!AJ129,"")</f>
        <v/>
      </c>
      <c r="U129" s="384" t="str">
        <f>IF(ISTEXT(Data!AK129),Data!AK129,"")</f>
        <v/>
      </c>
    </row>
    <row r="130" spans="1:21" x14ac:dyDescent="0.2">
      <c r="A130" s="120" t="str">
        <f>IF(ISTEXT(Data!A130),Data!A130,"")</f>
        <v/>
      </c>
      <c r="B130" s="120" t="str">
        <f>IF(Data!P130&gt;0.0001,Data!P130,"")</f>
        <v/>
      </c>
      <c r="C130" s="129" t="str">
        <f t="shared" si="15"/>
        <v/>
      </c>
      <c r="D130" s="121" t="str">
        <f>IF(Data!R130&gt;0.0001,Data!R130,"")</f>
        <v/>
      </c>
      <c r="E130" s="130" t="str">
        <f t="shared" si="8"/>
        <v/>
      </c>
      <c r="F130" s="130" t="str">
        <f t="shared" si="9"/>
        <v/>
      </c>
      <c r="G130" s="131" t="str">
        <f t="shared" si="10"/>
        <v/>
      </c>
      <c r="H130" s="121" t="str">
        <f t="shared" si="11"/>
        <v/>
      </c>
      <c r="I130" s="130" t="str">
        <f t="shared" si="12"/>
        <v/>
      </c>
      <c r="J130" s="121" t="str">
        <f t="shared" si="13"/>
        <v/>
      </c>
      <c r="K130" s="131" t="str">
        <f t="shared" si="14"/>
        <v/>
      </c>
      <c r="L130" s="120" t="str">
        <f>IF(Data!T130&gt;0,Data!T130/35.453*1000,"")</f>
        <v/>
      </c>
      <c r="M130" s="120" t="str">
        <f>IF(Data!V130&gt;0,Data!V130/14.0067*1000,"")</f>
        <v/>
      </c>
      <c r="N130" s="120" t="str">
        <f>IF(Data!X130&gt;0,Data!X130/16.032*1000,"")</f>
        <v/>
      </c>
      <c r="O130" s="120" t="str">
        <f>IF(Data!Z130&gt;0,Data!Z130/22.9898*1000,"")</f>
        <v/>
      </c>
      <c r="P130" s="120" t="str">
        <f>IF(Data!AB130&gt;0,Data!AB130/14.0067*1000,"")</f>
        <v/>
      </c>
      <c r="Q130" s="120" t="str">
        <f>IF(Data!AD130&gt;0,Data!AD130/39.102*1000,"")</f>
        <v/>
      </c>
      <c r="R130" s="120" t="str">
        <f>IF(Data!AF130&gt;0,Data!AF130/12.156*1000,"")</f>
        <v/>
      </c>
      <c r="S130" s="120" t="str">
        <f>IF(Data!AH130&gt;0,Data!AH130/20.04*1000,"")</f>
        <v/>
      </c>
      <c r="T130" s="384" t="str">
        <f>IF(ISTEXT(Data!AJ130),Data!AJ130,"")</f>
        <v/>
      </c>
      <c r="U130" s="384" t="str">
        <f>IF(ISTEXT(Data!AK130),Data!AK130,"")</f>
        <v/>
      </c>
    </row>
    <row r="131" spans="1:21" x14ac:dyDescent="0.2">
      <c r="A131" s="120" t="str">
        <f>IF(ISTEXT(Data!A131),Data!A131,"")</f>
        <v/>
      </c>
      <c r="B131" s="120" t="str">
        <f>IF(Data!P131&gt;0.0001,Data!P131,"")</f>
        <v/>
      </c>
      <c r="C131" s="129" t="str">
        <f t="shared" si="15"/>
        <v/>
      </c>
      <c r="D131" s="121" t="str">
        <f>IF(Data!R131&gt;0.0001,Data!R131,"")</f>
        <v/>
      </c>
      <c r="E131" s="130" t="str">
        <f t="shared" si="8"/>
        <v/>
      </c>
      <c r="F131" s="130" t="str">
        <f t="shared" si="9"/>
        <v/>
      </c>
      <c r="G131" s="131" t="str">
        <f t="shared" si="10"/>
        <v/>
      </c>
      <c r="H131" s="121" t="str">
        <f t="shared" si="11"/>
        <v/>
      </c>
      <c r="I131" s="130" t="str">
        <f t="shared" si="12"/>
        <v/>
      </c>
      <c r="J131" s="121" t="str">
        <f t="shared" si="13"/>
        <v/>
      </c>
      <c r="K131" s="131" t="str">
        <f t="shared" si="14"/>
        <v/>
      </c>
      <c r="L131" s="120" t="str">
        <f>IF(Data!T131&gt;0,Data!T131/35.453*1000,"")</f>
        <v/>
      </c>
      <c r="M131" s="120" t="str">
        <f>IF(Data!V131&gt;0,Data!V131/14.0067*1000,"")</f>
        <v/>
      </c>
      <c r="N131" s="120" t="str">
        <f>IF(Data!X131&gt;0,Data!X131/16.032*1000,"")</f>
        <v/>
      </c>
      <c r="O131" s="120" t="str">
        <f>IF(Data!Z131&gt;0,Data!Z131/22.9898*1000,"")</f>
        <v/>
      </c>
      <c r="P131" s="120" t="str">
        <f>IF(Data!AB131&gt;0,Data!AB131/14.0067*1000,"")</f>
        <v/>
      </c>
      <c r="Q131" s="120" t="str">
        <f>IF(Data!AD131&gt;0,Data!AD131/39.102*1000,"")</f>
        <v/>
      </c>
      <c r="R131" s="120" t="str">
        <f>IF(Data!AF131&gt;0,Data!AF131/12.156*1000,"")</f>
        <v/>
      </c>
      <c r="S131" s="120" t="str">
        <f>IF(Data!AH131&gt;0,Data!AH131/20.04*1000,"")</f>
        <v/>
      </c>
      <c r="T131" s="384" t="str">
        <f>IF(ISTEXT(Data!AJ131),Data!AJ131,"")</f>
        <v/>
      </c>
      <c r="U131" s="384" t="str">
        <f>IF(ISTEXT(Data!AK131),Data!AK131,"")</f>
        <v/>
      </c>
    </row>
    <row r="132" spans="1:21" x14ac:dyDescent="0.2">
      <c r="A132" s="120" t="str">
        <f>IF(ISTEXT(Data!A132),Data!A132,"")</f>
        <v/>
      </c>
      <c r="B132" s="120" t="str">
        <f>IF(Data!P132&gt;0.0001,Data!P132,"")</f>
        <v/>
      </c>
      <c r="C132" s="129" t="str">
        <f t="shared" si="15"/>
        <v/>
      </c>
      <c r="D132" s="121" t="str">
        <f>IF(Data!R132&gt;0.0001,Data!R132,"")</f>
        <v/>
      </c>
      <c r="E132" s="130" t="str">
        <f t="shared" si="8"/>
        <v/>
      </c>
      <c r="F132" s="130" t="str">
        <f t="shared" si="9"/>
        <v/>
      </c>
      <c r="G132" s="131" t="str">
        <f t="shared" si="10"/>
        <v/>
      </c>
      <c r="H132" s="121" t="str">
        <f t="shared" si="11"/>
        <v/>
      </c>
      <c r="I132" s="130" t="str">
        <f t="shared" si="12"/>
        <v/>
      </c>
      <c r="J132" s="121" t="str">
        <f t="shared" si="13"/>
        <v/>
      </c>
      <c r="K132" s="131" t="str">
        <f t="shared" si="14"/>
        <v/>
      </c>
      <c r="L132" s="120" t="str">
        <f>IF(Data!T132&gt;0,Data!T132/35.453*1000,"")</f>
        <v/>
      </c>
      <c r="M132" s="120" t="str">
        <f>IF(Data!V132&gt;0,Data!V132/14.0067*1000,"")</f>
        <v/>
      </c>
      <c r="N132" s="120" t="str">
        <f>IF(Data!X132&gt;0,Data!X132/16.032*1000,"")</f>
        <v/>
      </c>
      <c r="O132" s="120" t="str">
        <f>IF(Data!Z132&gt;0,Data!Z132/22.9898*1000,"")</f>
        <v/>
      </c>
      <c r="P132" s="120" t="str">
        <f>IF(Data!AB132&gt;0,Data!AB132/14.0067*1000,"")</f>
        <v/>
      </c>
      <c r="Q132" s="120" t="str">
        <f>IF(Data!AD132&gt;0,Data!AD132/39.102*1000,"")</f>
        <v/>
      </c>
      <c r="R132" s="120" t="str">
        <f>IF(Data!AF132&gt;0,Data!AF132/12.156*1000,"")</f>
        <v/>
      </c>
      <c r="S132" s="120" t="str">
        <f>IF(Data!AH132&gt;0,Data!AH132/20.04*1000,"")</f>
        <v/>
      </c>
      <c r="T132" s="384" t="str">
        <f>IF(ISTEXT(Data!AJ132),Data!AJ132,"")</f>
        <v/>
      </c>
      <c r="U132" s="384" t="str">
        <f>IF(ISTEXT(Data!AK132),Data!AK132,"")</f>
        <v/>
      </c>
    </row>
    <row r="133" spans="1:21" x14ac:dyDescent="0.2">
      <c r="A133" s="120" t="str">
        <f>IF(ISTEXT(Data!A133),Data!A133,"")</f>
        <v/>
      </c>
      <c r="B133" s="120" t="str">
        <f>IF(Data!P133&gt;0.0001,Data!P133,"")</f>
        <v/>
      </c>
      <c r="C133" s="129" t="str">
        <f t="shared" si="15"/>
        <v/>
      </c>
      <c r="D133" s="121" t="str">
        <f>IF(Data!R133&gt;0.0001,Data!R133,"")</f>
        <v/>
      </c>
      <c r="E133" s="130" t="str">
        <f t="shared" si="8"/>
        <v/>
      </c>
      <c r="F133" s="130" t="str">
        <f t="shared" si="9"/>
        <v/>
      </c>
      <c r="G133" s="131" t="str">
        <f t="shared" si="10"/>
        <v/>
      </c>
      <c r="H133" s="121" t="str">
        <f t="shared" si="11"/>
        <v/>
      </c>
      <c r="I133" s="130" t="str">
        <f t="shared" si="12"/>
        <v/>
      </c>
      <c r="J133" s="121" t="str">
        <f t="shared" si="13"/>
        <v/>
      </c>
      <c r="K133" s="131" t="str">
        <f t="shared" si="14"/>
        <v/>
      </c>
      <c r="L133" s="120" t="str">
        <f>IF(Data!T133&gt;0,Data!T133/35.453*1000,"")</f>
        <v/>
      </c>
      <c r="M133" s="120" t="str">
        <f>IF(Data!V133&gt;0,Data!V133/14.0067*1000,"")</f>
        <v/>
      </c>
      <c r="N133" s="120" t="str">
        <f>IF(Data!X133&gt;0,Data!X133/16.032*1000,"")</f>
        <v/>
      </c>
      <c r="O133" s="120" t="str">
        <f>IF(Data!Z133&gt;0,Data!Z133/22.9898*1000,"")</f>
        <v/>
      </c>
      <c r="P133" s="120" t="str">
        <f>IF(Data!AB133&gt;0,Data!AB133/14.0067*1000,"")</f>
        <v/>
      </c>
      <c r="Q133" s="120" t="str">
        <f>IF(Data!AD133&gt;0,Data!AD133/39.102*1000,"")</f>
        <v/>
      </c>
      <c r="R133" s="120" t="str">
        <f>IF(Data!AF133&gt;0,Data!AF133/12.156*1000,"")</f>
        <v/>
      </c>
      <c r="S133" s="120" t="str">
        <f>IF(Data!AH133&gt;0,Data!AH133/20.04*1000,"")</f>
        <v/>
      </c>
      <c r="T133" s="384" t="str">
        <f>IF(ISTEXT(Data!AJ133),Data!AJ133,"")</f>
        <v/>
      </c>
      <c r="U133" s="384" t="str">
        <f>IF(ISTEXT(Data!AK133),Data!AK133,"")</f>
        <v/>
      </c>
    </row>
    <row r="134" spans="1:21" x14ac:dyDescent="0.2">
      <c r="A134" s="120" t="str">
        <f>IF(ISTEXT(Data!A134),Data!A134,"")</f>
        <v/>
      </c>
      <c r="B134" s="120" t="str">
        <f>IF(Data!P134&gt;0.0001,Data!P134,"")</f>
        <v/>
      </c>
      <c r="C134" s="129" t="str">
        <f t="shared" si="15"/>
        <v/>
      </c>
      <c r="D134" s="121" t="str">
        <f>IF(Data!R134&gt;0.0001,Data!R134,"")</f>
        <v/>
      </c>
      <c r="E134" s="130" t="str">
        <f t="shared" si="8"/>
        <v/>
      </c>
      <c r="F134" s="130" t="str">
        <f t="shared" si="9"/>
        <v/>
      </c>
      <c r="G134" s="131" t="str">
        <f t="shared" si="10"/>
        <v/>
      </c>
      <c r="H134" s="121" t="str">
        <f t="shared" si="11"/>
        <v/>
      </c>
      <c r="I134" s="130" t="str">
        <f t="shared" si="12"/>
        <v/>
      </c>
      <c r="J134" s="121" t="str">
        <f t="shared" si="13"/>
        <v/>
      </c>
      <c r="K134" s="131" t="str">
        <f t="shared" si="14"/>
        <v/>
      </c>
      <c r="L134" s="120" t="str">
        <f>IF(Data!T134&gt;0,Data!T134/35.453*1000,"")</f>
        <v/>
      </c>
      <c r="M134" s="120" t="str">
        <f>IF(Data!V134&gt;0,Data!V134/14.0067*1000,"")</f>
        <v/>
      </c>
      <c r="N134" s="120" t="str">
        <f>IF(Data!X134&gt;0,Data!X134/16.032*1000,"")</f>
        <v/>
      </c>
      <c r="O134" s="120" t="str">
        <f>IF(Data!Z134&gt;0,Data!Z134/22.9898*1000,"")</f>
        <v/>
      </c>
      <c r="P134" s="120" t="str">
        <f>IF(Data!AB134&gt;0,Data!AB134/14.0067*1000,"")</f>
        <v/>
      </c>
      <c r="Q134" s="120" t="str">
        <f>IF(Data!AD134&gt;0,Data!AD134/39.102*1000,"")</f>
        <v/>
      </c>
      <c r="R134" s="120" t="str">
        <f>IF(Data!AF134&gt;0,Data!AF134/12.156*1000,"")</f>
        <v/>
      </c>
      <c r="S134" s="120" t="str">
        <f>IF(Data!AH134&gt;0,Data!AH134/20.04*1000,"")</f>
        <v/>
      </c>
      <c r="T134" s="384" t="str">
        <f>IF(ISTEXT(Data!AJ134),Data!AJ134,"")</f>
        <v/>
      </c>
      <c r="U134" s="384" t="str">
        <f>IF(ISTEXT(Data!AK134),Data!AK134,"")</f>
        <v/>
      </c>
    </row>
    <row r="135" spans="1:21" x14ac:dyDescent="0.2">
      <c r="A135" s="120" t="str">
        <f>IF(ISTEXT(Data!A135),Data!A135,"")</f>
        <v/>
      </c>
      <c r="B135" s="120" t="str">
        <f>IF(Data!P135&gt;0.0001,Data!P135,"")</f>
        <v/>
      </c>
      <c r="C135" s="129" t="str">
        <f t="shared" si="15"/>
        <v/>
      </c>
      <c r="D135" s="121" t="str">
        <f>IF(Data!R135&gt;0.0001,Data!R135,"")</f>
        <v/>
      </c>
      <c r="E135" s="130" t="str">
        <f t="shared" si="8"/>
        <v/>
      </c>
      <c r="F135" s="130" t="str">
        <f t="shared" si="9"/>
        <v/>
      </c>
      <c r="G135" s="131" t="str">
        <f t="shared" si="10"/>
        <v/>
      </c>
      <c r="H135" s="121" t="str">
        <f t="shared" si="11"/>
        <v/>
      </c>
      <c r="I135" s="130" t="str">
        <f t="shared" si="12"/>
        <v/>
      </c>
      <c r="J135" s="121" t="str">
        <f t="shared" si="13"/>
        <v/>
      </c>
      <c r="K135" s="131" t="str">
        <f t="shared" si="14"/>
        <v/>
      </c>
      <c r="L135" s="120" t="str">
        <f>IF(Data!T135&gt;0,Data!T135/35.453*1000,"")</f>
        <v/>
      </c>
      <c r="M135" s="120" t="str">
        <f>IF(Data!V135&gt;0,Data!V135/14.0067*1000,"")</f>
        <v/>
      </c>
      <c r="N135" s="120" t="str">
        <f>IF(Data!X135&gt;0,Data!X135/16.032*1000,"")</f>
        <v/>
      </c>
      <c r="O135" s="120" t="str">
        <f>IF(Data!Z135&gt;0,Data!Z135/22.9898*1000,"")</f>
        <v/>
      </c>
      <c r="P135" s="120" t="str">
        <f>IF(Data!AB135&gt;0,Data!AB135/14.0067*1000,"")</f>
        <v/>
      </c>
      <c r="Q135" s="120" t="str">
        <f>IF(Data!AD135&gt;0,Data!AD135/39.102*1000,"")</f>
        <v/>
      </c>
      <c r="R135" s="120" t="str">
        <f>IF(Data!AF135&gt;0,Data!AF135/12.156*1000,"")</f>
        <v/>
      </c>
      <c r="S135" s="120" t="str">
        <f>IF(Data!AH135&gt;0,Data!AH135/20.04*1000,"")</f>
        <v/>
      </c>
      <c r="T135" s="384" t="str">
        <f>IF(ISTEXT(Data!AJ135),Data!AJ135,"")</f>
        <v/>
      </c>
      <c r="U135" s="384" t="str">
        <f>IF(ISTEXT(Data!AK135),Data!AK135,"")</f>
        <v/>
      </c>
    </row>
    <row r="136" spans="1:21" x14ac:dyDescent="0.2">
      <c r="A136" s="120" t="str">
        <f>IF(ISTEXT(Data!A136),Data!A136,"")</f>
        <v/>
      </c>
      <c r="B136" s="120" t="str">
        <f>IF(Data!P136&gt;0.0001,Data!P136,"")</f>
        <v/>
      </c>
      <c r="C136" s="129" t="str">
        <f t="shared" si="15"/>
        <v/>
      </c>
      <c r="D136" s="121" t="str">
        <f>IF(Data!R136&gt;0.0001,Data!R136,"")</f>
        <v/>
      </c>
      <c r="E136" s="130" t="str">
        <f t="shared" si="8"/>
        <v/>
      </c>
      <c r="F136" s="130" t="str">
        <f t="shared" si="9"/>
        <v/>
      </c>
      <c r="G136" s="131" t="str">
        <f t="shared" si="10"/>
        <v/>
      </c>
      <c r="H136" s="121" t="str">
        <f t="shared" si="11"/>
        <v/>
      </c>
      <c r="I136" s="130" t="str">
        <f t="shared" si="12"/>
        <v/>
      </c>
      <c r="J136" s="121" t="str">
        <f t="shared" si="13"/>
        <v/>
      </c>
      <c r="K136" s="131" t="str">
        <f t="shared" si="14"/>
        <v/>
      </c>
      <c r="L136" s="120" t="str">
        <f>IF(Data!T136&gt;0,Data!T136/35.453*1000,"")</f>
        <v/>
      </c>
      <c r="M136" s="120" t="str">
        <f>IF(Data!V136&gt;0,Data!V136/14.0067*1000,"")</f>
        <v/>
      </c>
      <c r="N136" s="120" t="str">
        <f>IF(Data!X136&gt;0,Data!X136/16.032*1000,"")</f>
        <v/>
      </c>
      <c r="O136" s="120" t="str">
        <f>IF(Data!Z136&gt;0,Data!Z136/22.9898*1000,"")</f>
        <v/>
      </c>
      <c r="P136" s="120" t="str">
        <f>IF(Data!AB136&gt;0,Data!AB136/14.0067*1000,"")</f>
        <v/>
      </c>
      <c r="Q136" s="120" t="str">
        <f>IF(Data!AD136&gt;0,Data!AD136/39.102*1000,"")</f>
        <v/>
      </c>
      <c r="R136" s="120" t="str">
        <f>IF(Data!AF136&gt;0,Data!AF136/12.156*1000,"")</f>
        <v/>
      </c>
      <c r="S136" s="120" t="str">
        <f>IF(Data!AH136&gt;0,Data!AH136/20.04*1000,"")</f>
        <v/>
      </c>
      <c r="T136" s="384" t="str">
        <f>IF(ISTEXT(Data!AJ136),Data!AJ136,"")</f>
        <v/>
      </c>
      <c r="U136" s="384" t="str">
        <f>IF(ISTEXT(Data!AK136),Data!AK136,"")</f>
        <v/>
      </c>
    </row>
    <row r="137" spans="1:21" x14ac:dyDescent="0.2">
      <c r="A137" s="120" t="str">
        <f>IF(ISTEXT(Data!A137),Data!A137,"")</f>
        <v>DEU96021</v>
      </c>
      <c r="B137" s="120">
        <f>IF(Data!P137&gt;0.0001,Data!P137,"")</f>
        <v>5.58</v>
      </c>
      <c r="C137" s="129">
        <f t="shared" si="15"/>
        <v>2.6302679918953769</v>
      </c>
      <c r="D137" s="121">
        <f>IF(Data!R137&gt;0.0001,Data!R137,"")</f>
        <v>18.2</v>
      </c>
      <c r="E137" s="130">
        <f t="shared" si="8"/>
        <v>16.994093037064943</v>
      </c>
      <c r="F137" s="130">
        <f t="shared" si="9"/>
        <v>17.080377020559894</v>
      </c>
      <c r="G137" s="131">
        <f t="shared" si="10"/>
        <v>6.151774612308273</v>
      </c>
      <c r="H137" s="121">
        <f t="shared" si="11"/>
        <v>130.83774659551986</v>
      </c>
      <c r="I137" s="130">
        <f t="shared" si="12"/>
        <v>99.808078577604888</v>
      </c>
      <c r="J137" s="121">
        <f t="shared" si="13"/>
        <v>31.029668017914972</v>
      </c>
      <c r="K137" s="131">
        <f t="shared" si="14"/>
        <v>13.453383773421363</v>
      </c>
      <c r="L137" s="120">
        <f>IF(Data!T137&gt;0,Data!T137/35.453*1000,"")</f>
        <v>3.018080275294051</v>
      </c>
      <c r="M137" s="120">
        <f>IF(Data!V137&gt;0,Data!V137/14.0067*1000,"")</f>
        <v>52.898959761309563</v>
      </c>
      <c r="N137" s="120">
        <f>IF(Data!X137&gt;0,Data!X137/16.032*1000,"")</f>
        <v>41.952072619766412</v>
      </c>
      <c r="O137" s="120">
        <f>IF(Data!Z137&gt;0,Data!Z137/22.9898*1000,"")</f>
        <v>8.8300028708383742</v>
      </c>
      <c r="P137" s="120">
        <f>IF(Data!AB137&gt;0,Data!AB137/14.0067*1000,"")</f>
        <v>82.931426354010753</v>
      </c>
      <c r="Q137" s="120">
        <f>IF(Data!AD137&gt;0,Data!AD137/39.102*1000,"")</f>
        <v>3.912843332821851</v>
      </c>
      <c r="R137" s="120">
        <f>IF(Data!AF137&gt;0,Data!AF137/12.156*1000,"")</f>
        <v>7.7328068443566957</v>
      </c>
      <c r="S137" s="120">
        <f>IF(Data!AH137&gt;0,Data!AH137/20.04*1000,"")</f>
        <v>24.800399201596807</v>
      </c>
      <c r="T137" s="384" t="str">
        <f>IF(ISTEXT(Data!AJ137),Data!AJ137,"")</f>
        <v/>
      </c>
      <c r="U137" s="384" t="str">
        <f>IF(ISTEXT(Data!AK137),Data!AK137,"")</f>
        <v/>
      </c>
    </row>
    <row r="138" spans="1:21" x14ac:dyDescent="0.2">
      <c r="A138" s="120" t="str">
        <f>IF(ISTEXT(Data!A138),Data!A138,"")</f>
        <v>DEU96022</v>
      </c>
      <c r="B138" s="120">
        <f>IF(Data!P138&gt;0.0001,Data!P138,"")</f>
        <v>5.38</v>
      </c>
      <c r="C138" s="129">
        <f t="shared" si="15"/>
        <v>4.1686938347033538</v>
      </c>
      <c r="D138" s="121">
        <f>IF(Data!R138&gt;0.0001,Data!R138,"")</f>
        <v>5.3</v>
      </c>
      <c r="E138" s="130">
        <f t="shared" si="8"/>
        <v>4.907101155700099</v>
      </c>
      <c r="F138" s="130">
        <f t="shared" si="9"/>
        <v>4.9615426687972466</v>
      </c>
      <c r="G138" s="131">
        <f t="shared" si="10"/>
        <v>6.385987381184024</v>
      </c>
      <c r="H138" s="121">
        <f t="shared" si="11"/>
        <v>28.284445709115094</v>
      </c>
      <c r="I138" s="130">
        <f t="shared" si="12"/>
        <v>26.720247936766476</v>
      </c>
      <c r="J138" s="121">
        <f t="shared" si="13"/>
        <v>1.5641977723486171</v>
      </c>
      <c r="K138" s="131">
        <f t="shared" si="14"/>
        <v>2.8437532666191574</v>
      </c>
      <c r="L138" s="120">
        <f>IF(Data!T138&gt;0,Data!T138/35.453*1000,"")</f>
        <v>8.5183200293346104</v>
      </c>
      <c r="M138" s="120">
        <f>IF(Data!V138&gt;0,Data!V138/14.0067*1000,"")</f>
        <v>11.128134827836464</v>
      </c>
      <c r="N138" s="120">
        <f>IF(Data!X138&gt;0,Data!X138/16.032*1000,"")</f>
        <v>5.8503882908954647</v>
      </c>
      <c r="O138" s="120">
        <f>IF(Data!Z138&gt;0,Data!Z138/22.9898*1000,"")</f>
        <v>4.2192624555237543</v>
      </c>
      <c r="P138" s="120">
        <f>IF(Data!AB138&gt;0,Data!AB138/14.0067*1000,"")</f>
        <v>10.310992848827537</v>
      </c>
      <c r="Q138" s="120">
        <f>IF(Data!AD138&gt;0,Data!AD138/39.102*1000,"")</f>
        <v>0.99739143777811889</v>
      </c>
      <c r="R138" s="120">
        <f>IF(Data!AF138&gt;0,Data!AF138/12.156*1000,"")</f>
        <v>2.550180980585719</v>
      </c>
      <c r="S138" s="120">
        <f>IF(Data!AH138&gt;0,Data!AH138/20.04*1000,"")</f>
        <v>6.0379241516966067</v>
      </c>
      <c r="T138" s="384" t="str">
        <f>IF(ISTEXT(Data!AJ138),Data!AJ138,"")</f>
        <v/>
      </c>
      <c r="U138" s="384" t="str">
        <f>IF(ISTEXT(Data!AK138),Data!AK138,"")</f>
        <v/>
      </c>
    </row>
    <row r="139" spans="1:21" x14ac:dyDescent="0.2">
      <c r="A139" s="120" t="str">
        <f>IF(ISTEXT(Data!A139),Data!A139,"")</f>
        <v>DEU96023</v>
      </c>
      <c r="B139" s="120">
        <f>IF(Data!P139&gt;0.0001,Data!P139,"")</f>
        <v>5.19</v>
      </c>
      <c r="C139" s="129">
        <f t="shared" si="15"/>
        <v>6.456542290346543</v>
      </c>
      <c r="D139" s="121">
        <f>IF(Data!R139&gt;0.0001,Data!R139,"")</f>
        <v>5.0999999999999996</v>
      </c>
      <c r="E139" s="130">
        <f t="shared" si="8"/>
        <v>4.4802673628575729</v>
      </c>
      <c r="F139" s="130">
        <f t="shared" si="9"/>
        <v>4.5154177560237914</v>
      </c>
      <c r="G139" s="131">
        <f t="shared" si="10"/>
        <v>11.462396940709967</v>
      </c>
      <c r="H139" s="121">
        <f t="shared" si="11"/>
        <v>21.988640814532779</v>
      </c>
      <c r="I139" s="130">
        <f t="shared" si="12"/>
        <v>16.256954271154157</v>
      </c>
      <c r="J139" s="121">
        <f t="shared" si="13"/>
        <v>5.7316865433786219</v>
      </c>
      <c r="K139" s="131">
        <f t="shared" si="14"/>
        <v>14.986527286442076</v>
      </c>
      <c r="L139" s="120">
        <f>IF(Data!T139&gt;0,Data!T139/35.453*1000,"")</f>
        <v>1.100047950808112</v>
      </c>
      <c r="M139" s="120">
        <f>IF(Data!V139&gt;0,Data!V139/14.0067*1000,"")</f>
        <v>8.2251431336182552</v>
      </c>
      <c r="N139" s="120">
        <f>IF(Data!X139&gt;0,Data!X139/16.032*1000,"")</f>
        <v>6.1418667110824252</v>
      </c>
      <c r="O139" s="120">
        <f>IF(Data!Z139&gt;0,Data!Z139/22.9898*1000,"")</f>
        <v>0.82645347066960129</v>
      </c>
      <c r="P139" s="120">
        <f>IF(Data!AB139&gt;0,Data!AB139/14.0067*1000,"")</f>
        <v>10.366428294251344</v>
      </c>
      <c r="Q139" s="120">
        <f>IF(Data!AD139&gt;0,Data!AD139/39.102*1000,"")</f>
        <v>0.35803795202291444</v>
      </c>
      <c r="R139" s="120">
        <f>IF(Data!AF139&gt;0,Data!AF139/12.156*1000,"")</f>
        <v>0.98716683119447179</v>
      </c>
      <c r="S139" s="120">
        <f>IF(Data!AH139&gt;0,Data!AH139/20.04*1000,"")</f>
        <v>2.9940119760479043</v>
      </c>
      <c r="T139" s="384" t="str">
        <f>IF(ISTEXT(Data!AJ139),Data!AJ139,"")</f>
        <v/>
      </c>
      <c r="U139" s="384" t="str">
        <f>IF(ISTEXT(Data!AK139),Data!AK139,"")</f>
        <v/>
      </c>
    </row>
    <row r="140" spans="1:21" x14ac:dyDescent="0.2">
      <c r="A140" s="120" t="str">
        <f>IF(ISTEXT(Data!A140),Data!A140,"")</f>
        <v>DEU96024</v>
      </c>
      <c r="B140" s="120">
        <f>IF(Data!P140&gt;0.0001,Data!P140,"")</f>
        <v>5.72</v>
      </c>
      <c r="C140" s="129">
        <f t="shared" si="15"/>
        <v>1.9054607179632461</v>
      </c>
      <c r="D140" s="121">
        <f>IF(Data!R140&gt;0.0001,Data!R140,"")</f>
        <v>18</v>
      </c>
      <c r="E140" s="130">
        <f t="shared" si="8"/>
        <v>16.380740319104856</v>
      </c>
      <c r="F140" s="130">
        <f t="shared" si="9"/>
        <v>16.49984537220854</v>
      </c>
      <c r="G140" s="131">
        <f t="shared" si="10"/>
        <v>8.334192376619221</v>
      </c>
      <c r="H140" s="121">
        <f t="shared" si="11"/>
        <v>139.68855183166025</v>
      </c>
      <c r="I140" s="130">
        <f t="shared" si="12"/>
        <v>79.874507549577046</v>
      </c>
      <c r="J140" s="121">
        <f t="shared" si="13"/>
        <v>59.814044282083202</v>
      </c>
      <c r="K140" s="131">
        <f t="shared" si="14"/>
        <v>27.2423077227328</v>
      </c>
      <c r="L140" s="120">
        <f>IF(Data!T140&gt;0,Data!T140/35.453*1000,"")</f>
        <v>3.1026993484331364</v>
      </c>
      <c r="M140" s="120">
        <f>IF(Data!V140&gt;0,Data!V140/14.0067*1000,"")</f>
        <v>42.80299975808402</v>
      </c>
      <c r="N140" s="120">
        <f>IF(Data!X140&gt;0,Data!X140/16.032*1000,"")</f>
        <v>31.292290395786058</v>
      </c>
      <c r="O140" s="120">
        <f>IF(Data!Z140&gt;0,Data!Z140/22.9898*1000,"")</f>
        <v>2.3488677587451825</v>
      </c>
      <c r="P140" s="120">
        <f>IF(Data!AB140&gt;0,Data!AB140/14.0067*1000,"")</f>
        <v>123.73191418593049</v>
      </c>
      <c r="Q140" s="120">
        <f>IF(Data!AD140&gt;0,Data!AD140/39.102*1000,"")</f>
        <v>1.9692087361260295</v>
      </c>
      <c r="R140" s="120">
        <f>IF(Data!AF140&gt;0,Data!AF140/12.156*1000,"")</f>
        <v>2.7969726883843369</v>
      </c>
      <c r="S140" s="120">
        <f>IF(Data!AH140&gt;0,Data!AH140/20.04*1000,"")</f>
        <v>6.936127744510979</v>
      </c>
      <c r="T140" s="384" t="str">
        <f>IF(ISTEXT(Data!AJ140),Data!AJ140,"")</f>
        <v/>
      </c>
      <c r="U140" s="384" t="str">
        <f>IF(ISTEXT(Data!AK140),Data!AK140,"")</f>
        <v/>
      </c>
    </row>
    <row r="141" spans="1:21" x14ac:dyDescent="0.2">
      <c r="A141" s="120" t="str">
        <f>IF(ISTEXT(Data!A141),Data!A141,"")</f>
        <v/>
      </c>
      <c r="B141" s="120" t="str">
        <f>IF(Data!P141&gt;0.0001,Data!P141,"")</f>
        <v/>
      </c>
      <c r="C141" s="129" t="str">
        <f t="shared" si="15"/>
        <v/>
      </c>
      <c r="D141" s="121" t="str">
        <f>IF(Data!R141&gt;0.0001,Data!R141,"")</f>
        <v/>
      </c>
      <c r="E141" s="130" t="str">
        <f t="shared" si="8"/>
        <v/>
      </c>
      <c r="F141" s="130" t="str">
        <f t="shared" si="9"/>
        <v/>
      </c>
      <c r="G141" s="131" t="str">
        <f t="shared" si="10"/>
        <v/>
      </c>
      <c r="H141" s="121" t="str">
        <f t="shared" si="11"/>
        <v/>
      </c>
      <c r="I141" s="130" t="str">
        <f t="shared" si="12"/>
        <v/>
      </c>
      <c r="J141" s="121" t="str">
        <f t="shared" si="13"/>
        <v/>
      </c>
      <c r="K141" s="131" t="str">
        <f t="shared" si="14"/>
        <v/>
      </c>
      <c r="L141" s="120" t="str">
        <f>IF(Data!T141&gt;0,Data!T141/35.453*1000,"")</f>
        <v/>
      </c>
      <c r="M141" s="120" t="str">
        <f>IF(Data!V141&gt;0,Data!V141/14.0067*1000,"")</f>
        <v/>
      </c>
      <c r="N141" s="120" t="str">
        <f>IF(Data!X141&gt;0,Data!X141/16.032*1000,"")</f>
        <v/>
      </c>
      <c r="O141" s="120" t="str">
        <f>IF(Data!Z141&gt;0,Data!Z141/22.9898*1000,"")</f>
        <v/>
      </c>
      <c r="P141" s="120" t="str">
        <f>IF(Data!AB141&gt;0,Data!AB141/14.0067*1000,"")</f>
        <v/>
      </c>
      <c r="Q141" s="120" t="str">
        <f>IF(Data!AD141&gt;0,Data!AD141/39.102*1000,"")</f>
        <v/>
      </c>
      <c r="R141" s="120" t="str">
        <f>IF(Data!AF141&gt;0,Data!AF141/12.156*1000,"")</f>
        <v/>
      </c>
      <c r="S141" s="120" t="str">
        <f>IF(Data!AH141&gt;0,Data!AH141/20.04*1000,"")</f>
        <v/>
      </c>
      <c r="T141" s="384" t="str">
        <f>IF(ISTEXT(Data!AJ141),Data!AJ141,"")</f>
        <v/>
      </c>
      <c r="U141" s="384" t="str">
        <f>IF(ISTEXT(Data!AK141),Data!AK141,"")</f>
        <v/>
      </c>
    </row>
    <row r="142" spans="1:21" x14ac:dyDescent="0.2">
      <c r="A142" s="120" t="str">
        <f>IF(ISTEXT(Data!A142),Data!A142,"")</f>
        <v>DEU96025</v>
      </c>
      <c r="B142" s="120">
        <f>IF(Data!P142&gt;0.0001,Data!P142,"")</f>
        <v>5.32</v>
      </c>
      <c r="C142" s="129">
        <f t="shared" si="15"/>
        <v>4.7863009232263716</v>
      </c>
      <c r="D142" s="121">
        <f>IF(Data!R142&gt;0.0001,Data!R142,"")</f>
        <v>18.8</v>
      </c>
      <c r="E142" s="130">
        <f t="shared" si="8"/>
        <v>18.745323580208062</v>
      </c>
      <c r="F142" s="130">
        <f t="shared" si="9"/>
        <v>18.792740155897793</v>
      </c>
      <c r="G142" s="131">
        <f t="shared" si="10"/>
        <v>3.8616192033021461E-2</v>
      </c>
      <c r="H142" s="121">
        <f t="shared" si="11"/>
        <v>134.4625922462906</v>
      </c>
      <c r="I142" s="130">
        <f t="shared" si="12"/>
        <v>105.40630283067009</v>
      </c>
      <c r="J142" s="121">
        <f t="shared" si="13"/>
        <v>29.056289415620512</v>
      </c>
      <c r="K142" s="131">
        <f t="shared" si="14"/>
        <v>12.113404452168737</v>
      </c>
      <c r="L142" s="120">
        <f>IF(Data!T142&gt;0,Data!T142/35.453*1000,"")</f>
        <v>2.905254844441937</v>
      </c>
      <c r="M142" s="120">
        <f>IF(Data!V142&gt;0,Data!V142/14.0067*1000,"")</f>
        <v>61.253124748004183</v>
      </c>
      <c r="N142" s="120">
        <f>IF(Data!X142&gt;0,Data!X142/16.032*1000,"")</f>
        <v>40.182382211488409</v>
      </c>
      <c r="O142" s="120">
        <f>IF(Data!Z142&gt;0,Data!Z142/22.9898*1000,"")</f>
        <v>0.60896571523023257</v>
      </c>
      <c r="P142" s="120">
        <f>IF(Data!AB142&gt;0,Data!AB142/14.0067*1000,"")</f>
        <v>110.53827817506513</v>
      </c>
      <c r="Q142" s="120">
        <f>IF(Data!AD142&gt;0,Data!AD142/39.102*1000,"")</f>
        <v>2.020357014986446</v>
      </c>
      <c r="R142" s="120">
        <f>IF(Data!AF142&gt;0,Data!AF142/12.156*1000,"")</f>
        <v>3.7841395195788086</v>
      </c>
      <c r="S142" s="120">
        <f>IF(Data!AH142&gt;0,Data!AH142/20.04*1000,"")</f>
        <v>12.724550898203594</v>
      </c>
      <c r="T142" s="384" t="str">
        <f>IF(ISTEXT(Data!AJ142),Data!AJ142,"")</f>
        <v/>
      </c>
      <c r="U142" s="384" t="str">
        <f>IF(ISTEXT(Data!AK142),Data!AK142,"")</f>
        <v/>
      </c>
    </row>
    <row r="143" spans="1:21" x14ac:dyDescent="0.2">
      <c r="A143" s="120" t="str">
        <f>IF(ISTEXT(Data!A143),Data!A143,"")</f>
        <v>DEU96026</v>
      </c>
      <c r="B143" s="120">
        <f>IF(Data!P143&gt;0.0001,Data!P143,"")</f>
        <v>4.09</v>
      </c>
      <c r="C143" s="129">
        <f t="shared" si="15"/>
        <v>81.283051616409921</v>
      </c>
      <c r="D143" s="121">
        <f>IF(Data!R143&gt;0.0001,Data!R143,"")</f>
        <v>64.900000000000006</v>
      </c>
      <c r="E143" s="130">
        <f t="shared" si="8"/>
        <v>63.568042601293406</v>
      </c>
      <c r="F143" s="130">
        <f t="shared" si="9"/>
        <v>63.568042601293406</v>
      </c>
      <c r="G143" s="131">
        <f t="shared" si="10"/>
        <v>2.0523226482382113</v>
      </c>
      <c r="H143" s="121">
        <f t="shared" si="11"/>
        <v>274.61792949829476</v>
      </c>
      <c r="I143" s="130">
        <f t="shared" si="12"/>
        <v>275.61421804505517</v>
      </c>
      <c r="J143" s="121">
        <f t="shared" si="13"/>
        <v>-0.99628854676041101</v>
      </c>
      <c r="K143" s="131">
        <f t="shared" si="14"/>
        <v>-0.18106694623507411</v>
      </c>
      <c r="L143" s="120">
        <f>IF(Data!T143&gt;0,Data!T143/35.453*1000,"")</f>
        <v>3.8360646489718779</v>
      </c>
      <c r="M143" s="120">
        <f>IF(Data!V143&gt;0,Data!V143/14.0067*1000,"")</f>
        <v>92.831223288444477</v>
      </c>
      <c r="N143" s="120">
        <f>IF(Data!X143&gt;0,Data!X143/16.032*1000,"")</f>
        <v>178.94693010763882</v>
      </c>
      <c r="O143" s="120">
        <f>IF(Data!Z143&gt;0,Data!Z143/22.9898*1000,"")</f>
        <v>3.5233016381177742</v>
      </c>
      <c r="P143" s="120">
        <f>IF(Data!AB143&gt;0,Data!AB143/14.0067*1000,"")</f>
        <v>173.56837962193026</v>
      </c>
      <c r="Q143" s="120">
        <f>IF(Data!AD143&gt;0,Data!AD143/39.102*1000,"")</f>
        <v>2.6341363613114419</v>
      </c>
      <c r="R143" s="120">
        <f>IF(Data!AF143&gt;0,Data!AF143/12.156*1000,"")</f>
        <v>4.2777229351760448</v>
      </c>
      <c r="S143" s="120">
        <f>IF(Data!AH143&gt;0,Data!AH143/20.04*1000,"")</f>
        <v>9.3313373253493008</v>
      </c>
      <c r="T143" s="384" t="str">
        <f>IF(ISTEXT(Data!AJ143),Data!AJ143,"")</f>
        <v/>
      </c>
      <c r="U143" s="384" t="str">
        <f>IF(ISTEXT(Data!AK143),Data!AK143,"")</f>
        <v/>
      </c>
    </row>
    <row r="144" spans="1:21" x14ac:dyDescent="0.2">
      <c r="A144" s="120" t="str">
        <f>IF(ISTEXT(Data!A144),Data!A144,"")</f>
        <v/>
      </c>
      <c r="B144" s="120" t="str">
        <f>IF(Data!P144&gt;0.0001,Data!P144,"")</f>
        <v/>
      </c>
      <c r="C144" s="129" t="str">
        <f t="shared" si="15"/>
        <v/>
      </c>
      <c r="D144" s="121" t="str">
        <f>IF(Data!R144&gt;0.0001,Data!R144,"")</f>
        <v/>
      </c>
      <c r="E144" s="130" t="str">
        <f t="shared" si="8"/>
        <v/>
      </c>
      <c r="F144" s="130" t="str">
        <f t="shared" si="9"/>
        <v/>
      </c>
      <c r="G144" s="131" t="str">
        <f t="shared" si="10"/>
        <v/>
      </c>
      <c r="H144" s="121" t="str">
        <f t="shared" si="11"/>
        <v/>
      </c>
      <c r="I144" s="130" t="str">
        <f t="shared" si="12"/>
        <v/>
      </c>
      <c r="J144" s="121" t="str">
        <f t="shared" si="13"/>
        <v/>
      </c>
      <c r="K144" s="131" t="str">
        <f t="shared" si="14"/>
        <v/>
      </c>
      <c r="L144" s="120" t="str">
        <f>IF(Data!T144&gt;0,Data!T144/35.453*1000,"")</f>
        <v/>
      </c>
      <c r="M144" s="120" t="str">
        <f>IF(Data!V144&gt;0,Data!V144/14.0067*1000,"")</f>
        <v/>
      </c>
      <c r="N144" s="120" t="str">
        <f>IF(Data!X144&gt;0,Data!X144/16.032*1000,"")</f>
        <v/>
      </c>
      <c r="O144" s="120" t="str">
        <f>IF(Data!Z144&gt;0,Data!Z144/22.9898*1000,"")</f>
        <v/>
      </c>
      <c r="P144" s="120" t="str">
        <f>IF(Data!AB144&gt;0,Data!AB144/14.0067*1000,"")</f>
        <v/>
      </c>
      <c r="Q144" s="120" t="str">
        <f>IF(Data!AD144&gt;0,Data!AD144/39.102*1000,"")</f>
        <v/>
      </c>
      <c r="R144" s="120" t="str">
        <f>IF(Data!AF144&gt;0,Data!AF144/12.156*1000,"")</f>
        <v/>
      </c>
      <c r="S144" s="120" t="str">
        <f>IF(Data!AH144&gt;0,Data!AH144/20.04*1000,"")</f>
        <v/>
      </c>
      <c r="T144" s="384" t="str">
        <f>IF(ISTEXT(Data!AJ144),Data!AJ144,"")</f>
        <v/>
      </c>
      <c r="U144" s="384" t="str">
        <f>IF(ISTEXT(Data!AK144),Data!AK144,"")</f>
        <v/>
      </c>
    </row>
    <row r="145" spans="1:21" x14ac:dyDescent="0.2">
      <c r="A145" s="120" t="str">
        <f>IF(ISTEXT(Data!A145),Data!A145,"")</f>
        <v>DEU96027</v>
      </c>
      <c r="B145" s="120">
        <f>IF(Data!P145&gt;0.0001,Data!P145,"")</f>
        <v>5.09</v>
      </c>
      <c r="C145" s="129">
        <f t="shared" si="15"/>
        <v>8.1283051616409825</v>
      </c>
      <c r="D145" s="121">
        <f>IF(Data!R145&gt;0.0001,Data!R145,"")</f>
        <v>45</v>
      </c>
      <c r="E145" s="130">
        <f t="shared" si="8"/>
        <v>46.561539406476619</v>
      </c>
      <c r="F145" s="130">
        <f t="shared" si="9"/>
        <v>46.589460356230205</v>
      </c>
      <c r="G145" s="131">
        <f t="shared" si="10"/>
        <v>-3.5321341249560114</v>
      </c>
      <c r="H145" s="121">
        <f t="shared" si="11"/>
        <v>321.25178987698843</v>
      </c>
      <c r="I145" s="130">
        <f t="shared" si="12"/>
        <v>289.00561342386743</v>
      </c>
      <c r="J145" s="121">
        <f t="shared" si="13"/>
        <v>32.246176453120995</v>
      </c>
      <c r="K145" s="131">
        <f t="shared" si="14"/>
        <v>5.2840287194719515</v>
      </c>
      <c r="L145" s="120">
        <f>IF(Data!T145&gt;0,Data!T145/35.453*1000,"")</f>
        <v>16.895608270104081</v>
      </c>
      <c r="M145" s="120">
        <f>IF(Data!V145&gt;0,Data!V145/14.0067*1000,"")</f>
        <v>160.47092976372869</v>
      </c>
      <c r="N145" s="120">
        <f>IF(Data!X145&gt;0,Data!X145/16.032*1000,"")</f>
        <v>111.01163831692033</v>
      </c>
      <c r="O145" s="120">
        <f>IF(Data!Z145&gt;0,Data!Z145/22.9898*1000,"")</f>
        <v>13.875718797031727</v>
      </c>
      <c r="P145" s="120">
        <f>IF(Data!AB145&gt;0,Data!AB145/14.0067*1000,"")</f>
        <v>256.27806419424576</v>
      </c>
      <c r="Q145" s="120">
        <f>IF(Data!AD145&gt;0,Data!AD145/39.102*1000,"")</f>
        <v>4.4499002608562224</v>
      </c>
      <c r="R145" s="120">
        <f>IF(Data!AF145&gt;0,Data!AF145/12.156*1000,"")</f>
        <v>9.3780848963474828</v>
      </c>
      <c r="S145" s="120">
        <f>IF(Data!AH145&gt;0,Data!AH145/20.04*1000,"")</f>
        <v>29.141716566866268</v>
      </c>
      <c r="T145" s="384" t="str">
        <f>IF(ISTEXT(Data!AJ145),Data!AJ145,"")</f>
        <v/>
      </c>
      <c r="U145" s="384" t="str">
        <f>IF(ISTEXT(Data!AK145),Data!AK145,"")</f>
        <v/>
      </c>
    </row>
    <row r="146" spans="1:21" x14ac:dyDescent="0.2">
      <c r="A146" s="120" t="str">
        <f>IF(ISTEXT(Data!A146),Data!A146,"")</f>
        <v>DEU96028</v>
      </c>
      <c r="B146" s="120">
        <f>IF(Data!P146&gt;0.0001,Data!P146,"")</f>
        <v>4.57</v>
      </c>
      <c r="C146" s="129">
        <f t="shared" si="15"/>
        <v>26.915348039269087</v>
      </c>
      <c r="D146" s="121">
        <f>IF(Data!R146&gt;0.0001,Data!R146,"")</f>
        <v>26.6</v>
      </c>
      <c r="E146" s="130">
        <f t="shared" si="8"/>
        <v>24.365954989490284</v>
      </c>
      <c r="F146" s="130">
        <f t="shared" si="9"/>
        <v>24.365954989490284</v>
      </c>
      <c r="G146" s="131">
        <f t="shared" si="10"/>
        <v>8.3986654530440514</v>
      </c>
      <c r="H146" s="121">
        <f t="shared" si="11"/>
        <v>118.2558379173695</v>
      </c>
      <c r="I146" s="130">
        <f t="shared" si="12"/>
        <v>114.30172751201593</v>
      </c>
      <c r="J146" s="121">
        <f t="shared" si="13"/>
        <v>3.9541104053535747</v>
      </c>
      <c r="K146" s="131">
        <f t="shared" si="14"/>
        <v>1.700271671683893</v>
      </c>
      <c r="L146" s="120">
        <f>IF(Data!T146&gt;0,Data!T146/35.453*1000,"")</f>
        <v>6.0925732660141589</v>
      </c>
      <c r="M146" s="120">
        <f>IF(Data!V146&gt;0,Data!V146/14.0067*1000,"")</f>
        <v>68.026772034513357</v>
      </c>
      <c r="N146" s="120">
        <f>IF(Data!X146&gt;0,Data!X146/16.032*1000,"")</f>
        <v>40.182382211488409</v>
      </c>
      <c r="O146" s="120">
        <f>IF(Data!Z146&gt;0,Data!Z146/22.9898*1000,"")</f>
        <v>3.6972918424692693</v>
      </c>
      <c r="P146" s="120">
        <f>IF(Data!AB146&gt;0,Data!AB146/14.0067*1000,"")</f>
        <v>73.174787959421238</v>
      </c>
      <c r="Q146" s="120">
        <f>IF(Data!AD146&gt;0,Data!AD146/39.102*1000,"")</f>
        <v>1.2531328320802007</v>
      </c>
      <c r="R146" s="120">
        <f>IF(Data!AF146&gt;0,Data!AF146/12.156*1000,"")</f>
        <v>3.7841395195788086</v>
      </c>
      <c r="S146" s="120">
        <f>IF(Data!AH146&gt;0,Data!AH146/20.04*1000,"")</f>
        <v>9.4311377245508989</v>
      </c>
      <c r="T146" s="384" t="str">
        <f>IF(ISTEXT(Data!AJ146),Data!AJ146,"")</f>
        <v/>
      </c>
      <c r="U146" s="384" t="str">
        <f>IF(ISTEXT(Data!AK146),Data!AK146,"")</f>
        <v/>
      </c>
    </row>
    <row r="147" spans="1:21" x14ac:dyDescent="0.2">
      <c r="A147" s="120" t="str">
        <f>IF(ISTEXT(Data!A147),Data!A147,"")</f>
        <v/>
      </c>
      <c r="B147" s="120" t="str">
        <f>IF(Data!P147&gt;0.0001,Data!P147,"")</f>
        <v/>
      </c>
      <c r="C147" s="129" t="str">
        <f t="shared" si="15"/>
        <v/>
      </c>
      <c r="D147" s="121" t="str">
        <f>IF(Data!R147&gt;0.0001,Data!R147,"")</f>
        <v/>
      </c>
      <c r="E147" s="130" t="str">
        <f t="shared" si="8"/>
        <v/>
      </c>
      <c r="F147" s="130" t="str">
        <f t="shared" si="9"/>
        <v/>
      </c>
      <c r="G147" s="131" t="str">
        <f t="shared" si="10"/>
        <v/>
      </c>
      <c r="H147" s="121" t="str">
        <f t="shared" si="11"/>
        <v/>
      </c>
      <c r="I147" s="130" t="str">
        <f t="shared" si="12"/>
        <v/>
      </c>
      <c r="J147" s="121" t="str">
        <f t="shared" si="13"/>
        <v/>
      </c>
      <c r="K147" s="131" t="str">
        <f t="shared" si="14"/>
        <v/>
      </c>
      <c r="L147" s="120" t="str">
        <f>IF(Data!T147&gt;0,Data!T147/35.453*1000,"")</f>
        <v/>
      </c>
      <c r="M147" s="120" t="str">
        <f>IF(Data!V147&gt;0,Data!V147/14.0067*1000,"")</f>
        <v/>
      </c>
      <c r="N147" s="120" t="str">
        <f>IF(Data!X147&gt;0,Data!X147/16.032*1000,"")</f>
        <v/>
      </c>
      <c r="O147" s="120" t="str">
        <f>IF(Data!Z147&gt;0,Data!Z147/22.9898*1000,"")</f>
        <v/>
      </c>
      <c r="P147" s="120" t="str">
        <f>IF(Data!AB147&gt;0,Data!AB147/14.0067*1000,"")</f>
        <v/>
      </c>
      <c r="Q147" s="120" t="str">
        <f>IF(Data!AD147&gt;0,Data!AD147/39.102*1000,"")</f>
        <v/>
      </c>
      <c r="R147" s="120" t="str">
        <f>IF(Data!AF147&gt;0,Data!AF147/12.156*1000,"")</f>
        <v/>
      </c>
      <c r="S147" s="120" t="str">
        <f>IF(Data!AH147&gt;0,Data!AH147/20.04*1000,"")</f>
        <v/>
      </c>
      <c r="T147" s="384" t="str">
        <f>IF(ISTEXT(Data!AJ147),Data!AJ147,"")</f>
        <v/>
      </c>
      <c r="U147" s="384" t="str">
        <f>IF(ISTEXT(Data!AK147),Data!AK147,"")</f>
        <v/>
      </c>
    </row>
    <row r="148" spans="1:21" x14ac:dyDescent="0.2">
      <c r="A148" s="120" t="str">
        <f>IF(ISTEXT(Data!A148),Data!A148,"")</f>
        <v>DEU96029</v>
      </c>
      <c r="B148" s="120">
        <f>IF(Data!P148&gt;0.0001,Data!P148,"")</f>
        <v>4.66</v>
      </c>
      <c r="C148" s="129">
        <f t="shared" si="15"/>
        <v>21.877616239495488</v>
      </c>
      <c r="D148" s="121">
        <f>IF(Data!R148&gt;0.0001,Data!R148,"")</f>
        <v>50.1</v>
      </c>
      <c r="E148" s="130">
        <f t="shared" ref="E148:E211" si="16">IF(ISNUMBER(D148),(C148*349.65+L148*76.31+M148*71.42+N148*80+O148*50.08+P148*73.5+Q148*73.48+R148*53+S148*59.47)/1000,"")</f>
        <v>52.249884266404358</v>
      </c>
      <c r="F148" s="130">
        <f t="shared" ref="F148:F211" si="17">IF(AND(ISNUMBER(B148),B148&gt;5),E148+(5.1/10^(9-B148)*44.5),IF(AND(ISNUMBER(B148),OR(B148=5,B148&lt;5)),E148,""))</f>
        <v>52.249884266404358</v>
      </c>
      <c r="G148" s="131">
        <f t="shared" ref="G148:G211" si="18">IF(ISNUMBER(D148),(D148-F148)*100/D148,"")</f>
        <v>-4.2911861604877375</v>
      </c>
      <c r="H148" s="121">
        <f t="shared" ref="H148:H211" si="19">IF(ISNUMBER(C148),C148+O148+P148+Q148+R148+S148,"")</f>
        <v>324.85962656780055</v>
      </c>
      <c r="I148" s="130">
        <f t="shared" ref="I148:I211" si="20">IF(AND(ISNUMBER(B148),B148&gt;5),L148+M148+N148+(5.1/10^(9-B148)*1000),IF(AND(ISNUMBER(B148),OR(B148=5,B148&lt;5)),L148+M148+N148,""))</f>
        <v>315.19551748799347</v>
      </c>
      <c r="J148" s="121">
        <f t="shared" ref="J148:J211" si="21">IF(ISNUMBER(H148),H148-I148,"")</f>
        <v>9.6641090798070763</v>
      </c>
      <c r="K148" s="131">
        <f t="shared" ref="K148:K211" si="22">IF(ISNUMBER(H148),100*(H148-I148)/(H148+I148),"")</f>
        <v>1.5098869479540735</v>
      </c>
      <c r="L148" s="120">
        <f>IF(Data!T148&gt;0,Data!T148/35.453*1000,"")</f>
        <v>13.595464417679743</v>
      </c>
      <c r="M148" s="120">
        <f>IF(Data!V148&gt;0,Data!V148/14.0067*1000,"")</f>
        <v>205.37053463430365</v>
      </c>
      <c r="N148" s="120">
        <f>IF(Data!X148&gt;0,Data!X148/16.032*1000,"")</f>
        <v>96.229518436010068</v>
      </c>
      <c r="O148" s="120">
        <f>IF(Data!Z148&gt;0,Data!Z148/22.9898*1000,"")</f>
        <v>17.355522884061628</v>
      </c>
      <c r="P148" s="120">
        <f>IF(Data!AB148&gt;0,Data!AB148/14.0067*1000,"")</f>
        <v>238.81589888574752</v>
      </c>
      <c r="Q148" s="120">
        <f>IF(Data!AD148&gt;0,Data!AD148/39.102*1000,"")</f>
        <v>4.4499002608562224</v>
      </c>
      <c r="R148" s="120">
        <f>IF(Data!AF148&gt;0,Data!AF148/12.156*1000,"")</f>
        <v>11.023362948338269</v>
      </c>
      <c r="S148" s="120">
        <f>IF(Data!AH148&gt;0,Data!AH148/20.04*1000,"")</f>
        <v>31.337325349301398</v>
      </c>
      <c r="T148" s="384" t="str">
        <f>IF(ISTEXT(Data!AJ148),Data!AJ148,"")</f>
        <v/>
      </c>
      <c r="U148" s="384" t="str">
        <f>IF(ISTEXT(Data!AK148),Data!AK148,"")</f>
        <v/>
      </c>
    </row>
    <row r="149" spans="1:21" x14ac:dyDescent="0.2">
      <c r="A149" s="120" t="str">
        <f>IF(ISTEXT(Data!A149),Data!A149,"")</f>
        <v>DEU96030</v>
      </c>
      <c r="B149" s="120">
        <f>IF(Data!P149&gt;0.0001,Data!P149,"")</f>
        <v>4.18</v>
      </c>
      <c r="C149" s="129">
        <f t="shared" si="15"/>
        <v>66.069344800759538</v>
      </c>
      <c r="D149" s="121">
        <f>IF(Data!R149&gt;0.0001,Data!R149,"")</f>
        <v>53.6</v>
      </c>
      <c r="E149" s="130">
        <f t="shared" si="16"/>
        <v>51.640010631535681</v>
      </c>
      <c r="F149" s="130">
        <f t="shared" si="17"/>
        <v>51.640010631535681</v>
      </c>
      <c r="G149" s="131">
        <f t="shared" si="18"/>
        <v>3.656696582955822</v>
      </c>
      <c r="H149" s="121">
        <f t="shared" si="19"/>
        <v>229.66431871587886</v>
      </c>
      <c r="I149" s="130">
        <f t="shared" si="20"/>
        <v>224.11324808434085</v>
      </c>
      <c r="J149" s="121">
        <f t="shared" si="21"/>
        <v>5.5510706315380105</v>
      </c>
      <c r="K149" s="131">
        <f t="shared" si="22"/>
        <v>1.2233021281067267</v>
      </c>
      <c r="L149" s="120">
        <f>IF(Data!T149&gt;0,Data!T149/35.453*1000,"")</f>
        <v>5.5002397540405603</v>
      </c>
      <c r="M149" s="120">
        <f>IF(Data!V149&gt;0,Data!V149/14.0067*1000,"")</f>
        <v>131.08620272558665</v>
      </c>
      <c r="N149" s="120">
        <f>IF(Data!X149&gt;0,Data!X149/16.032*1000,"")</f>
        <v>87.52680560471363</v>
      </c>
      <c r="O149" s="120">
        <f>IF(Data!Z149&gt;0,Data!Z149/22.9898*1000,"")</f>
        <v>3.13182367832691</v>
      </c>
      <c r="P149" s="120">
        <f>IF(Data!AB149&gt;0,Data!AB149/14.0067*1000,"")</f>
        <v>145.96152780087584</v>
      </c>
      <c r="Q149" s="120">
        <f>IF(Data!AD149&gt;0,Data!AD149/39.102*1000,"")</f>
        <v>2.1993759909979032</v>
      </c>
      <c r="R149" s="120">
        <f>IF(Data!AF149&gt;0,Data!AF149/12.156*1000,"")</f>
        <v>3.6196117143797299</v>
      </c>
      <c r="S149" s="120">
        <f>IF(Data!AH149&gt;0,Data!AH149/20.04*1000,"")</f>
        <v>8.682634730538922</v>
      </c>
      <c r="T149" s="384" t="str">
        <f>IF(ISTEXT(Data!AJ149),Data!AJ149,"")</f>
        <v/>
      </c>
      <c r="U149" s="384" t="str">
        <f>IF(ISTEXT(Data!AK149),Data!AK149,"")</f>
        <v/>
      </c>
    </row>
    <row r="150" spans="1:21" x14ac:dyDescent="0.2">
      <c r="A150" s="120" t="str">
        <f>IF(ISTEXT(Data!A150),Data!A150,"")</f>
        <v>DEU96031</v>
      </c>
      <c r="B150" s="120">
        <f>IF(Data!P150&gt;0.0001,Data!P150,"")</f>
        <v>3.97</v>
      </c>
      <c r="C150" s="129">
        <f t="shared" si="15"/>
        <v>107.15193052376051</v>
      </c>
      <c r="D150" s="121">
        <f>IF(Data!R150&gt;0.0001,Data!R150,"")</f>
        <v>84.8</v>
      </c>
      <c r="E150" s="130">
        <f t="shared" si="16"/>
        <v>82.0632916515831</v>
      </c>
      <c r="F150" s="130">
        <f t="shared" si="17"/>
        <v>82.0632916515831</v>
      </c>
      <c r="G150" s="131">
        <f t="shared" si="18"/>
        <v>3.2272504108689826</v>
      </c>
      <c r="H150" s="121">
        <f t="shared" si="19"/>
        <v>358.22015190375242</v>
      </c>
      <c r="I150" s="130">
        <f t="shared" si="20"/>
        <v>349.81317891060644</v>
      </c>
      <c r="J150" s="121">
        <f t="shared" si="21"/>
        <v>8.4069729931459847</v>
      </c>
      <c r="K150" s="131">
        <f t="shared" si="22"/>
        <v>1.1873696657015476</v>
      </c>
      <c r="L150" s="120">
        <f>IF(Data!T150&gt;0,Data!T150/35.453*1000,"")</f>
        <v>13.369813555975515</v>
      </c>
      <c r="M150" s="120">
        <f>IF(Data!V150&gt;0,Data!V150/14.0067*1000,"")</f>
        <v>168.90573340859603</v>
      </c>
      <c r="N150" s="120">
        <f>IF(Data!X150&gt;0,Data!X150/16.032*1000,"")</f>
        <v>167.53763194603488</v>
      </c>
      <c r="O150" s="120">
        <f>IF(Data!Z150&gt;0,Data!Z150/22.9898*1000,"")</f>
        <v>6.3071449077416943</v>
      </c>
      <c r="P150" s="120">
        <f>IF(Data!AB150&gt;0,Data!AB150/14.0067*1000,"")</f>
        <v>229.00382504573423</v>
      </c>
      <c r="Q150" s="120">
        <f>IF(Data!AD150&gt;0,Data!AD150/39.102*1000,"")</f>
        <v>3.5548053807989368</v>
      </c>
      <c r="R150" s="120">
        <f>IF(Data!AF150&gt;0,Data!AF150/12.156*1000,"")</f>
        <v>3.6196117143797299</v>
      </c>
      <c r="S150" s="120">
        <f>IF(Data!AH150&gt;0,Data!AH150/20.04*1000,"")</f>
        <v>8.5828343313373257</v>
      </c>
      <c r="T150" s="384" t="str">
        <f>IF(ISTEXT(Data!AJ150),Data!AJ150,"")</f>
        <v/>
      </c>
      <c r="U150" s="384" t="str">
        <f>IF(ISTEXT(Data!AK150),Data!AK150,"")</f>
        <v/>
      </c>
    </row>
    <row r="151" spans="1:21" x14ac:dyDescent="0.2">
      <c r="A151" s="120" t="str">
        <f>IF(ISTEXT(Data!A151),Data!A151,"")</f>
        <v>DEU96032</v>
      </c>
      <c r="B151" s="120">
        <f>IF(Data!P151&gt;0.0001,Data!P151,"")</f>
        <v>4.28</v>
      </c>
      <c r="C151" s="129">
        <f t="shared" si="15"/>
        <v>52.480746024977172</v>
      </c>
      <c r="D151" s="121">
        <f>IF(Data!R151&gt;0.0001,Data!R151,"")</f>
        <v>34.200000000000003</v>
      </c>
      <c r="E151" s="130">
        <f t="shared" si="16"/>
        <v>31.480872728387542</v>
      </c>
      <c r="F151" s="130">
        <f t="shared" si="17"/>
        <v>31.480872728387542</v>
      </c>
      <c r="G151" s="131">
        <f t="shared" si="18"/>
        <v>7.9506645368785405</v>
      </c>
      <c r="H151" s="121">
        <f t="shared" si="19"/>
        <v>114.85831661100531</v>
      </c>
      <c r="I151" s="130">
        <f t="shared" si="20"/>
        <v>115.27731449383398</v>
      </c>
      <c r="J151" s="121">
        <f t="shared" si="21"/>
        <v>-0.41899788282867689</v>
      </c>
      <c r="K151" s="131">
        <f t="shared" si="22"/>
        <v>-0.18206562835017953</v>
      </c>
      <c r="L151" s="120">
        <f>IF(Data!T151&gt;0,Data!T151/35.453*1000,"")</f>
        <v>0.62053986968662733</v>
      </c>
      <c r="M151" s="120">
        <f>IF(Data!V151&gt;0,Data!V151/14.0067*1000,"")</f>
        <v>58.817837271187798</v>
      </c>
      <c r="N151" s="120">
        <f>IF(Data!X151&gt;0,Data!X151/16.032*1000,"")</f>
        <v>55.838937352959555</v>
      </c>
      <c r="O151" s="120">
        <f>IF(Data!Z151&gt;0,Data!Z151/22.9898*1000,"")</f>
        <v>2.0443849011300665</v>
      </c>
      <c r="P151" s="120">
        <f>IF(Data!AB151&gt;0,Data!AB151/14.0067*1000,"")</f>
        <v>51.665835134985308</v>
      </c>
      <c r="Q151" s="120">
        <f>IF(Data!AD151&gt;0,Data!AD151/39.102*1000,"")</f>
        <v>0.86952074062707807</v>
      </c>
      <c r="R151" s="120">
        <f>IF(Data!AF151&gt;0,Data!AF151/12.156*1000,"")</f>
        <v>1.809805857189865</v>
      </c>
      <c r="S151" s="120">
        <f>IF(Data!AH151&gt;0,Data!AH151/20.04*1000,"")</f>
        <v>5.9880239520958085</v>
      </c>
      <c r="T151" s="384" t="str">
        <f>IF(ISTEXT(Data!AJ151),Data!AJ151,"")</f>
        <v/>
      </c>
      <c r="U151" s="384" t="str">
        <f>IF(ISTEXT(Data!AK151),Data!AK151,"")</f>
        <v/>
      </c>
    </row>
    <row r="152" spans="1:21" x14ac:dyDescent="0.2">
      <c r="A152" s="120" t="str">
        <f>IF(ISTEXT(Data!A152),Data!A152,"")</f>
        <v/>
      </c>
      <c r="B152" s="120" t="str">
        <f>IF(Data!P152&gt;0.0001,Data!P152,"")</f>
        <v/>
      </c>
      <c r="C152" s="129" t="str">
        <f t="shared" si="15"/>
        <v/>
      </c>
      <c r="D152" s="121" t="str">
        <f>IF(Data!R152&gt;0.0001,Data!R152,"")</f>
        <v/>
      </c>
      <c r="E152" s="130" t="str">
        <f t="shared" si="16"/>
        <v/>
      </c>
      <c r="F152" s="130" t="str">
        <f t="shared" si="17"/>
        <v/>
      </c>
      <c r="G152" s="131" t="str">
        <f t="shared" si="18"/>
        <v/>
      </c>
      <c r="H152" s="121" t="str">
        <f t="shared" si="19"/>
        <v/>
      </c>
      <c r="I152" s="130" t="str">
        <f t="shared" si="20"/>
        <v/>
      </c>
      <c r="J152" s="121" t="str">
        <f t="shared" si="21"/>
        <v/>
      </c>
      <c r="K152" s="131" t="str">
        <f t="shared" si="22"/>
        <v/>
      </c>
      <c r="L152" s="120" t="str">
        <f>IF(Data!T152&gt;0,Data!T152/35.453*1000,"")</f>
        <v/>
      </c>
      <c r="M152" s="120" t="str">
        <f>IF(Data!V152&gt;0,Data!V152/14.0067*1000,"")</f>
        <v/>
      </c>
      <c r="N152" s="120" t="str">
        <f>IF(Data!X152&gt;0,Data!X152/16.032*1000,"")</f>
        <v/>
      </c>
      <c r="O152" s="120" t="str">
        <f>IF(Data!Z152&gt;0,Data!Z152/22.9898*1000,"")</f>
        <v/>
      </c>
      <c r="P152" s="120" t="str">
        <f>IF(Data!AB152&gt;0,Data!AB152/14.0067*1000,"")</f>
        <v/>
      </c>
      <c r="Q152" s="120" t="str">
        <f>IF(Data!AD152&gt;0,Data!AD152/39.102*1000,"")</f>
        <v/>
      </c>
      <c r="R152" s="120" t="str">
        <f>IF(Data!AF152&gt;0,Data!AF152/12.156*1000,"")</f>
        <v/>
      </c>
      <c r="S152" s="120" t="str">
        <f>IF(Data!AH152&gt;0,Data!AH152/20.04*1000,"")</f>
        <v/>
      </c>
      <c r="T152" s="384" t="str">
        <f>IF(ISTEXT(Data!AJ152),Data!AJ152,"")</f>
        <v/>
      </c>
      <c r="U152" s="384" t="str">
        <f>IF(ISTEXT(Data!AK152),Data!AK152,"")</f>
        <v/>
      </c>
    </row>
    <row r="153" spans="1:21" x14ac:dyDescent="0.2">
      <c r="A153" s="120" t="str">
        <f>IF(ISTEXT(Data!A153),Data!A153,"")</f>
        <v/>
      </c>
      <c r="B153" s="120" t="str">
        <f>IF(Data!P153&gt;0.0001,Data!P153,"")</f>
        <v/>
      </c>
      <c r="C153" s="129" t="str">
        <f t="shared" si="15"/>
        <v/>
      </c>
      <c r="D153" s="121" t="str">
        <f>IF(Data!R153&gt;0.0001,Data!R153,"")</f>
        <v/>
      </c>
      <c r="E153" s="130" t="str">
        <f t="shared" si="16"/>
        <v/>
      </c>
      <c r="F153" s="130" t="str">
        <f t="shared" si="17"/>
        <v/>
      </c>
      <c r="G153" s="131" t="str">
        <f t="shared" si="18"/>
        <v/>
      </c>
      <c r="H153" s="121" t="str">
        <f t="shared" si="19"/>
        <v/>
      </c>
      <c r="I153" s="130" t="str">
        <f t="shared" si="20"/>
        <v/>
      </c>
      <c r="J153" s="121" t="str">
        <f t="shared" si="21"/>
        <v/>
      </c>
      <c r="K153" s="131" t="str">
        <f t="shared" si="22"/>
        <v/>
      </c>
      <c r="L153" s="120" t="str">
        <f>IF(Data!T153&gt;0,Data!T153/35.453*1000,"")</f>
        <v/>
      </c>
      <c r="M153" s="120" t="str">
        <f>IF(Data!V153&gt;0,Data!V153/14.0067*1000,"")</f>
        <v/>
      </c>
      <c r="N153" s="120" t="str">
        <f>IF(Data!X153&gt;0,Data!X153/16.032*1000,"")</f>
        <v/>
      </c>
      <c r="O153" s="120" t="str">
        <f>IF(Data!Z153&gt;0,Data!Z153/22.9898*1000,"")</f>
        <v/>
      </c>
      <c r="P153" s="120" t="str">
        <f>IF(Data!AB153&gt;0,Data!AB153/14.0067*1000,"")</f>
        <v/>
      </c>
      <c r="Q153" s="120" t="str">
        <f>IF(Data!AD153&gt;0,Data!AD153/39.102*1000,"")</f>
        <v/>
      </c>
      <c r="R153" s="120" t="str">
        <f>IF(Data!AF153&gt;0,Data!AF153/12.156*1000,"")</f>
        <v/>
      </c>
      <c r="S153" s="120" t="str">
        <f>IF(Data!AH153&gt;0,Data!AH153/20.04*1000,"")</f>
        <v/>
      </c>
      <c r="T153" s="384" t="str">
        <f>IF(ISTEXT(Data!AJ153),Data!AJ153,"")</f>
        <v/>
      </c>
      <c r="U153" s="384" t="str">
        <f>IF(ISTEXT(Data!AK153),Data!AK153,"")</f>
        <v/>
      </c>
    </row>
    <row r="154" spans="1:21" x14ac:dyDescent="0.2">
      <c r="A154" s="120" t="str">
        <f>IF(ISTEXT(Data!A154),Data!A154,"")</f>
        <v/>
      </c>
      <c r="B154" s="120" t="str">
        <f>IF(Data!P154&gt;0.0001,Data!P154,"")</f>
        <v/>
      </c>
      <c r="C154" s="129" t="str">
        <f t="shared" si="15"/>
        <v/>
      </c>
      <c r="D154" s="121" t="str">
        <f>IF(Data!R154&gt;0.0001,Data!R154,"")</f>
        <v/>
      </c>
      <c r="E154" s="130" t="str">
        <f t="shared" si="16"/>
        <v/>
      </c>
      <c r="F154" s="130" t="str">
        <f t="shared" si="17"/>
        <v/>
      </c>
      <c r="G154" s="131" t="str">
        <f t="shared" si="18"/>
        <v/>
      </c>
      <c r="H154" s="121" t="str">
        <f t="shared" si="19"/>
        <v/>
      </c>
      <c r="I154" s="130" t="str">
        <f t="shared" si="20"/>
        <v/>
      </c>
      <c r="J154" s="121" t="str">
        <f t="shared" si="21"/>
        <v/>
      </c>
      <c r="K154" s="131" t="str">
        <f t="shared" si="22"/>
        <v/>
      </c>
      <c r="L154" s="120" t="str">
        <f>IF(Data!T154&gt;0,Data!T154/35.453*1000,"")</f>
        <v/>
      </c>
      <c r="M154" s="120" t="str">
        <f>IF(Data!V154&gt;0,Data!V154/14.0067*1000,"")</f>
        <v/>
      </c>
      <c r="N154" s="120" t="str">
        <f>IF(Data!X154&gt;0,Data!X154/16.032*1000,"")</f>
        <v/>
      </c>
      <c r="O154" s="120" t="str">
        <f>IF(Data!Z154&gt;0,Data!Z154/22.9898*1000,"")</f>
        <v/>
      </c>
      <c r="P154" s="120" t="str">
        <f>IF(Data!AB154&gt;0,Data!AB154/14.0067*1000,"")</f>
        <v/>
      </c>
      <c r="Q154" s="120" t="str">
        <f>IF(Data!AD154&gt;0,Data!AD154/39.102*1000,"")</f>
        <v/>
      </c>
      <c r="R154" s="120" t="str">
        <f>IF(Data!AF154&gt;0,Data!AF154/12.156*1000,"")</f>
        <v/>
      </c>
      <c r="S154" s="120" t="str">
        <f>IF(Data!AH154&gt;0,Data!AH154/20.04*1000,"")</f>
        <v/>
      </c>
      <c r="T154" s="384" t="str">
        <f>IF(ISTEXT(Data!AJ154),Data!AJ154,"")</f>
        <v/>
      </c>
      <c r="U154" s="384" t="str">
        <f>IF(ISTEXT(Data!AK154),Data!AK154,"")</f>
        <v/>
      </c>
    </row>
    <row r="155" spans="1:21" x14ac:dyDescent="0.2">
      <c r="A155" s="120" t="str">
        <f>IF(ISTEXT(Data!A155),Data!A155,"")</f>
        <v>DEU96033</v>
      </c>
      <c r="B155" s="120">
        <f>IF(Data!P155&gt;0.0001,Data!P155,"")</f>
        <v>4.09</v>
      </c>
      <c r="C155" s="129">
        <f t="shared" si="15"/>
        <v>81.283051616409921</v>
      </c>
      <c r="D155" s="121">
        <f>IF(Data!R155&gt;0.0001,Data!R155,"")</f>
        <v>114</v>
      </c>
      <c r="E155" s="130">
        <f t="shared" si="16"/>
        <v>107.82810520430576</v>
      </c>
      <c r="F155" s="130">
        <f t="shared" si="17"/>
        <v>107.82810520430576</v>
      </c>
      <c r="G155" s="131">
        <f t="shared" si="18"/>
        <v>5.4139428032405643</v>
      </c>
      <c r="H155" s="121">
        <f t="shared" si="19"/>
        <v>645.01052360206404</v>
      </c>
      <c r="I155" s="130">
        <f t="shared" si="20"/>
        <v>517.35032798612144</v>
      </c>
      <c r="J155" s="121">
        <f t="shared" si="21"/>
        <v>127.6601956159426</v>
      </c>
      <c r="K155" s="131">
        <f t="shared" si="22"/>
        <v>10.982836822275523</v>
      </c>
      <c r="L155" s="120">
        <f>IF(Data!T155&gt;0,Data!T155/35.453*1000,"")</f>
        <v>11.508193946915632</v>
      </c>
      <c r="M155" s="120">
        <f>IF(Data!V155&gt;0,Data!V155/14.0067*1000,"")</f>
        <v>224.98185630191111</v>
      </c>
      <c r="N155" s="120">
        <f>IF(Data!X155&gt;0,Data!X155/16.032*1000,"")</f>
        <v>280.86027773729467</v>
      </c>
      <c r="O155" s="120">
        <f>IF(Data!Z155&gt;0,Data!Z155/22.9898*1000,"")</f>
        <v>12.048821651341031</v>
      </c>
      <c r="P155" s="120">
        <f>IF(Data!AB155&gt;0,Data!AB155/14.0067*1000,"")</f>
        <v>468.81756194911026</v>
      </c>
      <c r="Q155" s="120">
        <f>IF(Data!AD155&gt;0,Data!AD155/39.102*1000,"")</f>
        <v>7.9279832233645351</v>
      </c>
      <c r="R155" s="120">
        <f>IF(Data!AF155&gt;0,Data!AF155/12.156*1000,"")</f>
        <v>16.699572227706483</v>
      </c>
      <c r="S155" s="120">
        <f>IF(Data!AH155&gt;0,Data!AH155/20.04*1000,"")</f>
        <v>58.233532934131745</v>
      </c>
      <c r="T155" s="384" t="str">
        <f>IF(ISTEXT(Data!#REF!),Data!#REF!,"")</f>
        <v/>
      </c>
      <c r="U155" s="384" t="str">
        <f>IF(ISTEXT(Data!AJ155),Data!AJ155,"")</f>
        <v/>
      </c>
    </row>
    <row r="156" spans="1:21" x14ac:dyDescent="0.2">
      <c r="A156" s="120" t="str">
        <f>IF(ISTEXT(Data!A156),Data!A156,"")</f>
        <v/>
      </c>
      <c r="B156" s="120" t="str">
        <f>IF(Data!P156&gt;0.0001,Data!P156,"")</f>
        <v/>
      </c>
      <c r="C156" s="129" t="str">
        <f t="shared" si="15"/>
        <v/>
      </c>
      <c r="D156" s="121" t="str">
        <f>IF(Data!R156&gt;0.0001,Data!R156,"")</f>
        <v/>
      </c>
      <c r="E156" s="130" t="str">
        <f t="shared" si="16"/>
        <v/>
      </c>
      <c r="F156" s="130" t="str">
        <f t="shared" si="17"/>
        <v/>
      </c>
      <c r="G156" s="131" t="str">
        <f t="shared" si="18"/>
        <v/>
      </c>
      <c r="H156" s="121" t="str">
        <f t="shared" si="19"/>
        <v/>
      </c>
      <c r="I156" s="130" t="str">
        <f t="shared" si="20"/>
        <v/>
      </c>
      <c r="J156" s="121" t="str">
        <f t="shared" si="21"/>
        <v/>
      </c>
      <c r="K156" s="131" t="str">
        <f t="shared" si="22"/>
        <v/>
      </c>
      <c r="L156" s="120" t="str">
        <f>IF(Data!T156&gt;0,Data!T156/35.453*1000,"")</f>
        <v/>
      </c>
      <c r="M156" s="120" t="str">
        <f>IF(Data!V156&gt;0,Data!V156/14.0067*1000,"")</f>
        <v/>
      </c>
      <c r="N156" s="120" t="str">
        <f>IF(Data!X156&gt;0,Data!X156/16.032*1000,"")</f>
        <v/>
      </c>
      <c r="O156" s="120" t="str">
        <f>IF(Data!Z156&gt;0,Data!Z156/22.9898*1000,"")</f>
        <v/>
      </c>
      <c r="P156" s="120" t="str">
        <f>IF(Data!AB156&gt;0,Data!AB156/14.0067*1000,"")</f>
        <v/>
      </c>
      <c r="Q156" s="120" t="str">
        <f>IF(Data!AD156&gt;0,Data!AD156/39.102*1000,"")</f>
        <v/>
      </c>
      <c r="R156" s="120" t="str">
        <f>IF(Data!AF156&gt;0,Data!AF156/12.156*1000,"")</f>
        <v/>
      </c>
      <c r="S156" s="120" t="str">
        <f>IF(Data!AH156&gt;0,Data!AH156/20.04*1000,"")</f>
        <v/>
      </c>
      <c r="T156" s="384" t="str">
        <f>IF(ISTEXT(Data!AJ156),Data!AJ156,"")</f>
        <v/>
      </c>
      <c r="U156" s="384" t="str">
        <f>IF(ISTEXT(Data!AK156),Data!AK156,"")</f>
        <v/>
      </c>
    </row>
    <row r="157" spans="1:21" x14ac:dyDescent="0.2">
      <c r="A157" s="120" t="str">
        <f>IF(ISTEXT(Data!A157),Data!A157,"")</f>
        <v>DEU96034</v>
      </c>
      <c r="B157" s="120">
        <f>IF(Data!P157&gt;0.0001,Data!P157,"")</f>
        <v>4.21</v>
      </c>
      <c r="C157" s="129">
        <f t="shared" si="15"/>
        <v>61.659500186148186</v>
      </c>
      <c r="D157" s="121">
        <f>IF(Data!R157&gt;0.0001,Data!R157,"")</f>
        <v>164.1</v>
      </c>
      <c r="E157" s="130">
        <f t="shared" si="16"/>
        <v>167.00306298541614</v>
      </c>
      <c r="F157" s="130">
        <f t="shared" si="17"/>
        <v>167.00306298541614</v>
      </c>
      <c r="G157" s="131">
        <f t="shared" si="18"/>
        <v>-1.7690816486387215</v>
      </c>
      <c r="H157" s="121">
        <f t="shared" si="19"/>
        <v>1035.3284954189787</v>
      </c>
      <c r="I157" s="130">
        <f t="shared" si="20"/>
        <v>1014.5910788401982</v>
      </c>
      <c r="J157" s="121">
        <f t="shared" si="21"/>
        <v>20.73741657878054</v>
      </c>
      <c r="K157" s="131">
        <f t="shared" si="22"/>
        <v>1.0116209845098367</v>
      </c>
      <c r="L157" s="120">
        <f>IF(Data!T157&gt;0,Data!T157/35.453*1000,"")</f>
        <v>21.549657292753785</v>
      </c>
      <c r="M157" s="120">
        <f>IF(Data!V157&gt;0,Data!V157/14.0067*1000,"")</f>
        <v>529.07023627126853</v>
      </c>
      <c r="N157" s="120">
        <f>IF(Data!X157&gt;0,Data!X157/16.032*1000,"")</f>
        <v>463.97118527617585</v>
      </c>
      <c r="O157" s="120">
        <f>IF(Data!Z157&gt;0,Data!Z157/22.9898*1000,"")</f>
        <v>14.136704103558971</v>
      </c>
      <c r="P157" s="120">
        <f>IF(Data!AB157&gt;0,Data!AB157/14.0067*1000,"")</f>
        <v>797.60518875769162</v>
      </c>
      <c r="Q157" s="120">
        <f>IF(Data!AD157&gt;0,Data!AD157/39.102*1000,"")</f>
        <v>8.4138918725384908</v>
      </c>
      <c r="R157" s="120">
        <f>IF(Data!AF157&gt;0,Data!AF157/12.156*1000,"")</f>
        <v>28.463310299440604</v>
      </c>
      <c r="S157" s="120">
        <f>IF(Data!AH157&gt;0,Data!AH157/20.04*1000,"")</f>
        <v>125.0499001996008</v>
      </c>
      <c r="T157" s="384" t="str">
        <f>IF(ISTEXT(Data!AJ157),Data!AJ157,"")</f>
        <v/>
      </c>
      <c r="U157" s="384" t="str">
        <f>IF(ISTEXT(Data!AK157),Data!AK157,"")</f>
        <v/>
      </c>
    </row>
    <row r="158" spans="1:21" x14ac:dyDescent="0.2">
      <c r="A158" s="120" t="str">
        <f>IF(ISTEXT(Data!A158),Data!A158,"")</f>
        <v>DEU96035</v>
      </c>
      <c r="B158" s="120">
        <f>IF(Data!P158&gt;0.0001,Data!P158,"")</f>
        <v>4.71</v>
      </c>
      <c r="C158" s="129">
        <f t="shared" si="15"/>
        <v>19.498445997580433</v>
      </c>
      <c r="D158" s="121">
        <f>IF(Data!R158&gt;0.0001,Data!R158,"")</f>
        <v>41.1</v>
      </c>
      <c r="E158" s="130">
        <f t="shared" si="16"/>
        <v>39.444176800761142</v>
      </c>
      <c r="F158" s="130">
        <f t="shared" si="17"/>
        <v>39.444176800761142</v>
      </c>
      <c r="G158" s="131">
        <f t="shared" si="18"/>
        <v>4.0287669081237469</v>
      </c>
      <c r="H158" s="121">
        <f t="shared" si="19"/>
        <v>235.5792015460834</v>
      </c>
      <c r="I158" s="130">
        <f t="shared" si="20"/>
        <v>226.47386222114693</v>
      </c>
      <c r="J158" s="121">
        <f t="shared" si="21"/>
        <v>9.105339324936466</v>
      </c>
      <c r="K158" s="131">
        <f t="shared" si="22"/>
        <v>1.9706263282183289</v>
      </c>
      <c r="L158" s="120">
        <f>IF(Data!T158&gt;0,Data!T158/35.453*1000,"")</f>
        <v>3.0462866330070795</v>
      </c>
      <c r="M158" s="120">
        <f>IF(Data!V158&gt;0,Data!V158/14.0067*1000,"")</f>
        <v>122.40948310620111</v>
      </c>
      <c r="N158" s="120">
        <f>IF(Data!X158&gt;0,Data!X158/16.032*1000,"")</f>
        <v>101.01809248193875</v>
      </c>
      <c r="O158" s="120">
        <f>IF(Data!Z158&gt;0,Data!Z158/22.9898*1000,"")</f>
        <v>1.9138922478664453</v>
      </c>
      <c r="P158" s="120">
        <f>IF(Data!AB158&gt;0,Data!AB158/14.0067*1000,"")</f>
        <v>194.96646155551858</v>
      </c>
      <c r="Q158" s="120">
        <f>IF(Data!AD158&gt;0,Data!AD158/39.102*1000,"")</f>
        <v>2.1482277121374871</v>
      </c>
      <c r="R158" s="120">
        <f>IF(Data!AF158&gt;0,Data!AF158/12.156*1000,"")</f>
        <v>4.2777229351760448</v>
      </c>
      <c r="S158" s="120">
        <f>IF(Data!AH158&gt;0,Data!AH158/20.04*1000,"")</f>
        <v>12.774451097804393</v>
      </c>
      <c r="T158" s="384" t="str">
        <f>IF(ISTEXT(Data!AJ158),Data!AJ158,"")</f>
        <v/>
      </c>
      <c r="U158" s="384" t="str">
        <f>IF(ISTEXT(Data!AK158),Data!AK158,"")</f>
        <v/>
      </c>
    </row>
    <row r="159" spans="1:21" x14ac:dyDescent="0.2">
      <c r="A159" s="120" t="str">
        <f>IF(ISTEXT(Data!A159),Data!A159,"")</f>
        <v>DEU96036</v>
      </c>
      <c r="B159" s="120">
        <f>IF(Data!P159&gt;0.0001,Data!P159,"")</f>
        <v>3.9</v>
      </c>
      <c r="C159" s="129">
        <f t="shared" si="15"/>
        <v>125.89254117941671</v>
      </c>
      <c r="D159" s="121">
        <f>IF(Data!R159&gt;0.0001,Data!R159,"")</f>
        <v>81.8</v>
      </c>
      <c r="E159" s="130">
        <f t="shared" si="16"/>
        <v>79.090977686201043</v>
      </c>
      <c r="F159" s="130">
        <f t="shared" si="17"/>
        <v>79.090977686201043</v>
      </c>
      <c r="G159" s="131">
        <f t="shared" si="18"/>
        <v>3.3117632198031224</v>
      </c>
      <c r="H159" s="121">
        <f t="shared" si="19"/>
        <v>297.00309719198833</v>
      </c>
      <c r="I159" s="130">
        <f t="shared" si="20"/>
        <v>301.3639011930394</v>
      </c>
      <c r="J159" s="121">
        <f t="shared" si="21"/>
        <v>-4.3608040010510649</v>
      </c>
      <c r="K159" s="131">
        <f t="shared" si="22"/>
        <v>-0.7287841764035663</v>
      </c>
      <c r="L159" s="120">
        <f>IF(Data!T159&gt;0,Data!T159/35.453*1000,"")</f>
        <v>4.8514935266409038</v>
      </c>
      <c r="M159" s="120">
        <f>IF(Data!V159&gt;0,Data!V159/14.0067*1000,"")</f>
        <v>163.39004918958148</v>
      </c>
      <c r="N159" s="120">
        <f>IF(Data!X159&gt;0,Data!X159/16.032*1000,"")</f>
        <v>133.12235847681706</v>
      </c>
      <c r="O159" s="120">
        <f>IF(Data!Z159&gt;0,Data!Z159/22.9898*1000,"")</f>
        <v>1.2179314304604651</v>
      </c>
      <c r="P159" s="120">
        <f>IF(Data!AB159&gt;0,Data!AB159/14.0067*1000,"")</f>
        <v>157.71384223072232</v>
      </c>
      <c r="Q159" s="120">
        <f>IF(Data!AD159&gt;0,Data!AD159/39.102*1000,"")</f>
        <v>1.7646156206843644</v>
      </c>
      <c r="R159" s="120">
        <f>IF(Data!AF159&gt;0,Data!AF159/12.156*1000,"")</f>
        <v>2.8792365909838762</v>
      </c>
      <c r="S159" s="120">
        <f>IF(Data!AH159&gt;0,Data!AH159/20.04*1000,"")</f>
        <v>7.5349301397205597</v>
      </c>
      <c r="T159" s="384" t="str">
        <f>IF(ISTEXT(Data!AJ159),Data!AJ159,"")</f>
        <v/>
      </c>
      <c r="U159" s="384" t="str">
        <f>IF(ISTEXT(Data!AK159),Data!AK159,"")</f>
        <v/>
      </c>
    </row>
    <row r="160" spans="1:21" x14ac:dyDescent="0.2">
      <c r="A160" s="120" t="str">
        <f>IF(ISTEXT(Data!A160),Data!A160,"")</f>
        <v>DEU96037</v>
      </c>
      <c r="B160" s="120">
        <f>IF(Data!P160&gt;0.0001,Data!P160,"")</f>
        <v>4.45</v>
      </c>
      <c r="C160" s="129">
        <f t="shared" si="15"/>
        <v>35.481338923357477</v>
      </c>
      <c r="D160" s="121">
        <f>IF(Data!R160&gt;0.0001,Data!R160,"")</f>
        <v>21.8</v>
      </c>
      <c r="E160" s="130">
        <f t="shared" si="16"/>
        <v>19.358873129719367</v>
      </c>
      <c r="F160" s="130">
        <f t="shared" si="17"/>
        <v>19.358873129719367</v>
      </c>
      <c r="G160" s="131">
        <f t="shared" si="18"/>
        <v>11.197829680186393</v>
      </c>
      <c r="H160" s="121">
        <f t="shared" si="19"/>
        <v>64.722338002522946</v>
      </c>
      <c r="I160" s="130">
        <f t="shared" si="20"/>
        <v>65.863639842576674</v>
      </c>
      <c r="J160" s="121">
        <f t="shared" si="21"/>
        <v>-1.1413018400537283</v>
      </c>
      <c r="K160" s="131">
        <f t="shared" si="22"/>
        <v>-0.87398498589759332</v>
      </c>
      <c r="L160" s="120">
        <f>IF(Data!T160&gt;0,Data!T160/35.453*1000,"")</f>
        <v>0.6769525851126843</v>
      </c>
      <c r="M160" s="120">
        <f>IF(Data!V160&gt;0,Data!V160/14.0067*1000,"")</f>
        <v>44.512539311345854</v>
      </c>
      <c r="N160" s="120">
        <f>IF(Data!X160&gt;0,Data!X160/16.032*1000,"")</f>
        <v>20.674147946118133</v>
      </c>
      <c r="O160" s="120">
        <f>IF(Data!Z160&gt;0,Data!Z160/22.9898*1000,"")</f>
        <v>0.86995102175747518</v>
      </c>
      <c r="P160" s="120">
        <f>IF(Data!AB160&gt;0,Data!AB160/14.0067*1000,"")</f>
        <v>24.003547868507123</v>
      </c>
      <c r="Q160" s="120">
        <f>IF(Data!AD160&gt;0,Data!AD160/39.102*1000,"")</f>
        <v>0.38361209145312258</v>
      </c>
      <c r="R160" s="120">
        <f>IF(Data!AF160&gt;0,Data!AF160/12.156*1000,"")</f>
        <v>0.74037512339585376</v>
      </c>
      <c r="S160" s="120">
        <f>IF(Data!AH160&gt;0,Data!AH160/20.04*1000,"")</f>
        <v>3.2435129740518964</v>
      </c>
      <c r="T160" s="384" t="str">
        <f>IF(ISTEXT(Data!AJ160),Data!AJ160,"")</f>
        <v/>
      </c>
      <c r="U160" s="384" t="str">
        <f>IF(ISTEXT(Data!AK160),Data!AK160,"")</f>
        <v/>
      </c>
    </row>
    <row r="161" spans="1:21" x14ac:dyDescent="0.2">
      <c r="A161" s="120" t="str">
        <f>IF(ISTEXT(Data!A161),Data!A161,"")</f>
        <v/>
      </c>
      <c r="B161" s="120" t="str">
        <f>IF(Data!P161&gt;0.0001,Data!P161,"")</f>
        <v/>
      </c>
      <c r="C161" s="129" t="str">
        <f t="shared" si="15"/>
        <v/>
      </c>
      <c r="D161" s="121" t="str">
        <f>IF(Data!R161&gt;0.0001,Data!R161,"")</f>
        <v/>
      </c>
      <c r="E161" s="130" t="str">
        <f t="shared" si="16"/>
        <v/>
      </c>
      <c r="F161" s="130" t="str">
        <f t="shared" si="17"/>
        <v/>
      </c>
      <c r="G161" s="131" t="str">
        <f t="shared" si="18"/>
        <v/>
      </c>
      <c r="H161" s="121" t="str">
        <f t="shared" si="19"/>
        <v/>
      </c>
      <c r="I161" s="130" t="str">
        <f t="shared" si="20"/>
        <v/>
      </c>
      <c r="J161" s="121" t="str">
        <f t="shared" si="21"/>
        <v/>
      </c>
      <c r="K161" s="131" t="str">
        <f t="shared" si="22"/>
        <v/>
      </c>
      <c r="L161" s="120" t="str">
        <f>IF(Data!T161&gt;0,Data!T161/35.453*1000,"")</f>
        <v/>
      </c>
      <c r="M161" s="120" t="str">
        <f>IF(Data!V161&gt;0,Data!V161/14.0067*1000,"")</f>
        <v/>
      </c>
      <c r="N161" s="120" t="str">
        <f>IF(Data!X161&gt;0,Data!X161/16.032*1000,"")</f>
        <v/>
      </c>
      <c r="O161" s="120" t="str">
        <f>IF(Data!Z161&gt;0,Data!Z161/22.9898*1000,"")</f>
        <v/>
      </c>
      <c r="P161" s="120" t="str">
        <f>IF(Data!AB161&gt;0,Data!AB161/14.0067*1000,"")</f>
        <v/>
      </c>
      <c r="Q161" s="120" t="str">
        <f>IF(Data!AD161&gt;0,Data!AD161/39.102*1000,"")</f>
        <v/>
      </c>
      <c r="R161" s="120" t="str">
        <f>IF(Data!AF161&gt;0,Data!AF161/12.156*1000,"")</f>
        <v/>
      </c>
      <c r="S161" s="120" t="str">
        <f>IF(Data!AH161&gt;0,Data!AH161/20.04*1000,"")</f>
        <v/>
      </c>
      <c r="T161" s="384" t="str">
        <f>IF(ISTEXT(Data!AJ161),Data!AJ161,"")</f>
        <v/>
      </c>
      <c r="U161" s="384" t="str">
        <f>IF(ISTEXT(Data!AK161),Data!AK161,"")</f>
        <v/>
      </c>
    </row>
    <row r="162" spans="1:21" x14ac:dyDescent="0.2">
      <c r="A162" s="120" t="str">
        <f>IF(ISTEXT(Data!A162),Data!A162,"")</f>
        <v/>
      </c>
      <c r="B162" s="120" t="str">
        <f>IF(Data!P162&gt;0.0001,Data!P162,"")</f>
        <v/>
      </c>
      <c r="C162" s="129" t="str">
        <f t="shared" si="15"/>
        <v/>
      </c>
      <c r="D162" s="121" t="str">
        <f>IF(Data!R162&gt;0.0001,Data!R162,"")</f>
        <v/>
      </c>
      <c r="E162" s="130" t="str">
        <f t="shared" si="16"/>
        <v/>
      </c>
      <c r="F162" s="130" t="str">
        <f t="shared" si="17"/>
        <v/>
      </c>
      <c r="G162" s="131" t="str">
        <f t="shared" si="18"/>
        <v/>
      </c>
      <c r="H162" s="121" t="str">
        <f t="shared" si="19"/>
        <v/>
      </c>
      <c r="I162" s="130" t="str">
        <f t="shared" si="20"/>
        <v/>
      </c>
      <c r="J162" s="121" t="str">
        <f t="shared" si="21"/>
        <v/>
      </c>
      <c r="K162" s="131" t="str">
        <f t="shared" si="22"/>
        <v/>
      </c>
      <c r="L162" s="120" t="str">
        <f>IF(Data!T162&gt;0,Data!T162/35.453*1000,"")</f>
        <v/>
      </c>
      <c r="M162" s="120" t="str">
        <f>IF(Data!V162&gt;0,Data!V162/14.0067*1000,"")</f>
        <v/>
      </c>
      <c r="N162" s="120" t="str">
        <f>IF(Data!X162&gt;0,Data!X162/16.032*1000,"")</f>
        <v/>
      </c>
      <c r="O162" s="120" t="str">
        <f>IF(Data!Z162&gt;0,Data!Z162/22.9898*1000,"")</f>
        <v/>
      </c>
      <c r="P162" s="120" t="str">
        <f>IF(Data!AB162&gt;0,Data!AB162/14.0067*1000,"")</f>
        <v/>
      </c>
      <c r="Q162" s="120" t="str">
        <f>IF(Data!AD162&gt;0,Data!AD162/39.102*1000,"")</f>
        <v/>
      </c>
      <c r="R162" s="120" t="str">
        <f>IF(Data!AF162&gt;0,Data!AF162/12.156*1000,"")</f>
        <v/>
      </c>
      <c r="S162" s="120" t="str">
        <f>IF(Data!AH162&gt;0,Data!AH162/20.04*1000,"")</f>
        <v/>
      </c>
      <c r="T162" s="384" t="str">
        <f>IF(ISTEXT(Data!AJ162),Data!AJ162,"")</f>
        <v/>
      </c>
      <c r="U162" s="384" t="str">
        <f>IF(ISTEXT(Data!AK162),Data!AK162,"")</f>
        <v/>
      </c>
    </row>
    <row r="163" spans="1:21" x14ac:dyDescent="0.2">
      <c r="A163" s="120" t="str">
        <f>IF(ISTEXT(Data!A163),Data!A163,"")</f>
        <v/>
      </c>
      <c r="B163" s="120" t="str">
        <f>IF(Data!P163&gt;0.0001,Data!P163,"")</f>
        <v/>
      </c>
      <c r="C163" s="129" t="str">
        <f t="shared" si="15"/>
        <v/>
      </c>
      <c r="D163" s="121" t="str">
        <f>IF(Data!R163&gt;0.0001,Data!R163,"")</f>
        <v/>
      </c>
      <c r="E163" s="130" t="str">
        <f t="shared" si="16"/>
        <v/>
      </c>
      <c r="F163" s="130" t="str">
        <f t="shared" si="17"/>
        <v/>
      </c>
      <c r="G163" s="131" t="str">
        <f t="shared" si="18"/>
        <v/>
      </c>
      <c r="H163" s="121" t="str">
        <f t="shared" si="19"/>
        <v/>
      </c>
      <c r="I163" s="130" t="str">
        <f t="shared" si="20"/>
        <v/>
      </c>
      <c r="J163" s="121" t="str">
        <f t="shared" si="21"/>
        <v/>
      </c>
      <c r="K163" s="131" t="str">
        <f t="shared" si="22"/>
        <v/>
      </c>
      <c r="L163" s="120" t="str">
        <f>IF(Data!T163&gt;0,Data!T163/35.453*1000,"")</f>
        <v/>
      </c>
      <c r="M163" s="120" t="str">
        <f>IF(Data!V163&gt;0,Data!V163/14.0067*1000,"")</f>
        <v/>
      </c>
      <c r="N163" s="120" t="str">
        <f>IF(Data!X163&gt;0,Data!X163/16.032*1000,"")</f>
        <v/>
      </c>
      <c r="O163" s="120" t="str">
        <f>IF(Data!Z163&gt;0,Data!Z163/22.9898*1000,"")</f>
        <v/>
      </c>
      <c r="P163" s="120" t="str">
        <f>IF(Data!AB163&gt;0,Data!AB163/14.0067*1000,"")</f>
        <v/>
      </c>
      <c r="Q163" s="120" t="str">
        <f>IF(Data!AD163&gt;0,Data!AD163/39.102*1000,"")</f>
        <v/>
      </c>
      <c r="R163" s="120" t="str">
        <f>IF(Data!AF163&gt;0,Data!AF163/12.156*1000,"")</f>
        <v/>
      </c>
      <c r="S163" s="120" t="str">
        <f>IF(Data!AH163&gt;0,Data!AH163/20.04*1000,"")</f>
        <v/>
      </c>
      <c r="T163" s="384" t="str">
        <f>IF(ISTEXT(Data!AJ163),Data!AJ163,"")</f>
        <v/>
      </c>
      <c r="U163" s="384" t="str">
        <f>IF(ISTEXT(Data!AK163),Data!AK163,"")</f>
        <v/>
      </c>
    </row>
    <row r="164" spans="1:21" x14ac:dyDescent="0.2">
      <c r="A164" s="120" t="str">
        <f>IF(ISTEXT(Data!A164),Data!A164,"")</f>
        <v/>
      </c>
      <c r="B164" s="120" t="str">
        <f>IF(Data!P164&gt;0.0001,Data!P164,"")</f>
        <v/>
      </c>
      <c r="C164" s="129" t="str">
        <f t="shared" si="15"/>
        <v/>
      </c>
      <c r="D164" s="121" t="str">
        <f>IF(Data!R164&gt;0.0001,Data!R164,"")</f>
        <v/>
      </c>
      <c r="E164" s="130" t="str">
        <f t="shared" si="16"/>
        <v/>
      </c>
      <c r="F164" s="130" t="str">
        <f t="shared" si="17"/>
        <v/>
      </c>
      <c r="G164" s="131" t="str">
        <f t="shared" si="18"/>
        <v/>
      </c>
      <c r="H164" s="121" t="str">
        <f t="shared" si="19"/>
        <v/>
      </c>
      <c r="I164" s="130" t="str">
        <f t="shared" si="20"/>
        <v/>
      </c>
      <c r="J164" s="121" t="str">
        <f t="shared" si="21"/>
        <v/>
      </c>
      <c r="K164" s="131" t="str">
        <f t="shared" si="22"/>
        <v/>
      </c>
      <c r="L164" s="120" t="str">
        <f>IF(Data!T164&gt;0,Data!T164/35.453*1000,"")</f>
        <v/>
      </c>
      <c r="M164" s="120" t="str">
        <f>IF(Data!V164&gt;0,Data!V164/14.0067*1000,"")</f>
        <v/>
      </c>
      <c r="N164" s="120" t="str">
        <f>IF(Data!X164&gt;0,Data!X164/16.032*1000,"")</f>
        <v/>
      </c>
      <c r="O164" s="120" t="str">
        <f>IF(Data!Z164&gt;0,Data!Z164/22.9898*1000,"")</f>
        <v/>
      </c>
      <c r="P164" s="120" t="str">
        <f>IF(Data!AB164&gt;0,Data!AB164/14.0067*1000,"")</f>
        <v/>
      </c>
      <c r="Q164" s="120" t="str">
        <f>IF(Data!AD164&gt;0,Data!AD164/39.102*1000,"")</f>
        <v/>
      </c>
      <c r="R164" s="120" t="str">
        <f>IF(Data!AF164&gt;0,Data!AF164/12.156*1000,"")</f>
        <v/>
      </c>
      <c r="S164" s="120" t="str">
        <f>IF(Data!AH164&gt;0,Data!AH164/20.04*1000,"")</f>
        <v/>
      </c>
      <c r="T164" s="384" t="str">
        <f>IF(ISTEXT(Data!AJ164),Data!AJ164,"")</f>
        <v/>
      </c>
      <c r="U164" s="384" t="str">
        <f>IF(ISTEXT(Data!AK164),Data!AK164,"")</f>
        <v/>
      </c>
    </row>
    <row r="165" spans="1:21" x14ac:dyDescent="0.2">
      <c r="A165" s="120" t="str">
        <f>IF(ISTEXT(Data!A165),Data!A165,"")</f>
        <v/>
      </c>
      <c r="B165" s="120" t="str">
        <f>IF(Data!P165&gt;0.0001,Data!P165,"")</f>
        <v/>
      </c>
      <c r="C165" s="129" t="str">
        <f t="shared" si="15"/>
        <v/>
      </c>
      <c r="D165" s="121" t="str">
        <f>IF(Data!R165&gt;0.0001,Data!R165,"")</f>
        <v/>
      </c>
      <c r="E165" s="130" t="str">
        <f t="shared" si="16"/>
        <v/>
      </c>
      <c r="F165" s="130" t="str">
        <f t="shared" si="17"/>
        <v/>
      </c>
      <c r="G165" s="131" t="str">
        <f t="shared" si="18"/>
        <v/>
      </c>
      <c r="H165" s="121" t="str">
        <f t="shared" si="19"/>
        <v/>
      </c>
      <c r="I165" s="130" t="str">
        <f t="shared" si="20"/>
        <v/>
      </c>
      <c r="J165" s="121" t="str">
        <f t="shared" si="21"/>
        <v/>
      </c>
      <c r="K165" s="131" t="str">
        <f t="shared" si="22"/>
        <v/>
      </c>
      <c r="L165" s="120" t="str">
        <f>IF(Data!T165&gt;0,Data!T165/35.453*1000,"")</f>
        <v/>
      </c>
      <c r="M165" s="120" t="str">
        <f>IF(Data!V165&gt;0,Data!V165/14.0067*1000,"")</f>
        <v/>
      </c>
      <c r="N165" s="120" t="str">
        <f>IF(Data!X165&gt;0,Data!X165/16.032*1000,"")</f>
        <v/>
      </c>
      <c r="O165" s="120" t="str">
        <f>IF(Data!Z165&gt;0,Data!Z165/22.9898*1000,"")</f>
        <v/>
      </c>
      <c r="P165" s="120" t="str">
        <f>IF(Data!AB165&gt;0,Data!AB165/14.0067*1000,"")</f>
        <v/>
      </c>
      <c r="Q165" s="120" t="str">
        <f>IF(Data!AD165&gt;0,Data!AD165/39.102*1000,"")</f>
        <v/>
      </c>
      <c r="R165" s="120" t="str">
        <f>IF(Data!AF165&gt;0,Data!AF165/12.156*1000,"")</f>
        <v/>
      </c>
      <c r="S165" s="120" t="str">
        <f>IF(Data!AH165&gt;0,Data!AH165/20.04*1000,"")</f>
        <v/>
      </c>
      <c r="T165" s="384" t="str">
        <f>IF(ISTEXT(Data!AJ165),Data!AJ165,"")</f>
        <v/>
      </c>
      <c r="U165" s="384" t="str">
        <f>IF(ISTEXT(Data!AK165),Data!AK165,"")</f>
        <v/>
      </c>
    </row>
    <row r="166" spans="1:21" x14ac:dyDescent="0.2">
      <c r="A166" s="120" t="str">
        <f>IF(ISTEXT(Data!A166),Data!A166,"")</f>
        <v/>
      </c>
      <c r="B166" s="120" t="str">
        <f>IF(Data!P166&gt;0.0001,Data!P166,"")</f>
        <v/>
      </c>
      <c r="C166" s="129" t="str">
        <f t="shared" si="15"/>
        <v/>
      </c>
      <c r="D166" s="121" t="str">
        <f>IF(Data!R166&gt;0.0001,Data!R166,"")</f>
        <v/>
      </c>
      <c r="E166" s="130" t="str">
        <f t="shared" si="16"/>
        <v/>
      </c>
      <c r="F166" s="130" t="str">
        <f t="shared" si="17"/>
        <v/>
      </c>
      <c r="G166" s="131" t="str">
        <f t="shared" si="18"/>
        <v/>
      </c>
      <c r="H166" s="121" t="str">
        <f t="shared" si="19"/>
        <v/>
      </c>
      <c r="I166" s="130" t="str">
        <f t="shared" si="20"/>
        <v/>
      </c>
      <c r="J166" s="121" t="str">
        <f t="shared" si="21"/>
        <v/>
      </c>
      <c r="K166" s="131" t="str">
        <f t="shared" si="22"/>
        <v/>
      </c>
      <c r="L166" s="120" t="str">
        <f>IF(Data!T166&gt;0,Data!T166/35.453*1000,"")</f>
        <v/>
      </c>
      <c r="M166" s="120" t="str">
        <f>IF(Data!V166&gt;0,Data!V166/14.0067*1000,"")</f>
        <v/>
      </c>
      <c r="N166" s="120" t="str">
        <f>IF(Data!X166&gt;0,Data!X166/16.032*1000,"")</f>
        <v/>
      </c>
      <c r="O166" s="120" t="str">
        <f>IF(Data!Z166&gt;0,Data!Z166/22.9898*1000,"")</f>
        <v/>
      </c>
      <c r="P166" s="120" t="str">
        <f>IF(Data!AB166&gt;0,Data!AB166/14.0067*1000,"")</f>
        <v/>
      </c>
      <c r="Q166" s="120" t="str">
        <f>IF(Data!AD166&gt;0,Data!AD166/39.102*1000,"")</f>
        <v/>
      </c>
      <c r="R166" s="120" t="str">
        <f>IF(Data!AF166&gt;0,Data!AF166/12.156*1000,"")</f>
        <v/>
      </c>
      <c r="S166" s="120" t="str">
        <f>IF(Data!AH166&gt;0,Data!AH166/20.04*1000,"")</f>
        <v/>
      </c>
      <c r="T166" s="384" t="str">
        <f>IF(ISTEXT(Data!AJ166),Data!AJ166,"")</f>
        <v/>
      </c>
      <c r="U166" s="384" t="str">
        <f>IF(ISTEXT(Data!AK166),Data!AK166,"")</f>
        <v/>
      </c>
    </row>
    <row r="167" spans="1:21" x14ac:dyDescent="0.2">
      <c r="A167" s="120" t="str">
        <f>IF(ISTEXT(Data!A167),Data!A167,"")</f>
        <v/>
      </c>
      <c r="B167" s="120" t="str">
        <f>IF(Data!P167&gt;0.0001,Data!P167,"")</f>
        <v/>
      </c>
      <c r="C167" s="129" t="str">
        <f t="shared" si="15"/>
        <v/>
      </c>
      <c r="D167" s="121" t="str">
        <f>IF(Data!R167&gt;0.0001,Data!R167,"")</f>
        <v/>
      </c>
      <c r="E167" s="130" t="str">
        <f t="shared" si="16"/>
        <v/>
      </c>
      <c r="F167" s="130" t="str">
        <f t="shared" si="17"/>
        <v/>
      </c>
      <c r="G167" s="131" t="str">
        <f t="shared" si="18"/>
        <v/>
      </c>
      <c r="H167" s="121" t="str">
        <f t="shared" si="19"/>
        <v/>
      </c>
      <c r="I167" s="130" t="str">
        <f t="shared" si="20"/>
        <v/>
      </c>
      <c r="J167" s="121" t="str">
        <f t="shared" si="21"/>
        <v/>
      </c>
      <c r="K167" s="131" t="str">
        <f t="shared" si="22"/>
        <v/>
      </c>
      <c r="L167" s="120" t="str">
        <f>IF(Data!T167&gt;0,Data!T167/35.453*1000,"")</f>
        <v/>
      </c>
      <c r="M167" s="120" t="str">
        <f>IF(Data!V167&gt;0,Data!V167/14.0067*1000,"")</f>
        <v/>
      </c>
      <c r="N167" s="120" t="str">
        <f>IF(Data!X167&gt;0,Data!X167/16.032*1000,"")</f>
        <v/>
      </c>
      <c r="O167" s="120" t="str">
        <f>IF(Data!Z167&gt;0,Data!Z167/22.9898*1000,"")</f>
        <v/>
      </c>
      <c r="P167" s="120" t="str">
        <f>IF(Data!AB167&gt;0,Data!AB167/14.0067*1000,"")</f>
        <v/>
      </c>
      <c r="Q167" s="120" t="str">
        <f>IF(Data!AD167&gt;0,Data!AD167/39.102*1000,"")</f>
        <v/>
      </c>
      <c r="R167" s="120" t="str">
        <f>IF(Data!AF167&gt;0,Data!AF167/12.156*1000,"")</f>
        <v/>
      </c>
      <c r="S167" s="120" t="str">
        <f>IF(Data!AH167&gt;0,Data!AH167/20.04*1000,"")</f>
        <v/>
      </c>
      <c r="T167" s="384" t="str">
        <f>IF(ISTEXT(Data!AJ167),Data!AJ167,"")</f>
        <v/>
      </c>
      <c r="U167" s="384" t="str">
        <f>IF(ISTEXT(Data!AK167),Data!AK167,"")</f>
        <v/>
      </c>
    </row>
    <row r="168" spans="1:21" x14ac:dyDescent="0.2">
      <c r="A168" s="120" t="str">
        <f>IF(ISTEXT(Data!A168),Data!A168,"")</f>
        <v/>
      </c>
      <c r="B168" s="120" t="str">
        <f>IF(Data!P168&gt;0.0001,Data!P168,"")</f>
        <v/>
      </c>
      <c r="C168" s="129" t="str">
        <f t="shared" si="15"/>
        <v/>
      </c>
      <c r="D168" s="121" t="str">
        <f>IF(Data!R168&gt;0.0001,Data!R168,"")</f>
        <v/>
      </c>
      <c r="E168" s="130" t="str">
        <f t="shared" si="16"/>
        <v/>
      </c>
      <c r="F168" s="130" t="str">
        <f t="shared" si="17"/>
        <v/>
      </c>
      <c r="G168" s="131" t="str">
        <f t="shared" si="18"/>
        <v/>
      </c>
      <c r="H168" s="121" t="str">
        <f t="shared" si="19"/>
        <v/>
      </c>
      <c r="I168" s="130" t="str">
        <f t="shared" si="20"/>
        <v/>
      </c>
      <c r="J168" s="121" t="str">
        <f t="shared" si="21"/>
        <v/>
      </c>
      <c r="K168" s="131" t="str">
        <f t="shared" si="22"/>
        <v/>
      </c>
      <c r="L168" s="120" t="str">
        <f>IF(Data!T168&gt;0,Data!T168/35.453*1000,"")</f>
        <v/>
      </c>
      <c r="M168" s="120" t="str">
        <f>IF(Data!V168&gt;0,Data!V168/14.0067*1000,"")</f>
        <v/>
      </c>
      <c r="N168" s="120" t="str">
        <f>IF(Data!X168&gt;0,Data!X168/16.032*1000,"")</f>
        <v/>
      </c>
      <c r="O168" s="120" t="str">
        <f>IF(Data!Z168&gt;0,Data!Z168/22.9898*1000,"")</f>
        <v/>
      </c>
      <c r="P168" s="120" t="str">
        <f>IF(Data!AB168&gt;0,Data!AB168/14.0067*1000,"")</f>
        <v/>
      </c>
      <c r="Q168" s="120" t="str">
        <f>IF(Data!AD168&gt;0,Data!AD168/39.102*1000,"")</f>
        <v/>
      </c>
      <c r="R168" s="120" t="str">
        <f>IF(Data!AF168&gt;0,Data!AF168/12.156*1000,"")</f>
        <v/>
      </c>
      <c r="S168" s="120" t="str">
        <f>IF(Data!AH168&gt;0,Data!AH168/20.04*1000,"")</f>
        <v/>
      </c>
      <c r="T168" s="384" t="str">
        <f>IF(ISTEXT(Data!AJ168),Data!AJ168,"")</f>
        <v/>
      </c>
      <c r="U168" s="384" t="str">
        <f>IF(ISTEXT(Data!AK168),Data!AK168,"")</f>
        <v/>
      </c>
    </row>
    <row r="169" spans="1:21" x14ac:dyDescent="0.2">
      <c r="A169" s="120" t="str">
        <f>IF(ISTEXT(Data!A169),Data!A169,"")</f>
        <v/>
      </c>
      <c r="B169" s="120" t="str">
        <f>IF(Data!P169&gt;0.0001,Data!P169,"")</f>
        <v/>
      </c>
      <c r="C169" s="129" t="str">
        <f t="shared" si="15"/>
        <v/>
      </c>
      <c r="D169" s="121" t="str">
        <f>IF(Data!R169&gt;0.0001,Data!R169,"")</f>
        <v/>
      </c>
      <c r="E169" s="130" t="str">
        <f t="shared" si="16"/>
        <v/>
      </c>
      <c r="F169" s="130" t="str">
        <f t="shared" si="17"/>
        <v/>
      </c>
      <c r="G169" s="131" t="str">
        <f t="shared" si="18"/>
        <v/>
      </c>
      <c r="H169" s="121" t="str">
        <f t="shared" si="19"/>
        <v/>
      </c>
      <c r="I169" s="130" t="str">
        <f t="shared" si="20"/>
        <v/>
      </c>
      <c r="J169" s="121" t="str">
        <f t="shared" si="21"/>
        <v/>
      </c>
      <c r="K169" s="131" t="str">
        <f t="shared" si="22"/>
        <v/>
      </c>
      <c r="L169" s="120" t="str">
        <f>IF(Data!T169&gt;0,Data!T169/35.453*1000,"")</f>
        <v/>
      </c>
      <c r="M169" s="120" t="str">
        <f>IF(Data!V169&gt;0,Data!V169/14.0067*1000,"")</f>
        <v/>
      </c>
      <c r="N169" s="120" t="str">
        <f>IF(Data!X169&gt;0,Data!X169/16.032*1000,"")</f>
        <v/>
      </c>
      <c r="O169" s="120" t="str">
        <f>IF(Data!Z169&gt;0,Data!Z169/22.9898*1000,"")</f>
        <v/>
      </c>
      <c r="P169" s="120" t="str">
        <f>IF(Data!AB169&gt;0,Data!AB169/14.0067*1000,"")</f>
        <v/>
      </c>
      <c r="Q169" s="120" t="str">
        <f>IF(Data!AD169&gt;0,Data!AD169/39.102*1000,"")</f>
        <v/>
      </c>
      <c r="R169" s="120" t="str">
        <f>IF(Data!AF169&gt;0,Data!AF169/12.156*1000,"")</f>
        <v/>
      </c>
      <c r="S169" s="120" t="str">
        <f>IF(Data!AH169&gt;0,Data!AH169/20.04*1000,"")</f>
        <v/>
      </c>
      <c r="T169" s="384" t="str">
        <f>IF(ISTEXT(Data!AJ169),Data!AJ169,"")</f>
        <v/>
      </c>
      <c r="U169" s="384" t="str">
        <f>IF(ISTEXT(Data!AK169),Data!AK169,"")</f>
        <v/>
      </c>
    </row>
    <row r="170" spans="1:21" x14ac:dyDescent="0.2">
      <c r="A170" s="120" t="str">
        <f>IF(ISTEXT(Data!A170),Data!A170,"")</f>
        <v>DEU96038</v>
      </c>
      <c r="B170" s="120">
        <f>IF(Data!P170&gt;0.0001,Data!P170,"")</f>
        <v>6.52</v>
      </c>
      <c r="C170" s="129">
        <f t="shared" si="15"/>
        <v>0.30199517204020165</v>
      </c>
      <c r="D170" s="121">
        <f>IF(Data!R170&gt;0.0001,Data!R170,"")</f>
        <v>26.6</v>
      </c>
      <c r="E170" s="130">
        <f t="shared" si="16"/>
        <v>23.849759329190825</v>
      </c>
      <c r="F170" s="130">
        <f t="shared" si="17"/>
        <v>24.601261409395565</v>
      </c>
      <c r="G170" s="131">
        <f t="shared" si="18"/>
        <v>7.5140548518963746</v>
      </c>
      <c r="H170" s="121">
        <f t="shared" si="19"/>
        <v>197.29956433978231</v>
      </c>
      <c r="I170" s="130">
        <f t="shared" si="20"/>
        <v>154.56211815418743</v>
      </c>
      <c r="J170" s="121">
        <f t="shared" si="21"/>
        <v>42.737446185594877</v>
      </c>
      <c r="K170" s="131">
        <f t="shared" si="22"/>
        <v>12.146092715374689</v>
      </c>
      <c r="L170" s="120">
        <f>IF(Data!T170&gt;0,Data!T170/35.453*1000,"")</f>
        <v>3.1591120638591934</v>
      </c>
      <c r="M170" s="120">
        <f>IF(Data!V170&gt;0,Data!V170/14.0067*1000,"")</f>
        <v>77.364728650915225</v>
      </c>
      <c r="N170" s="120">
        <f>IF(Data!X170&gt;0,Data!X170/16.032*1000,"")</f>
        <v>57.150590243800885</v>
      </c>
      <c r="O170" s="120">
        <f>IF(Data!Z170&gt;0,Data!Z170/22.9898*1000,"")</f>
        <v>3.871282046820764</v>
      </c>
      <c r="P170" s="120">
        <f>IF(Data!AB170&gt;0,Data!AB170/14.0067*1000,"")</f>
        <v>126.91537908406733</v>
      </c>
      <c r="Q170" s="120">
        <f>IF(Data!AD170&gt;0,Data!AD170/39.102*1000,"")</f>
        <v>3.0177484527645646</v>
      </c>
      <c r="R170" s="120">
        <f>IF(Data!AF170&gt;0,Data!AF170/12.156*1000,"")</f>
        <v>14.889766370516616</v>
      </c>
      <c r="S170" s="120">
        <f>IF(Data!AH170&gt;0,Data!AH170/20.04*1000,"")</f>
        <v>48.303393213572853</v>
      </c>
      <c r="T170" s="384" t="str">
        <f>IF(ISTEXT(Data!AJ170),Data!AJ170,"")</f>
        <v/>
      </c>
      <c r="U170" s="384" t="str">
        <f>IF(ISTEXT(Data!AK170),Data!AK170,"")</f>
        <v/>
      </c>
    </row>
    <row r="171" spans="1:21" x14ac:dyDescent="0.2">
      <c r="A171" s="120" t="str">
        <f>IF(ISTEXT(Data!A171),Data!A171,"")</f>
        <v/>
      </c>
      <c r="B171" s="120" t="str">
        <f>IF(Data!P171&gt;0.0001,Data!P171,"")</f>
        <v/>
      </c>
      <c r="C171" s="129" t="str">
        <f t="shared" si="15"/>
        <v/>
      </c>
      <c r="D171" s="121" t="str">
        <f>IF(Data!R171&gt;0.0001,Data!R171,"")</f>
        <v/>
      </c>
      <c r="E171" s="130" t="str">
        <f t="shared" si="16"/>
        <v/>
      </c>
      <c r="F171" s="130" t="str">
        <f t="shared" si="17"/>
        <v/>
      </c>
      <c r="G171" s="131" t="str">
        <f t="shared" si="18"/>
        <v/>
      </c>
      <c r="H171" s="121" t="str">
        <f t="shared" si="19"/>
        <v/>
      </c>
      <c r="I171" s="130" t="str">
        <f t="shared" si="20"/>
        <v/>
      </c>
      <c r="J171" s="121" t="str">
        <f t="shared" si="21"/>
        <v/>
      </c>
      <c r="K171" s="131" t="str">
        <f t="shared" si="22"/>
        <v/>
      </c>
      <c r="L171" s="120" t="str">
        <f>IF(Data!T171&gt;0,Data!T171/35.453*1000,"")</f>
        <v/>
      </c>
      <c r="M171" s="120" t="str">
        <f>IF(Data!V171&gt;0,Data!V171/14.0067*1000,"")</f>
        <v/>
      </c>
      <c r="N171" s="120" t="str">
        <f>IF(Data!X171&gt;0,Data!X171/16.032*1000,"")</f>
        <v/>
      </c>
      <c r="O171" s="120" t="str">
        <f>IF(Data!Z171&gt;0,Data!Z171/22.9898*1000,"")</f>
        <v/>
      </c>
      <c r="P171" s="120" t="str">
        <f>IF(Data!AB171&gt;0,Data!AB171/14.0067*1000,"")</f>
        <v/>
      </c>
      <c r="Q171" s="120" t="str">
        <f>IF(Data!AD171&gt;0,Data!AD171/39.102*1000,"")</f>
        <v/>
      </c>
      <c r="R171" s="120" t="str">
        <f>IF(Data!AF171&gt;0,Data!AF171/12.156*1000,"")</f>
        <v/>
      </c>
      <c r="S171" s="120" t="str">
        <f>IF(Data!AH171&gt;0,Data!AH171/20.04*1000,"")</f>
        <v/>
      </c>
      <c r="T171" s="384" t="str">
        <f>IF(ISTEXT(Data!AJ171),Data!AJ171,"")</f>
        <v/>
      </c>
      <c r="U171" s="384" t="str">
        <f>IF(ISTEXT(Data!AK171),Data!AK171,"")</f>
        <v/>
      </c>
    </row>
    <row r="172" spans="1:21" x14ac:dyDescent="0.2">
      <c r="A172" s="120" t="str">
        <f>IF(ISTEXT(Data!A172),Data!A172,"")</f>
        <v/>
      </c>
      <c r="B172" s="120" t="str">
        <f>IF(Data!P172&gt;0.0001,Data!P172,"")</f>
        <v/>
      </c>
      <c r="C172" s="129" t="str">
        <f t="shared" si="15"/>
        <v/>
      </c>
      <c r="D172" s="121" t="str">
        <f>IF(Data!R172&gt;0.0001,Data!R172,"")</f>
        <v/>
      </c>
      <c r="E172" s="130" t="str">
        <f t="shared" si="16"/>
        <v/>
      </c>
      <c r="F172" s="130" t="str">
        <f t="shared" si="17"/>
        <v/>
      </c>
      <c r="G172" s="131" t="str">
        <f t="shared" si="18"/>
        <v/>
      </c>
      <c r="H172" s="121" t="str">
        <f t="shared" si="19"/>
        <v/>
      </c>
      <c r="I172" s="130" t="str">
        <f t="shared" si="20"/>
        <v/>
      </c>
      <c r="J172" s="121" t="str">
        <f t="shared" si="21"/>
        <v/>
      </c>
      <c r="K172" s="131" t="str">
        <f t="shared" si="22"/>
        <v/>
      </c>
      <c r="L172" s="120" t="str">
        <f>IF(Data!T172&gt;0,Data!T172/35.453*1000,"")</f>
        <v/>
      </c>
      <c r="M172" s="120" t="str">
        <f>IF(Data!V172&gt;0,Data!V172/14.0067*1000,"")</f>
        <v/>
      </c>
      <c r="N172" s="120" t="str">
        <f>IF(Data!X172&gt;0,Data!X172/16.032*1000,"")</f>
        <v/>
      </c>
      <c r="O172" s="120" t="str">
        <f>IF(Data!Z172&gt;0,Data!Z172/22.9898*1000,"")</f>
        <v/>
      </c>
      <c r="P172" s="120" t="str">
        <f>IF(Data!AB172&gt;0,Data!AB172/14.0067*1000,"")</f>
        <v/>
      </c>
      <c r="Q172" s="120" t="str">
        <f>IF(Data!AD172&gt;0,Data!AD172/39.102*1000,"")</f>
        <v/>
      </c>
      <c r="R172" s="120" t="str">
        <f>IF(Data!AF172&gt;0,Data!AF172/12.156*1000,"")</f>
        <v/>
      </c>
      <c r="S172" s="120" t="str">
        <f>IF(Data!AH172&gt;0,Data!AH172/20.04*1000,"")</f>
        <v/>
      </c>
      <c r="T172" s="384" t="str">
        <f>IF(ISTEXT(Data!AJ172),Data!AJ172,"")</f>
        <v/>
      </c>
      <c r="U172" s="384" t="str">
        <f>IF(ISTEXT(Data!AK172),Data!AK172,"")</f>
        <v/>
      </c>
    </row>
    <row r="173" spans="1:21" x14ac:dyDescent="0.2">
      <c r="A173" s="120" t="str">
        <f>IF(ISTEXT(Data!A173),Data!A173,"")</f>
        <v/>
      </c>
      <c r="B173" s="120" t="str">
        <f>IF(Data!P173&gt;0.0001,Data!P173,"")</f>
        <v/>
      </c>
      <c r="C173" s="129" t="str">
        <f t="shared" si="15"/>
        <v/>
      </c>
      <c r="D173" s="121" t="str">
        <f>IF(Data!R173&gt;0.0001,Data!R173,"")</f>
        <v/>
      </c>
      <c r="E173" s="130" t="str">
        <f t="shared" si="16"/>
        <v/>
      </c>
      <c r="F173" s="130" t="str">
        <f t="shared" si="17"/>
        <v/>
      </c>
      <c r="G173" s="131" t="str">
        <f t="shared" si="18"/>
        <v/>
      </c>
      <c r="H173" s="121" t="str">
        <f t="shared" si="19"/>
        <v/>
      </c>
      <c r="I173" s="130" t="str">
        <f t="shared" si="20"/>
        <v/>
      </c>
      <c r="J173" s="121" t="str">
        <f t="shared" si="21"/>
        <v/>
      </c>
      <c r="K173" s="131" t="str">
        <f t="shared" si="22"/>
        <v/>
      </c>
      <c r="L173" s="120" t="str">
        <f>IF(Data!T173&gt;0,Data!T173/35.453*1000,"")</f>
        <v/>
      </c>
      <c r="M173" s="120" t="str">
        <f>IF(Data!V173&gt;0,Data!V173/14.0067*1000,"")</f>
        <v/>
      </c>
      <c r="N173" s="120" t="str">
        <f>IF(Data!X173&gt;0,Data!X173/16.032*1000,"")</f>
        <v/>
      </c>
      <c r="O173" s="120" t="str">
        <f>IF(Data!Z173&gt;0,Data!Z173/22.9898*1000,"")</f>
        <v/>
      </c>
      <c r="P173" s="120" t="str">
        <f>IF(Data!AB173&gt;0,Data!AB173/14.0067*1000,"")</f>
        <v/>
      </c>
      <c r="Q173" s="120" t="str">
        <f>IF(Data!AD173&gt;0,Data!AD173/39.102*1000,"")</f>
        <v/>
      </c>
      <c r="R173" s="120" t="str">
        <f>IF(Data!AF173&gt;0,Data!AF173/12.156*1000,"")</f>
        <v/>
      </c>
      <c r="S173" s="120" t="str">
        <f>IF(Data!AH173&gt;0,Data!AH173/20.04*1000,"")</f>
        <v/>
      </c>
      <c r="T173" s="384" t="str">
        <f>IF(ISTEXT(Data!AJ173),Data!AJ173,"")</f>
        <v/>
      </c>
      <c r="U173" s="384" t="str">
        <f>IF(ISTEXT(Data!AK173),Data!AK173,"")</f>
        <v/>
      </c>
    </row>
    <row r="174" spans="1:21" x14ac:dyDescent="0.2">
      <c r="A174" s="120" t="str">
        <f>IF(ISTEXT(Data!A174),Data!A174,"")</f>
        <v/>
      </c>
      <c r="B174" s="120" t="str">
        <f>IF(Data!P174&gt;0.0001,Data!P174,"")</f>
        <v/>
      </c>
      <c r="C174" s="129" t="str">
        <f t="shared" si="15"/>
        <v/>
      </c>
      <c r="D174" s="121" t="str">
        <f>IF(Data!R174&gt;0.0001,Data!R174,"")</f>
        <v/>
      </c>
      <c r="E174" s="130" t="str">
        <f t="shared" si="16"/>
        <v/>
      </c>
      <c r="F174" s="130" t="str">
        <f t="shared" si="17"/>
        <v/>
      </c>
      <c r="G174" s="131" t="str">
        <f t="shared" si="18"/>
        <v/>
      </c>
      <c r="H174" s="121" t="str">
        <f t="shared" si="19"/>
        <v/>
      </c>
      <c r="I174" s="130" t="str">
        <f t="shared" si="20"/>
        <v/>
      </c>
      <c r="J174" s="121" t="str">
        <f t="shared" si="21"/>
        <v/>
      </c>
      <c r="K174" s="131" t="str">
        <f t="shared" si="22"/>
        <v/>
      </c>
      <c r="L174" s="120" t="str">
        <f>IF(Data!T174&gt;0,Data!T174/35.453*1000,"")</f>
        <v/>
      </c>
      <c r="M174" s="120" t="str">
        <f>IF(Data!V174&gt;0,Data!V174/14.0067*1000,"")</f>
        <v/>
      </c>
      <c r="N174" s="120" t="str">
        <f>IF(Data!X174&gt;0,Data!X174/16.032*1000,"")</f>
        <v/>
      </c>
      <c r="O174" s="120" t="str">
        <f>IF(Data!Z174&gt;0,Data!Z174/22.9898*1000,"")</f>
        <v/>
      </c>
      <c r="P174" s="120" t="str">
        <f>IF(Data!AB174&gt;0,Data!AB174/14.0067*1000,"")</f>
        <v/>
      </c>
      <c r="Q174" s="120" t="str">
        <f>IF(Data!AD174&gt;0,Data!AD174/39.102*1000,"")</f>
        <v/>
      </c>
      <c r="R174" s="120" t="str">
        <f>IF(Data!AF174&gt;0,Data!AF174/12.156*1000,"")</f>
        <v/>
      </c>
      <c r="S174" s="120" t="str">
        <f>IF(Data!AH174&gt;0,Data!AH174/20.04*1000,"")</f>
        <v/>
      </c>
      <c r="T174" s="384" t="str">
        <f>IF(ISTEXT(Data!AJ174),Data!AJ174,"")</f>
        <v/>
      </c>
      <c r="U174" s="384" t="str">
        <f>IF(ISTEXT(Data!AK174),Data!AK174,"")</f>
        <v/>
      </c>
    </row>
    <row r="175" spans="1:21" x14ac:dyDescent="0.2">
      <c r="A175" s="120" t="str">
        <f>IF(ISTEXT(Data!A175),Data!A175,"")</f>
        <v>DEU96039</v>
      </c>
      <c r="B175" s="120">
        <f>IF(Data!P175&gt;0.0001,Data!P175,"")</f>
        <v>6.18</v>
      </c>
      <c r="C175" s="129">
        <f t="shared" si="15"/>
        <v>0.66069344800759511</v>
      </c>
      <c r="D175" s="121">
        <f>IF(Data!R175&gt;0.0001,Data!R175,"")</f>
        <v>13.5</v>
      </c>
      <c r="E175" s="130">
        <f t="shared" si="16"/>
        <v>11.512806984054309</v>
      </c>
      <c r="F175" s="130">
        <f t="shared" si="17"/>
        <v>11.856309709386906</v>
      </c>
      <c r="G175" s="131">
        <f t="shared" si="18"/>
        <v>12.175483634171066</v>
      </c>
      <c r="H175" s="121">
        <f t="shared" si="19"/>
        <v>101.73781605642331</v>
      </c>
      <c r="I175" s="130">
        <f t="shared" si="20"/>
        <v>70.680654249106567</v>
      </c>
      <c r="J175" s="121">
        <f t="shared" si="21"/>
        <v>31.057161807316746</v>
      </c>
      <c r="K175" s="131">
        <f t="shared" si="22"/>
        <v>18.012665204767607</v>
      </c>
      <c r="L175" s="120">
        <f>IF(Data!T175&gt;0,Data!T175/35.453*1000,"")</f>
        <v>4.569429949510619</v>
      </c>
      <c r="M175" s="120">
        <f>IF(Data!V175&gt;0,Data!V175/14.0067*1000,"")</f>
        <v>31.5135876139021</v>
      </c>
      <c r="N175" s="120">
        <f>IF(Data!X175&gt;0,Data!X175/16.032*1000,"")</f>
        <v>26.878474318669195</v>
      </c>
      <c r="O175" s="120">
        <f>IF(Data!Z175&gt;0,Data!Z175/22.9898*1000,"")</f>
        <v>5.6981791925114615</v>
      </c>
      <c r="P175" s="120">
        <f>IF(Data!AB175&gt;0,Data!AB175/14.0067*1000,"")</f>
        <v>43.960904301134867</v>
      </c>
      <c r="Q175" s="120">
        <f>IF(Data!AD175&gt;0,Data!AD175/39.102*1000,"")</f>
        <v>1.5088742263822823</v>
      </c>
      <c r="R175" s="120">
        <f>IF(Data!AF175&gt;0,Data!AF175/12.156*1000,"")</f>
        <v>9.7894044093451793</v>
      </c>
      <c r="S175" s="120">
        <f>IF(Data!AH175&gt;0,Data!AH175/20.04*1000,"")</f>
        <v>40.119760479041922</v>
      </c>
      <c r="T175" s="384" t="str">
        <f>IF(ISTEXT(Data!AJ175),Data!AJ175,"")</f>
        <v/>
      </c>
      <c r="U175" s="384" t="str">
        <f>IF(ISTEXT(Data!AK175),Data!AK175,"")</f>
        <v/>
      </c>
    </row>
    <row r="176" spans="1:21" x14ac:dyDescent="0.2">
      <c r="A176" s="120" t="str">
        <f>IF(ISTEXT(Data!A176),Data!A176,"")</f>
        <v>DEU96040</v>
      </c>
      <c r="B176" s="120">
        <f>IF(Data!P176&gt;0.0001,Data!P176,"")</f>
        <v>5.76</v>
      </c>
      <c r="C176" s="129">
        <f t="shared" si="15"/>
        <v>1.7378008287493754</v>
      </c>
      <c r="D176" s="121">
        <f>IF(Data!R176&gt;0.0001,Data!R176,"")</f>
        <v>23.4</v>
      </c>
      <c r="E176" s="130">
        <f t="shared" si="16"/>
        <v>23.878489937382767</v>
      </c>
      <c r="F176" s="130">
        <f t="shared" si="17"/>
        <v>24.009086031161434</v>
      </c>
      <c r="G176" s="131">
        <f t="shared" si="18"/>
        <v>-2.6029317571001527</v>
      </c>
      <c r="H176" s="121">
        <f t="shared" si="19"/>
        <v>165.87157749603386</v>
      </c>
      <c r="I176" s="130">
        <f t="shared" si="20"/>
        <v>164.70613217890241</v>
      </c>
      <c r="J176" s="121">
        <f t="shared" si="21"/>
        <v>1.1654453171314572</v>
      </c>
      <c r="K176" s="131">
        <f t="shared" si="22"/>
        <v>0.35254806450122211</v>
      </c>
      <c r="L176" s="120">
        <f>IF(Data!T176&gt;0,Data!T176/35.453*1000,"")</f>
        <v>4.7386680957887908</v>
      </c>
      <c r="M176" s="120">
        <f>IF(Data!V176&gt;0,Data!V176/14.0067*1000,"")</f>
        <v>79.1871623256189</v>
      </c>
      <c r="N176" s="120">
        <f>IF(Data!X176&gt;0,Data!X176/16.032*1000,"")</f>
        <v>77.845558077075211</v>
      </c>
      <c r="O176" s="120">
        <f>IF(Data!Z176&gt;0,Data!Z176/22.9898*1000,"")</f>
        <v>5.0892134772812296</v>
      </c>
      <c r="P176" s="120">
        <f>IF(Data!AB176&gt;0,Data!AB176/14.0067*1000,"")</f>
        <v>97.459089535397297</v>
      </c>
      <c r="Q176" s="120">
        <f>IF(Data!AD176&gt;0,Data!AD176/39.102*1000,"")</f>
        <v>2.1482277121374871</v>
      </c>
      <c r="R176" s="120">
        <f>IF(Data!AF176&gt;0,Data!AF176/12.156*1000,"")</f>
        <v>13.079960513326753</v>
      </c>
      <c r="S176" s="120">
        <f>IF(Data!AH176&gt;0,Data!AH176/20.04*1000,"")</f>
        <v>46.357285429141719</v>
      </c>
      <c r="T176" s="384" t="str">
        <f>IF(ISTEXT(Data!AJ176),Data!AJ176,"")</f>
        <v/>
      </c>
      <c r="U176" s="384" t="str">
        <f>IF(ISTEXT(Data!AK176),Data!AK176,"")</f>
        <v/>
      </c>
    </row>
    <row r="177" spans="1:21" x14ac:dyDescent="0.2">
      <c r="A177" s="120" t="str">
        <f>IF(ISTEXT(Data!A177),Data!A177,"")</f>
        <v>DEU96041</v>
      </c>
      <c r="B177" s="120">
        <f>IF(Data!P177&gt;0.0001,Data!P177,"")</f>
        <v>5.3</v>
      </c>
      <c r="C177" s="129">
        <f t="shared" si="15"/>
        <v>5.0118723362727193</v>
      </c>
      <c r="D177" s="121">
        <f>IF(Data!R177&gt;0.0001,Data!R177,"")</f>
        <v>18.100000000000001</v>
      </c>
      <c r="E177" s="130">
        <f t="shared" si="16"/>
        <v>17.505817674777475</v>
      </c>
      <c r="F177" s="130">
        <f t="shared" si="17"/>
        <v>17.551100153015692</v>
      </c>
      <c r="G177" s="131">
        <f t="shared" si="18"/>
        <v>3.0325958396923145</v>
      </c>
      <c r="H177" s="121">
        <f t="shared" si="19"/>
        <v>113.20211758455437</v>
      </c>
      <c r="I177" s="130">
        <f t="shared" si="20"/>
        <v>111.1072331069485</v>
      </c>
      <c r="J177" s="121">
        <f t="shared" si="21"/>
        <v>2.0948844776058735</v>
      </c>
      <c r="K177" s="131">
        <f t="shared" si="22"/>
        <v>0.93392650424413648</v>
      </c>
      <c r="L177" s="120">
        <f>IF(Data!T177&gt;0,Data!T177/35.453*1000,"")</f>
        <v>1.918032324485939</v>
      </c>
      <c r="M177" s="120">
        <f>IF(Data!V177&gt;0,Data!V177/14.0067*1000,"")</f>
        <v>68.155793887589709</v>
      </c>
      <c r="N177" s="120">
        <f>IF(Data!X177&gt;0,Data!X177/16.032*1000,"")</f>
        <v>40.015823114238721</v>
      </c>
      <c r="O177" s="120">
        <f>IF(Data!Z177&gt;0,Data!Z177/22.9898*1000,"")</f>
        <v>1.4789167369877076</v>
      </c>
      <c r="P177" s="120">
        <f>IF(Data!AB177&gt;0,Data!AB177/14.0067*1000,"")</f>
        <v>80.96754125519756</v>
      </c>
      <c r="Q177" s="120">
        <f>IF(Data!AD177&gt;0,Data!AD177/39.102*1000,"")</f>
        <v>1.5600225052426986</v>
      </c>
      <c r="R177" s="120">
        <f>IF(Data!AF177&gt;0,Data!AF177/12.156*1000,"")</f>
        <v>6.169792694965448</v>
      </c>
      <c r="S177" s="120">
        <f>IF(Data!AH177&gt;0,Data!AH177/20.04*1000,"")</f>
        <v>18.013972055888225</v>
      </c>
      <c r="T177" s="384" t="str">
        <f>IF(ISTEXT(Data!AJ177),Data!AJ177,"")</f>
        <v/>
      </c>
      <c r="U177" s="384" t="str">
        <f>IF(ISTEXT(Data!AK177),Data!AK177,"")</f>
        <v/>
      </c>
    </row>
    <row r="178" spans="1:21" x14ac:dyDescent="0.2">
      <c r="A178" s="120" t="str">
        <f>IF(ISTEXT(Data!A178),Data!A178,"")</f>
        <v/>
      </c>
      <c r="B178" s="120" t="str">
        <f>IF(Data!P178&gt;0.0001,Data!P178,"")</f>
        <v/>
      </c>
      <c r="C178" s="129" t="str">
        <f t="shared" si="15"/>
        <v/>
      </c>
      <c r="D178" s="121" t="str">
        <f>IF(Data!R178&gt;0.0001,Data!R178,"")</f>
        <v/>
      </c>
      <c r="E178" s="130" t="str">
        <f t="shared" si="16"/>
        <v/>
      </c>
      <c r="F178" s="130" t="str">
        <f t="shared" si="17"/>
        <v/>
      </c>
      <c r="G178" s="131" t="str">
        <f t="shared" si="18"/>
        <v/>
      </c>
      <c r="H178" s="121" t="str">
        <f t="shared" si="19"/>
        <v/>
      </c>
      <c r="I178" s="130" t="str">
        <f t="shared" si="20"/>
        <v/>
      </c>
      <c r="J178" s="121" t="str">
        <f t="shared" si="21"/>
        <v/>
      </c>
      <c r="K178" s="131" t="str">
        <f t="shared" si="22"/>
        <v/>
      </c>
      <c r="L178" s="120" t="str">
        <f>IF(Data!T178&gt;0,Data!T178/35.453*1000,"")</f>
        <v/>
      </c>
      <c r="M178" s="120" t="str">
        <f>IF(Data!V178&gt;0,Data!V178/14.0067*1000,"")</f>
        <v/>
      </c>
      <c r="N178" s="120" t="str">
        <f>IF(Data!X178&gt;0,Data!X178/16.032*1000,"")</f>
        <v/>
      </c>
      <c r="O178" s="120" t="str">
        <f>IF(Data!Z178&gt;0,Data!Z178/22.9898*1000,"")</f>
        <v/>
      </c>
      <c r="P178" s="120" t="str">
        <f>IF(Data!AB178&gt;0,Data!AB178/14.0067*1000,"")</f>
        <v/>
      </c>
      <c r="Q178" s="120" t="str">
        <f>IF(Data!AD178&gt;0,Data!AD178/39.102*1000,"")</f>
        <v/>
      </c>
      <c r="R178" s="120" t="str">
        <f>IF(Data!AF178&gt;0,Data!AF178/12.156*1000,"")</f>
        <v/>
      </c>
      <c r="S178" s="120" t="str">
        <f>IF(Data!AH178&gt;0,Data!AH178/20.04*1000,"")</f>
        <v/>
      </c>
      <c r="T178" s="384" t="str">
        <f>IF(ISTEXT(Data!AJ178),Data!AJ178,"")</f>
        <v/>
      </c>
      <c r="U178" s="384" t="str">
        <f>IF(ISTEXT(Data!AK178),Data!AK178,"")</f>
        <v/>
      </c>
    </row>
    <row r="179" spans="1:21" x14ac:dyDescent="0.2">
      <c r="A179" s="120" t="str">
        <f>IF(ISTEXT(Data!A179),Data!A179,"")</f>
        <v/>
      </c>
      <c r="B179" s="120" t="str">
        <f>IF(Data!P179&gt;0.0001,Data!P179,"")</f>
        <v/>
      </c>
      <c r="C179" s="129" t="str">
        <f t="shared" si="15"/>
        <v/>
      </c>
      <c r="D179" s="121" t="str">
        <f>IF(Data!R179&gt;0.0001,Data!R179,"")</f>
        <v/>
      </c>
      <c r="E179" s="130" t="str">
        <f t="shared" si="16"/>
        <v/>
      </c>
      <c r="F179" s="130" t="str">
        <f t="shared" si="17"/>
        <v/>
      </c>
      <c r="G179" s="131" t="str">
        <f t="shared" si="18"/>
        <v/>
      </c>
      <c r="H179" s="121" t="str">
        <f t="shared" si="19"/>
        <v/>
      </c>
      <c r="I179" s="130" t="str">
        <f t="shared" si="20"/>
        <v/>
      </c>
      <c r="J179" s="121" t="str">
        <f t="shared" si="21"/>
        <v/>
      </c>
      <c r="K179" s="131" t="str">
        <f t="shared" si="22"/>
        <v/>
      </c>
      <c r="L179" s="120" t="str">
        <f>IF(Data!T179&gt;0,Data!T179/35.453*1000,"")</f>
        <v/>
      </c>
      <c r="M179" s="120" t="str">
        <f>IF(Data!V179&gt;0,Data!V179/14.0067*1000,"")</f>
        <v/>
      </c>
      <c r="N179" s="120" t="str">
        <f>IF(Data!X179&gt;0,Data!X179/16.032*1000,"")</f>
        <v/>
      </c>
      <c r="O179" s="120" t="str">
        <f>IF(Data!Z179&gt;0,Data!Z179/22.9898*1000,"")</f>
        <v/>
      </c>
      <c r="P179" s="120" t="str">
        <f>IF(Data!AB179&gt;0,Data!AB179/14.0067*1000,"")</f>
        <v/>
      </c>
      <c r="Q179" s="120" t="str">
        <f>IF(Data!AD179&gt;0,Data!AD179/39.102*1000,"")</f>
        <v/>
      </c>
      <c r="R179" s="120" t="str">
        <f>IF(Data!AF179&gt;0,Data!AF179/12.156*1000,"")</f>
        <v/>
      </c>
      <c r="S179" s="120" t="str">
        <f>IF(Data!AH179&gt;0,Data!AH179/20.04*1000,"")</f>
        <v/>
      </c>
      <c r="T179" s="384" t="str">
        <f>IF(ISTEXT(Data!AJ179),Data!AJ179,"")</f>
        <v/>
      </c>
      <c r="U179" s="384" t="str">
        <f>IF(ISTEXT(Data!AK179),Data!AK179,"")</f>
        <v/>
      </c>
    </row>
    <row r="180" spans="1:21" x14ac:dyDescent="0.2">
      <c r="A180" s="120" t="str">
        <f>IF(ISTEXT(Data!A180),Data!A180,"")</f>
        <v>DEU96042</v>
      </c>
      <c r="B180" s="120">
        <f>IF(Data!P180&gt;0.0001,Data!P180,"")</f>
        <v>6.21</v>
      </c>
      <c r="C180" s="129">
        <f t="shared" si="15"/>
        <v>0.61659500186148142</v>
      </c>
      <c r="D180" s="121">
        <f>IF(Data!R180&gt;0.0001,Data!R180,"")</f>
        <v>10.3</v>
      </c>
      <c r="E180" s="130">
        <f t="shared" si="16"/>
        <v>9.1571359480924723</v>
      </c>
      <c r="F180" s="130">
        <f t="shared" si="17"/>
        <v>9.5252057496880802</v>
      </c>
      <c r="G180" s="131">
        <f t="shared" si="18"/>
        <v>7.5222742748730145</v>
      </c>
      <c r="H180" s="121">
        <f t="shared" si="19"/>
        <v>76.567086698878271</v>
      </c>
      <c r="I180" s="130">
        <f t="shared" si="20"/>
        <v>61.155165329730892</v>
      </c>
      <c r="J180" s="121">
        <f t="shared" si="21"/>
        <v>15.411921369147379</v>
      </c>
      <c r="K180" s="131">
        <f t="shared" si="22"/>
        <v>11.190581871944591</v>
      </c>
      <c r="L180" s="120">
        <f>IF(Data!T180&gt;0,Data!T180/35.453*1000,"")</f>
        <v>2.9898739175810225</v>
      </c>
      <c r="M180" s="120">
        <f>IF(Data!V180&gt;0,Data!V180/14.0067*1000,"")</f>
        <v>30.094347230062095</v>
      </c>
      <c r="N180" s="120">
        <f>IF(Data!X180&gt;0,Data!X180/16.032*1000,"")</f>
        <v>19.799712685557243</v>
      </c>
      <c r="O180" s="120">
        <f>IF(Data!Z180&gt;0,Data!Z180/22.9898*1000,"")</f>
        <v>2.7838432696239201</v>
      </c>
      <c r="P180" s="120">
        <f>IF(Data!AB180&gt;0,Data!AB180/14.0067*1000,"")</f>
        <v>38.496837099863875</v>
      </c>
      <c r="Q180" s="120">
        <f>IF(Data!AD180&gt;0,Data!AD180/39.102*1000,"")</f>
        <v>0.48590864917395532</v>
      </c>
      <c r="R180" s="120">
        <f>IF(Data!AF180&gt;0,Data!AF180/12.156*1000,"")</f>
        <v>8.8845014807502469</v>
      </c>
      <c r="S180" s="120">
        <f>IF(Data!AH180&gt;0,Data!AH180/20.04*1000,"")</f>
        <v>25.299401197604794</v>
      </c>
      <c r="T180" s="384" t="str">
        <f>IF(ISTEXT(Data!AJ180),Data!AJ180,"")</f>
        <v/>
      </c>
      <c r="U180" s="384" t="str">
        <f>IF(ISTEXT(Data!AK180),Data!AK180,"")</f>
        <v/>
      </c>
    </row>
    <row r="181" spans="1:21" x14ac:dyDescent="0.2">
      <c r="A181" s="120" t="str">
        <f>IF(ISTEXT(Data!A181),Data!A181,"")</f>
        <v>DEU96043</v>
      </c>
      <c r="B181" s="120">
        <f>IF(Data!P181&gt;0.0001,Data!P181,"")</f>
        <v>5.6</v>
      </c>
      <c r="C181" s="129">
        <f t="shared" si="15"/>
        <v>2.5118864315095806</v>
      </c>
      <c r="D181" s="121">
        <f>IF(Data!R181&gt;0.0001,Data!R181,"")</f>
        <v>12.8</v>
      </c>
      <c r="E181" s="130">
        <f t="shared" si="16"/>
        <v>11.808962841140451</v>
      </c>
      <c r="F181" s="130">
        <f t="shared" si="17"/>
        <v>11.899313263497566</v>
      </c>
      <c r="G181" s="131">
        <f t="shared" si="18"/>
        <v>7.0366151289252699</v>
      </c>
      <c r="H181" s="121">
        <f t="shared" si="19"/>
        <v>84.691002433650993</v>
      </c>
      <c r="I181" s="130">
        <f t="shared" si="20"/>
        <v>71.499324683845884</v>
      </c>
      <c r="J181" s="121">
        <f t="shared" si="21"/>
        <v>13.191677749805109</v>
      </c>
      <c r="K181" s="131">
        <f t="shared" si="22"/>
        <v>8.4458993032785177</v>
      </c>
      <c r="L181" s="120">
        <f>IF(Data!T181&gt;0,Data!T181/35.453*1000,"")</f>
        <v>2.2565086170422815</v>
      </c>
      <c r="M181" s="120">
        <f>IF(Data!V181&gt;0,Data!V181/14.0067*1000,"")</f>
        <v>40.125796306749457</v>
      </c>
      <c r="N181" s="120">
        <f>IF(Data!X181&gt;0,Data!X181/16.032*1000,"")</f>
        <v>27.086673190231309</v>
      </c>
      <c r="O181" s="120">
        <f>IF(Data!Z181&gt;0,Data!Z181/22.9898*1000,"")</f>
        <v>1.3484240837240864</v>
      </c>
      <c r="P181" s="120">
        <f>IF(Data!AB181&gt;0,Data!AB181/14.0067*1000,"")</f>
        <v>62.041999403522546</v>
      </c>
      <c r="Q181" s="120">
        <f>IF(Data!AD181&gt;0,Data!AD181/39.102*1000,"")</f>
        <v>0.9462431589177025</v>
      </c>
      <c r="R181" s="120">
        <f>IF(Data!AF181&gt;0,Data!AF181/12.156*1000,"")</f>
        <v>5.0180980585718986</v>
      </c>
      <c r="S181" s="120">
        <f>IF(Data!AH181&gt;0,Data!AH181/20.04*1000,"")</f>
        <v>12.82435129740519</v>
      </c>
      <c r="T181" s="384" t="str">
        <f>IF(ISTEXT(Data!AJ181),Data!AJ181,"")</f>
        <v/>
      </c>
      <c r="U181" s="384" t="str">
        <f>IF(ISTEXT(Data!AK181),Data!AK181,"")</f>
        <v/>
      </c>
    </row>
    <row r="182" spans="1:21" x14ac:dyDescent="0.2">
      <c r="A182" s="120" t="str">
        <f>IF(ISTEXT(Data!A182),Data!A182,"")</f>
        <v/>
      </c>
      <c r="B182" s="120" t="str">
        <f>IF(Data!P182&gt;0.0001,Data!P182,"")</f>
        <v/>
      </c>
      <c r="C182" s="129" t="str">
        <f t="shared" si="15"/>
        <v/>
      </c>
      <c r="D182" s="121" t="str">
        <f>IF(Data!R182&gt;0.0001,Data!R182,"")</f>
        <v/>
      </c>
      <c r="E182" s="130" t="str">
        <f t="shared" si="16"/>
        <v/>
      </c>
      <c r="F182" s="130" t="str">
        <f t="shared" si="17"/>
        <v/>
      </c>
      <c r="G182" s="131" t="str">
        <f t="shared" si="18"/>
        <v/>
      </c>
      <c r="H182" s="121" t="str">
        <f t="shared" si="19"/>
        <v/>
      </c>
      <c r="I182" s="130" t="str">
        <f t="shared" si="20"/>
        <v/>
      </c>
      <c r="J182" s="121" t="str">
        <f t="shared" si="21"/>
        <v/>
      </c>
      <c r="K182" s="131" t="str">
        <f t="shared" si="22"/>
        <v/>
      </c>
      <c r="L182" s="120" t="str">
        <f>IF(Data!T182&gt;0,Data!T182/35.453*1000,"")</f>
        <v/>
      </c>
      <c r="M182" s="120" t="str">
        <f>IF(Data!V182&gt;0,Data!V182/14.0067*1000,"")</f>
        <v/>
      </c>
      <c r="N182" s="120" t="str">
        <f>IF(Data!X182&gt;0,Data!X182/16.032*1000,"")</f>
        <v/>
      </c>
      <c r="O182" s="120" t="str">
        <f>IF(Data!Z182&gt;0,Data!Z182/22.9898*1000,"")</f>
        <v/>
      </c>
      <c r="P182" s="120" t="str">
        <f>IF(Data!AB182&gt;0,Data!AB182/14.0067*1000,"")</f>
        <v/>
      </c>
      <c r="Q182" s="120" t="str">
        <f>IF(Data!AD182&gt;0,Data!AD182/39.102*1000,"")</f>
        <v/>
      </c>
      <c r="R182" s="120" t="str">
        <f>IF(Data!AF182&gt;0,Data!AF182/12.156*1000,"")</f>
        <v/>
      </c>
      <c r="S182" s="120" t="str">
        <f>IF(Data!AH182&gt;0,Data!AH182/20.04*1000,"")</f>
        <v/>
      </c>
      <c r="T182" s="384" t="str">
        <f>IF(ISTEXT(Data!AJ182),Data!AJ182,"")</f>
        <v/>
      </c>
      <c r="U182" s="384" t="str">
        <f>IF(ISTEXT(Data!AK182),Data!AK182,"")</f>
        <v/>
      </c>
    </row>
    <row r="183" spans="1:21" x14ac:dyDescent="0.2">
      <c r="A183" s="120" t="str">
        <f>IF(ISTEXT(Data!A183),Data!A183,"")</f>
        <v/>
      </c>
      <c r="B183" s="120" t="str">
        <f>IF(Data!P183&gt;0.0001,Data!P183,"")</f>
        <v/>
      </c>
      <c r="C183" s="129" t="str">
        <f t="shared" si="15"/>
        <v/>
      </c>
      <c r="D183" s="121" t="str">
        <f>IF(Data!R183&gt;0.0001,Data!R183,"")</f>
        <v/>
      </c>
      <c r="E183" s="130" t="str">
        <f t="shared" si="16"/>
        <v/>
      </c>
      <c r="F183" s="130" t="str">
        <f t="shared" si="17"/>
        <v/>
      </c>
      <c r="G183" s="131" t="str">
        <f t="shared" si="18"/>
        <v/>
      </c>
      <c r="H183" s="121" t="str">
        <f t="shared" si="19"/>
        <v/>
      </c>
      <c r="I183" s="130" t="str">
        <f t="shared" si="20"/>
        <v/>
      </c>
      <c r="J183" s="121" t="str">
        <f t="shared" si="21"/>
        <v/>
      </c>
      <c r="K183" s="131" t="str">
        <f t="shared" si="22"/>
        <v/>
      </c>
      <c r="L183" s="120" t="str">
        <f>IF(Data!T183&gt;0,Data!T183/35.453*1000,"")</f>
        <v/>
      </c>
      <c r="M183" s="120" t="str">
        <f>IF(Data!V183&gt;0,Data!V183/14.0067*1000,"")</f>
        <v/>
      </c>
      <c r="N183" s="120" t="str">
        <f>IF(Data!X183&gt;0,Data!X183/16.032*1000,"")</f>
        <v/>
      </c>
      <c r="O183" s="120" t="str">
        <f>IF(Data!Z183&gt;0,Data!Z183/22.9898*1000,"")</f>
        <v/>
      </c>
      <c r="P183" s="120" t="str">
        <f>IF(Data!AB183&gt;0,Data!AB183/14.0067*1000,"")</f>
        <v/>
      </c>
      <c r="Q183" s="120" t="str">
        <f>IF(Data!AD183&gt;0,Data!AD183/39.102*1000,"")</f>
        <v/>
      </c>
      <c r="R183" s="120" t="str">
        <f>IF(Data!AF183&gt;0,Data!AF183/12.156*1000,"")</f>
        <v/>
      </c>
      <c r="S183" s="120" t="str">
        <f>IF(Data!AH183&gt;0,Data!AH183/20.04*1000,"")</f>
        <v/>
      </c>
      <c r="T183" s="384" t="str">
        <f>IF(ISTEXT(Data!AJ183),Data!AJ183,"")</f>
        <v/>
      </c>
      <c r="U183" s="384" t="str">
        <f>IF(ISTEXT(Data!AK183),Data!AK183,"")</f>
        <v/>
      </c>
    </row>
    <row r="184" spans="1:21" x14ac:dyDescent="0.2">
      <c r="A184" s="120" t="str">
        <f>IF(ISTEXT(Data!A184),Data!A184,"")</f>
        <v/>
      </c>
      <c r="B184" s="120" t="str">
        <f>IF(Data!P184&gt;0.0001,Data!P184,"")</f>
        <v/>
      </c>
      <c r="C184" s="129" t="str">
        <f t="shared" si="15"/>
        <v/>
      </c>
      <c r="D184" s="121" t="str">
        <f>IF(Data!R184&gt;0.0001,Data!R184,"")</f>
        <v/>
      </c>
      <c r="E184" s="130" t="str">
        <f t="shared" si="16"/>
        <v/>
      </c>
      <c r="F184" s="130" t="str">
        <f t="shared" si="17"/>
        <v/>
      </c>
      <c r="G184" s="131" t="str">
        <f t="shared" si="18"/>
        <v/>
      </c>
      <c r="H184" s="121" t="str">
        <f t="shared" si="19"/>
        <v/>
      </c>
      <c r="I184" s="130" t="str">
        <f t="shared" si="20"/>
        <v/>
      </c>
      <c r="J184" s="121" t="str">
        <f t="shared" si="21"/>
        <v/>
      </c>
      <c r="K184" s="131" t="str">
        <f t="shared" si="22"/>
        <v/>
      </c>
      <c r="L184" s="120" t="str">
        <f>IF(Data!T184&gt;0,Data!T184/35.453*1000,"")</f>
        <v/>
      </c>
      <c r="M184" s="120" t="str">
        <f>IF(Data!V184&gt;0,Data!V184/14.0067*1000,"")</f>
        <v/>
      </c>
      <c r="N184" s="120" t="str">
        <f>IF(Data!X184&gt;0,Data!X184/16.032*1000,"")</f>
        <v/>
      </c>
      <c r="O184" s="120" t="str">
        <f>IF(Data!Z184&gt;0,Data!Z184/22.9898*1000,"")</f>
        <v/>
      </c>
      <c r="P184" s="120" t="str">
        <f>IF(Data!AB184&gt;0,Data!AB184/14.0067*1000,"")</f>
        <v/>
      </c>
      <c r="Q184" s="120" t="str">
        <f>IF(Data!AD184&gt;0,Data!AD184/39.102*1000,"")</f>
        <v/>
      </c>
      <c r="R184" s="120" t="str">
        <f>IF(Data!AF184&gt;0,Data!AF184/12.156*1000,"")</f>
        <v/>
      </c>
      <c r="S184" s="120" t="str">
        <f>IF(Data!AH184&gt;0,Data!AH184/20.04*1000,"")</f>
        <v/>
      </c>
      <c r="T184" s="384" t="str">
        <f>IF(ISTEXT(Data!AJ184),Data!AJ184,"")</f>
        <v/>
      </c>
      <c r="U184" s="384" t="str">
        <f>IF(ISTEXT(Data!AK184),Data!AK184,"")</f>
        <v/>
      </c>
    </row>
    <row r="185" spans="1:21" x14ac:dyDescent="0.2">
      <c r="A185" s="120" t="str">
        <f>IF(ISTEXT(Data!A185),Data!A185,"")</f>
        <v>DEU96044</v>
      </c>
      <c r="B185" s="120">
        <f>IF(Data!P185&gt;0.0001,Data!P185,"")</f>
        <v>4.7</v>
      </c>
      <c r="C185" s="129">
        <f t="shared" si="15"/>
        <v>19.952623149688769</v>
      </c>
      <c r="D185" s="121">
        <f>IF(Data!R185&gt;0.0001,Data!R185,"")</f>
        <v>49.9</v>
      </c>
      <c r="E185" s="130">
        <f t="shared" si="16"/>
        <v>46.849353878788818</v>
      </c>
      <c r="F185" s="130">
        <f t="shared" si="17"/>
        <v>46.849353878788818</v>
      </c>
      <c r="G185" s="131">
        <f t="shared" si="18"/>
        <v>6.1135192809843284</v>
      </c>
      <c r="H185" s="121">
        <f t="shared" si="19"/>
        <v>270.76821935211575</v>
      </c>
      <c r="I185" s="130">
        <f t="shared" si="20"/>
        <v>297.11604961216744</v>
      </c>
      <c r="J185" s="121">
        <f t="shared" si="21"/>
        <v>-26.347830260051694</v>
      </c>
      <c r="K185" s="131">
        <f t="shared" si="22"/>
        <v>-4.639647847281509</v>
      </c>
      <c r="L185" s="120">
        <f>IF(Data!T185&gt;0,Data!T185/35.453*1000,"")</f>
        <v>3.5822074295546216</v>
      </c>
      <c r="M185" s="120">
        <f>IF(Data!V185&gt;0,Data!V185/14.0067*1000,"")</f>
        <v>143.21425691476495</v>
      </c>
      <c r="N185" s="120">
        <f>IF(Data!X185&gt;0,Data!X185/16.032*1000,"")</f>
        <v>150.31958526784786</v>
      </c>
      <c r="O185" s="120">
        <f>IF(Data!Z185&gt;0,Data!Z185/22.9898*1000,"")</f>
        <v>4.0887698022601331</v>
      </c>
      <c r="P185" s="120">
        <f>IF(Data!AB185&gt;0,Data!AB185/14.0067*1000,"")</f>
        <v>179.76781092181591</v>
      </c>
      <c r="Q185" s="120">
        <f>IF(Data!AD185&gt;0,Data!AD185/39.102*1000,"")</f>
        <v>2.5574139430208178</v>
      </c>
      <c r="R185" s="120">
        <f>IF(Data!AF185&gt;0,Data!AF185/12.156*1000,"")</f>
        <v>13.902599539322146</v>
      </c>
      <c r="S185" s="120">
        <f>IF(Data!AH185&gt;0,Data!AH185/20.04*1000,"")</f>
        <v>50.499001996007983</v>
      </c>
      <c r="T185" s="384" t="str">
        <f>IF(ISTEXT(Data!#REF!),Data!#REF!,"")</f>
        <v/>
      </c>
      <c r="U185" s="384" t="str">
        <f>IF(ISTEXT(Data!AJ185),Data!AJ185,"")</f>
        <v/>
      </c>
    </row>
    <row r="186" spans="1:21" x14ac:dyDescent="0.2">
      <c r="A186" s="120" t="str">
        <f>IF(ISTEXT(Data!A186),Data!A186,"")</f>
        <v>DEU96045</v>
      </c>
      <c r="B186" s="120">
        <f>IF(Data!P186&gt;0.0001,Data!P186,"")</f>
        <v>4.2699999999999996</v>
      </c>
      <c r="C186" s="129">
        <f t="shared" ref="C186:C249" si="23">IF(ISNUMBER(B186),10^(-B186)*10^6,"")</f>
        <v>53.703179637025272</v>
      </c>
      <c r="D186" s="121">
        <f>IF(Data!R186&gt;0.0001,Data!R186,"")</f>
        <v>38.299999999999997</v>
      </c>
      <c r="E186" s="130">
        <f t="shared" si="16"/>
        <v>35.08782453342365</v>
      </c>
      <c r="F186" s="130">
        <f t="shared" si="17"/>
        <v>35.08782453342365</v>
      </c>
      <c r="G186" s="131">
        <f t="shared" si="18"/>
        <v>8.386881113776365</v>
      </c>
      <c r="H186" s="121">
        <f t="shared" si="19"/>
        <v>135.73328467297293</v>
      </c>
      <c r="I186" s="130">
        <f t="shared" si="20"/>
        <v>137.21209708458406</v>
      </c>
      <c r="J186" s="121">
        <f t="shared" si="21"/>
        <v>-1.4788124116111305</v>
      </c>
      <c r="K186" s="131">
        <f t="shared" si="22"/>
        <v>-0.54179792385154979</v>
      </c>
      <c r="L186" s="120">
        <f>IF(Data!T186&gt;0,Data!T186/35.453*1000,"")</f>
        <v>1.7770005359207963</v>
      </c>
      <c r="M186" s="120">
        <f>IF(Data!V186&gt;0,Data!V186/14.0067*1000,"")</f>
        <v>55.382630433029597</v>
      </c>
      <c r="N186" s="120">
        <f>IF(Data!X186&gt;0,Data!X186/16.032*1000,"")</f>
        <v>80.052466115633663</v>
      </c>
      <c r="O186" s="120">
        <f>IF(Data!Z186&gt;0,Data!Z186/22.9898*1000,"")</f>
        <v>1.2614289815483388</v>
      </c>
      <c r="P186" s="120">
        <f>IF(Data!AB186&gt;0,Data!AB186/14.0067*1000,"")</f>
        <v>68.300840015887516</v>
      </c>
      <c r="Q186" s="120">
        <f>IF(Data!AD186&gt;0,Data!AD186/39.102*1000,"")</f>
        <v>0.84394660119686993</v>
      </c>
      <c r="R186" s="120">
        <f>IF(Data!AF186&gt;0,Data!AF186/12.156*1000,"")</f>
        <v>3.2905561039815732</v>
      </c>
      <c r="S186" s="120">
        <f>IF(Data!AH186&gt;0,Data!AH186/20.04*1000,"")</f>
        <v>8.3333333333333357</v>
      </c>
      <c r="T186" s="384" t="str">
        <f>IF(ISTEXT(Data!AJ186),Data!AJ186,"")</f>
        <v/>
      </c>
      <c r="U186" s="384" t="str">
        <f>IF(ISTEXT(Data!AK186),Data!AK186,"")</f>
        <v/>
      </c>
    </row>
    <row r="187" spans="1:21" x14ac:dyDescent="0.2">
      <c r="A187" s="120" t="str">
        <f>IF(ISTEXT(Data!A187),Data!A187,"")</f>
        <v/>
      </c>
      <c r="B187" s="120" t="str">
        <f>IF(Data!P187&gt;0.0001,Data!P187,"")</f>
        <v/>
      </c>
      <c r="C187" s="129" t="str">
        <f t="shared" si="23"/>
        <v/>
      </c>
      <c r="D187" s="121" t="str">
        <f>IF(Data!R187&gt;0.0001,Data!R187,"")</f>
        <v/>
      </c>
      <c r="E187" s="130" t="str">
        <f t="shared" si="16"/>
        <v/>
      </c>
      <c r="F187" s="130" t="str">
        <f t="shared" si="17"/>
        <v/>
      </c>
      <c r="G187" s="131" t="str">
        <f t="shared" si="18"/>
        <v/>
      </c>
      <c r="H187" s="121" t="str">
        <f t="shared" si="19"/>
        <v/>
      </c>
      <c r="I187" s="130" t="str">
        <f t="shared" si="20"/>
        <v/>
      </c>
      <c r="J187" s="121" t="str">
        <f t="shared" si="21"/>
        <v/>
      </c>
      <c r="K187" s="131" t="str">
        <f t="shared" si="22"/>
        <v/>
      </c>
      <c r="L187" s="120" t="str">
        <f>IF(Data!T187&gt;0,Data!T187/35.453*1000,"")</f>
        <v/>
      </c>
      <c r="M187" s="120" t="str">
        <f>IF(Data!V187&gt;0,Data!V187/14.0067*1000,"")</f>
        <v/>
      </c>
      <c r="N187" s="120" t="str">
        <f>IF(Data!X187&gt;0,Data!X187/16.032*1000,"")</f>
        <v/>
      </c>
      <c r="O187" s="120" t="str">
        <f>IF(Data!Z187&gt;0,Data!Z187/22.9898*1000,"")</f>
        <v/>
      </c>
      <c r="P187" s="120" t="str">
        <f>IF(Data!AB187&gt;0,Data!AB187/14.0067*1000,"")</f>
        <v/>
      </c>
      <c r="Q187" s="120" t="str">
        <f>IF(Data!AD187&gt;0,Data!AD187/39.102*1000,"")</f>
        <v/>
      </c>
      <c r="R187" s="120" t="str">
        <f>IF(Data!AF187&gt;0,Data!AF187/12.156*1000,"")</f>
        <v/>
      </c>
      <c r="S187" s="120" t="str">
        <f>IF(Data!AH187&gt;0,Data!AH187/20.04*1000,"")</f>
        <v/>
      </c>
      <c r="T187" s="384" t="str">
        <f>IF(ISTEXT(Data!AJ187),Data!AJ187,"")</f>
        <v/>
      </c>
      <c r="U187" s="384" t="str">
        <f>IF(ISTEXT(Data!AK187),Data!AK187,"")</f>
        <v/>
      </c>
    </row>
    <row r="188" spans="1:21" x14ac:dyDescent="0.2">
      <c r="A188" s="120" t="str">
        <f>IF(ISTEXT(Data!A188),Data!A188,"")</f>
        <v>DEU96046</v>
      </c>
      <c r="B188" s="120">
        <f>IF(Data!P188&gt;0.0001,Data!P188,"")</f>
        <v>3.99</v>
      </c>
      <c r="C188" s="129">
        <f t="shared" si="23"/>
        <v>102.32929922807531</v>
      </c>
      <c r="D188" s="121">
        <f>IF(Data!R188&gt;0.0001,Data!R188,"")</f>
        <v>116.8</v>
      </c>
      <c r="E188" s="130">
        <f t="shared" si="16"/>
        <v>115.70428428584779</v>
      </c>
      <c r="F188" s="130">
        <f t="shared" si="17"/>
        <v>115.70428428584779</v>
      </c>
      <c r="G188" s="131">
        <f t="shared" si="18"/>
        <v>0.93811276896592988</v>
      </c>
      <c r="H188" s="121">
        <f t="shared" si="19"/>
        <v>587.37253441798862</v>
      </c>
      <c r="I188" s="130">
        <f t="shared" si="20"/>
        <v>593.98851786707678</v>
      </c>
      <c r="J188" s="121">
        <f t="shared" si="21"/>
        <v>-6.6159834490881622</v>
      </c>
      <c r="K188" s="131">
        <f t="shared" si="22"/>
        <v>-0.56003060506278723</v>
      </c>
      <c r="L188" s="120">
        <f>IF(Data!T188&gt;0,Data!T188/35.453*1000,"")</f>
        <v>4.8514935266409038</v>
      </c>
      <c r="M188" s="120">
        <f>IF(Data!V188&gt;0,Data!V188/14.0067*1000,"")</f>
        <v>274.73590839448428</v>
      </c>
      <c r="N188" s="120">
        <f>IF(Data!X188&gt;0,Data!X188/16.032*1000,"")</f>
        <v>314.40111594595163</v>
      </c>
      <c r="O188" s="120">
        <f>IF(Data!Z188&gt;0,Data!Z188/22.9898*1000,"")</f>
        <v>2.3488677587451825</v>
      </c>
      <c r="P188" s="120">
        <f>IF(Data!AB188&gt;0,Data!AB188/14.0067*1000,"")</f>
        <v>427.24038180119896</v>
      </c>
      <c r="Q188" s="120">
        <f>IF(Data!AD188&gt;0,Data!AD188/39.102*1000,"")</f>
        <v>3.7593984962406015</v>
      </c>
      <c r="R188" s="120">
        <f>IF(Data!AF188&gt;0,Data!AF188/12.156*1000,"")</f>
        <v>13.820335636722607</v>
      </c>
      <c r="S188" s="120">
        <f>IF(Data!AH188&gt;0,Data!AH188/20.04*1000,"")</f>
        <v>37.874251497005993</v>
      </c>
      <c r="T188" s="384" t="str">
        <f>IF(ISTEXT(Data!AJ188),Data!AJ188,"")</f>
        <v/>
      </c>
      <c r="U188" s="384" t="str">
        <f>IF(ISTEXT(Data!AK188),Data!AK188,"")</f>
        <v/>
      </c>
    </row>
    <row r="189" spans="1:21" x14ac:dyDescent="0.2">
      <c r="A189" s="120" t="str">
        <f>IF(ISTEXT(Data!A189),Data!A189,"")</f>
        <v>DEU96047</v>
      </c>
      <c r="B189" s="120">
        <f>IF(Data!P189&gt;0.0001,Data!P189,"")</f>
        <v>4.18</v>
      </c>
      <c r="C189" s="129">
        <f t="shared" si="23"/>
        <v>66.069344800759538</v>
      </c>
      <c r="D189" s="121">
        <f>IF(Data!R189&gt;0.0001,Data!R189,"")</f>
        <v>44.5</v>
      </c>
      <c r="E189" s="130">
        <f t="shared" si="16"/>
        <v>40.933975470752422</v>
      </c>
      <c r="F189" s="130">
        <f t="shared" si="17"/>
        <v>40.933975470752422</v>
      </c>
      <c r="G189" s="131">
        <f t="shared" si="18"/>
        <v>8.0135382679720859</v>
      </c>
      <c r="H189" s="121">
        <f t="shared" si="19"/>
        <v>153.92271814200001</v>
      </c>
      <c r="I189" s="130">
        <f t="shared" si="20"/>
        <v>148.4957114540839</v>
      </c>
      <c r="J189" s="121">
        <f t="shared" si="21"/>
        <v>5.427006687916105</v>
      </c>
      <c r="K189" s="131">
        <f t="shared" si="22"/>
        <v>1.7945357017971832</v>
      </c>
      <c r="L189" s="120">
        <f>IF(Data!T189&gt;0,Data!T189/35.453*1000,"")</f>
        <v>1.3256988125123401</v>
      </c>
      <c r="M189" s="120">
        <f>IF(Data!V189&gt;0,Data!V189/14.0067*1000,"")</f>
        <v>36.158374324651234</v>
      </c>
      <c r="N189" s="120">
        <f>IF(Data!X189&gt;0,Data!X189/16.032*1000,"")</f>
        <v>111.01163831692033</v>
      </c>
      <c r="O189" s="120">
        <f>IF(Data!Z189&gt;0,Data!Z189/22.9898*1000,"")</f>
        <v>1.2614289815483388</v>
      </c>
      <c r="P189" s="120">
        <f>IF(Data!AB189&gt;0,Data!AB189/14.0067*1000,"")</f>
        <v>75.503474053926553</v>
      </c>
      <c r="Q189" s="120">
        <f>IF(Data!AD189&gt;0,Data!AD189/39.102*1000,"")</f>
        <v>0.71607590404582888</v>
      </c>
      <c r="R189" s="120">
        <f>IF(Data!AF189&gt;0,Data!AF189/12.156*1000,"")</f>
        <v>2.1388614675880224</v>
      </c>
      <c r="S189" s="120">
        <f>IF(Data!AH189&gt;0,Data!AH189/20.04*1000,"")</f>
        <v>8.2335329341317376</v>
      </c>
      <c r="T189" s="384" t="str">
        <f>IF(ISTEXT(Data!AJ189),Data!AJ189,"")</f>
        <v/>
      </c>
      <c r="U189" s="384" t="str">
        <f>IF(ISTEXT(Data!AK189),Data!AK189,"")</f>
        <v/>
      </c>
    </row>
    <row r="190" spans="1:21" x14ac:dyDescent="0.2">
      <c r="A190" s="120" t="str">
        <f>IF(ISTEXT(Data!A190),Data!A190,"")</f>
        <v>DEU96048</v>
      </c>
      <c r="B190" s="120">
        <f>IF(Data!P190&gt;0.0001,Data!P190,"")</f>
        <v>4.66</v>
      </c>
      <c r="C190" s="129">
        <f t="shared" si="23"/>
        <v>21.877616239495488</v>
      </c>
      <c r="D190" s="121">
        <f>IF(Data!R190&gt;0.0001,Data!R190,"")</f>
        <v>12.7</v>
      </c>
      <c r="E190" s="130">
        <f t="shared" si="16"/>
        <v>11.512304536332316</v>
      </c>
      <c r="F190" s="130">
        <f t="shared" si="17"/>
        <v>11.512304536332316</v>
      </c>
      <c r="G190" s="131">
        <f t="shared" si="18"/>
        <v>9.3519327847849105</v>
      </c>
      <c r="H190" s="121">
        <f t="shared" si="19"/>
        <v>36.608420321141942</v>
      </c>
      <c r="I190" s="130">
        <f t="shared" si="20"/>
        <v>37.811812979096388</v>
      </c>
      <c r="J190" s="121">
        <f t="shared" si="21"/>
        <v>-1.2033926579544456</v>
      </c>
      <c r="K190" s="131">
        <f t="shared" si="22"/>
        <v>-1.6170234956124383</v>
      </c>
      <c r="L190" s="120">
        <f>IF(Data!T190&gt;0,Data!T190/35.453*1000,"")</f>
        <v>0.9026034468169124</v>
      </c>
      <c r="M190" s="120">
        <f>IF(Data!V190&gt;0,Data!V190/14.0067*1000,"")</f>
        <v>15.901943391661961</v>
      </c>
      <c r="N190" s="120">
        <f>IF(Data!X190&gt;0,Data!X190/16.032*1000,"")</f>
        <v>21.007266140617517</v>
      </c>
      <c r="O190" s="120">
        <f>IF(Data!Z190&gt;0,Data!Z190/22.9898*1000,"")</f>
        <v>0.91344857284534897</v>
      </c>
      <c r="P190" s="120">
        <f>IF(Data!AB190&gt;0,Data!AB190/14.0067*1000,"")</f>
        <v>7.9477341109396376</v>
      </c>
      <c r="Q190" s="120">
        <f>IF(Data!AD190&gt;0,Data!AD190/39.102*1000,"")</f>
        <v>0.51148278860416352</v>
      </c>
      <c r="R190" s="120">
        <f>IF(Data!AF190&gt;0,Data!AF190/12.156*1000,"")</f>
        <v>1.3162224415926291</v>
      </c>
      <c r="S190" s="120">
        <f>IF(Data!AH190&gt;0,Data!AH190/20.04*1000,"")</f>
        <v>4.0419161676646711</v>
      </c>
      <c r="T190" s="384" t="str">
        <f>IF(ISTEXT(Data!AJ190),Data!AJ190,"")</f>
        <v/>
      </c>
      <c r="U190" s="384" t="str">
        <f>IF(ISTEXT(Data!AK190),Data!AK190,"")</f>
        <v/>
      </c>
    </row>
    <row r="191" spans="1:21" x14ac:dyDescent="0.2">
      <c r="A191" s="120" t="str">
        <f>IF(ISTEXT(Data!A191),Data!A191,"")</f>
        <v>DEU96049</v>
      </c>
      <c r="B191" s="120">
        <f>IF(Data!P191&gt;0.0001,Data!P191,"")</f>
        <v>4.1500000000000004</v>
      </c>
      <c r="C191" s="129">
        <f t="shared" si="23"/>
        <v>70.794578438413708</v>
      </c>
      <c r="D191" s="121">
        <f>IF(Data!R191&gt;0.0001,Data!R191,"")</f>
        <v>45.9</v>
      </c>
      <c r="E191" s="130">
        <f t="shared" si="16"/>
        <v>42.665126365661173</v>
      </c>
      <c r="F191" s="130">
        <f t="shared" si="17"/>
        <v>42.665126365661173</v>
      </c>
      <c r="G191" s="131">
        <f t="shared" si="18"/>
        <v>7.0476549767730399</v>
      </c>
      <c r="H191" s="121">
        <f t="shared" si="19"/>
        <v>161.4576198852057</v>
      </c>
      <c r="I191" s="130">
        <f t="shared" si="20"/>
        <v>153.48744966123579</v>
      </c>
      <c r="J191" s="121">
        <f t="shared" si="21"/>
        <v>7.9701702239699159</v>
      </c>
      <c r="K191" s="131">
        <f t="shared" si="22"/>
        <v>2.5306540710251197</v>
      </c>
      <c r="L191" s="120">
        <f>IF(Data!T191&gt;0,Data!T191/35.453*1000,"")</f>
        <v>3.3847629255634213</v>
      </c>
      <c r="M191" s="120">
        <f>IF(Data!V191&gt;0,Data!V191/14.0067*1000,"")</f>
        <v>63.075558422707843</v>
      </c>
      <c r="N191" s="120">
        <f>IF(Data!X191&gt;0,Data!X191/16.032*1000,"")</f>
        <v>87.027128312964521</v>
      </c>
      <c r="O191" s="120">
        <f>IF(Data!Z191&gt;0,Data!Z191/22.9898*1000,"")</f>
        <v>3.0013310250632896</v>
      </c>
      <c r="P191" s="120">
        <f>IF(Data!AB191&gt;0,Data!AB191/14.0067*1000,"")</f>
        <v>59.657679170240655</v>
      </c>
      <c r="Q191" s="120">
        <f>IF(Data!AD191&gt;0,Data!AD191/39.102*1000,"")</f>
        <v>0.97181729834791064</v>
      </c>
      <c r="R191" s="120">
        <f>IF(Data!AF191&gt;0,Data!AF191/12.156*1000,"")</f>
        <v>4.2777229351760448</v>
      </c>
      <c r="S191" s="120">
        <f>IF(Data!AH191&gt;0,Data!AH191/20.04*1000,"")</f>
        <v>22.754491017964074</v>
      </c>
      <c r="T191" s="384" t="str">
        <f>IF(ISTEXT(Data!AJ191),Data!AJ191,"")</f>
        <v/>
      </c>
      <c r="U191" s="384" t="str">
        <f>IF(ISTEXT(Data!AK191),Data!AK191,"")</f>
        <v/>
      </c>
    </row>
    <row r="192" spans="1:21" x14ac:dyDescent="0.2">
      <c r="A192" s="120" t="str">
        <f>IF(ISTEXT(Data!A192),Data!A192,"")</f>
        <v/>
      </c>
      <c r="B192" s="120" t="str">
        <f>IF(Data!P192&gt;0.0001,Data!P192,"")</f>
        <v/>
      </c>
      <c r="C192" s="129" t="str">
        <f t="shared" si="23"/>
        <v/>
      </c>
      <c r="D192" s="121" t="str">
        <f>IF(Data!R192&gt;0.0001,Data!R192,"")</f>
        <v/>
      </c>
      <c r="E192" s="130" t="str">
        <f t="shared" si="16"/>
        <v/>
      </c>
      <c r="F192" s="130" t="str">
        <f t="shared" si="17"/>
        <v/>
      </c>
      <c r="G192" s="131" t="str">
        <f t="shared" si="18"/>
        <v/>
      </c>
      <c r="H192" s="121" t="str">
        <f t="shared" si="19"/>
        <v/>
      </c>
      <c r="I192" s="130" t="str">
        <f t="shared" si="20"/>
        <v/>
      </c>
      <c r="J192" s="121" t="str">
        <f t="shared" si="21"/>
        <v/>
      </c>
      <c r="K192" s="131" t="str">
        <f t="shared" si="22"/>
        <v/>
      </c>
      <c r="L192" s="120" t="str">
        <f>IF(Data!T192&gt;0,Data!T192/35.453*1000,"")</f>
        <v/>
      </c>
      <c r="M192" s="120" t="str">
        <f>IF(Data!V192&gt;0,Data!V192/14.0067*1000,"")</f>
        <v/>
      </c>
      <c r="N192" s="120" t="str">
        <f>IF(Data!X192&gt;0,Data!X192/16.032*1000,"")</f>
        <v/>
      </c>
      <c r="O192" s="120" t="str">
        <f>IF(Data!Z192&gt;0,Data!Z192/22.9898*1000,"")</f>
        <v/>
      </c>
      <c r="P192" s="120" t="str">
        <f>IF(Data!AB192&gt;0,Data!AB192/14.0067*1000,"")</f>
        <v/>
      </c>
      <c r="Q192" s="120" t="str">
        <f>IF(Data!AD192&gt;0,Data!AD192/39.102*1000,"")</f>
        <v/>
      </c>
      <c r="R192" s="120" t="str">
        <f>IF(Data!AF192&gt;0,Data!AF192/12.156*1000,"")</f>
        <v/>
      </c>
      <c r="S192" s="120" t="str">
        <f>IF(Data!AH192&gt;0,Data!AH192/20.04*1000,"")</f>
        <v/>
      </c>
      <c r="T192" s="384" t="str">
        <f>IF(ISTEXT(Data!AJ192),Data!AJ192,"")</f>
        <v/>
      </c>
      <c r="U192" s="384" t="str">
        <f>IF(ISTEXT(Data!AK192),Data!AK192,"")</f>
        <v/>
      </c>
    </row>
    <row r="193" spans="1:21" x14ac:dyDescent="0.2">
      <c r="A193" s="120" t="str">
        <f>IF(ISTEXT(Data!A193),Data!A193,"")</f>
        <v/>
      </c>
      <c r="B193" s="120" t="str">
        <f>IF(Data!P193&gt;0.0001,Data!P193,"")</f>
        <v/>
      </c>
      <c r="C193" s="129" t="str">
        <f t="shared" si="23"/>
        <v/>
      </c>
      <c r="D193" s="121" t="str">
        <f>IF(Data!R193&gt;0.0001,Data!R193,"")</f>
        <v/>
      </c>
      <c r="E193" s="130" t="str">
        <f t="shared" si="16"/>
        <v/>
      </c>
      <c r="F193" s="130" t="str">
        <f t="shared" si="17"/>
        <v/>
      </c>
      <c r="G193" s="131" t="str">
        <f t="shared" si="18"/>
        <v/>
      </c>
      <c r="H193" s="121" t="str">
        <f t="shared" si="19"/>
        <v/>
      </c>
      <c r="I193" s="130" t="str">
        <f t="shared" si="20"/>
        <v/>
      </c>
      <c r="J193" s="121" t="str">
        <f t="shared" si="21"/>
        <v/>
      </c>
      <c r="K193" s="131" t="str">
        <f t="shared" si="22"/>
        <v/>
      </c>
      <c r="L193" s="120" t="str">
        <f>IF(Data!T193&gt;0,Data!T193/35.453*1000,"")</f>
        <v/>
      </c>
      <c r="M193" s="120" t="str">
        <f>IF(Data!V193&gt;0,Data!V193/14.0067*1000,"")</f>
        <v/>
      </c>
      <c r="N193" s="120" t="str">
        <f>IF(Data!X193&gt;0,Data!X193/16.032*1000,"")</f>
        <v/>
      </c>
      <c r="O193" s="120" t="str">
        <f>IF(Data!Z193&gt;0,Data!Z193/22.9898*1000,"")</f>
        <v/>
      </c>
      <c r="P193" s="120" t="str">
        <f>IF(Data!AB193&gt;0,Data!AB193/14.0067*1000,"")</f>
        <v/>
      </c>
      <c r="Q193" s="120" t="str">
        <f>IF(Data!AD193&gt;0,Data!AD193/39.102*1000,"")</f>
        <v/>
      </c>
      <c r="R193" s="120" t="str">
        <f>IF(Data!AF193&gt;0,Data!AF193/12.156*1000,"")</f>
        <v/>
      </c>
      <c r="S193" s="120" t="str">
        <f>IF(Data!AH193&gt;0,Data!AH193/20.04*1000,"")</f>
        <v/>
      </c>
      <c r="T193" s="384" t="str">
        <f>IF(ISTEXT(Data!AJ193),Data!AJ193,"")</f>
        <v/>
      </c>
      <c r="U193" s="384" t="str">
        <f>IF(ISTEXT(Data!AK193),Data!AK193,"")</f>
        <v/>
      </c>
    </row>
    <row r="194" spans="1:21" x14ac:dyDescent="0.2">
      <c r="A194" s="120" t="str">
        <f>IF(ISTEXT(Data!A194),Data!A194,"")</f>
        <v/>
      </c>
      <c r="B194" s="120" t="str">
        <f>IF(Data!P194&gt;0.0001,Data!P194,"")</f>
        <v/>
      </c>
      <c r="C194" s="129" t="str">
        <f t="shared" si="23"/>
        <v/>
      </c>
      <c r="D194" s="121" t="str">
        <f>IF(Data!R194&gt;0.0001,Data!R194,"")</f>
        <v/>
      </c>
      <c r="E194" s="130" t="str">
        <f t="shared" si="16"/>
        <v/>
      </c>
      <c r="F194" s="130" t="str">
        <f t="shared" si="17"/>
        <v/>
      </c>
      <c r="G194" s="131" t="str">
        <f t="shared" si="18"/>
        <v/>
      </c>
      <c r="H194" s="121" t="str">
        <f t="shared" si="19"/>
        <v/>
      </c>
      <c r="I194" s="130" t="str">
        <f t="shared" si="20"/>
        <v/>
      </c>
      <c r="J194" s="121" t="str">
        <f t="shared" si="21"/>
        <v/>
      </c>
      <c r="K194" s="131" t="str">
        <f t="shared" si="22"/>
        <v/>
      </c>
      <c r="L194" s="120" t="str">
        <f>IF(Data!T194&gt;0,Data!T194/35.453*1000,"")</f>
        <v/>
      </c>
      <c r="M194" s="120" t="str">
        <f>IF(Data!V194&gt;0,Data!V194/14.0067*1000,"")</f>
        <v/>
      </c>
      <c r="N194" s="120" t="str">
        <f>IF(Data!X194&gt;0,Data!X194/16.032*1000,"")</f>
        <v/>
      </c>
      <c r="O194" s="120" t="str">
        <f>IF(Data!Z194&gt;0,Data!Z194/22.9898*1000,"")</f>
        <v/>
      </c>
      <c r="P194" s="120" t="str">
        <f>IF(Data!AB194&gt;0,Data!AB194/14.0067*1000,"")</f>
        <v/>
      </c>
      <c r="Q194" s="120" t="str">
        <f>IF(Data!AD194&gt;0,Data!AD194/39.102*1000,"")</f>
        <v/>
      </c>
      <c r="R194" s="120" t="str">
        <f>IF(Data!AF194&gt;0,Data!AF194/12.156*1000,"")</f>
        <v/>
      </c>
      <c r="S194" s="120" t="str">
        <f>IF(Data!AH194&gt;0,Data!AH194/20.04*1000,"")</f>
        <v/>
      </c>
      <c r="T194" s="384" t="str">
        <f>IF(ISTEXT(Data!AJ194),Data!AJ194,"")</f>
        <v/>
      </c>
      <c r="U194" s="384" t="str">
        <f>IF(ISTEXT(Data!AK194),Data!AK194,"")</f>
        <v/>
      </c>
    </row>
    <row r="195" spans="1:21" x14ac:dyDescent="0.2">
      <c r="A195" s="120" t="str">
        <f>IF(ISTEXT(Data!A195),Data!A195,"")</f>
        <v/>
      </c>
      <c r="B195" s="120" t="str">
        <f>IF(Data!P195&gt;0.0001,Data!P195,"")</f>
        <v/>
      </c>
      <c r="C195" s="129" t="str">
        <f t="shared" si="23"/>
        <v/>
      </c>
      <c r="D195" s="121" t="str">
        <f>IF(Data!R195&gt;0.0001,Data!R195,"")</f>
        <v/>
      </c>
      <c r="E195" s="130" t="str">
        <f t="shared" si="16"/>
        <v/>
      </c>
      <c r="F195" s="130" t="str">
        <f t="shared" si="17"/>
        <v/>
      </c>
      <c r="G195" s="131" t="str">
        <f t="shared" si="18"/>
        <v/>
      </c>
      <c r="H195" s="121" t="str">
        <f t="shared" si="19"/>
        <v/>
      </c>
      <c r="I195" s="130" t="str">
        <f t="shared" si="20"/>
        <v/>
      </c>
      <c r="J195" s="121" t="str">
        <f t="shared" si="21"/>
        <v/>
      </c>
      <c r="K195" s="131" t="str">
        <f t="shared" si="22"/>
        <v/>
      </c>
      <c r="L195" s="120" t="str">
        <f>IF(Data!T195&gt;0,Data!T195/35.453*1000,"")</f>
        <v/>
      </c>
      <c r="M195" s="120" t="str">
        <f>IF(Data!V195&gt;0,Data!V195/14.0067*1000,"")</f>
        <v/>
      </c>
      <c r="N195" s="120" t="str">
        <f>IF(Data!X195&gt;0,Data!X195/16.032*1000,"")</f>
        <v/>
      </c>
      <c r="O195" s="120" t="str">
        <f>IF(Data!Z195&gt;0,Data!Z195/22.9898*1000,"")</f>
        <v/>
      </c>
      <c r="P195" s="120" t="str">
        <f>IF(Data!AB195&gt;0,Data!AB195/14.0067*1000,"")</f>
        <v/>
      </c>
      <c r="Q195" s="120" t="str">
        <f>IF(Data!AD195&gt;0,Data!AD195/39.102*1000,"")</f>
        <v/>
      </c>
      <c r="R195" s="120" t="str">
        <f>IF(Data!AF195&gt;0,Data!AF195/12.156*1000,"")</f>
        <v/>
      </c>
      <c r="S195" s="120" t="str">
        <f>IF(Data!AH195&gt;0,Data!AH195/20.04*1000,"")</f>
        <v/>
      </c>
      <c r="T195" s="384" t="str">
        <f>IF(ISTEXT(Data!AJ195),Data!AJ195,"")</f>
        <v/>
      </c>
      <c r="U195" s="384" t="str">
        <f>IF(ISTEXT(Data!AK195),Data!AK195,"")</f>
        <v/>
      </c>
    </row>
    <row r="196" spans="1:21" x14ac:dyDescent="0.2">
      <c r="A196" s="120" t="str">
        <f>IF(ISTEXT(Data!A196),Data!A196,"")</f>
        <v>DEU96050</v>
      </c>
      <c r="B196" s="120">
        <f>IF(Data!P196&gt;0.0001,Data!P196,"")</f>
        <v>5.69</v>
      </c>
      <c r="C196" s="129">
        <f t="shared" si="23"/>
        <v>2.0417379446695243</v>
      </c>
      <c r="D196" s="121">
        <f>IF(Data!R196&gt;0.0001,Data!R196,"")</f>
        <v>8.1</v>
      </c>
      <c r="E196" s="130">
        <f t="shared" si="16"/>
        <v>6.816721004343119</v>
      </c>
      <c r="F196" s="130">
        <f t="shared" si="17"/>
        <v>6.9278763073987877</v>
      </c>
      <c r="G196" s="131">
        <f t="shared" si="18"/>
        <v>14.470662871619901</v>
      </c>
      <c r="H196" s="121">
        <f t="shared" si="19"/>
        <v>56.298718162594703</v>
      </c>
      <c r="I196" s="130">
        <f t="shared" si="20"/>
        <v>35.629849065785841</v>
      </c>
      <c r="J196" s="121">
        <f t="shared" si="21"/>
        <v>20.668869096808862</v>
      </c>
      <c r="K196" s="131">
        <f t="shared" si="22"/>
        <v>22.483619314397288</v>
      </c>
      <c r="L196" s="120">
        <f>IF(Data!T196&gt;0,Data!T196/35.453*1000,"")</f>
        <v>1.918032324485939</v>
      </c>
      <c r="M196" s="120">
        <f>IF(Data!V196&gt;0,Data!V196/14.0067*1000,"")</f>
        <v>15.869687928392869</v>
      </c>
      <c r="N196" s="120">
        <f>IF(Data!X196&gt;0,Data!X196/16.032*1000,"")</f>
        <v>15.344256834127957</v>
      </c>
      <c r="O196" s="120">
        <f>IF(Data!Z196&gt;0,Data!Z196/22.9898*1000,"")</f>
        <v>2.0878824522179404</v>
      </c>
      <c r="P196" s="120">
        <f>IF(Data!AB196&gt;0,Data!AB196/14.0067*1000,"")</f>
        <v>20.56476201205631</v>
      </c>
      <c r="Q196" s="120">
        <f>IF(Data!AD196&gt;0,Data!AD196/39.102*1000,"")</f>
        <v>9.4880057286072326</v>
      </c>
      <c r="R196" s="120">
        <f>IF(Data!AF196&gt;0,Data!AF196/12.156*1000,"")</f>
        <v>5.1003619611714379</v>
      </c>
      <c r="S196" s="120">
        <f>IF(Data!AH196&gt;0,Data!AH196/20.04*1000,"")</f>
        <v>17.015968063872258</v>
      </c>
      <c r="T196" s="384" t="str">
        <f>IF(ISTEXT(Data!AJ196),Data!AJ196,"")</f>
        <v/>
      </c>
      <c r="U196" s="384" t="str">
        <f>IF(ISTEXT(Data!AK196),Data!AK196,"")</f>
        <v/>
      </c>
    </row>
    <row r="197" spans="1:21" x14ac:dyDescent="0.2">
      <c r="A197" s="120" t="str">
        <f>IF(ISTEXT(Data!A197),Data!A197,"")</f>
        <v>DEU96051</v>
      </c>
      <c r="B197" s="120">
        <f>IF(Data!P197&gt;0.0001,Data!P197,"")</f>
        <v>5.31</v>
      </c>
      <c r="C197" s="129">
        <f t="shared" si="23"/>
        <v>4.8977881936844581</v>
      </c>
      <c r="D197" s="121">
        <f>IF(Data!R197&gt;0.0001,Data!R197,"")</f>
        <v>5.9</v>
      </c>
      <c r="E197" s="130">
        <f t="shared" si="16"/>
        <v>5.3270411354621645</v>
      </c>
      <c r="F197" s="130">
        <f t="shared" si="17"/>
        <v>5.3733783781164393</v>
      </c>
      <c r="G197" s="131">
        <f t="shared" si="18"/>
        <v>8.9257902014162891</v>
      </c>
      <c r="H197" s="121">
        <f t="shared" si="19"/>
        <v>33.196963408180956</v>
      </c>
      <c r="I197" s="130">
        <f t="shared" si="20"/>
        <v>23.609946233062061</v>
      </c>
      <c r="J197" s="121">
        <f t="shared" si="21"/>
        <v>9.5870171751188948</v>
      </c>
      <c r="K197" s="131">
        <f t="shared" si="22"/>
        <v>16.876498362020591</v>
      </c>
      <c r="L197" s="120">
        <f>IF(Data!T197&gt;0,Data!T197/35.453*1000,"")</f>
        <v>0.98722251995599797</v>
      </c>
      <c r="M197" s="120">
        <f>IF(Data!V197&gt;0,Data!V197/14.0067*1000,"")</f>
        <v>12.98282396580921</v>
      </c>
      <c r="N197" s="120">
        <f>IF(Data!X197&gt;0,Data!X197/16.032*1000,"")</f>
        <v>8.5986133955153967</v>
      </c>
      <c r="O197" s="120">
        <f>IF(Data!Z197&gt;0,Data!Z197/22.9898*1000,"")</f>
        <v>1.1309363282847176</v>
      </c>
      <c r="P197" s="120">
        <f>IF(Data!AB197&gt;0,Data!AB197/14.0067*1000,"")</f>
        <v>18.379135131547912</v>
      </c>
      <c r="Q197" s="120">
        <f>IF(Data!AD197&gt;0,Data!AD197/39.102*1000,"")</f>
        <v>0.66492762518541249</v>
      </c>
      <c r="R197" s="120">
        <f>IF(Data!AF197&gt;0,Data!AF197/12.156*1000,"")</f>
        <v>2.3856531753866403</v>
      </c>
      <c r="S197" s="120">
        <f>IF(Data!AH197&gt;0,Data!AH197/20.04*1000,"")</f>
        <v>5.7385229540918168</v>
      </c>
      <c r="T197" s="384" t="str">
        <f>IF(ISTEXT(Data!AJ197),Data!AJ197,"")</f>
        <v>little twigs</v>
      </c>
      <c r="U197" s="384" t="str">
        <f>IF(ISTEXT(Data!AK197),Data!AK197,"")</f>
        <v/>
      </c>
    </row>
    <row r="198" spans="1:21" x14ac:dyDescent="0.2">
      <c r="A198" s="120" t="str">
        <f>IF(ISTEXT(Data!A198),Data!A198,"")</f>
        <v>DEU96052</v>
      </c>
      <c r="B198" s="120">
        <f>IF(Data!P198&gt;0.0001,Data!P198,"")</f>
        <v>5.85</v>
      </c>
      <c r="C198" s="129">
        <f t="shared" si="23"/>
        <v>1.412537544622753</v>
      </c>
      <c r="D198" s="121">
        <f>IF(Data!R198&gt;0.0001,Data!R198,"")</f>
        <v>11.2</v>
      </c>
      <c r="E198" s="130">
        <f t="shared" si="16"/>
        <v>9.7131306281004903</v>
      </c>
      <c r="F198" s="130">
        <f t="shared" si="17"/>
        <v>9.8737989238664703</v>
      </c>
      <c r="G198" s="131">
        <f t="shared" si="18"/>
        <v>11.841081036906509</v>
      </c>
      <c r="H198" s="121">
        <f t="shared" si="19"/>
        <v>78.744940923529754</v>
      </c>
      <c r="I198" s="130">
        <f t="shared" si="20"/>
        <v>54.793964335747511</v>
      </c>
      <c r="J198" s="121">
        <f t="shared" si="21"/>
        <v>23.950976587782243</v>
      </c>
      <c r="K198" s="131">
        <f t="shared" si="22"/>
        <v>17.935579553598526</v>
      </c>
      <c r="L198" s="120">
        <f>IF(Data!T198&gt;0,Data!T198/35.453*1000,"")</f>
        <v>2.2283022593292525</v>
      </c>
      <c r="M198" s="120">
        <f>IF(Data!V198&gt;0,Data!V198/14.0067*1000,"")</f>
        <v>28.884767357471169</v>
      </c>
      <c r="N198" s="120">
        <f>IF(Data!X198&gt;0,Data!X198/16.032*1000,"")</f>
        <v>20.070371218587994</v>
      </c>
      <c r="O198" s="120">
        <f>IF(Data!Z198&gt;0,Data!Z198/22.9898*1000,"")</f>
        <v>2.3923653098330564</v>
      </c>
      <c r="P198" s="120">
        <f>IF(Data!AB198&gt;0,Data!AB198/14.0067*1000,"")</f>
        <v>57.273358936958758</v>
      </c>
      <c r="Q198" s="120">
        <f>IF(Data!AD198&gt;0,Data!AD198/39.102*1000,"")</f>
        <v>1.6367449235333233</v>
      </c>
      <c r="R198" s="120">
        <f>IF(Data!AF198&gt;0,Data!AF198/12.156*1000,"")</f>
        <v>3.4550839091806518</v>
      </c>
      <c r="S198" s="120">
        <f>IF(Data!AH198&gt;0,Data!AH198/20.04*1000,"")</f>
        <v>12.574850299401199</v>
      </c>
      <c r="T198" s="384" t="str">
        <f>IF(ISTEXT(Data!AJ198),Data!AJ198,"")</f>
        <v>little twigs</v>
      </c>
      <c r="U198" s="384" t="str">
        <f>IF(ISTEXT(Data!AK198),Data!AK198,"")</f>
        <v/>
      </c>
    </row>
    <row r="199" spans="1:21" x14ac:dyDescent="0.2">
      <c r="A199" s="120" t="str">
        <f>IF(ISTEXT(Data!A199),Data!A199,"")</f>
        <v/>
      </c>
      <c r="B199" s="120" t="str">
        <f>IF(Data!P199&gt;0.0001,Data!P199,"")</f>
        <v/>
      </c>
      <c r="C199" s="129" t="str">
        <f t="shared" si="23"/>
        <v/>
      </c>
      <c r="D199" s="121" t="str">
        <f>IF(Data!R199&gt;0.0001,Data!R199,"")</f>
        <v/>
      </c>
      <c r="E199" s="130" t="str">
        <f t="shared" si="16"/>
        <v/>
      </c>
      <c r="F199" s="130" t="str">
        <f t="shared" si="17"/>
        <v/>
      </c>
      <c r="G199" s="131" t="str">
        <f t="shared" si="18"/>
        <v/>
      </c>
      <c r="H199" s="121" t="str">
        <f t="shared" si="19"/>
        <v/>
      </c>
      <c r="I199" s="130" t="str">
        <f t="shared" si="20"/>
        <v/>
      </c>
      <c r="J199" s="121" t="str">
        <f t="shared" si="21"/>
        <v/>
      </c>
      <c r="K199" s="131" t="str">
        <f t="shared" si="22"/>
        <v/>
      </c>
      <c r="L199" s="120" t="str">
        <f>IF(Data!T199&gt;0,Data!T199/35.453*1000,"")</f>
        <v/>
      </c>
      <c r="M199" s="120" t="str">
        <f>IF(Data!V199&gt;0,Data!V199/14.0067*1000,"")</f>
        <v/>
      </c>
      <c r="N199" s="120" t="str">
        <f>IF(Data!X199&gt;0,Data!X199/16.032*1000,"")</f>
        <v/>
      </c>
      <c r="O199" s="120" t="str">
        <f>IF(Data!Z199&gt;0,Data!Z199/22.9898*1000,"")</f>
        <v/>
      </c>
      <c r="P199" s="120" t="str">
        <f>IF(Data!AB199&gt;0,Data!AB199/14.0067*1000,"")</f>
        <v/>
      </c>
      <c r="Q199" s="120" t="str">
        <f>IF(Data!AD199&gt;0,Data!AD199/39.102*1000,"")</f>
        <v/>
      </c>
      <c r="R199" s="120" t="str">
        <f>IF(Data!AF199&gt;0,Data!AF199/12.156*1000,"")</f>
        <v/>
      </c>
      <c r="S199" s="120" t="str">
        <f>IF(Data!AH199&gt;0,Data!AH199/20.04*1000,"")</f>
        <v/>
      </c>
      <c r="T199" s="384" t="str">
        <f>IF(ISTEXT(Data!AJ199),Data!AJ199,"")</f>
        <v/>
      </c>
      <c r="U199" s="384" t="str">
        <f>IF(ISTEXT(Data!AK199),Data!AK199,"")</f>
        <v/>
      </c>
    </row>
    <row r="200" spans="1:21" x14ac:dyDescent="0.2">
      <c r="A200" s="120" t="str">
        <f>IF(ISTEXT(Data!A200),Data!A200,"")</f>
        <v>DEU96053</v>
      </c>
      <c r="B200" s="120">
        <f>IF(Data!P200&gt;0.0001,Data!P200,"")</f>
        <v>5.53</v>
      </c>
      <c r="C200" s="129">
        <f t="shared" si="23"/>
        <v>2.951209226666379</v>
      </c>
      <c r="D200" s="121">
        <f>IF(Data!R200&gt;0.0001,Data!R200,"")</f>
        <v>8.4</v>
      </c>
      <c r="E200" s="130">
        <f t="shared" si="16"/>
        <v>7.5843831428074733</v>
      </c>
      <c r="F200" s="130">
        <f t="shared" si="17"/>
        <v>7.6612838240432648</v>
      </c>
      <c r="G200" s="131">
        <f t="shared" si="18"/>
        <v>8.7942401899611369</v>
      </c>
      <c r="H200" s="121">
        <f t="shared" si="19"/>
        <v>52.61515739594752</v>
      </c>
      <c r="I200" s="130">
        <f t="shared" si="20"/>
        <v>44.404203701425772</v>
      </c>
      <c r="J200" s="121">
        <f t="shared" si="21"/>
        <v>8.2109536945217485</v>
      </c>
      <c r="K200" s="131">
        <f t="shared" si="22"/>
        <v>8.4632114679469392</v>
      </c>
      <c r="L200" s="120">
        <f>IF(Data!T200&gt;0,Data!T200/35.453*1000,"")</f>
        <v>3.5540010718415926</v>
      </c>
      <c r="M200" s="120">
        <f>IF(Data!V200&gt;0,Data!V200/14.0067*1000,"")</f>
        <v>24.110958793645672</v>
      </c>
      <c r="N200" s="120">
        <f>IF(Data!X200&gt;0,Data!X200/16.032*1000,"")</f>
        <v>15.011138639628573</v>
      </c>
      <c r="O200" s="120">
        <f>IF(Data!Z200&gt;0,Data!Z200/22.9898*1000,"")</f>
        <v>2.3488677587451825</v>
      </c>
      <c r="P200" s="120">
        <f>IF(Data!AB200&gt;0,Data!AB200/14.0067*1000,"")</f>
        <v>28.214456093835707</v>
      </c>
      <c r="Q200" s="120">
        <f>IF(Data!AD200&gt;0,Data!AD200/39.102*1000,"")</f>
        <v>4.1941588665541412</v>
      </c>
      <c r="R200" s="120">
        <f>IF(Data!AF200&gt;0,Data!AF200/12.156*1000,"")</f>
        <v>4.2777229351760448</v>
      </c>
      <c r="S200" s="120">
        <f>IF(Data!AH200&gt;0,Data!AH200/20.04*1000,"")</f>
        <v>10.62874251497006</v>
      </c>
      <c r="T200" s="384" t="str">
        <f>IF(ISTEXT(Data!AJ200),Data!AJ200,"")</f>
        <v/>
      </c>
      <c r="U200" s="384" t="str">
        <f>IF(ISTEXT(Data!AK200),Data!AK200,"")</f>
        <v/>
      </c>
    </row>
    <row r="201" spans="1:21" x14ac:dyDescent="0.2">
      <c r="A201" s="120" t="str">
        <f>IF(ISTEXT(Data!A201),Data!A201,"")</f>
        <v>DEU96054</v>
      </c>
      <c r="B201" s="120">
        <f>IF(Data!P201&gt;0.0001,Data!P201,"")</f>
        <v>5.29</v>
      </c>
      <c r="C201" s="129">
        <f t="shared" si="23"/>
        <v>5.1286138399136441</v>
      </c>
      <c r="D201" s="121">
        <f>IF(Data!R201&gt;0.0001,Data!R201,"")</f>
        <v>8.5</v>
      </c>
      <c r="E201" s="130">
        <f t="shared" si="16"/>
        <v>7.7248235697247427</v>
      </c>
      <c r="F201" s="130">
        <f t="shared" si="17"/>
        <v>7.7690752929162512</v>
      </c>
      <c r="G201" s="131">
        <f t="shared" si="18"/>
        <v>8.5991142009852801</v>
      </c>
      <c r="H201" s="121">
        <f t="shared" si="19"/>
        <v>49.560803838502991</v>
      </c>
      <c r="I201" s="130">
        <f t="shared" si="20"/>
        <v>42.210028176255996</v>
      </c>
      <c r="J201" s="121">
        <f t="shared" si="21"/>
        <v>7.3507756622469955</v>
      </c>
      <c r="K201" s="131">
        <f t="shared" si="22"/>
        <v>8.0099259218493444</v>
      </c>
      <c r="L201" s="120">
        <f>IF(Data!T201&gt;0,Data!T201/35.453*1000,"")</f>
        <v>2.1718895439031956</v>
      </c>
      <c r="M201" s="120">
        <f>IF(Data!V201&gt;0,Data!V201/14.0067*1000,"")</f>
        <v>28.029997580840252</v>
      </c>
      <c r="N201" s="120">
        <f>IF(Data!X201&gt;0,Data!X201/16.032*1000,"")</f>
        <v>11.013720305635944</v>
      </c>
      <c r="O201" s="120">
        <f>IF(Data!Z201&gt;0,Data!Z201/22.9898*1000,"")</f>
        <v>1.565911839163455</v>
      </c>
      <c r="P201" s="120">
        <f>IF(Data!AB201&gt;0,Data!AB201/14.0067*1000,"")</f>
        <v>15.59742819271904</v>
      </c>
      <c r="Q201" s="120">
        <f>IF(Data!AD201&gt;0,Data!AD201/39.102*1000,"")</f>
        <v>5.1404020254718441</v>
      </c>
      <c r="R201" s="120">
        <f>IF(Data!AF201&gt;0,Data!AF201/12.156*1000,"")</f>
        <v>5.5116814741691345</v>
      </c>
      <c r="S201" s="120">
        <f>IF(Data!AH201&gt;0,Data!AH201/20.04*1000,"")</f>
        <v>16.616766467065869</v>
      </c>
      <c r="T201" s="384" t="str">
        <f>IF(ISTEXT(Data!AJ201),Data!AJ201,"")</f>
        <v/>
      </c>
      <c r="U201" s="384" t="str">
        <f>IF(ISTEXT(Data!AK201),Data!AK201,"")</f>
        <v/>
      </c>
    </row>
    <row r="202" spans="1:21" x14ac:dyDescent="0.2">
      <c r="A202" s="120" t="str">
        <f>IF(ISTEXT(Data!A202),Data!A202,"")</f>
        <v>DEU96055</v>
      </c>
      <c r="B202" s="120">
        <f>IF(Data!P202&gt;0.0001,Data!P202,"")</f>
        <v>6.18</v>
      </c>
      <c r="C202" s="129">
        <f t="shared" si="23"/>
        <v>0.66069344800759511</v>
      </c>
      <c r="D202" s="121">
        <f>IF(Data!R202&gt;0.0001,Data!R202,"")</f>
        <v>8.4</v>
      </c>
      <c r="E202" s="130">
        <f t="shared" si="16"/>
        <v>7.027064095550914</v>
      </c>
      <c r="F202" s="130">
        <f t="shared" si="17"/>
        <v>7.3705668208835107</v>
      </c>
      <c r="G202" s="131">
        <f t="shared" si="18"/>
        <v>12.255156894243923</v>
      </c>
      <c r="H202" s="121">
        <f t="shared" si="19"/>
        <v>61.688829754670621</v>
      </c>
      <c r="I202" s="130">
        <f t="shared" si="20"/>
        <v>40.179825581361513</v>
      </c>
      <c r="J202" s="121">
        <f t="shared" si="21"/>
        <v>21.509004173309108</v>
      </c>
      <c r="K202" s="131">
        <f t="shared" si="22"/>
        <v>21.114447915659412</v>
      </c>
      <c r="L202" s="120">
        <f>IF(Data!T202&gt;0,Data!T202/35.453*1000,"")</f>
        <v>1.2410797393732547</v>
      </c>
      <c r="M202" s="120">
        <f>IF(Data!V202&gt;0,Data!V202/14.0067*1000,"")</f>
        <v>12.773163454560116</v>
      </c>
      <c r="N202" s="120">
        <f>IF(Data!X202&gt;0,Data!X202/16.032*1000,"")</f>
        <v>18.44642002040349</v>
      </c>
      <c r="O202" s="120">
        <f>IF(Data!Z202&gt;0,Data!Z202/22.9898*1000,"")</f>
        <v>1.2614289815483388</v>
      </c>
      <c r="P202" s="120">
        <f>IF(Data!AB202&gt;0,Data!AB202/14.0067*1000,"")</f>
        <v>47.736078003831203</v>
      </c>
      <c r="Q202" s="120">
        <f>IF(Data!AD202&gt;0,Data!AD202/39.102*1000,"")</f>
        <v>3.0433225921947726</v>
      </c>
      <c r="R202" s="120">
        <f>IF(Data!AF202&gt;0,Data!AF202/12.156*1000,"")</f>
        <v>2.550180980585719</v>
      </c>
      <c r="S202" s="120">
        <f>IF(Data!AH202&gt;0,Data!AH202/20.04*1000,"")</f>
        <v>6.4371257485029938</v>
      </c>
      <c r="T202" s="384" t="str">
        <f>IF(ISTEXT(Data!AJ202),Data!AJ202,"")</f>
        <v/>
      </c>
      <c r="U202" s="384" t="str">
        <f>IF(ISTEXT(Data!AK202),Data!AK202,"")</f>
        <v/>
      </c>
    </row>
    <row r="203" spans="1:21" x14ac:dyDescent="0.2">
      <c r="A203" s="120" t="str">
        <f>IF(ISTEXT(Data!A203),Data!A203,"")</f>
        <v>DEU96056</v>
      </c>
      <c r="B203" s="120">
        <f>IF(Data!P203&gt;0.0001,Data!P203,"")</f>
        <v>5.35</v>
      </c>
      <c r="C203" s="129">
        <f t="shared" si="23"/>
        <v>4.4668359215096292</v>
      </c>
      <c r="D203" s="121">
        <f>IF(Data!R203&gt;0.0001,Data!R203,"")</f>
        <v>3.4</v>
      </c>
      <c r="E203" s="130">
        <f t="shared" si="16"/>
        <v>2.8193041194586232</v>
      </c>
      <c r="F203" s="130">
        <f t="shared" si="17"/>
        <v>2.8701118956984315</v>
      </c>
      <c r="G203" s="131">
        <f t="shared" si="18"/>
        <v>15.584944244163777</v>
      </c>
      <c r="H203" s="121">
        <f t="shared" si="19"/>
        <v>15.43409721814438</v>
      </c>
      <c r="I203" s="130">
        <f t="shared" si="20"/>
        <v>8.6298124763700805</v>
      </c>
      <c r="J203" s="121">
        <f t="shared" si="21"/>
        <v>6.8042847417742998</v>
      </c>
      <c r="K203" s="131">
        <f t="shared" si="22"/>
        <v>28.275890444042783</v>
      </c>
      <c r="L203" s="120">
        <f>IF(Data!T203&gt;0,Data!T203/35.453*1000,"")</f>
        <v>0.76157165825176987</v>
      </c>
      <c r="M203" s="120">
        <f>IF(Data!V203&gt;0,Data!V203/14.0067*1000,"")</f>
        <v>4.1448270300782193</v>
      </c>
      <c r="N203" s="120">
        <f>IF(Data!X203&gt;0,Data!X203/16.032*1000,"")</f>
        <v>2.5816660073702402</v>
      </c>
      <c r="O203" s="120">
        <f>IF(Data!Z203&gt;0,Data!Z203/22.9898*1000,"")</f>
        <v>0.65246326631810625</v>
      </c>
      <c r="P203" s="120">
        <f>IF(Data!AB203&gt;0,Data!AB203/14.0067*1000,"")</f>
        <v>0.69542673470721816</v>
      </c>
      <c r="Q203" s="120">
        <f>IF(Data!AD203&gt;0,Data!AD203/39.102*1000,"")</f>
        <v>3.682676077949977</v>
      </c>
      <c r="R203" s="120">
        <f>IF(Data!AF203&gt;0,Data!AF203/12.156*1000,"")</f>
        <v>1.6452780519907866</v>
      </c>
      <c r="S203" s="120">
        <f>IF(Data!AH203&gt;0,Data!AH203/20.04*1000,"")</f>
        <v>4.2914171656686628</v>
      </c>
      <c r="T203" s="384" t="str">
        <f>IF(ISTEXT(Data!AJ203),Data!AJ203,"")</f>
        <v/>
      </c>
      <c r="U203" s="384" t="str">
        <f>IF(ISTEXT(Data!AK203),Data!AK203,"")</f>
        <v/>
      </c>
    </row>
    <row r="204" spans="1:21" x14ac:dyDescent="0.2">
      <c r="A204" s="120" t="str">
        <f>IF(ISTEXT(Data!A204),Data!A204,"")</f>
        <v>DEU96057</v>
      </c>
      <c r="B204" s="120">
        <f>IF(Data!P204&gt;0.0001,Data!P204,"")</f>
        <v>5.35</v>
      </c>
      <c r="C204" s="129">
        <f t="shared" si="23"/>
        <v>4.4668359215096292</v>
      </c>
      <c r="D204" s="121">
        <f>IF(Data!R204&gt;0.0001,Data!R204,"")</f>
        <v>5.5</v>
      </c>
      <c r="E204" s="130">
        <f t="shared" si="16"/>
        <v>4.8873300995988487</v>
      </c>
      <c r="F204" s="130">
        <f t="shared" si="17"/>
        <v>4.9381378758386569</v>
      </c>
      <c r="G204" s="131">
        <f t="shared" si="18"/>
        <v>10.215674984751693</v>
      </c>
      <c r="H204" s="121">
        <f t="shared" si="19"/>
        <v>28.746018725088994</v>
      </c>
      <c r="I204" s="130">
        <f t="shared" si="20"/>
        <v>22.934458139819302</v>
      </c>
      <c r="J204" s="121">
        <f t="shared" si="21"/>
        <v>5.8115605852696923</v>
      </c>
      <c r="K204" s="131">
        <f t="shared" si="22"/>
        <v>11.245176008071658</v>
      </c>
      <c r="L204" s="120">
        <f>IF(Data!T204&gt;0,Data!T204/35.453*1000,"")</f>
        <v>1.3821115279383973</v>
      </c>
      <c r="M204" s="120">
        <f>IF(Data!V204&gt;0,Data!V204/14.0067*1000,"")</f>
        <v>10.208854124667365</v>
      </c>
      <c r="N204" s="120">
        <f>IF(Data!X204&gt;0,Data!X204/16.032*1000,"")</f>
        <v>10.201744706543691</v>
      </c>
      <c r="O204" s="120">
        <f>IF(Data!Z204&gt;0,Data!Z204/22.9898*1000,"")</f>
        <v>1.2179314304604651</v>
      </c>
      <c r="P204" s="120">
        <f>IF(Data!AB204&gt;0,Data!AB204/14.0067*1000,"")</f>
        <v>15.746448207299157</v>
      </c>
      <c r="Q204" s="120">
        <f>IF(Data!AD204&gt;0,Data!AD204/39.102*1000,"")</f>
        <v>2.1738018515676951</v>
      </c>
      <c r="R204" s="120">
        <f>IF(Data!AF204&gt;0,Data!AF204/12.156*1000,"")</f>
        <v>1.3984863441921684</v>
      </c>
      <c r="S204" s="120">
        <f>IF(Data!AH204&gt;0,Data!AH204/20.04*1000,"")</f>
        <v>3.7425149700598803</v>
      </c>
      <c r="T204" s="384" t="str">
        <f>IF(ISTEXT(Data!AJ204),Data!AJ204,"")</f>
        <v>little twigs</v>
      </c>
      <c r="U204" s="384" t="str">
        <f>IF(ISTEXT(Data!AK204),Data!AK204,"")</f>
        <v/>
      </c>
    </row>
    <row r="205" spans="1:21" x14ac:dyDescent="0.2">
      <c r="A205" s="120" t="str">
        <f>IF(ISTEXT(Data!A205),Data!A205,"")</f>
        <v>DEU96058</v>
      </c>
      <c r="B205" s="120">
        <f>IF(Data!P205&gt;0.0001,Data!P205,"")</f>
        <v>4.9400000000000004</v>
      </c>
      <c r="C205" s="129">
        <f t="shared" si="23"/>
        <v>11.481536214968799</v>
      </c>
      <c r="D205" s="121">
        <f>IF(Data!R205&gt;0.0001,Data!R205,"")</f>
        <v>13</v>
      </c>
      <c r="E205" s="130">
        <f t="shared" si="16"/>
        <v>11.685512413810098</v>
      </c>
      <c r="F205" s="130">
        <f t="shared" si="17"/>
        <v>11.685512413810098</v>
      </c>
      <c r="G205" s="131">
        <f t="shared" si="18"/>
        <v>10.111442970691551</v>
      </c>
      <c r="H205" s="121">
        <f t="shared" si="19"/>
        <v>62.393922445864717</v>
      </c>
      <c r="I205" s="130">
        <f t="shared" si="20"/>
        <v>54.674759146330217</v>
      </c>
      <c r="J205" s="121">
        <f t="shared" si="21"/>
        <v>7.7191632995345003</v>
      </c>
      <c r="K205" s="131">
        <f t="shared" si="22"/>
        <v>6.5937048188720215</v>
      </c>
      <c r="L205" s="120">
        <f>IF(Data!T205&gt;0,Data!T205/35.453*1000,"")</f>
        <v>4.8796998843539328</v>
      </c>
      <c r="M205" s="120">
        <f>IF(Data!V205&gt;0,Data!V205/14.0067*1000,"")</f>
        <v>24.85283444883477</v>
      </c>
      <c r="N205" s="120">
        <f>IF(Data!X205&gt;0,Data!X205/16.032*1000,"")</f>
        <v>24.942224813141511</v>
      </c>
      <c r="O205" s="120">
        <f>IF(Data!Z205&gt;0,Data!Z205/22.9898*1000,"")</f>
        <v>2.8708383717996679</v>
      </c>
      <c r="P205" s="120">
        <f>IF(Data!AB205&gt;0,Data!AB205/14.0067*1000,"")</f>
        <v>35.566110146454875</v>
      </c>
      <c r="Q205" s="120">
        <f>IF(Data!AD205&gt;0,Data!AD205/39.102*1000,"")</f>
        <v>3.1711932893458137</v>
      </c>
      <c r="R205" s="120">
        <f>IF(Data!AF205&gt;0,Data!AF205/12.156*1000,"")</f>
        <v>2.4679170779861797</v>
      </c>
      <c r="S205" s="120">
        <f>IF(Data!AH205&gt;0,Data!AH205/20.04*1000,"")</f>
        <v>6.8363273453093827</v>
      </c>
      <c r="T205" s="384" t="str">
        <f>IF(ISTEXT(Data!AJ205),Data!AJ205,"")</f>
        <v/>
      </c>
      <c r="U205" s="384" t="str">
        <f>IF(ISTEXT(Data!AK205),Data!AK205,"")</f>
        <v/>
      </c>
    </row>
    <row r="206" spans="1:21" x14ac:dyDescent="0.2">
      <c r="A206" s="120" t="str">
        <f>IF(ISTEXT(Data!A206),Data!A206,"")</f>
        <v/>
      </c>
      <c r="B206" s="120" t="str">
        <f>IF(Data!P206&gt;0.0001,Data!P206,"")</f>
        <v/>
      </c>
      <c r="C206" s="129" t="str">
        <f t="shared" si="23"/>
        <v/>
      </c>
      <c r="D206" s="121" t="str">
        <f>IF(Data!R206&gt;0.0001,Data!R206,"")</f>
        <v/>
      </c>
      <c r="E206" s="130" t="str">
        <f t="shared" si="16"/>
        <v/>
      </c>
      <c r="F206" s="130" t="str">
        <f t="shared" si="17"/>
        <v/>
      </c>
      <c r="G206" s="131" t="str">
        <f t="shared" si="18"/>
        <v/>
      </c>
      <c r="H206" s="121" t="str">
        <f t="shared" si="19"/>
        <v/>
      </c>
      <c r="I206" s="130" t="str">
        <f t="shared" si="20"/>
        <v/>
      </c>
      <c r="J206" s="121" t="str">
        <f t="shared" si="21"/>
        <v/>
      </c>
      <c r="K206" s="131" t="str">
        <f t="shared" si="22"/>
        <v/>
      </c>
      <c r="L206" s="120" t="str">
        <f>IF(Data!T206&gt;0,Data!T206/35.453*1000,"")</f>
        <v/>
      </c>
      <c r="M206" s="120" t="str">
        <f>IF(Data!V206&gt;0,Data!V206/14.0067*1000,"")</f>
        <v/>
      </c>
      <c r="N206" s="120" t="str">
        <f>IF(Data!X206&gt;0,Data!X206/16.032*1000,"")</f>
        <v/>
      </c>
      <c r="O206" s="120" t="str">
        <f>IF(Data!Z206&gt;0,Data!Z206/22.9898*1000,"")</f>
        <v/>
      </c>
      <c r="P206" s="120" t="str">
        <f>IF(Data!AB206&gt;0,Data!AB206/14.0067*1000,"")</f>
        <v/>
      </c>
      <c r="Q206" s="120" t="str">
        <f>IF(Data!AD206&gt;0,Data!AD206/39.102*1000,"")</f>
        <v/>
      </c>
      <c r="R206" s="120" t="str">
        <f>IF(Data!AF206&gt;0,Data!AF206/12.156*1000,"")</f>
        <v/>
      </c>
      <c r="S206" s="120" t="str">
        <f>IF(Data!AH206&gt;0,Data!AH206/20.04*1000,"")</f>
        <v/>
      </c>
      <c r="T206" s="384" t="str">
        <f>IF(ISTEXT(Data!AJ206),Data!AJ206,"")</f>
        <v/>
      </c>
      <c r="U206" s="384" t="str">
        <f>IF(ISTEXT(Data!AK206),Data!AK206,"")</f>
        <v/>
      </c>
    </row>
    <row r="207" spans="1:21" x14ac:dyDescent="0.2">
      <c r="A207" s="120" t="str">
        <f>IF(ISTEXT(Data!A207),Data!A207,"")</f>
        <v/>
      </c>
      <c r="B207" s="120" t="str">
        <f>IF(Data!P207&gt;0.0001,Data!P207,"")</f>
        <v/>
      </c>
      <c r="C207" s="129" t="str">
        <f t="shared" si="23"/>
        <v/>
      </c>
      <c r="D207" s="121" t="str">
        <f>IF(Data!R207&gt;0.0001,Data!R207,"")</f>
        <v/>
      </c>
      <c r="E207" s="130" t="str">
        <f t="shared" si="16"/>
        <v/>
      </c>
      <c r="F207" s="130" t="str">
        <f t="shared" si="17"/>
        <v/>
      </c>
      <c r="G207" s="131" t="str">
        <f t="shared" si="18"/>
        <v/>
      </c>
      <c r="H207" s="121" t="str">
        <f t="shared" si="19"/>
        <v/>
      </c>
      <c r="I207" s="130" t="str">
        <f t="shared" si="20"/>
        <v/>
      </c>
      <c r="J207" s="121" t="str">
        <f t="shared" si="21"/>
        <v/>
      </c>
      <c r="K207" s="131" t="str">
        <f t="shared" si="22"/>
        <v/>
      </c>
      <c r="L207" s="120" t="str">
        <f>IF(Data!T207&gt;0,Data!T207/35.453*1000,"")</f>
        <v/>
      </c>
      <c r="M207" s="120" t="str">
        <f>IF(Data!V207&gt;0,Data!V207/14.0067*1000,"")</f>
        <v/>
      </c>
      <c r="N207" s="120" t="str">
        <f>IF(Data!X207&gt;0,Data!X207/16.032*1000,"")</f>
        <v/>
      </c>
      <c r="O207" s="120" t="str">
        <f>IF(Data!Z207&gt;0,Data!Z207/22.9898*1000,"")</f>
        <v/>
      </c>
      <c r="P207" s="120" t="str">
        <f>IF(Data!AB207&gt;0,Data!AB207/14.0067*1000,"")</f>
        <v/>
      </c>
      <c r="Q207" s="120" t="str">
        <f>IF(Data!AD207&gt;0,Data!AD207/39.102*1000,"")</f>
        <v/>
      </c>
      <c r="R207" s="120" t="str">
        <f>IF(Data!AF207&gt;0,Data!AF207/12.156*1000,"")</f>
        <v/>
      </c>
      <c r="S207" s="120" t="str">
        <f>IF(Data!AH207&gt;0,Data!AH207/20.04*1000,"")</f>
        <v/>
      </c>
      <c r="T207" s="384" t="str">
        <f>IF(ISTEXT(Data!AJ207),Data!AJ207,"")</f>
        <v/>
      </c>
      <c r="U207" s="384" t="str">
        <f>IF(ISTEXT(Data!AK207),Data!AK207,"")</f>
        <v/>
      </c>
    </row>
    <row r="208" spans="1:21" x14ac:dyDescent="0.2">
      <c r="A208" s="120" t="str">
        <f>IF(ISTEXT(Data!A208),Data!A208,"")</f>
        <v/>
      </c>
      <c r="B208" s="120" t="str">
        <f>IF(Data!P208&gt;0.0001,Data!P208,"")</f>
        <v/>
      </c>
      <c r="C208" s="129" t="str">
        <f t="shared" si="23"/>
        <v/>
      </c>
      <c r="D208" s="121" t="str">
        <f>IF(Data!R208&gt;0.0001,Data!R208,"")</f>
        <v/>
      </c>
      <c r="E208" s="130" t="str">
        <f t="shared" si="16"/>
        <v/>
      </c>
      <c r="F208" s="130" t="str">
        <f t="shared" si="17"/>
        <v/>
      </c>
      <c r="G208" s="131" t="str">
        <f t="shared" si="18"/>
        <v/>
      </c>
      <c r="H208" s="121" t="str">
        <f t="shared" si="19"/>
        <v/>
      </c>
      <c r="I208" s="130" t="str">
        <f t="shared" si="20"/>
        <v/>
      </c>
      <c r="J208" s="121" t="str">
        <f t="shared" si="21"/>
        <v/>
      </c>
      <c r="K208" s="131" t="str">
        <f t="shared" si="22"/>
        <v/>
      </c>
      <c r="L208" s="120" t="str">
        <f>IF(Data!T208&gt;0,Data!T208/35.453*1000,"")</f>
        <v/>
      </c>
      <c r="M208" s="120" t="str">
        <f>IF(Data!V208&gt;0,Data!V208/14.0067*1000,"")</f>
        <v/>
      </c>
      <c r="N208" s="120" t="str">
        <f>IF(Data!X208&gt;0,Data!X208/16.032*1000,"")</f>
        <v/>
      </c>
      <c r="O208" s="120" t="str">
        <f>IF(Data!Z208&gt;0,Data!Z208/22.9898*1000,"")</f>
        <v/>
      </c>
      <c r="P208" s="120" t="str">
        <f>IF(Data!AB208&gt;0,Data!AB208/14.0067*1000,"")</f>
        <v/>
      </c>
      <c r="Q208" s="120" t="str">
        <f>IF(Data!AD208&gt;0,Data!AD208/39.102*1000,"")</f>
        <v/>
      </c>
      <c r="R208" s="120" t="str">
        <f>IF(Data!AF208&gt;0,Data!AF208/12.156*1000,"")</f>
        <v/>
      </c>
      <c r="S208" s="120" t="str">
        <f>IF(Data!AH208&gt;0,Data!AH208/20.04*1000,"")</f>
        <v/>
      </c>
      <c r="T208" s="384" t="str">
        <f>IF(ISTEXT(Data!AJ208),Data!AJ208,"")</f>
        <v/>
      </c>
      <c r="U208" s="384" t="str">
        <f>IF(ISTEXT(Data!AK208),Data!AK208,"")</f>
        <v/>
      </c>
    </row>
    <row r="209" spans="1:21" x14ac:dyDescent="0.2">
      <c r="A209" s="120" t="str">
        <f>IF(ISTEXT(Data!A209),Data!A209,"")</f>
        <v/>
      </c>
      <c r="B209" s="120" t="str">
        <f>IF(Data!P209&gt;0.0001,Data!P209,"")</f>
        <v/>
      </c>
      <c r="C209" s="129" t="str">
        <f t="shared" si="23"/>
        <v/>
      </c>
      <c r="D209" s="121" t="str">
        <f>IF(Data!R209&gt;0.0001,Data!R209,"")</f>
        <v/>
      </c>
      <c r="E209" s="130" t="str">
        <f t="shared" si="16"/>
        <v/>
      </c>
      <c r="F209" s="130" t="str">
        <f t="shared" si="17"/>
        <v/>
      </c>
      <c r="G209" s="131" t="str">
        <f t="shared" si="18"/>
        <v/>
      </c>
      <c r="H209" s="121" t="str">
        <f t="shared" si="19"/>
        <v/>
      </c>
      <c r="I209" s="130" t="str">
        <f t="shared" si="20"/>
        <v/>
      </c>
      <c r="J209" s="121" t="str">
        <f t="shared" si="21"/>
        <v/>
      </c>
      <c r="K209" s="131" t="str">
        <f t="shared" si="22"/>
        <v/>
      </c>
      <c r="L209" s="120" t="str">
        <f>IF(Data!T209&gt;0,Data!T209/35.453*1000,"")</f>
        <v/>
      </c>
      <c r="M209" s="120" t="str">
        <f>IF(Data!V209&gt;0,Data!V209/14.0067*1000,"")</f>
        <v/>
      </c>
      <c r="N209" s="120" t="str">
        <f>IF(Data!X209&gt;0,Data!X209/16.032*1000,"")</f>
        <v/>
      </c>
      <c r="O209" s="120" t="str">
        <f>IF(Data!Z209&gt;0,Data!Z209/22.9898*1000,"")</f>
        <v/>
      </c>
      <c r="P209" s="120" t="str">
        <f>IF(Data!AB209&gt;0,Data!AB209/14.0067*1000,"")</f>
        <v/>
      </c>
      <c r="Q209" s="120" t="str">
        <f>IF(Data!AD209&gt;0,Data!AD209/39.102*1000,"")</f>
        <v/>
      </c>
      <c r="R209" s="120" t="str">
        <f>IF(Data!AF209&gt;0,Data!AF209/12.156*1000,"")</f>
        <v/>
      </c>
      <c r="S209" s="120" t="str">
        <f>IF(Data!AH209&gt;0,Data!AH209/20.04*1000,"")</f>
        <v/>
      </c>
      <c r="T209" s="384" t="str">
        <f>IF(ISTEXT(Data!AJ209),Data!AJ209,"")</f>
        <v/>
      </c>
      <c r="U209" s="384" t="str">
        <f>IF(ISTEXT(Data!AK209),Data!AK209,"")</f>
        <v/>
      </c>
    </row>
    <row r="210" spans="1:21" x14ac:dyDescent="0.2">
      <c r="A210" s="120" t="str">
        <f>IF(ISTEXT(Data!A210),Data!A210,"")</f>
        <v/>
      </c>
      <c r="B210" s="120" t="str">
        <f>IF(Data!P210&gt;0.0001,Data!P210,"")</f>
        <v/>
      </c>
      <c r="C210" s="129" t="str">
        <f t="shared" si="23"/>
        <v/>
      </c>
      <c r="D210" s="121" t="str">
        <f>IF(Data!R210&gt;0.0001,Data!R210,"")</f>
        <v/>
      </c>
      <c r="E210" s="130" t="str">
        <f t="shared" si="16"/>
        <v/>
      </c>
      <c r="F210" s="130" t="str">
        <f t="shared" si="17"/>
        <v/>
      </c>
      <c r="G210" s="131" t="str">
        <f t="shared" si="18"/>
        <v/>
      </c>
      <c r="H210" s="121" t="str">
        <f t="shared" si="19"/>
        <v/>
      </c>
      <c r="I210" s="130" t="str">
        <f t="shared" si="20"/>
        <v/>
      </c>
      <c r="J210" s="121" t="str">
        <f t="shared" si="21"/>
        <v/>
      </c>
      <c r="K210" s="131" t="str">
        <f t="shared" si="22"/>
        <v/>
      </c>
      <c r="L210" s="120" t="str">
        <f>IF(Data!T210&gt;0,Data!T210/35.453*1000,"")</f>
        <v/>
      </c>
      <c r="M210" s="120" t="str">
        <f>IF(Data!V210&gt;0,Data!V210/14.0067*1000,"")</f>
        <v/>
      </c>
      <c r="N210" s="120" t="str">
        <f>IF(Data!X210&gt;0,Data!X210/16.032*1000,"")</f>
        <v/>
      </c>
      <c r="O210" s="120" t="str">
        <f>IF(Data!Z210&gt;0,Data!Z210/22.9898*1000,"")</f>
        <v/>
      </c>
      <c r="P210" s="120" t="str">
        <f>IF(Data!AB210&gt;0,Data!AB210/14.0067*1000,"")</f>
        <v/>
      </c>
      <c r="Q210" s="120" t="str">
        <f>IF(Data!AD210&gt;0,Data!AD210/39.102*1000,"")</f>
        <v/>
      </c>
      <c r="R210" s="120" t="str">
        <f>IF(Data!AF210&gt;0,Data!AF210/12.156*1000,"")</f>
        <v/>
      </c>
      <c r="S210" s="120" t="str">
        <f>IF(Data!AH210&gt;0,Data!AH210/20.04*1000,"")</f>
        <v/>
      </c>
      <c r="T210" s="384" t="str">
        <f>IF(ISTEXT(Data!AJ210),Data!AJ210,"")</f>
        <v/>
      </c>
      <c r="U210" s="384" t="str">
        <f>IF(ISTEXT(Data!AK210),Data!AK210,"")</f>
        <v/>
      </c>
    </row>
    <row r="211" spans="1:21" x14ac:dyDescent="0.2">
      <c r="A211" s="120" t="str">
        <f>IF(ISTEXT(Data!A211),Data!A211,"")</f>
        <v>DEU96059</v>
      </c>
      <c r="B211" s="120">
        <f>IF(Data!P211&gt;0.0001,Data!P211,"")</f>
        <v>6.5</v>
      </c>
      <c r="C211" s="129">
        <f t="shared" si="23"/>
        <v>0.31622776601683733</v>
      </c>
      <c r="D211" s="121">
        <f>IF(Data!R211&gt;0.0001,Data!R211,"")</f>
        <v>69</v>
      </c>
      <c r="E211" s="130">
        <f t="shared" si="16"/>
        <v>61.2776545596167</v>
      </c>
      <c r="F211" s="130">
        <f t="shared" si="17"/>
        <v>61.995333474591909</v>
      </c>
      <c r="G211" s="131">
        <f t="shared" si="18"/>
        <v>10.151690616533465</v>
      </c>
      <c r="H211" s="121">
        <f t="shared" si="19"/>
        <v>459.59940810242898</v>
      </c>
      <c r="I211" s="130">
        <f t="shared" si="20"/>
        <v>392.99136833021993</v>
      </c>
      <c r="J211" s="121">
        <f t="shared" si="21"/>
        <v>66.608039772209054</v>
      </c>
      <c r="K211" s="131">
        <f t="shared" si="22"/>
        <v>7.8124279095424631</v>
      </c>
      <c r="L211" s="120">
        <f>IF(Data!T211&gt;0,Data!T211/35.453*1000,"")</f>
        <v>9.9004315572730093</v>
      </c>
      <c r="M211" s="120">
        <f>IF(Data!V211&gt;0,Data!V211/14.0067*1000,"")</f>
        <v>206.98330779775819</v>
      </c>
      <c r="N211" s="120">
        <f>IF(Data!X211&gt;0,Data!X211/16.032*1000,"")</f>
        <v>159.98001290833002</v>
      </c>
      <c r="O211" s="120">
        <f>IF(Data!Z211&gt;0,Data!Z211/22.9898*1000,"")</f>
        <v>8.3515298088717618</v>
      </c>
      <c r="P211" s="120">
        <f>IF(Data!AB211&gt;0,Data!AB211/14.0067*1000,"")</f>
        <v>389.14093140688198</v>
      </c>
      <c r="Q211" s="120">
        <f>IF(Data!AD211&gt;0,Data!AD211/39.102*1000,"")</f>
        <v>13.784461152882209</v>
      </c>
      <c r="R211" s="120">
        <f>IF(Data!AF211&gt;0,Data!AF211/12.156*1000,"")</f>
        <v>8.8845014807502469</v>
      </c>
      <c r="S211" s="120">
        <f>IF(Data!AH211&gt;0,Data!AH211/20.04*1000,"")</f>
        <v>39.121756487025948</v>
      </c>
      <c r="T211" s="384" t="str">
        <f>IF(ISTEXT(Data!AJ211),Data!AJ211,"")</f>
        <v/>
      </c>
      <c r="U211" s="384" t="str">
        <f>IF(ISTEXT(Data!AK211),Data!AK211,"")</f>
        <v/>
      </c>
    </row>
    <row r="212" spans="1:21" x14ac:dyDescent="0.2">
      <c r="A212" s="120" t="str">
        <f>IF(ISTEXT(Data!A212),Data!A212,"")</f>
        <v/>
      </c>
      <c r="B212" s="120" t="str">
        <f>IF(Data!P212&gt;0.0001,Data!P212,"")</f>
        <v/>
      </c>
      <c r="C212" s="129" t="str">
        <f t="shared" si="23"/>
        <v/>
      </c>
      <c r="D212" s="121" t="str">
        <f>IF(Data!R212&gt;0.0001,Data!R212,"")</f>
        <v/>
      </c>
      <c r="E212" s="130" t="str">
        <f t="shared" ref="E212:E275" si="24">IF(ISNUMBER(D212),(C212*349.65+L212*76.31+M212*71.42+N212*80+O212*50.08+P212*73.5+Q212*73.48+R212*53+S212*59.47)/1000,"")</f>
        <v/>
      </c>
      <c r="F212" s="130" t="str">
        <f t="shared" ref="F212:F275" si="25">IF(AND(ISNUMBER(B212),B212&gt;5),E212+(5.1/10^(9-B212)*44.5),IF(AND(ISNUMBER(B212),OR(B212=5,B212&lt;5)),E212,""))</f>
        <v/>
      </c>
      <c r="G212" s="131" t="str">
        <f t="shared" ref="G212:G275" si="26">IF(ISNUMBER(D212),(D212-F212)*100/D212,"")</f>
        <v/>
      </c>
      <c r="H212" s="121" t="str">
        <f t="shared" ref="H212:H275" si="27">IF(ISNUMBER(C212),C212+O212+P212+Q212+R212+S212,"")</f>
        <v/>
      </c>
      <c r="I212" s="130" t="str">
        <f t="shared" ref="I212:I275" si="28">IF(AND(ISNUMBER(B212),B212&gt;5),L212+M212+N212+(5.1/10^(9-B212)*1000),IF(AND(ISNUMBER(B212),OR(B212=5,B212&lt;5)),L212+M212+N212,""))</f>
        <v/>
      </c>
      <c r="J212" s="121" t="str">
        <f t="shared" ref="J212:J275" si="29">IF(ISNUMBER(H212),H212-I212,"")</f>
        <v/>
      </c>
      <c r="K212" s="131" t="str">
        <f t="shared" ref="K212:K275" si="30">IF(ISNUMBER(H212),100*(H212-I212)/(H212+I212),"")</f>
        <v/>
      </c>
      <c r="L212" s="120" t="str">
        <f>IF(Data!T212&gt;0,Data!T212/35.453*1000,"")</f>
        <v/>
      </c>
      <c r="M212" s="120" t="str">
        <f>IF(Data!V212&gt;0,Data!V212/14.0067*1000,"")</f>
        <v/>
      </c>
      <c r="N212" s="120" t="str">
        <f>IF(Data!X212&gt;0,Data!X212/16.032*1000,"")</f>
        <v/>
      </c>
      <c r="O212" s="120" t="str">
        <f>IF(Data!Z212&gt;0,Data!Z212/22.9898*1000,"")</f>
        <v/>
      </c>
      <c r="P212" s="120" t="str">
        <f>IF(Data!AB212&gt;0,Data!AB212/14.0067*1000,"")</f>
        <v/>
      </c>
      <c r="Q212" s="120" t="str">
        <f>IF(Data!AD212&gt;0,Data!AD212/39.102*1000,"")</f>
        <v/>
      </c>
      <c r="R212" s="120" t="str">
        <f>IF(Data!AF212&gt;0,Data!AF212/12.156*1000,"")</f>
        <v/>
      </c>
      <c r="S212" s="120" t="str">
        <f>IF(Data!AH212&gt;0,Data!AH212/20.04*1000,"")</f>
        <v/>
      </c>
      <c r="T212" s="384" t="str">
        <f>IF(ISTEXT(Data!AJ212),Data!AJ212,"")</f>
        <v/>
      </c>
      <c r="U212" s="384" t="str">
        <f>IF(ISTEXT(Data!AK212),Data!AK212,"")</f>
        <v/>
      </c>
    </row>
    <row r="213" spans="1:21" x14ac:dyDescent="0.2">
      <c r="A213" s="120" t="str">
        <f>IF(ISTEXT(Data!A213),Data!A213,"")</f>
        <v/>
      </c>
      <c r="B213" s="120" t="str">
        <f>IF(Data!P213&gt;0.0001,Data!P213,"")</f>
        <v/>
      </c>
      <c r="C213" s="129" t="str">
        <f t="shared" si="23"/>
        <v/>
      </c>
      <c r="D213" s="121" t="str">
        <f>IF(Data!R213&gt;0.0001,Data!R213,"")</f>
        <v/>
      </c>
      <c r="E213" s="130" t="str">
        <f t="shared" si="24"/>
        <v/>
      </c>
      <c r="F213" s="130" t="str">
        <f t="shared" si="25"/>
        <v/>
      </c>
      <c r="G213" s="131" t="str">
        <f t="shared" si="26"/>
        <v/>
      </c>
      <c r="H213" s="121" t="str">
        <f t="shared" si="27"/>
        <v/>
      </c>
      <c r="I213" s="130" t="str">
        <f t="shared" si="28"/>
        <v/>
      </c>
      <c r="J213" s="121" t="str">
        <f t="shared" si="29"/>
        <v/>
      </c>
      <c r="K213" s="131" t="str">
        <f t="shared" si="30"/>
        <v/>
      </c>
      <c r="L213" s="120" t="str">
        <f>IF(Data!T213&gt;0,Data!T213/35.453*1000,"")</f>
        <v/>
      </c>
      <c r="M213" s="120" t="str">
        <f>IF(Data!V213&gt;0,Data!V213/14.0067*1000,"")</f>
        <v/>
      </c>
      <c r="N213" s="120" t="str">
        <f>IF(Data!X213&gt;0,Data!X213/16.032*1000,"")</f>
        <v/>
      </c>
      <c r="O213" s="120" t="str">
        <f>IF(Data!Z213&gt;0,Data!Z213/22.9898*1000,"")</f>
        <v/>
      </c>
      <c r="P213" s="120" t="str">
        <f>IF(Data!AB213&gt;0,Data!AB213/14.0067*1000,"")</f>
        <v/>
      </c>
      <c r="Q213" s="120" t="str">
        <f>IF(Data!AD213&gt;0,Data!AD213/39.102*1000,"")</f>
        <v/>
      </c>
      <c r="R213" s="120" t="str">
        <f>IF(Data!AF213&gt;0,Data!AF213/12.156*1000,"")</f>
        <v/>
      </c>
      <c r="S213" s="120" t="str">
        <f>IF(Data!AH213&gt;0,Data!AH213/20.04*1000,"")</f>
        <v/>
      </c>
      <c r="T213" s="384" t="str">
        <f>IF(ISTEXT(Data!AJ213),Data!AJ213,"")</f>
        <v/>
      </c>
      <c r="U213" s="384" t="str">
        <f>IF(ISTEXT(Data!AK213),Data!AK213,"")</f>
        <v/>
      </c>
    </row>
    <row r="214" spans="1:21" x14ac:dyDescent="0.2">
      <c r="A214" s="120" t="str">
        <f>IF(ISTEXT(Data!A214),Data!A214,"")</f>
        <v/>
      </c>
      <c r="B214" s="120" t="str">
        <f>IF(Data!P214&gt;0.0001,Data!P214,"")</f>
        <v/>
      </c>
      <c r="C214" s="129" t="str">
        <f t="shared" si="23"/>
        <v/>
      </c>
      <c r="D214" s="121" t="str">
        <f>IF(Data!R214&gt;0.0001,Data!R214,"")</f>
        <v/>
      </c>
      <c r="E214" s="130" t="str">
        <f t="shared" si="24"/>
        <v/>
      </c>
      <c r="F214" s="130" t="str">
        <f t="shared" si="25"/>
        <v/>
      </c>
      <c r="G214" s="131" t="str">
        <f t="shared" si="26"/>
        <v/>
      </c>
      <c r="H214" s="121" t="str">
        <f t="shared" si="27"/>
        <v/>
      </c>
      <c r="I214" s="130" t="str">
        <f t="shared" si="28"/>
        <v/>
      </c>
      <c r="J214" s="121" t="str">
        <f t="shared" si="29"/>
        <v/>
      </c>
      <c r="K214" s="131" t="str">
        <f t="shared" si="30"/>
        <v/>
      </c>
      <c r="L214" s="120" t="str">
        <f>IF(Data!T214&gt;0,Data!T214/35.453*1000,"")</f>
        <v/>
      </c>
      <c r="M214" s="120" t="str">
        <f>IF(Data!V214&gt;0,Data!V214/14.0067*1000,"")</f>
        <v/>
      </c>
      <c r="N214" s="120" t="str">
        <f>IF(Data!X214&gt;0,Data!X214/16.032*1000,"")</f>
        <v/>
      </c>
      <c r="O214" s="120" t="str">
        <f>IF(Data!Z214&gt;0,Data!Z214/22.9898*1000,"")</f>
        <v/>
      </c>
      <c r="P214" s="120" t="str">
        <f>IF(Data!AB214&gt;0,Data!AB214/14.0067*1000,"")</f>
        <v/>
      </c>
      <c r="Q214" s="120" t="str">
        <f>IF(Data!AD214&gt;0,Data!AD214/39.102*1000,"")</f>
        <v/>
      </c>
      <c r="R214" s="120" t="str">
        <f>IF(Data!AF214&gt;0,Data!AF214/12.156*1000,"")</f>
        <v/>
      </c>
      <c r="S214" s="120" t="str">
        <f>IF(Data!AH214&gt;0,Data!AH214/20.04*1000,"")</f>
        <v/>
      </c>
      <c r="T214" s="384" t="str">
        <f>IF(ISTEXT(Data!AJ214),Data!AJ214,"")</f>
        <v/>
      </c>
      <c r="U214" s="384" t="str">
        <f>IF(ISTEXT(Data!AK214),Data!AK214,"")</f>
        <v/>
      </c>
    </row>
    <row r="215" spans="1:21" x14ac:dyDescent="0.2">
      <c r="A215" s="120" t="str">
        <f>IF(ISTEXT(Data!A215),Data!A215,"")</f>
        <v/>
      </c>
      <c r="B215" s="120" t="str">
        <f>IF(Data!P215&gt;0.0001,Data!P215,"")</f>
        <v/>
      </c>
      <c r="C215" s="129" t="str">
        <f t="shared" si="23"/>
        <v/>
      </c>
      <c r="D215" s="121" t="str">
        <f>IF(Data!R215&gt;0.0001,Data!R215,"")</f>
        <v/>
      </c>
      <c r="E215" s="130" t="str">
        <f t="shared" si="24"/>
        <v/>
      </c>
      <c r="F215" s="130" t="str">
        <f t="shared" si="25"/>
        <v/>
      </c>
      <c r="G215" s="131" t="str">
        <f t="shared" si="26"/>
        <v/>
      </c>
      <c r="H215" s="121" t="str">
        <f t="shared" si="27"/>
        <v/>
      </c>
      <c r="I215" s="130" t="str">
        <f t="shared" si="28"/>
        <v/>
      </c>
      <c r="J215" s="121" t="str">
        <f t="shared" si="29"/>
        <v/>
      </c>
      <c r="K215" s="131" t="str">
        <f t="shared" si="30"/>
        <v/>
      </c>
      <c r="L215" s="120" t="str">
        <f>IF(Data!T215&gt;0,Data!T215/35.453*1000,"")</f>
        <v/>
      </c>
      <c r="M215" s="120" t="str">
        <f>IF(Data!V215&gt;0,Data!V215/14.0067*1000,"")</f>
        <v/>
      </c>
      <c r="N215" s="120" t="str">
        <f>IF(Data!X215&gt;0,Data!X215/16.032*1000,"")</f>
        <v/>
      </c>
      <c r="O215" s="120" t="str">
        <f>IF(Data!Z215&gt;0,Data!Z215/22.9898*1000,"")</f>
        <v/>
      </c>
      <c r="P215" s="120" t="str">
        <f>IF(Data!AB215&gt;0,Data!AB215/14.0067*1000,"")</f>
        <v/>
      </c>
      <c r="Q215" s="120" t="str">
        <f>IF(Data!AD215&gt;0,Data!AD215/39.102*1000,"")</f>
        <v/>
      </c>
      <c r="R215" s="120" t="str">
        <f>IF(Data!AF215&gt;0,Data!AF215/12.156*1000,"")</f>
        <v/>
      </c>
      <c r="S215" s="120" t="str">
        <f>IF(Data!AH215&gt;0,Data!AH215/20.04*1000,"")</f>
        <v/>
      </c>
      <c r="T215" s="384" t="str">
        <f>IF(ISTEXT(Data!AJ215),Data!AJ215,"")</f>
        <v/>
      </c>
      <c r="U215" s="384" t="str">
        <f>IF(ISTEXT(Data!AK215),Data!AK215,"")</f>
        <v/>
      </c>
    </row>
    <row r="216" spans="1:21" x14ac:dyDescent="0.2">
      <c r="A216" s="120" t="str">
        <f>IF(ISTEXT(Data!A216),Data!A216,"")</f>
        <v/>
      </c>
      <c r="B216" s="120" t="str">
        <f>IF(Data!P216&gt;0.0001,Data!P216,"")</f>
        <v/>
      </c>
      <c r="C216" s="129" t="str">
        <f t="shared" si="23"/>
        <v/>
      </c>
      <c r="D216" s="121" t="str">
        <f>IF(Data!R216&gt;0.0001,Data!R216,"")</f>
        <v/>
      </c>
      <c r="E216" s="130" t="str">
        <f t="shared" si="24"/>
        <v/>
      </c>
      <c r="F216" s="130" t="str">
        <f t="shared" si="25"/>
        <v/>
      </c>
      <c r="G216" s="131" t="str">
        <f t="shared" si="26"/>
        <v/>
      </c>
      <c r="H216" s="121" t="str">
        <f t="shared" si="27"/>
        <v/>
      </c>
      <c r="I216" s="130" t="str">
        <f t="shared" si="28"/>
        <v/>
      </c>
      <c r="J216" s="121" t="str">
        <f t="shared" si="29"/>
        <v/>
      </c>
      <c r="K216" s="131" t="str">
        <f t="shared" si="30"/>
        <v/>
      </c>
      <c r="L216" s="120" t="str">
        <f>IF(Data!T216&gt;0,Data!T216/35.453*1000,"")</f>
        <v/>
      </c>
      <c r="M216" s="120" t="str">
        <f>IF(Data!V216&gt;0,Data!V216/14.0067*1000,"")</f>
        <v/>
      </c>
      <c r="N216" s="120" t="str">
        <f>IF(Data!X216&gt;0,Data!X216/16.032*1000,"")</f>
        <v/>
      </c>
      <c r="O216" s="120" t="str">
        <f>IF(Data!Z216&gt;0,Data!Z216/22.9898*1000,"")</f>
        <v/>
      </c>
      <c r="P216" s="120" t="str">
        <f>IF(Data!AB216&gt;0,Data!AB216/14.0067*1000,"")</f>
        <v/>
      </c>
      <c r="Q216" s="120" t="str">
        <f>IF(Data!AD216&gt;0,Data!AD216/39.102*1000,"")</f>
        <v/>
      </c>
      <c r="R216" s="120" t="str">
        <f>IF(Data!AF216&gt;0,Data!AF216/12.156*1000,"")</f>
        <v/>
      </c>
      <c r="S216" s="120" t="str">
        <f>IF(Data!AH216&gt;0,Data!AH216/20.04*1000,"")</f>
        <v/>
      </c>
      <c r="T216" s="384" t="str">
        <f>IF(ISTEXT(Data!AJ216),Data!AJ216,"")</f>
        <v/>
      </c>
      <c r="U216" s="384" t="str">
        <f>IF(ISTEXT(Data!AK216),Data!AK216,"")</f>
        <v/>
      </c>
    </row>
    <row r="217" spans="1:21" x14ac:dyDescent="0.2">
      <c r="A217" s="120" t="str">
        <f>IF(ISTEXT(Data!A217),Data!A217,"")</f>
        <v/>
      </c>
      <c r="B217" s="120" t="str">
        <f>IF(Data!P217&gt;0.0001,Data!P217,"")</f>
        <v/>
      </c>
      <c r="C217" s="129" t="str">
        <f t="shared" si="23"/>
        <v/>
      </c>
      <c r="D217" s="121" t="str">
        <f>IF(Data!R217&gt;0.0001,Data!R217,"")</f>
        <v/>
      </c>
      <c r="E217" s="130" t="str">
        <f t="shared" si="24"/>
        <v/>
      </c>
      <c r="F217" s="130" t="str">
        <f t="shared" si="25"/>
        <v/>
      </c>
      <c r="G217" s="131" t="str">
        <f t="shared" si="26"/>
        <v/>
      </c>
      <c r="H217" s="121" t="str">
        <f t="shared" si="27"/>
        <v/>
      </c>
      <c r="I217" s="130" t="str">
        <f t="shared" si="28"/>
        <v/>
      </c>
      <c r="J217" s="121" t="str">
        <f t="shared" si="29"/>
        <v/>
      </c>
      <c r="K217" s="131" t="str">
        <f t="shared" si="30"/>
        <v/>
      </c>
      <c r="L217" s="120" t="str">
        <f>IF(Data!T217&gt;0,Data!T217/35.453*1000,"")</f>
        <v/>
      </c>
      <c r="M217" s="120" t="str">
        <f>IF(Data!V217&gt;0,Data!V217/14.0067*1000,"")</f>
        <v/>
      </c>
      <c r="N217" s="120" t="str">
        <f>IF(Data!X217&gt;0,Data!X217/16.032*1000,"")</f>
        <v/>
      </c>
      <c r="O217" s="120" t="str">
        <f>IF(Data!Z217&gt;0,Data!Z217/22.9898*1000,"")</f>
        <v/>
      </c>
      <c r="P217" s="120" t="str">
        <f>IF(Data!AB217&gt;0,Data!AB217/14.0067*1000,"")</f>
        <v/>
      </c>
      <c r="Q217" s="120" t="str">
        <f>IF(Data!AD217&gt;0,Data!AD217/39.102*1000,"")</f>
        <v/>
      </c>
      <c r="R217" s="120" t="str">
        <f>IF(Data!AF217&gt;0,Data!AF217/12.156*1000,"")</f>
        <v/>
      </c>
      <c r="S217" s="120" t="str">
        <f>IF(Data!AH217&gt;0,Data!AH217/20.04*1000,"")</f>
        <v/>
      </c>
      <c r="T217" s="384" t="str">
        <f>IF(ISTEXT(Data!AJ217),Data!AJ217,"")</f>
        <v/>
      </c>
      <c r="U217" s="384" t="str">
        <f>IF(ISTEXT(Data!AK217),Data!AK217,"")</f>
        <v/>
      </c>
    </row>
    <row r="218" spans="1:21" x14ac:dyDescent="0.2">
      <c r="A218" s="120" t="str">
        <f>IF(ISTEXT(Data!A218),Data!A218,"")</f>
        <v>DEU96060</v>
      </c>
      <c r="B218" s="120">
        <f>IF(Data!P218&gt;0.0001,Data!P218,"")</f>
        <v>5.58</v>
      </c>
      <c r="C218" s="129">
        <f t="shared" si="23"/>
        <v>2.6302679918953769</v>
      </c>
      <c r="D218" s="121">
        <f>IF(Data!R218&gt;0.0001,Data!R218,"")</f>
        <v>17.7</v>
      </c>
      <c r="E218" s="130">
        <f t="shared" si="24"/>
        <v>16.383382369606778</v>
      </c>
      <c r="F218" s="130">
        <f t="shared" si="25"/>
        <v>16.469666353101729</v>
      </c>
      <c r="G218" s="131">
        <f t="shared" si="26"/>
        <v>6.9510375530975708</v>
      </c>
      <c r="H218" s="121">
        <f t="shared" si="27"/>
        <v>126.2121016830891</v>
      </c>
      <c r="I218" s="130">
        <f t="shared" si="28"/>
        <v>96.328991849271475</v>
      </c>
      <c r="J218" s="121">
        <f t="shared" si="29"/>
        <v>29.883109833817628</v>
      </c>
      <c r="K218" s="131">
        <f t="shared" si="30"/>
        <v>13.428131119285709</v>
      </c>
      <c r="L218" s="120">
        <f>IF(Data!T218&gt;0,Data!T218/35.453*1000,"")</f>
        <v>2.905254844441937</v>
      </c>
      <c r="M218" s="120">
        <f>IF(Data!V218&gt;0,Data!V218/14.0067*1000,"")</f>
        <v>47.867107491331346</v>
      </c>
      <c r="N218" s="120">
        <f>IF(Data!X218&gt;0,Data!X218/16.032*1000,"")</f>
        <v>43.617663592263327</v>
      </c>
      <c r="O218" s="120">
        <f>IF(Data!Z218&gt;0,Data!Z218/22.9898*1000,"")</f>
        <v>3.610296740293522</v>
      </c>
      <c r="P218" s="120">
        <f>IF(Data!AB218&gt;0,Data!AB218/14.0067*1000,"")</f>
        <v>72.92046046787118</v>
      </c>
      <c r="Q218" s="120">
        <f>IF(Data!AD218&gt;0,Data!AD218/39.102*1000,"")</f>
        <v>4.9102347705999696</v>
      </c>
      <c r="R218" s="120">
        <f>IF(Data!AF218&gt;0,Data!AF218/12.156*1000,"")</f>
        <v>11.352418558736426</v>
      </c>
      <c r="S218" s="120">
        <f>IF(Data!AH218&gt;0,Data!AH218/20.04*1000,"")</f>
        <v>30.788423153692616</v>
      </c>
      <c r="T218" s="384" t="str">
        <f>IF(ISTEXT(Data!AJ218),Data!AJ218,"")</f>
        <v/>
      </c>
      <c r="U218" s="384" t="str">
        <f>IF(ISTEXT(Data!AK218),Data!AK218,"")</f>
        <v/>
      </c>
    </row>
    <row r="219" spans="1:21" x14ac:dyDescent="0.2">
      <c r="A219" s="120" t="str">
        <f>IF(ISTEXT(Data!A219),Data!A219,"")</f>
        <v/>
      </c>
      <c r="B219" s="120" t="str">
        <f>IF(Data!P219&gt;0.0001,Data!P219,"")</f>
        <v/>
      </c>
      <c r="C219" s="129" t="str">
        <f t="shared" si="23"/>
        <v/>
      </c>
      <c r="D219" s="121" t="str">
        <f>IF(Data!R219&gt;0.0001,Data!R219,"")</f>
        <v/>
      </c>
      <c r="E219" s="130" t="str">
        <f t="shared" si="24"/>
        <v/>
      </c>
      <c r="F219" s="130" t="str">
        <f t="shared" si="25"/>
        <v/>
      </c>
      <c r="G219" s="131" t="str">
        <f t="shared" si="26"/>
        <v/>
      </c>
      <c r="H219" s="121" t="str">
        <f t="shared" si="27"/>
        <v/>
      </c>
      <c r="I219" s="130" t="str">
        <f t="shared" si="28"/>
        <v/>
      </c>
      <c r="J219" s="121" t="str">
        <f t="shared" si="29"/>
        <v/>
      </c>
      <c r="K219" s="131" t="str">
        <f t="shared" si="30"/>
        <v/>
      </c>
      <c r="L219" s="120" t="str">
        <f>IF(Data!T219&gt;0,Data!T219/35.453*1000,"")</f>
        <v/>
      </c>
      <c r="M219" s="120" t="str">
        <f>IF(Data!V219&gt;0,Data!V219/14.0067*1000,"")</f>
        <v/>
      </c>
      <c r="N219" s="120" t="str">
        <f>IF(Data!X219&gt;0,Data!X219/16.032*1000,"")</f>
        <v/>
      </c>
      <c r="O219" s="120" t="str">
        <f>IF(Data!Z219&gt;0,Data!Z219/22.9898*1000,"")</f>
        <v/>
      </c>
      <c r="P219" s="120" t="str">
        <f>IF(Data!AB219&gt;0,Data!AB219/14.0067*1000,"")</f>
        <v/>
      </c>
      <c r="Q219" s="120" t="str">
        <f>IF(Data!AD219&gt;0,Data!AD219/39.102*1000,"")</f>
        <v/>
      </c>
      <c r="R219" s="120" t="str">
        <f>IF(Data!AF219&gt;0,Data!AF219/12.156*1000,"")</f>
        <v/>
      </c>
      <c r="S219" s="120" t="str">
        <f>IF(Data!AH219&gt;0,Data!AH219/20.04*1000,"")</f>
        <v/>
      </c>
      <c r="T219" s="384" t="str">
        <f>IF(ISTEXT(Data!AJ219),Data!AJ219,"")</f>
        <v/>
      </c>
      <c r="U219" s="384" t="str">
        <f>IF(ISTEXT(Data!AK219),Data!AK219,"")</f>
        <v/>
      </c>
    </row>
    <row r="220" spans="1:21" x14ac:dyDescent="0.2">
      <c r="A220" s="120" t="str">
        <f>IF(ISTEXT(Data!A220),Data!A220,"")</f>
        <v>DEU96061</v>
      </c>
      <c r="B220" s="120">
        <f>IF(Data!P220&gt;0.0001,Data!P220,"")</f>
        <v>4.4000000000000004</v>
      </c>
      <c r="C220" s="129">
        <f t="shared" si="23"/>
        <v>39.810717055349635</v>
      </c>
      <c r="D220" s="121">
        <f>IF(Data!R220&gt;0.0001,Data!R220,"")</f>
        <v>35.4</v>
      </c>
      <c r="E220" s="130">
        <f t="shared" si="24"/>
        <v>32.129092257231648</v>
      </c>
      <c r="F220" s="130">
        <f t="shared" si="25"/>
        <v>32.129092257231648</v>
      </c>
      <c r="G220" s="131">
        <f t="shared" si="26"/>
        <v>9.2398523807015565</v>
      </c>
      <c r="H220" s="121">
        <f t="shared" si="27"/>
        <v>153.92354490453792</v>
      </c>
      <c r="I220" s="130">
        <f t="shared" si="28"/>
        <v>136.6655894599113</v>
      </c>
      <c r="J220" s="121">
        <f t="shared" si="29"/>
        <v>17.257955444626617</v>
      </c>
      <c r="K220" s="131">
        <f t="shared" si="30"/>
        <v>5.9389541465036837</v>
      </c>
      <c r="L220" s="120">
        <f>IF(Data!T220&gt;0,Data!T220/35.453*1000,"")</f>
        <v>3.2719374947113078</v>
      </c>
      <c r="M220" s="120">
        <f>IF(Data!V220&gt;0,Data!V220/14.0067*1000,"")</f>
        <v>65.333440851544225</v>
      </c>
      <c r="N220" s="120">
        <f>IF(Data!X220&gt;0,Data!X220/16.032*1000,"")</f>
        <v>68.060211113655754</v>
      </c>
      <c r="O220" s="120">
        <f>IF(Data!Z220&gt;0,Data!Z220/22.9898*1000,"")</f>
        <v>4.4367502109631225</v>
      </c>
      <c r="P220" s="120">
        <f>IF(Data!AB220&gt;0,Data!AB220/14.0067*1000,"")</f>
        <v>77.987140963595195</v>
      </c>
      <c r="Q220" s="120">
        <f>IF(Data!AD220&gt;0,Data!AD220/39.102*1000,"")</f>
        <v>3.4780829625083123</v>
      </c>
      <c r="R220" s="120">
        <f>IF(Data!AF220&gt;0,Data!AF220/12.156*1000,"")</f>
        <v>6.0052648897663694</v>
      </c>
      <c r="S220" s="120">
        <f>IF(Data!AH220&gt;0,Data!AH220/20.04*1000,"")</f>
        <v>22.205588822355288</v>
      </c>
      <c r="T220" s="384" t="str">
        <f>IF(ISTEXT(Data!AJ220),Data!AJ220,"")</f>
        <v/>
      </c>
      <c r="U220" s="384" t="str">
        <f>IF(ISTEXT(Data!AK220),Data!AK220,"")</f>
        <v/>
      </c>
    </row>
    <row r="221" spans="1:21" x14ac:dyDescent="0.2">
      <c r="A221" s="120" t="str">
        <f>IF(ISTEXT(Data!A221),Data!A221,"")</f>
        <v/>
      </c>
      <c r="B221" s="120" t="str">
        <f>IF(Data!P221&gt;0.0001,Data!P221,"")</f>
        <v/>
      </c>
      <c r="C221" s="129" t="str">
        <f t="shared" si="23"/>
        <v/>
      </c>
      <c r="D221" s="121" t="str">
        <f>IF(Data!R221&gt;0.0001,Data!R221,"")</f>
        <v/>
      </c>
      <c r="E221" s="130" t="str">
        <f t="shared" si="24"/>
        <v/>
      </c>
      <c r="F221" s="130" t="str">
        <f t="shared" si="25"/>
        <v/>
      </c>
      <c r="G221" s="131" t="str">
        <f t="shared" si="26"/>
        <v/>
      </c>
      <c r="H221" s="121" t="str">
        <f t="shared" si="27"/>
        <v/>
      </c>
      <c r="I221" s="130" t="str">
        <f t="shared" si="28"/>
        <v/>
      </c>
      <c r="J221" s="121" t="str">
        <f t="shared" si="29"/>
        <v/>
      </c>
      <c r="K221" s="131" t="str">
        <f t="shared" si="30"/>
        <v/>
      </c>
      <c r="L221" s="120" t="str">
        <f>IF(Data!T221&gt;0,Data!T221/35.453*1000,"")</f>
        <v/>
      </c>
      <c r="M221" s="120" t="str">
        <f>IF(Data!V221&gt;0,Data!V221/14.0067*1000,"")</f>
        <v/>
      </c>
      <c r="N221" s="120" t="str">
        <f>IF(Data!X221&gt;0,Data!X221/16.032*1000,"")</f>
        <v/>
      </c>
      <c r="O221" s="120" t="str">
        <f>IF(Data!Z221&gt;0,Data!Z221/22.9898*1000,"")</f>
        <v/>
      </c>
      <c r="P221" s="120" t="str">
        <f>IF(Data!AB221&gt;0,Data!AB221/14.0067*1000,"")</f>
        <v/>
      </c>
      <c r="Q221" s="120" t="str">
        <f>IF(Data!AD221&gt;0,Data!AD221/39.102*1000,"")</f>
        <v/>
      </c>
      <c r="R221" s="120" t="str">
        <f>IF(Data!AF221&gt;0,Data!AF221/12.156*1000,"")</f>
        <v/>
      </c>
      <c r="S221" s="120" t="str">
        <f>IF(Data!AH221&gt;0,Data!AH221/20.04*1000,"")</f>
        <v/>
      </c>
      <c r="T221" s="384" t="str">
        <f>IF(ISTEXT(Data!AJ221),Data!AJ221,"")</f>
        <v/>
      </c>
      <c r="U221" s="384" t="str">
        <f>IF(ISTEXT(Data!AK221),Data!AK221,"")</f>
        <v/>
      </c>
    </row>
    <row r="222" spans="1:21" x14ac:dyDescent="0.2">
      <c r="A222" s="120" t="str">
        <f>IF(ISTEXT(Data!A222),Data!A222,"")</f>
        <v/>
      </c>
      <c r="B222" s="120" t="str">
        <f>IF(Data!P222&gt;0.0001,Data!P222,"")</f>
        <v/>
      </c>
      <c r="C222" s="129" t="str">
        <f t="shared" si="23"/>
        <v/>
      </c>
      <c r="D222" s="121" t="str">
        <f>IF(Data!R222&gt;0.0001,Data!R222,"")</f>
        <v/>
      </c>
      <c r="E222" s="130" t="str">
        <f t="shared" si="24"/>
        <v/>
      </c>
      <c r="F222" s="130" t="str">
        <f t="shared" si="25"/>
        <v/>
      </c>
      <c r="G222" s="131" t="str">
        <f t="shared" si="26"/>
        <v/>
      </c>
      <c r="H222" s="121" t="str">
        <f t="shared" si="27"/>
        <v/>
      </c>
      <c r="I222" s="130" t="str">
        <f t="shared" si="28"/>
        <v/>
      </c>
      <c r="J222" s="121" t="str">
        <f t="shared" si="29"/>
        <v/>
      </c>
      <c r="K222" s="131" t="str">
        <f t="shared" si="30"/>
        <v/>
      </c>
      <c r="L222" s="120" t="str">
        <f>IF(Data!T222&gt;0,Data!T222/35.453*1000,"")</f>
        <v/>
      </c>
      <c r="M222" s="120" t="str">
        <f>IF(Data!V222&gt;0,Data!V222/14.0067*1000,"")</f>
        <v/>
      </c>
      <c r="N222" s="120" t="str">
        <f>IF(Data!X222&gt;0,Data!X222/16.032*1000,"")</f>
        <v/>
      </c>
      <c r="O222" s="120" t="str">
        <f>IF(Data!Z222&gt;0,Data!Z222/22.9898*1000,"")</f>
        <v/>
      </c>
      <c r="P222" s="120" t="str">
        <f>IF(Data!AB222&gt;0,Data!AB222/14.0067*1000,"")</f>
        <v/>
      </c>
      <c r="Q222" s="120" t="str">
        <f>IF(Data!AD222&gt;0,Data!AD222/39.102*1000,"")</f>
        <v/>
      </c>
      <c r="R222" s="120" t="str">
        <f>IF(Data!AF222&gt;0,Data!AF222/12.156*1000,"")</f>
        <v/>
      </c>
      <c r="S222" s="120" t="str">
        <f>IF(Data!AH222&gt;0,Data!AH222/20.04*1000,"")</f>
        <v/>
      </c>
      <c r="T222" s="384" t="str">
        <f>IF(ISTEXT(Data!AJ222),Data!AJ222,"")</f>
        <v/>
      </c>
      <c r="U222" s="384" t="str">
        <f>IF(ISTEXT(Data!AK222),Data!AK222,"")</f>
        <v/>
      </c>
    </row>
    <row r="223" spans="1:21" x14ac:dyDescent="0.2">
      <c r="A223" s="120" t="str">
        <f>IF(ISTEXT(Data!A223),Data!A223,"")</f>
        <v/>
      </c>
      <c r="B223" s="120" t="str">
        <f>IF(Data!P223&gt;0.0001,Data!P223,"")</f>
        <v/>
      </c>
      <c r="C223" s="129" t="str">
        <f t="shared" si="23"/>
        <v/>
      </c>
      <c r="D223" s="121" t="str">
        <f>IF(Data!R223&gt;0.0001,Data!R223,"")</f>
        <v/>
      </c>
      <c r="E223" s="130" t="str">
        <f t="shared" si="24"/>
        <v/>
      </c>
      <c r="F223" s="130" t="str">
        <f t="shared" si="25"/>
        <v/>
      </c>
      <c r="G223" s="131" t="str">
        <f t="shared" si="26"/>
        <v/>
      </c>
      <c r="H223" s="121" t="str">
        <f t="shared" si="27"/>
        <v/>
      </c>
      <c r="I223" s="130" t="str">
        <f t="shared" si="28"/>
        <v/>
      </c>
      <c r="J223" s="121" t="str">
        <f t="shared" si="29"/>
        <v/>
      </c>
      <c r="K223" s="131" t="str">
        <f t="shared" si="30"/>
        <v/>
      </c>
      <c r="L223" s="120" t="str">
        <f>IF(Data!T223&gt;0,Data!T223/35.453*1000,"")</f>
        <v/>
      </c>
      <c r="M223" s="120" t="str">
        <f>IF(Data!V223&gt;0,Data!V223/14.0067*1000,"")</f>
        <v/>
      </c>
      <c r="N223" s="120" t="str">
        <f>IF(Data!X223&gt;0,Data!X223/16.032*1000,"")</f>
        <v/>
      </c>
      <c r="O223" s="120" t="str">
        <f>IF(Data!Z223&gt;0,Data!Z223/22.9898*1000,"")</f>
        <v/>
      </c>
      <c r="P223" s="120" t="str">
        <f>IF(Data!AB223&gt;0,Data!AB223/14.0067*1000,"")</f>
        <v/>
      </c>
      <c r="Q223" s="120" t="str">
        <f>IF(Data!AD223&gt;0,Data!AD223/39.102*1000,"")</f>
        <v/>
      </c>
      <c r="R223" s="120" t="str">
        <f>IF(Data!AF223&gt;0,Data!AF223/12.156*1000,"")</f>
        <v/>
      </c>
      <c r="S223" s="120" t="str">
        <f>IF(Data!AH223&gt;0,Data!AH223/20.04*1000,"")</f>
        <v/>
      </c>
      <c r="T223" s="384" t="str">
        <f>IF(ISTEXT(Data!AJ223),Data!AJ223,"")</f>
        <v/>
      </c>
      <c r="U223" s="384" t="str">
        <f>IF(ISTEXT(Data!AK223),Data!AK223,"")</f>
        <v/>
      </c>
    </row>
    <row r="224" spans="1:21" x14ac:dyDescent="0.2">
      <c r="A224" s="120" t="str">
        <f>IF(ISTEXT(Data!A224),Data!A224,"")</f>
        <v/>
      </c>
      <c r="B224" s="120" t="str">
        <f>IF(Data!P224&gt;0.0001,Data!P224,"")</f>
        <v/>
      </c>
      <c r="C224" s="129" t="str">
        <f t="shared" si="23"/>
        <v/>
      </c>
      <c r="D224" s="121" t="str">
        <f>IF(Data!R224&gt;0.0001,Data!R224,"")</f>
        <v/>
      </c>
      <c r="E224" s="130" t="str">
        <f t="shared" si="24"/>
        <v/>
      </c>
      <c r="F224" s="130" t="str">
        <f t="shared" si="25"/>
        <v/>
      </c>
      <c r="G224" s="131" t="str">
        <f t="shared" si="26"/>
        <v/>
      </c>
      <c r="H224" s="121" t="str">
        <f t="shared" si="27"/>
        <v/>
      </c>
      <c r="I224" s="130" t="str">
        <f t="shared" si="28"/>
        <v/>
      </c>
      <c r="J224" s="121" t="str">
        <f t="shared" si="29"/>
        <v/>
      </c>
      <c r="K224" s="131" t="str">
        <f t="shared" si="30"/>
        <v/>
      </c>
      <c r="L224" s="120" t="str">
        <f>IF(Data!T224&gt;0,Data!T224/35.453*1000,"")</f>
        <v/>
      </c>
      <c r="M224" s="120" t="str">
        <f>IF(Data!V224&gt;0,Data!V224/14.0067*1000,"")</f>
        <v/>
      </c>
      <c r="N224" s="120" t="str">
        <f>IF(Data!X224&gt;0,Data!X224/16.032*1000,"")</f>
        <v/>
      </c>
      <c r="O224" s="120" t="str">
        <f>IF(Data!Z224&gt;0,Data!Z224/22.9898*1000,"")</f>
        <v/>
      </c>
      <c r="P224" s="120" t="str">
        <f>IF(Data!AB224&gt;0,Data!AB224/14.0067*1000,"")</f>
        <v/>
      </c>
      <c r="Q224" s="120" t="str">
        <f>IF(Data!AD224&gt;0,Data!AD224/39.102*1000,"")</f>
        <v/>
      </c>
      <c r="R224" s="120" t="str">
        <f>IF(Data!AF224&gt;0,Data!AF224/12.156*1000,"")</f>
        <v/>
      </c>
      <c r="S224" s="120" t="str">
        <f>IF(Data!AH224&gt;0,Data!AH224/20.04*1000,"")</f>
        <v/>
      </c>
      <c r="T224" s="384" t="str">
        <f>IF(ISTEXT(Data!AJ224),Data!AJ224,"")</f>
        <v/>
      </c>
      <c r="U224" s="384" t="str">
        <f>IF(ISTEXT(Data!AK224),Data!AK224,"")</f>
        <v/>
      </c>
    </row>
    <row r="225" spans="1:21" x14ac:dyDescent="0.2">
      <c r="A225" s="120" t="str">
        <f>IF(ISTEXT(Data!A225),Data!A225,"")</f>
        <v/>
      </c>
      <c r="B225" s="120" t="str">
        <f>IF(Data!P225&gt;0.0001,Data!P225,"")</f>
        <v/>
      </c>
      <c r="C225" s="129" t="str">
        <f t="shared" si="23"/>
        <v/>
      </c>
      <c r="D225" s="121" t="str">
        <f>IF(Data!R225&gt;0.0001,Data!R225,"")</f>
        <v/>
      </c>
      <c r="E225" s="130" t="str">
        <f t="shared" si="24"/>
        <v/>
      </c>
      <c r="F225" s="130" t="str">
        <f t="shared" si="25"/>
        <v/>
      </c>
      <c r="G225" s="131" t="str">
        <f t="shared" si="26"/>
        <v/>
      </c>
      <c r="H225" s="121" t="str">
        <f t="shared" si="27"/>
        <v/>
      </c>
      <c r="I225" s="130" t="str">
        <f t="shared" si="28"/>
        <v/>
      </c>
      <c r="J225" s="121" t="str">
        <f t="shared" si="29"/>
        <v/>
      </c>
      <c r="K225" s="131" t="str">
        <f t="shared" si="30"/>
        <v/>
      </c>
      <c r="L225" s="120" t="str">
        <f>IF(Data!T225&gt;0,Data!T225/35.453*1000,"")</f>
        <v/>
      </c>
      <c r="M225" s="120" t="str">
        <f>IF(Data!V225&gt;0,Data!V225/14.0067*1000,"")</f>
        <v/>
      </c>
      <c r="N225" s="120" t="str">
        <f>IF(Data!X225&gt;0,Data!X225/16.032*1000,"")</f>
        <v/>
      </c>
      <c r="O225" s="120" t="str">
        <f>IF(Data!Z225&gt;0,Data!Z225/22.9898*1000,"")</f>
        <v/>
      </c>
      <c r="P225" s="120" t="str">
        <f>IF(Data!AB225&gt;0,Data!AB225/14.0067*1000,"")</f>
        <v/>
      </c>
      <c r="Q225" s="120" t="str">
        <f>IF(Data!AD225&gt;0,Data!AD225/39.102*1000,"")</f>
        <v/>
      </c>
      <c r="R225" s="120" t="str">
        <f>IF(Data!AF225&gt;0,Data!AF225/12.156*1000,"")</f>
        <v/>
      </c>
      <c r="S225" s="120" t="str">
        <f>IF(Data!AH225&gt;0,Data!AH225/20.04*1000,"")</f>
        <v/>
      </c>
      <c r="T225" s="384" t="str">
        <f>IF(ISTEXT(Data!AJ225),Data!AJ225,"")</f>
        <v/>
      </c>
      <c r="U225" s="384" t="str">
        <f>IF(ISTEXT(Data!AK225),Data!AK225,"")</f>
        <v/>
      </c>
    </row>
    <row r="226" spans="1:21" x14ac:dyDescent="0.2">
      <c r="A226" s="120" t="str">
        <f>IF(ISTEXT(Data!A226),Data!A226,"")</f>
        <v>DEU96062</v>
      </c>
      <c r="B226" s="120">
        <f>IF(Data!P226&gt;0.0001,Data!P226,"")</f>
        <v>4.74</v>
      </c>
      <c r="C226" s="129">
        <f t="shared" si="23"/>
        <v>18.197008586099816</v>
      </c>
      <c r="D226" s="121">
        <f>IF(Data!R226&gt;0.0001,Data!R226,"")</f>
        <v>24.6</v>
      </c>
      <c r="E226" s="130">
        <f t="shared" si="24"/>
        <v>20.988862396567782</v>
      </c>
      <c r="F226" s="130">
        <f t="shared" si="25"/>
        <v>20.988862396567782</v>
      </c>
      <c r="G226" s="131">
        <f t="shared" si="26"/>
        <v>14.67942115216349</v>
      </c>
      <c r="H226" s="121">
        <f t="shared" si="27"/>
        <v>129.03164307518227</v>
      </c>
      <c r="I226" s="130">
        <f t="shared" si="28"/>
        <v>96.991153109223077</v>
      </c>
      <c r="J226" s="121">
        <f t="shared" si="29"/>
        <v>32.040489965959196</v>
      </c>
      <c r="K226" s="131">
        <f t="shared" si="30"/>
        <v>14.175778066128471</v>
      </c>
      <c r="L226" s="120">
        <f>IF(Data!T226&gt;0,Data!T226/35.453*1000,"")</f>
        <v>4.6258426649366768</v>
      </c>
      <c r="M226" s="120">
        <f>IF(Data!V226&gt;0,Data!V226/14.0067*1000,"")</f>
        <v>50.350778163051366</v>
      </c>
      <c r="N226" s="120">
        <f>IF(Data!X226&gt;0,Data!X226/16.032*1000,"")</f>
        <v>42.014532281235034</v>
      </c>
      <c r="O226" s="120">
        <f>IF(Data!Z226&gt;0,Data!Z226/22.9898*1000,"")</f>
        <v>6.4811351120931899</v>
      </c>
      <c r="P226" s="120">
        <f>IF(Data!AB226&gt;0,Data!AB226/14.0067*1000,"")</f>
        <v>55.435445423803976</v>
      </c>
      <c r="Q226" s="120">
        <f>IF(Data!AD226&gt;0,Data!AD226/39.102*1000,"")</f>
        <v>4.0918623088333081</v>
      </c>
      <c r="R226" s="120">
        <f>IF(Data!AF226&gt;0,Data!AF226/12.156*1000,"")</f>
        <v>7.6505429417571564</v>
      </c>
      <c r="S226" s="120">
        <f>IF(Data!AH226&gt;0,Data!AH226/20.04*1000,"")</f>
        <v>37.175648702594813</v>
      </c>
      <c r="T226" s="384" t="str">
        <f>IF(ISTEXT(Data!AJ226),Data!AJ226,"")</f>
        <v/>
      </c>
      <c r="U226" s="384" t="str">
        <f>IF(ISTEXT(Data!AK226),Data!AK226,"")</f>
        <v/>
      </c>
    </row>
    <row r="227" spans="1:21" x14ac:dyDescent="0.2">
      <c r="A227" s="120" t="str">
        <f>IF(ISTEXT(Data!A227),Data!A227,"")</f>
        <v/>
      </c>
      <c r="B227" s="120" t="str">
        <f>IF(Data!P227&gt;0.0001,Data!P227,"")</f>
        <v/>
      </c>
      <c r="C227" s="129" t="str">
        <f t="shared" si="23"/>
        <v/>
      </c>
      <c r="D227" s="121" t="str">
        <f>IF(Data!R227&gt;0.0001,Data!R227,"")</f>
        <v/>
      </c>
      <c r="E227" s="130" t="str">
        <f t="shared" si="24"/>
        <v/>
      </c>
      <c r="F227" s="130" t="str">
        <f t="shared" si="25"/>
        <v/>
      </c>
      <c r="G227" s="131" t="str">
        <f t="shared" si="26"/>
        <v/>
      </c>
      <c r="H227" s="121" t="str">
        <f t="shared" si="27"/>
        <v/>
      </c>
      <c r="I227" s="130" t="str">
        <f t="shared" si="28"/>
        <v/>
      </c>
      <c r="J227" s="121" t="str">
        <f t="shared" si="29"/>
        <v/>
      </c>
      <c r="K227" s="131" t="str">
        <f t="shared" si="30"/>
        <v/>
      </c>
      <c r="L227" s="120" t="str">
        <f>IF(Data!T227&gt;0,Data!T227/35.453*1000,"")</f>
        <v/>
      </c>
      <c r="M227" s="120" t="str">
        <f>IF(Data!V227&gt;0,Data!V227/14.0067*1000,"")</f>
        <v/>
      </c>
      <c r="N227" s="120" t="str">
        <f>IF(Data!X227&gt;0,Data!X227/16.032*1000,"")</f>
        <v/>
      </c>
      <c r="O227" s="120" t="str">
        <f>IF(Data!Z227&gt;0,Data!Z227/22.9898*1000,"")</f>
        <v/>
      </c>
      <c r="P227" s="120" t="str">
        <f>IF(Data!AB227&gt;0,Data!AB227/14.0067*1000,"")</f>
        <v/>
      </c>
      <c r="Q227" s="120" t="str">
        <f>IF(Data!AD227&gt;0,Data!AD227/39.102*1000,"")</f>
        <v/>
      </c>
      <c r="R227" s="120" t="str">
        <f>IF(Data!AF227&gt;0,Data!AF227/12.156*1000,"")</f>
        <v/>
      </c>
      <c r="S227" s="120" t="str">
        <f>IF(Data!AH227&gt;0,Data!AH227/20.04*1000,"")</f>
        <v/>
      </c>
      <c r="T227" s="384" t="str">
        <f>IF(ISTEXT(Data!AJ227),Data!AJ227,"")</f>
        <v/>
      </c>
      <c r="U227" s="384" t="str">
        <f>IF(ISTEXT(Data!AK227),Data!AK227,"")</f>
        <v/>
      </c>
    </row>
    <row r="228" spans="1:21" x14ac:dyDescent="0.2">
      <c r="A228" s="120" t="str">
        <f>IF(ISTEXT(Data!A228),Data!A228,"")</f>
        <v>DEU96063</v>
      </c>
      <c r="B228" s="120">
        <f>IF(Data!P228&gt;0.0001,Data!P228,"")</f>
        <v>4.7699999999999996</v>
      </c>
      <c r="C228" s="129">
        <f t="shared" si="23"/>
        <v>16.982436524617434</v>
      </c>
      <c r="D228" s="121">
        <f>IF(Data!R228&gt;0.0001,Data!R228,"")</f>
        <v>20.100000000000001</v>
      </c>
      <c r="E228" s="130">
        <f t="shared" si="24"/>
        <v>18.669995963307169</v>
      </c>
      <c r="F228" s="130">
        <f t="shared" si="25"/>
        <v>18.669995963307169</v>
      </c>
      <c r="G228" s="131">
        <f t="shared" si="26"/>
        <v>7.114447943745434</v>
      </c>
      <c r="H228" s="121">
        <f t="shared" si="27"/>
        <v>110.74357938185128</v>
      </c>
      <c r="I228" s="130">
        <f t="shared" si="28"/>
        <v>83.125509398641896</v>
      </c>
      <c r="J228" s="121">
        <f t="shared" si="29"/>
        <v>27.618069983209381</v>
      </c>
      <c r="K228" s="131">
        <f t="shared" si="30"/>
        <v>14.245731569141347</v>
      </c>
      <c r="L228" s="120">
        <f>IF(Data!T228&gt;0,Data!T228/35.453*1000,"")</f>
        <v>3.2155247792852508</v>
      </c>
      <c r="M228" s="120">
        <f>IF(Data!V228&gt;0,Data!V228/14.0067*1000,"")</f>
        <v>39.061366018869457</v>
      </c>
      <c r="N228" s="120">
        <f>IF(Data!X228&gt;0,Data!X228/16.032*1000,"")</f>
        <v>40.848618600487193</v>
      </c>
      <c r="O228" s="120">
        <f>IF(Data!Z228&gt;0,Data!Z228/22.9898*1000,"")</f>
        <v>3.0013310250632896</v>
      </c>
      <c r="P228" s="120">
        <f>IF(Data!AB228&gt;0,Data!AB228/14.0067*1000,"")</f>
        <v>62.737426138229758</v>
      </c>
      <c r="Q228" s="120">
        <f>IF(Data!AD228&gt;0,Data!AD228/39.102*1000,"")</f>
        <v>2.5829880824510263</v>
      </c>
      <c r="R228" s="120">
        <f>IF(Data!AF228&gt;0,Data!AF228/12.156*1000,"")</f>
        <v>5.4294175715695951</v>
      </c>
      <c r="S228" s="120">
        <f>IF(Data!AH228&gt;0,Data!AH228/20.04*1000,"")</f>
        <v>20.009980039920162</v>
      </c>
      <c r="T228" s="384" t="str">
        <f>IF(ISTEXT(Data!AJ228),Data!AJ228,"")</f>
        <v/>
      </c>
      <c r="U228" s="384" t="str">
        <f>IF(ISTEXT(Data!AK228),Data!AK228,"")</f>
        <v/>
      </c>
    </row>
    <row r="229" spans="1:21" x14ac:dyDescent="0.2">
      <c r="A229" s="120" t="str">
        <f>IF(ISTEXT(Data!A229),Data!A229,"")</f>
        <v>DEU96064</v>
      </c>
      <c r="B229" s="120">
        <f>IF(Data!P229&gt;0.0001,Data!P229,"")</f>
        <v>5.59</v>
      </c>
      <c r="C229" s="129">
        <f t="shared" si="23"/>
        <v>2.5703957827688595</v>
      </c>
      <c r="D229" s="121">
        <f>IF(Data!R229&gt;0.0001,Data!R229,"")</f>
        <v>4.4000000000000004</v>
      </c>
      <c r="E229" s="130">
        <f t="shared" si="24"/>
        <v>4.3233376715882148</v>
      </c>
      <c r="F229" s="130">
        <f t="shared" si="25"/>
        <v>4.4116314672446668</v>
      </c>
      <c r="G229" s="131">
        <f t="shared" si="26"/>
        <v>-0.26435152828787406</v>
      </c>
      <c r="H229" s="121">
        <f t="shared" si="27"/>
        <v>32.210792508997841</v>
      </c>
      <c r="I229" s="130">
        <f t="shared" si="28"/>
        <v>20.773403484062179</v>
      </c>
      <c r="J229" s="121">
        <f t="shared" si="29"/>
        <v>11.437389024935662</v>
      </c>
      <c r="K229" s="131">
        <f t="shared" si="30"/>
        <v>21.586416120070513</v>
      </c>
      <c r="L229" s="120">
        <f>IF(Data!T229&gt;0,Data!T229/35.453*1000,"")</f>
        <v>1.1846670239471977</v>
      </c>
      <c r="M229" s="120">
        <f>IF(Data!V229&gt;0,Data!V229/14.0067*1000,"")</f>
        <v>10.192726393032821</v>
      </c>
      <c r="N229" s="120">
        <f>IF(Data!X229&gt;0,Data!X229/16.032*1000,"")</f>
        <v>7.4118798276113331</v>
      </c>
      <c r="O229" s="120">
        <f>IF(Data!Z229&gt;0,Data!Z229/22.9898*1000,"")</f>
        <v>2.4358628609209303</v>
      </c>
      <c r="P229" s="120">
        <f>IF(Data!AB229&gt;0,Data!AB229/14.0067*1000,"")</f>
        <v>19.571295248188857</v>
      </c>
      <c r="Q229" s="120">
        <f>IF(Data!AD229&gt;0,Data!AD229/39.102*1000,"")</f>
        <v>0.71607590404582888</v>
      </c>
      <c r="R229" s="120">
        <f>IF(Data!AF229&gt;0,Data!AF229/12.156*1000,"")</f>
        <v>1.7275419545903259</v>
      </c>
      <c r="S229" s="120">
        <f>IF(Data!AH229&gt;0,Data!AH229/20.04*1000,"")</f>
        <v>5.1896207584830343</v>
      </c>
      <c r="T229" s="384" t="str">
        <f>IF(ISTEXT(Data!#REF!),Data!#REF!,"")</f>
        <v/>
      </c>
      <c r="U229" s="384" t="str">
        <f>IF(ISTEXT(Data!AJ229),Data!AJ229,"")</f>
        <v>leaf in funnel</v>
      </c>
    </row>
    <row r="230" spans="1:21" x14ac:dyDescent="0.2">
      <c r="A230" s="120" t="str">
        <f>IF(ISTEXT(Data!A230),Data!A230,"")</f>
        <v>DEU96065</v>
      </c>
      <c r="B230" s="120">
        <f>IF(Data!P230&gt;0.0001,Data!P230,"")</f>
        <v>4.8</v>
      </c>
      <c r="C230" s="129">
        <f t="shared" si="23"/>
        <v>15.848931924611131</v>
      </c>
      <c r="D230" s="121">
        <f>IF(Data!R230&gt;0.0001,Data!R230,"")</f>
        <v>13.5</v>
      </c>
      <c r="E230" s="130">
        <f t="shared" si="24"/>
        <v>13.607031155995148</v>
      </c>
      <c r="F230" s="130">
        <f t="shared" si="25"/>
        <v>13.607031155995148</v>
      </c>
      <c r="G230" s="131">
        <f t="shared" si="26"/>
        <v>-0.79282337774184042</v>
      </c>
      <c r="H230" s="121">
        <f t="shared" si="27"/>
        <v>66.379703303911057</v>
      </c>
      <c r="I230" s="130">
        <f t="shared" si="28"/>
        <v>60.75316411767939</v>
      </c>
      <c r="J230" s="121">
        <f t="shared" si="29"/>
        <v>5.6265391862316676</v>
      </c>
      <c r="K230" s="131">
        <f t="shared" si="30"/>
        <v>4.4257156314844011</v>
      </c>
      <c r="L230" s="120">
        <f>IF(Data!T230&gt;0,Data!T230/35.453*1000,"")</f>
        <v>2.6796039827377087</v>
      </c>
      <c r="M230" s="120">
        <f>IF(Data!V230&gt;0,Data!V230/14.0067*1000,"")</f>
        <v>33.610192726393031</v>
      </c>
      <c r="N230" s="120">
        <f>IF(Data!X230&gt;0,Data!X230/16.032*1000,"")</f>
        <v>24.463367408548649</v>
      </c>
      <c r="O230" s="120">
        <f>IF(Data!Z230&gt;0,Data!Z230/22.9898*1000,"")</f>
        <v>3.8277844957328906</v>
      </c>
      <c r="P230" s="120">
        <f>IF(Data!AB230&gt;0,Data!AB230/14.0067*1000,"")</f>
        <v>38.54651043805724</v>
      </c>
      <c r="Q230" s="120">
        <f>IF(Data!AD230&gt;0,Data!AD230/39.102*1000,"")</f>
        <v>0.71607590404582888</v>
      </c>
      <c r="R230" s="120">
        <f>IF(Data!AF230&gt;0,Data!AF230/12.156*1000,"")</f>
        <v>2.550180980585719</v>
      </c>
      <c r="S230" s="120">
        <f>IF(Data!AH230&gt;0,Data!AH230/20.04*1000,"")</f>
        <v>4.8902195608782435</v>
      </c>
      <c r="T230" s="384" t="str">
        <f>IF(ISTEXT(Data!AJ230),Data!AJ230,"")</f>
        <v/>
      </c>
      <c r="U230" s="384" t="str">
        <f>IF(ISTEXT(Data!AK230),Data!AK230,"")</f>
        <v/>
      </c>
    </row>
    <row r="231" spans="1:21" x14ac:dyDescent="0.2">
      <c r="A231" s="120" t="str">
        <f>IF(ISTEXT(Data!A231),Data!A231,"")</f>
        <v>DEU96066</v>
      </c>
      <c r="B231" s="120">
        <f>IF(Data!P231&gt;0.0001,Data!P231,"")</f>
        <v>5.29</v>
      </c>
      <c r="C231" s="129">
        <f t="shared" si="23"/>
        <v>5.1286138399136441</v>
      </c>
      <c r="D231" s="121">
        <f>IF(Data!R231&gt;0.0001,Data!R231,"")</f>
        <v>10.1</v>
      </c>
      <c r="E231" s="130">
        <f t="shared" si="24"/>
        <v>9.402067018601592</v>
      </c>
      <c r="F231" s="130">
        <f t="shared" si="25"/>
        <v>9.4463187417931014</v>
      </c>
      <c r="G231" s="131">
        <f t="shared" si="26"/>
        <v>6.4720916654148342</v>
      </c>
      <c r="H231" s="121">
        <f t="shared" si="27"/>
        <v>62.555400741359868</v>
      </c>
      <c r="I231" s="130">
        <f t="shared" si="28"/>
        <v>49.410492389321881</v>
      </c>
      <c r="J231" s="121">
        <f t="shared" si="29"/>
        <v>13.144908352037987</v>
      </c>
      <c r="K231" s="131">
        <f t="shared" si="30"/>
        <v>11.740100475683089</v>
      </c>
      <c r="L231" s="120">
        <f>IF(Data!T231&gt;0,Data!T231/35.453*1000,"")</f>
        <v>2.4821594787465093</v>
      </c>
      <c r="M231" s="120">
        <f>IF(Data!V231&gt;0,Data!V231/14.0067*1000,"")</f>
        <v>31.443270703975486</v>
      </c>
      <c r="N231" s="120">
        <f>IF(Data!X231&gt;0,Data!X231/16.032*1000,"")</f>
        <v>14.490641460723282</v>
      </c>
      <c r="O231" s="120">
        <f>IF(Data!Z231&gt;0,Data!Z231/22.9898*1000,"")</f>
        <v>4.3497551087873765</v>
      </c>
      <c r="P231" s="120">
        <f>IF(Data!AB231&gt;0,Data!AB231/14.0067*1000,"")</f>
        <v>45.351757770549305</v>
      </c>
      <c r="Q231" s="120">
        <f>IF(Data!AD231&gt;0,Data!AD231/39.102*1000,"")</f>
        <v>1.2275586926499924</v>
      </c>
      <c r="R231" s="120">
        <f>IF(Data!AF231&gt;0,Data!AF231/12.156*1000,"")</f>
        <v>2.0565975649884831</v>
      </c>
      <c r="S231" s="120">
        <f>IF(Data!AH231&gt;0,Data!AH231/20.04*1000,"")</f>
        <v>4.4411177644710582</v>
      </c>
      <c r="T231" s="384" t="str">
        <f>IF(ISTEXT(Data!AJ231),Data!AJ231,"")</f>
        <v/>
      </c>
      <c r="U231" s="384" t="str">
        <f>IF(ISTEXT(Data!AK231),Data!AK231,"")</f>
        <v/>
      </c>
    </row>
    <row r="232" spans="1:21" x14ac:dyDescent="0.2">
      <c r="A232" s="120" t="str">
        <f>IF(ISTEXT(Data!A232),Data!A232,"")</f>
        <v>DEU96067</v>
      </c>
      <c r="B232" s="120">
        <f>IF(Data!P232&gt;0.0001,Data!P232,"")</f>
        <v>5.18</v>
      </c>
      <c r="C232" s="129">
        <f t="shared" si="23"/>
        <v>6.6069344800759593</v>
      </c>
      <c r="D232" s="121">
        <f>IF(Data!R232&gt;0.0001,Data!R232,"")</f>
        <v>38</v>
      </c>
      <c r="E232" s="130">
        <f t="shared" si="24"/>
        <v>36.189768765492119</v>
      </c>
      <c r="F232" s="130">
        <f t="shared" si="25"/>
        <v>36.224119038025378</v>
      </c>
      <c r="G232" s="131">
        <f t="shared" si="26"/>
        <v>4.6733709525647935</v>
      </c>
      <c r="H232" s="121">
        <f t="shared" si="27"/>
        <v>248.88333442691746</v>
      </c>
      <c r="I232" s="130">
        <f t="shared" si="28"/>
        <v>224.48806713000045</v>
      </c>
      <c r="J232" s="121">
        <f t="shared" si="29"/>
        <v>24.395267296917012</v>
      </c>
      <c r="K232" s="131">
        <f t="shared" si="30"/>
        <v>5.1535152349045612</v>
      </c>
      <c r="L232" s="120">
        <f>IF(Data!T232&gt;0,Data!T232/35.453*1000,"")</f>
        <v>7.390065720813471</v>
      </c>
      <c r="M232" s="120">
        <f>IF(Data!V232&gt;0,Data!V232/14.0067*1000,"")</f>
        <v>142.8110636239013</v>
      </c>
      <c r="N232" s="120">
        <f>IF(Data!X232&gt;0,Data!X232/16.032*1000,"")</f>
        <v>73.515021548583206</v>
      </c>
      <c r="O232" s="120">
        <f>IF(Data!Z232&gt;0,Data!Z232/22.9898*1000,"")</f>
        <v>7.5685738892900325</v>
      </c>
      <c r="P232" s="120">
        <f>IF(Data!AB232&gt;0,Data!AB232/14.0067*1000,"")</f>
        <v>205.54827344417637</v>
      </c>
      <c r="Q232" s="120">
        <f>IF(Data!AD232&gt;0,Data!AD232/39.102*1000,"")</f>
        <v>3.810546775101018</v>
      </c>
      <c r="R232" s="120">
        <f>IF(Data!AF232&gt;0,Data!AF232/12.156*1000,"")</f>
        <v>6.0875287923659087</v>
      </c>
      <c r="S232" s="120">
        <f>IF(Data!AH232&gt;0,Data!AH232/20.04*1000,"")</f>
        <v>19.261477045908187</v>
      </c>
      <c r="T232" s="384" t="str">
        <f>IF(ISTEXT(Data!AJ232),Data!AJ232,"")</f>
        <v/>
      </c>
      <c r="U232" s="384" t="str">
        <f>IF(ISTEXT(Data!AK232),Data!AK232,"")</f>
        <v/>
      </c>
    </row>
    <row r="233" spans="1:21" x14ac:dyDescent="0.2">
      <c r="A233" s="120" t="str">
        <f>IF(ISTEXT(Data!A233),Data!A233,"")</f>
        <v>DEU96068</v>
      </c>
      <c r="B233" s="120">
        <f>IF(Data!P233&gt;0.0001,Data!P233,"")</f>
        <v>4.6100000000000003</v>
      </c>
      <c r="C233" s="129">
        <f t="shared" si="23"/>
        <v>24.547089156850252</v>
      </c>
      <c r="D233" s="121">
        <f>IF(Data!R233&gt;0.0001,Data!R233,"")</f>
        <v>34.9</v>
      </c>
      <c r="E233" s="130">
        <f t="shared" si="24"/>
        <v>34.26658838151377</v>
      </c>
      <c r="F233" s="130">
        <f t="shared" si="25"/>
        <v>34.26658838151377</v>
      </c>
      <c r="G233" s="131">
        <f t="shared" si="26"/>
        <v>1.8149330042585334</v>
      </c>
      <c r="H233" s="121">
        <f t="shared" si="27"/>
        <v>195.07913823556595</v>
      </c>
      <c r="I233" s="130">
        <f t="shared" si="28"/>
        <v>188.1625274505881</v>
      </c>
      <c r="J233" s="121">
        <f t="shared" si="29"/>
        <v>6.9166107849778484</v>
      </c>
      <c r="K233" s="131">
        <f t="shared" si="30"/>
        <v>1.804764827069202</v>
      </c>
      <c r="L233" s="120">
        <f>IF(Data!T233&gt;0,Data!T233/35.453*1000,"")</f>
        <v>2.961667559867994</v>
      </c>
      <c r="M233" s="120">
        <f>IF(Data!V233&gt;0,Data!V233/14.0067*1000,"")</f>
        <v>133.00540279009758</v>
      </c>
      <c r="N233" s="120">
        <f>IF(Data!X233&gt;0,Data!X233/16.032*1000,"")</f>
        <v>52.195457100622519</v>
      </c>
      <c r="O233" s="120">
        <f>IF(Data!Z233&gt;0,Data!Z233/22.9898*1000,"")</f>
        <v>3.4798040870299007</v>
      </c>
      <c r="P233" s="120">
        <f>IF(Data!AB233&gt;0,Data!AB233/14.0067*1000,"")</f>
        <v>121.45131188279632</v>
      </c>
      <c r="Q233" s="120">
        <f>IF(Data!AD233&gt;0,Data!AD233/39.102*1000,"")</f>
        <v>2.3783949670093603</v>
      </c>
      <c r="R233" s="120">
        <f>IF(Data!AF233&gt;0,Data!AF233/12.156*1000,"")</f>
        <v>9.7894044093451793</v>
      </c>
      <c r="S233" s="120">
        <f>IF(Data!AH233&gt;0,Data!AH233/20.04*1000,"")</f>
        <v>33.433133732534934</v>
      </c>
      <c r="T233" s="384" t="str">
        <f>IF(ISTEXT(Data!AJ233),Data!AJ233,"")</f>
        <v/>
      </c>
      <c r="U233" s="384" t="str">
        <f>IF(ISTEXT(Data!AK233),Data!AK233,"")</f>
        <v/>
      </c>
    </row>
    <row r="234" spans="1:21" x14ac:dyDescent="0.2">
      <c r="A234" s="120" t="str">
        <f>IF(ISTEXT(Data!A234),Data!A234,"")</f>
        <v/>
      </c>
      <c r="B234" s="120" t="str">
        <f>IF(Data!P234&gt;0.0001,Data!P234,"")</f>
        <v/>
      </c>
      <c r="C234" s="129" t="str">
        <f t="shared" si="23"/>
        <v/>
      </c>
      <c r="D234" s="121" t="str">
        <f>IF(Data!R234&gt;0.0001,Data!R234,"")</f>
        <v/>
      </c>
      <c r="E234" s="130" t="str">
        <f t="shared" si="24"/>
        <v/>
      </c>
      <c r="F234" s="130" t="str">
        <f t="shared" si="25"/>
        <v/>
      </c>
      <c r="G234" s="131" t="str">
        <f t="shared" si="26"/>
        <v/>
      </c>
      <c r="H234" s="121" t="str">
        <f t="shared" si="27"/>
        <v/>
      </c>
      <c r="I234" s="130" t="str">
        <f t="shared" si="28"/>
        <v/>
      </c>
      <c r="J234" s="121" t="str">
        <f t="shared" si="29"/>
        <v/>
      </c>
      <c r="K234" s="131" t="str">
        <f t="shared" si="30"/>
        <v/>
      </c>
      <c r="L234" s="120" t="str">
        <f>IF(Data!T234&gt;0,Data!T234/35.453*1000,"")</f>
        <v/>
      </c>
      <c r="M234" s="120" t="str">
        <f>IF(Data!V234&gt;0,Data!V234/14.0067*1000,"")</f>
        <v/>
      </c>
      <c r="N234" s="120" t="str">
        <f>IF(Data!X234&gt;0,Data!X234/16.032*1000,"")</f>
        <v/>
      </c>
      <c r="O234" s="120" t="str">
        <f>IF(Data!Z234&gt;0,Data!Z234/22.9898*1000,"")</f>
        <v/>
      </c>
      <c r="P234" s="120" t="str">
        <f>IF(Data!AB234&gt;0,Data!AB234/14.0067*1000,"")</f>
        <v/>
      </c>
      <c r="Q234" s="120" t="str">
        <f>IF(Data!AD234&gt;0,Data!AD234/39.102*1000,"")</f>
        <v/>
      </c>
      <c r="R234" s="120" t="str">
        <f>IF(Data!AF234&gt;0,Data!AF234/12.156*1000,"")</f>
        <v/>
      </c>
      <c r="S234" s="120" t="str">
        <f>IF(Data!AH234&gt;0,Data!AH234/20.04*1000,"")</f>
        <v/>
      </c>
      <c r="T234" s="384" t="str">
        <f>IF(ISTEXT(Data!AJ234),Data!AJ234,"")</f>
        <v/>
      </c>
      <c r="U234" s="384" t="str">
        <f>IF(ISTEXT(Data!AK234),Data!AK234,"")</f>
        <v/>
      </c>
    </row>
    <row r="235" spans="1:21" x14ac:dyDescent="0.2">
      <c r="A235" s="120" t="str">
        <f>IF(ISTEXT(Data!A235),Data!A235,"")</f>
        <v>DEU96069</v>
      </c>
      <c r="B235" s="120">
        <f>IF(Data!P235&gt;0.0001,Data!P235,"")</f>
        <v>4.12</v>
      </c>
      <c r="C235" s="129">
        <f t="shared" si="23"/>
        <v>75.857757502918261</v>
      </c>
      <c r="D235" s="121">
        <f>IF(Data!R235&gt;0.0001,Data!R235,"")</f>
        <v>57.7</v>
      </c>
      <c r="E235" s="130">
        <f t="shared" si="24"/>
        <v>62.280681478288002</v>
      </c>
      <c r="F235" s="130">
        <f t="shared" si="25"/>
        <v>62.280681478288002</v>
      </c>
      <c r="G235" s="131">
        <f t="shared" si="26"/>
        <v>-7.9387893904471394</v>
      </c>
      <c r="H235" s="121">
        <f t="shared" si="27"/>
        <v>261.25657195999815</v>
      </c>
      <c r="I235" s="130">
        <f t="shared" si="28"/>
        <v>308.99263746739615</v>
      </c>
      <c r="J235" s="121">
        <f t="shared" si="29"/>
        <v>-47.736065507397996</v>
      </c>
      <c r="K235" s="131">
        <f t="shared" si="30"/>
        <v>-8.3710884150687939</v>
      </c>
      <c r="L235" s="120">
        <f>IF(Data!T235&gt;0,Data!T235/35.453*1000,"")</f>
        <v>11.085098581220207</v>
      </c>
      <c r="M235" s="120">
        <f>IF(Data!V235&gt;0,Data!V235/14.0067*1000,"")</f>
        <v>154.2294976211596</v>
      </c>
      <c r="N235" s="120">
        <f>IF(Data!X235&gt;0,Data!X235/16.032*1000,"")</f>
        <v>143.67804126501636</v>
      </c>
      <c r="O235" s="120">
        <f>IF(Data!Z235&gt;0,Data!Z235/22.9898*1000,"")</f>
        <v>8.6125151153990043</v>
      </c>
      <c r="P235" s="120">
        <f>IF(Data!AB235&gt;0,Data!AB235/14.0067*1000,"")</f>
        <v>105.20813029356343</v>
      </c>
      <c r="Q235" s="120">
        <f>IF(Data!AD235&gt;0,Data!AD235/39.102*1000,"")</f>
        <v>5.9332003478082971</v>
      </c>
      <c r="R235" s="120">
        <f>IF(Data!AF235&gt;0,Data!AF235/12.156*1000,"")</f>
        <v>15.794669299111549</v>
      </c>
      <c r="S235" s="120">
        <f>IF(Data!AH235&gt;0,Data!AH235/20.04*1000,"")</f>
        <v>49.850299401197603</v>
      </c>
      <c r="T235" s="384" t="str">
        <f>IF(ISTEXT(Data!AJ235),Data!AJ235,"")</f>
        <v/>
      </c>
      <c r="U235" s="384" t="str">
        <f>IF(ISTEXT(Data!AK235),Data!AK235,"")</f>
        <v/>
      </c>
    </row>
    <row r="236" spans="1:21" x14ac:dyDescent="0.2">
      <c r="A236" s="120" t="str">
        <f>IF(ISTEXT(Data!A236),Data!A236,"")</f>
        <v/>
      </c>
      <c r="B236" s="120" t="str">
        <f>IF(Data!P236&gt;0.0001,Data!P236,"")</f>
        <v/>
      </c>
      <c r="C236" s="129" t="str">
        <f t="shared" si="23"/>
        <v/>
      </c>
      <c r="D236" s="121" t="str">
        <f>IF(Data!R236&gt;0.0001,Data!R236,"")</f>
        <v/>
      </c>
      <c r="E236" s="130" t="str">
        <f t="shared" si="24"/>
        <v/>
      </c>
      <c r="F236" s="130" t="str">
        <f t="shared" si="25"/>
        <v/>
      </c>
      <c r="G236" s="131" t="str">
        <f t="shared" si="26"/>
        <v/>
      </c>
      <c r="H236" s="121" t="str">
        <f t="shared" si="27"/>
        <v/>
      </c>
      <c r="I236" s="130" t="str">
        <f t="shared" si="28"/>
        <v/>
      </c>
      <c r="J236" s="121" t="str">
        <f t="shared" si="29"/>
        <v/>
      </c>
      <c r="K236" s="131" t="str">
        <f t="shared" si="30"/>
        <v/>
      </c>
      <c r="L236" s="120" t="str">
        <f>IF(Data!T236&gt;0,Data!T236/35.453*1000,"")</f>
        <v/>
      </c>
      <c r="M236" s="120" t="str">
        <f>IF(Data!V236&gt;0,Data!V236/14.0067*1000,"")</f>
        <v/>
      </c>
      <c r="N236" s="120" t="str">
        <f>IF(Data!X236&gt;0,Data!X236/16.032*1000,"")</f>
        <v/>
      </c>
      <c r="O236" s="120" t="str">
        <f>IF(Data!Z236&gt;0,Data!Z236/22.9898*1000,"")</f>
        <v/>
      </c>
      <c r="P236" s="120" t="str">
        <f>IF(Data!AB236&gt;0,Data!AB236/14.0067*1000,"")</f>
        <v/>
      </c>
      <c r="Q236" s="120" t="str">
        <f>IF(Data!AD236&gt;0,Data!AD236/39.102*1000,"")</f>
        <v/>
      </c>
      <c r="R236" s="120" t="str">
        <f>IF(Data!AF236&gt;0,Data!AF236/12.156*1000,"")</f>
        <v/>
      </c>
      <c r="S236" s="120" t="str">
        <f>IF(Data!AH236&gt;0,Data!AH236/20.04*1000,"")</f>
        <v/>
      </c>
      <c r="T236" s="384" t="str">
        <f>IF(ISTEXT(Data!AJ236),Data!AJ236,"")</f>
        <v/>
      </c>
      <c r="U236" s="384" t="str">
        <f>IF(ISTEXT(Data!AK236),Data!AK236,"")</f>
        <v/>
      </c>
    </row>
    <row r="237" spans="1:21" x14ac:dyDescent="0.2">
      <c r="A237" s="120" t="str">
        <f>IF(ISTEXT(Data!A237),Data!A237,"")</f>
        <v>DEU96070</v>
      </c>
      <c r="B237" s="120">
        <f>IF(Data!P237&gt;0.0001,Data!P237,"")</f>
        <v>5.89</v>
      </c>
      <c r="C237" s="129">
        <f t="shared" si="23"/>
        <v>1.2882495516931334</v>
      </c>
      <c r="D237" s="121">
        <f>IF(Data!R237&gt;0.0001,Data!R237,"")</f>
        <v>13.2</v>
      </c>
      <c r="E237" s="130">
        <f t="shared" si="24"/>
        <v>13.329166135718602</v>
      </c>
      <c r="F237" s="130">
        <f t="shared" si="25"/>
        <v>13.505335418837483</v>
      </c>
      <c r="G237" s="131">
        <f t="shared" si="26"/>
        <v>-2.3131471124051766</v>
      </c>
      <c r="H237" s="121">
        <f t="shared" si="27"/>
        <v>106.08018734142586</v>
      </c>
      <c r="I237" s="130">
        <f t="shared" si="28"/>
        <v>79.873739399710573</v>
      </c>
      <c r="J237" s="121">
        <f t="shared" si="29"/>
        <v>26.206447941715282</v>
      </c>
      <c r="K237" s="131">
        <f t="shared" si="30"/>
        <v>14.092979051847005</v>
      </c>
      <c r="L237" s="120">
        <f>IF(Data!T237&gt;0,Data!T237/35.453*1000,"")</f>
        <v>4.9925253152060467</v>
      </c>
      <c r="M237" s="120">
        <f>IF(Data!V237&gt;0,Data!V237/14.0067*1000,"")</f>
        <v>34.029513748891219</v>
      </c>
      <c r="N237" s="120">
        <f>IF(Data!X237&gt;0,Data!X237/16.032*1000,"")</f>
        <v>36.892840040806981</v>
      </c>
      <c r="O237" s="120">
        <f>IF(Data!Z237&gt;0,Data!Z237/22.9898*1000,"")</f>
        <v>6.3941400099174412</v>
      </c>
      <c r="P237" s="120">
        <f>IF(Data!AB237&gt;0,Data!AB237/14.0067*1000,"")</f>
        <v>67.257699913826684</v>
      </c>
      <c r="Q237" s="120">
        <f>IF(Data!AD237&gt;0,Data!AD237/39.102*1000,"")</f>
        <v>2.762007058462483</v>
      </c>
      <c r="R237" s="120">
        <f>IF(Data!AF237&gt;0,Data!AF237/12.156*1000,"")</f>
        <v>5.9230009871668301</v>
      </c>
      <c r="S237" s="120">
        <f>IF(Data!AH237&gt;0,Data!AH237/20.04*1000,"")</f>
        <v>22.45508982035928</v>
      </c>
      <c r="T237" s="384" t="str">
        <f>IF(ISTEXT(Data!AJ237),Data!AJ237,"")</f>
        <v/>
      </c>
      <c r="U237" s="384" t="str">
        <f>IF(ISTEXT(Data!AK237),Data!AK237,"")</f>
        <v/>
      </c>
    </row>
    <row r="238" spans="1:21" x14ac:dyDescent="0.2">
      <c r="A238" s="120" t="str">
        <f>IF(ISTEXT(Data!A238),Data!A238,"")</f>
        <v>DEU96071</v>
      </c>
      <c r="B238" s="120">
        <f>IF(Data!P238&gt;0.0001,Data!P238,"")</f>
        <v>5.45</v>
      </c>
      <c r="C238" s="129">
        <f t="shared" si="23"/>
        <v>3.5481338923357506</v>
      </c>
      <c r="D238" s="121">
        <f>IF(Data!R238&gt;0.0001,Data!R238,"")</f>
        <v>6.6</v>
      </c>
      <c r="E238" s="130">
        <f t="shared" si="24"/>
        <v>6.0265063391477547</v>
      </c>
      <c r="F238" s="130">
        <f t="shared" si="25"/>
        <v>6.0904695397728013</v>
      </c>
      <c r="G238" s="131">
        <f t="shared" si="26"/>
        <v>7.7201584882908847</v>
      </c>
      <c r="H238" s="121">
        <f t="shared" si="27"/>
        <v>44.099852398027828</v>
      </c>
      <c r="I238" s="130">
        <f t="shared" si="28"/>
        <v>31.063047521832768</v>
      </c>
      <c r="J238" s="121">
        <f t="shared" si="29"/>
        <v>13.03680487619506</v>
      </c>
      <c r="K238" s="131">
        <f t="shared" si="30"/>
        <v>17.34473375840345</v>
      </c>
      <c r="L238" s="120">
        <f>IF(Data!T238&gt;0,Data!T238/35.453*1000,"")</f>
        <v>5.7540969734578162</v>
      </c>
      <c r="M238" s="120">
        <f>IF(Data!V238&gt;0,Data!V238/14.0067*1000,"")</f>
        <v>15.272961857914682</v>
      </c>
      <c r="N238" s="120">
        <f>IF(Data!X238&gt;0,Data!X238/16.032*1000,"")</f>
        <v>8.5986133955153967</v>
      </c>
      <c r="O238" s="120">
        <f>IF(Data!Z238&gt;0,Data!Z238/22.9898*1000,"")</f>
        <v>9.0474906262777406</v>
      </c>
      <c r="P238" s="120">
        <f>IF(Data!AB238&gt;0,Data!AB238/14.0067*1000,"")</f>
        <v>17.385668367680456</v>
      </c>
      <c r="Q238" s="120">
        <f>IF(Data!AD238&gt;0,Data!AD238/39.102*1000,"")</f>
        <v>1.5344483658124903</v>
      </c>
      <c r="R238" s="120">
        <f>IF(Data!AF238&gt;0,Data!AF238/12.156*1000,"")</f>
        <v>3.7018756169792693</v>
      </c>
      <c r="S238" s="120">
        <f>IF(Data!AH238&gt;0,Data!AH238/20.04*1000,"")</f>
        <v>8.8822355289421164</v>
      </c>
      <c r="T238" s="384" t="str">
        <f>IF(ISTEXT(Data!AJ238),Data!AJ238,"")</f>
        <v/>
      </c>
      <c r="U238" s="384" t="str">
        <f>IF(ISTEXT(Data!AK238),Data!AK238,"")</f>
        <v/>
      </c>
    </row>
    <row r="239" spans="1:21" x14ac:dyDescent="0.2">
      <c r="A239" s="120" t="str">
        <f>IF(ISTEXT(Data!A239),Data!A239,"")</f>
        <v>DEU96072</v>
      </c>
      <c r="B239" s="120">
        <f>IF(Data!P239&gt;0.0001,Data!P239,"")</f>
        <v>5.45</v>
      </c>
      <c r="C239" s="129">
        <f t="shared" si="23"/>
        <v>3.5481338923357506</v>
      </c>
      <c r="D239" s="121">
        <f>IF(Data!R239&gt;0.0001,Data!R239,"")</f>
        <v>6.7</v>
      </c>
      <c r="E239" s="130">
        <f t="shared" si="24"/>
        <v>6.3378622041767843</v>
      </c>
      <c r="F239" s="130">
        <f t="shared" si="25"/>
        <v>6.4018254048018308</v>
      </c>
      <c r="G239" s="131">
        <f t="shared" si="26"/>
        <v>4.4503670925099899</v>
      </c>
      <c r="H239" s="121">
        <f t="shared" si="27"/>
        <v>46.112202807405943</v>
      </c>
      <c r="I239" s="130">
        <f t="shared" si="28"/>
        <v>31.740843402414463</v>
      </c>
      <c r="J239" s="121">
        <f t="shared" si="29"/>
        <v>14.37135940499148</v>
      </c>
      <c r="K239" s="131">
        <f t="shared" si="30"/>
        <v>18.459598056393936</v>
      </c>
      <c r="L239" s="120">
        <f>IF(Data!T239&gt;0,Data!T239/35.453*1000,"")</f>
        <v>3.9206837221109643</v>
      </c>
      <c r="M239" s="120">
        <f>IF(Data!V239&gt;0,Data!V239/14.0067*1000,"")</f>
        <v>18.950084670591082</v>
      </c>
      <c r="N239" s="120">
        <f>IF(Data!X239&gt;0,Data!X239/16.032*1000,"")</f>
        <v>7.432699714767546</v>
      </c>
      <c r="O239" s="120">
        <f>IF(Data!Z239&gt;0,Data!Z239/22.9898*1000,"")</f>
        <v>4.697735517490365</v>
      </c>
      <c r="P239" s="120">
        <f>IF(Data!AB239&gt;0,Data!AB239/14.0067*1000,"")</f>
        <v>25.532095831393583</v>
      </c>
      <c r="Q239" s="120">
        <f>IF(Data!AD239&gt;0,Data!AD239/39.102*1000,"")</f>
        <v>1.5855966446729068</v>
      </c>
      <c r="R239" s="120">
        <f>IF(Data!AF239&gt;0,Data!AF239/12.156*1000,"")</f>
        <v>2.7147087857847976</v>
      </c>
      <c r="S239" s="120">
        <f>IF(Data!AH239&gt;0,Data!AH239/20.04*1000,"")</f>
        <v>8.0339321357285431</v>
      </c>
      <c r="T239" s="384" t="str">
        <f>IF(ISTEXT(Data!AJ239),Data!AJ239,"")</f>
        <v/>
      </c>
      <c r="U239" s="384" t="str">
        <f>IF(ISTEXT(Data!AK239),Data!AK239,"")</f>
        <v/>
      </c>
    </row>
    <row r="240" spans="1:21" x14ac:dyDescent="0.2">
      <c r="A240" s="120" t="str">
        <f>IF(ISTEXT(Data!A240),Data!A240,"")</f>
        <v>DEU96073</v>
      </c>
      <c r="B240" s="120">
        <f>IF(Data!P240&gt;0.0001,Data!P240,"")</f>
        <v>5.66</v>
      </c>
      <c r="C240" s="129">
        <f t="shared" si="23"/>
        <v>2.1877616239495503</v>
      </c>
      <c r="D240" s="121">
        <f>IF(Data!R240&gt;0.0001,Data!R240,"")</f>
        <v>9.3000000000000007</v>
      </c>
      <c r="E240" s="130">
        <f t="shared" si="24"/>
        <v>8.132786309575998</v>
      </c>
      <c r="F240" s="130">
        <f t="shared" si="25"/>
        <v>8.2365224742090941</v>
      </c>
      <c r="G240" s="131">
        <f t="shared" si="26"/>
        <v>11.435242212805447</v>
      </c>
      <c r="H240" s="121">
        <f t="shared" si="27"/>
        <v>65.152063499380716</v>
      </c>
      <c r="I240" s="130">
        <f t="shared" si="28"/>
        <v>43.615317371300769</v>
      </c>
      <c r="J240" s="121">
        <f t="shared" si="29"/>
        <v>21.536746128079947</v>
      </c>
      <c r="K240" s="131">
        <f t="shared" si="30"/>
        <v>19.800739850200102</v>
      </c>
      <c r="L240" s="120">
        <f>IF(Data!T240&gt;0,Data!T240/35.453*1000,"")</f>
        <v>4.6258426649366768</v>
      </c>
      <c r="M240" s="120">
        <f>IF(Data!V240&gt;0,Data!V240/14.0067*1000,"")</f>
        <v>23.562615918071124</v>
      </c>
      <c r="N240" s="120">
        <f>IF(Data!X240&gt;0,Data!X240/16.032*1000,"")</f>
        <v>13.095709021257106</v>
      </c>
      <c r="O240" s="120">
        <f>IF(Data!Z240&gt;0,Data!Z240/22.9898*1000,"")</f>
        <v>6.2201498055659465</v>
      </c>
      <c r="P240" s="120">
        <f>IF(Data!AB240&gt;0,Data!AB240/14.0067*1000,"")</f>
        <v>42.86809086088067</v>
      </c>
      <c r="Q240" s="120">
        <f>IF(Data!AD240&gt;0,Data!AD240/39.102*1000,"")</f>
        <v>1.4065776686614495</v>
      </c>
      <c r="R240" s="120">
        <f>IF(Data!AF240&gt;0,Data!AF240/12.156*1000,"")</f>
        <v>3.5373478117801906</v>
      </c>
      <c r="S240" s="120">
        <f>IF(Data!AH240&gt;0,Data!AH240/20.04*1000,"")</f>
        <v>8.9321357285429137</v>
      </c>
      <c r="T240" s="384" t="str">
        <f>IF(ISTEXT(Data!AJ240),Data!AJ240,"")</f>
        <v/>
      </c>
      <c r="U240" s="384" t="str">
        <f>IF(ISTEXT(Data!AK240),Data!AK240,"")</f>
        <v/>
      </c>
    </row>
    <row r="241" spans="1:21" x14ac:dyDescent="0.2">
      <c r="A241" s="120" t="str">
        <f>IF(ISTEXT(Data!A241),Data!A241,"")</f>
        <v/>
      </c>
      <c r="B241" s="120" t="str">
        <f>IF(Data!P241&gt;0.0001,Data!P241,"")</f>
        <v/>
      </c>
      <c r="C241" s="129" t="str">
        <f t="shared" si="23"/>
        <v/>
      </c>
      <c r="D241" s="121" t="str">
        <f>IF(Data!R241&gt;0.0001,Data!R241,"")</f>
        <v/>
      </c>
      <c r="E241" s="130" t="str">
        <f t="shared" si="24"/>
        <v/>
      </c>
      <c r="F241" s="130" t="str">
        <f t="shared" si="25"/>
        <v/>
      </c>
      <c r="G241" s="131" t="str">
        <f t="shared" si="26"/>
        <v/>
      </c>
      <c r="H241" s="121" t="str">
        <f t="shared" si="27"/>
        <v/>
      </c>
      <c r="I241" s="130" t="str">
        <f t="shared" si="28"/>
        <v/>
      </c>
      <c r="J241" s="121" t="str">
        <f t="shared" si="29"/>
        <v/>
      </c>
      <c r="K241" s="131" t="str">
        <f t="shared" si="30"/>
        <v/>
      </c>
      <c r="L241" s="120" t="str">
        <f>IF(Data!T241&gt;0,Data!T241/35.453*1000,"")</f>
        <v/>
      </c>
      <c r="M241" s="120" t="str">
        <f>IF(Data!V241&gt;0,Data!V241/14.0067*1000,"")</f>
        <v/>
      </c>
      <c r="N241" s="120" t="str">
        <f>IF(Data!X241&gt;0,Data!X241/16.032*1000,"")</f>
        <v/>
      </c>
      <c r="O241" s="120" t="str">
        <f>IF(Data!Z241&gt;0,Data!Z241/22.9898*1000,"")</f>
        <v/>
      </c>
      <c r="P241" s="120" t="str">
        <f>IF(Data!AB241&gt;0,Data!AB241/14.0067*1000,"")</f>
        <v/>
      </c>
      <c r="Q241" s="120" t="str">
        <f>IF(Data!AD241&gt;0,Data!AD241/39.102*1000,"")</f>
        <v/>
      </c>
      <c r="R241" s="120" t="str">
        <f>IF(Data!AF241&gt;0,Data!AF241/12.156*1000,"")</f>
        <v/>
      </c>
      <c r="S241" s="120" t="str">
        <f>IF(Data!AH241&gt;0,Data!AH241/20.04*1000,"")</f>
        <v/>
      </c>
      <c r="T241" s="384" t="str">
        <f>IF(ISTEXT(Data!AJ241),Data!AJ241,"")</f>
        <v/>
      </c>
      <c r="U241" s="384" t="str">
        <f>IF(ISTEXT(Data!AK241),Data!AK241,"")</f>
        <v/>
      </c>
    </row>
    <row r="242" spans="1:21" x14ac:dyDescent="0.2">
      <c r="A242" s="120" t="str">
        <f>IF(ISTEXT(Data!A242),Data!A242,"")</f>
        <v>DEU96074</v>
      </c>
      <c r="B242" s="120">
        <f>IF(Data!P242&gt;0.0001,Data!P242,"")</f>
        <v>4.71</v>
      </c>
      <c r="C242" s="129">
        <f t="shared" si="23"/>
        <v>19.498445997580433</v>
      </c>
      <c r="D242" s="121">
        <f>IF(Data!R242&gt;0.0001,Data!R242,"")</f>
        <v>16.600000000000001</v>
      </c>
      <c r="E242" s="130">
        <f t="shared" si="24"/>
        <v>16.1874466981415</v>
      </c>
      <c r="F242" s="130">
        <f t="shared" si="25"/>
        <v>16.1874466981415</v>
      </c>
      <c r="G242" s="131">
        <f t="shared" si="26"/>
        <v>2.4852608545692871</v>
      </c>
      <c r="H242" s="121">
        <f t="shared" si="27"/>
        <v>79.242755081673621</v>
      </c>
      <c r="I242" s="130">
        <f t="shared" si="28"/>
        <v>69.554356848259232</v>
      </c>
      <c r="J242" s="121">
        <f t="shared" si="29"/>
        <v>9.6883982334143894</v>
      </c>
      <c r="K242" s="131">
        <f t="shared" si="30"/>
        <v>6.511146693476527</v>
      </c>
      <c r="L242" s="120">
        <f>IF(Data!T242&gt;0,Data!T242/35.453*1000,"")</f>
        <v>1.918032324485939</v>
      </c>
      <c r="M242" s="120">
        <f>IF(Data!V242&gt;0,Data!V242/14.0067*1000,"")</f>
        <v>34.303685186678493</v>
      </c>
      <c r="N242" s="120">
        <f>IF(Data!X242&gt;0,Data!X242/16.032*1000,"")</f>
        <v>33.332639337094797</v>
      </c>
      <c r="O242" s="120">
        <f>IF(Data!Z242&gt;0,Data!Z242/22.9898*1000,"")</f>
        <v>2.3488677587451825</v>
      </c>
      <c r="P242" s="120">
        <f>IF(Data!AB242&gt;0,Data!AB242/14.0067*1000,"")</f>
        <v>41.52114862242918</v>
      </c>
      <c r="Q242" s="120">
        <f>IF(Data!AD242&gt;0,Data!AD242/39.102*1000,"")</f>
        <v>0.97181729834791064</v>
      </c>
      <c r="R242" s="120">
        <f>IF(Data!AF242&gt;0,Data!AF242/12.156*1000,"")</f>
        <v>3.1260282987824937</v>
      </c>
      <c r="S242" s="120">
        <f>IF(Data!AH242&gt;0,Data!AH242/20.04*1000,"")</f>
        <v>11.776447105788424</v>
      </c>
      <c r="T242" s="384" t="str">
        <f>IF(ISTEXT(Data!AJ242),Data!AJ242,"")</f>
        <v/>
      </c>
      <c r="U242" s="384" t="str">
        <f>IF(ISTEXT(Data!AK242),Data!AK242,"")</f>
        <v/>
      </c>
    </row>
    <row r="243" spans="1:21" x14ac:dyDescent="0.2">
      <c r="A243" s="120" t="str">
        <f>IF(ISTEXT(Data!A243),Data!A243,"")</f>
        <v>DEU96075</v>
      </c>
      <c r="B243" s="120">
        <f>IF(Data!P243&gt;0.0001,Data!P243,"")</f>
        <v>5.7</v>
      </c>
      <c r="C243" s="129">
        <f t="shared" si="23"/>
        <v>1.9952623149688749</v>
      </c>
      <c r="D243" s="121">
        <f>IF(Data!R243&gt;0.0001,Data!R243,"")</f>
        <v>6.6</v>
      </c>
      <c r="E243" s="130">
        <f t="shared" si="24"/>
        <v>6.0915178592220194</v>
      </c>
      <c r="F243" s="130">
        <f t="shared" si="25"/>
        <v>6.205262301893729</v>
      </c>
      <c r="G243" s="131">
        <f t="shared" si="26"/>
        <v>5.980874213731374</v>
      </c>
      <c r="H243" s="121">
        <f t="shared" si="27"/>
        <v>49.138476046000164</v>
      </c>
      <c r="I243" s="130">
        <f t="shared" si="28"/>
        <v>31.078193103972396</v>
      </c>
      <c r="J243" s="121">
        <f t="shared" si="29"/>
        <v>18.060282942027769</v>
      </c>
      <c r="K243" s="131">
        <f t="shared" si="30"/>
        <v>22.514376542190227</v>
      </c>
      <c r="L243" s="120">
        <f>IF(Data!T243&gt;0,Data!T243/35.453*1000,"")</f>
        <v>1.212873381660226</v>
      </c>
      <c r="M243" s="120">
        <f>IF(Data!V243&gt;0,Data!V243/14.0067*1000,"")</f>
        <v>12.402225626965567</v>
      </c>
      <c r="N243" s="120">
        <f>IF(Data!X243&gt;0,Data!X243/16.032*1000,"")</f>
        <v>14.907039203847516</v>
      </c>
      <c r="O243" s="120">
        <f>IF(Data!Z243&gt;0,Data!Z243/22.9898*1000,"")</f>
        <v>1.6094093902513289</v>
      </c>
      <c r="P243" s="120">
        <f>IF(Data!AB243&gt;0,Data!AB243/14.0067*1000,"")</f>
        <v>28.43838350241144</v>
      </c>
      <c r="Q243" s="120">
        <f>IF(Data!AD243&gt;0,Data!AD243/39.102*1000,"")</f>
        <v>4.0918623088333081</v>
      </c>
      <c r="R243" s="120">
        <f>IF(Data!AF243&gt;0,Data!AF243/12.156*1000,"")</f>
        <v>3.3728200065811125</v>
      </c>
      <c r="S243" s="120">
        <f>IF(Data!AH243&gt;0,Data!AH243/20.04*1000,"")</f>
        <v>9.6307385229540934</v>
      </c>
      <c r="T243" s="384" t="str">
        <f>IF(ISTEXT(Data!AJ243),Data!AJ243,"")</f>
        <v>leaves</v>
      </c>
      <c r="U243" s="384" t="str">
        <f>IF(ISTEXT(Data!AK243),Data!AK243,"")</f>
        <v>little twigs</v>
      </c>
    </row>
    <row r="244" spans="1:21" x14ac:dyDescent="0.2">
      <c r="A244" s="120" t="str">
        <f>IF(ISTEXT(Data!A244),Data!A244,"")</f>
        <v>DEU96076</v>
      </c>
      <c r="B244" s="120">
        <f>IF(Data!P244&gt;0.0001,Data!P244,"")</f>
        <v>5.1100000000000003</v>
      </c>
      <c r="C244" s="129">
        <f t="shared" si="23"/>
        <v>7.7624711662868959</v>
      </c>
      <c r="D244" s="121">
        <f>IF(Data!R244&gt;0.0001,Data!R244,"")</f>
        <v>10.6</v>
      </c>
      <c r="E244" s="130">
        <f t="shared" si="24"/>
        <v>9.9038023047204646</v>
      </c>
      <c r="F244" s="130">
        <f t="shared" si="25"/>
        <v>9.9330391282961408</v>
      </c>
      <c r="G244" s="131">
        <f t="shared" si="26"/>
        <v>6.2920836953194232</v>
      </c>
      <c r="H244" s="121">
        <f t="shared" si="27"/>
        <v>56.856409125635643</v>
      </c>
      <c r="I244" s="130">
        <f t="shared" si="28"/>
        <v>50.868185591286121</v>
      </c>
      <c r="J244" s="121">
        <f t="shared" si="29"/>
        <v>5.9882235343495225</v>
      </c>
      <c r="K244" s="131">
        <f t="shared" si="30"/>
        <v>5.5588267007040972</v>
      </c>
      <c r="L244" s="120">
        <f>IF(Data!T244&gt;0,Data!T244/35.453*1000,"")</f>
        <v>2.1154768284771386</v>
      </c>
      <c r="M244" s="120">
        <f>IF(Data!V244&gt;0,Data!V244/14.0067*1000,"")</f>
        <v>26.901056366422061</v>
      </c>
      <c r="N244" s="120">
        <f>IF(Data!X244&gt;0,Data!X244/16.032*1000,"")</f>
        <v>21.194645125023424</v>
      </c>
      <c r="O244" s="120">
        <f>IF(Data!Z244&gt;0,Data!Z244/22.9898*1000,"")</f>
        <v>1.8268971456906979</v>
      </c>
      <c r="P244" s="120">
        <f>IF(Data!AB244&gt;0,Data!AB244/14.0067*1000,"")</f>
        <v>35.700426852929759</v>
      </c>
      <c r="Q244" s="120">
        <f>IF(Data!AD244&gt;0,Data!AD244/39.102*1000,"")</f>
        <v>1.7134673418239479</v>
      </c>
      <c r="R244" s="120">
        <f>IF(Data!AF244&gt;0,Data!AF244/12.156*1000,"")</f>
        <v>2.4679170779861797</v>
      </c>
      <c r="S244" s="120">
        <f>IF(Data!AH244&gt;0,Data!AH244/20.04*1000,"")</f>
        <v>7.3852295409181634</v>
      </c>
      <c r="T244" s="384" t="str">
        <f>IF(ISTEXT(Data!AJ244),Data!AJ244,"")</f>
        <v/>
      </c>
      <c r="U244" s="384" t="str">
        <f>IF(ISTEXT(Data!AK244),Data!AK244,"")</f>
        <v/>
      </c>
    </row>
    <row r="245" spans="1:21" x14ac:dyDescent="0.2">
      <c r="A245" s="120" t="str">
        <f>IF(ISTEXT(Data!A245),Data!A245,"")</f>
        <v>DEU96077</v>
      </c>
      <c r="B245" s="120">
        <f>IF(Data!P245&gt;0.0001,Data!P245,"")</f>
        <v>5.18</v>
      </c>
      <c r="C245" s="129">
        <f t="shared" si="23"/>
        <v>6.6069344800759593</v>
      </c>
      <c r="D245" s="121">
        <f>IF(Data!R245&gt;0.0001,Data!R245,"")</f>
        <v>7.9</v>
      </c>
      <c r="E245" s="130">
        <f t="shared" si="24"/>
        <v>7.6529283129599524</v>
      </c>
      <c r="F245" s="130">
        <f t="shared" si="25"/>
        <v>7.6872785854932122</v>
      </c>
      <c r="G245" s="131">
        <f t="shared" si="26"/>
        <v>2.6926761329973186</v>
      </c>
      <c r="H245" s="121">
        <f t="shared" si="27"/>
        <v>44.15556598418118</v>
      </c>
      <c r="I245" s="130">
        <f t="shared" si="28"/>
        <v>37.190737282297739</v>
      </c>
      <c r="J245" s="121">
        <f t="shared" si="29"/>
        <v>6.9648287018834409</v>
      </c>
      <c r="K245" s="131">
        <f t="shared" si="30"/>
        <v>8.5619486346756943</v>
      </c>
      <c r="L245" s="120">
        <f>IF(Data!T245&gt;0,Data!T245/35.453*1000,"")</f>
        <v>1.4667306010774828</v>
      </c>
      <c r="M245" s="120">
        <f>IF(Data!V245&gt;0,Data!V245/14.0067*1000,"")</f>
        <v>18.192081283767436</v>
      </c>
      <c r="N245" s="120">
        <f>IF(Data!X245&gt;0,Data!X245/16.032*1000,"")</f>
        <v>16.760009160750354</v>
      </c>
      <c r="O245" s="120">
        <f>IF(Data!Z245&gt;0,Data!Z245/22.9898*1000,"")</f>
        <v>1.8703946967785714</v>
      </c>
      <c r="P245" s="120">
        <f>IF(Data!AB245&gt;0,Data!AB245/14.0067*1000,"")</f>
        <v>26.387272021730691</v>
      </c>
      <c r="Q245" s="120">
        <f>IF(Data!AD245&gt;0,Data!AD245/39.102*1000,"")</f>
        <v>1.2787069715104089</v>
      </c>
      <c r="R245" s="120">
        <f>IF(Data!AF245&gt;0,Data!AF245/12.156*1000,"")</f>
        <v>1.9743336623889436</v>
      </c>
      <c r="S245" s="120">
        <f>IF(Data!AH245&gt;0,Data!AH245/20.04*1000,"")</f>
        <v>6.0379241516966067</v>
      </c>
      <c r="T245" s="384" t="str">
        <f>IF(ISTEXT(Data!AJ245),Data!AJ245,"")</f>
        <v/>
      </c>
      <c r="U245" s="384" t="str">
        <f>IF(ISTEXT(Data!AK245),Data!AK245,"")</f>
        <v/>
      </c>
    </row>
    <row r="246" spans="1:21" x14ac:dyDescent="0.2">
      <c r="A246" s="120" t="str">
        <f>IF(ISTEXT(Data!A246),Data!A246,"")</f>
        <v>DEU96078</v>
      </c>
      <c r="B246" s="120">
        <f>IF(Data!P246&gt;0.0001,Data!P246,"")</f>
        <v>4.84</v>
      </c>
      <c r="C246" s="129">
        <f t="shared" si="23"/>
        <v>14.454397707459275</v>
      </c>
      <c r="D246" s="121">
        <f>IF(Data!R246&gt;0.0001,Data!R246,"")</f>
        <v>9.1999999999999993</v>
      </c>
      <c r="E246" s="130">
        <f t="shared" si="24"/>
        <v>8.8953566012609873</v>
      </c>
      <c r="F246" s="130">
        <f t="shared" si="25"/>
        <v>8.8953566012609873</v>
      </c>
      <c r="G246" s="131">
        <f t="shared" si="26"/>
        <v>3.3113412906414355</v>
      </c>
      <c r="H246" s="121">
        <f t="shared" si="27"/>
        <v>35.032759584123383</v>
      </c>
      <c r="I246" s="130">
        <f t="shared" si="28"/>
        <v>32.33616170653162</v>
      </c>
      <c r="J246" s="121">
        <f t="shared" si="29"/>
        <v>2.6965978775917634</v>
      </c>
      <c r="K246" s="131">
        <f t="shared" si="30"/>
        <v>4.0027327526258283</v>
      </c>
      <c r="L246" s="120">
        <f>IF(Data!T246&gt;0,Data!T246/35.453*1000,"")</f>
        <v>1.3256988125123401</v>
      </c>
      <c r="M246" s="120">
        <f>IF(Data!V246&gt;0,Data!V246/14.0067*1000,"")</f>
        <v>14.708491250705588</v>
      </c>
      <c r="N246" s="120">
        <f>IF(Data!X246&gt;0,Data!X246/16.032*1000,"")</f>
        <v>16.301971643313692</v>
      </c>
      <c r="O246" s="120">
        <f>IF(Data!Z246&gt;0,Data!Z246/22.9898*1000,"")</f>
        <v>2.1748775543936882</v>
      </c>
      <c r="P246" s="120">
        <f>IF(Data!AB246&gt;0,Data!AB246/14.0067*1000,"")</f>
        <v>13.082765120017736</v>
      </c>
      <c r="Q246" s="120">
        <f>IF(Data!AD246&gt;0,Data!AD246/39.102*1000,"")</f>
        <v>0.51148278860416352</v>
      </c>
      <c r="R246" s="120">
        <f>IF(Data!AF246&gt;0,Data!AF246/12.156*1000,"")</f>
        <v>1.3162224415926291</v>
      </c>
      <c r="S246" s="120">
        <f>IF(Data!AH246&gt;0,Data!AH246/20.04*1000,"")</f>
        <v>3.4930139720558886</v>
      </c>
      <c r="T246" s="384" t="str">
        <f>IF(ISTEXT(Data!AJ246),Data!AJ246,"")</f>
        <v/>
      </c>
      <c r="U246" s="384" t="str">
        <f>IF(ISTEXT(Data!AK246),Data!AK246,"")</f>
        <v/>
      </c>
    </row>
    <row r="247" spans="1:21" x14ac:dyDescent="0.2">
      <c r="A247" s="120" t="str">
        <f>IF(ISTEXT(Data!A247),Data!A247,"")</f>
        <v>DEU96079</v>
      </c>
      <c r="B247" s="120">
        <f>IF(Data!P247&gt;0.0001,Data!P247,"")</f>
        <v>4.38</v>
      </c>
      <c r="C247" s="129">
        <f t="shared" si="23"/>
        <v>41.686938347033504</v>
      </c>
      <c r="D247" s="121">
        <f>IF(Data!R247&gt;0.0001,Data!R247,"")</f>
        <v>26.6</v>
      </c>
      <c r="E247" s="130">
        <f t="shared" si="24"/>
        <v>25.669481967024943</v>
      </c>
      <c r="F247" s="130">
        <f t="shared" si="25"/>
        <v>25.669481967024943</v>
      </c>
      <c r="G247" s="131">
        <f t="shared" si="26"/>
        <v>3.4981880938911969</v>
      </c>
      <c r="H247" s="121">
        <f t="shared" si="27"/>
        <v>99.087034923018763</v>
      </c>
      <c r="I247" s="130">
        <f t="shared" si="28"/>
        <v>95.702936483556286</v>
      </c>
      <c r="J247" s="121">
        <f t="shared" si="29"/>
        <v>3.3840984394624769</v>
      </c>
      <c r="K247" s="131">
        <f t="shared" si="30"/>
        <v>1.7373062971496738</v>
      </c>
      <c r="L247" s="120">
        <f>IF(Data!T247&gt;0,Data!T247/35.453*1000,"")</f>
        <v>5.4156206809014744</v>
      </c>
      <c r="M247" s="120">
        <f>IF(Data!V247&gt;0,Data!V247/14.0067*1000,"")</f>
        <v>41.964357713087644</v>
      </c>
      <c r="N247" s="120">
        <f>IF(Data!X247&gt;0,Data!X247/16.032*1000,"")</f>
        <v>48.322958089567166</v>
      </c>
      <c r="O247" s="120">
        <f>IF(Data!Z247&gt;0,Data!Z247/22.9898*1000,"")</f>
        <v>5.7851742946872102</v>
      </c>
      <c r="P247" s="120">
        <f>IF(Data!AB247&gt;0,Data!AB247/14.0067*1000,"")</f>
        <v>32.651477354620539</v>
      </c>
      <c r="Q247" s="120">
        <f>IF(Data!AD247&gt;0,Data!AD247/39.102*1000,"")</f>
        <v>1.9436345966958213</v>
      </c>
      <c r="R247" s="120">
        <f>IF(Data!AF247&gt;0,Data!AF247/12.156*1000,"")</f>
        <v>4.1954590325765055</v>
      </c>
      <c r="S247" s="120">
        <f>IF(Data!AH247&gt;0,Data!AH247/20.04*1000,"")</f>
        <v>12.82435129740519</v>
      </c>
      <c r="T247" s="384" t="str">
        <f>IF(ISTEXT(Data!AJ247),Data!AJ247,"")</f>
        <v/>
      </c>
      <c r="U247" s="384" t="str">
        <f>IF(ISTEXT(Data!AK247),Data!AK247,"")</f>
        <v/>
      </c>
    </row>
    <row r="248" spans="1:21" x14ac:dyDescent="0.2">
      <c r="A248" s="120" t="str">
        <f>IF(ISTEXT(Data!A248),Data!A248,"")</f>
        <v>DEU96080</v>
      </c>
      <c r="B248" s="120">
        <f>IF(Data!P248&gt;0.0001,Data!P248,"")</f>
        <v>4.7</v>
      </c>
      <c r="C248" s="129">
        <f t="shared" si="23"/>
        <v>19.952623149688769</v>
      </c>
      <c r="D248" s="121">
        <f>IF(Data!R248&gt;0.0001,Data!R248,"")</f>
        <v>12.8</v>
      </c>
      <c r="E248" s="130">
        <f t="shared" si="24"/>
        <v>11.329813888986781</v>
      </c>
      <c r="F248" s="130">
        <f t="shared" si="25"/>
        <v>11.329813888986781</v>
      </c>
      <c r="G248" s="131">
        <f t="shared" si="26"/>
        <v>11.485828992290781</v>
      </c>
      <c r="H248" s="121">
        <f t="shared" si="27"/>
        <v>39.400200117506081</v>
      </c>
      <c r="I248" s="130">
        <f t="shared" si="28"/>
        <v>40.813501987554694</v>
      </c>
      <c r="J248" s="121">
        <f t="shared" si="29"/>
        <v>-1.4133018700486133</v>
      </c>
      <c r="K248" s="131">
        <f t="shared" si="30"/>
        <v>-1.7619207603677558</v>
      </c>
      <c r="L248" s="120">
        <f>IF(Data!T248&gt;0,Data!T248/35.453*1000,"")</f>
        <v>1.3256988125123401</v>
      </c>
      <c r="M248" s="120">
        <f>IF(Data!V248&gt;0,Data!V248/14.0067*1000,"")</f>
        <v>22.353036045480199</v>
      </c>
      <c r="N248" s="120">
        <f>IF(Data!X248&gt;0,Data!X248/16.032*1000,"")</f>
        <v>17.134767129562157</v>
      </c>
      <c r="O248" s="120">
        <f>IF(Data!Z248&gt;0,Data!Z248/22.9898*1000,"")</f>
        <v>1.783399594602824</v>
      </c>
      <c r="P248" s="120">
        <f>IF(Data!AB248&gt;0,Data!AB248/14.0067*1000,"")</f>
        <v>9.8675092854371069</v>
      </c>
      <c r="Q248" s="120">
        <f>IF(Data!AD248&gt;0,Data!AD248/39.102*1000,"")</f>
        <v>1.2787069715104089</v>
      </c>
      <c r="R248" s="120">
        <f>IF(Data!AF248&gt;0,Data!AF248/12.156*1000,"")</f>
        <v>1.7275419545903259</v>
      </c>
      <c r="S248" s="120">
        <f>IF(Data!AH248&gt;0,Data!AH248/20.04*1000,"")</f>
        <v>4.7904191616766463</v>
      </c>
      <c r="T248" s="384" t="str">
        <f>IF(ISTEXT(Data!AJ248),Data!AJ248,"")</f>
        <v/>
      </c>
      <c r="U248" s="384" t="str">
        <f>IF(ISTEXT(Data!AK248),Data!AK248,"")</f>
        <v/>
      </c>
    </row>
    <row r="249" spans="1:21" x14ac:dyDescent="0.2">
      <c r="A249" s="120" t="str">
        <f>IF(ISTEXT(Data!A249),Data!A249,"")</f>
        <v/>
      </c>
      <c r="B249" s="120" t="str">
        <f>IF(Data!P249&gt;0.0001,Data!P249,"")</f>
        <v/>
      </c>
      <c r="C249" s="129" t="str">
        <f t="shared" si="23"/>
        <v/>
      </c>
      <c r="D249" s="121" t="str">
        <f>IF(Data!R249&gt;0.0001,Data!R249,"")</f>
        <v/>
      </c>
      <c r="E249" s="130" t="str">
        <f t="shared" si="24"/>
        <v/>
      </c>
      <c r="F249" s="130" t="str">
        <f t="shared" si="25"/>
        <v/>
      </c>
      <c r="G249" s="131" t="str">
        <f t="shared" si="26"/>
        <v/>
      </c>
      <c r="H249" s="121" t="str">
        <f t="shared" si="27"/>
        <v/>
      </c>
      <c r="I249" s="130" t="str">
        <f t="shared" si="28"/>
        <v/>
      </c>
      <c r="J249" s="121" t="str">
        <f t="shared" si="29"/>
        <v/>
      </c>
      <c r="K249" s="131" t="str">
        <f t="shared" si="30"/>
        <v/>
      </c>
      <c r="L249" s="120" t="str">
        <f>IF(Data!T249&gt;0,Data!T249/35.453*1000,"")</f>
        <v/>
      </c>
      <c r="M249" s="120" t="str">
        <f>IF(Data!V249&gt;0,Data!V249/14.0067*1000,"")</f>
        <v/>
      </c>
      <c r="N249" s="120" t="str">
        <f>IF(Data!X249&gt;0,Data!X249/16.032*1000,"")</f>
        <v/>
      </c>
      <c r="O249" s="120" t="str">
        <f>IF(Data!Z249&gt;0,Data!Z249/22.9898*1000,"")</f>
        <v/>
      </c>
      <c r="P249" s="120" t="str">
        <f>IF(Data!AB249&gt;0,Data!AB249/14.0067*1000,"")</f>
        <v/>
      </c>
      <c r="Q249" s="120" t="str">
        <f>IF(Data!AD249&gt;0,Data!AD249/39.102*1000,"")</f>
        <v/>
      </c>
      <c r="R249" s="120" t="str">
        <f>IF(Data!AF249&gt;0,Data!AF249/12.156*1000,"")</f>
        <v/>
      </c>
      <c r="S249" s="120" t="str">
        <f>IF(Data!AH249&gt;0,Data!AH249/20.04*1000,"")</f>
        <v/>
      </c>
      <c r="T249" s="384" t="str">
        <f>IF(ISTEXT(Data!AJ249),Data!AJ249,"")</f>
        <v/>
      </c>
      <c r="U249" s="384" t="str">
        <f>IF(ISTEXT(Data!AK249),Data!AK249,"")</f>
        <v/>
      </c>
    </row>
    <row r="250" spans="1:21" x14ac:dyDescent="0.2">
      <c r="A250" s="120" t="str">
        <f>IF(ISTEXT(Data!A250),Data!A250,"")</f>
        <v/>
      </c>
      <c r="B250" s="120" t="str">
        <f>IF(Data!P250&gt;0.0001,Data!P250,"")</f>
        <v/>
      </c>
      <c r="C250" s="129" t="str">
        <f t="shared" ref="C250:C313" si="31">IF(ISNUMBER(B250),10^(-B250)*10^6,"")</f>
        <v/>
      </c>
      <c r="D250" s="121" t="str">
        <f>IF(Data!R250&gt;0.0001,Data!R250,"")</f>
        <v/>
      </c>
      <c r="E250" s="130" t="str">
        <f t="shared" si="24"/>
        <v/>
      </c>
      <c r="F250" s="130" t="str">
        <f t="shared" si="25"/>
        <v/>
      </c>
      <c r="G250" s="131" t="str">
        <f t="shared" si="26"/>
        <v/>
      </c>
      <c r="H250" s="121" t="str">
        <f t="shared" si="27"/>
        <v/>
      </c>
      <c r="I250" s="130" t="str">
        <f t="shared" si="28"/>
        <v/>
      </c>
      <c r="J250" s="121" t="str">
        <f t="shared" si="29"/>
        <v/>
      </c>
      <c r="K250" s="131" t="str">
        <f t="shared" si="30"/>
        <v/>
      </c>
      <c r="L250" s="120" t="str">
        <f>IF(Data!T250&gt;0,Data!T250/35.453*1000,"")</f>
        <v/>
      </c>
      <c r="M250" s="120" t="str">
        <f>IF(Data!V250&gt;0,Data!V250/14.0067*1000,"")</f>
        <v/>
      </c>
      <c r="N250" s="120" t="str">
        <f>IF(Data!X250&gt;0,Data!X250/16.032*1000,"")</f>
        <v/>
      </c>
      <c r="O250" s="120" t="str">
        <f>IF(Data!Z250&gt;0,Data!Z250/22.9898*1000,"")</f>
        <v/>
      </c>
      <c r="P250" s="120" t="str">
        <f>IF(Data!AB250&gt;0,Data!AB250/14.0067*1000,"")</f>
        <v/>
      </c>
      <c r="Q250" s="120" t="str">
        <f>IF(Data!AD250&gt;0,Data!AD250/39.102*1000,"")</f>
        <v/>
      </c>
      <c r="R250" s="120" t="str">
        <f>IF(Data!AF250&gt;0,Data!AF250/12.156*1000,"")</f>
        <v/>
      </c>
      <c r="S250" s="120" t="str">
        <f>IF(Data!AH250&gt;0,Data!AH250/20.04*1000,"")</f>
        <v/>
      </c>
      <c r="T250" s="384" t="str">
        <f>IF(ISTEXT(Data!AJ250),Data!AJ250,"")</f>
        <v/>
      </c>
      <c r="U250" s="384" t="str">
        <f>IF(ISTEXT(Data!AK250),Data!AK250,"")</f>
        <v/>
      </c>
    </row>
    <row r="251" spans="1:21" x14ac:dyDescent="0.2">
      <c r="A251" s="120" t="str">
        <f>IF(ISTEXT(Data!A251),Data!A251,"")</f>
        <v/>
      </c>
      <c r="B251" s="120" t="str">
        <f>IF(Data!P251&gt;0.0001,Data!P251,"")</f>
        <v/>
      </c>
      <c r="C251" s="129" t="str">
        <f t="shared" si="31"/>
        <v/>
      </c>
      <c r="D251" s="121" t="str">
        <f>IF(Data!R251&gt;0.0001,Data!R251,"")</f>
        <v/>
      </c>
      <c r="E251" s="130" t="str">
        <f t="shared" si="24"/>
        <v/>
      </c>
      <c r="F251" s="130" t="str">
        <f t="shared" si="25"/>
        <v/>
      </c>
      <c r="G251" s="131" t="str">
        <f t="shared" si="26"/>
        <v/>
      </c>
      <c r="H251" s="121" t="str">
        <f t="shared" si="27"/>
        <v/>
      </c>
      <c r="I251" s="130" t="str">
        <f t="shared" si="28"/>
        <v/>
      </c>
      <c r="J251" s="121" t="str">
        <f t="shared" si="29"/>
        <v/>
      </c>
      <c r="K251" s="131" t="str">
        <f t="shared" si="30"/>
        <v/>
      </c>
      <c r="L251" s="120" t="str">
        <f>IF(Data!T251&gt;0,Data!T251/35.453*1000,"")</f>
        <v/>
      </c>
      <c r="M251" s="120" t="str">
        <f>IF(Data!V251&gt;0,Data!V251/14.0067*1000,"")</f>
        <v/>
      </c>
      <c r="N251" s="120" t="str">
        <f>IF(Data!X251&gt;0,Data!X251/16.032*1000,"")</f>
        <v/>
      </c>
      <c r="O251" s="120" t="str">
        <f>IF(Data!Z251&gt;0,Data!Z251/22.9898*1000,"")</f>
        <v/>
      </c>
      <c r="P251" s="120" t="str">
        <f>IF(Data!AB251&gt;0,Data!AB251/14.0067*1000,"")</f>
        <v/>
      </c>
      <c r="Q251" s="120" t="str">
        <f>IF(Data!AD251&gt;0,Data!AD251/39.102*1000,"")</f>
        <v/>
      </c>
      <c r="R251" s="120" t="str">
        <f>IF(Data!AF251&gt;0,Data!AF251/12.156*1000,"")</f>
        <v/>
      </c>
      <c r="S251" s="120" t="str">
        <f>IF(Data!AH251&gt;0,Data!AH251/20.04*1000,"")</f>
        <v/>
      </c>
      <c r="T251" s="384" t="str">
        <f>IF(ISTEXT(Data!AJ251),Data!AJ251,"")</f>
        <v/>
      </c>
      <c r="U251" s="384" t="str">
        <f>IF(ISTEXT(Data!AK251),Data!AK251,"")</f>
        <v/>
      </c>
    </row>
    <row r="252" spans="1:21" x14ac:dyDescent="0.2">
      <c r="A252" s="120" t="str">
        <f>IF(ISTEXT(Data!A252),Data!A252,"")</f>
        <v/>
      </c>
      <c r="B252" s="120" t="str">
        <f>IF(Data!P252&gt;0.0001,Data!P252,"")</f>
        <v/>
      </c>
      <c r="C252" s="129" t="str">
        <f t="shared" si="31"/>
        <v/>
      </c>
      <c r="D252" s="121" t="str">
        <f>IF(Data!R252&gt;0.0001,Data!R252,"")</f>
        <v/>
      </c>
      <c r="E252" s="130" t="str">
        <f t="shared" si="24"/>
        <v/>
      </c>
      <c r="F252" s="130" t="str">
        <f t="shared" si="25"/>
        <v/>
      </c>
      <c r="G252" s="131" t="str">
        <f t="shared" si="26"/>
        <v/>
      </c>
      <c r="H252" s="121" t="str">
        <f t="shared" si="27"/>
        <v/>
      </c>
      <c r="I252" s="130" t="str">
        <f t="shared" si="28"/>
        <v/>
      </c>
      <c r="J252" s="121" t="str">
        <f t="shared" si="29"/>
        <v/>
      </c>
      <c r="K252" s="131" t="str">
        <f t="shared" si="30"/>
        <v/>
      </c>
      <c r="L252" s="120" t="str">
        <f>IF(Data!T252&gt;0,Data!T252/35.453*1000,"")</f>
        <v/>
      </c>
      <c r="M252" s="120" t="str">
        <f>IF(Data!V252&gt;0,Data!V252/14.0067*1000,"")</f>
        <v/>
      </c>
      <c r="N252" s="120" t="str">
        <f>IF(Data!X252&gt;0,Data!X252/16.032*1000,"")</f>
        <v/>
      </c>
      <c r="O252" s="120" t="str">
        <f>IF(Data!Z252&gt;0,Data!Z252/22.9898*1000,"")</f>
        <v/>
      </c>
      <c r="P252" s="120" t="str">
        <f>IF(Data!AB252&gt;0,Data!AB252/14.0067*1000,"")</f>
        <v/>
      </c>
      <c r="Q252" s="120" t="str">
        <f>IF(Data!AD252&gt;0,Data!AD252/39.102*1000,"")</f>
        <v/>
      </c>
      <c r="R252" s="120" t="str">
        <f>IF(Data!AF252&gt;0,Data!AF252/12.156*1000,"")</f>
        <v/>
      </c>
      <c r="S252" s="120" t="str">
        <f>IF(Data!AH252&gt;0,Data!AH252/20.04*1000,"")</f>
        <v/>
      </c>
      <c r="T252" s="384" t="str">
        <f>IF(ISTEXT(Data!AJ252),Data!AJ252,"")</f>
        <v/>
      </c>
      <c r="U252" s="384" t="str">
        <f>IF(ISTEXT(Data!AK252),Data!AK252,"")</f>
        <v/>
      </c>
    </row>
    <row r="253" spans="1:21" x14ac:dyDescent="0.2">
      <c r="A253" s="120" t="str">
        <f>IF(ISTEXT(Data!A253),Data!A253,"")</f>
        <v/>
      </c>
      <c r="B253" s="120" t="str">
        <f>IF(Data!P253&gt;0.0001,Data!P253,"")</f>
        <v/>
      </c>
      <c r="C253" s="129" t="str">
        <f t="shared" si="31"/>
        <v/>
      </c>
      <c r="D253" s="121" t="str">
        <f>IF(Data!R253&gt;0.0001,Data!R253,"")</f>
        <v/>
      </c>
      <c r="E253" s="130" t="str">
        <f t="shared" si="24"/>
        <v/>
      </c>
      <c r="F253" s="130" t="str">
        <f t="shared" si="25"/>
        <v/>
      </c>
      <c r="G253" s="131" t="str">
        <f t="shared" si="26"/>
        <v/>
      </c>
      <c r="H253" s="121" t="str">
        <f t="shared" si="27"/>
        <v/>
      </c>
      <c r="I253" s="130" t="str">
        <f t="shared" si="28"/>
        <v/>
      </c>
      <c r="J253" s="121" t="str">
        <f t="shared" si="29"/>
        <v/>
      </c>
      <c r="K253" s="131" t="str">
        <f t="shared" si="30"/>
        <v/>
      </c>
      <c r="L253" s="120" t="str">
        <f>IF(Data!T253&gt;0,Data!T253/35.453*1000,"")</f>
        <v/>
      </c>
      <c r="M253" s="120" t="str">
        <f>IF(Data!V253&gt;0,Data!V253/14.0067*1000,"")</f>
        <v/>
      </c>
      <c r="N253" s="120" t="str">
        <f>IF(Data!X253&gt;0,Data!X253/16.032*1000,"")</f>
        <v/>
      </c>
      <c r="O253" s="120" t="str">
        <f>IF(Data!Z253&gt;0,Data!Z253/22.9898*1000,"")</f>
        <v/>
      </c>
      <c r="P253" s="120" t="str">
        <f>IF(Data!AB253&gt;0,Data!AB253/14.0067*1000,"")</f>
        <v/>
      </c>
      <c r="Q253" s="120" t="str">
        <f>IF(Data!AD253&gt;0,Data!AD253/39.102*1000,"")</f>
        <v/>
      </c>
      <c r="R253" s="120" t="str">
        <f>IF(Data!AF253&gt;0,Data!AF253/12.156*1000,"")</f>
        <v/>
      </c>
      <c r="S253" s="120" t="str">
        <f>IF(Data!AH253&gt;0,Data!AH253/20.04*1000,"")</f>
        <v/>
      </c>
      <c r="T253" s="384" t="str">
        <f>IF(ISTEXT(Data!AJ253),Data!AJ253,"")</f>
        <v/>
      </c>
      <c r="U253" s="384" t="str">
        <f>IF(ISTEXT(Data!AK253),Data!AK253,"")</f>
        <v/>
      </c>
    </row>
    <row r="254" spans="1:21" x14ac:dyDescent="0.2">
      <c r="A254" s="120" t="str">
        <f>IF(ISTEXT(Data!A254),Data!A254,"")</f>
        <v/>
      </c>
      <c r="B254" s="120" t="str">
        <f>IF(Data!P254&gt;0.0001,Data!P254,"")</f>
        <v/>
      </c>
      <c r="C254" s="129" t="str">
        <f t="shared" si="31"/>
        <v/>
      </c>
      <c r="D254" s="121" t="str">
        <f>IF(Data!R254&gt;0.0001,Data!R254,"")</f>
        <v/>
      </c>
      <c r="E254" s="130" t="str">
        <f t="shared" si="24"/>
        <v/>
      </c>
      <c r="F254" s="130" t="str">
        <f t="shared" si="25"/>
        <v/>
      </c>
      <c r="G254" s="131" t="str">
        <f t="shared" si="26"/>
        <v/>
      </c>
      <c r="H254" s="121" t="str">
        <f t="shared" si="27"/>
        <v/>
      </c>
      <c r="I254" s="130" t="str">
        <f t="shared" si="28"/>
        <v/>
      </c>
      <c r="J254" s="121" t="str">
        <f t="shared" si="29"/>
        <v/>
      </c>
      <c r="K254" s="131" t="str">
        <f t="shared" si="30"/>
        <v/>
      </c>
      <c r="L254" s="120" t="str">
        <f>IF(Data!T254&gt;0,Data!T254/35.453*1000,"")</f>
        <v/>
      </c>
      <c r="M254" s="120" t="str">
        <f>IF(Data!V254&gt;0,Data!V254/14.0067*1000,"")</f>
        <v/>
      </c>
      <c r="N254" s="120" t="str">
        <f>IF(Data!X254&gt;0,Data!X254/16.032*1000,"")</f>
        <v/>
      </c>
      <c r="O254" s="120" t="str">
        <f>IF(Data!Z254&gt;0,Data!Z254/22.9898*1000,"")</f>
        <v/>
      </c>
      <c r="P254" s="120" t="str">
        <f>IF(Data!AB254&gt;0,Data!AB254/14.0067*1000,"")</f>
        <v/>
      </c>
      <c r="Q254" s="120" t="str">
        <f>IF(Data!AD254&gt;0,Data!AD254/39.102*1000,"")</f>
        <v/>
      </c>
      <c r="R254" s="120" t="str">
        <f>IF(Data!AF254&gt;0,Data!AF254/12.156*1000,"")</f>
        <v/>
      </c>
      <c r="S254" s="120" t="str">
        <f>IF(Data!AH254&gt;0,Data!AH254/20.04*1000,"")</f>
        <v/>
      </c>
      <c r="T254" s="384" t="str">
        <f>IF(ISTEXT(Data!AJ254),Data!AJ254,"")</f>
        <v/>
      </c>
      <c r="U254" s="384" t="str">
        <f>IF(ISTEXT(Data!AK254),Data!AK254,"")</f>
        <v/>
      </c>
    </row>
    <row r="255" spans="1:21" x14ac:dyDescent="0.2">
      <c r="A255" s="120" t="str">
        <f>IF(ISTEXT(Data!A255),Data!A255,"")</f>
        <v/>
      </c>
      <c r="B255" s="120" t="str">
        <f>IF(Data!P255&gt;0.0001,Data!P255,"")</f>
        <v/>
      </c>
      <c r="C255" s="129" t="str">
        <f t="shared" si="31"/>
        <v/>
      </c>
      <c r="D255" s="121" t="str">
        <f>IF(Data!R255&gt;0.0001,Data!R255,"")</f>
        <v/>
      </c>
      <c r="E255" s="130" t="str">
        <f t="shared" si="24"/>
        <v/>
      </c>
      <c r="F255" s="130" t="str">
        <f t="shared" si="25"/>
        <v/>
      </c>
      <c r="G255" s="131" t="str">
        <f t="shared" si="26"/>
        <v/>
      </c>
      <c r="H255" s="121" t="str">
        <f t="shared" si="27"/>
        <v/>
      </c>
      <c r="I255" s="130" t="str">
        <f t="shared" si="28"/>
        <v/>
      </c>
      <c r="J255" s="121" t="str">
        <f t="shared" si="29"/>
        <v/>
      </c>
      <c r="K255" s="131" t="str">
        <f t="shared" si="30"/>
        <v/>
      </c>
      <c r="L255" s="120" t="str">
        <f>IF(Data!T255&gt;0,Data!T255/35.453*1000,"")</f>
        <v/>
      </c>
      <c r="M255" s="120" t="str">
        <f>IF(Data!V255&gt;0,Data!V255/14.0067*1000,"")</f>
        <v/>
      </c>
      <c r="N255" s="120" t="str">
        <f>IF(Data!X255&gt;0,Data!X255/16.032*1000,"")</f>
        <v/>
      </c>
      <c r="O255" s="120" t="str">
        <f>IF(Data!Z255&gt;0,Data!Z255/22.9898*1000,"")</f>
        <v/>
      </c>
      <c r="P255" s="120" t="str">
        <f>IF(Data!AB255&gt;0,Data!AB255/14.0067*1000,"")</f>
        <v/>
      </c>
      <c r="Q255" s="120" t="str">
        <f>IF(Data!AD255&gt;0,Data!AD255/39.102*1000,"")</f>
        <v/>
      </c>
      <c r="R255" s="120" t="str">
        <f>IF(Data!AF255&gt;0,Data!AF255/12.156*1000,"")</f>
        <v/>
      </c>
      <c r="S255" s="120" t="str">
        <f>IF(Data!AH255&gt;0,Data!AH255/20.04*1000,"")</f>
        <v/>
      </c>
      <c r="T255" s="384" t="str">
        <f>IF(ISTEXT(Data!AJ255),Data!AJ255,"")</f>
        <v/>
      </c>
      <c r="U255" s="384" t="str">
        <f>IF(ISTEXT(Data!AK255),Data!AK255,"")</f>
        <v/>
      </c>
    </row>
    <row r="256" spans="1:21" x14ac:dyDescent="0.2">
      <c r="A256" s="120" t="str">
        <f>IF(ISTEXT(Data!A256),Data!A256,"")</f>
        <v/>
      </c>
      <c r="B256" s="120" t="str">
        <f>IF(Data!P256&gt;0.0001,Data!P256,"")</f>
        <v/>
      </c>
      <c r="C256" s="129" t="str">
        <f t="shared" si="31"/>
        <v/>
      </c>
      <c r="D256" s="121" t="str">
        <f>IF(Data!R256&gt;0.0001,Data!R256,"")</f>
        <v/>
      </c>
      <c r="E256" s="130" t="str">
        <f t="shared" si="24"/>
        <v/>
      </c>
      <c r="F256" s="130" t="str">
        <f t="shared" si="25"/>
        <v/>
      </c>
      <c r="G256" s="131" t="str">
        <f t="shared" si="26"/>
        <v/>
      </c>
      <c r="H256" s="121" t="str">
        <f t="shared" si="27"/>
        <v/>
      </c>
      <c r="I256" s="130" t="str">
        <f t="shared" si="28"/>
        <v/>
      </c>
      <c r="J256" s="121" t="str">
        <f t="shared" si="29"/>
        <v/>
      </c>
      <c r="K256" s="131" t="str">
        <f t="shared" si="30"/>
        <v/>
      </c>
      <c r="L256" s="120" t="str">
        <f>IF(Data!T256&gt;0,Data!T256/35.453*1000,"")</f>
        <v/>
      </c>
      <c r="M256" s="120" t="str">
        <f>IF(Data!V256&gt;0,Data!V256/14.0067*1000,"")</f>
        <v/>
      </c>
      <c r="N256" s="120" t="str">
        <f>IF(Data!X256&gt;0,Data!X256/16.032*1000,"")</f>
        <v/>
      </c>
      <c r="O256" s="120" t="str">
        <f>IF(Data!Z256&gt;0,Data!Z256/22.9898*1000,"")</f>
        <v/>
      </c>
      <c r="P256" s="120" t="str">
        <f>IF(Data!AB256&gt;0,Data!AB256/14.0067*1000,"")</f>
        <v/>
      </c>
      <c r="Q256" s="120" t="str">
        <f>IF(Data!AD256&gt;0,Data!AD256/39.102*1000,"")</f>
        <v/>
      </c>
      <c r="R256" s="120" t="str">
        <f>IF(Data!AF256&gt;0,Data!AF256/12.156*1000,"")</f>
        <v/>
      </c>
      <c r="S256" s="120" t="str">
        <f>IF(Data!AH256&gt;0,Data!AH256/20.04*1000,"")</f>
        <v/>
      </c>
      <c r="T256" s="384" t="str">
        <f>IF(ISTEXT(Data!AJ256),Data!AJ256,"")</f>
        <v/>
      </c>
      <c r="U256" s="384" t="str">
        <f>IF(ISTEXT(Data!AK256),Data!AK256,"")</f>
        <v/>
      </c>
    </row>
    <row r="257" spans="1:21" x14ac:dyDescent="0.2">
      <c r="A257" s="120" t="str">
        <f>IF(ISTEXT(Data!A257),Data!A257,"")</f>
        <v/>
      </c>
      <c r="B257" s="120" t="str">
        <f>IF(Data!P257&gt;0.0001,Data!P257,"")</f>
        <v/>
      </c>
      <c r="C257" s="129" t="str">
        <f t="shared" si="31"/>
        <v/>
      </c>
      <c r="D257" s="121" t="str">
        <f>IF(Data!R257&gt;0.0001,Data!R257,"")</f>
        <v/>
      </c>
      <c r="E257" s="130" t="str">
        <f t="shared" si="24"/>
        <v/>
      </c>
      <c r="F257" s="130" t="str">
        <f t="shared" si="25"/>
        <v/>
      </c>
      <c r="G257" s="131" t="str">
        <f t="shared" si="26"/>
        <v/>
      </c>
      <c r="H257" s="121" t="str">
        <f t="shared" si="27"/>
        <v/>
      </c>
      <c r="I257" s="130" t="str">
        <f t="shared" si="28"/>
        <v/>
      </c>
      <c r="J257" s="121" t="str">
        <f t="shared" si="29"/>
        <v/>
      </c>
      <c r="K257" s="131" t="str">
        <f t="shared" si="30"/>
        <v/>
      </c>
      <c r="L257" s="120" t="str">
        <f>IF(Data!T257&gt;0,Data!T257/35.453*1000,"")</f>
        <v/>
      </c>
      <c r="M257" s="120" t="str">
        <f>IF(Data!V257&gt;0,Data!V257/14.0067*1000,"")</f>
        <v/>
      </c>
      <c r="N257" s="120" t="str">
        <f>IF(Data!X257&gt;0,Data!X257/16.032*1000,"")</f>
        <v/>
      </c>
      <c r="O257" s="120" t="str">
        <f>IF(Data!Z257&gt;0,Data!Z257/22.9898*1000,"")</f>
        <v/>
      </c>
      <c r="P257" s="120" t="str">
        <f>IF(Data!AB257&gt;0,Data!AB257/14.0067*1000,"")</f>
        <v/>
      </c>
      <c r="Q257" s="120" t="str">
        <f>IF(Data!AD257&gt;0,Data!AD257/39.102*1000,"")</f>
        <v/>
      </c>
      <c r="R257" s="120" t="str">
        <f>IF(Data!AF257&gt;0,Data!AF257/12.156*1000,"")</f>
        <v/>
      </c>
      <c r="S257" s="120" t="str">
        <f>IF(Data!AH257&gt;0,Data!AH257/20.04*1000,"")</f>
        <v/>
      </c>
      <c r="T257" s="384" t="str">
        <f>IF(ISTEXT(Data!#REF!),Data!#REF!,"")</f>
        <v/>
      </c>
      <c r="U257" s="384" t="str">
        <f>IF(ISTEXT(Data!AJ257),Data!AJ257,"")</f>
        <v/>
      </c>
    </row>
    <row r="258" spans="1:21" x14ac:dyDescent="0.2">
      <c r="A258" s="120" t="str">
        <f>IF(ISTEXT(Data!A258),Data!A258,"")</f>
        <v/>
      </c>
      <c r="B258" s="120" t="str">
        <f>IF(Data!P258&gt;0.0001,Data!P258,"")</f>
        <v/>
      </c>
      <c r="C258" s="129" t="str">
        <f t="shared" si="31"/>
        <v/>
      </c>
      <c r="D258" s="121" t="str">
        <f>IF(Data!R258&gt;0.0001,Data!R258,"")</f>
        <v/>
      </c>
      <c r="E258" s="130" t="str">
        <f t="shared" si="24"/>
        <v/>
      </c>
      <c r="F258" s="130" t="str">
        <f t="shared" si="25"/>
        <v/>
      </c>
      <c r="G258" s="131" t="str">
        <f t="shared" si="26"/>
        <v/>
      </c>
      <c r="H258" s="121" t="str">
        <f t="shared" si="27"/>
        <v/>
      </c>
      <c r="I258" s="130" t="str">
        <f t="shared" si="28"/>
        <v/>
      </c>
      <c r="J258" s="121" t="str">
        <f t="shared" si="29"/>
        <v/>
      </c>
      <c r="K258" s="131" t="str">
        <f t="shared" si="30"/>
        <v/>
      </c>
      <c r="L258" s="120" t="str">
        <f>IF(Data!T258&gt;0,Data!T258/35.453*1000,"")</f>
        <v/>
      </c>
      <c r="M258" s="120" t="str">
        <f>IF(Data!V258&gt;0,Data!V258/14.0067*1000,"")</f>
        <v/>
      </c>
      <c r="N258" s="120" t="str">
        <f>IF(Data!X258&gt;0,Data!X258/16.032*1000,"")</f>
        <v/>
      </c>
      <c r="O258" s="120" t="str">
        <f>IF(Data!Z258&gt;0,Data!Z258/22.9898*1000,"")</f>
        <v/>
      </c>
      <c r="P258" s="120" t="str">
        <f>IF(Data!AB258&gt;0,Data!AB258/14.0067*1000,"")</f>
        <v/>
      </c>
      <c r="Q258" s="120" t="str">
        <f>IF(Data!AD258&gt;0,Data!AD258/39.102*1000,"")</f>
        <v/>
      </c>
      <c r="R258" s="120" t="str">
        <f>IF(Data!AF258&gt;0,Data!AF258/12.156*1000,"")</f>
        <v/>
      </c>
      <c r="S258" s="120" t="str">
        <f>IF(Data!AH258&gt;0,Data!AH258/20.04*1000,"")</f>
        <v/>
      </c>
      <c r="T258" s="384" t="str">
        <f>IF(ISTEXT(Data!AJ258),Data!AJ258,"")</f>
        <v/>
      </c>
      <c r="U258" s="384" t="str">
        <f>IF(ISTEXT(Data!AK258),Data!AK258,"")</f>
        <v/>
      </c>
    </row>
    <row r="259" spans="1:21" x14ac:dyDescent="0.2">
      <c r="A259" s="120" t="str">
        <f>IF(ISTEXT(Data!A259),Data!A259,"")</f>
        <v/>
      </c>
      <c r="B259" s="120" t="str">
        <f>IF(Data!P259&gt;0.0001,Data!P259,"")</f>
        <v/>
      </c>
      <c r="C259" s="129" t="str">
        <f t="shared" si="31"/>
        <v/>
      </c>
      <c r="D259" s="121" t="str">
        <f>IF(Data!R259&gt;0.0001,Data!R259,"")</f>
        <v/>
      </c>
      <c r="E259" s="130" t="str">
        <f t="shared" si="24"/>
        <v/>
      </c>
      <c r="F259" s="130" t="str">
        <f t="shared" si="25"/>
        <v/>
      </c>
      <c r="G259" s="131" t="str">
        <f t="shared" si="26"/>
        <v/>
      </c>
      <c r="H259" s="121" t="str">
        <f t="shared" si="27"/>
        <v/>
      </c>
      <c r="I259" s="130" t="str">
        <f t="shared" si="28"/>
        <v/>
      </c>
      <c r="J259" s="121" t="str">
        <f t="shared" si="29"/>
        <v/>
      </c>
      <c r="K259" s="131" t="str">
        <f t="shared" si="30"/>
        <v/>
      </c>
      <c r="L259" s="120" t="str">
        <f>IF(Data!T259&gt;0,Data!T259/35.453*1000,"")</f>
        <v/>
      </c>
      <c r="M259" s="120" t="str">
        <f>IF(Data!V259&gt;0,Data!V259/14.0067*1000,"")</f>
        <v/>
      </c>
      <c r="N259" s="120" t="str">
        <f>IF(Data!X259&gt;0,Data!X259/16.032*1000,"")</f>
        <v/>
      </c>
      <c r="O259" s="120" t="str">
        <f>IF(Data!Z259&gt;0,Data!Z259/22.9898*1000,"")</f>
        <v/>
      </c>
      <c r="P259" s="120" t="str">
        <f>IF(Data!AB259&gt;0,Data!AB259/14.0067*1000,"")</f>
        <v/>
      </c>
      <c r="Q259" s="120" t="str">
        <f>IF(Data!AD259&gt;0,Data!AD259/39.102*1000,"")</f>
        <v/>
      </c>
      <c r="R259" s="120" t="str">
        <f>IF(Data!AF259&gt;0,Data!AF259/12.156*1000,"")</f>
        <v/>
      </c>
      <c r="S259" s="120" t="str">
        <f>IF(Data!AH259&gt;0,Data!AH259/20.04*1000,"")</f>
        <v/>
      </c>
      <c r="T259" s="384" t="str">
        <f>IF(ISTEXT(Data!AJ259),Data!AJ259,"")</f>
        <v/>
      </c>
      <c r="U259" s="384" t="str">
        <f>IF(ISTEXT(Data!AK259),Data!AK259,"")</f>
        <v/>
      </c>
    </row>
    <row r="260" spans="1:21" x14ac:dyDescent="0.2">
      <c r="A260" s="120" t="str">
        <f>IF(ISTEXT(Data!A260),Data!A260,"")</f>
        <v/>
      </c>
      <c r="B260" s="120" t="str">
        <f>IF(Data!P260&gt;0.0001,Data!P260,"")</f>
        <v/>
      </c>
      <c r="C260" s="129" t="str">
        <f t="shared" si="31"/>
        <v/>
      </c>
      <c r="D260" s="121" t="str">
        <f>IF(Data!R260&gt;0.0001,Data!R260,"")</f>
        <v/>
      </c>
      <c r="E260" s="130" t="str">
        <f t="shared" si="24"/>
        <v/>
      </c>
      <c r="F260" s="130" t="str">
        <f t="shared" si="25"/>
        <v/>
      </c>
      <c r="G260" s="131" t="str">
        <f t="shared" si="26"/>
        <v/>
      </c>
      <c r="H260" s="121" t="str">
        <f t="shared" si="27"/>
        <v/>
      </c>
      <c r="I260" s="130" t="str">
        <f t="shared" si="28"/>
        <v/>
      </c>
      <c r="J260" s="121" t="str">
        <f t="shared" si="29"/>
        <v/>
      </c>
      <c r="K260" s="131" t="str">
        <f t="shared" si="30"/>
        <v/>
      </c>
      <c r="L260" s="120" t="str">
        <f>IF(Data!T260&gt;0,Data!T260/35.453*1000,"")</f>
        <v/>
      </c>
      <c r="M260" s="120" t="str">
        <f>IF(Data!V260&gt;0,Data!V260/14.0067*1000,"")</f>
        <v/>
      </c>
      <c r="N260" s="120" t="str">
        <f>IF(Data!X260&gt;0,Data!X260/16.032*1000,"")</f>
        <v/>
      </c>
      <c r="O260" s="120" t="str">
        <f>IF(Data!Z260&gt;0,Data!Z260/22.9898*1000,"")</f>
        <v/>
      </c>
      <c r="P260" s="120" t="str">
        <f>IF(Data!AB260&gt;0,Data!AB260/14.0067*1000,"")</f>
        <v/>
      </c>
      <c r="Q260" s="120" t="str">
        <f>IF(Data!AD260&gt;0,Data!AD260/39.102*1000,"")</f>
        <v/>
      </c>
      <c r="R260" s="120" t="str">
        <f>IF(Data!AF260&gt;0,Data!AF260/12.156*1000,"")</f>
        <v/>
      </c>
      <c r="S260" s="120" t="str">
        <f>IF(Data!AH260&gt;0,Data!AH260/20.04*1000,"")</f>
        <v/>
      </c>
      <c r="T260" s="384" t="str">
        <f>IF(ISTEXT(Data!AJ260),Data!AJ260,"")</f>
        <v/>
      </c>
      <c r="U260" s="384" t="str">
        <f>IF(ISTEXT(Data!AK260),Data!AK260,"")</f>
        <v/>
      </c>
    </row>
    <row r="261" spans="1:21" x14ac:dyDescent="0.2">
      <c r="A261" s="120" t="str">
        <f>IF(ISTEXT(Data!A261),Data!A261,"")</f>
        <v>DEU96081</v>
      </c>
      <c r="B261" s="120">
        <f>IF(Data!P261&gt;0.0001,Data!P261,"")</f>
        <v>4.87</v>
      </c>
      <c r="C261" s="129">
        <f t="shared" si="31"/>
        <v>13.489628825916515</v>
      </c>
      <c r="D261" s="121">
        <f>IF(Data!R261&gt;0.0001,Data!R261,"")</f>
        <v>34.299999999999997</v>
      </c>
      <c r="E261" s="130">
        <f t="shared" si="24"/>
        <v>30.404248499358459</v>
      </c>
      <c r="F261" s="130">
        <f t="shared" si="25"/>
        <v>30.404248499358459</v>
      </c>
      <c r="G261" s="131">
        <f t="shared" si="26"/>
        <v>11.357876095164833</v>
      </c>
      <c r="H261" s="121">
        <f t="shared" si="27"/>
        <v>209.97859298843679</v>
      </c>
      <c r="I261" s="130">
        <f t="shared" si="28"/>
        <v>168.24655684108541</v>
      </c>
      <c r="J261" s="121">
        <f t="shared" si="29"/>
        <v>41.73203614735138</v>
      </c>
      <c r="K261" s="131">
        <f t="shared" si="30"/>
        <v>11.033649181224808</v>
      </c>
      <c r="L261" s="120">
        <f>IF(Data!T261&gt;0,Data!T261/35.453*1000,"")</f>
        <v>11.141511296646263</v>
      </c>
      <c r="M261" s="120">
        <f>IF(Data!V261&gt;0,Data!V261/14.0067*1000,"")</f>
        <v>70.494314974598822</v>
      </c>
      <c r="N261" s="120">
        <f>IF(Data!X261&gt;0,Data!X261/16.032*1000,"")</f>
        <v>86.610730569840328</v>
      </c>
      <c r="O261" s="120">
        <f>IF(Data!Z261&gt;0,Data!Z261/22.9898*1000,"")</f>
        <v>10.395914710001827</v>
      </c>
      <c r="P261" s="120">
        <f>IF(Data!AB261&gt;0,Data!AB261/14.0067*1000,"")</f>
        <v>81.600975663839449</v>
      </c>
      <c r="Q261" s="120">
        <f>IF(Data!AD261&gt;0,Data!AD261/39.102*1000,"")</f>
        <v>16.930080302797816</v>
      </c>
      <c r="R261" s="120">
        <f>IF(Data!AF261&gt;0,Data!AF261/12.156*1000,"")</f>
        <v>14.807502467917077</v>
      </c>
      <c r="S261" s="120">
        <f>IF(Data!AH261&gt;0,Data!AH261/20.04*1000,"")</f>
        <v>72.754491017964085</v>
      </c>
      <c r="T261" s="384" t="str">
        <f>IF(ISTEXT(Data!AJ261),Data!AJ261,"")</f>
        <v/>
      </c>
      <c r="U261" s="384" t="str">
        <f>IF(ISTEXT(Data!AK261),Data!AK261,"")</f>
        <v/>
      </c>
    </row>
    <row r="262" spans="1:21" x14ac:dyDescent="0.2">
      <c r="A262" s="120" t="str">
        <f>IF(ISTEXT(Data!A262),Data!A262,"")</f>
        <v>DEU96082</v>
      </c>
      <c r="B262" s="120">
        <f>IF(Data!P262&gt;0.0001,Data!P262,"")</f>
        <v>6.12</v>
      </c>
      <c r="C262" s="129">
        <f t="shared" si="31"/>
        <v>0.75857757502918233</v>
      </c>
      <c r="D262" s="121">
        <f>IF(Data!R262&gt;0.0001,Data!R262,"")</f>
        <v>34.5</v>
      </c>
      <c r="E262" s="130">
        <f t="shared" si="24"/>
        <v>31.081262566634056</v>
      </c>
      <c r="F262" s="130">
        <f t="shared" si="25"/>
        <v>31.380440933449432</v>
      </c>
      <c r="G262" s="131">
        <f t="shared" si="26"/>
        <v>9.0422001929001983</v>
      </c>
      <c r="H262" s="121">
        <f t="shared" si="27"/>
        <v>269.04635128588274</v>
      </c>
      <c r="I262" s="130">
        <f t="shared" si="28"/>
        <v>168.83707694563731</v>
      </c>
      <c r="J262" s="121">
        <f t="shared" si="29"/>
        <v>100.20927434024543</v>
      </c>
      <c r="K262" s="131">
        <f t="shared" si="30"/>
        <v>22.884920478712946</v>
      </c>
      <c r="L262" s="120">
        <f>IF(Data!T262&gt;0,Data!T262/35.453*1000,"")</f>
        <v>12.12873381660226</v>
      </c>
      <c r="M262" s="120">
        <f>IF(Data!V262&gt;0,Data!V262/14.0067*1000,"")</f>
        <v>70.349165389887915</v>
      </c>
      <c r="N262" s="120">
        <f>IF(Data!X262&gt;0,Data!X262/16.032*1000,"")</f>
        <v>79.636068372509428</v>
      </c>
      <c r="O262" s="120">
        <f>IF(Data!Z262&gt;0,Data!Z262/22.9898*1000,"")</f>
        <v>9.3519734838928574</v>
      </c>
      <c r="P262" s="120">
        <f>IF(Data!AB262&gt;0,Data!AB262/14.0067*1000,"")</f>
        <v>172.23792893175897</v>
      </c>
      <c r="Q262" s="120">
        <f>IF(Data!AD262&gt;0,Data!AD262/39.102*1000,"")</f>
        <v>18.51567694747072</v>
      </c>
      <c r="R262" s="120">
        <f>IF(Data!AF262&gt;0,Data!AF262/12.156*1000,"")</f>
        <v>7.4037512339585385</v>
      </c>
      <c r="S262" s="120">
        <f>IF(Data!AH262&gt;0,Data!AH262/20.04*1000,"")</f>
        <v>60.778443113772461</v>
      </c>
      <c r="T262" s="384" t="str">
        <f>IF(ISTEXT(Data!AJ262),Data!AJ262,"")</f>
        <v/>
      </c>
      <c r="U262" s="384" t="str">
        <f>IF(ISTEXT(Data!AK262),Data!AK262,"")</f>
        <v/>
      </c>
    </row>
    <row r="263" spans="1:21" x14ac:dyDescent="0.2">
      <c r="A263" s="120" t="str">
        <f>IF(ISTEXT(Data!A263),Data!A263,"")</f>
        <v/>
      </c>
      <c r="B263" s="120" t="str">
        <f>IF(Data!P263&gt;0.0001,Data!P263,"")</f>
        <v/>
      </c>
      <c r="C263" s="129" t="str">
        <f t="shared" si="31"/>
        <v/>
      </c>
      <c r="D263" s="121" t="str">
        <f>IF(Data!R263&gt;0.0001,Data!R263,"")</f>
        <v/>
      </c>
      <c r="E263" s="130" t="str">
        <f t="shared" si="24"/>
        <v/>
      </c>
      <c r="F263" s="130" t="str">
        <f t="shared" si="25"/>
        <v/>
      </c>
      <c r="G263" s="131" t="str">
        <f t="shared" si="26"/>
        <v/>
      </c>
      <c r="H263" s="121" t="str">
        <f t="shared" si="27"/>
        <v/>
      </c>
      <c r="I263" s="130" t="str">
        <f t="shared" si="28"/>
        <v/>
      </c>
      <c r="J263" s="121" t="str">
        <f t="shared" si="29"/>
        <v/>
      </c>
      <c r="K263" s="131" t="str">
        <f t="shared" si="30"/>
        <v/>
      </c>
      <c r="L263" s="120" t="str">
        <f>IF(Data!T263&gt;0,Data!T263/35.453*1000,"")</f>
        <v/>
      </c>
      <c r="M263" s="120" t="str">
        <f>IF(Data!V263&gt;0,Data!V263/14.0067*1000,"")</f>
        <v/>
      </c>
      <c r="N263" s="120" t="str">
        <f>IF(Data!X263&gt;0,Data!X263/16.032*1000,"")</f>
        <v/>
      </c>
      <c r="O263" s="120" t="str">
        <f>IF(Data!Z263&gt;0,Data!Z263/22.9898*1000,"")</f>
        <v/>
      </c>
      <c r="P263" s="120" t="str">
        <f>IF(Data!AB263&gt;0,Data!AB263/14.0067*1000,"")</f>
        <v/>
      </c>
      <c r="Q263" s="120" t="str">
        <f>IF(Data!AD263&gt;0,Data!AD263/39.102*1000,"")</f>
        <v/>
      </c>
      <c r="R263" s="120" t="str">
        <f>IF(Data!AF263&gt;0,Data!AF263/12.156*1000,"")</f>
        <v/>
      </c>
      <c r="S263" s="120" t="str">
        <f>IF(Data!AH263&gt;0,Data!AH263/20.04*1000,"")</f>
        <v/>
      </c>
      <c r="T263" s="384" t="str">
        <f>IF(ISTEXT(Data!AJ263),Data!AJ263,"")</f>
        <v/>
      </c>
      <c r="U263" s="384" t="str">
        <f>IF(ISTEXT(Data!AK263),Data!AK263,"")</f>
        <v/>
      </c>
    </row>
    <row r="264" spans="1:21" x14ac:dyDescent="0.2">
      <c r="A264" s="120" t="str">
        <f>IF(ISTEXT(Data!A264),Data!A264,"")</f>
        <v/>
      </c>
      <c r="B264" s="120" t="str">
        <f>IF(Data!P264&gt;0.0001,Data!P264,"")</f>
        <v/>
      </c>
      <c r="C264" s="129" t="str">
        <f t="shared" si="31"/>
        <v/>
      </c>
      <c r="D264" s="121" t="str">
        <f>IF(Data!R264&gt;0.0001,Data!R264,"")</f>
        <v/>
      </c>
      <c r="E264" s="130" t="str">
        <f t="shared" si="24"/>
        <v/>
      </c>
      <c r="F264" s="130" t="str">
        <f t="shared" si="25"/>
        <v/>
      </c>
      <c r="G264" s="131" t="str">
        <f t="shared" si="26"/>
        <v/>
      </c>
      <c r="H264" s="121" t="str">
        <f t="shared" si="27"/>
        <v/>
      </c>
      <c r="I264" s="130" t="str">
        <f t="shared" si="28"/>
        <v/>
      </c>
      <c r="J264" s="121" t="str">
        <f t="shared" si="29"/>
        <v/>
      </c>
      <c r="K264" s="131" t="str">
        <f t="shared" si="30"/>
        <v/>
      </c>
      <c r="L264" s="120" t="str">
        <f>IF(Data!T264&gt;0,Data!T264/35.453*1000,"")</f>
        <v/>
      </c>
      <c r="M264" s="120" t="str">
        <f>IF(Data!V264&gt;0,Data!V264/14.0067*1000,"")</f>
        <v/>
      </c>
      <c r="N264" s="120" t="str">
        <f>IF(Data!X264&gt;0,Data!X264/16.032*1000,"")</f>
        <v/>
      </c>
      <c r="O264" s="120" t="str">
        <f>IF(Data!Z264&gt;0,Data!Z264/22.9898*1000,"")</f>
        <v/>
      </c>
      <c r="P264" s="120" t="str">
        <f>IF(Data!AB264&gt;0,Data!AB264/14.0067*1000,"")</f>
        <v/>
      </c>
      <c r="Q264" s="120" t="str">
        <f>IF(Data!AD264&gt;0,Data!AD264/39.102*1000,"")</f>
        <v/>
      </c>
      <c r="R264" s="120" t="str">
        <f>IF(Data!AF264&gt;0,Data!AF264/12.156*1000,"")</f>
        <v/>
      </c>
      <c r="S264" s="120" t="str">
        <f>IF(Data!AH264&gt;0,Data!AH264/20.04*1000,"")</f>
        <v/>
      </c>
      <c r="T264" s="384" t="str">
        <f>IF(ISTEXT(Data!AJ264),Data!AJ264,"")</f>
        <v/>
      </c>
      <c r="U264" s="384" t="str">
        <f>IF(ISTEXT(Data!AK264),Data!AK264,"")</f>
        <v/>
      </c>
    </row>
    <row r="265" spans="1:21" x14ac:dyDescent="0.2">
      <c r="A265" s="120" t="str">
        <f>IF(ISTEXT(Data!A265),Data!A265,"")</f>
        <v>DEU96083</v>
      </c>
      <c r="B265" s="120">
        <f>IF(Data!P265&gt;0.0001,Data!P265,"")</f>
        <v>6.32</v>
      </c>
      <c r="C265" s="129">
        <f t="shared" si="31"/>
        <v>0.47863009232263748</v>
      </c>
      <c r="D265" s="121">
        <f>IF(Data!R265&gt;0.0001,Data!R265,"")</f>
        <v>19</v>
      </c>
      <c r="E265" s="130">
        <f t="shared" si="24"/>
        <v>19.403056201685665</v>
      </c>
      <c r="F265" s="130">
        <f t="shared" si="25"/>
        <v>19.877221958582989</v>
      </c>
      <c r="G265" s="131">
        <f t="shared" si="26"/>
        <v>-4.616957676752576</v>
      </c>
      <c r="H265" s="121">
        <f t="shared" si="27"/>
        <v>149.02406128289417</v>
      </c>
      <c r="I265" s="130">
        <f t="shared" si="28"/>
        <v>133.41156615431319</v>
      </c>
      <c r="J265" s="121">
        <f t="shared" si="29"/>
        <v>15.612495128580974</v>
      </c>
      <c r="K265" s="131">
        <f t="shared" si="30"/>
        <v>5.5278065555139744</v>
      </c>
      <c r="L265" s="120">
        <f>IF(Data!T265&gt;0,Data!T265/35.453*1000,"")</f>
        <v>11.790257524045918</v>
      </c>
      <c r="M265" s="120">
        <f>IF(Data!V265&gt;0,Data!V265/14.0067*1000,"")</f>
        <v>40.30320135472946</v>
      </c>
      <c r="N265" s="120">
        <f>IF(Data!X265&gt;0,Data!X265/16.032*1000,"")</f>
        <v>70.662697008182221</v>
      </c>
      <c r="O265" s="120">
        <f>IF(Data!Z265&gt;0,Data!Z265/22.9898*1000,"")</f>
        <v>7.7860616447294024</v>
      </c>
      <c r="P265" s="120">
        <f>IF(Data!AB265&gt;0,Data!AB265/14.0067*1000,"")</f>
        <v>62.198569765508061</v>
      </c>
      <c r="Q265" s="120">
        <f>IF(Data!AD265&gt;0,Data!AD265/39.102*1000,"")</f>
        <v>16.725487187356148</v>
      </c>
      <c r="R265" s="120">
        <f>IF(Data!AF265&gt;0,Data!AF265/12.156*1000,"")</f>
        <v>9.7894044093451793</v>
      </c>
      <c r="S265" s="120">
        <f>IF(Data!AH265&gt;0,Data!AH265/20.04*1000,"")</f>
        <v>52.045908183632733</v>
      </c>
      <c r="T265" s="384" t="str">
        <f>IF(ISTEXT(Data!AJ265),Data!AJ265,"")</f>
        <v/>
      </c>
      <c r="U265" s="384" t="str">
        <f>IF(ISTEXT(Data!AK265),Data!AK265,"")</f>
        <v/>
      </c>
    </row>
    <row r="266" spans="1:21" x14ac:dyDescent="0.2">
      <c r="A266" s="120" t="str">
        <f>IF(ISTEXT(Data!A266),Data!A266,"")</f>
        <v>DEU96084</v>
      </c>
      <c r="B266" s="120">
        <f>IF(Data!P266&gt;0.0001,Data!P266,"")</f>
        <v>6.05</v>
      </c>
      <c r="C266" s="129">
        <f t="shared" si="31"/>
        <v>0.8912509381337449</v>
      </c>
      <c r="D266" s="121">
        <f>IF(Data!R266&gt;0.0001,Data!R266,"")</f>
        <v>8</v>
      </c>
      <c r="E266" s="130">
        <f t="shared" si="24"/>
        <v>5.8868970189147145</v>
      </c>
      <c r="F266" s="130">
        <f t="shared" si="25"/>
        <v>6.141539107118545</v>
      </c>
      <c r="G266" s="131">
        <f t="shared" si="26"/>
        <v>23.230761161018187</v>
      </c>
      <c r="H266" s="121">
        <f t="shared" si="27"/>
        <v>53.657044544067816</v>
      </c>
      <c r="I266" s="130">
        <f t="shared" si="28"/>
        <v>30.78133204159661</v>
      </c>
      <c r="J266" s="121">
        <f t="shared" si="29"/>
        <v>22.875712502471206</v>
      </c>
      <c r="K266" s="131">
        <f t="shared" si="30"/>
        <v>27.091606242883337</v>
      </c>
      <c r="L266" s="120">
        <f>IF(Data!T266&gt;0,Data!T266/35.453*1000,"")</f>
        <v>1.9462386821989675</v>
      </c>
      <c r="M266" s="120">
        <f>IF(Data!V266&gt;0,Data!V266/14.0067*1000,"")</f>
        <v>9.5798725909200879</v>
      </c>
      <c r="N266" s="120">
        <f>IF(Data!X266&gt;0,Data!X266/16.032*1000,"")</f>
        <v>13.532926651537549</v>
      </c>
      <c r="O266" s="120">
        <f>IF(Data!Z266&gt;0,Data!Z266/22.9898*1000,"")</f>
        <v>2.3923653098330564</v>
      </c>
      <c r="P266" s="120">
        <f>IF(Data!AB266&gt;0,Data!AB266/14.0067*1000,"")</f>
        <v>37.696102888186701</v>
      </c>
      <c r="Q266" s="120">
        <f>IF(Data!AD266&gt;0,Data!AD266/39.102*1000,"")</f>
        <v>2.020357014986446</v>
      </c>
      <c r="R266" s="120">
        <f>IF(Data!AF266&gt;0,Data!AF266/12.156*1000,"")</f>
        <v>1.9743336623889436</v>
      </c>
      <c r="S266" s="120">
        <f>IF(Data!AH266&gt;0,Data!AH266/20.04*1000,"")</f>
        <v>8.682634730538922</v>
      </c>
      <c r="T266" s="384" t="str">
        <f>IF(ISTEXT(Data!AJ266),Data!AJ266,"")</f>
        <v>coniferous needles</v>
      </c>
      <c r="U266" s="384" t="str">
        <f>IF(ISTEXT(Data!AK266),Data!AK266,"")</f>
        <v/>
      </c>
    </row>
    <row r="267" spans="1:21" x14ac:dyDescent="0.2">
      <c r="A267" s="120" t="str">
        <f>IF(ISTEXT(Data!A267),Data!A267,"")</f>
        <v>DEU96085</v>
      </c>
      <c r="B267" s="120">
        <f>IF(Data!P267&gt;0.0001,Data!P267,"")</f>
        <v>4.82</v>
      </c>
      <c r="C267" s="129">
        <f t="shared" si="31"/>
        <v>15.135612484362051</v>
      </c>
      <c r="D267" s="121">
        <f>IF(Data!R267&gt;0.0001,Data!R267,"")</f>
        <v>19.899999999999999</v>
      </c>
      <c r="E267" s="130">
        <f t="shared" si="24"/>
        <v>17.571455139628885</v>
      </c>
      <c r="F267" s="130">
        <f t="shared" si="25"/>
        <v>17.571455139628885</v>
      </c>
      <c r="G267" s="131">
        <f t="shared" si="26"/>
        <v>11.7012304541262</v>
      </c>
      <c r="H267" s="121">
        <f t="shared" si="27"/>
        <v>103.80043493997508</v>
      </c>
      <c r="I267" s="130">
        <f t="shared" si="28"/>
        <v>80.071796142890463</v>
      </c>
      <c r="J267" s="121">
        <f t="shared" si="29"/>
        <v>23.728638797084614</v>
      </c>
      <c r="K267" s="131">
        <f t="shared" si="30"/>
        <v>12.904960502921645</v>
      </c>
      <c r="L267" s="120">
        <f>IF(Data!T267&gt;0,Data!T267/35.453*1000,"")</f>
        <v>3.4129692832764502</v>
      </c>
      <c r="M267" s="120">
        <f>IF(Data!V267&gt;0,Data!V267/14.0067*1000,"")</f>
        <v>40.432223207805819</v>
      </c>
      <c r="N267" s="120">
        <f>IF(Data!X267&gt;0,Data!X267/16.032*1000,"")</f>
        <v>36.226603651808198</v>
      </c>
      <c r="O267" s="120">
        <f>IF(Data!Z267&gt;0,Data!Z267/22.9898*1000,"")</f>
        <v>2.0878824522179404</v>
      </c>
      <c r="P267" s="120">
        <f>IF(Data!AB267&gt;0,Data!AB267/14.0067*1000,"")</f>
        <v>67.24319529907423</v>
      </c>
      <c r="Q267" s="120">
        <f>IF(Data!AD267&gt;0,Data!AD267/39.102*1000,"")</f>
        <v>3.6571019385197685</v>
      </c>
      <c r="R267" s="120">
        <f>IF(Data!AF267&gt;0,Data!AF267/12.156*1000,"")</f>
        <v>2.303389272787101</v>
      </c>
      <c r="S267" s="120">
        <f>IF(Data!AH267&gt;0,Data!AH267/20.04*1000,"")</f>
        <v>13.373253493013973</v>
      </c>
      <c r="T267" s="384" t="str">
        <f>IF(ISTEXT(Data!AJ267),Data!AJ267,"")</f>
        <v/>
      </c>
      <c r="U267" s="384" t="str">
        <f>IF(ISTEXT(Data!AK267),Data!AK267,"")</f>
        <v/>
      </c>
    </row>
    <row r="268" spans="1:21" x14ac:dyDescent="0.2">
      <c r="A268" s="120" t="str">
        <f>IF(ISTEXT(Data!A268),Data!A268,"")</f>
        <v>DEU96086</v>
      </c>
      <c r="B268" s="120">
        <f>IF(Data!P268&gt;0.0001,Data!P268,"")</f>
        <v>5.14</v>
      </c>
      <c r="C268" s="129">
        <f t="shared" si="31"/>
        <v>7.2443596007498954</v>
      </c>
      <c r="D268" s="121">
        <f>IF(Data!R268&gt;0.0001,Data!R268,"")</f>
        <v>10.4</v>
      </c>
      <c r="E268" s="130">
        <f t="shared" si="24"/>
        <v>9.2999217748337024</v>
      </c>
      <c r="F268" s="130">
        <f t="shared" si="25"/>
        <v>9.3312495957188641</v>
      </c>
      <c r="G268" s="131">
        <f t="shared" si="26"/>
        <v>10.276446195010925</v>
      </c>
      <c r="H268" s="121">
        <f t="shared" si="27"/>
        <v>60.666834434778423</v>
      </c>
      <c r="I268" s="130">
        <f t="shared" si="28"/>
        <v>41.325152060215778</v>
      </c>
      <c r="J268" s="121">
        <f t="shared" si="29"/>
        <v>19.341682374562644</v>
      </c>
      <c r="K268" s="131">
        <f t="shared" si="30"/>
        <v>18.963923577968494</v>
      </c>
      <c r="L268" s="120">
        <f>IF(Data!T268&gt;0,Data!T268/35.453*1000,"")</f>
        <v>1.7770005359207963</v>
      </c>
      <c r="M268" s="120">
        <f>IF(Data!V268&gt;0,Data!V268/14.0067*1000,"")</f>
        <v>21.917587291347473</v>
      </c>
      <c r="N268" s="120">
        <f>IF(Data!X268&gt;0,Data!X268/16.032*1000,"")</f>
        <v>16.926568258000042</v>
      </c>
      <c r="O268" s="120">
        <f>IF(Data!Z268&gt;0,Data!Z268/22.9898*1000,"")</f>
        <v>2.2183751054815612</v>
      </c>
      <c r="P268" s="120">
        <f>IF(Data!AB268&gt;0,Data!AB268/14.0067*1000,"")</f>
        <v>38.305892787848542</v>
      </c>
      <c r="Q268" s="120">
        <f>IF(Data!AD268&gt;0,Data!AD268/39.102*1000,"")</f>
        <v>2.1738018515676951</v>
      </c>
      <c r="R268" s="120">
        <f>IF(Data!AF268&gt;0,Data!AF268/12.156*1000,"")</f>
        <v>1.8920697597894043</v>
      </c>
      <c r="S268" s="120">
        <f>IF(Data!AH268&gt;0,Data!AH268/20.04*1000,"")</f>
        <v>8.8323353293413174</v>
      </c>
      <c r="T268" s="384" t="str">
        <f>IF(ISTEXT(Data!AJ268),Data!AJ268,"")</f>
        <v/>
      </c>
      <c r="U268" s="384" t="str">
        <f>IF(ISTEXT(Data!AK268),Data!AK268,"")</f>
        <v/>
      </c>
    </row>
    <row r="269" spans="1:21" x14ac:dyDescent="0.2">
      <c r="A269" s="120" t="str">
        <f>IF(ISTEXT(Data!A269),Data!A269,"")</f>
        <v/>
      </c>
      <c r="B269" s="120" t="str">
        <f>IF(Data!P269&gt;0.0001,Data!P269,"")</f>
        <v/>
      </c>
      <c r="C269" s="129" t="str">
        <f t="shared" si="31"/>
        <v/>
      </c>
      <c r="D269" s="121" t="str">
        <f>IF(Data!R269&gt;0.0001,Data!R269,"")</f>
        <v/>
      </c>
      <c r="E269" s="130" t="str">
        <f t="shared" si="24"/>
        <v/>
      </c>
      <c r="F269" s="130" t="str">
        <f t="shared" si="25"/>
        <v/>
      </c>
      <c r="G269" s="131" t="str">
        <f t="shared" si="26"/>
        <v/>
      </c>
      <c r="H269" s="121" t="str">
        <f t="shared" si="27"/>
        <v/>
      </c>
      <c r="I269" s="130" t="str">
        <f t="shared" si="28"/>
        <v/>
      </c>
      <c r="J269" s="121" t="str">
        <f t="shared" si="29"/>
        <v/>
      </c>
      <c r="K269" s="131" t="str">
        <f t="shared" si="30"/>
        <v/>
      </c>
      <c r="L269" s="120" t="str">
        <f>IF(Data!T269&gt;0,Data!T269/35.453*1000,"")</f>
        <v/>
      </c>
      <c r="M269" s="120" t="str">
        <f>IF(Data!V269&gt;0,Data!V269/14.0067*1000,"")</f>
        <v/>
      </c>
      <c r="N269" s="120" t="str">
        <f>IF(Data!X269&gt;0,Data!X269/16.032*1000,"")</f>
        <v/>
      </c>
      <c r="O269" s="120" t="str">
        <f>IF(Data!Z269&gt;0,Data!Z269/22.9898*1000,"")</f>
        <v/>
      </c>
      <c r="P269" s="120" t="str">
        <f>IF(Data!AB269&gt;0,Data!AB269/14.0067*1000,"")</f>
        <v/>
      </c>
      <c r="Q269" s="120" t="str">
        <f>IF(Data!AD269&gt;0,Data!AD269/39.102*1000,"")</f>
        <v/>
      </c>
      <c r="R269" s="120" t="str">
        <f>IF(Data!AF269&gt;0,Data!AF269/12.156*1000,"")</f>
        <v/>
      </c>
      <c r="S269" s="120" t="str">
        <f>IF(Data!AH269&gt;0,Data!AH269/20.04*1000,"")</f>
        <v/>
      </c>
      <c r="T269" s="384" t="str">
        <f>IF(ISTEXT(Data!AJ269),Data!AJ269,"")</f>
        <v/>
      </c>
      <c r="U269" s="384" t="str">
        <f>IF(ISTEXT(Data!AK269),Data!AK269,"")</f>
        <v/>
      </c>
    </row>
    <row r="270" spans="1:21" x14ac:dyDescent="0.2">
      <c r="A270" s="120" t="str">
        <f>IF(ISTEXT(Data!A270),Data!A270,"")</f>
        <v>DEU96087</v>
      </c>
      <c r="B270" s="120">
        <f>IF(Data!P270&gt;0.0001,Data!P270,"")</f>
        <v>5.26</v>
      </c>
      <c r="C270" s="129">
        <f t="shared" si="31"/>
        <v>5.4954087385762387</v>
      </c>
      <c r="D270" s="121">
        <f>IF(Data!R270&gt;0.0001,Data!R270,"")</f>
        <v>15.6</v>
      </c>
      <c r="E270" s="130">
        <f t="shared" si="24"/>
        <v>13.736191694686989</v>
      </c>
      <c r="F270" s="130">
        <f t="shared" si="25"/>
        <v>13.777489805673142</v>
      </c>
      <c r="G270" s="131">
        <f t="shared" si="26"/>
        <v>11.682757655941398</v>
      </c>
      <c r="H270" s="121">
        <f t="shared" si="27"/>
        <v>102.90474786124557</v>
      </c>
      <c r="I270" s="130">
        <f t="shared" si="28"/>
        <v>69.395310499035844</v>
      </c>
      <c r="J270" s="121">
        <f t="shared" si="29"/>
        <v>33.509437362209724</v>
      </c>
      <c r="K270" s="131">
        <f t="shared" si="30"/>
        <v>19.448302966990937</v>
      </c>
      <c r="L270" s="120">
        <f>IF(Data!T270&gt;0,Data!T270/35.453*1000,"")</f>
        <v>3.6104137872676496</v>
      </c>
      <c r="M270" s="120">
        <f>IF(Data!V270&gt;0,Data!V270/14.0067*1000,"")</f>
        <v>41.996613176356746</v>
      </c>
      <c r="N270" s="120">
        <f>IF(Data!X270&gt;0,Data!X270/16.032*1000,"")</f>
        <v>22.86023609752036</v>
      </c>
      <c r="O270" s="120">
        <f>IF(Data!Z270&gt;0,Data!Z270/22.9898*1000,"")</f>
        <v>2.4793604120088042</v>
      </c>
      <c r="P270" s="120">
        <f>IF(Data!AB270&gt;0,Data!AB270/14.0067*1000,"")</f>
        <v>63.972504019069788</v>
      </c>
      <c r="Q270" s="120">
        <f>IF(Data!AD270&gt;0,Data!AD270/39.102*1000,"")</f>
        <v>5.1404020254718441</v>
      </c>
      <c r="R270" s="120">
        <f>IF(Data!AF270&gt;0,Data!AF270/12.156*1000,"")</f>
        <v>4.3599868377755842</v>
      </c>
      <c r="S270" s="120">
        <f>IF(Data!AH270&gt;0,Data!AH270/20.04*1000,"")</f>
        <v>21.457085828343313</v>
      </c>
      <c r="T270" s="384" t="str">
        <f>IF(ISTEXT(Data!AJ270),Data!AJ270,"")</f>
        <v/>
      </c>
      <c r="U270" s="384" t="str">
        <f>IF(ISTEXT(Data!AK270),Data!AK270,"")</f>
        <v/>
      </c>
    </row>
    <row r="271" spans="1:21" x14ac:dyDescent="0.2">
      <c r="A271" s="120" t="str">
        <f>IF(ISTEXT(Data!A271),Data!A271,"")</f>
        <v>DEU96088</v>
      </c>
      <c r="B271" s="120">
        <f>IF(Data!P271&gt;0.0001,Data!P271,"")</f>
        <v>4.84</v>
      </c>
      <c r="C271" s="129">
        <f t="shared" si="31"/>
        <v>14.454397707459275</v>
      </c>
      <c r="D271" s="121">
        <f>IF(Data!R271&gt;0.0001,Data!R271,"")</f>
        <v>14.6</v>
      </c>
      <c r="E271" s="130">
        <f t="shared" si="24"/>
        <v>13.763090292617445</v>
      </c>
      <c r="F271" s="130">
        <f t="shared" si="25"/>
        <v>13.763090292617445</v>
      </c>
      <c r="G271" s="131">
        <f t="shared" si="26"/>
        <v>5.7322582697435243</v>
      </c>
      <c r="H271" s="121">
        <f t="shared" si="27"/>
        <v>69.138063480690718</v>
      </c>
      <c r="I271" s="130">
        <f t="shared" si="28"/>
        <v>65.16892266861116</v>
      </c>
      <c r="J271" s="121">
        <f t="shared" si="29"/>
        <v>3.9691408120795586</v>
      </c>
      <c r="K271" s="131">
        <f t="shared" si="30"/>
        <v>2.9552750202191849</v>
      </c>
      <c r="L271" s="120">
        <f>IF(Data!T271&gt;0,Data!T271/35.453*1000,"")</f>
        <v>1.8898259667729105</v>
      </c>
      <c r="M271" s="120">
        <f>IF(Data!V271&gt;0,Data!V271/14.0067*1000,"")</f>
        <v>34.610112087734855</v>
      </c>
      <c r="N271" s="120">
        <f>IF(Data!X271&gt;0,Data!X271/16.032*1000,"")</f>
        <v>28.66898461410339</v>
      </c>
      <c r="O271" s="120">
        <f>IF(Data!Z271&gt;0,Data!Z271/22.9898*1000,"")</f>
        <v>2.4793604120088042</v>
      </c>
      <c r="P271" s="120">
        <f>IF(Data!AB271&gt;0,Data!AB271/14.0067*1000,"")</f>
        <v>39.968956150562676</v>
      </c>
      <c r="Q271" s="120">
        <f>IF(Data!AD271&gt;0,Data!AD271/39.102*1000,"")</f>
        <v>1.8157638995447802</v>
      </c>
      <c r="R271" s="120">
        <f>IF(Data!AF271&gt;0,Data!AF271/12.156*1000,"")</f>
        <v>2.3856531753866403</v>
      </c>
      <c r="S271" s="120">
        <f>IF(Data!AH271&gt;0,Data!AH271/20.04*1000,"")</f>
        <v>8.0339321357285431</v>
      </c>
      <c r="T271" s="384" t="str">
        <f>IF(ISTEXT(Data!AJ271),Data!AJ271,"")</f>
        <v/>
      </c>
      <c r="U271" s="384" t="str">
        <f>IF(ISTEXT(Data!AK271),Data!AK271,"")</f>
        <v/>
      </c>
    </row>
    <row r="272" spans="1:21" x14ac:dyDescent="0.2">
      <c r="A272" s="120" t="str">
        <f>IF(ISTEXT(Data!A272),Data!A272,"")</f>
        <v>DEU96089</v>
      </c>
      <c r="B272" s="120">
        <f>IF(Data!P272&gt;0.0001,Data!P272,"")</f>
        <v>4.46</v>
      </c>
      <c r="C272" s="129">
        <f t="shared" si="31"/>
        <v>34.673685045253158</v>
      </c>
      <c r="D272" s="121">
        <f>IF(Data!R272&gt;0.0001,Data!R272,"")</f>
        <v>30.2</v>
      </c>
      <c r="E272" s="130">
        <f t="shared" si="24"/>
        <v>28.15087956045997</v>
      </c>
      <c r="F272" s="130">
        <f t="shared" si="25"/>
        <v>28.15087956045997</v>
      </c>
      <c r="G272" s="131">
        <f t="shared" si="26"/>
        <v>6.7851670183444694</v>
      </c>
      <c r="H272" s="121">
        <f t="shared" si="27"/>
        <v>123.5460631945071</v>
      </c>
      <c r="I272" s="130">
        <f t="shared" si="28"/>
        <v>128.50377410500829</v>
      </c>
      <c r="J272" s="121">
        <f t="shared" si="29"/>
        <v>-4.9577109105011914</v>
      </c>
      <c r="K272" s="131">
        <f t="shared" si="30"/>
        <v>-1.9669566001781837</v>
      </c>
      <c r="L272" s="120">
        <f>IF(Data!T272&gt;0,Data!T272/35.453*1000,"")</f>
        <v>2.8488421290158805</v>
      </c>
      <c r="M272" s="120">
        <f>IF(Data!V272&gt;0,Data!V272/14.0067*1000,"")</f>
        <v>59.801628900895082</v>
      </c>
      <c r="N272" s="120">
        <f>IF(Data!X272&gt;0,Data!X272/16.032*1000,"")</f>
        <v>65.85330307509733</v>
      </c>
      <c r="O272" s="120">
        <f>IF(Data!Z272&gt;0,Data!Z272/22.9898*1000,"")</f>
        <v>3.3928089848541529</v>
      </c>
      <c r="P272" s="120">
        <f>IF(Data!AB272&gt;0,Data!AB272/14.0067*1000,"")</f>
        <v>71.567160042130922</v>
      </c>
      <c r="Q272" s="120">
        <f>IF(Data!AD272&gt;0,Data!AD272/39.102*1000,"")</f>
        <v>2.1482277121374871</v>
      </c>
      <c r="R272" s="120">
        <f>IF(Data!AF272&gt;0,Data!AF272/12.156*1000,"")</f>
        <v>2.6324448831852583</v>
      </c>
      <c r="S272" s="120">
        <f>IF(Data!AH272&gt;0,Data!AH272/20.04*1000,"")</f>
        <v>9.1317365269461082</v>
      </c>
      <c r="T272" s="384" t="str">
        <f>IF(ISTEXT(Data!AJ272),Data!AJ272,"")</f>
        <v/>
      </c>
      <c r="U272" s="384" t="str">
        <f>IF(ISTEXT(Data!AK272),Data!AK272,"")</f>
        <v/>
      </c>
    </row>
    <row r="273" spans="1:21" x14ac:dyDescent="0.2">
      <c r="A273" s="120" t="str">
        <f>IF(ISTEXT(Data!A273),Data!A273,"")</f>
        <v/>
      </c>
      <c r="B273" s="120" t="str">
        <f>IF(Data!P273&gt;0.0001,Data!P273,"")</f>
        <v/>
      </c>
      <c r="C273" s="129" t="str">
        <f t="shared" si="31"/>
        <v/>
      </c>
      <c r="D273" s="121" t="str">
        <f>IF(Data!R273&gt;0.0001,Data!R273,"")</f>
        <v/>
      </c>
      <c r="E273" s="130" t="str">
        <f t="shared" si="24"/>
        <v/>
      </c>
      <c r="F273" s="130" t="str">
        <f t="shared" si="25"/>
        <v/>
      </c>
      <c r="G273" s="131" t="str">
        <f t="shared" si="26"/>
        <v/>
      </c>
      <c r="H273" s="121" t="str">
        <f t="shared" si="27"/>
        <v/>
      </c>
      <c r="I273" s="130" t="str">
        <f t="shared" si="28"/>
        <v/>
      </c>
      <c r="J273" s="121" t="str">
        <f t="shared" si="29"/>
        <v/>
      </c>
      <c r="K273" s="131" t="str">
        <f t="shared" si="30"/>
        <v/>
      </c>
      <c r="L273" s="120" t="str">
        <f>IF(Data!T273&gt;0,Data!T273/35.453*1000,"")</f>
        <v/>
      </c>
      <c r="M273" s="120" t="str">
        <f>IF(Data!V273&gt;0,Data!V273/14.0067*1000,"")</f>
        <v/>
      </c>
      <c r="N273" s="120" t="str">
        <f>IF(Data!X273&gt;0,Data!X273/16.032*1000,"")</f>
        <v/>
      </c>
      <c r="O273" s="120" t="str">
        <f>IF(Data!Z273&gt;0,Data!Z273/22.9898*1000,"")</f>
        <v/>
      </c>
      <c r="P273" s="120" t="str">
        <f>IF(Data!AB273&gt;0,Data!AB273/14.0067*1000,"")</f>
        <v/>
      </c>
      <c r="Q273" s="120" t="str">
        <f>IF(Data!AD273&gt;0,Data!AD273/39.102*1000,"")</f>
        <v/>
      </c>
      <c r="R273" s="120" t="str">
        <f>IF(Data!AF273&gt;0,Data!AF273/12.156*1000,"")</f>
        <v/>
      </c>
      <c r="S273" s="120" t="str">
        <f>IF(Data!AH273&gt;0,Data!AH273/20.04*1000,"")</f>
        <v/>
      </c>
      <c r="T273" s="384" t="str">
        <f>IF(ISTEXT(Data!AJ273),Data!AJ273,"")</f>
        <v/>
      </c>
      <c r="U273" s="384" t="str">
        <f>IF(ISTEXT(Data!AK273),Data!AK273,"")</f>
        <v/>
      </c>
    </row>
    <row r="274" spans="1:21" x14ac:dyDescent="0.2">
      <c r="A274" s="120" t="str">
        <f>IF(ISTEXT(Data!A274),Data!A274,"")</f>
        <v/>
      </c>
      <c r="B274" s="120" t="str">
        <f>IF(Data!P274&gt;0.0001,Data!P274,"")</f>
        <v/>
      </c>
      <c r="C274" s="129" t="str">
        <f t="shared" si="31"/>
        <v/>
      </c>
      <c r="D274" s="121" t="str">
        <f>IF(Data!R274&gt;0.0001,Data!R274,"")</f>
        <v/>
      </c>
      <c r="E274" s="130" t="str">
        <f t="shared" si="24"/>
        <v/>
      </c>
      <c r="F274" s="130" t="str">
        <f t="shared" si="25"/>
        <v/>
      </c>
      <c r="G274" s="131" t="str">
        <f t="shared" si="26"/>
        <v/>
      </c>
      <c r="H274" s="121" t="str">
        <f t="shared" si="27"/>
        <v/>
      </c>
      <c r="I274" s="130" t="str">
        <f t="shared" si="28"/>
        <v/>
      </c>
      <c r="J274" s="121" t="str">
        <f t="shared" si="29"/>
        <v/>
      </c>
      <c r="K274" s="131" t="str">
        <f t="shared" si="30"/>
        <v/>
      </c>
      <c r="L274" s="120" t="str">
        <f>IF(Data!T274&gt;0,Data!T274/35.453*1000,"")</f>
        <v/>
      </c>
      <c r="M274" s="120" t="str">
        <f>IF(Data!V274&gt;0,Data!V274/14.0067*1000,"")</f>
        <v/>
      </c>
      <c r="N274" s="120" t="str">
        <f>IF(Data!X274&gt;0,Data!X274/16.032*1000,"")</f>
        <v/>
      </c>
      <c r="O274" s="120" t="str">
        <f>IF(Data!Z274&gt;0,Data!Z274/22.9898*1000,"")</f>
        <v/>
      </c>
      <c r="P274" s="120" t="str">
        <f>IF(Data!AB274&gt;0,Data!AB274/14.0067*1000,"")</f>
        <v/>
      </c>
      <c r="Q274" s="120" t="str">
        <f>IF(Data!AD274&gt;0,Data!AD274/39.102*1000,"")</f>
        <v/>
      </c>
      <c r="R274" s="120" t="str">
        <f>IF(Data!AF274&gt;0,Data!AF274/12.156*1000,"")</f>
        <v/>
      </c>
      <c r="S274" s="120" t="str">
        <f>IF(Data!AH274&gt;0,Data!AH274/20.04*1000,"")</f>
        <v/>
      </c>
      <c r="T274" s="384" t="str">
        <f>IF(ISTEXT(Data!AJ274),Data!AJ274,"")</f>
        <v/>
      </c>
      <c r="U274" s="384" t="str">
        <f>IF(ISTEXT(Data!AK274),Data!AK274,"")</f>
        <v/>
      </c>
    </row>
    <row r="275" spans="1:21" x14ac:dyDescent="0.2">
      <c r="A275" s="120" t="str">
        <f>IF(ISTEXT(Data!A275),Data!A275,"")</f>
        <v/>
      </c>
      <c r="B275" s="120" t="str">
        <f>IF(Data!P275&gt;0.0001,Data!P275,"")</f>
        <v/>
      </c>
      <c r="C275" s="129" t="str">
        <f t="shared" si="31"/>
        <v/>
      </c>
      <c r="D275" s="121" t="str">
        <f>IF(Data!R275&gt;0.0001,Data!R275,"")</f>
        <v/>
      </c>
      <c r="E275" s="130" t="str">
        <f t="shared" si="24"/>
        <v/>
      </c>
      <c r="F275" s="130" t="str">
        <f t="shared" si="25"/>
        <v/>
      </c>
      <c r="G275" s="131" t="str">
        <f t="shared" si="26"/>
        <v/>
      </c>
      <c r="H275" s="121" t="str">
        <f t="shared" si="27"/>
        <v/>
      </c>
      <c r="I275" s="130" t="str">
        <f t="shared" si="28"/>
        <v/>
      </c>
      <c r="J275" s="121" t="str">
        <f t="shared" si="29"/>
        <v/>
      </c>
      <c r="K275" s="131" t="str">
        <f t="shared" si="30"/>
        <v/>
      </c>
      <c r="L275" s="120" t="str">
        <f>IF(Data!T275&gt;0,Data!T275/35.453*1000,"")</f>
        <v/>
      </c>
      <c r="M275" s="120" t="str">
        <f>IF(Data!V275&gt;0,Data!V275/14.0067*1000,"")</f>
        <v/>
      </c>
      <c r="N275" s="120" t="str">
        <f>IF(Data!X275&gt;0,Data!X275/16.032*1000,"")</f>
        <v/>
      </c>
      <c r="O275" s="120" t="str">
        <f>IF(Data!Z275&gt;0,Data!Z275/22.9898*1000,"")</f>
        <v/>
      </c>
      <c r="P275" s="120" t="str">
        <f>IF(Data!AB275&gt;0,Data!AB275/14.0067*1000,"")</f>
        <v/>
      </c>
      <c r="Q275" s="120" t="str">
        <f>IF(Data!AD275&gt;0,Data!AD275/39.102*1000,"")</f>
        <v/>
      </c>
      <c r="R275" s="120" t="str">
        <f>IF(Data!AF275&gt;0,Data!AF275/12.156*1000,"")</f>
        <v/>
      </c>
      <c r="S275" s="120" t="str">
        <f>IF(Data!AH275&gt;0,Data!AH275/20.04*1000,"")</f>
        <v/>
      </c>
      <c r="T275" s="384" t="str">
        <f>IF(ISTEXT(Data!AJ275),Data!AJ275,"")</f>
        <v/>
      </c>
      <c r="U275" s="384" t="str">
        <f>IF(ISTEXT(Data!AK275),Data!AK275,"")</f>
        <v/>
      </c>
    </row>
    <row r="276" spans="1:21" x14ac:dyDescent="0.2">
      <c r="A276" s="120" t="str">
        <f>IF(ISTEXT(Data!A276),Data!A276,"")</f>
        <v>DEU96090</v>
      </c>
      <c r="B276" s="120">
        <f>IF(Data!P276&gt;0.0001,Data!P276,"")</f>
        <v>6.05</v>
      </c>
      <c r="C276" s="129">
        <f t="shared" si="31"/>
        <v>0.8912509381337449</v>
      </c>
      <c r="D276" s="121">
        <f>IF(Data!R276&gt;0.0001,Data!R276,"")</f>
        <v>7.2</v>
      </c>
      <c r="E276" s="130">
        <f t="shared" ref="E276:E339" si="32">IF(ISNUMBER(D276),(C276*349.65+L276*76.31+M276*71.42+N276*80+O276*50.08+P276*73.5+Q276*73.48+R276*53+S276*59.47)/1000,"")</f>
        <v>6.4678502578277639</v>
      </c>
      <c r="F276" s="130">
        <f t="shared" ref="F276:F339" si="33">IF(AND(ISNUMBER(B276),B276&gt;5),E276+(5.1/10^(9-B276)*44.5),IF(AND(ISNUMBER(B276),OR(B276=5,B276&lt;5)),E276,""))</f>
        <v>6.7224923460315944</v>
      </c>
      <c r="G276" s="131">
        <f t="shared" ref="G276:G339" si="34">IF(ISNUMBER(D276),(D276-F276)*100/D276,"")</f>
        <v>6.6320507495611913</v>
      </c>
      <c r="H276" s="121">
        <f t="shared" ref="H276:H339" si="35">IF(ISNUMBER(C276),C276+O276+P276+Q276+R276+S276,"")</f>
        <v>50.689180069237906</v>
      </c>
      <c r="I276" s="130">
        <f t="shared" ref="I276:I339" si="36">IF(AND(ISNUMBER(B276),B276&gt;5),L276+M276+N276+(5.1/10^(9-B276)*1000),IF(AND(ISNUMBER(B276),OR(B276=5,B276&lt;5)),L276+M276+N276,""))</f>
        <v>40.536300886924856</v>
      </c>
      <c r="J276" s="121">
        <f t="shared" ref="J276:J339" si="37">IF(ISNUMBER(H276),H276-I276,"")</f>
        <v>10.15287918231305</v>
      </c>
      <c r="K276" s="131">
        <f t="shared" ref="K276:K339" si="38">IF(ISNUMBER(H276),100*(H276-I276)/(H276+I276),"")</f>
        <v>11.129433438878648</v>
      </c>
      <c r="L276" s="120">
        <f>IF(Data!T276&gt;0,Data!T276/35.453*1000,"")</f>
        <v>0.9026034468169124</v>
      </c>
      <c r="M276" s="120">
        <f>IF(Data!V276&gt;0,Data!V276/14.0067*1000,"")</f>
        <v>17.546972018385613</v>
      </c>
      <c r="N276" s="120">
        <f>IF(Data!X276&gt;0,Data!X276/16.032*1000,"")</f>
        <v>16.364431304782325</v>
      </c>
      <c r="O276" s="120">
        <f>IF(Data!Z276&gt;0,Data!Z276/22.9898*1000,"")</f>
        <v>1.6094093902513289</v>
      </c>
      <c r="P276" s="120">
        <f>IF(Data!AB276&gt;0,Data!AB276/14.0067*1000,"")</f>
        <v>40.467875159376902</v>
      </c>
      <c r="Q276" s="120">
        <f>IF(Data!AD276&gt;0,Data!AD276/39.102*1000,"")</f>
        <v>1.5344483658124903</v>
      </c>
      <c r="R276" s="120">
        <f>IF(Data!AF276&gt;0,Data!AF276/12.156*1000,"")</f>
        <v>1.6452780519907866</v>
      </c>
      <c r="S276" s="120">
        <f>IF(Data!AH276&gt;0,Data!AH276/20.04*1000,"")</f>
        <v>4.5409181636726546</v>
      </c>
      <c r="T276" s="384" t="str">
        <f>IF(ISTEXT(Data!AJ276),Data!AJ276,"")</f>
        <v/>
      </c>
      <c r="U276" s="384" t="str">
        <f>IF(ISTEXT(Data!AK276),Data!AK276,"")</f>
        <v/>
      </c>
    </row>
    <row r="277" spans="1:21" x14ac:dyDescent="0.2">
      <c r="A277" s="120" t="str">
        <f>IF(ISTEXT(Data!A277),Data!A277,"")</f>
        <v/>
      </c>
      <c r="B277" s="120" t="str">
        <f>IF(Data!P277&gt;0.0001,Data!P277,"")</f>
        <v/>
      </c>
      <c r="C277" s="129" t="str">
        <f t="shared" si="31"/>
        <v/>
      </c>
      <c r="D277" s="121" t="str">
        <f>IF(Data!R277&gt;0.0001,Data!R277,"")</f>
        <v/>
      </c>
      <c r="E277" s="130" t="str">
        <f t="shared" si="32"/>
        <v/>
      </c>
      <c r="F277" s="130" t="str">
        <f t="shared" si="33"/>
        <v/>
      </c>
      <c r="G277" s="131" t="str">
        <f t="shared" si="34"/>
        <v/>
      </c>
      <c r="H277" s="121" t="str">
        <f t="shared" si="35"/>
        <v/>
      </c>
      <c r="I277" s="130" t="str">
        <f t="shared" si="36"/>
        <v/>
      </c>
      <c r="J277" s="121" t="str">
        <f t="shared" si="37"/>
        <v/>
      </c>
      <c r="K277" s="131" t="str">
        <f t="shared" si="38"/>
        <v/>
      </c>
      <c r="L277" s="120" t="str">
        <f>IF(Data!T277&gt;0,Data!T277/35.453*1000,"")</f>
        <v/>
      </c>
      <c r="M277" s="120" t="str">
        <f>IF(Data!V277&gt;0,Data!V277/14.0067*1000,"")</f>
        <v/>
      </c>
      <c r="N277" s="120" t="str">
        <f>IF(Data!X277&gt;0,Data!X277/16.032*1000,"")</f>
        <v/>
      </c>
      <c r="O277" s="120" t="str">
        <f>IF(Data!Z277&gt;0,Data!Z277/22.9898*1000,"")</f>
        <v/>
      </c>
      <c r="P277" s="120" t="str">
        <f>IF(Data!AB277&gt;0,Data!AB277/14.0067*1000,"")</f>
        <v/>
      </c>
      <c r="Q277" s="120" t="str">
        <f>IF(Data!AD277&gt;0,Data!AD277/39.102*1000,"")</f>
        <v/>
      </c>
      <c r="R277" s="120" t="str">
        <f>IF(Data!AF277&gt;0,Data!AF277/12.156*1000,"")</f>
        <v/>
      </c>
      <c r="S277" s="120" t="str">
        <f>IF(Data!AH277&gt;0,Data!AH277/20.04*1000,"")</f>
        <v/>
      </c>
      <c r="T277" s="384" t="str">
        <f>IF(ISTEXT(Data!AJ277),Data!AJ277,"")</f>
        <v/>
      </c>
      <c r="U277" s="384" t="str">
        <f>IF(ISTEXT(Data!AK277),Data!AK277,"")</f>
        <v/>
      </c>
    </row>
    <row r="278" spans="1:21" x14ac:dyDescent="0.2">
      <c r="A278" s="120" t="str">
        <f>IF(ISTEXT(Data!A278),Data!A278,"")</f>
        <v/>
      </c>
      <c r="B278" s="120" t="str">
        <f>IF(Data!P278&gt;0.0001,Data!P278,"")</f>
        <v/>
      </c>
      <c r="C278" s="129" t="str">
        <f t="shared" si="31"/>
        <v/>
      </c>
      <c r="D278" s="121" t="str">
        <f>IF(Data!R278&gt;0.0001,Data!R278,"")</f>
        <v/>
      </c>
      <c r="E278" s="130" t="str">
        <f t="shared" si="32"/>
        <v/>
      </c>
      <c r="F278" s="130" t="str">
        <f t="shared" si="33"/>
        <v/>
      </c>
      <c r="G278" s="131" t="str">
        <f t="shared" si="34"/>
        <v/>
      </c>
      <c r="H278" s="121" t="str">
        <f t="shared" si="35"/>
        <v/>
      </c>
      <c r="I278" s="130" t="str">
        <f t="shared" si="36"/>
        <v/>
      </c>
      <c r="J278" s="121" t="str">
        <f t="shared" si="37"/>
        <v/>
      </c>
      <c r="K278" s="131" t="str">
        <f t="shared" si="38"/>
        <v/>
      </c>
      <c r="L278" s="120" t="str">
        <f>IF(Data!T278&gt;0,Data!T278/35.453*1000,"")</f>
        <v/>
      </c>
      <c r="M278" s="120" t="str">
        <f>IF(Data!V278&gt;0,Data!V278/14.0067*1000,"")</f>
        <v/>
      </c>
      <c r="N278" s="120" t="str">
        <f>IF(Data!X278&gt;0,Data!X278/16.032*1000,"")</f>
        <v/>
      </c>
      <c r="O278" s="120" t="str">
        <f>IF(Data!Z278&gt;0,Data!Z278/22.9898*1000,"")</f>
        <v/>
      </c>
      <c r="P278" s="120" t="str">
        <f>IF(Data!AB278&gt;0,Data!AB278/14.0067*1000,"")</f>
        <v/>
      </c>
      <c r="Q278" s="120" t="str">
        <f>IF(Data!AD278&gt;0,Data!AD278/39.102*1000,"")</f>
        <v/>
      </c>
      <c r="R278" s="120" t="str">
        <f>IF(Data!AF278&gt;0,Data!AF278/12.156*1000,"")</f>
        <v/>
      </c>
      <c r="S278" s="120" t="str">
        <f>IF(Data!AH278&gt;0,Data!AH278/20.04*1000,"")</f>
        <v/>
      </c>
      <c r="T278" s="384" t="str">
        <f>IF(ISTEXT(Data!AJ278),Data!AJ278,"")</f>
        <v/>
      </c>
      <c r="U278" s="384" t="str">
        <f>IF(ISTEXT(Data!AK278),Data!AK278,"")</f>
        <v/>
      </c>
    </row>
    <row r="279" spans="1:21" x14ac:dyDescent="0.2">
      <c r="A279" s="120" t="str">
        <f>IF(ISTEXT(Data!A279),Data!A279,"")</f>
        <v>DEU96091</v>
      </c>
      <c r="B279" s="120">
        <f>IF(Data!P279&gt;0.0001,Data!P279,"")</f>
        <v>5.26</v>
      </c>
      <c r="C279" s="129">
        <f t="shared" si="31"/>
        <v>5.4954087385762387</v>
      </c>
      <c r="D279" s="121">
        <f>IF(Data!R279&gt;0.0001,Data!R279,"")</f>
        <v>13.7</v>
      </c>
      <c r="E279" s="130">
        <f t="shared" si="32"/>
        <v>13.303342108509105</v>
      </c>
      <c r="F279" s="130">
        <f t="shared" si="33"/>
        <v>13.344640219495258</v>
      </c>
      <c r="G279" s="131">
        <f t="shared" si="34"/>
        <v>2.5938670109835162</v>
      </c>
      <c r="H279" s="121">
        <f t="shared" si="35"/>
        <v>92.836879682502712</v>
      </c>
      <c r="I279" s="130">
        <f t="shared" si="36"/>
        <v>72.364072765201072</v>
      </c>
      <c r="J279" s="121">
        <f t="shared" si="37"/>
        <v>20.472806917301639</v>
      </c>
      <c r="K279" s="131">
        <f t="shared" si="38"/>
        <v>12.392668815745802</v>
      </c>
      <c r="L279" s="120">
        <f>IF(Data!T279&gt;0,Data!T279/35.453*1000,"")</f>
        <v>3.723239218119764</v>
      </c>
      <c r="M279" s="120">
        <f>IF(Data!V279&gt;0,Data!V279/14.0067*1000,"")</f>
        <v>37.690508829933073</v>
      </c>
      <c r="N279" s="120">
        <f>IF(Data!X279&gt;0,Data!X279/16.032*1000,"")</f>
        <v>30.022277279257146</v>
      </c>
      <c r="O279" s="120">
        <f>IF(Data!Z279&gt;0,Data!Z279/22.9898*1000,"")</f>
        <v>3.0883261272390365</v>
      </c>
      <c r="P279" s="120">
        <f>IF(Data!AB279&gt;0,Data!AB279/14.0067*1000,"")</f>
        <v>56.322412550584843</v>
      </c>
      <c r="Q279" s="120">
        <f>IF(Data!AD279&gt;0,Data!AD279/39.102*1000,"")</f>
        <v>5.9843486266687131</v>
      </c>
      <c r="R279" s="120">
        <f>IF(Data!AF279&gt;0,Data!AF279/12.156*1000,"")</f>
        <v>5.4294175715695951</v>
      </c>
      <c r="S279" s="120">
        <f>IF(Data!AH279&gt;0,Data!AH279/20.04*1000,"")</f>
        <v>16.516966067864274</v>
      </c>
      <c r="T279" s="384" t="str">
        <f>IF(ISTEXT(Data!AJ279),Data!AJ279,"")</f>
        <v/>
      </c>
      <c r="U279" s="384" t="str">
        <f>IF(ISTEXT(Data!AK279),Data!AK279,"")</f>
        <v/>
      </c>
    </row>
    <row r="280" spans="1:21" x14ac:dyDescent="0.2">
      <c r="A280" s="120" t="str">
        <f>IF(ISTEXT(Data!A280),Data!A280,"")</f>
        <v>DEU96092</v>
      </c>
      <c r="B280" s="120">
        <f>IF(Data!P280&gt;0.0001,Data!P280,"")</f>
        <v>5.19</v>
      </c>
      <c r="C280" s="129">
        <f t="shared" si="31"/>
        <v>6.456542290346543</v>
      </c>
      <c r="D280" s="121">
        <f>IF(Data!R280&gt;0.0001,Data!R280,"")</f>
        <v>4.8</v>
      </c>
      <c r="E280" s="130">
        <f t="shared" si="32"/>
        <v>4.2541847791742438</v>
      </c>
      <c r="F280" s="130">
        <f t="shared" si="33"/>
        <v>4.2893351723404622</v>
      </c>
      <c r="G280" s="131">
        <f t="shared" si="34"/>
        <v>10.638850576240367</v>
      </c>
      <c r="H280" s="121">
        <f t="shared" si="35"/>
        <v>20.557465612371463</v>
      </c>
      <c r="I280" s="130">
        <f t="shared" si="36"/>
        <v>14.761759758100068</v>
      </c>
      <c r="J280" s="121">
        <f t="shared" si="37"/>
        <v>5.7957058542713948</v>
      </c>
      <c r="K280" s="131">
        <f t="shared" si="38"/>
        <v>16.409493111694538</v>
      </c>
      <c r="L280" s="120">
        <f>IF(Data!T280&gt;0,Data!T280/35.453*1000,"")</f>
        <v>0.64874622739965582</v>
      </c>
      <c r="M280" s="120">
        <f>IF(Data!V280&gt;0,Data!V280/14.0067*1000,"")</f>
        <v>6.6607531650673319</v>
      </c>
      <c r="N280" s="120">
        <f>IF(Data!X280&gt;0,Data!X280/16.032*1000,"")</f>
        <v>6.6623638899877156</v>
      </c>
      <c r="O280" s="120">
        <f>IF(Data!Z280&gt;0,Data!Z280/22.9898*1000,"")</f>
        <v>1.2614289815483388</v>
      </c>
      <c r="P280" s="120">
        <f>IF(Data!AB280&gt;0,Data!AB280/14.0067*1000,"")</f>
        <v>7.9827041410277708</v>
      </c>
      <c r="Q280" s="120">
        <f>IF(Data!AD280&gt;0,Data!AD280/39.102*1000,"")</f>
        <v>0.51148278860416352</v>
      </c>
      <c r="R280" s="120">
        <f>IF(Data!AF280&gt;0,Data!AF280/12.156*1000,"")</f>
        <v>1.1516946363935505</v>
      </c>
      <c r="S280" s="120">
        <f>IF(Data!AH280&gt;0,Data!AH280/20.04*1000,"")</f>
        <v>3.1936127744510983</v>
      </c>
      <c r="T280" s="384" t="str">
        <f>IF(ISTEXT(Data!AJ280),Data!AJ280,"")</f>
        <v/>
      </c>
      <c r="U280" s="384" t="str">
        <f>IF(ISTEXT(Data!AK280),Data!AK280,"")</f>
        <v/>
      </c>
    </row>
    <row r="281" spans="1:21" x14ac:dyDescent="0.2">
      <c r="A281" s="120" t="str">
        <f>IF(ISTEXT(Data!A281),Data!A281,"")</f>
        <v>DEU96093</v>
      </c>
      <c r="B281" s="120">
        <f>IF(Data!P281&gt;0.0001,Data!P281,"")</f>
        <v>5.5</v>
      </c>
      <c r="C281" s="129">
        <f t="shared" si="31"/>
        <v>3.1622776601683769</v>
      </c>
      <c r="D281" s="121">
        <f>IF(Data!R281&gt;0.0001,Data!R281,"")</f>
        <v>2.4</v>
      </c>
      <c r="E281" s="130">
        <f t="shared" si="32"/>
        <v>1.9591056696597893</v>
      </c>
      <c r="F281" s="130">
        <f t="shared" si="33"/>
        <v>2.0308735611573105</v>
      </c>
      <c r="G281" s="131">
        <f t="shared" si="34"/>
        <v>15.380268285112058</v>
      </c>
      <c r="H281" s="121">
        <f t="shared" si="35"/>
        <v>11.981058994823531</v>
      </c>
      <c r="I281" s="130">
        <f t="shared" si="36"/>
        <v>5.6644306319305189</v>
      </c>
      <c r="J281" s="121">
        <f t="shared" si="37"/>
        <v>6.3166283628930122</v>
      </c>
      <c r="K281" s="131">
        <f t="shared" si="38"/>
        <v>35.797410536660628</v>
      </c>
      <c r="L281" s="120">
        <f>IF(Data!T281&gt;0,Data!T281/35.453*1000,"")</f>
        <v>0.62053986968662733</v>
      </c>
      <c r="M281" s="120">
        <f>IF(Data!V281&gt;0,Data!V281/14.0067*1000,"")</f>
        <v>2.1611160390291104</v>
      </c>
      <c r="N281" s="120">
        <f>IF(Data!X281&gt;0,Data!X281/16.032*1000,"")</f>
        <v>1.2700131165289081</v>
      </c>
      <c r="O281" s="120">
        <f>IF(Data!Z281&gt;0,Data!Z281/22.9898*1000,"")</f>
        <v>1.6964044924270765</v>
      </c>
      <c r="P281" s="120">
        <f>IF(Data!AB281&gt;0,Data!AB281/14.0067*1000,"")</f>
        <v>3.0489494983092187</v>
      </c>
      <c r="Q281" s="120">
        <f>IF(Data!AD281&gt;0,Data!AD281/39.102*1000,"")</f>
        <v>0.40918623088333084</v>
      </c>
      <c r="R281" s="120">
        <f>IF(Data!AF281&gt;0,Data!AF281/12.156*1000,"")</f>
        <v>1.0694307337940112</v>
      </c>
      <c r="S281" s="120">
        <f>IF(Data!AH281&gt;0,Data!AH281/20.04*1000,"")</f>
        <v>2.5948103792415171</v>
      </c>
      <c r="T281" s="384" t="str">
        <f>IF(ISTEXT(Data!AJ281),Data!AJ281,"")</f>
        <v/>
      </c>
      <c r="U281" s="384" t="str">
        <f>IF(ISTEXT(Data!AK281),Data!AK281,"")</f>
        <v/>
      </c>
    </row>
    <row r="282" spans="1:21" x14ac:dyDescent="0.2">
      <c r="A282" s="120" t="str">
        <f>IF(ISTEXT(Data!A282),Data!A282,"")</f>
        <v>DEU96094</v>
      </c>
      <c r="B282" s="120">
        <f>IF(Data!P282&gt;0.0001,Data!P282,"")</f>
        <v>5.56</v>
      </c>
      <c r="C282" s="129">
        <f t="shared" si="31"/>
        <v>2.7542287033381663</v>
      </c>
      <c r="D282" s="121">
        <f>IF(Data!R282&gt;0.0001,Data!R282,"")</f>
        <v>8.1</v>
      </c>
      <c r="E282" s="130">
        <f t="shared" si="32"/>
        <v>7.1306203971382809</v>
      </c>
      <c r="F282" s="130">
        <f t="shared" si="33"/>
        <v>7.2130209616683549</v>
      </c>
      <c r="G282" s="131">
        <f t="shared" si="34"/>
        <v>10.95035849792154</v>
      </c>
      <c r="H282" s="121">
        <f t="shared" si="35"/>
        <v>51.078095978119521</v>
      </c>
      <c r="I282" s="130">
        <f t="shared" si="36"/>
        <v>39.524013149207477</v>
      </c>
      <c r="J282" s="121">
        <f t="shared" si="37"/>
        <v>11.554082828912044</v>
      </c>
      <c r="K282" s="131">
        <f t="shared" si="38"/>
        <v>12.752553930808167</v>
      </c>
      <c r="L282" s="120">
        <f>IF(Data!T282&gt;0,Data!T282/35.453*1000,"")</f>
        <v>1.3256988125123401</v>
      </c>
      <c r="M282" s="120">
        <f>IF(Data!V282&gt;0,Data!V282/14.0067*1000,"")</f>
        <v>23.417466333360213</v>
      </c>
      <c r="N282" s="120">
        <f>IF(Data!X282&gt;0,Data!X282/16.032*1000,"")</f>
        <v>12.929149924007412</v>
      </c>
      <c r="O282" s="120">
        <f>IF(Data!Z282&gt;0,Data!Z282/22.9898*1000,"")</f>
        <v>1.9138922478664453</v>
      </c>
      <c r="P282" s="120">
        <f>IF(Data!AB282&gt;0,Data!AB282/14.0067*1000,"")</f>
        <v>36.254781307167804</v>
      </c>
      <c r="Q282" s="120">
        <f>IF(Data!AD282&gt;0,Data!AD282/39.102*1000,"")</f>
        <v>0.71607590404582888</v>
      </c>
      <c r="R282" s="120">
        <f>IF(Data!AF282&gt;0,Data!AF282/12.156*1000,"")</f>
        <v>2.303389272787101</v>
      </c>
      <c r="S282" s="120">
        <f>IF(Data!AH282&gt;0,Data!AH282/20.04*1000,"")</f>
        <v>7.1357285429141708</v>
      </c>
      <c r="T282" s="384" t="str">
        <f>IF(ISTEXT(Data!AJ282),Data!AJ282,"")</f>
        <v/>
      </c>
      <c r="U282" s="384" t="str">
        <f>IF(ISTEXT(Data!AK282),Data!AK282,"")</f>
        <v/>
      </c>
    </row>
    <row r="283" spans="1:21" x14ac:dyDescent="0.2">
      <c r="A283" s="120" t="str">
        <f>IF(ISTEXT(Data!A283),Data!A283,"")</f>
        <v>DEU96095</v>
      </c>
      <c r="B283" s="120" t="str">
        <f>IF(Data!P283&gt;0.0001,Data!P283,"")</f>
        <v/>
      </c>
      <c r="C283" s="129" t="str">
        <f t="shared" si="31"/>
        <v/>
      </c>
      <c r="D283" s="121" t="str">
        <f>IF(Data!R283&gt;0.0001,Data!R283,"")</f>
        <v/>
      </c>
      <c r="E283" s="130" t="str">
        <f t="shared" si="32"/>
        <v/>
      </c>
      <c r="F283" s="130" t="str">
        <f t="shared" si="33"/>
        <v/>
      </c>
      <c r="G283" s="131" t="str">
        <f t="shared" si="34"/>
        <v/>
      </c>
      <c r="H283" s="121" t="str">
        <f t="shared" si="35"/>
        <v/>
      </c>
      <c r="I283" s="130" t="str">
        <f t="shared" si="36"/>
        <v/>
      </c>
      <c r="J283" s="121" t="str">
        <f t="shared" si="37"/>
        <v/>
      </c>
      <c r="K283" s="131" t="str">
        <f t="shared" si="38"/>
        <v/>
      </c>
      <c r="L283" s="120" t="str">
        <f>IF(Data!T283&gt;0,Data!T283/35.453*1000,"")</f>
        <v/>
      </c>
      <c r="M283" s="120" t="str">
        <f>IF(Data!V283&gt;0,Data!V283/14.0067*1000,"")</f>
        <v/>
      </c>
      <c r="N283" s="120" t="str">
        <f>IF(Data!X283&gt;0,Data!X283/16.032*1000,"")</f>
        <v/>
      </c>
      <c r="O283" s="120" t="str">
        <f>IF(Data!Z283&gt;0,Data!Z283/22.9898*1000,"")</f>
        <v/>
      </c>
      <c r="P283" s="120" t="str">
        <f>IF(Data!AB283&gt;0,Data!AB283/14.0067*1000,"")</f>
        <v/>
      </c>
      <c r="Q283" s="120" t="str">
        <f>IF(Data!AD283&gt;0,Data!AD283/39.102*1000,"")</f>
        <v/>
      </c>
      <c r="R283" s="120" t="str">
        <f>IF(Data!AF283&gt;0,Data!AF283/12.156*1000,"")</f>
        <v/>
      </c>
      <c r="S283" s="120" t="str">
        <f>IF(Data!AH283&gt;0,Data!AH283/20.04*1000,"")</f>
        <v/>
      </c>
      <c r="T283" s="384" t="str">
        <f>IF(ISTEXT(Data!#REF!),Data!#REF!,"")</f>
        <v/>
      </c>
      <c r="U283" s="384" t="str">
        <f>IF(ISTEXT(Data!AJ283),Data!AJ283,"")</f>
        <v>missing bottle no change</v>
      </c>
    </row>
    <row r="284" spans="1:21" x14ac:dyDescent="0.2">
      <c r="A284" s="120" t="str">
        <f>IF(ISTEXT(Data!A284),Data!A284,"")</f>
        <v>DEU96095</v>
      </c>
      <c r="B284" s="120">
        <f>IF(Data!P284&gt;0.0001,Data!P284,"")</f>
        <v>4.4400000000000004</v>
      </c>
      <c r="C284" s="129">
        <f t="shared" si="31"/>
        <v>36.307805477010064</v>
      </c>
      <c r="D284" s="121">
        <f>IF(Data!R284&gt;0.0001,Data!R284,"")</f>
        <v>27.3</v>
      </c>
      <c r="E284" s="130">
        <f t="shared" si="32"/>
        <v>25.7022843309304</v>
      </c>
      <c r="F284" s="130">
        <f t="shared" si="33"/>
        <v>25.7022843309304</v>
      </c>
      <c r="G284" s="131">
        <f t="shared" si="34"/>
        <v>5.8524383482402955</v>
      </c>
      <c r="H284" s="121">
        <f t="shared" si="35"/>
        <v>109.50915929670778</v>
      </c>
      <c r="I284" s="130">
        <f t="shared" si="36"/>
        <v>103.25537638312133</v>
      </c>
      <c r="J284" s="121">
        <f t="shared" si="37"/>
        <v>6.2537829135864484</v>
      </c>
      <c r="K284" s="131">
        <f t="shared" si="38"/>
        <v>2.9392976106681727</v>
      </c>
      <c r="L284" s="120">
        <f>IF(Data!T284&gt;0,Data!T284/35.453*1000,"")</f>
        <v>2.1718895439031956</v>
      </c>
      <c r="M284" s="120">
        <f>IF(Data!V284&gt;0,Data!V284/14.0067*1000,"")</f>
        <v>53.947262317555037</v>
      </c>
      <c r="N284" s="120">
        <f>IF(Data!X284&gt;0,Data!X284/16.032*1000,"")</f>
        <v>47.136224521663088</v>
      </c>
      <c r="O284" s="120">
        <f>IF(Data!Z284&gt;0,Data!Z284/22.9898*1000,"")</f>
        <v>1.7399020435149504</v>
      </c>
      <c r="P284" s="120">
        <f>IF(Data!AB284&gt;0,Data!AB284/14.0067*1000,"")</f>
        <v>62.309440656355676</v>
      </c>
      <c r="Q284" s="120">
        <f>IF(Data!AD284&gt;0,Data!AD284/39.102*1000,"")</f>
        <v>1.3042811109406169</v>
      </c>
      <c r="R284" s="120">
        <f>IF(Data!AF284&gt;0,Data!AF284/12.156*1000,"")</f>
        <v>1.809805857189865</v>
      </c>
      <c r="S284" s="120">
        <f>IF(Data!AH284&gt;0,Data!AH284/20.04*1000,"")</f>
        <v>6.0379241516966067</v>
      </c>
      <c r="T284" s="384" t="str">
        <f>IF(ISTEXT(Data!#REF!),Data!#REF!,"")</f>
        <v/>
      </c>
      <c r="U284" s="384" t="str">
        <f>IF(ISTEXT(Data!AJ284),Data!AJ284,"")</f>
        <v>48 hour sample</v>
      </c>
    </row>
    <row r="285" spans="1:21" x14ac:dyDescent="0.2">
      <c r="A285" s="120" t="str">
        <f>IF(ISTEXT(Data!A285),Data!A285,"")</f>
        <v/>
      </c>
      <c r="B285" s="120" t="str">
        <f>IF(Data!P285&gt;0.0001,Data!P285,"")</f>
        <v/>
      </c>
      <c r="C285" s="129" t="str">
        <f t="shared" si="31"/>
        <v/>
      </c>
      <c r="D285" s="121" t="str">
        <f>IF(Data!R285&gt;0.0001,Data!R285,"")</f>
        <v/>
      </c>
      <c r="E285" s="130" t="str">
        <f t="shared" si="32"/>
        <v/>
      </c>
      <c r="F285" s="130" t="str">
        <f t="shared" si="33"/>
        <v/>
      </c>
      <c r="G285" s="131" t="str">
        <f t="shared" si="34"/>
        <v/>
      </c>
      <c r="H285" s="121" t="str">
        <f t="shared" si="35"/>
        <v/>
      </c>
      <c r="I285" s="130" t="str">
        <f t="shared" si="36"/>
        <v/>
      </c>
      <c r="J285" s="121" t="str">
        <f t="shared" si="37"/>
        <v/>
      </c>
      <c r="K285" s="131" t="str">
        <f t="shared" si="38"/>
        <v/>
      </c>
      <c r="L285" s="120" t="str">
        <f>IF(Data!T285&gt;0,Data!T285/35.453*1000,"")</f>
        <v/>
      </c>
      <c r="M285" s="120" t="str">
        <f>IF(Data!V285&gt;0,Data!V285/14.0067*1000,"")</f>
        <v/>
      </c>
      <c r="N285" s="120" t="str">
        <f>IF(Data!X285&gt;0,Data!X285/16.032*1000,"")</f>
        <v/>
      </c>
      <c r="O285" s="120" t="str">
        <f>IF(Data!Z285&gt;0,Data!Z285/22.9898*1000,"")</f>
        <v/>
      </c>
      <c r="P285" s="120" t="str">
        <f>IF(Data!AB285&gt;0,Data!AB285/14.0067*1000,"")</f>
        <v/>
      </c>
      <c r="Q285" s="120" t="str">
        <f>IF(Data!AD285&gt;0,Data!AD285/39.102*1000,"")</f>
        <v/>
      </c>
      <c r="R285" s="120" t="str">
        <f>IF(Data!AF285&gt;0,Data!AF285/12.156*1000,"")</f>
        <v/>
      </c>
      <c r="S285" s="120" t="str">
        <f>IF(Data!AH285&gt;0,Data!AH285/20.04*1000,"")</f>
        <v/>
      </c>
      <c r="T285" s="384" t="str">
        <f>IF(ISTEXT(Data!AJ285),Data!AJ285,"")</f>
        <v/>
      </c>
      <c r="U285" s="384" t="str">
        <f>IF(ISTEXT(Data!AK285),Data!AK285,"")</f>
        <v/>
      </c>
    </row>
    <row r="286" spans="1:21" x14ac:dyDescent="0.2">
      <c r="A286" s="120" t="str">
        <f>IF(ISTEXT(Data!A286),Data!A286,"")</f>
        <v/>
      </c>
      <c r="B286" s="120" t="str">
        <f>IF(Data!P286&gt;0.0001,Data!P286,"")</f>
        <v/>
      </c>
      <c r="C286" s="129" t="str">
        <f t="shared" si="31"/>
        <v/>
      </c>
      <c r="D286" s="121" t="str">
        <f>IF(Data!R286&gt;0.0001,Data!R286,"")</f>
        <v/>
      </c>
      <c r="E286" s="130" t="str">
        <f t="shared" si="32"/>
        <v/>
      </c>
      <c r="F286" s="130" t="str">
        <f t="shared" si="33"/>
        <v/>
      </c>
      <c r="G286" s="131" t="str">
        <f t="shared" si="34"/>
        <v/>
      </c>
      <c r="H286" s="121" t="str">
        <f t="shared" si="35"/>
        <v/>
      </c>
      <c r="I286" s="130" t="str">
        <f t="shared" si="36"/>
        <v/>
      </c>
      <c r="J286" s="121" t="str">
        <f t="shared" si="37"/>
        <v/>
      </c>
      <c r="K286" s="131" t="str">
        <f t="shared" si="38"/>
        <v/>
      </c>
      <c r="L286" s="120" t="str">
        <f>IF(Data!T286&gt;0,Data!T286/35.453*1000,"")</f>
        <v/>
      </c>
      <c r="M286" s="120" t="str">
        <f>IF(Data!V286&gt;0,Data!V286/14.0067*1000,"")</f>
        <v/>
      </c>
      <c r="N286" s="120" t="str">
        <f>IF(Data!X286&gt;0,Data!X286/16.032*1000,"")</f>
        <v/>
      </c>
      <c r="O286" s="120" t="str">
        <f>IF(Data!Z286&gt;0,Data!Z286/22.9898*1000,"")</f>
        <v/>
      </c>
      <c r="P286" s="120" t="str">
        <f>IF(Data!AB286&gt;0,Data!AB286/14.0067*1000,"")</f>
        <v/>
      </c>
      <c r="Q286" s="120" t="str">
        <f>IF(Data!AD286&gt;0,Data!AD286/39.102*1000,"")</f>
        <v/>
      </c>
      <c r="R286" s="120" t="str">
        <f>IF(Data!AF286&gt;0,Data!AF286/12.156*1000,"")</f>
        <v/>
      </c>
      <c r="S286" s="120" t="str">
        <f>IF(Data!AH286&gt;0,Data!AH286/20.04*1000,"")</f>
        <v/>
      </c>
      <c r="T286" s="384" t="str">
        <f>IF(ISTEXT(Data!AJ286),Data!AJ286,"")</f>
        <v/>
      </c>
      <c r="U286" s="384" t="str">
        <f>IF(ISTEXT(Data!AK286),Data!AK286,"")</f>
        <v/>
      </c>
    </row>
    <row r="287" spans="1:21" x14ac:dyDescent="0.2">
      <c r="A287" s="120" t="str">
        <f>IF(ISTEXT(Data!A287),Data!A287,"")</f>
        <v/>
      </c>
      <c r="B287" s="120" t="str">
        <f>IF(Data!P287&gt;0.0001,Data!P287,"")</f>
        <v/>
      </c>
      <c r="C287" s="129" t="str">
        <f t="shared" si="31"/>
        <v/>
      </c>
      <c r="D287" s="121" t="str">
        <f>IF(Data!R287&gt;0.0001,Data!R287,"")</f>
        <v/>
      </c>
      <c r="E287" s="130" t="str">
        <f t="shared" si="32"/>
        <v/>
      </c>
      <c r="F287" s="130" t="str">
        <f t="shared" si="33"/>
        <v/>
      </c>
      <c r="G287" s="131" t="str">
        <f t="shared" si="34"/>
        <v/>
      </c>
      <c r="H287" s="121" t="str">
        <f t="shared" si="35"/>
        <v/>
      </c>
      <c r="I287" s="130" t="str">
        <f t="shared" si="36"/>
        <v/>
      </c>
      <c r="J287" s="121" t="str">
        <f t="shared" si="37"/>
        <v/>
      </c>
      <c r="K287" s="131" t="str">
        <f t="shared" si="38"/>
        <v/>
      </c>
      <c r="L287" s="120" t="str">
        <f>IF(Data!T287&gt;0,Data!T287/35.453*1000,"")</f>
        <v/>
      </c>
      <c r="M287" s="120" t="str">
        <f>IF(Data!V287&gt;0,Data!V287/14.0067*1000,"")</f>
        <v/>
      </c>
      <c r="N287" s="120" t="str">
        <f>IF(Data!X287&gt;0,Data!X287/16.032*1000,"")</f>
        <v/>
      </c>
      <c r="O287" s="120" t="str">
        <f>IF(Data!Z287&gt;0,Data!Z287/22.9898*1000,"")</f>
        <v/>
      </c>
      <c r="P287" s="120" t="str">
        <f>IF(Data!AB287&gt;0,Data!AB287/14.0067*1000,"")</f>
        <v/>
      </c>
      <c r="Q287" s="120" t="str">
        <f>IF(Data!AD287&gt;0,Data!AD287/39.102*1000,"")</f>
        <v/>
      </c>
      <c r="R287" s="120" t="str">
        <f>IF(Data!AF287&gt;0,Data!AF287/12.156*1000,"")</f>
        <v/>
      </c>
      <c r="S287" s="120" t="str">
        <f>IF(Data!AH287&gt;0,Data!AH287/20.04*1000,"")</f>
        <v/>
      </c>
      <c r="T287" s="384" t="str">
        <f>IF(ISTEXT(Data!AJ287),Data!AJ287,"")</f>
        <v/>
      </c>
      <c r="U287" s="384" t="str">
        <f>IF(ISTEXT(Data!AK287),Data!AK287,"")</f>
        <v/>
      </c>
    </row>
    <row r="288" spans="1:21" x14ac:dyDescent="0.2">
      <c r="A288" s="120" t="str">
        <f>IF(ISTEXT(Data!A288),Data!A288,"")</f>
        <v/>
      </c>
      <c r="B288" s="120" t="str">
        <f>IF(Data!P288&gt;0.0001,Data!P288,"")</f>
        <v/>
      </c>
      <c r="C288" s="129" t="str">
        <f t="shared" si="31"/>
        <v/>
      </c>
      <c r="D288" s="121" t="str">
        <f>IF(Data!R288&gt;0.0001,Data!R288,"")</f>
        <v/>
      </c>
      <c r="E288" s="130" t="str">
        <f t="shared" si="32"/>
        <v/>
      </c>
      <c r="F288" s="130" t="str">
        <f t="shared" si="33"/>
        <v/>
      </c>
      <c r="G288" s="131" t="str">
        <f t="shared" si="34"/>
        <v/>
      </c>
      <c r="H288" s="121" t="str">
        <f t="shared" si="35"/>
        <v/>
      </c>
      <c r="I288" s="130" t="str">
        <f t="shared" si="36"/>
        <v/>
      </c>
      <c r="J288" s="121" t="str">
        <f t="shared" si="37"/>
        <v/>
      </c>
      <c r="K288" s="131" t="str">
        <f t="shared" si="38"/>
        <v/>
      </c>
      <c r="L288" s="120" t="str">
        <f>IF(Data!T288&gt;0,Data!T288/35.453*1000,"")</f>
        <v/>
      </c>
      <c r="M288" s="120" t="str">
        <f>IF(Data!V288&gt;0,Data!V288/14.0067*1000,"")</f>
        <v/>
      </c>
      <c r="N288" s="120" t="str">
        <f>IF(Data!X288&gt;0,Data!X288/16.032*1000,"")</f>
        <v/>
      </c>
      <c r="O288" s="120" t="str">
        <f>IF(Data!Z288&gt;0,Data!Z288/22.9898*1000,"")</f>
        <v/>
      </c>
      <c r="P288" s="120" t="str">
        <f>IF(Data!AB288&gt;0,Data!AB288/14.0067*1000,"")</f>
        <v/>
      </c>
      <c r="Q288" s="120" t="str">
        <f>IF(Data!AD288&gt;0,Data!AD288/39.102*1000,"")</f>
        <v/>
      </c>
      <c r="R288" s="120" t="str">
        <f>IF(Data!AF288&gt;0,Data!AF288/12.156*1000,"")</f>
        <v/>
      </c>
      <c r="S288" s="120" t="str">
        <f>IF(Data!AH288&gt;0,Data!AH288/20.04*1000,"")</f>
        <v/>
      </c>
      <c r="T288" s="384" t="str">
        <f>IF(ISTEXT(Data!AJ288),Data!AJ288,"")</f>
        <v/>
      </c>
      <c r="U288" s="384" t="str">
        <f>IF(ISTEXT(Data!AK288),Data!AK288,"")</f>
        <v/>
      </c>
    </row>
    <row r="289" spans="1:21" x14ac:dyDescent="0.2">
      <c r="A289" s="120" t="str">
        <f>IF(ISTEXT(Data!A289),Data!A289,"")</f>
        <v>DEU96096</v>
      </c>
      <c r="B289" s="120">
        <f>IF(Data!P289&gt;0.0001,Data!P289,"")</f>
        <v>4.54</v>
      </c>
      <c r="C289" s="129">
        <f t="shared" si="31"/>
        <v>28.84031503126603</v>
      </c>
      <c r="D289" s="121">
        <f>IF(Data!R289&gt;0.0001,Data!R289,"")</f>
        <v>29.3</v>
      </c>
      <c r="E289" s="130">
        <f t="shared" si="32"/>
        <v>27.512088041767264</v>
      </c>
      <c r="F289" s="130">
        <f t="shared" si="33"/>
        <v>27.512088041767264</v>
      </c>
      <c r="G289" s="131">
        <f t="shared" si="34"/>
        <v>6.1020885946509793</v>
      </c>
      <c r="H289" s="121">
        <f t="shared" si="35"/>
        <v>148.1884502021793</v>
      </c>
      <c r="I289" s="130">
        <f t="shared" si="36"/>
        <v>119.70629662144886</v>
      </c>
      <c r="J289" s="121">
        <f t="shared" si="37"/>
        <v>28.48215358073044</v>
      </c>
      <c r="K289" s="131">
        <f t="shared" si="38"/>
        <v>10.631844751880118</v>
      </c>
      <c r="L289" s="120">
        <f>IF(Data!T289&gt;0,Data!T289/35.453*1000,"")</f>
        <v>3.2437311369982793</v>
      </c>
      <c r="M289" s="120">
        <f>IF(Data!V289&gt;0,Data!V289/14.0067*1000,"")</f>
        <v>57.334085960809603</v>
      </c>
      <c r="N289" s="120">
        <f>IF(Data!X289&gt;0,Data!X289/16.032*1000,"")</f>
        <v>59.128479523640976</v>
      </c>
      <c r="O289" s="120">
        <f>IF(Data!Z289&gt;0,Data!Z289/22.9898*1000,"")</f>
        <v>2.609853065272425</v>
      </c>
      <c r="P289" s="120">
        <f>IF(Data!AB289&gt;0,Data!AB289/14.0067*1000,"")</f>
        <v>90.969565940462317</v>
      </c>
      <c r="Q289" s="120">
        <f>IF(Data!AD289&gt;0,Data!AD289/39.102*1000,"")</f>
        <v>2.6341363613114419</v>
      </c>
      <c r="R289" s="120">
        <f>IF(Data!AF289&gt;0,Data!AF289/12.156*1000,"")</f>
        <v>4.7713063507732807</v>
      </c>
      <c r="S289" s="120">
        <f>IF(Data!AH289&gt;0,Data!AH289/20.04*1000,"")</f>
        <v>18.363273453093811</v>
      </c>
      <c r="T289" s="384" t="str">
        <f>IF(ISTEXT(Data!AJ289),Data!AJ289,"")</f>
        <v/>
      </c>
      <c r="U289" s="384" t="str">
        <f>IF(ISTEXT(Data!AK289),Data!AK289,"")</f>
        <v/>
      </c>
    </row>
    <row r="290" spans="1:21" x14ac:dyDescent="0.2">
      <c r="A290" s="120" t="str">
        <f>IF(ISTEXT(Data!A290),Data!A290,"")</f>
        <v>DEU96097</v>
      </c>
      <c r="B290" s="120">
        <f>IF(Data!P290&gt;0.0001,Data!P290,"")</f>
        <v>5.87</v>
      </c>
      <c r="C290" s="129">
        <f t="shared" si="31"/>
        <v>1.3489628825916526</v>
      </c>
      <c r="D290" s="121">
        <f>IF(Data!R290&gt;0.0001,Data!R290,"")</f>
        <v>16</v>
      </c>
      <c r="E290" s="130">
        <f t="shared" si="32"/>
        <v>14.287571267270335</v>
      </c>
      <c r="F290" s="130">
        <f t="shared" si="33"/>
        <v>14.455811626533579</v>
      </c>
      <c r="G290" s="131">
        <f t="shared" si="34"/>
        <v>9.6511773341651281</v>
      </c>
      <c r="H290" s="121">
        <f t="shared" si="35"/>
        <v>123.57834074050373</v>
      </c>
      <c r="I290" s="130">
        <f t="shared" si="36"/>
        <v>71.919279293261056</v>
      </c>
      <c r="J290" s="121">
        <f t="shared" si="37"/>
        <v>51.659061447242678</v>
      </c>
      <c r="K290" s="131">
        <f t="shared" si="38"/>
        <v>26.424394035242234</v>
      </c>
      <c r="L290" s="120">
        <f>IF(Data!T290&gt;0,Data!T290/35.453*1000,"")</f>
        <v>1.861619609059882</v>
      </c>
      <c r="M290" s="120">
        <f>IF(Data!V290&gt;0,Data!V290/14.0067*1000,"")</f>
        <v>29.529876622852992</v>
      </c>
      <c r="N290" s="120">
        <f>IF(Data!X290&gt;0,Data!X290/16.032*1000,"")</f>
        <v>36.747100830713499</v>
      </c>
      <c r="O290" s="120">
        <f>IF(Data!Z290&gt;0,Data!Z290/22.9898*1000,"")</f>
        <v>2.0008873500421926</v>
      </c>
      <c r="P290" s="120">
        <f>IF(Data!AB290&gt;0,Data!AB290/14.0067*1000,"")</f>
        <v>97.067464937080757</v>
      </c>
      <c r="Q290" s="120">
        <f>IF(Data!AD290&gt;0,Data!AD290/39.102*1000,"")</f>
        <v>3.0177484527645646</v>
      </c>
      <c r="R290" s="120">
        <f>IF(Data!AF290&gt;0,Data!AF290/12.156*1000,"")</f>
        <v>4.5245146429746628</v>
      </c>
      <c r="S290" s="120">
        <f>IF(Data!AH290&gt;0,Data!AH290/20.04*1000,"")</f>
        <v>15.6187624750499</v>
      </c>
      <c r="T290" s="384" t="str">
        <f>IF(ISTEXT(Data!AJ290),Data!AJ290,"")</f>
        <v/>
      </c>
      <c r="U290" s="384" t="str">
        <f>IF(ISTEXT(Data!AK290),Data!AK290,"")</f>
        <v/>
      </c>
    </row>
    <row r="291" spans="1:21" x14ac:dyDescent="0.2">
      <c r="A291" s="120" t="str">
        <f>IF(ISTEXT(Data!A291),Data!A291,"")</f>
        <v>DEU96098</v>
      </c>
      <c r="B291" s="120">
        <f>IF(Data!P291&gt;0.0001,Data!P291,"")</f>
        <v>6</v>
      </c>
      <c r="C291" s="129">
        <f t="shared" si="31"/>
        <v>1</v>
      </c>
      <c r="D291" s="121">
        <f>IF(Data!R291&gt;0.0001,Data!R291,"")</f>
        <v>8.1999999999999993</v>
      </c>
      <c r="E291" s="130">
        <f t="shared" si="32"/>
        <v>7.125462665182682</v>
      </c>
      <c r="F291" s="130">
        <f t="shared" si="33"/>
        <v>7.3524126651826816</v>
      </c>
      <c r="G291" s="131">
        <f t="shared" si="34"/>
        <v>10.336430912406316</v>
      </c>
      <c r="H291" s="121">
        <f t="shared" si="35"/>
        <v>57.62386224262994</v>
      </c>
      <c r="I291" s="130">
        <f t="shared" si="36"/>
        <v>41.609208418240975</v>
      </c>
      <c r="J291" s="121">
        <f t="shared" si="37"/>
        <v>16.014653824388965</v>
      </c>
      <c r="K291" s="131">
        <f t="shared" si="38"/>
        <v>16.138424133945282</v>
      </c>
      <c r="L291" s="120">
        <f>IF(Data!T291&gt;0,Data!T291/35.453*1000,"")</f>
        <v>0.47950808112148474</v>
      </c>
      <c r="M291" s="120">
        <f>IF(Data!V291&gt;0,Data!V291/14.0067*1000,"")</f>
        <v>19.998387226836545</v>
      </c>
      <c r="N291" s="120">
        <f>IF(Data!X291&gt;0,Data!X291/16.032*1000,"")</f>
        <v>16.031313110282944</v>
      </c>
      <c r="O291" s="120">
        <f>IF(Data!Z291&gt;0,Data!Z291/22.9898*1000,"")</f>
        <v>1.2614289815483388</v>
      </c>
      <c r="P291" s="120">
        <f>IF(Data!AB291&gt;0,Data!AB291/14.0067*1000,"")</f>
        <v>47.951660291590443</v>
      </c>
      <c r="Q291" s="120">
        <f>IF(Data!AD291&gt;0,Data!AD291/39.102*1000,"")</f>
        <v>0.69050176461562074</v>
      </c>
      <c r="R291" s="120">
        <f>IF(Data!AF291&gt;0,Data!AF291/12.156*1000,"")</f>
        <v>1.4807502467917075</v>
      </c>
      <c r="S291" s="120">
        <f>IF(Data!AH291&gt;0,Data!AH291/20.04*1000,"")</f>
        <v>5.2395209580838316</v>
      </c>
      <c r="T291" s="384" t="str">
        <f>IF(ISTEXT(Data!#REF!),Data!#REF!,"")</f>
        <v/>
      </c>
      <c r="U291" s="384" t="str">
        <f>IF(ISTEXT(Data!AJ291),Data!AJ291,"")</f>
        <v/>
      </c>
    </row>
    <row r="292" spans="1:21" x14ac:dyDescent="0.2">
      <c r="A292" s="120" t="str">
        <f>IF(ISTEXT(Data!A292),Data!A292,"")</f>
        <v/>
      </c>
      <c r="B292" s="120" t="str">
        <f>IF(Data!P292&gt;0.0001,Data!P292,"")</f>
        <v/>
      </c>
      <c r="C292" s="129" t="str">
        <f t="shared" si="31"/>
        <v/>
      </c>
      <c r="D292" s="121" t="str">
        <f>IF(Data!R292&gt;0.0001,Data!R292,"")</f>
        <v/>
      </c>
      <c r="E292" s="130" t="str">
        <f t="shared" si="32"/>
        <v/>
      </c>
      <c r="F292" s="130" t="str">
        <f t="shared" si="33"/>
        <v/>
      </c>
      <c r="G292" s="131" t="str">
        <f t="shared" si="34"/>
        <v/>
      </c>
      <c r="H292" s="121" t="str">
        <f t="shared" si="35"/>
        <v/>
      </c>
      <c r="I292" s="130" t="str">
        <f t="shared" si="36"/>
        <v/>
      </c>
      <c r="J292" s="121" t="str">
        <f t="shared" si="37"/>
        <v/>
      </c>
      <c r="K292" s="131" t="str">
        <f t="shared" si="38"/>
        <v/>
      </c>
      <c r="L292" s="120" t="str">
        <f>IF(Data!T292&gt;0,Data!T292/35.453*1000,"")</f>
        <v/>
      </c>
      <c r="M292" s="120" t="str">
        <f>IF(Data!V292&gt;0,Data!V292/14.0067*1000,"")</f>
        <v/>
      </c>
      <c r="N292" s="120" t="str">
        <f>IF(Data!X292&gt;0,Data!X292/16.032*1000,"")</f>
        <v/>
      </c>
      <c r="O292" s="120" t="str">
        <f>IF(Data!Z292&gt;0,Data!Z292/22.9898*1000,"")</f>
        <v/>
      </c>
      <c r="P292" s="120" t="str">
        <f>IF(Data!AB292&gt;0,Data!AB292/14.0067*1000,"")</f>
        <v/>
      </c>
      <c r="Q292" s="120" t="str">
        <f>IF(Data!AD292&gt;0,Data!AD292/39.102*1000,"")</f>
        <v/>
      </c>
      <c r="R292" s="120" t="str">
        <f>IF(Data!AF292&gt;0,Data!AF292/12.156*1000,"")</f>
        <v/>
      </c>
      <c r="S292" s="120" t="str">
        <f>IF(Data!AH292&gt;0,Data!AH292/20.04*1000,"")</f>
        <v/>
      </c>
      <c r="T292" s="384" t="str">
        <f>IF(ISTEXT(Data!AJ292),Data!AJ292,"")</f>
        <v/>
      </c>
      <c r="U292" s="384" t="str">
        <f>IF(ISTEXT(Data!AK292),Data!AK292,"")</f>
        <v/>
      </c>
    </row>
    <row r="293" spans="1:21" x14ac:dyDescent="0.2">
      <c r="A293" s="120" t="str">
        <f>IF(ISTEXT(Data!A293),Data!A293,"")</f>
        <v>DEU96099</v>
      </c>
      <c r="B293" s="120">
        <f>IF(Data!P293&gt;0.0001,Data!P293,"")</f>
        <v>6.22</v>
      </c>
      <c r="C293" s="129">
        <f t="shared" si="31"/>
        <v>0.60255958607435722</v>
      </c>
      <c r="D293" s="121">
        <f>IF(Data!R293&gt;0.0001,Data!R293,"")</f>
        <v>12.3</v>
      </c>
      <c r="E293" s="130">
        <f t="shared" si="32"/>
        <v>10.414002251077482</v>
      </c>
      <c r="F293" s="130">
        <f t="shared" si="33"/>
        <v>10.790645499720437</v>
      </c>
      <c r="G293" s="131">
        <f t="shared" si="34"/>
        <v>12.271174799020843</v>
      </c>
      <c r="H293" s="121">
        <f t="shared" si="35"/>
        <v>87.794749250693755</v>
      </c>
      <c r="I293" s="130">
        <f t="shared" si="36"/>
        <v>61.924233228765637</v>
      </c>
      <c r="J293" s="121">
        <f t="shared" si="37"/>
        <v>25.870516021928118</v>
      </c>
      <c r="K293" s="131">
        <f t="shared" si="38"/>
        <v>17.279382743251954</v>
      </c>
      <c r="L293" s="120">
        <f>IF(Data!T293&gt;0,Data!T293/35.453*1000,"")</f>
        <v>3.5257947141285642</v>
      </c>
      <c r="M293" s="120">
        <f>IF(Data!V293&gt;0,Data!V293/14.0067*1000,"")</f>
        <v>29.239577453431178</v>
      </c>
      <c r="N293" s="120">
        <f>IF(Data!X293&gt;0,Data!X293/16.032*1000,"")</f>
        <v>20.694967833274347</v>
      </c>
      <c r="O293" s="120">
        <f>IF(Data!Z293&gt;0,Data!Z293/22.9898*1000,"")</f>
        <v>3.2188187805026578</v>
      </c>
      <c r="P293" s="120">
        <f>IF(Data!AB293&gt;0,Data!AB293/14.0067*1000,"")</f>
        <v>73.895448749930708</v>
      </c>
      <c r="Q293" s="120">
        <f>IF(Data!AD293&gt;0,Data!AD293/39.102*1000,"")</f>
        <v>0.92066901948749424</v>
      </c>
      <c r="R293" s="120">
        <f>IF(Data!AF293&gt;0,Data!AF293/12.156*1000,"")</f>
        <v>2.2211253701875617</v>
      </c>
      <c r="S293" s="120">
        <f>IF(Data!AH293&gt;0,Data!AH293/20.04*1000,"")</f>
        <v>6.936127744510979</v>
      </c>
      <c r="T293" s="384" t="str">
        <f>IF(ISTEXT(Data!AJ293),Data!AJ293,"")</f>
        <v/>
      </c>
      <c r="U293" s="384" t="str">
        <f>IF(ISTEXT(Data!AK293),Data!AK293,"")</f>
        <v/>
      </c>
    </row>
    <row r="294" spans="1:21" x14ac:dyDescent="0.2">
      <c r="A294" s="120" t="str">
        <f>IF(ISTEXT(Data!A294),Data!A294,"")</f>
        <v>DEU96100</v>
      </c>
      <c r="B294" s="120">
        <f>IF(Data!P294&gt;0.0001,Data!P294,"")</f>
        <v>6.15</v>
      </c>
      <c r="C294" s="129">
        <f t="shared" si="31"/>
        <v>0.70794578438413669</v>
      </c>
      <c r="D294" s="121">
        <f>IF(Data!R294&gt;0.0001,Data!R294,"")</f>
        <v>7.1</v>
      </c>
      <c r="E294" s="130">
        <f t="shared" si="32"/>
        <v>6.0808676936941932</v>
      </c>
      <c r="F294" s="130">
        <f t="shared" si="33"/>
        <v>6.4014430894463272</v>
      </c>
      <c r="G294" s="131">
        <f t="shared" si="34"/>
        <v>9.8388297261080631</v>
      </c>
      <c r="H294" s="121">
        <f t="shared" si="35"/>
        <v>52.473360939652238</v>
      </c>
      <c r="I294" s="130">
        <f t="shared" si="36"/>
        <v>37.956463707819573</v>
      </c>
      <c r="J294" s="121">
        <f t="shared" si="37"/>
        <v>14.516897231832665</v>
      </c>
      <c r="K294" s="131">
        <f t="shared" si="38"/>
        <v>16.053218380578297</v>
      </c>
      <c r="L294" s="120">
        <f>IF(Data!T294&gt;0,Data!T294/35.453*1000,"")</f>
        <v>6.2900177700053588</v>
      </c>
      <c r="M294" s="120">
        <f>IF(Data!V294&gt;0,Data!V294/14.0067*1000,"")</f>
        <v>12.740907991291024</v>
      </c>
      <c r="N294" s="120">
        <f>IF(Data!X294&gt;0,Data!X294/16.032*1000,"")</f>
        <v>11.721596468947137</v>
      </c>
      <c r="O294" s="120">
        <f>IF(Data!Z294&gt;0,Data!Z294/22.9898*1000,"")</f>
        <v>6.8726130718840528</v>
      </c>
      <c r="P294" s="120">
        <f>IF(Data!AB294&gt;0,Data!AB294/14.0067*1000,"")</f>
        <v>36.698264870558233</v>
      </c>
      <c r="Q294" s="120">
        <f>IF(Data!AD294&gt;0,Data!AD294/39.102*1000,"")</f>
        <v>0.51148278860416352</v>
      </c>
      <c r="R294" s="120">
        <f>IF(Data!AF294&gt;0,Data!AF294/12.156*1000,"")</f>
        <v>4.6890424481737414</v>
      </c>
      <c r="S294" s="120">
        <f>IF(Data!AH294&gt;0,Data!AH294/20.04*1000,"")</f>
        <v>2.9940119760479043</v>
      </c>
      <c r="T294" s="384" t="str">
        <f>IF(ISTEXT(Data!AJ294),Data!AJ294,"")</f>
        <v/>
      </c>
      <c r="U294" s="384" t="str">
        <f>IF(ISTEXT(Data!AK294),Data!AK294,"")</f>
        <v/>
      </c>
    </row>
    <row r="295" spans="1:21" x14ac:dyDescent="0.2">
      <c r="A295" s="120" t="str">
        <f>IF(ISTEXT(Data!A295),Data!A295,"")</f>
        <v>DEU96101</v>
      </c>
      <c r="B295" s="120">
        <f>IF(Data!P295&gt;0.0001,Data!P295,"")</f>
        <v>5.68</v>
      </c>
      <c r="C295" s="129">
        <f t="shared" si="31"/>
        <v>2.0892961308540379</v>
      </c>
      <c r="D295" s="121">
        <f>IF(Data!R295&gt;0.0001,Data!R295,"")</f>
        <v>8</v>
      </c>
      <c r="E295" s="130">
        <f t="shared" si="32"/>
        <v>7.436236597885574</v>
      </c>
      <c r="F295" s="130">
        <f t="shared" si="33"/>
        <v>7.544861697338197</v>
      </c>
      <c r="G295" s="131">
        <f t="shared" si="34"/>
        <v>5.6892287832725374</v>
      </c>
      <c r="H295" s="121">
        <f t="shared" si="35"/>
        <v>54.757100636294403</v>
      </c>
      <c r="I295" s="130">
        <f t="shared" si="36"/>
        <v>44.115110649984018</v>
      </c>
      <c r="J295" s="121">
        <f t="shared" si="37"/>
        <v>10.641989986310385</v>
      </c>
      <c r="K295" s="131">
        <f t="shared" si="38"/>
        <v>10.763378150304694</v>
      </c>
      <c r="L295" s="120">
        <f>IF(Data!T295&gt;0,Data!T295/35.453*1000,"")</f>
        <v>3.4411756409894787</v>
      </c>
      <c r="M295" s="120">
        <f>IF(Data!V295&gt;0,Data!V295/14.0067*1000,"")</f>
        <v>27.739698411418434</v>
      </c>
      <c r="N295" s="120">
        <f>IF(Data!X295&gt;0,Data!X295/16.032*1000,"")</f>
        <v>10.493223126730653</v>
      </c>
      <c r="O295" s="120">
        <f>IF(Data!Z295&gt;0,Data!Z295/22.9898*1000,"")</f>
        <v>2.5663555141845515</v>
      </c>
      <c r="P295" s="120">
        <f>IF(Data!AB295&gt;0,Data!AB295/14.0067*1000,"")</f>
        <v>37.862409224458119</v>
      </c>
      <c r="Q295" s="120">
        <f>IF(Data!AD295&gt;0,Data!AD295/39.102*1000,"")</f>
        <v>0.58820520689478806</v>
      </c>
      <c r="R295" s="120">
        <f>IF(Data!AF295&gt;0,Data!AF295/12.156*1000,"")</f>
        <v>3.8664034221783479</v>
      </c>
      <c r="S295" s="120">
        <f>IF(Data!AH295&gt;0,Data!AH295/20.04*1000,"")</f>
        <v>7.7844311377245514</v>
      </c>
      <c r="T295" s="384" t="str">
        <f>IF(ISTEXT(Data!AJ295),Data!AJ295,"")</f>
        <v/>
      </c>
      <c r="U295" s="384" t="str">
        <f>IF(ISTEXT(Data!AK295),Data!AK295,"")</f>
        <v/>
      </c>
    </row>
    <row r="296" spans="1:21" x14ac:dyDescent="0.2">
      <c r="A296" s="120" t="str">
        <f>IF(ISTEXT(Data!A296),Data!A296,"")</f>
        <v>DEU96102</v>
      </c>
      <c r="B296" s="120">
        <f>IF(Data!P296&gt;0.0001,Data!P296,"")</f>
        <v>5.6</v>
      </c>
      <c r="C296" s="129">
        <f t="shared" si="31"/>
        <v>2.5118864315095806</v>
      </c>
      <c r="D296" s="121">
        <f>IF(Data!R296&gt;0.0001,Data!R296,"")</f>
        <v>4.3</v>
      </c>
      <c r="E296" s="130">
        <f t="shared" si="32"/>
        <v>3.4741987065596311</v>
      </c>
      <c r="F296" s="130">
        <f t="shared" si="33"/>
        <v>3.564549128916747</v>
      </c>
      <c r="G296" s="131">
        <f t="shared" si="34"/>
        <v>17.103508629843088</v>
      </c>
      <c r="H296" s="121">
        <f t="shared" si="35"/>
        <v>23.099323279879652</v>
      </c>
      <c r="I296" s="130">
        <f t="shared" si="36"/>
        <v>17.769568381100157</v>
      </c>
      <c r="J296" s="121">
        <f t="shared" si="37"/>
        <v>5.3297548987794947</v>
      </c>
      <c r="K296" s="131">
        <f t="shared" si="38"/>
        <v>13.0411045716421</v>
      </c>
      <c r="L296" s="120">
        <f>IF(Data!T296&gt;0,Data!T296/35.453*1000,"")</f>
        <v>0.98722251995599797</v>
      </c>
      <c r="M296" s="120">
        <f>IF(Data!V296&gt;0,Data!V296/14.0067*1000,"")</f>
        <v>9.6927667123619052</v>
      </c>
      <c r="N296" s="120">
        <f>IF(Data!X296&gt;0,Data!X296/16.032*1000,"")</f>
        <v>5.0592325789594224</v>
      </c>
      <c r="O296" s="120">
        <f>IF(Data!Z296&gt;0,Data!Z296/22.9898*1000,"")</f>
        <v>0.60896571523023257</v>
      </c>
      <c r="P296" s="120">
        <f>IF(Data!AB296&gt;0,Data!AB296/14.0067*1000,"")</f>
        <v>15.023005709850878</v>
      </c>
      <c r="Q296" s="120">
        <f>IF(Data!AD296&gt;0,Data!AD296/39.102*1000,"")</f>
        <v>0.38361209145312258</v>
      </c>
      <c r="R296" s="120">
        <f>IF(Data!AF296&gt;0,Data!AF296/12.156*1000,"")</f>
        <v>1.7275419545903259</v>
      </c>
      <c r="S296" s="120">
        <f>IF(Data!AH296&gt;0,Data!AH296/20.04*1000,"")</f>
        <v>2.8443113772455093</v>
      </c>
      <c r="T296" s="384" t="str">
        <f>IF(ISTEXT(Data!AJ296),Data!AJ296,"")</f>
        <v/>
      </c>
      <c r="U296" s="384" t="str">
        <f>IF(ISTEXT(Data!AK296),Data!AK296,"")</f>
        <v/>
      </c>
    </row>
    <row r="297" spans="1:21" x14ac:dyDescent="0.2">
      <c r="A297" s="120" t="str">
        <f>IF(ISTEXT(Data!A297),Data!A297,"")</f>
        <v>DEU96103</v>
      </c>
      <c r="B297" s="120">
        <f>IF(Data!P297&gt;0.0001,Data!P297,"")</f>
        <v>5.36</v>
      </c>
      <c r="C297" s="129">
        <f t="shared" si="31"/>
        <v>4.3651583224016504</v>
      </c>
      <c r="D297" s="121">
        <f>IF(Data!R297&gt;0.0001,Data!R297,"")</f>
        <v>3.6</v>
      </c>
      <c r="E297" s="130">
        <f t="shared" si="32"/>
        <v>2.2366737615451244</v>
      </c>
      <c r="F297" s="130">
        <f t="shared" si="33"/>
        <v>2.2886650029246889</v>
      </c>
      <c r="G297" s="131">
        <f t="shared" si="34"/>
        <v>36.425972140980868</v>
      </c>
      <c r="H297" s="121">
        <f t="shared" si="35"/>
        <v>10.416313804835927</v>
      </c>
      <c r="I297" s="130">
        <f t="shared" si="36"/>
        <v>5.9597576461538253</v>
      </c>
      <c r="J297" s="121">
        <f t="shared" si="37"/>
        <v>4.4565561586821012</v>
      </c>
      <c r="K297" s="131">
        <f t="shared" si="38"/>
        <v>27.213829470759617</v>
      </c>
      <c r="L297" s="120">
        <f>IF(Data!T297&gt;0,Data!T297/35.453*1000,"")</f>
        <v>0.59233351197359885</v>
      </c>
      <c r="M297" s="120">
        <f>IF(Data!V297&gt;0,Data!V297/14.0067*1000,"")</f>
        <v>3.8867833239254894</v>
      </c>
      <c r="N297" s="120">
        <f>IF(Data!X297&gt;0,Data!X297/16.032*1000,"")</f>
        <v>0.31229830734317421</v>
      </c>
      <c r="O297" s="120">
        <f>IF(Data!Z297&gt;0,Data!Z297/22.9898*1000,"")</f>
        <v>0.60896571523023257</v>
      </c>
      <c r="P297" s="120">
        <f>IF(Data!AB297&gt;0,Data!AB297/14.0067*1000,"")</f>
        <v>0.94240257220466761</v>
      </c>
      <c r="Q297" s="120">
        <f>IF(Data!AD297&gt;0,Data!AD297/39.102*1000,"")</f>
        <v>0.3068896731624981</v>
      </c>
      <c r="R297" s="120">
        <f>IF(Data!AF297&gt;0,Data!AF297/12.156*1000,"")</f>
        <v>1.3984863441921684</v>
      </c>
      <c r="S297" s="120">
        <f>IF(Data!AH297&gt;0,Data!AH297/20.04*1000,"")</f>
        <v>2.7944111776447107</v>
      </c>
      <c r="T297" s="384" t="str">
        <f>IF(ISTEXT(Data!AJ297),Data!AJ297,"")</f>
        <v/>
      </c>
      <c r="U297" s="384" t="str">
        <f>IF(ISTEXT(Data!AK297),Data!AK297,"")</f>
        <v/>
      </c>
    </row>
    <row r="298" spans="1:21" x14ac:dyDescent="0.2">
      <c r="A298" s="120" t="str">
        <f>IF(ISTEXT(Data!A298),Data!A298,"")</f>
        <v>DEU96104</v>
      </c>
      <c r="B298" s="120">
        <f>IF(Data!P298&gt;0.0001,Data!P298,"")</f>
        <v>5</v>
      </c>
      <c r="C298" s="129">
        <f t="shared" si="31"/>
        <v>10</v>
      </c>
      <c r="D298" s="121">
        <f>IF(Data!R298&gt;0.0001,Data!R298,"")</f>
        <v>12.2</v>
      </c>
      <c r="E298" s="130">
        <f t="shared" si="32"/>
        <v>10.929659811297688</v>
      </c>
      <c r="F298" s="130">
        <f t="shared" si="33"/>
        <v>10.929659811297688</v>
      </c>
      <c r="G298" s="131">
        <f t="shared" si="34"/>
        <v>10.412624497559932</v>
      </c>
      <c r="H298" s="121">
        <f t="shared" si="35"/>
        <v>64.211253467799395</v>
      </c>
      <c r="I298" s="130">
        <f t="shared" si="36"/>
        <v>49.785134646881147</v>
      </c>
      <c r="J298" s="121">
        <f t="shared" si="37"/>
        <v>14.426118820918248</v>
      </c>
      <c r="K298" s="131">
        <f t="shared" si="38"/>
        <v>12.654891141292609</v>
      </c>
      <c r="L298" s="120">
        <f>IF(Data!T298&gt;0,Data!T298/35.453*1000,"")</f>
        <v>2.3411276901813665</v>
      </c>
      <c r="M298" s="120">
        <f>IF(Data!V298&gt;0,Data!V298/14.0067*1000,"")</f>
        <v>32.432868317071204</v>
      </c>
      <c r="N298" s="120">
        <f>IF(Data!X298&gt;0,Data!X298/16.032*1000,"")</f>
        <v>15.011138639628573</v>
      </c>
      <c r="O298" s="120">
        <f>IF(Data!Z298&gt;0,Data!Z298/22.9898*1000,"")</f>
        <v>2.2618726565694351</v>
      </c>
      <c r="P298" s="120">
        <f>IF(Data!AB298&gt;0,Data!AB298/14.0067*1000,"")</f>
        <v>38.305892787848542</v>
      </c>
      <c r="Q298" s="120">
        <f>IF(Data!AD298&gt;0,Data!AD298/39.102*1000,"")</f>
        <v>1.0485397166385353</v>
      </c>
      <c r="R298" s="120">
        <f>IF(Data!AF298&gt;0,Data!AF298/12.156*1000,"")</f>
        <v>2.7147087857847976</v>
      </c>
      <c r="S298" s="120">
        <f>IF(Data!AH298&gt;0,Data!AH298/20.04*1000,"")</f>
        <v>9.8802395209580851</v>
      </c>
      <c r="T298" s="384" t="str">
        <f>IF(ISTEXT(Data!AJ298),Data!AJ298,"")</f>
        <v/>
      </c>
      <c r="U298" s="384" t="str">
        <f>IF(ISTEXT(Data!AK298),Data!AK298,"")</f>
        <v/>
      </c>
    </row>
    <row r="299" spans="1:21" x14ac:dyDescent="0.2">
      <c r="A299" s="120" t="str">
        <f>IF(ISTEXT(Data!A299),Data!A299,"")</f>
        <v/>
      </c>
      <c r="B299" s="120" t="str">
        <f>IF(Data!P299&gt;0.0001,Data!P299,"")</f>
        <v/>
      </c>
      <c r="C299" s="129" t="str">
        <f t="shared" si="31"/>
        <v/>
      </c>
      <c r="D299" s="121" t="str">
        <f>IF(Data!R299&gt;0.0001,Data!R299,"")</f>
        <v/>
      </c>
      <c r="E299" s="130" t="str">
        <f t="shared" si="32"/>
        <v/>
      </c>
      <c r="F299" s="130" t="str">
        <f t="shared" si="33"/>
        <v/>
      </c>
      <c r="G299" s="131" t="str">
        <f t="shared" si="34"/>
        <v/>
      </c>
      <c r="H299" s="121" t="str">
        <f t="shared" si="35"/>
        <v/>
      </c>
      <c r="I299" s="130" t="str">
        <f t="shared" si="36"/>
        <v/>
      </c>
      <c r="J299" s="121" t="str">
        <f t="shared" si="37"/>
        <v/>
      </c>
      <c r="K299" s="131" t="str">
        <f t="shared" si="38"/>
        <v/>
      </c>
      <c r="L299" s="120" t="str">
        <f>IF(Data!T299&gt;0,Data!T299/35.453*1000,"")</f>
        <v/>
      </c>
      <c r="M299" s="120" t="str">
        <f>IF(Data!V299&gt;0,Data!V299/14.0067*1000,"")</f>
        <v/>
      </c>
      <c r="N299" s="120" t="str">
        <f>IF(Data!X299&gt;0,Data!X299/16.032*1000,"")</f>
        <v/>
      </c>
      <c r="O299" s="120" t="str">
        <f>IF(Data!Z299&gt;0,Data!Z299/22.9898*1000,"")</f>
        <v/>
      </c>
      <c r="P299" s="120" t="str">
        <f>IF(Data!AB299&gt;0,Data!AB299/14.0067*1000,"")</f>
        <v/>
      </c>
      <c r="Q299" s="120" t="str">
        <f>IF(Data!AD299&gt;0,Data!AD299/39.102*1000,"")</f>
        <v/>
      </c>
      <c r="R299" s="120" t="str">
        <f>IF(Data!AF299&gt;0,Data!AF299/12.156*1000,"")</f>
        <v/>
      </c>
      <c r="S299" s="120" t="str">
        <f>IF(Data!AH299&gt;0,Data!AH299/20.04*1000,"")</f>
        <v/>
      </c>
      <c r="T299" s="384" t="str">
        <f>IF(ISTEXT(Data!AJ299),Data!AJ299,"")</f>
        <v/>
      </c>
      <c r="U299" s="384" t="str">
        <f>IF(ISTEXT(Data!AK299),Data!AK299,"")</f>
        <v/>
      </c>
    </row>
    <row r="300" spans="1:21" x14ac:dyDescent="0.2">
      <c r="A300" s="120" t="str">
        <f>IF(ISTEXT(Data!A300),Data!A300,"")</f>
        <v/>
      </c>
      <c r="B300" s="120" t="str">
        <f>IF(Data!P300&gt;0.0001,Data!P300,"")</f>
        <v/>
      </c>
      <c r="C300" s="129" t="str">
        <f t="shared" si="31"/>
        <v/>
      </c>
      <c r="D300" s="121" t="str">
        <f>IF(Data!R300&gt;0.0001,Data!R300,"")</f>
        <v/>
      </c>
      <c r="E300" s="130" t="str">
        <f t="shared" si="32"/>
        <v/>
      </c>
      <c r="F300" s="130" t="str">
        <f t="shared" si="33"/>
        <v/>
      </c>
      <c r="G300" s="131" t="str">
        <f t="shared" si="34"/>
        <v/>
      </c>
      <c r="H300" s="121" t="str">
        <f t="shared" si="35"/>
        <v/>
      </c>
      <c r="I300" s="130" t="str">
        <f t="shared" si="36"/>
        <v/>
      </c>
      <c r="J300" s="121" t="str">
        <f t="shared" si="37"/>
        <v/>
      </c>
      <c r="K300" s="131" t="str">
        <f t="shared" si="38"/>
        <v/>
      </c>
      <c r="L300" s="120" t="str">
        <f>IF(Data!T300&gt;0,Data!T300/35.453*1000,"")</f>
        <v/>
      </c>
      <c r="M300" s="120" t="str">
        <f>IF(Data!V300&gt;0,Data!V300/14.0067*1000,"")</f>
        <v/>
      </c>
      <c r="N300" s="120" t="str">
        <f>IF(Data!X300&gt;0,Data!X300/16.032*1000,"")</f>
        <v/>
      </c>
      <c r="O300" s="120" t="str">
        <f>IF(Data!Z300&gt;0,Data!Z300/22.9898*1000,"")</f>
        <v/>
      </c>
      <c r="P300" s="120" t="str">
        <f>IF(Data!AB300&gt;0,Data!AB300/14.0067*1000,"")</f>
        <v/>
      </c>
      <c r="Q300" s="120" t="str">
        <f>IF(Data!AD300&gt;0,Data!AD300/39.102*1000,"")</f>
        <v/>
      </c>
      <c r="R300" s="120" t="str">
        <f>IF(Data!AF300&gt;0,Data!AF300/12.156*1000,"")</f>
        <v/>
      </c>
      <c r="S300" s="120" t="str">
        <f>IF(Data!AH300&gt;0,Data!AH300/20.04*1000,"")</f>
        <v/>
      </c>
      <c r="T300" s="384" t="str">
        <f>IF(ISTEXT(Data!AJ300),Data!AJ300,"")</f>
        <v/>
      </c>
      <c r="U300" s="384" t="str">
        <f>IF(ISTEXT(Data!AK300),Data!AK300,"")</f>
        <v/>
      </c>
    </row>
    <row r="301" spans="1:21" x14ac:dyDescent="0.2">
      <c r="A301" s="120" t="str">
        <f>IF(ISTEXT(Data!A301),Data!A301,"")</f>
        <v>DEU96105</v>
      </c>
      <c r="B301" s="120">
        <f>IF(Data!P301&gt;0.0001,Data!P301,"")</f>
        <v>4.3</v>
      </c>
      <c r="C301" s="129">
        <f t="shared" si="31"/>
        <v>50.118723362727238</v>
      </c>
      <c r="D301" s="121">
        <f>IF(Data!R301&gt;0.0001,Data!R301,"")</f>
        <v>36</v>
      </c>
      <c r="E301" s="130">
        <f t="shared" si="32"/>
        <v>34.074757311776338</v>
      </c>
      <c r="F301" s="130">
        <f t="shared" si="33"/>
        <v>34.074757311776338</v>
      </c>
      <c r="G301" s="131">
        <f t="shared" si="34"/>
        <v>5.3478963561768387</v>
      </c>
      <c r="H301" s="121">
        <f t="shared" si="35"/>
        <v>140.57255349618819</v>
      </c>
      <c r="I301" s="130">
        <f t="shared" si="36"/>
        <v>134.94015322323355</v>
      </c>
      <c r="J301" s="121">
        <f t="shared" si="37"/>
        <v>5.6324002729546407</v>
      </c>
      <c r="K301" s="131">
        <f t="shared" si="38"/>
        <v>2.044334121652907</v>
      </c>
      <c r="L301" s="120">
        <f>IF(Data!T301&gt;0,Data!T301/35.453*1000,"")</f>
        <v>6.4592559162835297</v>
      </c>
      <c r="M301" s="120">
        <f>IF(Data!V301&gt;0,Data!V301/14.0067*1000,"")</f>
        <v>58.317877590516886</v>
      </c>
      <c r="N301" s="120">
        <f>IF(Data!X301&gt;0,Data!X301/16.032*1000,"")</f>
        <v>70.163019716433141</v>
      </c>
      <c r="O301" s="120">
        <f>IF(Data!Z301&gt;0,Data!Z301/22.9898*1000,"")</f>
        <v>7.0466032762355484</v>
      </c>
      <c r="P301" s="120">
        <f>IF(Data!AB301&gt;0,Data!AB301/14.0067*1000,"")</f>
        <v>69.072564998059747</v>
      </c>
      <c r="Q301" s="120">
        <f>IF(Data!AD301&gt;0,Data!AD301/39.102*1000,"")</f>
        <v>1.3810035292312415</v>
      </c>
      <c r="R301" s="120">
        <f>IF(Data!AF301&gt;0,Data!AF301/12.156*1000,"")</f>
        <v>3.3728200065811125</v>
      </c>
      <c r="S301" s="120">
        <f>IF(Data!AH301&gt;0,Data!AH301/20.04*1000,"")</f>
        <v>9.5808383233532926</v>
      </c>
      <c r="T301" s="384" t="str">
        <f>IF(ISTEXT(Data!AJ301),Data!AJ301,"")</f>
        <v/>
      </c>
      <c r="U301" s="384" t="str">
        <f>IF(ISTEXT(Data!AK301),Data!AK301,"")</f>
        <v/>
      </c>
    </row>
    <row r="302" spans="1:21" x14ac:dyDescent="0.2">
      <c r="A302" s="120" t="str">
        <f>IF(ISTEXT(Data!A302),Data!A302,"")</f>
        <v/>
      </c>
      <c r="B302" s="120" t="str">
        <f>IF(Data!P302&gt;0.0001,Data!P302,"")</f>
        <v/>
      </c>
      <c r="C302" s="129" t="str">
        <f t="shared" si="31"/>
        <v/>
      </c>
      <c r="D302" s="121" t="str">
        <f>IF(Data!R302&gt;0.0001,Data!R302,"")</f>
        <v/>
      </c>
      <c r="E302" s="130" t="str">
        <f t="shared" si="32"/>
        <v/>
      </c>
      <c r="F302" s="130" t="str">
        <f t="shared" si="33"/>
        <v/>
      </c>
      <c r="G302" s="131" t="str">
        <f t="shared" si="34"/>
        <v/>
      </c>
      <c r="H302" s="121" t="str">
        <f t="shared" si="35"/>
        <v/>
      </c>
      <c r="I302" s="130" t="str">
        <f t="shared" si="36"/>
        <v/>
      </c>
      <c r="J302" s="121" t="str">
        <f t="shared" si="37"/>
        <v/>
      </c>
      <c r="K302" s="131" t="str">
        <f t="shared" si="38"/>
        <v/>
      </c>
      <c r="L302" s="120" t="str">
        <f>IF(Data!T302&gt;0,Data!T302/35.453*1000,"")</f>
        <v/>
      </c>
      <c r="M302" s="120" t="str">
        <f>IF(Data!V302&gt;0,Data!V302/14.0067*1000,"")</f>
        <v/>
      </c>
      <c r="N302" s="120" t="str">
        <f>IF(Data!X302&gt;0,Data!X302/16.032*1000,"")</f>
        <v/>
      </c>
      <c r="O302" s="120" t="str">
        <f>IF(Data!Z302&gt;0,Data!Z302/22.9898*1000,"")</f>
        <v/>
      </c>
      <c r="P302" s="120" t="str">
        <f>IF(Data!AB302&gt;0,Data!AB302/14.0067*1000,"")</f>
        <v/>
      </c>
      <c r="Q302" s="120" t="str">
        <f>IF(Data!AD302&gt;0,Data!AD302/39.102*1000,"")</f>
        <v/>
      </c>
      <c r="R302" s="120" t="str">
        <f>IF(Data!AF302&gt;0,Data!AF302/12.156*1000,"")</f>
        <v/>
      </c>
      <c r="S302" s="120" t="str">
        <f>IF(Data!AH302&gt;0,Data!AH302/20.04*1000,"")</f>
        <v/>
      </c>
      <c r="T302" s="384" t="str">
        <f>IF(ISTEXT(Data!#REF!),Data!#REF!,"")</f>
        <v/>
      </c>
      <c r="U302" s="384" t="str">
        <f>IF(ISTEXT(Data!AJ302),Data!AJ302,"")</f>
        <v>closed lid: 10:00 - 15:00</v>
      </c>
    </row>
    <row r="303" spans="1:21" x14ac:dyDescent="0.2">
      <c r="A303" s="120" t="str">
        <f>IF(ISTEXT(Data!A303),Data!A303,"")</f>
        <v/>
      </c>
      <c r="B303" s="120" t="str">
        <f>IF(Data!P303&gt;0.0001,Data!P303,"")</f>
        <v/>
      </c>
      <c r="C303" s="129" t="str">
        <f t="shared" si="31"/>
        <v/>
      </c>
      <c r="D303" s="121" t="str">
        <f>IF(Data!R303&gt;0.0001,Data!R303,"")</f>
        <v/>
      </c>
      <c r="E303" s="130" t="str">
        <f t="shared" si="32"/>
        <v/>
      </c>
      <c r="F303" s="130" t="str">
        <f t="shared" si="33"/>
        <v/>
      </c>
      <c r="G303" s="131" t="str">
        <f t="shared" si="34"/>
        <v/>
      </c>
      <c r="H303" s="121" t="str">
        <f t="shared" si="35"/>
        <v/>
      </c>
      <c r="I303" s="130" t="str">
        <f t="shared" si="36"/>
        <v/>
      </c>
      <c r="J303" s="121" t="str">
        <f t="shared" si="37"/>
        <v/>
      </c>
      <c r="K303" s="131" t="str">
        <f t="shared" si="38"/>
        <v/>
      </c>
      <c r="L303" s="120" t="str">
        <f>IF(Data!T303&gt;0,Data!T303/35.453*1000,"")</f>
        <v/>
      </c>
      <c r="M303" s="120" t="str">
        <f>IF(Data!V303&gt;0,Data!V303/14.0067*1000,"")</f>
        <v/>
      </c>
      <c r="N303" s="120" t="str">
        <f>IF(Data!X303&gt;0,Data!X303/16.032*1000,"")</f>
        <v/>
      </c>
      <c r="O303" s="120" t="str">
        <f>IF(Data!Z303&gt;0,Data!Z303/22.9898*1000,"")</f>
        <v/>
      </c>
      <c r="P303" s="120" t="str">
        <f>IF(Data!AB303&gt;0,Data!AB303/14.0067*1000,"")</f>
        <v/>
      </c>
      <c r="Q303" s="120" t="str">
        <f>IF(Data!AD303&gt;0,Data!AD303/39.102*1000,"")</f>
        <v/>
      </c>
      <c r="R303" s="120" t="str">
        <f>IF(Data!AF303&gt;0,Data!AF303/12.156*1000,"")</f>
        <v/>
      </c>
      <c r="S303" s="120" t="str">
        <f>IF(Data!AH303&gt;0,Data!AH303/20.04*1000,"")</f>
        <v/>
      </c>
      <c r="T303" s="384" t="str">
        <f>IF(ISTEXT(Data!AJ303),Data!AJ303,"")</f>
        <v/>
      </c>
      <c r="U303" s="384" t="str">
        <f>IF(ISTEXT(Data!AK303),Data!AK303,"")</f>
        <v/>
      </c>
    </row>
    <row r="304" spans="1:21" x14ac:dyDescent="0.2">
      <c r="A304" s="120" t="str">
        <f>IF(ISTEXT(Data!A304),Data!A304,"")</f>
        <v>DEU96106</v>
      </c>
      <c r="B304" s="120">
        <f>IF(Data!P304&gt;0.0001,Data!P304,"")</f>
        <v>4.07</v>
      </c>
      <c r="C304" s="129">
        <f t="shared" si="31"/>
        <v>85.113803820237493</v>
      </c>
      <c r="D304" s="121">
        <f>IF(Data!R304&gt;0.0001,Data!R304,"")</f>
        <v>60.2</v>
      </c>
      <c r="E304" s="130">
        <f t="shared" si="32"/>
        <v>58.961862967135851</v>
      </c>
      <c r="F304" s="130">
        <f t="shared" si="33"/>
        <v>58.961862967135851</v>
      </c>
      <c r="G304" s="131">
        <f t="shared" si="34"/>
        <v>2.0567060346580601</v>
      </c>
      <c r="H304" s="121">
        <f t="shared" si="35"/>
        <v>253.1797206420224</v>
      </c>
      <c r="I304" s="130">
        <f t="shared" si="36"/>
        <v>231.20785074187279</v>
      </c>
      <c r="J304" s="121">
        <f t="shared" si="37"/>
        <v>21.971869900149613</v>
      </c>
      <c r="K304" s="131">
        <f t="shared" si="38"/>
        <v>4.5360102525702688</v>
      </c>
      <c r="L304" s="120">
        <f>IF(Data!T304&gt;0,Data!T304/35.453*1000,"")</f>
        <v>6.8541449242659294</v>
      </c>
      <c r="M304" s="120">
        <f>IF(Data!V304&gt;0,Data!V304/14.0067*1000,"")</f>
        <v>91.460366099508107</v>
      </c>
      <c r="N304" s="120">
        <f>IF(Data!X304&gt;0,Data!X304/16.032*1000,"")</f>
        <v>132.89333971809876</v>
      </c>
      <c r="O304" s="120">
        <f>IF(Data!Z304&gt;0,Data!Z304/22.9898*1000,"")</f>
        <v>7.525076338202159</v>
      </c>
      <c r="P304" s="120">
        <f>IF(Data!AB304&gt;0,Data!AB304/14.0067*1000,"")</f>
        <v>113.36548589167913</v>
      </c>
      <c r="Q304" s="120">
        <f>IF(Data!AD304&gt;0,Data!AD304/39.102*1000,"")</f>
        <v>3.5292312413687288</v>
      </c>
      <c r="R304" s="120">
        <f>IF(Data!AF304&gt;0,Data!AF304/12.156*1000,"")</f>
        <v>7.5682790391576171</v>
      </c>
      <c r="S304" s="120">
        <f>IF(Data!AH304&gt;0,Data!AH304/20.04*1000,"")</f>
        <v>36.077844311377248</v>
      </c>
      <c r="T304" s="384" t="str">
        <f>IF(ISTEXT(Data!AJ304),Data!AJ304,"")</f>
        <v/>
      </c>
      <c r="U304" s="384" t="str">
        <f>IF(ISTEXT(Data!AK304),Data!AK304,"")</f>
        <v/>
      </c>
    </row>
    <row r="305" spans="1:21" x14ac:dyDescent="0.2">
      <c r="A305" s="120" t="str">
        <f>IF(ISTEXT(Data!A305),Data!A305,"")</f>
        <v/>
      </c>
      <c r="B305" s="120" t="str">
        <f>IF(Data!P305&gt;0.0001,Data!P305,"")</f>
        <v/>
      </c>
      <c r="C305" s="129" t="str">
        <f t="shared" si="31"/>
        <v/>
      </c>
      <c r="D305" s="121" t="str">
        <f>IF(Data!R305&gt;0.0001,Data!R305,"")</f>
        <v/>
      </c>
      <c r="E305" s="130" t="str">
        <f t="shared" si="32"/>
        <v/>
      </c>
      <c r="F305" s="130" t="str">
        <f t="shared" si="33"/>
        <v/>
      </c>
      <c r="G305" s="131" t="str">
        <f t="shared" si="34"/>
        <v/>
      </c>
      <c r="H305" s="121" t="str">
        <f t="shared" si="35"/>
        <v/>
      </c>
      <c r="I305" s="130" t="str">
        <f t="shared" si="36"/>
        <v/>
      </c>
      <c r="J305" s="121" t="str">
        <f t="shared" si="37"/>
        <v/>
      </c>
      <c r="K305" s="131" t="str">
        <f t="shared" si="38"/>
        <v/>
      </c>
      <c r="L305" s="120" t="str">
        <f>IF(Data!T305&gt;0,Data!T305/35.453*1000,"")</f>
        <v/>
      </c>
      <c r="M305" s="120" t="str">
        <f>IF(Data!V305&gt;0,Data!V305/14.0067*1000,"")</f>
        <v/>
      </c>
      <c r="N305" s="120" t="str">
        <f>IF(Data!X305&gt;0,Data!X305/16.032*1000,"")</f>
        <v/>
      </c>
      <c r="O305" s="120" t="str">
        <f>IF(Data!Z305&gt;0,Data!Z305/22.9898*1000,"")</f>
        <v/>
      </c>
      <c r="P305" s="120" t="str">
        <f>IF(Data!AB305&gt;0,Data!AB305/14.0067*1000,"")</f>
        <v/>
      </c>
      <c r="Q305" s="120" t="str">
        <f>IF(Data!AD305&gt;0,Data!AD305/39.102*1000,"")</f>
        <v/>
      </c>
      <c r="R305" s="120" t="str">
        <f>IF(Data!AF305&gt;0,Data!AF305/12.156*1000,"")</f>
        <v/>
      </c>
      <c r="S305" s="120" t="str">
        <f>IF(Data!AH305&gt;0,Data!AH305/20.04*1000,"")</f>
        <v/>
      </c>
      <c r="T305" s="384" t="str">
        <f>IF(ISTEXT(Data!AJ305),Data!AJ305,"")</f>
        <v/>
      </c>
      <c r="U305" s="384" t="str">
        <f>IF(ISTEXT(Data!AK305),Data!AK305,"")</f>
        <v/>
      </c>
    </row>
    <row r="306" spans="1:21" x14ac:dyDescent="0.2">
      <c r="A306" s="120" t="str">
        <f>IF(ISTEXT(Data!A306),Data!A306,"")</f>
        <v>DEU96107</v>
      </c>
      <c r="B306" s="120">
        <f>IF(Data!P306&gt;0.0001,Data!P306,"")</f>
        <v>5.46</v>
      </c>
      <c r="C306" s="129">
        <f t="shared" si="31"/>
        <v>3.4673685045253126</v>
      </c>
      <c r="D306" s="121">
        <f>IF(Data!R306&gt;0.0001,Data!R306,"")</f>
        <v>32.5</v>
      </c>
      <c r="E306" s="130">
        <f t="shared" si="32"/>
        <v>32.083410779748121</v>
      </c>
      <c r="F306" s="130">
        <f t="shared" si="33"/>
        <v>32.14886387471158</v>
      </c>
      <c r="G306" s="131">
        <f t="shared" si="34"/>
        <v>1.0804188470412923</v>
      </c>
      <c r="H306" s="121">
        <f t="shared" si="35"/>
        <v>228.72033268532945</v>
      </c>
      <c r="I306" s="130">
        <f t="shared" si="36"/>
        <v>208.96379872633412</v>
      </c>
      <c r="J306" s="121">
        <f t="shared" si="37"/>
        <v>19.756533958995334</v>
      </c>
      <c r="K306" s="131">
        <f t="shared" si="38"/>
        <v>4.5138794260770991</v>
      </c>
      <c r="L306" s="120">
        <f>IF(Data!T306&gt;0,Data!T306/35.453*1000,"")</f>
        <v>10.605590500098721</v>
      </c>
      <c r="M306" s="120">
        <f>IF(Data!V306&gt;0,Data!V306/14.0067*1000,"")</f>
        <v>129.11861946617205</v>
      </c>
      <c r="N306" s="120">
        <f>IF(Data!X306&gt;0,Data!X306/16.032*1000,"")</f>
        <v>67.768732693468792</v>
      </c>
      <c r="O306" s="120">
        <f>IF(Data!Z306&gt;0,Data!Z306/22.9898*1000,"")</f>
        <v>13.179757979625746</v>
      </c>
      <c r="P306" s="120">
        <f>IF(Data!AB306&gt;0,Data!AB306/14.0067*1000,"")</f>
        <v>151.9485559066467</v>
      </c>
      <c r="Q306" s="120">
        <f>IF(Data!AD306&gt;0,Data!AD306/39.102*1000,"")</f>
        <v>5.1148278860416356</v>
      </c>
      <c r="R306" s="120">
        <f>IF(Data!AF306&gt;0,Data!AF306/12.156*1000,"")</f>
        <v>8.8022375781507076</v>
      </c>
      <c r="S306" s="120">
        <f>IF(Data!AH306&gt;0,Data!AH306/20.04*1000,"")</f>
        <v>46.207584830339329</v>
      </c>
      <c r="T306" s="384" t="str">
        <f>IF(ISTEXT(Data!AJ306),Data!AJ306,"")</f>
        <v/>
      </c>
      <c r="U306" s="384" t="str">
        <f>IF(ISTEXT(Data!AK306),Data!AK306,"")</f>
        <v/>
      </c>
    </row>
    <row r="307" spans="1:21" x14ac:dyDescent="0.2">
      <c r="A307" s="120" t="str">
        <f>IF(ISTEXT(Data!A307),Data!A307,"")</f>
        <v>DEU96108</v>
      </c>
      <c r="B307" s="120">
        <f>IF(Data!P307&gt;0.0001,Data!P307,"")</f>
        <v>6.6</v>
      </c>
      <c r="C307" s="129">
        <f t="shared" si="31"/>
        <v>0.25118864315095779</v>
      </c>
      <c r="D307" s="121">
        <f>IF(Data!R307&gt;0.0001,Data!R307,"")</f>
        <v>23.5</v>
      </c>
      <c r="E307" s="130">
        <f t="shared" si="32"/>
        <v>21.868878973449537</v>
      </c>
      <c r="F307" s="130">
        <f t="shared" si="33"/>
        <v>22.772383197020698</v>
      </c>
      <c r="G307" s="131">
        <f t="shared" si="34"/>
        <v>3.0962417148055406</v>
      </c>
      <c r="H307" s="121">
        <f t="shared" si="35"/>
        <v>185.52745224336584</v>
      </c>
      <c r="I307" s="130">
        <f t="shared" si="36"/>
        <v>136.05481735800799</v>
      </c>
      <c r="J307" s="121">
        <f t="shared" si="37"/>
        <v>49.472634885357849</v>
      </c>
      <c r="K307" s="131">
        <f t="shared" si="38"/>
        <v>15.384130147064084</v>
      </c>
      <c r="L307" s="120">
        <f>IF(Data!T307&gt;0,Data!T307/35.453*1000,"")</f>
        <v>9.9850506304120934</v>
      </c>
      <c r="M307" s="120">
        <f>IF(Data!V307&gt;0,Data!V307/14.0067*1000,"")</f>
        <v>62.898153374727848</v>
      </c>
      <c r="N307" s="120">
        <f>IF(Data!X307&gt;0,Data!X307/16.032*1000,"")</f>
        <v>42.868147654639721</v>
      </c>
      <c r="O307" s="120">
        <f>IF(Data!Z307&gt;0,Data!Z307/22.9898*1000,"")</f>
        <v>9.8739440969473442</v>
      </c>
      <c r="P307" s="120">
        <f>IF(Data!AB307&gt;0,Data!AB307/14.0067*1000,"")</f>
        <v>153.33444204224182</v>
      </c>
      <c r="Q307" s="120">
        <f>IF(Data!AD307&gt;0,Data!AD307/39.102*1000,"")</f>
        <v>3.4013605442176873</v>
      </c>
      <c r="R307" s="120">
        <f>IF(Data!AF307&gt;0,Data!AF307/12.156*1000,"")</f>
        <v>4.1954590325765055</v>
      </c>
      <c r="S307" s="120">
        <f>IF(Data!AH307&gt;0,Data!AH307/20.04*1000,"")</f>
        <v>14.471057884231536</v>
      </c>
      <c r="T307" s="384" t="str">
        <f>IF(ISTEXT(Data!AJ307),Data!AJ307,"")</f>
        <v/>
      </c>
      <c r="U307" s="384" t="str">
        <f>IF(ISTEXT(Data!AK307),Data!AK307,"")</f>
        <v/>
      </c>
    </row>
    <row r="308" spans="1:21" x14ac:dyDescent="0.2">
      <c r="A308" s="120" t="str">
        <f>IF(ISTEXT(Data!A308),Data!A308,"")</f>
        <v/>
      </c>
      <c r="B308" s="120" t="str">
        <f>IF(Data!P308&gt;0.0001,Data!P308,"")</f>
        <v/>
      </c>
      <c r="C308" s="129" t="str">
        <f t="shared" si="31"/>
        <v/>
      </c>
      <c r="D308" s="121" t="str">
        <f>IF(Data!R308&gt;0.0001,Data!R308,"")</f>
        <v/>
      </c>
      <c r="E308" s="130" t="str">
        <f t="shared" si="32"/>
        <v/>
      </c>
      <c r="F308" s="130" t="str">
        <f t="shared" si="33"/>
        <v/>
      </c>
      <c r="G308" s="131" t="str">
        <f t="shared" si="34"/>
        <v/>
      </c>
      <c r="H308" s="121" t="str">
        <f t="shared" si="35"/>
        <v/>
      </c>
      <c r="I308" s="130" t="str">
        <f t="shared" si="36"/>
        <v/>
      </c>
      <c r="J308" s="121" t="str">
        <f t="shared" si="37"/>
        <v/>
      </c>
      <c r="K308" s="131" t="str">
        <f t="shared" si="38"/>
        <v/>
      </c>
      <c r="L308" s="120" t="str">
        <f>IF(Data!T308&gt;0,Data!T308/35.453*1000,"")</f>
        <v/>
      </c>
      <c r="M308" s="120" t="str">
        <f>IF(Data!V308&gt;0,Data!V308/14.0067*1000,"")</f>
        <v/>
      </c>
      <c r="N308" s="120" t="str">
        <f>IF(Data!X308&gt;0,Data!X308/16.032*1000,"")</f>
        <v/>
      </c>
      <c r="O308" s="120" t="str">
        <f>IF(Data!Z308&gt;0,Data!Z308/22.9898*1000,"")</f>
        <v/>
      </c>
      <c r="P308" s="120" t="str">
        <f>IF(Data!AB308&gt;0,Data!AB308/14.0067*1000,"")</f>
        <v/>
      </c>
      <c r="Q308" s="120" t="str">
        <f>IF(Data!AD308&gt;0,Data!AD308/39.102*1000,"")</f>
        <v/>
      </c>
      <c r="R308" s="120" t="str">
        <f>IF(Data!AF308&gt;0,Data!AF308/12.156*1000,"")</f>
        <v/>
      </c>
      <c r="S308" s="120" t="str">
        <f>IF(Data!AH308&gt;0,Data!AH308/20.04*1000,"")</f>
        <v/>
      </c>
      <c r="T308" s="384" t="str">
        <f>IF(ISTEXT(Data!AJ308),Data!AJ308,"")</f>
        <v/>
      </c>
      <c r="U308" s="384" t="str">
        <f>IF(ISTEXT(Data!AK308),Data!AK308,"")</f>
        <v/>
      </c>
    </row>
    <row r="309" spans="1:21" x14ac:dyDescent="0.2">
      <c r="A309" s="120" t="str">
        <f>IF(ISTEXT(Data!A309),Data!A309,"")</f>
        <v/>
      </c>
      <c r="B309" s="120" t="str">
        <f>IF(Data!P309&gt;0.0001,Data!P309,"")</f>
        <v/>
      </c>
      <c r="C309" s="129" t="str">
        <f t="shared" si="31"/>
        <v/>
      </c>
      <c r="D309" s="121" t="str">
        <f>IF(Data!R309&gt;0.0001,Data!R309,"")</f>
        <v/>
      </c>
      <c r="E309" s="130" t="str">
        <f t="shared" si="32"/>
        <v/>
      </c>
      <c r="F309" s="130" t="str">
        <f t="shared" si="33"/>
        <v/>
      </c>
      <c r="G309" s="131" t="str">
        <f t="shared" si="34"/>
        <v/>
      </c>
      <c r="H309" s="121" t="str">
        <f t="shared" si="35"/>
        <v/>
      </c>
      <c r="I309" s="130" t="str">
        <f t="shared" si="36"/>
        <v/>
      </c>
      <c r="J309" s="121" t="str">
        <f t="shared" si="37"/>
        <v/>
      </c>
      <c r="K309" s="131" t="str">
        <f t="shared" si="38"/>
        <v/>
      </c>
      <c r="L309" s="120" t="str">
        <f>IF(Data!T309&gt;0,Data!T309/35.453*1000,"")</f>
        <v/>
      </c>
      <c r="M309" s="120" t="str">
        <f>IF(Data!V309&gt;0,Data!V309/14.0067*1000,"")</f>
        <v/>
      </c>
      <c r="N309" s="120" t="str">
        <f>IF(Data!X309&gt;0,Data!X309/16.032*1000,"")</f>
        <v/>
      </c>
      <c r="O309" s="120" t="str">
        <f>IF(Data!Z309&gt;0,Data!Z309/22.9898*1000,"")</f>
        <v/>
      </c>
      <c r="P309" s="120" t="str">
        <f>IF(Data!AB309&gt;0,Data!AB309/14.0067*1000,"")</f>
        <v/>
      </c>
      <c r="Q309" s="120" t="str">
        <f>IF(Data!AD309&gt;0,Data!AD309/39.102*1000,"")</f>
        <v/>
      </c>
      <c r="R309" s="120" t="str">
        <f>IF(Data!AF309&gt;0,Data!AF309/12.156*1000,"")</f>
        <v/>
      </c>
      <c r="S309" s="120" t="str">
        <f>IF(Data!AH309&gt;0,Data!AH309/20.04*1000,"")</f>
        <v/>
      </c>
      <c r="T309" s="384" t="str">
        <f>IF(ISTEXT(Data!AJ309),Data!AJ309,"")</f>
        <v/>
      </c>
      <c r="U309" s="384" t="str">
        <f>IF(ISTEXT(Data!AK309),Data!AK309,"")</f>
        <v/>
      </c>
    </row>
    <row r="310" spans="1:21" x14ac:dyDescent="0.2">
      <c r="A310" s="120" t="str">
        <f>IF(ISTEXT(Data!A310),Data!A310,"")</f>
        <v/>
      </c>
      <c r="B310" s="120" t="str">
        <f>IF(Data!P310&gt;0.0001,Data!P310,"")</f>
        <v/>
      </c>
      <c r="C310" s="129" t="str">
        <f t="shared" si="31"/>
        <v/>
      </c>
      <c r="D310" s="121" t="str">
        <f>IF(Data!R310&gt;0.0001,Data!R310,"")</f>
        <v/>
      </c>
      <c r="E310" s="130" t="str">
        <f t="shared" si="32"/>
        <v/>
      </c>
      <c r="F310" s="130" t="str">
        <f t="shared" si="33"/>
        <v/>
      </c>
      <c r="G310" s="131" t="str">
        <f t="shared" si="34"/>
        <v/>
      </c>
      <c r="H310" s="121" t="str">
        <f t="shared" si="35"/>
        <v/>
      </c>
      <c r="I310" s="130" t="str">
        <f t="shared" si="36"/>
        <v/>
      </c>
      <c r="J310" s="121" t="str">
        <f t="shared" si="37"/>
        <v/>
      </c>
      <c r="K310" s="131" t="str">
        <f t="shared" si="38"/>
        <v/>
      </c>
      <c r="L310" s="120" t="str">
        <f>IF(Data!T310&gt;0,Data!T310/35.453*1000,"")</f>
        <v/>
      </c>
      <c r="M310" s="120" t="str">
        <f>IF(Data!V310&gt;0,Data!V310/14.0067*1000,"")</f>
        <v/>
      </c>
      <c r="N310" s="120" t="str">
        <f>IF(Data!X310&gt;0,Data!X310/16.032*1000,"")</f>
        <v/>
      </c>
      <c r="O310" s="120" t="str">
        <f>IF(Data!Z310&gt;0,Data!Z310/22.9898*1000,"")</f>
        <v/>
      </c>
      <c r="P310" s="120" t="str">
        <f>IF(Data!AB310&gt;0,Data!AB310/14.0067*1000,"")</f>
        <v/>
      </c>
      <c r="Q310" s="120" t="str">
        <f>IF(Data!AD310&gt;0,Data!AD310/39.102*1000,"")</f>
        <v/>
      </c>
      <c r="R310" s="120" t="str">
        <f>IF(Data!AF310&gt;0,Data!AF310/12.156*1000,"")</f>
        <v/>
      </c>
      <c r="S310" s="120" t="str">
        <f>IF(Data!AH310&gt;0,Data!AH310/20.04*1000,"")</f>
        <v/>
      </c>
      <c r="T310" s="384" t="str">
        <f>IF(ISTEXT(Data!AJ310),Data!AJ310,"")</f>
        <v/>
      </c>
      <c r="U310" s="384" t="str">
        <f>IF(ISTEXT(Data!AK310),Data!AK310,"")</f>
        <v/>
      </c>
    </row>
    <row r="311" spans="1:21" x14ac:dyDescent="0.2">
      <c r="A311" s="120" t="str">
        <f>IF(ISTEXT(Data!A311),Data!A311,"")</f>
        <v/>
      </c>
      <c r="B311" s="120" t="str">
        <f>IF(Data!P311&gt;0.0001,Data!P311,"")</f>
        <v/>
      </c>
      <c r="C311" s="129" t="str">
        <f t="shared" si="31"/>
        <v/>
      </c>
      <c r="D311" s="121" t="str">
        <f>IF(Data!R311&gt;0.0001,Data!R311,"")</f>
        <v/>
      </c>
      <c r="E311" s="130" t="str">
        <f t="shared" si="32"/>
        <v/>
      </c>
      <c r="F311" s="130" t="str">
        <f t="shared" si="33"/>
        <v/>
      </c>
      <c r="G311" s="131" t="str">
        <f t="shared" si="34"/>
        <v/>
      </c>
      <c r="H311" s="121" t="str">
        <f t="shared" si="35"/>
        <v/>
      </c>
      <c r="I311" s="130" t="str">
        <f t="shared" si="36"/>
        <v/>
      </c>
      <c r="J311" s="121" t="str">
        <f t="shared" si="37"/>
        <v/>
      </c>
      <c r="K311" s="131" t="str">
        <f t="shared" si="38"/>
        <v/>
      </c>
      <c r="L311" s="120" t="str">
        <f>IF(Data!T311&gt;0,Data!T311/35.453*1000,"")</f>
        <v/>
      </c>
      <c r="M311" s="120" t="str">
        <f>IF(Data!V311&gt;0,Data!V311/14.0067*1000,"")</f>
        <v/>
      </c>
      <c r="N311" s="120" t="str">
        <f>IF(Data!X311&gt;0,Data!X311/16.032*1000,"")</f>
        <v/>
      </c>
      <c r="O311" s="120" t="str">
        <f>IF(Data!Z311&gt;0,Data!Z311/22.9898*1000,"")</f>
        <v/>
      </c>
      <c r="P311" s="120" t="str">
        <f>IF(Data!AB311&gt;0,Data!AB311/14.0067*1000,"")</f>
        <v/>
      </c>
      <c r="Q311" s="120" t="str">
        <f>IF(Data!AD311&gt;0,Data!AD311/39.102*1000,"")</f>
        <v/>
      </c>
      <c r="R311" s="120" t="str">
        <f>IF(Data!AF311&gt;0,Data!AF311/12.156*1000,"")</f>
        <v/>
      </c>
      <c r="S311" s="120" t="str">
        <f>IF(Data!AH311&gt;0,Data!AH311/20.04*1000,"")</f>
        <v/>
      </c>
      <c r="T311" s="384" t="str">
        <f>IF(ISTEXT(Data!AJ311),Data!AJ311,"")</f>
        <v/>
      </c>
      <c r="U311" s="384" t="str">
        <f>IF(ISTEXT(Data!AK311),Data!AK311,"")</f>
        <v/>
      </c>
    </row>
    <row r="312" spans="1:21" x14ac:dyDescent="0.2">
      <c r="A312" s="120" t="str">
        <f>IF(ISTEXT(Data!A312),Data!A312,"")</f>
        <v>DEU96109</v>
      </c>
      <c r="B312" s="120">
        <f>IF(Data!P312&gt;0.0001,Data!P312,"")</f>
        <v>4.76</v>
      </c>
      <c r="C312" s="129">
        <f t="shared" si="31"/>
        <v>17.378008287493742</v>
      </c>
      <c r="D312" s="121">
        <f>IF(Data!R312&gt;0.0001,Data!R312,"")</f>
        <v>15.6</v>
      </c>
      <c r="E312" s="130">
        <f t="shared" si="32"/>
        <v>15.251084826800064</v>
      </c>
      <c r="F312" s="130">
        <f t="shared" si="33"/>
        <v>15.251084826800064</v>
      </c>
      <c r="G312" s="131">
        <f t="shared" si="34"/>
        <v>2.2366357256406157</v>
      </c>
      <c r="H312" s="121">
        <f t="shared" si="35"/>
        <v>76.473785851777976</v>
      </c>
      <c r="I312" s="130">
        <f t="shared" si="36"/>
        <v>70.175929057626121</v>
      </c>
      <c r="J312" s="121">
        <f t="shared" si="37"/>
        <v>6.2978567941518548</v>
      </c>
      <c r="K312" s="131">
        <f t="shared" si="38"/>
        <v>4.2944896265516004</v>
      </c>
      <c r="L312" s="120">
        <f>IF(Data!T312&gt;0,Data!T312/35.453*1000,"")</f>
        <v>12.410797393732546</v>
      </c>
      <c r="M312" s="120">
        <f>IF(Data!V312&gt;0,Data!V312/14.0067*1000,"")</f>
        <v>30.949117006693005</v>
      </c>
      <c r="N312" s="120">
        <f>IF(Data!X312&gt;0,Data!X312/16.032*1000,"")</f>
        <v>26.816014657200562</v>
      </c>
      <c r="O312" s="120">
        <f>IF(Data!Z312&gt;0,Data!Z312/22.9898*1000,"")</f>
        <v>11.57034858937442</v>
      </c>
      <c r="P312" s="120">
        <f>IF(Data!AB312&gt;0,Data!AB312/14.0067*1000,"")</f>
        <v>34.03736349021564</v>
      </c>
      <c r="Q312" s="120">
        <f>IF(Data!AD312&gt;0,Data!AD312/39.102*1000,"")</f>
        <v>1.1764104137895761</v>
      </c>
      <c r="R312" s="120">
        <f>IF(Data!AF312&gt;0,Data!AF312/12.156*1000,"")</f>
        <v>4.2777229351760448</v>
      </c>
      <c r="S312" s="120">
        <f>IF(Data!AH312&gt;0,Data!AH312/20.04*1000,"")</f>
        <v>8.0339321357285431</v>
      </c>
      <c r="T312" s="384" t="str">
        <f>IF(ISTEXT(Data!AJ312),Data!AJ312,"")</f>
        <v/>
      </c>
      <c r="U312" s="384" t="str">
        <f>IF(ISTEXT(Data!AK312),Data!AK312,"")</f>
        <v/>
      </c>
    </row>
    <row r="313" spans="1:21" x14ac:dyDescent="0.2">
      <c r="A313" s="120" t="str">
        <f>IF(ISTEXT(Data!A313),Data!A313,"")</f>
        <v>DEU96110</v>
      </c>
      <c r="B313" s="120">
        <f>IF(Data!P313&gt;0.0001,Data!P313,"")</f>
        <v>4.83</v>
      </c>
      <c r="C313" s="129">
        <f t="shared" si="31"/>
        <v>14.791083881682047</v>
      </c>
      <c r="D313" s="121">
        <f>IF(Data!R313&gt;0.0001,Data!R313,"")</f>
        <v>12.1</v>
      </c>
      <c r="E313" s="130">
        <f t="shared" si="32"/>
        <v>11.936103554886719</v>
      </c>
      <c r="F313" s="130">
        <f t="shared" si="33"/>
        <v>11.936103554886719</v>
      </c>
      <c r="G313" s="131">
        <f t="shared" si="34"/>
        <v>1.3545160753163696</v>
      </c>
      <c r="H313" s="121">
        <f t="shared" si="35"/>
        <v>55.920013669584982</v>
      </c>
      <c r="I313" s="130">
        <f t="shared" si="36"/>
        <v>53.323973694193107</v>
      </c>
      <c r="J313" s="121">
        <f t="shared" si="37"/>
        <v>2.596039975391875</v>
      </c>
      <c r="K313" s="131">
        <f t="shared" si="38"/>
        <v>2.376368748558368</v>
      </c>
      <c r="L313" s="120">
        <f>IF(Data!T313&gt;0,Data!T313/35.453*1000,"")</f>
        <v>7.2208275745352992</v>
      </c>
      <c r="M313" s="120">
        <f>IF(Data!V313&gt;0,Data!V313/14.0067*1000,"")</f>
        <v>27.094589146036608</v>
      </c>
      <c r="N313" s="120">
        <f>IF(Data!X313&gt;0,Data!X313/16.032*1000,"")</f>
        <v>19.008556973621204</v>
      </c>
      <c r="O313" s="120">
        <f>IF(Data!Z313&gt;0,Data!Z313/22.9898*1000,"")</f>
        <v>6.0896571523023262</v>
      </c>
      <c r="P313" s="120">
        <f>IF(Data!AB313&gt;0,Data!AB313/14.0067*1000,"")</f>
        <v>26.442707467154495</v>
      </c>
      <c r="Q313" s="120">
        <f>IF(Data!AD313&gt;0,Data!AD313/39.102*1000,"")</f>
        <v>1.1764104137895761</v>
      </c>
      <c r="R313" s="120">
        <f>IF(Data!AF313&gt;0,Data!AF313/12.156*1000,"")</f>
        <v>2.8792365909838762</v>
      </c>
      <c r="S313" s="120">
        <f>IF(Data!AH313&gt;0,Data!AH313/20.04*1000,"")</f>
        <v>4.5409181636726546</v>
      </c>
      <c r="T313" s="384" t="str">
        <f>IF(ISTEXT(Data!AJ313),Data!AJ313,"")</f>
        <v/>
      </c>
      <c r="U313" s="384" t="str">
        <f>IF(ISTEXT(Data!AK313),Data!AK313,"")</f>
        <v/>
      </c>
    </row>
    <row r="314" spans="1:21" x14ac:dyDescent="0.2">
      <c r="A314" s="120" t="str">
        <f>IF(ISTEXT(Data!A314),Data!A314,"")</f>
        <v>DEU96111</v>
      </c>
      <c r="B314" s="120">
        <f>IF(Data!P314&gt;0.0001,Data!P314,"")</f>
        <v>4.38</v>
      </c>
      <c r="C314" s="129">
        <f t="shared" ref="C314:C377" si="39">IF(ISNUMBER(B314),10^(-B314)*10^6,"")</f>
        <v>41.686938347033504</v>
      </c>
      <c r="D314" s="121">
        <f>IF(Data!R314&gt;0.0001,Data!R314,"")</f>
        <v>26.4</v>
      </c>
      <c r="E314" s="130">
        <f t="shared" si="32"/>
        <v>25.656925371343398</v>
      </c>
      <c r="F314" s="130">
        <f t="shared" si="33"/>
        <v>25.656925371343398</v>
      </c>
      <c r="G314" s="131">
        <f t="shared" si="34"/>
        <v>2.8146766236992447</v>
      </c>
      <c r="H314" s="121">
        <f t="shared" si="35"/>
        <v>111.65625352047095</v>
      </c>
      <c r="I314" s="130">
        <f t="shared" si="36"/>
        <v>86.763351118969339</v>
      </c>
      <c r="J314" s="121">
        <f t="shared" si="37"/>
        <v>24.892902401501615</v>
      </c>
      <c r="K314" s="131">
        <f t="shared" si="38"/>
        <v>12.545586131338151</v>
      </c>
      <c r="L314" s="120">
        <f>IF(Data!T314&gt;0,Data!T314/35.453*1000,"")</f>
        <v>2.5667785518855943</v>
      </c>
      <c r="M314" s="120">
        <f>IF(Data!V314&gt;0,Data!V314/14.0067*1000,"")</f>
        <v>37.351826465607608</v>
      </c>
      <c r="N314" s="120">
        <f>IF(Data!X314&gt;0,Data!X314/16.032*1000,"")</f>
        <v>46.844746101476133</v>
      </c>
      <c r="O314" s="120">
        <f>IF(Data!Z314&gt;0,Data!Z314/22.9898*1000,"")</f>
        <v>21.096312277618772</v>
      </c>
      <c r="P314" s="120">
        <f>IF(Data!AB314&gt;0,Data!AB314/14.0067*1000,"")</f>
        <v>36.088474970896385</v>
      </c>
      <c r="Q314" s="120">
        <f>IF(Data!AD314&gt;0,Data!AD314/39.102*1000,"")</f>
        <v>0.99739143777811889</v>
      </c>
      <c r="R314" s="120">
        <f>IF(Data!AF314&gt;0,Data!AF314/12.156*1000,"")</f>
        <v>2.0565975649884831</v>
      </c>
      <c r="S314" s="120">
        <f>IF(Data!AH314&gt;0,Data!AH314/20.04*1000,"")</f>
        <v>9.7305389221556897</v>
      </c>
      <c r="T314" s="384" t="str">
        <f>IF(ISTEXT(Data!AJ314),Data!AJ314,"")</f>
        <v/>
      </c>
      <c r="U314" s="384" t="str">
        <f>IF(ISTEXT(Data!AK314),Data!AK314,"")</f>
        <v/>
      </c>
    </row>
    <row r="315" spans="1:21" x14ac:dyDescent="0.2">
      <c r="A315" s="120" t="str">
        <f>IF(ISTEXT(Data!A315),Data!A315,"")</f>
        <v/>
      </c>
      <c r="B315" s="120" t="str">
        <f>IF(Data!P315&gt;0.0001,Data!P315,"")</f>
        <v/>
      </c>
      <c r="C315" s="129" t="str">
        <f t="shared" si="39"/>
        <v/>
      </c>
      <c r="D315" s="121" t="str">
        <f>IF(Data!R315&gt;0.0001,Data!R315,"")</f>
        <v/>
      </c>
      <c r="E315" s="130" t="str">
        <f t="shared" si="32"/>
        <v/>
      </c>
      <c r="F315" s="130" t="str">
        <f t="shared" si="33"/>
        <v/>
      </c>
      <c r="G315" s="131" t="str">
        <f t="shared" si="34"/>
        <v/>
      </c>
      <c r="H315" s="121" t="str">
        <f t="shared" si="35"/>
        <v/>
      </c>
      <c r="I315" s="130" t="str">
        <f t="shared" si="36"/>
        <v/>
      </c>
      <c r="J315" s="121" t="str">
        <f t="shared" si="37"/>
        <v/>
      </c>
      <c r="K315" s="131" t="str">
        <f t="shared" si="38"/>
        <v/>
      </c>
      <c r="L315" s="120" t="str">
        <f>IF(Data!T315&gt;0,Data!T315/35.453*1000,"")</f>
        <v/>
      </c>
      <c r="M315" s="120" t="str">
        <f>IF(Data!V315&gt;0,Data!V315/14.0067*1000,"")</f>
        <v/>
      </c>
      <c r="N315" s="120" t="str">
        <f>IF(Data!X315&gt;0,Data!X315/16.032*1000,"")</f>
        <v/>
      </c>
      <c r="O315" s="120" t="str">
        <f>IF(Data!Z315&gt;0,Data!Z315/22.9898*1000,"")</f>
        <v/>
      </c>
      <c r="P315" s="120" t="str">
        <f>IF(Data!AB315&gt;0,Data!AB315/14.0067*1000,"")</f>
        <v/>
      </c>
      <c r="Q315" s="120" t="str">
        <f>IF(Data!AD315&gt;0,Data!AD315/39.102*1000,"")</f>
        <v/>
      </c>
      <c r="R315" s="120" t="str">
        <f>IF(Data!AF315&gt;0,Data!AF315/12.156*1000,"")</f>
        <v/>
      </c>
      <c r="S315" s="120" t="str">
        <f>IF(Data!AH315&gt;0,Data!AH315/20.04*1000,"")</f>
        <v/>
      </c>
      <c r="T315" s="384" t="str">
        <f>IF(ISTEXT(Data!AJ315),Data!AJ315,"")</f>
        <v/>
      </c>
      <c r="U315" s="384" t="str">
        <f>IF(ISTEXT(Data!AK315),Data!AK315,"")</f>
        <v/>
      </c>
    </row>
    <row r="316" spans="1:21" x14ac:dyDescent="0.2">
      <c r="A316" s="120" t="str">
        <f>IF(ISTEXT(Data!A316),Data!A316,"")</f>
        <v/>
      </c>
      <c r="B316" s="120" t="str">
        <f>IF(Data!P316&gt;0.0001,Data!P316,"")</f>
        <v/>
      </c>
      <c r="C316" s="129" t="str">
        <f t="shared" si="39"/>
        <v/>
      </c>
      <c r="D316" s="121" t="str">
        <f>IF(Data!R316&gt;0.0001,Data!R316,"")</f>
        <v/>
      </c>
      <c r="E316" s="130" t="str">
        <f t="shared" si="32"/>
        <v/>
      </c>
      <c r="F316" s="130" t="str">
        <f t="shared" si="33"/>
        <v/>
      </c>
      <c r="G316" s="131" t="str">
        <f t="shared" si="34"/>
        <v/>
      </c>
      <c r="H316" s="121" t="str">
        <f t="shared" si="35"/>
        <v/>
      </c>
      <c r="I316" s="130" t="str">
        <f t="shared" si="36"/>
        <v/>
      </c>
      <c r="J316" s="121" t="str">
        <f t="shared" si="37"/>
        <v/>
      </c>
      <c r="K316" s="131" t="str">
        <f t="shared" si="38"/>
        <v/>
      </c>
      <c r="L316" s="120" t="str">
        <f>IF(Data!T316&gt;0,Data!T316/35.453*1000,"")</f>
        <v/>
      </c>
      <c r="M316" s="120" t="str">
        <f>IF(Data!V316&gt;0,Data!V316/14.0067*1000,"")</f>
        <v/>
      </c>
      <c r="N316" s="120" t="str">
        <f>IF(Data!X316&gt;0,Data!X316/16.032*1000,"")</f>
        <v/>
      </c>
      <c r="O316" s="120" t="str">
        <f>IF(Data!Z316&gt;0,Data!Z316/22.9898*1000,"")</f>
        <v/>
      </c>
      <c r="P316" s="120" t="str">
        <f>IF(Data!AB316&gt;0,Data!AB316/14.0067*1000,"")</f>
        <v/>
      </c>
      <c r="Q316" s="120" t="str">
        <f>IF(Data!AD316&gt;0,Data!AD316/39.102*1000,"")</f>
        <v/>
      </c>
      <c r="R316" s="120" t="str">
        <f>IF(Data!AF316&gt;0,Data!AF316/12.156*1000,"")</f>
        <v/>
      </c>
      <c r="S316" s="120" t="str">
        <f>IF(Data!AH316&gt;0,Data!AH316/20.04*1000,"")</f>
        <v/>
      </c>
      <c r="T316" s="384" t="str">
        <f>IF(ISTEXT(Data!AJ316),Data!AJ316,"")</f>
        <v/>
      </c>
      <c r="U316" s="384" t="str">
        <f>IF(ISTEXT(Data!AK316),Data!AK316,"")</f>
        <v/>
      </c>
    </row>
    <row r="317" spans="1:21" x14ac:dyDescent="0.2">
      <c r="A317" s="120" t="str">
        <f>IF(ISTEXT(Data!A317),Data!A317,"")</f>
        <v/>
      </c>
      <c r="B317" s="120" t="str">
        <f>IF(Data!P317&gt;0.0001,Data!P317,"")</f>
        <v/>
      </c>
      <c r="C317" s="129" t="str">
        <f t="shared" si="39"/>
        <v/>
      </c>
      <c r="D317" s="121" t="str">
        <f>IF(Data!R317&gt;0.0001,Data!R317,"")</f>
        <v/>
      </c>
      <c r="E317" s="130" t="str">
        <f t="shared" si="32"/>
        <v/>
      </c>
      <c r="F317" s="130" t="str">
        <f t="shared" si="33"/>
        <v/>
      </c>
      <c r="G317" s="131" t="str">
        <f t="shared" si="34"/>
        <v/>
      </c>
      <c r="H317" s="121" t="str">
        <f t="shared" si="35"/>
        <v/>
      </c>
      <c r="I317" s="130" t="str">
        <f t="shared" si="36"/>
        <v/>
      </c>
      <c r="J317" s="121" t="str">
        <f t="shared" si="37"/>
        <v/>
      </c>
      <c r="K317" s="131" t="str">
        <f t="shared" si="38"/>
        <v/>
      </c>
      <c r="L317" s="120" t="str">
        <f>IF(Data!T317&gt;0,Data!T317/35.453*1000,"")</f>
        <v/>
      </c>
      <c r="M317" s="120" t="str">
        <f>IF(Data!V317&gt;0,Data!V317/14.0067*1000,"")</f>
        <v/>
      </c>
      <c r="N317" s="120" t="str">
        <f>IF(Data!X317&gt;0,Data!X317/16.032*1000,"")</f>
        <v/>
      </c>
      <c r="O317" s="120" t="str">
        <f>IF(Data!Z317&gt;0,Data!Z317/22.9898*1000,"")</f>
        <v/>
      </c>
      <c r="P317" s="120" t="str">
        <f>IF(Data!AB317&gt;0,Data!AB317/14.0067*1000,"")</f>
        <v/>
      </c>
      <c r="Q317" s="120" t="str">
        <f>IF(Data!AD317&gt;0,Data!AD317/39.102*1000,"")</f>
        <v/>
      </c>
      <c r="R317" s="120" t="str">
        <f>IF(Data!AF317&gt;0,Data!AF317/12.156*1000,"")</f>
        <v/>
      </c>
      <c r="S317" s="120" t="str">
        <f>IF(Data!AH317&gt;0,Data!AH317/20.04*1000,"")</f>
        <v/>
      </c>
      <c r="T317" s="384" t="str">
        <f>IF(ISTEXT(Data!AJ317),Data!AJ317,"")</f>
        <v/>
      </c>
      <c r="U317" s="384" t="str">
        <f>IF(ISTEXT(Data!AK317),Data!AK317,"")</f>
        <v/>
      </c>
    </row>
    <row r="318" spans="1:21" x14ac:dyDescent="0.2">
      <c r="A318" s="120" t="str">
        <f>IF(ISTEXT(Data!A318),Data!A318,"")</f>
        <v/>
      </c>
      <c r="B318" s="120" t="str">
        <f>IF(Data!P318&gt;0.0001,Data!P318,"")</f>
        <v/>
      </c>
      <c r="C318" s="129" t="str">
        <f t="shared" si="39"/>
        <v/>
      </c>
      <c r="D318" s="121" t="str">
        <f>IF(Data!R318&gt;0.0001,Data!R318,"")</f>
        <v/>
      </c>
      <c r="E318" s="130" t="str">
        <f t="shared" si="32"/>
        <v/>
      </c>
      <c r="F318" s="130" t="str">
        <f t="shared" si="33"/>
        <v/>
      </c>
      <c r="G318" s="131" t="str">
        <f t="shared" si="34"/>
        <v/>
      </c>
      <c r="H318" s="121" t="str">
        <f t="shared" si="35"/>
        <v/>
      </c>
      <c r="I318" s="130" t="str">
        <f t="shared" si="36"/>
        <v/>
      </c>
      <c r="J318" s="121" t="str">
        <f t="shared" si="37"/>
        <v/>
      </c>
      <c r="K318" s="131" t="str">
        <f t="shared" si="38"/>
        <v/>
      </c>
      <c r="L318" s="120" t="str">
        <f>IF(Data!T318&gt;0,Data!T318/35.453*1000,"")</f>
        <v/>
      </c>
      <c r="M318" s="120" t="str">
        <f>IF(Data!V318&gt;0,Data!V318/14.0067*1000,"")</f>
        <v/>
      </c>
      <c r="N318" s="120" t="str">
        <f>IF(Data!X318&gt;0,Data!X318/16.032*1000,"")</f>
        <v/>
      </c>
      <c r="O318" s="120" t="str">
        <f>IF(Data!Z318&gt;0,Data!Z318/22.9898*1000,"")</f>
        <v/>
      </c>
      <c r="P318" s="120" t="str">
        <f>IF(Data!AB318&gt;0,Data!AB318/14.0067*1000,"")</f>
        <v/>
      </c>
      <c r="Q318" s="120" t="str">
        <f>IF(Data!AD318&gt;0,Data!AD318/39.102*1000,"")</f>
        <v/>
      </c>
      <c r="R318" s="120" t="str">
        <f>IF(Data!AF318&gt;0,Data!AF318/12.156*1000,"")</f>
        <v/>
      </c>
      <c r="S318" s="120" t="str">
        <f>IF(Data!AH318&gt;0,Data!AH318/20.04*1000,"")</f>
        <v/>
      </c>
      <c r="T318" s="384" t="str">
        <f>IF(ISTEXT(Data!AJ318),Data!AJ318,"")</f>
        <v/>
      </c>
      <c r="U318" s="384" t="str">
        <f>IF(ISTEXT(Data!AK318),Data!AK318,"")</f>
        <v/>
      </c>
    </row>
    <row r="319" spans="1:21" x14ac:dyDescent="0.2">
      <c r="A319" s="120" t="str">
        <f>IF(ISTEXT(Data!A319),Data!A319,"")</f>
        <v/>
      </c>
      <c r="B319" s="120" t="str">
        <f>IF(Data!P319&gt;0.0001,Data!P319,"")</f>
        <v/>
      </c>
      <c r="C319" s="129" t="str">
        <f t="shared" si="39"/>
        <v/>
      </c>
      <c r="D319" s="121" t="str">
        <f>IF(Data!R319&gt;0.0001,Data!R319,"")</f>
        <v/>
      </c>
      <c r="E319" s="130" t="str">
        <f t="shared" si="32"/>
        <v/>
      </c>
      <c r="F319" s="130" t="str">
        <f t="shared" si="33"/>
        <v/>
      </c>
      <c r="G319" s="131" t="str">
        <f t="shared" si="34"/>
        <v/>
      </c>
      <c r="H319" s="121" t="str">
        <f t="shared" si="35"/>
        <v/>
      </c>
      <c r="I319" s="130" t="str">
        <f t="shared" si="36"/>
        <v/>
      </c>
      <c r="J319" s="121" t="str">
        <f t="shared" si="37"/>
        <v/>
      </c>
      <c r="K319" s="131" t="str">
        <f t="shared" si="38"/>
        <v/>
      </c>
      <c r="L319" s="120" t="str">
        <f>IF(Data!T319&gt;0,Data!T319/35.453*1000,"")</f>
        <v/>
      </c>
      <c r="M319" s="120" t="str">
        <f>IF(Data!V319&gt;0,Data!V319/14.0067*1000,"")</f>
        <v/>
      </c>
      <c r="N319" s="120" t="str">
        <f>IF(Data!X319&gt;0,Data!X319/16.032*1000,"")</f>
        <v/>
      </c>
      <c r="O319" s="120" t="str">
        <f>IF(Data!Z319&gt;0,Data!Z319/22.9898*1000,"")</f>
        <v/>
      </c>
      <c r="P319" s="120" t="str">
        <f>IF(Data!AB319&gt;0,Data!AB319/14.0067*1000,"")</f>
        <v/>
      </c>
      <c r="Q319" s="120" t="str">
        <f>IF(Data!AD319&gt;0,Data!AD319/39.102*1000,"")</f>
        <v/>
      </c>
      <c r="R319" s="120" t="str">
        <f>IF(Data!AF319&gt;0,Data!AF319/12.156*1000,"")</f>
        <v/>
      </c>
      <c r="S319" s="120" t="str">
        <f>IF(Data!AH319&gt;0,Data!AH319/20.04*1000,"")</f>
        <v/>
      </c>
      <c r="T319" s="384" t="str">
        <f>IF(ISTEXT(Data!AJ319),Data!AJ319,"")</f>
        <v/>
      </c>
      <c r="U319" s="384" t="str">
        <f>IF(ISTEXT(Data!AK319),Data!AK319,"")</f>
        <v/>
      </c>
    </row>
    <row r="320" spans="1:21" x14ac:dyDescent="0.2">
      <c r="A320" s="120" t="str">
        <f>IF(ISTEXT(Data!A320),Data!A320,"")</f>
        <v>DEU96112</v>
      </c>
      <c r="B320" s="120">
        <f>IF(Data!P320&gt;0.0001,Data!P320,"")</f>
        <v>5.67</v>
      </c>
      <c r="C320" s="129">
        <f t="shared" si="39"/>
        <v>2.13796208950223</v>
      </c>
      <c r="D320" s="121">
        <f>IF(Data!R320&gt;0.0001,Data!R320,"")</f>
        <v>21.4</v>
      </c>
      <c r="E320" s="130">
        <f t="shared" si="32"/>
        <v>22.098554231802499</v>
      </c>
      <c r="F320" s="130">
        <f t="shared" si="33"/>
        <v>22.204706722117628</v>
      </c>
      <c r="G320" s="131">
        <f t="shared" si="34"/>
        <v>-3.7603117855963983</v>
      </c>
      <c r="H320" s="121">
        <f t="shared" si="35"/>
        <v>160.0941171823321</v>
      </c>
      <c r="I320" s="130">
        <f t="shared" si="36"/>
        <v>135.31666115454422</v>
      </c>
      <c r="J320" s="121">
        <f t="shared" si="37"/>
        <v>24.777456027787878</v>
      </c>
      <c r="K320" s="131">
        <f t="shared" si="38"/>
        <v>8.3874583612966607</v>
      </c>
      <c r="L320" s="120">
        <f>IF(Data!T320&gt;0,Data!T320/35.453*1000,"")</f>
        <v>2.7924294135898231</v>
      </c>
      <c r="M320" s="120">
        <f>IF(Data!V320&gt;0,Data!V320/14.0067*1000,"")</f>
        <v>75.590678171115243</v>
      </c>
      <c r="N320" s="120">
        <f>IF(Data!X320&gt;0,Data!X320/16.032*1000,"")</f>
        <v>54.548104349274439</v>
      </c>
      <c r="O320" s="120">
        <f>IF(Data!Z320&gt;0,Data!Z320/22.9898*1000,"")</f>
        <v>1.6094093902513289</v>
      </c>
      <c r="P320" s="120">
        <f>IF(Data!AB320&gt;0,Data!AB320/14.0067*1000,"")</f>
        <v>141.80386939409055</v>
      </c>
      <c r="Q320" s="120">
        <f>IF(Data!AD320&gt;0,Data!AD320/39.102*1000,"")</f>
        <v>1.8157638995447802</v>
      </c>
      <c r="R320" s="120">
        <f>IF(Data!AF320&gt;0,Data!AF320/12.156*1000,"")</f>
        <v>2.7969726883843369</v>
      </c>
      <c r="S320" s="120">
        <f>IF(Data!AH320&gt;0,Data!AH320/20.04*1000,"")</f>
        <v>9.9301397205588824</v>
      </c>
      <c r="T320" s="384" t="str">
        <f>IF(ISTEXT(Data!AJ320),Data!AJ320,"")</f>
        <v/>
      </c>
      <c r="U320" s="384" t="str">
        <f>IF(ISTEXT(Data!AK320),Data!AK320,"")</f>
        <v/>
      </c>
    </row>
    <row r="321" spans="1:21" x14ac:dyDescent="0.2">
      <c r="A321" s="120" t="str">
        <f>IF(ISTEXT(Data!A321),Data!A321,"")</f>
        <v>DEU96113</v>
      </c>
      <c r="B321" s="120">
        <f>IF(Data!P321&gt;0.0001,Data!P321,"")</f>
        <v>4.9400000000000004</v>
      </c>
      <c r="C321" s="129">
        <f t="shared" si="39"/>
        <v>11.481536214968799</v>
      </c>
      <c r="D321" s="121">
        <f>IF(Data!R321&gt;0.0001,Data!R321,"")</f>
        <v>9.9</v>
      </c>
      <c r="E321" s="130">
        <f t="shared" si="32"/>
        <v>9.2589514417091419</v>
      </c>
      <c r="F321" s="130">
        <f t="shared" si="33"/>
        <v>9.2589514417091419</v>
      </c>
      <c r="G321" s="131">
        <f t="shared" si="34"/>
        <v>6.4752379625339236</v>
      </c>
      <c r="H321" s="121">
        <f t="shared" si="35"/>
        <v>44.074814479289358</v>
      </c>
      <c r="I321" s="130">
        <f t="shared" si="36"/>
        <v>39.165775135857473</v>
      </c>
      <c r="J321" s="121">
        <f t="shared" si="37"/>
        <v>4.9090393434318855</v>
      </c>
      <c r="K321" s="131">
        <f t="shared" si="38"/>
        <v>5.8974105855427705</v>
      </c>
      <c r="L321" s="120">
        <f>IF(Data!T321&gt;0,Data!T321/35.453*1000,"")</f>
        <v>1.918032324485939</v>
      </c>
      <c r="M321" s="120">
        <f>IF(Data!V321&gt;0,Data!V321/14.0067*1000,"")</f>
        <v>23.111039432303848</v>
      </c>
      <c r="N321" s="120">
        <f>IF(Data!X321&gt;0,Data!X321/16.032*1000,"")</f>
        <v>14.136703379067688</v>
      </c>
      <c r="O321" s="120">
        <f>IF(Data!Z321&gt;0,Data!Z321/22.9898*1000,"")</f>
        <v>0.47847306196661132</v>
      </c>
      <c r="P321" s="120">
        <f>IF(Data!AB321&gt;0,Data!AB321/14.0067*1000,"")</f>
        <v>26.941626475968732</v>
      </c>
      <c r="Q321" s="120">
        <f>IF(Data!AD321&gt;0,Data!AD321/39.102*1000,"")</f>
        <v>0.79279832233645342</v>
      </c>
      <c r="R321" s="120">
        <f>IF(Data!AF321&gt;0,Data!AF321/12.156*1000,"")</f>
        <v>0.98716683119447179</v>
      </c>
      <c r="S321" s="120">
        <f>IF(Data!AH321&gt;0,Data!AH321/20.04*1000,"")</f>
        <v>3.3932135728542918</v>
      </c>
      <c r="T321" s="384" t="str">
        <f>IF(ISTEXT(Data!AJ321),Data!AJ321,"")</f>
        <v/>
      </c>
      <c r="U321" s="384" t="str">
        <f>IF(ISTEXT(Data!AK321),Data!AK321,"")</f>
        <v/>
      </c>
    </row>
    <row r="322" spans="1:21" x14ac:dyDescent="0.2">
      <c r="A322" s="120" t="str">
        <f>IF(ISTEXT(Data!A322),Data!A322,"")</f>
        <v>DEU96114</v>
      </c>
      <c r="B322" s="120">
        <f>IF(Data!P322&gt;0.0001,Data!P322,"")</f>
        <v>4.74</v>
      </c>
      <c r="C322" s="129">
        <f t="shared" si="39"/>
        <v>18.197008586099816</v>
      </c>
      <c r="D322" s="121">
        <f>IF(Data!R322&gt;0.0001,Data!R322,"")</f>
        <v>25.4</v>
      </c>
      <c r="E322" s="130">
        <f t="shared" si="32"/>
        <v>24.919588721343434</v>
      </c>
      <c r="F322" s="130">
        <f t="shared" si="33"/>
        <v>24.919588721343434</v>
      </c>
      <c r="G322" s="131">
        <f t="shared" si="34"/>
        <v>1.8913829868368688</v>
      </c>
      <c r="H322" s="121">
        <f t="shared" si="35"/>
        <v>138.76563601691026</v>
      </c>
      <c r="I322" s="130">
        <f t="shared" si="36"/>
        <v>129.43343910072485</v>
      </c>
      <c r="J322" s="121">
        <f t="shared" si="37"/>
        <v>9.3321969161854099</v>
      </c>
      <c r="K322" s="131">
        <f t="shared" si="38"/>
        <v>3.4795783363877013</v>
      </c>
      <c r="L322" s="120">
        <f>IF(Data!T322&gt;0,Data!T322/35.453*1000,"")</f>
        <v>2.8770484867289081</v>
      </c>
      <c r="M322" s="120">
        <f>IF(Data!V322&gt;0,Data!V322/14.0067*1000,"")</f>
        <v>57.705023788404162</v>
      </c>
      <c r="N322" s="120">
        <f>IF(Data!X322&gt;0,Data!X322/16.032*1000,"")</f>
        <v>68.851366825591796</v>
      </c>
      <c r="O322" s="120">
        <f>IF(Data!Z322&gt;0,Data!Z322/22.9898*1000,"")</f>
        <v>2.1748775543936882</v>
      </c>
      <c r="P322" s="120">
        <f>IF(Data!AB322&gt;0,Data!AB322/14.0067*1000,"")</f>
        <v>109.20782748489384</v>
      </c>
      <c r="Q322" s="120">
        <f>IF(Data!AD322&gt;0,Data!AD322/39.102*1000,"")</f>
        <v>2.5829880824510263</v>
      </c>
      <c r="R322" s="120">
        <f>IF(Data!AF322&gt;0,Data!AF322/12.156*1000,"")</f>
        <v>1.5630141493912468</v>
      </c>
      <c r="S322" s="120">
        <f>IF(Data!AH322&gt;0,Data!AH322/20.04*1000,"")</f>
        <v>5.0399201596806389</v>
      </c>
      <c r="T322" s="384" t="str">
        <f>IF(ISTEXT(Data!AJ322),Data!AJ322,"")</f>
        <v/>
      </c>
      <c r="U322" s="384" t="str">
        <f>IF(ISTEXT(Data!AK322),Data!AK322,"")</f>
        <v/>
      </c>
    </row>
    <row r="323" spans="1:21" x14ac:dyDescent="0.2">
      <c r="A323" s="120" t="str">
        <f>IF(ISTEXT(Data!A323),Data!A323,"")</f>
        <v>DEU96115</v>
      </c>
      <c r="B323" s="120">
        <f>IF(Data!P323&gt;0.0001,Data!P323,"")</f>
        <v>4.3</v>
      </c>
      <c r="C323" s="129">
        <f t="shared" si="39"/>
        <v>50.118723362727238</v>
      </c>
      <c r="D323" s="121">
        <f>IF(Data!R323&gt;0.0001,Data!R323,"")</f>
        <v>33.5</v>
      </c>
      <c r="E323" s="130">
        <f t="shared" si="32"/>
        <v>32.629617205247911</v>
      </c>
      <c r="F323" s="130">
        <f t="shared" si="33"/>
        <v>32.629617205247911</v>
      </c>
      <c r="G323" s="131">
        <f t="shared" si="34"/>
        <v>2.5981575962748931</v>
      </c>
      <c r="H323" s="121">
        <f t="shared" si="35"/>
        <v>127.53582087691235</v>
      </c>
      <c r="I323" s="130">
        <f t="shared" si="36"/>
        <v>125.66764030235711</v>
      </c>
      <c r="J323" s="121">
        <f t="shared" si="37"/>
        <v>1.8681805745552396</v>
      </c>
      <c r="K323" s="131">
        <f t="shared" si="38"/>
        <v>0.73781794524228761</v>
      </c>
      <c r="L323" s="120">
        <f>IF(Data!T323&gt;0,Data!T323/35.453*1000,"")</f>
        <v>3.018080275294051</v>
      </c>
      <c r="M323" s="120">
        <f>IF(Data!V323&gt;0,Data!V323/14.0067*1000,"")</f>
        <v>58.753326344649615</v>
      </c>
      <c r="N323" s="120">
        <f>IF(Data!X323&gt;0,Data!X323/16.032*1000,"")</f>
        <v>63.896233682413445</v>
      </c>
      <c r="O323" s="120">
        <f>IF(Data!Z323&gt;0,Data!Z323/22.9898*1000,"")</f>
        <v>1.1744338793725912</v>
      </c>
      <c r="P323" s="120">
        <f>IF(Data!AB323&gt;0,Data!AB323/14.0067*1000,"")</f>
        <v>68.185597871278901</v>
      </c>
      <c r="Q323" s="120">
        <f>IF(Data!AD323&gt;0,Data!AD323/39.102*1000,"")</f>
        <v>1.918060457265613</v>
      </c>
      <c r="R323" s="120">
        <f>IF(Data!AF323&gt;0,Data!AF323/12.156*1000,"")</f>
        <v>1.3984863441921684</v>
      </c>
      <c r="S323" s="120">
        <f>IF(Data!AH323&gt;0,Data!AH323/20.04*1000,"")</f>
        <v>4.740518962075849</v>
      </c>
      <c r="T323" s="384" t="str">
        <f>IF(ISTEXT(Data!AJ323),Data!AJ323,"")</f>
        <v/>
      </c>
      <c r="U323" s="384" t="str">
        <f>IF(ISTEXT(Data!AK323),Data!AK323,"")</f>
        <v/>
      </c>
    </row>
    <row r="324" spans="1:21" x14ac:dyDescent="0.2">
      <c r="A324" s="120" t="str">
        <f>IF(ISTEXT(Data!A324),Data!A324,"")</f>
        <v/>
      </c>
      <c r="B324" s="120" t="str">
        <f>IF(Data!P324&gt;0.0001,Data!P324,"")</f>
        <v/>
      </c>
      <c r="C324" s="129" t="str">
        <f t="shared" si="39"/>
        <v/>
      </c>
      <c r="D324" s="121" t="str">
        <f>IF(Data!R324&gt;0.0001,Data!R324,"")</f>
        <v/>
      </c>
      <c r="E324" s="130" t="str">
        <f t="shared" si="32"/>
        <v/>
      </c>
      <c r="F324" s="130" t="str">
        <f t="shared" si="33"/>
        <v/>
      </c>
      <c r="G324" s="131" t="str">
        <f t="shared" si="34"/>
        <v/>
      </c>
      <c r="H324" s="121" t="str">
        <f t="shared" si="35"/>
        <v/>
      </c>
      <c r="I324" s="130" t="str">
        <f t="shared" si="36"/>
        <v/>
      </c>
      <c r="J324" s="121" t="str">
        <f t="shared" si="37"/>
        <v/>
      </c>
      <c r="K324" s="131" t="str">
        <f t="shared" si="38"/>
        <v/>
      </c>
      <c r="L324" s="120" t="str">
        <f>IF(Data!T324&gt;0,Data!T324/35.453*1000,"")</f>
        <v/>
      </c>
      <c r="M324" s="120" t="str">
        <f>IF(Data!V324&gt;0,Data!V324/14.0067*1000,"")</f>
        <v/>
      </c>
      <c r="N324" s="120" t="str">
        <f>IF(Data!X324&gt;0,Data!X324/16.032*1000,"")</f>
        <v/>
      </c>
      <c r="O324" s="120" t="str">
        <f>IF(Data!Z324&gt;0,Data!Z324/22.9898*1000,"")</f>
        <v/>
      </c>
      <c r="P324" s="120" t="str">
        <f>IF(Data!AB324&gt;0,Data!AB324/14.0067*1000,"")</f>
        <v/>
      </c>
      <c r="Q324" s="120" t="str">
        <f>IF(Data!AD324&gt;0,Data!AD324/39.102*1000,"")</f>
        <v/>
      </c>
      <c r="R324" s="120" t="str">
        <f>IF(Data!AF324&gt;0,Data!AF324/12.156*1000,"")</f>
        <v/>
      </c>
      <c r="S324" s="120" t="str">
        <f>IF(Data!AH324&gt;0,Data!AH324/20.04*1000,"")</f>
        <v/>
      </c>
      <c r="T324" s="384" t="str">
        <f>IF(ISTEXT(Data!AJ324),Data!AJ324,"")</f>
        <v/>
      </c>
      <c r="U324" s="384" t="str">
        <f>IF(ISTEXT(Data!AK324),Data!AK324,"")</f>
        <v/>
      </c>
    </row>
    <row r="325" spans="1:21" x14ac:dyDescent="0.2">
      <c r="A325" s="120" t="str">
        <f>IF(ISTEXT(Data!A325),Data!A325,"")</f>
        <v/>
      </c>
      <c r="B325" s="120" t="str">
        <f>IF(Data!P325&gt;0.0001,Data!P325,"")</f>
        <v/>
      </c>
      <c r="C325" s="129" t="str">
        <f t="shared" si="39"/>
        <v/>
      </c>
      <c r="D325" s="121" t="str">
        <f>IF(Data!R325&gt;0.0001,Data!R325,"")</f>
        <v/>
      </c>
      <c r="E325" s="130" t="str">
        <f t="shared" si="32"/>
        <v/>
      </c>
      <c r="F325" s="130" t="str">
        <f t="shared" si="33"/>
        <v/>
      </c>
      <c r="G325" s="131" t="str">
        <f t="shared" si="34"/>
        <v/>
      </c>
      <c r="H325" s="121" t="str">
        <f t="shared" si="35"/>
        <v/>
      </c>
      <c r="I325" s="130" t="str">
        <f t="shared" si="36"/>
        <v/>
      </c>
      <c r="J325" s="121" t="str">
        <f t="shared" si="37"/>
        <v/>
      </c>
      <c r="K325" s="131" t="str">
        <f t="shared" si="38"/>
        <v/>
      </c>
      <c r="L325" s="120" t="str">
        <f>IF(Data!T325&gt;0,Data!T325/35.453*1000,"")</f>
        <v/>
      </c>
      <c r="M325" s="120" t="str">
        <f>IF(Data!V325&gt;0,Data!V325/14.0067*1000,"")</f>
        <v/>
      </c>
      <c r="N325" s="120" t="str">
        <f>IF(Data!X325&gt;0,Data!X325/16.032*1000,"")</f>
        <v/>
      </c>
      <c r="O325" s="120" t="str">
        <f>IF(Data!Z325&gt;0,Data!Z325/22.9898*1000,"")</f>
        <v/>
      </c>
      <c r="P325" s="120" t="str">
        <f>IF(Data!AB325&gt;0,Data!AB325/14.0067*1000,"")</f>
        <v/>
      </c>
      <c r="Q325" s="120" t="str">
        <f>IF(Data!AD325&gt;0,Data!AD325/39.102*1000,"")</f>
        <v/>
      </c>
      <c r="R325" s="120" t="str">
        <f>IF(Data!AF325&gt;0,Data!AF325/12.156*1000,"")</f>
        <v/>
      </c>
      <c r="S325" s="120" t="str">
        <f>IF(Data!AH325&gt;0,Data!AH325/20.04*1000,"")</f>
        <v/>
      </c>
      <c r="T325" s="384" t="str">
        <f>IF(ISTEXT(Data!AJ325),Data!AJ325,"")</f>
        <v/>
      </c>
      <c r="U325" s="384" t="str">
        <f>IF(ISTEXT(Data!AK325),Data!AK325,"")</f>
        <v/>
      </c>
    </row>
    <row r="326" spans="1:21" x14ac:dyDescent="0.2">
      <c r="A326" s="120" t="str">
        <f>IF(ISTEXT(Data!A326),Data!A326,"")</f>
        <v/>
      </c>
      <c r="B326" s="120" t="str">
        <f>IF(Data!P326&gt;0.0001,Data!P326,"")</f>
        <v/>
      </c>
      <c r="C326" s="129" t="str">
        <f t="shared" si="39"/>
        <v/>
      </c>
      <c r="D326" s="121" t="str">
        <f>IF(Data!R326&gt;0.0001,Data!R326,"")</f>
        <v/>
      </c>
      <c r="E326" s="130" t="str">
        <f t="shared" si="32"/>
        <v/>
      </c>
      <c r="F326" s="130" t="str">
        <f t="shared" si="33"/>
        <v/>
      </c>
      <c r="G326" s="131" t="str">
        <f t="shared" si="34"/>
        <v/>
      </c>
      <c r="H326" s="121" t="str">
        <f t="shared" si="35"/>
        <v/>
      </c>
      <c r="I326" s="130" t="str">
        <f t="shared" si="36"/>
        <v/>
      </c>
      <c r="J326" s="121" t="str">
        <f t="shared" si="37"/>
        <v/>
      </c>
      <c r="K326" s="131" t="str">
        <f t="shared" si="38"/>
        <v/>
      </c>
      <c r="L326" s="120" t="str">
        <f>IF(Data!T326&gt;0,Data!T326/35.453*1000,"")</f>
        <v/>
      </c>
      <c r="M326" s="120" t="str">
        <f>IF(Data!V326&gt;0,Data!V326/14.0067*1000,"")</f>
        <v/>
      </c>
      <c r="N326" s="120" t="str">
        <f>IF(Data!X326&gt;0,Data!X326/16.032*1000,"")</f>
        <v/>
      </c>
      <c r="O326" s="120" t="str">
        <f>IF(Data!Z326&gt;0,Data!Z326/22.9898*1000,"")</f>
        <v/>
      </c>
      <c r="P326" s="120" t="str">
        <f>IF(Data!AB326&gt;0,Data!AB326/14.0067*1000,"")</f>
        <v/>
      </c>
      <c r="Q326" s="120" t="str">
        <f>IF(Data!AD326&gt;0,Data!AD326/39.102*1000,"")</f>
        <v/>
      </c>
      <c r="R326" s="120" t="str">
        <f>IF(Data!AF326&gt;0,Data!AF326/12.156*1000,"")</f>
        <v/>
      </c>
      <c r="S326" s="120" t="str">
        <f>IF(Data!AH326&gt;0,Data!AH326/20.04*1000,"")</f>
        <v/>
      </c>
      <c r="T326" s="384" t="str">
        <f>IF(ISTEXT(Data!AJ326),Data!AJ326,"")</f>
        <v/>
      </c>
      <c r="U326" s="384" t="str">
        <f>IF(ISTEXT(Data!AK326),Data!AK326,"")</f>
        <v/>
      </c>
    </row>
    <row r="327" spans="1:21" x14ac:dyDescent="0.2">
      <c r="A327" s="120" t="str">
        <f>IF(ISTEXT(Data!A327),Data!A327,"")</f>
        <v>DEU96116</v>
      </c>
      <c r="B327" s="120">
        <f>IF(Data!P327&gt;0.0001,Data!P327,"")</f>
        <v>4.9000000000000004</v>
      </c>
      <c r="C327" s="129">
        <f t="shared" si="39"/>
        <v>12.589254117941659</v>
      </c>
      <c r="D327" s="121">
        <f>IF(Data!R327&gt;0.0001,Data!R327,"")</f>
        <v>12.2</v>
      </c>
      <c r="E327" s="130">
        <f t="shared" si="32"/>
        <v>12.950752664520698</v>
      </c>
      <c r="F327" s="130">
        <f t="shared" si="33"/>
        <v>12.950752664520698</v>
      </c>
      <c r="G327" s="131">
        <f t="shared" si="34"/>
        <v>-6.1537103649237563</v>
      </c>
      <c r="H327" s="121">
        <f t="shared" si="35"/>
        <v>67.937954889874845</v>
      </c>
      <c r="I327" s="130">
        <f t="shared" si="36"/>
        <v>67.099100535333449</v>
      </c>
      <c r="J327" s="121">
        <f t="shared" si="37"/>
        <v>0.83885435454139667</v>
      </c>
      <c r="K327" s="131">
        <f t="shared" si="38"/>
        <v>0.6212030852568502</v>
      </c>
      <c r="L327" s="120">
        <f>IF(Data!T327&gt;0,Data!T327/35.453*1000,"")</f>
        <v>17.346909993512536</v>
      </c>
      <c r="M327" s="120">
        <f>IF(Data!V327&gt;0,Data!V327/14.0067*1000,"")</f>
        <v>27.433271510362069</v>
      </c>
      <c r="N327" s="120">
        <f>IF(Data!X327&gt;0,Data!X327/16.032*1000,"")</f>
        <v>22.318919031458847</v>
      </c>
      <c r="O327" s="120">
        <f>IF(Data!Z327&gt;0,Data!Z327/22.9898*1000,"")</f>
        <v>17.181532679710134</v>
      </c>
      <c r="P327" s="120">
        <f>IF(Data!AB327&gt;0,Data!AB327/14.0067*1000,"")</f>
        <v>25.444869449526028</v>
      </c>
      <c r="Q327" s="120">
        <f>IF(Data!AD327&gt;0,Data!AD327/39.102*1000,"")</f>
        <v>1.7134673418239479</v>
      </c>
      <c r="R327" s="120">
        <f>IF(Data!AF327&gt;0,Data!AF327/12.156*1000,"")</f>
        <v>4.7713063507732807</v>
      </c>
      <c r="S327" s="120">
        <f>IF(Data!AH327&gt;0,Data!AH327/20.04*1000,"")</f>
        <v>6.2375249500998002</v>
      </c>
      <c r="T327" s="384" t="str">
        <f>IF(ISTEXT(Data!AJ327),Data!AJ327,"")</f>
        <v/>
      </c>
      <c r="U327" s="384" t="str">
        <f>IF(ISTEXT(Data!AK327),Data!AK327,"")</f>
        <v/>
      </c>
    </row>
    <row r="328" spans="1:21" x14ac:dyDescent="0.2">
      <c r="A328" s="120" t="str">
        <f>IF(ISTEXT(Data!A328),Data!A328,"")</f>
        <v>DEU96117</v>
      </c>
      <c r="B328" s="120">
        <f>IF(Data!P328&gt;0.0001,Data!P328,"")</f>
        <v>4.95</v>
      </c>
      <c r="C328" s="129">
        <f t="shared" si="39"/>
        <v>11.220184543019627</v>
      </c>
      <c r="D328" s="121">
        <f>IF(Data!R328&gt;0.0001,Data!R328,"")</f>
        <v>18.7</v>
      </c>
      <c r="E328" s="130">
        <f t="shared" si="32"/>
        <v>18.43630575856378</v>
      </c>
      <c r="F328" s="130">
        <f t="shared" si="33"/>
        <v>18.43630575856378</v>
      </c>
      <c r="G328" s="131">
        <f t="shared" si="34"/>
        <v>1.4101296333487678</v>
      </c>
      <c r="H328" s="121">
        <f t="shared" si="35"/>
        <v>113.71025074151082</v>
      </c>
      <c r="I328" s="130">
        <f t="shared" si="36"/>
        <v>103.6348246557391</v>
      </c>
      <c r="J328" s="121">
        <f t="shared" si="37"/>
        <v>10.075426085771724</v>
      </c>
      <c r="K328" s="131">
        <f t="shared" si="38"/>
        <v>4.6356817918954372</v>
      </c>
      <c r="L328" s="120">
        <f>IF(Data!T328&gt;0,Data!T328/35.453*1000,"")</f>
        <v>22.057371731588301</v>
      </c>
      <c r="M328" s="120">
        <f>IF(Data!V328&gt;0,Data!V328/14.0067*1000,"")</f>
        <v>47.141359567776789</v>
      </c>
      <c r="N328" s="120">
        <f>IF(Data!X328&gt;0,Data!X328/16.032*1000,"")</f>
        <v>34.436093356374009</v>
      </c>
      <c r="O328" s="120">
        <f>IF(Data!Z328&gt;0,Data!Z328/22.9898*1000,"")</f>
        <v>25.663555141845517</v>
      </c>
      <c r="P328" s="120">
        <f>IF(Data!AB328&gt;0,Data!AB328/14.0067*1000,"")</f>
        <v>62.254005210931872</v>
      </c>
      <c r="Q328" s="120">
        <f>IF(Data!AD328&gt;0,Data!AD328/39.102*1000,"")</f>
        <v>1.7390414812541561</v>
      </c>
      <c r="R328" s="120">
        <f>IF(Data!AF328&gt;0,Data!AF328/12.156*1000,"")</f>
        <v>6.7456400131622249</v>
      </c>
      <c r="S328" s="120">
        <f>IF(Data!AH328&gt;0,Data!AH328/20.04*1000,"")</f>
        <v>6.0878243512974057</v>
      </c>
      <c r="T328" s="384" t="str">
        <f>IF(ISTEXT(Data!AJ328),Data!AJ328,"")</f>
        <v/>
      </c>
      <c r="U328" s="384" t="str">
        <f>IF(ISTEXT(Data!AK328),Data!AK328,"")</f>
        <v/>
      </c>
    </row>
    <row r="329" spans="1:21" x14ac:dyDescent="0.2">
      <c r="A329" s="120" t="str">
        <f>IF(ISTEXT(Data!A329),Data!A329,"")</f>
        <v/>
      </c>
      <c r="B329" s="120" t="str">
        <f>IF(Data!P329&gt;0.0001,Data!P329,"")</f>
        <v/>
      </c>
      <c r="C329" s="129" t="str">
        <f t="shared" si="39"/>
        <v/>
      </c>
      <c r="D329" s="121" t="str">
        <f>IF(Data!R329&gt;0.0001,Data!R329,"")</f>
        <v/>
      </c>
      <c r="E329" s="130" t="str">
        <f t="shared" si="32"/>
        <v/>
      </c>
      <c r="F329" s="130" t="str">
        <f t="shared" si="33"/>
        <v/>
      </c>
      <c r="G329" s="131" t="str">
        <f t="shared" si="34"/>
        <v/>
      </c>
      <c r="H329" s="121" t="str">
        <f t="shared" si="35"/>
        <v/>
      </c>
      <c r="I329" s="130" t="str">
        <f t="shared" si="36"/>
        <v/>
      </c>
      <c r="J329" s="121" t="str">
        <f t="shared" si="37"/>
        <v/>
      </c>
      <c r="K329" s="131" t="str">
        <f t="shared" si="38"/>
        <v/>
      </c>
      <c r="L329" s="120" t="str">
        <f>IF(Data!T329&gt;0,Data!T329/35.453*1000,"")</f>
        <v/>
      </c>
      <c r="M329" s="120" t="str">
        <f>IF(Data!V329&gt;0,Data!V329/14.0067*1000,"")</f>
        <v/>
      </c>
      <c r="N329" s="120" t="str">
        <f>IF(Data!X329&gt;0,Data!X329/16.032*1000,"")</f>
        <v/>
      </c>
      <c r="O329" s="120" t="str">
        <f>IF(Data!Z329&gt;0,Data!Z329/22.9898*1000,"")</f>
        <v/>
      </c>
      <c r="P329" s="120" t="str">
        <f>IF(Data!AB329&gt;0,Data!AB329/14.0067*1000,"")</f>
        <v/>
      </c>
      <c r="Q329" s="120" t="str">
        <f>IF(Data!AD329&gt;0,Data!AD329/39.102*1000,"")</f>
        <v/>
      </c>
      <c r="R329" s="120" t="str">
        <f>IF(Data!AF329&gt;0,Data!AF329/12.156*1000,"")</f>
        <v/>
      </c>
      <c r="S329" s="120" t="str">
        <f>IF(Data!AH329&gt;0,Data!AH329/20.04*1000,"")</f>
        <v/>
      </c>
      <c r="T329" s="384" t="str">
        <f>IF(ISTEXT(Data!AJ329),Data!AJ329,"")</f>
        <v/>
      </c>
      <c r="U329" s="384" t="str">
        <f>IF(ISTEXT(Data!AK329),Data!AK329,"")</f>
        <v/>
      </c>
    </row>
    <row r="330" spans="1:21" x14ac:dyDescent="0.2">
      <c r="A330" s="120" t="str">
        <f>IF(ISTEXT(Data!A330),Data!A330,"")</f>
        <v/>
      </c>
      <c r="B330" s="120" t="str">
        <f>IF(Data!P330&gt;0.0001,Data!P330,"")</f>
        <v/>
      </c>
      <c r="C330" s="129" t="str">
        <f t="shared" si="39"/>
        <v/>
      </c>
      <c r="D330" s="121" t="str">
        <f>IF(Data!R330&gt;0.0001,Data!R330,"")</f>
        <v/>
      </c>
      <c r="E330" s="130" t="str">
        <f t="shared" si="32"/>
        <v/>
      </c>
      <c r="F330" s="130" t="str">
        <f t="shared" si="33"/>
        <v/>
      </c>
      <c r="G330" s="131" t="str">
        <f t="shared" si="34"/>
        <v/>
      </c>
      <c r="H330" s="121" t="str">
        <f t="shared" si="35"/>
        <v/>
      </c>
      <c r="I330" s="130" t="str">
        <f t="shared" si="36"/>
        <v/>
      </c>
      <c r="J330" s="121" t="str">
        <f t="shared" si="37"/>
        <v/>
      </c>
      <c r="K330" s="131" t="str">
        <f t="shared" si="38"/>
        <v/>
      </c>
      <c r="L330" s="120" t="str">
        <f>IF(Data!T330&gt;0,Data!T330/35.453*1000,"")</f>
        <v/>
      </c>
      <c r="M330" s="120" t="str">
        <f>IF(Data!V330&gt;0,Data!V330/14.0067*1000,"")</f>
        <v/>
      </c>
      <c r="N330" s="120" t="str">
        <f>IF(Data!X330&gt;0,Data!X330/16.032*1000,"")</f>
        <v/>
      </c>
      <c r="O330" s="120" t="str">
        <f>IF(Data!Z330&gt;0,Data!Z330/22.9898*1000,"")</f>
        <v/>
      </c>
      <c r="P330" s="120" t="str">
        <f>IF(Data!AB330&gt;0,Data!AB330/14.0067*1000,"")</f>
        <v/>
      </c>
      <c r="Q330" s="120" t="str">
        <f>IF(Data!AD330&gt;0,Data!AD330/39.102*1000,"")</f>
        <v/>
      </c>
      <c r="R330" s="120" t="str">
        <f>IF(Data!AF330&gt;0,Data!AF330/12.156*1000,"")</f>
        <v/>
      </c>
      <c r="S330" s="120" t="str">
        <f>IF(Data!AH330&gt;0,Data!AH330/20.04*1000,"")</f>
        <v/>
      </c>
      <c r="T330" s="384" t="str">
        <f>IF(ISTEXT(Data!AJ330),Data!AJ330,"")</f>
        <v/>
      </c>
      <c r="U330" s="384" t="str">
        <f>IF(ISTEXT(Data!AK330),Data!AK330,"")</f>
        <v/>
      </c>
    </row>
    <row r="331" spans="1:21" x14ac:dyDescent="0.2">
      <c r="A331" s="120" t="str">
        <f>IF(ISTEXT(Data!A331),Data!A331,"")</f>
        <v>DEU96118</v>
      </c>
      <c r="B331" s="120">
        <f>IF(Data!P331&gt;0.0001,Data!P331,"")</f>
        <v>4.6500000000000004</v>
      </c>
      <c r="C331" s="129">
        <f t="shared" si="39"/>
        <v>22.387211385683358</v>
      </c>
      <c r="D331" s="121">
        <f>IF(Data!R331&gt;0.0001,Data!R331,"")</f>
        <v>14.7</v>
      </c>
      <c r="E331" s="130">
        <f t="shared" si="32"/>
        <v>14.168588924520378</v>
      </c>
      <c r="F331" s="130">
        <f t="shared" si="33"/>
        <v>14.168588924520378</v>
      </c>
      <c r="G331" s="131">
        <f t="shared" si="34"/>
        <v>3.6150413297933408</v>
      </c>
      <c r="H331" s="121">
        <f t="shared" si="35"/>
        <v>56.076193799482681</v>
      </c>
      <c r="I331" s="130">
        <f t="shared" si="36"/>
        <v>54.200648954586796</v>
      </c>
      <c r="J331" s="121">
        <f t="shared" si="37"/>
        <v>1.8755448448958845</v>
      </c>
      <c r="K331" s="131">
        <f t="shared" si="38"/>
        <v>1.700760375483884</v>
      </c>
      <c r="L331" s="120">
        <f>IF(Data!T331&gt;0,Data!T331/35.453*1000,"")</f>
        <v>2.7642230558767946</v>
      </c>
      <c r="M331" s="120">
        <f>IF(Data!V331&gt;0,Data!V331/14.0067*1000,"")</f>
        <v>33.094105314087571</v>
      </c>
      <c r="N331" s="120">
        <f>IF(Data!X331&gt;0,Data!X331/16.032*1000,"")</f>
        <v>18.342320584622431</v>
      </c>
      <c r="O331" s="120">
        <f>IF(Data!Z331&gt;0,Data!Z331/22.9898*1000,"")</f>
        <v>1.3484240837240864</v>
      </c>
      <c r="P331" s="120">
        <f>IF(Data!AB331&gt;0,Data!AB331/14.0067*1000,"")</f>
        <v>20.843727479350299</v>
      </c>
      <c r="Q331" s="120">
        <f>IF(Data!AD331&gt;0,Data!AD331/39.102*1000,"")</f>
        <v>2.2249501304281112</v>
      </c>
      <c r="R331" s="120">
        <f>IF(Data!AF331&gt;0,Data!AF331/12.156*1000,"")</f>
        <v>2.3856531753866403</v>
      </c>
      <c r="S331" s="120">
        <f>IF(Data!AH331&gt;0,Data!AH331/20.04*1000,"")</f>
        <v>6.88622754491018</v>
      </c>
      <c r="T331" s="384" t="str">
        <f>IF(ISTEXT(Data!AJ331),Data!AJ331,"")</f>
        <v/>
      </c>
      <c r="U331" s="384" t="str">
        <f>IF(ISTEXT(Data!AK331),Data!AK331,"")</f>
        <v/>
      </c>
    </row>
    <row r="332" spans="1:21" x14ac:dyDescent="0.2">
      <c r="A332" s="120" t="str">
        <f>IF(ISTEXT(Data!A332),Data!A332,"")</f>
        <v>DEU96119</v>
      </c>
      <c r="B332" s="120">
        <f>IF(Data!P332&gt;0.0001,Data!P332,"")</f>
        <v>4.5999999999999996</v>
      </c>
      <c r="C332" s="129">
        <f t="shared" si="39"/>
        <v>25.118864315095792</v>
      </c>
      <c r="D332" s="121">
        <f>IF(Data!R332&gt;0.0001,Data!R332,"")</f>
        <v>12.9</v>
      </c>
      <c r="E332" s="130">
        <f t="shared" si="32"/>
        <v>12.144020016024712</v>
      </c>
      <c r="F332" s="130">
        <f t="shared" si="33"/>
        <v>12.144020016024712</v>
      </c>
      <c r="G332" s="131">
        <f t="shared" si="34"/>
        <v>5.8603099532968113</v>
      </c>
      <c r="H332" s="121">
        <f t="shared" si="35"/>
        <v>34.117251114706228</v>
      </c>
      <c r="I332" s="130">
        <f t="shared" si="36"/>
        <v>36.5554888655806</v>
      </c>
      <c r="J332" s="121">
        <f t="shared" si="37"/>
        <v>-2.4382377508743716</v>
      </c>
      <c r="K332" s="131">
        <f t="shared" si="38"/>
        <v>-3.4500399327300513</v>
      </c>
      <c r="L332" s="120">
        <f>IF(Data!T332&gt;0,Data!T332/35.453*1000,"")</f>
        <v>1.1846670239471977</v>
      </c>
      <c r="M332" s="120">
        <f>IF(Data!V332&gt;0,Data!V332/14.0067*1000,"")</f>
        <v>18.756551890976532</v>
      </c>
      <c r="N332" s="120">
        <f>IF(Data!X332&gt;0,Data!X332/16.032*1000,"")</f>
        <v>16.614269950656869</v>
      </c>
      <c r="O332" s="120">
        <f>IF(Data!Z332&gt;0,Data!Z332/22.9898*1000,"")</f>
        <v>0.30448285761511629</v>
      </c>
      <c r="P332" s="120">
        <f>IF(Data!AB332&gt;0,Data!AB332/14.0067*1000,"")</f>
        <v>4.2685292976329059</v>
      </c>
      <c r="Q332" s="120">
        <f>IF(Data!AD332&gt;0,Data!AD332/39.102*1000,"")</f>
        <v>1.1252621349291596</v>
      </c>
      <c r="R332" s="120">
        <f>IF(Data!AF332&gt;0,Data!AF332/12.156*1000,"")</f>
        <v>0.90490292859493249</v>
      </c>
      <c r="S332" s="120">
        <f>IF(Data!AH332&gt;0,Data!AH332/20.04*1000,"")</f>
        <v>2.3952095808383231</v>
      </c>
      <c r="T332" s="384" t="str">
        <f>IF(ISTEXT(Data!AJ332),Data!AJ332,"")</f>
        <v/>
      </c>
      <c r="U332" s="384" t="str">
        <f>IF(ISTEXT(Data!AK332),Data!AK332,"")</f>
        <v/>
      </c>
    </row>
    <row r="333" spans="1:21" x14ac:dyDescent="0.2">
      <c r="A333" s="120" t="str">
        <f>IF(ISTEXT(Data!A333),Data!A333,"")</f>
        <v/>
      </c>
      <c r="B333" s="120" t="str">
        <f>IF(Data!P333&gt;0.0001,Data!P333,"")</f>
        <v/>
      </c>
      <c r="C333" s="129" t="str">
        <f t="shared" si="39"/>
        <v/>
      </c>
      <c r="D333" s="121" t="str">
        <f>IF(Data!R333&gt;0.0001,Data!R333,"")</f>
        <v/>
      </c>
      <c r="E333" s="130" t="str">
        <f t="shared" si="32"/>
        <v/>
      </c>
      <c r="F333" s="130" t="str">
        <f t="shared" si="33"/>
        <v/>
      </c>
      <c r="G333" s="131" t="str">
        <f t="shared" si="34"/>
        <v/>
      </c>
      <c r="H333" s="121" t="str">
        <f t="shared" si="35"/>
        <v/>
      </c>
      <c r="I333" s="130" t="str">
        <f t="shared" si="36"/>
        <v/>
      </c>
      <c r="J333" s="121" t="str">
        <f t="shared" si="37"/>
        <v/>
      </c>
      <c r="K333" s="131" t="str">
        <f t="shared" si="38"/>
        <v/>
      </c>
      <c r="L333" s="120" t="str">
        <f>IF(Data!T333&gt;0,Data!T333/35.453*1000,"")</f>
        <v/>
      </c>
      <c r="M333" s="120" t="str">
        <f>IF(Data!V333&gt;0,Data!V333/14.0067*1000,"")</f>
        <v/>
      </c>
      <c r="N333" s="120" t="str">
        <f>IF(Data!X333&gt;0,Data!X333/16.032*1000,"")</f>
        <v/>
      </c>
      <c r="O333" s="120" t="str">
        <f>IF(Data!Z333&gt;0,Data!Z333/22.9898*1000,"")</f>
        <v/>
      </c>
      <c r="P333" s="120" t="str">
        <f>IF(Data!AB333&gt;0,Data!AB333/14.0067*1000,"")</f>
        <v/>
      </c>
      <c r="Q333" s="120" t="str">
        <f>IF(Data!AD333&gt;0,Data!AD333/39.102*1000,"")</f>
        <v/>
      </c>
      <c r="R333" s="120" t="str">
        <f>IF(Data!AF333&gt;0,Data!AF333/12.156*1000,"")</f>
        <v/>
      </c>
      <c r="S333" s="120" t="str">
        <f>IF(Data!AH333&gt;0,Data!AH333/20.04*1000,"")</f>
        <v/>
      </c>
      <c r="T333" s="384" t="str">
        <f>IF(ISTEXT(Data!AJ333),Data!AJ333,"")</f>
        <v/>
      </c>
      <c r="U333" s="384" t="str">
        <f>IF(ISTEXT(Data!AK333),Data!AK333,"")</f>
        <v/>
      </c>
    </row>
    <row r="334" spans="1:21" x14ac:dyDescent="0.2">
      <c r="A334" s="120" t="str">
        <f>IF(ISTEXT(Data!A334),Data!A334,"")</f>
        <v/>
      </c>
      <c r="B334" s="120" t="str">
        <f>IF(Data!P334&gt;0.0001,Data!P334,"")</f>
        <v/>
      </c>
      <c r="C334" s="129" t="str">
        <f t="shared" si="39"/>
        <v/>
      </c>
      <c r="D334" s="121" t="str">
        <f>IF(Data!R334&gt;0.0001,Data!R334,"")</f>
        <v/>
      </c>
      <c r="E334" s="130" t="str">
        <f t="shared" si="32"/>
        <v/>
      </c>
      <c r="F334" s="130" t="str">
        <f t="shared" si="33"/>
        <v/>
      </c>
      <c r="G334" s="131" t="str">
        <f t="shared" si="34"/>
        <v/>
      </c>
      <c r="H334" s="121" t="str">
        <f t="shared" si="35"/>
        <v/>
      </c>
      <c r="I334" s="130" t="str">
        <f t="shared" si="36"/>
        <v/>
      </c>
      <c r="J334" s="121" t="str">
        <f t="shared" si="37"/>
        <v/>
      </c>
      <c r="K334" s="131" t="str">
        <f t="shared" si="38"/>
        <v/>
      </c>
      <c r="L334" s="120" t="str">
        <f>IF(Data!T334&gt;0,Data!T334/35.453*1000,"")</f>
        <v/>
      </c>
      <c r="M334" s="120" t="str">
        <f>IF(Data!V334&gt;0,Data!V334/14.0067*1000,"")</f>
        <v/>
      </c>
      <c r="N334" s="120" t="str">
        <f>IF(Data!X334&gt;0,Data!X334/16.032*1000,"")</f>
        <v/>
      </c>
      <c r="O334" s="120" t="str">
        <f>IF(Data!Z334&gt;0,Data!Z334/22.9898*1000,"")</f>
        <v/>
      </c>
      <c r="P334" s="120" t="str">
        <f>IF(Data!AB334&gt;0,Data!AB334/14.0067*1000,"")</f>
        <v/>
      </c>
      <c r="Q334" s="120" t="str">
        <f>IF(Data!AD334&gt;0,Data!AD334/39.102*1000,"")</f>
        <v/>
      </c>
      <c r="R334" s="120" t="str">
        <f>IF(Data!AF334&gt;0,Data!AF334/12.156*1000,"")</f>
        <v/>
      </c>
      <c r="S334" s="120" t="str">
        <f>IF(Data!AH334&gt;0,Data!AH334/20.04*1000,"")</f>
        <v/>
      </c>
      <c r="T334" s="384" t="str">
        <f>IF(ISTEXT(Data!AJ334),Data!AJ334,"")</f>
        <v/>
      </c>
      <c r="U334" s="384" t="str">
        <f>IF(ISTEXT(Data!AK334),Data!AK334,"")</f>
        <v/>
      </c>
    </row>
    <row r="335" spans="1:21" x14ac:dyDescent="0.2">
      <c r="A335" s="120" t="str">
        <f>IF(ISTEXT(Data!A335),Data!A335,"")</f>
        <v>DEU96120</v>
      </c>
      <c r="B335" s="120" t="str">
        <f>IF(Data!P335&gt;0.0001,Data!P335,"")</f>
        <v/>
      </c>
      <c r="C335" s="129" t="str">
        <f t="shared" si="39"/>
        <v/>
      </c>
      <c r="D335" s="121" t="str">
        <f>IF(Data!R335&gt;0.0001,Data!R335,"")</f>
        <v/>
      </c>
      <c r="E335" s="130" t="str">
        <f t="shared" si="32"/>
        <v/>
      </c>
      <c r="F335" s="130" t="str">
        <f t="shared" si="33"/>
        <v/>
      </c>
      <c r="G335" s="131" t="str">
        <f t="shared" si="34"/>
        <v/>
      </c>
      <c r="H335" s="121" t="str">
        <f t="shared" si="35"/>
        <v/>
      </c>
      <c r="I335" s="130" t="str">
        <f t="shared" si="36"/>
        <v/>
      </c>
      <c r="J335" s="121" t="str">
        <f t="shared" si="37"/>
        <v/>
      </c>
      <c r="K335" s="131" t="str">
        <f t="shared" si="38"/>
        <v/>
      </c>
      <c r="L335" s="120" t="str">
        <f>IF(Data!T335&gt;0,Data!T335/35.453*1000,"")</f>
        <v/>
      </c>
      <c r="M335" s="120" t="str">
        <f>IF(Data!V335&gt;0,Data!V335/14.0067*1000,"")</f>
        <v/>
      </c>
      <c r="N335" s="120" t="str">
        <f>IF(Data!X335&gt;0,Data!X335/16.032*1000,"")</f>
        <v/>
      </c>
      <c r="O335" s="120" t="str">
        <f>IF(Data!Z335&gt;0,Data!Z335/22.9898*1000,"")</f>
        <v/>
      </c>
      <c r="P335" s="120" t="str">
        <f>IF(Data!AB335&gt;0,Data!AB335/14.0067*1000,"")</f>
        <v/>
      </c>
      <c r="Q335" s="120" t="str">
        <f>IF(Data!AD335&gt;0,Data!AD335/39.102*1000,"")</f>
        <v/>
      </c>
      <c r="R335" s="120" t="str">
        <f>IF(Data!AF335&gt;0,Data!AF335/12.156*1000,"")</f>
        <v/>
      </c>
      <c r="S335" s="120" t="str">
        <f>IF(Data!AH335&gt;0,Data!AH335/20.04*1000,"")</f>
        <v/>
      </c>
      <c r="T335" s="384" t="str">
        <f>IF(ISTEXT(Data!AJ335),Data!AJ335,"")</f>
        <v>put together with sample 8./9. and 9./10.</v>
      </c>
      <c r="U335" s="384" t="str">
        <f>IF(ISTEXT(Data!AK335),Data!AK335,"")</f>
        <v/>
      </c>
    </row>
    <row r="336" spans="1:21" x14ac:dyDescent="0.2">
      <c r="A336" s="120" t="str">
        <f>IF(ISTEXT(Data!A336),Data!A336,"")</f>
        <v/>
      </c>
      <c r="B336" s="120" t="str">
        <f>IF(Data!P336&gt;0.0001,Data!P336,"")</f>
        <v/>
      </c>
      <c r="C336" s="129" t="str">
        <f t="shared" si="39"/>
        <v/>
      </c>
      <c r="D336" s="121" t="str">
        <f>IF(Data!R336&gt;0.0001,Data!R336,"")</f>
        <v/>
      </c>
      <c r="E336" s="130" t="str">
        <f t="shared" si="32"/>
        <v/>
      </c>
      <c r="F336" s="130" t="str">
        <f t="shared" si="33"/>
        <v/>
      </c>
      <c r="G336" s="131" t="str">
        <f t="shared" si="34"/>
        <v/>
      </c>
      <c r="H336" s="121" t="str">
        <f t="shared" si="35"/>
        <v/>
      </c>
      <c r="I336" s="130" t="str">
        <f t="shared" si="36"/>
        <v/>
      </c>
      <c r="J336" s="121" t="str">
        <f t="shared" si="37"/>
        <v/>
      </c>
      <c r="K336" s="131" t="str">
        <f t="shared" si="38"/>
        <v/>
      </c>
      <c r="L336" s="120" t="str">
        <f>IF(Data!T336&gt;0,Data!T336/35.453*1000,"")</f>
        <v/>
      </c>
      <c r="M336" s="120" t="str">
        <f>IF(Data!V336&gt;0,Data!V336/14.0067*1000,"")</f>
        <v/>
      </c>
      <c r="N336" s="120" t="str">
        <f>IF(Data!X336&gt;0,Data!X336/16.032*1000,"")</f>
        <v/>
      </c>
      <c r="O336" s="120" t="str">
        <f>IF(Data!Z336&gt;0,Data!Z336/22.9898*1000,"")</f>
        <v/>
      </c>
      <c r="P336" s="120" t="str">
        <f>IF(Data!AB336&gt;0,Data!AB336/14.0067*1000,"")</f>
        <v/>
      </c>
      <c r="Q336" s="120" t="str">
        <f>IF(Data!AD336&gt;0,Data!AD336/39.102*1000,"")</f>
        <v/>
      </c>
      <c r="R336" s="120" t="str">
        <f>IF(Data!AF336&gt;0,Data!AF336/12.156*1000,"")</f>
        <v/>
      </c>
      <c r="S336" s="120" t="str">
        <f>IF(Data!AH336&gt;0,Data!AH336/20.04*1000,"")</f>
        <v/>
      </c>
      <c r="T336" s="384" t="str">
        <f>IF(ISTEXT(Data!AJ336),Data!AJ336,"")</f>
        <v/>
      </c>
      <c r="U336" s="384" t="str">
        <f>IF(ISTEXT(Data!AK336),Data!AK336,"")</f>
        <v/>
      </c>
    </row>
    <row r="337" spans="1:21" x14ac:dyDescent="0.2">
      <c r="A337" s="120" t="str">
        <f>IF(ISTEXT(Data!A337),Data!A337,"")</f>
        <v/>
      </c>
      <c r="B337" s="120" t="str">
        <f>IF(Data!P337&gt;0.0001,Data!P337,"")</f>
        <v/>
      </c>
      <c r="C337" s="129" t="str">
        <f t="shared" si="39"/>
        <v/>
      </c>
      <c r="D337" s="121" t="str">
        <f>IF(Data!R337&gt;0.0001,Data!R337,"")</f>
        <v/>
      </c>
      <c r="E337" s="130" t="str">
        <f t="shared" si="32"/>
        <v/>
      </c>
      <c r="F337" s="130" t="str">
        <f t="shared" si="33"/>
        <v/>
      </c>
      <c r="G337" s="131" t="str">
        <f t="shared" si="34"/>
        <v/>
      </c>
      <c r="H337" s="121" t="str">
        <f t="shared" si="35"/>
        <v/>
      </c>
      <c r="I337" s="130" t="str">
        <f t="shared" si="36"/>
        <v/>
      </c>
      <c r="J337" s="121" t="str">
        <f t="shared" si="37"/>
        <v/>
      </c>
      <c r="K337" s="131" t="str">
        <f t="shared" si="38"/>
        <v/>
      </c>
      <c r="L337" s="120" t="str">
        <f>IF(Data!T337&gt;0,Data!T337/35.453*1000,"")</f>
        <v/>
      </c>
      <c r="M337" s="120" t="str">
        <f>IF(Data!V337&gt;0,Data!V337/14.0067*1000,"")</f>
        <v/>
      </c>
      <c r="N337" s="120" t="str">
        <f>IF(Data!X337&gt;0,Data!X337/16.032*1000,"")</f>
        <v/>
      </c>
      <c r="O337" s="120" t="str">
        <f>IF(Data!Z337&gt;0,Data!Z337/22.9898*1000,"")</f>
        <v/>
      </c>
      <c r="P337" s="120" t="str">
        <f>IF(Data!AB337&gt;0,Data!AB337/14.0067*1000,"")</f>
        <v/>
      </c>
      <c r="Q337" s="120" t="str">
        <f>IF(Data!AD337&gt;0,Data!AD337/39.102*1000,"")</f>
        <v/>
      </c>
      <c r="R337" s="120" t="str">
        <f>IF(Data!AF337&gt;0,Data!AF337/12.156*1000,"")</f>
        <v/>
      </c>
      <c r="S337" s="120" t="str">
        <f>IF(Data!AH337&gt;0,Data!AH337/20.04*1000,"")</f>
        <v/>
      </c>
      <c r="T337" s="384" t="str">
        <f>IF(ISTEXT(Data!AJ337),Data!AJ337,"")</f>
        <v>sampler did not open because of very light drizzle</v>
      </c>
      <c r="U337" s="384" t="str">
        <f>IF(ISTEXT(Data!AK337),Data!AK337,"")</f>
        <v/>
      </c>
    </row>
    <row r="338" spans="1:21" x14ac:dyDescent="0.2">
      <c r="A338" s="120" t="str">
        <f>IF(ISTEXT(Data!A338),Data!A338,"")</f>
        <v>DEU96120</v>
      </c>
      <c r="B338" s="120" t="str">
        <f>IF(Data!P338&gt;0.0001,Data!P338,"")</f>
        <v/>
      </c>
      <c r="C338" s="129" t="str">
        <f t="shared" si="39"/>
        <v/>
      </c>
      <c r="D338" s="121" t="str">
        <f>IF(Data!R338&gt;0.0001,Data!R338,"")</f>
        <v/>
      </c>
      <c r="E338" s="130" t="str">
        <f t="shared" si="32"/>
        <v/>
      </c>
      <c r="F338" s="130" t="str">
        <f t="shared" si="33"/>
        <v/>
      </c>
      <c r="G338" s="131" t="str">
        <f t="shared" si="34"/>
        <v/>
      </c>
      <c r="H338" s="121" t="str">
        <f t="shared" si="35"/>
        <v/>
      </c>
      <c r="I338" s="130" t="str">
        <f t="shared" si="36"/>
        <v/>
      </c>
      <c r="J338" s="121" t="str">
        <f t="shared" si="37"/>
        <v/>
      </c>
      <c r="K338" s="131" t="str">
        <f t="shared" si="38"/>
        <v/>
      </c>
      <c r="L338" s="120" t="str">
        <f>IF(Data!T338&gt;0,Data!T338/35.453*1000,"")</f>
        <v/>
      </c>
      <c r="M338" s="120" t="str">
        <f>IF(Data!V338&gt;0,Data!V338/14.0067*1000,"")</f>
        <v/>
      </c>
      <c r="N338" s="120" t="str">
        <f>IF(Data!X338&gt;0,Data!X338/16.032*1000,"")</f>
        <v/>
      </c>
      <c r="O338" s="120" t="str">
        <f>IF(Data!Z338&gt;0,Data!Z338/22.9898*1000,"")</f>
        <v/>
      </c>
      <c r="P338" s="120" t="str">
        <f>IF(Data!AB338&gt;0,Data!AB338/14.0067*1000,"")</f>
        <v/>
      </c>
      <c r="Q338" s="120" t="str">
        <f>IF(Data!AD338&gt;0,Data!AD338/39.102*1000,"")</f>
        <v/>
      </c>
      <c r="R338" s="120" t="str">
        <f>IF(Data!AF338&gt;0,Data!AF338/12.156*1000,"")</f>
        <v/>
      </c>
      <c r="S338" s="120" t="str">
        <f>IF(Data!AH338&gt;0,Data!AH338/20.04*1000,"")</f>
        <v/>
      </c>
      <c r="T338" s="384" t="str">
        <f>IF(ISTEXT(Data!AJ338),Data!AJ338,"")</f>
        <v>put together with sample 5./6. and 9./10.</v>
      </c>
      <c r="U338" s="384" t="str">
        <f>IF(ISTEXT(Data!AK338),Data!AK338,"")</f>
        <v/>
      </c>
    </row>
    <row r="339" spans="1:21" x14ac:dyDescent="0.2">
      <c r="A339" s="120" t="str">
        <f>IF(ISTEXT(Data!A339),Data!A339,"")</f>
        <v>DEU96120</v>
      </c>
      <c r="B339" s="120">
        <f>IF(Data!P339&gt;0.0001,Data!P339,"")</f>
        <v>3.95</v>
      </c>
      <c r="C339" s="129">
        <f t="shared" si="39"/>
        <v>112.20184543019617</v>
      </c>
      <c r="D339" s="121">
        <f>IF(Data!R339&gt;0.0001,Data!R339,"")</f>
        <v>81.7</v>
      </c>
      <c r="E339" s="130">
        <f t="shared" si="32"/>
        <v>79.979985618757752</v>
      </c>
      <c r="F339" s="130">
        <f t="shared" si="33"/>
        <v>79.979985618757752</v>
      </c>
      <c r="G339" s="131">
        <f t="shared" si="34"/>
        <v>2.1052807603944319</v>
      </c>
      <c r="H339" s="121">
        <f t="shared" si="35"/>
        <v>346.19854581493701</v>
      </c>
      <c r="I339" s="130">
        <f t="shared" si="36"/>
        <v>319.5220467772844</v>
      </c>
      <c r="J339" s="121">
        <f t="shared" si="37"/>
        <v>26.676499037652604</v>
      </c>
      <c r="K339" s="131">
        <f t="shared" si="38"/>
        <v>4.0071614630062893</v>
      </c>
      <c r="L339" s="120">
        <f>IF(Data!T339&gt;0,Data!T339/35.453*1000,"")</f>
        <v>11.169717654359292</v>
      </c>
      <c r="M339" s="120">
        <f>IF(Data!V339&gt;0,Data!V339/14.0067*1000,"")</f>
        <v>156.47125231836139</v>
      </c>
      <c r="N339" s="120">
        <f>IF(Data!X339&gt;0,Data!X339/16.032*1000,"")</f>
        <v>151.88107680456372</v>
      </c>
      <c r="O339" s="120">
        <f>IF(Data!Z339&gt;0,Data!Z339/22.9898*1000,"")</f>
        <v>10.308919607826079</v>
      </c>
      <c r="P339" s="120">
        <f>IF(Data!AB339&gt;0,Data!AB339/14.0067*1000,"")</f>
        <v>191.97294750263319</v>
      </c>
      <c r="Q339" s="120">
        <f>IF(Data!AD339&gt;0,Data!AD339/39.102*1000,"")</f>
        <v>6.7771469490051661</v>
      </c>
      <c r="R339" s="120">
        <f>IF(Data!AF339&gt;0,Data!AF339/12.156*1000,"")</f>
        <v>5.6762092793682131</v>
      </c>
      <c r="S339" s="120">
        <f>IF(Data!AH339&gt;0,Data!AH339/20.04*1000,"")</f>
        <v>19.261477045908187</v>
      </c>
      <c r="T339" s="384" t="str">
        <f>IF(ISTEXT(Data!AJ339),Data!AJ339,"")</f>
        <v>put together with sample 5./6. and 8./9.</v>
      </c>
      <c r="U339" s="384" t="str">
        <f>IF(ISTEXT(Data!AK339),Data!AK339,"")</f>
        <v/>
      </c>
    </row>
    <row r="340" spans="1:21" x14ac:dyDescent="0.2">
      <c r="A340" s="120" t="str">
        <f>IF(ISTEXT(Data!A340),Data!A340,"")</f>
        <v/>
      </c>
      <c r="B340" s="120" t="str">
        <f>IF(Data!P340&gt;0.0001,Data!P340,"")</f>
        <v/>
      </c>
      <c r="C340" s="129" t="str">
        <f t="shared" si="39"/>
        <v/>
      </c>
      <c r="D340" s="121" t="str">
        <f>IF(Data!R340&gt;0.0001,Data!R340,"")</f>
        <v/>
      </c>
      <c r="E340" s="130" t="str">
        <f t="shared" ref="E340:E403" si="40">IF(ISNUMBER(D340),(C340*349.65+L340*76.31+M340*71.42+N340*80+O340*50.08+P340*73.5+Q340*73.48+R340*53+S340*59.47)/1000,"")</f>
        <v/>
      </c>
      <c r="F340" s="130" t="str">
        <f t="shared" ref="F340:F403" si="41">IF(AND(ISNUMBER(B340),B340&gt;5),E340+(5.1/10^(9-B340)*44.5),IF(AND(ISNUMBER(B340),OR(B340=5,B340&lt;5)),E340,""))</f>
        <v/>
      </c>
      <c r="G340" s="131" t="str">
        <f t="shared" ref="G340:G403" si="42">IF(ISNUMBER(D340),(D340-F340)*100/D340,"")</f>
        <v/>
      </c>
      <c r="H340" s="121" t="str">
        <f t="shared" ref="H340:H403" si="43">IF(ISNUMBER(C340),C340+O340+P340+Q340+R340+S340,"")</f>
        <v/>
      </c>
      <c r="I340" s="130" t="str">
        <f t="shared" ref="I340:I403" si="44">IF(AND(ISNUMBER(B340),B340&gt;5),L340+M340+N340+(5.1/10^(9-B340)*1000),IF(AND(ISNUMBER(B340),OR(B340=5,B340&lt;5)),L340+M340+N340,""))</f>
        <v/>
      </c>
      <c r="J340" s="121" t="str">
        <f t="shared" ref="J340:J403" si="45">IF(ISNUMBER(H340),H340-I340,"")</f>
        <v/>
      </c>
      <c r="K340" s="131" t="str">
        <f t="shared" ref="K340:K403" si="46">IF(ISNUMBER(H340),100*(H340-I340)/(H340+I340),"")</f>
        <v/>
      </c>
      <c r="L340" s="120" t="str">
        <f>IF(Data!T340&gt;0,Data!T340/35.453*1000,"")</f>
        <v/>
      </c>
      <c r="M340" s="120" t="str">
        <f>IF(Data!V340&gt;0,Data!V340/14.0067*1000,"")</f>
        <v/>
      </c>
      <c r="N340" s="120" t="str">
        <f>IF(Data!X340&gt;0,Data!X340/16.032*1000,"")</f>
        <v/>
      </c>
      <c r="O340" s="120" t="str">
        <f>IF(Data!Z340&gt;0,Data!Z340/22.9898*1000,"")</f>
        <v/>
      </c>
      <c r="P340" s="120" t="str">
        <f>IF(Data!AB340&gt;0,Data!AB340/14.0067*1000,"")</f>
        <v/>
      </c>
      <c r="Q340" s="120" t="str">
        <f>IF(Data!AD340&gt;0,Data!AD340/39.102*1000,"")</f>
        <v/>
      </c>
      <c r="R340" s="120" t="str">
        <f>IF(Data!AF340&gt;0,Data!AF340/12.156*1000,"")</f>
        <v/>
      </c>
      <c r="S340" s="120" t="str">
        <f>IF(Data!AH340&gt;0,Data!AH340/20.04*1000,"")</f>
        <v/>
      </c>
      <c r="T340" s="384" t="str">
        <f>IF(ISTEXT(Data!AJ340),Data!AJ340,"")</f>
        <v/>
      </c>
      <c r="U340" s="384" t="str">
        <f>IF(ISTEXT(Data!AK340),Data!AK340,"")</f>
        <v/>
      </c>
    </row>
    <row r="341" spans="1:21" x14ac:dyDescent="0.2">
      <c r="A341" s="120" t="str">
        <f>IF(ISTEXT(Data!A341),Data!A341,"")</f>
        <v/>
      </c>
      <c r="B341" s="120" t="str">
        <f>IF(Data!P341&gt;0.0001,Data!P341,"")</f>
        <v/>
      </c>
      <c r="C341" s="129" t="str">
        <f t="shared" si="39"/>
        <v/>
      </c>
      <c r="D341" s="121" t="str">
        <f>IF(Data!R341&gt;0.0001,Data!R341,"")</f>
        <v/>
      </c>
      <c r="E341" s="130" t="str">
        <f t="shared" si="40"/>
        <v/>
      </c>
      <c r="F341" s="130" t="str">
        <f t="shared" si="41"/>
        <v/>
      </c>
      <c r="G341" s="131" t="str">
        <f t="shared" si="42"/>
        <v/>
      </c>
      <c r="H341" s="121" t="str">
        <f t="shared" si="43"/>
        <v/>
      </c>
      <c r="I341" s="130" t="str">
        <f t="shared" si="44"/>
        <v/>
      </c>
      <c r="J341" s="121" t="str">
        <f t="shared" si="45"/>
        <v/>
      </c>
      <c r="K341" s="131" t="str">
        <f t="shared" si="46"/>
        <v/>
      </c>
      <c r="L341" s="120" t="str">
        <f>IF(Data!T341&gt;0,Data!T341/35.453*1000,"")</f>
        <v/>
      </c>
      <c r="M341" s="120" t="str">
        <f>IF(Data!V341&gt;0,Data!V341/14.0067*1000,"")</f>
        <v/>
      </c>
      <c r="N341" s="120" t="str">
        <f>IF(Data!X341&gt;0,Data!X341/16.032*1000,"")</f>
        <v/>
      </c>
      <c r="O341" s="120" t="str">
        <f>IF(Data!Z341&gt;0,Data!Z341/22.9898*1000,"")</f>
        <v/>
      </c>
      <c r="P341" s="120" t="str">
        <f>IF(Data!AB341&gt;0,Data!AB341/14.0067*1000,"")</f>
        <v/>
      </c>
      <c r="Q341" s="120" t="str">
        <f>IF(Data!AD341&gt;0,Data!AD341/39.102*1000,"")</f>
        <v/>
      </c>
      <c r="R341" s="120" t="str">
        <f>IF(Data!AF341&gt;0,Data!AF341/12.156*1000,"")</f>
        <v/>
      </c>
      <c r="S341" s="120" t="str">
        <f>IF(Data!AH341&gt;0,Data!AH341/20.04*1000,"")</f>
        <v/>
      </c>
      <c r="T341" s="384" t="str">
        <f>IF(ISTEXT(Data!AJ341),Data!AJ341,"")</f>
        <v/>
      </c>
      <c r="U341" s="384" t="str">
        <f>IF(ISTEXT(Data!AK341),Data!AK341,"")</f>
        <v/>
      </c>
    </row>
    <row r="342" spans="1:21" x14ac:dyDescent="0.2">
      <c r="A342" s="120" t="str">
        <f>IF(ISTEXT(Data!A342),Data!A342,"")</f>
        <v/>
      </c>
      <c r="B342" s="120" t="str">
        <f>IF(Data!P342&gt;0.0001,Data!P342,"")</f>
        <v/>
      </c>
      <c r="C342" s="129" t="str">
        <f t="shared" si="39"/>
        <v/>
      </c>
      <c r="D342" s="121" t="str">
        <f>IF(Data!R342&gt;0.0001,Data!R342,"")</f>
        <v/>
      </c>
      <c r="E342" s="130" t="str">
        <f t="shared" si="40"/>
        <v/>
      </c>
      <c r="F342" s="130" t="str">
        <f t="shared" si="41"/>
        <v/>
      </c>
      <c r="G342" s="131" t="str">
        <f t="shared" si="42"/>
        <v/>
      </c>
      <c r="H342" s="121" t="str">
        <f t="shared" si="43"/>
        <v/>
      </c>
      <c r="I342" s="130" t="str">
        <f t="shared" si="44"/>
        <v/>
      </c>
      <c r="J342" s="121" t="str">
        <f t="shared" si="45"/>
        <v/>
      </c>
      <c r="K342" s="131" t="str">
        <f t="shared" si="46"/>
        <v/>
      </c>
      <c r="L342" s="120" t="str">
        <f>IF(Data!T342&gt;0,Data!T342/35.453*1000,"")</f>
        <v/>
      </c>
      <c r="M342" s="120" t="str">
        <f>IF(Data!V342&gt;0,Data!V342/14.0067*1000,"")</f>
        <v/>
      </c>
      <c r="N342" s="120" t="str">
        <f>IF(Data!X342&gt;0,Data!X342/16.032*1000,"")</f>
        <v/>
      </c>
      <c r="O342" s="120" t="str">
        <f>IF(Data!Z342&gt;0,Data!Z342/22.9898*1000,"")</f>
        <v/>
      </c>
      <c r="P342" s="120" t="str">
        <f>IF(Data!AB342&gt;0,Data!AB342/14.0067*1000,"")</f>
        <v/>
      </c>
      <c r="Q342" s="120" t="str">
        <f>IF(Data!AD342&gt;0,Data!AD342/39.102*1000,"")</f>
        <v/>
      </c>
      <c r="R342" s="120" t="str">
        <f>IF(Data!AF342&gt;0,Data!AF342/12.156*1000,"")</f>
        <v/>
      </c>
      <c r="S342" s="120" t="str">
        <f>IF(Data!AH342&gt;0,Data!AH342/20.04*1000,"")</f>
        <v/>
      </c>
      <c r="T342" s="384" t="str">
        <f>IF(ISTEXT(Data!AJ342),Data!AJ342,"")</f>
        <v/>
      </c>
      <c r="U342" s="384" t="str">
        <f>IF(ISTEXT(Data!AK342),Data!AK342,"")</f>
        <v/>
      </c>
    </row>
    <row r="343" spans="1:21" x14ac:dyDescent="0.2">
      <c r="A343" s="120" t="str">
        <f>IF(ISTEXT(Data!A343),Data!A343,"")</f>
        <v/>
      </c>
      <c r="B343" s="120" t="str">
        <f>IF(Data!P343&gt;0.0001,Data!P343,"")</f>
        <v/>
      </c>
      <c r="C343" s="129" t="str">
        <f t="shared" si="39"/>
        <v/>
      </c>
      <c r="D343" s="121" t="str">
        <f>IF(Data!R343&gt;0.0001,Data!R343,"")</f>
        <v/>
      </c>
      <c r="E343" s="130" t="str">
        <f t="shared" si="40"/>
        <v/>
      </c>
      <c r="F343" s="130" t="str">
        <f t="shared" si="41"/>
        <v/>
      </c>
      <c r="G343" s="131" t="str">
        <f t="shared" si="42"/>
        <v/>
      </c>
      <c r="H343" s="121" t="str">
        <f t="shared" si="43"/>
        <v/>
      </c>
      <c r="I343" s="130" t="str">
        <f t="shared" si="44"/>
        <v/>
      </c>
      <c r="J343" s="121" t="str">
        <f t="shared" si="45"/>
        <v/>
      </c>
      <c r="K343" s="131" t="str">
        <f t="shared" si="46"/>
        <v/>
      </c>
      <c r="L343" s="120" t="str">
        <f>IF(Data!T343&gt;0,Data!T343/35.453*1000,"")</f>
        <v/>
      </c>
      <c r="M343" s="120" t="str">
        <f>IF(Data!V343&gt;0,Data!V343/14.0067*1000,"")</f>
        <v/>
      </c>
      <c r="N343" s="120" t="str">
        <f>IF(Data!X343&gt;0,Data!X343/16.032*1000,"")</f>
        <v/>
      </c>
      <c r="O343" s="120" t="str">
        <f>IF(Data!Z343&gt;0,Data!Z343/22.9898*1000,"")</f>
        <v/>
      </c>
      <c r="P343" s="120" t="str">
        <f>IF(Data!AB343&gt;0,Data!AB343/14.0067*1000,"")</f>
        <v/>
      </c>
      <c r="Q343" s="120" t="str">
        <f>IF(Data!AD343&gt;0,Data!AD343/39.102*1000,"")</f>
        <v/>
      </c>
      <c r="R343" s="120" t="str">
        <f>IF(Data!AF343&gt;0,Data!AF343/12.156*1000,"")</f>
        <v/>
      </c>
      <c r="S343" s="120" t="str">
        <f>IF(Data!AH343&gt;0,Data!AH343/20.04*1000,"")</f>
        <v/>
      </c>
      <c r="T343" s="384" t="str">
        <f>IF(ISTEXT(Data!AJ343),Data!AJ343,"")</f>
        <v/>
      </c>
      <c r="U343" s="384" t="str">
        <f>IF(ISTEXT(Data!AK343),Data!AK343,"")</f>
        <v/>
      </c>
    </row>
    <row r="344" spans="1:21" x14ac:dyDescent="0.2">
      <c r="A344" s="120" t="str">
        <f>IF(ISTEXT(Data!A344),Data!A344,"")</f>
        <v/>
      </c>
      <c r="B344" s="120" t="str">
        <f>IF(Data!P344&gt;0.0001,Data!P344,"")</f>
        <v/>
      </c>
      <c r="C344" s="129" t="str">
        <f t="shared" si="39"/>
        <v/>
      </c>
      <c r="D344" s="121" t="str">
        <f>IF(Data!R344&gt;0.0001,Data!R344,"")</f>
        <v/>
      </c>
      <c r="E344" s="130" t="str">
        <f t="shared" si="40"/>
        <v/>
      </c>
      <c r="F344" s="130" t="str">
        <f t="shared" si="41"/>
        <v/>
      </c>
      <c r="G344" s="131" t="str">
        <f t="shared" si="42"/>
        <v/>
      </c>
      <c r="H344" s="121" t="str">
        <f t="shared" si="43"/>
        <v/>
      </c>
      <c r="I344" s="130" t="str">
        <f t="shared" si="44"/>
        <v/>
      </c>
      <c r="J344" s="121" t="str">
        <f t="shared" si="45"/>
        <v/>
      </c>
      <c r="K344" s="131" t="str">
        <f t="shared" si="46"/>
        <v/>
      </c>
      <c r="L344" s="120" t="str">
        <f>IF(Data!T344&gt;0,Data!T344/35.453*1000,"")</f>
        <v/>
      </c>
      <c r="M344" s="120" t="str">
        <f>IF(Data!V344&gt;0,Data!V344/14.0067*1000,"")</f>
        <v/>
      </c>
      <c r="N344" s="120" t="str">
        <f>IF(Data!X344&gt;0,Data!X344/16.032*1000,"")</f>
        <v/>
      </c>
      <c r="O344" s="120" t="str">
        <f>IF(Data!Z344&gt;0,Data!Z344/22.9898*1000,"")</f>
        <v/>
      </c>
      <c r="P344" s="120" t="str">
        <f>IF(Data!AB344&gt;0,Data!AB344/14.0067*1000,"")</f>
        <v/>
      </c>
      <c r="Q344" s="120" t="str">
        <f>IF(Data!AD344&gt;0,Data!AD344/39.102*1000,"")</f>
        <v/>
      </c>
      <c r="R344" s="120" t="str">
        <f>IF(Data!AF344&gt;0,Data!AF344/12.156*1000,"")</f>
        <v/>
      </c>
      <c r="S344" s="120" t="str">
        <f>IF(Data!AH344&gt;0,Data!AH344/20.04*1000,"")</f>
        <v/>
      </c>
      <c r="T344" s="384" t="str">
        <f>IF(ISTEXT(Data!AJ344),Data!AJ344,"")</f>
        <v/>
      </c>
      <c r="U344" s="384" t="str">
        <f>IF(ISTEXT(Data!AK344),Data!AK344,"")</f>
        <v/>
      </c>
    </row>
    <row r="345" spans="1:21" x14ac:dyDescent="0.2">
      <c r="A345" s="120" t="str">
        <f>IF(ISTEXT(Data!A345),Data!A345,"")</f>
        <v>DEU96121</v>
      </c>
      <c r="B345" s="120">
        <f>IF(Data!P345&gt;0.0001,Data!P345,"")</f>
        <v>5.2</v>
      </c>
      <c r="C345" s="129">
        <f t="shared" si="39"/>
        <v>6.3095734448019209</v>
      </c>
      <c r="D345" s="121">
        <f>IF(Data!R345&gt;0.0001,Data!R345,"")</f>
        <v>24.6</v>
      </c>
      <c r="E345" s="130">
        <f t="shared" si="40"/>
        <v>24.924422691746308</v>
      </c>
      <c r="F345" s="130">
        <f t="shared" si="41"/>
        <v>24.960391842749214</v>
      </c>
      <c r="G345" s="131">
        <f t="shared" si="42"/>
        <v>-1.4650074908504573</v>
      </c>
      <c r="H345" s="121">
        <f t="shared" si="43"/>
        <v>169.40615018559015</v>
      </c>
      <c r="I345" s="130">
        <f t="shared" si="44"/>
        <v>147.59723081719508</v>
      </c>
      <c r="J345" s="121">
        <f t="shared" si="45"/>
        <v>21.808919368395067</v>
      </c>
      <c r="K345" s="131">
        <f t="shared" si="46"/>
        <v>6.8797119132945319</v>
      </c>
      <c r="L345" s="120">
        <f>IF(Data!T345&gt;0,Data!T345/35.453*1000,"")</f>
        <v>2.5949849095986233</v>
      </c>
      <c r="M345" s="120">
        <f>IF(Data!V345&gt;0,Data!V345/14.0067*1000,"")</f>
        <v>76.300298363035239</v>
      </c>
      <c r="N345" s="120">
        <f>IF(Data!X345&gt;0,Data!X345/16.032*1000,"")</f>
        <v>67.893652016406065</v>
      </c>
      <c r="O345" s="120">
        <f>IF(Data!Z345&gt;0,Data!Z345/22.9898*1000,"")</f>
        <v>1.4789167369877076</v>
      </c>
      <c r="P345" s="120">
        <f>IF(Data!AB345&gt;0,Data!AB345/14.0067*1000,"")</f>
        <v>136.4820666334054</v>
      </c>
      <c r="Q345" s="120">
        <f>IF(Data!AD345&gt;0,Data!AD345/39.102*1000,"")</f>
        <v>4.3476037031353902</v>
      </c>
      <c r="R345" s="120">
        <f>IF(Data!AF345&gt;0,Data!AF345/12.156*1000,"")</f>
        <v>3.3728200065811125</v>
      </c>
      <c r="S345" s="120">
        <f>IF(Data!AH345&gt;0,Data!AH345/20.04*1000,"")</f>
        <v>17.415169660678643</v>
      </c>
      <c r="T345" s="384" t="str">
        <f>IF(ISTEXT(Data!AJ345),Data!AJ345,"")</f>
        <v/>
      </c>
      <c r="U345" s="384" t="str">
        <f>IF(ISTEXT(Data!AK345),Data!AK345,"")</f>
        <v/>
      </c>
    </row>
    <row r="346" spans="1:21" x14ac:dyDescent="0.2">
      <c r="A346" s="120" t="str">
        <f>IF(ISTEXT(Data!A346),Data!A346,"")</f>
        <v>DEU96122</v>
      </c>
      <c r="B346" s="120">
        <f>IF(Data!P346&gt;0.0001,Data!P346,"")</f>
        <v>4.4400000000000004</v>
      </c>
      <c r="C346" s="129">
        <f t="shared" si="39"/>
        <v>36.307805477010064</v>
      </c>
      <c r="D346" s="121">
        <f>IF(Data!R346&gt;0.0001,Data!R346,"")</f>
        <v>22.7</v>
      </c>
      <c r="E346" s="130">
        <f t="shared" si="40"/>
        <v>22.448518210348325</v>
      </c>
      <c r="F346" s="130">
        <f t="shared" si="41"/>
        <v>22.448518210348325</v>
      </c>
      <c r="G346" s="131">
        <f t="shared" si="42"/>
        <v>1.1078492936197089</v>
      </c>
      <c r="H346" s="121">
        <f t="shared" si="43"/>
        <v>86.164227300671826</v>
      </c>
      <c r="I346" s="130">
        <f t="shared" si="44"/>
        <v>84.529042925274382</v>
      </c>
      <c r="J346" s="121">
        <f t="shared" si="45"/>
        <v>1.6351843753974435</v>
      </c>
      <c r="K346" s="131">
        <f t="shared" si="46"/>
        <v>0.95796651691830292</v>
      </c>
      <c r="L346" s="120">
        <f>IF(Data!T346&gt;0,Data!T346/35.453*1000,"")</f>
        <v>1.7487941782077678</v>
      </c>
      <c r="M346" s="120">
        <f>IF(Data!V346&gt;0,Data!V346/14.0067*1000,"")</f>
        <v>63.688412224820567</v>
      </c>
      <c r="N346" s="120">
        <f>IF(Data!X346&gt;0,Data!X346/16.032*1000,"")</f>
        <v>19.091836522246048</v>
      </c>
      <c r="O346" s="120">
        <f>IF(Data!Z346&gt;0,Data!Z346/22.9898*1000,"")</f>
        <v>0.60896571523023257</v>
      </c>
      <c r="P346" s="120">
        <f>IF(Data!AB346&gt;0,Data!AB346/14.0067*1000,"")</f>
        <v>41.243971395310147</v>
      </c>
      <c r="Q346" s="120">
        <f>IF(Data!AD346&gt;0,Data!AD346/39.102*1000,"")</f>
        <v>1.0485397166385353</v>
      </c>
      <c r="R346" s="120">
        <f>IF(Data!AF346&gt;0,Data!AF346/12.156*1000,"")</f>
        <v>1.3162224415926291</v>
      </c>
      <c r="S346" s="120">
        <f>IF(Data!AH346&gt;0,Data!AH346/20.04*1000,"")</f>
        <v>5.6387225548902205</v>
      </c>
      <c r="T346" s="384" t="str">
        <f>IF(ISTEXT(Data!AJ346),Data!AJ346,"")</f>
        <v/>
      </c>
      <c r="U346" s="384" t="str">
        <f>IF(ISTEXT(Data!AK346),Data!AK346,"")</f>
        <v/>
      </c>
    </row>
    <row r="347" spans="1:21" x14ac:dyDescent="0.2">
      <c r="A347" s="120" t="str">
        <f>IF(ISTEXT(Data!A347),Data!A347,"")</f>
        <v>DEU96123</v>
      </c>
      <c r="B347" s="120">
        <f>IF(Data!P347&gt;0.0001,Data!P347,"")</f>
        <v>4.29</v>
      </c>
      <c r="C347" s="129">
        <f t="shared" si="39"/>
        <v>51.286138399136398</v>
      </c>
      <c r="D347" s="121">
        <f>IF(Data!R347&gt;0.0001,Data!R347,"")</f>
        <v>26.5</v>
      </c>
      <c r="E347" s="130">
        <f t="shared" si="40"/>
        <v>25.754282728934992</v>
      </c>
      <c r="F347" s="130">
        <f t="shared" si="41"/>
        <v>25.754282728934992</v>
      </c>
      <c r="G347" s="131">
        <f t="shared" si="42"/>
        <v>2.8140274379811614</v>
      </c>
      <c r="H347" s="121">
        <f t="shared" si="43"/>
        <v>79.71648142565428</v>
      </c>
      <c r="I347" s="130">
        <f t="shared" si="44"/>
        <v>79.210536229127115</v>
      </c>
      <c r="J347" s="121">
        <f t="shared" si="45"/>
        <v>0.50594519652716485</v>
      </c>
      <c r="K347" s="131">
        <f t="shared" si="46"/>
        <v>0.3183506517602756</v>
      </c>
      <c r="L347" s="120">
        <f>IF(Data!T347&gt;0,Data!T347/35.453*1000,"")</f>
        <v>4.2873663723803341</v>
      </c>
      <c r="M347" s="120">
        <f>IF(Data!V347&gt;0,Data!V347/14.0067*1000,"")</f>
        <v>53.124748004193215</v>
      </c>
      <c r="N347" s="120">
        <f>IF(Data!X347&gt;0,Data!X347/16.032*1000,"")</f>
        <v>21.79842185255356</v>
      </c>
      <c r="O347" s="120">
        <f>IF(Data!Z347&gt;0,Data!Z347/22.9898*1000,"")</f>
        <v>1.0004436750210963</v>
      </c>
      <c r="P347" s="120">
        <f>IF(Data!AB347&gt;0,Data!AB347/14.0067*1000,"")</f>
        <v>19.236099562059977</v>
      </c>
      <c r="Q347" s="120">
        <f>IF(Data!AD347&gt;0,Data!AD347/39.102*1000,"")</f>
        <v>0.97181729834791064</v>
      </c>
      <c r="R347" s="120">
        <f>IF(Data!AF347&gt;0,Data!AF347/12.156*1000,"")</f>
        <v>1.2339585389930898</v>
      </c>
      <c r="S347" s="120">
        <f>IF(Data!AH347&gt;0,Data!AH347/20.04*1000,"")</f>
        <v>5.9880239520958085</v>
      </c>
      <c r="T347" s="384" t="str">
        <f>IF(ISTEXT(Data!AJ347),Data!AJ347,"")</f>
        <v/>
      </c>
      <c r="U347" s="384" t="str">
        <f>IF(ISTEXT(Data!AK347),Data!AK347,"")</f>
        <v/>
      </c>
    </row>
    <row r="348" spans="1:21" x14ac:dyDescent="0.2">
      <c r="A348" s="120" t="str">
        <f>IF(ISTEXT(Data!A348),Data!A348,"")</f>
        <v>DEU96124</v>
      </c>
      <c r="B348" s="120">
        <f>IF(Data!P348&gt;0.0001,Data!P348,"")</f>
        <v>4.8899999999999997</v>
      </c>
      <c r="C348" s="129">
        <f t="shared" si="39"/>
        <v>12.882495516931346</v>
      </c>
      <c r="D348" s="121">
        <f>IF(Data!R348&gt;0.0001,Data!R348,"")</f>
        <v>7.8</v>
      </c>
      <c r="E348" s="130">
        <f t="shared" si="40"/>
        <v>7.4205383278161285</v>
      </c>
      <c r="F348" s="130">
        <f t="shared" si="41"/>
        <v>7.4205383278161285</v>
      </c>
      <c r="G348" s="131">
        <f t="shared" si="42"/>
        <v>4.8648932331265557</v>
      </c>
      <c r="H348" s="121">
        <f t="shared" si="43"/>
        <v>28.499179564040745</v>
      </c>
      <c r="I348" s="130">
        <f t="shared" si="44"/>
        <v>25.287423034508357</v>
      </c>
      <c r="J348" s="121">
        <f t="shared" si="45"/>
        <v>3.2117565295323871</v>
      </c>
      <c r="K348" s="131">
        <f t="shared" si="46"/>
        <v>5.9712946614312168</v>
      </c>
      <c r="L348" s="120">
        <f>IF(Data!T348&gt;0,Data!T348/35.453*1000,"")</f>
        <v>2.7078103404507372</v>
      </c>
      <c r="M348" s="120">
        <f>IF(Data!V348&gt;0,Data!V348/14.0067*1000,"")</f>
        <v>13.273123135231028</v>
      </c>
      <c r="N348" s="120">
        <f>IF(Data!X348&gt;0,Data!X348/16.032*1000,"")</f>
        <v>9.3064895588265912</v>
      </c>
      <c r="O348" s="120">
        <f>IF(Data!Z348&gt;0,Data!Z348/22.9898*1000,"")</f>
        <v>1.9138922478664453</v>
      </c>
      <c r="P348" s="120">
        <f>IF(Data!AB348&gt;0,Data!AB348/14.0067*1000,"")</f>
        <v>6.6522534508564766</v>
      </c>
      <c r="Q348" s="120">
        <f>IF(Data!AD348&gt;0,Data!AD348/39.102*1000,"")</f>
        <v>1.457725947521866</v>
      </c>
      <c r="R348" s="120">
        <f>IF(Data!AF348&gt;0,Data!AF348/12.156*1000,"")</f>
        <v>1.1516946363935505</v>
      </c>
      <c r="S348" s="120">
        <f>IF(Data!AH348&gt;0,Data!AH348/20.04*1000,"")</f>
        <v>4.4411177644710582</v>
      </c>
      <c r="T348" s="384" t="str">
        <f>IF(ISTEXT(Data!AJ348),Data!AJ348,"")</f>
        <v/>
      </c>
      <c r="U348" s="384" t="str">
        <f>IF(ISTEXT(Data!AK348),Data!AK348,"")</f>
        <v/>
      </c>
    </row>
    <row r="349" spans="1:21" x14ac:dyDescent="0.2">
      <c r="A349" s="120" t="str">
        <f>IF(ISTEXT(Data!A349),Data!A349,"")</f>
        <v>DEU96125</v>
      </c>
      <c r="B349" s="120">
        <f>IF(Data!P349&gt;0.0001,Data!P349,"")</f>
        <v>5.17</v>
      </c>
      <c r="C349" s="129">
        <f t="shared" si="39"/>
        <v>6.7608297539198157</v>
      </c>
      <c r="D349" s="121">
        <f>IF(Data!R349&gt;0.0001,Data!R349,"")</f>
        <v>5.9</v>
      </c>
      <c r="E349" s="130">
        <f t="shared" si="40"/>
        <v>5.6367747725860804</v>
      </c>
      <c r="F349" s="130">
        <f t="shared" si="41"/>
        <v>5.670343137455558</v>
      </c>
      <c r="G349" s="131">
        <f t="shared" si="42"/>
        <v>3.892489195668515</v>
      </c>
      <c r="H349" s="121">
        <f t="shared" si="43"/>
        <v>29.618499029721967</v>
      </c>
      <c r="I349" s="130">
        <f t="shared" si="44"/>
        <v>25.15248194182702</v>
      </c>
      <c r="J349" s="121">
        <f t="shared" si="45"/>
        <v>4.4660170878949472</v>
      </c>
      <c r="K349" s="131">
        <f t="shared" si="46"/>
        <v>8.1539841147173142</v>
      </c>
      <c r="L349" s="120">
        <f>IF(Data!T349&gt;0,Data!T349/35.453*1000,"")</f>
        <v>8.2362564522043247</v>
      </c>
      <c r="M349" s="120">
        <f>IF(Data!V349&gt;0,Data!V349/14.0067*1000,"")</f>
        <v>9.9991936134182726</v>
      </c>
      <c r="N349" s="120">
        <f>IF(Data!X349&gt;0,Data!X349/16.032*1000,"")</f>
        <v>6.1626865982386372</v>
      </c>
      <c r="O349" s="120">
        <f>IF(Data!Z349&gt;0,Data!Z349/22.9898*1000,"")</f>
        <v>6.8291155207961802</v>
      </c>
      <c r="P349" s="120">
        <f>IF(Data!AB349&gt;0,Data!AB349/14.0067*1000,"")</f>
        <v>9.8675092854371069</v>
      </c>
      <c r="Q349" s="120">
        <f>IF(Data!AD349&gt;0,Data!AD349/39.102*1000,"")</f>
        <v>1.1252621349291596</v>
      </c>
      <c r="R349" s="120">
        <f>IF(Data!AF349&gt;0,Data!AF349/12.156*1000,"")</f>
        <v>1.8920697597894043</v>
      </c>
      <c r="S349" s="120">
        <f>IF(Data!AH349&gt;0,Data!AH349/20.04*1000,"")</f>
        <v>3.1437125748502996</v>
      </c>
      <c r="T349" s="384" t="str">
        <f>IF(ISTEXT(Data!AJ349),Data!AJ349,"")</f>
        <v/>
      </c>
      <c r="U349" s="384" t="str">
        <f>IF(ISTEXT(Data!AK349),Data!AK349,"")</f>
        <v/>
      </c>
    </row>
    <row r="350" spans="1:21" x14ac:dyDescent="0.2">
      <c r="A350" s="120" t="str">
        <f>IF(ISTEXT(Data!A350),Data!A350,"")</f>
        <v>DEU96126</v>
      </c>
      <c r="B350" s="120">
        <f>IF(Data!P350&gt;0.0001,Data!P350,"")</f>
        <v>5.19</v>
      </c>
      <c r="C350" s="129">
        <f t="shared" si="39"/>
        <v>6.456542290346543</v>
      </c>
      <c r="D350" s="121">
        <f>IF(Data!R350&gt;0.0001,Data!R350,"")</f>
        <v>5.9</v>
      </c>
      <c r="E350" s="130">
        <f t="shared" si="40"/>
        <v>5.9227641831131743</v>
      </c>
      <c r="F350" s="130">
        <f t="shared" si="41"/>
        <v>5.9579145762793928</v>
      </c>
      <c r="G350" s="131">
        <f t="shared" si="42"/>
        <v>-0.98160298778631261</v>
      </c>
      <c r="H350" s="121">
        <f t="shared" si="43"/>
        <v>34.946383030315182</v>
      </c>
      <c r="I350" s="130">
        <f t="shared" si="44"/>
        <v>26.694224437299138</v>
      </c>
      <c r="J350" s="121">
        <f t="shared" si="45"/>
        <v>8.2521585930160448</v>
      </c>
      <c r="K350" s="131">
        <f t="shared" si="46"/>
        <v>13.387536126005394</v>
      </c>
      <c r="L350" s="120">
        <f>IF(Data!T350&gt;0,Data!T350/35.453*1000,"")</f>
        <v>11.113304938933236</v>
      </c>
      <c r="M350" s="120">
        <f>IF(Data!V350&gt;0,Data!V350/14.0067*1000,"")</f>
        <v>8.6283364244818959</v>
      </c>
      <c r="N350" s="120">
        <f>IF(Data!X350&gt;0,Data!X350/16.032*1000,"")</f>
        <v>6.1626865982386372</v>
      </c>
      <c r="O350" s="120">
        <f>IF(Data!Z350&gt;0,Data!Z350/22.9898*1000,"")</f>
        <v>10.787392669792691</v>
      </c>
      <c r="P350" s="120">
        <f>IF(Data!AB350&gt;0,Data!AB350/14.0067*1000,"")</f>
        <v>7.5392205776373409</v>
      </c>
      <c r="Q350" s="120">
        <f>IF(Data!AD350&gt;0,Data!AD350/39.102*1000,"")</f>
        <v>2.0970794332770706</v>
      </c>
      <c r="R350" s="120">
        <f>IF(Data!AF350&gt;0,Data!AF350/12.156*1000,"")</f>
        <v>3.1260282987824937</v>
      </c>
      <c r="S350" s="120">
        <f>IF(Data!AH350&gt;0,Data!AH350/20.04*1000,"")</f>
        <v>4.9401197604790426</v>
      </c>
      <c r="T350" s="384" t="str">
        <f>IF(ISTEXT(Data!AJ350),Data!AJ350,"")</f>
        <v/>
      </c>
      <c r="U350" s="384" t="str">
        <f>IF(ISTEXT(Data!AK350),Data!AK350,"")</f>
        <v/>
      </c>
    </row>
    <row r="351" spans="1:21" x14ac:dyDescent="0.2">
      <c r="A351" s="120" t="str">
        <f>IF(ISTEXT(Data!A351),Data!A351,"")</f>
        <v>DEU96127</v>
      </c>
      <c r="B351" s="120">
        <f>IF(Data!P351&gt;0.0001,Data!P351,"")</f>
        <v>4.92</v>
      </c>
      <c r="C351" s="129">
        <f t="shared" si="39"/>
        <v>12.022644346174118</v>
      </c>
      <c r="D351" s="121">
        <f>IF(Data!R351&gt;0.0001,Data!R351,"")</f>
        <v>7.3</v>
      </c>
      <c r="E351" s="130">
        <f t="shared" si="40"/>
        <v>7.3423628581983627</v>
      </c>
      <c r="F351" s="130">
        <f t="shared" si="41"/>
        <v>7.3423628581983627</v>
      </c>
      <c r="G351" s="131">
        <f t="shared" si="42"/>
        <v>-0.58031312600497031</v>
      </c>
      <c r="H351" s="121">
        <f t="shared" si="43"/>
        <v>32.181500020671372</v>
      </c>
      <c r="I351" s="130">
        <f t="shared" si="44"/>
        <v>24.168127569574217</v>
      </c>
      <c r="J351" s="121">
        <f t="shared" si="45"/>
        <v>8.0133724510971547</v>
      </c>
      <c r="K351" s="131">
        <f t="shared" si="46"/>
        <v>14.220808182385062</v>
      </c>
      <c r="L351" s="120">
        <f>IF(Data!T351&gt;0,Data!T351/35.453*1000,"")</f>
        <v>3.1309057061461654</v>
      </c>
      <c r="M351" s="120">
        <f>IF(Data!V351&gt;0,Data!V351/14.0067*1000,"")</f>
        <v>11.418433997258285</v>
      </c>
      <c r="N351" s="120">
        <f>IF(Data!X351&gt;0,Data!X351/16.032*1000,"")</f>
        <v>9.6187878661697646</v>
      </c>
      <c r="O351" s="120">
        <f>IF(Data!Z351&gt;0,Data!Z351/22.9898*1000,"")</f>
        <v>3.0448285761511631</v>
      </c>
      <c r="P351" s="120">
        <f>IF(Data!AB351&gt;0,Data!AB351/14.0067*1000,"")</f>
        <v>9.8675092854371069</v>
      </c>
      <c r="Q351" s="120">
        <f>IF(Data!AD351&gt;0,Data!AD351/39.102*1000,"")</f>
        <v>1.2275586926499924</v>
      </c>
      <c r="R351" s="120">
        <f>IF(Data!AF351&gt;0,Data!AF351/12.156*1000,"")</f>
        <v>1.7275419545903259</v>
      </c>
      <c r="S351" s="120">
        <f>IF(Data!AH351&gt;0,Data!AH351/20.04*1000,"")</f>
        <v>4.2914171656686628</v>
      </c>
      <c r="T351" s="384" t="str">
        <f>IF(ISTEXT(Data!AJ351),Data!AJ351,"")</f>
        <v/>
      </c>
      <c r="U351" s="384" t="str">
        <f>IF(ISTEXT(Data!AK351),Data!AK351,"")</f>
        <v/>
      </c>
    </row>
    <row r="352" spans="1:21" x14ac:dyDescent="0.2">
      <c r="A352" s="120" t="str">
        <f>IF(ISTEXT(Data!A352),Data!A352,"")</f>
        <v/>
      </c>
      <c r="B352" s="120" t="str">
        <f>IF(Data!P352&gt;0.0001,Data!P352,"")</f>
        <v/>
      </c>
      <c r="C352" s="129" t="str">
        <f t="shared" si="39"/>
        <v/>
      </c>
      <c r="D352" s="121" t="str">
        <f>IF(Data!R352&gt;0.0001,Data!R352,"")</f>
        <v/>
      </c>
      <c r="E352" s="130" t="str">
        <f t="shared" si="40"/>
        <v/>
      </c>
      <c r="F352" s="130" t="str">
        <f t="shared" si="41"/>
        <v/>
      </c>
      <c r="G352" s="131" t="str">
        <f t="shared" si="42"/>
        <v/>
      </c>
      <c r="H352" s="121" t="str">
        <f t="shared" si="43"/>
        <v/>
      </c>
      <c r="I352" s="130" t="str">
        <f t="shared" si="44"/>
        <v/>
      </c>
      <c r="J352" s="121" t="str">
        <f t="shared" si="45"/>
        <v/>
      </c>
      <c r="K352" s="131" t="str">
        <f t="shared" si="46"/>
        <v/>
      </c>
      <c r="L352" s="120" t="str">
        <f>IF(Data!T352&gt;0,Data!T352/35.453*1000,"")</f>
        <v/>
      </c>
      <c r="M352" s="120" t="str">
        <f>IF(Data!V352&gt;0,Data!V352/14.0067*1000,"")</f>
        <v/>
      </c>
      <c r="N352" s="120" t="str">
        <f>IF(Data!X352&gt;0,Data!X352/16.032*1000,"")</f>
        <v/>
      </c>
      <c r="O352" s="120" t="str">
        <f>IF(Data!Z352&gt;0,Data!Z352/22.9898*1000,"")</f>
        <v/>
      </c>
      <c r="P352" s="120" t="str">
        <f>IF(Data!AB352&gt;0,Data!AB352/14.0067*1000,"")</f>
        <v/>
      </c>
      <c r="Q352" s="120" t="str">
        <f>IF(Data!AD352&gt;0,Data!AD352/39.102*1000,"")</f>
        <v/>
      </c>
      <c r="R352" s="120" t="str">
        <f>IF(Data!AF352&gt;0,Data!AF352/12.156*1000,"")</f>
        <v/>
      </c>
      <c r="S352" s="120" t="str">
        <f>IF(Data!AH352&gt;0,Data!AH352/20.04*1000,"")</f>
        <v/>
      </c>
      <c r="T352" s="384" t="str">
        <f>IF(ISTEXT(Data!AJ352),Data!AJ352,"")</f>
        <v/>
      </c>
      <c r="U352" s="384" t="str">
        <f>IF(ISTEXT(Data!AK352),Data!AK352,"")</f>
        <v/>
      </c>
    </row>
    <row r="353" spans="1:21" x14ac:dyDescent="0.2">
      <c r="A353" s="120" t="str">
        <f>IF(ISTEXT(Data!A353),Data!A353,"")</f>
        <v/>
      </c>
      <c r="B353" s="120" t="str">
        <f>IF(Data!P353&gt;0.0001,Data!P353,"")</f>
        <v/>
      </c>
      <c r="C353" s="129" t="str">
        <f t="shared" si="39"/>
        <v/>
      </c>
      <c r="D353" s="121" t="str">
        <f>IF(Data!R353&gt;0.0001,Data!R353,"")</f>
        <v/>
      </c>
      <c r="E353" s="130" t="str">
        <f t="shared" si="40"/>
        <v/>
      </c>
      <c r="F353" s="130" t="str">
        <f t="shared" si="41"/>
        <v/>
      </c>
      <c r="G353" s="131" t="str">
        <f t="shared" si="42"/>
        <v/>
      </c>
      <c r="H353" s="121" t="str">
        <f t="shared" si="43"/>
        <v/>
      </c>
      <c r="I353" s="130" t="str">
        <f t="shared" si="44"/>
        <v/>
      </c>
      <c r="J353" s="121" t="str">
        <f t="shared" si="45"/>
        <v/>
      </c>
      <c r="K353" s="131" t="str">
        <f t="shared" si="46"/>
        <v/>
      </c>
      <c r="L353" s="120" t="str">
        <f>IF(Data!T353&gt;0,Data!T353/35.453*1000,"")</f>
        <v/>
      </c>
      <c r="M353" s="120" t="str">
        <f>IF(Data!V353&gt;0,Data!V353/14.0067*1000,"")</f>
        <v/>
      </c>
      <c r="N353" s="120" t="str">
        <f>IF(Data!X353&gt;0,Data!X353/16.032*1000,"")</f>
        <v/>
      </c>
      <c r="O353" s="120" t="str">
        <f>IF(Data!Z353&gt;0,Data!Z353/22.9898*1000,"")</f>
        <v/>
      </c>
      <c r="P353" s="120" t="str">
        <f>IF(Data!AB353&gt;0,Data!AB353/14.0067*1000,"")</f>
        <v/>
      </c>
      <c r="Q353" s="120" t="str">
        <f>IF(Data!AD353&gt;0,Data!AD353/39.102*1000,"")</f>
        <v/>
      </c>
      <c r="R353" s="120" t="str">
        <f>IF(Data!AF353&gt;0,Data!AF353/12.156*1000,"")</f>
        <v/>
      </c>
      <c r="S353" s="120" t="str">
        <f>IF(Data!AH353&gt;0,Data!AH353/20.04*1000,"")</f>
        <v/>
      </c>
      <c r="T353" s="384" t="str">
        <f>IF(ISTEXT(Data!AJ353),Data!AJ353,"")</f>
        <v/>
      </c>
      <c r="U353" s="384" t="str">
        <f>IF(ISTEXT(Data!AK353),Data!AK353,"")</f>
        <v/>
      </c>
    </row>
    <row r="354" spans="1:21" x14ac:dyDescent="0.2">
      <c r="A354" s="120" t="str">
        <f>IF(ISTEXT(Data!A354),Data!A354,"")</f>
        <v/>
      </c>
      <c r="B354" s="120" t="str">
        <f>IF(Data!P354&gt;0.0001,Data!P354,"")</f>
        <v/>
      </c>
      <c r="C354" s="129" t="str">
        <f t="shared" si="39"/>
        <v/>
      </c>
      <c r="D354" s="121" t="str">
        <f>IF(Data!R354&gt;0.0001,Data!R354,"")</f>
        <v/>
      </c>
      <c r="E354" s="130" t="str">
        <f t="shared" si="40"/>
        <v/>
      </c>
      <c r="F354" s="130" t="str">
        <f t="shared" si="41"/>
        <v/>
      </c>
      <c r="G354" s="131" t="str">
        <f t="shared" si="42"/>
        <v/>
      </c>
      <c r="H354" s="121" t="str">
        <f t="shared" si="43"/>
        <v/>
      </c>
      <c r="I354" s="130" t="str">
        <f t="shared" si="44"/>
        <v/>
      </c>
      <c r="J354" s="121" t="str">
        <f t="shared" si="45"/>
        <v/>
      </c>
      <c r="K354" s="131" t="str">
        <f t="shared" si="46"/>
        <v/>
      </c>
      <c r="L354" s="120" t="str">
        <f>IF(Data!T354&gt;0,Data!T354/35.453*1000,"")</f>
        <v/>
      </c>
      <c r="M354" s="120" t="str">
        <f>IF(Data!V354&gt;0,Data!V354/14.0067*1000,"")</f>
        <v/>
      </c>
      <c r="N354" s="120" t="str">
        <f>IF(Data!X354&gt;0,Data!X354/16.032*1000,"")</f>
        <v/>
      </c>
      <c r="O354" s="120" t="str">
        <f>IF(Data!Z354&gt;0,Data!Z354/22.9898*1000,"")</f>
        <v/>
      </c>
      <c r="P354" s="120" t="str">
        <f>IF(Data!AB354&gt;0,Data!AB354/14.0067*1000,"")</f>
        <v/>
      </c>
      <c r="Q354" s="120" t="str">
        <f>IF(Data!AD354&gt;0,Data!AD354/39.102*1000,"")</f>
        <v/>
      </c>
      <c r="R354" s="120" t="str">
        <f>IF(Data!AF354&gt;0,Data!AF354/12.156*1000,"")</f>
        <v/>
      </c>
      <c r="S354" s="120" t="str">
        <f>IF(Data!AH354&gt;0,Data!AH354/20.04*1000,"")</f>
        <v/>
      </c>
      <c r="T354" s="384" t="str">
        <f>IF(ISTEXT(Data!AJ354),Data!AJ354,"")</f>
        <v/>
      </c>
      <c r="U354" s="384" t="str">
        <f>IF(ISTEXT(Data!AK354),Data!AK354,"")</f>
        <v/>
      </c>
    </row>
    <row r="355" spans="1:21" x14ac:dyDescent="0.2">
      <c r="A355" s="120" t="str">
        <f>IF(ISTEXT(Data!A355),Data!A355,"")</f>
        <v>DEU96128</v>
      </c>
      <c r="B355" s="120">
        <f>IF(Data!P355&gt;0.0001,Data!P355,"")</f>
        <v>4.12</v>
      </c>
      <c r="C355" s="129">
        <f t="shared" si="39"/>
        <v>75.857757502918261</v>
      </c>
      <c r="D355" s="121">
        <f>IF(Data!R355&gt;0.0001,Data!R355,"")</f>
        <v>52.8</v>
      </c>
      <c r="E355" s="130">
        <f t="shared" si="40"/>
        <v>54.11674919863092</v>
      </c>
      <c r="F355" s="130">
        <f t="shared" si="41"/>
        <v>54.11674919863092</v>
      </c>
      <c r="G355" s="131">
        <f t="shared" si="42"/>
        <v>-2.4938431792252329</v>
      </c>
      <c r="H355" s="121">
        <f t="shared" si="43"/>
        <v>238.24019525101542</v>
      </c>
      <c r="I355" s="130">
        <f t="shared" si="44"/>
        <v>215.46794716787323</v>
      </c>
      <c r="J355" s="121">
        <f t="shared" si="45"/>
        <v>22.772248083142188</v>
      </c>
      <c r="K355" s="131">
        <f t="shared" si="46"/>
        <v>5.0191402697193777</v>
      </c>
      <c r="L355" s="120">
        <f>IF(Data!T355&gt;0,Data!T355/35.453*1000,"")</f>
        <v>8.6593518178997542</v>
      </c>
      <c r="M355" s="120">
        <f>IF(Data!V355&gt;0,Data!V355/14.0067*1000,"")</f>
        <v>96.23417466333359</v>
      </c>
      <c r="N355" s="120">
        <f>IF(Data!X355&gt;0,Data!X355/16.032*1000,"")</f>
        <v>110.57442068663988</v>
      </c>
      <c r="O355" s="120">
        <f>IF(Data!Z355&gt;0,Data!Z355/22.9898*1000,"")</f>
        <v>9.3084759328049831</v>
      </c>
      <c r="P355" s="120">
        <f>IF(Data!AB355&gt;0,Data!AB355/14.0067*1000,"")</f>
        <v>116.46987083541217</v>
      </c>
      <c r="Q355" s="120">
        <f>IF(Data!AD355&gt;0,Data!AD355/39.102*1000,"")</f>
        <v>3.810546775101018</v>
      </c>
      <c r="R355" s="120">
        <f>IF(Data!AF355&gt;0,Data!AF355/12.156*1000,"")</f>
        <v>6.7456400131622249</v>
      </c>
      <c r="S355" s="120">
        <f>IF(Data!AH355&gt;0,Data!AH355/20.04*1000,"")</f>
        <v>26.04790419161677</v>
      </c>
      <c r="T355" s="384" t="str">
        <f>IF(ISTEXT(Data!AJ355),Data!AJ355,"")</f>
        <v/>
      </c>
      <c r="U355" s="384" t="str">
        <f>IF(ISTEXT(Data!AK355),Data!AK355,"")</f>
        <v/>
      </c>
    </row>
    <row r="356" spans="1:21" x14ac:dyDescent="0.2">
      <c r="A356" s="120" t="str">
        <f>IF(ISTEXT(Data!A356),Data!A356,"")</f>
        <v>DEU96129</v>
      </c>
      <c r="B356" s="120">
        <f>IF(Data!P356&gt;0.0001,Data!P356,"")</f>
        <v>4.84</v>
      </c>
      <c r="C356" s="129">
        <f t="shared" si="39"/>
        <v>14.454397707459275</v>
      </c>
      <c r="D356" s="121">
        <f>IF(Data!R356&gt;0.0001,Data!R356,"")</f>
        <v>8.9</v>
      </c>
      <c r="E356" s="130">
        <f t="shared" si="40"/>
        <v>8.606552878432236</v>
      </c>
      <c r="F356" s="130">
        <f t="shared" si="41"/>
        <v>8.606552878432236</v>
      </c>
      <c r="G356" s="131">
        <f t="shared" si="42"/>
        <v>3.2971586693007224</v>
      </c>
      <c r="H356" s="121">
        <f t="shared" si="43"/>
        <v>36.297040429100306</v>
      </c>
      <c r="I356" s="130">
        <f t="shared" si="44"/>
        <v>26.843018510712362</v>
      </c>
      <c r="J356" s="121">
        <f t="shared" si="45"/>
        <v>9.4540219183879444</v>
      </c>
      <c r="K356" s="131">
        <f t="shared" si="46"/>
        <v>14.973096441673981</v>
      </c>
      <c r="L356" s="120">
        <f>IF(Data!T356&gt;0,Data!T356/35.453*1000,"")</f>
        <v>1.0154288776690266</v>
      </c>
      <c r="M356" s="120">
        <f>IF(Data!V356&gt;0,Data!V356/14.0067*1000,"")</f>
        <v>9.837916297072816</v>
      </c>
      <c r="N356" s="120">
        <f>IF(Data!X356&gt;0,Data!X356/16.032*1000,"")</f>
        <v>15.989673335970519</v>
      </c>
      <c r="O356" s="120">
        <f>IF(Data!Z356&gt;0,Data!Z356/22.9898*1000,"")</f>
        <v>2.2618726565694351</v>
      </c>
      <c r="P356" s="120">
        <f>IF(Data!AB356&gt;0,Data!AB356/14.0067*1000,"")</f>
        <v>14.912134819003271</v>
      </c>
      <c r="Q356" s="120">
        <f>IF(Data!AD356&gt;0,Data!AD356/39.102*1000,"")</f>
        <v>0.86952074062707807</v>
      </c>
      <c r="R356" s="120">
        <f>IF(Data!AF356&gt;0,Data!AF356/12.156*1000,"")</f>
        <v>0.90490292859493249</v>
      </c>
      <c r="S356" s="120">
        <f>IF(Data!AH356&gt;0,Data!AH356/20.04*1000,"")</f>
        <v>2.8942115768463075</v>
      </c>
      <c r="T356" s="384" t="str">
        <f>IF(ISTEXT(Data!AJ356),Data!AJ356,"")</f>
        <v/>
      </c>
      <c r="U356" s="384" t="str">
        <f>IF(ISTEXT(Data!AK356),Data!AK356,"")</f>
        <v/>
      </c>
    </row>
    <row r="357" spans="1:21" x14ac:dyDescent="0.2">
      <c r="A357" s="120" t="str">
        <f>IF(ISTEXT(Data!A357),Data!A357,"")</f>
        <v/>
      </c>
      <c r="B357" s="120" t="str">
        <f>IF(Data!P357&gt;0.0001,Data!P357,"")</f>
        <v/>
      </c>
      <c r="C357" s="129" t="str">
        <f t="shared" si="39"/>
        <v/>
      </c>
      <c r="D357" s="121" t="str">
        <f>IF(Data!R357&gt;0.0001,Data!R357,"")</f>
        <v/>
      </c>
      <c r="E357" s="130" t="str">
        <f t="shared" si="40"/>
        <v/>
      </c>
      <c r="F357" s="130" t="str">
        <f t="shared" si="41"/>
        <v/>
      </c>
      <c r="G357" s="131" t="str">
        <f t="shared" si="42"/>
        <v/>
      </c>
      <c r="H357" s="121" t="str">
        <f t="shared" si="43"/>
        <v/>
      </c>
      <c r="I357" s="130" t="str">
        <f t="shared" si="44"/>
        <v/>
      </c>
      <c r="J357" s="121" t="str">
        <f t="shared" si="45"/>
        <v/>
      </c>
      <c r="K357" s="131" t="str">
        <f t="shared" si="46"/>
        <v/>
      </c>
      <c r="L357" s="120" t="str">
        <f>IF(Data!T357&gt;0,Data!T357/35.453*1000,"")</f>
        <v/>
      </c>
      <c r="M357" s="120" t="str">
        <f>IF(Data!V357&gt;0,Data!V357/14.0067*1000,"")</f>
        <v/>
      </c>
      <c r="N357" s="120" t="str">
        <f>IF(Data!X357&gt;0,Data!X357/16.032*1000,"")</f>
        <v/>
      </c>
      <c r="O357" s="120" t="str">
        <f>IF(Data!Z357&gt;0,Data!Z357/22.9898*1000,"")</f>
        <v/>
      </c>
      <c r="P357" s="120" t="str">
        <f>IF(Data!AB357&gt;0,Data!AB357/14.0067*1000,"")</f>
        <v/>
      </c>
      <c r="Q357" s="120" t="str">
        <f>IF(Data!AD357&gt;0,Data!AD357/39.102*1000,"")</f>
        <v/>
      </c>
      <c r="R357" s="120" t="str">
        <f>IF(Data!AF357&gt;0,Data!AF357/12.156*1000,"")</f>
        <v/>
      </c>
      <c r="S357" s="120" t="str">
        <f>IF(Data!AH357&gt;0,Data!AH357/20.04*1000,"")</f>
        <v/>
      </c>
      <c r="T357" s="384" t="str">
        <f>IF(ISTEXT(Data!AJ357),Data!AJ357,"")</f>
        <v/>
      </c>
      <c r="U357" s="384" t="str">
        <f>IF(ISTEXT(Data!AK357),Data!AK357,"")</f>
        <v/>
      </c>
    </row>
    <row r="358" spans="1:21" x14ac:dyDescent="0.2">
      <c r="A358" s="120" t="str">
        <f>IF(ISTEXT(Data!A358),Data!A358,"")</f>
        <v>DEU96130</v>
      </c>
      <c r="B358" s="120">
        <f>IF(Data!P358&gt;0.0001,Data!P358,"")</f>
        <v>4.76</v>
      </c>
      <c r="C358" s="129">
        <f t="shared" si="39"/>
        <v>17.378008287493742</v>
      </c>
      <c r="D358" s="121">
        <f>IF(Data!R358&gt;0.0001,Data!R358,"")</f>
        <v>18.5</v>
      </c>
      <c r="E358" s="130">
        <f t="shared" si="40"/>
        <v>17.461513841432652</v>
      </c>
      <c r="F358" s="130">
        <f t="shared" si="41"/>
        <v>17.461513841432652</v>
      </c>
      <c r="G358" s="131">
        <f t="shared" si="42"/>
        <v>5.6134386949586403</v>
      </c>
      <c r="H358" s="121">
        <f t="shared" si="43"/>
        <v>91.526903691481749</v>
      </c>
      <c r="I358" s="130">
        <f t="shared" si="44"/>
        <v>82.133817938625356</v>
      </c>
      <c r="J358" s="121">
        <f t="shared" si="45"/>
        <v>9.3930857528563934</v>
      </c>
      <c r="K358" s="131">
        <f t="shared" si="46"/>
        <v>5.4088717728948668</v>
      </c>
      <c r="L358" s="120">
        <f>IF(Data!T358&gt;0,Data!T358/35.453*1000,"")</f>
        <v>7.7003356556567848</v>
      </c>
      <c r="M358" s="120">
        <f>IF(Data!V358&gt;0,Data!V358/14.0067*1000,"")</f>
        <v>38.70655592290943</v>
      </c>
      <c r="N358" s="120">
        <f>IF(Data!X358&gt;0,Data!X358/16.032*1000,"")</f>
        <v>35.726926360059132</v>
      </c>
      <c r="O358" s="120">
        <f>IF(Data!Z358&gt;0,Data!Z358/22.9898*1000,"")</f>
        <v>4.2192624555237543</v>
      </c>
      <c r="P358" s="120">
        <f>IF(Data!AB358&gt;0,Data!AB358/14.0067*1000,"")</f>
        <v>54.548478297023109</v>
      </c>
      <c r="Q358" s="120">
        <f>IF(Data!AD358&gt;0,Data!AD358/39.102*1000,"")</f>
        <v>4.1685847271239327</v>
      </c>
      <c r="R358" s="120">
        <f>IF(Data!AF358&gt;0,Data!AF358/12.156*1000,"")</f>
        <v>2.8792365909838762</v>
      </c>
      <c r="S358" s="120">
        <f>IF(Data!AH358&gt;0,Data!AH358/20.04*1000,"")</f>
        <v>8.3333333333333357</v>
      </c>
      <c r="T358" s="384" t="str">
        <f>IF(ISTEXT(Data!AJ358),Data!AJ358,"")</f>
        <v/>
      </c>
      <c r="U358" s="384" t="str">
        <f>IF(ISTEXT(Data!AK358),Data!AK358,"")</f>
        <v/>
      </c>
    </row>
    <row r="359" spans="1:21" x14ac:dyDescent="0.2">
      <c r="A359" s="120" t="str">
        <f>IF(ISTEXT(Data!A359),Data!A359,"")</f>
        <v>DEU96131</v>
      </c>
      <c r="B359" s="120">
        <f>IF(Data!P359&gt;0.0001,Data!P359,"")</f>
        <v>5.28</v>
      </c>
      <c r="C359" s="129">
        <f t="shared" si="39"/>
        <v>5.248074602497721</v>
      </c>
      <c r="D359" s="121">
        <f>IF(Data!R359&gt;0.0001,Data!R359,"")</f>
        <v>6.3</v>
      </c>
      <c r="E359" s="130">
        <f t="shared" si="40"/>
        <v>6.1099575135721134</v>
      </c>
      <c r="F359" s="130">
        <f t="shared" si="41"/>
        <v>6.1532019445662893</v>
      </c>
      <c r="G359" s="131">
        <f t="shared" si="42"/>
        <v>2.3301278640271508</v>
      </c>
      <c r="H359" s="121">
        <f t="shared" si="43"/>
        <v>38.466887124645652</v>
      </c>
      <c r="I359" s="130">
        <f t="shared" si="44"/>
        <v>29.540149982316027</v>
      </c>
      <c r="J359" s="121">
        <f t="shared" si="45"/>
        <v>8.9267371423296247</v>
      </c>
      <c r="K359" s="131">
        <f t="shared" si="46"/>
        <v>13.126196232148189</v>
      </c>
      <c r="L359" s="120">
        <f>IF(Data!T359&gt;0,Data!T359/35.453*1000,"")</f>
        <v>5.6694779003187321</v>
      </c>
      <c r="M359" s="120">
        <f>IF(Data!V359&gt;0,Data!V359/14.0067*1000,"")</f>
        <v>16.111603902911053</v>
      </c>
      <c r="N359" s="120">
        <f>IF(Data!X359&gt;0,Data!X359/16.032*1000,"")</f>
        <v>6.7872832129249856</v>
      </c>
      <c r="O359" s="120">
        <f>IF(Data!Z359&gt;0,Data!Z359/22.9898*1000,"")</f>
        <v>7.1770959294991696</v>
      </c>
      <c r="P359" s="120">
        <f>IF(Data!AB359&gt;0,Data!AB359/14.0067*1000,"")</f>
        <v>16.519762736293586</v>
      </c>
      <c r="Q359" s="120">
        <f>IF(Data!AD359&gt;0,Data!AD359/39.102*1000,"")</f>
        <v>1.7646156206843644</v>
      </c>
      <c r="R359" s="120">
        <f>IF(Data!AF359&gt;0,Data!AF359/12.156*1000,"")</f>
        <v>2.4679170779861797</v>
      </c>
      <c r="S359" s="120">
        <f>IF(Data!AH359&gt;0,Data!AH359/20.04*1000,"")</f>
        <v>5.2894211576846306</v>
      </c>
      <c r="T359" s="384" t="str">
        <f>IF(ISTEXT(Data!AJ359),Data!AJ359,"")</f>
        <v/>
      </c>
      <c r="U359" s="384" t="str">
        <f>IF(ISTEXT(Data!AK359),Data!AK359,"")</f>
        <v/>
      </c>
    </row>
    <row r="360" spans="1:21" x14ac:dyDescent="0.2">
      <c r="A360" s="120" t="str">
        <f>IF(ISTEXT(Data!A360),Data!A360,"")</f>
        <v/>
      </c>
      <c r="B360" s="120" t="str">
        <f>IF(Data!P360&gt;0.0001,Data!P360,"")</f>
        <v/>
      </c>
      <c r="C360" s="129" t="str">
        <f t="shared" si="39"/>
        <v/>
      </c>
      <c r="D360" s="121" t="str">
        <f>IF(Data!R360&gt;0.0001,Data!R360,"")</f>
        <v/>
      </c>
      <c r="E360" s="130" t="str">
        <f t="shared" si="40"/>
        <v/>
      </c>
      <c r="F360" s="130" t="str">
        <f t="shared" si="41"/>
        <v/>
      </c>
      <c r="G360" s="131" t="str">
        <f t="shared" si="42"/>
        <v/>
      </c>
      <c r="H360" s="121" t="str">
        <f t="shared" si="43"/>
        <v/>
      </c>
      <c r="I360" s="130" t="str">
        <f t="shared" si="44"/>
        <v/>
      </c>
      <c r="J360" s="121" t="str">
        <f t="shared" si="45"/>
        <v/>
      </c>
      <c r="K360" s="131" t="str">
        <f t="shared" si="46"/>
        <v/>
      </c>
      <c r="L360" s="120" t="str">
        <f>IF(Data!T360&gt;0,Data!T360/35.453*1000,"")</f>
        <v/>
      </c>
      <c r="M360" s="120" t="str">
        <f>IF(Data!V360&gt;0,Data!V360/14.0067*1000,"")</f>
        <v/>
      </c>
      <c r="N360" s="120" t="str">
        <f>IF(Data!X360&gt;0,Data!X360/16.032*1000,"")</f>
        <v/>
      </c>
      <c r="O360" s="120" t="str">
        <f>IF(Data!Z360&gt;0,Data!Z360/22.9898*1000,"")</f>
        <v/>
      </c>
      <c r="P360" s="120" t="str">
        <f>IF(Data!AB360&gt;0,Data!AB360/14.0067*1000,"")</f>
        <v/>
      </c>
      <c r="Q360" s="120" t="str">
        <f>IF(Data!AD360&gt;0,Data!AD360/39.102*1000,"")</f>
        <v/>
      </c>
      <c r="R360" s="120" t="str">
        <f>IF(Data!AF360&gt;0,Data!AF360/12.156*1000,"")</f>
        <v/>
      </c>
      <c r="S360" s="120" t="str">
        <f>IF(Data!AH360&gt;0,Data!AH360/20.04*1000,"")</f>
        <v/>
      </c>
      <c r="T360" s="384" t="str">
        <f>IF(ISTEXT(Data!AJ360),Data!AJ360,"")</f>
        <v/>
      </c>
      <c r="U360" s="384" t="str">
        <f>IF(ISTEXT(Data!AK360),Data!AK360,"")</f>
        <v/>
      </c>
    </row>
    <row r="361" spans="1:21" x14ac:dyDescent="0.2">
      <c r="A361" s="120" t="str">
        <f>IF(ISTEXT(Data!A361),Data!A361,"")</f>
        <v/>
      </c>
      <c r="B361" s="120" t="str">
        <f>IF(Data!P361&gt;0.0001,Data!P361,"")</f>
        <v/>
      </c>
      <c r="C361" s="129" t="str">
        <f t="shared" si="39"/>
        <v/>
      </c>
      <c r="D361" s="121" t="str">
        <f>IF(Data!R361&gt;0.0001,Data!R361,"")</f>
        <v/>
      </c>
      <c r="E361" s="130" t="str">
        <f t="shared" si="40"/>
        <v/>
      </c>
      <c r="F361" s="130" t="str">
        <f t="shared" si="41"/>
        <v/>
      </c>
      <c r="G361" s="131" t="str">
        <f t="shared" si="42"/>
        <v/>
      </c>
      <c r="H361" s="121" t="str">
        <f t="shared" si="43"/>
        <v/>
      </c>
      <c r="I361" s="130" t="str">
        <f t="shared" si="44"/>
        <v/>
      </c>
      <c r="J361" s="121" t="str">
        <f t="shared" si="45"/>
        <v/>
      </c>
      <c r="K361" s="131" t="str">
        <f t="shared" si="46"/>
        <v/>
      </c>
      <c r="L361" s="120" t="str">
        <f>IF(Data!T361&gt;0,Data!T361/35.453*1000,"")</f>
        <v/>
      </c>
      <c r="M361" s="120" t="str">
        <f>IF(Data!V361&gt;0,Data!V361/14.0067*1000,"")</f>
        <v/>
      </c>
      <c r="N361" s="120" t="str">
        <f>IF(Data!X361&gt;0,Data!X361/16.032*1000,"")</f>
        <v/>
      </c>
      <c r="O361" s="120" t="str">
        <f>IF(Data!Z361&gt;0,Data!Z361/22.9898*1000,"")</f>
        <v/>
      </c>
      <c r="P361" s="120" t="str">
        <f>IF(Data!AB361&gt;0,Data!AB361/14.0067*1000,"")</f>
        <v/>
      </c>
      <c r="Q361" s="120" t="str">
        <f>IF(Data!AD361&gt;0,Data!AD361/39.102*1000,"")</f>
        <v/>
      </c>
      <c r="R361" s="120" t="str">
        <f>IF(Data!AF361&gt;0,Data!AF361/12.156*1000,"")</f>
        <v/>
      </c>
      <c r="S361" s="120" t="str">
        <f>IF(Data!AH361&gt;0,Data!AH361/20.04*1000,"")</f>
        <v/>
      </c>
      <c r="T361" s="384" t="str">
        <f>IF(ISTEXT(Data!AJ361),Data!AJ361,"")</f>
        <v/>
      </c>
      <c r="U361" s="384" t="str">
        <f>IF(ISTEXT(Data!AK361),Data!AK361,"")</f>
        <v/>
      </c>
    </row>
    <row r="362" spans="1:21" x14ac:dyDescent="0.2">
      <c r="A362" s="120" t="str">
        <f>IF(ISTEXT(Data!A362),Data!A362,"")</f>
        <v>DEU96132</v>
      </c>
      <c r="B362" s="120">
        <f>IF(Data!P362&gt;0.0001,Data!P362,"")</f>
        <v>5.4</v>
      </c>
      <c r="C362" s="129">
        <f t="shared" si="39"/>
        <v>3.9810717055349656</v>
      </c>
      <c r="D362" s="121">
        <f>IF(Data!R362&gt;0.0001,Data!R362,"")</f>
        <v>8.9</v>
      </c>
      <c r="E362" s="130">
        <f t="shared" si="40"/>
        <v>8.9906549344876652</v>
      </c>
      <c r="F362" s="130">
        <f t="shared" si="41"/>
        <v>9.0476621970507747</v>
      </c>
      <c r="G362" s="131">
        <f t="shared" si="42"/>
        <v>-1.659125809559262</v>
      </c>
      <c r="H362" s="121">
        <f t="shared" si="43"/>
        <v>61.915299549077673</v>
      </c>
      <c r="I362" s="130">
        <f t="shared" si="44"/>
        <v>54.316844946715129</v>
      </c>
      <c r="J362" s="121">
        <f t="shared" si="45"/>
        <v>7.5984546023625441</v>
      </c>
      <c r="K362" s="131">
        <f t="shared" si="46"/>
        <v>6.5373091370929517</v>
      </c>
      <c r="L362" s="120">
        <f>IF(Data!T362&gt;0,Data!T362/35.453*1000,"")</f>
        <v>13.539051702253685</v>
      </c>
      <c r="M362" s="120">
        <f>IF(Data!V362&gt;0,Data!V362/14.0067*1000,"")</f>
        <v>29.836303523909365</v>
      </c>
      <c r="N362" s="120">
        <f>IF(Data!X362&gt;0,Data!X362/16.032*1000,"")</f>
        <v>9.6604276404821885</v>
      </c>
      <c r="O362" s="120">
        <f>IF(Data!Z362&gt;0,Data!Z362/22.9898*1000,"")</f>
        <v>13.832221245943854</v>
      </c>
      <c r="P362" s="120">
        <f>IF(Data!AB362&gt;0,Data!AB362/14.0067*1000,"")</f>
        <v>22.72853262375963</v>
      </c>
      <c r="Q362" s="120">
        <f>IF(Data!AD362&gt;0,Data!AD362/39.102*1000,"")</f>
        <v>4.6544933762978875</v>
      </c>
      <c r="R362" s="120">
        <f>IF(Data!AF362&gt;0,Data!AF362/12.156*1000,"")</f>
        <v>5.8407370845672908</v>
      </c>
      <c r="S362" s="120">
        <f>IF(Data!AH362&gt;0,Data!AH362/20.04*1000,"")</f>
        <v>10.878243512974054</v>
      </c>
      <c r="T362" s="384" t="str">
        <f>IF(ISTEXT(Data!AJ362),Data!AJ362,"")</f>
        <v/>
      </c>
      <c r="U362" s="384" t="str">
        <f>IF(ISTEXT(Data!AK362),Data!AK362,"")</f>
        <v/>
      </c>
    </row>
    <row r="363" spans="1:21" x14ac:dyDescent="0.2">
      <c r="A363" s="120" t="str">
        <f>IF(ISTEXT(Data!A363),Data!A363,"")</f>
        <v/>
      </c>
      <c r="B363" s="120" t="str">
        <f>IF(Data!P363&gt;0.0001,Data!P363,"")</f>
        <v/>
      </c>
      <c r="C363" s="129" t="str">
        <f t="shared" si="39"/>
        <v/>
      </c>
      <c r="D363" s="121" t="str">
        <f>IF(Data!R363&gt;0.0001,Data!R363,"")</f>
        <v/>
      </c>
      <c r="E363" s="130" t="str">
        <f t="shared" si="40"/>
        <v/>
      </c>
      <c r="F363" s="130" t="str">
        <f t="shared" si="41"/>
        <v/>
      </c>
      <c r="G363" s="131" t="str">
        <f t="shared" si="42"/>
        <v/>
      </c>
      <c r="H363" s="121" t="str">
        <f t="shared" si="43"/>
        <v/>
      </c>
      <c r="I363" s="130" t="str">
        <f t="shared" si="44"/>
        <v/>
      </c>
      <c r="J363" s="121" t="str">
        <f t="shared" si="45"/>
        <v/>
      </c>
      <c r="K363" s="131" t="str">
        <f t="shared" si="46"/>
        <v/>
      </c>
      <c r="L363" s="120" t="str">
        <f>IF(Data!T363&gt;0,Data!T363/35.453*1000,"")</f>
        <v/>
      </c>
      <c r="M363" s="120" t="str">
        <f>IF(Data!V363&gt;0,Data!V363/14.0067*1000,"")</f>
        <v/>
      </c>
      <c r="N363" s="120" t="str">
        <f>IF(Data!X363&gt;0,Data!X363/16.032*1000,"")</f>
        <v/>
      </c>
      <c r="O363" s="120" t="str">
        <f>IF(Data!Z363&gt;0,Data!Z363/22.9898*1000,"")</f>
        <v/>
      </c>
      <c r="P363" s="120" t="str">
        <f>IF(Data!AB363&gt;0,Data!AB363/14.0067*1000,"")</f>
        <v/>
      </c>
      <c r="Q363" s="120" t="str">
        <f>IF(Data!AD363&gt;0,Data!AD363/39.102*1000,"")</f>
        <v/>
      </c>
      <c r="R363" s="120" t="str">
        <f>IF(Data!AF363&gt;0,Data!AF363/12.156*1000,"")</f>
        <v/>
      </c>
      <c r="S363" s="120" t="str">
        <f>IF(Data!AH363&gt;0,Data!AH363/20.04*1000,"")</f>
        <v/>
      </c>
      <c r="T363" s="384" t="str">
        <f>IF(ISTEXT(Data!AJ363),Data!AJ363,"")</f>
        <v/>
      </c>
      <c r="U363" s="384" t="str">
        <f>IF(ISTEXT(Data!AK363),Data!AK363,"")</f>
        <v/>
      </c>
    </row>
    <row r="364" spans="1:21" x14ac:dyDescent="0.2">
      <c r="A364" s="120" t="str">
        <f>IF(ISTEXT(Data!A364),Data!A364,"")</f>
        <v/>
      </c>
      <c r="B364" s="120" t="str">
        <f>IF(Data!P364&gt;0.0001,Data!P364,"")</f>
        <v/>
      </c>
      <c r="C364" s="129" t="str">
        <f t="shared" si="39"/>
        <v/>
      </c>
      <c r="D364" s="121" t="str">
        <f>IF(Data!R364&gt;0.0001,Data!R364,"")</f>
        <v/>
      </c>
      <c r="E364" s="130" t="str">
        <f t="shared" si="40"/>
        <v/>
      </c>
      <c r="F364" s="130" t="str">
        <f t="shared" si="41"/>
        <v/>
      </c>
      <c r="G364" s="131" t="str">
        <f t="shared" si="42"/>
        <v/>
      </c>
      <c r="H364" s="121" t="str">
        <f t="shared" si="43"/>
        <v/>
      </c>
      <c r="I364" s="130" t="str">
        <f t="shared" si="44"/>
        <v/>
      </c>
      <c r="J364" s="121" t="str">
        <f t="shared" si="45"/>
        <v/>
      </c>
      <c r="K364" s="131" t="str">
        <f t="shared" si="46"/>
        <v/>
      </c>
      <c r="L364" s="120" t="str">
        <f>IF(Data!T364&gt;0,Data!T364/35.453*1000,"")</f>
        <v/>
      </c>
      <c r="M364" s="120" t="str">
        <f>IF(Data!V364&gt;0,Data!V364/14.0067*1000,"")</f>
        <v/>
      </c>
      <c r="N364" s="120" t="str">
        <f>IF(Data!X364&gt;0,Data!X364/16.032*1000,"")</f>
        <v/>
      </c>
      <c r="O364" s="120" t="str">
        <f>IF(Data!Z364&gt;0,Data!Z364/22.9898*1000,"")</f>
        <v/>
      </c>
      <c r="P364" s="120" t="str">
        <f>IF(Data!AB364&gt;0,Data!AB364/14.0067*1000,"")</f>
        <v/>
      </c>
      <c r="Q364" s="120" t="str">
        <f>IF(Data!AD364&gt;0,Data!AD364/39.102*1000,"")</f>
        <v/>
      </c>
      <c r="R364" s="120" t="str">
        <f>IF(Data!AF364&gt;0,Data!AF364/12.156*1000,"")</f>
        <v/>
      </c>
      <c r="S364" s="120" t="str">
        <f>IF(Data!AH364&gt;0,Data!AH364/20.04*1000,"")</f>
        <v/>
      </c>
      <c r="T364" s="384" t="str">
        <f>IF(ISTEXT(Data!AJ364),Data!AJ364,"")</f>
        <v/>
      </c>
      <c r="U364" s="384" t="str">
        <f>IF(ISTEXT(Data!AK364),Data!AK364,"")</f>
        <v/>
      </c>
    </row>
    <row r="365" spans="1:21" x14ac:dyDescent="0.2">
      <c r="A365" s="120" t="str">
        <f>IF(ISTEXT(Data!A365),Data!A365,"")</f>
        <v/>
      </c>
      <c r="B365" s="120" t="str">
        <f>IF(Data!P365&gt;0.0001,Data!P365,"")</f>
        <v/>
      </c>
      <c r="C365" s="129" t="str">
        <f t="shared" si="39"/>
        <v/>
      </c>
      <c r="D365" s="121" t="str">
        <f>IF(Data!R365&gt;0.0001,Data!R365,"")</f>
        <v/>
      </c>
      <c r="E365" s="130" t="str">
        <f t="shared" si="40"/>
        <v/>
      </c>
      <c r="F365" s="130" t="str">
        <f t="shared" si="41"/>
        <v/>
      </c>
      <c r="G365" s="131" t="str">
        <f t="shared" si="42"/>
        <v/>
      </c>
      <c r="H365" s="121" t="str">
        <f t="shared" si="43"/>
        <v/>
      </c>
      <c r="I365" s="130" t="str">
        <f t="shared" si="44"/>
        <v/>
      </c>
      <c r="J365" s="121" t="str">
        <f t="shared" si="45"/>
        <v/>
      </c>
      <c r="K365" s="131" t="str">
        <f t="shared" si="46"/>
        <v/>
      </c>
      <c r="L365" s="120" t="str">
        <f>IF(Data!T365&gt;0,Data!T365/35.453*1000,"")</f>
        <v/>
      </c>
      <c r="M365" s="120" t="str">
        <f>IF(Data!V365&gt;0,Data!V365/14.0067*1000,"")</f>
        <v/>
      </c>
      <c r="N365" s="120" t="str">
        <f>IF(Data!X365&gt;0,Data!X365/16.032*1000,"")</f>
        <v/>
      </c>
      <c r="O365" s="120" t="str">
        <f>IF(Data!Z365&gt;0,Data!Z365/22.9898*1000,"")</f>
        <v/>
      </c>
      <c r="P365" s="120" t="str">
        <f>IF(Data!AB365&gt;0,Data!AB365/14.0067*1000,"")</f>
        <v/>
      </c>
      <c r="Q365" s="120" t="str">
        <f>IF(Data!AD365&gt;0,Data!AD365/39.102*1000,"")</f>
        <v/>
      </c>
      <c r="R365" s="120" t="str">
        <f>IF(Data!AF365&gt;0,Data!AF365/12.156*1000,"")</f>
        <v/>
      </c>
      <c r="S365" s="120" t="str">
        <f>IF(Data!AH365&gt;0,Data!AH365/20.04*1000,"")</f>
        <v/>
      </c>
      <c r="T365" s="384" t="str">
        <f>IF(ISTEXT(Data!AJ365),Data!AJ365,"")</f>
        <v/>
      </c>
      <c r="U365" s="384" t="str">
        <f>IF(ISTEXT(Data!AK365),Data!AK365,"")</f>
        <v/>
      </c>
    </row>
    <row r="366" spans="1:21" x14ac:dyDescent="0.2">
      <c r="A366" s="120" t="str">
        <f>IF(ISTEXT(Data!A366),Data!A366,"")</f>
        <v/>
      </c>
      <c r="B366" s="120" t="str">
        <f>IF(Data!P366&gt;0.0001,Data!P366,"")</f>
        <v/>
      </c>
      <c r="C366" s="129" t="str">
        <f t="shared" si="39"/>
        <v/>
      </c>
      <c r="D366" s="121" t="str">
        <f>IF(Data!R366&gt;0.0001,Data!R366,"")</f>
        <v/>
      </c>
      <c r="E366" s="130" t="str">
        <f t="shared" si="40"/>
        <v/>
      </c>
      <c r="F366" s="130" t="str">
        <f t="shared" si="41"/>
        <v/>
      </c>
      <c r="G366" s="131" t="str">
        <f t="shared" si="42"/>
        <v/>
      </c>
      <c r="H366" s="121" t="str">
        <f t="shared" si="43"/>
        <v/>
      </c>
      <c r="I366" s="130" t="str">
        <f t="shared" si="44"/>
        <v/>
      </c>
      <c r="J366" s="121" t="str">
        <f t="shared" si="45"/>
        <v/>
      </c>
      <c r="K366" s="131" t="str">
        <f t="shared" si="46"/>
        <v/>
      </c>
      <c r="L366" s="120" t="str">
        <f>IF(Data!T366&gt;0,Data!T366/35.453*1000,"")</f>
        <v/>
      </c>
      <c r="M366" s="120" t="str">
        <f>IF(Data!V366&gt;0,Data!V366/14.0067*1000,"")</f>
        <v/>
      </c>
      <c r="N366" s="120" t="str">
        <f>IF(Data!X366&gt;0,Data!X366/16.032*1000,"")</f>
        <v/>
      </c>
      <c r="O366" s="120" t="str">
        <f>IF(Data!Z366&gt;0,Data!Z366/22.9898*1000,"")</f>
        <v/>
      </c>
      <c r="P366" s="120" t="str">
        <f>IF(Data!AB366&gt;0,Data!AB366/14.0067*1000,"")</f>
        <v/>
      </c>
      <c r="Q366" s="120" t="str">
        <f>IF(Data!AD366&gt;0,Data!AD366/39.102*1000,"")</f>
        <v/>
      </c>
      <c r="R366" s="120" t="str">
        <f>IF(Data!AF366&gt;0,Data!AF366/12.156*1000,"")</f>
        <v/>
      </c>
      <c r="S366" s="120" t="str">
        <f>IF(Data!AH366&gt;0,Data!AH366/20.04*1000,"")</f>
        <v/>
      </c>
      <c r="T366" s="384" t="str">
        <f>IF(ISTEXT(Data!AJ366),Data!AJ366,"")</f>
        <v/>
      </c>
      <c r="U366" s="384" t="str">
        <f>IF(ISTEXT(Data!AK366),Data!AK366,"")</f>
        <v/>
      </c>
    </row>
    <row r="367" spans="1:21" x14ac:dyDescent="0.2">
      <c r="A367" s="120" t="str">
        <f>IF(ISTEXT(Data!A367),Data!A367,"")</f>
        <v/>
      </c>
      <c r="B367" s="120" t="str">
        <f>IF(Data!P367&gt;0.0001,Data!P367,"")</f>
        <v/>
      </c>
      <c r="C367" s="129" t="str">
        <f t="shared" si="39"/>
        <v/>
      </c>
      <c r="D367" s="121" t="str">
        <f>IF(Data!R367&gt;0.0001,Data!R367,"")</f>
        <v/>
      </c>
      <c r="E367" s="130" t="str">
        <f t="shared" si="40"/>
        <v/>
      </c>
      <c r="F367" s="130" t="str">
        <f t="shared" si="41"/>
        <v/>
      </c>
      <c r="G367" s="131" t="str">
        <f t="shared" si="42"/>
        <v/>
      </c>
      <c r="H367" s="121" t="str">
        <f t="shared" si="43"/>
        <v/>
      </c>
      <c r="I367" s="130" t="str">
        <f t="shared" si="44"/>
        <v/>
      </c>
      <c r="J367" s="121" t="str">
        <f t="shared" si="45"/>
        <v/>
      </c>
      <c r="K367" s="131" t="str">
        <f t="shared" si="46"/>
        <v/>
      </c>
      <c r="L367" s="120" t="str">
        <f>IF(Data!T367&gt;0,Data!T367/35.453*1000,"")</f>
        <v/>
      </c>
      <c r="M367" s="120" t="str">
        <f>IF(Data!V367&gt;0,Data!V367/14.0067*1000,"")</f>
        <v/>
      </c>
      <c r="N367" s="120" t="str">
        <f>IF(Data!X367&gt;0,Data!X367/16.032*1000,"")</f>
        <v/>
      </c>
      <c r="O367" s="120" t="str">
        <f>IF(Data!Z367&gt;0,Data!Z367/22.9898*1000,"")</f>
        <v/>
      </c>
      <c r="P367" s="120" t="str">
        <f>IF(Data!AB367&gt;0,Data!AB367/14.0067*1000,"")</f>
        <v/>
      </c>
      <c r="Q367" s="120" t="str">
        <f>IF(Data!AD367&gt;0,Data!AD367/39.102*1000,"")</f>
        <v/>
      </c>
      <c r="R367" s="120" t="str">
        <f>IF(Data!AF367&gt;0,Data!AF367/12.156*1000,"")</f>
        <v/>
      </c>
      <c r="S367" s="120" t="str">
        <f>IF(Data!AH367&gt;0,Data!AH367/20.04*1000,"")</f>
        <v/>
      </c>
      <c r="T367" s="384" t="str">
        <f>IF(ISTEXT(Data!AJ367),Data!AJ367,"")</f>
        <v/>
      </c>
      <c r="U367" s="384" t="str">
        <f>IF(ISTEXT(Data!AK367),Data!AK367,"")</f>
        <v/>
      </c>
    </row>
    <row r="368" spans="1:21" x14ac:dyDescent="0.2">
      <c r="A368" s="120" t="str">
        <f>IF(ISTEXT(Data!A368),Data!A368,"")</f>
        <v>DEU96133</v>
      </c>
      <c r="B368" s="120">
        <f>IF(Data!P368&gt;0.0001,Data!P368,"")</f>
        <v>6.04</v>
      </c>
      <c r="C368" s="129">
        <f t="shared" si="39"/>
        <v>0.91201083935590899</v>
      </c>
      <c r="D368" s="121">
        <f>IF(Data!R368&gt;0.0001,Data!R368,"")</f>
        <v>5.7</v>
      </c>
      <c r="E368" s="130">
        <f t="shared" si="40"/>
        <v>5.3367362386507056</v>
      </c>
      <c r="F368" s="130">
        <f t="shared" si="41"/>
        <v>5.5855819652654013</v>
      </c>
      <c r="G368" s="131">
        <f t="shared" si="42"/>
        <v>2.0073339427122612</v>
      </c>
      <c r="H368" s="121">
        <f t="shared" si="43"/>
        <v>47.657051853419745</v>
      </c>
      <c r="I368" s="130">
        <f t="shared" si="44"/>
        <v>30.418978078247477</v>
      </c>
      <c r="J368" s="121">
        <f t="shared" si="45"/>
        <v>17.238073775172268</v>
      </c>
      <c r="K368" s="131">
        <f t="shared" si="46"/>
        <v>22.078573654755719</v>
      </c>
      <c r="L368" s="120">
        <f>IF(Data!T368&gt;0,Data!T368/35.453*1000,"")</f>
        <v>7.1080021436831853</v>
      </c>
      <c r="M368" s="120">
        <f>IF(Data!V368&gt;0,Data!V368/14.0067*1000,"")</f>
        <v>11.660349971776467</v>
      </c>
      <c r="N368" s="120">
        <f>IF(Data!X368&gt;0,Data!X368/16.032*1000,"")</f>
        <v>6.0585871624575791</v>
      </c>
      <c r="O368" s="120">
        <f>IF(Data!Z368&gt;0,Data!Z368/22.9898*1000,"")</f>
        <v>6.1331547033901987</v>
      </c>
      <c r="P368" s="120">
        <f>IF(Data!AB368&gt;0,Data!AB368/14.0067*1000,"")</f>
        <v>27.884029048173399</v>
      </c>
      <c r="Q368" s="120">
        <f>IF(Data!AD368&gt;0,Data!AD368/39.102*1000,"")</f>
        <v>4.4243261214260148</v>
      </c>
      <c r="R368" s="120">
        <f>IF(Data!AF368&gt;0,Data!AF368/12.156*1000,"")</f>
        <v>2.7147087857847976</v>
      </c>
      <c r="S368" s="120">
        <f>IF(Data!AH368&gt;0,Data!AH368/20.04*1000,"")</f>
        <v>5.5888223552894214</v>
      </c>
      <c r="T368" s="384" t="str">
        <f>IF(ISTEXT(Data!AJ368),Data!AJ368,"")</f>
        <v/>
      </c>
      <c r="U368" s="384" t="str">
        <f>IF(ISTEXT(Data!AK368),Data!AK368,"")</f>
        <v/>
      </c>
    </row>
    <row r="369" spans="1:21" x14ac:dyDescent="0.2">
      <c r="A369" s="120" t="str">
        <f>IF(ISTEXT(Data!A369),Data!A369,"")</f>
        <v/>
      </c>
      <c r="B369" s="120" t="str">
        <f>IF(Data!P369&gt;0.0001,Data!P369,"")</f>
        <v/>
      </c>
      <c r="C369" s="129" t="str">
        <f t="shared" si="39"/>
        <v/>
      </c>
      <c r="D369" s="121" t="str">
        <f>IF(Data!R369&gt;0.0001,Data!R369,"")</f>
        <v/>
      </c>
      <c r="E369" s="130" t="str">
        <f t="shared" si="40"/>
        <v/>
      </c>
      <c r="F369" s="130" t="str">
        <f t="shared" si="41"/>
        <v/>
      </c>
      <c r="G369" s="131" t="str">
        <f t="shared" si="42"/>
        <v/>
      </c>
      <c r="H369" s="121" t="str">
        <f t="shared" si="43"/>
        <v/>
      </c>
      <c r="I369" s="130" t="str">
        <f t="shared" si="44"/>
        <v/>
      </c>
      <c r="J369" s="121" t="str">
        <f t="shared" si="45"/>
        <v/>
      </c>
      <c r="K369" s="131" t="str">
        <f t="shared" si="46"/>
        <v/>
      </c>
      <c r="L369" s="120" t="str">
        <f>IF(Data!T369&gt;0,Data!T369/35.453*1000,"")</f>
        <v/>
      </c>
      <c r="M369" s="120" t="str">
        <f>IF(Data!V369&gt;0,Data!V369/14.0067*1000,"")</f>
        <v/>
      </c>
      <c r="N369" s="120" t="str">
        <f>IF(Data!X369&gt;0,Data!X369/16.032*1000,"")</f>
        <v/>
      </c>
      <c r="O369" s="120" t="str">
        <f>IF(Data!Z369&gt;0,Data!Z369/22.9898*1000,"")</f>
        <v/>
      </c>
      <c r="P369" s="120" t="str">
        <f>IF(Data!AB369&gt;0,Data!AB369/14.0067*1000,"")</f>
        <v/>
      </c>
      <c r="Q369" s="120" t="str">
        <f>IF(Data!AD369&gt;0,Data!AD369/39.102*1000,"")</f>
        <v/>
      </c>
      <c r="R369" s="120" t="str">
        <f>IF(Data!AF369&gt;0,Data!AF369/12.156*1000,"")</f>
        <v/>
      </c>
      <c r="S369" s="120" t="str">
        <f>IF(Data!AH369&gt;0,Data!AH369/20.04*1000,"")</f>
        <v/>
      </c>
      <c r="T369" s="384" t="str">
        <f>IF(ISTEXT(Data!AJ369),Data!AJ369,"")</f>
        <v/>
      </c>
      <c r="U369" s="384" t="str">
        <f>IF(ISTEXT(Data!AK369),Data!AK369,"")</f>
        <v/>
      </c>
    </row>
    <row r="370" spans="1:21" x14ac:dyDescent="0.2">
      <c r="A370" s="120" t="str">
        <f>IF(ISTEXT(Data!A370),Data!A370,"")</f>
        <v/>
      </c>
      <c r="B370" s="120" t="str">
        <f>IF(Data!P370&gt;0.0001,Data!P370,"")</f>
        <v/>
      </c>
      <c r="C370" s="129" t="str">
        <f t="shared" si="39"/>
        <v/>
      </c>
      <c r="D370" s="121" t="str">
        <f>IF(Data!R370&gt;0.0001,Data!R370,"")</f>
        <v/>
      </c>
      <c r="E370" s="130" t="str">
        <f t="shared" si="40"/>
        <v/>
      </c>
      <c r="F370" s="130" t="str">
        <f t="shared" si="41"/>
        <v/>
      </c>
      <c r="G370" s="131" t="str">
        <f t="shared" si="42"/>
        <v/>
      </c>
      <c r="H370" s="121" t="str">
        <f t="shared" si="43"/>
        <v/>
      </c>
      <c r="I370" s="130" t="str">
        <f t="shared" si="44"/>
        <v/>
      </c>
      <c r="J370" s="121" t="str">
        <f t="shared" si="45"/>
        <v/>
      </c>
      <c r="K370" s="131" t="str">
        <f t="shared" si="46"/>
        <v/>
      </c>
      <c r="L370" s="120" t="str">
        <f>IF(Data!T370&gt;0,Data!T370/35.453*1000,"")</f>
        <v/>
      </c>
      <c r="M370" s="120" t="str">
        <f>IF(Data!V370&gt;0,Data!V370/14.0067*1000,"")</f>
        <v/>
      </c>
      <c r="N370" s="120" t="str">
        <f>IF(Data!X370&gt;0,Data!X370/16.032*1000,"")</f>
        <v/>
      </c>
      <c r="O370" s="120" t="str">
        <f>IF(Data!Z370&gt;0,Data!Z370/22.9898*1000,"")</f>
        <v/>
      </c>
      <c r="P370" s="120" t="str">
        <f>IF(Data!AB370&gt;0,Data!AB370/14.0067*1000,"")</f>
        <v/>
      </c>
      <c r="Q370" s="120" t="str">
        <f>IF(Data!AD370&gt;0,Data!AD370/39.102*1000,"")</f>
        <v/>
      </c>
      <c r="R370" s="120" t="str">
        <f>IF(Data!AF370&gt;0,Data!AF370/12.156*1000,"")</f>
        <v/>
      </c>
      <c r="S370" s="120" t="str">
        <f>IF(Data!AH370&gt;0,Data!AH370/20.04*1000,"")</f>
        <v/>
      </c>
      <c r="T370" s="384" t="str">
        <f>IF(ISTEXT(Data!AJ370),Data!AJ370,"")</f>
        <v/>
      </c>
      <c r="U370" s="384" t="str">
        <f>IF(ISTEXT(Data!AK370),Data!AK370,"")</f>
        <v/>
      </c>
    </row>
    <row r="371" spans="1:21" x14ac:dyDescent="0.2">
      <c r="A371" s="120" t="str">
        <f>IF(ISTEXT(Data!A371),Data!A371,"")</f>
        <v/>
      </c>
      <c r="B371" s="120" t="str">
        <f>IF(Data!P371&gt;0.0001,Data!P371,"")</f>
        <v/>
      </c>
      <c r="C371" s="129" t="str">
        <f t="shared" si="39"/>
        <v/>
      </c>
      <c r="D371" s="121" t="str">
        <f>IF(Data!R371&gt;0.0001,Data!R371,"")</f>
        <v/>
      </c>
      <c r="E371" s="130" t="str">
        <f t="shared" si="40"/>
        <v/>
      </c>
      <c r="F371" s="130" t="str">
        <f t="shared" si="41"/>
        <v/>
      </c>
      <c r="G371" s="131" t="str">
        <f t="shared" si="42"/>
        <v/>
      </c>
      <c r="H371" s="121" t="str">
        <f t="shared" si="43"/>
        <v/>
      </c>
      <c r="I371" s="130" t="str">
        <f t="shared" si="44"/>
        <v/>
      </c>
      <c r="J371" s="121" t="str">
        <f t="shared" si="45"/>
        <v/>
      </c>
      <c r="K371" s="131" t="str">
        <f t="shared" si="46"/>
        <v/>
      </c>
      <c r="L371" s="120" t="str">
        <f>IF(Data!T371&gt;0,Data!T371/35.453*1000,"")</f>
        <v/>
      </c>
      <c r="M371" s="120" t="str">
        <f>IF(Data!V371&gt;0,Data!V371/14.0067*1000,"")</f>
        <v/>
      </c>
      <c r="N371" s="120" t="str">
        <f>IF(Data!X371&gt;0,Data!X371/16.032*1000,"")</f>
        <v/>
      </c>
      <c r="O371" s="120" t="str">
        <f>IF(Data!Z371&gt;0,Data!Z371/22.9898*1000,"")</f>
        <v/>
      </c>
      <c r="P371" s="120" t="str">
        <f>IF(Data!AB371&gt;0,Data!AB371/14.0067*1000,"")</f>
        <v/>
      </c>
      <c r="Q371" s="120" t="str">
        <f>IF(Data!AD371&gt;0,Data!AD371/39.102*1000,"")</f>
        <v/>
      </c>
      <c r="R371" s="120" t="str">
        <f>IF(Data!AF371&gt;0,Data!AF371/12.156*1000,"")</f>
        <v/>
      </c>
      <c r="S371" s="120" t="str">
        <f>IF(Data!AH371&gt;0,Data!AH371/20.04*1000,"")</f>
        <v/>
      </c>
      <c r="T371" s="384" t="str">
        <f>IF(ISTEXT(Data!AJ371),Data!AJ371,"")</f>
        <v/>
      </c>
      <c r="U371" s="384" t="str">
        <f>IF(ISTEXT(Data!AK371),Data!AK371,"")</f>
        <v/>
      </c>
    </row>
    <row r="372" spans="1:21" x14ac:dyDescent="0.2">
      <c r="A372" s="120" t="str">
        <f>IF(ISTEXT(Data!A372),Data!A372,"")</f>
        <v/>
      </c>
      <c r="B372" s="120" t="str">
        <f>IF(Data!P372&gt;0.0001,Data!P372,"")</f>
        <v/>
      </c>
      <c r="C372" s="129" t="str">
        <f t="shared" si="39"/>
        <v/>
      </c>
      <c r="D372" s="121" t="str">
        <f>IF(Data!R372&gt;0.0001,Data!R372,"")</f>
        <v/>
      </c>
      <c r="E372" s="130" t="str">
        <f t="shared" si="40"/>
        <v/>
      </c>
      <c r="F372" s="130" t="str">
        <f t="shared" si="41"/>
        <v/>
      </c>
      <c r="G372" s="131" t="str">
        <f t="shared" si="42"/>
        <v/>
      </c>
      <c r="H372" s="121" t="str">
        <f t="shared" si="43"/>
        <v/>
      </c>
      <c r="I372" s="130" t="str">
        <f t="shared" si="44"/>
        <v/>
      </c>
      <c r="J372" s="121" t="str">
        <f t="shared" si="45"/>
        <v/>
      </c>
      <c r="K372" s="131" t="str">
        <f t="shared" si="46"/>
        <v/>
      </c>
      <c r="L372" s="120" t="str">
        <f>IF(Data!T372&gt;0,Data!T372/35.453*1000,"")</f>
        <v/>
      </c>
      <c r="M372" s="120" t="str">
        <f>IF(Data!V372&gt;0,Data!V372/14.0067*1000,"")</f>
        <v/>
      </c>
      <c r="N372" s="120" t="str">
        <f>IF(Data!X372&gt;0,Data!X372/16.032*1000,"")</f>
        <v/>
      </c>
      <c r="O372" s="120" t="str">
        <f>IF(Data!Z372&gt;0,Data!Z372/22.9898*1000,"")</f>
        <v/>
      </c>
      <c r="P372" s="120" t="str">
        <f>IF(Data!AB372&gt;0,Data!AB372/14.0067*1000,"")</f>
        <v/>
      </c>
      <c r="Q372" s="120" t="str">
        <f>IF(Data!AD372&gt;0,Data!AD372/39.102*1000,"")</f>
        <v/>
      </c>
      <c r="R372" s="120" t="str">
        <f>IF(Data!AF372&gt;0,Data!AF372/12.156*1000,"")</f>
        <v/>
      </c>
      <c r="S372" s="120" t="str">
        <f>IF(Data!AH372&gt;0,Data!AH372/20.04*1000,"")</f>
        <v/>
      </c>
      <c r="T372" s="384" t="str">
        <f>IF(ISTEXT(Data!AJ372),Data!AJ372,"")</f>
        <v/>
      </c>
      <c r="U372" s="384" t="str">
        <f>IF(ISTEXT(Data!AK372),Data!AK372,"")</f>
        <v/>
      </c>
    </row>
    <row r="373" spans="1:21" x14ac:dyDescent="0.2">
      <c r="A373" s="120" t="str">
        <f>IF(ISTEXT(Data!A373),Data!A373,"")</f>
        <v/>
      </c>
      <c r="B373" s="120" t="str">
        <f>IF(Data!P373&gt;0.0001,Data!P373,"")</f>
        <v/>
      </c>
      <c r="C373" s="129" t="str">
        <f t="shared" si="39"/>
        <v/>
      </c>
      <c r="D373" s="121" t="str">
        <f>IF(Data!R373&gt;0.0001,Data!R373,"")</f>
        <v/>
      </c>
      <c r="E373" s="130" t="str">
        <f t="shared" si="40"/>
        <v/>
      </c>
      <c r="F373" s="130" t="str">
        <f t="shared" si="41"/>
        <v/>
      </c>
      <c r="G373" s="131" t="str">
        <f t="shared" si="42"/>
        <v/>
      </c>
      <c r="H373" s="121" t="str">
        <f t="shared" si="43"/>
        <v/>
      </c>
      <c r="I373" s="130" t="str">
        <f t="shared" si="44"/>
        <v/>
      </c>
      <c r="J373" s="121" t="str">
        <f t="shared" si="45"/>
        <v/>
      </c>
      <c r="K373" s="131" t="str">
        <f t="shared" si="46"/>
        <v/>
      </c>
      <c r="L373" s="120" t="str">
        <f>IF(Data!T373&gt;0,Data!T373/35.453*1000,"")</f>
        <v/>
      </c>
      <c r="M373" s="120" t="str">
        <f>IF(Data!V373&gt;0,Data!V373/14.0067*1000,"")</f>
        <v/>
      </c>
      <c r="N373" s="120" t="str">
        <f>IF(Data!X373&gt;0,Data!X373/16.032*1000,"")</f>
        <v/>
      </c>
      <c r="O373" s="120" t="str">
        <f>IF(Data!Z373&gt;0,Data!Z373/22.9898*1000,"")</f>
        <v/>
      </c>
      <c r="P373" s="120" t="str">
        <f>IF(Data!AB373&gt;0,Data!AB373/14.0067*1000,"")</f>
        <v/>
      </c>
      <c r="Q373" s="120" t="str">
        <f>IF(Data!AD373&gt;0,Data!AD373/39.102*1000,"")</f>
        <v/>
      </c>
      <c r="R373" s="120" t="str">
        <f>IF(Data!AF373&gt;0,Data!AF373/12.156*1000,"")</f>
        <v/>
      </c>
      <c r="S373" s="120" t="str">
        <f>IF(Data!AH373&gt;0,Data!AH373/20.04*1000,"")</f>
        <v/>
      </c>
      <c r="T373" s="384" t="str">
        <f>IF(ISTEXT(Data!AJ373),Data!AJ373,"")</f>
        <v/>
      </c>
      <c r="U373" s="384" t="str">
        <f>IF(ISTEXT(Data!AK373),Data!AK373,"")</f>
        <v/>
      </c>
    </row>
    <row r="374" spans="1:21" x14ac:dyDescent="0.2">
      <c r="A374" s="120" t="str">
        <f>IF(ISTEXT(Data!A374),Data!A374,"")</f>
        <v>DEU96134</v>
      </c>
      <c r="B374" s="120">
        <f>IF(Data!P374&gt;0.0001,Data!P374,"")</f>
        <v>5.38</v>
      </c>
      <c r="C374" s="129">
        <f t="shared" si="39"/>
        <v>4.1686938347033538</v>
      </c>
      <c r="D374" s="121">
        <f>IF(Data!R374&gt;0.0001,Data!R374,"")</f>
        <v>4.3</v>
      </c>
      <c r="E374" s="130">
        <f t="shared" si="40"/>
        <v>3.9543147623009132</v>
      </c>
      <c r="F374" s="130">
        <f t="shared" si="41"/>
        <v>4.0087562753980608</v>
      </c>
      <c r="G374" s="131">
        <f t="shared" si="42"/>
        <v>6.7731098744636986</v>
      </c>
      <c r="H374" s="121">
        <f t="shared" si="43"/>
        <v>22.732702485711034</v>
      </c>
      <c r="I374" s="130">
        <f t="shared" si="44"/>
        <v>18.254634944489098</v>
      </c>
      <c r="J374" s="121">
        <f t="shared" si="45"/>
        <v>4.478067541221936</v>
      </c>
      <c r="K374" s="131">
        <f t="shared" si="46"/>
        <v>10.925490217186988</v>
      </c>
      <c r="L374" s="120">
        <f>IF(Data!T374&gt;0,Data!T374/35.453*1000,"")</f>
        <v>1.6077623896426254</v>
      </c>
      <c r="M374" s="120">
        <f>IF(Data!V374&gt;0,Data!V374/14.0067*1000,"")</f>
        <v>11.821627288121926</v>
      </c>
      <c r="N374" s="120">
        <f>IF(Data!X374&gt;0,Data!X374/16.032*1000,"")</f>
        <v>3.6018404780246094</v>
      </c>
      <c r="O374" s="120">
        <f>IF(Data!Z374&gt;0,Data!Z374/22.9898*1000,"")</f>
        <v>1.4789167369877076</v>
      </c>
      <c r="P374" s="120">
        <f>IF(Data!AB374&gt;0,Data!AB374/14.0067*1000,"")</f>
        <v>10.86534730306558</v>
      </c>
      <c r="Q374" s="120">
        <f>IF(Data!AD374&gt;0,Data!AD374/39.102*1000,"")</f>
        <v>0.76722418290624517</v>
      </c>
      <c r="R374" s="120">
        <f>IF(Data!AF374&gt;0,Data!AF374/12.156*1000,"")</f>
        <v>1.809805857189865</v>
      </c>
      <c r="S374" s="120">
        <f>IF(Data!AH374&gt;0,Data!AH374/20.04*1000,"")</f>
        <v>3.6427145708582835</v>
      </c>
      <c r="T374" s="384" t="str">
        <f>IF(ISTEXT(Data!AJ374),Data!AJ374,"")</f>
        <v>coniferous needles</v>
      </c>
      <c r="U374" s="384" t="str">
        <f>IF(ISTEXT(Data!AK374),Data!AK374,"")</f>
        <v/>
      </c>
    </row>
    <row r="375" spans="1:21" x14ac:dyDescent="0.2">
      <c r="A375" s="120" t="str">
        <f>IF(ISTEXT(Data!A375),Data!A375,"")</f>
        <v>DEU96135</v>
      </c>
      <c r="B375" s="120">
        <f>IF(Data!P375&gt;0.0001,Data!P375,"")</f>
        <v>4.8600000000000003</v>
      </c>
      <c r="C375" s="129">
        <f t="shared" si="39"/>
        <v>13.803842646028826</v>
      </c>
      <c r="D375" s="121">
        <f>IF(Data!R375&gt;0.0001,Data!R375,"")</f>
        <v>8.1999999999999993</v>
      </c>
      <c r="E375" s="130">
        <f t="shared" si="40"/>
        <v>7.2725561891788795</v>
      </c>
      <c r="F375" s="130">
        <f t="shared" si="41"/>
        <v>7.2725561891788795</v>
      </c>
      <c r="G375" s="131">
        <f t="shared" si="42"/>
        <v>11.310290375867316</v>
      </c>
      <c r="H375" s="121">
        <f t="shared" si="43"/>
        <v>27.335667564630612</v>
      </c>
      <c r="I375" s="130">
        <f t="shared" si="44"/>
        <v>21.747549885964936</v>
      </c>
      <c r="J375" s="121">
        <f t="shared" si="45"/>
        <v>5.5881176786656752</v>
      </c>
      <c r="K375" s="131">
        <f t="shared" si="46"/>
        <v>11.384986496230336</v>
      </c>
      <c r="L375" s="120">
        <f>IF(Data!T375&gt;0,Data!T375/35.453*1000,"")</f>
        <v>0.53592079654754177</v>
      </c>
      <c r="M375" s="120">
        <f>IF(Data!V375&gt;0,Data!V375/14.0067*1000,"")</f>
        <v>14.611724860898315</v>
      </c>
      <c r="N375" s="120">
        <f>IF(Data!X375&gt;0,Data!X375/16.032*1000,"")</f>
        <v>6.5999042285190814</v>
      </c>
      <c r="O375" s="120">
        <f>IF(Data!Z375&gt;0,Data!Z375/22.9898*1000,"")</f>
        <v>4.3062575576995021</v>
      </c>
      <c r="P375" s="120">
        <f>IF(Data!AB375&gt;0,Data!AB375/14.0067*1000,"")</f>
        <v>4.9337546427185535</v>
      </c>
      <c r="Q375" s="120">
        <f>IF(Data!AD375&gt;0,Data!AD375/39.102*1000,"")</f>
        <v>0.46033450974374712</v>
      </c>
      <c r="R375" s="120">
        <f>IF(Data!AF375&gt;0,Data!AF375/12.156*1000,"")</f>
        <v>0.98716683119447179</v>
      </c>
      <c r="S375" s="120">
        <f>IF(Data!AH375&gt;0,Data!AH375/20.04*1000,"")</f>
        <v>2.8443113772455093</v>
      </c>
      <c r="T375" s="384" t="str">
        <f>IF(ISTEXT(Data!AJ375),Data!AJ375,"")</f>
        <v>coniferous needles</v>
      </c>
      <c r="U375" s="384" t="str">
        <f>IF(ISTEXT(Data!AK375),Data!AK375,"")</f>
        <v/>
      </c>
    </row>
    <row r="376" spans="1:21" x14ac:dyDescent="0.2">
      <c r="A376" s="120" t="str">
        <f>IF(ISTEXT(Data!A376),Data!A376,"")</f>
        <v/>
      </c>
      <c r="B376" s="120" t="str">
        <f>IF(Data!P376&gt;0.0001,Data!P376,"")</f>
        <v/>
      </c>
      <c r="C376" s="129" t="str">
        <f t="shared" si="39"/>
        <v/>
      </c>
      <c r="D376" s="121" t="str">
        <f>IF(Data!R376&gt;0.0001,Data!R376,"")</f>
        <v/>
      </c>
      <c r="E376" s="130" t="str">
        <f t="shared" si="40"/>
        <v/>
      </c>
      <c r="F376" s="130" t="str">
        <f t="shared" si="41"/>
        <v/>
      </c>
      <c r="G376" s="131" t="str">
        <f t="shared" si="42"/>
        <v/>
      </c>
      <c r="H376" s="121" t="str">
        <f t="shared" si="43"/>
        <v/>
      </c>
      <c r="I376" s="130" t="str">
        <f t="shared" si="44"/>
        <v/>
      </c>
      <c r="J376" s="121" t="str">
        <f t="shared" si="45"/>
        <v/>
      </c>
      <c r="K376" s="131" t="str">
        <f t="shared" si="46"/>
        <v/>
      </c>
      <c r="L376" s="120" t="str">
        <f>IF(Data!T376&gt;0,Data!T376/35.453*1000,"")</f>
        <v/>
      </c>
      <c r="M376" s="120" t="str">
        <f>IF(Data!V376&gt;0,Data!V376/14.0067*1000,"")</f>
        <v/>
      </c>
      <c r="N376" s="120" t="str">
        <f>IF(Data!X376&gt;0,Data!X376/16.032*1000,"")</f>
        <v/>
      </c>
      <c r="O376" s="120" t="str">
        <f>IF(Data!Z376&gt;0,Data!Z376/22.9898*1000,"")</f>
        <v/>
      </c>
      <c r="P376" s="120" t="str">
        <f>IF(Data!AB376&gt;0,Data!AB376/14.0067*1000,"")</f>
        <v/>
      </c>
      <c r="Q376" s="120" t="str">
        <f>IF(Data!AD376&gt;0,Data!AD376/39.102*1000,"")</f>
        <v/>
      </c>
      <c r="R376" s="120" t="str">
        <f>IF(Data!AF376&gt;0,Data!AF376/12.156*1000,"")</f>
        <v/>
      </c>
      <c r="S376" s="120" t="str">
        <f>IF(Data!AH376&gt;0,Data!AH376/20.04*1000,"")</f>
        <v/>
      </c>
      <c r="T376" s="384" t="str">
        <f>IF(ISTEXT(Data!AJ376),Data!AJ376,"")</f>
        <v/>
      </c>
      <c r="U376" s="384" t="str">
        <f>IF(ISTEXT(Data!AK376),Data!AK376,"")</f>
        <v/>
      </c>
    </row>
    <row r="377" spans="1:21" x14ac:dyDescent="0.2">
      <c r="A377" s="120" t="str">
        <f>IF(ISTEXT(Data!A377),Data!A377,"")</f>
        <v/>
      </c>
      <c r="B377" s="120" t="str">
        <f>IF(Data!P377&gt;0.0001,Data!P377,"")</f>
        <v/>
      </c>
      <c r="C377" s="129" t="str">
        <f t="shared" si="39"/>
        <v/>
      </c>
      <c r="D377" s="121" t="str">
        <f>IF(Data!R377&gt;0.0001,Data!R377,"")</f>
        <v/>
      </c>
      <c r="E377" s="130" t="str">
        <f t="shared" si="40"/>
        <v/>
      </c>
      <c r="F377" s="130" t="str">
        <f t="shared" si="41"/>
        <v/>
      </c>
      <c r="G377" s="131" t="str">
        <f t="shared" si="42"/>
        <v/>
      </c>
      <c r="H377" s="121" t="str">
        <f t="shared" si="43"/>
        <v/>
      </c>
      <c r="I377" s="130" t="str">
        <f t="shared" si="44"/>
        <v/>
      </c>
      <c r="J377" s="121" t="str">
        <f t="shared" si="45"/>
        <v/>
      </c>
      <c r="K377" s="131" t="str">
        <f t="shared" si="46"/>
        <v/>
      </c>
      <c r="L377" s="120" t="str">
        <f>IF(Data!T377&gt;0,Data!T377/35.453*1000,"")</f>
        <v/>
      </c>
      <c r="M377" s="120" t="str">
        <f>IF(Data!V377&gt;0,Data!V377/14.0067*1000,"")</f>
        <v/>
      </c>
      <c r="N377" s="120" t="str">
        <f>IF(Data!X377&gt;0,Data!X377/16.032*1000,"")</f>
        <v/>
      </c>
      <c r="O377" s="120" t="str">
        <f>IF(Data!Z377&gt;0,Data!Z377/22.9898*1000,"")</f>
        <v/>
      </c>
      <c r="P377" s="120" t="str">
        <f>IF(Data!AB377&gt;0,Data!AB377/14.0067*1000,"")</f>
        <v/>
      </c>
      <c r="Q377" s="120" t="str">
        <f>IF(Data!AD377&gt;0,Data!AD377/39.102*1000,"")</f>
        <v/>
      </c>
      <c r="R377" s="120" t="str">
        <f>IF(Data!AF377&gt;0,Data!AF377/12.156*1000,"")</f>
        <v/>
      </c>
      <c r="S377" s="120" t="str">
        <f>IF(Data!AH377&gt;0,Data!AH377/20.04*1000,"")</f>
        <v/>
      </c>
      <c r="T377" s="384" t="str">
        <f>IF(ISTEXT(Data!AJ377),Data!AJ377,"")</f>
        <v/>
      </c>
      <c r="U377" s="384" t="str">
        <f>IF(ISTEXT(Data!AK377),Data!AK377,"")</f>
        <v/>
      </c>
    </row>
    <row r="378" spans="1:21" x14ac:dyDescent="0.2">
      <c r="A378" s="120" t="str">
        <f>IF(ISTEXT(Data!A378),Data!A378,"")</f>
        <v/>
      </c>
      <c r="B378" s="120" t="str">
        <f>IF(Data!P378&gt;0.0001,Data!P378,"")</f>
        <v/>
      </c>
      <c r="C378" s="129" t="str">
        <f t="shared" ref="C378:C422" si="47">IF(ISNUMBER(B378),10^(-B378)*10^6,"")</f>
        <v/>
      </c>
      <c r="D378" s="121" t="str">
        <f>IF(Data!R378&gt;0.0001,Data!R378,"")</f>
        <v/>
      </c>
      <c r="E378" s="130" t="str">
        <f t="shared" si="40"/>
        <v/>
      </c>
      <c r="F378" s="130" t="str">
        <f t="shared" si="41"/>
        <v/>
      </c>
      <c r="G378" s="131" t="str">
        <f t="shared" si="42"/>
        <v/>
      </c>
      <c r="H378" s="121" t="str">
        <f t="shared" si="43"/>
        <v/>
      </c>
      <c r="I378" s="130" t="str">
        <f t="shared" si="44"/>
        <v/>
      </c>
      <c r="J378" s="121" t="str">
        <f t="shared" si="45"/>
        <v/>
      </c>
      <c r="K378" s="131" t="str">
        <f t="shared" si="46"/>
        <v/>
      </c>
      <c r="L378" s="120" t="str">
        <f>IF(Data!T378&gt;0,Data!T378/35.453*1000,"")</f>
        <v/>
      </c>
      <c r="M378" s="120" t="str">
        <f>IF(Data!V378&gt;0,Data!V378/14.0067*1000,"")</f>
        <v/>
      </c>
      <c r="N378" s="120" t="str">
        <f>IF(Data!X378&gt;0,Data!X378/16.032*1000,"")</f>
        <v/>
      </c>
      <c r="O378" s="120" t="str">
        <f>IF(Data!Z378&gt;0,Data!Z378/22.9898*1000,"")</f>
        <v/>
      </c>
      <c r="P378" s="120" t="str">
        <f>IF(Data!AB378&gt;0,Data!AB378/14.0067*1000,"")</f>
        <v/>
      </c>
      <c r="Q378" s="120" t="str">
        <f>IF(Data!AD378&gt;0,Data!AD378/39.102*1000,"")</f>
        <v/>
      </c>
      <c r="R378" s="120" t="str">
        <f>IF(Data!AF378&gt;0,Data!AF378/12.156*1000,"")</f>
        <v/>
      </c>
      <c r="S378" s="120" t="str">
        <f>IF(Data!AH378&gt;0,Data!AH378/20.04*1000,"")</f>
        <v/>
      </c>
      <c r="T378" s="384" t="str">
        <f>IF(ISTEXT(Data!AJ378),Data!AJ378,"")</f>
        <v/>
      </c>
      <c r="U378" s="384" t="str">
        <f>IF(ISTEXT(Data!AK378),Data!AK378,"")</f>
        <v/>
      </c>
    </row>
    <row r="379" spans="1:21" x14ac:dyDescent="0.2">
      <c r="A379" s="120" t="str">
        <f>IF(ISTEXT(Data!A379),Data!A379,"")</f>
        <v/>
      </c>
      <c r="B379" s="120" t="str">
        <f>IF(Data!P379&gt;0.0001,Data!P379,"")</f>
        <v/>
      </c>
      <c r="C379" s="129" t="str">
        <f t="shared" si="47"/>
        <v/>
      </c>
      <c r="D379" s="121" t="str">
        <f>IF(Data!R379&gt;0.0001,Data!R379,"")</f>
        <v/>
      </c>
      <c r="E379" s="130" t="str">
        <f t="shared" si="40"/>
        <v/>
      </c>
      <c r="F379" s="130" t="str">
        <f t="shared" si="41"/>
        <v/>
      </c>
      <c r="G379" s="131" t="str">
        <f t="shared" si="42"/>
        <v/>
      </c>
      <c r="H379" s="121" t="str">
        <f t="shared" si="43"/>
        <v/>
      </c>
      <c r="I379" s="130" t="str">
        <f t="shared" si="44"/>
        <v/>
      </c>
      <c r="J379" s="121" t="str">
        <f t="shared" si="45"/>
        <v/>
      </c>
      <c r="K379" s="131" t="str">
        <f t="shared" si="46"/>
        <v/>
      </c>
      <c r="L379" s="120" t="str">
        <f>IF(Data!T379&gt;0,Data!T379/35.453*1000,"")</f>
        <v/>
      </c>
      <c r="M379" s="120" t="str">
        <f>IF(Data!V379&gt;0,Data!V379/14.0067*1000,"")</f>
        <v/>
      </c>
      <c r="N379" s="120" t="str">
        <f>IF(Data!X379&gt;0,Data!X379/16.032*1000,"")</f>
        <v/>
      </c>
      <c r="O379" s="120" t="str">
        <f>IF(Data!Z379&gt;0,Data!Z379/22.9898*1000,"")</f>
        <v/>
      </c>
      <c r="P379" s="120" t="str">
        <f>IF(Data!AB379&gt;0,Data!AB379/14.0067*1000,"")</f>
        <v/>
      </c>
      <c r="Q379" s="120" t="str">
        <f>IF(Data!AD379&gt;0,Data!AD379/39.102*1000,"")</f>
        <v/>
      </c>
      <c r="R379" s="120" t="str">
        <f>IF(Data!AF379&gt;0,Data!AF379/12.156*1000,"")</f>
        <v/>
      </c>
      <c r="S379" s="120" t="str">
        <f>IF(Data!AH379&gt;0,Data!AH379/20.04*1000,"")</f>
        <v/>
      </c>
      <c r="T379" s="384" t="str">
        <f>IF(ISTEXT(Data!AJ379),Data!AJ379,"")</f>
        <v/>
      </c>
      <c r="U379" s="384" t="str">
        <f>IF(ISTEXT(Data!AK379),Data!AK379,"")</f>
        <v/>
      </c>
    </row>
    <row r="380" spans="1:21" x14ac:dyDescent="0.2">
      <c r="A380" s="120" t="str">
        <f>IF(ISTEXT(Data!A380),Data!A380,"")</f>
        <v/>
      </c>
      <c r="B380" s="120" t="str">
        <f>IF(Data!P380&gt;0.0001,Data!P380,"")</f>
        <v/>
      </c>
      <c r="C380" s="129" t="str">
        <f t="shared" si="47"/>
        <v/>
      </c>
      <c r="D380" s="121" t="str">
        <f>IF(Data!R380&gt;0.0001,Data!R380,"")</f>
        <v/>
      </c>
      <c r="E380" s="130" t="str">
        <f t="shared" si="40"/>
        <v/>
      </c>
      <c r="F380" s="130" t="str">
        <f t="shared" si="41"/>
        <v/>
      </c>
      <c r="G380" s="131" t="str">
        <f t="shared" si="42"/>
        <v/>
      </c>
      <c r="H380" s="121" t="str">
        <f t="shared" si="43"/>
        <v/>
      </c>
      <c r="I380" s="130" t="str">
        <f t="shared" si="44"/>
        <v/>
      </c>
      <c r="J380" s="121" t="str">
        <f t="shared" si="45"/>
        <v/>
      </c>
      <c r="K380" s="131" t="str">
        <f t="shared" si="46"/>
        <v/>
      </c>
      <c r="L380" s="120" t="str">
        <f>IF(Data!T380&gt;0,Data!T380/35.453*1000,"")</f>
        <v/>
      </c>
      <c r="M380" s="120" t="str">
        <f>IF(Data!V380&gt;0,Data!V380/14.0067*1000,"")</f>
        <v/>
      </c>
      <c r="N380" s="120" t="str">
        <f>IF(Data!X380&gt;0,Data!X380/16.032*1000,"")</f>
        <v/>
      </c>
      <c r="O380" s="120" t="str">
        <f>IF(Data!Z380&gt;0,Data!Z380/22.9898*1000,"")</f>
        <v/>
      </c>
      <c r="P380" s="120" t="str">
        <f>IF(Data!AB380&gt;0,Data!AB380/14.0067*1000,"")</f>
        <v/>
      </c>
      <c r="Q380" s="120" t="str">
        <f>IF(Data!AD380&gt;0,Data!AD380/39.102*1000,"")</f>
        <v/>
      </c>
      <c r="R380" s="120" t="str">
        <f>IF(Data!AF380&gt;0,Data!AF380/12.156*1000,"")</f>
        <v/>
      </c>
      <c r="S380" s="120" t="str">
        <f>IF(Data!AH380&gt;0,Data!AH380/20.04*1000,"")</f>
        <v/>
      </c>
      <c r="T380" s="384" t="str">
        <f>IF(ISTEXT(Data!AJ380),Data!AJ380,"")</f>
        <v/>
      </c>
      <c r="U380" s="384" t="str">
        <f>IF(ISTEXT(Data!AK380),Data!AK380,"")</f>
        <v/>
      </c>
    </row>
    <row r="381" spans="1:21" x14ac:dyDescent="0.2">
      <c r="A381" s="120" t="str">
        <f>IF(ISTEXT(Data!A381),Data!A381,"")</f>
        <v>DEU96136</v>
      </c>
      <c r="B381" s="120">
        <f>IF(Data!P381&gt;0.0001,Data!P381,"")</f>
        <v>4.57</v>
      </c>
      <c r="C381" s="129">
        <f t="shared" si="47"/>
        <v>26.915348039269087</v>
      </c>
      <c r="D381" s="121">
        <f>IF(Data!R381&gt;0.0001,Data!R381,"")</f>
        <v>15.9</v>
      </c>
      <c r="E381" s="130">
        <f t="shared" si="40"/>
        <v>16.026814411165823</v>
      </c>
      <c r="F381" s="130">
        <f t="shared" si="41"/>
        <v>16.026814411165823</v>
      </c>
      <c r="G381" s="131">
        <f t="shared" si="42"/>
        <v>-0.79757491299259564</v>
      </c>
      <c r="H381" s="121">
        <f t="shared" si="43"/>
        <v>62.385112017482399</v>
      </c>
      <c r="I381" s="130">
        <f t="shared" si="44"/>
        <v>57.906844274373</v>
      </c>
      <c r="J381" s="121">
        <f t="shared" si="45"/>
        <v>4.4782677431093987</v>
      </c>
      <c r="K381" s="131">
        <f t="shared" si="46"/>
        <v>3.7228322501000082</v>
      </c>
      <c r="L381" s="120">
        <f>IF(Data!T381&gt;0,Data!T381/35.453*1000,"")</f>
        <v>3.723239218119764</v>
      </c>
      <c r="M381" s="120">
        <f>IF(Data!V381&gt;0,Data!V381/14.0067*1000,"")</f>
        <v>40.754777840496743</v>
      </c>
      <c r="N381" s="120">
        <f>IF(Data!X381&gt;0,Data!X381/16.032*1000,"")</f>
        <v>13.428827215756492</v>
      </c>
      <c r="O381" s="120">
        <f>IF(Data!Z381&gt;0,Data!Z381/22.9898*1000,"")</f>
        <v>3.13182367832691</v>
      </c>
      <c r="P381" s="120">
        <f>IF(Data!AB381&gt;0,Data!AB381/14.0067*1000,"")</f>
        <v>17.351294417650642</v>
      </c>
      <c r="Q381" s="120">
        <f>IF(Data!AD381&gt;0,Data!AD381/39.102*1000,"")</f>
        <v>3.1456191499156057</v>
      </c>
      <c r="R381" s="120">
        <f>IF(Data!AF381&gt;0,Data!AF381/12.156*1000,"")</f>
        <v>3.2082922013820334</v>
      </c>
      <c r="S381" s="120">
        <f>IF(Data!AH381&gt;0,Data!AH381/20.04*1000,"")</f>
        <v>8.6327345309381229</v>
      </c>
      <c r="T381" s="384" t="str">
        <f>IF(ISTEXT(Data!AJ381),Data!AJ381,"")</f>
        <v/>
      </c>
      <c r="U381" s="384" t="str">
        <f>IF(ISTEXT(Data!AK381),Data!AK381,"")</f>
        <v/>
      </c>
    </row>
    <row r="382" spans="1:21" x14ac:dyDescent="0.2">
      <c r="A382" s="120" t="str">
        <f>IF(ISTEXT(Data!A382),Data!A382,"")</f>
        <v>DEU96137</v>
      </c>
      <c r="B382" s="120">
        <f>IF(Data!P382&gt;0.0001,Data!P382,"")</f>
        <v>4.54</v>
      </c>
      <c r="C382" s="129">
        <f t="shared" si="47"/>
        <v>28.84031503126603</v>
      </c>
      <c r="D382" s="121">
        <f>IF(Data!R382&gt;0.0001,Data!R382,"")</f>
        <v>20.9</v>
      </c>
      <c r="E382" s="130">
        <f t="shared" si="40"/>
        <v>19.033552634325844</v>
      </c>
      <c r="F382" s="130">
        <f t="shared" si="41"/>
        <v>19.033552634325844</v>
      </c>
      <c r="G382" s="131">
        <f t="shared" si="42"/>
        <v>8.9303701706897378</v>
      </c>
      <c r="H382" s="121">
        <f t="shared" si="43"/>
        <v>75.295248918726259</v>
      </c>
      <c r="I382" s="130">
        <f t="shared" si="44"/>
        <v>77.880573263564344</v>
      </c>
      <c r="J382" s="121">
        <f t="shared" si="45"/>
        <v>-2.5853243448380852</v>
      </c>
      <c r="K382" s="131">
        <f t="shared" si="46"/>
        <v>-1.6878148966364661</v>
      </c>
      <c r="L382" s="120">
        <f>IF(Data!T382&gt;0,Data!T382/35.453*1000,"")</f>
        <v>9.9850506304120934</v>
      </c>
      <c r="M382" s="120">
        <f>IF(Data!V382&gt;0,Data!V382/14.0067*1000,"")</f>
        <v>35.416498669462143</v>
      </c>
      <c r="N382" s="120">
        <f>IF(Data!X382&gt;0,Data!X382/16.032*1000,"")</f>
        <v>32.479023963690118</v>
      </c>
      <c r="O382" s="120">
        <f>IF(Data!Z382&gt;0,Data!Z382/22.9898*1000,"")</f>
        <v>9.3084759328049831</v>
      </c>
      <c r="P382" s="120">
        <f>IF(Data!AB382&gt;0,Data!AB382/14.0067*1000,"")</f>
        <v>27.99489993902101</v>
      </c>
      <c r="Q382" s="120">
        <f>IF(Data!AD382&gt;0,Data!AD382/39.102*1000,"")</f>
        <v>0.81837246176666167</v>
      </c>
      <c r="R382" s="120">
        <f>IF(Data!AF382&gt;0,Data!AF382/12.156*1000,"")</f>
        <v>3.0437643961829544</v>
      </c>
      <c r="S382" s="120">
        <f>IF(Data!AH382&gt;0,Data!AH382/20.04*1000,"")</f>
        <v>5.2894211576846306</v>
      </c>
      <c r="T382" s="384" t="str">
        <f>IF(ISTEXT(Data!AJ382),Data!AJ382,"")</f>
        <v/>
      </c>
      <c r="U382" s="384" t="str">
        <f>IF(ISTEXT(Data!AK382),Data!AK382,"")</f>
        <v/>
      </c>
    </row>
    <row r="383" spans="1:21" x14ac:dyDescent="0.2">
      <c r="A383" s="120" t="str">
        <f>IF(ISTEXT(Data!A383),Data!A383,"")</f>
        <v/>
      </c>
      <c r="B383" s="120" t="str">
        <f>IF(Data!P383&gt;0.0001,Data!P383,"")</f>
        <v/>
      </c>
      <c r="C383" s="129" t="str">
        <f t="shared" si="47"/>
        <v/>
      </c>
      <c r="D383" s="121" t="str">
        <f>IF(Data!R383&gt;0.0001,Data!R383,"")</f>
        <v/>
      </c>
      <c r="E383" s="130" t="str">
        <f t="shared" si="40"/>
        <v/>
      </c>
      <c r="F383" s="130" t="str">
        <f t="shared" si="41"/>
        <v/>
      </c>
      <c r="G383" s="131" t="str">
        <f t="shared" si="42"/>
        <v/>
      </c>
      <c r="H383" s="121" t="str">
        <f t="shared" si="43"/>
        <v/>
      </c>
      <c r="I383" s="130" t="str">
        <f t="shared" si="44"/>
        <v/>
      </c>
      <c r="J383" s="121" t="str">
        <f t="shared" si="45"/>
        <v/>
      </c>
      <c r="K383" s="131" t="str">
        <f t="shared" si="46"/>
        <v/>
      </c>
      <c r="L383" s="120" t="str">
        <f>IF(Data!T383&gt;0,Data!T383/35.453*1000,"")</f>
        <v/>
      </c>
      <c r="M383" s="120" t="str">
        <f>IF(Data!V383&gt;0,Data!V383/14.0067*1000,"")</f>
        <v/>
      </c>
      <c r="N383" s="120" t="str">
        <f>IF(Data!X383&gt;0,Data!X383/16.032*1000,"")</f>
        <v/>
      </c>
      <c r="O383" s="120" t="str">
        <f>IF(Data!Z383&gt;0,Data!Z383/22.9898*1000,"")</f>
        <v/>
      </c>
      <c r="P383" s="120" t="str">
        <f>IF(Data!AB383&gt;0,Data!AB383/14.0067*1000,"")</f>
        <v/>
      </c>
      <c r="Q383" s="120" t="str">
        <f>IF(Data!AD383&gt;0,Data!AD383/39.102*1000,"")</f>
        <v/>
      </c>
      <c r="R383" s="120" t="str">
        <f>IF(Data!AF383&gt;0,Data!AF383/12.156*1000,"")</f>
        <v/>
      </c>
      <c r="S383" s="120" t="str">
        <f>IF(Data!AH383&gt;0,Data!AH383/20.04*1000,"")</f>
        <v/>
      </c>
      <c r="T383" s="384" t="str">
        <f>IF(ISTEXT(Data!AJ383),Data!AJ383,"")</f>
        <v/>
      </c>
      <c r="U383" s="384" t="str">
        <f>IF(ISTEXT(Data!AK383),Data!AK383,"")</f>
        <v/>
      </c>
    </row>
    <row r="384" spans="1:21" x14ac:dyDescent="0.2">
      <c r="A384" s="120" t="str">
        <f>IF(ISTEXT(Data!A384),Data!A384,"")</f>
        <v>DEU96138</v>
      </c>
      <c r="B384" s="120">
        <f>IF(Data!P384&gt;0.0001,Data!P384,"")</f>
        <v>4.53</v>
      </c>
      <c r="C384" s="129">
        <f t="shared" si="47"/>
        <v>29.512092266663828</v>
      </c>
      <c r="D384" s="121">
        <f>IF(Data!R384&gt;0.0001,Data!R384,"")</f>
        <v>19</v>
      </c>
      <c r="E384" s="130">
        <f t="shared" si="40"/>
        <v>19.009643018528266</v>
      </c>
      <c r="F384" s="130">
        <f t="shared" si="41"/>
        <v>19.009643018528266</v>
      </c>
      <c r="G384" s="131">
        <f t="shared" si="42"/>
        <v>-5.0752729096135034E-2</v>
      </c>
      <c r="H384" s="121">
        <f t="shared" si="43"/>
        <v>76.942931706370743</v>
      </c>
      <c r="I384" s="130">
        <f t="shared" si="44"/>
        <v>72.991013428736579</v>
      </c>
      <c r="J384" s="121">
        <f t="shared" si="45"/>
        <v>3.9519182776341637</v>
      </c>
      <c r="K384" s="131">
        <f t="shared" si="46"/>
        <v>2.635772889236685</v>
      </c>
      <c r="L384" s="120">
        <f>IF(Data!T384&gt;0,Data!T384/35.453*1000,"")</f>
        <v>3.3847629255634213</v>
      </c>
      <c r="M384" s="120">
        <f>IF(Data!V384&gt;0,Data!V384/14.0067*1000,"")</f>
        <v>49.931457140553178</v>
      </c>
      <c r="N384" s="120">
        <f>IF(Data!X384&gt;0,Data!X384/16.032*1000,"")</f>
        <v>19.674793362619976</v>
      </c>
      <c r="O384" s="120">
        <f>IF(Data!Z384&gt;0,Data!Z384/22.9898*1000,"")</f>
        <v>2.8273408207117945</v>
      </c>
      <c r="P384" s="120">
        <f>IF(Data!AB384&gt;0,Data!AB384/14.0067*1000,"")</f>
        <v>35.589555962082152</v>
      </c>
      <c r="Q384" s="120">
        <f>IF(Data!AD384&gt;0,Data!AD384/39.102*1000,"")</f>
        <v>0.86952074062707807</v>
      </c>
      <c r="R384" s="120">
        <f>IF(Data!AF384&gt;0,Data!AF384/12.156*1000,"")</f>
        <v>2.0565975649884831</v>
      </c>
      <c r="S384" s="120">
        <f>IF(Data!AH384&gt;0,Data!AH384/20.04*1000,"")</f>
        <v>6.0878243512974057</v>
      </c>
      <c r="T384" s="384" t="str">
        <f>IF(ISTEXT(Data!AJ384),Data!AJ384,"")</f>
        <v/>
      </c>
      <c r="U384" s="384" t="str">
        <f>IF(ISTEXT(Data!AK384),Data!AK384,"")</f>
        <v/>
      </c>
    </row>
    <row r="385" spans="1:21" x14ac:dyDescent="0.2">
      <c r="A385" s="120" t="str">
        <f>IF(ISTEXT(Data!A385),Data!A385,"")</f>
        <v/>
      </c>
      <c r="B385" s="120" t="str">
        <f>IF(Data!P385&gt;0.0001,Data!P385,"")</f>
        <v/>
      </c>
      <c r="C385" s="129" t="str">
        <f t="shared" si="47"/>
        <v/>
      </c>
      <c r="D385" s="121" t="str">
        <f>IF(Data!R385&gt;0.0001,Data!R385,"")</f>
        <v/>
      </c>
      <c r="E385" s="130" t="str">
        <f t="shared" si="40"/>
        <v/>
      </c>
      <c r="F385" s="130" t="str">
        <f t="shared" si="41"/>
        <v/>
      </c>
      <c r="G385" s="131" t="str">
        <f t="shared" si="42"/>
        <v/>
      </c>
      <c r="H385" s="121" t="str">
        <f t="shared" si="43"/>
        <v/>
      </c>
      <c r="I385" s="130" t="str">
        <f t="shared" si="44"/>
        <v/>
      </c>
      <c r="J385" s="121" t="str">
        <f t="shared" si="45"/>
        <v/>
      </c>
      <c r="K385" s="131" t="str">
        <f t="shared" si="46"/>
        <v/>
      </c>
      <c r="L385" s="120" t="str">
        <f>IF(Data!T385&gt;0,Data!T385/35.453*1000,"")</f>
        <v/>
      </c>
      <c r="M385" s="120" t="str">
        <f>IF(Data!V385&gt;0,Data!V385/14.0067*1000,"")</f>
        <v/>
      </c>
      <c r="N385" s="120" t="str">
        <f>IF(Data!X385&gt;0,Data!X385/16.032*1000,"")</f>
        <v/>
      </c>
      <c r="O385" s="120" t="str">
        <f>IF(Data!Z385&gt;0,Data!Z385/22.9898*1000,"")</f>
        <v/>
      </c>
      <c r="P385" s="120" t="str">
        <f>IF(Data!AB385&gt;0,Data!AB385/14.0067*1000,"")</f>
        <v/>
      </c>
      <c r="Q385" s="120" t="str">
        <f>IF(Data!AD385&gt;0,Data!AD385/39.102*1000,"")</f>
        <v/>
      </c>
      <c r="R385" s="120" t="str">
        <f>IF(Data!AF385&gt;0,Data!AF385/12.156*1000,"")</f>
        <v/>
      </c>
      <c r="S385" s="120" t="str">
        <f>IF(Data!AH385&gt;0,Data!AH385/20.04*1000,"")</f>
        <v/>
      </c>
      <c r="T385" s="384" t="str">
        <f>IF(ISTEXT(Data!AJ385),Data!AJ385,"")</f>
        <v/>
      </c>
      <c r="U385" s="384" t="str">
        <f>IF(ISTEXT(Data!AK385),Data!AK385,"")</f>
        <v/>
      </c>
    </row>
    <row r="386" spans="1:21" x14ac:dyDescent="0.2">
      <c r="A386" s="120" t="str">
        <f>IF(ISTEXT(Data!A386),Data!A386,"")</f>
        <v>DEU96139</v>
      </c>
      <c r="B386" s="120">
        <f>IF(Data!P386&gt;0.0001,Data!P386,"")</f>
        <v>4.84</v>
      </c>
      <c r="C386" s="129">
        <f t="shared" si="47"/>
        <v>14.454397707459275</v>
      </c>
      <c r="D386" s="121">
        <f>IF(Data!R386&gt;0.0001,Data!R386,"")</f>
        <v>11.1</v>
      </c>
      <c r="E386" s="130">
        <f t="shared" si="40"/>
        <v>10.503920238802122</v>
      </c>
      <c r="F386" s="130">
        <f t="shared" si="41"/>
        <v>10.503920238802122</v>
      </c>
      <c r="G386" s="131">
        <f t="shared" si="42"/>
        <v>5.3700879387196183</v>
      </c>
      <c r="H386" s="121">
        <f t="shared" si="43"/>
        <v>48.984950675577892</v>
      </c>
      <c r="I386" s="130">
        <f t="shared" si="44"/>
        <v>43.507228054444226</v>
      </c>
      <c r="J386" s="121">
        <f t="shared" si="45"/>
        <v>5.4777226211336654</v>
      </c>
      <c r="K386" s="131">
        <f t="shared" si="46"/>
        <v>5.9223630542023837</v>
      </c>
      <c r="L386" s="120">
        <f>IF(Data!T386&gt;0,Data!T386/35.453*1000,"")</f>
        <v>4.2309536569542772</v>
      </c>
      <c r="M386" s="120">
        <f>IF(Data!V386&gt;0,Data!V386/14.0067*1000,"")</f>
        <v>27.159100072574791</v>
      </c>
      <c r="N386" s="120">
        <f>IF(Data!X386&gt;0,Data!X386/16.032*1000,"")</f>
        <v>12.117174324915158</v>
      </c>
      <c r="O386" s="120">
        <f>IF(Data!Z386&gt;0,Data!Z386/22.9898*1000,"")</f>
        <v>5.7416767435993359</v>
      </c>
      <c r="P386" s="120">
        <f>IF(Data!AB386&gt;0,Data!AB386/14.0067*1000,"")</f>
        <v>15.078441155274682</v>
      </c>
      <c r="Q386" s="120">
        <f>IF(Data!AD386&gt;0,Data!AD386/39.102*1000,"")</f>
        <v>1.9692087361260295</v>
      </c>
      <c r="R386" s="120">
        <f>IF(Data!AF386&gt;0,Data!AF386/12.156*1000,"")</f>
        <v>3.2082922013820334</v>
      </c>
      <c r="S386" s="120">
        <f>IF(Data!AH386&gt;0,Data!AH386/20.04*1000,"")</f>
        <v>8.5329341317365284</v>
      </c>
      <c r="T386" s="384" t="str">
        <f>IF(ISTEXT(Data!AJ386),Data!AJ386,"")</f>
        <v/>
      </c>
      <c r="U386" s="384" t="str">
        <f>IF(ISTEXT(Data!AK386),Data!AK386,"")</f>
        <v/>
      </c>
    </row>
    <row r="387" spans="1:21" x14ac:dyDescent="0.2">
      <c r="A387" s="120" t="str">
        <f>IF(ISTEXT(Data!A387),Data!A387,"")</f>
        <v>DEU96140</v>
      </c>
      <c r="B387" s="120">
        <f>IF(Data!P387&gt;0.0001,Data!P387,"")</f>
        <v>4.47</v>
      </c>
      <c r="C387" s="129">
        <f t="shared" si="47"/>
        <v>33.884415613920254</v>
      </c>
      <c r="D387" s="121">
        <f>IF(Data!R387&gt;0.0001,Data!R387,"")</f>
        <v>19.5</v>
      </c>
      <c r="E387" s="130">
        <f t="shared" si="40"/>
        <v>19.264450478865214</v>
      </c>
      <c r="F387" s="130">
        <f t="shared" si="41"/>
        <v>19.264450478865214</v>
      </c>
      <c r="G387" s="131">
        <f t="shared" si="42"/>
        <v>1.2079462622296706</v>
      </c>
      <c r="H387" s="121">
        <f t="shared" si="43"/>
        <v>69.117322455124309</v>
      </c>
      <c r="I387" s="130">
        <f t="shared" si="44"/>
        <v>66.605490959570687</v>
      </c>
      <c r="J387" s="121">
        <f t="shared" si="45"/>
        <v>2.5118314955536221</v>
      </c>
      <c r="K387" s="131">
        <f t="shared" si="46"/>
        <v>1.8507069168090651</v>
      </c>
      <c r="L387" s="120">
        <f>IF(Data!T387&gt;0,Data!T387/35.453*1000,"")</f>
        <v>3.5540010718415926</v>
      </c>
      <c r="M387" s="120">
        <f>IF(Data!V387&gt;0,Data!V387/14.0067*1000,"")</f>
        <v>37.10991049108943</v>
      </c>
      <c r="N387" s="120">
        <f>IF(Data!X387&gt;0,Data!X387/16.032*1000,"")</f>
        <v>25.941579396639668</v>
      </c>
      <c r="O387" s="120">
        <f>IF(Data!Z387&gt;0,Data!Z387/22.9898*1000,"")</f>
        <v>2.4358628609209303</v>
      </c>
      <c r="P387" s="120">
        <f>IF(Data!AB387&gt;0,Data!AB387/14.0067*1000,"")</f>
        <v>24.779644104440376</v>
      </c>
      <c r="Q387" s="120">
        <f>IF(Data!AD387&gt;0,Data!AD387/39.102*1000,"")</f>
        <v>0.81837246176666167</v>
      </c>
      <c r="R387" s="120">
        <f>IF(Data!AF387&gt;0,Data!AF387/12.156*1000,"")</f>
        <v>1.809805857189865</v>
      </c>
      <c r="S387" s="120">
        <f>IF(Data!AH387&gt;0,Data!AH387/20.04*1000,"")</f>
        <v>5.3892215568862278</v>
      </c>
      <c r="T387" s="384" t="str">
        <f>IF(ISTEXT(Data!AJ387),Data!AJ387,"")</f>
        <v/>
      </c>
      <c r="U387" s="384" t="str">
        <f>IF(ISTEXT(Data!AK387),Data!AK387,"")</f>
        <v/>
      </c>
    </row>
    <row r="388" spans="1:21" x14ac:dyDescent="0.2">
      <c r="A388" s="120" t="str">
        <f>IF(ISTEXT(Data!A388),Data!A388,"")</f>
        <v>DEU96141</v>
      </c>
      <c r="B388" s="120">
        <f>IF(Data!P388&gt;0.0001,Data!P388,"")</f>
        <v>4.25</v>
      </c>
      <c r="C388" s="129">
        <f t="shared" si="47"/>
        <v>56.234132519034887</v>
      </c>
      <c r="D388" s="121">
        <f>IF(Data!R388&gt;0.0001,Data!R388,"")</f>
        <v>35.4</v>
      </c>
      <c r="E388" s="130">
        <f t="shared" si="40"/>
        <v>34.262641191475545</v>
      </c>
      <c r="F388" s="130">
        <f t="shared" si="41"/>
        <v>34.262641191475545</v>
      </c>
      <c r="G388" s="131">
        <f t="shared" si="42"/>
        <v>3.2128779901820721</v>
      </c>
      <c r="H388" s="121">
        <f t="shared" si="43"/>
        <v>128.53157474616987</v>
      </c>
      <c r="I388" s="130">
        <f t="shared" si="44"/>
        <v>127.75069502625078</v>
      </c>
      <c r="J388" s="121">
        <f t="shared" si="45"/>
        <v>0.78087971991908489</v>
      </c>
      <c r="K388" s="131">
        <f t="shared" si="46"/>
        <v>0.30469517872325236</v>
      </c>
      <c r="L388" s="120">
        <f>IF(Data!T388&gt;0,Data!T388/35.453*1000,"")</f>
        <v>4.7950808112148477</v>
      </c>
      <c r="M388" s="120">
        <f>IF(Data!V388&gt;0,Data!V388/14.0067*1000,"")</f>
        <v>76.235787436497063</v>
      </c>
      <c r="N388" s="120">
        <f>IF(Data!X388&gt;0,Data!X388/16.032*1000,"")</f>
        <v>46.719826778538867</v>
      </c>
      <c r="O388" s="120">
        <f>IF(Data!Z388&gt;0,Data!Z388/22.9898*1000,"")</f>
        <v>5.5241889881599668</v>
      </c>
      <c r="P388" s="120">
        <f>IF(Data!AB388&gt;0,Data!AB388/14.0067*1000,"")</f>
        <v>57.2648151227895</v>
      </c>
      <c r="Q388" s="120">
        <f>IF(Data!AD388&gt;0,Data!AD388/39.102*1000,"")</f>
        <v>1.0996879954989516</v>
      </c>
      <c r="R388" s="120">
        <f>IF(Data!AF388&gt;0,Data!AF388/12.156*1000,"")</f>
        <v>2.2211253701875617</v>
      </c>
      <c r="S388" s="120">
        <f>IF(Data!AH388&gt;0,Data!AH388/20.04*1000,"")</f>
        <v>6.1876247504990021</v>
      </c>
      <c r="T388" s="384" t="str">
        <f>IF(ISTEXT(Data!AJ388),Data!AJ388,"")</f>
        <v/>
      </c>
      <c r="U388" s="384" t="str">
        <f>IF(ISTEXT(Data!AK388),Data!AK388,"")</f>
        <v/>
      </c>
    </row>
    <row r="389" spans="1:21" x14ac:dyDescent="0.2">
      <c r="A389" s="120" t="str">
        <f>IF(ISTEXT(Data!A389),Data!A389,"")</f>
        <v>DEU96142</v>
      </c>
      <c r="B389" s="120">
        <f>IF(Data!P389&gt;0.0001,Data!P389,"")</f>
        <v>4.04</v>
      </c>
      <c r="C389" s="129">
        <f t="shared" si="47"/>
        <v>91.20108393559093</v>
      </c>
      <c r="D389" s="121">
        <f>IF(Data!R389&gt;0.0001,Data!R389,"")</f>
        <v>51.8</v>
      </c>
      <c r="E389" s="130">
        <f t="shared" si="40"/>
        <v>51.816883313870242</v>
      </c>
      <c r="F389" s="130">
        <f t="shared" si="41"/>
        <v>51.816883313870242</v>
      </c>
      <c r="G389" s="131">
        <f t="shared" si="42"/>
        <v>-3.2593270019778631E-2</v>
      </c>
      <c r="H389" s="121">
        <f t="shared" si="43"/>
        <v>181.27686529597838</v>
      </c>
      <c r="I389" s="130">
        <f t="shared" si="44"/>
        <v>184.08354887795113</v>
      </c>
      <c r="J389" s="121">
        <f t="shared" si="45"/>
        <v>-2.8066835819727487</v>
      </c>
      <c r="K389" s="131">
        <f t="shared" si="46"/>
        <v>-0.76819586169962839</v>
      </c>
      <c r="L389" s="120">
        <f>IF(Data!T389&gt;0,Data!T389/35.453*1000,"")</f>
        <v>6.4874622739965586</v>
      </c>
      <c r="M389" s="120">
        <f>IF(Data!V389&gt;0,Data!V389/14.0067*1000,"")</f>
        <v>130.37658253366664</v>
      </c>
      <c r="N389" s="120">
        <f>IF(Data!X389&gt;0,Data!X389/16.032*1000,"")</f>
        <v>47.21950407028794</v>
      </c>
      <c r="O389" s="120">
        <f>IF(Data!Z389&gt;0,Data!Z389/22.9898*1000,"")</f>
        <v>5.4806914370720934</v>
      </c>
      <c r="P389" s="120">
        <f>IF(Data!AB389&gt;0,Data!AB389/14.0067*1000,"")</f>
        <v>73.673706968235464</v>
      </c>
      <c r="Q389" s="120">
        <f>IF(Data!AD389&gt;0,Data!AD389/39.102*1000,"")</f>
        <v>1.329855250370825</v>
      </c>
      <c r="R389" s="120">
        <f>IF(Data!AF389&gt;0,Data!AF389/12.156*1000,"")</f>
        <v>2.0565975649884831</v>
      </c>
      <c r="S389" s="120">
        <f>IF(Data!AH389&gt;0,Data!AH389/20.04*1000,"")</f>
        <v>7.5349301397205597</v>
      </c>
      <c r="T389" s="384" t="str">
        <f>IF(ISTEXT(Data!AJ389),Data!AJ389,"")</f>
        <v/>
      </c>
      <c r="U389" s="384" t="str">
        <f>IF(ISTEXT(Data!AK389),Data!AK389,"")</f>
        <v/>
      </c>
    </row>
    <row r="390" spans="1:21" x14ac:dyDescent="0.2">
      <c r="A390" s="120" t="str">
        <f>IF(ISTEXT(Data!A390),Data!A390,"")</f>
        <v>DEU96143</v>
      </c>
      <c r="B390" s="120">
        <f>IF(Data!P390&gt;0.0001,Data!P390,"")</f>
        <v>4.95</v>
      </c>
      <c r="C390" s="129">
        <f t="shared" si="47"/>
        <v>11.220184543019627</v>
      </c>
      <c r="D390" s="121">
        <f>IF(Data!R390&gt;0.0001,Data!R390,"")</f>
        <v>9.1</v>
      </c>
      <c r="E390" s="130">
        <f t="shared" si="40"/>
        <v>9.7175196477231243</v>
      </c>
      <c r="F390" s="130">
        <f t="shared" si="41"/>
        <v>9.7175196477231243</v>
      </c>
      <c r="G390" s="131">
        <f t="shared" si="42"/>
        <v>-6.7859301947596116</v>
      </c>
      <c r="H390" s="121">
        <f t="shared" si="43"/>
        <v>55.954085766030396</v>
      </c>
      <c r="I390" s="130">
        <f t="shared" si="44"/>
        <v>35.82893937996672</v>
      </c>
      <c r="J390" s="121">
        <f t="shared" si="45"/>
        <v>20.125146386063676</v>
      </c>
      <c r="K390" s="131">
        <f t="shared" si="46"/>
        <v>21.926871939610919</v>
      </c>
      <c r="L390" s="120">
        <f>IF(Data!T390&gt;0,Data!T390/35.453*1000,"")</f>
        <v>2.4539531210334804</v>
      </c>
      <c r="M390" s="120">
        <f>IF(Data!V390&gt;0,Data!V390/14.0067*1000,"")</f>
        <v>21.466010805580193</v>
      </c>
      <c r="N390" s="120">
        <f>IF(Data!X390&gt;0,Data!X390/16.032*1000,"")</f>
        <v>11.908975453353044</v>
      </c>
      <c r="O390" s="120">
        <f>IF(Data!Z390&gt;0,Data!Z390/22.9898*1000,"")</f>
        <v>2.6968481674481728</v>
      </c>
      <c r="P390" s="120">
        <f>IF(Data!AB390&gt;0,Data!AB390/14.0067*1000,"")</f>
        <v>33.926492599368039</v>
      </c>
      <c r="Q390" s="120">
        <f>IF(Data!AD390&gt;0,Data!AD390/39.102*1000,"")</f>
        <v>1.457725947521866</v>
      </c>
      <c r="R390" s="120">
        <f>IF(Data!AF390&gt;0,Data!AF390/12.156*1000,"")</f>
        <v>1.5630141493912468</v>
      </c>
      <c r="S390" s="120">
        <f>IF(Data!AH390&gt;0,Data!AH390/20.04*1000,"")</f>
        <v>5.0898203592814371</v>
      </c>
      <c r="T390" s="384" t="str">
        <f>IF(ISTEXT(Data!AJ390),Data!AJ390,"")</f>
        <v/>
      </c>
      <c r="U390" s="384" t="str">
        <f>IF(ISTEXT(Data!AK390),Data!AK390,"")</f>
        <v/>
      </c>
    </row>
    <row r="391" spans="1:21" x14ac:dyDescent="0.2">
      <c r="A391" s="120" t="str">
        <f>IF(ISTEXT(Data!A391),Data!A391,"")</f>
        <v>DEU96144</v>
      </c>
      <c r="B391" s="120">
        <f>IF(Data!P391&gt;0.0001,Data!P391,"")</f>
        <v>4.46</v>
      </c>
      <c r="C391" s="129">
        <f t="shared" si="47"/>
        <v>34.673685045253158</v>
      </c>
      <c r="D391" s="121">
        <f>IF(Data!R391&gt;0.0001,Data!R391,"")</f>
        <v>20.7</v>
      </c>
      <c r="E391" s="130">
        <f t="shared" si="40"/>
        <v>21.268715497182075</v>
      </c>
      <c r="F391" s="130">
        <f t="shared" si="41"/>
        <v>21.268715497182075</v>
      </c>
      <c r="G391" s="131">
        <f t="shared" si="42"/>
        <v>-2.747417860782976</v>
      </c>
      <c r="H391" s="121">
        <f t="shared" si="43"/>
        <v>88.229469363125503</v>
      </c>
      <c r="I391" s="130">
        <f t="shared" si="44"/>
        <v>74.152725601682889</v>
      </c>
      <c r="J391" s="121">
        <f t="shared" si="45"/>
        <v>14.076743761442614</v>
      </c>
      <c r="K391" s="131">
        <f t="shared" si="46"/>
        <v>8.6688960969479076</v>
      </c>
      <c r="L391" s="120">
        <f>IF(Data!T391&gt;0,Data!T391/35.453*1000,"")</f>
        <v>11.874876597185004</v>
      </c>
      <c r="M391" s="120">
        <f>IF(Data!V391&gt;0,Data!V391/14.0067*1000,"")</f>
        <v>40.770905572131284</v>
      </c>
      <c r="N391" s="120">
        <f>IF(Data!X391&gt;0,Data!X391/16.032*1000,"")</f>
        <v>21.506943432366594</v>
      </c>
      <c r="O391" s="120">
        <f>IF(Data!Z391&gt;0,Data!Z391/22.9898*1000,"")</f>
        <v>9.2214808306292362</v>
      </c>
      <c r="P391" s="120">
        <f>IF(Data!AB391&gt;0,Data!AB391/14.0067*1000,"")</f>
        <v>36.421087643439215</v>
      </c>
      <c r="Q391" s="120">
        <f>IF(Data!AD391&gt;0,Data!AD391/39.102*1000,"")</f>
        <v>0.97181729834791064</v>
      </c>
      <c r="R391" s="120">
        <f>IF(Data!AF391&gt;0,Data!AF391/12.156*1000,"")</f>
        <v>2.550180980585719</v>
      </c>
      <c r="S391" s="120">
        <f>IF(Data!AH391&gt;0,Data!AH391/20.04*1000,"")</f>
        <v>4.3912175648702592</v>
      </c>
      <c r="T391" s="384" t="str">
        <f>IF(ISTEXT(Data!AJ391),Data!AJ391,"")</f>
        <v/>
      </c>
      <c r="U391" s="384" t="str">
        <f>IF(ISTEXT(Data!AK391),Data!AK391,"")</f>
        <v/>
      </c>
    </row>
    <row r="392" spans="1:21" x14ac:dyDescent="0.2">
      <c r="A392" s="120" t="str">
        <f>IF(ISTEXT(Data!A392),Data!A392,"")</f>
        <v>DEU96145</v>
      </c>
      <c r="B392" s="120">
        <f>IF(Data!P392&gt;0.0001,Data!P392,"")</f>
        <v>4.07</v>
      </c>
      <c r="C392" s="129">
        <f t="shared" si="47"/>
        <v>85.113803820237493</v>
      </c>
      <c r="D392" s="121">
        <f>IF(Data!R392&gt;0.0001,Data!R392,"")</f>
        <v>49.7</v>
      </c>
      <c r="E392" s="130">
        <f t="shared" si="40"/>
        <v>46.968200631591088</v>
      </c>
      <c r="F392" s="130">
        <f t="shared" si="41"/>
        <v>46.968200631591088</v>
      </c>
      <c r="G392" s="131">
        <f t="shared" si="42"/>
        <v>5.4965782060541537</v>
      </c>
      <c r="H392" s="121">
        <f t="shared" si="43"/>
        <v>153.64102497263772</v>
      </c>
      <c r="I392" s="130">
        <f t="shared" si="44"/>
        <v>168.43864814535806</v>
      </c>
      <c r="J392" s="121">
        <f t="shared" si="45"/>
        <v>-14.797623172720336</v>
      </c>
      <c r="K392" s="131">
        <f t="shared" si="46"/>
        <v>-4.5943983454364545</v>
      </c>
      <c r="L392" s="120">
        <f>IF(Data!T392&gt;0,Data!T392/35.453*1000,"")</f>
        <v>18.531577017459735</v>
      </c>
      <c r="M392" s="120">
        <f>IF(Data!V392&gt;0,Data!V392/14.0067*1000,"")</f>
        <v>91.299088783162631</v>
      </c>
      <c r="N392" s="120">
        <f>IF(Data!X392&gt;0,Data!X392/16.032*1000,"")</f>
        <v>58.607982344735696</v>
      </c>
      <c r="O392" s="120">
        <f>IF(Data!Z392&gt;0,Data!Z392/22.9898*1000,"")</f>
        <v>13.049265326362125</v>
      </c>
      <c r="P392" s="120">
        <f>IF(Data!AB392&gt;0,Data!AB392/14.0067*1000,"")</f>
        <v>45.235323465824038</v>
      </c>
      <c r="Q392" s="120">
        <f>IF(Data!AD392&gt;0,Data!AD392/39.102*1000,"")</f>
        <v>1.4833000869520743</v>
      </c>
      <c r="R392" s="120">
        <f>IF(Data!AF392&gt;0,Data!AF392/12.156*1000,"")</f>
        <v>3.6196117143797299</v>
      </c>
      <c r="S392" s="120">
        <f>IF(Data!AH392&gt;0,Data!AH392/20.04*1000,"")</f>
        <v>5.1397205588822352</v>
      </c>
      <c r="T392" s="384" t="str">
        <f>IF(ISTEXT(Data!AJ392),Data!AJ392,"")</f>
        <v/>
      </c>
      <c r="U392" s="384" t="str">
        <f>IF(ISTEXT(Data!AK392),Data!AK392,"")</f>
        <v/>
      </c>
    </row>
    <row r="393" spans="1:21" x14ac:dyDescent="0.2">
      <c r="A393" s="120" t="str">
        <f>IF(ISTEXT(Data!A393),Data!A393,"")</f>
        <v>DEU96146</v>
      </c>
      <c r="B393" s="120">
        <f>IF(Data!P393&gt;0.0001,Data!P393,"")</f>
        <v>4.53</v>
      </c>
      <c r="C393" s="129">
        <f t="shared" si="47"/>
        <v>29.512092266663828</v>
      </c>
      <c r="D393" s="121">
        <f>IF(Data!R393&gt;0.0001,Data!R393,"")</f>
        <v>28.8</v>
      </c>
      <c r="E393" s="130">
        <f t="shared" si="40"/>
        <v>28.978537505235686</v>
      </c>
      <c r="F393" s="130">
        <f t="shared" si="41"/>
        <v>28.978537505235686</v>
      </c>
      <c r="G393" s="131">
        <f t="shared" si="42"/>
        <v>-0.61992189317946111</v>
      </c>
      <c r="H393" s="121">
        <f t="shared" si="43"/>
        <v>151.90415210579874</v>
      </c>
      <c r="I393" s="130">
        <f t="shared" si="44"/>
        <v>147.63403313267884</v>
      </c>
      <c r="J393" s="121">
        <f t="shared" si="45"/>
        <v>4.2701189731199065</v>
      </c>
      <c r="K393" s="131">
        <f t="shared" si="46"/>
        <v>1.4255674847332895</v>
      </c>
      <c r="L393" s="120">
        <f>IF(Data!T393&gt;0,Data!T393/35.453*1000,"")</f>
        <v>50.122697656051663</v>
      </c>
      <c r="M393" s="120">
        <f>IF(Data!V393&gt;0,Data!V393/14.0067*1000,"")</f>
        <v>50.624949600838633</v>
      </c>
      <c r="N393" s="120">
        <f>IF(Data!X393&gt;0,Data!X393/16.032*1000,"")</f>
        <v>46.886385875788548</v>
      </c>
      <c r="O393" s="120">
        <f>IF(Data!Z393&gt;0,Data!Z393/22.9898*1000,"")</f>
        <v>49.674203342351824</v>
      </c>
      <c r="P393" s="120">
        <f>IF(Data!AB393&gt;0,Data!AB393/14.0067*1000,"")</f>
        <v>48.395143854980873</v>
      </c>
      <c r="Q393" s="120">
        <f>IF(Data!AD393&gt;0,Data!AD393/39.102*1000,"")</f>
        <v>3.2990639864968547</v>
      </c>
      <c r="R393" s="120">
        <f>IF(Data!AF393&gt;0,Data!AF393/12.156*1000,"")</f>
        <v>10.694307337940112</v>
      </c>
      <c r="S393" s="120">
        <f>IF(Data!AH393&gt;0,Data!AH393/20.04*1000,"")</f>
        <v>10.32934131736527</v>
      </c>
      <c r="T393" s="384" t="str">
        <f>IF(ISTEXT(Data!AJ393),Data!AJ393,"")</f>
        <v/>
      </c>
      <c r="U393" s="384" t="str">
        <f>IF(ISTEXT(Data!AK393),Data!AK393,"")</f>
        <v/>
      </c>
    </row>
    <row r="394" spans="1:21" x14ac:dyDescent="0.2">
      <c r="A394" s="120" t="str">
        <f>IF(ISTEXT(Data!A394),Data!A394,"")</f>
        <v/>
      </c>
      <c r="B394" s="120" t="str">
        <f>IF(Data!P394&gt;0.0001,Data!P394,"")</f>
        <v/>
      </c>
      <c r="C394" s="129" t="str">
        <f t="shared" si="47"/>
        <v/>
      </c>
      <c r="D394" s="121" t="str">
        <f>IF(Data!R394&gt;0.0001,Data!R394,"")</f>
        <v/>
      </c>
      <c r="E394" s="130" t="str">
        <f t="shared" si="40"/>
        <v/>
      </c>
      <c r="F394" s="130" t="str">
        <f t="shared" si="41"/>
        <v/>
      </c>
      <c r="G394" s="131" t="str">
        <f t="shared" si="42"/>
        <v/>
      </c>
      <c r="H394" s="121" t="str">
        <f t="shared" si="43"/>
        <v/>
      </c>
      <c r="I394" s="130" t="str">
        <f t="shared" si="44"/>
        <v/>
      </c>
      <c r="J394" s="121" t="str">
        <f t="shared" si="45"/>
        <v/>
      </c>
      <c r="K394" s="131" t="str">
        <f t="shared" si="46"/>
        <v/>
      </c>
      <c r="L394" s="120" t="str">
        <f>IF(Data!T394&gt;0,Data!T394/35.453*1000,"")</f>
        <v/>
      </c>
      <c r="M394" s="120" t="str">
        <f>IF(Data!V394&gt;0,Data!V394/14.0067*1000,"")</f>
        <v/>
      </c>
      <c r="N394" s="120" t="str">
        <f>IF(Data!X394&gt;0,Data!X394/16.032*1000,"")</f>
        <v/>
      </c>
      <c r="O394" s="120" t="str">
        <f>IF(Data!Z394&gt;0,Data!Z394/22.9898*1000,"")</f>
        <v/>
      </c>
      <c r="P394" s="120" t="str">
        <f>IF(Data!AB394&gt;0,Data!AB394/14.0067*1000,"")</f>
        <v/>
      </c>
      <c r="Q394" s="120" t="str">
        <f>IF(Data!AD394&gt;0,Data!AD394/39.102*1000,"")</f>
        <v/>
      </c>
      <c r="R394" s="120" t="str">
        <f>IF(Data!AF394&gt;0,Data!AF394/12.156*1000,"")</f>
        <v/>
      </c>
      <c r="S394" s="120" t="str">
        <f>IF(Data!AH394&gt;0,Data!AH394/20.04*1000,"")</f>
        <v/>
      </c>
      <c r="T394" s="384" t="str">
        <f>IF(ISTEXT(Data!AJ394),Data!AJ394,"")</f>
        <v/>
      </c>
      <c r="U394" s="384" t="str">
        <f>IF(ISTEXT(Data!AK394),Data!AK394,"")</f>
        <v/>
      </c>
    </row>
    <row r="395" spans="1:21" x14ac:dyDescent="0.2">
      <c r="A395" s="120" t="str">
        <f>IF(ISTEXT(Data!A395),Data!A395,"")</f>
        <v/>
      </c>
      <c r="B395" s="120" t="str">
        <f>IF(Data!P395&gt;0.0001,Data!P395,"")</f>
        <v/>
      </c>
      <c r="C395" s="129" t="str">
        <f t="shared" si="47"/>
        <v/>
      </c>
      <c r="D395" s="121" t="str">
        <f>IF(Data!R395&gt;0.0001,Data!R395,"")</f>
        <v/>
      </c>
      <c r="E395" s="130" t="str">
        <f t="shared" si="40"/>
        <v/>
      </c>
      <c r="F395" s="130" t="str">
        <f t="shared" si="41"/>
        <v/>
      </c>
      <c r="G395" s="131" t="str">
        <f t="shared" si="42"/>
        <v/>
      </c>
      <c r="H395" s="121" t="str">
        <f t="shared" si="43"/>
        <v/>
      </c>
      <c r="I395" s="130" t="str">
        <f t="shared" si="44"/>
        <v/>
      </c>
      <c r="J395" s="121" t="str">
        <f t="shared" si="45"/>
        <v/>
      </c>
      <c r="K395" s="131" t="str">
        <f t="shared" si="46"/>
        <v/>
      </c>
      <c r="L395" s="120" t="str">
        <f>IF(Data!T395&gt;0,Data!T395/35.453*1000,"")</f>
        <v/>
      </c>
      <c r="M395" s="120" t="str">
        <f>IF(Data!V395&gt;0,Data!V395/14.0067*1000,"")</f>
        <v/>
      </c>
      <c r="N395" s="120" t="str">
        <f>IF(Data!X395&gt;0,Data!X395/16.032*1000,"")</f>
        <v/>
      </c>
      <c r="O395" s="120" t="str">
        <f>IF(Data!Z395&gt;0,Data!Z395/22.9898*1000,"")</f>
        <v/>
      </c>
      <c r="P395" s="120" t="str">
        <f>IF(Data!AB395&gt;0,Data!AB395/14.0067*1000,"")</f>
        <v/>
      </c>
      <c r="Q395" s="120" t="str">
        <f>IF(Data!AD395&gt;0,Data!AD395/39.102*1000,"")</f>
        <v/>
      </c>
      <c r="R395" s="120" t="str">
        <f>IF(Data!AF395&gt;0,Data!AF395/12.156*1000,"")</f>
        <v/>
      </c>
      <c r="S395" s="120" t="str">
        <f>IF(Data!AH395&gt;0,Data!AH395/20.04*1000,"")</f>
        <v/>
      </c>
      <c r="T395" s="384" t="str">
        <f>IF(ISTEXT(Data!AJ395),Data!AJ395,"")</f>
        <v/>
      </c>
      <c r="U395" s="384" t="str">
        <f>IF(ISTEXT(Data!AK395),Data!AK395,"")</f>
        <v/>
      </c>
    </row>
    <row r="396" spans="1:21" x14ac:dyDescent="0.2">
      <c r="A396" s="120" t="str">
        <f>IF(ISTEXT(Data!A396),Data!A396,"")</f>
        <v/>
      </c>
      <c r="B396" s="120" t="str">
        <f>IF(Data!P396&gt;0.0001,Data!P396,"")</f>
        <v/>
      </c>
      <c r="C396" s="129" t="str">
        <f t="shared" si="47"/>
        <v/>
      </c>
      <c r="D396" s="121" t="str">
        <f>IF(Data!R396&gt;0.0001,Data!R396,"")</f>
        <v/>
      </c>
      <c r="E396" s="130" t="str">
        <f t="shared" si="40"/>
        <v/>
      </c>
      <c r="F396" s="130" t="str">
        <f t="shared" si="41"/>
        <v/>
      </c>
      <c r="G396" s="131" t="str">
        <f t="shared" si="42"/>
        <v/>
      </c>
      <c r="H396" s="121" t="str">
        <f t="shared" si="43"/>
        <v/>
      </c>
      <c r="I396" s="130" t="str">
        <f t="shared" si="44"/>
        <v/>
      </c>
      <c r="J396" s="121" t="str">
        <f t="shared" si="45"/>
        <v/>
      </c>
      <c r="K396" s="131" t="str">
        <f t="shared" si="46"/>
        <v/>
      </c>
      <c r="L396" s="120" t="str">
        <f>IF(Data!T396&gt;0,Data!T396/35.453*1000,"")</f>
        <v/>
      </c>
      <c r="M396" s="120" t="str">
        <f>IF(Data!V396&gt;0,Data!V396/14.0067*1000,"")</f>
        <v/>
      </c>
      <c r="N396" s="120" t="str">
        <f>IF(Data!X396&gt;0,Data!X396/16.032*1000,"")</f>
        <v/>
      </c>
      <c r="O396" s="120" t="str">
        <f>IF(Data!Z396&gt;0,Data!Z396/22.9898*1000,"")</f>
        <v/>
      </c>
      <c r="P396" s="120" t="str">
        <f>IF(Data!AB396&gt;0,Data!AB396/14.0067*1000,"")</f>
        <v/>
      </c>
      <c r="Q396" s="120" t="str">
        <f>IF(Data!AD396&gt;0,Data!AD396/39.102*1000,"")</f>
        <v/>
      </c>
      <c r="R396" s="120" t="str">
        <f>IF(Data!AF396&gt;0,Data!AF396/12.156*1000,"")</f>
        <v/>
      </c>
      <c r="S396" s="120" t="str">
        <f>IF(Data!AH396&gt;0,Data!AH396/20.04*1000,"")</f>
        <v/>
      </c>
      <c r="T396" s="384" t="str">
        <f>IF(ISTEXT(Data!AJ396),Data!AJ396,"")</f>
        <v/>
      </c>
      <c r="U396" s="384" t="str">
        <f>IF(ISTEXT(Data!AK396),Data!AK396,"")</f>
        <v/>
      </c>
    </row>
    <row r="397" spans="1:21" x14ac:dyDescent="0.2">
      <c r="A397" s="120" t="str">
        <f>IF(ISTEXT(Data!A397),Data!A397,"")</f>
        <v/>
      </c>
      <c r="B397" s="120" t="str">
        <f>IF(Data!P397&gt;0.0001,Data!P397,"")</f>
        <v/>
      </c>
      <c r="C397" s="129" t="str">
        <f t="shared" si="47"/>
        <v/>
      </c>
      <c r="D397" s="121" t="str">
        <f>IF(Data!R397&gt;0.0001,Data!R397,"")</f>
        <v/>
      </c>
      <c r="E397" s="130" t="str">
        <f t="shared" si="40"/>
        <v/>
      </c>
      <c r="F397" s="130" t="str">
        <f t="shared" si="41"/>
        <v/>
      </c>
      <c r="G397" s="131" t="str">
        <f t="shared" si="42"/>
        <v/>
      </c>
      <c r="H397" s="121" t="str">
        <f t="shared" si="43"/>
        <v/>
      </c>
      <c r="I397" s="130" t="str">
        <f t="shared" si="44"/>
        <v/>
      </c>
      <c r="J397" s="121" t="str">
        <f t="shared" si="45"/>
        <v/>
      </c>
      <c r="K397" s="131" t="str">
        <f t="shared" si="46"/>
        <v/>
      </c>
      <c r="L397" s="120" t="str">
        <f>IF(Data!T397&gt;0,Data!T397/35.453*1000,"")</f>
        <v/>
      </c>
      <c r="M397" s="120" t="str">
        <f>IF(Data!V397&gt;0,Data!V397/14.0067*1000,"")</f>
        <v/>
      </c>
      <c r="N397" s="120" t="str">
        <f>IF(Data!X397&gt;0,Data!X397/16.032*1000,"")</f>
        <v/>
      </c>
      <c r="O397" s="120" t="str">
        <f>IF(Data!Z397&gt;0,Data!Z397/22.9898*1000,"")</f>
        <v/>
      </c>
      <c r="P397" s="120" t="str">
        <f>IF(Data!AB397&gt;0,Data!AB397/14.0067*1000,"")</f>
        <v/>
      </c>
      <c r="Q397" s="120" t="str">
        <f>IF(Data!AD397&gt;0,Data!AD397/39.102*1000,"")</f>
        <v/>
      </c>
      <c r="R397" s="120" t="str">
        <f>IF(Data!AF397&gt;0,Data!AF397/12.156*1000,"")</f>
        <v/>
      </c>
      <c r="S397" s="120" t="str">
        <f>IF(Data!AH397&gt;0,Data!AH397/20.04*1000,"")</f>
        <v/>
      </c>
      <c r="T397" s="384" t="str">
        <f>IF(ISTEXT(Data!AJ397),Data!AJ397,"")</f>
        <v/>
      </c>
      <c r="U397" s="384" t="str">
        <f>IF(ISTEXT(Data!AK397),Data!AK397,"")</f>
        <v/>
      </c>
    </row>
    <row r="398" spans="1:21" x14ac:dyDescent="0.2">
      <c r="A398" s="120" t="str">
        <f>IF(ISTEXT(Data!A398),Data!A398,"")</f>
        <v/>
      </c>
      <c r="B398" s="120" t="str">
        <f>IF(Data!P398&gt;0.0001,Data!P398,"")</f>
        <v/>
      </c>
      <c r="C398" s="129" t="str">
        <f t="shared" si="47"/>
        <v/>
      </c>
      <c r="D398" s="121" t="str">
        <f>IF(Data!R398&gt;0.0001,Data!R398,"")</f>
        <v/>
      </c>
      <c r="E398" s="130" t="str">
        <f t="shared" si="40"/>
        <v/>
      </c>
      <c r="F398" s="130" t="str">
        <f t="shared" si="41"/>
        <v/>
      </c>
      <c r="G398" s="131" t="str">
        <f t="shared" si="42"/>
        <v/>
      </c>
      <c r="H398" s="121" t="str">
        <f t="shared" si="43"/>
        <v/>
      </c>
      <c r="I398" s="130" t="str">
        <f t="shared" si="44"/>
        <v/>
      </c>
      <c r="J398" s="121" t="str">
        <f t="shared" si="45"/>
        <v/>
      </c>
      <c r="K398" s="131" t="str">
        <f t="shared" si="46"/>
        <v/>
      </c>
      <c r="L398" s="120" t="str">
        <f>IF(Data!T398&gt;0,Data!T398/35.453*1000,"")</f>
        <v/>
      </c>
      <c r="M398" s="120" t="str">
        <f>IF(Data!V398&gt;0,Data!V398/14.0067*1000,"")</f>
        <v/>
      </c>
      <c r="N398" s="120" t="str">
        <f>IF(Data!X398&gt;0,Data!X398/16.032*1000,"")</f>
        <v/>
      </c>
      <c r="O398" s="120" t="str">
        <f>IF(Data!Z398&gt;0,Data!Z398/22.9898*1000,"")</f>
        <v/>
      </c>
      <c r="P398" s="120" t="str">
        <f>IF(Data!AB398&gt;0,Data!AB398/14.0067*1000,"")</f>
        <v/>
      </c>
      <c r="Q398" s="120" t="str">
        <f>IF(Data!AD398&gt;0,Data!AD398/39.102*1000,"")</f>
        <v/>
      </c>
      <c r="R398" s="120" t="str">
        <f>IF(Data!AF398&gt;0,Data!AF398/12.156*1000,"")</f>
        <v/>
      </c>
      <c r="S398" s="120" t="str">
        <f>IF(Data!AH398&gt;0,Data!AH398/20.04*1000,"")</f>
        <v/>
      </c>
      <c r="T398" s="384" t="str">
        <f>IF(ISTEXT(Data!AJ398),Data!AJ398,"")</f>
        <v/>
      </c>
      <c r="U398" s="384" t="str">
        <f>IF(ISTEXT(Data!AK398),Data!AK398,"")</f>
        <v/>
      </c>
    </row>
    <row r="399" spans="1:21" x14ac:dyDescent="0.2">
      <c r="A399" s="120" t="str">
        <f>IF(ISTEXT(Data!A399),Data!A399,"")</f>
        <v/>
      </c>
      <c r="B399" s="120" t="str">
        <f>IF(Data!P399&gt;0.0001,Data!P399,"")</f>
        <v/>
      </c>
      <c r="C399" s="129" t="str">
        <f t="shared" si="47"/>
        <v/>
      </c>
      <c r="D399" s="121" t="str">
        <f>IF(Data!R399&gt;0.0001,Data!R399,"")</f>
        <v/>
      </c>
      <c r="E399" s="130" t="str">
        <f t="shared" si="40"/>
        <v/>
      </c>
      <c r="F399" s="130" t="str">
        <f t="shared" si="41"/>
        <v/>
      </c>
      <c r="G399" s="131" t="str">
        <f t="shared" si="42"/>
        <v/>
      </c>
      <c r="H399" s="121" t="str">
        <f t="shared" si="43"/>
        <v/>
      </c>
      <c r="I399" s="130" t="str">
        <f t="shared" si="44"/>
        <v/>
      </c>
      <c r="J399" s="121" t="str">
        <f t="shared" si="45"/>
        <v/>
      </c>
      <c r="K399" s="131" t="str">
        <f t="shared" si="46"/>
        <v/>
      </c>
      <c r="L399" s="120" t="str">
        <f>IF(Data!T399&gt;0,Data!T399/35.453*1000,"")</f>
        <v/>
      </c>
      <c r="M399" s="120" t="str">
        <f>IF(Data!V399&gt;0,Data!V399/14.0067*1000,"")</f>
        <v/>
      </c>
      <c r="N399" s="120" t="str">
        <f>IF(Data!X399&gt;0,Data!X399/16.032*1000,"")</f>
        <v/>
      </c>
      <c r="O399" s="120" t="str">
        <f>IF(Data!Z399&gt;0,Data!Z399/22.9898*1000,"")</f>
        <v/>
      </c>
      <c r="P399" s="120" t="str">
        <f>IF(Data!AB399&gt;0,Data!AB399/14.0067*1000,"")</f>
        <v/>
      </c>
      <c r="Q399" s="120" t="str">
        <f>IF(Data!AD399&gt;0,Data!AD399/39.102*1000,"")</f>
        <v/>
      </c>
      <c r="R399" s="120" t="str">
        <f>IF(Data!AF399&gt;0,Data!AF399/12.156*1000,"")</f>
        <v/>
      </c>
      <c r="S399" s="120" t="str">
        <f>IF(Data!AH399&gt;0,Data!AH399/20.04*1000,"")</f>
        <v/>
      </c>
      <c r="T399" s="384" t="str">
        <f>IF(ISTEXT(Data!AJ399),Data!AJ399,"")</f>
        <v/>
      </c>
      <c r="U399" s="384" t="str">
        <f>IF(ISTEXT(Data!AK399),Data!AK399,"")</f>
        <v/>
      </c>
    </row>
    <row r="400" spans="1:21" x14ac:dyDescent="0.2">
      <c r="A400" s="120" t="str">
        <f>IF(ISTEXT(Data!A400),Data!A400,"")</f>
        <v/>
      </c>
      <c r="B400" s="120" t="str">
        <f>IF(Data!P400&gt;0.0001,Data!P400,"")</f>
        <v/>
      </c>
      <c r="C400" s="129" t="str">
        <f t="shared" si="47"/>
        <v/>
      </c>
      <c r="D400" s="121" t="str">
        <f>IF(Data!R400&gt;0.0001,Data!R400,"")</f>
        <v/>
      </c>
      <c r="E400" s="130" t="str">
        <f t="shared" si="40"/>
        <v/>
      </c>
      <c r="F400" s="130" t="str">
        <f t="shared" si="41"/>
        <v/>
      </c>
      <c r="G400" s="131" t="str">
        <f t="shared" si="42"/>
        <v/>
      </c>
      <c r="H400" s="121" t="str">
        <f t="shared" si="43"/>
        <v/>
      </c>
      <c r="I400" s="130" t="str">
        <f t="shared" si="44"/>
        <v/>
      </c>
      <c r="J400" s="121" t="str">
        <f t="shared" si="45"/>
        <v/>
      </c>
      <c r="K400" s="131" t="str">
        <f t="shared" si="46"/>
        <v/>
      </c>
      <c r="L400" s="120" t="str">
        <f>IF(Data!T400&gt;0,Data!T400/35.453*1000,"")</f>
        <v/>
      </c>
      <c r="M400" s="120" t="str">
        <f>IF(Data!V400&gt;0,Data!V400/14.0067*1000,"")</f>
        <v/>
      </c>
      <c r="N400" s="120" t="str">
        <f>IF(Data!X400&gt;0,Data!X400/16.032*1000,"")</f>
        <v/>
      </c>
      <c r="O400" s="120" t="str">
        <f>IF(Data!Z400&gt;0,Data!Z400/22.9898*1000,"")</f>
        <v/>
      </c>
      <c r="P400" s="120" t="str">
        <f>IF(Data!AB400&gt;0,Data!AB400/14.0067*1000,"")</f>
        <v/>
      </c>
      <c r="Q400" s="120" t="str">
        <f>IF(Data!AD400&gt;0,Data!AD400/39.102*1000,"")</f>
        <v/>
      </c>
      <c r="R400" s="120" t="str">
        <f>IF(Data!AF400&gt;0,Data!AF400/12.156*1000,"")</f>
        <v/>
      </c>
      <c r="S400" s="120" t="str">
        <f>IF(Data!AH400&gt;0,Data!AH400/20.04*1000,"")</f>
        <v/>
      </c>
      <c r="T400" s="384" t="str">
        <f>IF(ISTEXT(Data!AJ400),Data!AJ400,"")</f>
        <v/>
      </c>
      <c r="U400" s="384" t="str">
        <f>IF(ISTEXT(Data!AK400),Data!AK400,"")</f>
        <v/>
      </c>
    </row>
    <row r="401" spans="1:21" x14ac:dyDescent="0.2">
      <c r="A401" s="120" t="str">
        <f>IF(ISTEXT(Data!A401),Data!A401,"")</f>
        <v/>
      </c>
      <c r="B401" s="120" t="str">
        <f>IF(Data!P401&gt;0.0001,Data!P401,"")</f>
        <v/>
      </c>
      <c r="C401" s="129" t="str">
        <f t="shared" si="47"/>
        <v/>
      </c>
      <c r="D401" s="121" t="str">
        <f>IF(Data!R401&gt;0.0001,Data!R401,"")</f>
        <v/>
      </c>
      <c r="E401" s="130" t="str">
        <f t="shared" si="40"/>
        <v/>
      </c>
      <c r="F401" s="130" t="str">
        <f t="shared" si="41"/>
        <v/>
      </c>
      <c r="G401" s="131" t="str">
        <f t="shared" si="42"/>
        <v/>
      </c>
      <c r="H401" s="121" t="str">
        <f t="shared" si="43"/>
        <v/>
      </c>
      <c r="I401" s="130" t="str">
        <f t="shared" si="44"/>
        <v/>
      </c>
      <c r="J401" s="121" t="str">
        <f t="shared" si="45"/>
        <v/>
      </c>
      <c r="K401" s="131" t="str">
        <f t="shared" si="46"/>
        <v/>
      </c>
      <c r="L401" s="120" t="str">
        <f>IF(Data!T401&gt;0,Data!T401/35.453*1000,"")</f>
        <v/>
      </c>
      <c r="M401" s="120" t="str">
        <f>IF(Data!V401&gt;0,Data!V401/14.0067*1000,"")</f>
        <v/>
      </c>
      <c r="N401" s="120" t="str">
        <f>IF(Data!X401&gt;0,Data!X401/16.032*1000,"")</f>
        <v/>
      </c>
      <c r="O401" s="120" t="str">
        <f>IF(Data!Z401&gt;0,Data!Z401/22.9898*1000,"")</f>
        <v/>
      </c>
      <c r="P401" s="120" t="str">
        <f>IF(Data!AB401&gt;0,Data!AB401/14.0067*1000,"")</f>
        <v/>
      </c>
      <c r="Q401" s="120" t="str">
        <f>IF(Data!AD401&gt;0,Data!AD401/39.102*1000,"")</f>
        <v/>
      </c>
      <c r="R401" s="120" t="str">
        <f>IF(Data!AF401&gt;0,Data!AF401/12.156*1000,"")</f>
        <v/>
      </c>
      <c r="S401" s="120" t="str">
        <f>IF(Data!AH401&gt;0,Data!AH401/20.04*1000,"")</f>
        <v/>
      </c>
      <c r="T401" s="384" t="str">
        <f>IF(ISTEXT(Data!AJ401),Data!AJ401,"")</f>
        <v/>
      </c>
      <c r="U401" s="384" t="str">
        <f>IF(ISTEXT(Data!AK401),Data!AK401,"")</f>
        <v/>
      </c>
    </row>
    <row r="402" spans="1:21" x14ac:dyDescent="0.2">
      <c r="A402" s="120" t="str">
        <f>IF(ISTEXT(Data!A402),Data!A402,"")</f>
        <v/>
      </c>
      <c r="B402" s="120" t="str">
        <f>IF(Data!P402&gt;0.0001,Data!P402,"")</f>
        <v/>
      </c>
      <c r="C402" s="129" t="str">
        <f t="shared" si="47"/>
        <v/>
      </c>
      <c r="D402" s="121" t="str">
        <f>IF(Data!R402&gt;0.0001,Data!R402,"")</f>
        <v/>
      </c>
      <c r="E402" s="130" t="str">
        <f t="shared" si="40"/>
        <v/>
      </c>
      <c r="F402" s="130" t="str">
        <f t="shared" si="41"/>
        <v/>
      </c>
      <c r="G402" s="131" t="str">
        <f t="shared" si="42"/>
        <v/>
      </c>
      <c r="H402" s="121" t="str">
        <f t="shared" si="43"/>
        <v/>
      </c>
      <c r="I402" s="130" t="str">
        <f t="shared" si="44"/>
        <v/>
      </c>
      <c r="J402" s="121" t="str">
        <f t="shared" si="45"/>
        <v/>
      </c>
      <c r="K402" s="131" t="str">
        <f t="shared" si="46"/>
        <v/>
      </c>
      <c r="L402" s="120" t="str">
        <f>IF(Data!T402&gt;0,Data!T402/35.453*1000,"")</f>
        <v/>
      </c>
      <c r="M402" s="120" t="str">
        <f>IF(Data!V402&gt;0,Data!V402/14.0067*1000,"")</f>
        <v/>
      </c>
      <c r="N402" s="120" t="str">
        <f>IF(Data!X402&gt;0,Data!X402/16.032*1000,"")</f>
        <v/>
      </c>
      <c r="O402" s="120" t="str">
        <f>IF(Data!Z402&gt;0,Data!Z402/22.9898*1000,"")</f>
        <v/>
      </c>
      <c r="P402" s="120" t="str">
        <f>IF(Data!AB402&gt;0,Data!AB402/14.0067*1000,"")</f>
        <v/>
      </c>
      <c r="Q402" s="120" t="str">
        <f>IF(Data!AD402&gt;0,Data!AD402/39.102*1000,"")</f>
        <v/>
      </c>
      <c r="R402" s="120" t="str">
        <f>IF(Data!AF402&gt;0,Data!AF402/12.156*1000,"")</f>
        <v/>
      </c>
      <c r="S402" s="120" t="str">
        <f>IF(Data!AH402&gt;0,Data!AH402/20.04*1000,"")</f>
        <v/>
      </c>
      <c r="T402" s="384" t="str">
        <f>IF(ISTEXT(Data!AJ402),Data!AJ402,"")</f>
        <v/>
      </c>
      <c r="U402" s="384" t="str">
        <f>IF(ISTEXT(Data!AK402),Data!AK402,"")</f>
        <v/>
      </c>
    </row>
    <row r="403" spans="1:21" x14ac:dyDescent="0.2">
      <c r="A403" s="120" t="str">
        <f>IF(ISTEXT(Data!A403),Data!A403,"")</f>
        <v/>
      </c>
      <c r="B403" s="120" t="str">
        <f>IF(Data!P403&gt;0.0001,Data!P403,"")</f>
        <v/>
      </c>
      <c r="C403" s="129" t="str">
        <f t="shared" si="47"/>
        <v/>
      </c>
      <c r="D403" s="121" t="str">
        <f>IF(Data!R403&gt;0.0001,Data!R403,"")</f>
        <v/>
      </c>
      <c r="E403" s="130" t="str">
        <f t="shared" si="40"/>
        <v/>
      </c>
      <c r="F403" s="130" t="str">
        <f t="shared" si="41"/>
        <v/>
      </c>
      <c r="G403" s="131" t="str">
        <f t="shared" si="42"/>
        <v/>
      </c>
      <c r="H403" s="121" t="str">
        <f t="shared" si="43"/>
        <v/>
      </c>
      <c r="I403" s="130" t="str">
        <f t="shared" si="44"/>
        <v/>
      </c>
      <c r="J403" s="121" t="str">
        <f t="shared" si="45"/>
        <v/>
      </c>
      <c r="K403" s="131" t="str">
        <f t="shared" si="46"/>
        <v/>
      </c>
      <c r="L403" s="120" t="str">
        <f>IF(Data!T403&gt;0,Data!T403/35.453*1000,"")</f>
        <v/>
      </c>
      <c r="M403" s="120" t="str">
        <f>IF(Data!V403&gt;0,Data!V403/14.0067*1000,"")</f>
        <v/>
      </c>
      <c r="N403" s="120" t="str">
        <f>IF(Data!X403&gt;0,Data!X403/16.032*1000,"")</f>
        <v/>
      </c>
      <c r="O403" s="120" t="str">
        <f>IF(Data!Z403&gt;0,Data!Z403/22.9898*1000,"")</f>
        <v/>
      </c>
      <c r="P403" s="120" t="str">
        <f>IF(Data!AB403&gt;0,Data!AB403/14.0067*1000,"")</f>
        <v/>
      </c>
      <c r="Q403" s="120" t="str">
        <f>IF(Data!AD403&gt;0,Data!AD403/39.102*1000,"")</f>
        <v/>
      </c>
      <c r="R403" s="120" t="str">
        <f>IF(Data!AF403&gt;0,Data!AF403/12.156*1000,"")</f>
        <v/>
      </c>
      <c r="S403" s="120" t="str">
        <f>IF(Data!AH403&gt;0,Data!AH403/20.04*1000,"")</f>
        <v/>
      </c>
      <c r="T403" s="384" t="str">
        <f>IF(ISTEXT(Data!AJ403),Data!AJ403,"")</f>
        <v/>
      </c>
      <c r="U403" s="384" t="str">
        <f>IF(ISTEXT(Data!AK403),Data!AK403,"")</f>
        <v/>
      </c>
    </row>
    <row r="404" spans="1:21" x14ac:dyDescent="0.2">
      <c r="A404" s="120" t="str">
        <f>IF(ISTEXT(Data!A404),Data!A404,"")</f>
        <v>DEU96147</v>
      </c>
      <c r="B404" s="120">
        <f>IF(Data!P404&gt;0.0001,Data!P404,"")</f>
        <v>4.8499999999999996</v>
      </c>
      <c r="C404" s="129">
        <f t="shared" si="47"/>
        <v>14.125375446227546</v>
      </c>
      <c r="D404" s="121">
        <f>IF(Data!R404&gt;0.0001,Data!R404,"")</f>
        <v>9.3000000000000007</v>
      </c>
      <c r="E404" s="130">
        <f t="shared" ref="E404:E421" si="48">IF(ISNUMBER(D404),(C404*349.65+L404*76.31+M404*71.42+N404*80+O404*50.08+P404*73.5+Q404*73.48+R404*53+S404*59.47)/1000,"")</f>
        <v>8.9323077013852163</v>
      </c>
      <c r="F404" s="130">
        <f t="shared" ref="F404:F421" si="49">IF(AND(ISNUMBER(B404),B404&gt;5),E404+(5.1/10^(9-B404)*44.5),IF(AND(ISNUMBER(B404),OR(B404=5,B404&lt;5)),E404,""))</f>
        <v>8.9323077013852163</v>
      </c>
      <c r="G404" s="131">
        <f t="shared" ref="G404:G421" si="50">IF(ISNUMBER(D404),(D404-F404)*100/D404,"")</f>
        <v>3.9536806302664984</v>
      </c>
      <c r="H404" s="121">
        <f t="shared" ref="H404:H421" si="51">IF(ISNUMBER(C404),C404+O404+P404+Q404+R404+S404,"")</f>
        <v>38.131440897475102</v>
      </c>
      <c r="I404" s="130">
        <f t="shared" ref="I404:I421" si="52">IF(AND(ISNUMBER(B404),B404&gt;5),L404+M404+N404+(5.1/10^(9-B404)*1000),IF(AND(ISNUMBER(B404),OR(B404=5,B404&lt;5)),L404+M404+N404,""))</f>
        <v>33.53005258733986</v>
      </c>
      <c r="J404" s="121">
        <f t="shared" ref="J404:J421" si="53">IF(ISNUMBER(H404),H404-I404,"")</f>
        <v>4.601388310135242</v>
      </c>
      <c r="K404" s="131">
        <f t="shared" ref="K404:K421" si="54">IF(ISNUMBER(H404),100*(H404-I404)/(H404+I404),"")</f>
        <v>6.421005321512415</v>
      </c>
      <c r="L404" s="120">
        <f>IF(Data!T404&gt;0,Data!T404/35.453*1000,"")</f>
        <v>3.0744929907201084</v>
      </c>
      <c r="M404" s="120">
        <f>IF(Data!V404&gt;0,Data!V404/14.0067*1000,"")</f>
        <v>19.192000645109264</v>
      </c>
      <c r="N404" s="120">
        <f>IF(Data!X404&gt;0,Data!X404/16.032*1000,"")</f>
        <v>11.263558951510484</v>
      </c>
      <c r="O404" s="120">
        <f>IF(Data!Z404&gt;0,Data!Z404/22.9898*1000,"")</f>
        <v>6.4811351120931899</v>
      </c>
      <c r="P404" s="120">
        <f>IF(Data!AB404&gt;0,Data!AB404/14.0067*1000,"")</f>
        <v>8.9251067132324398</v>
      </c>
      <c r="Q404" s="120">
        <f>IF(Data!AD404&gt;0,Data!AD404/39.102*1000,"")</f>
        <v>0.89509488005728621</v>
      </c>
      <c r="R404" s="120">
        <f>IF(Data!AF404&gt;0,Data!AF404/12.156*1000,"")</f>
        <v>2.7147087857847976</v>
      </c>
      <c r="S404" s="120">
        <f>IF(Data!AH404&gt;0,Data!AH404/20.04*1000,"")</f>
        <v>4.9900199600798416</v>
      </c>
      <c r="T404" s="384" t="str">
        <f>IF(ISTEXT(Data!AJ404),Data!AJ404,"")</f>
        <v/>
      </c>
      <c r="U404" s="384" t="str">
        <f>IF(ISTEXT(Data!AK404),Data!AK404,"")</f>
        <v/>
      </c>
    </row>
    <row r="405" spans="1:21" x14ac:dyDescent="0.2">
      <c r="A405" s="120" t="str">
        <f>IF(ISTEXT(Data!A405),Data!A405,"")</f>
        <v>DEU96148</v>
      </c>
      <c r="B405" s="120">
        <f>IF(Data!P405&gt;0.0001,Data!P405,"")</f>
        <v>4.38</v>
      </c>
      <c r="C405" s="129">
        <f t="shared" si="47"/>
        <v>41.686938347033504</v>
      </c>
      <c r="D405" s="121">
        <f>IF(Data!R405&gt;0.0001,Data!R405,"")</f>
        <v>26</v>
      </c>
      <c r="E405" s="130">
        <f t="shared" si="48"/>
        <v>25.496389686793435</v>
      </c>
      <c r="F405" s="130">
        <f t="shared" si="49"/>
        <v>25.496389686793435</v>
      </c>
      <c r="G405" s="131">
        <f t="shared" si="50"/>
        <v>1.9369627431021723</v>
      </c>
      <c r="H405" s="121">
        <f t="shared" si="51"/>
        <v>97.329067128009655</v>
      </c>
      <c r="I405" s="130">
        <f t="shared" si="52"/>
        <v>92.257661874380389</v>
      </c>
      <c r="J405" s="121">
        <f t="shared" si="53"/>
        <v>5.0714052536292655</v>
      </c>
      <c r="K405" s="131">
        <f t="shared" si="54"/>
        <v>2.6749790348275551</v>
      </c>
      <c r="L405" s="120">
        <f>IF(Data!T405&gt;0,Data!T405/35.453*1000,"")</f>
        <v>1.6077623896426254</v>
      </c>
      <c r="M405" s="120">
        <f>IF(Data!V405&gt;0,Data!V405/14.0067*1000,"")</f>
        <v>48.947665510845901</v>
      </c>
      <c r="N405" s="120">
        <f>IF(Data!X405&gt;0,Data!X405/16.032*1000,"")</f>
        <v>41.702233973891865</v>
      </c>
      <c r="O405" s="120">
        <f>IF(Data!Z405&gt;0,Data!Z405/22.9898*1000,"")</f>
        <v>1.1744338793725912</v>
      </c>
      <c r="P405" s="120">
        <f>IF(Data!AB405&gt;0,Data!AB405/14.0067*1000,"")</f>
        <v>47.120128610233373</v>
      </c>
      <c r="Q405" s="120">
        <f>IF(Data!AD405&gt;0,Data!AD405/39.102*1000,"")</f>
        <v>1.2787069715104089</v>
      </c>
      <c r="R405" s="120">
        <f>IF(Data!AF405&gt;0,Data!AF405/12.156*1000,"")</f>
        <v>1.7275419545903259</v>
      </c>
      <c r="S405" s="120">
        <f>IF(Data!AH405&gt;0,Data!AH405/20.04*1000,"")</f>
        <v>4.341317365269461</v>
      </c>
      <c r="T405" s="384" t="str">
        <f>IF(ISTEXT(Data!AJ405),Data!AJ405,"")</f>
        <v/>
      </c>
      <c r="U405" s="384" t="str">
        <f>IF(ISTEXT(Data!AK405),Data!AK405,"")</f>
        <v/>
      </c>
    </row>
    <row r="406" spans="1:21" x14ac:dyDescent="0.2">
      <c r="A406" s="120" t="str">
        <f>IF(ISTEXT(Data!A406),Data!A406,"")</f>
        <v/>
      </c>
      <c r="B406" s="120" t="str">
        <f>IF(Data!P406&gt;0.0001,Data!P406,"")</f>
        <v/>
      </c>
      <c r="C406" s="129" t="str">
        <f t="shared" si="47"/>
        <v/>
      </c>
      <c r="D406" s="121" t="str">
        <f>IF(Data!R406&gt;0.0001,Data!R406,"")</f>
        <v/>
      </c>
      <c r="E406" s="130" t="str">
        <f t="shared" si="48"/>
        <v/>
      </c>
      <c r="F406" s="130" t="str">
        <f t="shared" si="49"/>
        <v/>
      </c>
      <c r="G406" s="131" t="str">
        <f t="shared" si="50"/>
        <v/>
      </c>
      <c r="H406" s="121" t="str">
        <f t="shared" si="51"/>
        <v/>
      </c>
      <c r="I406" s="130" t="str">
        <f t="shared" si="52"/>
        <v/>
      </c>
      <c r="J406" s="121" t="str">
        <f t="shared" si="53"/>
        <v/>
      </c>
      <c r="K406" s="131" t="str">
        <f t="shared" si="54"/>
        <v/>
      </c>
      <c r="L406" s="120" t="str">
        <f>IF(Data!T406&gt;0,Data!T406/35.453*1000,"")</f>
        <v/>
      </c>
      <c r="M406" s="120" t="str">
        <f>IF(Data!V406&gt;0,Data!V406/14.0067*1000,"")</f>
        <v/>
      </c>
      <c r="N406" s="120" t="str">
        <f>IF(Data!X406&gt;0,Data!X406/16.032*1000,"")</f>
        <v/>
      </c>
      <c r="O406" s="120" t="str">
        <f>IF(Data!Z406&gt;0,Data!Z406/22.9898*1000,"")</f>
        <v/>
      </c>
      <c r="P406" s="120" t="str">
        <f>IF(Data!AB406&gt;0,Data!AB406/14.0067*1000,"")</f>
        <v/>
      </c>
      <c r="Q406" s="120" t="str">
        <f>IF(Data!AD406&gt;0,Data!AD406/39.102*1000,"")</f>
        <v/>
      </c>
      <c r="R406" s="120" t="str">
        <f>IF(Data!AF406&gt;0,Data!AF406/12.156*1000,"")</f>
        <v/>
      </c>
      <c r="S406" s="120" t="str">
        <f>IF(Data!AH406&gt;0,Data!AH406/20.04*1000,"")</f>
        <v/>
      </c>
      <c r="T406" s="384" t="str">
        <f>IF(ISTEXT(Data!AJ406),Data!AJ406,"")</f>
        <v/>
      </c>
      <c r="U406" s="384" t="str">
        <f>IF(ISTEXT(Data!AK406),Data!AK406,"")</f>
        <v/>
      </c>
    </row>
    <row r="407" spans="1:21" x14ac:dyDescent="0.2">
      <c r="A407" s="120" t="str">
        <f>IF(ISTEXT(Data!A407),Data!A407,"")</f>
        <v/>
      </c>
      <c r="B407" s="120" t="str">
        <f>IF(Data!P407&gt;0.0001,Data!P407,"")</f>
        <v/>
      </c>
      <c r="C407" s="129" t="str">
        <f t="shared" si="47"/>
        <v/>
      </c>
      <c r="D407" s="121" t="str">
        <f>IF(Data!R407&gt;0.0001,Data!R407,"")</f>
        <v/>
      </c>
      <c r="E407" s="130" t="str">
        <f t="shared" si="48"/>
        <v/>
      </c>
      <c r="F407" s="130" t="str">
        <f t="shared" si="49"/>
        <v/>
      </c>
      <c r="G407" s="131" t="str">
        <f t="shared" si="50"/>
        <v/>
      </c>
      <c r="H407" s="121" t="str">
        <f t="shared" si="51"/>
        <v/>
      </c>
      <c r="I407" s="130" t="str">
        <f t="shared" si="52"/>
        <v/>
      </c>
      <c r="J407" s="121" t="str">
        <f t="shared" si="53"/>
        <v/>
      </c>
      <c r="K407" s="131" t="str">
        <f t="shared" si="54"/>
        <v/>
      </c>
      <c r="L407" s="120" t="str">
        <f>IF(Data!T407&gt;0,Data!T407/35.453*1000,"")</f>
        <v/>
      </c>
      <c r="M407" s="120" t="str">
        <f>IF(Data!V407&gt;0,Data!V407/14.0067*1000,"")</f>
        <v/>
      </c>
      <c r="N407" s="120" t="str">
        <f>IF(Data!X407&gt;0,Data!X407/16.032*1000,"")</f>
        <v/>
      </c>
      <c r="O407" s="120" t="str">
        <f>IF(Data!Z407&gt;0,Data!Z407/22.9898*1000,"")</f>
        <v/>
      </c>
      <c r="P407" s="120" t="str">
        <f>IF(Data!AB407&gt;0,Data!AB407/14.0067*1000,"")</f>
        <v/>
      </c>
      <c r="Q407" s="120" t="str">
        <f>IF(Data!AD407&gt;0,Data!AD407/39.102*1000,"")</f>
        <v/>
      </c>
      <c r="R407" s="120" t="str">
        <f>IF(Data!AF407&gt;0,Data!AF407/12.156*1000,"")</f>
        <v/>
      </c>
      <c r="S407" s="120" t="str">
        <f>IF(Data!AH407&gt;0,Data!AH407/20.04*1000,"")</f>
        <v/>
      </c>
      <c r="T407" s="384" t="str">
        <f>IF(ISTEXT(Data!AJ407),Data!AJ407,"")</f>
        <v/>
      </c>
      <c r="U407" s="384" t="str">
        <f>IF(ISTEXT(Data!AK407),Data!AK407,"")</f>
        <v/>
      </c>
    </row>
    <row r="408" spans="1:21" x14ac:dyDescent="0.2">
      <c r="A408" s="120" t="str">
        <f>IF(ISTEXT(Data!A408),Data!A408,"")</f>
        <v>DEU96149</v>
      </c>
      <c r="B408" s="120">
        <f>IF(Data!P408&gt;0.0001,Data!P408,"")</f>
        <v>4.8899999999999997</v>
      </c>
      <c r="C408" s="129">
        <f t="shared" si="47"/>
        <v>12.882495516931346</v>
      </c>
      <c r="D408" s="121">
        <f>IF(Data!R408&gt;0.0001,Data!R408,"")</f>
        <v>10.7</v>
      </c>
      <c r="E408" s="130">
        <f t="shared" si="48"/>
        <v>10.348740197622735</v>
      </c>
      <c r="F408" s="130">
        <f t="shared" si="49"/>
        <v>10.348740197622735</v>
      </c>
      <c r="G408" s="131">
        <f t="shared" si="50"/>
        <v>3.2828018913762986</v>
      </c>
      <c r="H408" s="121">
        <f t="shared" si="51"/>
        <v>50.229079490334072</v>
      </c>
      <c r="I408" s="130">
        <f t="shared" si="52"/>
        <v>43.848753651485687</v>
      </c>
      <c r="J408" s="121">
        <f t="shared" si="53"/>
        <v>6.3803258388483854</v>
      </c>
      <c r="K408" s="131">
        <f t="shared" si="54"/>
        <v>6.7819651301175483</v>
      </c>
      <c r="L408" s="120">
        <f>IF(Data!T408&gt;0,Data!T408/35.453*1000,"")</f>
        <v>3.8642710066849069</v>
      </c>
      <c r="M408" s="120">
        <f>IF(Data!V408&gt;0,Data!V408/14.0067*1000,"")</f>
        <v>25.36892186114023</v>
      </c>
      <c r="N408" s="120">
        <f>IF(Data!X408&gt;0,Data!X408/16.032*1000,"")</f>
        <v>14.615560783660552</v>
      </c>
      <c r="O408" s="120">
        <f>IF(Data!Z408&gt;0,Data!Z408/22.9898*1000,"")</f>
        <v>2.4793604120088042</v>
      </c>
      <c r="P408" s="120">
        <f>IF(Data!AB408&gt;0,Data!AB408/14.0067*1000,"")</f>
        <v>25.555740340373635</v>
      </c>
      <c r="Q408" s="120">
        <f>IF(Data!AD408&gt;0,Data!AD408/39.102*1000,"")</f>
        <v>1.8157638995447802</v>
      </c>
      <c r="R408" s="120">
        <f>IF(Data!AF408&gt;0,Data!AF408/12.156*1000,"")</f>
        <v>2.0565975649884831</v>
      </c>
      <c r="S408" s="120">
        <f>IF(Data!AH408&gt;0,Data!AH408/20.04*1000,"")</f>
        <v>5.4391217564870269</v>
      </c>
      <c r="T408" s="384" t="str">
        <f>IF(ISTEXT(Data!AJ408),Data!AJ408,"")</f>
        <v/>
      </c>
      <c r="U408" s="384" t="str">
        <f>IF(ISTEXT(Data!AK408),Data!AK408,"")</f>
        <v/>
      </c>
    </row>
    <row r="409" spans="1:21" x14ac:dyDescent="0.2">
      <c r="A409" s="120" t="str">
        <f>IF(ISTEXT(Data!A409),Data!A409,"")</f>
        <v>DEU96150</v>
      </c>
      <c r="B409" s="120">
        <f>IF(Data!P409&gt;0.0001,Data!P409,"")</f>
        <v>5.31</v>
      </c>
      <c r="C409" s="129">
        <f t="shared" si="47"/>
        <v>4.8977881936844581</v>
      </c>
      <c r="D409" s="121">
        <f>IF(Data!R409&gt;0.0001,Data!R409,"")</f>
        <v>4.5</v>
      </c>
      <c r="E409" s="130">
        <f t="shared" si="48"/>
        <v>3.4429851175755881</v>
      </c>
      <c r="F409" s="130">
        <f t="shared" si="49"/>
        <v>3.4893223602298629</v>
      </c>
      <c r="G409" s="131">
        <f t="shared" si="50"/>
        <v>22.459503106003048</v>
      </c>
      <c r="H409" s="121">
        <f t="shared" si="51"/>
        <v>18.491966017350855</v>
      </c>
      <c r="I409" s="130">
        <f t="shared" si="52"/>
        <v>12.060370259515604</v>
      </c>
      <c r="J409" s="121">
        <f t="shared" si="53"/>
        <v>6.4315957578352503</v>
      </c>
      <c r="K409" s="131">
        <f t="shared" si="54"/>
        <v>21.05107674762375</v>
      </c>
      <c r="L409" s="120">
        <f>IF(Data!T409&gt;0,Data!T409/35.453*1000,"")</f>
        <v>0.7051589428257129</v>
      </c>
      <c r="M409" s="120">
        <f>IF(Data!V409&gt;0,Data!V409/14.0067*1000,"")</f>
        <v>5.9833884364164183</v>
      </c>
      <c r="N409" s="120">
        <f>IF(Data!X409&gt;0,Data!X409/16.032*1000,"")</f>
        <v>4.330536528492015</v>
      </c>
      <c r="O409" s="120">
        <f>IF(Data!Z409&gt;0,Data!Z409/22.9898*1000,"")</f>
        <v>1.0874387771968441</v>
      </c>
      <c r="P409" s="120">
        <f>IF(Data!AB409&gt;0,Data!AB409/14.0067*1000,"")</f>
        <v>7.2620433505183213</v>
      </c>
      <c r="Q409" s="120">
        <f>IF(Data!AD409&gt;0,Data!AD409/39.102*1000,"")</f>
        <v>0.76722418290624517</v>
      </c>
      <c r="R409" s="120">
        <f>IF(Data!AF409&gt;0,Data!AF409/12.156*1000,"")</f>
        <v>1.2339585389930898</v>
      </c>
      <c r="S409" s="120">
        <f>IF(Data!AH409&gt;0,Data!AH409/20.04*1000,"")</f>
        <v>3.2435129740518964</v>
      </c>
      <c r="T409" s="384" t="str">
        <f>IF(ISTEXT(Data!AJ409),Data!AJ409,"")</f>
        <v/>
      </c>
      <c r="U409" s="384" t="str">
        <f>IF(ISTEXT(Data!AK409),Data!AK409,"")</f>
        <v/>
      </c>
    </row>
    <row r="410" spans="1:21" x14ac:dyDescent="0.2">
      <c r="A410" s="120" t="str">
        <f>IF(ISTEXT(Data!A410),Data!A410,"")</f>
        <v/>
      </c>
      <c r="B410" s="120" t="str">
        <f>IF(Data!P410&gt;0.0001,Data!P410,"")</f>
        <v/>
      </c>
      <c r="C410" s="129" t="str">
        <f t="shared" si="47"/>
        <v/>
      </c>
      <c r="D410" s="121" t="str">
        <f>IF(Data!R410&gt;0.0001,Data!R410,"")</f>
        <v/>
      </c>
      <c r="E410" s="130" t="str">
        <f t="shared" si="48"/>
        <v/>
      </c>
      <c r="F410" s="130" t="str">
        <f t="shared" si="49"/>
        <v/>
      </c>
      <c r="G410" s="131" t="str">
        <f t="shared" si="50"/>
        <v/>
      </c>
      <c r="H410" s="121" t="str">
        <f t="shared" si="51"/>
        <v/>
      </c>
      <c r="I410" s="130" t="str">
        <f t="shared" si="52"/>
        <v/>
      </c>
      <c r="J410" s="121" t="str">
        <f t="shared" si="53"/>
        <v/>
      </c>
      <c r="K410" s="131" t="str">
        <f t="shared" si="54"/>
        <v/>
      </c>
      <c r="L410" s="120" t="str">
        <f>IF(Data!T410&gt;0,Data!T410/35.453*1000,"")</f>
        <v/>
      </c>
      <c r="M410" s="120" t="str">
        <f>IF(Data!V410&gt;0,Data!V410/14.0067*1000,"")</f>
        <v/>
      </c>
      <c r="N410" s="120" t="str">
        <f>IF(Data!X410&gt;0,Data!X410/16.032*1000,"")</f>
        <v/>
      </c>
      <c r="O410" s="120" t="str">
        <f>IF(Data!Z410&gt;0,Data!Z410/22.9898*1000,"")</f>
        <v/>
      </c>
      <c r="P410" s="120" t="str">
        <f>IF(Data!AB410&gt;0,Data!AB410/14.0067*1000,"")</f>
        <v/>
      </c>
      <c r="Q410" s="120" t="str">
        <f>IF(Data!AD410&gt;0,Data!AD410/39.102*1000,"")</f>
        <v/>
      </c>
      <c r="R410" s="120" t="str">
        <f>IF(Data!AF410&gt;0,Data!AF410/12.156*1000,"")</f>
        <v/>
      </c>
      <c r="S410" s="120" t="str">
        <f>IF(Data!AH410&gt;0,Data!AH410/20.04*1000,"")</f>
        <v/>
      </c>
      <c r="T410" s="384" t="str">
        <f>IF(ISTEXT(Data!AJ410),Data!AJ410,"")</f>
        <v/>
      </c>
      <c r="U410" s="384" t="str">
        <f>IF(ISTEXT(Data!AK410),Data!AK410,"")</f>
        <v/>
      </c>
    </row>
    <row r="411" spans="1:21" x14ac:dyDescent="0.2">
      <c r="A411" s="120" t="str">
        <f>IF(ISTEXT(Data!A411),Data!A411,"")</f>
        <v>DEU96151</v>
      </c>
      <c r="B411" s="120">
        <f>IF(Data!P411&gt;0.0001,Data!P411,"")</f>
        <v>4.8499999999999996</v>
      </c>
      <c r="C411" s="129">
        <f t="shared" si="47"/>
        <v>14.125375446227546</v>
      </c>
      <c r="D411" s="121">
        <f>IF(Data!R411&gt;0.0001,Data!R411,"")</f>
        <v>7.6</v>
      </c>
      <c r="E411" s="130">
        <f t="shared" si="48"/>
        <v>7.1555206804194915</v>
      </c>
      <c r="F411" s="130">
        <f t="shared" si="49"/>
        <v>7.1555206804194915</v>
      </c>
      <c r="G411" s="131">
        <f t="shared" si="50"/>
        <v>5.8484120997435287</v>
      </c>
      <c r="H411" s="121">
        <f t="shared" si="51"/>
        <v>23.764131109464607</v>
      </c>
      <c r="I411" s="130">
        <f t="shared" si="52"/>
        <v>21.451392621293763</v>
      </c>
      <c r="J411" s="121">
        <f t="shared" si="53"/>
        <v>2.3127384881708437</v>
      </c>
      <c r="K411" s="131">
        <f t="shared" si="54"/>
        <v>5.1149213751063494</v>
      </c>
      <c r="L411" s="120">
        <f>IF(Data!T411&gt;0,Data!T411/35.453*1000,"")</f>
        <v>0.7051589428257129</v>
      </c>
      <c r="M411" s="120">
        <f>IF(Data!V411&gt;0,Data!V411/14.0067*1000,"")</f>
        <v>15.853560196758323</v>
      </c>
      <c r="N411" s="120">
        <f>IF(Data!X411&gt;0,Data!X411/16.032*1000,"")</f>
        <v>4.8926734817097284</v>
      </c>
      <c r="O411" s="120">
        <f>IF(Data!Z411&gt;0,Data!Z411/22.9898*1000,"")</f>
        <v>0.26098530652724256</v>
      </c>
      <c r="P411" s="120">
        <f>IF(Data!AB411&gt;0,Data!AB411/14.0067*1000,"")</f>
        <v>4.8783191972947497</v>
      </c>
      <c r="Q411" s="120">
        <f>IF(Data!AD411&gt;0,Data!AD411/39.102*1000,"")</f>
        <v>0.48590864917395532</v>
      </c>
      <c r="R411" s="120">
        <f>IF(Data!AF411&gt;0,Data!AF411/12.156*1000,"")</f>
        <v>1.0694307337940112</v>
      </c>
      <c r="S411" s="120">
        <f>IF(Data!AH411&gt;0,Data!AH411/20.04*1000,"")</f>
        <v>2.9441117764471061</v>
      </c>
      <c r="T411" s="384" t="str">
        <f>IF(ISTEXT(Data!AJ411),Data!AJ411,"")</f>
        <v/>
      </c>
      <c r="U411" s="384" t="str">
        <f>IF(ISTEXT(Data!AK411),Data!AK411,"")</f>
        <v/>
      </c>
    </row>
    <row r="412" spans="1:21" x14ac:dyDescent="0.2">
      <c r="A412" s="120" t="str">
        <f>IF(ISTEXT(Data!A412),Data!A412,"")</f>
        <v/>
      </c>
      <c r="B412" s="120" t="str">
        <f>IF(Data!P412&gt;0.0001,Data!P412,"")</f>
        <v/>
      </c>
      <c r="C412" s="129" t="str">
        <f t="shared" si="47"/>
        <v/>
      </c>
      <c r="D412" s="121" t="str">
        <f>IF(Data!R412&gt;0.0001,Data!R412,"")</f>
        <v/>
      </c>
      <c r="E412" s="130" t="str">
        <f t="shared" si="48"/>
        <v/>
      </c>
      <c r="F412" s="130" t="str">
        <f t="shared" si="49"/>
        <v/>
      </c>
      <c r="G412" s="131" t="str">
        <f t="shared" si="50"/>
        <v/>
      </c>
      <c r="H412" s="121" t="str">
        <f t="shared" si="51"/>
        <v/>
      </c>
      <c r="I412" s="130" t="str">
        <f t="shared" si="52"/>
        <v/>
      </c>
      <c r="J412" s="121" t="str">
        <f t="shared" si="53"/>
        <v/>
      </c>
      <c r="K412" s="131" t="str">
        <f t="shared" si="54"/>
        <v/>
      </c>
      <c r="L412" s="120" t="str">
        <f>IF(Data!T412&gt;0,Data!T412/35.453*1000,"")</f>
        <v/>
      </c>
      <c r="M412" s="120" t="str">
        <f>IF(Data!V412&gt;0,Data!V412/14.0067*1000,"")</f>
        <v/>
      </c>
      <c r="N412" s="120" t="str">
        <f>IF(Data!X412&gt;0,Data!X412/16.032*1000,"")</f>
        <v/>
      </c>
      <c r="O412" s="120" t="str">
        <f>IF(Data!Z412&gt;0,Data!Z412/22.9898*1000,"")</f>
        <v/>
      </c>
      <c r="P412" s="120" t="str">
        <f>IF(Data!AB412&gt;0,Data!AB412/14.0067*1000,"")</f>
        <v/>
      </c>
      <c r="Q412" s="120" t="str">
        <f>IF(Data!AD412&gt;0,Data!AD412/39.102*1000,"")</f>
        <v/>
      </c>
      <c r="R412" s="120" t="str">
        <f>IF(Data!AF412&gt;0,Data!AF412/12.156*1000,"")</f>
        <v/>
      </c>
      <c r="S412" s="120" t="str">
        <f>IF(Data!AH412&gt;0,Data!AH412/20.04*1000,"")</f>
        <v/>
      </c>
      <c r="T412" s="384" t="str">
        <f>IF(ISTEXT(Data!AJ412),Data!AJ412,"")</f>
        <v/>
      </c>
      <c r="U412" s="384" t="str">
        <f>IF(ISTEXT(Data!AK412),Data!AK412,"")</f>
        <v/>
      </c>
    </row>
    <row r="413" spans="1:21" x14ac:dyDescent="0.2">
      <c r="A413" s="120" t="str">
        <f>IF(ISTEXT(Data!A413),Data!A413,"")</f>
        <v>DEU96152</v>
      </c>
      <c r="B413" s="120">
        <f>IF(Data!P413&gt;0.0001,Data!P413,"")</f>
        <v>5.1100000000000003</v>
      </c>
      <c r="C413" s="129">
        <f t="shared" si="47"/>
        <v>7.7624711662868959</v>
      </c>
      <c r="D413" s="121">
        <f>IF(Data!R413&gt;0.0001,Data!R413,"")</f>
        <v>6.2</v>
      </c>
      <c r="E413" s="130">
        <f t="shared" si="48"/>
        <v>5.6195080191009463</v>
      </c>
      <c r="F413" s="130">
        <f t="shared" si="49"/>
        <v>5.6487448426766216</v>
      </c>
      <c r="G413" s="131">
        <f t="shared" si="50"/>
        <v>8.8912122148932031</v>
      </c>
      <c r="H413" s="121">
        <f t="shared" si="51"/>
        <v>27.371212260849433</v>
      </c>
      <c r="I413" s="130">
        <f t="shared" si="52"/>
        <v>22.234504305506029</v>
      </c>
      <c r="J413" s="121">
        <f t="shared" si="53"/>
        <v>5.1367079553434039</v>
      </c>
      <c r="K413" s="131">
        <f t="shared" si="54"/>
        <v>10.355072582153406</v>
      </c>
      <c r="L413" s="120">
        <f>IF(Data!T413&gt;0,Data!T413/35.453*1000,"")</f>
        <v>1.861619609059882</v>
      </c>
      <c r="M413" s="120">
        <f>IF(Data!V413&gt;0,Data!V413/14.0067*1000,"")</f>
        <v>12.0957987259092</v>
      </c>
      <c r="N413" s="120">
        <f>IF(Data!X413&gt;0,Data!X413/16.032*1000,"")</f>
        <v>7.620078699173451</v>
      </c>
      <c r="O413" s="120">
        <f>IF(Data!Z413&gt;0,Data!Z413/22.9898*1000,"")</f>
        <v>1.2179314304604651</v>
      </c>
      <c r="P413" s="120">
        <f>IF(Data!AB413&gt;0,Data!AB413/14.0067*1000,"")</f>
        <v>9.7012029491656921</v>
      </c>
      <c r="Q413" s="120">
        <f>IF(Data!AD413&gt;0,Data!AD413/39.102*1000,"")</f>
        <v>0.53705692803437177</v>
      </c>
      <c r="R413" s="120">
        <f>IF(Data!AF413&gt;0,Data!AF413/12.156*1000,"")</f>
        <v>1.3162224415926291</v>
      </c>
      <c r="S413" s="120">
        <f>IF(Data!AH413&gt;0,Data!AH413/20.04*1000,"")</f>
        <v>6.8363273453093827</v>
      </c>
      <c r="T413" s="384" t="str">
        <f>IF(ISTEXT(Data!AJ413),Data!AJ413,"")</f>
        <v/>
      </c>
      <c r="U413" s="384" t="str">
        <f>IF(ISTEXT(Data!AK413),Data!AK413,"")</f>
        <v/>
      </c>
    </row>
    <row r="414" spans="1:21" x14ac:dyDescent="0.2">
      <c r="A414" s="120" t="str">
        <f>IF(ISTEXT(Data!A414),Data!A414,"")</f>
        <v>DEU96153</v>
      </c>
      <c r="B414" s="120">
        <f>IF(Data!P414&gt;0.0001,Data!P414,"")</f>
        <v>5.08</v>
      </c>
      <c r="C414" s="129">
        <f t="shared" si="47"/>
        <v>8.3176377110266984</v>
      </c>
      <c r="D414" s="121">
        <f>IF(Data!R414&gt;0.0001,Data!R414,"")</f>
        <v>6.2</v>
      </c>
      <c r="E414" s="130">
        <f t="shared" si="48"/>
        <v>6.4614866483780764</v>
      </c>
      <c r="F414" s="130">
        <f t="shared" si="49"/>
        <v>6.4887720397217183</v>
      </c>
      <c r="G414" s="131">
        <f t="shared" si="50"/>
        <v>-4.6576135438986803</v>
      </c>
      <c r="H414" s="121">
        <f t="shared" si="51"/>
        <v>33.179108218444867</v>
      </c>
      <c r="I414" s="130">
        <f t="shared" si="52"/>
        <v>25.822244327818407</v>
      </c>
      <c r="J414" s="121">
        <f t="shared" si="53"/>
        <v>7.3568638906264603</v>
      </c>
      <c r="K414" s="131">
        <f t="shared" si="54"/>
        <v>12.468974986391887</v>
      </c>
      <c r="L414" s="120">
        <f>IF(Data!T414&gt;0,Data!T414/35.453*1000,"")</f>
        <v>1.6359687473556539</v>
      </c>
      <c r="M414" s="120">
        <f>IF(Data!V414&gt;0,Data!V414/14.0067*1000,"")</f>
        <v>12.434481090234659</v>
      </c>
      <c r="N414" s="120">
        <f>IF(Data!X414&gt;0,Data!X414/16.032*1000,"")</f>
        <v>11.138639628573214</v>
      </c>
      <c r="O414" s="120">
        <f>IF(Data!Z414&gt;0,Data!Z414/22.9898*1000,"")</f>
        <v>1.0874387771968441</v>
      </c>
      <c r="P414" s="120">
        <f>IF(Data!AB414&gt;0,Data!AB414/14.0067*1000,"")</f>
        <v>13.193636010865346</v>
      </c>
      <c r="Q414" s="120">
        <f>IF(Data!AD414&gt;0,Data!AD414/39.102*1000,"")</f>
        <v>0.53705692803437177</v>
      </c>
      <c r="R414" s="120">
        <f>IF(Data!AF414&gt;0,Data!AF414/12.156*1000,"")</f>
        <v>1.809805857189865</v>
      </c>
      <c r="S414" s="120">
        <f>IF(Data!AH414&gt;0,Data!AH414/20.04*1000,"")</f>
        <v>8.2335329341317376</v>
      </c>
      <c r="T414" s="384" t="str">
        <f>IF(ISTEXT(Data!AJ414),Data!AJ414,"")</f>
        <v/>
      </c>
      <c r="U414" s="384" t="str">
        <f>IF(ISTEXT(Data!AK414),Data!AK414,"")</f>
        <v/>
      </c>
    </row>
    <row r="415" spans="1:21" x14ac:dyDescent="0.2">
      <c r="A415" s="120" t="str">
        <f>IF(ISTEXT(Data!A415),Data!A415,"")</f>
        <v/>
      </c>
      <c r="B415" s="120" t="str">
        <f>IF(Data!P415&gt;0.0001,Data!P415,"")</f>
        <v/>
      </c>
      <c r="C415" s="129" t="str">
        <f t="shared" si="47"/>
        <v/>
      </c>
      <c r="D415" s="121" t="str">
        <f>IF(Data!R415&gt;0.0001,Data!R415,"")</f>
        <v/>
      </c>
      <c r="E415" s="130" t="str">
        <f t="shared" si="48"/>
        <v/>
      </c>
      <c r="F415" s="130" t="str">
        <f t="shared" si="49"/>
        <v/>
      </c>
      <c r="G415" s="131" t="str">
        <f t="shared" si="50"/>
        <v/>
      </c>
      <c r="H415" s="121" t="str">
        <f t="shared" si="51"/>
        <v/>
      </c>
      <c r="I415" s="130" t="str">
        <f t="shared" si="52"/>
        <v/>
      </c>
      <c r="J415" s="121" t="str">
        <f t="shared" si="53"/>
        <v/>
      </c>
      <c r="K415" s="131" t="str">
        <f t="shared" si="54"/>
        <v/>
      </c>
      <c r="L415" s="120" t="str">
        <f>IF(Data!T415&gt;0,Data!T415/35.453*1000,"")</f>
        <v/>
      </c>
      <c r="M415" s="120" t="str">
        <f>IF(Data!V415&gt;0,Data!V415/14.0067*1000,"")</f>
        <v/>
      </c>
      <c r="N415" s="120" t="str">
        <f>IF(Data!X415&gt;0,Data!X415/16.032*1000,"")</f>
        <v/>
      </c>
      <c r="O415" s="120" t="str">
        <f>IF(Data!Z415&gt;0,Data!Z415/22.9898*1000,"")</f>
        <v/>
      </c>
      <c r="P415" s="120" t="str">
        <f>IF(Data!AB415&gt;0,Data!AB415/14.0067*1000,"")</f>
        <v/>
      </c>
      <c r="Q415" s="120" t="str">
        <f>IF(Data!AD415&gt;0,Data!AD415/39.102*1000,"")</f>
        <v/>
      </c>
      <c r="R415" s="120" t="str">
        <f>IF(Data!AF415&gt;0,Data!AF415/12.156*1000,"")</f>
        <v/>
      </c>
      <c r="S415" s="120" t="str">
        <f>IF(Data!AH415&gt;0,Data!AH415/20.04*1000,"")</f>
        <v/>
      </c>
      <c r="T415" s="384" t="str">
        <f>IF(ISTEXT(Data!AJ415),Data!AJ415,"")</f>
        <v/>
      </c>
      <c r="U415" s="384" t="str">
        <f>IF(ISTEXT(Data!AK415),Data!AK415,"")</f>
        <v/>
      </c>
    </row>
    <row r="416" spans="1:21" x14ac:dyDescent="0.2">
      <c r="A416" s="120" t="str">
        <f>IF(ISTEXT(Data!A416),Data!A416,"")</f>
        <v/>
      </c>
      <c r="B416" s="120" t="str">
        <f>IF(Data!P416&gt;0.0001,Data!P416,"")</f>
        <v/>
      </c>
      <c r="C416" s="129" t="str">
        <f t="shared" si="47"/>
        <v/>
      </c>
      <c r="D416" s="121" t="str">
        <f>IF(Data!R416&gt;0.0001,Data!R416,"")</f>
        <v/>
      </c>
      <c r="E416" s="130" t="str">
        <f t="shared" si="48"/>
        <v/>
      </c>
      <c r="F416" s="130" t="str">
        <f t="shared" si="49"/>
        <v/>
      </c>
      <c r="G416" s="131" t="str">
        <f t="shared" si="50"/>
        <v/>
      </c>
      <c r="H416" s="121" t="str">
        <f t="shared" si="51"/>
        <v/>
      </c>
      <c r="I416" s="130" t="str">
        <f t="shared" si="52"/>
        <v/>
      </c>
      <c r="J416" s="121" t="str">
        <f t="shared" si="53"/>
        <v/>
      </c>
      <c r="K416" s="131" t="str">
        <f t="shared" si="54"/>
        <v/>
      </c>
      <c r="L416" s="120" t="str">
        <f>IF(Data!T416&gt;0,Data!T416/35.453*1000,"")</f>
        <v/>
      </c>
      <c r="M416" s="120" t="str">
        <f>IF(Data!V416&gt;0,Data!V416/14.0067*1000,"")</f>
        <v/>
      </c>
      <c r="N416" s="120" t="str">
        <f>IF(Data!X416&gt;0,Data!X416/16.032*1000,"")</f>
        <v/>
      </c>
      <c r="O416" s="120" t="str">
        <f>IF(Data!Z416&gt;0,Data!Z416/22.9898*1000,"")</f>
        <v/>
      </c>
      <c r="P416" s="120" t="str">
        <f>IF(Data!AB416&gt;0,Data!AB416/14.0067*1000,"")</f>
        <v/>
      </c>
      <c r="Q416" s="120" t="str">
        <f>IF(Data!AD416&gt;0,Data!AD416/39.102*1000,"")</f>
        <v/>
      </c>
      <c r="R416" s="120" t="str">
        <f>IF(Data!AF416&gt;0,Data!AF416/12.156*1000,"")</f>
        <v/>
      </c>
      <c r="S416" s="120" t="str">
        <f>IF(Data!AH416&gt;0,Data!AH416/20.04*1000,"")</f>
        <v/>
      </c>
      <c r="T416" s="384" t="str">
        <f>IF(ISTEXT(Data!AJ416),Data!AJ416,"")</f>
        <v/>
      </c>
      <c r="U416" s="384" t="str">
        <f>IF(ISTEXT(Data!AK416),Data!AK416,"")</f>
        <v/>
      </c>
    </row>
    <row r="417" spans="1:21" x14ac:dyDescent="0.2">
      <c r="A417" s="120" t="str">
        <f>IF(ISTEXT(Data!A417),Data!A417,"")</f>
        <v/>
      </c>
      <c r="B417" s="120" t="str">
        <f>IF(Data!P417&gt;0.0001,Data!P417,"")</f>
        <v/>
      </c>
      <c r="C417" s="129" t="str">
        <f t="shared" si="47"/>
        <v/>
      </c>
      <c r="D417" s="121" t="str">
        <f>IF(Data!R417&gt;0.0001,Data!R417,"")</f>
        <v/>
      </c>
      <c r="E417" s="130" t="str">
        <f t="shared" si="48"/>
        <v/>
      </c>
      <c r="F417" s="130" t="str">
        <f t="shared" si="49"/>
        <v/>
      </c>
      <c r="G417" s="131" t="str">
        <f t="shared" si="50"/>
        <v/>
      </c>
      <c r="H417" s="121" t="str">
        <f t="shared" si="51"/>
        <v/>
      </c>
      <c r="I417" s="130" t="str">
        <f t="shared" si="52"/>
        <v/>
      </c>
      <c r="J417" s="121" t="str">
        <f t="shared" si="53"/>
        <v/>
      </c>
      <c r="K417" s="131" t="str">
        <f t="shared" si="54"/>
        <v/>
      </c>
      <c r="L417" s="120" t="str">
        <f>IF(Data!T417&gt;0,Data!T417/35.453*1000,"")</f>
        <v/>
      </c>
      <c r="M417" s="120" t="str">
        <f>IF(Data!V417&gt;0,Data!V417/14.0067*1000,"")</f>
        <v/>
      </c>
      <c r="N417" s="120" t="str">
        <f>IF(Data!X417&gt;0,Data!X417/16.032*1000,"")</f>
        <v/>
      </c>
      <c r="O417" s="120" t="str">
        <f>IF(Data!Z417&gt;0,Data!Z417/22.9898*1000,"")</f>
        <v/>
      </c>
      <c r="P417" s="120" t="str">
        <f>IF(Data!AB417&gt;0,Data!AB417/14.0067*1000,"")</f>
        <v/>
      </c>
      <c r="Q417" s="120" t="str">
        <f>IF(Data!AD417&gt;0,Data!AD417/39.102*1000,"")</f>
        <v/>
      </c>
      <c r="R417" s="120" t="str">
        <f>IF(Data!AF417&gt;0,Data!AF417/12.156*1000,"")</f>
        <v/>
      </c>
      <c r="S417" s="120" t="str">
        <f>IF(Data!AH417&gt;0,Data!AH417/20.04*1000,"")</f>
        <v/>
      </c>
      <c r="T417" s="384" t="str">
        <f>IF(ISTEXT(Data!AJ417),Data!AJ417,"")</f>
        <v/>
      </c>
      <c r="U417" s="384" t="str">
        <f>IF(ISTEXT(Data!AK417),Data!AK417,"")</f>
        <v/>
      </c>
    </row>
    <row r="418" spans="1:21" x14ac:dyDescent="0.2">
      <c r="A418" s="120" t="str">
        <f>IF(ISTEXT(Data!A418),Data!A418,"")</f>
        <v/>
      </c>
      <c r="B418" s="120" t="str">
        <f>IF(Data!P418&gt;0.0001,Data!P418,"")</f>
        <v/>
      </c>
      <c r="C418" s="129" t="str">
        <f t="shared" si="47"/>
        <v/>
      </c>
      <c r="D418" s="121" t="str">
        <f>IF(Data!R418&gt;0.0001,Data!R418,"")</f>
        <v/>
      </c>
      <c r="E418" s="130" t="str">
        <f t="shared" si="48"/>
        <v/>
      </c>
      <c r="F418" s="130" t="str">
        <f t="shared" si="49"/>
        <v/>
      </c>
      <c r="G418" s="131" t="str">
        <f t="shared" si="50"/>
        <v/>
      </c>
      <c r="H418" s="121" t="str">
        <f t="shared" si="51"/>
        <v/>
      </c>
      <c r="I418" s="130" t="str">
        <f t="shared" si="52"/>
        <v/>
      </c>
      <c r="J418" s="121" t="str">
        <f t="shared" si="53"/>
        <v/>
      </c>
      <c r="K418" s="131" t="str">
        <f t="shared" si="54"/>
        <v/>
      </c>
      <c r="L418" s="120" t="str">
        <f>IF(Data!T418&gt;0,Data!T418/35.453*1000,"")</f>
        <v/>
      </c>
      <c r="M418" s="120" t="str">
        <f>IF(Data!V418&gt;0,Data!V418/14.0067*1000,"")</f>
        <v/>
      </c>
      <c r="N418" s="120" t="str">
        <f>IF(Data!X418&gt;0,Data!X418/16.032*1000,"")</f>
        <v/>
      </c>
      <c r="O418" s="120" t="str">
        <f>IF(Data!Z418&gt;0,Data!Z418/22.9898*1000,"")</f>
        <v/>
      </c>
      <c r="P418" s="120" t="str">
        <f>IF(Data!AB418&gt;0,Data!AB418/14.0067*1000,"")</f>
        <v/>
      </c>
      <c r="Q418" s="120" t="str">
        <f>IF(Data!AD418&gt;0,Data!AD418/39.102*1000,"")</f>
        <v/>
      </c>
      <c r="R418" s="120" t="str">
        <f>IF(Data!AF418&gt;0,Data!AF418/12.156*1000,"")</f>
        <v/>
      </c>
      <c r="S418" s="120" t="str">
        <f>IF(Data!AH418&gt;0,Data!AH418/20.04*1000,"")</f>
        <v/>
      </c>
      <c r="T418" s="384" t="str">
        <f>IF(ISTEXT(Data!AJ418),Data!AJ418,"")</f>
        <v/>
      </c>
      <c r="U418" s="384" t="str">
        <f>IF(ISTEXT(Data!AK418),Data!AK418,"")</f>
        <v/>
      </c>
    </row>
    <row r="419" spans="1:21" x14ac:dyDescent="0.2">
      <c r="A419" s="120" t="str">
        <f>IF(ISTEXT(Data!A419),Data!A419,"")</f>
        <v/>
      </c>
      <c r="B419" s="120" t="str">
        <f>IF(Data!P419&gt;0.0001,Data!P419,"")</f>
        <v/>
      </c>
      <c r="C419" s="129" t="str">
        <f t="shared" si="47"/>
        <v/>
      </c>
      <c r="D419" s="121" t="str">
        <f>IF(Data!R419&gt;0.0001,Data!R419,"")</f>
        <v/>
      </c>
      <c r="E419" s="130" t="str">
        <f t="shared" si="48"/>
        <v/>
      </c>
      <c r="F419" s="130" t="str">
        <f t="shared" si="49"/>
        <v/>
      </c>
      <c r="G419" s="131" t="str">
        <f t="shared" si="50"/>
        <v/>
      </c>
      <c r="H419" s="121" t="str">
        <f t="shared" si="51"/>
        <v/>
      </c>
      <c r="I419" s="130" t="str">
        <f t="shared" si="52"/>
        <v/>
      </c>
      <c r="J419" s="121" t="str">
        <f t="shared" si="53"/>
        <v/>
      </c>
      <c r="K419" s="131" t="str">
        <f t="shared" si="54"/>
        <v/>
      </c>
      <c r="L419" s="120" t="str">
        <f>IF(Data!T419&gt;0,Data!T419/35.453*1000,"")</f>
        <v/>
      </c>
      <c r="M419" s="120" t="str">
        <f>IF(Data!V419&gt;0,Data!V419/14.0067*1000,"")</f>
        <v/>
      </c>
      <c r="N419" s="120" t="str">
        <f>IF(Data!X419&gt;0,Data!X419/16.032*1000,"")</f>
        <v/>
      </c>
      <c r="O419" s="120" t="str">
        <f>IF(Data!Z419&gt;0,Data!Z419/22.9898*1000,"")</f>
        <v/>
      </c>
      <c r="P419" s="120" t="str">
        <f>IF(Data!AB419&gt;0,Data!AB419/14.0067*1000,"")</f>
        <v/>
      </c>
      <c r="Q419" s="120" t="str">
        <f>IF(Data!AD419&gt;0,Data!AD419/39.102*1000,"")</f>
        <v/>
      </c>
      <c r="R419" s="120" t="str">
        <f>IF(Data!AF419&gt;0,Data!AF419/12.156*1000,"")</f>
        <v/>
      </c>
      <c r="S419" s="120" t="str">
        <f>IF(Data!AH419&gt;0,Data!AH419/20.04*1000,"")</f>
        <v/>
      </c>
      <c r="T419" s="384" t="str">
        <f>IF(ISTEXT(Data!AJ419),Data!AJ419,"")</f>
        <v/>
      </c>
      <c r="U419" s="384" t="str">
        <f>IF(ISTEXT(Data!AK419),Data!AK419,"")</f>
        <v/>
      </c>
    </row>
    <row r="420" spans="1:21" x14ac:dyDescent="0.2">
      <c r="A420" s="120" t="str">
        <f>IF(ISTEXT(Data!A420),Data!A420,"")</f>
        <v/>
      </c>
      <c r="B420" s="120" t="str">
        <f>IF(Data!P420&gt;0.0001,Data!P420,"")</f>
        <v/>
      </c>
      <c r="C420" s="129" t="str">
        <f t="shared" si="47"/>
        <v/>
      </c>
      <c r="D420" s="121" t="str">
        <f>IF(Data!R420&gt;0.0001,Data!R420,"")</f>
        <v/>
      </c>
      <c r="E420" s="130" t="str">
        <f t="shared" si="48"/>
        <v/>
      </c>
      <c r="F420" s="130" t="str">
        <f t="shared" si="49"/>
        <v/>
      </c>
      <c r="G420" s="131" t="str">
        <f t="shared" si="50"/>
        <v/>
      </c>
      <c r="H420" s="121" t="str">
        <f t="shared" si="51"/>
        <v/>
      </c>
      <c r="I420" s="130" t="str">
        <f t="shared" si="52"/>
        <v/>
      </c>
      <c r="J420" s="121" t="str">
        <f t="shared" si="53"/>
        <v/>
      </c>
      <c r="K420" s="131" t="str">
        <f t="shared" si="54"/>
        <v/>
      </c>
      <c r="L420" s="120" t="str">
        <f>IF(Data!T420&gt;0,Data!T420/35.453*1000,"")</f>
        <v/>
      </c>
      <c r="M420" s="120" t="str">
        <f>IF(Data!V420&gt;0,Data!V420/14.0067*1000,"")</f>
        <v/>
      </c>
      <c r="N420" s="120" t="str">
        <f>IF(Data!X420&gt;0,Data!X420/16.032*1000,"")</f>
        <v/>
      </c>
      <c r="O420" s="120" t="str">
        <f>IF(Data!Z420&gt;0,Data!Z420/22.9898*1000,"")</f>
        <v/>
      </c>
      <c r="P420" s="120" t="str">
        <f>IF(Data!AB420&gt;0,Data!AB420/14.0067*1000,"")</f>
        <v/>
      </c>
      <c r="Q420" s="120" t="str">
        <f>IF(Data!AD420&gt;0,Data!AD420/39.102*1000,"")</f>
        <v/>
      </c>
      <c r="R420" s="120" t="str">
        <f>IF(Data!AF420&gt;0,Data!AF420/12.156*1000,"")</f>
        <v/>
      </c>
      <c r="S420" s="120" t="str">
        <f>IF(Data!AH420&gt;0,Data!AH420/20.04*1000,"")</f>
        <v/>
      </c>
      <c r="T420" s="384" t="str">
        <f>IF(ISTEXT(Data!AJ420),Data!AJ420,"")</f>
        <v/>
      </c>
      <c r="U420" s="384" t="str">
        <f>IF(ISTEXT(Data!AK420),Data!AK420,"")</f>
        <v/>
      </c>
    </row>
    <row r="421" spans="1:21" x14ac:dyDescent="0.2">
      <c r="A421" s="120" t="str">
        <f>IF(ISTEXT(Data!A421),Data!A421,"")</f>
        <v/>
      </c>
      <c r="B421" s="120" t="str">
        <f>IF(Data!P421&gt;0.0001,Data!P421,"")</f>
        <v/>
      </c>
      <c r="C421" s="129" t="str">
        <f t="shared" si="47"/>
        <v/>
      </c>
      <c r="D421" s="121" t="str">
        <f>IF(Data!R421&gt;0.0001,Data!R421,"")</f>
        <v/>
      </c>
      <c r="E421" s="130" t="str">
        <f t="shared" si="48"/>
        <v/>
      </c>
      <c r="F421" s="130" t="str">
        <f t="shared" si="49"/>
        <v/>
      </c>
      <c r="G421" s="131" t="str">
        <f t="shared" si="50"/>
        <v/>
      </c>
      <c r="H421" s="121" t="str">
        <f t="shared" si="51"/>
        <v/>
      </c>
      <c r="I421" s="130" t="str">
        <f t="shared" si="52"/>
        <v/>
      </c>
      <c r="J421" s="121" t="str">
        <f t="shared" si="53"/>
        <v/>
      </c>
      <c r="K421" s="131" t="str">
        <f t="shared" si="54"/>
        <v/>
      </c>
      <c r="L421" s="120" t="str">
        <f>IF(Data!T421&gt;0,Data!T421/35.453*1000,"")</f>
        <v/>
      </c>
      <c r="M421" s="120" t="str">
        <f>IF(Data!V421&gt;0,Data!V421/14.0067*1000,"")</f>
        <v/>
      </c>
      <c r="N421" s="120" t="str">
        <f>IF(Data!X421&gt;0,Data!X421/16.032*1000,"")</f>
        <v/>
      </c>
      <c r="O421" s="120" t="str">
        <f>IF(Data!Z421&gt;0,Data!Z421/22.9898*1000,"")</f>
        <v/>
      </c>
      <c r="P421" s="120" t="str">
        <f>IF(Data!AB421&gt;0,Data!AB421/14.0067*1000,"")</f>
        <v/>
      </c>
      <c r="Q421" s="120" t="str">
        <f>IF(Data!AD421&gt;0,Data!AD421/39.102*1000,"")</f>
        <v/>
      </c>
      <c r="R421" s="120" t="str">
        <f>IF(Data!AF421&gt;0,Data!AF421/12.156*1000,"")</f>
        <v/>
      </c>
      <c r="S421" s="120" t="str">
        <f>IF(Data!AH421&gt;0,Data!AH421/20.04*1000,"")</f>
        <v/>
      </c>
      <c r="T421" s="384" t="str">
        <f>IF(ISTEXT(Data!AJ421),Data!AJ421,"")</f>
        <v/>
      </c>
      <c r="U421" s="384" t="str">
        <f>IF(ISTEXT(Data!AK421),Data!AK421,"")</f>
        <v/>
      </c>
    </row>
    <row r="422" spans="1:21" x14ac:dyDescent="0.2">
      <c r="A422" s="120" t="str">
        <f>IF(ISTEXT(Data!A422),Data!A422,"")</f>
        <v/>
      </c>
      <c r="B422" s="120" t="str">
        <f>IF(Data!P422&gt;0.0001,Data!P422,"")</f>
        <v/>
      </c>
      <c r="C422" s="129" t="str">
        <f t="shared" si="47"/>
        <v/>
      </c>
      <c r="D422" s="121" t="str">
        <f>IF(Data!R422&gt;0.0001,Data!R422,"")</f>
        <v/>
      </c>
      <c r="E422" s="130" t="str">
        <f>IF(ISNUMBER(D422),(C422*349.65+L422*76.31+M422*71.42+N422*80+O422*50.08+P422*73.5+Q422*73.48+R422*53+S422*59.47)/1000,"")</f>
        <v/>
      </c>
      <c r="F422" s="130" t="str">
        <f>IF(AND(ISNUMBER(B422),B422&gt;5),E422+(5.1/10^(9-B422)*44.5),IF(AND(ISNUMBER(B422),OR(B422=5,B422&lt;5)),E422,""))</f>
        <v/>
      </c>
      <c r="G422" s="131" t="str">
        <f>IF(ISNUMBER(D422),(D422-F422)*100/D422,"")</f>
        <v/>
      </c>
      <c r="H422" s="121" t="str">
        <f>IF(ISNUMBER(C422),C422+O422+P422+Q422+R422+S422,"")</f>
        <v/>
      </c>
      <c r="I422" s="130" t="str">
        <f>IF(AND(ISNUMBER(B422),B422&gt;5),L422+M422+N422+(5.1/10^(9-B422)*1000),IF(AND(ISNUMBER(B422),OR(B422=5,B422&lt;5)),L422+M422+N422,""))</f>
        <v/>
      </c>
      <c r="J422" s="121" t="str">
        <f>IF(ISNUMBER(H422),H422-I422,"")</f>
        <v/>
      </c>
      <c r="K422" s="131" t="str">
        <f>IF(ISNUMBER(H422),100*(H422-I422)/(H422+I422),"")</f>
        <v/>
      </c>
      <c r="L422" s="120" t="str">
        <f>IF(Data!T422&gt;0,Data!T422/35.453*1000,"")</f>
        <v/>
      </c>
      <c r="M422" s="120" t="str">
        <f>IF(Data!V422&gt;0,Data!V422/14.0067*1000,"")</f>
        <v/>
      </c>
      <c r="N422" s="120" t="str">
        <f>IF(Data!X422&gt;0,Data!X422/16.032*1000,"")</f>
        <v/>
      </c>
      <c r="O422" s="120" t="str">
        <f>IF(Data!Z422&gt;0,Data!Z422/22.9898*1000,"")</f>
        <v/>
      </c>
      <c r="P422" s="120" t="str">
        <f>IF(Data!AB422&gt;0,Data!AB422/14.0067*1000,"")</f>
        <v/>
      </c>
      <c r="Q422" s="120" t="str">
        <f>IF(Data!AD422&gt;0,Data!AD422/39.102*1000,"")</f>
        <v/>
      </c>
      <c r="R422" s="120" t="str">
        <f>IF(Data!AF422&gt;0,Data!AF422/12.156*1000,"")</f>
        <v/>
      </c>
      <c r="S422" s="120" t="str">
        <f>IF(Data!AH422&gt;0,Data!AH422/20.04*1000,"")</f>
        <v/>
      </c>
      <c r="T422" s="384" t="str">
        <f>IF(ISTEXT(Data!AJ422),Data!AJ422,"")</f>
        <v/>
      </c>
      <c r="U422" s="384" t="str">
        <f>IF(ISTEXT(Data!AK422),Data!AK422,"")</f>
        <v/>
      </c>
    </row>
    <row r="423" spans="1:21" x14ac:dyDescent="0.2">
      <c r="T423" s="384" t="str">
        <f>IF(ISTEXT(Data!AJ423),Data!AJ423,"")</f>
        <v/>
      </c>
      <c r="U423" s="384" t="str">
        <f>IF(ISTEXT(Data!AK423),Data!AK423,"")</f>
        <v/>
      </c>
    </row>
    <row r="424" spans="1:21" x14ac:dyDescent="0.2">
      <c r="T424" s="384" t="str">
        <f>IF(ISTEXT(Data!AJ424),Data!AJ424,"")</f>
        <v/>
      </c>
      <c r="U424" s="384" t="str">
        <f>IF(ISTEXT(Data!AK424),Data!AK424,"")</f>
        <v/>
      </c>
    </row>
    <row r="425" spans="1:21" x14ac:dyDescent="0.2">
      <c r="T425" s="384" t="str">
        <f>IF(ISTEXT(Data!AJ425),Data!AJ425,"")</f>
        <v/>
      </c>
      <c r="U425" s="384" t="str">
        <f>IF(ISTEXT(Data!AK425),Data!AK425,"")</f>
        <v/>
      </c>
    </row>
    <row r="426" spans="1:21" x14ac:dyDescent="0.2">
      <c r="T426" s="384" t="str">
        <f>IF(ISTEXT(Data!AJ426),Data!AJ426,"")</f>
        <v/>
      </c>
      <c r="U426" s="384" t="str">
        <f>IF(ISTEXT(Data!AK426),Data!AK426,"")</f>
        <v/>
      </c>
    </row>
    <row r="427" spans="1:21" x14ac:dyDescent="0.2">
      <c r="T427" s="384" t="str">
        <f>IF(ISTEXT(Data!AJ427),Data!AJ427,"")</f>
        <v/>
      </c>
      <c r="U427" s="384" t="str">
        <f>IF(ISTEXT(Data!AK427),Data!AK427,"")</f>
        <v/>
      </c>
    </row>
    <row r="428" spans="1:21" x14ac:dyDescent="0.2">
      <c r="T428" s="384" t="str">
        <f>IF(ISTEXT(Data!AJ428),Data!AJ428,"")</f>
        <v/>
      </c>
      <c r="U428" s="384" t="str">
        <f>IF(ISTEXT(Data!AK428),Data!AK428,"")</f>
        <v/>
      </c>
    </row>
    <row r="429" spans="1:21" x14ac:dyDescent="0.2">
      <c r="T429" s="384" t="str">
        <f>IF(ISTEXT(Data!AJ429),Data!AJ429,"")</f>
        <v/>
      </c>
      <c r="U429" s="384" t="str">
        <f>IF(ISTEXT(Data!AK429),Data!AK429,"")</f>
        <v/>
      </c>
    </row>
    <row r="430" spans="1:21" x14ac:dyDescent="0.2">
      <c r="T430" s="384" t="str">
        <f>IF(ISTEXT(Data!AJ430),Data!AJ430,"")</f>
        <v/>
      </c>
      <c r="U430" s="384" t="str">
        <f>IF(ISTEXT(Data!AK430),Data!AK430,"")</f>
        <v/>
      </c>
    </row>
    <row r="431" spans="1:21" x14ac:dyDescent="0.2">
      <c r="T431" s="384" t="str">
        <f>IF(ISTEXT(Data!AJ431),Data!AJ431,"")</f>
        <v/>
      </c>
      <c r="U431" s="384" t="str">
        <f>IF(ISTEXT(Data!AK431),Data!AK431,"")</f>
        <v/>
      </c>
    </row>
    <row r="432" spans="1:21" x14ac:dyDescent="0.2">
      <c r="T432" s="384" t="str">
        <f>IF(ISTEXT(Data!AJ432),Data!AJ432,"")</f>
        <v/>
      </c>
      <c r="U432" s="384" t="str">
        <f>IF(ISTEXT(Data!AK432),Data!AK432,"")</f>
        <v/>
      </c>
    </row>
    <row r="433" spans="20:21" x14ac:dyDescent="0.2">
      <c r="T433" s="384" t="str">
        <f>IF(ISTEXT(Data!AJ433),Data!AJ433,"")</f>
        <v/>
      </c>
      <c r="U433" s="384" t="str">
        <f>IF(ISTEXT(Data!AK433),Data!AK433,"")</f>
        <v/>
      </c>
    </row>
    <row r="434" spans="20:21" x14ac:dyDescent="0.2">
      <c r="T434" s="384" t="str">
        <f>IF(ISTEXT(Data!AJ434),Data!AJ434,"")</f>
        <v/>
      </c>
      <c r="U434" s="384" t="str">
        <f>IF(ISTEXT(Data!AK434),Data!AK434,"")</f>
        <v/>
      </c>
    </row>
    <row r="435" spans="20:21" x14ac:dyDescent="0.2">
      <c r="T435" s="384" t="str">
        <f>IF(ISTEXT(Data!AJ435),Data!AJ435,"")</f>
        <v/>
      </c>
      <c r="U435" s="384" t="str">
        <f>IF(ISTEXT(Data!AK435),Data!AK435,"")</f>
        <v/>
      </c>
    </row>
    <row r="436" spans="20:21" x14ac:dyDescent="0.2">
      <c r="T436" s="384" t="str">
        <f>IF(ISTEXT(Data!AJ436),Data!AJ436,"")</f>
        <v/>
      </c>
      <c r="U436" s="384" t="str">
        <f>IF(ISTEXT(Data!AK436),Data!AK436,"")</f>
        <v/>
      </c>
    </row>
    <row r="437" spans="20:21" x14ac:dyDescent="0.2">
      <c r="T437" s="384" t="str">
        <f>IF(ISTEXT(Data!AJ437),Data!AJ437,"")</f>
        <v/>
      </c>
      <c r="U437" s="384" t="str">
        <f>IF(ISTEXT(Data!AK437),Data!AK437,"")</f>
        <v/>
      </c>
    </row>
    <row r="438" spans="20:21" x14ac:dyDescent="0.2">
      <c r="T438" s="384" t="str">
        <f>IF(ISTEXT(Data!AJ438),Data!AJ438,"")</f>
        <v/>
      </c>
      <c r="U438" s="384" t="str">
        <f>IF(ISTEXT(Data!AK438),Data!AK438,"")</f>
        <v/>
      </c>
    </row>
    <row r="439" spans="20:21" x14ac:dyDescent="0.2">
      <c r="T439" s="384" t="str">
        <f>IF(ISTEXT(Data!AJ439),Data!AJ439,"")</f>
        <v/>
      </c>
      <c r="U439" s="384" t="str">
        <f>IF(ISTEXT(Data!AK439),Data!AK439,"")</f>
        <v/>
      </c>
    </row>
    <row r="440" spans="20:21" x14ac:dyDescent="0.2">
      <c r="T440" s="384" t="str">
        <f>IF(ISTEXT(Data!AJ440),Data!AJ440,"")</f>
        <v/>
      </c>
      <c r="U440" s="384" t="str">
        <f>IF(ISTEXT(Data!AK440),Data!AK440,"")</f>
        <v/>
      </c>
    </row>
    <row r="441" spans="20:21" x14ac:dyDescent="0.2">
      <c r="T441" s="384" t="str">
        <f>IF(ISTEXT(Data!AJ441),Data!AJ441,"")</f>
        <v/>
      </c>
      <c r="U441" s="384" t="str">
        <f>IF(ISTEXT(Data!AK441),Data!AK441,"")</f>
        <v/>
      </c>
    </row>
    <row r="442" spans="20:21" x14ac:dyDescent="0.2">
      <c r="T442" s="384" t="str">
        <f>IF(ISTEXT(Data!AJ442),Data!AJ442,"")</f>
        <v/>
      </c>
      <c r="U442" s="384" t="str">
        <f>IF(ISTEXT(Data!AK442),Data!AK442,"")</f>
        <v/>
      </c>
    </row>
    <row r="443" spans="20:21" x14ac:dyDescent="0.2">
      <c r="T443" s="384" t="str">
        <f>IF(ISTEXT(Data!AJ443),Data!AJ443,"")</f>
        <v/>
      </c>
      <c r="U443" s="384" t="str">
        <f>IF(ISTEXT(Data!AK443),Data!AK443,"")</f>
        <v/>
      </c>
    </row>
    <row r="444" spans="20:21" x14ac:dyDescent="0.2">
      <c r="T444" s="384" t="str">
        <f>IF(ISTEXT(Data!AJ444),Data!AJ444,"")</f>
        <v/>
      </c>
      <c r="U444" s="384" t="str">
        <f>IF(ISTEXT(Data!AK444),Data!AK444,"")</f>
        <v/>
      </c>
    </row>
    <row r="445" spans="20:21" x14ac:dyDescent="0.2">
      <c r="T445" s="384" t="str">
        <f>IF(ISTEXT(Data!AJ445),Data!AJ445,"")</f>
        <v/>
      </c>
      <c r="U445" s="384" t="str">
        <f>IF(ISTEXT(Data!AK445),Data!AK445,"")</f>
        <v/>
      </c>
    </row>
    <row r="446" spans="20:21" x14ac:dyDescent="0.2">
      <c r="T446" s="384" t="str">
        <f>IF(ISTEXT(Data!AJ446),Data!AJ446,"")</f>
        <v/>
      </c>
      <c r="U446" s="384" t="str">
        <f>IF(ISTEXT(Data!AK446),Data!AK446,"")</f>
        <v/>
      </c>
    </row>
    <row r="447" spans="20:21" x14ac:dyDescent="0.2">
      <c r="T447" s="384" t="str">
        <f>IF(ISTEXT(Data!AJ447),Data!AJ447,"")</f>
        <v/>
      </c>
      <c r="U447" s="384" t="str">
        <f>IF(ISTEXT(Data!AK447),Data!AK447,"")</f>
        <v/>
      </c>
    </row>
    <row r="448" spans="20:21" x14ac:dyDescent="0.2">
      <c r="T448" s="384" t="str">
        <f>IF(ISTEXT(Data!AJ448),Data!AJ448,"")</f>
        <v/>
      </c>
      <c r="U448" s="384" t="str">
        <f>IF(ISTEXT(Data!AK448),Data!AK448,"")</f>
        <v/>
      </c>
    </row>
    <row r="449" spans="20:21" x14ac:dyDescent="0.2">
      <c r="T449" s="384" t="str">
        <f>IF(ISTEXT(Data!AJ449),Data!AJ449,"")</f>
        <v/>
      </c>
      <c r="U449" s="384" t="str">
        <f>IF(ISTEXT(Data!AK449),Data!AK449,"")</f>
        <v/>
      </c>
    </row>
    <row r="450" spans="20:21" x14ac:dyDescent="0.2">
      <c r="T450" s="384" t="str">
        <f>IF(ISTEXT(Data!AJ450),Data!AJ450,"")</f>
        <v/>
      </c>
      <c r="U450" s="384" t="str">
        <f>IF(ISTEXT(Data!AK450),Data!AK450,"")</f>
        <v/>
      </c>
    </row>
    <row r="451" spans="20:21" x14ac:dyDescent="0.2">
      <c r="T451" s="384" t="str">
        <f>IF(ISTEXT(Data!AJ451),Data!AJ451,"")</f>
        <v/>
      </c>
      <c r="U451" s="384" t="str">
        <f>IF(ISTEXT(Data!AK451),Data!AK451,"")</f>
        <v/>
      </c>
    </row>
    <row r="452" spans="20:21" x14ac:dyDescent="0.2">
      <c r="T452" s="384" t="str">
        <f>IF(ISTEXT(Data!AJ452),Data!AJ452,"")</f>
        <v/>
      </c>
      <c r="U452" s="384" t="str">
        <f>IF(ISTEXT(Data!AK452),Data!AK452,"")</f>
        <v/>
      </c>
    </row>
    <row r="453" spans="20:21" x14ac:dyDescent="0.2">
      <c r="T453" s="384" t="str">
        <f>IF(ISTEXT(Data!AJ453),Data!AJ453,"")</f>
        <v/>
      </c>
      <c r="U453" s="384" t="str">
        <f>IF(ISTEXT(Data!AK453),Data!AK453,"")</f>
        <v/>
      </c>
    </row>
    <row r="454" spans="20:21" x14ac:dyDescent="0.2">
      <c r="T454" s="384" t="str">
        <f>IF(ISTEXT(Data!AJ454),Data!AJ454,"")</f>
        <v/>
      </c>
      <c r="U454" s="384" t="str">
        <f>IF(ISTEXT(Data!AK454),Data!AK454,"")</f>
        <v/>
      </c>
    </row>
    <row r="455" spans="20:21" x14ac:dyDescent="0.2">
      <c r="T455" s="384" t="str">
        <f>IF(ISTEXT(Data!AJ455),Data!AJ455,"")</f>
        <v/>
      </c>
      <c r="U455" s="384" t="str">
        <f>IF(ISTEXT(Data!AK455),Data!AK455,"")</f>
        <v/>
      </c>
    </row>
    <row r="456" spans="20:21" x14ac:dyDescent="0.2">
      <c r="T456" s="384" t="str">
        <f>IF(ISTEXT(Data!AJ456),Data!AJ456,"")</f>
        <v/>
      </c>
      <c r="U456" s="384" t="str">
        <f>IF(ISTEXT(Data!AK456),Data!AK456,"")</f>
        <v/>
      </c>
    </row>
    <row r="457" spans="20:21" x14ac:dyDescent="0.2">
      <c r="T457" s="384" t="str">
        <f>IF(ISTEXT(Data!AJ457),Data!AJ457,"")</f>
        <v/>
      </c>
      <c r="U457" s="384" t="str">
        <f>IF(ISTEXT(Data!AK457),Data!AK457,"")</f>
        <v/>
      </c>
    </row>
    <row r="458" spans="20:21" x14ac:dyDescent="0.2">
      <c r="T458" s="384" t="str">
        <f>IF(ISTEXT(Data!AJ458),Data!AJ458,"")</f>
        <v/>
      </c>
      <c r="U458" s="384" t="str">
        <f>IF(ISTEXT(Data!AK458),Data!AK458,"")</f>
        <v/>
      </c>
    </row>
    <row r="459" spans="20:21" x14ac:dyDescent="0.2">
      <c r="T459" s="384" t="str">
        <f>IF(ISTEXT(Data!AJ459),Data!AJ459,"")</f>
        <v/>
      </c>
      <c r="U459" s="384" t="str">
        <f>IF(ISTEXT(Data!AK459),Data!AK459,"")</f>
        <v/>
      </c>
    </row>
    <row r="460" spans="20:21" x14ac:dyDescent="0.2">
      <c r="T460" s="384" t="str">
        <f>IF(ISTEXT(Data!AJ460),Data!AJ460,"")</f>
        <v/>
      </c>
      <c r="U460" s="384" t="str">
        <f>IF(ISTEXT(Data!AK460),Data!AK460,"")</f>
        <v/>
      </c>
    </row>
    <row r="461" spans="20:21" x14ac:dyDescent="0.2">
      <c r="T461" s="384" t="str">
        <f>IF(ISTEXT(Data!AJ461),Data!AJ461,"")</f>
        <v/>
      </c>
      <c r="U461" s="384" t="str">
        <f>IF(ISTEXT(Data!AK461),Data!AK461,"")</f>
        <v/>
      </c>
    </row>
    <row r="462" spans="20:21" x14ac:dyDescent="0.2">
      <c r="T462" s="384" t="str">
        <f>IF(ISTEXT(Data!AJ462),Data!AJ462,"")</f>
        <v/>
      </c>
      <c r="U462" s="384" t="str">
        <f>IF(ISTEXT(Data!AK462),Data!AK462,"")</f>
        <v/>
      </c>
    </row>
    <row r="463" spans="20:21" x14ac:dyDescent="0.2">
      <c r="T463" s="384" t="str">
        <f>IF(ISTEXT(Data!AJ463),Data!AJ463,"")</f>
        <v/>
      </c>
      <c r="U463" s="384" t="str">
        <f>IF(ISTEXT(Data!AK463),Data!AK463,"")</f>
        <v/>
      </c>
    </row>
    <row r="464" spans="20:21" x14ac:dyDescent="0.2">
      <c r="T464" s="384" t="str">
        <f>IF(ISTEXT(Data!AJ464),Data!AJ464,"")</f>
        <v/>
      </c>
      <c r="U464" s="384" t="str">
        <f>IF(ISTEXT(Data!AK464),Data!AK464,"")</f>
        <v/>
      </c>
    </row>
    <row r="465" spans="20:21" x14ac:dyDescent="0.2">
      <c r="T465" s="384" t="str">
        <f>IF(ISTEXT(Data!AJ465),Data!AJ465,"")</f>
        <v/>
      </c>
      <c r="U465" s="384" t="str">
        <f>IF(ISTEXT(Data!AK465),Data!AK465,"")</f>
        <v/>
      </c>
    </row>
    <row r="466" spans="20:21" x14ac:dyDescent="0.2">
      <c r="T466" s="384" t="str">
        <f>IF(ISTEXT(Data!AJ466),Data!AJ466,"")</f>
        <v/>
      </c>
      <c r="U466" s="384" t="str">
        <f>IF(ISTEXT(Data!AK466),Data!AK466,"")</f>
        <v/>
      </c>
    </row>
    <row r="467" spans="20:21" x14ac:dyDescent="0.2">
      <c r="T467" s="384" t="str">
        <f>IF(ISTEXT(Data!AJ467),Data!AJ467,"")</f>
        <v/>
      </c>
      <c r="U467" s="384" t="str">
        <f>IF(ISTEXT(Data!AK467),Data!AK467,"")</f>
        <v/>
      </c>
    </row>
    <row r="468" spans="20:21" x14ac:dyDescent="0.2">
      <c r="T468" s="384" t="str">
        <f>IF(ISTEXT(Data!AJ468),Data!AJ468,"")</f>
        <v/>
      </c>
      <c r="U468" s="384" t="str">
        <f>IF(ISTEXT(Data!AK468),Data!AK468,"")</f>
        <v/>
      </c>
    </row>
    <row r="469" spans="20:21" x14ac:dyDescent="0.2">
      <c r="T469" s="384" t="str">
        <f>IF(ISTEXT(Data!AJ469),Data!AJ469,"")</f>
        <v/>
      </c>
      <c r="U469" s="384" t="str">
        <f>IF(ISTEXT(Data!AK469),Data!AK469,"")</f>
        <v/>
      </c>
    </row>
    <row r="470" spans="20:21" x14ac:dyDescent="0.2">
      <c r="T470" s="384" t="str">
        <f>IF(ISTEXT(Data!AJ470),Data!AJ470,"")</f>
        <v/>
      </c>
      <c r="U470" s="384" t="str">
        <f>IF(ISTEXT(Data!AK470),Data!AK470,"")</f>
        <v/>
      </c>
    </row>
    <row r="471" spans="20:21" x14ac:dyDescent="0.2">
      <c r="T471" s="384" t="str">
        <f>IF(ISTEXT(Data!AJ471),Data!AJ471,"")</f>
        <v/>
      </c>
      <c r="U471" s="384" t="str">
        <f>IF(ISTEXT(Data!AK471),Data!AK471,"")</f>
        <v/>
      </c>
    </row>
    <row r="472" spans="20:21" x14ac:dyDescent="0.2">
      <c r="T472" s="384" t="str">
        <f>IF(ISTEXT(Data!AJ472),Data!AJ472,"")</f>
        <v/>
      </c>
      <c r="U472" s="384" t="str">
        <f>IF(ISTEXT(Data!AK472),Data!AK472,"")</f>
        <v/>
      </c>
    </row>
    <row r="473" spans="20:21" x14ac:dyDescent="0.2">
      <c r="T473" s="384" t="str">
        <f>IF(ISTEXT(Data!AJ473),Data!AJ473,"")</f>
        <v/>
      </c>
      <c r="U473" s="384" t="str">
        <f>IF(ISTEXT(Data!AK473),Data!AK473,"")</f>
        <v/>
      </c>
    </row>
    <row r="474" spans="20:21" x14ac:dyDescent="0.2">
      <c r="T474" s="384" t="str">
        <f>IF(ISTEXT(Data!AJ474),Data!AJ474,"")</f>
        <v/>
      </c>
      <c r="U474" s="384" t="str">
        <f>IF(ISTEXT(Data!AK474),Data!AK474,"")</f>
        <v/>
      </c>
    </row>
    <row r="475" spans="20:21" x14ac:dyDescent="0.2">
      <c r="T475" s="384" t="str">
        <f>IF(ISTEXT(Data!AJ475),Data!AJ475,"")</f>
        <v/>
      </c>
      <c r="U475" s="384" t="str">
        <f>IF(ISTEXT(Data!AK475),Data!AK475,"")</f>
        <v/>
      </c>
    </row>
    <row r="476" spans="20:21" x14ac:dyDescent="0.2">
      <c r="T476" s="384" t="str">
        <f>IF(ISTEXT(Data!AJ476),Data!AJ476,"")</f>
        <v/>
      </c>
      <c r="U476" s="384" t="str">
        <f>IF(ISTEXT(Data!AK476),Data!AK476,"")</f>
        <v/>
      </c>
    </row>
    <row r="477" spans="20:21" x14ac:dyDescent="0.2">
      <c r="T477" s="384" t="str">
        <f>IF(ISTEXT(Data!AJ477),Data!AJ477,"")</f>
        <v/>
      </c>
      <c r="U477" s="384" t="str">
        <f>IF(ISTEXT(Data!AK477),Data!AK477,"")</f>
        <v/>
      </c>
    </row>
    <row r="478" spans="20:21" x14ac:dyDescent="0.2">
      <c r="T478" s="384" t="str">
        <f>IF(ISTEXT(Data!AJ478),Data!AJ478,"")</f>
        <v/>
      </c>
      <c r="U478" s="384" t="str">
        <f>IF(ISTEXT(Data!AK478),Data!AK478,"")</f>
        <v/>
      </c>
    </row>
    <row r="479" spans="20:21" x14ac:dyDescent="0.2">
      <c r="T479" s="384" t="str">
        <f>IF(ISTEXT(Data!AJ479),Data!AJ479,"")</f>
        <v/>
      </c>
      <c r="U479" s="384" t="str">
        <f>IF(ISTEXT(Data!AK479),Data!AK479,"")</f>
        <v/>
      </c>
    </row>
    <row r="480" spans="20:21" x14ac:dyDescent="0.2">
      <c r="T480" s="384" t="str">
        <f>IF(ISTEXT(Data!AJ480),Data!AJ480,"")</f>
        <v/>
      </c>
      <c r="U480" s="384" t="str">
        <f>IF(ISTEXT(Data!AK480),Data!AK480,"")</f>
        <v/>
      </c>
    </row>
    <row r="481" spans="20:21" x14ac:dyDescent="0.2">
      <c r="T481" s="384" t="str">
        <f>IF(ISTEXT(Data!AJ481),Data!AJ481,"")</f>
        <v/>
      </c>
      <c r="U481" s="384" t="str">
        <f>IF(ISTEXT(Data!AK481),Data!AK481,"")</f>
        <v/>
      </c>
    </row>
    <row r="482" spans="20:21" x14ac:dyDescent="0.2">
      <c r="T482" s="384" t="str">
        <f>IF(ISTEXT(Data!AJ482),Data!AJ482,"")</f>
        <v/>
      </c>
      <c r="U482" s="384" t="str">
        <f>IF(ISTEXT(Data!AK482),Data!AK482,"")</f>
        <v/>
      </c>
    </row>
    <row r="483" spans="20:21" x14ac:dyDescent="0.2">
      <c r="T483" s="384" t="str">
        <f>IF(ISTEXT(Data!AJ483),Data!AJ483,"")</f>
        <v/>
      </c>
      <c r="U483" s="384" t="str">
        <f>IF(ISTEXT(Data!AK483),Data!AK483,"")</f>
        <v/>
      </c>
    </row>
    <row r="484" spans="20:21" x14ac:dyDescent="0.2">
      <c r="T484" s="384" t="str">
        <f>IF(ISTEXT(Data!AJ484),Data!AJ484,"")</f>
        <v/>
      </c>
      <c r="U484" s="384" t="str">
        <f>IF(ISTEXT(Data!AK484),Data!AK484,"")</f>
        <v/>
      </c>
    </row>
    <row r="485" spans="20:21" x14ac:dyDescent="0.2">
      <c r="T485" s="384" t="str">
        <f>IF(ISTEXT(Data!AJ485),Data!AJ485,"")</f>
        <v/>
      </c>
      <c r="U485" s="384" t="str">
        <f>IF(ISTEXT(Data!AK485),Data!AK485,"")</f>
        <v/>
      </c>
    </row>
    <row r="486" spans="20:21" x14ac:dyDescent="0.2">
      <c r="T486" s="384" t="str">
        <f>IF(ISTEXT(Data!AJ486),Data!AJ486,"")</f>
        <v/>
      </c>
      <c r="U486" s="384" t="str">
        <f>IF(ISTEXT(Data!AK486),Data!AK486,"")</f>
        <v/>
      </c>
    </row>
    <row r="487" spans="20:21" x14ac:dyDescent="0.2">
      <c r="T487" s="384" t="str">
        <f>IF(ISTEXT(Data!AJ487),Data!AJ487,"")</f>
        <v/>
      </c>
      <c r="U487" s="384" t="str">
        <f>IF(ISTEXT(Data!AK487),Data!AK487,"")</f>
        <v/>
      </c>
    </row>
    <row r="488" spans="20:21" x14ac:dyDescent="0.2">
      <c r="T488" s="384" t="str">
        <f>IF(ISTEXT(Data!AJ488),Data!AJ488,"")</f>
        <v/>
      </c>
      <c r="U488" s="384" t="str">
        <f>IF(ISTEXT(Data!AK488),Data!AK488,"")</f>
        <v/>
      </c>
    </row>
    <row r="489" spans="20:21" x14ac:dyDescent="0.2">
      <c r="T489" s="384" t="str">
        <f>IF(ISTEXT(Data!AJ489),Data!AJ489,"")</f>
        <v/>
      </c>
      <c r="U489" s="384" t="str">
        <f>IF(ISTEXT(Data!AK489),Data!AK489,"")</f>
        <v/>
      </c>
    </row>
    <row r="490" spans="20:21" x14ac:dyDescent="0.2">
      <c r="T490" s="384" t="str">
        <f>IF(ISTEXT(Data!AJ490),Data!AJ490,"")</f>
        <v/>
      </c>
      <c r="U490" s="384" t="str">
        <f>IF(ISTEXT(Data!AK490),Data!AK490,"")</f>
        <v/>
      </c>
    </row>
    <row r="491" spans="20:21" x14ac:dyDescent="0.2">
      <c r="T491" s="384" t="str">
        <f>IF(ISTEXT(Data!AJ491),Data!AJ491,"")</f>
        <v/>
      </c>
      <c r="U491" s="384" t="str">
        <f>IF(ISTEXT(Data!AK491),Data!AK491,"")</f>
        <v/>
      </c>
    </row>
    <row r="492" spans="20:21" x14ac:dyDescent="0.2">
      <c r="T492" s="384" t="str">
        <f>IF(ISTEXT(Data!AJ492),Data!AJ492,"")</f>
        <v/>
      </c>
      <c r="U492" s="384" t="str">
        <f>IF(ISTEXT(Data!AK492),Data!AK492,"")</f>
        <v/>
      </c>
    </row>
    <row r="493" spans="20:21" x14ac:dyDescent="0.2">
      <c r="T493" s="384" t="str">
        <f>IF(ISTEXT(Data!AJ493),Data!AJ493,"")</f>
        <v/>
      </c>
      <c r="U493" s="384" t="str">
        <f>IF(ISTEXT(Data!AK493),Data!AK493,"")</f>
        <v/>
      </c>
    </row>
    <row r="494" spans="20:21" x14ac:dyDescent="0.2">
      <c r="T494" s="384" t="str">
        <f>IF(ISTEXT(Data!AJ494),Data!AJ494,"")</f>
        <v/>
      </c>
      <c r="U494" s="384" t="str">
        <f>IF(ISTEXT(Data!AK494),Data!AK494,"")</f>
        <v/>
      </c>
    </row>
    <row r="495" spans="20:21" x14ac:dyDescent="0.2">
      <c r="T495" s="384" t="str">
        <f>IF(ISTEXT(Data!AJ495),Data!AJ495,"")</f>
        <v/>
      </c>
      <c r="U495" s="384" t="str">
        <f>IF(ISTEXT(Data!AK495),Data!AK495,"")</f>
        <v/>
      </c>
    </row>
    <row r="496" spans="20:21" x14ac:dyDescent="0.2">
      <c r="T496" s="384" t="str">
        <f>IF(ISTEXT(Data!AJ496),Data!AJ496,"")</f>
        <v/>
      </c>
      <c r="U496" s="384" t="str">
        <f>IF(ISTEXT(Data!AK496),Data!AK496,"")</f>
        <v/>
      </c>
    </row>
    <row r="497" spans="20:21" x14ac:dyDescent="0.2">
      <c r="T497" s="384" t="str">
        <f>IF(ISTEXT(Data!AJ497),Data!AJ497,"")</f>
        <v/>
      </c>
      <c r="U497" s="384" t="str">
        <f>IF(ISTEXT(Data!AK497),Data!AK497,"")</f>
        <v/>
      </c>
    </row>
    <row r="498" spans="20:21" x14ac:dyDescent="0.2">
      <c r="T498" s="384" t="str">
        <f>IF(ISTEXT(Data!AJ498),Data!AJ498,"")</f>
        <v/>
      </c>
      <c r="U498" s="384" t="str">
        <f>IF(ISTEXT(Data!AK498),Data!AK498,"")</f>
        <v/>
      </c>
    </row>
    <row r="499" spans="20:21" x14ac:dyDescent="0.2">
      <c r="T499" s="384" t="str">
        <f>IF(ISTEXT(Data!AJ499),Data!AJ499,"")</f>
        <v/>
      </c>
      <c r="U499" s="384" t="str">
        <f>IF(ISTEXT(Data!AK499),Data!AK499,"")</f>
        <v/>
      </c>
    </row>
    <row r="500" spans="20:21" x14ac:dyDescent="0.2">
      <c r="T500" s="384" t="str">
        <f>IF(ISTEXT(Data!AJ500),Data!AJ500,"")</f>
        <v/>
      </c>
      <c r="U500" s="384" t="str">
        <f>IF(ISTEXT(Data!AK500),Data!AK500,"")</f>
        <v/>
      </c>
    </row>
    <row r="501" spans="20:21" x14ac:dyDescent="0.2">
      <c r="T501" s="384" t="str">
        <f>IF(ISTEXT(Data!AJ501),Data!AJ501,"")</f>
        <v/>
      </c>
      <c r="U501" s="384" t="str">
        <f>IF(ISTEXT(Data!AK501),Data!AK501,"")</f>
        <v/>
      </c>
    </row>
    <row r="502" spans="20:21" x14ac:dyDescent="0.2">
      <c r="T502" s="384" t="str">
        <f>IF(ISTEXT(Data!AJ502),Data!AJ502,"")</f>
        <v/>
      </c>
      <c r="U502" s="384" t="str">
        <f>IF(ISTEXT(Data!AK502),Data!AK502,"")</f>
        <v/>
      </c>
    </row>
    <row r="503" spans="20:21" x14ac:dyDescent="0.2">
      <c r="T503" s="384" t="str">
        <f>IF(ISTEXT(Data!AJ503),Data!AJ503,"")</f>
        <v/>
      </c>
      <c r="U503" s="384" t="str">
        <f>IF(ISTEXT(Data!AK503),Data!AK503,"")</f>
        <v/>
      </c>
    </row>
    <row r="504" spans="20:21" x14ac:dyDescent="0.2">
      <c r="T504" s="384" t="str">
        <f>IF(ISTEXT(Data!AJ504),Data!AJ504,"")</f>
        <v/>
      </c>
      <c r="U504" s="384" t="str">
        <f>IF(ISTEXT(Data!AK504),Data!AK504,"")</f>
        <v/>
      </c>
    </row>
    <row r="505" spans="20:21" x14ac:dyDescent="0.2">
      <c r="T505" s="384" t="str">
        <f>IF(ISTEXT(Data!AJ505),Data!AJ505,"")</f>
        <v/>
      </c>
      <c r="U505" s="384" t="str">
        <f>IF(ISTEXT(Data!AK505),Data!AK505,"")</f>
        <v/>
      </c>
    </row>
    <row r="506" spans="20:21" x14ac:dyDescent="0.2">
      <c r="T506" s="384" t="str">
        <f>IF(ISTEXT(Data!AJ506),Data!AJ506,"")</f>
        <v/>
      </c>
      <c r="U506" s="384" t="str">
        <f>IF(ISTEXT(Data!AK506),Data!AK506,"")</f>
        <v/>
      </c>
    </row>
    <row r="507" spans="20:21" x14ac:dyDescent="0.2">
      <c r="T507" s="384" t="str">
        <f>IF(ISTEXT(Data!AJ507),Data!AJ507,"")</f>
        <v/>
      </c>
      <c r="U507" s="384" t="str">
        <f>IF(ISTEXT(Data!AK507),Data!AK507,"")</f>
        <v/>
      </c>
    </row>
    <row r="508" spans="20:21" x14ac:dyDescent="0.2">
      <c r="T508" s="384" t="str">
        <f>IF(ISTEXT(Data!AJ508),Data!AJ508,"")</f>
        <v/>
      </c>
      <c r="U508" s="384" t="str">
        <f>IF(ISTEXT(Data!AK508),Data!AK508,"")</f>
        <v/>
      </c>
    </row>
    <row r="509" spans="20:21" x14ac:dyDescent="0.2">
      <c r="T509" s="384" t="str">
        <f>IF(ISTEXT(Data!AJ509),Data!AJ509,"")</f>
        <v/>
      </c>
      <c r="U509" s="384" t="str">
        <f>IF(ISTEXT(Data!AK509),Data!AK509,"")</f>
        <v/>
      </c>
    </row>
    <row r="510" spans="20:21" x14ac:dyDescent="0.2">
      <c r="T510" s="384" t="str">
        <f>IF(ISTEXT(Data!AJ510),Data!AJ510,"")</f>
        <v/>
      </c>
      <c r="U510" s="384" t="str">
        <f>IF(ISTEXT(Data!AK510),Data!AK510,"")</f>
        <v/>
      </c>
    </row>
    <row r="511" spans="20:21" x14ac:dyDescent="0.2">
      <c r="T511" s="384" t="str">
        <f>IF(ISTEXT(Data!AJ511),Data!AJ511,"")</f>
        <v/>
      </c>
      <c r="U511" s="384" t="str">
        <f>IF(ISTEXT(Data!AK511),Data!AK511,"")</f>
        <v/>
      </c>
    </row>
    <row r="512" spans="20:21" x14ac:dyDescent="0.2">
      <c r="T512" s="384" t="str">
        <f>IF(ISTEXT(Data!AJ512),Data!AJ512,"")</f>
        <v/>
      </c>
      <c r="U512" s="384" t="str">
        <f>IF(ISTEXT(Data!AK512),Data!AK512,"")</f>
        <v/>
      </c>
    </row>
    <row r="513" spans="20:21" x14ac:dyDescent="0.2">
      <c r="T513" s="384" t="str">
        <f>IF(ISTEXT(Data!AJ513),Data!AJ513,"")</f>
        <v/>
      </c>
      <c r="U513" s="384" t="str">
        <f>IF(ISTEXT(Data!AK513),Data!AK513,"")</f>
        <v/>
      </c>
    </row>
    <row r="514" spans="20:21" x14ac:dyDescent="0.2">
      <c r="T514" s="384" t="str">
        <f>IF(ISTEXT(Data!AJ514),Data!AJ514,"")</f>
        <v/>
      </c>
      <c r="U514" s="384" t="str">
        <f>IF(ISTEXT(Data!AK514),Data!AK514,"")</f>
        <v/>
      </c>
    </row>
    <row r="515" spans="20:21" x14ac:dyDescent="0.2">
      <c r="T515" s="384" t="str">
        <f>IF(ISTEXT(Data!AJ515),Data!AJ515,"")</f>
        <v/>
      </c>
      <c r="U515" s="384" t="str">
        <f>IF(ISTEXT(Data!AK515),Data!AK515,"")</f>
        <v/>
      </c>
    </row>
    <row r="516" spans="20:21" x14ac:dyDescent="0.2">
      <c r="T516" s="384" t="str">
        <f>IF(ISTEXT(Data!AJ516),Data!AJ516,"")</f>
        <v/>
      </c>
      <c r="U516" s="384" t="str">
        <f>IF(ISTEXT(Data!AK516),Data!AK516,"")</f>
        <v/>
      </c>
    </row>
    <row r="517" spans="20:21" x14ac:dyDescent="0.2">
      <c r="T517" s="384" t="str">
        <f>IF(ISTEXT(Data!AJ517),Data!AJ517,"")</f>
        <v/>
      </c>
      <c r="U517" s="384" t="str">
        <f>IF(ISTEXT(Data!AK517),Data!AK517,"")</f>
        <v/>
      </c>
    </row>
    <row r="518" spans="20:21" x14ac:dyDescent="0.2">
      <c r="T518" s="384" t="str">
        <f>IF(ISTEXT(Data!AJ518),Data!AJ518,"")</f>
        <v/>
      </c>
      <c r="U518" s="384" t="str">
        <f>IF(ISTEXT(Data!AK518),Data!AK518,"")</f>
        <v/>
      </c>
    </row>
    <row r="519" spans="20:21" x14ac:dyDescent="0.2">
      <c r="T519" s="384" t="str">
        <f>IF(ISTEXT(Data!AJ519),Data!AJ519,"")</f>
        <v/>
      </c>
      <c r="U519" s="384" t="str">
        <f>IF(ISTEXT(Data!AK519),Data!AK519,"")</f>
        <v/>
      </c>
    </row>
    <row r="520" spans="20:21" x14ac:dyDescent="0.2">
      <c r="T520" s="384" t="str">
        <f>IF(ISTEXT(Data!AJ520),Data!AJ520,"")</f>
        <v/>
      </c>
      <c r="U520" s="384" t="str">
        <f>IF(ISTEXT(Data!AK520),Data!AK520,"")</f>
        <v/>
      </c>
    </row>
    <row r="521" spans="20:21" x14ac:dyDescent="0.2">
      <c r="T521" s="384" t="str">
        <f>IF(ISTEXT(Data!AJ521),Data!AJ521,"")</f>
        <v/>
      </c>
      <c r="U521" s="384" t="str">
        <f>IF(ISTEXT(Data!AK521),Data!AK521,"")</f>
        <v/>
      </c>
    </row>
    <row r="522" spans="20:21" x14ac:dyDescent="0.2">
      <c r="T522" s="384" t="str">
        <f>IF(ISTEXT(Data!AJ522),Data!AJ522,"")</f>
        <v/>
      </c>
      <c r="U522" s="384" t="str">
        <f>IF(ISTEXT(Data!AK522),Data!AK522,"")</f>
        <v/>
      </c>
    </row>
    <row r="523" spans="20:21" x14ac:dyDescent="0.2">
      <c r="T523" s="384" t="str">
        <f>IF(ISTEXT(Data!AJ523),Data!AJ523,"")</f>
        <v/>
      </c>
      <c r="U523" s="384" t="str">
        <f>IF(ISTEXT(Data!AK523),Data!AK523,"")</f>
        <v/>
      </c>
    </row>
    <row r="524" spans="20:21" x14ac:dyDescent="0.2">
      <c r="T524" s="384" t="str">
        <f>IF(ISTEXT(Data!AJ524),Data!AJ524,"")</f>
        <v/>
      </c>
      <c r="U524" s="384" t="str">
        <f>IF(ISTEXT(Data!AK524),Data!AK524,"")</f>
        <v/>
      </c>
    </row>
    <row r="525" spans="20:21" x14ac:dyDescent="0.2">
      <c r="T525" s="384" t="str">
        <f>IF(ISTEXT(Data!AJ525),Data!AJ525,"")</f>
        <v/>
      </c>
      <c r="U525" s="384" t="str">
        <f>IF(ISTEXT(Data!AK525),Data!AK525,"")</f>
        <v/>
      </c>
    </row>
    <row r="526" spans="20:21" x14ac:dyDescent="0.2">
      <c r="T526" s="384" t="str">
        <f>IF(ISTEXT(Data!AJ526),Data!AJ526,"")</f>
        <v/>
      </c>
      <c r="U526" s="384" t="str">
        <f>IF(ISTEXT(Data!AK526),Data!AK526,"")</f>
        <v/>
      </c>
    </row>
    <row r="527" spans="20:21" x14ac:dyDescent="0.2">
      <c r="T527" s="384" t="str">
        <f>IF(ISTEXT(Data!AJ527),Data!AJ527,"")</f>
        <v/>
      </c>
      <c r="U527" s="384" t="str">
        <f>IF(ISTEXT(Data!AK527),Data!AK527,"")</f>
        <v/>
      </c>
    </row>
    <row r="528" spans="20:21" x14ac:dyDescent="0.2">
      <c r="T528" s="384" t="str">
        <f>IF(ISTEXT(Data!AJ528),Data!AJ528,"")</f>
        <v/>
      </c>
      <c r="U528" s="384" t="str">
        <f>IF(ISTEXT(Data!AK528),Data!AK528,"")</f>
        <v/>
      </c>
    </row>
    <row r="529" spans="20:21" x14ac:dyDescent="0.2">
      <c r="T529" s="384" t="str">
        <f>IF(ISTEXT(Data!AJ529),Data!AJ529,"")</f>
        <v/>
      </c>
      <c r="U529" s="384" t="str">
        <f>IF(ISTEXT(Data!AK529),Data!AK529,"")</f>
        <v/>
      </c>
    </row>
    <row r="530" spans="20:21" x14ac:dyDescent="0.2">
      <c r="T530" s="384" t="str">
        <f>IF(ISTEXT(Data!AJ530),Data!AJ530,"")</f>
        <v/>
      </c>
      <c r="U530" s="384" t="str">
        <f>IF(ISTEXT(Data!AK530),Data!AK530,"")</f>
        <v/>
      </c>
    </row>
    <row r="531" spans="20:21" x14ac:dyDescent="0.2">
      <c r="T531" s="384" t="str">
        <f>IF(ISTEXT(Data!AJ531),Data!AJ531,"")</f>
        <v/>
      </c>
      <c r="U531" s="384" t="str">
        <f>IF(ISTEXT(Data!AK531),Data!AK531,"")</f>
        <v/>
      </c>
    </row>
    <row r="532" spans="20:21" x14ac:dyDescent="0.2">
      <c r="T532" s="384" t="str">
        <f>IF(ISTEXT(Data!AJ532),Data!AJ532,"")</f>
        <v/>
      </c>
      <c r="U532" s="384" t="str">
        <f>IF(ISTEXT(Data!AK532),Data!AK532,"")</f>
        <v/>
      </c>
    </row>
    <row r="533" spans="20:21" x14ac:dyDescent="0.2">
      <c r="T533" s="384" t="str">
        <f>IF(ISTEXT(Data!AJ533),Data!AJ533,"")</f>
        <v/>
      </c>
      <c r="U533" s="384" t="str">
        <f>IF(ISTEXT(Data!AK533),Data!AK533,"")</f>
        <v/>
      </c>
    </row>
    <row r="534" spans="20:21" x14ac:dyDescent="0.2">
      <c r="T534" s="384" t="str">
        <f>IF(ISTEXT(Data!AJ534),Data!AJ534,"")</f>
        <v/>
      </c>
      <c r="U534" s="384" t="str">
        <f>IF(ISTEXT(Data!AK534),Data!AK534,"")</f>
        <v/>
      </c>
    </row>
    <row r="535" spans="20:21" x14ac:dyDescent="0.2">
      <c r="T535" s="384" t="str">
        <f>IF(ISTEXT(Data!AJ535),Data!AJ535,"")</f>
        <v/>
      </c>
      <c r="U535" s="384" t="str">
        <f>IF(ISTEXT(Data!AK535),Data!AK535,"")</f>
        <v/>
      </c>
    </row>
    <row r="536" spans="20:21" x14ac:dyDescent="0.2">
      <c r="T536" s="384" t="str">
        <f>IF(ISTEXT(Data!AJ536),Data!AJ536,"")</f>
        <v/>
      </c>
      <c r="U536" s="384" t="str">
        <f>IF(ISTEXT(Data!AK536),Data!AK536,"")</f>
        <v/>
      </c>
    </row>
    <row r="537" spans="20:21" x14ac:dyDescent="0.2">
      <c r="T537" s="384" t="str">
        <f>IF(ISTEXT(Data!AJ537),Data!AJ537,"")</f>
        <v/>
      </c>
      <c r="U537" s="384" t="str">
        <f>IF(ISTEXT(Data!AK537),Data!AK537,"")</f>
        <v/>
      </c>
    </row>
    <row r="538" spans="20:21" x14ac:dyDescent="0.2">
      <c r="T538" s="384" t="str">
        <f>IF(ISTEXT(Data!AJ538),Data!AJ538,"")</f>
        <v/>
      </c>
      <c r="U538" s="384" t="str">
        <f>IF(ISTEXT(Data!AK538),Data!AK538,"")</f>
        <v/>
      </c>
    </row>
    <row r="539" spans="20:21" x14ac:dyDescent="0.2">
      <c r="T539" s="384" t="str">
        <f>IF(ISTEXT(Data!AJ539),Data!AJ539,"")</f>
        <v/>
      </c>
      <c r="U539" s="384" t="str">
        <f>IF(ISTEXT(Data!AK539),Data!AK539,"")</f>
        <v/>
      </c>
    </row>
    <row r="540" spans="20:21" x14ac:dyDescent="0.2">
      <c r="T540" s="384" t="str">
        <f>IF(ISTEXT(Data!AJ540),Data!AJ540,"")</f>
        <v/>
      </c>
      <c r="U540" s="384" t="str">
        <f>IF(ISTEXT(Data!AK540),Data!AK540,"")</f>
        <v/>
      </c>
    </row>
    <row r="541" spans="20:21" x14ac:dyDescent="0.2">
      <c r="T541" s="384" t="str">
        <f>IF(ISTEXT(Data!AJ541),Data!AJ541,"")</f>
        <v/>
      </c>
      <c r="U541" s="384" t="str">
        <f>IF(ISTEXT(Data!AK541),Data!AK541,"")</f>
        <v/>
      </c>
    </row>
    <row r="542" spans="20:21" x14ac:dyDescent="0.2">
      <c r="T542" s="384" t="str">
        <f>IF(ISTEXT(Data!AJ542),Data!AJ542,"")</f>
        <v/>
      </c>
      <c r="U542" s="384" t="str">
        <f>IF(ISTEXT(Data!AK542),Data!AK542,"")</f>
        <v/>
      </c>
    </row>
    <row r="543" spans="20:21" x14ac:dyDescent="0.2">
      <c r="T543" s="384" t="str">
        <f>IF(ISTEXT(Data!AJ543),Data!AJ543,"")</f>
        <v/>
      </c>
      <c r="U543" s="384" t="str">
        <f>IF(ISTEXT(Data!AK543),Data!AK543,"")</f>
        <v/>
      </c>
    </row>
    <row r="544" spans="20:21" x14ac:dyDescent="0.2">
      <c r="T544" s="384" t="str">
        <f>IF(ISTEXT(Data!AJ544),Data!AJ544,"")</f>
        <v/>
      </c>
      <c r="U544" s="384" t="str">
        <f>IF(ISTEXT(Data!AK544),Data!AK544,"")</f>
        <v/>
      </c>
    </row>
    <row r="545" spans="20:21" x14ac:dyDescent="0.2">
      <c r="T545" s="384" t="str">
        <f>IF(ISTEXT(Data!AJ545),Data!AJ545,"")</f>
        <v/>
      </c>
      <c r="U545" s="384" t="str">
        <f>IF(ISTEXT(Data!AK545),Data!AK545,"")</f>
        <v/>
      </c>
    </row>
    <row r="546" spans="20:21" x14ac:dyDescent="0.2">
      <c r="T546" s="384" t="str">
        <f>IF(ISTEXT(Data!AJ546),Data!AJ546,"")</f>
        <v/>
      </c>
      <c r="U546" s="384" t="str">
        <f>IF(ISTEXT(Data!AK546),Data!AK546,"")</f>
        <v/>
      </c>
    </row>
    <row r="547" spans="20:21" x14ac:dyDescent="0.2">
      <c r="T547" s="384" t="str">
        <f>IF(ISTEXT(Data!AJ547),Data!AJ547,"")</f>
        <v/>
      </c>
      <c r="U547" s="384" t="str">
        <f>IF(ISTEXT(Data!AK547),Data!AK547,"")</f>
        <v/>
      </c>
    </row>
    <row r="548" spans="20:21" x14ac:dyDescent="0.2">
      <c r="T548" s="384" t="str">
        <f>IF(ISTEXT(Data!AJ548),Data!AJ548,"")</f>
        <v/>
      </c>
      <c r="U548" s="384" t="str">
        <f>IF(ISTEXT(Data!AK548),Data!AK548,"")</f>
        <v/>
      </c>
    </row>
    <row r="549" spans="20:21" x14ac:dyDescent="0.2">
      <c r="T549" s="384" t="str">
        <f>IF(ISTEXT(Data!AJ549),Data!AJ549,"")</f>
        <v/>
      </c>
      <c r="U549" s="384" t="str">
        <f>IF(ISTEXT(Data!AK549),Data!AK549,"")</f>
        <v/>
      </c>
    </row>
    <row r="550" spans="20:21" x14ac:dyDescent="0.2">
      <c r="T550" s="384" t="str">
        <f>IF(ISTEXT(Data!AJ550),Data!AJ550,"")</f>
        <v/>
      </c>
      <c r="U550" s="384" t="str">
        <f>IF(ISTEXT(Data!AK550),Data!AK550,"")</f>
        <v/>
      </c>
    </row>
    <row r="551" spans="20:21" x14ac:dyDescent="0.2">
      <c r="T551" s="384" t="str">
        <f>IF(ISTEXT(Data!AJ551),Data!AJ551,"")</f>
        <v/>
      </c>
      <c r="U551" s="384" t="str">
        <f>IF(ISTEXT(Data!AK551),Data!AK551,"")</f>
        <v/>
      </c>
    </row>
    <row r="552" spans="20:21" x14ac:dyDescent="0.2">
      <c r="T552" s="384" t="str">
        <f>IF(ISTEXT(Data!AJ552),Data!AJ552,"")</f>
        <v/>
      </c>
      <c r="U552" s="384" t="str">
        <f>IF(ISTEXT(Data!AK552),Data!AK552,"")</f>
        <v/>
      </c>
    </row>
    <row r="553" spans="20:21" x14ac:dyDescent="0.2">
      <c r="T553" s="384" t="str">
        <f>IF(ISTEXT(Data!AJ553),Data!AJ553,"")</f>
        <v/>
      </c>
      <c r="U553" s="384" t="str">
        <f>IF(ISTEXT(Data!AK553),Data!AK553,"")</f>
        <v/>
      </c>
    </row>
    <row r="554" spans="20:21" x14ac:dyDescent="0.2">
      <c r="T554" s="384" t="str">
        <f>IF(ISTEXT(Data!AJ554),Data!AJ554,"")</f>
        <v/>
      </c>
      <c r="U554" s="384" t="str">
        <f>IF(ISTEXT(Data!AK554),Data!AK554,"")</f>
        <v/>
      </c>
    </row>
    <row r="555" spans="20:21" x14ac:dyDescent="0.2">
      <c r="T555" s="384" t="str">
        <f>IF(ISTEXT(Data!AJ555),Data!AJ555,"")</f>
        <v/>
      </c>
      <c r="U555" s="384" t="str">
        <f>IF(ISTEXT(Data!AK555),Data!AK555,"")</f>
        <v/>
      </c>
    </row>
    <row r="556" spans="20:21" x14ac:dyDescent="0.2">
      <c r="T556" s="384" t="str">
        <f>IF(ISTEXT(Data!AJ556),Data!AJ556,"")</f>
        <v/>
      </c>
      <c r="U556" s="384" t="str">
        <f>IF(ISTEXT(Data!AK556),Data!AK556,"")</f>
        <v/>
      </c>
    </row>
    <row r="557" spans="20:21" x14ac:dyDescent="0.2">
      <c r="T557" s="384" t="str">
        <f>IF(ISTEXT(Data!AJ557),Data!AJ557,"")</f>
        <v/>
      </c>
      <c r="U557" s="384" t="str">
        <f>IF(ISTEXT(Data!AK557),Data!AK557,"")</f>
        <v/>
      </c>
    </row>
    <row r="558" spans="20:21" x14ac:dyDescent="0.2">
      <c r="T558" s="384" t="str">
        <f>IF(ISTEXT(Data!AJ558),Data!AJ558,"")</f>
        <v/>
      </c>
      <c r="U558" s="384" t="str">
        <f>IF(ISTEXT(Data!AK558),Data!AK558,"")</f>
        <v/>
      </c>
    </row>
    <row r="559" spans="20:21" x14ac:dyDescent="0.2">
      <c r="T559" s="384" t="str">
        <f>IF(ISTEXT(Data!AJ559),Data!AJ559,"")</f>
        <v/>
      </c>
      <c r="U559" s="384" t="str">
        <f>IF(ISTEXT(Data!AK559),Data!AK559,"")</f>
        <v/>
      </c>
    </row>
    <row r="560" spans="20:21" x14ac:dyDescent="0.2">
      <c r="T560" s="384" t="str">
        <f>IF(ISTEXT(Data!AJ560),Data!AJ560,"")</f>
        <v/>
      </c>
      <c r="U560" s="384" t="str">
        <f>IF(ISTEXT(Data!AK560),Data!AK560,"")</f>
        <v/>
      </c>
    </row>
    <row r="561" spans="20:21" x14ac:dyDescent="0.2">
      <c r="T561" s="384" t="str">
        <f>IF(ISTEXT(Data!AJ561),Data!AJ561,"")</f>
        <v/>
      </c>
      <c r="U561" s="384" t="str">
        <f>IF(ISTEXT(Data!AK561),Data!AK561,"")</f>
        <v/>
      </c>
    </row>
    <row r="562" spans="20:21" x14ac:dyDescent="0.2">
      <c r="T562" s="384" t="str">
        <f>IF(ISTEXT(Data!AJ562),Data!AJ562,"")</f>
        <v/>
      </c>
      <c r="U562" s="384" t="str">
        <f>IF(ISTEXT(Data!AK562),Data!AK562,"")</f>
        <v/>
      </c>
    </row>
    <row r="563" spans="20:21" x14ac:dyDescent="0.2">
      <c r="T563" s="384" t="str">
        <f>IF(ISTEXT(Data!AJ563),Data!AJ563,"")</f>
        <v/>
      </c>
      <c r="U563" s="384" t="str">
        <f>IF(ISTEXT(Data!AK563),Data!AK563,"")</f>
        <v/>
      </c>
    </row>
    <row r="564" spans="20:21" x14ac:dyDescent="0.2">
      <c r="T564" s="384" t="str">
        <f>IF(ISTEXT(Data!AJ564),Data!AJ564,"")</f>
        <v/>
      </c>
      <c r="U564" s="384" t="str">
        <f>IF(ISTEXT(Data!AK564),Data!AK564,"")</f>
        <v/>
      </c>
    </row>
    <row r="565" spans="20:21" x14ac:dyDescent="0.2">
      <c r="T565" s="384" t="str">
        <f>IF(ISTEXT(Data!AJ565),Data!AJ565,"")</f>
        <v/>
      </c>
      <c r="U565" s="384" t="str">
        <f>IF(ISTEXT(Data!AK565),Data!AK565,"")</f>
        <v/>
      </c>
    </row>
    <row r="566" spans="20:21" x14ac:dyDescent="0.2">
      <c r="T566" s="384" t="str">
        <f>IF(ISTEXT(Data!AJ566),Data!AJ566,"")</f>
        <v/>
      </c>
      <c r="U566" s="384" t="str">
        <f>IF(ISTEXT(Data!AK566),Data!AK566,"")</f>
        <v/>
      </c>
    </row>
    <row r="567" spans="20:21" x14ac:dyDescent="0.2">
      <c r="T567" s="384" t="str">
        <f>IF(ISTEXT(Data!AJ567),Data!AJ567,"")</f>
        <v/>
      </c>
      <c r="U567" s="384" t="str">
        <f>IF(ISTEXT(Data!AK567),Data!AK567,"")</f>
        <v/>
      </c>
    </row>
    <row r="568" spans="20:21" x14ac:dyDescent="0.2">
      <c r="T568" s="384" t="str">
        <f>IF(ISTEXT(Data!AJ568),Data!AJ568,"")</f>
        <v/>
      </c>
      <c r="U568" s="384" t="str">
        <f>IF(ISTEXT(Data!AK568),Data!AK568,"")</f>
        <v/>
      </c>
    </row>
    <row r="569" spans="20:21" x14ac:dyDescent="0.2">
      <c r="T569" s="384" t="str">
        <f>IF(ISTEXT(Data!AJ569),Data!AJ569,"")</f>
        <v/>
      </c>
      <c r="U569" s="384" t="str">
        <f>IF(ISTEXT(Data!AK569),Data!AK569,"")</f>
        <v/>
      </c>
    </row>
    <row r="570" spans="20:21" x14ac:dyDescent="0.2">
      <c r="T570" s="384" t="str">
        <f>IF(ISTEXT(Data!AJ570),Data!AJ570,"")</f>
        <v/>
      </c>
      <c r="U570" s="384" t="str">
        <f>IF(ISTEXT(Data!AK570),Data!AK570,"")</f>
        <v/>
      </c>
    </row>
    <row r="571" spans="20:21" x14ac:dyDescent="0.2">
      <c r="T571" s="384" t="str">
        <f>IF(ISTEXT(Data!AJ571),Data!AJ571,"")</f>
        <v/>
      </c>
      <c r="U571" s="384" t="str">
        <f>IF(ISTEXT(Data!AK571),Data!AK571,"")</f>
        <v/>
      </c>
    </row>
    <row r="572" spans="20:21" x14ac:dyDescent="0.2">
      <c r="T572" s="384" t="str">
        <f>IF(ISTEXT(Data!AJ572),Data!AJ572,"")</f>
        <v/>
      </c>
      <c r="U572" s="384" t="str">
        <f>IF(ISTEXT(Data!AK572),Data!AK572,"")</f>
        <v/>
      </c>
    </row>
    <row r="573" spans="20:21" x14ac:dyDescent="0.2">
      <c r="T573" s="384" t="str">
        <f>IF(ISTEXT(Data!AJ573),Data!AJ573,"")</f>
        <v/>
      </c>
      <c r="U573" s="384" t="str">
        <f>IF(ISTEXT(Data!AK573),Data!AK573,"")</f>
        <v/>
      </c>
    </row>
    <row r="574" spans="20:21" x14ac:dyDescent="0.2">
      <c r="T574" s="384" t="str">
        <f>IF(ISTEXT(Data!AJ574),Data!AJ574,"")</f>
        <v/>
      </c>
      <c r="U574" s="384" t="str">
        <f>IF(ISTEXT(Data!AK574),Data!AK574,"")</f>
        <v/>
      </c>
    </row>
    <row r="575" spans="20:21" x14ac:dyDescent="0.2">
      <c r="T575" s="384" t="str">
        <f>IF(ISTEXT(Data!AJ575),Data!AJ575,"")</f>
        <v/>
      </c>
      <c r="U575" s="384" t="str">
        <f>IF(ISTEXT(Data!AK575),Data!AK575,"")</f>
        <v/>
      </c>
    </row>
    <row r="576" spans="20:21" x14ac:dyDescent="0.2">
      <c r="T576" s="384" t="str">
        <f>IF(ISTEXT(Data!AJ576),Data!AJ576,"")</f>
        <v/>
      </c>
      <c r="U576" s="384" t="str">
        <f>IF(ISTEXT(Data!AK576),Data!AK576,"")</f>
        <v/>
      </c>
    </row>
    <row r="577" spans="20:21" x14ac:dyDescent="0.2">
      <c r="T577" s="384" t="str">
        <f>IF(ISTEXT(Data!AJ577),Data!AJ577,"")</f>
        <v/>
      </c>
      <c r="U577" s="384" t="str">
        <f>IF(ISTEXT(Data!AK577),Data!AK577,"")</f>
        <v/>
      </c>
    </row>
    <row r="578" spans="20:21" x14ac:dyDescent="0.2">
      <c r="T578" s="384" t="str">
        <f>IF(ISTEXT(Data!AJ578),Data!AJ578,"")</f>
        <v/>
      </c>
      <c r="U578" s="384" t="str">
        <f>IF(ISTEXT(Data!AK578),Data!AK578,"")</f>
        <v/>
      </c>
    </row>
    <row r="579" spans="20:21" x14ac:dyDescent="0.2">
      <c r="T579" s="384" t="str">
        <f>IF(ISTEXT(Data!AJ579),Data!AJ579,"")</f>
        <v/>
      </c>
      <c r="U579" s="384" t="str">
        <f>IF(ISTEXT(Data!AK579),Data!AK579,"")</f>
        <v/>
      </c>
    </row>
    <row r="580" spans="20:21" x14ac:dyDescent="0.2">
      <c r="T580" s="384" t="str">
        <f>IF(ISTEXT(Data!AJ580),Data!AJ580,"")</f>
        <v/>
      </c>
      <c r="U580" s="384" t="str">
        <f>IF(ISTEXT(Data!AK580),Data!AK580,"")</f>
        <v/>
      </c>
    </row>
    <row r="581" spans="20:21" x14ac:dyDescent="0.2">
      <c r="T581" s="384" t="str">
        <f>IF(ISTEXT(Data!AJ581),Data!AJ581,"")</f>
        <v/>
      </c>
      <c r="U581" s="384" t="str">
        <f>IF(ISTEXT(Data!AK581),Data!AK581,"")</f>
        <v/>
      </c>
    </row>
    <row r="582" spans="20:21" x14ac:dyDescent="0.2">
      <c r="T582" s="384" t="str">
        <f>IF(ISTEXT(Data!AJ582),Data!AJ582,"")</f>
        <v/>
      </c>
      <c r="U582" s="384" t="str">
        <f>IF(ISTEXT(Data!AK582),Data!AK582,"")</f>
        <v/>
      </c>
    </row>
    <row r="583" spans="20:21" x14ac:dyDescent="0.2">
      <c r="T583" s="384" t="str">
        <f>IF(ISTEXT(Data!AJ583),Data!AJ583,"")</f>
        <v/>
      </c>
      <c r="U583" s="384" t="str">
        <f>IF(ISTEXT(Data!AK583),Data!AK583,"")</f>
        <v/>
      </c>
    </row>
    <row r="584" spans="20:21" x14ac:dyDescent="0.2">
      <c r="T584" s="384" t="str">
        <f>IF(ISTEXT(Data!AJ584),Data!AJ584,"")</f>
        <v/>
      </c>
      <c r="U584" s="384" t="str">
        <f>IF(ISTEXT(Data!AK584),Data!AK584,"")</f>
        <v/>
      </c>
    </row>
    <row r="585" spans="20:21" x14ac:dyDescent="0.2">
      <c r="T585" s="384" t="str">
        <f>IF(ISTEXT(Data!AJ585),Data!AJ585,"")</f>
        <v/>
      </c>
      <c r="U585" s="384" t="str">
        <f>IF(ISTEXT(Data!AK585),Data!AK585,"")</f>
        <v/>
      </c>
    </row>
    <row r="586" spans="20:21" x14ac:dyDescent="0.2">
      <c r="T586" s="384" t="str">
        <f>IF(ISTEXT(Data!AJ586),Data!AJ586,"")</f>
        <v/>
      </c>
      <c r="U586" s="384" t="str">
        <f>IF(ISTEXT(Data!AK586),Data!AK586,"")</f>
        <v/>
      </c>
    </row>
    <row r="587" spans="20:21" x14ac:dyDescent="0.2">
      <c r="T587" s="384" t="str">
        <f>IF(ISTEXT(Data!AJ587),Data!AJ587,"")</f>
        <v/>
      </c>
      <c r="U587" s="384" t="str">
        <f>IF(ISTEXT(Data!AK587),Data!AK587,"")</f>
        <v/>
      </c>
    </row>
    <row r="588" spans="20:21" x14ac:dyDescent="0.2">
      <c r="T588" s="384" t="str">
        <f>IF(ISTEXT(Data!AJ588),Data!AJ588,"")</f>
        <v/>
      </c>
      <c r="U588" s="384" t="str">
        <f>IF(ISTEXT(Data!AK588),Data!AK588,"")</f>
        <v/>
      </c>
    </row>
    <row r="589" spans="20:21" x14ac:dyDescent="0.2">
      <c r="T589" s="384" t="str">
        <f>IF(ISTEXT(Data!AJ589),Data!AJ589,"")</f>
        <v/>
      </c>
      <c r="U589" s="384" t="str">
        <f>IF(ISTEXT(Data!AK589),Data!AK589,"")</f>
        <v/>
      </c>
    </row>
    <row r="590" spans="20:21" x14ac:dyDescent="0.2">
      <c r="T590" s="384" t="str">
        <f>IF(ISTEXT(Data!AJ590),Data!AJ590,"")</f>
        <v/>
      </c>
      <c r="U590" s="384" t="str">
        <f>IF(ISTEXT(Data!AK590),Data!AK590,"")</f>
        <v/>
      </c>
    </row>
    <row r="591" spans="20:21" x14ac:dyDescent="0.2">
      <c r="T591" s="384" t="str">
        <f>IF(ISTEXT(Data!AJ591),Data!AJ591,"")</f>
        <v/>
      </c>
      <c r="U591" s="384" t="str">
        <f>IF(ISTEXT(Data!AK591),Data!AK591,"")</f>
        <v/>
      </c>
    </row>
    <row r="592" spans="20:21" x14ac:dyDescent="0.2">
      <c r="T592" s="384" t="str">
        <f>IF(ISTEXT(Data!AJ592),Data!AJ592,"")</f>
        <v/>
      </c>
      <c r="U592" s="384" t="str">
        <f>IF(ISTEXT(Data!AK592),Data!AK592,"")</f>
        <v/>
      </c>
    </row>
    <row r="593" spans="20:21" x14ac:dyDescent="0.2">
      <c r="T593" s="384" t="str">
        <f>IF(ISTEXT(Data!AJ593),Data!AJ593,"")</f>
        <v/>
      </c>
      <c r="U593" s="384" t="str">
        <f>IF(ISTEXT(Data!AK593),Data!AK593,"")</f>
        <v/>
      </c>
    </row>
    <row r="594" spans="20:21" x14ac:dyDescent="0.2">
      <c r="T594" s="384" t="str">
        <f>IF(ISTEXT(Data!AJ594),Data!AJ594,"")</f>
        <v/>
      </c>
      <c r="U594" s="384" t="str">
        <f>IF(ISTEXT(Data!AK594),Data!AK594,"")</f>
        <v/>
      </c>
    </row>
    <row r="595" spans="20:21" x14ac:dyDescent="0.2">
      <c r="T595" s="384" t="str">
        <f>IF(ISTEXT(Data!AJ595),Data!AJ595,"")</f>
        <v/>
      </c>
      <c r="U595" s="384" t="str">
        <f>IF(ISTEXT(Data!AK595),Data!AK595,"")</f>
        <v/>
      </c>
    </row>
    <row r="596" spans="20:21" x14ac:dyDescent="0.2">
      <c r="T596" s="384" t="str">
        <f>IF(ISTEXT(Data!AJ596),Data!AJ596,"")</f>
        <v/>
      </c>
      <c r="U596" s="384" t="str">
        <f>IF(ISTEXT(Data!AK596),Data!AK596,"")</f>
        <v/>
      </c>
    </row>
    <row r="597" spans="20:21" x14ac:dyDescent="0.2">
      <c r="T597" s="384" t="str">
        <f>IF(ISTEXT(Data!AJ597),Data!AJ597,"")</f>
        <v/>
      </c>
      <c r="U597" s="384" t="str">
        <f>IF(ISTEXT(Data!AK597),Data!AK597,"")</f>
        <v/>
      </c>
    </row>
    <row r="598" spans="20:21" x14ac:dyDescent="0.2">
      <c r="T598" s="384" t="str">
        <f>IF(ISTEXT(Data!AJ598),Data!AJ598,"")</f>
        <v/>
      </c>
      <c r="U598" s="384" t="str">
        <f>IF(ISTEXT(Data!AK598),Data!AK598,"")</f>
        <v/>
      </c>
    </row>
    <row r="599" spans="20:21" x14ac:dyDescent="0.2">
      <c r="T599" s="384" t="str">
        <f>IF(ISTEXT(Data!AJ599),Data!AJ599,"")</f>
        <v/>
      </c>
      <c r="U599" s="384" t="str">
        <f>IF(ISTEXT(Data!AK599),Data!AK599,"")</f>
        <v/>
      </c>
    </row>
    <row r="600" spans="20:21" x14ac:dyDescent="0.2">
      <c r="T600" s="384" t="str">
        <f>IF(ISTEXT(Data!AJ600),Data!AJ600,"")</f>
        <v/>
      </c>
      <c r="U600" s="384" t="str">
        <f>IF(ISTEXT(Data!AK600),Data!AK600,"")</f>
        <v/>
      </c>
    </row>
    <row r="601" spans="20:21" x14ac:dyDescent="0.2">
      <c r="T601" s="384" t="str">
        <f>IF(ISTEXT(Data!AJ601),Data!AJ601,"")</f>
        <v/>
      </c>
      <c r="U601" s="384" t="str">
        <f>IF(ISTEXT(Data!AK601),Data!AK601,"")</f>
        <v/>
      </c>
    </row>
    <row r="602" spans="20:21" x14ac:dyDescent="0.2">
      <c r="T602" s="384" t="str">
        <f>IF(ISTEXT(Data!AJ602),Data!AJ602,"")</f>
        <v/>
      </c>
      <c r="U602" s="384" t="str">
        <f>IF(ISTEXT(Data!AK602),Data!AK602,"")</f>
        <v/>
      </c>
    </row>
    <row r="603" spans="20:21" x14ac:dyDescent="0.2">
      <c r="T603" s="384" t="str">
        <f>IF(ISTEXT(Data!AJ603),Data!AJ603,"")</f>
        <v/>
      </c>
      <c r="U603" s="384" t="str">
        <f>IF(ISTEXT(Data!AK603),Data!AK603,"")</f>
        <v/>
      </c>
    </row>
    <row r="604" spans="20:21" x14ac:dyDescent="0.2">
      <c r="T604" s="384" t="str">
        <f>IF(ISTEXT(Data!AJ604),Data!AJ604,"")</f>
        <v/>
      </c>
      <c r="U604" s="384" t="str">
        <f>IF(ISTEXT(Data!AK604),Data!AK604,"")</f>
        <v/>
      </c>
    </row>
    <row r="605" spans="20:21" x14ac:dyDescent="0.2">
      <c r="T605" s="384" t="str">
        <f>IF(ISTEXT(Data!AJ605),Data!AJ605,"")</f>
        <v/>
      </c>
      <c r="U605" s="384" t="str">
        <f>IF(ISTEXT(Data!AK605),Data!AK605,"")</f>
        <v/>
      </c>
    </row>
    <row r="606" spans="20:21" x14ac:dyDescent="0.2">
      <c r="T606" s="384" t="str">
        <f>IF(ISTEXT(Data!AJ606),Data!AJ606,"")</f>
        <v/>
      </c>
      <c r="U606" s="384" t="str">
        <f>IF(ISTEXT(Data!AK606),Data!AK606,"")</f>
        <v/>
      </c>
    </row>
    <row r="607" spans="20:21" x14ac:dyDescent="0.2">
      <c r="T607" s="384" t="str">
        <f>IF(ISTEXT(Data!AJ607),Data!AJ607,"")</f>
        <v/>
      </c>
      <c r="U607" s="384" t="str">
        <f>IF(ISTEXT(Data!AK607),Data!AK607,"")</f>
        <v/>
      </c>
    </row>
    <row r="608" spans="20:21" x14ac:dyDescent="0.2">
      <c r="T608" s="384" t="str">
        <f>IF(ISTEXT(Data!AJ608),Data!AJ608,"")</f>
        <v/>
      </c>
      <c r="U608" s="384" t="str">
        <f>IF(ISTEXT(Data!AK608),Data!AK608,"")</f>
        <v/>
      </c>
    </row>
    <row r="609" spans="20:21" x14ac:dyDescent="0.2">
      <c r="T609" s="384" t="str">
        <f>IF(ISTEXT(Data!AJ609),Data!AJ609,"")</f>
        <v/>
      </c>
      <c r="U609" s="384" t="str">
        <f>IF(ISTEXT(Data!AK609),Data!AK609,"")</f>
        <v/>
      </c>
    </row>
    <row r="610" spans="20:21" x14ac:dyDescent="0.2">
      <c r="T610" s="384" t="str">
        <f>IF(ISTEXT(Data!AJ610),Data!AJ610,"")</f>
        <v/>
      </c>
      <c r="U610" s="384" t="str">
        <f>IF(ISTEXT(Data!AK610),Data!AK610,"")</f>
        <v/>
      </c>
    </row>
    <row r="611" spans="20:21" x14ac:dyDescent="0.2">
      <c r="T611" s="384" t="str">
        <f>IF(ISTEXT(Data!AJ611),Data!AJ611,"")</f>
        <v/>
      </c>
      <c r="U611" s="384" t="str">
        <f>IF(ISTEXT(Data!AK611),Data!AK611,"")</f>
        <v/>
      </c>
    </row>
    <row r="612" spans="20:21" x14ac:dyDescent="0.2">
      <c r="T612" s="384" t="str">
        <f>IF(ISTEXT(Data!AJ612),Data!AJ612,"")</f>
        <v/>
      </c>
      <c r="U612" s="384" t="str">
        <f>IF(ISTEXT(Data!AK612),Data!AK612,"")</f>
        <v/>
      </c>
    </row>
    <row r="613" spans="20:21" x14ac:dyDescent="0.2">
      <c r="T613" s="384" t="str">
        <f>IF(ISTEXT(Data!AJ613),Data!AJ613,"")</f>
        <v/>
      </c>
      <c r="U613" s="384" t="str">
        <f>IF(ISTEXT(Data!AK613),Data!AK613,"")</f>
        <v/>
      </c>
    </row>
    <row r="614" spans="20:21" x14ac:dyDescent="0.2">
      <c r="T614" s="384" t="str">
        <f>IF(ISTEXT(Data!AJ614),Data!AJ614,"")</f>
        <v/>
      </c>
      <c r="U614" s="384" t="str">
        <f>IF(ISTEXT(Data!AK614),Data!AK614,"")</f>
        <v/>
      </c>
    </row>
    <row r="615" spans="20:21" x14ac:dyDescent="0.2">
      <c r="T615" s="384" t="str">
        <f>IF(ISTEXT(Data!AJ615),Data!AJ615,"")</f>
        <v/>
      </c>
      <c r="U615" s="384" t="str">
        <f>IF(ISTEXT(Data!AK615),Data!AK615,"")</f>
        <v/>
      </c>
    </row>
    <row r="616" spans="20:21" x14ac:dyDescent="0.2">
      <c r="T616" s="384" t="str">
        <f>IF(ISTEXT(Data!AJ616),Data!AJ616,"")</f>
        <v/>
      </c>
      <c r="U616" s="384" t="str">
        <f>IF(ISTEXT(Data!AK616),Data!AK616,"")</f>
        <v/>
      </c>
    </row>
    <row r="617" spans="20:21" x14ac:dyDescent="0.2">
      <c r="T617" s="384" t="str">
        <f>IF(ISTEXT(Data!AJ617),Data!AJ617,"")</f>
        <v/>
      </c>
      <c r="U617" s="384" t="str">
        <f>IF(ISTEXT(Data!AK617),Data!AK617,"")</f>
        <v/>
      </c>
    </row>
    <row r="618" spans="20:21" x14ac:dyDescent="0.2">
      <c r="T618" s="384" t="str">
        <f>IF(ISTEXT(Data!AJ618),Data!AJ618,"")</f>
        <v/>
      </c>
      <c r="U618" s="384" t="str">
        <f>IF(ISTEXT(Data!AK618),Data!AK618,"")</f>
        <v/>
      </c>
    </row>
    <row r="619" spans="20:21" x14ac:dyDescent="0.2">
      <c r="T619" s="384" t="str">
        <f>IF(ISTEXT(Data!AJ619),Data!AJ619,"")</f>
        <v/>
      </c>
      <c r="U619" s="384" t="str">
        <f>IF(ISTEXT(Data!AK619),Data!AK619,"")</f>
        <v/>
      </c>
    </row>
    <row r="620" spans="20:21" x14ac:dyDescent="0.2">
      <c r="T620" s="384" t="str">
        <f>IF(ISTEXT(Data!AJ620),Data!AJ620,"")</f>
        <v/>
      </c>
      <c r="U620" s="384" t="str">
        <f>IF(ISTEXT(Data!AK620),Data!AK620,"")</f>
        <v/>
      </c>
    </row>
    <row r="621" spans="20:21" x14ac:dyDescent="0.2">
      <c r="T621" s="384" t="str">
        <f>IF(ISTEXT(Data!AJ621),Data!AJ621,"")</f>
        <v/>
      </c>
      <c r="U621" s="384" t="str">
        <f>IF(ISTEXT(Data!AK621),Data!AK621,"")</f>
        <v/>
      </c>
    </row>
    <row r="622" spans="20:21" x14ac:dyDescent="0.2">
      <c r="T622" s="384" t="str">
        <f>IF(ISTEXT(Data!AJ622),Data!AJ622,"")</f>
        <v/>
      </c>
      <c r="U622" s="384" t="str">
        <f>IF(ISTEXT(Data!AK622),Data!AK622,"")</f>
        <v/>
      </c>
    </row>
    <row r="623" spans="20:21" x14ac:dyDescent="0.2">
      <c r="T623" s="384" t="str">
        <f>IF(ISTEXT(Data!AJ623),Data!AJ623,"")</f>
        <v/>
      </c>
      <c r="U623" s="384" t="str">
        <f>IF(ISTEXT(Data!AK623),Data!AK623,"")</f>
        <v/>
      </c>
    </row>
    <row r="624" spans="20:21" x14ac:dyDescent="0.2">
      <c r="T624" s="384" t="str">
        <f>IF(ISTEXT(Data!AJ624),Data!AJ624,"")</f>
        <v/>
      </c>
      <c r="U624" s="384" t="str">
        <f>IF(ISTEXT(Data!AK624),Data!AK624,"")</f>
        <v/>
      </c>
    </row>
    <row r="625" spans="20:21" x14ac:dyDescent="0.2">
      <c r="T625" s="384" t="str">
        <f>IF(ISTEXT(Data!AJ625),Data!AJ625,"")</f>
        <v/>
      </c>
      <c r="U625" s="384" t="str">
        <f>IF(ISTEXT(Data!AK625),Data!AK625,"")</f>
        <v/>
      </c>
    </row>
    <row r="626" spans="20:21" x14ac:dyDescent="0.2">
      <c r="T626" s="384" t="str">
        <f>IF(ISTEXT(Data!AJ626),Data!AJ626,"")</f>
        <v/>
      </c>
      <c r="U626" s="384" t="str">
        <f>IF(ISTEXT(Data!AK626),Data!AK626,"")</f>
        <v/>
      </c>
    </row>
    <row r="627" spans="20:21" x14ac:dyDescent="0.2">
      <c r="T627" s="384" t="str">
        <f>IF(ISTEXT(Data!AJ627),Data!AJ627,"")</f>
        <v/>
      </c>
      <c r="U627" s="384" t="str">
        <f>IF(ISTEXT(Data!AK627),Data!AK627,"")</f>
        <v/>
      </c>
    </row>
    <row r="628" spans="20:21" x14ac:dyDescent="0.2">
      <c r="T628" s="384" t="str">
        <f>IF(ISTEXT(Data!AJ628),Data!AJ628,"")</f>
        <v/>
      </c>
      <c r="U628" s="384" t="str">
        <f>IF(ISTEXT(Data!AK628),Data!AK628,"")</f>
        <v/>
      </c>
    </row>
    <row r="629" spans="20:21" x14ac:dyDescent="0.2">
      <c r="T629" s="384" t="str">
        <f>IF(ISTEXT(Data!AJ629),Data!AJ629,"")</f>
        <v/>
      </c>
      <c r="U629" s="384" t="str">
        <f>IF(ISTEXT(Data!AK629),Data!AK629,"")</f>
        <v/>
      </c>
    </row>
    <row r="630" spans="20:21" x14ac:dyDescent="0.2">
      <c r="T630" s="384" t="str">
        <f>IF(ISTEXT(Data!AJ630),Data!AJ630,"")</f>
        <v/>
      </c>
      <c r="U630" s="384" t="str">
        <f>IF(ISTEXT(Data!AK630),Data!AK630,"")</f>
        <v/>
      </c>
    </row>
    <row r="631" spans="20:21" x14ac:dyDescent="0.2">
      <c r="T631" s="384" t="str">
        <f>IF(ISTEXT(Data!AJ631),Data!AJ631,"")</f>
        <v/>
      </c>
      <c r="U631" s="384" t="str">
        <f>IF(ISTEXT(Data!AK631),Data!AK631,"")</f>
        <v/>
      </c>
    </row>
    <row r="632" spans="20:21" x14ac:dyDescent="0.2">
      <c r="T632" s="384" t="str">
        <f>IF(ISTEXT(Data!AJ632),Data!AJ632,"")</f>
        <v/>
      </c>
      <c r="U632" s="384" t="str">
        <f>IF(ISTEXT(Data!AK632),Data!AK632,"")</f>
        <v/>
      </c>
    </row>
    <row r="633" spans="20:21" x14ac:dyDescent="0.2">
      <c r="T633" s="384" t="str">
        <f>IF(ISTEXT(Data!AJ633),Data!AJ633,"")</f>
        <v/>
      </c>
      <c r="U633" s="384" t="str">
        <f>IF(ISTEXT(Data!AK633),Data!AK633,"")</f>
        <v/>
      </c>
    </row>
    <row r="634" spans="20:21" x14ac:dyDescent="0.2">
      <c r="T634" s="384" t="str">
        <f>IF(ISTEXT(Data!AJ634),Data!AJ634,"")</f>
        <v/>
      </c>
      <c r="U634" s="384" t="str">
        <f>IF(ISTEXT(Data!AK634),Data!AK634,"")</f>
        <v/>
      </c>
    </row>
    <row r="635" spans="20:21" x14ac:dyDescent="0.2">
      <c r="T635" s="384" t="str">
        <f>IF(ISTEXT(Data!AJ635),Data!AJ635,"")</f>
        <v/>
      </c>
      <c r="U635" s="384" t="str">
        <f>IF(ISTEXT(Data!AK635),Data!AK635,"")</f>
        <v/>
      </c>
    </row>
    <row r="636" spans="20:21" x14ac:dyDescent="0.2">
      <c r="T636" s="384" t="str">
        <f>IF(ISTEXT(Data!AJ636),Data!AJ636,"")</f>
        <v/>
      </c>
      <c r="U636" s="384" t="str">
        <f>IF(ISTEXT(Data!AK636),Data!AK636,"")</f>
        <v/>
      </c>
    </row>
    <row r="637" spans="20:21" x14ac:dyDescent="0.2">
      <c r="T637" s="384" t="str">
        <f>IF(ISTEXT(Data!AJ637),Data!AJ637,"")</f>
        <v/>
      </c>
      <c r="U637" s="384" t="str">
        <f>IF(ISTEXT(Data!AK637),Data!AK637,"")</f>
        <v/>
      </c>
    </row>
    <row r="638" spans="20:21" x14ac:dyDescent="0.2">
      <c r="T638" s="384" t="str">
        <f>IF(ISTEXT(Data!AJ638),Data!AJ638,"")</f>
        <v/>
      </c>
      <c r="U638" s="384" t="str">
        <f>IF(ISTEXT(Data!AK638),Data!AK638,"")</f>
        <v/>
      </c>
    </row>
    <row r="639" spans="20:21" x14ac:dyDescent="0.2">
      <c r="T639" s="384" t="str">
        <f>IF(ISTEXT(Data!AJ639),Data!AJ639,"")</f>
        <v/>
      </c>
      <c r="U639" s="384" t="str">
        <f>IF(ISTEXT(Data!AK639),Data!AK639,"")</f>
        <v/>
      </c>
    </row>
    <row r="640" spans="20:21" x14ac:dyDescent="0.2">
      <c r="T640" s="384" t="str">
        <f>IF(ISTEXT(Data!AJ640),Data!AJ640,"")</f>
        <v/>
      </c>
      <c r="U640" s="384" t="str">
        <f>IF(ISTEXT(Data!AK640),Data!AK640,"")</f>
        <v/>
      </c>
    </row>
    <row r="641" spans="20:21" x14ac:dyDescent="0.2">
      <c r="T641" s="384" t="str">
        <f>IF(ISTEXT(Data!AJ641),Data!AJ641,"")</f>
        <v/>
      </c>
      <c r="U641" s="384" t="str">
        <f>IF(ISTEXT(Data!AK641),Data!AK641,"")</f>
        <v/>
      </c>
    </row>
    <row r="642" spans="20:21" x14ac:dyDescent="0.2">
      <c r="T642" s="384" t="str">
        <f>IF(ISTEXT(Data!AJ642),Data!AJ642,"")</f>
        <v/>
      </c>
      <c r="U642" s="384" t="str">
        <f>IF(ISTEXT(Data!AK642),Data!AK642,"")</f>
        <v/>
      </c>
    </row>
    <row r="643" spans="20:21" x14ac:dyDescent="0.2">
      <c r="T643" s="384" t="str">
        <f>IF(ISTEXT(Data!AJ643),Data!AJ643,"")</f>
        <v/>
      </c>
      <c r="U643" s="384" t="str">
        <f>IF(ISTEXT(Data!AK643),Data!AK643,"")</f>
        <v/>
      </c>
    </row>
    <row r="644" spans="20:21" x14ac:dyDescent="0.2">
      <c r="T644" s="384" t="str">
        <f>IF(ISTEXT(Data!AJ644),Data!AJ644,"")</f>
        <v/>
      </c>
      <c r="U644" s="384" t="str">
        <f>IF(ISTEXT(Data!AK644),Data!AK644,"")</f>
        <v/>
      </c>
    </row>
    <row r="645" spans="20:21" x14ac:dyDescent="0.2">
      <c r="T645" s="384" t="str">
        <f>IF(ISTEXT(Data!AJ645),Data!AJ645,"")</f>
        <v/>
      </c>
      <c r="U645" s="384" t="str">
        <f>IF(ISTEXT(Data!AK645),Data!AK645,"")</f>
        <v/>
      </c>
    </row>
    <row r="646" spans="20:21" x14ac:dyDescent="0.2">
      <c r="T646" s="384" t="str">
        <f>IF(ISTEXT(Data!AJ646),Data!AJ646,"")</f>
        <v/>
      </c>
      <c r="U646" s="384" t="str">
        <f>IF(ISTEXT(Data!AK646),Data!AK646,"")</f>
        <v/>
      </c>
    </row>
    <row r="647" spans="20:21" x14ac:dyDescent="0.2">
      <c r="T647" s="384" t="str">
        <f>IF(ISTEXT(Data!AJ647),Data!AJ647,"")</f>
        <v/>
      </c>
      <c r="U647" s="384" t="str">
        <f>IF(ISTEXT(Data!AK647),Data!AK647,"")</f>
        <v/>
      </c>
    </row>
    <row r="648" spans="20:21" x14ac:dyDescent="0.2">
      <c r="T648" s="384" t="str">
        <f>IF(ISTEXT(Data!AJ648),Data!AJ648,"")</f>
        <v/>
      </c>
      <c r="U648" s="384" t="str">
        <f>IF(ISTEXT(Data!AK648),Data!AK648,"")</f>
        <v/>
      </c>
    </row>
    <row r="649" spans="20:21" x14ac:dyDescent="0.2">
      <c r="T649" s="384" t="str">
        <f>IF(ISTEXT(Data!AJ649),Data!AJ649,"")</f>
        <v/>
      </c>
      <c r="U649" s="384" t="str">
        <f>IF(ISTEXT(Data!AK649),Data!AK649,"")</f>
        <v/>
      </c>
    </row>
    <row r="650" spans="20:21" x14ac:dyDescent="0.2">
      <c r="T650" s="384" t="str">
        <f>IF(ISTEXT(Data!AJ650),Data!AJ650,"")</f>
        <v/>
      </c>
      <c r="U650" s="384" t="str">
        <f>IF(ISTEXT(Data!AK650),Data!AK650,"")</f>
        <v/>
      </c>
    </row>
    <row r="651" spans="20:21" x14ac:dyDescent="0.2">
      <c r="T651" s="384" t="str">
        <f>IF(ISTEXT(Data!AJ651),Data!AJ651,"")</f>
        <v/>
      </c>
      <c r="U651" s="384" t="str">
        <f>IF(ISTEXT(Data!AK651),Data!AK651,"")</f>
        <v/>
      </c>
    </row>
    <row r="652" spans="20:21" x14ac:dyDescent="0.2">
      <c r="T652" s="384" t="str">
        <f>IF(ISTEXT(Data!AJ652),Data!AJ652,"")</f>
        <v/>
      </c>
      <c r="U652" s="384" t="str">
        <f>IF(ISTEXT(Data!AK652),Data!AK652,"")</f>
        <v/>
      </c>
    </row>
    <row r="653" spans="20:21" x14ac:dyDescent="0.2">
      <c r="T653" s="384" t="str">
        <f>IF(ISTEXT(Data!AJ653),Data!AJ653,"")</f>
        <v/>
      </c>
      <c r="U653" s="384" t="str">
        <f>IF(ISTEXT(Data!AK653),Data!AK653,"")</f>
        <v/>
      </c>
    </row>
    <row r="654" spans="20:21" x14ac:dyDescent="0.2">
      <c r="T654" s="384" t="str">
        <f>IF(ISTEXT(Data!AJ654),Data!AJ654,"")</f>
        <v/>
      </c>
      <c r="U654" s="384" t="str">
        <f>IF(ISTEXT(Data!AK654),Data!AK654,"")</f>
        <v/>
      </c>
    </row>
    <row r="655" spans="20:21" x14ac:dyDescent="0.2">
      <c r="T655" s="384" t="str">
        <f>IF(ISTEXT(Data!AJ655),Data!AJ655,"")</f>
        <v/>
      </c>
      <c r="U655" s="384" t="str">
        <f>IF(ISTEXT(Data!AK655),Data!AK655,"")</f>
        <v/>
      </c>
    </row>
    <row r="656" spans="20:21" x14ac:dyDescent="0.2">
      <c r="T656" s="384" t="str">
        <f>IF(ISTEXT(Data!AJ656),Data!AJ656,"")</f>
        <v/>
      </c>
      <c r="U656" s="384" t="str">
        <f>IF(ISTEXT(Data!AK656),Data!AK656,"")</f>
        <v/>
      </c>
    </row>
    <row r="657" spans="20:21" x14ac:dyDescent="0.2">
      <c r="T657" s="384" t="str">
        <f>IF(ISTEXT(Data!AJ657),Data!AJ657,"")</f>
        <v/>
      </c>
      <c r="U657" s="384" t="str">
        <f>IF(ISTEXT(Data!AK657),Data!AK657,"")</f>
        <v/>
      </c>
    </row>
    <row r="658" spans="20:21" x14ac:dyDescent="0.2">
      <c r="T658" s="384" t="str">
        <f>IF(ISTEXT(Data!AJ658),Data!AJ658,"")</f>
        <v/>
      </c>
      <c r="U658" s="384" t="str">
        <f>IF(ISTEXT(Data!AK658),Data!AK658,"")</f>
        <v/>
      </c>
    </row>
    <row r="659" spans="20:21" x14ac:dyDescent="0.2">
      <c r="T659" s="384" t="str">
        <f>IF(ISTEXT(Data!AJ659),Data!AJ659,"")</f>
        <v/>
      </c>
      <c r="U659" s="384" t="str">
        <f>IF(ISTEXT(Data!AK659),Data!AK659,"")</f>
        <v/>
      </c>
    </row>
    <row r="660" spans="20:21" x14ac:dyDescent="0.2">
      <c r="T660" s="384" t="str">
        <f>IF(ISTEXT(Data!AJ660),Data!AJ660,"")</f>
        <v/>
      </c>
      <c r="U660" s="384" t="str">
        <f>IF(ISTEXT(Data!AK660),Data!AK660,"")</f>
        <v/>
      </c>
    </row>
    <row r="661" spans="20:21" x14ac:dyDescent="0.2">
      <c r="T661" s="384" t="str">
        <f>IF(ISTEXT(Data!AJ661),Data!AJ661,"")</f>
        <v/>
      </c>
      <c r="U661" s="384" t="str">
        <f>IF(ISTEXT(Data!AK661),Data!AK661,"")</f>
        <v/>
      </c>
    </row>
    <row r="662" spans="20:21" x14ac:dyDescent="0.2">
      <c r="T662" s="384" t="str">
        <f>IF(ISTEXT(Data!AJ662),Data!AJ662,"")</f>
        <v/>
      </c>
      <c r="U662" s="384" t="str">
        <f>IF(ISTEXT(Data!AK662),Data!AK662,"")</f>
        <v/>
      </c>
    </row>
    <row r="663" spans="20:21" x14ac:dyDescent="0.2">
      <c r="T663" s="384" t="str">
        <f>IF(ISTEXT(Data!AJ663),Data!AJ663,"")</f>
        <v/>
      </c>
      <c r="U663" s="384" t="str">
        <f>IF(ISTEXT(Data!AK663),Data!AK663,"")</f>
        <v/>
      </c>
    </row>
    <row r="664" spans="20:21" x14ac:dyDescent="0.2">
      <c r="T664" s="384" t="str">
        <f>IF(ISTEXT(Data!AJ664),Data!AJ664,"")</f>
        <v/>
      </c>
      <c r="U664" s="384" t="str">
        <f>IF(ISTEXT(Data!AK664),Data!AK664,"")</f>
        <v/>
      </c>
    </row>
    <row r="665" spans="20:21" x14ac:dyDescent="0.2">
      <c r="T665" s="384" t="str">
        <f>IF(ISTEXT(Data!AJ665),Data!AJ665,"")</f>
        <v/>
      </c>
      <c r="U665" s="384" t="str">
        <f>IF(ISTEXT(Data!AK665),Data!AK665,"")</f>
        <v/>
      </c>
    </row>
    <row r="666" spans="20:21" x14ac:dyDescent="0.2">
      <c r="T666" s="384" t="str">
        <f>IF(ISTEXT(Data!AJ666),Data!AJ666,"")</f>
        <v/>
      </c>
      <c r="U666" s="384" t="str">
        <f>IF(ISTEXT(Data!AK666),Data!AK666,"")</f>
        <v/>
      </c>
    </row>
    <row r="667" spans="20:21" x14ac:dyDescent="0.2">
      <c r="T667" s="384" t="str">
        <f>IF(ISTEXT(Data!AJ667),Data!AJ667,"")</f>
        <v/>
      </c>
      <c r="U667" s="384" t="str">
        <f>IF(ISTEXT(Data!AK667),Data!AK667,"")</f>
        <v/>
      </c>
    </row>
    <row r="668" spans="20:21" x14ac:dyDescent="0.2">
      <c r="T668" s="384" t="str">
        <f>IF(ISTEXT(Data!AJ668),Data!AJ668,"")</f>
        <v/>
      </c>
      <c r="U668" s="384" t="str">
        <f>IF(ISTEXT(Data!AK668),Data!AK668,"")</f>
        <v/>
      </c>
    </row>
    <row r="669" spans="20:21" x14ac:dyDescent="0.2">
      <c r="T669" s="384" t="str">
        <f>IF(ISTEXT(Data!AJ669),Data!AJ669,"")</f>
        <v/>
      </c>
      <c r="U669" s="384" t="str">
        <f>IF(ISTEXT(Data!AK669),Data!AK669,"")</f>
        <v/>
      </c>
    </row>
    <row r="670" spans="20:21" x14ac:dyDescent="0.2">
      <c r="T670" s="384" t="str">
        <f>IF(ISTEXT(Data!AJ670),Data!AJ670,"")</f>
        <v/>
      </c>
      <c r="U670" s="384" t="str">
        <f>IF(ISTEXT(Data!AK670),Data!AK670,"")</f>
        <v/>
      </c>
    </row>
    <row r="671" spans="20:21" x14ac:dyDescent="0.2">
      <c r="T671" s="384" t="str">
        <f>IF(ISTEXT(Data!AJ671),Data!AJ671,"")</f>
        <v/>
      </c>
      <c r="U671" s="384" t="str">
        <f>IF(ISTEXT(Data!AK671),Data!AK671,"")</f>
        <v/>
      </c>
    </row>
    <row r="672" spans="20:21" x14ac:dyDescent="0.2">
      <c r="T672" s="384" t="str">
        <f>IF(ISTEXT(Data!AJ672),Data!AJ672,"")</f>
        <v/>
      </c>
      <c r="U672" s="384" t="str">
        <f>IF(ISTEXT(Data!AK672),Data!AK672,"")</f>
        <v/>
      </c>
    </row>
    <row r="673" spans="20:21" x14ac:dyDescent="0.2">
      <c r="T673" s="384" t="str">
        <f>IF(ISTEXT(Data!AJ673),Data!AJ673,"")</f>
        <v/>
      </c>
      <c r="U673" s="384" t="str">
        <f>IF(ISTEXT(Data!AK673),Data!AK673,"")</f>
        <v/>
      </c>
    </row>
    <row r="674" spans="20:21" x14ac:dyDescent="0.2">
      <c r="T674" s="384" t="str">
        <f>IF(ISTEXT(Data!AJ674),Data!AJ674,"")</f>
        <v/>
      </c>
      <c r="U674" s="384" t="str">
        <f>IF(ISTEXT(Data!AK674),Data!AK674,"")</f>
        <v/>
      </c>
    </row>
    <row r="675" spans="20:21" x14ac:dyDescent="0.2">
      <c r="T675" s="384" t="str">
        <f>IF(ISTEXT(Data!AJ675),Data!AJ675,"")</f>
        <v/>
      </c>
      <c r="U675" s="384" t="str">
        <f>IF(ISTEXT(Data!AK675),Data!AK675,"")</f>
        <v/>
      </c>
    </row>
    <row r="676" spans="20:21" x14ac:dyDescent="0.2">
      <c r="T676" s="384" t="str">
        <f>IF(ISTEXT(Data!AJ676),Data!AJ676,"")</f>
        <v/>
      </c>
      <c r="U676" s="384" t="str">
        <f>IF(ISTEXT(Data!AK676),Data!AK676,"")</f>
        <v/>
      </c>
    </row>
    <row r="677" spans="20:21" x14ac:dyDescent="0.2">
      <c r="T677" s="384" t="str">
        <f>IF(ISTEXT(Data!AJ677),Data!AJ677,"")</f>
        <v/>
      </c>
      <c r="U677" s="384" t="str">
        <f>IF(ISTEXT(Data!AK677),Data!AK677,"")</f>
        <v/>
      </c>
    </row>
    <row r="678" spans="20:21" x14ac:dyDescent="0.2">
      <c r="T678" s="384" t="str">
        <f>IF(ISTEXT(Data!AJ678),Data!AJ678,"")</f>
        <v/>
      </c>
      <c r="U678" s="384" t="str">
        <f>IF(ISTEXT(Data!AK678),Data!AK678,"")</f>
        <v/>
      </c>
    </row>
    <row r="679" spans="20:21" x14ac:dyDescent="0.2">
      <c r="T679" s="384" t="str">
        <f>IF(ISTEXT(Data!AJ679),Data!AJ679,"")</f>
        <v/>
      </c>
      <c r="U679" s="384" t="str">
        <f>IF(ISTEXT(Data!AK679),Data!AK679,"")</f>
        <v/>
      </c>
    </row>
    <row r="680" spans="20:21" x14ac:dyDescent="0.2">
      <c r="T680" s="384" t="str">
        <f>IF(ISTEXT(Data!AJ680),Data!AJ680,"")</f>
        <v/>
      </c>
      <c r="U680" s="384" t="str">
        <f>IF(ISTEXT(Data!AK680),Data!AK680,"")</f>
        <v/>
      </c>
    </row>
    <row r="681" spans="20:21" x14ac:dyDescent="0.2">
      <c r="T681" s="384" t="str">
        <f>IF(ISTEXT(Data!AJ681),Data!AJ681,"")</f>
        <v/>
      </c>
      <c r="U681" s="384" t="str">
        <f>IF(ISTEXT(Data!AK681),Data!AK681,"")</f>
        <v/>
      </c>
    </row>
    <row r="682" spans="20:21" x14ac:dyDescent="0.2">
      <c r="T682" s="384" t="str">
        <f>IF(ISTEXT(Data!AJ682),Data!AJ682,"")</f>
        <v/>
      </c>
      <c r="U682" s="384" t="str">
        <f>IF(ISTEXT(Data!AK682),Data!AK682,"")</f>
        <v/>
      </c>
    </row>
    <row r="683" spans="20:21" x14ac:dyDescent="0.2">
      <c r="T683" s="384" t="str">
        <f>IF(ISTEXT(Data!AJ683),Data!AJ683,"")</f>
        <v/>
      </c>
      <c r="U683" s="384" t="str">
        <f>IF(ISTEXT(Data!AK683),Data!AK683,"")</f>
        <v/>
      </c>
    </row>
    <row r="684" spans="20:21" x14ac:dyDescent="0.2">
      <c r="T684" s="384" t="str">
        <f>IF(ISTEXT(Data!AJ684),Data!AJ684,"")</f>
        <v/>
      </c>
      <c r="U684" s="384" t="str">
        <f>IF(ISTEXT(Data!AK684),Data!AK684,"")</f>
        <v/>
      </c>
    </row>
    <row r="685" spans="20:21" x14ac:dyDescent="0.2">
      <c r="T685" s="384" t="str">
        <f>IF(ISTEXT(Data!AJ685),Data!AJ685,"")</f>
        <v/>
      </c>
      <c r="U685" s="384" t="str">
        <f>IF(ISTEXT(Data!AK685),Data!AK685,"")</f>
        <v/>
      </c>
    </row>
    <row r="686" spans="20:21" x14ac:dyDescent="0.2">
      <c r="T686" s="384" t="str">
        <f>IF(ISTEXT(Data!AJ686),Data!AJ686,"")</f>
        <v/>
      </c>
      <c r="U686" s="384" t="str">
        <f>IF(ISTEXT(Data!AK686),Data!AK686,"")</f>
        <v/>
      </c>
    </row>
    <row r="687" spans="20:21" x14ac:dyDescent="0.2">
      <c r="T687" s="384" t="str">
        <f>IF(ISTEXT(Data!AJ687),Data!AJ687,"")</f>
        <v/>
      </c>
      <c r="U687" s="384" t="str">
        <f>IF(ISTEXT(Data!AK687),Data!AK687,"")</f>
        <v/>
      </c>
    </row>
    <row r="688" spans="20:21" x14ac:dyDescent="0.2">
      <c r="T688" s="384" t="str">
        <f>IF(ISTEXT(Data!AJ688),Data!AJ688,"")</f>
        <v/>
      </c>
      <c r="U688" s="384" t="str">
        <f>IF(ISTEXT(Data!AK688),Data!AK688,"")</f>
        <v/>
      </c>
    </row>
    <row r="689" spans="20:21" x14ac:dyDescent="0.2">
      <c r="T689" s="384" t="str">
        <f>IF(ISTEXT(Data!AJ689),Data!AJ689,"")</f>
        <v/>
      </c>
      <c r="U689" s="384" t="str">
        <f>IF(ISTEXT(Data!AK689),Data!AK689,"")</f>
        <v/>
      </c>
    </row>
    <row r="690" spans="20:21" x14ac:dyDescent="0.2">
      <c r="T690" s="384" t="str">
        <f>IF(ISTEXT(Data!AJ690),Data!AJ690,"")</f>
        <v/>
      </c>
      <c r="U690" s="384" t="str">
        <f>IF(ISTEXT(Data!AK690),Data!AK690,"")</f>
        <v/>
      </c>
    </row>
    <row r="691" spans="20:21" x14ac:dyDescent="0.2">
      <c r="T691" s="384" t="str">
        <f>IF(ISTEXT(Data!AJ691),Data!AJ691,"")</f>
        <v/>
      </c>
      <c r="U691" s="384" t="str">
        <f>IF(ISTEXT(Data!AK691),Data!AK691,"")</f>
        <v/>
      </c>
    </row>
    <row r="692" spans="20:21" x14ac:dyDescent="0.2">
      <c r="T692" s="384" t="str">
        <f>IF(ISTEXT(Data!AJ692),Data!AJ692,"")</f>
        <v/>
      </c>
      <c r="U692" s="384" t="str">
        <f>IF(ISTEXT(Data!AK692),Data!AK692,"")</f>
        <v/>
      </c>
    </row>
    <row r="693" spans="20:21" x14ac:dyDescent="0.2">
      <c r="T693" s="384" t="str">
        <f>IF(ISTEXT(Data!AJ693),Data!AJ693,"")</f>
        <v/>
      </c>
      <c r="U693" s="384" t="str">
        <f>IF(ISTEXT(Data!AK693),Data!AK693,"")</f>
        <v/>
      </c>
    </row>
    <row r="694" spans="20:21" x14ac:dyDescent="0.2">
      <c r="T694" s="384" t="str">
        <f>IF(ISTEXT(Data!AJ694),Data!AJ694,"")</f>
        <v/>
      </c>
      <c r="U694" s="384" t="str">
        <f>IF(ISTEXT(Data!AK694),Data!AK694,"")</f>
        <v/>
      </c>
    </row>
    <row r="695" spans="20:21" x14ac:dyDescent="0.2">
      <c r="T695" s="384" t="str">
        <f>IF(ISTEXT(Data!AJ695),Data!AJ695,"")</f>
        <v/>
      </c>
      <c r="U695" s="384" t="str">
        <f>IF(ISTEXT(Data!AK695),Data!AK695,"")</f>
        <v/>
      </c>
    </row>
    <row r="696" spans="20:21" x14ac:dyDescent="0.2">
      <c r="T696" s="384" t="str">
        <f>IF(ISTEXT(Data!AJ696),Data!AJ696,"")</f>
        <v/>
      </c>
      <c r="U696" s="384" t="str">
        <f>IF(ISTEXT(Data!AK696),Data!AK696,"")</f>
        <v/>
      </c>
    </row>
    <row r="697" spans="20:21" x14ac:dyDescent="0.2">
      <c r="T697" s="384" t="str">
        <f>IF(ISTEXT(Data!AJ697),Data!AJ697,"")</f>
        <v/>
      </c>
      <c r="U697" s="384" t="str">
        <f>IF(ISTEXT(Data!AK697),Data!AK697,"")</f>
        <v/>
      </c>
    </row>
    <row r="698" spans="20:21" x14ac:dyDescent="0.2">
      <c r="T698" s="384" t="str">
        <f>IF(ISTEXT(Data!AJ698),Data!AJ698,"")</f>
        <v/>
      </c>
      <c r="U698" s="384" t="str">
        <f>IF(ISTEXT(Data!AK698),Data!AK698,"")</f>
        <v/>
      </c>
    </row>
    <row r="699" spans="20:21" x14ac:dyDescent="0.2">
      <c r="T699" s="384" t="str">
        <f>IF(ISTEXT(Data!AJ699),Data!AJ699,"")</f>
        <v/>
      </c>
      <c r="U699" s="384" t="str">
        <f>IF(ISTEXT(Data!AK699),Data!AK699,"")</f>
        <v/>
      </c>
    </row>
    <row r="700" spans="20:21" x14ac:dyDescent="0.2">
      <c r="T700" s="384" t="str">
        <f>IF(ISTEXT(Data!AJ700),Data!AJ700,"")</f>
        <v/>
      </c>
      <c r="U700" s="384" t="str">
        <f>IF(ISTEXT(Data!AK700),Data!AK700,"")</f>
        <v/>
      </c>
    </row>
    <row r="701" spans="20:21" x14ac:dyDescent="0.2">
      <c r="T701" s="384" t="str">
        <f>IF(ISTEXT(Data!AJ701),Data!AJ701,"")</f>
        <v/>
      </c>
      <c r="U701" s="384" t="str">
        <f>IF(ISTEXT(Data!AK701),Data!AK701,"")</f>
        <v/>
      </c>
    </row>
    <row r="702" spans="20:21" x14ac:dyDescent="0.2">
      <c r="T702" s="384" t="str">
        <f>IF(ISTEXT(Data!AJ702),Data!AJ702,"")</f>
        <v/>
      </c>
      <c r="U702" s="384" t="str">
        <f>IF(ISTEXT(Data!AK702),Data!AK702,"")</f>
        <v/>
      </c>
    </row>
    <row r="703" spans="20:21" x14ac:dyDescent="0.2">
      <c r="T703" s="384" t="str">
        <f>IF(ISTEXT(Data!AJ703),Data!AJ703,"")</f>
        <v/>
      </c>
      <c r="U703" s="384" t="str">
        <f>IF(ISTEXT(Data!AK703),Data!AK703,"")</f>
        <v/>
      </c>
    </row>
    <row r="704" spans="20:21" x14ac:dyDescent="0.2">
      <c r="T704" s="384" t="str">
        <f>IF(ISTEXT(Data!AJ704),Data!AJ704,"")</f>
        <v/>
      </c>
      <c r="U704" s="384" t="str">
        <f>IF(ISTEXT(Data!AK704),Data!AK704,"")</f>
        <v/>
      </c>
    </row>
    <row r="705" spans="20:21" x14ac:dyDescent="0.2">
      <c r="T705" s="384" t="str">
        <f>IF(ISTEXT(Data!AJ705),Data!AJ705,"")</f>
        <v/>
      </c>
      <c r="U705" s="384" t="str">
        <f>IF(ISTEXT(Data!AK705),Data!AK705,"")</f>
        <v/>
      </c>
    </row>
    <row r="706" spans="20:21" x14ac:dyDescent="0.2">
      <c r="T706" s="384" t="str">
        <f>IF(ISTEXT(Data!AJ706),Data!AJ706,"")</f>
        <v/>
      </c>
      <c r="U706" s="384" t="str">
        <f>IF(ISTEXT(Data!AK706),Data!AK706,"")</f>
        <v/>
      </c>
    </row>
    <row r="707" spans="20:21" x14ac:dyDescent="0.2">
      <c r="T707" s="384" t="str">
        <f>IF(ISTEXT(Data!AJ707),Data!AJ707,"")</f>
        <v/>
      </c>
      <c r="U707" s="384" t="str">
        <f>IF(ISTEXT(Data!AK707),Data!AK707,"")</f>
        <v/>
      </c>
    </row>
    <row r="708" spans="20:21" x14ac:dyDescent="0.2">
      <c r="T708" s="384" t="str">
        <f>IF(ISTEXT(Data!AJ708),Data!AJ708,"")</f>
        <v/>
      </c>
      <c r="U708" s="384" t="str">
        <f>IF(ISTEXT(Data!AK708),Data!AK708,"")</f>
        <v/>
      </c>
    </row>
    <row r="709" spans="20:21" x14ac:dyDescent="0.2">
      <c r="T709" s="384" t="str">
        <f>IF(ISTEXT(Data!AJ709),Data!AJ709,"")</f>
        <v/>
      </c>
      <c r="U709" s="384" t="str">
        <f>IF(ISTEXT(Data!AK709),Data!AK709,"")</f>
        <v/>
      </c>
    </row>
    <row r="710" spans="20:21" x14ac:dyDescent="0.2">
      <c r="T710" s="384" t="str">
        <f>IF(ISTEXT(Data!AJ710),Data!AJ710,"")</f>
        <v/>
      </c>
      <c r="U710" s="384" t="str">
        <f>IF(ISTEXT(Data!AK710),Data!AK710,"")</f>
        <v/>
      </c>
    </row>
    <row r="711" spans="20:21" x14ac:dyDescent="0.2">
      <c r="T711" s="384" t="str">
        <f>IF(ISTEXT(Data!AJ711),Data!AJ711,"")</f>
        <v/>
      </c>
      <c r="U711" s="384" t="str">
        <f>IF(ISTEXT(Data!AK711),Data!AK711,"")</f>
        <v/>
      </c>
    </row>
    <row r="712" spans="20:21" x14ac:dyDescent="0.2">
      <c r="T712" s="384" t="str">
        <f>IF(ISTEXT(Data!AJ712),Data!AJ712,"")</f>
        <v/>
      </c>
      <c r="U712" s="384" t="str">
        <f>IF(ISTEXT(Data!AK712),Data!AK712,"")</f>
        <v/>
      </c>
    </row>
    <row r="713" spans="20:21" x14ac:dyDescent="0.2">
      <c r="T713" s="384" t="str">
        <f>IF(ISTEXT(Data!AJ713),Data!AJ713,"")</f>
        <v/>
      </c>
      <c r="U713" s="384" t="str">
        <f>IF(ISTEXT(Data!AK713),Data!AK713,"")</f>
        <v/>
      </c>
    </row>
    <row r="714" spans="20:21" x14ac:dyDescent="0.2">
      <c r="T714" s="384" t="str">
        <f>IF(ISTEXT(Data!AJ714),Data!AJ714,"")</f>
        <v/>
      </c>
      <c r="U714" s="384" t="str">
        <f>IF(ISTEXT(Data!AK714),Data!AK714,"")</f>
        <v/>
      </c>
    </row>
    <row r="715" spans="20:21" x14ac:dyDescent="0.2">
      <c r="T715" s="384" t="str">
        <f>IF(ISTEXT(Data!AJ715),Data!AJ715,"")</f>
        <v/>
      </c>
      <c r="U715" s="384" t="str">
        <f>IF(ISTEXT(Data!AK715),Data!AK715,"")</f>
        <v/>
      </c>
    </row>
    <row r="716" spans="20:21" x14ac:dyDescent="0.2">
      <c r="T716" s="384" t="str">
        <f>IF(ISTEXT(Data!AJ716),Data!AJ716,"")</f>
        <v/>
      </c>
      <c r="U716" s="384" t="str">
        <f>IF(ISTEXT(Data!AK716),Data!AK716,"")</f>
        <v/>
      </c>
    </row>
    <row r="717" spans="20:21" x14ac:dyDescent="0.2">
      <c r="T717" s="384" t="str">
        <f>IF(ISTEXT(Data!AJ717),Data!AJ717,"")</f>
        <v/>
      </c>
      <c r="U717" s="384" t="str">
        <f>IF(ISTEXT(Data!AK717),Data!AK717,"")</f>
        <v/>
      </c>
    </row>
    <row r="718" spans="20:21" x14ac:dyDescent="0.2">
      <c r="T718" s="384" t="str">
        <f>IF(ISTEXT(Data!AJ718),Data!AJ718,"")</f>
        <v/>
      </c>
      <c r="U718" s="384" t="str">
        <f>IF(ISTEXT(Data!AK718),Data!AK718,"")</f>
        <v/>
      </c>
    </row>
    <row r="719" spans="20:21" x14ac:dyDescent="0.2">
      <c r="T719" s="384" t="str">
        <f>IF(ISTEXT(Data!AJ719),Data!AJ719,"")</f>
        <v/>
      </c>
      <c r="U719" s="384" t="str">
        <f>IF(ISTEXT(Data!AK719),Data!AK719,"")</f>
        <v/>
      </c>
    </row>
    <row r="720" spans="20:21" x14ac:dyDescent="0.2">
      <c r="T720" s="384" t="str">
        <f>IF(ISTEXT(Data!AJ720),Data!AJ720,"")</f>
        <v/>
      </c>
      <c r="U720" s="384" t="str">
        <f>IF(ISTEXT(Data!AK720),Data!AK720,"")</f>
        <v/>
      </c>
    </row>
    <row r="721" spans="20:21" x14ac:dyDescent="0.2">
      <c r="T721" s="384" t="str">
        <f>IF(ISTEXT(Data!AJ721),Data!AJ721,"")</f>
        <v/>
      </c>
      <c r="U721" s="384" t="str">
        <f>IF(ISTEXT(Data!AK721),Data!AK721,"")</f>
        <v/>
      </c>
    </row>
    <row r="722" spans="20:21" x14ac:dyDescent="0.2">
      <c r="T722" s="384" t="str">
        <f>IF(ISTEXT(Data!AJ722),Data!AJ722,"")</f>
        <v/>
      </c>
      <c r="U722" s="384" t="str">
        <f>IF(ISTEXT(Data!AK722),Data!AK722,"")</f>
        <v/>
      </c>
    </row>
    <row r="723" spans="20:21" x14ac:dyDescent="0.2">
      <c r="T723" s="384" t="str">
        <f>IF(ISTEXT(Data!AJ723),Data!AJ723,"")</f>
        <v/>
      </c>
      <c r="U723" s="384" t="str">
        <f>IF(ISTEXT(Data!AK723),Data!AK723,"")</f>
        <v/>
      </c>
    </row>
    <row r="724" spans="20:21" x14ac:dyDescent="0.2">
      <c r="T724" s="384" t="str">
        <f>IF(ISTEXT(Data!AJ724),Data!AJ724,"")</f>
        <v/>
      </c>
      <c r="U724" s="384" t="str">
        <f>IF(ISTEXT(Data!AK724),Data!AK724,"")</f>
        <v/>
      </c>
    </row>
    <row r="725" spans="20:21" x14ac:dyDescent="0.2">
      <c r="T725" s="384" t="str">
        <f>IF(ISTEXT(Data!AJ725),Data!AJ725,"")</f>
        <v/>
      </c>
      <c r="U725" s="384" t="str">
        <f>IF(ISTEXT(Data!AK725),Data!AK725,"")</f>
        <v/>
      </c>
    </row>
    <row r="726" spans="20:21" x14ac:dyDescent="0.2">
      <c r="T726" s="384" t="str">
        <f>IF(ISTEXT(Data!AJ726),Data!AJ726,"")</f>
        <v/>
      </c>
      <c r="U726" s="384" t="str">
        <f>IF(ISTEXT(Data!AK726),Data!AK726,"")</f>
        <v/>
      </c>
    </row>
    <row r="727" spans="20:21" x14ac:dyDescent="0.2">
      <c r="T727" s="384" t="str">
        <f>IF(ISTEXT(Data!AJ727),Data!AJ727,"")</f>
        <v/>
      </c>
      <c r="U727" s="384" t="str">
        <f>IF(ISTEXT(Data!AK727),Data!AK727,"")</f>
        <v/>
      </c>
    </row>
    <row r="728" spans="20:21" x14ac:dyDescent="0.2">
      <c r="T728" s="384" t="str">
        <f>IF(ISTEXT(Data!AJ728),Data!AJ728,"")</f>
        <v/>
      </c>
      <c r="U728" s="384" t="str">
        <f>IF(ISTEXT(Data!AK728),Data!AK728,"")</f>
        <v/>
      </c>
    </row>
    <row r="729" spans="20:21" x14ac:dyDescent="0.2">
      <c r="T729" s="384" t="str">
        <f>IF(ISTEXT(Data!AJ729),Data!AJ729,"")</f>
        <v/>
      </c>
      <c r="U729" s="384" t="str">
        <f>IF(ISTEXT(Data!AK729),Data!AK729,"")</f>
        <v/>
      </c>
    </row>
    <row r="730" spans="20:21" x14ac:dyDescent="0.2">
      <c r="T730" s="384" t="str">
        <f>IF(ISTEXT(Data!AJ730),Data!AJ730,"")</f>
        <v/>
      </c>
      <c r="U730" s="384" t="str">
        <f>IF(ISTEXT(Data!AK730),Data!AK730,"")</f>
        <v/>
      </c>
    </row>
    <row r="731" spans="20:21" x14ac:dyDescent="0.2">
      <c r="T731" s="384" t="str">
        <f>IF(ISTEXT(Data!AJ731),Data!AJ731,"")</f>
        <v/>
      </c>
      <c r="U731" s="384" t="str">
        <f>IF(ISTEXT(Data!AK731),Data!AK731,"")</f>
        <v/>
      </c>
    </row>
    <row r="732" spans="20:21" x14ac:dyDescent="0.2">
      <c r="T732" s="384" t="str">
        <f>IF(ISTEXT(Data!AJ732),Data!AJ732,"")</f>
        <v/>
      </c>
      <c r="U732" s="384" t="str">
        <f>IF(ISTEXT(Data!AK732),Data!AK732,"")</f>
        <v/>
      </c>
    </row>
    <row r="733" spans="20:21" x14ac:dyDescent="0.2">
      <c r="T733" s="384" t="str">
        <f>IF(ISTEXT(Data!AJ733),Data!AJ733,"")</f>
        <v/>
      </c>
      <c r="U733" s="384" t="str">
        <f>IF(ISTEXT(Data!AK733),Data!AK733,"")</f>
        <v/>
      </c>
    </row>
    <row r="734" spans="20:21" x14ac:dyDescent="0.2">
      <c r="T734" s="384" t="str">
        <f>IF(ISTEXT(Data!AJ734),Data!AJ734,"")</f>
        <v/>
      </c>
      <c r="U734" s="384" t="str">
        <f>IF(ISTEXT(Data!AK734),Data!AK734,"")</f>
        <v/>
      </c>
    </row>
    <row r="735" spans="20:21" x14ac:dyDescent="0.2">
      <c r="T735" s="384" t="str">
        <f>IF(ISTEXT(Data!AJ735),Data!AJ735,"")</f>
        <v/>
      </c>
      <c r="U735" s="384" t="str">
        <f>IF(ISTEXT(Data!AK735),Data!AK735,"")</f>
        <v/>
      </c>
    </row>
    <row r="736" spans="20:21" x14ac:dyDescent="0.2">
      <c r="T736" s="384" t="str">
        <f>IF(ISTEXT(Data!AJ736),Data!AJ736,"")</f>
        <v/>
      </c>
      <c r="U736" s="384" t="str">
        <f>IF(ISTEXT(Data!AK736),Data!AK736,"")</f>
        <v/>
      </c>
    </row>
    <row r="737" spans="20:21" x14ac:dyDescent="0.2">
      <c r="T737" s="384" t="str">
        <f>IF(ISTEXT(Data!AJ737),Data!AJ737,"")</f>
        <v/>
      </c>
      <c r="U737" s="384" t="str">
        <f>IF(ISTEXT(Data!AK737),Data!AK737,"")</f>
        <v/>
      </c>
    </row>
    <row r="738" spans="20:21" x14ac:dyDescent="0.2">
      <c r="T738" s="384" t="str">
        <f>IF(ISTEXT(Data!AJ738),Data!AJ738,"")</f>
        <v/>
      </c>
      <c r="U738" s="384" t="str">
        <f>IF(ISTEXT(Data!AK738),Data!AK738,"")</f>
        <v/>
      </c>
    </row>
    <row r="739" spans="20:21" x14ac:dyDescent="0.2">
      <c r="T739" s="384" t="str">
        <f>IF(ISTEXT(Data!AJ739),Data!AJ739,"")</f>
        <v/>
      </c>
      <c r="U739" s="384" t="str">
        <f>IF(ISTEXT(Data!AK739),Data!AK739,"")</f>
        <v/>
      </c>
    </row>
    <row r="740" spans="20:21" x14ac:dyDescent="0.2">
      <c r="T740" s="384" t="str">
        <f>IF(ISTEXT(Data!AJ740),Data!AJ740,"")</f>
        <v/>
      </c>
      <c r="U740" s="384" t="str">
        <f>IF(ISTEXT(Data!AK740),Data!AK740,"")</f>
        <v/>
      </c>
    </row>
    <row r="741" spans="20:21" x14ac:dyDescent="0.2">
      <c r="T741" s="384" t="str">
        <f>IF(ISTEXT(Data!AJ741),Data!AJ741,"")</f>
        <v/>
      </c>
      <c r="U741" s="384" t="str">
        <f>IF(ISTEXT(Data!AK741),Data!AK741,"")</f>
        <v/>
      </c>
    </row>
    <row r="742" spans="20:21" x14ac:dyDescent="0.2">
      <c r="T742" s="384" t="str">
        <f>IF(ISTEXT(Data!AJ742),Data!AJ742,"")</f>
        <v/>
      </c>
      <c r="U742" s="384" t="str">
        <f>IF(ISTEXT(Data!AK742),Data!AK742,"")</f>
        <v/>
      </c>
    </row>
    <row r="743" spans="20:21" x14ac:dyDescent="0.2">
      <c r="T743" s="384" t="str">
        <f>IF(ISTEXT(Data!AJ743),Data!AJ743,"")</f>
        <v/>
      </c>
      <c r="U743" s="384" t="str">
        <f>IF(ISTEXT(Data!AK743),Data!AK743,"")</f>
        <v/>
      </c>
    </row>
    <row r="744" spans="20:21" x14ac:dyDescent="0.2">
      <c r="T744" s="384" t="str">
        <f>IF(ISTEXT(Data!AJ744),Data!AJ744,"")</f>
        <v/>
      </c>
      <c r="U744" s="384" t="str">
        <f>IF(ISTEXT(Data!AK744),Data!AK744,"")</f>
        <v/>
      </c>
    </row>
    <row r="745" spans="20:21" x14ac:dyDescent="0.2">
      <c r="T745" s="384" t="str">
        <f>IF(ISTEXT(Data!AJ745),Data!AJ745,"")</f>
        <v/>
      </c>
      <c r="U745" s="384" t="str">
        <f>IF(ISTEXT(Data!AK745),Data!AK745,"")</f>
        <v/>
      </c>
    </row>
    <row r="746" spans="20:21" x14ac:dyDescent="0.2">
      <c r="T746" s="384" t="str">
        <f>IF(ISTEXT(Data!AJ746),Data!AJ746,"")</f>
        <v/>
      </c>
      <c r="U746" s="384" t="str">
        <f>IF(ISTEXT(Data!AK746),Data!AK746,"")</f>
        <v/>
      </c>
    </row>
    <row r="747" spans="20:21" x14ac:dyDescent="0.2">
      <c r="T747" s="384" t="str">
        <f>IF(ISTEXT(Data!AJ747),Data!AJ747,"")</f>
        <v/>
      </c>
      <c r="U747" s="384" t="str">
        <f>IF(ISTEXT(Data!AK747),Data!AK747,"")</f>
        <v/>
      </c>
    </row>
    <row r="748" spans="20:21" x14ac:dyDescent="0.2">
      <c r="T748" s="384" t="str">
        <f>IF(ISTEXT(Data!AJ748),Data!AJ748,"")</f>
        <v/>
      </c>
      <c r="U748" s="384" t="str">
        <f>IF(ISTEXT(Data!AK748),Data!AK748,"")</f>
        <v/>
      </c>
    </row>
    <row r="749" spans="20:21" x14ac:dyDescent="0.2">
      <c r="T749" s="384" t="str">
        <f>IF(ISTEXT(Data!AJ749),Data!AJ749,"")</f>
        <v/>
      </c>
      <c r="U749" s="384" t="str">
        <f>IF(ISTEXT(Data!AK749),Data!AK749,"")</f>
        <v/>
      </c>
    </row>
    <row r="750" spans="20:21" x14ac:dyDescent="0.2">
      <c r="T750" s="384" t="str">
        <f>IF(ISTEXT(Data!AJ750),Data!AJ750,"")</f>
        <v/>
      </c>
      <c r="U750" s="384" t="str">
        <f>IF(ISTEXT(Data!AK750),Data!AK750,"")</f>
        <v/>
      </c>
    </row>
    <row r="751" spans="20:21" x14ac:dyDescent="0.2">
      <c r="T751" s="384" t="str">
        <f>IF(ISTEXT(Data!AJ751),Data!AJ751,"")</f>
        <v/>
      </c>
      <c r="U751" s="384" t="str">
        <f>IF(ISTEXT(Data!AK751),Data!AK751,"")</f>
        <v/>
      </c>
    </row>
    <row r="752" spans="20:21" x14ac:dyDescent="0.2">
      <c r="T752" s="384" t="str">
        <f>IF(ISTEXT(Data!AJ752),Data!AJ752,"")</f>
        <v/>
      </c>
      <c r="U752" s="384" t="str">
        <f>IF(ISTEXT(Data!AK752),Data!AK752,"")</f>
        <v/>
      </c>
    </row>
    <row r="753" spans="20:21" x14ac:dyDescent="0.2">
      <c r="T753" s="384" t="str">
        <f>IF(ISTEXT(Data!AJ753),Data!AJ753,"")</f>
        <v/>
      </c>
      <c r="U753" s="384" t="str">
        <f>IF(ISTEXT(Data!AK753),Data!AK753,"")</f>
        <v/>
      </c>
    </row>
    <row r="754" spans="20:21" x14ac:dyDescent="0.2">
      <c r="T754" s="384" t="str">
        <f>IF(ISTEXT(Data!AJ754),Data!AJ754,"")</f>
        <v/>
      </c>
      <c r="U754" s="384" t="str">
        <f>IF(ISTEXT(Data!AK754),Data!AK754,"")</f>
        <v/>
      </c>
    </row>
    <row r="755" spans="20:21" x14ac:dyDescent="0.2">
      <c r="T755" s="384" t="str">
        <f>IF(ISTEXT(Data!AJ755),Data!AJ755,"")</f>
        <v/>
      </c>
      <c r="U755" s="384" t="str">
        <f>IF(ISTEXT(Data!AK755),Data!AK755,"")</f>
        <v/>
      </c>
    </row>
    <row r="756" spans="20:21" x14ac:dyDescent="0.2">
      <c r="T756" s="384" t="str">
        <f>IF(ISTEXT(Data!AJ756),Data!AJ756,"")</f>
        <v/>
      </c>
      <c r="U756" s="384" t="str">
        <f>IF(ISTEXT(Data!AK756),Data!AK756,"")</f>
        <v/>
      </c>
    </row>
    <row r="757" spans="20:21" x14ac:dyDescent="0.2">
      <c r="T757" s="384" t="str">
        <f>IF(ISTEXT(Data!AJ757),Data!AJ757,"")</f>
        <v/>
      </c>
      <c r="U757" s="384" t="str">
        <f>IF(ISTEXT(Data!AK757),Data!AK757,"")</f>
        <v/>
      </c>
    </row>
    <row r="758" spans="20:21" x14ac:dyDescent="0.2">
      <c r="T758" s="384" t="str">
        <f>IF(ISTEXT(Data!AJ758),Data!AJ758,"")</f>
        <v/>
      </c>
      <c r="U758" s="384" t="str">
        <f>IF(ISTEXT(Data!AK758),Data!AK758,"")</f>
        <v/>
      </c>
    </row>
    <row r="759" spans="20:21" x14ac:dyDescent="0.2">
      <c r="T759" s="384" t="str">
        <f>IF(ISTEXT(Data!AJ759),Data!AJ759,"")</f>
        <v/>
      </c>
      <c r="U759" s="384" t="str">
        <f>IF(ISTEXT(Data!AK759),Data!AK759,"")</f>
        <v/>
      </c>
    </row>
    <row r="760" spans="20:21" x14ac:dyDescent="0.2">
      <c r="T760" s="384" t="str">
        <f>IF(ISTEXT(Data!AJ760),Data!AJ760,"")</f>
        <v/>
      </c>
      <c r="U760" s="384" t="str">
        <f>IF(ISTEXT(Data!AK760),Data!AK760,"")</f>
        <v/>
      </c>
    </row>
    <row r="761" spans="20:21" x14ac:dyDescent="0.2">
      <c r="T761" s="384" t="str">
        <f>IF(ISTEXT(Data!AJ761),Data!AJ761,"")</f>
        <v/>
      </c>
      <c r="U761" s="384" t="str">
        <f>IF(ISTEXT(Data!AK761),Data!AK761,"")</f>
        <v/>
      </c>
    </row>
    <row r="762" spans="20:21" x14ac:dyDescent="0.2">
      <c r="T762" s="384" t="str">
        <f>IF(ISTEXT(Data!AJ762),Data!AJ762,"")</f>
        <v/>
      </c>
      <c r="U762" s="384" t="str">
        <f>IF(ISTEXT(Data!AK762),Data!AK762,"")</f>
        <v/>
      </c>
    </row>
    <row r="763" spans="20:21" x14ac:dyDescent="0.2">
      <c r="T763" s="384" t="str">
        <f>IF(ISTEXT(Data!AJ763),Data!AJ763,"")</f>
        <v/>
      </c>
      <c r="U763" s="384" t="str">
        <f>IF(ISTEXT(Data!AK763),Data!AK763,"")</f>
        <v/>
      </c>
    </row>
    <row r="764" spans="20:21" x14ac:dyDescent="0.2">
      <c r="T764" s="384" t="str">
        <f>IF(ISTEXT(Data!AJ764),Data!AJ764,"")</f>
        <v/>
      </c>
      <c r="U764" s="384" t="str">
        <f>IF(ISTEXT(Data!AK764),Data!AK764,"")</f>
        <v/>
      </c>
    </row>
    <row r="765" spans="20:21" x14ac:dyDescent="0.2">
      <c r="T765" s="384" t="str">
        <f>IF(ISTEXT(Data!AJ765),Data!AJ765,"")</f>
        <v/>
      </c>
      <c r="U765" s="384" t="str">
        <f>IF(ISTEXT(Data!AK765),Data!AK765,"")</f>
        <v/>
      </c>
    </row>
    <row r="766" spans="20:21" x14ac:dyDescent="0.2">
      <c r="T766" s="384" t="str">
        <f>IF(ISTEXT(Data!AJ766),Data!AJ766,"")</f>
        <v/>
      </c>
      <c r="U766" s="384" t="str">
        <f>IF(ISTEXT(Data!AK766),Data!AK766,"")</f>
        <v/>
      </c>
    </row>
    <row r="767" spans="20:21" x14ac:dyDescent="0.2">
      <c r="T767" s="384" t="str">
        <f>IF(ISTEXT(Data!AJ767),Data!AJ767,"")</f>
        <v/>
      </c>
      <c r="U767" s="384" t="str">
        <f>IF(ISTEXT(Data!AK767),Data!AK767,"")</f>
        <v/>
      </c>
    </row>
    <row r="768" spans="20:21" x14ac:dyDescent="0.2">
      <c r="T768" s="384" t="str">
        <f>IF(ISTEXT(Data!AJ768),Data!AJ768,"")</f>
        <v/>
      </c>
      <c r="U768" s="384" t="str">
        <f>IF(ISTEXT(Data!AK768),Data!AK768,"")</f>
        <v/>
      </c>
    </row>
    <row r="769" spans="20:21" x14ac:dyDescent="0.2">
      <c r="T769" s="384" t="str">
        <f>IF(ISTEXT(Data!AJ769),Data!AJ769,"")</f>
        <v/>
      </c>
      <c r="U769" s="384" t="str">
        <f>IF(ISTEXT(Data!AK769),Data!AK769,"")</f>
        <v/>
      </c>
    </row>
    <row r="770" spans="20:21" x14ac:dyDescent="0.2">
      <c r="T770" s="384" t="str">
        <f>IF(ISTEXT(Data!AJ770),Data!AJ770,"")</f>
        <v/>
      </c>
      <c r="U770" s="384" t="str">
        <f>IF(ISTEXT(Data!AK770),Data!AK770,"")</f>
        <v/>
      </c>
    </row>
    <row r="771" spans="20:21" x14ac:dyDescent="0.2">
      <c r="T771" s="384" t="str">
        <f>IF(ISTEXT(Data!AJ771),Data!AJ771,"")</f>
        <v/>
      </c>
      <c r="U771" s="384" t="str">
        <f>IF(ISTEXT(Data!AK771),Data!AK771,"")</f>
        <v/>
      </c>
    </row>
    <row r="772" spans="20:21" x14ac:dyDescent="0.2">
      <c r="T772" s="384" t="str">
        <f>IF(ISTEXT(Data!AJ772),Data!AJ772,"")</f>
        <v/>
      </c>
      <c r="U772" s="384" t="str">
        <f>IF(ISTEXT(Data!AK772),Data!AK772,"")</f>
        <v/>
      </c>
    </row>
    <row r="773" spans="20:21" x14ac:dyDescent="0.2">
      <c r="T773" s="384" t="str">
        <f>IF(ISTEXT(Data!AJ773),Data!AJ773,"")</f>
        <v/>
      </c>
      <c r="U773" s="384" t="str">
        <f>IF(ISTEXT(Data!AK773),Data!AK773,"")</f>
        <v/>
      </c>
    </row>
    <row r="774" spans="20:21" x14ac:dyDescent="0.2">
      <c r="T774" s="384" t="str">
        <f>IF(ISTEXT(Data!AJ774),Data!AJ774,"")</f>
        <v/>
      </c>
      <c r="U774" s="384" t="str">
        <f>IF(ISTEXT(Data!AK774),Data!AK774,"")</f>
        <v/>
      </c>
    </row>
    <row r="775" spans="20:21" x14ac:dyDescent="0.2">
      <c r="T775" s="384" t="str">
        <f>IF(ISTEXT(Data!AJ775),Data!AJ775,"")</f>
        <v/>
      </c>
      <c r="U775" s="384" t="str">
        <f>IF(ISTEXT(Data!AK775),Data!AK775,"")</f>
        <v/>
      </c>
    </row>
    <row r="776" spans="20:21" x14ac:dyDescent="0.2">
      <c r="T776" s="384" t="str">
        <f>IF(ISTEXT(Data!AJ776),Data!AJ776,"")</f>
        <v/>
      </c>
      <c r="U776" s="384" t="str">
        <f>IF(ISTEXT(Data!AK776),Data!AK776,"")</f>
        <v/>
      </c>
    </row>
    <row r="777" spans="20:21" x14ac:dyDescent="0.2">
      <c r="T777" s="384" t="str">
        <f>IF(ISTEXT(Data!AJ777),Data!AJ777,"")</f>
        <v/>
      </c>
      <c r="U777" s="384" t="str">
        <f>IF(ISTEXT(Data!AK777),Data!AK777,"")</f>
        <v/>
      </c>
    </row>
    <row r="778" spans="20:21" x14ac:dyDescent="0.2">
      <c r="T778" s="384" t="str">
        <f>IF(ISTEXT(Data!AJ778),Data!AJ778,"")</f>
        <v/>
      </c>
      <c r="U778" s="384" t="str">
        <f>IF(ISTEXT(Data!AK778),Data!AK778,"")</f>
        <v/>
      </c>
    </row>
    <row r="779" spans="20:21" x14ac:dyDescent="0.2">
      <c r="T779" s="384" t="str">
        <f>IF(ISTEXT(Data!AJ779),Data!AJ779,"")</f>
        <v/>
      </c>
      <c r="U779" s="384" t="str">
        <f>IF(ISTEXT(Data!AK779),Data!AK779,"")</f>
        <v/>
      </c>
    </row>
    <row r="780" spans="20:21" x14ac:dyDescent="0.2">
      <c r="T780" s="384" t="str">
        <f>IF(ISTEXT(Data!AJ780),Data!AJ780,"")</f>
        <v/>
      </c>
      <c r="U780" s="384" t="str">
        <f>IF(ISTEXT(Data!AK780),Data!AK780,"")</f>
        <v/>
      </c>
    </row>
    <row r="781" spans="20:21" x14ac:dyDescent="0.2">
      <c r="T781" s="384" t="str">
        <f>IF(ISTEXT(Data!AJ781),Data!AJ781,"")</f>
        <v/>
      </c>
      <c r="U781" s="384" t="str">
        <f>IF(ISTEXT(Data!AK781),Data!AK781,"")</f>
        <v/>
      </c>
    </row>
    <row r="782" spans="20:21" x14ac:dyDescent="0.2">
      <c r="T782" s="384" t="str">
        <f>IF(ISTEXT(Data!AJ782),Data!AJ782,"")</f>
        <v/>
      </c>
      <c r="U782" s="384" t="str">
        <f>IF(ISTEXT(Data!AK782),Data!AK782,"")</f>
        <v/>
      </c>
    </row>
    <row r="783" spans="20:21" x14ac:dyDescent="0.2">
      <c r="T783" s="384" t="str">
        <f>IF(ISTEXT(Data!AJ783),Data!AJ783,"")</f>
        <v/>
      </c>
      <c r="U783" s="384" t="str">
        <f>IF(ISTEXT(Data!AK783),Data!AK783,"")</f>
        <v/>
      </c>
    </row>
    <row r="784" spans="20:21" x14ac:dyDescent="0.2">
      <c r="T784" s="384" t="str">
        <f>IF(ISTEXT(Data!AJ784),Data!AJ784,"")</f>
        <v/>
      </c>
      <c r="U784" s="384" t="str">
        <f>IF(ISTEXT(Data!AK784),Data!AK784,"")</f>
        <v/>
      </c>
    </row>
    <row r="785" spans="20:21" x14ac:dyDescent="0.2">
      <c r="T785" s="384" t="str">
        <f>IF(ISTEXT(Data!AJ785),Data!AJ785,"")</f>
        <v/>
      </c>
      <c r="U785" s="384" t="str">
        <f>IF(ISTEXT(Data!AK785),Data!AK785,"")</f>
        <v/>
      </c>
    </row>
    <row r="786" spans="20:21" x14ac:dyDescent="0.2">
      <c r="T786" s="384" t="str">
        <f>IF(ISTEXT(Data!AJ786),Data!AJ786,"")</f>
        <v/>
      </c>
      <c r="U786" s="384" t="str">
        <f>IF(ISTEXT(Data!AK786),Data!AK786,"")</f>
        <v/>
      </c>
    </row>
    <row r="787" spans="20:21" x14ac:dyDescent="0.2">
      <c r="T787" s="384" t="str">
        <f>IF(ISTEXT(Data!AJ787),Data!AJ787,"")</f>
        <v/>
      </c>
      <c r="U787" s="384" t="str">
        <f>IF(ISTEXT(Data!AK787),Data!AK787,"")</f>
        <v/>
      </c>
    </row>
    <row r="788" spans="20:21" x14ac:dyDescent="0.2">
      <c r="T788" s="384" t="str">
        <f>IF(ISTEXT(Data!AJ788),Data!AJ788,"")</f>
        <v/>
      </c>
      <c r="U788" s="384" t="str">
        <f>IF(ISTEXT(Data!AK788),Data!AK788,"")</f>
        <v/>
      </c>
    </row>
    <row r="789" spans="20:21" x14ac:dyDescent="0.2">
      <c r="T789" s="384" t="str">
        <f>IF(ISTEXT(Data!AJ789),Data!AJ789,"")</f>
        <v/>
      </c>
      <c r="U789" s="384" t="str">
        <f>IF(ISTEXT(Data!AK789),Data!AK789,"")</f>
        <v/>
      </c>
    </row>
    <row r="790" spans="20:21" x14ac:dyDescent="0.2">
      <c r="T790" s="384" t="str">
        <f>IF(ISTEXT(Data!AJ790),Data!AJ790,"")</f>
        <v/>
      </c>
      <c r="U790" s="384" t="str">
        <f>IF(ISTEXT(Data!AK790),Data!AK790,"")</f>
        <v/>
      </c>
    </row>
    <row r="791" spans="20:21" x14ac:dyDescent="0.2">
      <c r="T791" s="384" t="str">
        <f>IF(ISTEXT(Data!AJ791),Data!AJ791,"")</f>
        <v/>
      </c>
      <c r="U791" s="384" t="str">
        <f>IF(ISTEXT(Data!AK791),Data!AK791,"")</f>
        <v/>
      </c>
    </row>
    <row r="792" spans="20:21" x14ac:dyDescent="0.2">
      <c r="T792" s="384" t="str">
        <f>IF(ISTEXT(Data!AJ792),Data!AJ792,"")</f>
        <v/>
      </c>
      <c r="U792" s="384" t="str">
        <f>IF(ISTEXT(Data!AK792),Data!AK792,"")</f>
        <v/>
      </c>
    </row>
    <row r="793" spans="20:21" x14ac:dyDescent="0.2">
      <c r="T793" s="384" t="str">
        <f>IF(ISTEXT(Data!AJ793),Data!AJ793,"")</f>
        <v/>
      </c>
      <c r="U793" s="384" t="str">
        <f>IF(ISTEXT(Data!AK793),Data!AK793,"")</f>
        <v/>
      </c>
    </row>
    <row r="794" spans="20:21" x14ac:dyDescent="0.2">
      <c r="T794" s="384" t="str">
        <f>IF(ISTEXT(Data!AJ794),Data!AJ794,"")</f>
        <v/>
      </c>
      <c r="U794" s="384" t="str">
        <f>IF(ISTEXT(Data!AK794),Data!AK794,"")</f>
        <v/>
      </c>
    </row>
    <row r="795" spans="20:21" x14ac:dyDescent="0.2">
      <c r="T795" s="384" t="str">
        <f>IF(ISTEXT(Data!AJ795),Data!AJ795,"")</f>
        <v/>
      </c>
      <c r="U795" s="384" t="str">
        <f>IF(ISTEXT(Data!AK795),Data!AK795,"")</f>
        <v/>
      </c>
    </row>
    <row r="796" spans="20:21" x14ac:dyDescent="0.2">
      <c r="T796" s="384" t="str">
        <f>IF(ISTEXT(Data!AJ796),Data!AJ796,"")</f>
        <v/>
      </c>
      <c r="U796" s="384" t="str">
        <f>IF(ISTEXT(Data!AK796),Data!AK796,"")</f>
        <v/>
      </c>
    </row>
    <row r="797" spans="20:21" x14ac:dyDescent="0.2">
      <c r="T797" s="384" t="str">
        <f>IF(ISTEXT(Data!AJ797),Data!AJ797,"")</f>
        <v/>
      </c>
      <c r="U797" s="384" t="str">
        <f>IF(ISTEXT(Data!AK797),Data!AK797,"")</f>
        <v/>
      </c>
    </row>
    <row r="798" spans="20:21" x14ac:dyDescent="0.2">
      <c r="T798" s="384" t="str">
        <f>IF(ISTEXT(Data!AJ798),Data!AJ798,"")</f>
        <v/>
      </c>
      <c r="U798" s="384" t="str">
        <f>IF(ISTEXT(Data!AK798),Data!AK798,"")</f>
        <v/>
      </c>
    </row>
    <row r="799" spans="20:21" x14ac:dyDescent="0.2">
      <c r="T799" s="384" t="str">
        <f>IF(ISTEXT(Data!AJ799),Data!AJ799,"")</f>
        <v/>
      </c>
      <c r="U799" s="384" t="str">
        <f>IF(ISTEXT(Data!AK799),Data!AK799,"")</f>
        <v/>
      </c>
    </row>
    <row r="800" spans="20:21" x14ac:dyDescent="0.2">
      <c r="T800" s="384" t="str">
        <f>IF(ISTEXT(Data!AJ800),Data!AJ800,"")</f>
        <v/>
      </c>
      <c r="U800" s="384" t="str">
        <f>IF(ISTEXT(Data!AK800),Data!AK800,"")</f>
        <v/>
      </c>
    </row>
    <row r="801" spans="20:21" x14ac:dyDescent="0.2">
      <c r="T801" s="384" t="str">
        <f>IF(ISTEXT(Data!AJ801),Data!AJ801,"")</f>
        <v/>
      </c>
      <c r="U801" s="384" t="str">
        <f>IF(ISTEXT(Data!AK801),Data!AK801,"")</f>
        <v/>
      </c>
    </row>
    <row r="802" spans="20:21" x14ac:dyDescent="0.2">
      <c r="T802" s="384" t="str">
        <f>IF(ISTEXT(Data!AJ802),Data!AJ802,"")</f>
        <v/>
      </c>
      <c r="U802" s="384" t="str">
        <f>IF(ISTEXT(Data!AK802),Data!AK802,"")</f>
        <v/>
      </c>
    </row>
    <row r="803" spans="20:21" x14ac:dyDescent="0.2">
      <c r="T803" s="384" t="str">
        <f>IF(ISTEXT(Data!AJ803),Data!AJ803,"")</f>
        <v/>
      </c>
      <c r="U803" s="384" t="str">
        <f>IF(ISTEXT(Data!AK803),Data!AK803,"")</f>
        <v/>
      </c>
    </row>
    <row r="804" spans="20:21" x14ac:dyDescent="0.2">
      <c r="T804" s="384" t="str">
        <f>IF(ISTEXT(Data!AJ804),Data!AJ804,"")</f>
        <v/>
      </c>
      <c r="U804" s="384" t="str">
        <f>IF(ISTEXT(Data!AK804),Data!AK804,"")</f>
        <v/>
      </c>
    </row>
    <row r="805" spans="20:21" x14ac:dyDescent="0.2">
      <c r="T805" s="384" t="str">
        <f>IF(ISTEXT(Data!AJ805),Data!AJ805,"")</f>
        <v/>
      </c>
      <c r="U805" s="384" t="str">
        <f>IF(ISTEXT(Data!AK805),Data!AK805,"")</f>
        <v/>
      </c>
    </row>
    <row r="806" spans="20:21" x14ac:dyDescent="0.2">
      <c r="T806" s="384" t="str">
        <f>IF(ISTEXT(Data!AJ806),Data!AJ806,"")</f>
        <v/>
      </c>
      <c r="U806" s="384" t="str">
        <f>IF(ISTEXT(Data!AK806),Data!AK806,"")</f>
        <v/>
      </c>
    </row>
    <row r="807" spans="20:21" x14ac:dyDescent="0.2">
      <c r="T807" s="384" t="str">
        <f>IF(ISTEXT(Data!AJ807),Data!AJ807,"")</f>
        <v/>
      </c>
      <c r="U807" s="384" t="str">
        <f>IF(ISTEXT(Data!AK807),Data!AK807,"")</f>
        <v/>
      </c>
    </row>
    <row r="808" spans="20:21" x14ac:dyDescent="0.2">
      <c r="T808" s="384" t="str">
        <f>IF(ISTEXT(Data!AJ808),Data!AJ808,"")</f>
        <v/>
      </c>
      <c r="U808" s="384" t="str">
        <f>IF(ISTEXT(Data!AK808),Data!AK808,"")</f>
        <v/>
      </c>
    </row>
    <row r="809" spans="20:21" x14ac:dyDescent="0.2">
      <c r="T809" s="384" t="str">
        <f>IF(ISTEXT(Data!AJ809),Data!AJ809,"")</f>
        <v/>
      </c>
      <c r="U809" s="384" t="str">
        <f>IF(ISTEXT(Data!AK809),Data!AK809,"")</f>
        <v/>
      </c>
    </row>
    <row r="810" spans="20:21" x14ac:dyDescent="0.2">
      <c r="T810" s="384" t="str">
        <f>IF(ISTEXT(Data!AJ810),Data!AJ810,"")</f>
        <v/>
      </c>
      <c r="U810" s="384" t="str">
        <f>IF(ISTEXT(Data!AK810),Data!AK810,"")</f>
        <v/>
      </c>
    </row>
    <row r="811" spans="20:21" x14ac:dyDescent="0.2">
      <c r="T811" s="384" t="str">
        <f>IF(ISTEXT(Data!AJ811),Data!AJ811,"")</f>
        <v/>
      </c>
      <c r="U811" s="384" t="str">
        <f>IF(ISTEXT(Data!AK811),Data!AK811,"")</f>
        <v/>
      </c>
    </row>
    <row r="812" spans="20:21" x14ac:dyDescent="0.2">
      <c r="T812" s="384" t="str">
        <f>IF(ISTEXT(Data!AJ812),Data!AJ812,"")</f>
        <v/>
      </c>
      <c r="U812" s="384" t="str">
        <f>IF(ISTEXT(Data!AK812),Data!AK812,"")</f>
        <v/>
      </c>
    </row>
    <row r="813" spans="20:21" x14ac:dyDescent="0.2">
      <c r="T813" s="384" t="str">
        <f>IF(ISTEXT(Data!AJ813),Data!AJ813,"")</f>
        <v/>
      </c>
      <c r="U813" s="384" t="str">
        <f>IF(ISTEXT(Data!AK813),Data!AK813,"")</f>
        <v/>
      </c>
    </row>
    <row r="814" spans="20:21" x14ac:dyDescent="0.2">
      <c r="T814" s="384" t="str">
        <f>IF(ISTEXT(Data!AJ814),Data!AJ814,"")</f>
        <v/>
      </c>
      <c r="U814" s="384" t="str">
        <f>IF(ISTEXT(Data!AK814),Data!AK814,"")</f>
        <v/>
      </c>
    </row>
    <row r="815" spans="20:21" x14ac:dyDescent="0.2">
      <c r="T815" s="384" t="str">
        <f>IF(ISTEXT(Data!AJ815),Data!AJ815,"")</f>
        <v/>
      </c>
      <c r="U815" s="384" t="str">
        <f>IF(ISTEXT(Data!AK815),Data!AK815,"")</f>
        <v/>
      </c>
    </row>
    <row r="816" spans="20:21" x14ac:dyDescent="0.2">
      <c r="T816" s="384" t="str">
        <f>IF(ISTEXT(Data!AJ816),Data!AJ816,"")</f>
        <v/>
      </c>
      <c r="U816" s="384" t="str">
        <f>IF(ISTEXT(Data!AK816),Data!AK816,"")</f>
        <v/>
      </c>
    </row>
    <row r="817" spans="20:21" x14ac:dyDescent="0.2">
      <c r="T817" s="384" t="str">
        <f>IF(ISTEXT(Data!AJ817),Data!AJ817,"")</f>
        <v/>
      </c>
      <c r="U817" s="384" t="str">
        <f>IF(ISTEXT(Data!AK817),Data!AK817,"")</f>
        <v/>
      </c>
    </row>
    <row r="818" spans="20:21" x14ac:dyDescent="0.2">
      <c r="T818" s="384" t="str">
        <f>IF(ISTEXT(Data!AJ818),Data!AJ818,"")</f>
        <v/>
      </c>
      <c r="U818" s="384" t="str">
        <f>IF(ISTEXT(Data!AK818),Data!AK818,"")</f>
        <v/>
      </c>
    </row>
    <row r="819" spans="20:21" x14ac:dyDescent="0.2">
      <c r="T819" s="384" t="str">
        <f>IF(ISTEXT(Data!AJ819),Data!AJ819,"")</f>
        <v/>
      </c>
      <c r="U819" s="384" t="str">
        <f>IF(ISTEXT(Data!AK819),Data!AK819,"")</f>
        <v/>
      </c>
    </row>
    <row r="820" spans="20:21" x14ac:dyDescent="0.2">
      <c r="T820" s="384" t="str">
        <f>IF(ISTEXT(Data!AJ820),Data!AJ820,"")</f>
        <v/>
      </c>
      <c r="U820" s="384" t="str">
        <f>IF(ISTEXT(Data!AK820),Data!AK820,"")</f>
        <v/>
      </c>
    </row>
    <row r="821" spans="20:21" x14ac:dyDescent="0.2">
      <c r="T821" s="384" t="str">
        <f>IF(ISTEXT(Data!AJ821),Data!AJ821,"")</f>
        <v/>
      </c>
      <c r="U821" s="384" t="str">
        <f>IF(ISTEXT(Data!AK821),Data!AK821,"")</f>
        <v/>
      </c>
    </row>
    <row r="822" spans="20:21" x14ac:dyDescent="0.2">
      <c r="T822" s="384" t="str">
        <f>IF(ISTEXT(Data!AJ822),Data!AJ822,"")</f>
        <v/>
      </c>
      <c r="U822" s="384" t="str">
        <f>IF(ISTEXT(Data!AK822),Data!AK822,"")</f>
        <v/>
      </c>
    </row>
    <row r="823" spans="20:21" x14ac:dyDescent="0.2">
      <c r="T823" s="384" t="str">
        <f>IF(ISTEXT(Data!AJ823),Data!AJ823,"")</f>
        <v/>
      </c>
      <c r="U823" s="384" t="str">
        <f>IF(ISTEXT(Data!AK823),Data!AK823,"")</f>
        <v/>
      </c>
    </row>
    <row r="824" spans="20:21" x14ac:dyDescent="0.2">
      <c r="T824" s="384" t="str">
        <f>IF(ISTEXT(Data!AJ824),Data!AJ824,"")</f>
        <v/>
      </c>
      <c r="U824" s="384" t="str">
        <f>IF(ISTEXT(Data!AK824),Data!AK824,"")</f>
        <v/>
      </c>
    </row>
    <row r="825" spans="20:21" x14ac:dyDescent="0.2">
      <c r="T825" s="384" t="str">
        <f>IF(ISTEXT(Data!AJ825),Data!AJ825,"")</f>
        <v/>
      </c>
      <c r="U825" s="384" t="str">
        <f>IF(ISTEXT(Data!AK825),Data!AK825,"")</f>
        <v/>
      </c>
    </row>
    <row r="826" spans="20:21" x14ac:dyDescent="0.2">
      <c r="T826" s="384" t="str">
        <f>IF(ISTEXT(Data!AJ826),Data!AJ826,"")</f>
        <v/>
      </c>
      <c r="U826" s="384" t="str">
        <f>IF(ISTEXT(Data!AK826),Data!AK826,"")</f>
        <v/>
      </c>
    </row>
    <row r="827" spans="20:21" x14ac:dyDescent="0.2">
      <c r="T827" s="384" t="str">
        <f>IF(ISTEXT(Data!AJ827),Data!AJ827,"")</f>
        <v/>
      </c>
      <c r="U827" s="384" t="str">
        <f>IF(ISTEXT(Data!AK827),Data!AK827,"")</f>
        <v/>
      </c>
    </row>
    <row r="828" spans="20:21" x14ac:dyDescent="0.2">
      <c r="T828" s="384" t="str">
        <f>IF(ISTEXT(Data!AJ828),Data!AJ828,"")</f>
        <v/>
      </c>
      <c r="U828" s="384" t="str">
        <f>IF(ISTEXT(Data!AK828),Data!AK828,"")</f>
        <v/>
      </c>
    </row>
    <row r="829" spans="20:21" x14ac:dyDescent="0.2">
      <c r="T829" s="384" t="str">
        <f>IF(ISTEXT(Data!AJ829),Data!AJ829,"")</f>
        <v/>
      </c>
      <c r="U829" s="384" t="str">
        <f>IF(ISTEXT(Data!AK829),Data!AK829,"")</f>
        <v/>
      </c>
    </row>
    <row r="830" spans="20:21" x14ac:dyDescent="0.2">
      <c r="T830" s="384" t="str">
        <f>IF(ISTEXT(Data!AJ830),Data!AJ830,"")</f>
        <v/>
      </c>
      <c r="U830" s="384" t="str">
        <f>IF(ISTEXT(Data!AK830),Data!AK830,"")</f>
        <v/>
      </c>
    </row>
    <row r="831" spans="20:21" x14ac:dyDescent="0.2">
      <c r="T831" s="384" t="str">
        <f>IF(ISTEXT(Data!AJ831),Data!AJ831,"")</f>
        <v/>
      </c>
      <c r="U831" s="384" t="str">
        <f>IF(ISTEXT(Data!AK831),Data!AK831,"")</f>
        <v/>
      </c>
    </row>
    <row r="832" spans="20:21" x14ac:dyDescent="0.2">
      <c r="T832" s="384" t="str">
        <f>IF(ISTEXT(Data!AJ832),Data!AJ832,"")</f>
        <v/>
      </c>
      <c r="U832" s="384" t="str">
        <f>IF(ISTEXT(Data!AK832),Data!AK832,"")</f>
        <v/>
      </c>
    </row>
    <row r="833" spans="20:21" x14ac:dyDescent="0.2">
      <c r="T833" s="384" t="str">
        <f>IF(ISTEXT(Data!AJ833),Data!AJ833,"")</f>
        <v/>
      </c>
      <c r="U833" s="384" t="str">
        <f>IF(ISTEXT(Data!AK833),Data!AK833,"")</f>
        <v/>
      </c>
    </row>
    <row r="834" spans="20:21" x14ac:dyDescent="0.2">
      <c r="T834" s="384" t="str">
        <f>IF(ISTEXT(Data!AJ834),Data!AJ834,"")</f>
        <v/>
      </c>
      <c r="U834" s="384" t="str">
        <f>IF(ISTEXT(Data!AK834),Data!AK834,"")</f>
        <v/>
      </c>
    </row>
    <row r="835" spans="20:21" x14ac:dyDescent="0.2">
      <c r="T835" s="384" t="str">
        <f>IF(ISTEXT(Data!AJ835),Data!AJ835,"")</f>
        <v/>
      </c>
      <c r="U835" s="384" t="str">
        <f>IF(ISTEXT(Data!AK835),Data!AK835,"")</f>
        <v/>
      </c>
    </row>
    <row r="836" spans="20:21" x14ac:dyDescent="0.2">
      <c r="T836" s="384" t="str">
        <f>IF(ISTEXT(Data!AJ836),Data!AJ836,"")</f>
        <v/>
      </c>
      <c r="U836" s="384" t="str">
        <f>IF(ISTEXT(Data!AK836),Data!AK836,"")</f>
        <v/>
      </c>
    </row>
    <row r="837" spans="20:21" x14ac:dyDescent="0.2">
      <c r="T837" s="384" t="str">
        <f>IF(ISTEXT(Data!AJ837),Data!AJ837,"")</f>
        <v/>
      </c>
      <c r="U837" s="384" t="str">
        <f>IF(ISTEXT(Data!AK837),Data!AK837,"")</f>
        <v/>
      </c>
    </row>
    <row r="838" spans="20:21" x14ac:dyDescent="0.2">
      <c r="T838" s="384" t="str">
        <f>IF(ISTEXT(Data!AJ838),Data!AJ838,"")</f>
        <v/>
      </c>
      <c r="U838" s="384" t="str">
        <f>IF(ISTEXT(Data!AK838),Data!AK838,"")</f>
        <v/>
      </c>
    </row>
    <row r="839" spans="20:21" x14ac:dyDescent="0.2">
      <c r="T839" s="384" t="str">
        <f>IF(ISTEXT(Data!AJ839),Data!AJ839,"")</f>
        <v/>
      </c>
      <c r="U839" s="384" t="str">
        <f>IF(ISTEXT(Data!AK839),Data!AK839,"")</f>
        <v/>
      </c>
    </row>
    <row r="840" spans="20:21" x14ac:dyDescent="0.2">
      <c r="T840" s="384" t="str">
        <f>IF(ISTEXT(Data!AJ840),Data!AJ840,"")</f>
        <v/>
      </c>
      <c r="U840" s="384" t="str">
        <f>IF(ISTEXT(Data!AK840),Data!AK840,"")</f>
        <v/>
      </c>
    </row>
    <row r="841" spans="20:21" x14ac:dyDescent="0.2">
      <c r="T841" s="384" t="str">
        <f>IF(ISTEXT(Data!AJ841),Data!AJ841,"")</f>
        <v/>
      </c>
      <c r="U841" s="384" t="str">
        <f>IF(ISTEXT(Data!AK841),Data!AK841,"")</f>
        <v/>
      </c>
    </row>
    <row r="842" spans="20:21" x14ac:dyDescent="0.2">
      <c r="T842" s="384" t="str">
        <f>IF(ISTEXT(Data!AJ842),Data!AJ842,"")</f>
        <v/>
      </c>
      <c r="U842" s="384" t="str">
        <f>IF(ISTEXT(Data!AK842),Data!AK842,"")</f>
        <v/>
      </c>
    </row>
    <row r="843" spans="20:21" x14ac:dyDescent="0.2">
      <c r="T843" s="384" t="str">
        <f>IF(ISTEXT(Data!AJ843),Data!AJ843,"")</f>
        <v/>
      </c>
      <c r="U843" s="384" t="str">
        <f>IF(ISTEXT(Data!AK843),Data!AK843,"")</f>
        <v/>
      </c>
    </row>
    <row r="844" spans="20:21" x14ac:dyDescent="0.2">
      <c r="T844" s="384" t="str">
        <f>IF(ISTEXT(Data!AJ844),Data!AJ844,"")</f>
        <v/>
      </c>
      <c r="U844" s="384" t="str">
        <f>IF(ISTEXT(Data!AK844),Data!AK844,"")</f>
        <v/>
      </c>
    </row>
    <row r="845" spans="20:21" x14ac:dyDescent="0.2">
      <c r="T845" s="384" t="str">
        <f>IF(ISTEXT(Data!AJ845),Data!AJ845,"")</f>
        <v/>
      </c>
      <c r="U845" s="384" t="str">
        <f>IF(ISTEXT(Data!AK845),Data!AK845,"")</f>
        <v/>
      </c>
    </row>
    <row r="846" spans="20:21" x14ac:dyDescent="0.2">
      <c r="T846" s="384" t="str">
        <f>IF(ISTEXT(Data!AJ846),Data!AJ846,"")</f>
        <v/>
      </c>
      <c r="U846" s="384" t="str">
        <f>IF(ISTEXT(Data!AK846),Data!AK846,"")</f>
        <v/>
      </c>
    </row>
    <row r="847" spans="20:21" x14ac:dyDescent="0.2">
      <c r="T847" s="384" t="str">
        <f>IF(ISTEXT(Data!AJ847),Data!AJ847,"")</f>
        <v/>
      </c>
      <c r="U847" s="384" t="str">
        <f>IF(ISTEXT(Data!AK847),Data!AK847,"")</f>
        <v/>
      </c>
    </row>
    <row r="848" spans="20:21" x14ac:dyDescent="0.2">
      <c r="T848" s="384" t="str">
        <f>IF(ISTEXT(Data!AJ848),Data!AJ848,"")</f>
        <v/>
      </c>
      <c r="U848" s="384" t="str">
        <f>IF(ISTEXT(Data!AK848),Data!AK848,"")</f>
        <v/>
      </c>
    </row>
    <row r="849" spans="20:21" x14ac:dyDescent="0.2">
      <c r="T849" s="384" t="str">
        <f>IF(ISTEXT(Data!AJ849),Data!AJ849,"")</f>
        <v/>
      </c>
      <c r="U849" s="384" t="str">
        <f>IF(ISTEXT(Data!AK849),Data!AK849,"")</f>
        <v/>
      </c>
    </row>
    <row r="850" spans="20:21" x14ac:dyDescent="0.2">
      <c r="T850" s="384" t="str">
        <f>IF(ISTEXT(Data!AJ850),Data!AJ850,"")</f>
        <v/>
      </c>
      <c r="U850" s="384" t="str">
        <f>IF(ISTEXT(Data!AK850),Data!AK850,"")</f>
        <v/>
      </c>
    </row>
    <row r="851" spans="20:21" x14ac:dyDescent="0.2">
      <c r="T851" s="384" t="str">
        <f>IF(ISTEXT(Data!AJ851),Data!AJ851,"")</f>
        <v/>
      </c>
      <c r="U851" s="384" t="str">
        <f>IF(ISTEXT(Data!AK851),Data!AK851,"")</f>
        <v/>
      </c>
    </row>
    <row r="852" spans="20:21" x14ac:dyDescent="0.2">
      <c r="T852" s="384" t="str">
        <f>IF(ISTEXT(Data!AJ852),Data!AJ852,"")</f>
        <v/>
      </c>
      <c r="U852" s="384" t="str">
        <f>IF(ISTEXT(Data!AK852),Data!AK852,"")</f>
        <v/>
      </c>
    </row>
    <row r="853" spans="20:21" x14ac:dyDescent="0.2">
      <c r="T853" s="384" t="str">
        <f>IF(ISTEXT(Data!AJ853),Data!AJ853,"")</f>
        <v/>
      </c>
      <c r="U853" s="384" t="str">
        <f>IF(ISTEXT(Data!AK853),Data!AK853,"")</f>
        <v/>
      </c>
    </row>
    <row r="854" spans="20:21" x14ac:dyDescent="0.2">
      <c r="T854" s="384" t="str">
        <f>IF(ISTEXT(Data!AJ854),Data!AJ854,"")</f>
        <v/>
      </c>
      <c r="U854" s="384" t="str">
        <f>IF(ISTEXT(Data!AK854),Data!AK854,"")</f>
        <v/>
      </c>
    </row>
    <row r="855" spans="20:21" x14ac:dyDescent="0.2">
      <c r="T855" s="384" t="str">
        <f>IF(ISTEXT(Data!AJ855),Data!AJ855,"")</f>
        <v/>
      </c>
      <c r="U855" s="384" t="str">
        <f>IF(ISTEXT(Data!AK855),Data!AK855,"")</f>
        <v/>
      </c>
    </row>
    <row r="856" spans="20:21" x14ac:dyDescent="0.2">
      <c r="T856" s="384" t="str">
        <f>IF(ISTEXT(Data!AJ856),Data!AJ856,"")</f>
        <v/>
      </c>
      <c r="U856" s="384" t="str">
        <f>IF(ISTEXT(Data!AK856),Data!AK856,"")</f>
        <v/>
      </c>
    </row>
    <row r="857" spans="20:21" x14ac:dyDescent="0.2">
      <c r="T857" s="384" t="str">
        <f>IF(ISTEXT(Data!AJ857),Data!AJ857,"")</f>
        <v/>
      </c>
      <c r="U857" s="384" t="str">
        <f>IF(ISTEXT(Data!AK857),Data!AK857,"")</f>
        <v/>
      </c>
    </row>
    <row r="858" spans="20:21" x14ac:dyDescent="0.2">
      <c r="T858" s="384" t="str">
        <f>IF(ISTEXT(Data!AJ858),Data!AJ858,"")</f>
        <v/>
      </c>
      <c r="U858" s="384" t="str">
        <f>IF(ISTEXT(Data!AK858),Data!AK858,"")</f>
        <v/>
      </c>
    </row>
    <row r="859" spans="20:21" x14ac:dyDescent="0.2">
      <c r="T859" s="384" t="str">
        <f>IF(ISTEXT(Data!AJ859),Data!AJ859,"")</f>
        <v/>
      </c>
      <c r="U859" s="384" t="str">
        <f>IF(ISTEXT(Data!AK859),Data!AK859,"")</f>
        <v/>
      </c>
    </row>
    <row r="860" spans="20:21" x14ac:dyDescent="0.2">
      <c r="T860" s="384" t="str">
        <f>IF(ISTEXT(Data!AJ860),Data!AJ860,"")</f>
        <v/>
      </c>
      <c r="U860" s="384" t="str">
        <f>IF(ISTEXT(Data!AK860),Data!AK860,"")</f>
        <v/>
      </c>
    </row>
    <row r="861" spans="20:21" x14ac:dyDescent="0.2">
      <c r="T861" s="384" t="str">
        <f>IF(ISTEXT(Data!AJ861),Data!AJ861,"")</f>
        <v/>
      </c>
      <c r="U861" s="384" t="str">
        <f>IF(ISTEXT(Data!AK861),Data!AK861,"")</f>
        <v/>
      </c>
    </row>
    <row r="862" spans="20:21" x14ac:dyDescent="0.2">
      <c r="T862" s="384" t="str">
        <f>IF(ISTEXT(Data!AJ862),Data!AJ862,"")</f>
        <v/>
      </c>
      <c r="U862" s="384" t="str">
        <f>IF(ISTEXT(Data!AK862),Data!AK862,"")</f>
        <v/>
      </c>
    </row>
    <row r="863" spans="20:21" x14ac:dyDescent="0.2">
      <c r="T863" s="384" t="str">
        <f>IF(ISTEXT(Data!AJ863),Data!AJ863,"")</f>
        <v/>
      </c>
      <c r="U863" s="384" t="str">
        <f>IF(ISTEXT(Data!AK863),Data!AK863,"")</f>
        <v/>
      </c>
    </row>
    <row r="864" spans="20:21" x14ac:dyDescent="0.2">
      <c r="T864" s="384" t="str">
        <f>IF(ISTEXT(Data!AJ864),Data!AJ864,"")</f>
        <v/>
      </c>
      <c r="U864" s="384" t="str">
        <f>IF(ISTEXT(Data!AK864),Data!AK864,"")</f>
        <v/>
      </c>
    </row>
    <row r="865" spans="20:21" x14ac:dyDescent="0.2">
      <c r="T865" s="384" t="str">
        <f>IF(ISTEXT(Data!AJ865),Data!AJ865,"")</f>
        <v/>
      </c>
      <c r="U865" s="384" t="str">
        <f>IF(ISTEXT(Data!AK865),Data!AK865,"")</f>
        <v/>
      </c>
    </row>
    <row r="866" spans="20:21" x14ac:dyDescent="0.2">
      <c r="T866" s="384" t="str">
        <f>IF(ISTEXT(Data!AJ866),Data!AJ866,"")</f>
        <v/>
      </c>
      <c r="U866" s="384" t="str">
        <f>IF(ISTEXT(Data!AK866),Data!AK866,"")</f>
        <v/>
      </c>
    </row>
    <row r="867" spans="20:21" x14ac:dyDescent="0.2">
      <c r="T867" s="384" t="str">
        <f>IF(ISTEXT(Data!AJ867),Data!AJ867,"")</f>
        <v/>
      </c>
      <c r="U867" s="384" t="str">
        <f>IF(ISTEXT(Data!AK867),Data!AK867,"")</f>
        <v/>
      </c>
    </row>
    <row r="868" spans="20:21" x14ac:dyDescent="0.2">
      <c r="T868" s="384" t="str">
        <f>IF(ISTEXT(Data!AJ868),Data!AJ868,"")</f>
        <v/>
      </c>
      <c r="U868" s="384" t="str">
        <f>IF(ISTEXT(Data!AK868),Data!AK868,"")</f>
        <v/>
      </c>
    </row>
    <row r="869" spans="20:21" x14ac:dyDescent="0.2">
      <c r="T869" s="384" t="str">
        <f>IF(ISTEXT(Data!AJ869),Data!AJ869,"")</f>
        <v/>
      </c>
      <c r="U869" s="384" t="str">
        <f>IF(ISTEXT(Data!AK869),Data!AK869,"")</f>
        <v/>
      </c>
    </row>
    <row r="870" spans="20:21" x14ac:dyDescent="0.2">
      <c r="T870" s="384" t="str">
        <f>IF(ISTEXT(Data!AJ870),Data!AJ870,"")</f>
        <v/>
      </c>
      <c r="U870" s="384" t="str">
        <f>IF(ISTEXT(Data!AK870),Data!AK870,"")</f>
        <v/>
      </c>
    </row>
    <row r="871" spans="20:21" x14ac:dyDescent="0.2">
      <c r="T871" s="384" t="str">
        <f>IF(ISTEXT(Data!AJ871),Data!AJ871,"")</f>
        <v/>
      </c>
      <c r="U871" s="384" t="str">
        <f>IF(ISTEXT(Data!AK871),Data!AK871,"")</f>
        <v/>
      </c>
    </row>
    <row r="872" spans="20:21" x14ac:dyDescent="0.2">
      <c r="T872" s="384" t="str">
        <f>IF(ISTEXT(Data!AJ872),Data!AJ872,"")</f>
        <v/>
      </c>
      <c r="U872" s="384" t="str">
        <f>IF(ISTEXT(Data!AK872),Data!AK872,"")</f>
        <v/>
      </c>
    </row>
    <row r="873" spans="20:21" x14ac:dyDescent="0.2">
      <c r="T873" s="384" t="str">
        <f>IF(ISTEXT(Data!AJ873),Data!AJ873,"")</f>
        <v/>
      </c>
      <c r="U873" s="384" t="str">
        <f>IF(ISTEXT(Data!AK873),Data!AK873,"")</f>
        <v/>
      </c>
    </row>
    <row r="874" spans="20:21" x14ac:dyDescent="0.2">
      <c r="T874" s="384" t="str">
        <f>IF(ISTEXT(Data!AJ874),Data!AJ874,"")</f>
        <v/>
      </c>
      <c r="U874" s="384" t="str">
        <f>IF(ISTEXT(Data!AK874),Data!AK874,"")</f>
        <v/>
      </c>
    </row>
    <row r="875" spans="20:21" x14ac:dyDescent="0.2">
      <c r="T875" s="384" t="str">
        <f>IF(ISTEXT(Data!AJ875),Data!AJ875,"")</f>
        <v/>
      </c>
      <c r="U875" s="384" t="str">
        <f>IF(ISTEXT(Data!AK875),Data!AK875,"")</f>
        <v/>
      </c>
    </row>
    <row r="876" spans="20:21" x14ac:dyDescent="0.2">
      <c r="T876" s="384" t="str">
        <f>IF(ISTEXT(Data!AJ876),Data!AJ876,"")</f>
        <v/>
      </c>
      <c r="U876" s="384" t="str">
        <f>IF(ISTEXT(Data!AK876),Data!AK876,"")</f>
        <v/>
      </c>
    </row>
    <row r="877" spans="20:21" x14ac:dyDescent="0.2">
      <c r="T877" s="384" t="str">
        <f>IF(ISTEXT(Data!AJ877),Data!AJ877,"")</f>
        <v/>
      </c>
      <c r="U877" s="384" t="str">
        <f>IF(ISTEXT(Data!AK877),Data!AK877,"")</f>
        <v/>
      </c>
    </row>
    <row r="878" spans="20:21" x14ac:dyDescent="0.2">
      <c r="T878" s="384" t="str">
        <f>IF(ISTEXT(Data!AJ878),Data!AJ878,"")</f>
        <v/>
      </c>
      <c r="U878" s="384" t="str">
        <f>IF(ISTEXT(Data!AK878),Data!AK878,"")</f>
        <v/>
      </c>
    </row>
    <row r="879" spans="20:21" x14ac:dyDescent="0.2">
      <c r="T879" s="384" t="str">
        <f>IF(ISTEXT(Data!AJ879),Data!AJ879,"")</f>
        <v/>
      </c>
      <c r="U879" s="384" t="str">
        <f>IF(ISTEXT(Data!AK879),Data!AK879,"")</f>
        <v/>
      </c>
    </row>
    <row r="880" spans="20:21" x14ac:dyDescent="0.2">
      <c r="T880" s="384" t="str">
        <f>IF(ISTEXT(Data!AJ880),Data!AJ880,"")</f>
        <v/>
      </c>
      <c r="U880" s="384" t="str">
        <f>IF(ISTEXT(Data!AK880),Data!AK880,"")</f>
        <v/>
      </c>
    </row>
    <row r="881" spans="20:21" x14ac:dyDescent="0.2">
      <c r="T881" s="384" t="str">
        <f>IF(ISTEXT(Data!AJ881),Data!AJ881,"")</f>
        <v/>
      </c>
      <c r="U881" s="384" t="str">
        <f>IF(ISTEXT(Data!AK881),Data!AK881,"")</f>
        <v/>
      </c>
    </row>
    <row r="882" spans="20:21" x14ac:dyDescent="0.2">
      <c r="T882" s="384" t="str">
        <f>IF(ISTEXT(Data!AJ882),Data!AJ882,"")</f>
        <v/>
      </c>
      <c r="U882" s="384" t="str">
        <f>IF(ISTEXT(Data!AK882),Data!AK882,"")</f>
        <v/>
      </c>
    </row>
    <row r="883" spans="20:21" x14ac:dyDescent="0.2">
      <c r="T883" s="384" t="str">
        <f>IF(ISTEXT(Data!AJ883),Data!AJ883,"")</f>
        <v/>
      </c>
      <c r="U883" s="384" t="str">
        <f>IF(ISTEXT(Data!AK883),Data!AK883,"")</f>
        <v/>
      </c>
    </row>
    <row r="884" spans="20:21" x14ac:dyDescent="0.2">
      <c r="T884" s="384" t="str">
        <f>IF(ISTEXT(Data!AJ884),Data!AJ884,"")</f>
        <v/>
      </c>
      <c r="U884" s="384" t="str">
        <f>IF(ISTEXT(Data!AK884),Data!AK884,"")</f>
        <v/>
      </c>
    </row>
    <row r="885" spans="20:21" x14ac:dyDescent="0.2">
      <c r="T885" s="384" t="str">
        <f>IF(ISTEXT(Data!AJ885),Data!AJ885,"")</f>
        <v/>
      </c>
      <c r="U885" s="384" t="str">
        <f>IF(ISTEXT(Data!AK885),Data!AK885,"")</f>
        <v/>
      </c>
    </row>
    <row r="886" spans="20:21" x14ac:dyDescent="0.2">
      <c r="T886" s="384" t="str">
        <f>IF(ISTEXT(Data!AJ886),Data!AJ886,"")</f>
        <v/>
      </c>
      <c r="U886" s="384" t="str">
        <f>IF(ISTEXT(Data!AK886),Data!AK886,"")</f>
        <v/>
      </c>
    </row>
    <row r="887" spans="20:21" x14ac:dyDescent="0.2">
      <c r="T887" s="384" t="str">
        <f>IF(ISTEXT(Data!AJ887),Data!AJ887,"")</f>
        <v/>
      </c>
      <c r="U887" s="384" t="str">
        <f>IF(ISTEXT(Data!AK887),Data!AK887,"")</f>
        <v/>
      </c>
    </row>
    <row r="888" spans="20:21" x14ac:dyDescent="0.2">
      <c r="T888" s="384" t="str">
        <f>IF(ISTEXT(Data!AJ888),Data!AJ888,"")</f>
        <v/>
      </c>
      <c r="U888" s="384" t="str">
        <f>IF(ISTEXT(Data!AK888),Data!AK888,"")</f>
        <v/>
      </c>
    </row>
    <row r="889" spans="20:21" x14ac:dyDescent="0.2">
      <c r="T889" s="384" t="str">
        <f>IF(ISTEXT(Data!AJ889),Data!AJ889,"")</f>
        <v/>
      </c>
      <c r="U889" s="384" t="str">
        <f>IF(ISTEXT(Data!AK889),Data!AK889,"")</f>
        <v/>
      </c>
    </row>
    <row r="890" spans="20:21" x14ac:dyDescent="0.2">
      <c r="T890" s="384" t="str">
        <f>IF(ISTEXT(Data!AJ890),Data!AJ890,"")</f>
        <v/>
      </c>
      <c r="U890" s="384" t="str">
        <f>IF(ISTEXT(Data!AK890),Data!AK890,"")</f>
        <v/>
      </c>
    </row>
    <row r="891" spans="20:21" x14ac:dyDescent="0.2">
      <c r="T891" s="384" t="str">
        <f>IF(ISTEXT(Data!AJ891),Data!AJ891,"")</f>
        <v/>
      </c>
      <c r="U891" s="384" t="str">
        <f>IF(ISTEXT(Data!AK891),Data!AK891,"")</f>
        <v/>
      </c>
    </row>
    <row r="892" spans="20:21" x14ac:dyDescent="0.2">
      <c r="T892" s="384" t="str">
        <f>IF(ISTEXT(Data!AJ892),Data!AJ892,"")</f>
        <v/>
      </c>
      <c r="U892" s="384" t="str">
        <f>IF(ISTEXT(Data!AK892),Data!AK892,"")</f>
        <v/>
      </c>
    </row>
    <row r="893" spans="20:21" x14ac:dyDescent="0.2">
      <c r="T893" s="384" t="str">
        <f>IF(ISTEXT(Data!AJ893),Data!AJ893,"")</f>
        <v/>
      </c>
      <c r="U893" s="384" t="str">
        <f>IF(ISTEXT(Data!AK893),Data!AK893,"")</f>
        <v/>
      </c>
    </row>
    <row r="894" spans="20:21" x14ac:dyDescent="0.2">
      <c r="T894" s="384" t="str">
        <f>IF(ISTEXT(Data!AJ894),Data!AJ894,"")</f>
        <v/>
      </c>
      <c r="U894" s="384" t="str">
        <f>IF(ISTEXT(Data!AK894),Data!AK894,"")</f>
        <v/>
      </c>
    </row>
    <row r="895" spans="20:21" x14ac:dyDescent="0.2">
      <c r="T895" s="384" t="str">
        <f>IF(ISTEXT(Data!AJ895),Data!AJ895,"")</f>
        <v/>
      </c>
      <c r="U895" s="384" t="str">
        <f>IF(ISTEXT(Data!AK895),Data!AK895,"")</f>
        <v/>
      </c>
    </row>
    <row r="896" spans="20:21" x14ac:dyDescent="0.2">
      <c r="T896" s="384" t="str">
        <f>IF(ISTEXT(Data!AJ896),Data!AJ896,"")</f>
        <v/>
      </c>
      <c r="U896" s="384" t="str">
        <f>IF(ISTEXT(Data!AK896),Data!AK896,"")</f>
        <v/>
      </c>
    </row>
    <row r="897" spans="20:21" x14ac:dyDescent="0.2">
      <c r="T897" s="384" t="str">
        <f>IF(ISTEXT(Data!AJ897),Data!AJ897,"")</f>
        <v/>
      </c>
      <c r="U897" s="384" t="str">
        <f>IF(ISTEXT(Data!AK897),Data!AK897,"")</f>
        <v/>
      </c>
    </row>
    <row r="898" spans="20:21" x14ac:dyDescent="0.2">
      <c r="T898" s="384" t="str">
        <f>IF(ISTEXT(Data!AJ898),Data!AJ898,"")</f>
        <v/>
      </c>
      <c r="U898" s="384" t="str">
        <f>IF(ISTEXT(Data!AK898),Data!AK898,"")</f>
        <v/>
      </c>
    </row>
    <row r="899" spans="20:21" x14ac:dyDescent="0.2">
      <c r="T899" s="384" t="str">
        <f>IF(ISTEXT(Data!AJ899),Data!AJ899,"")</f>
        <v/>
      </c>
      <c r="U899" s="384" t="str">
        <f>IF(ISTEXT(Data!AK899),Data!AK899,"")</f>
        <v/>
      </c>
    </row>
    <row r="900" spans="20:21" x14ac:dyDescent="0.2">
      <c r="T900" s="384" t="str">
        <f>IF(ISTEXT(Data!AJ900),Data!AJ900,"")</f>
        <v/>
      </c>
      <c r="U900" s="384" t="str">
        <f>IF(ISTEXT(Data!AK900),Data!AK900,"")</f>
        <v/>
      </c>
    </row>
    <row r="901" spans="20:21" x14ac:dyDescent="0.2">
      <c r="T901" s="384" t="str">
        <f>IF(ISTEXT(Data!AJ901),Data!AJ901,"")</f>
        <v/>
      </c>
      <c r="U901" s="384" t="str">
        <f>IF(ISTEXT(Data!AK901),Data!AK901,"")</f>
        <v/>
      </c>
    </row>
    <row r="902" spans="20:21" x14ac:dyDescent="0.2">
      <c r="T902" s="384" t="str">
        <f>IF(ISTEXT(Data!AJ902),Data!AJ902,"")</f>
        <v/>
      </c>
      <c r="U902" s="384" t="str">
        <f>IF(ISTEXT(Data!AK902),Data!AK902,"")</f>
        <v/>
      </c>
    </row>
    <row r="903" spans="20:21" x14ac:dyDescent="0.2">
      <c r="T903" s="384" t="str">
        <f>IF(ISTEXT(Data!AJ903),Data!AJ903,"")</f>
        <v/>
      </c>
      <c r="U903" s="384" t="str">
        <f>IF(ISTEXT(Data!AK903),Data!AK903,"")</f>
        <v/>
      </c>
    </row>
    <row r="904" spans="20:21" x14ac:dyDescent="0.2">
      <c r="T904" s="384" t="str">
        <f>IF(ISTEXT(Data!AJ904),Data!AJ904,"")</f>
        <v/>
      </c>
      <c r="U904" s="384" t="str">
        <f>IF(ISTEXT(Data!AK904),Data!AK904,"")</f>
        <v/>
      </c>
    </row>
    <row r="905" spans="20:21" x14ac:dyDescent="0.2">
      <c r="T905" s="384" t="str">
        <f>IF(ISTEXT(Data!AJ905),Data!AJ905,"")</f>
        <v/>
      </c>
      <c r="U905" s="384" t="str">
        <f>IF(ISTEXT(Data!AK905),Data!AK905,"")</f>
        <v/>
      </c>
    </row>
    <row r="906" spans="20:21" x14ac:dyDescent="0.2">
      <c r="T906" s="384" t="str">
        <f>IF(ISTEXT(Data!AJ906),Data!AJ906,"")</f>
        <v/>
      </c>
      <c r="U906" s="384" t="str">
        <f>IF(ISTEXT(Data!AK906),Data!AK906,"")</f>
        <v/>
      </c>
    </row>
    <row r="907" spans="20:21" x14ac:dyDescent="0.2">
      <c r="T907" s="384" t="str">
        <f>IF(ISTEXT(Data!AJ907),Data!AJ907,"")</f>
        <v/>
      </c>
      <c r="U907" s="384" t="str">
        <f>IF(ISTEXT(Data!AK907),Data!AK907,"")</f>
        <v/>
      </c>
    </row>
    <row r="908" spans="20:21" x14ac:dyDescent="0.2">
      <c r="T908" s="384" t="str">
        <f>IF(ISTEXT(Data!AJ908),Data!AJ908,"")</f>
        <v/>
      </c>
      <c r="U908" s="384" t="str">
        <f>IF(ISTEXT(Data!AK908),Data!AK908,"")</f>
        <v/>
      </c>
    </row>
    <row r="909" spans="20:21" x14ac:dyDescent="0.2">
      <c r="T909" s="384" t="str">
        <f>IF(ISTEXT(Data!AJ909),Data!AJ909,"")</f>
        <v/>
      </c>
      <c r="U909" s="384" t="str">
        <f>IF(ISTEXT(Data!AK909),Data!AK909,"")</f>
        <v/>
      </c>
    </row>
    <row r="910" spans="20:21" x14ac:dyDescent="0.2">
      <c r="T910" s="384" t="str">
        <f>IF(ISTEXT(Data!AJ910),Data!AJ910,"")</f>
        <v/>
      </c>
      <c r="U910" s="384" t="str">
        <f>IF(ISTEXT(Data!AK910),Data!AK910,"")</f>
        <v/>
      </c>
    </row>
    <row r="911" spans="20:21" x14ac:dyDescent="0.2">
      <c r="T911" s="384" t="str">
        <f>IF(ISTEXT(Data!AJ911),Data!AJ911,"")</f>
        <v/>
      </c>
      <c r="U911" s="384" t="str">
        <f>IF(ISTEXT(Data!AK911),Data!AK911,"")</f>
        <v/>
      </c>
    </row>
    <row r="912" spans="20:21" x14ac:dyDescent="0.2">
      <c r="T912" s="384" t="str">
        <f>IF(ISTEXT(Data!AJ912),Data!AJ912,"")</f>
        <v/>
      </c>
      <c r="U912" s="384" t="str">
        <f>IF(ISTEXT(Data!AK912),Data!AK912,"")</f>
        <v/>
      </c>
    </row>
    <row r="913" spans="20:21" x14ac:dyDescent="0.2">
      <c r="T913" s="384" t="str">
        <f>IF(ISTEXT(Data!AJ913),Data!AJ913,"")</f>
        <v/>
      </c>
      <c r="U913" s="384" t="str">
        <f>IF(ISTEXT(Data!AK913),Data!AK913,"")</f>
        <v/>
      </c>
    </row>
    <row r="914" spans="20:21" x14ac:dyDescent="0.2">
      <c r="T914" s="384" t="str">
        <f>IF(ISTEXT(Data!AJ914),Data!AJ914,"")</f>
        <v/>
      </c>
      <c r="U914" s="384" t="str">
        <f>IF(ISTEXT(Data!AK914),Data!AK914,"")</f>
        <v/>
      </c>
    </row>
    <row r="915" spans="20:21" x14ac:dyDescent="0.2">
      <c r="T915" s="384" t="str">
        <f>IF(ISTEXT(Data!AJ915),Data!AJ915,"")</f>
        <v/>
      </c>
      <c r="U915" s="384" t="str">
        <f>IF(ISTEXT(Data!AK915),Data!AK915,"")</f>
        <v/>
      </c>
    </row>
    <row r="916" spans="20:21" x14ac:dyDescent="0.2">
      <c r="T916" s="384" t="str">
        <f>IF(ISTEXT(Data!AJ916),Data!AJ916,"")</f>
        <v/>
      </c>
      <c r="U916" s="384" t="str">
        <f>IF(ISTEXT(Data!AK916),Data!AK916,"")</f>
        <v/>
      </c>
    </row>
    <row r="917" spans="20:21" x14ac:dyDescent="0.2">
      <c r="T917" s="384" t="str">
        <f>IF(ISTEXT(Data!AJ917),Data!AJ917,"")</f>
        <v/>
      </c>
      <c r="U917" s="384" t="str">
        <f>IF(ISTEXT(Data!AK917),Data!AK917,"")</f>
        <v/>
      </c>
    </row>
    <row r="918" spans="20:21" x14ac:dyDescent="0.2">
      <c r="T918" s="384" t="str">
        <f>IF(ISTEXT(Data!AJ918),Data!AJ918,"")</f>
        <v/>
      </c>
      <c r="U918" s="384" t="str">
        <f>IF(ISTEXT(Data!AK918),Data!AK918,"")</f>
        <v/>
      </c>
    </row>
    <row r="919" spans="20:21" x14ac:dyDescent="0.2">
      <c r="T919" s="384" t="str">
        <f>IF(ISTEXT(Data!AJ919),Data!AJ919,"")</f>
        <v/>
      </c>
      <c r="U919" s="384" t="str">
        <f>IF(ISTEXT(Data!AK919),Data!AK919,"")</f>
        <v/>
      </c>
    </row>
    <row r="920" spans="20:21" x14ac:dyDescent="0.2">
      <c r="T920" s="384" t="str">
        <f>IF(ISTEXT(Data!AJ920),Data!AJ920,"")</f>
        <v/>
      </c>
      <c r="U920" s="384" t="str">
        <f>IF(ISTEXT(Data!AK920),Data!AK920,"")</f>
        <v/>
      </c>
    </row>
    <row r="921" spans="20:21" x14ac:dyDescent="0.2">
      <c r="T921" s="384" t="str">
        <f>IF(ISTEXT(Data!AJ921),Data!AJ921,"")</f>
        <v/>
      </c>
      <c r="U921" s="384" t="str">
        <f>IF(ISTEXT(Data!AK921),Data!AK921,"")</f>
        <v/>
      </c>
    </row>
    <row r="922" spans="20:21" x14ac:dyDescent="0.2">
      <c r="T922" s="384" t="str">
        <f>IF(ISTEXT(Data!AJ922),Data!AJ922,"")</f>
        <v/>
      </c>
      <c r="U922" s="384" t="str">
        <f>IF(ISTEXT(Data!AK922),Data!AK922,"")</f>
        <v/>
      </c>
    </row>
    <row r="923" spans="20:21" x14ac:dyDescent="0.2">
      <c r="T923" s="384" t="str">
        <f>IF(ISTEXT(Data!AJ923),Data!AJ923,"")</f>
        <v/>
      </c>
      <c r="U923" s="384" t="str">
        <f>IF(ISTEXT(Data!AK923),Data!AK923,"")</f>
        <v/>
      </c>
    </row>
    <row r="924" spans="20:21" x14ac:dyDescent="0.2">
      <c r="T924" s="384" t="str">
        <f>IF(ISTEXT(Data!AJ924),Data!AJ924,"")</f>
        <v/>
      </c>
      <c r="U924" s="384" t="str">
        <f>IF(ISTEXT(Data!AK924),Data!AK924,"")</f>
        <v/>
      </c>
    </row>
    <row r="925" spans="20:21" x14ac:dyDescent="0.2">
      <c r="T925" s="384" t="str">
        <f>IF(ISTEXT(Data!AJ925),Data!AJ925,"")</f>
        <v/>
      </c>
      <c r="U925" s="384" t="str">
        <f>IF(ISTEXT(Data!AK925),Data!AK925,"")</f>
        <v/>
      </c>
    </row>
    <row r="926" spans="20:21" x14ac:dyDescent="0.2">
      <c r="T926" s="384" t="str">
        <f>IF(ISTEXT(Data!AJ926),Data!AJ926,"")</f>
        <v/>
      </c>
      <c r="U926" s="384" t="str">
        <f>IF(ISTEXT(Data!AK926),Data!AK926,"")</f>
        <v/>
      </c>
    </row>
    <row r="927" spans="20:21" x14ac:dyDescent="0.2">
      <c r="T927" s="384" t="str">
        <f>IF(ISTEXT(Data!AJ927),Data!AJ927,"")</f>
        <v/>
      </c>
      <c r="U927" s="384" t="str">
        <f>IF(ISTEXT(Data!AK927),Data!AK927,"")</f>
        <v/>
      </c>
    </row>
    <row r="928" spans="20:21" x14ac:dyDescent="0.2">
      <c r="T928" s="384" t="str">
        <f>IF(ISTEXT(Data!AJ928),Data!AJ928,"")</f>
        <v/>
      </c>
      <c r="U928" s="384" t="str">
        <f>IF(ISTEXT(Data!AK928),Data!AK928,"")</f>
        <v/>
      </c>
    </row>
    <row r="929" spans="20:21" x14ac:dyDescent="0.2">
      <c r="T929" s="384" t="str">
        <f>IF(ISTEXT(Data!AJ929),Data!AJ929,"")</f>
        <v/>
      </c>
      <c r="U929" s="384" t="str">
        <f>IF(ISTEXT(Data!AK929),Data!AK929,"")</f>
        <v/>
      </c>
    </row>
    <row r="930" spans="20:21" x14ac:dyDescent="0.2">
      <c r="T930" s="384" t="str">
        <f>IF(ISTEXT(Data!AJ930),Data!AJ930,"")</f>
        <v/>
      </c>
      <c r="U930" s="384" t="str">
        <f>IF(ISTEXT(Data!AK930),Data!AK930,"")</f>
        <v/>
      </c>
    </row>
    <row r="931" spans="20:21" x14ac:dyDescent="0.2">
      <c r="T931" s="384" t="str">
        <f>IF(ISTEXT(Data!AJ931),Data!AJ931,"")</f>
        <v/>
      </c>
      <c r="U931" s="384" t="str">
        <f>IF(ISTEXT(Data!AK931),Data!AK931,"")</f>
        <v/>
      </c>
    </row>
    <row r="932" spans="20:21" x14ac:dyDescent="0.2">
      <c r="T932" s="384" t="str">
        <f>IF(ISTEXT(Data!AJ932),Data!AJ932,"")</f>
        <v/>
      </c>
      <c r="U932" s="384" t="str">
        <f>IF(ISTEXT(Data!AK932),Data!AK932,"")</f>
        <v/>
      </c>
    </row>
    <row r="933" spans="20:21" x14ac:dyDescent="0.2">
      <c r="T933" s="384" t="str">
        <f>IF(ISTEXT(Data!AJ933),Data!AJ933,"")</f>
        <v/>
      </c>
      <c r="U933" s="384" t="str">
        <f>IF(ISTEXT(Data!AK933),Data!AK933,"")</f>
        <v/>
      </c>
    </row>
    <row r="934" spans="20:21" x14ac:dyDescent="0.2">
      <c r="T934" s="384" t="str">
        <f>IF(ISTEXT(Data!AJ934),Data!AJ934,"")</f>
        <v/>
      </c>
      <c r="U934" s="384" t="str">
        <f>IF(ISTEXT(Data!AK934),Data!AK934,"")</f>
        <v/>
      </c>
    </row>
    <row r="935" spans="20:21" x14ac:dyDescent="0.2">
      <c r="T935" s="384" t="str">
        <f>IF(ISTEXT(Data!AJ935),Data!AJ935,"")</f>
        <v/>
      </c>
      <c r="U935" s="384" t="str">
        <f>IF(ISTEXT(Data!AK935),Data!AK935,"")</f>
        <v/>
      </c>
    </row>
    <row r="936" spans="20:21" x14ac:dyDescent="0.2">
      <c r="T936" s="384" t="str">
        <f>IF(ISTEXT(Data!AJ936),Data!AJ936,"")</f>
        <v/>
      </c>
      <c r="U936" s="384" t="str">
        <f>IF(ISTEXT(Data!AK936),Data!AK936,"")</f>
        <v/>
      </c>
    </row>
    <row r="937" spans="20:21" x14ac:dyDescent="0.2">
      <c r="T937" s="384" t="str">
        <f>IF(ISTEXT(Data!AJ937),Data!AJ937,"")</f>
        <v/>
      </c>
      <c r="U937" s="384" t="str">
        <f>IF(ISTEXT(Data!AK937),Data!AK937,"")</f>
        <v/>
      </c>
    </row>
    <row r="938" spans="20:21" x14ac:dyDescent="0.2">
      <c r="T938" s="384" t="str">
        <f>IF(ISTEXT(Data!AJ938),Data!AJ938,"")</f>
        <v/>
      </c>
      <c r="U938" s="384" t="str">
        <f>IF(ISTEXT(Data!AK938),Data!AK938,"")</f>
        <v/>
      </c>
    </row>
    <row r="939" spans="20:21" x14ac:dyDescent="0.2">
      <c r="T939" s="384" t="str">
        <f>IF(ISTEXT(Data!AJ939),Data!AJ939,"")</f>
        <v/>
      </c>
      <c r="U939" s="384" t="str">
        <f>IF(ISTEXT(Data!AK939),Data!AK939,"")</f>
        <v/>
      </c>
    </row>
    <row r="940" spans="20:21" x14ac:dyDescent="0.2">
      <c r="T940" s="384" t="str">
        <f>IF(ISTEXT(Data!AJ940),Data!AJ940,"")</f>
        <v/>
      </c>
      <c r="U940" s="384" t="str">
        <f>IF(ISTEXT(Data!AK940),Data!AK940,"")</f>
        <v/>
      </c>
    </row>
    <row r="941" spans="20:21" x14ac:dyDescent="0.2">
      <c r="T941" s="384" t="str">
        <f>IF(ISTEXT(Data!AJ941),Data!AJ941,"")</f>
        <v/>
      </c>
      <c r="U941" s="384" t="str">
        <f>IF(ISTEXT(Data!AK941),Data!AK941,"")</f>
        <v/>
      </c>
    </row>
    <row r="942" spans="20:21" x14ac:dyDescent="0.2">
      <c r="T942" s="384" t="str">
        <f>IF(ISTEXT(Data!AJ942),Data!AJ942,"")</f>
        <v/>
      </c>
      <c r="U942" s="384" t="str">
        <f>IF(ISTEXT(Data!AK942),Data!AK942,"")</f>
        <v/>
      </c>
    </row>
    <row r="943" spans="20:21" x14ac:dyDescent="0.2">
      <c r="T943" s="384" t="str">
        <f>IF(ISTEXT(Data!AJ943),Data!AJ943,"")</f>
        <v/>
      </c>
      <c r="U943" s="384" t="str">
        <f>IF(ISTEXT(Data!AK943),Data!AK943,"")</f>
        <v/>
      </c>
    </row>
    <row r="944" spans="20:21" x14ac:dyDescent="0.2">
      <c r="T944" s="384" t="str">
        <f>IF(ISTEXT(Data!AJ944),Data!AJ944,"")</f>
        <v/>
      </c>
      <c r="U944" s="384" t="str">
        <f>IF(ISTEXT(Data!AK944),Data!AK944,"")</f>
        <v/>
      </c>
    </row>
    <row r="945" spans="20:21" x14ac:dyDescent="0.2">
      <c r="T945" s="384" t="str">
        <f>IF(ISTEXT(Data!AJ945),Data!AJ945,"")</f>
        <v/>
      </c>
      <c r="U945" s="384" t="str">
        <f>IF(ISTEXT(Data!AK945),Data!AK945,"")</f>
        <v/>
      </c>
    </row>
    <row r="946" spans="20:21" x14ac:dyDescent="0.2">
      <c r="T946" s="384" t="str">
        <f>IF(ISTEXT(Data!AJ946),Data!AJ946,"")</f>
        <v/>
      </c>
      <c r="U946" s="384" t="str">
        <f>IF(ISTEXT(Data!AK946),Data!AK946,"")</f>
        <v/>
      </c>
    </row>
    <row r="947" spans="20:21" x14ac:dyDescent="0.2">
      <c r="T947" s="384" t="str">
        <f>IF(ISTEXT(Data!AJ947),Data!AJ947,"")</f>
        <v/>
      </c>
      <c r="U947" s="384" t="str">
        <f>IF(ISTEXT(Data!AK947),Data!AK947,"")</f>
        <v/>
      </c>
    </row>
    <row r="948" spans="20:21" x14ac:dyDescent="0.2">
      <c r="T948" s="384" t="str">
        <f>IF(ISTEXT(Data!AJ948),Data!AJ948,"")</f>
        <v/>
      </c>
      <c r="U948" s="384" t="str">
        <f>IF(ISTEXT(Data!AK948),Data!AK948,"")</f>
        <v/>
      </c>
    </row>
    <row r="949" spans="20:21" x14ac:dyDescent="0.2">
      <c r="T949" s="384" t="str">
        <f>IF(ISTEXT(Data!AJ949),Data!AJ949,"")</f>
        <v/>
      </c>
      <c r="U949" s="384" t="str">
        <f>IF(ISTEXT(Data!AK949),Data!AK949,"")</f>
        <v/>
      </c>
    </row>
    <row r="950" spans="20:21" x14ac:dyDescent="0.2">
      <c r="T950" s="384" t="str">
        <f>IF(ISTEXT(Data!AJ950),Data!AJ950,"")</f>
        <v/>
      </c>
      <c r="U950" s="384" t="str">
        <f>IF(ISTEXT(Data!AK950),Data!AK950,"")</f>
        <v/>
      </c>
    </row>
    <row r="951" spans="20:21" x14ac:dyDescent="0.2">
      <c r="T951" s="384" t="str">
        <f>IF(ISTEXT(Data!AJ951),Data!AJ951,"")</f>
        <v/>
      </c>
      <c r="U951" s="384" t="str">
        <f>IF(ISTEXT(Data!AK951),Data!AK951,"")</f>
        <v/>
      </c>
    </row>
    <row r="952" spans="20:21" x14ac:dyDescent="0.2">
      <c r="T952" s="384" t="str">
        <f>IF(ISTEXT(Data!AJ952),Data!AJ952,"")</f>
        <v/>
      </c>
      <c r="U952" s="384" t="str">
        <f>IF(ISTEXT(Data!AK952),Data!AK952,"")</f>
        <v/>
      </c>
    </row>
    <row r="953" spans="20:21" x14ac:dyDescent="0.2">
      <c r="T953" s="384" t="str">
        <f>IF(ISTEXT(Data!AJ953),Data!AJ953,"")</f>
        <v/>
      </c>
      <c r="U953" s="384" t="str">
        <f>IF(ISTEXT(Data!AK953),Data!AK953,"")</f>
        <v/>
      </c>
    </row>
    <row r="954" spans="20:21" x14ac:dyDescent="0.2">
      <c r="T954" s="384" t="str">
        <f>IF(ISTEXT(Data!AJ954),Data!AJ954,"")</f>
        <v/>
      </c>
      <c r="U954" s="384" t="str">
        <f>IF(ISTEXT(Data!AK954),Data!AK954,"")</f>
        <v/>
      </c>
    </row>
    <row r="955" spans="20:21" x14ac:dyDescent="0.2">
      <c r="T955" s="384" t="str">
        <f>IF(ISTEXT(Data!AJ955),Data!AJ955,"")</f>
        <v/>
      </c>
      <c r="U955" s="384" t="str">
        <f>IF(ISTEXT(Data!AK955),Data!AK955,"")</f>
        <v/>
      </c>
    </row>
    <row r="956" spans="20:21" x14ac:dyDescent="0.2">
      <c r="T956" s="384" t="str">
        <f>IF(ISTEXT(Data!AJ956),Data!AJ956,"")</f>
        <v/>
      </c>
      <c r="U956" s="384" t="str">
        <f>IF(ISTEXT(Data!AK956),Data!AK956,"")</f>
        <v/>
      </c>
    </row>
    <row r="957" spans="20:21" x14ac:dyDescent="0.2">
      <c r="T957" s="384" t="str">
        <f>IF(ISTEXT(Data!AJ957),Data!AJ957,"")</f>
        <v/>
      </c>
      <c r="U957" s="384" t="str">
        <f>IF(ISTEXT(Data!AK957),Data!AK957,"")</f>
        <v/>
      </c>
    </row>
    <row r="958" spans="20:21" x14ac:dyDescent="0.2">
      <c r="T958" s="384" t="str">
        <f>IF(ISTEXT(Data!AJ958),Data!AJ958,"")</f>
        <v/>
      </c>
      <c r="U958" s="384" t="str">
        <f>IF(ISTEXT(Data!AK958),Data!AK958,"")</f>
        <v/>
      </c>
    </row>
    <row r="959" spans="20:21" x14ac:dyDescent="0.2">
      <c r="T959" s="384" t="str">
        <f>IF(ISTEXT(Data!AJ959),Data!AJ959,"")</f>
        <v/>
      </c>
      <c r="U959" s="384" t="str">
        <f>IF(ISTEXT(Data!AK959),Data!AK959,"")</f>
        <v/>
      </c>
    </row>
    <row r="960" spans="20:21" x14ac:dyDescent="0.2">
      <c r="T960" s="384" t="str">
        <f>IF(ISTEXT(Data!AJ960),Data!AJ960,"")</f>
        <v/>
      </c>
      <c r="U960" s="384" t="str">
        <f>IF(ISTEXT(Data!AK960),Data!AK960,"")</f>
        <v/>
      </c>
    </row>
    <row r="961" spans="20:21" x14ac:dyDescent="0.2">
      <c r="T961" s="384" t="str">
        <f>IF(ISTEXT(Data!AJ961),Data!AJ961,"")</f>
        <v/>
      </c>
      <c r="U961" s="384" t="str">
        <f>IF(ISTEXT(Data!AK961),Data!AK961,"")</f>
        <v/>
      </c>
    </row>
    <row r="962" spans="20:21" x14ac:dyDescent="0.2">
      <c r="T962" s="384" t="str">
        <f>IF(ISTEXT(Data!AJ962),Data!AJ962,"")</f>
        <v/>
      </c>
      <c r="U962" s="384" t="str">
        <f>IF(ISTEXT(Data!AK962),Data!AK962,"")</f>
        <v/>
      </c>
    </row>
    <row r="963" spans="20:21" x14ac:dyDescent="0.2">
      <c r="T963" s="384" t="str">
        <f>IF(ISTEXT(Data!AJ963),Data!AJ963,"")</f>
        <v/>
      </c>
      <c r="U963" s="384" t="str">
        <f>IF(ISTEXT(Data!AK963),Data!AK963,"")</f>
        <v/>
      </c>
    </row>
    <row r="964" spans="20:21" x14ac:dyDescent="0.2">
      <c r="T964" s="384" t="str">
        <f>IF(ISTEXT(Data!AJ964),Data!AJ964,"")</f>
        <v/>
      </c>
      <c r="U964" s="384" t="str">
        <f>IF(ISTEXT(Data!AK964),Data!AK964,"")</f>
        <v/>
      </c>
    </row>
    <row r="965" spans="20:21" x14ac:dyDescent="0.2">
      <c r="T965" s="384" t="str">
        <f>IF(ISTEXT(Data!AJ965),Data!AJ965,"")</f>
        <v/>
      </c>
      <c r="U965" s="384" t="str">
        <f>IF(ISTEXT(Data!AK965),Data!AK965,"")</f>
        <v/>
      </c>
    </row>
    <row r="966" spans="20:21" x14ac:dyDescent="0.2">
      <c r="T966" s="384" t="str">
        <f>IF(ISTEXT(Data!AJ966),Data!AJ966,"")</f>
        <v/>
      </c>
      <c r="U966" s="384" t="str">
        <f>IF(ISTEXT(Data!AK966),Data!AK966,"")</f>
        <v/>
      </c>
    </row>
    <row r="967" spans="20:21" x14ac:dyDescent="0.2">
      <c r="T967" s="384" t="str">
        <f>IF(ISTEXT(Data!AJ967),Data!AJ967,"")</f>
        <v/>
      </c>
      <c r="U967" s="384" t="str">
        <f>IF(ISTEXT(Data!AK967),Data!AK967,"")</f>
        <v/>
      </c>
    </row>
    <row r="968" spans="20:21" x14ac:dyDescent="0.2">
      <c r="T968" s="384" t="str">
        <f>IF(ISTEXT(Data!AJ968),Data!AJ968,"")</f>
        <v/>
      </c>
      <c r="U968" s="384" t="str">
        <f>IF(ISTEXT(Data!AK968),Data!AK968,"")</f>
        <v/>
      </c>
    </row>
    <row r="969" spans="20:21" x14ac:dyDescent="0.2">
      <c r="T969" s="384" t="str">
        <f>IF(ISTEXT(Data!AJ969),Data!AJ969,"")</f>
        <v/>
      </c>
      <c r="U969" s="384" t="str">
        <f>IF(ISTEXT(Data!AK969),Data!AK969,"")</f>
        <v/>
      </c>
    </row>
    <row r="970" spans="20:21" x14ac:dyDescent="0.2">
      <c r="T970" s="384" t="str">
        <f>IF(ISTEXT(Data!AJ970),Data!AJ970,"")</f>
        <v/>
      </c>
      <c r="U970" s="384" t="str">
        <f>IF(ISTEXT(Data!AK970),Data!AK970,"")</f>
        <v/>
      </c>
    </row>
    <row r="971" spans="20:21" x14ac:dyDescent="0.2">
      <c r="T971" s="384" t="str">
        <f>IF(ISTEXT(Data!AJ971),Data!AJ971,"")</f>
        <v/>
      </c>
      <c r="U971" s="384" t="str">
        <f>IF(ISTEXT(Data!AK971),Data!AK971,"")</f>
        <v/>
      </c>
    </row>
    <row r="972" spans="20:21" x14ac:dyDescent="0.2">
      <c r="T972" s="384" t="str">
        <f>IF(ISTEXT(Data!AJ972),Data!AJ972,"")</f>
        <v/>
      </c>
      <c r="U972" s="384" t="str">
        <f>IF(ISTEXT(Data!AK972),Data!AK972,"")</f>
        <v/>
      </c>
    </row>
    <row r="973" spans="20:21" x14ac:dyDescent="0.2">
      <c r="T973" s="384" t="str">
        <f>IF(ISTEXT(Data!AJ973),Data!AJ973,"")</f>
        <v/>
      </c>
      <c r="U973" s="384" t="str">
        <f>IF(ISTEXT(Data!AK973),Data!AK973,"")</f>
        <v/>
      </c>
    </row>
    <row r="974" spans="20:21" x14ac:dyDescent="0.2">
      <c r="T974" s="384" t="str">
        <f>IF(ISTEXT(Data!AJ974),Data!AJ974,"")</f>
        <v/>
      </c>
      <c r="U974" s="384" t="str">
        <f>IF(ISTEXT(Data!AK974),Data!AK974,"")</f>
        <v/>
      </c>
    </row>
    <row r="975" spans="20:21" x14ac:dyDescent="0.2">
      <c r="T975" s="384" t="str">
        <f>IF(ISTEXT(Data!AJ975),Data!AJ975,"")</f>
        <v/>
      </c>
      <c r="U975" s="384" t="str">
        <f>IF(ISTEXT(Data!AK975),Data!AK975,"")</f>
        <v/>
      </c>
    </row>
    <row r="976" spans="20:21" x14ac:dyDescent="0.2">
      <c r="T976" s="384" t="str">
        <f>IF(ISTEXT(Data!AJ976),Data!AJ976,"")</f>
        <v/>
      </c>
      <c r="U976" s="384" t="str">
        <f>IF(ISTEXT(Data!AK976),Data!AK976,"")</f>
        <v/>
      </c>
    </row>
    <row r="977" spans="20:21" x14ac:dyDescent="0.2">
      <c r="T977" s="384" t="str">
        <f>IF(ISTEXT(Data!AJ977),Data!AJ977,"")</f>
        <v/>
      </c>
      <c r="U977" s="384" t="str">
        <f>IF(ISTEXT(Data!AK977),Data!AK977,"")</f>
        <v/>
      </c>
    </row>
    <row r="978" spans="20:21" x14ac:dyDescent="0.2">
      <c r="T978" s="384" t="str">
        <f>IF(ISTEXT(Data!AJ978),Data!AJ978,"")</f>
        <v/>
      </c>
      <c r="U978" s="384" t="str">
        <f>IF(ISTEXT(Data!AK978),Data!AK978,"")</f>
        <v/>
      </c>
    </row>
    <row r="979" spans="20:21" x14ac:dyDescent="0.2">
      <c r="T979" s="384" t="str">
        <f>IF(ISTEXT(Data!AJ979),Data!AJ979,"")</f>
        <v/>
      </c>
      <c r="U979" s="384" t="str">
        <f>IF(ISTEXT(Data!AK979),Data!AK979,"")</f>
        <v/>
      </c>
    </row>
    <row r="980" spans="20:21" x14ac:dyDescent="0.2">
      <c r="T980" s="384" t="str">
        <f>IF(ISTEXT(Data!AJ980),Data!AJ980,"")</f>
        <v/>
      </c>
      <c r="U980" s="384" t="str">
        <f>IF(ISTEXT(Data!AK980),Data!AK980,"")</f>
        <v/>
      </c>
    </row>
    <row r="981" spans="20:21" x14ac:dyDescent="0.2">
      <c r="T981" s="384" t="str">
        <f>IF(ISTEXT(Data!AJ981),Data!AJ981,"")</f>
        <v/>
      </c>
      <c r="U981" s="384" t="str">
        <f>IF(ISTEXT(Data!AK981),Data!AK981,"")</f>
        <v/>
      </c>
    </row>
    <row r="982" spans="20:21" x14ac:dyDescent="0.2">
      <c r="T982" s="384" t="str">
        <f>IF(ISTEXT(Data!AJ982),Data!AJ982,"")</f>
        <v/>
      </c>
      <c r="U982" s="384" t="str">
        <f>IF(ISTEXT(Data!AK982),Data!AK982,"")</f>
        <v/>
      </c>
    </row>
    <row r="983" spans="20:21" x14ac:dyDescent="0.2">
      <c r="T983" s="384" t="str">
        <f>IF(ISTEXT(Data!AJ983),Data!AJ983,"")</f>
        <v/>
      </c>
      <c r="U983" s="384" t="str">
        <f>IF(ISTEXT(Data!AK983),Data!AK983,"")</f>
        <v/>
      </c>
    </row>
    <row r="984" spans="20:21" x14ac:dyDescent="0.2">
      <c r="T984" s="384" t="str">
        <f>IF(ISTEXT(Data!AJ984),Data!AJ984,"")</f>
        <v/>
      </c>
      <c r="U984" s="384" t="str">
        <f>IF(ISTEXT(Data!AK984),Data!AK984,"")</f>
        <v/>
      </c>
    </row>
    <row r="985" spans="20:21" x14ac:dyDescent="0.2">
      <c r="T985" s="384" t="str">
        <f>IF(ISTEXT(Data!AJ985),Data!AJ985,"")</f>
        <v/>
      </c>
      <c r="U985" s="384" t="str">
        <f>IF(ISTEXT(Data!AK985),Data!AK985,"")</f>
        <v/>
      </c>
    </row>
    <row r="986" spans="20:21" x14ac:dyDescent="0.2">
      <c r="T986" s="384" t="str">
        <f>IF(ISTEXT(Data!AJ986),Data!AJ986,"")</f>
        <v/>
      </c>
      <c r="U986" s="384" t="str">
        <f>IF(ISTEXT(Data!AK986),Data!AK986,"")</f>
        <v/>
      </c>
    </row>
    <row r="987" spans="20:21" x14ac:dyDescent="0.2">
      <c r="T987" s="384" t="str">
        <f>IF(ISTEXT(Data!AJ987),Data!AJ987,"")</f>
        <v/>
      </c>
      <c r="U987" s="384" t="str">
        <f>IF(ISTEXT(Data!AK987),Data!AK987,"")</f>
        <v/>
      </c>
    </row>
    <row r="988" spans="20:21" x14ac:dyDescent="0.2">
      <c r="T988" s="384" t="str">
        <f>IF(ISTEXT(Data!AJ988),Data!AJ988,"")</f>
        <v/>
      </c>
      <c r="U988" s="384" t="str">
        <f>IF(ISTEXT(Data!AK988),Data!AK988,"")</f>
        <v/>
      </c>
    </row>
    <row r="989" spans="20:21" x14ac:dyDescent="0.2">
      <c r="T989" s="384" t="str">
        <f>IF(ISTEXT(Data!AJ989),Data!AJ989,"")</f>
        <v/>
      </c>
      <c r="U989" s="384" t="str">
        <f>IF(ISTEXT(Data!AK989),Data!AK989,"")</f>
        <v/>
      </c>
    </row>
    <row r="990" spans="20:21" x14ac:dyDescent="0.2">
      <c r="T990" s="384" t="str">
        <f>IF(ISTEXT(Data!AJ990),Data!AJ990,"")</f>
        <v/>
      </c>
      <c r="U990" s="384" t="str">
        <f>IF(ISTEXT(Data!AK990),Data!AK990,"")</f>
        <v/>
      </c>
    </row>
    <row r="991" spans="20:21" x14ac:dyDescent="0.2">
      <c r="T991" s="384" t="str">
        <f>IF(ISTEXT(Data!AJ991),Data!AJ991,"")</f>
        <v/>
      </c>
      <c r="U991" s="384" t="str">
        <f>IF(ISTEXT(Data!AK991),Data!AK991,"")</f>
        <v/>
      </c>
    </row>
    <row r="992" spans="20:21" x14ac:dyDescent="0.2">
      <c r="T992" s="384" t="str">
        <f>IF(ISTEXT(Data!AJ992),Data!AJ992,"")</f>
        <v/>
      </c>
      <c r="U992" s="384" t="str">
        <f>IF(ISTEXT(Data!AK992),Data!AK992,"")</f>
        <v/>
      </c>
    </row>
    <row r="993" spans="20:21" x14ac:dyDescent="0.2">
      <c r="T993" s="384" t="str">
        <f>IF(ISTEXT(Data!AJ993),Data!AJ993,"")</f>
        <v/>
      </c>
      <c r="U993" s="384" t="str">
        <f>IF(ISTEXT(Data!AK993),Data!AK993,"")</f>
        <v/>
      </c>
    </row>
    <row r="994" spans="20:21" x14ac:dyDescent="0.2">
      <c r="T994" s="384" t="str">
        <f>IF(ISTEXT(Data!AJ994),Data!AJ994,"")</f>
        <v/>
      </c>
      <c r="U994" s="384" t="str">
        <f>IF(ISTEXT(Data!AK994),Data!AK994,"")</f>
        <v/>
      </c>
    </row>
    <row r="995" spans="20:21" x14ac:dyDescent="0.2">
      <c r="T995" s="384" t="str">
        <f>IF(ISTEXT(Data!AJ995),Data!AJ995,"")</f>
        <v/>
      </c>
      <c r="U995" s="384" t="str">
        <f>IF(ISTEXT(Data!AK995),Data!AK995,"")</f>
        <v/>
      </c>
    </row>
    <row r="996" spans="20:21" x14ac:dyDescent="0.2">
      <c r="T996" s="384" t="str">
        <f>IF(ISTEXT(Data!AJ996),Data!AJ996,"")</f>
        <v/>
      </c>
      <c r="U996" s="384" t="str">
        <f>IF(ISTEXT(Data!AK996),Data!AK996,"")</f>
        <v/>
      </c>
    </row>
    <row r="997" spans="20:21" x14ac:dyDescent="0.2">
      <c r="T997" s="384" t="str">
        <f>IF(ISTEXT(Data!AJ997),Data!AJ997,"")</f>
        <v/>
      </c>
      <c r="U997" s="384" t="str">
        <f>IF(ISTEXT(Data!AK997),Data!AK997,"")</f>
        <v/>
      </c>
    </row>
    <row r="998" spans="20:21" x14ac:dyDescent="0.2">
      <c r="T998" s="384" t="str">
        <f>IF(ISTEXT(Data!AJ998),Data!AJ998,"")</f>
        <v/>
      </c>
      <c r="U998" s="384" t="str">
        <f>IF(ISTEXT(Data!AK998),Data!AK998,"")</f>
        <v/>
      </c>
    </row>
    <row r="999" spans="20:21" x14ac:dyDescent="0.2">
      <c r="T999" s="384" t="str">
        <f>IF(ISTEXT(Data!AJ999),Data!AJ999,"")</f>
        <v/>
      </c>
      <c r="U999" s="384" t="str">
        <f>IF(ISTEXT(Data!AK999),Data!AK999,"")</f>
        <v/>
      </c>
    </row>
    <row r="1000" spans="20:21" x14ac:dyDescent="0.2">
      <c r="T1000" s="384" t="str">
        <f>IF(ISTEXT(Data!AJ1000),Data!AJ1000,"")</f>
        <v/>
      </c>
      <c r="U1000" s="384" t="str">
        <f>IF(ISTEXT(Data!AK1000),Data!AK1000,"")</f>
        <v/>
      </c>
    </row>
    <row r="1001" spans="20:21" x14ac:dyDescent="0.2">
      <c r="T1001" s="384" t="str">
        <f>IF(ISTEXT(Data!AJ1001),Data!AJ1001,"")</f>
        <v/>
      </c>
      <c r="U1001" s="384" t="str">
        <f>IF(ISTEXT(Data!AK1001),Data!AK1001,"")</f>
        <v/>
      </c>
    </row>
    <row r="1002" spans="20:21" x14ac:dyDescent="0.2">
      <c r="T1002" s="384" t="str">
        <f>IF(ISTEXT(Data!AJ1002),Data!AJ1002,"")</f>
        <v/>
      </c>
      <c r="U1002" s="384" t="str">
        <f>IF(ISTEXT(Data!AK1002),Data!AK1002,"")</f>
        <v/>
      </c>
    </row>
    <row r="1003" spans="20:21" x14ac:dyDescent="0.2">
      <c r="T1003" s="384" t="str">
        <f>IF(ISTEXT(Data!AJ1003),Data!AJ1003,"")</f>
        <v/>
      </c>
      <c r="U1003" s="384" t="str">
        <f>IF(ISTEXT(Data!AK1003),Data!AK1003,"")</f>
        <v/>
      </c>
    </row>
    <row r="1004" spans="20:21" x14ac:dyDescent="0.2">
      <c r="T1004" s="384" t="str">
        <f>IF(ISTEXT(Data!AJ1004),Data!AJ1004,"")</f>
        <v/>
      </c>
      <c r="U1004" s="384" t="str">
        <f>IF(ISTEXT(Data!AK1004),Data!AK1004,"")</f>
        <v/>
      </c>
    </row>
    <row r="1005" spans="20:21" x14ac:dyDescent="0.2">
      <c r="T1005" s="384" t="str">
        <f>IF(ISTEXT(Data!AJ1005),Data!AJ1005,"")</f>
        <v/>
      </c>
      <c r="U1005" s="384" t="str">
        <f>IF(ISTEXT(Data!AK1005),Data!AK1005,"")</f>
        <v/>
      </c>
    </row>
    <row r="1006" spans="20:21" x14ac:dyDescent="0.2">
      <c r="T1006" s="384" t="str">
        <f>IF(ISTEXT(Data!AJ1006),Data!AJ1006,"")</f>
        <v/>
      </c>
      <c r="U1006" s="384" t="str">
        <f>IF(ISTEXT(Data!AK1006),Data!AK1006,"")</f>
        <v/>
      </c>
    </row>
    <row r="1007" spans="20:21" x14ac:dyDescent="0.2">
      <c r="T1007" s="384" t="str">
        <f>IF(ISTEXT(Data!AJ1007),Data!AJ1007,"")</f>
        <v/>
      </c>
      <c r="U1007" s="384" t="str">
        <f>IF(ISTEXT(Data!AK1007),Data!AK1007,"")</f>
        <v/>
      </c>
    </row>
    <row r="1008" spans="20:21" x14ac:dyDescent="0.2">
      <c r="T1008" s="384" t="str">
        <f>IF(ISTEXT(Data!AJ1008),Data!AJ1008,"")</f>
        <v/>
      </c>
      <c r="U1008" s="384" t="str">
        <f>IF(ISTEXT(Data!AK1008),Data!AK1008,"")</f>
        <v/>
      </c>
    </row>
    <row r="1009" spans="20:21" x14ac:dyDescent="0.2">
      <c r="T1009" s="384" t="str">
        <f>IF(ISTEXT(Data!AJ1009),Data!AJ1009,"")</f>
        <v/>
      </c>
      <c r="U1009" s="384" t="str">
        <f>IF(ISTEXT(Data!AK1009),Data!AK1009,"")</f>
        <v/>
      </c>
    </row>
    <row r="1010" spans="20:21" x14ac:dyDescent="0.2">
      <c r="T1010" s="384" t="str">
        <f>IF(ISTEXT(Data!AJ1010),Data!AJ1010,"")</f>
        <v/>
      </c>
      <c r="U1010" s="384" t="str">
        <f>IF(ISTEXT(Data!AK1010),Data!AK1010,"")</f>
        <v/>
      </c>
    </row>
    <row r="1011" spans="20:21" x14ac:dyDescent="0.2">
      <c r="T1011" s="384" t="str">
        <f>IF(ISTEXT(Data!AJ1011),Data!AJ1011,"")</f>
        <v/>
      </c>
      <c r="U1011" s="384" t="str">
        <f>IF(ISTEXT(Data!AK1011),Data!AK1011,"")</f>
        <v/>
      </c>
    </row>
    <row r="1012" spans="20:21" x14ac:dyDescent="0.2">
      <c r="T1012" s="384" t="str">
        <f>IF(ISTEXT(Data!AJ1012),Data!AJ1012,"")</f>
        <v/>
      </c>
      <c r="U1012" s="384" t="str">
        <f>IF(ISTEXT(Data!AK1012),Data!AK1012,"")</f>
        <v/>
      </c>
    </row>
    <row r="1013" spans="20:21" x14ac:dyDescent="0.2">
      <c r="T1013" s="384" t="str">
        <f>IF(ISTEXT(Data!AJ1013),Data!AJ1013,"")</f>
        <v/>
      </c>
      <c r="U1013" s="384" t="str">
        <f>IF(ISTEXT(Data!AK1013),Data!AK1013,"")</f>
        <v/>
      </c>
    </row>
    <row r="1014" spans="20:21" x14ac:dyDescent="0.2">
      <c r="T1014" s="384" t="str">
        <f>IF(ISTEXT(Data!AJ1014),Data!AJ1014,"")</f>
        <v/>
      </c>
      <c r="U1014" s="384" t="str">
        <f>IF(ISTEXT(Data!AK1014),Data!AK1014,"")</f>
        <v/>
      </c>
    </row>
    <row r="1015" spans="20:21" x14ac:dyDescent="0.2">
      <c r="T1015" s="384" t="str">
        <f>IF(ISTEXT(Data!AJ1015),Data!AJ1015,"")</f>
        <v/>
      </c>
      <c r="U1015" s="384" t="str">
        <f>IF(ISTEXT(Data!AK1015),Data!AK1015,"")</f>
        <v/>
      </c>
    </row>
    <row r="1016" spans="20:21" x14ac:dyDescent="0.2">
      <c r="T1016" s="384" t="str">
        <f>IF(ISTEXT(Data!AJ1016),Data!AJ1016,"")</f>
        <v/>
      </c>
      <c r="U1016" s="384" t="str">
        <f>IF(ISTEXT(Data!AK1016),Data!AK1016,"")</f>
        <v/>
      </c>
    </row>
    <row r="1017" spans="20:21" x14ac:dyDescent="0.2">
      <c r="T1017" s="384" t="str">
        <f>IF(ISTEXT(Data!AJ1017),Data!AJ1017,"")</f>
        <v/>
      </c>
      <c r="U1017" s="384" t="str">
        <f>IF(ISTEXT(Data!AK1017),Data!AK1017,"")</f>
        <v/>
      </c>
    </row>
    <row r="1018" spans="20:21" x14ac:dyDescent="0.2">
      <c r="T1018" s="384" t="str">
        <f>IF(ISTEXT(Data!AJ1018),Data!AJ1018,"")</f>
        <v/>
      </c>
      <c r="U1018" s="384" t="str">
        <f>IF(ISTEXT(Data!AK1018),Data!AK1018,"")</f>
        <v/>
      </c>
    </row>
    <row r="1019" spans="20:21" x14ac:dyDescent="0.2">
      <c r="T1019" s="384" t="str">
        <f>IF(ISTEXT(Data!AJ1019),Data!AJ1019,"")</f>
        <v/>
      </c>
      <c r="U1019" s="384" t="str">
        <f>IF(ISTEXT(Data!AK1019),Data!AK1019,"")</f>
        <v/>
      </c>
    </row>
    <row r="1020" spans="20:21" x14ac:dyDescent="0.2">
      <c r="T1020" s="384" t="str">
        <f>IF(ISTEXT(Data!AJ1020),Data!AJ1020,"")</f>
        <v/>
      </c>
      <c r="U1020" s="384" t="str">
        <f>IF(ISTEXT(Data!AK1020),Data!AK1020,"")</f>
        <v/>
      </c>
    </row>
    <row r="1021" spans="20:21" x14ac:dyDescent="0.2">
      <c r="T1021" s="384" t="str">
        <f>IF(ISTEXT(Data!AJ1021),Data!AJ1021,"")</f>
        <v/>
      </c>
      <c r="U1021" s="384" t="str">
        <f>IF(ISTEXT(Data!AK1021),Data!AK1021,"")</f>
        <v/>
      </c>
    </row>
    <row r="1022" spans="20:21" x14ac:dyDescent="0.2">
      <c r="T1022" s="384" t="str">
        <f>IF(ISTEXT(Data!AJ1022),Data!AJ1022,"")</f>
        <v/>
      </c>
      <c r="U1022" s="384" t="str">
        <f>IF(ISTEXT(Data!AK1022),Data!AK1022,"")</f>
        <v/>
      </c>
    </row>
    <row r="1023" spans="20:21" x14ac:dyDescent="0.2">
      <c r="T1023" s="384" t="str">
        <f>IF(ISTEXT(Data!AJ1023),Data!AJ1023,"")</f>
        <v/>
      </c>
      <c r="U1023" s="384" t="str">
        <f>IF(ISTEXT(Data!AK1023),Data!AK1023,"")</f>
        <v/>
      </c>
    </row>
    <row r="1024" spans="20:21" x14ac:dyDescent="0.2">
      <c r="T1024" s="384" t="str">
        <f>IF(ISTEXT(Data!AJ1024),Data!AJ1024,"")</f>
        <v/>
      </c>
      <c r="U1024" s="384" t="str">
        <f>IF(ISTEXT(Data!AK1024),Data!AK1024,"")</f>
        <v/>
      </c>
    </row>
    <row r="1025" spans="20:21" x14ac:dyDescent="0.2">
      <c r="T1025" s="384" t="str">
        <f>IF(ISTEXT(Data!AJ1025),Data!AJ1025,"")</f>
        <v/>
      </c>
      <c r="U1025" s="384" t="str">
        <f>IF(ISTEXT(Data!AK1025),Data!AK1025,"")</f>
        <v/>
      </c>
    </row>
    <row r="1026" spans="20:21" x14ac:dyDescent="0.2">
      <c r="T1026" s="384" t="str">
        <f>IF(ISTEXT(Data!AJ1026),Data!AJ1026,"")</f>
        <v/>
      </c>
      <c r="U1026" s="384" t="str">
        <f>IF(ISTEXT(Data!AK1026),Data!AK1026,"")</f>
        <v/>
      </c>
    </row>
    <row r="1027" spans="20:21" x14ac:dyDescent="0.2">
      <c r="T1027" s="384" t="str">
        <f>IF(ISTEXT(Data!AJ1027),Data!AJ1027,"")</f>
        <v/>
      </c>
      <c r="U1027" s="384" t="str">
        <f>IF(ISTEXT(Data!AK1027),Data!AK1027,"")</f>
        <v/>
      </c>
    </row>
    <row r="1028" spans="20:21" x14ac:dyDescent="0.2">
      <c r="T1028" s="384" t="str">
        <f>IF(ISTEXT(Data!AJ1028),Data!AJ1028,"")</f>
        <v/>
      </c>
      <c r="U1028" s="384" t="str">
        <f>IF(ISTEXT(Data!AK1028),Data!AK1028,"")</f>
        <v/>
      </c>
    </row>
    <row r="1029" spans="20:21" x14ac:dyDescent="0.2">
      <c r="T1029" s="384" t="str">
        <f>IF(ISTEXT(Data!AJ1029),Data!AJ1029,"")</f>
        <v/>
      </c>
      <c r="U1029" s="384" t="str">
        <f>IF(ISTEXT(Data!AK1029),Data!AK1029,"")</f>
        <v/>
      </c>
    </row>
    <row r="1030" spans="20:21" x14ac:dyDescent="0.2">
      <c r="T1030" s="384" t="str">
        <f>IF(ISTEXT(Data!AJ1030),Data!AJ1030,"")</f>
        <v/>
      </c>
      <c r="U1030" s="384" t="str">
        <f>IF(ISTEXT(Data!AK1030),Data!AK1030,"")</f>
        <v/>
      </c>
    </row>
    <row r="1031" spans="20:21" x14ac:dyDescent="0.2">
      <c r="T1031" s="384" t="str">
        <f>IF(ISTEXT(Data!AJ1031),Data!AJ1031,"")</f>
        <v/>
      </c>
      <c r="U1031" s="384" t="str">
        <f>IF(ISTEXT(Data!AK1031),Data!AK1031,"")</f>
        <v/>
      </c>
    </row>
    <row r="1032" spans="20:21" x14ac:dyDescent="0.2">
      <c r="T1032" s="384" t="str">
        <f>IF(ISTEXT(Data!AJ1032),Data!AJ1032,"")</f>
        <v/>
      </c>
      <c r="U1032" s="384" t="str">
        <f>IF(ISTEXT(Data!AK1032),Data!AK1032,"")</f>
        <v/>
      </c>
    </row>
    <row r="1033" spans="20:21" x14ac:dyDescent="0.2">
      <c r="T1033" s="384" t="str">
        <f>IF(ISTEXT(Data!AJ1033),Data!AJ1033,"")</f>
        <v/>
      </c>
      <c r="U1033" s="384" t="str">
        <f>IF(ISTEXT(Data!AK1033),Data!AK1033,"")</f>
        <v/>
      </c>
    </row>
    <row r="1034" spans="20:21" x14ac:dyDescent="0.2">
      <c r="T1034" s="384" t="str">
        <f>IF(ISTEXT(Data!AJ1034),Data!AJ1034,"")</f>
        <v/>
      </c>
      <c r="U1034" s="384" t="str">
        <f>IF(ISTEXT(Data!AK1034),Data!AK1034,"")</f>
        <v/>
      </c>
    </row>
    <row r="1035" spans="20:21" x14ac:dyDescent="0.2">
      <c r="T1035" s="384" t="str">
        <f>IF(ISTEXT(Data!AJ1035),Data!AJ1035,"")</f>
        <v/>
      </c>
      <c r="U1035" s="384" t="str">
        <f>IF(ISTEXT(Data!AK1035),Data!AK1035,"")</f>
        <v/>
      </c>
    </row>
    <row r="1036" spans="20:21" x14ac:dyDescent="0.2">
      <c r="T1036" s="384" t="str">
        <f>IF(ISTEXT(Data!AJ1036),Data!AJ1036,"")</f>
        <v/>
      </c>
      <c r="U1036" s="384" t="str">
        <f>IF(ISTEXT(Data!AK1036),Data!AK1036,"")</f>
        <v/>
      </c>
    </row>
    <row r="1037" spans="20:21" x14ac:dyDescent="0.2">
      <c r="T1037" s="384" t="str">
        <f>IF(ISTEXT(Data!AJ1037),Data!AJ1037,"")</f>
        <v/>
      </c>
      <c r="U1037" s="384" t="str">
        <f>IF(ISTEXT(Data!AK1037),Data!AK1037,"")</f>
        <v/>
      </c>
    </row>
    <row r="1038" spans="20:21" x14ac:dyDescent="0.2">
      <c r="T1038" s="384" t="str">
        <f>IF(ISTEXT(Data!AJ1038),Data!AJ1038,"")</f>
        <v/>
      </c>
      <c r="U1038" s="384" t="str">
        <f>IF(ISTEXT(Data!AK1038),Data!AK1038,"")</f>
        <v/>
      </c>
    </row>
    <row r="1039" spans="20:21" x14ac:dyDescent="0.2">
      <c r="T1039" s="384" t="str">
        <f>IF(ISTEXT(Data!AJ1039),Data!AJ1039,"")</f>
        <v/>
      </c>
      <c r="U1039" s="384" t="str">
        <f>IF(ISTEXT(Data!AK1039),Data!AK1039,"")</f>
        <v/>
      </c>
    </row>
    <row r="1040" spans="20:21" x14ac:dyDescent="0.2">
      <c r="T1040" s="384" t="str">
        <f>IF(ISTEXT(Data!AJ1040),Data!AJ1040,"")</f>
        <v/>
      </c>
      <c r="U1040" s="384" t="str">
        <f>IF(ISTEXT(Data!AK1040),Data!AK1040,"")</f>
        <v/>
      </c>
    </row>
    <row r="1041" spans="20:21" x14ac:dyDescent="0.2">
      <c r="T1041" s="384" t="str">
        <f>IF(ISTEXT(Data!AJ1041),Data!AJ1041,"")</f>
        <v/>
      </c>
      <c r="U1041" s="384" t="str">
        <f>IF(ISTEXT(Data!AK1041),Data!AK1041,"")</f>
        <v/>
      </c>
    </row>
    <row r="1042" spans="20:21" x14ac:dyDescent="0.2">
      <c r="T1042" s="384" t="str">
        <f>IF(ISTEXT(Data!AJ1042),Data!AJ1042,"")</f>
        <v/>
      </c>
      <c r="U1042" s="384" t="str">
        <f>IF(ISTEXT(Data!AK1042),Data!AK1042,"")</f>
        <v/>
      </c>
    </row>
    <row r="1043" spans="20:21" x14ac:dyDescent="0.2">
      <c r="T1043" s="384" t="str">
        <f>IF(ISTEXT(Data!AJ1043),Data!AJ1043,"")</f>
        <v/>
      </c>
      <c r="U1043" s="384" t="str">
        <f>IF(ISTEXT(Data!AK1043),Data!AK1043,"")</f>
        <v/>
      </c>
    </row>
    <row r="1044" spans="20:21" x14ac:dyDescent="0.2">
      <c r="T1044" s="384" t="str">
        <f>IF(ISTEXT(Data!AJ1044),Data!AJ1044,"")</f>
        <v/>
      </c>
      <c r="U1044" s="384" t="str">
        <f>IF(ISTEXT(Data!AK1044),Data!AK1044,"")</f>
        <v/>
      </c>
    </row>
    <row r="1045" spans="20:21" x14ac:dyDescent="0.2">
      <c r="T1045" s="384" t="str">
        <f>IF(ISTEXT(Data!AJ1045),Data!AJ1045,"")</f>
        <v/>
      </c>
      <c r="U1045" s="384" t="str">
        <f>IF(ISTEXT(Data!AK1045),Data!AK1045,"")</f>
        <v/>
      </c>
    </row>
    <row r="1046" spans="20:21" x14ac:dyDescent="0.2">
      <c r="T1046" s="384" t="str">
        <f>IF(ISTEXT(Data!AJ1046),Data!AJ1046,"")</f>
        <v/>
      </c>
      <c r="U1046" s="384" t="str">
        <f>IF(ISTEXT(Data!AK1046),Data!AK1046,"")</f>
        <v/>
      </c>
    </row>
    <row r="1047" spans="20:21" x14ac:dyDescent="0.2">
      <c r="T1047" s="384" t="str">
        <f>IF(ISTEXT(Data!AJ1047),Data!AJ1047,"")</f>
        <v/>
      </c>
      <c r="U1047" s="384" t="str">
        <f>IF(ISTEXT(Data!AK1047),Data!AK1047,"")</f>
        <v/>
      </c>
    </row>
    <row r="1048" spans="20:21" x14ac:dyDescent="0.2">
      <c r="T1048" s="384" t="str">
        <f>IF(ISTEXT(Data!AJ1048),Data!AJ1048,"")</f>
        <v/>
      </c>
      <c r="U1048" s="384" t="str">
        <f>IF(ISTEXT(Data!AK1048),Data!AK1048,"")</f>
        <v/>
      </c>
    </row>
    <row r="1049" spans="20:21" x14ac:dyDescent="0.2">
      <c r="T1049" s="384" t="str">
        <f>IF(ISTEXT(Data!AJ1049),Data!AJ1049,"")</f>
        <v/>
      </c>
      <c r="U1049" s="384" t="str">
        <f>IF(ISTEXT(Data!AK1049),Data!AK1049,"")</f>
        <v/>
      </c>
    </row>
    <row r="1050" spans="20:21" x14ac:dyDescent="0.2">
      <c r="T1050" s="384" t="str">
        <f>IF(ISTEXT(Data!AJ1050),Data!AJ1050,"")</f>
        <v/>
      </c>
      <c r="U1050" s="384" t="str">
        <f>IF(ISTEXT(Data!AK1050),Data!AK1050,"")</f>
        <v/>
      </c>
    </row>
    <row r="1051" spans="20:21" x14ac:dyDescent="0.2">
      <c r="T1051" s="384" t="str">
        <f>IF(ISTEXT(Data!AJ1051),Data!AJ1051,"")</f>
        <v/>
      </c>
      <c r="U1051" s="384" t="str">
        <f>IF(ISTEXT(Data!AK1051),Data!AK1051,"")</f>
        <v/>
      </c>
    </row>
    <row r="1052" spans="20:21" x14ac:dyDescent="0.2">
      <c r="T1052" s="384" t="str">
        <f>IF(ISTEXT(Data!AJ1052),Data!AJ1052,"")</f>
        <v/>
      </c>
      <c r="U1052" s="384" t="str">
        <f>IF(ISTEXT(Data!AK1052),Data!AK1052,"")</f>
        <v/>
      </c>
    </row>
    <row r="1053" spans="20:21" x14ac:dyDescent="0.2">
      <c r="T1053" s="384" t="str">
        <f>IF(ISTEXT(Data!AJ1053),Data!AJ1053,"")</f>
        <v/>
      </c>
      <c r="U1053" s="384" t="str">
        <f>IF(ISTEXT(Data!AK1053),Data!AK1053,"")</f>
        <v/>
      </c>
    </row>
    <row r="1054" spans="20:21" x14ac:dyDescent="0.2">
      <c r="T1054" s="384" t="str">
        <f>IF(ISTEXT(Data!AJ1054),Data!AJ1054,"")</f>
        <v/>
      </c>
      <c r="U1054" s="384" t="str">
        <f>IF(ISTEXT(Data!AK1054),Data!AK1054,"")</f>
        <v/>
      </c>
    </row>
    <row r="1055" spans="20:21" x14ac:dyDescent="0.2">
      <c r="T1055" s="384" t="str">
        <f>IF(ISTEXT(Data!AJ1055),Data!AJ1055,"")</f>
        <v/>
      </c>
      <c r="U1055" s="384" t="str">
        <f>IF(ISTEXT(Data!AK1055),Data!AK1055,"")</f>
        <v/>
      </c>
    </row>
    <row r="1056" spans="20:21" x14ac:dyDescent="0.2">
      <c r="T1056" s="384" t="str">
        <f>IF(ISTEXT(Data!AJ1056),Data!AJ1056,"")</f>
        <v/>
      </c>
      <c r="U1056" s="384" t="str">
        <f>IF(ISTEXT(Data!AK1056),Data!AK1056,"")</f>
        <v/>
      </c>
    </row>
    <row r="1057" spans="20:21" x14ac:dyDescent="0.2">
      <c r="T1057" s="384" t="str">
        <f>IF(ISTEXT(Data!AJ1057),Data!AJ1057,"")</f>
        <v/>
      </c>
      <c r="U1057" s="384" t="str">
        <f>IF(ISTEXT(Data!AK1057),Data!AK1057,"")</f>
        <v/>
      </c>
    </row>
    <row r="1058" spans="20:21" x14ac:dyDescent="0.2">
      <c r="T1058" s="384" t="str">
        <f>IF(ISTEXT(Data!AJ1058),Data!AJ1058,"")</f>
        <v/>
      </c>
      <c r="U1058" s="384" t="str">
        <f>IF(ISTEXT(Data!AK1058),Data!AK1058,"")</f>
        <v/>
      </c>
    </row>
    <row r="1059" spans="20:21" x14ac:dyDescent="0.2">
      <c r="T1059" s="384" t="str">
        <f>IF(ISTEXT(Data!AJ1059),Data!AJ1059,"")</f>
        <v/>
      </c>
      <c r="U1059" s="384" t="str">
        <f>IF(ISTEXT(Data!AK1059),Data!AK1059,"")</f>
        <v/>
      </c>
    </row>
    <row r="1060" spans="20:21" x14ac:dyDescent="0.2">
      <c r="T1060" s="384" t="str">
        <f>IF(ISTEXT(Data!AJ1060),Data!AJ1060,"")</f>
        <v/>
      </c>
      <c r="U1060" s="384" t="str">
        <f>IF(ISTEXT(Data!AK1060),Data!AK1060,"")</f>
        <v/>
      </c>
    </row>
    <row r="1061" spans="20:21" x14ac:dyDescent="0.2">
      <c r="T1061" s="384" t="str">
        <f>IF(ISTEXT(Data!AJ1061),Data!AJ1061,"")</f>
        <v/>
      </c>
      <c r="U1061" s="384" t="str">
        <f>IF(ISTEXT(Data!AK1061),Data!AK1061,"")</f>
        <v/>
      </c>
    </row>
    <row r="1062" spans="20:21" x14ac:dyDescent="0.2">
      <c r="T1062" s="384" t="str">
        <f>IF(ISTEXT(Data!AJ1062),Data!AJ1062,"")</f>
        <v/>
      </c>
      <c r="U1062" s="384" t="str">
        <f>IF(ISTEXT(Data!AK1062),Data!AK1062,"")</f>
        <v/>
      </c>
    </row>
    <row r="1063" spans="20:21" x14ac:dyDescent="0.2">
      <c r="T1063" s="384" t="str">
        <f>IF(ISTEXT(Data!AJ1063),Data!AJ1063,"")</f>
        <v/>
      </c>
      <c r="U1063" s="384" t="str">
        <f>IF(ISTEXT(Data!AK1063),Data!AK1063,"")</f>
        <v/>
      </c>
    </row>
    <row r="1064" spans="20:21" x14ac:dyDescent="0.2">
      <c r="T1064" s="384" t="str">
        <f>IF(ISTEXT(Data!AJ1064),Data!AJ1064,"")</f>
        <v/>
      </c>
      <c r="U1064" s="384" t="str">
        <f>IF(ISTEXT(Data!AK1064),Data!AK1064,"")</f>
        <v/>
      </c>
    </row>
    <row r="1065" spans="20:21" x14ac:dyDescent="0.2">
      <c r="T1065" s="384" t="str">
        <f>IF(ISTEXT(Data!AJ1065),Data!AJ1065,"")</f>
        <v/>
      </c>
      <c r="U1065" s="384" t="str">
        <f>IF(ISTEXT(Data!AK1065),Data!AK1065,"")</f>
        <v/>
      </c>
    </row>
    <row r="1066" spans="20:21" x14ac:dyDescent="0.2">
      <c r="T1066" s="384" t="str">
        <f>IF(ISTEXT(Data!AJ1066),Data!AJ1066,"")</f>
        <v/>
      </c>
      <c r="U1066" s="384" t="str">
        <f>IF(ISTEXT(Data!AK1066),Data!AK1066,"")</f>
        <v/>
      </c>
    </row>
    <row r="1067" spans="20:21" x14ac:dyDescent="0.2">
      <c r="T1067" s="384" t="str">
        <f>IF(ISTEXT(Data!AJ1067),Data!AJ1067,"")</f>
        <v/>
      </c>
      <c r="U1067" s="384" t="str">
        <f>IF(ISTEXT(Data!AK1067),Data!AK1067,"")</f>
        <v/>
      </c>
    </row>
    <row r="1068" spans="20:21" x14ac:dyDescent="0.2">
      <c r="T1068" s="384" t="str">
        <f>IF(ISTEXT(Data!AJ1068),Data!AJ1068,"")</f>
        <v/>
      </c>
      <c r="U1068" s="384" t="str">
        <f>IF(ISTEXT(Data!AK1068),Data!AK1068,"")</f>
        <v/>
      </c>
    </row>
    <row r="1069" spans="20:21" x14ac:dyDescent="0.2">
      <c r="T1069" s="384" t="str">
        <f>IF(ISTEXT(Data!AJ1069),Data!AJ1069,"")</f>
        <v/>
      </c>
      <c r="U1069" s="384" t="str">
        <f>IF(ISTEXT(Data!AK1069),Data!AK1069,"")</f>
        <v/>
      </c>
    </row>
    <row r="1070" spans="20:21" x14ac:dyDescent="0.2">
      <c r="T1070" s="384" t="str">
        <f>IF(ISTEXT(Data!AJ1070),Data!AJ1070,"")</f>
        <v/>
      </c>
      <c r="U1070" s="384" t="str">
        <f>IF(ISTEXT(Data!AK1070),Data!AK1070,"")</f>
        <v/>
      </c>
    </row>
    <row r="1071" spans="20:21" x14ac:dyDescent="0.2">
      <c r="T1071" s="384" t="str">
        <f>IF(ISTEXT(Data!AJ1071),Data!AJ1071,"")</f>
        <v/>
      </c>
      <c r="U1071" s="384" t="str">
        <f>IF(ISTEXT(Data!AK1071),Data!AK1071,"")</f>
        <v/>
      </c>
    </row>
    <row r="1072" spans="20:21" x14ac:dyDescent="0.2">
      <c r="T1072" s="384" t="str">
        <f>IF(ISTEXT(Data!AJ1072),Data!AJ1072,"")</f>
        <v/>
      </c>
      <c r="U1072" s="384" t="str">
        <f>IF(ISTEXT(Data!AK1072),Data!AK1072,"")</f>
        <v/>
      </c>
    </row>
    <row r="1073" spans="20:21" x14ac:dyDescent="0.2">
      <c r="T1073" s="384" t="str">
        <f>IF(ISTEXT(Data!AJ1073),Data!AJ1073,"")</f>
        <v/>
      </c>
      <c r="U1073" s="384" t="str">
        <f>IF(ISTEXT(Data!AK1073),Data!AK1073,"")</f>
        <v/>
      </c>
    </row>
    <row r="1074" spans="20:21" x14ac:dyDescent="0.2">
      <c r="T1074" s="384" t="str">
        <f>IF(ISTEXT(Data!AJ1074),Data!AJ1074,"")</f>
        <v/>
      </c>
      <c r="U1074" s="384" t="str">
        <f>IF(ISTEXT(Data!AK1074),Data!AK1074,"")</f>
        <v/>
      </c>
    </row>
    <row r="1075" spans="20:21" x14ac:dyDescent="0.2">
      <c r="T1075" s="384" t="str">
        <f>IF(ISTEXT(Data!AJ1075),Data!AJ1075,"")</f>
        <v/>
      </c>
      <c r="U1075" s="384" t="str">
        <f>IF(ISTEXT(Data!AK1075),Data!AK1075,"")</f>
        <v/>
      </c>
    </row>
    <row r="1076" spans="20:21" x14ac:dyDescent="0.2">
      <c r="T1076" s="384" t="str">
        <f>IF(ISTEXT(Data!AJ1076),Data!AJ1076,"")</f>
        <v/>
      </c>
      <c r="U1076" s="384" t="str">
        <f>IF(ISTEXT(Data!AK1076),Data!AK1076,"")</f>
        <v/>
      </c>
    </row>
    <row r="1077" spans="20:21" x14ac:dyDescent="0.2">
      <c r="T1077" s="384" t="str">
        <f>IF(ISTEXT(Data!AJ1077),Data!AJ1077,"")</f>
        <v/>
      </c>
      <c r="U1077" s="384" t="str">
        <f>IF(ISTEXT(Data!AK1077),Data!AK1077,"")</f>
        <v/>
      </c>
    </row>
    <row r="1078" spans="20:21" x14ac:dyDescent="0.2">
      <c r="T1078" s="384" t="str">
        <f>IF(ISTEXT(Data!AJ1078),Data!AJ1078,"")</f>
        <v/>
      </c>
      <c r="U1078" s="384" t="str">
        <f>IF(ISTEXT(Data!AK1078),Data!AK1078,"")</f>
        <v/>
      </c>
    </row>
    <row r="1079" spans="20:21" x14ac:dyDescent="0.2">
      <c r="T1079" s="384" t="str">
        <f>IF(ISTEXT(Data!AJ1079),Data!AJ1079,"")</f>
        <v/>
      </c>
      <c r="U1079" s="384" t="str">
        <f>IF(ISTEXT(Data!AK1079),Data!AK1079,"")</f>
        <v/>
      </c>
    </row>
    <row r="1080" spans="20:21" x14ac:dyDescent="0.2">
      <c r="T1080" s="384" t="str">
        <f>IF(ISTEXT(Data!AJ1080),Data!AJ1080,"")</f>
        <v/>
      </c>
      <c r="U1080" s="384" t="str">
        <f>IF(ISTEXT(Data!AK1080),Data!AK1080,"")</f>
        <v/>
      </c>
    </row>
    <row r="1081" spans="20:21" x14ac:dyDescent="0.2">
      <c r="T1081" s="384" t="str">
        <f>IF(ISTEXT(Data!AJ1081),Data!AJ1081,"")</f>
        <v/>
      </c>
      <c r="U1081" s="384" t="str">
        <f>IF(ISTEXT(Data!AK1081),Data!AK1081,"")</f>
        <v/>
      </c>
    </row>
    <row r="1082" spans="20:21" x14ac:dyDescent="0.2">
      <c r="T1082" s="384" t="str">
        <f>IF(ISTEXT(Data!AJ1082),Data!AJ1082,"")</f>
        <v/>
      </c>
      <c r="U1082" s="384" t="str">
        <f>IF(ISTEXT(Data!AK1082),Data!AK1082,"")</f>
        <v/>
      </c>
    </row>
    <row r="1083" spans="20:21" x14ac:dyDescent="0.2">
      <c r="T1083" s="384" t="str">
        <f>IF(ISTEXT(Data!AJ1083),Data!AJ1083,"")</f>
        <v/>
      </c>
      <c r="U1083" s="384" t="str">
        <f>IF(ISTEXT(Data!AK1083),Data!AK1083,"")</f>
        <v/>
      </c>
    </row>
    <row r="1084" spans="20:21" x14ac:dyDescent="0.2">
      <c r="T1084" s="384" t="str">
        <f>IF(ISTEXT(Data!AJ1084),Data!AJ1084,"")</f>
        <v/>
      </c>
      <c r="U1084" s="384" t="str">
        <f>IF(ISTEXT(Data!AK1084),Data!AK1084,"")</f>
        <v/>
      </c>
    </row>
    <row r="1085" spans="20:21" x14ac:dyDescent="0.2">
      <c r="T1085" s="384" t="str">
        <f>IF(ISTEXT(Data!AJ1085),Data!AJ1085,"")</f>
        <v/>
      </c>
      <c r="U1085" s="384" t="str">
        <f>IF(ISTEXT(Data!AK1085),Data!AK1085,"")</f>
        <v/>
      </c>
    </row>
    <row r="1086" spans="20:21" x14ac:dyDescent="0.2">
      <c r="T1086" s="384" t="str">
        <f>IF(ISTEXT(Data!AJ1086),Data!AJ1086,"")</f>
        <v/>
      </c>
      <c r="U1086" s="384" t="str">
        <f>IF(ISTEXT(Data!AK1086),Data!AK1086,"")</f>
        <v/>
      </c>
    </row>
    <row r="1087" spans="20:21" x14ac:dyDescent="0.2">
      <c r="T1087" s="384" t="str">
        <f>IF(ISTEXT(Data!AJ1087),Data!AJ1087,"")</f>
        <v/>
      </c>
      <c r="U1087" s="384" t="str">
        <f>IF(ISTEXT(Data!AK1087),Data!AK1087,"")</f>
        <v/>
      </c>
    </row>
    <row r="1088" spans="20:21" x14ac:dyDescent="0.2">
      <c r="T1088" s="384" t="str">
        <f>IF(ISTEXT(Data!AJ1088),Data!AJ1088,"")</f>
        <v/>
      </c>
      <c r="U1088" s="384" t="str">
        <f>IF(ISTEXT(Data!AK1088),Data!AK1088,"")</f>
        <v/>
      </c>
    </row>
    <row r="1089" spans="20:21" x14ac:dyDescent="0.2">
      <c r="T1089" s="384" t="str">
        <f>IF(ISTEXT(Data!AJ1089),Data!AJ1089,"")</f>
        <v/>
      </c>
      <c r="U1089" s="384" t="str">
        <f>IF(ISTEXT(Data!AK1089),Data!AK1089,"")</f>
        <v/>
      </c>
    </row>
    <row r="1090" spans="20:21" x14ac:dyDescent="0.2">
      <c r="T1090" s="384" t="str">
        <f>IF(ISTEXT(Data!AJ1090),Data!AJ1090,"")</f>
        <v/>
      </c>
      <c r="U1090" s="384" t="str">
        <f>IF(ISTEXT(Data!AK1090),Data!AK1090,"")</f>
        <v/>
      </c>
    </row>
    <row r="1091" spans="20:21" x14ac:dyDescent="0.2">
      <c r="T1091" s="384" t="str">
        <f>IF(ISTEXT(Data!AJ1091),Data!AJ1091,"")</f>
        <v/>
      </c>
      <c r="U1091" s="384" t="str">
        <f>IF(ISTEXT(Data!AK1091),Data!AK1091,"")</f>
        <v/>
      </c>
    </row>
    <row r="1092" spans="20:21" x14ac:dyDescent="0.2">
      <c r="T1092" s="384" t="str">
        <f>IF(ISTEXT(Data!AJ1092),Data!AJ1092,"")</f>
        <v/>
      </c>
      <c r="U1092" s="384" t="str">
        <f>IF(ISTEXT(Data!AK1092),Data!AK1092,"")</f>
        <v/>
      </c>
    </row>
    <row r="1093" spans="20:21" x14ac:dyDescent="0.2">
      <c r="T1093" s="384" t="str">
        <f>IF(ISTEXT(Data!AJ1093),Data!AJ1093,"")</f>
        <v/>
      </c>
      <c r="U1093" s="384" t="str">
        <f>IF(ISTEXT(Data!AK1093),Data!AK1093,"")</f>
        <v/>
      </c>
    </row>
    <row r="1094" spans="20:21" x14ac:dyDescent="0.2">
      <c r="T1094" s="384" t="str">
        <f>IF(ISTEXT(Data!AJ1094),Data!AJ1094,"")</f>
        <v/>
      </c>
      <c r="U1094" s="384" t="str">
        <f>IF(ISTEXT(Data!AK1094),Data!AK1094,"")</f>
        <v/>
      </c>
    </row>
    <row r="1095" spans="20:21" x14ac:dyDescent="0.2">
      <c r="T1095" s="384" t="str">
        <f>IF(ISTEXT(Data!AJ1095),Data!AJ1095,"")</f>
        <v/>
      </c>
      <c r="U1095" s="384" t="str">
        <f>IF(ISTEXT(Data!AK1095),Data!AK1095,"")</f>
        <v/>
      </c>
    </row>
    <row r="1096" spans="20:21" x14ac:dyDescent="0.2">
      <c r="T1096" s="384" t="str">
        <f>IF(ISTEXT(Data!AJ1096),Data!AJ1096,"")</f>
        <v/>
      </c>
      <c r="U1096" s="384" t="str">
        <f>IF(ISTEXT(Data!AK1096),Data!AK1096,"")</f>
        <v/>
      </c>
    </row>
    <row r="1097" spans="20:21" x14ac:dyDescent="0.2">
      <c r="T1097" s="384" t="str">
        <f>IF(ISTEXT(Data!AJ1097),Data!AJ1097,"")</f>
        <v/>
      </c>
      <c r="U1097" s="384" t="str">
        <f>IF(ISTEXT(Data!AK1097),Data!AK1097,"")</f>
        <v/>
      </c>
    </row>
    <row r="1098" spans="20:21" x14ac:dyDescent="0.2">
      <c r="T1098" s="384" t="str">
        <f>IF(ISTEXT(Data!AJ1098),Data!AJ1098,"")</f>
        <v/>
      </c>
      <c r="U1098" s="384" t="str">
        <f>IF(ISTEXT(Data!AK1098),Data!AK1098,"")</f>
        <v/>
      </c>
    </row>
    <row r="1099" spans="20:21" x14ac:dyDescent="0.2">
      <c r="T1099" s="384" t="str">
        <f>IF(ISTEXT(Data!AJ1099),Data!AJ1099,"")</f>
        <v/>
      </c>
      <c r="U1099" s="384" t="str">
        <f>IF(ISTEXT(Data!AK1099),Data!AK1099,"")</f>
        <v/>
      </c>
    </row>
    <row r="1100" spans="20:21" x14ac:dyDescent="0.2">
      <c r="T1100" s="384" t="str">
        <f>IF(ISTEXT(Data!AJ1100),Data!AJ1100,"")</f>
        <v/>
      </c>
      <c r="U1100" s="384" t="str">
        <f>IF(ISTEXT(Data!AK1100),Data!AK1100,"")</f>
        <v/>
      </c>
    </row>
    <row r="1101" spans="20:21" x14ac:dyDescent="0.2">
      <c r="T1101" s="384" t="str">
        <f>IF(ISTEXT(Data!AJ1101),Data!AJ1101,"")</f>
        <v/>
      </c>
      <c r="U1101" s="384" t="str">
        <f>IF(ISTEXT(Data!AK1101),Data!AK1101,"")</f>
        <v/>
      </c>
    </row>
    <row r="1102" spans="20:21" x14ac:dyDescent="0.2">
      <c r="T1102" s="384" t="str">
        <f>IF(ISTEXT(Data!AJ1102),Data!AJ1102,"")</f>
        <v/>
      </c>
      <c r="U1102" s="384" t="str">
        <f>IF(ISTEXT(Data!AK1102),Data!AK1102,"")</f>
        <v/>
      </c>
    </row>
    <row r="1103" spans="20:21" x14ac:dyDescent="0.2">
      <c r="T1103" s="384" t="str">
        <f>IF(ISTEXT(Data!AJ1103),Data!AJ1103,"")</f>
        <v/>
      </c>
      <c r="U1103" s="384" t="str">
        <f>IF(ISTEXT(Data!AK1103),Data!AK1103,"")</f>
        <v/>
      </c>
    </row>
    <row r="1104" spans="20:21" x14ac:dyDescent="0.2">
      <c r="T1104" s="384" t="str">
        <f>IF(ISTEXT(Data!AJ1104),Data!AJ1104,"")</f>
        <v/>
      </c>
      <c r="U1104" s="384" t="str">
        <f>IF(ISTEXT(Data!AK1104),Data!AK1104,"")</f>
        <v/>
      </c>
    </row>
    <row r="1105" spans="20:21" x14ac:dyDescent="0.2">
      <c r="T1105" s="384" t="str">
        <f>IF(ISTEXT(Data!AJ1105),Data!AJ1105,"")</f>
        <v/>
      </c>
      <c r="U1105" s="384" t="str">
        <f>IF(ISTEXT(Data!AK1105),Data!AK1105,"")</f>
        <v/>
      </c>
    </row>
    <row r="1106" spans="20:21" x14ac:dyDescent="0.2">
      <c r="T1106" s="384" t="str">
        <f>IF(ISTEXT(Data!AJ1106),Data!AJ1106,"")</f>
        <v/>
      </c>
      <c r="U1106" s="384" t="str">
        <f>IF(ISTEXT(Data!AK1106),Data!AK1106,"")</f>
        <v/>
      </c>
    </row>
    <row r="1107" spans="20:21" x14ac:dyDescent="0.2">
      <c r="T1107" s="384" t="str">
        <f>IF(ISTEXT(Data!AJ1107),Data!AJ1107,"")</f>
        <v/>
      </c>
      <c r="U1107" s="384" t="str">
        <f>IF(ISTEXT(Data!AK1107),Data!AK1107,"")</f>
        <v/>
      </c>
    </row>
    <row r="1108" spans="20:21" x14ac:dyDescent="0.2">
      <c r="T1108" s="384" t="str">
        <f>IF(ISTEXT(Data!AJ1108),Data!AJ1108,"")</f>
        <v/>
      </c>
      <c r="U1108" s="384" t="str">
        <f>IF(ISTEXT(Data!AK1108),Data!AK1108,"")</f>
        <v/>
      </c>
    </row>
    <row r="1109" spans="20:21" x14ac:dyDescent="0.2">
      <c r="T1109" s="384" t="str">
        <f>IF(ISTEXT(Data!AJ1109),Data!AJ1109,"")</f>
        <v/>
      </c>
      <c r="U1109" s="384" t="str">
        <f>IF(ISTEXT(Data!AK1109),Data!AK1109,"")</f>
        <v/>
      </c>
    </row>
    <row r="1110" spans="20:21" x14ac:dyDescent="0.2">
      <c r="T1110" s="384" t="str">
        <f>IF(ISTEXT(Data!AJ1110),Data!AJ1110,"")</f>
        <v/>
      </c>
      <c r="U1110" s="384" t="str">
        <f>IF(ISTEXT(Data!AK1110),Data!AK1110,"")</f>
        <v/>
      </c>
    </row>
    <row r="1111" spans="20:21" x14ac:dyDescent="0.2">
      <c r="T1111" s="384" t="str">
        <f>IF(ISTEXT(Data!AJ1111),Data!AJ1111,"")</f>
        <v/>
      </c>
      <c r="U1111" s="384" t="str">
        <f>IF(ISTEXT(Data!AK1111),Data!AK1111,"")</f>
        <v/>
      </c>
    </row>
    <row r="1112" spans="20:21" x14ac:dyDescent="0.2">
      <c r="T1112" s="384" t="str">
        <f>IF(ISTEXT(Data!AJ1112),Data!AJ1112,"")</f>
        <v/>
      </c>
      <c r="U1112" s="384" t="str">
        <f>IF(ISTEXT(Data!AK1112),Data!AK1112,"")</f>
        <v/>
      </c>
    </row>
    <row r="1113" spans="20:21" x14ac:dyDescent="0.2">
      <c r="T1113" s="384" t="str">
        <f>IF(ISTEXT(Data!AJ1113),Data!AJ1113,"")</f>
        <v/>
      </c>
      <c r="U1113" s="384" t="str">
        <f>IF(ISTEXT(Data!AK1113),Data!AK1113,"")</f>
        <v/>
      </c>
    </row>
    <row r="1114" spans="20:21" x14ac:dyDescent="0.2">
      <c r="T1114" s="384" t="str">
        <f>IF(ISTEXT(Data!AJ1114),Data!AJ1114,"")</f>
        <v/>
      </c>
      <c r="U1114" s="384" t="str">
        <f>IF(ISTEXT(Data!AK1114),Data!AK1114,"")</f>
        <v/>
      </c>
    </row>
    <row r="1115" spans="20:21" x14ac:dyDescent="0.2">
      <c r="T1115" s="384" t="str">
        <f>IF(ISTEXT(Data!AJ1115),Data!AJ1115,"")</f>
        <v/>
      </c>
      <c r="U1115" s="384" t="str">
        <f>IF(ISTEXT(Data!AK1115),Data!AK1115,"")</f>
        <v/>
      </c>
    </row>
    <row r="1116" spans="20:21" x14ac:dyDescent="0.2">
      <c r="T1116" s="384" t="str">
        <f>IF(ISTEXT(Data!AJ1116),Data!AJ1116,"")</f>
        <v/>
      </c>
      <c r="U1116" s="384" t="str">
        <f>IF(ISTEXT(Data!AK1116),Data!AK1116,"")</f>
        <v/>
      </c>
    </row>
    <row r="1117" spans="20:21" x14ac:dyDescent="0.2">
      <c r="T1117" s="384" t="str">
        <f>IF(ISTEXT(Data!AJ1117),Data!AJ1117,"")</f>
        <v/>
      </c>
      <c r="U1117" s="384" t="str">
        <f>IF(ISTEXT(Data!AK1117),Data!AK1117,"")</f>
        <v/>
      </c>
    </row>
    <row r="1118" spans="20:21" x14ac:dyDescent="0.2">
      <c r="T1118" s="384" t="str">
        <f>IF(ISTEXT(Data!AJ1118),Data!AJ1118,"")</f>
        <v/>
      </c>
      <c r="U1118" s="384" t="str">
        <f>IF(ISTEXT(Data!AK1118),Data!AK1118,"")</f>
        <v/>
      </c>
    </row>
    <row r="1119" spans="20:21" x14ac:dyDescent="0.2">
      <c r="T1119" s="384" t="str">
        <f>IF(ISTEXT(Data!AJ1119),Data!AJ1119,"")</f>
        <v/>
      </c>
      <c r="U1119" s="384" t="str">
        <f>IF(ISTEXT(Data!AK1119),Data!AK1119,"")</f>
        <v/>
      </c>
    </row>
    <row r="1120" spans="20:21" x14ac:dyDescent="0.2">
      <c r="T1120" s="384" t="str">
        <f>IF(ISTEXT(Data!AJ1120),Data!AJ1120,"")</f>
        <v/>
      </c>
      <c r="U1120" s="384" t="str">
        <f>IF(ISTEXT(Data!AK1120),Data!AK1120,"")</f>
        <v/>
      </c>
    </row>
    <row r="1121" spans="20:21" x14ac:dyDescent="0.2">
      <c r="T1121" s="384" t="str">
        <f>IF(ISTEXT(Data!AJ1121),Data!AJ1121,"")</f>
        <v/>
      </c>
      <c r="U1121" s="384" t="str">
        <f>IF(ISTEXT(Data!AK1121),Data!AK1121,"")</f>
        <v/>
      </c>
    </row>
    <row r="1122" spans="20:21" x14ac:dyDescent="0.2">
      <c r="T1122" s="384" t="str">
        <f>IF(ISTEXT(Data!AJ1122),Data!AJ1122,"")</f>
        <v/>
      </c>
      <c r="U1122" s="384" t="str">
        <f>IF(ISTEXT(Data!AK1122),Data!AK1122,"")</f>
        <v/>
      </c>
    </row>
    <row r="1123" spans="20:21" x14ac:dyDescent="0.2">
      <c r="T1123" s="384" t="str">
        <f>IF(ISTEXT(Data!AJ1123),Data!AJ1123,"")</f>
        <v/>
      </c>
      <c r="U1123" s="384" t="str">
        <f>IF(ISTEXT(Data!AK1123),Data!AK1123,"")</f>
        <v/>
      </c>
    </row>
    <row r="1124" spans="20:21" x14ac:dyDescent="0.2">
      <c r="T1124" s="384" t="str">
        <f>IF(ISTEXT(Data!AJ1124),Data!AJ1124,"")</f>
        <v/>
      </c>
      <c r="U1124" s="384" t="str">
        <f>IF(ISTEXT(Data!AK1124),Data!AK1124,"")</f>
        <v/>
      </c>
    </row>
    <row r="1125" spans="20:21" x14ac:dyDescent="0.2">
      <c r="T1125" s="384" t="str">
        <f>IF(ISTEXT(Data!AJ1125),Data!AJ1125,"")</f>
        <v/>
      </c>
      <c r="U1125" s="384" t="str">
        <f>IF(ISTEXT(Data!AK1125),Data!AK1125,"")</f>
        <v/>
      </c>
    </row>
    <row r="1126" spans="20:21" x14ac:dyDescent="0.2">
      <c r="T1126" s="384" t="str">
        <f>IF(ISTEXT(Data!AJ1126),Data!AJ1126,"")</f>
        <v/>
      </c>
      <c r="U1126" s="384" t="str">
        <f>IF(ISTEXT(Data!AK1126),Data!AK1126,"")</f>
        <v/>
      </c>
    </row>
    <row r="1127" spans="20:21" x14ac:dyDescent="0.2">
      <c r="T1127" s="384" t="str">
        <f>IF(ISTEXT(Data!AJ1127),Data!AJ1127,"")</f>
        <v/>
      </c>
      <c r="U1127" s="384" t="str">
        <f>IF(ISTEXT(Data!AK1127),Data!AK1127,"")</f>
        <v/>
      </c>
    </row>
    <row r="1128" spans="20:21" x14ac:dyDescent="0.2">
      <c r="T1128" s="384" t="str">
        <f>IF(ISTEXT(Data!AJ1128),Data!AJ1128,"")</f>
        <v/>
      </c>
      <c r="U1128" s="384" t="str">
        <f>IF(ISTEXT(Data!AK1128),Data!AK1128,"")</f>
        <v/>
      </c>
    </row>
    <row r="1129" spans="20:21" x14ac:dyDescent="0.2">
      <c r="T1129" s="384" t="str">
        <f>IF(ISTEXT(Data!AJ1129),Data!AJ1129,"")</f>
        <v/>
      </c>
      <c r="U1129" s="384" t="str">
        <f>IF(ISTEXT(Data!AK1129),Data!AK1129,"")</f>
        <v/>
      </c>
    </row>
    <row r="1130" spans="20:21" x14ac:dyDescent="0.2">
      <c r="T1130" s="384" t="str">
        <f>IF(ISTEXT(Data!AJ1130),Data!AJ1130,"")</f>
        <v/>
      </c>
      <c r="U1130" s="384" t="str">
        <f>IF(ISTEXT(Data!AK1130),Data!AK1130,"")</f>
        <v/>
      </c>
    </row>
    <row r="1131" spans="20:21" x14ac:dyDescent="0.2">
      <c r="T1131" s="384" t="str">
        <f>IF(ISTEXT(Data!AJ1131),Data!AJ1131,"")</f>
        <v/>
      </c>
      <c r="U1131" s="384" t="str">
        <f>IF(ISTEXT(Data!AK1131),Data!AK1131,"")</f>
        <v/>
      </c>
    </row>
    <row r="1132" spans="20:21" x14ac:dyDescent="0.2">
      <c r="T1132" s="384" t="str">
        <f>IF(ISTEXT(Data!AJ1132),Data!AJ1132,"")</f>
        <v/>
      </c>
      <c r="U1132" s="384" t="str">
        <f>IF(ISTEXT(Data!AK1132),Data!AK1132,"")</f>
        <v/>
      </c>
    </row>
    <row r="1133" spans="20:21" x14ac:dyDescent="0.2">
      <c r="T1133" s="384" t="str">
        <f>IF(ISTEXT(Data!AJ1133),Data!AJ1133,"")</f>
        <v/>
      </c>
      <c r="U1133" s="384" t="str">
        <f>IF(ISTEXT(Data!AK1133),Data!AK1133,"")</f>
        <v/>
      </c>
    </row>
    <row r="1134" spans="20:21" x14ac:dyDescent="0.2">
      <c r="T1134" s="384" t="str">
        <f>IF(ISTEXT(Data!AJ1134),Data!AJ1134,"")</f>
        <v/>
      </c>
      <c r="U1134" s="384" t="str">
        <f>IF(ISTEXT(Data!AK1134),Data!AK1134,"")</f>
        <v/>
      </c>
    </row>
    <row r="1135" spans="20:21" x14ac:dyDescent="0.2">
      <c r="T1135" s="384" t="str">
        <f>IF(ISTEXT(Data!AJ1135),Data!AJ1135,"")</f>
        <v/>
      </c>
      <c r="U1135" s="384" t="str">
        <f>IF(ISTEXT(Data!AK1135),Data!AK1135,"")</f>
        <v/>
      </c>
    </row>
    <row r="1136" spans="20:21" x14ac:dyDescent="0.2">
      <c r="T1136" s="384" t="str">
        <f>IF(ISTEXT(Data!AJ1136),Data!AJ1136,"")</f>
        <v/>
      </c>
      <c r="U1136" s="384" t="str">
        <f>IF(ISTEXT(Data!AK1136),Data!AK1136,"")</f>
        <v/>
      </c>
    </row>
    <row r="1137" spans="20:21" x14ac:dyDescent="0.2">
      <c r="T1137" s="384" t="str">
        <f>IF(ISTEXT(Data!AJ1137),Data!AJ1137,"")</f>
        <v/>
      </c>
      <c r="U1137" s="384" t="str">
        <f>IF(ISTEXT(Data!AK1137),Data!AK1137,"")</f>
        <v/>
      </c>
    </row>
    <row r="1138" spans="20:21" x14ac:dyDescent="0.2">
      <c r="T1138" s="384" t="str">
        <f>IF(ISTEXT(Data!AJ1138),Data!AJ1138,"")</f>
        <v/>
      </c>
      <c r="U1138" s="384" t="str">
        <f>IF(ISTEXT(Data!AK1138),Data!AK1138,"")</f>
        <v/>
      </c>
    </row>
    <row r="1139" spans="20:21" x14ac:dyDescent="0.2">
      <c r="T1139" s="384" t="str">
        <f>IF(ISTEXT(Data!AJ1139),Data!AJ1139,"")</f>
        <v/>
      </c>
      <c r="U1139" s="384" t="str">
        <f>IF(ISTEXT(Data!AK1139),Data!AK1139,"")</f>
        <v/>
      </c>
    </row>
    <row r="1140" spans="20:21" x14ac:dyDescent="0.2">
      <c r="T1140" s="384" t="str">
        <f>IF(ISTEXT(Data!AJ1140),Data!AJ1140,"")</f>
        <v/>
      </c>
      <c r="U1140" s="384" t="str">
        <f>IF(ISTEXT(Data!AK1140),Data!AK1140,"")</f>
        <v/>
      </c>
    </row>
    <row r="1141" spans="20:21" x14ac:dyDescent="0.2">
      <c r="T1141" s="384" t="str">
        <f>IF(ISTEXT(Data!AJ1141),Data!AJ1141,"")</f>
        <v/>
      </c>
      <c r="U1141" s="384" t="str">
        <f>IF(ISTEXT(Data!AK1141),Data!AK1141,"")</f>
        <v/>
      </c>
    </row>
    <row r="1142" spans="20:21" x14ac:dyDescent="0.2">
      <c r="T1142" s="384" t="str">
        <f>IF(ISTEXT(Data!AJ1142),Data!AJ1142,"")</f>
        <v/>
      </c>
      <c r="U1142" s="384" t="str">
        <f>IF(ISTEXT(Data!AK1142),Data!AK1142,"")</f>
        <v/>
      </c>
    </row>
    <row r="1143" spans="20:21" x14ac:dyDescent="0.2">
      <c r="T1143" s="384" t="str">
        <f>IF(ISTEXT(Data!AJ1143),Data!AJ1143,"")</f>
        <v/>
      </c>
      <c r="U1143" s="384" t="str">
        <f>IF(ISTEXT(Data!AK1143),Data!AK1143,"")</f>
        <v/>
      </c>
    </row>
    <row r="1144" spans="20:21" x14ac:dyDescent="0.2">
      <c r="T1144" s="384" t="str">
        <f>IF(ISTEXT(Data!AJ1144),Data!AJ1144,"")</f>
        <v/>
      </c>
      <c r="U1144" s="384" t="str">
        <f>IF(ISTEXT(Data!AK1144),Data!AK1144,"")</f>
        <v/>
      </c>
    </row>
    <row r="1145" spans="20:21" x14ac:dyDescent="0.2">
      <c r="T1145" s="384" t="str">
        <f>IF(ISTEXT(Data!AJ1145),Data!AJ1145,"")</f>
        <v/>
      </c>
      <c r="U1145" s="384" t="str">
        <f>IF(ISTEXT(Data!AK1145),Data!AK1145,"")</f>
        <v/>
      </c>
    </row>
    <row r="1146" spans="20:21" x14ac:dyDescent="0.2">
      <c r="T1146" s="384" t="str">
        <f>IF(ISTEXT(Data!AJ1146),Data!AJ1146,"")</f>
        <v/>
      </c>
      <c r="U1146" s="384" t="str">
        <f>IF(ISTEXT(Data!AK1146),Data!AK1146,"")</f>
        <v/>
      </c>
    </row>
    <row r="1147" spans="20:21" x14ac:dyDescent="0.2">
      <c r="T1147" s="384" t="str">
        <f>IF(ISTEXT(Data!AJ1147),Data!AJ1147,"")</f>
        <v/>
      </c>
      <c r="U1147" s="384" t="str">
        <f>IF(ISTEXT(Data!AK1147),Data!AK1147,"")</f>
        <v/>
      </c>
    </row>
    <row r="1148" spans="20:21" x14ac:dyDescent="0.2">
      <c r="T1148" s="384" t="str">
        <f>IF(ISTEXT(Data!AJ1148),Data!AJ1148,"")</f>
        <v/>
      </c>
      <c r="U1148" s="384" t="str">
        <f>IF(ISTEXT(Data!AK1148),Data!AK1148,"")</f>
        <v/>
      </c>
    </row>
    <row r="1149" spans="20:21" x14ac:dyDescent="0.2">
      <c r="T1149" s="384" t="str">
        <f>IF(ISTEXT(Data!AJ1149),Data!AJ1149,"")</f>
        <v/>
      </c>
      <c r="U1149" s="384" t="str">
        <f>IF(ISTEXT(Data!AK1149),Data!AK1149,"")</f>
        <v/>
      </c>
    </row>
    <row r="1150" spans="20:21" x14ac:dyDescent="0.2">
      <c r="T1150" s="384" t="str">
        <f>IF(ISTEXT(Data!AJ1150),Data!AJ1150,"")</f>
        <v/>
      </c>
      <c r="U1150" s="384" t="str">
        <f>IF(ISTEXT(Data!AK1150),Data!AK1150,"")</f>
        <v/>
      </c>
    </row>
    <row r="1151" spans="20:21" x14ac:dyDescent="0.2">
      <c r="T1151" s="384" t="str">
        <f>IF(ISTEXT(Data!AJ1151),Data!AJ1151,"")</f>
        <v/>
      </c>
      <c r="U1151" s="384" t="str">
        <f>IF(ISTEXT(Data!AK1151),Data!AK1151,"")</f>
        <v/>
      </c>
    </row>
    <row r="1152" spans="20:21" x14ac:dyDescent="0.2">
      <c r="T1152" s="384" t="str">
        <f>IF(ISTEXT(Data!AJ1152),Data!AJ1152,"")</f>
        <v/>
      </c>
      <c r="U1152" s="384" t="str">
        <f>IF(ISTEXT(Data!AK1152),Data!AK1152,"")</f>
        <v/>
      </c>
    </row>
    <row r="1153" spans="20:21" x14ac:dyDescent="0.2">
      <c r="T1153" s="384" t="str">
        <f>IF(ISTEXT(Data!AJ1153),Data!AJ1153,"")</f>
        <v/>
      </c>
      <c r="U1153" s="384" t="str">
        <f>IF(ISTEXT(Data!AK1153),Data!AK1153,"")</f>
        <v/>
      </c>
    </row>
    <row r="1154" spans="20:21" x14ac:dyDescent="0.2">
      <c r="T1154" s="384" t="str">
        <f>IF(ISTEXT(Data!AJ1154),Data!AJ1154,"")</f>
        <v/>
      </c>
      <c r="U1154" s="384" t="str">
        <f>IF(ISTEXT(Data!AK1154),Data!AK1154,"")</f>
        <v/>
      </c>
    </row>
    <row r="1155" spans="20:21" x14ac:dyDescent="0.2">
      <c r="T1155" s="384" t="str">
        <f>IF(ISTEXT(Data!AJ1155),Data!AJ1155,"")</f>
        <v/>
      </c>
      <c r="U1155" s="384" t="str">
        <f>IF(ISTEXT(Data!AK1155),Data!AK1155,"")</f>
        <v/>
      </c>
    </row>
    <row r="1156" spans="20:21" x14ac:dyDescent="0.2">
      <c r="T1156" s="384" t="str">
        <f>IF(ISTEXT(Data!AJ1156),Data!AJ1156,"")</f>
        <v/>
      </c>
      <c r="U1156" s="384" t="str">
        <f>IF(ISTEXT(Data!AK1156),Data!AK1156,"")</f>
        <v/>
      </c>
    </row>
    <row r="1157" spans="20:21" x14ac:dyDescent="0.2">
      <c r="T1157" s="384" t="str">
        <f>IF(ISTEXT(Data!AJ1157),Data!AJ1157,"")</f>
        <v/>
      </c>
      <c r="U1157" s="384" t="str">
        <f>IF(ISTEXT(Data!AK1157),Data!AK1157,"")</f>
        <v/>
      </c>
    </row>
    <row r="1158" spans="20:21" x14ac:dyDescent="0.2">
      <c r="T1158" s="384" t="str">
        <f>IF(ISTEXT(Data!AJ1158),Data!AJ1158,"")</f>
        <v/>
      </c>
      <c r="U1158" s="384" t="str">
        <f>IF(ISTEXT(Data!AK1158),Data!AK1158,"")</f>
        <v/>
      </c>
    </row>
    <row r="1159" spans="20:21" x14ac:dyDescent="0.2">
      <c r="T1159" s="384" t="str">
        <f>IF(ISTEXT(Data!AJ1159),Data!AJ1159,"")</f>
        <v/>
      </c>
      <c r="U1159" s="384" t="str">
        <f>IF(ISTEXT(Data!AK1159),Data!AK1159,"")</f>
        <v/>
      </c>
    </row>
    <row r="1160" spans="20:21" x14ac:dyDescent="0.2">
      <c r="T1160" s="384" t="str">
        <f>IF(ISTEXT(Data!AJ1160),Data!AJ1160,"")</f>
        <v/>
      </c>
      <c r="U1160" s="384" t="str">
        <f>IF(ISTEXT(Data!AK1160),Data!AK1160,"")</f>
        <v/>
      </c>
    </row>
    <row r="1161" spans="20:21" x14ac:dyDescent="0.2">
      <c r="T1161" s="384" t="str">
        <f>IF(ISTEXT(Data!AJ1161),Data!AJ1161,"")</f>
        <v/>
      </c>
      <c r="U1161" s="384" t="str">
        <f>IF(ISTEXT(Data!AK1161),Data!AK1161,"")</f>
        <v/>
      </c>
    </row>
    <row r="1162" spans="20:21" x14ac:dyDescent="0.2">
      <c r="T1162" s="384" t="str">
        <f>IF(ISTEXT(Data!AJ1162),Data!AJ1162,"")</f>
        <v/>
      </c>
      <c r="U1162" s="384" t="str">
        <f>IF(ISTEXT(Data!AK1162),Data!AK1162,"")</f>
        <v/>
      </c>
    </row>
    <row r="1163" spans="20:21" x14ac:dyDescent="0.2">
      <c r="T1163" s="384" t="str">
        <f>IF(ISTEXT(Data!AJ1163),Data!AJ1163,"")</f>
        <v/>
      </c>
      <c r="U1163" s="384" t="str">
        <f>IF(ISTEXT(Data!AK1163),Data!AK1163,"")</f>
        <v/>
      </c>
    </row>
    <row r="1164" spans="20:21" x14ac:dyDescent="0.2">
      <c r="T1164" s="384" t="str">
        <f>IF(ISTEXT(Data!AJ1164),Data!AJ1164,"")</f>
        <v/>
      </c>
      <c r="U1164" s="384" t="str">
        <f>IF(ISTEXT(Data!AK1164),Data!AK1164,"")</f>
        <v/>
      </c>
    </row>
    <row r="1165" spans="20:21" x14ac:dyDescent="0.2">
      <c r="T1165" s="384" t="str">
        <f>IF(ISTEXT(Data!AJ1165),Data!AJ1165,"")</f>
        <v/>
      </c>
      <c r="U1165" s="384" t="str">
        <f>IF(ISTEXT(Data!AK1165),Data!AK1165,"")</f>
        <v/>
      </c>
    </row>
    <row r="1166" spans="20:21" x14ac:dyDescent="0.2">
      <c r="T1166" s="384" t="str">
        <f>IF(ISTEXT(Data!AJ1166),Data!AJ1166,"")</f>
        <v/>
      </c>
      <c r="U1166" s="384" t="str">
        <f>IF(ISTEXT(Data!AK1166),Data!AK1166,"")</f>
        <v/>
      </c>
    </row>
    <row r="1167" spans="20:21" x14ac:dyDescent="0.2">
      <c r="T1167" s="384" t="str">
        <f>IF(ISTEXT(Data!AJ1167),Data!AJ1167,"")</f>
        <v/>
      </c>
      <c r="U1167" s="384" t="str">
        <f>IF(ISTEXT(Data!AK1167),Data!AK1167,"")</f>
        <v/>
      </c>
    </row>
    <row r="1168" spans="20:21" x14ac:dyDescent="0.2">
      <c r="T1168" s="384" t="str">
        <f>IF(ISTEXT(Data!AJ1168),Data!AJ1168,"")</f>
        <v/>
      </c>
      <c r="U1168" s="384" t="str">
        <f>IF(ISTEXT(Data!AK1168),Data!AK1168,"")</f>
        <v/>
      </c>
    </row>
    <row r="1169" spans="20:21" x14ac:dyDescent="0.2">
      <c r="T1169" s="384" t="str">
        <f>IF(ISTEXT(Data!AJ1169),Data!AJ1169,"")</f>
        <v/>
      </c>
      <c r="U1169" s="384" t="str">
        <f>IF(ISTEXT(Data!AK1169),Data!AK1169,"")</f>
        <v/>
      </c>
    </row>
    <row r="1170" spans="20:21" x14ac:dyDescent="0.2">
      <c r="T1170" s="384" t="str">
        <f>IF(ISTEXT(Data!AJ1170),Data!AJ1170,"")</f>
        <v/>
      </c>
      <c r="U1170" s="384" t="str">
        <f>IF(ISTEXT(Data!AK1170),Data!AK1170,"")</f>
        <v/>
      </c>
    </row>
    <row r="1171" spans="20:21" x14ac:dyDescent="0.2">
      <c r="T1171" s="384" t="str">
        <f>IF(ISTEXT(Data!AJ1171),Data!AJ1171,"")</f>
        <v/>
      </c>
      <c r="U1171" s="384" t="str">
        <f>IF(ISTEXT(Data!AK1171),Data!AK1171,"")</f>
        <v/>
      </c>
    </row>
    <row r="1172" spans="20:21" x14ac:dyDescent="0.2">
      <c r="T1172" s="384" t="str">
        <f>IF(ISTEXT(Data!AJ1172),Data!AJ1172,"")</f>
        <v/>
      </c>
      <c r="U1172" s="384" t="str">
        <f>IF(ISTEXT(Data!AK1172),Data!AK1172,"")</f>
        <v/>
      </c>
    </row>
    <row r="1173" spans="20:21" x14ac:dyDescent="0.2">
      <c r="T1173" s="384" t="str">
        <f>IF(ISTEXT(Data!AJ1173),Data!AJ1173,"")</f>
        <v/>
      </c>
      <c r="U1173" s="384" t="str">
        <f>IF(ISTEXT(Data!AK1173),Data!AK1173,"")</f>
        <v/>
      </c>
    </row>
    <row r="1174" spans="20:21" x14ac:dyDescent="0.2">
      <c r="T1174" s="384" t="str">
        <f>IF(ISTEXT(Data!AJ1174),Data!AJ1174,"")</f>
        <v/>
      </c>
      <c r="U1174" s="384" t="str">
        <f>IF(ISTEXT(Data!AK1174),Data!AK1174,"")</f>
        <v/>
      </c>
    </row>
    <row r="1175" spans="20:21" x14ac:dyDescent="0.2">
      <c r="T1175" s="384" t="str">
        <f>IF(ISTEXT(Data!AJ1175),Data!AJ1175,"")</f>
        <v/>
      </c>
      <c r="U1175" s="384" t="str">
        <f>IF(ISTEXT(Data!AK1175),Data!AK1175,"")</f>
        <v/>
      </c>
    </row>
    <row r="1176" spans="20:21" x14ac:dyDescent="0.2">
      <c r="T1176" s="384" t="str">
        <f>IF(ISTEXT(Data!AJ1176),Data!AJ1176,"")</f>
        <v/>
      </c>
      <c r="U1176" s="384" t="str">
        <f>IF(ISTEXT(Data!AK1176),Data!AK1176,"")</f>
        <v/>
      </c>
    </row>
    <row r="1177" spans="20:21" x14ac:dyDescent="0.2">
      <c r="T1177" s="384" t="str">
        <f>IF(ISTEXT(Data!AJ1177),Data!AJ1177,"")</f>
        <v/>
      </c>
      <c r="U1177" s="384" t="str">
        <f>IF(ISTEXT(Data!AK1177),Data!AK1177,"")</f>
        <v/>
      </c>
    </row>
    <row r="1178" spans="20:21" x14ac:dyDescent="0.2">
      <c r="T1178" s="384" t="str">
        <f>IF(ISTEXT(Data!AJ1178),Data!AJ1178,"")</f>
        <v/>
      </c>
      <c r="U1178" s="384" t="str">
        <f>IF(ISTEXT(Data!AK1178),Data!AK1178,"")</f>
        <v/>
      </c>
    </row>
    <row r="1179" spans="20:21" x14ac:dyDescent="0.2">
      <c r="T1179" s="384" t="str">
        <f>IF(ISTEXT(Data!AJ1179),Data!AJ1179,"")</f>
        <v/>
      </c>
      <c r="U1179" s="384" t="str">
        <f>IF(ISTEXT(Data!AK1179),Data!AK1179,"")</f>
        <v/>
      </c>
    </row>
    <row r="1180" spans="20:21" x14ac:dyDescent="0.2">
      <c r="T1180" s="384" t="str">
        <f>IF(ISTEXT(Data!AJ1180),Data!AJ1180,"")</f>
        <v/>
      </c>
      <c r="U1180" s="384" t="str">
        <f>IF(ISTEXT(Data!AK1180),Data!AK1180,"")</f>
        <v/>
      </c>
    </row>
    <row r="1181" spans="20:21" x14ac:dyDescent="0.2">
      <c r="T1181" s="384" t="str">
        <f>IF(ISTEXT(Data!AJ1181),Data!AJ1181,"")</f>
        <v/>
      </c>
      <c r="U1181" s="384" t="str">
        <f>IF(ISTEXT(Data!AK1181),Data!AK1181,"")</f>
        <v/>
      </c>
    </row>
    <row r="1182" spans="20:21" x14ac:dyDescent="0.2">
      <c r="T1182" s="384" t="str">
        <f>IF(ISTEXT(Data!AJ1182),Data!AJ1182,"")</f>
        <v/>
      </c>
      <c r="U1182" s="384" t="str">
        <f>IF(ISTEXT(Data!AK1182),Data!AK1182,"")</f>
        <v/>
      </c>
    </row>
    <row r="1183" spans="20:21" x14ac:dyDescent="0.2">
      <c r="T1183" s="384" t="str">
        <f>IF(ISTEXT(Data!AJ1183),Data!AJ1183,"")</f>
        <v/>
      </c>
      <c r="U1183" s="384" t="str">
        <f>IF(ISTEXT(Data!AK1183),Data!AK1183,"")</f>
        <v/>
      </c>
    </row>
    <row r="1184" spans="20:21" x14ac:dyDescent="0.2">
      <c r="T1184" s="384" t="str">
        <f>IF(ISTEXT(Data!AJ1184),Data!AJ1184,"")</f>
        <v/>
      </c>
      <c r="U1184" s="384" t="str">
        <f>IF(ISTEXT(Data!AK1184),Data!AK1184,"")</f>
        <v/>
      </c>
    </row>
    <row r="1185" spans="20:21" x14ac:dyDescent="0.2">
      <c r="T1185" s="384" t="str">
        <f>IF(ISTEXT(Data!AJ1185),Data!AJ1185,"")</f>
        <v/>
      </c>
      <c r="U1185" s="384" t="str">
        <f>IF(ISTEXT(Data!AK1185),Data!AK1185,"")</f>
        <v/>
      </c>
    </row>
    <row r="1186" spans="20:21" x14ac:dyDescent="0.2">
      <c r="T1186" s="384" t="str">
        <f>IF(ISTEXT(Data!AJ1186),Data!AJ1186,"")</f>
        <v/>
      </c>
      <c r="U1186" s="384" t="str">
        <f>IF(ISTEXT(Data!AK1186),Data!AK1186,"")</f>
        <v/>
      </c>
    </row>
    <row r="1187" spans="20:21" x14ac:dyDescent="0.2">
      <c r="T1187" s="384" t="str">
        <f>IF(ISTEXT(Data!AJ1187),Data!AJ1187,"")</f>
        <v/>
      </c>
      <c r="U1187" s="384" t="str">
        <f>IF(ISTEXT(Data!AK1187),Data!AK1187,"")</f>
        <v/>
      </c>
    </row>
    <row r="1188" spans="20:21" x14ac:dyDescent="0.2">
      <c r="T1188" s="384" t="str">
        <f>IF(ISTEXT(Data!AJ1188),Data!AJ1188,"")</f>
        <v/>
      </c>
      <c r="U1188" s="384" t="str">
        <f>IF(ISTEXT(Data!AK1188),Data!AK1188,"")</f>
        <v/>
      </c>
    </row>
    <row r="1189" spans="20:21" x14ac:dyDescent="0.2">
      <c r="T1189" s="384" t="str">
        <f>IF(ISTEXT(Data!AJ1189),Data!AJ1189,"")</f>
        <v/>
      </c>
      <c r="U1189" s="384" t="str">
        <f>IF(ISTEXT(Data!AK1189),Data!AK1189,"")</f>
        <v/>
      </c>
    </row>
    <row r="1190" spans="20:21" x14ac:dyDescent="0.2">
      <c r="T1190" s="384" t="str">
        <f>IF(ISTEXT(Data!AJ1190),Data!AJ1190,"")</f>
        <v/>
      </c>
      <c r="U1190" s="384" t="str">
        <f>IF(ISTEXT(Data!AK1190),Data!AK1190,"")</f>
        <v/>
      </c>
    </row>
    <row r="1191" spans="20:21" x14ac:dyDescent="0.2">
      <c r="T1191" s="384" t="str">
        <f>IF(ISTEXT(Data!AJ1191),Data!AJ1191,"")</f>
        <v/>
      </c>
      <c r="U1191" s="384" t="str">
        <f>IF(ISTEXT(Data!AK1191),Data!AK1191,"")</f>
        <v/>
      </c>
    </row>
    <row r="1192" spans="20:21" x14ac:dyDescent="0.2">
      <c r="T1192" s="384" t="str">
        <f>IF(ISTEXT(Data!AJ1192),Data!AJ1192,"")</f>
        <v/>
      </c>
      <c r="U1192" s="384" t="str">
        <f>IF(ISTEXT(Data!AK1192),Data!AK1192,"")</f>
        <v/>
      </c>
    </row>
    <row r="1193" spans="20:21" x14ac:dyDescent="0.2">
      <c r="T1193" s="384" t="str">
        <f>IF(ISTEXT(Data!AJ1193),Data!AJ1193,"")</f>
        <v/>
      </c>
      <c r="U1193" s="384" t="str">
        <f>IF(ISTEXT(Data!AK1193),Data!AK1193,"")</f>
        <v/>
      </c>
    </row>
    <row r="1194" spans="20:21" x14ac:dyDescent="0.2">
      <c r="T1194" s="384" t="str">
        <f>IF(ISTEXT(Data!AJ1194),Data!AJ1194,"")</f>
        <v/>
      </c>
      <c r="U1194" s="384" t="str">
        <f>IF(ISTEXT(Data!AK1194),Data!AK1194,"")</f>
        <v/>
      </c>
    </row>
    <row r="1195" spans="20:21" x14ac:dyDescent="0.2">
      <c r="T1195" s="384" t="str">
        <f>IF(ISTEXT(Data!AJ1195),Data!AJ1195,"")</f>
        <v/>
      </c>
      <c r="U1195" s="384" t="str">
        <f>IF(ISTEXT(Data!AK1195),Data!AK1195,"")</f>
        <v/>
      </c>
    </row>
    <row r="1196" spans="20:21" x14ac:dyDescent="0.2">
      <c r="T1196" s="384" t="str">
        <f>IF(ISTEXT(Data!AJ1196),Data!AJ1196,"")</f>
        <v/>
      </c>
      <c r="U1196" s="384" t="str">
        <f>IF(ISTEXT(Data!AK1196),Data!AK1196,"")</f>
        <v/>
      </c>
    </row>
    <row r="1197" spans="20:21" x14ac:dyDescent="0.2">
      <c r="T1197" s="384" t="str">
        <f>IF(ISTEXT(Data!AJ1197),Data!AJ1197,"")</f>
        <v/>
      </c>
      <c r="U1197" s="384" t="str">
        <f>IF(ISTEXT(Data!AK1197),Data!AK1197,"")</f>
        <v/>
      </c>
    </row>
    <row r="1198" spans="20:21" x14ac:dyDescent="0.2">
      <c r="T1198" s="384" t="str">
        <f>IF(ISTEXT(Data!AJ1198),Data!AJ1198,"")</f>
        <v/>
      </c>
      <c r="U1198" s="384" t="str">
        <f>IF(ISTEXT(Data!AK1198),Data!AK1198,"")</f>
        <v/>
      </c>
    </row>
    <row r="1199" spans="20:21" x14ac:dyDescent="0.2">
      <c r="T1199" s="384" t="str">
        <f>IF(ISTEXT(Data!AJ1199),Data!AJ1199,"")</f>
        <v/>
      </c>
      <c r="U1199" s="384" t="str">
        <f>IF(ISTEXT(Data!AK1199),Data!AK1199,"")</f>
        <v/>
      </c>
    </row>
    <row r="1200" spans="20:21" x14ac:dyDescent="0.2">
      <c r="T1200" s="384" t="str">
        <f>IF(ISTEXT(Data!AJ1200),Data!AJ1200,"")</f>
        <v/>
      </c>
      <c r="U1200" s="384" t="str">
        <f>IF(ISTEXT(Data!AK1200),Data!AK1200,"")</f>
        <v/>
      </c>
    </row>
    <row r="1201" spans="20:21" x14ac:dyDescent="0.2">
      <c r="T1201" s="384" t="str">
        <f>IF(ISTEXT(Data!AJ1201),Data!AJ1201,"")</f>
        <v/>
      </c>
      <c r="U1201" s="384" t="str">
        <f>IF(ISTEXT(Data!AK1201),Data!AK1201,"")</f>
        <v/>
      </c>
    </row>
    <row r="1202" spans="20:21" x14ac:dyDescent="0.2">
      <c r="T1202" s="384" t="str">
        <f>IF(ISTEXT(Data!AJ1202),Data!AJ1202,"")</f>
        <v/>
      </c>
      <c r="U1202" s="384" t="str">
        <f>IF(ISTEXT(Data!AK1202),Data!AK1202,"")</f>
        <v/>
      </c>
    </row>
    <row r="1203" spans="20:21" x14ac:dyDescent="0.2">
      <c r="T1203" s="384" t="str">
        <f>IF(ISTEXT(Data!AJ1203),Data!AJ1203,"")</f>
        <v/>
      </c>
      <c r="U1203" s="384" t="str">
        <f>IF(ISTEXT(Data!AK1203),Data!AK1203,"")</f>
        <v/>
      </c>
    </row>
    <row r="1204" spans="20:21" x14ac:dyDescent="0.2">
      <c r="T1204" s="384" t="str">
        <f>IF(ISTEXT(Data!AJ1204),Data!AJ1204,"")</f>
        <v/>
      </c>
      <c r="U1204" s="384" t="str">
        <f>IF(ISTEXT(Data!AK1204),Data!AK1204,"")</f>
        <v/>
      </c>
    </row>
    <row r="1205" spans="20:21" x14ac:dyDescent="0.2">
      <c r="T1205" s="384" t="str">
        <f>IF(ISTEXT(Data!AJ1205),Data!AJ1205,"")</f>
        <v/>
      </c>
      <c r="U1205" s="384" t="str">
        <f>IF(ISTEXT(Data!AK1205),Data!AK1205,"")</f>
        <v/>
      </c>
    </row>
    <row r="1206" spans="20:21" x14ac:dyDescent="0.2">
      <c r="T1206" s="384" t="str">
        <f>IF(ISTEXT(Data!AJ1206),Data!AJ1206,"")</f>
        <v/>
      </c>
      <c r="U1206" s="384" t="str">
        <f>IF(ISTEXT(Data!AK1206),Data!AK1206,"")</f>
        <v/>
      </c>
    </row>
    <row r="1207" spans="20:21" x14ac:dyDescent="0.2">
      <c r="T1207" s="384" t="str">
        <f>IF(ISTEXT(Data!AJ1207),Data!AJ1207,"")</f>
        <v/>
      </c>
      <c r="U1207" s="384" t="str">
        <f>IF(ISTEXT(Data!AK1207),Data!AK1207,"")</f>
        <v/>
      </c>
    </row>
    <row r="1208" spans="20:21" x14ac:dyDescent="0.2">
      <c r="T1208" s="384" t="str">
        <f>IF(ISTEXT(Data!AJ1208),Data!AJ1208,"")</f>
        <v/>
      </c>
      <c r="U1208" s="384" t="str">
        <f>IF(ISTEXT(Data!AK1208),Data!AK1208,"")</f>
        <v/>
      </c>
    </row>
    <row r="1209" spans="20:21" x14ac:dyDescent="0.2">
      <c r="T1209" s="384" t="str">
        <f>IF(ISTEXT(Data!AJ1209),Data!AJ1209,"")</f>
        <v/>
      </c>
      <c r="U1209" s="384" t="str">
        <f>IF(ISTEXT(Data!AK1209),Data!AK1209,"")</f>
        <v/>
      </c>
    </row>
    <row r="1210" spans="20:21" x14ac:dyDescent="0.2">
      <c r="T1210" s="384" t="str">
        <f>IF(ISTEXT(Data!AJ1210),Data!AJ1210,"")</f>
        <v/>
      </c>
      <c r="U1210" s="384" t="str">
        <f>IF(ISTEXT(Data!AK1210),Data!AK1210,"")</f>
        <v/>
      </c>
    </row>
    <row r="1211" spans="20:21" x14ac:dyDescent="0.2">
      <c r="T1211" s="384" t="str">
        <f>IF(ISTEXT(Data!AJ1211),Data!AJ1211,"")</f>
        <v/>
      </c>
      <c r="U1211" s="384" t="str">
        <f>IF(ISTEXT(Data!AK1211),Data!AK1211,"")</f>
        <v/>
      </c>
    </row>
    <row r="1212" spans="20:21" x14ac:dyDescent="0.2">
      <c r="T1212" s="384" t="str">
        <f>IF(ISTEXT(Data!AJ1212),Data!AJ1212,"")</f>
        <v/>
      </c>
      <c r="U1212" s="384" t="str">
        <f>IF(ISTEXT(Data!AK1212),Data!AK1212,"")</f>
        <v/>
      </c>
    </row>
    <row r="1213" spans="20:21" x14ac:dyDescent="0.2">
      <c r="T1213" s="384" t="str">
        <f>IF(ISTEXT(Data!AJ1213),Data!AJ1213,"")</f>
        <v/>
      </c>
      <c r="U1213" s="384" t="str">
        <f>IF(ISTEXT(Data!AK1213),Data!AK1213,"")</f>
        <v/>
      </c>
    </row>
    <row r="1214" spans="20:21" x14ac:dyDescent="0.2">
      <c r="T1214" s="384" t="str">
        <f>IF(ISTEXT(Data!AJ1214),Data!AJ1214,"")</f>
        <v/>
      </c>
      <c r="U1214" s="384" t="str">
        <f>IF(ISTEXT(Data!AK1214),Data!AK1214,"")</f>
        <v/>
      </c>
    </row>
    <row r="1215" spans="20:21" x14ac:dyDescent="0.2">
      <c r="T1215" s="384" t="str">
        <f>IF(ISTEXT(Data!AJ1215),Data!AJ1215,"")</f>
        <v/>
      </c>
      <c r="U1215" s="384" t="str">
        <f>IF(ISTEXT(Data!AK1215),Data!AK1215,"")</f>
        <v/>
      </c>
    </row>
    <row r="1216" spans="20:21" x14ac:dyDescent="0.2">
      <c r="T1216" s="384" t="str">
        <f>IF(ISTEXT(Data!AJ1216),Data!AJ1216,"")</f>
        <v/>
      </c>
      <c r="U1216" s="384" t="str">
        <f>IF(ISTEXT(Data!AK1216),Data!AK1216,"")</f>
        <v/>
      </c>
    </row>
    <row r="1217" spans="20:21" x14ac:dyDescent="0.2">
      <c r="T1217" s="384" t="str">
        <f>IF(ISTEXT(Data!AJ1217),Data!AJ1217,"")</f>
        <v/>
      </c>
      <c r="U1217" s="384" t="str">
        <f>IF(ISTEXT(Data!AK1217),Data!AK1217,"")</f>
        <v/>
      </c>
    </row>
    <row r="1218" spans="20:21" x14ac:dyDescent="0.2">
      <c r="T1218" s="384" t="str">
        <f>IF(ISTEXT(Data!AJ1218),Data!AJ1218,"")</f>
        <v/>
      </c>
      <c r="U1218" s="384" t="str">
        <f>IF(ISTEXT(Data!AK1218),Data!AK1218,"")</f>
        <v/>
      </c>
    </row>
    <row r="1219" spans="20:21" x14ac:dyDescent="0.2">
      <c r="T1219" s="384" t="str">
        <f>IF(ISTEXT(Data!AJ1219),Data!AJ1219,"")</f>
        <v/>
      </c>
      <c r="U1219" s="384" t="str">
        <f>IF(ISTEXT(Data!AK1219),Data!AK1219,"")</f>
        <v/>
      </c>
    </row>
    <row r="1220" spans="20:21" x14ac:dyDescent="0.2">
      <c r="T1220" s="384" t="str">
        <f>IF(ISTEXT(Data!AJ1220),Data!AJ1220,"")</f>
        <v/>
      </c>
      <c r="U1220" s="384" t="str">
        <f>IF(ISTEXT(Data!AK1220),Data!AK1220,"")</f>
        <v/>
      </c>
    </row>
    <row r="1221" spans="20:21" x14ac:dyDescent="0.2">
      <c r="T1221" s="384" t="str">
        <f>IF(ISTEXT(Data!AJ1221),Data!AJ1221,"")</f>
        <v/>
      </c>
      <c r="U1221" s="384" t="str">
        <f>IF(ISTEXT(Data!AK1221),Data!AK1221,"")</f>
        <v/>
      </c>
    </row>
    <row r="1222" spans="20:21" x14ac:dyDescent="0.2">
      <c r="T1222" s="384" t="str">
        <f>IF(ISTEXT(Data!AJ1222),Data!AJ1222,"")</f>
        <v/>
      </c>
      <c r="U1222" s="384" t="str">
        <f>IF(ISTEXT(Data!AK1222),Data!AK1222,"")</f>
        <v/>
      </c>
    </row>
    <row r="1223" spans="20:21" x14ac:dyDescent="0.2">
      <c r="T1223" s="384" t="str">
        <f>IF(ISTEXT(Data!AJ1223),Data!AJ1223,"")</f>
        <v/>
      </c>
      <c r="U1223" s="384" t="str">
        <f>IF(ISTEXT(Data!AK1223),Data!AK1223,"")</f>
        <v/>
      </c>
    </row>
    <row r="1224" spans="20:21" x14ac:dyDescent="0.2">
      <c r="T1224" s="384" t="str">
        <f>IF(ISTEXT(Data!AJ1224),Data!AJ1224,"")</f>
        <v/>
      </c>
      <c r="U1224" s="384" t="str">
        <f>IF(ISTEXT(Data!AK1224),Data!AK1224,"")</f>
        <v/>
      </c>
    </row>
    <row r="1225" spans="20:21" x14ac:dyDescent="0.2">
      <c r="T1225" s="384" t="str">
        <f>IF(ISTEXT(Data!AJ1225),Data!AJ1225,"")</f>
        <v/>
      </c>
      <c r="U1225" s="384" t="str">
        <f>IF(ISTEXT(Data!AK1225),Data!AK1225,"")</f>
        <v/>
      </c>
    </row>
    <row r="1226" spans="20:21" x14ac:dyDescent="0.2">
      <c r="T1226" s="384" t="str">
        <f>IF(ISTEXT(Data!AJ1226),Data!AJ1226,"")</f>
        <v/>
      </c>
      <c r="U1226" s="384" t="str">
        <f>IF(ISTEXT(Data!AK1226),Data!AK1226,"")</f>
        <v/>
      </c>
    </row>
    <row r="1227" spans="20:21" x14ac:dyDescent="0.2">
      <c r="T1227" s="384" t="str">
        <f>IF(ISTEXT(Data!AJ1227),Data!AJ1227,"")</f>
        <v/>
      </c>
      <c r="U1227" s="384" t="str">
        <f>IF(ISTEXT(Data!AK1227),Data!AK1227,"")</f>
        <v/>
      </c>
    </row>
    <row r="1228" spans="20:21" x14ac:dyDescent="0.2">
      <c r="T1228" s="384" t="str">
        <f>IF(ISTEXT(Data!AJ1228),Data!AJ1228,"")</f>
        <v/>
      </c>
      <c r="U1228" s="384" t="str">
        <f>IF(ISTEXT(Data!AK1228),Data!AK1228,"")</f>
        <v/>
      </c>
    </row>
    <row r="1229" spans="20:21" x14ac:dyDescent="0.2">
      <c r="T1229" s="384" t="str">
        <f>IF(ISTEXT(Data!AJ1229),Data!AJ1229,"")</f>
        <v/>
      </c>
      <c r="U1229" s="384" t="str">
        <f>IF(ISTEXT(Data!AK1229),Data!AK1229,"")</f>
        <v/>
      </c>
    </row>
    <row r="1230" spans="20:21" x14ac:dyDescent="0.2">
      <c r="T1230" s="384" t="str">
        <f>IF(ISTEXT(Data!AJ1230),Data!AJ1230,"")</f>
        <v/>
      </c>
      <c r="U1230" s="384" t="str">
        <f>IF(ISTEXT(Data!AK1230),Data!AK1230,"")</f>
        <v/>
      </c>
    </row>
    <row r="1231" spans="20:21" x14ac:dyDescent="0.2">
      <c r="T1231" s="384" t="str">
        <f>IF(ISTEXT(Data!AJ1231),Data!AJ1231,"")</f>
        <v/>
      </c>
      <c r="U1231" s="384" t="str">
        <f>IF(ISTEXT(Data!AK1231),Data!AK1231,"")</f>
        <v/>
      </c>
    </row>
    <row r="1232" spans="20:21" x14ac:dyDescent="0.2">
      <c r="T1232" s="384" t="str">
        <f>IF(ISTEXT(Data!AJ1232),Data!AJ1232,"")</f>
        <v/>
      </c>
      <c r="U1232" s="384" t="str">
        <f>IF(ISTEXT(Data!AK1232),Data!AK1232,"")</f>
        <v/>
      </c>
    </row>
    <row r="1233" spans="20:21" x14ac:dyDescent="0.2">
      <c r="T1233" s="384" t="str">
        <f>IF(ISTEXT(Data!AJ1233),Data!AJ1233,"")</f>
        <v/>
      </c>
      <c r="U1233" s="384" t="str">
        <f>IF(ISTEXT(Data!AK1233),Data!AK1233,"")</f>
        <v/>
      </c>
    </row>
    <row r="1234" spans="20:21" x14ac:dyDescent="0.2">
      <c r="T1234" s="384" t="str">
        <f>IF(ISTEXT(Data!AJ1234),Data!AJ1234,"")</f>
        <v/>
      </c>
      <c r="U1234" s="384" t="str">
        <f>IF(ISTEXT(Data!AK1234),Data!AK1234,"")</f>
        <v/>
      </c>
    </row>
    <row r="1235" spans="20:21" x14ac:dyDescent="0.2">
      <c r="T1235" s="384" t="str">
        <f>IF(ISTEXT(Data!AJ1235),Data!AJ1235,"")</f>
        <v/>
      </c>
      <c r="U1235" s="384" t="str">
        <f>IF(ISTEXT(Data!AK1235),Data!AK1235,"")</f>
        <v/>
      </c>
    </row>
    <row r="1236" spans="20:21" x14ac:dyDescent="0.2">
      <c r="T1236" s="384" t="str">
        <f>IF(ISTEXT(Data!AJ1236),Data!AJ1236,"")</f>
        <v/>
      </c>
      <c r="U1236" s="384" t="str">
        <f>IF(ISTEXT(Data!AK1236),Data!AK1236,"")</f>
        <v/>
      </c>
    </row>
    <row r="1237" spans="20:21" x14ac:dyDescent="0.2">
      <c r="T1237" s="384" t="str">
        <f>IF(ISTEXT(Data!AJ1237),Data!AJ1237,"")</f>
        <v/>
      </c>
      <c r="U1237" s="384" t="str">
        <f>IF(ISTEXT(Data!AK1237),Data!AK1237,"")</f>
        <v/>
      </c>
    </row>
    <row r="1238" spans="20:21" x14ac:dyDescent="0.2">
      <c r="T1238" s="384" t="str">
        <f>IF(ISTEXT(Data!AJ1238),Data!AJ1238,"")</f>
        <v/>
      </c>
      <c r="U1238" s="384" t="str">
        <f>IF(ISTEXT(Data!AK1238),Data!AK1238,"")</f>
        <v/>
      </c>
    </row>
    <row r="1239" spans="20:21" x14ac:dyDescent="0.2">
      <c r="T1239" s="384" t="str">
        <f>IF(ISTEXT(Data!AJ1239),Data!AJ1239,"")</f>
        <v/>
      </c>
      <c r="U1239" s="384" t="str">
        <f>IF(ISTEXT(Data!AK1239),Data!AK1239,"")</f>
        <v/>
      </c>
    </row>
    <row r="1240" spans="20:21" x14ac:dyDescent="0.2">
      <c r="T1240" s="384" t="str">
        <f>IF(ISTEXT(Data!AJ1240),Data!AJ1240,"")</f>
        <v/>
      </c>
      <c r="U1240" s="384" t="str">
        <f>IF(ISTEXT(Data!AK1240),Data!AK1240,"")</f>
        <v/>
      </c>
    </row>
    <row r="1241" spans="20:21" x14ac:dyDescent="0.2">
      <c r="T1241" s="384" t="str">
        <f>IF(ISTEXT(Data!AJ1241),Data!AJ1241,"")</f>
        <v/>
      </c>
      <c r="U1241" s="384" t="str">
        <f>IF(ISTEXT(Data!AK1241),Data!AK1241,"")</f>
        <v/>
      </c>
    </row>
    <row r="1242" spans="20:21" x14ac:dyDescent="0.2">
      <c r="T1242" s="384" t="str">
        <f>IF(ISTEXT(Data!AJ1242),Data!AJ1242,"")</f>
        <v/>
      </c>
      <c r="U1242" s="384" t="str">
        <f>IF(ISTEXT(Data!AK1242),Data!AK1242,"")</f>
        <v/>
      </c>
    </row>
    <row r="1243" spans="20:21" x14ac:dyDescent="0.2">
      <c r="T1243" s="384" t="str">
        <f>IF(ISTEXT(Data!AJ1243),Data!AJ1243,"")</f>
        <v/>
      </c>
      <c r="U1243" s="384" t="str">
        <f>IF(ISTEXT(Data!AK1243),Data!AK1243,"")</f>
        <v/>
      </c>
    </row>
    <row r="1244" spans="20:21" x14ac:dyDescent="0.2">
      <c r="T1244" s="384" t="str">
        <f>IF(ISTEXT(Data!AJ1244),Data!AJ1244,"")</f>
        <v/>
      </c>
      <c r="U1244" s="384" t="str">
        <f>IF(ISTEXT(Data!AK1244),Data!AK1244,"")</f>
        <v/>
      </c>
    </row>
    <row r="1245" spans="20:21" x14ac:dyDescent="0.2">
      <c r="T1245" s="384" t="str">
        <f>IF(ISTEXT(Data!AJ1245),Data!AJ1245,"")</f>
        <v/>
      </c>
      <c r="U1245" s="384" t="str">
        <f>IF(ISTEXT(Data!AK1245),Data!AK1245,"")</f>
        <v/>
      </c>
    </row>
    <row r="1246" spans="20:21" x14ac:dyDescent="0.2">
      <c r="T1246" s="384" t="str">
        <f>IF(ISTEXT(Data!AJ1246),Data!AJ1246,"")</f>
        <v/>
      </c>
      <c r="U1246" s="384" t="str">
        <f>IF(ISTEXT(Data!AK1246),Data!AK1246,"")</f>
        <v/>
      </c>
    </row>
    <row r="1247" spans="20:21" x14ac:dyDescent="0.2">
      <c r="T1247" s="384" t="str">
        <f>IF(ISTEXT(Data!AJ1247),Data!AJ1247,"")</f>
        <v/>
      </c>
      <c r="U1247" s="384" t="str">
        <f>IF(ISTEXT(Data!AK1247),Data!AK1247,"")</f>
        <v/>
      </c>
    </row>
    <row r="1248" spans="20:21" x14ac:dyDescent="0.2">
      <c r="T1248" s="384" t="str">
        <f>IF(ISTEXT(Data!AJ1248),Data!AJ1248,"")</f>
        <v/>
      </c>
      <c r="U1248" s="384" t="str">
        <f>IF(ISTEXT(Data!AK1248),Data!AK1248,"")</f>
        <v/>
      </c>
    </row>
    <row r="1249" spans="20:21" x14ac:dyDescent="0.2">
      <c r="T1249" s="384" t="str">
        <f>IF(ISTEXT(Data!AJ1249),Data!AJ1249,"")</f>
        <v/>
      </c>
      <c r="U1249" s="384" t="str">
        <f>IF(ISTEXT(Data!AK1249),Data!AK1249,"")</f>
        <v/>
      </c>
    </row>
    <row r="1250" spans="20:21" x14ac:dyDescent="0.2">
      <c r="T1250" s="384" t="str">
        <f>IF(ISTEXT(Data!AJ1250),Data!AJ1250,"")</f>
        <v/>
      </c>
      <c r="U1250" s="384" t="str">
        <f>IF(ISTEXT(Data!AK1250),Data!AK1250,"")</f>
        <v/>
      </c>
    </row>
    <row r="1251" spans="20:21" x14ac:dyDescent="0.2">
      <c r="T1251" s="384" t="str">
        <f>IF(ISTEXT(Data!AJ1251),Data!AJ1251,"")</f>
        <v/>
      </c>
      <c r="U1251" s="384" t="str">
        <f>IF(ISTEXT(Data!AK1251),Data!AK1251,"")</f>
        <v/>
      </c>
    </row>
    <row r="1252" spans="20:21" x14ac:dyDescent="0.2">
      <c r="T1252" s="384" t="str">
        <f>IF(ISTEXT(Data!AJ1252),Data!AJ1252,"")</f>
        <v/>
      </c>
      <c r="U1252" s="384" t="str">
        <f>IF(ISTEXT(Data!AK1252),Data!AK1252,"")</f>
        <v/>
      </c>
    </row>
    <row r="1253" spans="20:21" x14ac:dyDescent="0.2">
      <c r="T1253" s="384" t="str">
        <f>IF(ISTEXT(Data!AJ1253),Data!AJ1253,"")</f>
        <v/>
      </c>
      <c r="U1253" s="384" t="str">
        <f>IF(ISTEXT(Data!AK1253),Data!AK1253,"")</f>
        <v/>
      </c>
    </row>
    <row r="1254" spans="20:21" x14ac:dyDescent="0.2">
      <c r="T1254" s="384" t="str">
        <f>IF(ISTEXT(Data!AJ1254),Data!AJ1254,"")</f>
        <v/>
      </c>
      <c r="U1254" s="384" t="str">
        <f>IF(ISTEXT(Data!AK1254),Data!AK1254,"")</f>
        <v/>
      </c>
    </row>
    <row r="1255" spans="20:21" x14ac:dyDescent="0.2">
      <c r="T1255" s="384" t="str">
        <f>IF(ISTEXT(Data!AJ1255),Data!AJ1255,"")</f>
        <v/>
      </c>
      <c r="U1255" s="384" t="str">
        <f>IF(ISTEXT(Data!AK1255),Data!AK1255,"")</f>
        <v/>
      </c>
    </row>
    <row r="1256" spans="20:21" x14ac:dyDescent="0.2">
      <c r="T1256" s="384" t="str">
        <f>IF(ISTEXT(Data!AJ1256),Data!AJ1256,"")</f>
        <v/>
      </c>
      <c r="U1256" s="384" t="str">
        <f>IF(ISTEXT(Data!AK1256),Data!AK1256,"")</f>
        <v/>
      </c>
    </row>
    <row r="1257" spans="20:21" x14ac:dyDescent="0.2">
      <c r="T1257" s="384" t="str">
        <f>IF(ISTEXT(Data!AJ1257),Data!AJ1257,"")</f>
        <v/>
      </c>
      <c r="U1257" s="384" t="str">
        <f>IF(ISTEXT(Data!AK1257),Data!AK1257,"")</f>
        <v/>
      </c>
    </row>
    <row r="1258" spans="20:21" x14ac:dyDescent="0.2">
      <c r="T1258" s="384" t="str">
        <f>IF(ISTEXT(Data!AJ1258),Data!AJ1258,"")</f>
        <v/>
      </c>
      <c r="U1258" s="384" t="str">
        <f>IF(ISTEXT(Data!AK1258),Data!AK1258,"")</f>
        <v/>
      </c>
    </row>
    <row r="1259" spans="20:21" x14ac:dyDescent="0.2">
      <c r="T1259" s="384" t="str">
        <f>IF(ISTEXT(Data!AJ1259),Data!AJ1259,"")</f>
        <v/>
      </c>
      <c r="U1259" s="384" t="str">
        <f>IF(ISTEXT(Data!AK1259),Data!AK1259,"")</f>
        <v/>
      </c>
    </row>
    <row r="1260" spans="20:21" x14ac:dyDescent="0.2">
      <c r="T1260" s="384" t="str">
        <f>IF(ISTEXT(Data!AJ1260),Data!AJ1260,"")</f>
        <v/>
      </c>
      <c r="U1260" s="384" t="str">
        <f>IF(ISTEXT(Data!AK1260),Data!AK1260,"")</f>
        <v/>
      </c>
    </row>
    <row r="1261" spans="20:21" x14ac:dyDescent="0.2">
      <c r="T1261" s="384" t="str">
        <f>IF(ISTEXT(Data!AJ1261),Data!AJ1261,"")</f>
        <v/>
      </c>
      <c r="U1261" s="384" t="str">
        <f>IF(ISTEXT(Data!AK1261),Data!AK1261,"")</f>
        <v/>
      </c>
    </row>
    <row r="1262" spans="20:21" x14ac:dyDescent="0.2">
      <c r="T1262" s="384" t="str">
        <f>IF(ISTEXT(Data!AJ1262),Data!AJ1262,"")</f>
        <v/>
      </c>
      <c r="U1262" s="384" t="str">
        <f>IF(ISTEXT(Data!AK1262),Data!AK1262,"")</f>
        <v/>
      </c>
    </row>
    <row r="1263" spans="20:21" x14ac:dyDescent="0.2">
      <c r="T1263" s="384" t="str">
        <f>IF(ISTEXT(Data!AJ1263),Data!AJ1263,"")</f>
        <v/>
      </c>
      <c r="U1263" s="384" t="str">
        <f>IF(ISTEXT(Data!AK1263),Data!AK1263,"")</f>
        <v/>
      </c>
    </row>
    <row r="1264" spans="20:21" x14ac:dyDescent="0.2">
      <c r="T1264" s="384" t="str">
        <f>IF(ISTEXT(Data!AJ1264),Data!AJ1264,"")</f>
        <v/>
      </c>
      <c r="U1264" s="384" t="str">
        <f>IF(ISTEXT(Data!AK1264),Data!AK1264,"")</f>
        <v/>
      </c>
    </row>
    <row r="1265" spans="20:21" x14ac:dyDescent="0.2">
      <c r="T1265" s="384" t="str">
        <f>IF(ISTEXT(Data!AJ1265),Data!AJ1265,"")</f>
        <v/>
      </c>
      <c r="U1265" s="384" t="str">
        <f>IF(ISTEXT(Data!AK1265),Data!AK1265,"")</f>
        <v/>
      </c>
    </row>
    <row r="1266" spans="20:21" x14ac:dyDescent="0.2">
      <c r="T1266" s="384" t="str">
        <f>IF(ISTEXT(Data!AJ1266),Data!AJ1266,"")</f>
        <v/>
      </c>
      <c r="U1266" s="384" t="str">
        <f>IF(ISTEXT(Data!AK1266),Data!AK1266,"")</f>
        <v/>
      </c>
    </row>
    <row r="1267" spans="20:21" x14ac:dyDescent="0.2">
      <c r="T1267" s="384" t="str">
        <f>IF(ISTEXT(Data!AJ1267),Data!AJ1267,"")</f>
        <v/>
      </c>
      <c r="U1267" s="384" t="str">
        <f>IF(ISTEXT(Data!AK1267),Data!AK1267,"")</f>
        <v/>
      </c>
    </row>
    <row r="1268" spans="20:21" x14ac:dyDescent="0.2">
      <c r="T1268" s="384" t="str">
        <f>IF(ISTEXT(Data!AJ1268),Data!AJ1268,"")</f>
        <v/>
      </c>
      <c r="U1268" s="384" t="str">
        <f>IF(ISTEXT(Data!AK1268),Data!AK1268,"")</f>
        <v/>
      </c>
    </row>
    <row r="1269" spans="20:21" x14ac:dyDescent="0.2">
      <c r="T1269" s="384" t="str">
        <f>IF(ISTEXT(Data!AJ1269),Data!AJ1269,"")</f>
        <v/>
      </c>
      <c r="U1269" s="384" t="str">
        <f>IF(ISTEXT(Data!AK1269),Data!AK1269,"")</f>
        <v/>
      </c>
    </row>
    <row r="1270" spans="20:21" x14ac:dyDescent="0.2">
      <c r="T1270" s="384" t="str">
        <f>IF(ISTEXT(Data!AJ1270),Data!AJ1270,"")</f>
        <v/>
      </c>
      <c r="U1270" s="384" t="str">
        <f>IF(ISTEXT(Data!AK1270),Data!AK1270,"")</f>
        <v/>
      </c>
    </row>
    <row r="1271" spans="20:21" x14ac:dyDescent="0.2">
      <c r="T1271" s="384" t="str">
        <f>IF(ISTEXT(Data!AJ1271),Data!AJ1271,"")</f>
        <v/>
      </c>
      <c r="U1271" s="384" t="str">
        <f>IF(ISTEXT(Data!AK1271),Data!AK1271,"")</f>
        <v/>
      </c>
    </row>
    <row r="1272" spans="20:21" x14ac:dyDescent="0.2">
      <c r="T1272" s="384" t="str">
        <f>IF(ISTEXT(Data!AJ1272),Data!AJ1272,"")</f>
        <v/>
      </c>
      <c r="U1272" s="384" t="str">
        <f>IF(ISTEXT(Data!AK1272),Data!AK1272,"")</f>
        <v/>
      </c>
    </row>
    <row r="1273" spans="20:21" x14ac:dyDescent="0.2">
      <c r="T1273" s="384" t="str">
        <f>IF(ISTEXT(Data!AJ1273),Data!AJ1273,"")</f>
        <v/>
      </c>
      <c r="U1273" s="384" t="str">
        <f>IF(ISTEXT(Data!AK1273),Data!AK1273,"")</f>
        <v/>
      </c>
    </row>
    <row r="1274" spans="20:21" x14ac:dyDescent="0.2">
      <c r="T1274" s="384" t="str">
        <f>IF(ISTEXT(Data!AJ1274),Data!AJ1274,"")</f>
        <v/>
      </c>
      <c r="U1274" s="384" t="str">
        <f>IF(ISTEXT(Data!AK1274),Data!AK1274,"")</f>
        <v/>
      </c>
    </row>
    <row r="1275" spans="20:21" x14ac:dyDescent="0.2">
      <c r="T1275" s="384" t="str">
        <f>IF(ISTEXT(Data!AJ1275),Data!AJ1275,"")</f>
        <v/>
      </c>
      <c r="U1275" s="384" t="str">
        <f>IF(ISTEXT(Data!AK1275),Data!AK1275,"")</f>
        <v/>
      </c>
    </row>
    <row r="1276" spans="20:21" x14ac:dyDescent="0.2">
      <c r="T1276" s="384" t="str">
        <f>IF(ISTEXT(Data!AJ1276),Data!AJ1276,"")</f>
        <v/>
      </c>
      <c r="U1276" s="384" t="str">
        <f>IF(ISTEXT(Data!AK1276),Data!AK1276,"")</f>
        <v/>
      </c>
    </row>
    <row r="1277" spans="20:21" x14ac:dyDescent="0.2">
      <c r="T1277" s="384" t="str">
        <f>IF(ISTEXT(Data!AJ1277),Data!AJ1277,"")</f>
        <v/>
      </c>
      <c r="U1277" s="384" t="str">
        <f>IF(ISTEXT(Data!AK1277),Data!AK1277,"")</f>
        <v/>
      </c>
    </row>
    <row r="1278" spans="20:21" x14ac:dyDescent="0.2">
      <c r="T1278" s="384" t="str">
        <f>IF(ISTEXT(Data!AJ1278),Data!AJ1278,"")</f>
        <v/>
      </c>
      <c r="U1278" s="384" t="str">
        <f>IF(ISTEXT(Data!AK1278),Data!AK1278,"")</f>
        <v/>
      </c>
    </row>
    <row r="1279" spans="20:21" x14ac:dyDescent="0.2">
      <c r="T1279" s="384" t="str">
        <f>IF(ISTEXT(Data!AJ1279),Data!AJ1279,"")</f>
        <v/>
      </c>
      <c r="U1279" s="384" t="str">
        <f>IF(ISTEXT(Data!AK1279),Data!AK1279,"")</f>
        <v/>
      </c>
    </row>
    <row r="1280" spans="20:21" x14ac:dyDescent="0.2">
      <c r="T1280" s="384" t="str">
        <f>IF(ISTEXT(Data!AJ1280),Data!AJ1280,"")</f>
        <v/>
      </c>
      <c r="U1280" s="384" t="str">
        <f>IF(ISTEXT(Data!AK1280),Data!AK1280,"")</f>
        <v/>
      </c>
    </row>
    <row r="1281" spans="20:21" x14ac:dyDescent="0.2">
      <c r="T1281" s="384" t="str">
        <f>IF(ISTEXT(Data!AJ1281),Data!AJ1281,"")</f>
        <v/>
      </c>
      <c r="U1281" s="384" t="str">
        <f>IF(ISTEXT(Data!AK1281),Data!AK1281,"")</f>
        <v/>
      </c>
    </row>
    <row r="1282" spans="20:21" x14ac:dyDescent="0.2">
      <c r="T1282" s="384" t="str">
        <f>IF(ISTEXT(Data!AJ1282),Data!AJ1282,"")</f>
        <v/>
      </c>
      <c r="U1282" s="384" t="str">
        <f>IF(ISTEXT(Data!AK1282),Data!AK1282,"")</f>
        <v/>
      </c>
    </row>
    <row r="1283" spans="20:21" x14ac:dyDescent="0.2">
      <c r="T1283" s="384" t="str">
        <f>IF(ISTEXT(Data!AJ1283),Data!AJ1283,"")</f>
        <v/>
      </c>
      <c r="U1283" s="384" t="str">
        <f>IF(ISTEXT(Data!AK1283),Data!AK1283,"")</f>
        <v/>
      </c>
    </row>
    <row r="1284" spans="20:21" x14ac:dyDescent="0.2">
      <c r="T1284" s="384" t="str">
        <f>IF(ISTEXT(Data!AJ1284),Data!AJ1284,"")</f>
        <v/>
      </c>
      <c r="U1284" s="384" t="str">
        <f>IF(ISTEXT(Data!AK1284),Data!AK1284,"")</f>
        <v/>
      </c>
    </row>
    <row r="1285" spans="20:21" x14ac:dyDescent="0.2">
      <c r="T1285" s="384" t="str">
        <f>IF(ISTEXT(Data!AJ1285),Data!AJ1285,"")</f>
        <v/>
      </c>
      <c r="U1285" s="384" t="str">
        <f>IF(ISTEXT(Data!AK1285),Data!AK1285,"")</f>
        <v/>
      </c>
    </row>
    <row r="1286" spans="20:21" x14ac:dyDescent="0.2">
      <c r="T1286" s="384" t="str">
        <f>IF(ISTEXT(Data!AJ1286),Data!AJ1286,"")</f>
        <v/>
      </c>
      <c r="U1286" s="384" t="str">
        <f>IF(ISTEXT(Data!AK1286),Data!AK1286,"")</f>
        <v/>
      </c>
    </row>
    <row r="1287" spans="20:21" x14ac:dyDescent="0.2">
      <c r="T1287" s="384" t="str">
        <f>IF(ISTEXT(Data!AJ1287),Data!AJ1287,"")</f>
        <v/>
      </c>
      <c r="U1287" s="384" t="str">
        <f>IF(ISTEXT(Data!AK1287),Data!AK1287,"")</f>
        <v/>
      </c>
    </row>
    <row r="1288" spans="20:21" x14ac:dyDescent="0.2">
      <c r="T1288" s="384" t="str">
        <f>IF(ISTEXT(Data!AJ1288),Data!AJ1288,"")</f>
        <v/>
      </c>
      <c r="U1288" s="384" t="str">
        <f>IF(ISTEXT(Data!AK1288),Data!AK1288,"")</f>
        <v/>
      </c>
    </row>
    <row r="1289" spans="20:21" x14ac:dyDescent="0.2">
      <c r="T1289" s="384" t="str">
        <f>IF(ISTEXT(Data!AJ1289),Data!AJ1289,"")</f>
        <v/>
      </c>
      <c r="U1289" s="384" t="str">
        <f>IF(ISTEXT(Data!AK1289),Data!AK1289,"")</f>
        <v/>
      </c>
    </row>
    <row r="1290" spans="20:21" x14ac:dyDescent="0.2">
      <c r="T1290" s="384" t="str">
        <f>IF(ISTEXT(Data!AJ1290),Data!AJ1290,"")</f>
        <v/>
      </c>
      <c r="U1290" s="384" t="str">
        <f>IF(ISTEXT(Data!AK1290),Data!AK1290,"")</f>
        <v/>
      </c>
    </row>
    <row r="1291" spans="20:21" x14ac:dyDescent="0.2">
      <c r="T1291" s="384" t="str">
        <f>IF(ISTEXT(Data!AJ1291),Data!AJ1291,"")</f>
        <v/>
      </c>
      <c r="U1291" s="384" t="str">
        <f>IF(ISTEXT(Data!AK1291),Data!AK1291,"")</f>
        <v/>
      </c>
    </row>
    <row r="1292" spans="20:21" x14ac:dyDescent="0.2">
      <c r="T1292" s="384" t="str">
        <f>IF(ISTEXT(Data!AJ1292),Data!AJ1292,"")</f>
        <v/>
      </c>
      <c r="U1292" s="384" t="str">
        <f>IF(ISTEXT(Data!AK1292),Data!AK1292,"")</f>
        <v/>
      </c>
    </row>
    <row r="1293" spans="20:21" x14ac:dyDescent="0.2">
      <c r="T1293" s="384" t="str">
        <f>IF(ISTEXT(Data!AJ1293),Data!AJ1293,"")</f>
        <v/>
      </c>
      <c r="U1293" s="384" t="str">
        <f>IF(ISTEXT(Data!AK1293),Data!AK1293,"")</f>
        <v/>
      </c>
    </row>
    <row r="1294" spans="20:21" x14ac:dyDescent="0.2">
      <c r="T1294" s="384" t="str">
        <f>IF(ISTEXT(Data!AJ1294),Data!AJ1294,"")</f>
        <v/>
      </c>
      <c r="U1294" s="384" t="str">
        <f>IF(ISTEXT(Data!AK1294),Data!AK1294,"")</f>
        <v/>
      </c>
    </row>
    <row r="1295" spans="20:21" x14ac:dyDescent="0.2">
      <c r="T1295" s="384" t="str">
        <f>IF(ISTEXT(Data!AJ1295),Data!AJ1295,"")</f>
        <v/>
      </c>
      <c r="U1295" s="384" t="str">
        <f>IF(ISTEXT(Data!AK1295),Data!AK1295,"")</f>
        <v/>
      </c>
    </row>
    <row r="1296" spans="20:21" x14ac:dyDescent="0.2">
      <c r="T1296" s="384" t="str">
        <f>IF(ISTEXT(Data!AJ1296),Data!AJ1296,"")</f>
        <v/>
      </c>
      <c r="U1296" s="384" t="str">
        <f>IF(ISTEXT(Data!AK1296),Data!AK1296,"")</f>
        <v/>
      </c>
    </row>
    <row r="1297" spans="20:21" x14ac:dyDescent="0.2">
      <c r="T1297" s="384" t="str">
        <f>IF(ISTEXT(Data!AJ1297),Data!AJ1297,"")</f>
        <v/>
      </c>
      <c r="U1297" s="384" t="str">
        <f>IF(ISTEXT(Data!AK1297),Data!AK1297,"")</f>
        <v/>
      </c>
    </row>
    <row r="1298" spans="20:21" x14ac:dyDescent="0.2">
      <c r="T1298" s="384" t="str">
        <f>IF(ISTEXT(Data!AJ1298),Data!AJ1298,"")</f>
        <v/>
      </c>
      <c r="U1298" s="384" t="str">
        <f>IF(ISTEXT(Data!AK1298),Data!AK1298,"")</f>
        <v/>
      </c>
    </row>
    <row r="1299" spans="20:21" x14ac:dyDescent="0.2">
      <c r="T1299" s="384" t="str">
        <f>IF(ISTEXT(Data!AJ1299),Data!AJ1299,"")</f>
        <v/>
      </c>
      <c r="U1299" s="384" t="str">
        <f>IF(ISTEXT(Data!AK1299),Data!AK1299,"")</f>
        <v/>
      </c>
    </row>
    <row r="1300" spans="20:21" x14ac:dyDescent="0.2">
      <c r="T1300" s="384" t="str">
        <f>IF(ISTEXT(Data!AJ1300),Data!AJ1300,"")</f>
        <v/>
      </c>
      <c r="U1300" s="384" t="str">
        <f>IF(ISTEXT(Data!AK1300),Data!AK1300,"")</f>
        <v/>
      </c>
    </row>
    <row r="1301" spans="20:21" x14ac:dyDescent="0.2">
      <c r="T1301" s="384" t="str">
        <f>IF(ISTEXT(Data!AJ1301),Data!AJ1301,"")</f>
        <v/>
      </c>
      <c r="U1301" s="384" t="str">
        <f>IF(ISTEXT(Data!AK1301),Data!AK1301,"")</f>
        <v/>
      </c>
    </row>
    <row r="1302" spans="20:21" x14ac:dyDescent="0.2">
      <c r="T1302" s="384" t="str">
        <f>IF(ISTEXT(Data!AJ1302),Data!AJ1302,"")</f>
        <v/>
      </c>
      <c r="U1302" s="384" t="str">
        <f>IF(ISTEXT(Data!AK1302),Data!AK1302,"")</f>
        <v/>
      </c>
    </row>
    <row r="1303" spans="20:21" x14ac:dyDescent="0.2">
      <c r="T1303" s="384" t="str">
        <f>IF(ISTEXT(Data!AJ1303),Data!AJ1303,"")</f>
        <v/>
      </c>
      <c r="U1303" s="384" t="str">
        <f>IF(ISTEXT(Data!AK1303),Data!AK1303,"")</f>
        <v/>
      </c>
    </row>
    <row r="1304" spans="20:21" x14ac:dyDescent="0.2">
      <c r="T1304" s="384" t="str">
        <f>IF(ISTEXT(Data!AJ1304),Data!AJ1304,"")</f>
        <v/>
      </c>
      <c r="U1304" s="384" t="str">
        <f>IF(ISTEXT(Data!AK1304),Data!AK1304,"")</f>
        <v/>
      </c>
    </row>
    <row r="1305" spans="20:21" x14ac:dyDescent="0.2">
      <c r="T1305" s="384" t="str">
        <f>IF(ISTEXT(Data!AJ1305),Data!AJ1305,"")</f>
        <v/>
      </c>
      <c r="U1305" s="384" t="str">
        <f>IF(ISTEXT(Data!AK1305),Data!AK1305,"")</f>
        <v/>
      </c>
    </row>
    <row r="1306" spans="20:21" x14ac:dyDescent="0.2">
      <c r="T1306" s="384" t="str">
        <f>IF(ISTEXT(Data!AJ1306),Data!AJ1306,"")</f>
        <v/>
      </c>
      <c r="U1306" s="384" t="str">
        <f>IF(ISTEXT(Data!AK1306),Data!AK1306,"")</f>
        <v/>
      </c>
    </row>
    <row r="1307" spans="20:21" x14ac:dyDescent="0.2">
      <c r="T1307" s="384" t="str">
        <f>IF(ISTEXT(Data!AJ1307),Data!AJ1307,"")</f>
        <v/>
      </c>
      <c r="U1307" s="384" t="str">
        <f>IF(ISTEXT(Data!AK1307),Data!AK1307,"")</f>
        <v/>
      </c>
    </row>
    <row r="1308" spans="20:21" x14ac:dyDescent="0.2">
      <c r="T1308" s="384" t="str">
        <f>IF(ISTEXT(Data!AJ1308),Data!AJ1308,"")</f>
        <v/>
      </c>
      <c r="U1308" s="384" t="str">
        <f>IF(ISTEXT(Data!AK1308),Data!AK1308,"")</f>
        <v/>
      </c>
    </row>
    <row r="1309" spans="20:21" x14ac:dyDescent="0.2">
      <c r="T1309" s="384" t="str">
        <f>IF(ISTEXT(Data!AJ1309),Data!AJ1309,"")</f>
        <v/>
      </c>
      <c r="U1309" s="384" t="str">
        <f>IF(ISTEXT(Data!AK1309),Data!AK1309,"")</f>
        <v/>
      </c>
    </row>
    <row r="1310" spans="20:21" x14ac:dyDescent="0.2">
      <c r="T1310" s="384" t="str">
        <f>IF(ISTEXT(Data!AJ1310),Data!AJ1310,"")</f>
        <v/>
      </c>
      <c r="U1310" s="384" t="str">
        <f>IF(ISTEXT(Data!AK1310),Data!AK1310,"")</f>
        <v/>
      </c>
    </row>
    <row r="1311" spans="20:21" x14ac:dyDescent="0.2">
      <c r="T1311" s="384" t="str">
        <f>IF(ISTEXT(Data!AJ1311),Data!AJ1311,"")</f>
        <v/>
      </c>
      <c r="U1311" s="384" t="str">
        <f>IF(ISTEXT(Data!AK1311),Data!AK1311,"")</f>
        <v/>
      </c>
    </row>
    <row r="1312" spans="20:21" x14ac:dyDescent="0.2">
      <c r="T1312" s="384" t="str">
        <f>IF(ISTEXT(Data!AJ1312),Data!AJ1312,"")</f>
        <v/>
      </c>
      <c r="U1312" s="384" t="str">
        <f>IF(ISTEXT(Data!AK1312),Data!AK1312,"")</f>
        <v/>
      </c>
    </row>
    <row r="1313" spans="20:21" x14ac:dyDescent="0.2">
      <c r="T1313" s="384" t="str">
        <f>IF(ISTEXT(Data!AJ1313),Data!AJ1313,"")</f>
        <v/>
      </c>
      <c r="U1313" s="384" t="str">
        <f>IF(ISTEXT(Data!AK1313),Data!AK1313,"")</f>
        <v/>
      </c>
    </row>
    <row r="1314" spans="20:21" x14ac:dyDescent="0.2">
      <c r="T1314" s="384" t="str">
        <f>IF(ISTEXT(Data!AJ1314),Data!AJ1314,"")</f>
        <v/>
      </c>
      <c r="U1314" s="384" t="str">
        <f>IF(ISTEXT(Data!AK1314),Data!AK1314,"")</f>
        <v/>
      </c>
    </row>
    <row r="1315" spans="20:21" x14ac:dyDescent="0.2">
      <c r="T1315" s="384" t="str">
        <f>IF(ISTEXT(Data!AJ1315),Data!AJ1315,"")</f>
        <v/>
      </c>
      <c r="U1315" s="384" t="str">
        <f>IF(ISTEXT(Data!AK1315),Data!AK1315,"")</f>
        <v/>
      </c>
    </row>
    <row r="1316" spans="20:21" x14ac:dyDescent="0.2">
      <c r="T1316" s="384" t="str">
        <f>IF(ISTEXT(Data!AJ1316),Data!AJ1316,"")</f>
        <v/>
      </c>
      <c r="U1316" s="384" t="str">
        <f>IF(ISTEXT(Data!AK1316),Data!AK1316,"")</f>
        <v/>
      </c>
    </row>
    <row r="1317" spans="20:21" x14ac:dyDescent="0.2">
      <c r="T1317" s="384" t="str">
        <f>IF(ISTEXT(Data!AJ1317),Data!AJ1317,"")</f>
        <v/>
      </c>
      <c r="U1317" s="384" t="str">
        <f>IF(ISTEXT(Data!AK1317),Data!AK1317,"")</f>
        <v/>
      </c>
    </row>
    <row r="1318" spans="20:21" x14ac:dyDescent="0.2">
      <c r="T1318" s="384" t="str">
        <f>IF(ISTEXT(Data!AJ1318),Data!AJ1318,"")</f>
        <v/>
      </c>
      <c r="U1318" s="384" t="str">
        <f>IF(ISTEXT(Data!AK1318),Data!AK1318,"")</f>
        <v/>
      </c>
    </row>
    <row r="1319" spans="20:21" x14ac:dyDescent="0.2">
      <c r="T1319" s="384" t="str">
        <f>IF(ISTEXT(Data!AJ1319),Data!AJ1319,"")</f>
        <v/>
      </c>
      <c r="U1319" s="384" t="str">
        <f>IF(ISTEXT(Data!AK1319),Data!AK1319,"")</f>
        <v/>
      </c>
    </row>
    <row r="1320" spans="20:21" x14ac:dyDescent="0.2">
      <c r="T1320" s="384" t="str">
        <f>IF(ISTEXT(Data!AJ1320),Data!AJ1320,"")</f>
        <v/>
      </c>
      <c r="U1320" s="384" t="str">
        <f>IF(ISTEXT(Data!AK1320),Data!AK1320,"")</f>
        <v/>
      </c>
    </row>
    <row r="1321" spans="20:21" x14ac:dyDescent="0.2">
      <c r="T1321" s="384" t="str">
        <f>IF(ISTEXT(Data!AJ1321),Data!AJ1321,"")</f>
        <v/>
      </c>
      <c r="U1321" s="384" t="str">
        <f>IF(ISTEXT(Data!AK1321),Data!AK1321,"")</f>
        <v/>
      </c>
    </row>
    <row r="1322" spans="20:21" x14ac:dyDescent="0.2">
      <c r="T1322" s="384" t="str">
        <f>IF(ISTEXT(Data!AJ1322),Data!AJ1322,"")</f>
        <v/>
      </c>
      <c r="U1322" s="384" t="str">
        <f>IF(ISTEXT(Data!AK1322),Data!AK1322,"")</f>
        <v/>
      </c>
    </row>
    <row r="1323" spans="20:21" x14ac:dyDescent="0.2">
      <c r="T1323" s="384" t="str">
        <f>IF(ISTEXT(Data!AJ1323),Data!AJ1323,"")</f>
        <v/>
      </c>
      <c r="U1323" s="384" t="str">
        <f>IF(ISTEXT(Data!AK1323),Data!AK1323,"")</f>
        <v/>
      </c>
    </row>
    <row r="1324" spans="20:21" x14ac:dyDescent="0.2">
      <c r="T1324" s="384" t="str">
        <f>IF(ISTEXT(Data!AJ1324),Data!AJ1324,"")</f>
        <v/>
      </c>
      <c r="U1324" s="384" t="str">
        <f>IF(ISTEXT(Data!AK1324),Data!AK1324,"")</f>
        <v/>
      </c>
    </row>
    <row r="1325" spans="20:21" x14ac:dyDescent="0.2">
      <c r="T1325" s="384" t="str">
        <f>IF(ISTEXT(Data!AJ1325),Data!AJ1325,"")</f>
        <v/>
      </c>
      <c r="U1325" s="384" t="str">
        <f>IF(ISTEXT(Data!AK1325),Data!AK1325,"")</f>
        <v/>
      </c>
    </row>
    <row r="1326" spans="20:21" x14ac:dyDescent="0.2">
      <c r="T1326" s="384" t="str">
        <f>IF(ISTEXT(Data!AJ1326),Data!AJ1326,"")</f>
        <v/>
      </c>
      <c r="U1326" s="384" t="str">
        <f>IF(ISTEXT(Data!AK1326),Data!AK1326,"")</f>
        <v/>
      </c>
    </row>
    <row r="1327" spans="20:21" x14ac:dyDescent="0.2">
      <c r="T1327" s="384" t="str">
        <f>IF(ISTEXT(Data!AJ1327),Data!AJ1327,"")</f>
        <v/>
      </c>
      <c r="U1327" s="384" t="str">
        <f>IF(ISTEXT(Data!AK1327),Data!AK1327,"")</f>
        <v/>
      </c>
    </row>
    <row r="1328" spans="20:21" x14ac:dyDescent="0.2">
      <c r="T1328" s="384" t="str">
        <f>IF(ISTEXT(Data!AJ1328),Data!AJ1328,"")</f>
        <v/>
      </c>
      <c r="U1328" s="384" t="str">
        <f>IF(ISTEXT(Data!AK1328),Data!AK1328,"")</f>
        <v/>
      </c>
    </row>
    <row r="1329" spans="20:21" x14ac:dyDescent="0.2">
      <c r="T1329" s="384" t="str">
        <f>IF(ISTEXT(Data!AJ1329),Data!AJ1329,"")</f>
        <v/>
      </c>
      <c r="U1329" s="384" t="str">
        <f>IF(ISTEXT(Data!AK1329),Data!AK1329,"")</f>
        <v/>
      </c>
    </row>
    <row r="1330" spans="20:21" x14ac:dyDescent="0.2">
      <c r="T1330" s="384" t="str">
        <f>IF(ISTEXT(Data!AJ1330),Data!AJ1330,"")</f>
        <v/>
      </c>
      <c r="U1330" s="384" t="str">
        <f>IF(ISTEXT(Data!AK1330),Data!AK1330,"")</f>
        <v/>
      </c>
    </row>
    <row r="1331" spans="20:21" x14ac:dyDescent="0.2">
      <c r="T1331" s="384" t="str">
        <f>IF(ISTEXT(Data!AJ1331),Data!AJ1331,"")</f>
        <v/>
      </c>
      <c r="U1331" s="384" t="str">
        <f>IF(ISTEXT(Data!AK1331),Data!AK1331,"")</f>
        <v/>
      </c>
    </row>
    <row r="1332" spans="20:21" x14ac:dyDescent="0.2">
      <c r="T1332" s="384" t="str">
        <f>IF(ISTEXT(Data!AJ1332),Data!AJ1332,"")</f>
        <v/>
      </c>
      <c r="U1332" s="384" t="str">
        <f>IF(ISTEXT(Data!AK1332),Data!AK1332,"")</f>
        <v/>
      </c>
    </row>
    <row r="1333" spans="20:21" x14ac:dyDescent="0.2">
      <c r="T1333" s="384" t="str">
        <f>IF(ISTEXT(Data!AJ1333),Data!AJ1333,"")</f>
        <v/>
      </c>
      <c r="U1333" s="384" t="str">
        <f>IF(ISTEXT(Data!AK1333),Data!AK1333,"")</f>
        <v/>
      </c>
    </row>
    <row r="1334" spans="20:21" x14ac:dyDescent="0.2">
      <c r="T1334" s="384" t="str">
        <f>IF(ISTEXT(Data!AJ1334),Data!AJ1334,"")</f>
        <v/>
      </c>
      <c r="U1334" s="384" t="str">
        <f>IF(ISTEXT(Data!AK1334),Data!AK1334,"")</f>
        <v/>
      </c>
    </row>
    <row r="1335" spans="20:21" x14ac:dyDescent="0.2">
      <c r="T1335" s="384" t="str">
        <f>IF(ISTEXT(Data!AJ1335),Data!AJ1335,"")</f>
        <v/>
      </c>
      <c r="U1335" s="384" t="str">
        <f>IF(ISTEXT(Data!AK1335),Data!AK1335,"")</f>
        <v/>
      </c>
    </row>
    <row r="1336" spans="20:21" x14ac:dyDescent="0.2">
      <c r="T1336" s="384" t="str">
        <f>IF(ISTEXT(Data!AJ1336),Data!AJ1336,"")</f>
        <v/>
      </c>
      <c r="U1336" s="384" t="str">
        <f>IF(ISTEXT(Data!AK1336),Data!AK1336,"")</f>
        <v/>
      </c>
    </row>
    <row r="1337" spans="20:21" x14ac:dyDescent="0.2">
      <c r="T1337" s="384" t="str">
        <f>IF(ISTEXT(Data!AJ1337),Data!AJ1337,"")</f>
        <v/>
      </c>
      <c r="U1337" s="384" t="str">
        <f>IF(ISTEXT(Data!AK1337),Data!AK1337,"")</f>
        <v/>
      </c>
    </row>
    <row r="1338" spans="20:21" x14ac:dyDescent="0.2">
      <c r="T1338" s="384" t="str">
        <f>IF(ISTEXT(Data!AJ1338),Data!AJ1338,"")</f>
        <v/>
      </c>
      <c r="U1338" s="384" t="str">
        <f>IF(ISTEXT(Data!AK1338),Data!AK1338,"")</f>
        <v/>
      </c>
    </row>
    <row r="1339" spans="20:21" x14ac:dyDescent="0.2">
      <c r="T1339" s="384" t="str">
        <f>IF(ISTEXT(Data!AJ1339),Data!AJ1339,"")</f>
        <v/>
      </c>
      <c r="U1339" s="384" t="str">
        <f>IF(ISTEXT(Data!AK1339),Data!AK1339,"")</f>
        <v/>
      </c>
    </row>
    <row r="1340" spans="20:21" x14ac:dyDescent="0.2">
      <c r="T1340" s="384" t="str">
        <f>IF(ISTEXT(Data!AJ1340),Data!AJ1340,"")</f>
        <v/>
      </c>
      <c r="U1340" s="384" t="str">
        <f>IF(ISTEXT(Data!AK1340),Data!AK1340,"")</f>
        <v/>
      </c>
    </row>
    <row r="1341" spans="20:21" x14ac:dyDescent="0.2">
      <c r="T1341" s="384" t="str">
        <f>IF(ISTEXT(Data!AJ1341),Data!AJ1341,"")</f>
        <v/>
      </c>
      <c r="U1341" s="384" t="str">
        <f>IF(ISTEXT(Data!AK1341),Data!AK1341,"")</f>
        <v/>
      </c>
    </row>
    <row r="1342" spans="20:21" x14ac:dyDescent="0.2">
      <c r="T1342" s="384" t="str">
        <f>IF(ISTEXT(Data!AJ1342),Data!AJ1342,"")</f>
        <v/>
      </c>
      <c r="U1342" s="384" t="str">
        <f>IF(ISTEXT(Data!AK1342),Data!AK1342,"")</f>
        <v/>
      </c>
    </row>
    <row r="1343" spans="20:21" x14ac:dyDescent="0.2">
      <c r="T1343" s="384" t="str">
        <f>IF(ISTEXT(Data!AJ1343),Data!AJ1343,"")</f>
        <v/>
      </c>
      <c r="U1343" s="384" t="str">
        <f>IF(ISTEXT(Data!AK1343),Data!AK1343,"")</f>
        <v/>
      </c>
    </row>
    <row r="1344" spans="20:21" x14ac:dyDescent="0.2">
      <c r="T1344" s="384" t="str">
        <f>IF(ISTEXT(Data!AJ1344),Data!AJ1344,"")</f>
        <v/>
      </c>
      <c r="U1344" s="384" t="str">
        <f>IF(ISTEXT(Data!AK1344),Data!AK1344,"")</f>
        <v/>
      </c>
    </row>
    <row r="1345" spans="20:21" x14ac:dyDescent="0.2">
      <c r="T1345" s="384" t="str">
        <f>IF(ISTEXT(Data!AJ1345),Data!AJ1345,"")</f>
        <v/>
      </c>
      <c r="U1345" s="384" t="str">
        <f>IF(ISTEXT(Data!AK1345),Data!AK1345,"")</f>
        <v/>
      </c>
    </row>
    <row r="1346" spans="20:21" x14ac:dyDescent="0.2">
      <c r="T1346" s="384" t="str">
        <f>IF(ISTEXT(Data!AJ1346),Data!AJ1346,"")</f>
        <v/>
      </c>
      <c r="U1346" s="384" t="str">
        <f>IF(ISTEXT(Data!AK1346),Data!AK1346,"")</f>
        <v/>
      </c>
    </row>
    <row r="1347" spans="20:21" x14ac:dyDescent="0.2">
      <c r="T1347" s="384" t="str">
        <f>IF(ISTEXT(Data!AJ1347),Data!AJ1347,"")</f>
        <v/>
      </c>
      <c r="U1347" s="384" t="str">
        <f>IF(ISTEXT(Data!AK1347),Data!AK1347,"")</f>
        <v/>
      </c>
    </row>
    <row r="1348" spans="20:21" x14ac:dyDescent="0.2">
      <c r="T1348" s="384" t="str">
        <f>IF(ISTEXT(Data!AJ1348),Data!AJ1348,"")</f>
        <v/>
      </c>
      <c r="U1348" s="384" t="str">
        <f>IF(ISTEXT(Data!AK1348),Data!AK1348,"")</f>
        <v/>
      </c>
    </row>
    <row r="1349" spans="20:21" x14ac:dyDescent="0.2">
      <c r="T1349" s="384" t="str">
        <f>IF(ISTEXT(Data!AJ1349),Data!AJ1349,"")</f>
        <v/>
      </c>
      <c r="U1349" s="384" t="str">
        <f>IF(ISTEXT(Data!AK1349),Data!AK1349,"")</f>
        <v/>
      </c>
    </row>
    <row r="1350" spans="20:21" x14ac:dyDescent="0.2">
      <c r="T1350" s="384" t="str">
        <f>IF(ISTEXT(Data!AJ1350),Data!AJ1350,"")</f>
        <v/>
      </c>
      <c r="U1350" s="384" t="str">
        <f>IF(ISTEXT(Data!AK1350),Data!AK1350,"")</f>
        <v/>
      </c>
    </row>
    <row r="1351" spans="20:21" x14ac:dyDescent="0.2">
      <c r="T1351" s="384" t="str">
        <f>IF(ISTEXT(Data!AJ1351),Data!AJ1351,"")</f>
        <v/>
      </c>
      <c r="U1351" s="384" t="str">
        <f>IF(ISTEXT(Data!AK1351),Data!AK1351,"")</f>
        <v/>
      </c>
    </row>
    <row r="1352" spans="20:21" x14ac:dyDescent="0.2">
      <c r="T1352" s="384" t="str">
        <f>IF(ISTEXT(Data!AJ1352),Data!AJ1352,"")</f>
        <v/>
      </c>
      <c r="U1352" s="384" t="str">
        <f>IF(ISTEXT(Data!AK1352),Data!AK1352,"")</f>
        <v/>
      </c>
    </row>
    <row r="1353" spans="20:21" x14ac:dyDescent="0.2">
      <c r="T1353" s="384" t="str">
        <f>IF(ISTEXT(Data!AJ1353),Data!AJ1353,"")</f>
        <v/>
      </c>
      <c r="U1353" s="384" t="str">
        <f>IF(ISTEXT(Data!AK1353),Data!AK1353,"")</f>
        <v/>
      </c>
    </row>
    <row r="1354" spans="20:21" x14ac:dyDescent="0.2">
      <c r="T1354" s="384" t="str">
        <f>IF(ISTEXT(Data!AJ1354),Data!AJ1354,"")</f>
        <v/>
      </c>
      <c r="U1354" s="384" t="str">
        <f>IF(ISTEXT(Data!AK1354),Data!AK1354,"")</f>
        <v/>
      </c>
    </row>
    <row r="1355" spans="20:21" x14ac:dyDescent="0.2">
      <c r="T1355" s="384" t="str">
        <f>IF(ISTEXT(Data!AJ1355),Data!AJ1355,"")</f>
        <v/>
      </c>
      <c r="U1355" s="384" t="str">
        <f>IF(ISTEXT(Data!AK1355),Data!AK1355,"")</f>
        <v/>
      </c>
    </row>
    <row r="1356" spans="20:21" x14ac:dyDescent="0.2">
      <c r="T1356" s="384" t="str">
        <f>IF(ISTEXT(Data!AJ1356),Data!AJ1356,"")</f>
        <v/>
      </c>
      <c r="U1356" s="384" t="str">
        <f>IF(ISTEXT(Data!AK1356),Data!AK1356,"")</f>
        <v/>
      </c>
    </row>
    <row r="1357" spans="20:21" x14ac:dyDescent="0.2">
      <c r="T1357" s="384" t="str">
        <f>IF(ISTEXT(Data!AJ1357),Data!AJ1357,"")</f>
        <v/>
      </c>
      <c r="U1357" s="384" t="str">
        <f>IF(ISTEXT(Data!AK1357),Data!AK1357,"")</f>
        <v/>
      </c>
    </row>
    <row r="1358" spans="20:21" x14ac:dyDescent="0.2">
      <c r="T1358" s="384" t="str">
        <f>IF(ISTEXT(Data!AJ1358),Data!AJ1358,"")</f>
        <v/>
      </c>
      <c r="U1358" s="384" t="str">
        <f>IF(ISTEXT(Data!AK1358),Data!AK1358,"")</f>
        <v/>
      </c>
    </row>
    <row r="1359" spans="20:21" x14ac:dyDescent="0.2">
      <c r="T1359" s="384" t="str">
        <f>IF(ISTEXT(Data!AJ1359),Data!AJ1359,"")</f>
        <v/>
      </c>
      <c r="U1359" s="384" t="str">
        <f>IF(ISTEXT(Data!AK1359),Data!AK1359,"")</f>
        <v/>
      </c>
    </row>
    <row r="1360" spans="20:21" x14ac:dyDescent="0.2">
      <c r="T1360" s="384" t="str">
        <f>IF(ISTEXT(Data!AJ1360),Data!AJ1360,"")</f>
        <v/>
      </c>
      <c r="U1360" s="384" t="str">
        <f>IF(ISTEXT(Data!AK1360),Data!AK1360,"")</f>
        <v/>
      </c>
    </row>
    <row r="1361" spans="20:21" x14ac:dyDescent="0.2">
      <c r="T1361" s="384" t="str">
        <f>IF(ISTEXT(Data!AJ1361),Data!AJ1361,"")</f>
        <v/>
      </c>
      <c r="U1361" s="384" t="str">
        <f>IF(ISTEXT(Data!AK1361),Data!AK1361,"")</f>
        <v/>
      </c>
    </row>
    <row r="1362" spans="20:21" x14ac:dyDescent="0.2">
      <c r="T1362" s="384" t="str">
        <f>IF(ISTEXT(Data!AJ1362),Data!AJ1362,"")</f>
        <v/>
      </c>
      <c r="U1362" s="384" t="str">
        <f>IF(ISTEXT(Data!AK1362),Data!AK1362,"")</f>
        <v/>
      </c>
    </row>
    <row r="1363" spans="20:21" x14ac:dyDescent="0.2">
      <c r="T1363" s="384" t="str">
        <f>IF(ISTEXT(Data!AJ1363),Data!AJ1363,"")</f>
        <v/>
      </c>
      <c r="U1363" s="384" t="str">
        <f>IF(ISTEXT(Data!AK1363),Data!AK1363,"")</f>
        <v/>
      </c>
    </row>
    <row r="1364" spans="20:21" x14ac:dyDescent="0.2">
      <c r="T1364" s="384" t="str">
        <f>IF(ISTEXT(Data!AJ1364),Data!AJ1364,"")</f>
        <v/>
      </c>
      <c r="U1364" s="384" t="str">
        <f>IF(ISTEXT(Data!AK1364),Data!AK1364,"")</f>
        <v/>
      </c>
    </row>
    <row r="1365" spans="20:21" x14ac:dyDescent="0.2">
      <c r="T1365" s="384" t="str">
        <f>IF(ISTEXT(Data!AJ1365),Data!AJ1365,"")</f>
        <v/>
      </c>
      <c r="U1365" s="384" t="str">
        <f>IF(ISTEXT(Data!AK1365),Data!AK1365,"")</f>
        <v/>
      </c>
    </row>
    <row r="1366" spans="20:21" x14ac:dyDescent="0.2">
      <c r="T1366" s="384" t="str">
        <f>IF(ISTEXT(Data!AJ1366),Data!AJ1366,"")</f>
        <v/>
      </c>
      <c r="U1366" s="384" t="str">
        <f>IF(ISTEXT(Data!AK1366),Data!AK1366,"")</f>
        <v/>
      </c>
    </row>
    <row r="1367" spans="20:21" x14ac:dyDescent="0.2">
      <c r="T1367" s="384" t="str">
        <f>IF(ISTEXT(Data!AJ1367),Data!AJ1367,"")</f>
        <v/>
      </c>
      <c r="U1367" s="384" t="str">
        <f>IF(ISTEXT(Data!AK1367),Data!AK1367,"")</f>
        <v/>
      </c>
    </row>
    <row r="1368" spans="20:21" x14ac:dyDescent="0.2">
      <c r="T1368" s="384" t="str">
        <f>IF(ISTEXT(Data!AJ1368),Data!AJ1368,"")</f>
        <v/>
      </c>
      <c r="U1368" s="384" t="str">
        <f>IF(ISTEXT(Data!AK1368),Data!AK1368,"")</f>
        <v/>
      </c>
    </row>
    <row r="1369" spans="20:21" x14ac:dyDescent="0.2">
      <c r="T1369" s="384" t="str">
        <f>IF(ISTEXT(Data!AJ1369),Data!AJ1369,"")</f>
        <v/>
      </c>
      <c r="U1369" s="384" t="str">
        <f>IF(ISTEXT(Data!AK1369),Data!AK1369,"")</f>
        <v/>
      </c>
    </row>
    <row r="1370" spans="20:21" x14ac:dyDescent="0.2">
      <c r="T1370" s="384" t="str">
        <f>IF(ISTEXT(Data!AJ1370),Data!AJ1370,"")</f>
        <v/>
      </c>
      <c r="U1370" s="384" t="str">
        <f>IF(ISTEXT(Data!AK1370),Data!AK1370,"")</f>
        <v/>
      </c>
    </row>
    <row r="1371" spans="20:21" x14ac:dyDescent="0.2">
      <c r="T1371" s="384" t="str">
        <f>IF(ISTEXT(Data!AJ1371),Data!AJ1371,"")</f>
        <v/>
      </c>
      <c r="U1371" s="384" t="str">
        <f>IF(ISTEXT(Data!AK1371),Data!AK1371,"")</f>
        <v/>
      </c>
    </row>
    <row r="1372" spans="20:21" x14ac:dyDescent="0.2">
      <c r="T1372" s="384" t="str">
        <f>IF(ISTEXT(Data!AJ1372),Data!AJ1372,"")</f>
        <v/>
      </c>
      <c r="U1372" s="384" t="str">
        <f>IF(ISTEXT(Data!AK1372),Data!AK1372,"")</f>
        <v/>
      </c>
    </row>
    <row r="1373" spans="20:21" x14ac:dyDescent="0.2">
      <c r="T1373" s="384" t="str">
        <f>IF(ISTEXT(Data!AJ1373),Data!AJ1373,"")</f>
        <v/>
      </c>
      <c r="U1373" s="384" t="str">
        <f>IF(ISTEXT(Data!AK1373),Data!AK1373,"")</f>
        <v/>
      </c>
    </row>
    <row r="1374" spans="20:21" x14ac:dyDescent="0.2">
      <c r="T1374" s="384" t="str">
        <f>IF(ISTEXT(Data!AJ1374),Data!AJ1374,"")</f>
        <v/>
      </c>
      <c r="U1374" s="384" t="str">
        <f>IF(ISTEXT(Data!AK1374),Data!AK1374,"")</f>
        <v/>
      </c>
    </row>
    <row r="1375" spans="20:21" x14ac:dyDescent="0.2">
      <c r="T1375" s="384" t="str">
        <f>IF(ISTEXT(Data!AJ1375),Data!AJ1375,"")</f>
        <v/>
      </c>
      <c r="U1375" s="384" t="str">
        <f>IF(ISTEXT(Data!AK1375),Data!AK1375,"")</f>
        <v/>
      </c>
    </row>
    <row r="1376" spans="20:21" x14ac:dyDescent="0.2">
      <c r="T1376" s="384" t="str">
        <f>IF(ISTEXT(Data!AJ1376),Data!AJ1376,"")</f>
        <v/>
      </c>
      <c r="U1376" s="384" t="str">
        <f>IF(ISTEXT(Data!AK1376),Data!AK1376,"")</f>
        <v/>
      </c>
    </row>
    <row r="1377" spans="20:21" x14ac:dyDescent="0.2">
      <c r="T1377" s="384" t="str">
        <f>IF(ISTEXT(Data!AJ1377),Data!AJ1377,"")</f>
        <v/>
      </c>
      <c r="U1377" s="384" t="str">
        <f>IF(ISTEXT(Data!AK1377),Data!AK1377,"")</f>
        <v/>
      </c>
    </row>
    <row r="1378" spans="20:21" x14ac:dyDescent="0.2">
      <c r="T1378" s="384" t="str">
        <f>IF(ISTEXT(Data!AJ1378),Data!AJ1378,"")</f>
        <v/>
      </c>
      <c r="U1378" s="384" t="str">
        <f>IF(ISTEXT(Data!AK1378),Data!AK1378,"")</f>
        <v/>
      </c>
    </row>
    <row r="1379" spans="20:21" x14ac:dyDescent="0.2">
      <c r="T1379" s="384" t="str">
        <f>IF(ISTEXT(Data!AJ1379),Data!AJ1379,"")</f>
        <v/>
      </c>
      <c r="U1379" s="384" t="str">
        <f>IF(ISTEXT(Data!AK1379),Data!AK1379,"")</f>
        <v/>
      </c>
    </row>
    <row r="1380" spans="20:21" x14ac:dyDescent="0.2">
      <c r="T1380" s="384" t="str">
        <f>IF(ISTEXT(Data!AJ1380),Data!AJ1380,"")</f>
        <v/>
      </c>
      <c r="U1380" s="384" t="str">
        <f>IF(ISTEXT(Data!AK1380),Data!AK1380,"")</f>
        <v/>
      </c>
    </row>
    <row r="1381" spans="20:21" x14ac:dyDescent="0.2">
      <c r="T1381" s="384" t="str">
        <f>IF(ISTEXT(Data!AJ1381),Data!AJ1381,"")</f>
        <v/>
      </c>
      <c r="U1381" s="384" t="str">
        <f>IF(ISTEXT(Data!AK1381),Data!AK1381,"")</f>
        <v/>
      </c>
    </row>
    <row r="1382" spans="20:21" x14ac:dyDescent="0.2">
      <c r="T1382" s="384" t="str">
        <f>IF(ISTEXT(Data!AJ1382),Data!AJ1382,"")</f>
        <v/>
      </c>
      <c r="U1382" s="384" t="str">
        <f>IF(ISTEXT(Data!AK1382),Data!AK1382,"")</f>
        <v/>
      </c>
    </row>
    <row r="1383" spans="20:21" x14ac:dyDescent="0.2">
      <c r="T1383" s="384" t="str">
        <f>IF(ISTEXT(Data!AJ1383),Data!AJ1383,"")</f>
        <v/>
      </c>
      <c r="U1383" s="384" t="str">
        <f>IF(ISTEXT(Data!AK1383),Data!AK1383,"")</f>
        <v/>
      </c>
    </row>
    <row r="1384" spans="20:21" x14ac:dyDescent="0.2">
      <c r="T1384" s="384" t="str">
        <f>IF(ISTEXT(Data!AJ1384),Data!AJ1384,"")</f>
        <v/>
      </c>
      <c r="U1384" s="384" t="str">
        <f>IF(ISTEXT(Data!AK1384),Data!AK1384,"")</f>
        <v/>
      </c>
    </row>
    <row r="1385" spans="20:21" x14ac:dyDescent="0.2">
      <c r="T1385" s="384" t="str">
        <f>IF(ISTEXT(Data!AJ1385),Data!AJ1385,"")</f>
        <v/>
      </c>
      <c r="U1385" s="384" t="str">
        <f>IF(ISTEXT(Data!AK1385),Data!AK1385,"")</f>
        <v/>
      </c>
    </row>
    <row r="1386" spans="20:21" x14ac:dyDescent="0.2">
      <c r="T1386" s="384" t="str">
        <f>IF(ISTEXT(Data!AJ1386),Data!AJ1386,"")</f>
        <v/>
      </c>
      <c r="U1386" s="384" t="str">
        <f>IF(ISTEXT(Data!AK1386),Data!AK1386,"")</f>
        <v/>
      </c>
    </row>
    <row r="1387" spans="20:21" x14ac:dyDescent="0.2">
      <c r="T1387" s="384" t="str">
        <f>IF(ISTEXT(Data!AJ1387),Data!AJ1387,"")</f>
        <v/>
      </c>
      <c r="U1387" s="384" t="str">
        <f>IF(ISTEXT(Data!AK1387),Data!AK1387,"")</f>
        <v/>
      </c>
    </row>
    <row r="1388" spans="20:21" x14ac:dyDescent="0.2">
      <c r="T1388" s="384" t="str">
        <f>IF(ISTEXT(Data!AJ1388),Data!AJ1388,"")</f>
        <v/>
      </c>
      <c r="U1388" s="384" t="str">
        <f>IF(ISTEXT(Data!AK1388),Data!AK1388,"")</f>
        <v/>
      </c>
    </row>
    <row r="1389" spans="20:21" x14ac:dyDescent="0.2">
      <c r="T1389" s="384" t="str">
        <f>IF(ISTEXT(Data!AJ1389),Data!AJ1389,"")</f>
        <v/>
      </c>
      <c r="U1389" s="384" t="str">
        <f>IF(ISTEXT(Data!AK1389),Data!AK1389,"")</f>
        <v/>
      </c>
    </row>
    <row r="1390" spans="20:21" x14ac:dyDescent="0.2">
      <c r="T1390" s="384" t="str">
        <f>IF(ISTEXT(Data!AJ1390),Data!AJ1390,"")</f>
        <v/>
      </c>
      <c r="U1390" s="384" t="str">
        <f>IF(ISTEXT(Data!AK1390),Data!AK1390,"")</f>
        <v/>
      </c>
    </row>
    <row r="1391" spans="20:21" x14ac:dyDescent="0.2">
      <c r="T1391" s="384" t="str">
        <f>IF(ISTEXT(Data!AJ1391),Data!AJ1391,"")</f>
        <v/>
      </c>
      <c r="U1391" s="384" t="str">
        <f>IF(ISTEXT(Data!AK1391),Data!AK1391,"")</f>
        <v/>
      </c>
    </row>
    <row r="1392" spans="20:21" x14ac:dyDescent="0.2">
      <c r="T1392" s="384" t="str">
        <f>IF(ISTEXT(Data!AJ1392),Data!AJ1392,"")</f>
        <v/>
      </c>
      <c r="U1392" s="384" t="str">
        <f>IF(ISTEXT(Data!AK1392),Data!AK1392,"")</f>
        <v/>
      </c>
    </row>
    <row r="1393" spans="20:21" x14ac:dyDescent="0.2">
      <c r="T1393" s="384" t="str">
        <f>IF(ISTEXT(Data!AJ1393),Data!AJ1393,"")</f>
        <v/>
      </c>
      <c r="U1393" s="384" t="str">
        <f>IF(ISTEXT(Data!AK1393),Data!AK1393,"")</f>
        <v/>
      </c>
    </row>
    <row r="1394" spans="20:21" x14ac:dyDescent="0.2">
      <c r="T1394" s="384" t="str">
        <f>IF(ISTEXT(Data!AJ1394),Data!AJ1394,"")</f>
        <v/>
      </c>
      <c r="U1394" s="384" t="str">
        <f>IF(ISTEXT(Data!AK1394),Data!AK1394,"")</f>
        <v/>
      </c>
    </row>
    <row r="1395" spans="20:21" x14ac:dyDescent="0.2">
      <c r="T1395" s="384" t="str">
        <f>IF(ISTEXT(Data!AJ1395),Data!AJ1395,"")</f>
        <v/>
      </c>
      <c r="U1395" s="384" t="str">
        <f>IF(ISTEXT(Data!AK1395),Data!AK1395,"")</f>
        <v/>
      </c>
    </row>
    <row r="1396" spans="20:21" x14ac:dyDescent="0.2">
      <c r="T1396" s="384" t="str">
        <f>IF(ISTEXT(Data!AJ1396),Data!AJ1396,"")</f>
        <v/>
      </c>
      <c r="U1396" s="384" t="str">
        <f>IF(ISTEXT(Data!AK1396),Data!AK1396,"")</f>
        <v/>
      </c>
    </row>
    <row r="1397" spans="20:21" x14ac:dyDescent="0.2">
      <c r="T1397" s="384" t="str">
        <f>IF(ISTEXT(Data!AJ1397),Data!AJ1397,"")</f>
        <v/>
      </c>
      <c r="U1397" s="384" t="str">
        <f>IF(ISTEXT(Data!AK1397),Data!AK1397,"")</f>
        <v/>
      </c>
    </row>
    <row r="1398" spans="20:21" x14ac:dyDescent="0.2">
      <c r="T1398" s="384" t="str">
        <f>IF(ISTEXT(Data!AJ1398),Data!AJ1398,"")</f>
        <v/>
      </c>
      <c r="U1398" s="384" t="str">
        <f>IF(ISTEXT(Data!AK1398),Data!AK1398,"")</f>
        <v/>
      </c>
    </row>
    <row r="1399" spans="20:21" x14ac:dyDescent="0.2">
      <c r="T1399" s="384" t="str">
        <f>IF(ISTEXT(Data!AJ1399),Data!AJ1399,"")</f>
        <v/>
      </c>
      <c r="U1399" s="384" t="str">
        <f>IF(ISTEXT(Data!AK1399),Data!AK1399,"")</f>
        <v/>
      </c>
    </row>
    <row r="1400" spans="20:21" x14ac:dyDescent="0.2">
      <c r="T1400" s="384" t="str">
        <f>IF(ISTEXT(Data!AJ1400),Data!AJ1400,"")</f>
        <v/>
      </c>
      <c r="U1400" s="384" t="str">
        <f>IF(ISTEXT(Data!AK1400),Data!AK1400,"")</f>
        <v/>
      </c>
    </row>
    <row r="1401" spans="20:21" x14ac:dyDescent="0.2">
      <c r="T1401" s="384" t="str">
        <f>IF(ISTEXT(Data!AJ1401),Data!AJ1401,"")</f>
        <v/>
      </c>
      <c r="U1401" s="384" t="str">
        <f>IF(ISTEXT(Data!AK1401),Data!AK1401,"")</f>
        <v/>
      </c>
    </row>
    <row r="1402" spans="20:21" x14ac:dyDescent="0.2">
      <c r="T1402" s="384" t="str">
        <f>IF(ISTEXT(Data!AJ1402),Data!AJ1402,"")</f>
        <v/>
      </c>
      <c r="U1402" s="384" t="str">
        <f>IF(ISTEXT(Data!AK1402),Data!AK1402,"")</f>
        <v/>
      </c>
    </row>
    <row r="1403" spans="20:21" x14ac:dyDescent="0.2">
      <c r="T1403" s="384" t="str">
        <f>IF(ISTEXT(Data!AJ1403),Data!AJ1403,"")</f>
        <v/>
      </c>
      <c r="U1403" s="384" t="str">
        <f>IF(ISTEXT(Data!AK1403),Data!AK1403,"")</f>
        <v/>
      </c>
    </row>
    <row r="1404" spans="20:21" x14ac:dyDescent="0.2">
      <c r="T1404" s="384" t="str">
        <f>IF(ISTEXT(Data!AJ1404),Data!AJ1404,"")</f>
        <v/>
      </c>
      <c r="U1404" s="384" t="str">
        <f>IF(ISTEXT(Data!AK1404),Data!AK1404,"")</f>
        <v/>
      </c>
    </row>
    <row r="1405" spans="20:21" x14ac:dyDescent="0.2">
      <c r="T1405" s="384" t="str">
        <f>IF(ISTEXT(Data!AJ1405),Data!AJ1405,"")</f>
        <v/>
      </c>
      <c r="U1405" s="384" t="str">
        <f>IF(ISTEXT(Data!AK1405),Data!AK1405,"")</f>
        <v/>
      </c>
    </row>
    <row r="1406" spans="20:21" x14ac:dyDescent="0.2">
      <c r="T1406" s="384" t="str">
        <f>IF(ISTEXT(Data!AJ1406),Data!AJ1406,"")</f>
        <v/>
      </c>
      <c r="U1406" s="384" t="str">
        <f>IF(ISTEXT(Data!AK1406),Data!AK1406,"")</f>
        <v/>
      </c>
    </row>
    <row r="1407" spans="20:21" x14ac:dyDescent="0.2">
      <c r="T1407" s="384" t="str">
        <f>IF(ISTEXT(Data!AJ1407),Data!AJ1407,"")</f>
        <v/>
      </c>
      <c r="U1407" s="384" t="str">
        <f>IF(ISTEXT(Data!AK1407),Data!AK1407,"")</f>
        <v/>
      </c>
    </row>
    <row r="1408" spans="20:21" x14ac:dyDescent="0.2">
      <c r="T1408" s="384" t="str">
        <f>IF(ISTEXT(Data!AJ1408),Data!AJ1408,"")</f>
        <v/>
      </c>
      <c r="U1408" s="384" t="str">
        <f>IF(ISTEXT(Data!AK1408),Data!AK1408,"")</f>
        <v/>
      </c>
    </row>
    <row r="1409" spans="20:21" x14ac:dyDescent="0.2">
      <c r="T1409" s="384" t="str">
        <f>IF(ISTEXT(Data!AJ1409),Data!AJ1409,"")</f>
        <v/>
      </c>
      <c r="U1409" s="384" t="str">
        <f>IF(ISTEXT(Data!AK1409),Data!AK1409,"")</f>
        <v/>
      </c>
    </row>
    <row r="1410" spans="20:21" x14ac:dyDescent="0.2">
      <c r="T1410" s="384" t="str">
        <f>IF(ISTEXT(Data!AJ1410),Data!AJ1410,"")</f>
        <v/>
      </c>
      <c r="U1410" s="384" t="str">
        <f>IF(ISTEXT(Data!AK1410),Data!AK1410,"")</f>
        <v/>
      </c>
    </row>
    <row r="1411" spans="20:21" x14ac:dyDescent="0.2">
      <c r="T1411" s="384" t="str">
        <f>IF(ISTEXT(Data!AJ1411),Data!AJ1411,"")</f>
        <v/>
      </c>
      <c r="U1411" s="384" t="str">
        <f>IF(ISTEXT(Data!AK1411),Data!AK1411,"")</f>
        <v/>
      </c>
    </row>
    <row r="1412" spans="20:21" x14ac:dyDescent="0.2">
      <c r="T1412" s="384" t="str">
        <f>IF(ISTEXT(Data!AJ1412),Data!AJ1412,"")</f>
        <v/>
      </c>
      <c r="U1412" s="384" t="str">
        <f>IF(ISTEXT(Data!AK1412),Data!AK1412,"")</f>
        <v/>
      </c>
    </row>
    <row r="1413" spans="20:21" x14ac:dyDescent="0.2">
      <c r="T1413" s="384" t="str">
        <f>IF(ISTEXT(Data!AJ1413),Data!AJ1413,"")</f>
        <v/>
      </c>
      <c r="U1413" s="384" t="str">
        <f>IF(ISTEXT(Data!AK1413),Data!AK1413,"")</f>
        <v/>
      </c>
    </row>
    <row r="1414" spans="20:21" x14ac:dyDescent="0.2">
      <c r="T1414" s="384" t="str">
        <f>IF(ISTEXT(Data!AJ1414),Data!AJ1414,"")</f>
        <v/>
      </c>
      <c r="U1414" s="384" t="str">
        <f>IF(ISTEXT(Data!AK1414),Data!AK1414,"")</f>
        <v/>
      </c>
    </row>
    <row r="1415" spans="20:21" x14ac:dyDescent="0.2">
      <c r="T1415" s="384" t="str">
        <f>IF(ISTEXT(Data!AJ1415),Data!AJ1415,"")</f>
        <v/>
      </c>
      <c r="U1415" s="384" t="str">
        <f>IF(ISTEXT(Data!AK1415),Data!AK1415,"")</f>
        <v/>
      </c>
    </row>
    <row r="1416" spans="20:21" x14ac:dyDescent="0.2">
      <c r="T1416" s="384" t="str">
        <f>IF(ISTEXT(Data!AJ1416),Data!AJ1416,"")</f>
        <v/>
      </c>
      <c r="U1416" s="384" t="str">
        <f>IF(ISTEXT(Data!AK1416),Data!AK1416,"")</f>
        <v/>
      </c>
    </row>
    <row r="1417" spans="20:21" x14ac:dyDescent="0.2">
      <c r="T1417" s="384" t="str">
        <f>IF(ISTEXT(Data!AJ1417),Data!AJ1417,"")</f>
        <v/>
      </c>
      <c r="U1417" s="384" t="str">
        <f>IF(ISTEXT(Data!AK1417),Data!AK1417,"")</f>
        <v/>
      </c>
    </row>
    <row r="1418" spans="20:21" x14ac:dyDescent="0.2">
      <c r="T1418" s="384" t="str">
        <f>IF(ISTEXT(Data!AJ1418),Data!AJ1418,"")</f>
        <v/>
      </c>
      <c r="U1418" s="384" t="str">
        <f>IF(ISTEXT(Data!AK1418),Data!AK1418,"")</f>
        <v/>
      </c>
    </row>
    <row r="1419" spans="20:21" x14ac:dyDescent="0.2">
      <c r="T1419" s="384" t="str">
        <f>IF(ISTEXT(Data!AJ1419),Data!AJ1419,"")</f>
        <v/>
      </c>
      <c r="U1419" s="384" t="str">
        <f>IF(ISTEXT(Data!AK1419),Data!AK1419,"")</f>
        <v/>
      </c>
    </row>
    <row r="1420" spans="20:21" x14ac:dyDescent="0.2">
      <c r="T1420" s="384" t="str">
        <f>IF(ISTEXT(Data!AJ1420),Data!AJ1420,"")</f>
        <v/>
      </c>
      <c r="U1420" s="384" t="str">
        <f>IF(ISTEXT(Data!AK1420),Data!AK1420,"")</f>
        <v/>
      </c>
    </row>
    <row r="1421" spans="20:21" x14ac:dyDescent="0.2">
      <c r="T1421" s="384" t="str">
        <f>IF(ISTEXT(Data!AJ1421),Data!AJ1421,"")</f>
        <v/>
      </c>
      <c r="U1421" s="384" t="str">
        <f>IF(ISTEXT(Data!AK1421),Data!AK1421,"")</f>
        <v/>
      </c>
    </row>
    <row r="1422" spans="20:21" x14ac:dyDescent="0.2">
      <c r="T1422" s="384" t="str">
        <f>IF(ISTEXT(Data!AJ1422),Data!AJ1422,"")</f>
        <v/>
      </c>
      <c r="U1422" s="384" t="str">
        <f>IF(ISTEXT(Data!AK1422),Data!AK1422,"")</f>
        <v/>
      </c>
    </row>
    <row r="1423" spans="20:21" x14ac:dyDescent="0.2">
      <c r="T1423" s="384" t="str">
        <f>IF(ISTEXT(Data!AJ1423),Data!AJ1423,"")</f>
        <v/>
      </c>
      <c r="U1423" s="384" t="str">
        <f>IF(ISTEXT(Data!AK1423),Data!AK1423,"")</f>
        <v/>
      </c>
    </row>
    <row r="1424" spans="20:21" x14ac:dyDescent="0.2">
      <c r="T1424" s="384" t="str">
        <f>IF(ISTEXT(Data!AJ1424),Data!AJ1424,"")</f>
        <v/>
      </c>
      <c r="U1424" s="384" t="str">
        <f>IF(ISTEXT(Data!AK1424),Data!AK1424,"")</f>
        <v/>
      </c>
    </row>
    <row r="1425" spans="20:21" x14ac:dyDescent="0.2">
      <c r="T1425" s="384" t="str">
        <f>IF(ISTEXT(Data!AJ1425),Data!AJ1425,"")</f>
        <v/>
      </c>
      <c r="U1425" s="384" t="str">
        <f>IF(ISTEXT(Data!AK1425),Data!AK1425,"")</f>
        <v/>
      </c>
    </row>
    <row r="1426" spans="20:21" x14ac:dyDescent="0.2">
      <c r="T1426" s="384" t="str">
        <f>IF(ISTEXT(Data!AJ1426),Data!AJ1426,"")</f>
        <v/>
      </c>
      <c r="U1426" s="384" t="str">
        <f>IF(ISTEXT(Data!AK1426),Data!AK1426,"")</f>
        <v/>
      </c>
    </row>
    <row r="1427" spans="20:21" x14ac:dyDescent="0.2">
      <c r="T1427" s="384" t="str">
        <f>IF(ISTEXT(Data!AJ1427),Data!AJ1427,"")</f>
        <v/>
      </c>
      <c r="U1427" s="384" t="str">
        <f>IF(ISTEXT(Data!AK1427),Data!AK1427,"")</f>
        <v/>
      </c>
    </row>
    <row r="1428" spans="20:21" x14ac:dyDescent="0.2">
      <c r="T1428" s="384" t="str">
        <f>IF(ISTEXT(Data!AJ1428),Data!AJ1428,"")</f>
        <v/>
      </c>
      <c r="U1428" s="384" t="str">
        <f>IF(ISTEXT(Data!AK1428),Data!AK1428,"")</f>
        <v/>
      </c>
    </row>
    <row r="1429" spans="20:21" x14ac:dyDescent="0.2">
      <c r="T1429" s="384" t="str">
        <f>IF(ISTEXT(Data!AJ1429),Data!AJ1429,"")</f>
        <v/>
      </c>
      <c r="U1429" s="384" t="str">
        <f>IF(ISTEXT(Data!AK1429),Data!AK1429,"")</f>
        <v/>
      </c>
    </row>
    <row r="1430" spans="20:21" x14ac:dyDescent="0.2">
      <c r="T1430" s="384" t="str">
        <f>IF(ISTEXT(Data!AJ1430),Data!AJ1430,"")</f>
        <v/>
      </c>
      <c r="U1430" s="384" t="str">
        <f>IF(ISTEXT(Data!AK1430),Data!AK1430,"")</f>
        <v/>
      </c>
    </row>
    <row r="1431" spans="20:21" x14ac:dyDescent="0.2">
      <c r="T1431" s="384" t="str">
        <f>IF(ISTEXT(Data!AJ1431),Data!AJ1431,"")</f>
        <v/>
      </c>
      <c r="U1431" s="384" t="str">
        <f>IF(ISTEXT(Data!AK1431),Data!AK1431,"")</f>
        <v/>
      </c>
    </row>
    <row r="1432" spans="20:21" x14ac:dyDescent="0.2">
      <c r="T1432" s="384" t="str">
        <f>IF(ISTEXT(Data!AJ1432),Data!AJ1432,"")</f>
        <v/>
      </c>
      <c r="U1432" s="384" t="str">
        <f>IF(ISTEXT(Data!AK1432),Data!AK1432,"")</f>
        <v/>
      </c>
    </row>
    <row r="1433" spans="20:21" x14ac:dyDescent="0.2">
      <c r="T1433" s="384" t="str">
        <f>IF(ISTEXT(Data!AJ1433),Data!AJ1433,"")</f>
        <v/>
      </c>
      <c r="U1433" s="384" t="str">
        <f>IF(ISTEXT(Data!AK1433),Data!AK1433,"")</f>
        <v/>
      </c>
    </row>
    <row r="1434" spans="20:21" x14ac:dyDescent="0.2">
      <c r="T1434" s="384" t="str">
        <f>IF(ISTEXT(Data!AJ1434),Data!AJ1434,"")</f>
        <v/>
      </c>
      <c r="U1434" s="384" t="str">
        <f>IF(ISTEXT(Data!AK1434),Data!AK1434,"")</f>
        <v/>
      </c>
    </row>
    <row r="1435" spans="20:21" x14ac:dyDescent="0.2">
      <c r="T1435" s="384" t="str">
        <f>IF(ISTEXT(Data!AJ1435),Data!AJ1435,"")</f>
        <v/>
      </c>
      <c r="U1435" s="384" t="str">
        <f>IF(ISTEXT(Data!AK1435),Data!AK1435,"")</f>
        <v/>
      </c>
    </row>
    <row r="1436" spans="20:21" x14ac:dyDescent="0.2">
      <c r="T1436" s="384" t="str">
        <f>IF(ISTEXT(Data!AJ1436),Data!AJ1436,"")</f>
        <v/>
      </c>
      <c r="U1436" s="384" t="str">
        <f>IF(ISTEXT(Data!AK1436),Data!AK1436,"")</f>
        <v/>
      </c>
    </row>
    <row r="1437" spans="20:21" x14ac:dyDescent="0.2">
      <c r="T1437" s="384" t="str">
        <f>IF(ISTEXT(Data!AJ1437),Data!AJ1437,"")</f>
        <v/>
      </c>
      <c r="U1437" s="384" t="str">
        <f>IF(ISTEXT(Data!AK1437),Data!AK1437,"")</f>
        <v/>
      </c>
    </row>
    <row r="1438" spans="20:21" x14ac:dyDescent="0.2">
      <c r="T1438" s="384" t="str">
        <f>IF(ISTEXT(Data!AJ1438),Data!AJ1438,"")</f>
        <v/>
      </c>
      <c r="U1438" s="384" t="str">
        <f>IF(ISTEXT(Data!AK1438),Data!AK1438,"")</f>
        <v/>
      </c>
    </row>
    <row r="1439" spans="20:21" x14ac:dyDescent="0.2">
      <c r="T1439" s="384" t="str">
        <f>IF(ISTEXT(Data!AJ1439),Data!AJ1439,"")</f>
        <v/>
      </c>
      <c r="U1439" s="384" t="str">
        <f>IF(ISTEXT(Data!AK1439),Data!AK1439,"")</f>
        <v/>
      </c>
    </row>
    <row r="1440" spans="20:21" x14ac:dyDescent="0.2">
      <c r="T1440" s="384" t="str">
        <f>IF(ISTEXT(Data!AJ1440),Data!AJ1440,"")</f>
        <v/>
      </c>
      <c r="U1440" s="384" t="str">
        <f>IF(ISTEXT(Data!AK1440),Data!AK1440,"")</f>
        <v/>
      </c>
    </row>
    <row r="1441" spans="20:21" x14ac:dyDescent="0.2">
      <c r="T1441" s="384" t="str">
        <f>IF(ISTEXT(Data!AJ1441),Data!AJ1441,"")</f>
        <v/>
      </c>
      <c r="U1441" s="384" t="str">
        <f>IF(ISTEXT(Data!AK1441),Data!AK1441,"")</f>
        <v/>
      </c>
    </row>
    <row r="1442" spans="20:21" x14ac:dyDescent="0.2">
      <c r="T1442" s="384" t="str">
        <f>IF(ISTEXT(Data!AJ1442),Data!AJ1442,"")</f>
        <v/>
      </c>
      <c r="U1442" s="384" t="str">
        <f>IF(ISTEXT(Data!AK1442),Data!AK1442,"")</f>
        <v/>
      </c>
    </row>
    <row r="1443" spans="20:21" x14ac:dyDescent="0.2">
      <c r="T1443" s="384" t="str">
        <f>IF(ISTEXT(Data!AJ1443),Data!AJ1443,"")</f>
        <v/>
      </c>
      <c r="U1443" s="384" t="str">
        <f>IF(ISTEXT(Data!AK1443),Data!AK1443,"")</f>
        <v/>
      </c>
    </row>
    <row r="1444" spans="20:21" x14ac:dyDescent="0.2">
      <c r="T1444" s="384" t="str">
        <f>IF(ISTEXT(Data!AJ1444),Data!AJ1444,"")</f>
        <v/>
      </c>
      <c r="U1444" s="384" t="str">
        <f>IF(ISTEXT(Data!AK1444),Data!AK1444,"")</f>
        <v/>
      </c>
    </row>
    <row r="1445" spans="20:21" x14ac:dyDescent="0.2">
      <c r="T1445" s="384" t="str">
        <f>IF(ISTEXT(Data!AJ1445),Data!AJ1445,"")</f>
        <v/>
      </c>
      <c r="U1445" s="384" t="str">
        <f>IF(ISTEXT(Data!AK1445),Data!AK1445,"")</f>
        <v/>
      </c>
    </row>
    <row r="1446" spans="20:21" x14ac:dyDescent="0.2">
      <c r="T1446" s="384" t="str">
        <f>IF(ISTEXT(Data!AJ1446),Data!AJ1446,"")</f>
        <v/>
      </c>
      <c r="U1446" s="384" t="str">
        <f>IF(ISTEXT(Data!AK1446),Data!AK1446,"")</f>
        <v/>
      </c>
    </row>
    <row r="1447" spans="20:21" x14ac:dyDescent="0.2">
      <c r="T1447" s="384" t="str">
        <f>IF(ISTEXT(Data!AJ1447),Data!AJ1447,"")</f>
        <v/>
      </c>
      <c r="U1447" s="384" t="str">
        <f>IF(ISTEXT(Data!AK1447),Data!AK1447,"")</f>
        <v/>
      </c>
    </row>
    <row r="1448" spans="20:21" x14ac:dyDescent="0.2">
      <c r="T1448" s="384" t="str">
        <f>IF(ISTEXT(Data!AJ1448),Data!AJ1448,"")</f>
        <v/>
      </c>
      <c r="U1448" s="384" t="str">
        <f>IF(ISTEXT(Data!AK1448),Data!AK1448,"")</f>
        <v/>
      </c>
    </row>
    <row r="1449" spans="20:21" x14ac:dyDescent="0.2">
      <c r="T1449" s="384" t="str">
        <f>IF(ISTEXT(Data!AJ1449),Data!AJ1449,"")</f>
        <v/>
      </c>
      <c r="U1449" s="384" t="str">
        <f>IF(ISTEXT(Data!AK1449),Data!AK1449,"")</f>
        <v/>
      </c>
    </row>
    <row r="1450" spans="20:21" x14ac:dyDescent="0.2">
      <c r="T1450" s="384" t="str">
        <f>IF(ISTEXT(Data!AJ1450),Data!AJ1450,"")</f>
        <v/>
      </c>
      <c r="U1450" s="384" t="str">
        <f>IF(ISTEXT(Data!AK1450),Data!AK1450,"")</f>
        <v/>
      </c>
    </row>
    <row r="1451" spans="20:21" x14ac:dyDescent="0.2">
      <c r="T1451" s="384" t="str">
        <f>IF(ISTEXT(Data!AJ1451),Data!AJ1451,"")</f>
        <v/>
      </c>
      <c r="U1451" s="384" t="str">
        <f>IF(ISTEXT(Data!AK1451),Data!AK1451,"")</f>
        <v/>
      </c>
    </row>
    <row r="1452" spans="20:21" x14ac:dyDescent="0.2">
      <c r="T1452" s="384" t="str">
        <f>IF(ISTEXT(Data!AJ1452),Data!AJ1452,"")</f>
        <v/>
      </c>
      <c r="U1452" s="384" t="str">
        <f>IF(ISTEXT(Data!AK1452),Data!AK1452,"")</f>
        <v/>
      </c>
    </row>
    <row r="1453" spans="20:21" x14ac:dyDescent="0.2">
      <c r="T1453" s="384" t="str">
        <f>IF(ISTEXT(Data!AJ1453),Data!AJ1453,"")</f>
        <v/>
      </c>
      <c r="U1453" s="384" t="str">
        <f>IF(ISTEXT(Data!AK1453),Data!AK1453,"")</f>
        <v/>
      </c>
    </row>
    <row r="1454" spans="20:21" x14ac:dyDescent="0.2">
      <c r="T1454" s="384" t="str">
        <f>IF(ISTEXT(Data!AJ1454),Data!AJ1454,"")</f>
        <v/>
      </c>
      <c r="U1454" s="384" t="str">
        <f>IF(ISTEXT(Data!AK1454),Data!AK1454,"")</f>
        <v/>
      </c>
    </row>
    <row r="1455" spans="20:21" x14ac:dyDescent="0.2">
      <c r="T1455" s="384" t="str">
        <f>IF(ISTEXT(Data!AJ1455),Data!AJ1455,"")</f>
        <v/>
      </c>
      <c r="U1455" s="384" t="str">
        <f>IF(ISTEXT(Data!AK1455),Data!AK1455,"")</f>
        <v/>
      </c>
    </row>
    <row r="1456" spans="20:21" x14ac:dyDescent="0.2">
      <c r="T1456" s="384" t="str">
        <f>IF(ISTEXT(Data!AJ1456),Data!AJ1456,"")</f>
        <v/>
      </c>
      <c r="U1456" s="384" t="str">
        <f>IF(ISTEXT(Data!AK1456),Data!AK1456,"")</f>
        <v/>
      </c>
    </row>
    <row r="1457" spans="20:21" x14ac:dyDescent="0.2">
      <c r="T1457" s="384" t="str">
        <f>IF(ISTEXT(Data!AJ1457),Data!AJ1457,"")</f>
        <v/>
      </c>
      <c r="U1457" s="384" t="str">
        <f>IF(ISTEXT(Data!AK1457),Data!AK1457,"")</f>
        <v/>
      </c>
    </row>
    <row r="1458" spans="20:21" x14ac:dyDescent="0.2">
      <c r="T1458" s="384" t="str">
        <f>IF(ISTEXT(Data!AJ1458),Data!AJ1458,"")</f>
        <v/>
      </c>
      <c r="U1458" s="384" t="str">
        <f>IF(ISTEXT(Data!AK1458),Data!AK1458,"")</f>
        <v/>
      </c>
    </row>
    <row r="1459" spans="20:21" x14ac:dyDescent="0.2">
      <c r="T1459" s="384" t="str">
        <f>IF(ISTEXT(Data!AJ1459),Data!AJ1459,"")</f>
        <v/>
      </c>
      <c r="U1459" s="384" t="str">
        <f>IF(ISTEXT(Data!AK1459),Data!AK1459,"")</f>
        <v/>
      </c>
    </row>
    <row r="1460" spans="20:21" x14ac:dyDescent="0.2">
      <c r="T1460" s="384" t="str">
        <f>IF(ISTEXT(Data!AJ1460),Data!AJ1460,"")</f>
        <v/>
      </c>
      <c r="U1460" s="384" t="str">
        <f>IF(ISTEXT(Data!AK1460),Data!AK1460,"")</f>
        <v/>
      </c>
    </row>
    <row r="1461" spans="20:21" x14ac:dyDescent="0.2">
      <c r="T1461" s="384" t="str">
        <f>IF(ISTEXT(Data!AJ1461),Data!AJ1461,"")</f>
        <v/>
      </c>
      <c r="U1461" s="384" t="str">
        <f>IF(ISTEXT(Data!AK1461),Data!AK1461,"")</f>
        <v/>
      </c>
    </row>
    <row r="1462" spans="20:21" x14ac:dyDescent="0.2">
      <c r="T1462" s="384" t="str">
        <f>IF(ISTEXT(Data!AJ1462),Data!AJ1462,"")</f>
        <v/>
      </c>
      <c r="U1462" s="384" t="str">
        <f>IF(ISTEXT(Data!AK1462),Data!AK1462,"")</f>
        <v/>
      </c>
    </row>
    <row r="1463" spans="20:21" x14ac:dyDescent="0.2">
      <c r="T1463" s="384" t="str">
        <f>IF(ISTEXT(Data!AJ1463),Data!AJ1463,"")</f>
        <v/>
      </c>
      <c r="U1463" s="384" t="str">
        <f>IF(ISTEXT(Data!AK1463),Data!AK1463,"")</f>
        <v/>
      </c>
    </row>
    <row r="1464" spans="20:21" x14ac:dyDescent="0.2">
      <c r="T1464" s="384" t="str">
        <f>IF(ISTEXT(Data!AJ1464),Data!AJ1464,"")</f>
        <v/>
      </c>
      <c r="U1464" s="384" t="str">
        <f>IF(ISTEXT(Data!AK1464),Data!AK1464,"")</f>
        <v/>
      </c>
    </row>
    <row r="1465" spans="20:21" x14ac:dyDescent="0.2">
      <c r="T1465" s="384" t="str">
        <f>IF(ISTEXT(Data!AJ1465),Data!AJ1465,"")</f>
        <v/>
      </c>
      <c r="U1465" s="384" t="str">
        <f>IF(ISTEXT(Data!AK1465),Data!AK1465,"")</f>
        <v/>
      </c>
    </row>
    <row r="1466" spans="20:21" x14ac:dyDescent="0.2">
      <c r="T1466" s="384" t="str">
        <f>IF(ISTEXT(Data!AJ1466),Data!AJ1466,"")</f>
        <v/>
      </c>
      <c r="U1466" s="384" t="str">
        <f>IF(ISTEXT(Data!AK1466),Data!AK1466,"")</f>
        <v/>
      </c>
    </row>
    <row r="1467" spans="20:21" x14ac:dyDescent="0.2">
      <c r="T1467" s="384" t="str">
        <f>IF(ISTEXT(Data!AJ1467),Data!AJ1467,"")</f>
        <v/>
      </c>
      <c r="U1467" s="384" t="str">
        <f>IF(ISTEXT(Data!AK1467),Data!AK1467,"")</f>
        <v/>
      </c>
    </row>
    <row r="1468" spans="20:21" x14ac:dyDescent="0.2">
      <c r="T1468" s="384" t="str">
        <f>IF(ISTEXT(Data!AJ1468),Data!AJ1468,"")</f>
        <v/>
      </c>
      <c r="U1468" s="384" t="str">
        <f>IF(ISTEXT(Data!AK1468),Data!AK1468,"")</f>
        <v/>
      </c>
    </row>
    <row r="1469" spans="20:21" x14ac:dyDescent="0.2">
      <c r="T1469" s="384" t="str">
        <f>IF(ISTEXT(Data!AJ1469),Data!AJ1469,"")</f>
        <v/>
      </c>
      <c r="U1469" s="384" t="str">
        <f>IF(ISTEXT(Data!AK1469),Data!AK1469,"")</f>
        <v/>
      </c>
    </row>
    <row r="1470" spans="20:21" x14ac:dyDescent="0.2">
      <c r="T1470" s="384" t="str">
        <f>IF(ISTEXT(Data!AJ1470),Data!AJ1470,"")</f>
        <v/>
      </c>
      <c r="U1470" s="384" t="str">
        <f>IF(ISTEXT(Data!AK1470),Data!AK1470,"")</f>
        <v/>
      </c>
    </row>
    <row r="1471" spans="20:21" x14ac:dyDescent="0.2">
      <c r="T1471" s="384" t="str">
        <f>IF(ISTEXT(Data!AJ1471),Data!AJ1471,"")</f>
        <v/>
      </c>
      <c r="U1471" s="384" t="str">
        <f>IF(ISTEXT(Data!AK1471),Data!AK1471,"")</f>
        <v/>
      </c>
    </row>
    <row r="1472" spans="20:21" x14ac:dyDescent="0.2">
      <c r="T1472" s="384" t="str">
        <f>IF(ISTEXT(Data!AJ1472),Data!AJ1472,"")</f>
        <v/>
      </c>
      <c r="U1472" s="384" t="str">
        <f>IF(ISTEXT(Data!AK1472),Data!AK1472,"")</f>
        <v/>
      </c>
    </row>
    <row r="1473" spans="20:21" x14ac:dyDescent="0.2">
      <c r="T1473" s="384" t="str">
        <f>IF(ISTEXT(Data!AJ1473),Data!AJ1473,"")</f>
        <v/>
      </c>
      <c r="U1473" s="384" t="str">
        <f>IF(ISTEXT(Data!AK1473),Data!AK1473,"")</f>
        <v/>
      </c>
    </row>
    <row r="1474" spans="20:21" x14ac:dyDescent="0.2">
      <c r="T1474" s="384" t="str">
        <f>IF(ISTEXT(Data!AJ1474),Data!AJ1474,"")</f>
        <v/>
      </c>
      <c r="U1474" s="384" t="str">
        <f>IF(ISTEXT(Data!AK1474),Data!AK1474,"")</f>
        <v/>
      </c>
    </row>
    <row r="1475" spans="20:21" x14ac:dyDescent="0.2">
      <c r="T1475" s="384" t="str">
        <f>IF(ISTEXT(Data!AJ1475),Data!AJ1475,"")</f>
        <v/>
      </c>
      <c r="U1475" s="384" t="str">
        <f>IF(ISTEXT(Data!AK1475),Data!AK1475,"")</f>
        <v/>
      </c>
    </row>
    <row r="1476" spans="20:21" x14ac:dyDescent="0.2">
      <c r="T1476" s="384" t="str">
        <f>IF(ISTEXT(Data!AJ1476),Data!AJ1476,"")</f>
        <v/>
      </c>
      <c r="U1476" s="384" t="str">
        <f>IF(ISTEXT(Data!AK1476),Data!AK1476,"")</f>
        <v/>
      </c>
    </row>
    <row r="1477" spans="20:21" x14ac:dyDescent="0.2">
      <c r="T1477" s="384" t="str">
        <f>IF(ISTEXT(Data!AJ1477),Data!AJ1477,"")</f>
        <v/>
      </c>
      <c r="U1477" s="384" t="str">
        <f>IF(ISTEXT(Data!AK1477),Data!AK1477,"")</f>
        <v/>
      </c>
    </row>
    <row r="1478" spans="20:21" x14ac:dyDescent="0.2">
      <c r="T1478" s="384" t="str">
        <f>IF(ISTEXT(Data!AJ1478),Data!AJ1478,"")</f>
        <v/>
      </c>
      <c r="U1478" s="384" t="str">
        <f>IF(ISTEXT(Data!AK1478),Data!AK1478,"")</f>
        <v/>
      </c>
    </row>
    <row r="1479" spans="20:21" x14ac:dyDescent="0.2">
      <c r="T1479" s="384" t="str">
        <f>IF(ISTEXT(Data!AJ1479),Data!AJ1479,"")</f>
        <v/>
      </c>
      <c r="U1479" s="384" t="str">
        <f>IF(ISTEXT(Data!AK1479),Data!AK1479,"")</f>
        <v/>
      </c>
    </row>
    <row r="1480" spans="20:21" x14ac:dyDescent="0.2">
      <c r="T1480" s="384" t="str">
        <f>IF(ISTEXT(Data!AJ1480),Data!AJ1480,"")</f>
        <v/>
      </c>
      <c r="U1480" s="384" t="str">
        <f>IF(ISTEXT(Data!AK1480),Data!AK1480,"")</f>
        <v/>
      </c>
    </row>
    <row r="1481" spans="20:21" x14ac:dyDescent="0.2">
      <c r="T1481" s="384" t="str">
        <f>IF(ISTEXT(Data!AJ1481),Data!AJ1481,"")</f>
        <v/>
      </c>
      <c r="U1481" s="384" t="str">
        <f>IF(ISTEXT(Data!AK1481),Data!AK1481,"")</f>
        <v/>
      </c>
    </row>
    <row r="1482" spans="20:21" x14ac:dyDescent="0.2">
      <c r="T1482" s="384" t="str">
        <f>IF(ISTEXT(Data!AJ1482),Data!AJ1482,"")</f>
        <v/>
      </c>
      <c r="U1482" s="384" t="str">
        <f>IF(ISTEXT(Data!AK1482),Data!AK1482,"")</f>
        <v/>
      </c>
    </row>
    <row r="1483" spans="20:21" x14ac:dyDescent="0.2">
      <c r="T1483" s="384" t="str">
        <f>IF(ISTEXT(Data!AJ1483),Data!AJ1483,"")</f>
        <v/>
      </c>
      <c r="U1483" s="384" t="str">
        <f>IF(ISTEXT(Data!AK1483),Data!AK1483,"")</f>
        <v/>
      </c>
    </row>
    <row r="1484" spans="20:21" x14ac:dyDescent="0.2">
      <c r="T1484" s="384" t="str">
        <f>IF(ISTEXT(Data!AJ1484),Data!AJ1484,"")</f>
        <v/>
      </c>
      <c r="U1484" s="384" t="str">
        <f>IF(ISTEXT(Data!AK1484),Data!AK1484,"")</f>
        <v/>
      </c>
    </row>
    <row r="1485" spans="20:21" x14ac:dyDescent="0.2">
      <c r="T1485" s="384" t="str">
        <f>IF(ISTEXT(Data!AJ1485),Data!AJ1485,"")</f>
        <v/>
      </c>
      <c r="U1485" s="384" t="str">
        <f>IF(ISTEXT(Data!AK1485),Data!AK1485,"")</f>
        <v/>
      </c>
    </row>
    <row r="1486" spans="20:21" x14ac:dyDescent="0.2">
      <c r="T1486" s="384" t="str">
        <f>IF(ISTEXT(Data!AJ1486),Data!AJ1486,"")</f>
        <v/>
      </c>
      <c r="U1486" s="384" t="str">
        <f>IF(ISTEXT(Data!AK1486),Data!AK1486,"")</f>
        <v/>
      </c>
    </row>
    <row r="1487" spans="20:21" x14ac:dyDescent="0.2">
      <c r="T1487" s="384" t="str">
        <f>IF(ISTEXT(Data!AJ1487),Data!AJ1487,"")</f>
        <v/>
      </c>
      <c r="U1487" s="384" t="str">
        <f>IF(ISTEXT(Data!AK1487),Data!AK1487,"")</f>
        <v/>
      </c>
    </row>
    <row r="1488" spans="20:21" x14ac:dyDescent="0.2">
      <c r="T1488" s="384" t="str">
        <f>IF(ISTEXT(Data!AJ1488),Data!AJ1488,"")</f>
        <v/>
      </c>
      <c r="U1488" s="384" t="str">
        <f>IF(ISTEXT(Data!AK1488),Data!AK1488,"")</f>
        <v/>
      </c>
    </row>
    <row r="1489" spans="20:21" x14ac:dyDescent="0.2">
      <c r="T1489" s="384" t="str">
        <f>IF(ISTEXT(Data!AJ1489),Data!AJ1489,"")</f>
        <v/>
      </c>
      <c r="U1489" s="384" t="str">
        <f>IF(ISTEXT(Data!AK1489),Data!AK1489,"")</f>
        <v/>
      </c>
    </row>
    <row r="1490" spans="20:21" x14ac:dyDescent="0.2">
      <c r="T1490" s="384" t="str">
        <f>IF(ISTEXT(Data!AJ1490),Data!AJ1490,"")</f>
        <v/>
      </c>
      <c r="U1490" s="384" t="str">
        <f>IF(ISTEXT(Data!AK1490),Data!AK1490,"")</f>
        <v/>
      </c>
    </row>
    <row r="1491" spans="20:21" x14ac:dyDescent="0.2">
      <c r="T1491" s="384" t="str">
        <f>IF(ISTEXT(Data!AJ1491),Data!AJ1491,"")</f>
        <v/>
      </c>
      <c r="U1491" s="384" t="str">
        <f>IF(ISTEXT(Data!AK1491),Data!AK1491,"")</f>
        <v/>
      </c>
    </row>
    <row r="1492" spans="20:21" x14ac:dyDescent="0.2">
      <c r="T1492" s="384" t="str">
        <f>IF(ISTEXT(Data!AJ1492),Data!AJ1492,"")</f>
        <v/>
      </c>
      <c r="U1492" s="384" t="str">
        <f>IF(ISTEXT(Data!AK1492),Data!AK1492,"")</f>
        <v/>
      </c>
    </row>
    <row r="1493" spans="20:21" x14ac:dyDescent="0.2">
      <c r="T1493" s="384" t="str">
        <f>IF(ISTEXT(Data!AJ1493),Data!AJ1493,"")</f>
        <v/>
      </c>
      <c r="U1493" s="384" t="str">
        <f>IF(ISTEXT(Data!AK1493),Data!AK1493,"")</f>
        <v/>
      </c>
    </row>
    <row r="1494" spans="20:21" x14ac:dyDescent="0.2">
      <c r="T1494" s="384" t="str">
        <f>IF(ISTEXT(Data!AJ1494),Data!AJ1494,"")</f>
        <v/>
      </c>
      <c r="U1494" s="384" t="str">
        <f>IF(ISTEXT(Data!AK1494),Data!AK1494,"")</f>
        <v/>
      </c>
    </row>
    <row r="1495" spans="20:21" x14ac:dyDescent="0.2">
      <c r="T1495" s="384" t="str">
        <f>IF(ISTEXT(Data!AJ1495),Data!AJ1495,"")</f>
        <v/>
      </c>
      <c r="U1495" s="384" t="str">
        <f>IF(ISTEXT(Data!AK1495),Data!AK1495,"")</f>
        <v/>
      </c>
    </row>
    <row r="1496" spans="20:21" x14ac:dyDescent="0.2">
      <c r="T1496" s="384" t="str">
        <f>IF(ISTEXT(Data!AJ1496),Data!AJ1496,"")</f>
        <v/>
      </c>
      <c r="U1496" s="384" t="str">
        <f>IF(ISTEXT(Data!AK1496),Data!AK1496,"")</f>
        <v/>
      </c>
    </row>
    <row r="1497" spans="20:21" x14ac:dyDescent="0.2">
      <c r="T1497" s="384" t="str">
        <f>IF(ISTEXT(Data!AJ1497),Data!AJ1497,"")</f>
        <v/>
      </c>
      <c r="U1497" s="384" t="str">
        <f>IF(ISTEXT(Data!AK1497),Data!AK1497,"")</f>
        <v/>
      </c>
    </row>
    <row r="1498" spans="20:21" x14ac:dyDescent="0.2">
      <c r="T1498" s="384" t="str">
        <f>IF(ISTEXT(Data!AJ1498),Data!AJ1498,"")</f>
        <v/>
      </c>
      <c r="U1498" s="384" t="str">
        <f>IF(ISTEXT(Data!AK1498),Data!AK1498,"")</f>
        <v/>
      </c>
    </row>
    <row r="1499" spans="20:21" x14ac:dyDescent="0.2">
      <c r="T1499" s="384" t="str">
        <f>IF(ISTEXT(Data!AJ1499),Data!AJ1499,"")</f>
        <v/>
      </c>
      <c r="U1499" s="384" t="str">
        <f>IF(ISTEXT(Data!AK1499),Data!AK1499,"")</f>
        <v/>
      </c>
    </row>
    <row r="1500" spans="20:21" x14ac:dyDescent="0.2">
      <c r="T1500" s="384" t="str">
        <f>IF(ISTEXT(Data!AJ1500),Data!AJ1500,"")</f>
        <v/>
      </c>
      <c r="U1500" s="384" t="str">
        <f>IF(ISTEXT(Data!AK1500),Data!AK1500,"")</f>
        <v/>
      </c>
    </row>
    <row r="1501" spans="20:21" x14ac:dyDescent="0.2">
      <c r="T1501" s="384" t="str">
        <f>IF(ISTEXT(Data!AJ1501),Data!AJ1501,"")</f>
        <v/>
      </c>
      <c r="U1501" s="384" t="str">
        <f>IF(ISTEXT(Data!AK1501),Data!AK1501,"")</f>
        <v/>
      </c>
    </row>
    <row r="1502" spans="20:21" x14ac:dyDescent="0.2">
      <c r="T1502" s="384" t="str">
        <f>IF(ISTEXT(Data!AJ1502),Data!AJ1502,"")</f>
        <v/>
      </c>
      <c r="U1502" s="384" t="str">
        <f>IF(ISTEXT(Data!AK1502),Data!AK1502,"")</f>
        <v/>
      </c>
    </row>
    <row r="1503" spans="20:21" x14ac:dyDescent="0.2">
      <c r="T1503" s="384" t="str">
        <f>IF(ISTEXT(Data!AJ1503),Data!AJ1503,"")</f>
        <v/>
      </c>
      <c r="U1503" s="384" t="str">
        <f>IF(ISTEXT(Data!AK1503),Data!AK1503,"")</f>
        <v/>
      </c>
    </row>
    <row r="1504" spans="20:21" x14ac:dyDescent="0.2">
      <c r="T1504" s="384" t="str">
        <f>IF(ISTEXT(Data!AJ1504),Data!AJ1504,"")</f>
        <v/>
      </c>
      <c r="U1504" s="384" t="str">
        <f>IF(ISTEXT(Data!AK1504),Data!AK1504,"")</f>
        <v/>
      </c>
    </row>
    <row r="1505" spans="20:21" x14ac:dyDescent="0.2">
      <c r="T1505" s="384" t="str">
        <f>IF(ISTEXT(Data!AJ1505),Data!AJ1505,"")</f>
        <v/>
      </c>
      <c r="U1505" s="384" t="str">
        <f>IF(ISTEXT(Data!AK1505),Data!AK1505,"")</f>
        <v/>
      </c>
    </row>
    <row r="1506" spans="20:21" x14ac:dyDescent="0.2">
      <c r="T1506" s="384" t="str">
        <f>IF(ISTEXT(Data!AJ1506),Data!AJ1506,"")</f>
        <v/>
      </c>
      <c r="U1506" s="384" t="str">
        <f>IF(ISTEXT(Data!AK1506),Data!AK1506,"")</f>
        <v/>
      </c>
    </row>
    <row r="1507" spans="20:21" x14ac:dyDescent="0.2">
      <c r="T1507" s="384" t="str">
        <f>IF(ISTEXT(Data!AJ1507),Data!AJ1507,"")</f>
        <v/>
      </c>
      <c r="U1507" s="384" t="str">
        <f>IF(ISTEXT(Data!AK1507),Data!AK1507,"")</f>
        <v/>
      </c>
    </row>
    <row r="1508" spans="20:21" x14ac:dyDescent="0.2">
      <c r="T1508" s="384" t="str">
        <f>IF(ISTEXT(Data!AJ1508),Data!AJ1508,"")</f>
        <v/>
      </c>
      <c r="U1508" s="384" t="str">
        <f>IF(ISTEXT(Data!AK1508),Data!AK1508,"")</f>
        <v/>
      </c>
    </row>
    <row r="1509" spans="20:21" x14ac:dyDescent="0.2">
      <c r="T1509" s="384" t="str">
        <f>IF(ISTEXT(Data!AJ1509),Data!AJ1509,"")</f>
        <v/>
      </c>
      <c r="U1509" s="384" t="str">
        <f>IF(ISTEXT(Data!AK1509),Data!AK1509,"")</f>
        <v/>
      </c>
    </row>
    <row r="1510" spans="20:21" x14ac:dyDescent="0.2">
      <c r="T1510" s="384" t="str">
        <f>IF(ISTEXT(Data!AJ1510),Data!AJ1510,"")</f>
        <v/>
      </c>
      <c r="U1510" s="384" t="str">
        <f>IF(ISTEXT(Data!AK1510),Data!AK1510,"")</f>
        <v/>
      </c>
    </row>
    <row r="1511" spans="20:21" x14ac:dyDescent="0.2">
      <c r="T1511" s="384" t="str">
        <f>IF(ISTEXT(Data!AJ1511),Data!AJ1511,"")</f>
        <v/>
      </c>
      <c r="U1511" s="384" t="str">
        <f>IF(ISTEXT(Data!AK1511),Data!AK1511,"")</f>
        <v/>
      </c>
    </row>
    <row r="1512" spans="20:21" x14ac:dyDescent="0.2">
      <c r="T1512" s="384" t="str">
        <f>IF(ISTEXT(Data!AJ1512),Data!AJ1512,"")</f>
        <v/>
      </c>
      <c r="U1512" s="384" t="str">
        <f>IF(ISTEXT(Data!AK1512),Data!AK1512,"")</f>
        <v/>
      </c>
    </row>
    <row r="1513" spans="20:21" x14ac:dyDescent="0.2">
      <c r="T1513" s="384" t="str">
        <f>IF(ISTEXT(Data!AJ1513),Data!AJ1513,"")</f>
        <v/>
      </c>
      <c r="U1513" s="384" t="str">
        <f>IF(ISTEXT(Data!AK1513),Data!AK1513,"")</f>
        <v/>
      </c>
    </row>
    <row r="1514" spans="20:21" x14ac:dyDescent="0.2">
      <c r="T1514" s="384" t="str">
        <f>IF(ISTEXT(Data!AJ1514),Data!AJ1514,"")</f>
        <v/>
      </c>
      <c r="U1514" s="384" t="str">
        <f>IF(ISTEXT(Data!AK1514),Data!AK1514,"")</f>
        <v/>
      </c>
    </row>
    <row r="1515" spans="20:21" x14ac:dyDescent="0.2">
      <c r="T1515" s="384" t="str">
        <f>IF(ISTEXT(Data!AJ1515),Data!AJ1515,"")</f>
        <v/>
      </c>
      <c r="U1515" s="384" t="str">
        <f>IF(ISTEXT(Data!AK1515),Data!AK1515,"")</f>
        <v/>
      </c>
    </row>
    <row r="1516" spans="20:21" x14ac:dyDescent="0.2">
      <c r="T1516" s="384" t="str">
        <f>IF(ISTEXT(Data!AJ1516),Data!AJ1516,"")</f>
        <v/>
      </c>
      <c r="U1516" s="384" t="str">
        <f>IF(ISTEXT(Data!AK1516),Data!AK1516,"")</f>
        <v/>
      </c>
    </row>
    <row r="1517" spans="20:21" x14ac:dyDescent="0.2">
      <c r="T1517" s="384" t="str">
        <f>IF(ISTEXT(Data!AJ1517),Data!AJ1517,"")</f>
        <v/>
      </c>
      <c r="U1517" s="384" t="str">
        <f>IF(ISTEXT(Data!AK1517),Data!AK1517,"")</f>
        <v/>
      </c>
    </row>
    <row r="1518" spans="20:21" x14ac:dyDescent="0.2">
      <c r="T1518" s="384" t="str">
        <f>IF(ISTEXT(Data!AJ1518),Data!AJ1518,"")</f>
        <v/>
      </c>
      <c r="U1518" s="384" t="str">
        <f>IF(ISTEXT(Data!AK1518),Data!AK1518,"")</f>
        <v/>
      </c>
    </row>
    <row r="1519" spans="20:21" x14ac:dyDescent="0.2">
      <c r="T1519" s="384" t="str">
        <f>IF(ISTEXT(Data!AJ1519),Data!AJ1519,"")</f>
        <v/>
      </c>
      <c r="U1519" s="384" t="str">
        <f>IF(ISTEXT(Data!AK1519),Data!AK1519,"")</f>
        <v/>
      </c>
    </row>
    <row r="1520" spans="20:21" x14ac:dyDescent="0.2">
      <c r="T1520" s="384" t="str">
        <f>IF(ISTEXT(Data!AJ1520),Data!AJ1520,"")</f>
        <v/>
      </c>
      <c r="U1520" s="384" t="str">
        <f>IF(ISTEXT(Data!AK1520),Data!AK1520,"")</f>
        <v/>
      </c>
    </row>
    <row r="1521" spans="20:21" x14ac:dyDescent="0.2">
      <c r="T1521" s="384" t="str">
        <f>IF(ISTEXT(Data!AJ1521),Data!AJ1521,"")</f>
        <v/>
      </c>
      <c r="U1521" s="384" t="str">
        <f>IF(ISTEXT(Data!AK1521),Data!AK1521,"")</f>
        <v/>
      </c>
    </row>
    <row r="1522" spans="20:21" x14ac:dyDescent="0.2">
      <c r="T1522" s="384" t="str">
        <f>IF(ISTEXT(Data!AJ1522),Data!AJ1522,"")</f>
        <v/>
      </c>
      <c r="U1522" s="384" t="str">
        <f>IF(ISTEXT(Data!AK1522),Data!AK1522,"")</f>
        <v/>
      </c>
    </row>
    <row r="1523" spans="20:21" x14ac:dyDescent="0.2">
      <c r="T1523" s="384" t="str">
        <f>IF(ISTEXT(Data!AJ1523),Data!AJ1523,"")</f>
        <v/>
      </c>
      <c r="U1523" s="384" t="str">
        <f>IF(ISTEXT(Data!AK1523),Data!AK1523,"")</f>
        <v/>
      </c>
    </row>
    <row r="1524" spans="20:21" x14ac:dyDescent="0.2">
      <c r="T1524" s="384" t="str">
        <f>IF(ISTEXT(Data!AJ1524),Data!AJ1524,"")</f>
        <v/>
      </c>
      <c r="U1524" s="384" t="str">
        <f>IF(ISTEXT(Data!AK1524),Data!AK1524,"")</f>
        <v/>
      </c>
    </row>
    <row r="1525" spans="20:21" x14ac:dyDescent="0.2">
      <c r="T1525" s="384" t="str">
        <f>IF(ISTEXT(Data!AJ1525),Data!AJ1525,"")</f>
        <v/>
      </c>
      <c r="U1525" s="384" t="str">
        <f>IF(ISTEXT(Data!AK1525),Data!AK1525,"")</f>
        <v/>
      </c>
    </row>
    <row r="1526" spans="20:21" x14ac:dyDescent="0.2">
      <c r="T1526" s="384" t="str">
        <f>IF(ISTEXT(Data!AJ1526),Data!AJ1526,"")</f>
        <v/>
      </c>
      <c r="U1526" s="384" t="str">
        <f>IF(ISTEXT(Data!AK1526),Data!AK1526,"")</f>
        <v/>
      </c>
    </row>
    <row r="1527" spans="20:21" x14ac:dyDescent="0.2">
      <c r="T1527" s="384" t="str">
        <f>IF(ISTEXT(Data!AJ1527),Data!AJ1527,"")</f>
        <v/>
      </c>
      <c r="U1527" s="384" t="str">
        <f>IF(ISTEXT(Data!AK1527),Data!AK1527,"")</f>
        <v/>
      </c>
    </row>
    <row r="1528" spans="20:21" x14ac:dyDescent="0.2">
      <c r="T1528" s="384" t="str">
        <f>IF(ISTEXT(Data!AJ1528),Data!AJ1528,"")</f>
        <v/>
      </c>
      <c r="U1528" s="384" t="str">
        <f>IF(ISTEXT(Data!AK1528),Data!AK1528,"")</f>
        <v/>
      </c>
    </row>
    <row r="1529" spans="20:21" x14ac:dyDescent="0.2">
      <c r="T1529" s="384" t="str">
        <f>IF(ISTEXT(Data!AJ1529),Data!AJ1529,"")</f>
        <v/>
      </c>
      <c r="U1529" s="384" t="str">
        <f>IF(ISTEXT(Data!AK1529),Data!AK1529,"")</f>
        <v/>
      </c>
    </row>
    <row r="1530" spans="20:21" x14ac:dyDescent="0.2">
      <c r="T1530" s="384" t="str">
        <f>IF(ISTEXT(Data!AJ1530),Data!AJ1530,"")</f>
        <v/>
      </c>
      <c r="U1530" s="384" t="str">
        <f>IF(ISTEXT(Data!AK1530),Data!AK1530,"")</f>
        <v/>
      </c>
    </row>
    <row r="1531" spans="20:21" x14ac:dyDescent="0.2">
      <c r="T1531" s="384" t="str">
        <f>IF(ISTEXT(Data!AJ1531),Data!AJ1531,"")</f>
        <v/>
      </c>
      <c r="U1531" s="384" t="str">
        <f>IF(ISTEXT(Data!AK1531),Data!AK1531,"")</f>
        <v/>
      </c>
    </row>
    <row r="1532" spans="20:21" x14ac:dyDescent="0.2">
      <c r="T1532" s="384" t="str">
        <f>IF(ISTEXT(Data!AJ1532),Data!AJ1532,"")</f>
        <v/>
      </c>
      <c r="U1532" s="384" t="str">
        <f>IF(ISTEXT(Data!AK1532),Data!AK1532,"")</f>
        <v/>
      </c>
    </row>
    <row r="1533" spans="20:21" x14ac:dyDescent="0.2">
      <c r="T1533" s="384" t="str">
        <f>IF(ISTEXT(Data!AJ1533),Data!AJ1533,"")</f>
        <v/>
      </c>
      <c r="U1533" s="384" t="str">
        <f>IF(ISTEXT(Data!AK1533),Data!AK1533,"")</f>
        <v/>
      </c>
    </row>
    <row r="1534" spans="20:21" x14ac:dyDescent="0.2">
      <c r="T1534" s="384" t="str">
        <f>IF(ISTEXT(Data!AJ1534),Data!AJ1534,"")</f>
        <v/>
      </c>
      <c r="U1534" s="384" t="str">
        <f>IF(ISTEXT(Data!AK1534),Data!AK1534,"")</f>
        <v/>
      </c>
    </row>
    <row r="1535" spans="20:21" x14ac:dyDescent="0.2">
      <c r="T1535" s="384" t="str">
        <f>IF(ISTEXT(Data!AJ1535),Data!AJ1535,"")</f>
        <v/>
      </c>
      <c r="U1535" s="384" t="str">
        <f>IF(ISTEXT(Data!AK1535),Data!AK1535,"")</f>
        <v/>
      </c>
    </row>
    <row r="1536" spans="20:21" x14ac:dyDescent="0.2">
      <c r="T1536" s="384" t="str">
        <f>IF(ISTEXT(Data!AJ1536),Data!AJ1536,"")</f>
        <v/>
      </c>
      <c r="U1536" s="384" t="str">
        <f>IF(ISTEXT(Data!AK1536),Data!AK1536,"")</f>
        <v/>
      </c>
    </row>
    <row r="1537" spans="20:21" x14ac:dyDescent="0.2">
      <c r="T1537" s="384" t="str">
        <f>IF(ISTEXT(Data!AJ1537),Data!AJ1537,"")</f>
        <v/>
      </c>
      <c r="U1537" s="384" t="str">
        <f>IF(ISTEXT(Data!AK1537),Data!AK1537,"")</f>
        <v/>
      </c>
    </row>
    <row r="1538" spans="20:21" x14ac:dyDescent="0.2">
      <c r="T1538" s="384" t="str">
        <f>IF(ISTEXT(Data!AJ1538),Data!AJ1538,"")</f>
        <v/>
      </c>
      <c r="U1538" s="384" t="str">
        <f>IF(ISTEXT(Data!AK1538),Data!AK1538,"")</f>
        <v/>
      </c>
    </row>
    <row r="1539" spans="20:21" x14ac:dyDescent="0.2">
      <c r="T1539" s="384" t="str">
        <f>IF(ISTEXT(Data!AJ1539),Data!AJ1539,"")</f>
        <v/>
      </c>
      <c r="U1539" s="384" t="str">
        <f>IF(ISTEXT(Data!AK1539),Data!AK1539,"")</f>
        <v/>
      </c>
    </row>
    <row r="1540" spans="20:21" x14ac:dyDescent="0.2">
      <c r="T1540" s="384" t="str">
        <f>IF(ISTEXT(Data!AJ1540),Data!AJ1540,"")</f>
        <v/>
      </c>
      <c r="U1540" s="384" t="str">
        <f>IF(ISTEXT(Data!AK1540),Data!AK1540,"")</f>
        <v/>
      </c>
    </row>
    <row r="1541" spans="20:21" x14ac:dyDescent="0.2">
      <c r="T1541" s="384" t="str">
        <f>IF(ISTEXT(Data!AJ1541),Data!AJ1541,"")</f>
        <v/>
      </c>
      <c r="U1541" s="384" t="str">
        <f>IF(ISTEXT(Data!AK1541),Data!AK1541,"")</f>
        <v/>
      </c>
    </row>
    <row r="1542" spans="20:21" x14ac:dyDescent="0.2">
      <c r="T1542" s="384" t="str">
        <f>IF(ISTEXT(Data!AJ1542),Data!AJ1542,"")</f>
        <v/>
      </c>
      <c r="U1542" s="384" t="str">
        <f>IF(ISTEXT(Data!AK1542),Data!AK1542,"")</f>
        <v/>
      </c>
    </row>
    <row r="1543" spans="20:21" x14ac:dyDescent="0.2">
      <c r="T1543" s="384" t="str">
        <f>IF(ISTEXT(Data!AJ1543),Data!AJ1543,"")</f>
        <v/>
      </c>
      <c r="U1543" s="384" t="str">
        <f>IF(ISTEXT(Data!AK1543),Data!AK1543,"")</f>
        <v/>
      </c>
    </row>
    <row r="1544" spans="20:21" x14ac:dyDescent="0.2">
      <c r="T1544" s="384" t="str">
        <f>IF(ISTEXT(Data!AJ1544),Data!AJ1544,"")</f>
        <v/>
      </c>
      <c r="U1544" s="384" t="str">
        <f>IF(ISTEXT(Data!AK1544),Data!AK1544,"")</f>
        <v/>
      </c>
    </row>
    <row r="1545" spans="20:21" x14ac:dyDescent="0.2">
      <c r="T1545" s="384" t="str">
        <f>IF(ISTEXT(Data!AJ1545),Data!AJ1545,"")</f>
        <v/>
      </c>
      <c r="U1545" s="384" t="str">
        <f>IF(ISTEXT(Data!AK1545),Data!AK1545,"")</f>
        <v/>
      </c>
    </row>
    <row r="1546" spans="20:21" x14ac:dyDescent="0.2">
      <c r="T1546" s="384" t="str">
        <f>IF(ISTEXT(Data!AJ1546),Data!AJ1546,"")</f>
        <v/>
      </c>
      <c r="U1546" s="384" t="str">
        <f>IF(ISTEXT(Data!AK1546),Data!AK1546,"")</f>
        <v/>
      </c>
    </row>
    <row r="1547" spans="20:21" x14ac:dyDescent="0.2">
      <c r="T1547" s="384" t="str">
        <f>IF(ISTEXT(Data!AJ1547),Data!AJ1547,"")</f>
        <v/>
      </c>
      <c r="U1547" s="384" t="str">
        <f>IF(ISTEXT(Data!AK1547),Data!AK1547,"")</f>
        <v/>
      </c>
    </row>
    <row r="1548" spans="20:21" x14ac:dyDescent="0.2">
      <c r="T1548" s="384" t="str">
        <f>IF(ISTEXT(Data!AJ1548),Data!AJ1548,"")</f>
        <v/>
      </c>
      <c r="U1548" s="384" t="str">
        <f>IF(ISTEXT(Data!AK1548),Data!AK1548,"")</f>
        <v/>
      </c>
    </row>
    <row r="1549" spans="20:21" x14ac:dyDescent="0.2">
      <c r="T1549" s="384" t="str">
        <f>IF(ISTEXT(Data!AJ1549),Data!AJ1549,"")</f>
        <v/>
      </c>
      <c r="U1549" s="384" t="str">
        <f>IF(ISTEXT(Data!AK1549),Data!AK1549,"")</f>
        <v/>
      </c>
    </row>
    <row r="1550" spans="20:21" x14ac:dyDescent="0.2">
      <c r="T1550" s="384" t="str">
        <f>IF(ISTEXT(Data!AJ1550),Data!AJ1550,"")</f>
        <v/>
      </c>
      <c r="U1550" s="384" t="str">
        <f>IF(ISTEXT(Data!AK1550),Data!AK1550,"")</f>
        <v/>
      </c>
    </row>
    <row r="1551" spans="20:21" x14ac:dyDescent="0.2">
      <c r="T1551" s="384" t="str">
        <f>IF(ISTEXT(Data!AJ1551),Data!AJ1551,"")</f>
        <v/>
      </c>
      <c r="U1551" s="384" t="str">
        <f>IF(ISTEXT(Data!AK1551),Data!AK1551,"")</f>
        <v/>
      </c>
    </row>
    <row r="1552" spans="20:21" x14ac:dyDescent="0.2">
      <c r="T1552" s="384" t="str">
        <f>IF(ISTEXT(Data!AJ1552),Data!AJ1552,"")</f>
        <v/>
      </c>
      <c r="U1552" s="384" t="str">
        <f>IF(ISTEXT(Data!AK1552),Data!AK1552,"")</f>
        <v/>
      </c>
    </row>
    <row r="1553" spans="20:21" x14ac:dyDescent="0.2">
      <c r="T1553" s="384" t="str">
        <f>IF(ISTEXT(Data!AJ1553),Data!AJ1553,"")</f>
        <v/>
      </c>
      <c r="U1553" s="384" t="str">
        <f>IF(ISTEXT(Data!AK1553),Data!AK1553,"")</f>
        <v/>
      </c>
    </row>
    <row r="1554" spans="20:21" x14ac:dyDescent="0.2">
      <c r="T1554" s="384" t="str">
        <f>IF(ISTEXT(Data!AJ1554),Data!AJ1554,"")</f>
        <v/>
      </c>
      <c r="U1554" s="384" t="str">
        <f>IF(ISTEXT(Data!AK1554),Data!AK1554,"")</f>
        <v/>
      </c>
    </row>
    <row r="1555" spans="20:21" x14ac:dyDescent="0.2">
      <c r="T1555" s="384" t="str">
        <f>IF(ISTEXT(Data!AJ1555),Data!AJ1555,"")</f>
        <v/>
      </c>
      <c r="U1555" s="384" t="str">
        <f>IF(ISTEXT(Data!AK1555),Data!AK1555,"")</f>
        <v/>
      </c>
    </row>
    <row r="1556" spans="20:21" x14ac:dyDescent="0.2">
      <c r="T1556" s="384" t="str">
        <f>IF(ISTEXT(Data!AJ1556),Data!AJ1556,"")</f>
        <v/>
      </c>
      <c r="U1556" s="384" t="str">
        <f>IF(ISTEXT(Data!AK1556),Data!AK1556,"")</f>
        <v/>
      </c>
    </row>
    <row r="1557" spans="20:21" x14ac:dyDescent="0.2">
      <c r="T1557" s="384" t="str">
        <f>IF(ISTEXT(Data!AJ1557),Data!AJ1557,"")</f>
        <v/>
      </c>
      <c r="U1557" s="384" t="str">
        <f>IF(ISTEXT(Data!AK1557),Data!AK1557,"")</f>
        <v/>
      </c>
    </row>
    <row r="1558" spans="20:21" x14ac:dyDescent="0.2">
      <c r="T1558" s="384" t="str">
        <f>IF(ISTEXT(Data!AJ1558),Data!AJ1558,"")</f>
        <v/>
      </c>
      <c r="U1558" s="384" t="str">
        <f>IF(ISTEXT(Data!AK1558),Data!AK1558,"")</f>
        <v/>
      </c>
    </row>
    <row r="1559" spans="20:21" x14ac:dyDescent="0.2">
      <c r="T1559" s="384" t="str">
        <f>IF(ISTEXT(Data!AJ1559),Data!AJ1559,"")</f>
        <v/>
      </c>
      <c r="U1559" s="384" t="str">
        <f>IF(ISTEXT(Data!AK1559),Data!AK1559,"")</f>
        <v/>
      </c>
    </row>
    <row r="1560" spans="20:21" x14ac:dyDescent="0.2">
      <c r="T1560" s="384" t="str">
        <f>IF(ISTEXT(Data!AJ1560),Data!AJ1560,"")</f>
        <v/>
      </c>
      <c r="U1560" s="384" t="str">
        <f>IF(ISTEXT(Data!AK1560),Data!AK1560,"")</f>
        <v/>
      </c>
    </row>
    <row r="1561" spans="20:21" x14ac:dyDescent="0.2">
      <c r="T1561" s="384" t="str">
        <f>IF(ISTEXT(Data!AJ1561),Data!AJ1561,"")</f>
        <v/>
      </c>
      <c r="U1561" s="384" t="str">
        <f>IF(ISTEXT(Data!AK1561),Data!AK1561,"")</f>
        <v/>
      </c>
    </row>
    <row r="1562" spans="20:21" x14ac:dyDescent="0.2">
      <c r="T1562" s="384" t="str">
        <f>IF(ISTEXT(Data!AJ1562),Data!AJ1562,"")</f>
        <v/>
      </c>
      <c r="U1562" s="384" t="str">
        <f>IF(ISTEXT(Data!AK1562),Data!AK1562,"")</f>
        <v/>
      </c>
    </row>
    <row r="1563" spans="20:21" x14ac:dyDescent="0.2">
      <c r="T1563" s="384" t="str">
        <f>IF(ISTEXT(Data!AJ1563),Data!AJ1563,"")</f>
        <v/>
      </c>
      <c r="U1563" s="384" t="str">
        <f>IF(ISTEXT(Data!AK1563),Data!AK1563,"")</f>
        <v/>
      </c>
    </row>
    <row r="1564" spans="20:21" x14ac:dyDescent="0.2">
      <c r="T1564" s="384" t="str">
        <f>IF(ISTEXT(Data!AJ1564),Data!AJ1564,"")</f>
        <v/>
      </c>
      <c r="U1564" s="384" t="str">
        <f>IF(ISTEXT(Data!AK1564),Data!AK1564,"")</f>
        <v/>
      </c>
    </row>
    <row r="1565" spans="20:21" x14ac:dyDescent="0.2">
      <c r="T1565" s="384" t="str">
        <f>IF(ISTEXT(Data!AJ1565),Data!AJ1565,"")</f>
        <v/>
      </c>
      <c r="U1565" s="384" t="str">
        <f>IF(ISTEXT(Data!AK1565),Data!AK1565,"")</f>
        <v/>
      </c>
    </row>
    <row r="1566" spans="20:21" x14ac:dyDescent="0.2">
      <c r="T1566" s="384" t="str">
        <f>IF(ISTEXT(Data!AJ1566),Data!AJ1566,"")</f>
        <v/>
      </c>
      <c r="U1566" s="384" t="str">
        <f>IF(ISTEXT(Data!AK1566),Data!AK1566,"")</f>
        <v/>
      </c>
    </row>
    <row r="1567" spans="20:21" x14ac:dyDescent="0.2">
      <c r="T1567" s="384" t="str">
        <f>IF(ISTEXT(Data!AJ1567),Data!AJ1567,"")</f>
        <v/>
      </c>
      <c r="U1567" s="384" t="str">
        <f>IF(ISTEXT(Data!AK1567),Data!AK1567,"")</f>
        <v/>
      </c>
    </row>
    <row r="1568" spans="20:21" x14ac:dyDescent="0.2">
      <c r="T1568" s="384" t="str">
        <f>IF(ISTEXT(Data!AJ1568),Data!AJ1568,"")</f>
        <v/>
      </c>
      <c r="U1568" s="384" t="str">
        <f>IF(ISTEXT(Data!AK1568),Data!AK1568,"")</f>
        <v/>
      </c>
    </row>
    <row r="1569" spans="20:21" x14ac:dyDescent="0.2">
      <c r="T1569" s="384" t="str">
        <f>IF(ISTEXT(Data!AJ1569),Data!AJ1569,"")</f>
        <v/>
      </c>
      <c r="U1569" s="384" t="str">
        <f>IF(ISTEXT(Data!AK1569),Data!AK1569,"")</f>
        <v/>
      </c>
    </row>
    <row r="1570" spans="20:21" x14ac:dyDescent="0.2">
      <c r="T1570" s="384" t="str">
        <f>IF(ISTEXT(Data!AJ1570),Data!AJ1570,"")</f>
        <v/>
      </c>
      <c r="U1570" s="384" t="str">
        <f>IF(ISTEXT(Data!AK1570),Data!AK1570,"")</f>
        <v/>
      </c>
    </row>
    <row r="1571" spans="20:21" x14ac:dyDescent="0.2">
      <c r="T1571" s="384" t="str">
        <f>IF(ISTEXT(Data!AJ1571),Data!AJ1571,"")</f>
        <v/>
      </c>
      <c r="U1571" s="384" t="str">
        <f>IF(ISTEXT(Data!AK1571),Data!AK1571,"")</f>
        <v/>
      </c>
    </row>
    <row r="1572" spans="20:21" x14ac:dyDescent="0.2">
      <c r="T1572" s="384" t="str">
        <f>IF(ISTEXT(Data!AJ1572),Data!AJ1572,"")</f>
        <v/>
      </c>
      <c r="U1572" s="384" t="str">
        <f>IF(ISTEXT(Data!AK1572),Data!AK1572,"")</f>
        <v/>
      </c>
    </row>
    <row r="1573" spans="20:21" x14ac:dyDescent="0.2">
      <c r="T1573" s="384" t="str">
        <f>IF(ISTEXT(Data!AJ1573),Data!AJ1573,"")</f>
        <v/>
      </c>
      <c r="U1573" s="384" t="str">
        <f>IF(ISTEXT(Data!AK1573),Data!AK1573,"")</f>
        <v/>
      </c>
    </row>
    <row r="1574" spans="20:21" x14ac:dyDescent="0.2">
      <c r="T1574" s="384" t="str">
        <f>IF(ISTEXT(Data!AJ1574),Data!AJ1574,"")</f>
        <v/>
      </c>
      <c r="U1574" s="384" t="str">
        <f>IF(ISTEXT(Data!AK1574),Data!AK1574,"")</f>
        <v/>
      </c>
    </row>
    <row r="1575" spans="20:21" x14ac:dyDescent="0.2">
      <c r="T1575" s="384" t="str">
        <f>IF(ISTEXT(Data!AJ1575),Data!AJ1575,"")</f>
        <v/>
      </c>
      <c r="U1575" s="384" t="str">
        <f>IF(ISTEXT(Data!AK1575),Data!AK1575,"")</f>
        <v/>
      </c>
    </row>
    <row r="1576" spans="20:21" x14ac:dyDescent="0.2">
      <c r="T1576" s="384" t="str">
        <f>IF(ISTEXT(Data!AJ1576),Data!AJ1576,"")</f>
        <v/>
      </c>
      <c r="U1576" s="384" t="str">
        <f>IF(ISTEXT(Data!AK1576),Data!AK1576,"")</f>
        <v/>
      </c>
    </row>
    <row r="1577" spans="20:21" x14ac:dyDescent="0.2">
      <c r="T1577" s="384" t="str">
        <f>IF(ISTEXT(Data!AJ1577),Data!AJ1577,"")</f>
        <v/>
      </c>
      <c r="U1577" s="384" t="str">
        <f>IF(ISTEXT(Data!AK1577),Data!AK1577,"")</f>
        <v/>
      </c>
    </row>
    <row r="1578" spans="20:21" x14ac:dyDescent="0.2">
      <c r="T1578" s="384" t="str">
        <f>IF(ISTEXT(Data!AJ1578),Data!AJ1578,"")</f>
        <v/>
      </c>
      <c r="U1578" s="384" t="str">
        <f>IF(ISTEXT(Data!AK1578),Data!AK1578,"")</f>
        <v/>
      </c>
    </row>
    <row r="1579" spans="20:21" x14ac:dyDescent="0.2">
      <c r="T1579" s="384" t="str">
        <f>IF(ISTEXT(Data!AJ1579),Data!AJ1579,"")</f>
        <v/>
      </c>
      <c r="U1579" s="384" t="str">
        <f>IF(ISTEXT(Data!AK1579),Data!AK1579,"")</f>
        <v/>
      </c>
    </row>
    <row r="1580" spans="20:21" x14ac:dyDescent="0.2">
      <c r="T1580" s="384" t="str">
        <f>IF(ISTEXT(Data!AJ1580),Data!AJ1580,"")</f>
        <v/>
      </c>
      <c r="U1580" s="384" t="str">
        <f>IF(ISTEXT(Data!AK1580),Data!AK1580,"")</f>
        <v/>
      </c>
    </row>
    <row r="1581" spans="20:21" x14ac:dyDescent="0.2">
      <c r="T1581" s="384" t="str">
        <f>IF(ISTEXT(Data!AJ1581),Data!AJ1581,"")</f>
        <v/>
      </c>
      <c r="U1581" s="384" t="str">
        <f>IF(ISTEXT(Data!AK1581),Data!AK1581,"")</f>
        <v/>
      </c>
    </row>
    <row r="1582" spans="20:21" x14ac:dyDescent="0.2">
      <c r="T1582" s="384" t="str">
        <f>IF(ISTEXT(Data!AJ1582),Data!AJ1582,"")</f>
        <v/>
      </c>
      <c r="U1582" s="384" t="str">
        <f>IF(ISTEXT(Data!AK1582),Data!AK1582,"")</f>
        <v/>
      </c>
    </row>
    <row r="1583" spans="20:21" x14ac:dyDescent="0.2">
      <c r="T1583" s="384" t="str">
        <f>IF(ISTEXT(Data!AJ1583),Data!AJ1583,"")</f>
        <v/>
      </c>
      <c r="U1583" s="384" t="str">
        <f>IF(ISTEXT(Data!AK1583),Data!AK1583,"")</f>
        <v/>
      </c>
    </row>
    <row r="1584" spans="20:21" x14ac:dyDescent="0.2">
      <c r="T1584" s="384" t="str">
        <f>IF(ISTEXT(Data!AJ1584),Data!AJ1584,"")</f>
        <v/>
      </c>
      <c r="U1584" s="384" t="str">
        <f>IF(ISTEXT(Data!AK1584),Data!AK1584,"")</f>
        <v/>
      </c>
    </row>
    <row r="1585" spans="20:21" x14ac:dyDescent="0.2">
      <c r="T1585" s="384" t="str">
        <f>IF(ISTEXT(Data!AJ1585),Data!AJ1585,"")</f>
        <v/>
      </c>
      <c r="U1585" s="384" t="str">
        <f>IF(ISTEXT(Data!AK1585),Data!AK1585,"")</f>
        <v/>
      </c>
    </row>
    <row r="1586" spans="20:21" x14ac:dyDescent="0.2">
      <c r="T1586" s="384" t="str">
        <f>IF(ISTEXT(Data!AJ1586),Data!AJ1586,"")</f>
        <v/>
      </c>
      <c r="U1586" s="384" t="str">
        <f>IF(ISTEXT(Data!AK1586),Data!AK1586,"")</f>
        <v/>
      </c>
    </row>
    <row r="1587" spans="20:21" x14ac:dyDescent="0.2">
      <c r="T1587" s="384" t="str">
        <f>IF(ISTEXT(Data!AJ1587),Data!AJ1587,"")</f>
        <v/>
      </c>
      <c r="U1587" s="384" t="str">
        <f>IF(ISTEXT(Data!AK1587),Data!AK1587,"")</f>
        <v/>
      </c>
    </row>
    <row r="1588" spans="20:21" x14ac:dyDescent="0.2">
      <c r="T1588" s="384" t="str">
        <f>IF(ISTEXT(Data!AJ1588),Data!AJ1588,"")</f>
        <v/>
      </c>
      <c r="U1588" s="384" t="str">
        <f>IF(ISTEXT(Data!AK1588),Data!AK1588,"")</f>
        <v/>
      </c>
    </row>
    <row r="1589" spans="20:21" x14ac:dyDescent="0.2">
      <c r="T1589" s="384" t="str">
        <f>IF(ISTEXT(Data!AJ1589),Data!AJ1589,"")</f>
        <v/>
      </c>
      <c r="U1589" s="384" t="str">
        <f>IF(ISTEXT(Data!AK1589),Data!AK1589,"")</f>
        <v/>
      </c>
    </row>
    <row r="1590" spans="20:21" x14ac:dyDescent="0.2">
      <c r="T1590" s="384" t="str">
        <f>IF(ISTEXT(Data!AJ1590),Data!AJ1590,"")</f>
        <v/>
      </c>
      <c r="U1590" s="384" t="str">
        <f>IF(ISTEXT(Data!AK1590),Data!AK1590,"")</f>
        <v/>
      </c>
    </row>
    <row r="1591" spans="20:21" x14ac:dyDescent="0.2">
      <c r="T1591" s="384" t="str">
        <f>IF(ISTEXT(Data!AJ1591),Data!AJ1591,"")</f>
        <v/>
      </c>
      <c r="U1591" s="384" t="str">
        <f>IF(ISTEXT(Data!AK1591),Data!AK1591,"")</f>
        <v/>
      </c>
    </row>
    <row r="1592" spans="20:21" x14ac:dyDescent="0.2">
      <c r="T1592" s="384" t="str">
        <f>IF(ISTEXT(Data!AJ1592),Data!AJ1592,"")</f>
        <v/>
      </c>
      <c r="U1592" s="384" t="str">
        <f>IF(ISTEXT(Data!AK1592),Data!AK1592,"")</f>
        <v/>
      </c>
    </row>
    <row r="1593" spans="20:21" x14ac:dyDescent="0.2">
      <c r="T1593" s="384" t="str">
        <f>IF(ISTEXT(Data!AJ1593),Data!AJ1593,"")</f>
        <v/>
      </c>
      <c r="U1593" s="384" t="str">
        <f>IF(ISTEXT(Data!AK1593),Data!AK1593,"")</f>
        <v/>
      </c>
    </row>
    <row r="1594" spans="20:21" x14ac:dyDescent="0.2">
      <c r="T1594" s="384" t="str">
        <f>IF(ISTEXT(Data!AJ1594),Data!AJ1594,"")</f>
        <v/>
      </c>
      <c r="U1594" s="384" t="str">
        <f>IF(ISTEXT(Data!AK1594),Data!AK1594,"")</f>
        <v/>
      </c>
    </row>
    <row r="1595" spans="20:21" x14ac:dyDescent="0.2">
      <c r="T1595" s="384" t="str">
        <f>IF(ISTEXT(Data!AJ1595),Data!AJ1595,"")</f>
        <v/>
      </c>
      <c r="U1595" s="384" t="str">
        <f>IF(ISTEXT(Data!AK1595),Data!AK1595,"")</f>
        <v/>
      </c>
    </row>
    <row r="1596" spans="20:21" x14ac:dyDescent="0.2">
      <c r="T1596" s="384" t="str">
        <f>IF(ISTEXT(Data!AJ1596),Data!AJ1596,"")</f>
        <v/>
      </c>
      <c r="U1596" s="384" t="str">
        <f>IF(ISTEXT(Data!AK1596),Data!AK1596,"")</f>
        <v/>
      </c>
    </row>
    <row r="1597" spans="20:21" x14ac:dyDescent="0.2">
      <c r="T1597" s="384" t="str">
        <f>IF(ISTEXT(Data!AJ1597),Data!AJ1597,"")</f>
        <v/>
      </c>
      <c r="U1597" s="384" t="str">
        <f>IF(ISTEXT(Data!AK1597),Data!AK1597,"")</f>
        <v/>
      </c>
    </row>
    <row r="1598" spans="20:21" x14ac:dyDescent="0.2">
      <c r="T1598" s="384" t="str">
        <f>IF(ISTEXT(Data!AJ1598),Data!AJ1598,"")</f>
        <v/>
      </c>
      <c r="U1598" s="384" t="str">
        <f>IF(ISTEXT(Data!AK1598),Data!AK1598,"")</f>
        <v/>
      </c>
    </row>
    <row r="1599" spans="20:21" x14ac:dyDescent="0.2">
      <c r="T1599" s="384" t="str">
        <f>IF(ISTEXT(Data!AJ1599),Data!AJ1599,"")</f>
        <v/>
      </c>
      <c r="U1599" s="384" t="str">
        <f>IF(ISTEXT(Data!AK1599),Data!AK1599,"")</f>
        <v/>
      </c>
    </row>
    <row r="1600" spans="20:21" x14ac:dyDescent="0.2">
      <c r="T1600" s="384" t="str">
        <f>IF(ISTEXT(Data!AJ1600),Data!AJ1600,"")</f>
        <v/>
      </c>
      <c r="U1600" s="384" t="str">
        <f>IF(ISTEXT(Data!AK1600),Data!AK1600,"")</f>
        <v/>
      </c>
    </row>
    <row r="1601" spans="20:21" x14ac:dyDescent="0.2">
      <c r="T1601" s="384" t="str">
        <f>IF(ISTEXT(Data!AJ1601),Data!AJ1601,"")</f>
        <v/>
      </c>
      <c r="U1601" s="384" t="str">
        <f>IF(ISTEXT(Data!AK1601),Data!AK1601,"")</f>
        <v/>
      </c>
    </row>
    <row r="1602" spans="20:21" x14ac:dyDescent="0.2">
      <c r="T1602" s="384" t="str">
        <f>IF(ISTEXT(Data!AJ1602),Data!AJ1602,"")</f>
        <v/>
      </c>
      <c r="U1602" s="384" t="str">
        <f>IF(ISTEXT(Data!AK1602),Data!AK1602,"")</f>
        <v/>
      </c>
    </row>
    <row r="1603" spans="20:21" x14ac:dyDescent="0.2">
      <c r="T1603" s="384" t="str">
        <f>IF(ISTEXT(Data!AJ1603),Data!AJ1603,"")</f>
        <v/>
      </c>
      <c r="U1603" s="384" t="str">
        <f>IF(ISTEXT(Data!AK1603),Data!AK1603,"")</f>
        <v/>
      </c>
    </row>
    <row r="1604" spans="20:21" x14ac:dyDescent="0.2">
      <c r="T1604" s="384" t="str">
        <f>IF(ISTEXT(Data!AJ1604),Data!AJ1604,"")</f>
        <v/>
      </c>
      <c r="U1604" s="384" t="str">
        <f>IF(ISTEXT(Data!AK1604),Data!AK1604,"")</f>
        <v/>
      </c>
    </row>
    <row r="1605" spans="20:21" x14ac:dyDescent="0.2">
      <c r="T1605" s="384" t="str">
        <f>IF(ISTEXT(Data!AJ1605),Data!AJ1605,"")</f>
        <v/>
      </c>
      <c r="U1605" s="384" t="str">
        <f>IF(ISTEXT(Data!AK1605),Data!AK1605,"")</f>
        <v/>
      </c>
    </row>
    <row r="1606" spans="20:21" x14ac:dyDescent="0.2">
      <c r="T1606" s="384" t="str">
        <f>IF(ISTEXT(Data!AJ1606),Data!AJ1606,"")</f>
        <v/>
      </c>
      <c r="U1606" s="384" t="str">
        <f>IF(ISTEXT(Data!AK1606),Data!AK1606,"")</f>
        <v/>
      </c>
    </row>
    <row r="1607" spans="20:21" x14ac:dyDescent="0.2">
      <c r="T1607" s="384" t="str">
        <f>IF(ISTEXT(Data!AJ1607),Data!AJ1607,"")</f>
        <v/>
      </c>
      <c r="U1607" s="384" t="str">
        <f>IF(ISTEXT(Data!AK1607),Data!AK1607,"")</f>
        <v/>
      </c>
    </row>
    <row r="1608" spans="20:21" x14ac:dyDescent="0.2">
      <c r="T1608" s="384" t="str">
        <f>IF(ISTEXT(Data!AJ1608),Data!AJ1608,"")</f>
        <v/>
      </c>
      <c r="U1608" s="384" t="str">
        <f>IF(ISTEXT(Data!AK1608),Data!AK1608,"")</f>
        <v/>
      </c>
    </row>
    <row r="1609" spans="20:21" x14ac:dyDescent="0.2">
      <c r="T1609" s="384" t="str">
        <f>IF(ISTEXT(Data!AJ1609),Data!AJ1609,"")</f>
        <v/>
      </c>
      <c r="U1609" s="384" t="str">
        <f>IF(ISTEXT(Data!AK1609),Data!AK1609,"")</f>
        <v/>
      </c>
    </row>
    <row r="1610" spans="20:21" x14ac:dyDescent="0.2">
      <c r="T1610" s="384" t="str">
        <f>IF(ISTEXT(Data!AJ1610),Data!AJ1610,"")</f>
        <v/>
      </c>
      <c r="U1610" s="384" t="str">
        <f>IF(ISTEXT(Data!AK1610),Data!AK1610,"")</f>
        <v/>
      </c>
    </row>
    <row r="1611" spans="20:21" x14ac:dyDescent="0.2">
      <c r="T1611" s="384" t="str">
        <f>IF(ISTEXT(Data!AJ1611),Data!AJ1611,"")</f>
        <v/>
      </c>
      <c r="U1611" s="384" t="str">
        <f>IF(ISTEXT(Data!AK1611),Data!AK1611,"")</f>
        <v/>
      </c>
    </row>
    <row r="1612" spans="20:21" x14ac:dyDescent="0.2">
      <c r="T1612" s="384" t="str">
        <f>IF(ISTEXT(Data!AJ1612),Data!AJ1612,"")</f>
        <v/>
      </c>
      <c r="U1612" s="384" t="str">
        <f>IF(ISTEXT(Data!AK1612),Data!AK1612,"")</f>
        <v/>
      </c>
    </row>
    <row r="1613" spans="20:21" x14ac:dyDescent="0.2">
      <c r="T1613" s="384" t="str">
        <f>IF(ISTEXT(Data!AJ1613),Data!AJ1613,"")</f>
        <v/>
      </c>
      <c r="U1613" s="384" t="str">
        <f>IF(ISTEXT(Data!AK1613),Data!AK1613,"")</f>
        <v/>
      </c>
    </row>
    <row r="1614" spans="20:21" x14ac:dyDescent="0.2">
      <c r="T1614" s="384" t="str">
        <f>IF(ISTEXT(Data!AJ1614),Data!AJ1614,"")</f>
        <v/>
      </c>
      <c r="U1614" s="384" t="str">
        <f>IF(ISTEXT(Data!AK1614),Data!AK1614,"")</f>
        <v/>
      </c>
    </row>
    <row r="1615" spans="20:21" x14ac:dyDescent="0.2">
      <c r="T1615" s="384" t="str">
        <f>IF(ISTEXT(Data!AJ1615),Data!AJ1615,"")</f>
        <v/>
      </c>
      <c r="U1615" s="384" t="str">
        <f>IF(ISTEXT(Data!AK1615),Data!AK1615,"")</f>
        <v/>
      </c>
    </row>
    <row r="1616" spans="20:21" x14ac:dyDescent="0.2">
      <c r="T1616" s="384" t="str">
        <f>IF(ISTEXT(Data!AJ1616),Data!AJ1616,"")</f>
        <v/>
      </c>
      <c r="U1616" s="384" t="str">
        <f>IF(ISTEXT(Data!AK1616),Data!AK1616,"")</f>
        <v/>
      </c>
    </row>
    <row r="1617" spans="20:21" x14ac:dyDescent="0.2">
      <c r="T1617" s="384" t="str">
        <f>IF(ISTEXT(Data!AJ1617),Data!AJ1617,"")</f>
        <v/>
      </c>
      <c r="U1617" s="384" t="str">
        <f>IF(ISTEXT(Data!AK1617),Data!AK1617,"")</f>
        <v/>
      </c>
    </row>
    <row r="1618" spans="20:21" x14ac:dyDescent="0.2">
      <c r="T1618" s="384" t="str">
        <f>IF(ISTEXT(Data!AJ1618),Data!AJ1618,"")</f>
        <v/>
      </c>
      <c r="U1618" s="384" t="str">
        <f>IF(ISTEXT(Data!AK1618),Data!AK1618,"")</f>
        <v/>
      </c>
    </row>
    <row r="1619" spans="20:21" x14ac:dyDescent="0.2">
      <c r="T1619" s="384" t="str">
        <f>IF(ISTEXT(Data!AJ1619),Data!AJ1619,"")</f>
        <v/>
      </c>
      <c r="U1619" s="384" t="str">
        <f>IF(ISTEXT(Data!AK1619),Data!AK1619,"")</f>
        <v/>
      </c>
    </row>
    <row r="1620" spans="20:21" x14ac:dyDescent="0.2">
      <c r="T1620" s="384" t="str">
        <f>IF(ISTEXT(Data!AJ1620),Data!AJ1620,"")</f>
        <v/>
      </c>
      <c r="U1620" s="384" t="str">
        <f>IF(ISTEXT(Data!AK1620),Data!AK1620,"")</f>
        <v/>
      </c>
    </row>
    <row r="1621" spans="20:21" x14ac:dyDescent="0.2">
      <c r="T1621" s="384" t="str">
        <f>IF(ISTEXT(Data!AJ1621),Data!AJ1621,"")</f>
        <v/>
      </c>
      <c r="U1621" s="384" t="str">
        <f>IF(ISTEXT(Data!AK1621),Data!AK1621,"")</f>
        <v/>
      </c>
    </row>
    <row r="1622" spans="20:21" x14ac:dyDescent="0.2">
      <c r="T1622" s="384" t="str">
        <f>IF(ISTEXT(Data!AJ1622),Data!AJ1622,"")</f>
        <v/>
      </c>
      <c r="U1622" s="384" t="str">
        <f>IF(ISTEXT(Data!AK1622),Data!AK1622,"")</f>
        <v/>
      </c>
    </row>
    <row r="1623" spans="20:21" x14ac:dyDescent="0.2">
      <c r="T1623" s="384" t="str">
        <f>IF(ISTEXT(Data!AJ1623),Data!AJ1623,"")</f>
        <v/>
      </c>
      <c r="U1623" s="384" t="str">
        <f>IF(ISTEXT(Data!AK1623),Data!AK1623,"")</f>
        <v/>
      </c>
    </row>
    <row r="1624" spans="20:21" x14ac:dyDescent="0.2">
      <c r="T1624" s="384" t="str">
        <f>IF(ISTEXT(Data!AJ1624),Data!AJ1624,"")</f>
        <v/>
      </c>
      <c r="U1624" s="384" t="str">
        <f>IF(ISTEXT(Data!AK1624),Data!AK1624,"")</f>
        <v/>
      </c>
    </row>
    <row r="1625" spans="20:21" x14ac:dyDescent="0.2">
      <c r="T1625" s="384" t="str">
        <f>IF(ISTEXT(Data!AJ1625),Data!AJ1625,"")</f>
        <v/>
      </c>
      <c r="U1625" s="384" t="str">
        <f>IF(ISTEXT(Data!AK1625),Data!AK1625,"")</f>
        <v/>
      </c>
    </row>
    <row r="1626" spans="20:21" x14ac:dyDescent="0.2">
      <c r="T1626" s="384" t="str">
        <f>IF(ISTEXT(Data!AJ1626),Data!AJ1626,"")</f>
        <v/>
      </c>
      <c r="U1626" s="384" t="str">
        <f>IF(ISTEXT(Data!AK1626),Data!AK1626,"")</f>
        <v/>
      </c>
    </row>
    <row r="1627" spans="20:21" x14ac:dyDescent="0.2">
      <c r="T1627" s="384" t="str">
        <f>IF(ISTEXT(Data!AJ1627),Data!AJ1627,"")</f>
        <v/>
      </c>
      <c r="U1627" s="384" t="str">
        <f>IF(ISTEXT(Data!AK1627),Data!AK1627,"")</f>
        <v/>
      </c>
    </row>
    <row r="1628" spans="20:21" x14ac:dyDescent="0.2">
      <c r="T1628" s="384" t="str">
        <f>IF(ISTEXT(Data!AJ1628),Data!AJ1628,"")</f>
        <v/>
      </c>
      <c r="U1628" s="384" t="str">
        <f>IF(ISTEXT(Data!AK1628),Data!AK1628,"")</f>
        <v/>
      </c>
    </row>
    <row r="1629" spans="20:21" x14ac:dyDescent="0.2">
      <c r="T1629" s="384" t="str">
        <f>IF(ISTEXT(Data!AJ1629),Data!AJ1629,"")</f>
        <v/>
      </c>
      <c r="U1629" s="384" t="str">
        <f>IF(ISTEXT(Data!AK1629),Data!AK1629,"")</f>
        <v/>
      </c>
    </row>
    <row r="1630" spans="20:21" x14ac:dyDescent="0.2">
      <c r="T1630" s="384" t="str">
        <f>IF(ISTEXT(Data!AJ1630),Data!AJ1630,"")</f>
        <v/>
      </c>
      <c r="U1630" s="384" t="str">
        <f>IF(ISTEXT(Data!AK1630),Data!AK1630,"")</f>
        <v/>
      </c>
    </row>
    <row r="1631" spans="20:21" x14ac:dyDescent="0.2">
      <c r="T1631" s="384" t="str">
        <f>IF(ISTEXT(Data!AJ1631),Data!AJ1631,"")</f>
        <v/>
      </c>
      <c r="U1631" s="384" t="str">
        <f>IF(ISTEXT(Data!AK1631),Data!AK1631,"")</f>
        <v/>
      </c>
    </row>
    <row r="1632" spans="20:21" x14ac:dyDescent="0.2">
      <c r="T1632" s="384" t="str">
        <f>IF(ISTEXT(Data!AJ1632),Data!AJ1632,"")</f>
        <v/>
      </c>
      <c r="U1632" s="384" t="str">
        <f>IF(ISTEXT(Data!AK1632),Data!AK1632,"")</f>
        <v/>
      </c>
    </row>
    <row r="1633" spans="20:21" x14ac:dyDescent="0.2">
      <c r="T1633" s="384" t="str">
        <f>IF(ISTEXT(Data!AJ1633),Data!AJ1633,"")</f>
        <v/>
      </c>
      <c r="U1633" s="384" t="str">
        <f>IF(ISTEXT(Data!AK1633),Data!AK1633,"")</f>
        <v/>
      </c>
    </row>
    <row r="1634" spans="20:21" x14ac:dyDescent="0.2">
      <c r="T1634" s="384" t="str">
        <f>IF(ISTEXT(Data!AJ1634),Data!AJ1634,"")</f>
        <v/>
      </c>
      <c r="U1634" s="384" t="str">
        <f>IF(ISTEXT(Data!AK1634),Data!AK1634,"")</f>
        <v/>
      </c>
    </row>
    <row r="1635" spans="20:21" x14ac:dyDescent="0.2">
      <c r="T1635" s="384" t="str">
        <f>IF(ISTEXT(Data!AJ1635),Data!AJ1635,"")</f>
        <v/>
      </c>
      <c r="U1635" s="384" t="str">
        <f>IF(ISTEXT(Data!AK1635),Data!AK1635,"")</f>
        <v/>
      </c>
    </row>
    <row r="1636" spans="20:21" x14ac:dyDescent="0.2">
      <c r="T1636" s="384" t="str">
        <f>IF(ISTEXT(Data!AJ1636),Data!AJ1636,"")</f>
        <v/>
      </c>
      <c r="U1636" s="384" t="str">
        <f>IF(ISTEXT(Data!AK1636),Data!AK1636,"")</f>
        <v/>
      </c>
    </row>
    <row r="1637" spans="20:21" x14ac:dyDescent="0.2">
      <c r="T1637" s="384" t="str">
        <f>IF(ISTEXT(Data!AJ1637),Data!AJ1637,"")</f>
        <v/>
      </c>
      <c r="U1637" s="384" t="str">
        <f>IF(ISTEXT(Data!AK1637),Data!AK1637,"")</f>
        <v/>
      </c>
    </row>
    <row r="1638" spans="20:21" x14ac:dyDescent="0.2">
      <c r="T1638" s="384" t="str">
        <f>IF(ISTEXT(Data!AJ1638),Data!AJ1638,"")</f>
        <v/>
      </c>
      <c r="U1638" s="384" t="str">
        <f>IF(ISTEXT(Data!AK1638),Data!AK1638,"")</f>
        <v/>
      </c>
    </row>
    <row r="1639" spans="20:21" x14ac:dyDescent="0.2">
      <c r="T1639" s="384" t="str">
        <f>IF(ISTEXT(Data!AJ1639),Data!AJ1639,"")</f>
        <v/>
      </c>
      <c r="U1639" s="384" t="str">
        <f>IF(ISTEXT(Data!AK1639),Data!AK1639,"")</f>
        <v/>
      </c>
    </row>
    <row r="1640" spans="20:21" x14ac:dyDescent="0.2">
      <c r="T1640" s="384" t="str">
        <f>IF(ISTEXT(Data!AJ1640),Data!AJ1640,"")</f>
        <v/>
      </c>
      <c r="U1640" s="384" t="str">
        <f>IF(ISTEXT(Data!AK1640),Data!AK1640,"")</f>
        <v/>
      </c>
    </row>
    <row r="1641" spans="20:21" x14ac:dyDescent="0.2">
      <c r="T1641" s="384" t="str">
        <f>IF(ISTEXT(Data!AJ1641),Data!AJ1641,"")</f>
        <v/>
      </c>
      <c r="U1641" s="384" t="str">
        <f>IF(ISTEXT(Data!AK1641),Data!AK1641,"")</f>
        <v/>
      </c>
    </row>
    <row r="1642" spans="20:21" x14ac:dyDescent="0.2">
      <c r="T1642" s="384" t="str">
        <f>IF(ISTEXT(Data!AJ1642),Data!AJ1642,"")</f>
        <v/>
      </c>
      <c r="U1642" s="384" t="str">
        <f>IF(ISTEXT(Data!AK1642),Data!AK1642,"")</f>
        <v/>
      </c>
    </row>
    <row r="1643" spans="20:21" x14ac:dyDescent="0.2">
      <c r="T1643" s="384" t="str">
        <f>IF(ISTEXT(Data!AJ1643),Data!AJ1643,"")</f>
        <v/>
      </c>
      <c r="U1643" s="384" t="str">
        <f>IF(ISTEXT(Data!AK1643),Data!AK1643,"")</f>
        <v/>
      </c>
    </row>
    <row r="1644" spans="20:21" x14ac:dyDescent="0.2">
      <c r="T1644" s="384" t="str">
        <f>IF(ISTEXT(Data!AJ1644),Data!AJ1644,"")</f>
        <v/>
      </c>
      <c r="U1644" s="384" t="str">
        <f>IF(ISTEXT(Data!AK1644),Data!AK1644,"")</f>
        <v/>
      </c>
    </row>
    <row r="1645" spans="20:21" x14ac:dyDescent="0.2">
      <c r="T1645" s="384" t="str">
        <f>IF(ISTEXT(Data!AJ1645),Data!AJ1645,"")</f>
        <v/>
      </c>
      <c r="U1645" s="384" t="str">
        <f>IF(ISTEXT(Data!AK1645),Data!AK1645,"")</f>
        <v/>
      </c>
    </row>
    <row r="1646" spans="20:21" x14ac:dyDescent="0.2">
      <c r="T1646" s="384" t="str">
        <f>IF(ISTEXT(Data!AJ1646),Data!AJ1646,"")</f>
        <v/>
      </c>
      <c r="U1646" s="384" t="str">
        <f>IF(ISTEXT(Data!AK1646),Data!AK1646,"")</f>
        <v/>
      </c>
    </row>
    <row r="1647" spans="20:21" x14ac:dyDescent="0.2">
      <c r="T1647" s="384" t="str">
        <f>IF(ISTEXT(Data!AJ1647),Data!AJ1647,"")</f>
        <v/>
      </c>
      <c r="U1647" s="384" t="str">
        <f>IF(ISTEXT(Data!AK1647),Data!AK1647,"")</f>
        <v/>
      </c>
    </row>
    <row r="1648" spans="20:21" x14ac:dyDescent="0.2">
      <c r="T1648" s="384" t="str">
        <f>IF(ISTEXT(Data!AJ1648),Data!AJ1648,"")</f>
        <v/>
      </c>
      <c r="U1648" s="384" t="str">
        <f>IF(ISTEXT(Data!AK1648),Data!AK1648,"")</f>
        <v/>
      </c>
    </row>
    <row r="1649" spans="20:21" x14ac:dyDescent="0.2">
      <c r="T1649" s="384" t="str">
        <f>IF(ISTEXT(Data!AJ1649),Data!AJ1649,"")</f>
        <v/>
      </c>
      <c r="U1649" s="384" t="str">
        <f>IF(ISTEXT(Data!AK1649),Data!AK1649,"")</f>
        <v/>
      </c>
    </row>
    <row r="1650" spans="20:21" x14ac:dyDescent="0.2">
      <c r="T1650" s="384" t="str">
        <f>IF(ISTEXT(Data!AJ1650),Data!AJ1650,"")</f>
        <v/>
      </c>
      <c r="U1650" s="384" t="str">
        <f>IF(ISTEXT(Data!AK1650),Data!AK1650,"")</f>
        <v/>
      </c>
    </row>
    <row r="1651" spans="20:21" x14ac:dyDescent="0.2">
      <c r="T1651" s="384" t="str">
        <f>IF(ISTEXT(Data!AJ1651),Data!AJ1651,"")</f>
        <v/>
      </c>
      <c r="U1651" s="384" t="str">
        <f>IF(ISTEXT(Data!AK1651),Data!AK1651,"")</f>
        <v/>
      </c>
    </row>
    <row r="1652" spans="20:21" x14ac:dyDescent="0.2">
      <c r="T1652" s="384" t="str">
        <f>IF(ISTEXT(Data!AJ1652),Data!AJ1652,"")</f>
        <v/>
      </c>
      <c r="U1652" s="384" t="str">
        <f>IF(ISTEXT(Data!AK1652),Data!AK1652,"")</f>
        <v/>
      </c>
    </row>
    <row r="1653" spans="20:21" x14ac:dyDescent="0.2">
      <c r="T1653" s="384" t="str">
        <f>IF(ISTEXT(Data!AJ1653),Data!AJ1653,"")</f>
        <v/>
      </c>
      <c r="U1653" s="384" t="str">
        <f>IF(ISTEXT(Data!AK1653),Data!AK1653,"")</f>
        <v/>
      </c>
    </row>
    <row r="1654" spans="20:21" x14ac:dyDescent="0.2">
      <c r="T1654" s="384" t="str">
        <f>IF(ISTEXT(Data!AJ1654),Data!AJ1654,"")</f>
        <v/>
      </c>
      <c r="U1654" s="384" t="str">
        <f>IF(ISTEXT(Data!AK1654),Data!AK1654,"")</f>
        <v/>
      </c>
    </row>
    <row r="1655" spans="20:21" x14ac:dyDescent="0.2">
      <c r="T1655" s="384" t="str">
        <f>IF(ISTEXT(Data!AJ1655),Data!AJ1655,"")</f>
        <v/>
      </c>
      <c r="U1655" s="384" t="str">
        <f>IF(ISTEXT(Data!AK1655),Data!AK1655,"")</f>
        <v/>
      </c>
    </row>
    <row r="1656" spans="20:21" x14ac:dyDescent="0.2">
      <c r="T1656" s="384" t="str">
        <f>IF(ISTEXT(Data!AJ1656),Data!AJ1656,"")</f>
        <v/>
      </c>
      <c r="U1656" s="384" t="str">
        <f>IF(ISTEXT(Data!AK1656),Data!AK1656,"")</f>
        <v/>
      </c>
    </row>
    <row r="1657" spans="20:21" x14ac:dyDescent="0.2">
      <c r="T1657" s="384" t="str">
        <f>IF(ISTEXT(Data!AJ1657),Data!AJ1657,"")</f>
        <v/>
      </c>
      <c r="U1657" s="384" t="str">
        <f>IF(ISTEXT(Data!AK1657),Data!AK1657,"")</f>
        <v/>
      </c>
    </row>
    <row r="1658" spans="20:21" x14ac:dyDescent="0.2">
      <c r="T1658" s="384" t="str">
        <f>IF(ISTEXT(Data!AJ1658),Data!AJ1658,"")</f>
        <v/>
      </c>
      <c r="U1658" s="384" t="str">
        <f>IF(ISTEXT(Data!AK1658),Data!AK1658,"")</f>
        <v/>
      </c>
    </row>
    <row r="1659" spans="20:21" x14ac:dyDescent="0.2">
      <c r="T1659" s="384" t="str">
        <f>IF(ISTEXT(Data!AJ1659),Data!AJ1659,"")</f>
        <v/>
      </c>
      <c r="U1659" s="384" t="str">
        <f>IF(ISTEXT(Data!AK1659),Data!AK1659,"")</f>
        <v/>
      </c>
    </row>
    <row r="1660" spans="20:21" x14ac:dyDescent="0.2">
      <c r="T1660" s="384" t="str">
        <f>IF(ISTEXT(Data!AJ1660),Data!AJ1660,"")</f>
        <v/>
      </c>
      <c r="U1660" s="384" t="str">
        <f>IF(ISTEXT(Data!AK1660),Data!AK1660,"")</f>
        <v/>
      </c>
    </row>
    <row r="1661" spans="20:21" x14ac:dyDescent="0.2">
      <c r="T1661" s="384" t="str">
        <f>IF(ISTEXT(Data!AJ1661),Data!AJ1661,"")</f>
        <v/>
      </c>
      <c r="U1661" s="384" t="str">
        <f>IF(ISTEXT(Data!AK1661),Data!AK1661,"")</f>
        <v/>
      </c>
    </row>
    <row r="1662" spans="20:21" x14ac:dyDescent="0.2">
      <c r="T1662" s="384" t="str">
        <f>IF(ISTEXT(Data!AJ1662),Data!AJ1662,"")</f>
        <v/>
      </c>
      <c r="U1662" s="384" t="str">
        <f>IF(ISTEXT(Data!AK1662),Data!AK1662,"")</f>
        <v/>
      </c>
    </row>
    <row r="1663" spans="20:21" x14ac:dyDescent="0.2">
      <c r="T1663" s="384" t="str">
        <f>IF(ISTEXT(Data!AJ1663),Data!AJ1663,"")</f>
        <v/>
      </c>
      <c r="U1663" s="384" t="str">
        <f>IF(ISTEXT(Data!AK1663),Data!AK1663,"")</f>
        <v/>
      </c>
    </row>
    <row r="1664" spans="20:21" x14ac:dyDescent="0.2">
      <c r="T1664" s="384" t="str">
        <f>IF(ISTEXT(Data!AJ1664),Data!AJ1664,"")</f>
        <v/>
      </c>
      <c r="U1664" s="384" t="str">
        <f>IF(ISTEXT(Data!AK1664),Data!AK1664,"")</f>
        <v/>
      </c>
    </row>
    <row r="1665" spans="20:21" x14ac:dyDescent="0.2">
      <c r="T1665" s="384" t="str">
        <f>IF(ISTEXT(Data!AJ1665),Data!AJ1665,"")</f>
        <v/>
      </c>
      <c r="U1665" s="384" t="str">
        <f>IF(ISTEXT(Data!AK1665),Data!AK1665,"")</f>
        <v/>
      </c>
    </row>
    <row r="1666" spans="20:21" x14ac:dyDescent="0.2">
      <c r="T1666" s="384" t="str">
        <f>IF(ISTEXT(Data!AJ1666),Data!AJ1666,"")</f>
        <v/>
      </c>
      <c r="U1666" s="384" t="str">
        <f>IF(ISTEXT(Data!AK1666),Data!AK1666,"")</f>
        <v/>
      </c>
    </row>
    <row r="1667" spans="20:21" x14ac:dyDescent="0.2">
      <c r="T1667" s="384" t="str">
        <f>IF(ISTEXT(Data!AJ1667),Data!AJ1667,"")</f>
        <v/>
      </c>
      <c r="U1667" s="384" t="str">
        <f>IF(ISTEXT(Data!AK1667),Data!AK1667,"")</f>
        <v/>
      </c>
    </row>
    <row r="1668" spans="20:21" x14ac:dyDescent="0.2">
      <c r="T1668" s="384" t="str">
        <f>IF(ISTEXT(Data!AJ1668),Data!AJ1668,"")</f>
        <v/>
      </c>
      <c r="U1668" s="384" t="str">
        <f>IF(ISTEXT(Data!AK1668),Data!AK1668,"")</f>
        <v/>
      </c>
    </row>
    <row r="1669" spans="20:21" x14ac:dyDescent="0.2">
      <c r="T1669" s="384" t="str">
        <f>IF(ISTEXT(Data!AJ1669),Data!AJ1669,"")</f>
        <v/>
      </c>
      <c r="U1669" s="384" t="str">
        <f>IF(ISTEXT(Data!AK1669),Data!AK1669,"")</f>
        <v/>
      </c>
    </row>
    <row r="1670" spans="20:21" x14ac:dyDescent="0.2">
      <c r="T1670" s="384" t="str">
        <f>IF(ISTEXT(Data!AJ1670),Data!AJ1670,"")</f>
        <v/>
      </c>
      <c r="U1670" s="384" t="str">
        <f>IF(ISTEXT(Data!AK1670),Data!AK1670,"")</f>
        <v/>
      </c>
    </row>
    <row r="1671" spans="20:21" x14ac:dyDescent="0.2">
      <c r="T1671" s="384" t="str">
        <f>IF(ISTEXT(Data!AJ1671),Data!AJ1671,"")</f>
        <v/>
      </c>
      <c r="U1671" s="384" t="str">
        <f>IF(ISTEXT(Data!AK1671),Data!AK1671,"")</f>
        <v/>
      </c>
    </row>
    <row r="1672" spans="20:21" x14ac:dyDescent="0.2">
      <c r="T1672" s="384" t="str">
        <f>IF(ISTEXT(Data!AJ1672),Data!AJ1672,"")</f>
        <v/>
      </c>
      <c r="U1672" s="384" t="str">
        <f>IF(ISTEXT(Data!AK1672),Data!AK1672,"")</f>
        <v/>
      </c>
    </row>
    <row r="1673" spans="20:21" x14ac:dyDescent="0.2">
      <c r="T1673" s="384" t="str">
        <f>IF(ISTEXT(Data!AJ1673),Data!AJ1673,"")</f>
        <v/>
      </c>
      <c r="U1673" s="384" t="str">
        <f>IF(ISTEXT(Data!AK1673),Data!AK1673,"")</f>
        <v/>
      </c>
    </row>
    <row r="1674" spans="20:21" x14ac:dyDescent="0.2">
      <c r="T1674" s="384" t="str">
        <f>IF(ISTEXT(Data!AJ1674),Data!AJ1674,"")</f>
        <v/>
      </c>
      <c r="U1674" s="384" t="str">
        <f>IF(ISTEXT(Data!AK1674),Data!AK1674,"")</f>
        <v/>
      </c>
    </row>
    <row r="1675" spans="20:21" x14ac:dyDescent="0.2">
      <c r="T1675" s="384" t="str">
        <f>IF(ISTEXT(Data!AJ1675),Data!AJ1675,"")</f>
        <v/>
      </c>
      <c r="U1675" s="384" t="str">
        <f>IF(ISTEXT(Data!AK1675),Data!AK1675,"")</f>
        <v/>
      </c>
    </row>
    <row r="1676" spans="20:21" x14ac:dyDescent="0.2">
      <c r="T1676" s="384" t="str">
        <f>IF(ISTEXT(Data!AJ1676),Data!AJ1676,"")</f>
        <v/>
      </c>
      <c r="U1676" s="384" t="str">
        <f>IF(ISTEXT(Data!AK1676),Data!AK1676,"")</f>
        <v/>
      </c>
    </row>
    <row r="1677" spans="20:21" x14ac:dyDescent="0.2">
      <c r="T1677" s="384" t="str">
        <f>IF(ISTEXT(Data!AJ1677),Data!AJ1677,"")</f>
        <v/>
      </c>
      <c r="U1677" s="384" t="str">
        <f>IF(ISTEXT(Data!AK1677),Data!AK1677,"")</f>
        <v/>
      </c>
    </row>
    <row r="1678" spans="20:21" x14ac:dyDescent="0.2">
      <c r="T1678" s="384" t="str">
        <f>IF(ISTEXT(Data!AJ1678),Data!AJ1678,"")</f>
        <v/>
      </c>
      <c r="U1678" s="384" t="str">
        <f>IF(ISTEXT(Data!AK1678),Data!AK1678,"")</f>
        <v/>
      </c>
    </row>
    <row r="1679" spans="20:21" x14ac:dyDescent="0.2">
      <c r="T1679" s="384" t="str">
        <f>IF(ISTEXT(Data!AJ1679),Data!AJ1679,"")</f>
        <v/>
      </c>
      <c r="U1679" s="384" t="str">
        <f>IF(ISTEXT(Data!AK1679),Data!AK1679,"")</f>
        <v/>
      </c>
    </row>
    <row r="1680" spans="20:21" x14ac:dyDescent="0.2">
      <c r="T1680" s="384" t="str">
        <f>IF(ISTEXT(Data!AJ1680),Data!AJ1680,"")</f>
        <v/>
      </c>
      <c r="U1680" s="384" t="str">
        <f>IF(ISTEXT(Data!AK1680),Data!AK1680,"")</f>
        <v/>
      </c>
    </row>
    <row r="1681" spans="20:21" x14ac:dyDescent="0.2">
      <c r="T1681" s="384" t="str">
        <f>IF(ISTEXT(Data!AJ1681),Data!AJ1681,"")</f>
        <v/>
      </c>
      <c r="U1681" s="384" t="str">
        <f>IF(ISTEXT(Data!AK1681),Data!AK1681,"")</f>
        <v/>
      </c>
    </row>
    <row r="1682" spans="20:21" x14ac:dyDescent="0.2">
      <c r="T1682" s="384" t="str">
        <f>IF(ISTEXT(Data!AJ1682),Data!AJ1682,"")</f>
        <v/>
      </c>
      <c r="U1682" s="384" t="str">
        <f>IF(ISTEXT(Data!AK1682),Data!AK1682,"")</f>
        <v/>
      </c>
    </row>
    <row r="1683" spans="20:21" x14ac:dyDescent="0.2">
      <c r="T1683" s="384" t="str">
        <f>IF(ISTEXT(Data!AJ1683),Data!AJ1683,"")</f>
        <v/>
      </c>
      <c r="U1683" s="384" t="str">
        <f>IF(ISTEXT(Data!AK1683),Data!AK1683,"")</f>
        <v/>
      </c>
    </row>
    <row r="1684" spans="20:21" x14ac:dyDescent="0.2">
      <c r="T1684" s="384" t="str">
        <f>IF(ISTEXT(Data!AJ1684),Data!AJ1684,"")</f>
        <v/>
      </c>
      <c r="U1684" s="384" t="str">
        <f>IF(ISTEXT(Data!AK1684),Data!AK1684,"")</f>
        <v/>
      </c>
    </row>
    <row r="1685" spans="20:21" x14ac:dyDescent="0.2">
      <c r="T1685" s="384" t="str">
        <f>IF(ISTEXT(Data!AJ1685),Data!AJ1685,"")</f>
        <v/>
      </c>
      <c r="U1685" s="384" t="str">
        <f>IF(ISTEXT(Data!AK1685),Data!AK1685,"")</f>
        <v/>
      </c>
    </row>
    <row r="1686" spans="20:21" x14ac:dyDescent="0.2">
      <c r="T1686" s="384" t="str">
        <f>IF(ISTEXT(Data!AJ1686),Data!AJ1686,"")</f>
        <v/>
      </c>
      <c r="U1686" s="384" t="str">
        <f>IF(ISTEXT(Data!AK1686),Data!AK1686,"")</f>
        <v/>
      </c>
    </row>
    <row r="1687" spans="20:21" x14ac:dyDescent="0.2">
      <c r="T1687" s="384" t="str">
        <f>IF(ISTEXT(Data!AJ1687),Data!AJ1687,"")</f>
        <v/>
      </c>
      <c r="U1687" s="384" t="str">
        <f>IF(ISTEXT(Data!AK1687),Data!AK1687,"")</f>
        <v/>
      </c>
    </row>
    <row r="1688" spans="20:21" x14ac:dyDescent="0.2">
      <c r="T1688" s="384" t="str">
        <f>IF(ISTEXT(Data!AJ1688),Data!AJ1688,"")</f>
        <v/>
      </c>
      <c r="U1688" s="384" t="str">
        <f>IF(ISTEXT(Data!AK1688),Data!AK1688,"")</f>
        <v/>
      </c>
    </row>
    <row r="1689" spans="20:21" x14ac:dyDescent="0.2">
      <c r="T1689" s="384" t="str">
        <f>IF(ISTEXT(Data!AJ1689),Data!AJ1689,"")</f>
        <v/>
      </c>
      <c r="U1689" s="384" t="str">
        <f>IF(ISTEXT(Data!AK1689),Data!AK1689,"")</f>
        <v/>
      </c>
    </row>
    <row r="1690" spans="20:21" x14ac:dyDescent="0.2">
      <c r="T1690" s="384" t="str">
        <f>IF(ISTEXT(Data!AJ1690),Data!AJ1690,"")</f>
        <v/>
      </c>
      <c r="U1690" s="384" t="str">
        <f>IF(ISTEXT(Data!AK1690),Data!AK1690,"")</f>
        <v/>
      </c>
    </row>
    <row r="1691" spans="20:21" x14ac:dyDescent="0.2">
      <c r="T1691" s="384" t="str">
        <f>IF(ISTEXT(Data!AJ1691),Data!AJ1691,"")</f>
        <v/>
      </c>
      <c r="U1691" s="384" t="str">
        <f>IF(ISTEXT(Data!AK1691),Data!AK1691,"")</f>
        <v/>
      </c>
    </row>
    <row r="1692" spans="20:21" x14ac:dyDescent="0.2">
      <c r="T1692" s="384" t="str">
        <f>IF(ISTEXT(Data!AJ1692),Data!AJ1692,"")</f>
        <v/>
      </c>
      <c r="U1692" s="384" t="str">
        <f>IF(ISTEXT(Data!AK1692),Data!AK1692,"")</f>
        <v/>
      </c>
    </row>
    <row r="1693" spans="20:21" x14ac:dyDescent="0.2">
      <c r="T1693" s="384" t="str">
        <f>IF(ISTEXT(Data!AJ1693),Data!AJ1693,"")</f>
        <v/>
      </c>
      <c r="U1693" s="384" t="str">
        <f>IF(ISTEXT(Data!AK1693),Data!AK1693,"")</f>
        <v/>
      </c>
    </row>
    <row r="1694" spans="20:21" x14ac:dyDescent="0.2">
      <c r="T1694" s="384" t="str">
        <f>IF(ISTEXT(Data!AJ1694),Data!AJ1694,"")</f>
        <v/>
      </c>
      <c r="U1694" s="384" t="str">
        <f>IF(ISTEXT(Data!AK1694),Data!AK1694,"")</f>
        <v/>
      </c>
    </row>
    <row r="1695" spans="20:21" x14ac:dyDescent="0.2">
      <c r="T1695" s="384" t="str">
        <f>IF(ISTEXT(Data!AJ1695),Data!AJ1695,"")</f>
        <v/>
      </c>
      <c r="U1695" s="384" t="str">
        <f>IF(ISTEXT(Data!AK1695),Data!AK1695,"")</f>
        <v/>
      </c>
    </row>
    <row r="1696" spans="20:21" x14ac:dyDescent="0.2">
      <c r="T1696" s="384" t="str">
        <f>IF(ISTEXT(Data!AJ1696),Data!AJ1696,"")</f>
        <v/>
      </c>
      <c r="U1696" s="384" t="str">
        <f>IF(ISTEXT(Data!AK1696),Data!AK1696,"")</f>
        <v/>
      </c>
    </row>
    <row r="1697" spans="20:21" x14ac:dyDescent="0.2">
      <c r="T1697" s="384" t="str">
        <f>IF(ISTEXT(Data!AJ1697),Data!AJ1697,"")</f>
        <v/>
      </c>
      <c r="U1697" s="384" t="str">
        <f>IF(ISTEXT(Data!AK1697),Data!AK1697,"")</f>
        <v/>
      </c>
    </row>
    <row r="1698" spans="20:21" x14ac:dyDescent="0.2">
      <c r="T1698" s="384" t="str">
        <f>IF(ISTEXT(Data!AJ1698),Data!AJ1698,"")</f>
        <v/>
      </c>
      <c r="U1698" s="384" t="str">
        <f>IF(ISTEXT(Data!AK1698),Data!AK1698,"")</f>
        <v/>
      </c>
    </row>
    <row r="1699" spans="20:21" x14ac:dyDescent="0.2">
      <c r="T1699" s="384" t="str">
        <f>IF(ISTEXT(Data!AJ1699),Data!AJ1699,"")</f>
        <v/>
      </c>
      <c r="U1699" s="384" t="str">
        <f>IF(ISTEXT(Data!AK1699),Data!AK1699,"")</f>
        <v/>
      </c>
    </row>
    <row r="1700" spans="20:21" x14ac:dyDescent="0.2">
      <c r="T1700" s="384" t="str">
        <f>IF(ISTEXT(Data!AJ1700),Data!AJ1700,"")</f>
        <v/>
      </c>
      <c r="U1700" s="384" t="str">
        <f>IF(ISTEXT(Data!AK1700),Data!AK1700,"")</f>
        <v/>
      </c>
    </row>
    <row r="1701" spans="20:21" x14ac:dyDescent="0.2">
      <c r="T1701" s="384" t="str">
        <f>IF(ISTEXT(Data!AJ1701),Data!AJ1701,"")</f>
        <v/>
      </c>
      <c r="U1701" s="384" t="str">
        <f>IF(ISTEXT(Data!AK1701),Data!AK1701,"")</f>
        <v/>
      </c>
    </row>
    <row r="1702" spans="20:21" x14ac:dyDescent="0.2">
      <c r="T1702" s="384" t="str">
        <f>IF(ISTEXT(Data!AJ1702),Data!AJ1702,"")</f>
        <v/>
      </c>
      <c r="U1702" s="384" t="str">
        <f>IF(ISTEXT(Data!AK1702),Data!AK1702,"")</f>
        <v/>
      </c>
    </row>
    <row r="1703" spans="20:21" x14ac:dyDescent="0.2">
      <c r="T1703" s="384" t="str">
        <f>IF(ISTEXT(Data!AJ1703),Data!AJ1703,"")</f>
        <v/>
      </c>
      <c r="U1703" s="384" t="str">
        <f>IF(ISTEXT(Data!AK1703),Data!AK1703,"")</f>
        <v/>
      </c>
    </row>
    <row r="1704" spans="20:21" x14ac:dyDescent="0.2">
      <c r="T1704" s="384" t="str">
        <f>IF(ISTEXT(Data!AJ1704),Data!AJ1704,"")</f>
        <v/>
      </c>
      <c r="U1704" s="384" t="str">
        <f>IF(ISTEXT(Data!AK1704),Data!AK1704,"")</f>
        <v/>
      </c>
    </row>
    <row r="1705" spans="20:21" x14ac:dyDescent="0.2">
      <c r="T1705" s="384" t="str">
        <f>IF(ISTEXT(Data!AJ1705),Data!AJ1705,"")</f>
        <v/>
      </c>
      <c r="U1705" s="384" t="str">
        <f>IF(ISTEXT(Data!AK1705),Data!AK1705,"")</f>
        <v/>
      </c>
    </row>
    <row r="1706" spans="20:21" x14ac:dyDescent="0.2">
      <c r="T1706" s="384" t="str">
        <f>IF(ISTEXT(Data!AJ1706),Data!AJ1706,"")</f>
        <v/>
      </c>
      <c r="U1706" s="384" t="str">
        <f>IF(ISTEXT(Data!AK1706),Data!AK1706,"")</f>
        <v/>
      </c>
    </row>
    <row r="1707" spans="20:21" x14ac:dyDescent="0.2">
      <c r="T1707" s="384" t="str">
        <f>IF(ISTEXT(Data!AJ1707),Data!AJ1707,"")</f>
        <v/>
      </c>
      <c r="U1707" s="384" t="str">
        <f>IF(ISTEXT(Data!AK1707),Data!AK1707,"")</f>
        <v/>
      </c>
    </row>
    <row r="1708" spans="20:21" x14ac:dyDescent="0.2">
      <c r="T1708" s="384" t="str">
        <f>IF(ISTEXT(Data!AJ1708),Data!AJ1708,"")</f>
        <v/>
      </c>
      <c r="U1708" s="384" t="str">
        <f>IF(ISTEXT(Data!AK1708),Data!AK1708,"")</f>
        <v/>
      </c>
    </row>
    <row r="1709" spans="20:21" x14ac:dyDescent="0.2">
      <c r="T1709" s="384" t="str">
        <f>IF(ISTEXT(Data!AJ1709),Data!AJ1709,"")</f>
        <v/>
      </c>
      <c r="U1709" s="384" t="str">
        <f>IF(ISTEXT(Data!AK1709),Data!AK1709,"")</f>
        <v/>
      </c>
    </row>
    <row r="1710" spans="20:21" x14ac:dyDescent="0.2">
      <c r="T1710" s="384" t="str">
        <f>IF(ISTEXT(Data!AJ1710),Data!AJ1710,"")</f>
        <v/>
      </c>
      <c r="U1710" s="384" t="str">
        <f>IF(ISTEXT(Data!AK1710),Data!AK1710,"")</f>
        <v/>
      </c>
    </row>
    <row r="1711" spans="20:21" x14ac:dyDescent="0.2">
      <c r="T1711" s="384" t="str">
        <f>IF(ISTEXT(Data!AJ1711),Data!AJ1711,"")</f>
        <v/>
      </c>
      <c r="U1711" s="384" t="str">
        <f>IF(ISTEXT(Data!AK1711),Data!AK1711,"")</f>
        <v/>
      </c>
    </row>
    <row r="1712" spans="20:21" x14ac:dyDescent="0.2">
      <c r="T1712" s="384" t="str">
        <f>IF(ISTEXT(Data!AJ1712),Data!AJ1712,"")</f>
        <v/>
      </c>
      <c r="U1712" s="384" t="str">
        <f>IF(ISTEXT(Data!AK1712),Data!AK1712,"")</f>
        <v/>
      </c>
    </row>
    <row r="1713" spans="20:21" x14ac:dyDescent="0.2">
      <c r="T1713" s="384" t="str">
        <f>IF(ISTEXT(Data!AJ1713),Data!AJ1713,"")</f>
        <v/>
      </c>
      <c r="U1713" s="384" t="str">
        <f>IF(ISTEXT(Data!AK1713),Data!AK1713,"")</f>
        <v/>
      </c>
    </row>
    <row r="1714" spans="20:21" x14ac:dyDescent="0.2">
      <c r="T1714" s="384" t="str">
        <f>IF(ISTEXT(Data!AJ1714),Data!AJ1714,"")</f>
        <v/>
      </c>
      <c r="U1714" s="384" t="str">
        <f>IF(ISTEXT(Data!AK1714),Data!AK1714,"")</f>
        <v/>
      </c>
    </row>
    <row r="1715" spans="20:21" x14ac:dyDescent="0.2">
      <c r="T1715" s="384" t="str">
        <f>IF(ISTEXT(Data!AJ1715),Data!AJ1715,"")</f>
        <v/>
      </c>
      <c r="U1715" s="384" t="str">
        <f>IF(ISTEXT(Data!AK1715),Data!AK1715,"")</f>
        <v/>
      </c>
    </row>
    <row r="1716" spans="20:21" x14ac:dyDescent="0.2">
      <c r="T1716" s="384" t="str">
        <f>IF(ISTEXT(Data!AJ1716),Data!AJ1716,"")</f>
        <v/>
      </c>
      <c r="U1716" s="384" t="str">
        <f>IF(ISTEXT(Data!AK1716),Data!AK1716,"")</f>
        <v/>
      </c>
    </row>
    <row r="1717" spans="20:21" x14ac:dyDescent="0.2">
      <c r="T1717" s="384" t="str">
        <f>IF(ISTEXT(Data!AJ1717),Data!AJ1717,"")</f>
        <v/>
      </c>
      <c r="U1717" s="384" t="str">
        <f>IF(ISTEXT(Data!AK1717),Data!AK1717,"")</f>
        <v/>
      </c>
    </row>
    <row r="1718" spans="20:21" x14ac:dyDescent="0.2">
      <c r="T1718" s="384" t="str">
        <f>IF(ISTEXT(Data!AJ1718),Data!AJ1718,"")</f>
        <v/>
      </c>
      <c r="U1718" s="384" t="str">
        <f>IF(ISTEXT(Data!AK1718),Data!AK1718,"")</f>
        <v/>
      </c>
    </row>
    <row r="1719" spans="20:21" x14ac:dyDescent="0.2">
      <c r="T1719" s="384" t="str">
        <f>IF(ISTEXT(Data!AJ1719),Data!AJ1719,"")</f>
        <v/>
      </c>
      <c r="U1719" s="384" t="str">
        <f>IF(ISTEXT(Data!AK1719),Data!AK1719,"")</f>
        <v/>
      </c>
    </row>
    <row r="1720" spans="20:21" x14ac:dyDescent="0.2">
      <c r="T1720" s="384" t="str">
        <f>IF(ISTEXT(Data!AJ1720),Data!AJ1720,"")</f>
        <v/>
      </c>
      <c r="U1720" s="384" t="str">
        <f>IF(ISTEXT(Data!AK1720),Data!AK1720,"")</f>
        <v/>
      </c>
    </row>
    <row r="1721" spans="20:21" x14ac:dyDescent="0.2">
      <c r="T1721" s="384" t="str">
        <f>IF(ISTEXT(Data!AJ1721),Data!AJ1721,"")</f>
        <v/>
      </c>
      <c r="U1721" s="384" t="str">
        <f>IF(ISTEXT(Data!AK1721),Data!AK1721,"")</f>
        <v/>
      </c>
    </row>
    <row r="1722" spans="20:21" x14ac:dyDescent="0.2">
      <c r="T1722" s="384" t="str">
        <f>IF(ISTEXT(Data!AJ1722),Data!AJ1722,"")</f>
        <v/>
      </c>
      <c r="U1722" s="384" t="str">
        <f>IF(ISTEXT(Data!AK1722),Data!AK1722,"")</f>
        <v/>
      </c>
    </row>
    <row r="1723" spans="20:21" x14ac:dyDescent="0.2">
      <c r="T1723" s="384" t="str">
        <f>IF(ISTEXT(Data!AJ1723),Data!AJ1723,"")</f>
        <v/>
      </c>
      <c r="U1723" s="384" t="str">
        <f>IF(ISTEXT(Data!AK1723),Data!AK1723,"")</f>
        <v/>
      </c>
    </row>
    <row r="1724" spans="20:21" x14ac:dyDescent="0.2">
      <c r="T1724" s="384" t="str">
        <f>IF(ISTEXT(Data!AJ1724),Data!AJ1724,"")</f>
        <v/>
      </c>
      <c r="U1724" s="384" t="str">
        <f>IF(ISTEXT(Data!AK1724),Data!AK1724,"")</f>
        <v/>
      </c>
    </row>
    <row r="1725" spans="20:21" x14ac:dyDescent="0.2">
      <c r="T1725" s="384" t="str">
        <f>IF(ISTEXT(Data!AJ1725),Data!AJ1725,"")</f>
        <v/>
      </c>
      <c r="U1725" s="384" t="str">
        <f>IF(ISTEXT(Data!AK1725),Data!AK1725,"")</f>
        <v/>
      </c>
    </row>
    <row r="1726" spans="20:21" x14ac:dyDescent="0.2">
      <c r="T1726" s="384" t="str">
        <f>IF(ISTEXT(Data!AJ1726),Data!AJ1726,"")</f>
        <v/>
      </c>
      <c r="U1726" s="384" t="str">
        <f>IF(ISTEXT(Data!AK1726),Data!AK1726,"")</f>
        <v/>
      </c>
    </row>
    <row r="1727" spans="20:21" x14ac:dyDescent="0.2">
      <c r="T1727" s="384" t="str">
        <f>IF(ISTEXT(Data!AJ1727),Data!AJ1727,"")</f>
        <v/>
      </c>
      <c r="U1727" s="384" t="str">
        <f>IF(ISTEXT(Data!AK1727),Data!AK1727,"")</f>
        <v/>
      </c>
    </row>
    <row r="1728" spans="20:21" x14ac:dyDescent="0.2">
      <c r="T1728" s="384" t="str">
        <f>IF(ISTEXT(Data!AJ1728),Data!AJ1728,"")</f>
        <v/>
      </c>
      <c r="U1728" s="384" t="str">
        <f>IF(ISTEXT(Data!AK1728),Data!AK1728,"")</f>
        <v/>
      </c>
    </row>
    <row r="1729" spans="20:21" x14ac:dyDescent="0.2">
      <c r="T1729" s="384" t="str">
        <f>IF(ISTEXT(Data!AJ1729),Data!AJ1729,"")</f>
        <v/>
      </c>
      <c r="U1729" s="384" t="str">
        <f>IF(ISTEXT(Data!AK1729),Data!AK1729,"")</f>
        <v/>
      </c>
    </row>
    <row r="1730" spans="20:21" x14ac:dyDescent="0.2">
      <c r="T1730" s="384" t="str">
        <f>IF(ISTEXT(Data!AJ1730),Data!AJ1730,"")</f>
        <v/>
      </c>
      <c r="U1730" s="384" t="str">
        <f>IF(ISTEXT(Data!AK1730),Data!AK1730,"")</f>
        <v/>
      </c>
    </row>
    <row r="1731" spans="20:21" x14ac:dyDescent="0.2">
      <c r="T1731" s="384" t="str">
        <f>IF(ISTEXT(Data!AJ1731),Data!AJ1731,"")</f>
        <v/>
      </c>
      <c r="U1731" s="384" t="str">
        <f>IF(ISTEXT(Data!AK1731),Data!AK1731,"")</f>
        <v/>
      </c>
    </row>
    <row r="1732" spans="20:21" x14ac:dyDescent="0.2">
      <c r="T1732" s="384" t="str">
        <f>IF(ISTEXT(Data!AJ1732),Data!AJ1732,"")</f>
        <v/>
      </c>
      <c r="U1732" s="384" t="str">
        <f>IF(ISTEXT(Data!AK1732),Data!AK1732,"")</f>
        <v/>
      </c>
    </row>
    <row r="1733" spans="20:21" x14ac:dyDescent="0.2">
      <c r="T1733" s="384" t="str">
        <f>IF(ISTEXT(Data!AJ1733),Data!AJ1733,"")</f>
        <v/>
      </c>
      <c r="U1733" s="384" t="str">
        <f>IF(ISTEXT(Data!AK1733),Data!AK1733,"")</f>
        <v/>
      </c>
    </row>
    <row r="1734" spans="20:21" x14ac:dyDescent="0.2">
      <c r="T1734" s="384" t="str">
        <f>IF(ISTEXT(Data!AJ1734),Data!AJ1734,"")</f>
        <v/>
      </c>
      <c r="U1734" s="384" t="str">
        <f>IF(ISTEXT(Data!AK1734),Data!AK1734,"")</f>
        <v/>
      </c>
    </row>
    <row r="1735" spans="20:21" x14ac:dyDescent="0.2">
      <c r="T1735" s="384" t="str">
        <f>IF(ISTEXT(Data!AJ1735),Data!AJ1735,"")</f>
        <v/>
      </c>
      <c r="U1735" s="384" t="str">
        <f>IF(ISTEXT(Data!AK1735),Data!AK1735,"")</f>
        <v/>
      </c>
    </row>
    <row r="1736" spans="20:21" x14ac:dyDescent="0.2">
      <c r="T1736" s="384" t="str">
        <f>IF(ISTEXT(Data!AJ1736),Data!AJ1736,"")</f>
        <v/>
      </c>
      <c r="U1736" s="384" t="str">
        <f>IF(ISTEXT(Data!AK1736),Data!AK1736,"")</f>
        <v/>
      </c>
    </row>
    <row r="1737" spans="20:21" x14ac:dyDescent="0.2">
      <c r="T1737" s="384" t="str">
        <f>IF(ISTEXT(Data!AJ1737),Data!AJ1737,"")</f>
        <v/>
      </c>
      <c r="U1737" s="384" t="str">
        <f>IF(ISTEXT(Data!AK1737),Data!AK1737,"")</f>
        <v/>
      </c>
    </row>
    <row r="1738" spans="20:21" x14ac:dyDescent="0.2">
      <c r="T1738" s="384" t="str">
        <f>IF(ISTEXT(Data!AJ1738),Data!AJ1738,"")</f>
        <v/>
      </c>
      <c r="U1738" s="384" t="str">
        <f>IF(ISTEXT(Data!AK1738),Data!AK1738,"")</f>
        <v/>
      </c>
    </row>
    <row r="1739" spans="20:21" x14ac:dyDescent="0.2">
      <c r="T1739" s="384" t="str">
        <f>IF(ISTEXT(Data!AJ1739),Data!AJ1739,"")</f>
        <v/>
      </c>
      <c r="U1739" s="384" t="str">
        <f>IF(ISTEXT(Data!AK1739),Data!AK1739,"")</f>
        <v/>
      </c>
    </row>
    <row r="1740" spans="20:21" x14ac:dyDescent="0.2">
      <c r="T1740" s="384" t="str">
        <f>IF(ISTEXT(Data!AJ1740),Data!AJ1740,"")</f>
        <v/>
      </c>
      <c r="U1740" s="384" t="str">
        <f>IF(ISTEXT(Data!AK1740),Data!AK1740,"")</f>
        <v/>
      </c>
    </row>
    <row r="1741" spans="20:21" x14ac:dyDescent="0.2">
      <c r="T1741" s="384" t="str">
        <f>IF(ISTEXT(Data!AJ1741),Data!AJ1741,"")</f>
        <v/>
      </c>
      <c r="U1741" s="384" t="str">
        <f>IF(ISTEXT(Data!AK1741),Data!AK1741,"")</f>
        <v/>
      </c>
    </row>
    <row r="1742" spans="20:21" x14ac:dyDescent="0.2">
      <c r="T1742" s="384" t="str">
        <f>IF(ISTEXT(Data!AJ1742),Data!AJ1742,"")</f>
        <v/>
      </c>
      <c r="U1742" s="384" t="str">
        <f>IF(ISTEXT(Data!AK1742),Data!AK1742,"")</f>
        <v/>
      </c>
    </row>
    <row r="1743" spans="20:21" x14ac:dyDescent="0.2">
      <c r="T1743" s="384" t="str">
        <f>IF(ISTEXT(Data!AJ1743),Data!AJ1743,"")</f>
        <v/>
      </c>
      <c r="U1743" s="384" t="str">
        <f>IF(ISTEXT(Data!AK1743),Data!AK1743,"")</f>
        <v/>
      </c>
    </row>
    <row r="1744" spans="20:21" x14ac:dyDescent="0.2">
      <c r="T1744" s="384" t="str">
        <f>IF(ISTEXT(Data!AJ1744),Data!AJ1744,"")</f>
        <v/>
      </c>
      <c r="U1744" s="384" t="str">
        <f>IF(ISTEXT(Data!AK1744),Data!AK1744,"")</f>
        <v/>
      </c>
    </row>
    <row r="1745" spans="20:21" x14ac:dyDescent="0.2">
      <c r="T1745" s="384" t="str">
        <f>IF(ISTEXT(Data!AJ1745),Data!AJ1745,"")</f>
        <v/>
      </c>
      <c r="U1745" s="384" t="str">
        <f>IF(ISTEXT(Data!AK1745),Data!AK1745,"")</f>
        <v/>
      </c>
    </row>
    <row r="1746" spans="20:21" x14ac:dyDescent="0.2">
      <c r="T1746" s="384" t="str">
        <f>IF(ISTEXT(Data!AJ1746),Data!AJ1746,"")</f>
        <v/>
      </c>
      <c r="U1746" s="384" t="str">
        <f>IF(ISTEXT(Data!AK1746),Data!AK1746,"")</f>
        <v/>
      </c>
    </row>
    <row r="1747" spans="20:21" x14ac:dyDescent="0.2">
      <c r="T1747" s="384" t="str">
        <f>IF(ISTEXT(Data!AJ1747),Data!AJ1747,"")</f>
        <v/>
      </c>
      <c r="U1747" s="384" t="str">
        <f>IF(ISTEXT(Data!AK1747),Data!AK1747,"")</f>
        <v/>
      </c>
    </row>
    <row r="1748" spans="20:21" x14ac:dyDescent="0.2">
      <c r="T1748" s="384" t="str">
        <f>IF(ISTEXT(Data!AJ1748),Data!AJ1748,"")</f>
        <v/>
      </c>
      <c r="U1748" s="384" t="str">
        <f>IF(ISTEXT(Data!AK1748),Data!AK1748,"")</f>
        <v/>
      </c>
    </row>
    <row r="1749" spans="20:21" x14ac:dyDescent="0.2">
      <c r="T1749" s="384" t="str">
        <f>IF(ISTEXT(Data!AJ1749),Data!AJ1749,"")</f>
        <v/>
      </c>
      <c r="U1749" s="384" t="str">
        <f>IF(ISTEXT(Data!AK1749),Data!AK1749,"")</f>
        <v/>
      </c>
    </row>
    <row r="1750" spans="20:21" x14ac:dyDescent="0.2">
      <c r="T1750" s="384" t="str">
        <f>IF(ISTEXT(Data!AJ1750),Data!AJ1750,"")</f>
        <v/>
      </c>
      <c r="U1750" s="384" t="str">
        <f>IF(ISTEXT(Data!AK1750),Data!AK1750,"")</f>
        <v/>
      </c>
    </row>
    <row r="1751" spans="20:21" x14ac:dyDescent="0.2">
      <c r="T1751" s="384" t="str">
        <f>IF(ISTEXT(Data!AJ1751),Data!AJ1751,"")</f>
        <v/>
      </c>
      <c r="U1751" s="384" t="str">
        <f>IF(ISTEXT(Data!AK1751),Data!AK1751,"")</f>
        <v/>
      </c>
    </row>
    <row r="1752" spans="20:21" x14ac:dyDescent="0.2">
      <c r="T1752" s="384" t="str">
        <f>IF(ISTEXT(Data!AJ1752),Data!AJ1752,"")</f>
        <v/>
      </c>
      <c r="U1752" s="384" t="str">
        <f>IF(ISTEXT(Data!AK1752),Data!AK1752,"")</f>
        <v/>
      </c>
    </row>
    <row r="1753" spans="20:21" x14ac:dyDescent="0.2">
      <c r="T1753" s="384" t="str">
        <f>IF(ISTEXT(Data!AJ1753),Data!AJ1753,"")</f>
        <v/>
      </c>
      <c r="U1753" s="384" t="str">
        <f>IF(ISTEXT(Data!AK1753),Data!AK1753,"")</f>
        <v/>
      </c>
    </row>
    <row r="1754" spans="20:21" x14ac:dyDescent="0.2">
      <c r="T1754" s="384" t="str">
        <f>IF(ISTEXT(Data!AJ1754),Data!AJ1754,"")</f>
        <v/>
      </c>
      <c r="U1754" s="384" t="str">
        <f>IF(ISTEXT(Data!AK1754),Data!AK1754,"")</f>
        <v/>
      </c>
    </row>
    <row r="1755" spans="20:21" x14ac:dyDescent="0.2">
      <c r="T1755" s="384" t="str">
        <f>IF(ISTEXT(Data!AJ1755),Data!AJ1755,"")</f>
        <v/>
      </c>
      <c r="U1755" s="384" t="str">
        <f>IF(ISTEXT(Data!AK1755),Data!AK1755,"")</f>
        <v/>
      </c>
    </row>
    <row r="1756" spans="20:21" x14ac:dyDescent="0.2">
      <c r="T1756" s="384" t="str">
        <f>IF(ISTEXT(Data!AJ1756),Data!AJ1756,"")</f>
        <v/>
      </c>
      <c r="U1756" s="384" t="str">
        <f>IF(ISTEXT(Data!AK1756),Data!AK1756,"")</f>
        <v/>
      </c>
    </row>
    <row r="1757" spans="20:21" x14ac:dyDescent="0.2">
      <c r="T1757" s="384" t="str">
        <f>IF(ISTEXT(Data!AJ1757),Data!AJ1757,"")</f>
        <v/>
      </c>
      <c r="U1757" s="384" t="str">
        <f>IF(ISTEXT(Data!AK1757),Data!AK1757,"")</f>
        <v/>
      </c>
    </row>
    <row r="1758" spans="20:21" x14ac:dyDescent="0.2">
      <c r="T1758" s="384" t="str">
        <f>IF(ISTEXT(Data!AJ1758),Data!AJ1758,"")</f>
        <v/>
      </c>
      <c r="U1758" s="384" t="str">
        <f>IF(ISTEXT(Data!AK1758),Data!AK1758,"")</f>
        <v/>
      </c>
    </row>
    <row r="1759" spans="20:21" x14ac:dyDescent="0.2">
      <c r="T1759" s="384" t="str">
        <f>IF(ISTEXT(Data!AJ1759),Data!AJ1759,"")</f>
        <v/>
      </c>
      <c r="U1759" s="384" t="str">
        <f>IF(ISTEXT(Data!AK1759),Data!AK1759,"")</f>
        <v/>
      </c>
    </row>
    <row r="1760" spans="20:21" x14ac:dyDescent="0.2">
      <c r="T1760" s="384" t="str">
        <f>IF(ISTEXT(Data!AJ1760),Data!AJ1760,"")</f>
        <v/>
      </c>
      <c r="U1760" s="384" t="str">
        <f>IF(ISTEXT(Data!AK1760),Data!AK1760,"")</f>
        <v/>
      </c>
    </row>
    <row r="1761" spans="20:21" x14ac:dyDescent="0.2">
      <c r="T1761" s="384" t="str">
        <f>IF(ISTEXT(Data!AJ1761),Data!AJ1761,"")</f>
        <v/>
      </c>
      <c r="U1761" s="384" t="str">
        <f>IF(ISTEXT(Data!AK1761),Data!AK1761,"")</f>
        <v/>
      </c>
    </row>
    <row r="1762" spans="20:21" x14ac:dyDescent="0.2">
      <c r="T1762" s="384" t="str">
        <f>IF(ISTEXT(Data!AJ1762),Data!AJ1762,"")</f>
        <v/>
      </c>
      <c r="U1762" s="384" t="str">
        <f>IF(ISTEXT(Data!AK1762),Data!AK1762,"")</f>
        <v/>
      </c>
    </row>
    <row r="1763" spans="20:21" x14ac:dyDescent="0.2">
      <c r="T1763" s="384" t="str">
        <f>IF(ISTEXT(Data!AJ1763),Data!AJ1763,"")</f>
        <v/>
      </c>
      <c r="U1763" s="384" t="str">
        <f>IF(ISTEXT(Data!AK1763),Data!AK1763,"")</f>
        <v/>
      </c>
    </row>
    <row r="1764" spans="20:21" x14ac:dyDescent="0.2">
      <c r="T1764" s="384" t="str">
        <f>IF(ISTEXT(Data!AJ1764),Data!AJ1764,"")</f>
        <v/>
      </c>
      <c r="U1764" s="384" t="str">
        <f>IF(ISTEXT(Data!AK1764),Data!AK1764,"")</f>
        <v/>
      </c>
    </row>
    <row r="1765" spans="20:21" x14ac:dyDescent="0.2">
      <c r="T1765" s="384" t="str">
        <f>IF(ISTEXT(Data!AJ1765),Data!AJ1765,"")</f>
        <v/>
      </c>
      <c r="U1765" s="384" t="str">
        <f>IF(ISTEXT(Data!AK1765),Data!AK1765,"")</f>
        <v/>
      </c>
    </row>
    <row r="1766" spans="20:21" x14ac:dyDescent="0.2">
      <c r="T1766" s="384" t="str">
        <f>IF(ISTEXT(Data!AJ1766),Data!AJ1766,"")</f>
        <v/>
      </c>
      <c r="U1766" s="384" t="str">
        <f>IF(ISTEXT(Data!AK1766),Data!AK1766,"")</f>
        <v/>
      </c>
    </row>
    <row r="1767" spans="20:21" x14ac:dyDescent="0.2">
      <c r="T1767" s="384" t="str">
        <f>IF(ISTEXT(Data!AJ1767),Data!AJ1767,"")</f>
        <v/>
      </c>
      <c r="U1767" s="384" t="str">
        <f>IF(ISTEXT(Data!AK1767),Data!AK1767,"")</f>
        <v/>
      </c>
    </row>
    <row r="1768" spans="20:21" x14ac:dyDescent="0.2">
      <c r="T1768" s="384" t="str">
        <f>IF(ISTEXT(Data!AJ1768),Data!AJ1768,"")</f>
        <v/>
      </c>
      <c r="U1768" s="384" t="str">
        <f>IF(ISTEXT(Data!AK1768),Data!AK1768,"")</f>
        <v/>
      </c>
    </row>
    <row r="1769" spans="20:21" x14ac:dyDescent="0.2">
      <c r="T1769" s="384" t="str">
        <f>IF(ISTEXT(Data!AJ1769),Data!AJ1769,"")</f>
        <v/>
      </c>
      <c r="U1769" s="384" t="str">
        <f>IF(ISTEXT(Data!AK1769),Data!AK1769,"")</f>
        <v/>
      </c>
    </row>
    <row r="1770" spans="20:21" x14ac:dyDescent="0.2">
      <c r="T1770" s="384" t="str">
        <f>IF(ISTEXT(Data!AJ1770),Data!AJ1770,"")</f>
        <v/>
      </c>
      <c r="U1770" s="384" t="str">
        <f>IF(ISTEXT(Data!AK1770),Data!AK1770,"")</f>
        <v/>
      </c>
    </row>
    <row r="1771" spans="20:21" x14ac:dyDescent="0.2">
      <c r="T1771" s="384" t="str">
        <f>IF(ISTEXT(Data!AJ1771),Data!AJ1771,"")</f>
        <v/>
      </c>
      <c r="U1771" s="384" t="str">
        <f>IF(ISTEXT(Data!AK1771),Data!AK1771,"")</f>
        <v/>
      </c>
    </row>
    <row r="1772" spans="20:21" x14ac:dyDescent="0.2">
      <c r="T1772" s="384" t="str">
        <f>IF(ISTEXT(Data!AJ1772),Data!AJ1772,"")</f>
        <v/>
      </c>
      <c r="U1772" s="384" t="str">
        <f>IF(ISTEXT(Data!AK1772),Data!AK1772,"")</f>
        <v/>
      </c>
    </row>
    <row r="1773" spans="20:21" x14ac:dyDescent="0.2">
      <c r="T1773" s="384" t="str">
        <f>IF(ISTEXT(Data!AJ1773),Data!AJ1773,"")</f>
        <v/>
      </c>
      <c r="U1773" s="384" t="str">
        <f>IF(ISTEXT(Data!AK1773),Data!AK1773,"")</f>
        <v/>
      </c>
    </row>
    <row r="1774" spans="20:21" x14ac:dyDescent="0.2">
      <c r="T1774" s="384" t="str">
        <f>IF(ISTEXT(Data!AJ1774),Data!AJ1774,"")</f>
        <v/>
      </c>
      <c r="U1774" s="384" t="str">
        <f>IF(ISTEXT(Data!AK1774),Data!AK1774,"")</f>
        <v/>
      </c>
    </row>
    <row r="1775" spans="20:21" x14ac:dyDescent="0.2">
      <c r="T1775" s="384" t="str">
        <f>IF(ISTEXT(Data!AJ1775),Data!AJ1775,"")</f>
        <v/>
      </c>
      <c r="U1775" s="384" t="str">
        <f>IF(ISTEXT(Data!AK1775),Data!AK1775,"")</f>
        <v/>
      </c>
    </row>
    <row r="1776" spans="20:21" x14ac:dyDescent="0.2">
      <c r="T1776" s="384" t="str">
        <f>IF(ISTEXT(Data!AJ1776),Data!AJ1776,"")</f>
        <v/>
      </c>
      <c r="U1776" s="384" t="str">
        <f>IF(ISTEXT(Data!AK1776),Data!AK1776,"")</f>
        <v/>
      </c>
    </row>
    <row r="1777" spans="20:21" x14ac:dyDescent="0.2">
      <c r="T1777" s="384" t="str">
        <f>IF(ISTEXT(Data!AJ1777),Data!AJ1777,"")</f>
        <v/>
      </c>
      <c r="U1777" s="384" t="str">
        <f>IF(ISTEXT(Data!AK1777),Data!AK1777,"")</f>
        <v/>
      </c>
    </row>
    <row r="1778" spans="20:21" x14ac:dyDescent="0.2">
      <c r="T1778" s="384" t="str">
        <f>IF(ISTEXT(Data!AJ1778),Data!AJ1778,"")</f>
        <v/>
      </c>
      <c r="U1778" s="384" t="str">
        <f>IF(ISTEXT(Data!AK1778),Data!AK1778,"")</f>
        <v/>
      </c>
    </row>
    <row r="1779" spans="20:21" x14ac:dyDescent="0.2">
      <c r="T1779" s="384" t="str">
        <f>IF(ISTEXT(Data!AJ1779),Data!AJ1779,"")</f>
        <v/>
      </c>
      <c r="U1779" s="384" t="str">
        <f>IF(ISTEXT(Data!AK1779),Data!AK1779,"")</f>
        <v/>
      </c>
    </row>
    <row r="1780" spans="20:21" x14ac:dyDescent="0.2">
      <c r="T1780" s="384" t="str">
        <f>IF(ISTEXT(Data!AJ1780),Data!AJ1780,"")</f>
        <v/>
      </c>
      <c r="U1780" s="384" t="str">
        <f>IF(ISTEXT(Data!AK1780),Data!AK1780,"")</f>
        <v/>
      </c>
    </row>
    <row r="1781" spans="20:21" x14ac:dyDescent="0.2">
      <c r="T1781" s="384" t="str">
        <f>IF(ISTEXT(Data!AJ1781),Data!AJ1781,"")</f>
        <v/>
      </c>
      <c r="U1781" s="384" t="str">
        <f>IF(ISTEXT(Data!AK1781),Data!AK1781,"")</f>
        <v/>
      </c>
    </row>
    <row r="1782" spans="20:21" x14ac:dyDescent="0.2">
      <c r="T1782" s="384" t="str">
        <f>IF(ISTEXT(Data!AJ1782),Data!AJ1782,"")</f>
        <v/>
      </c>
      <c r="U1782" s="384" t="str">
        <f>IF(ISTEXT(Data!AK1782),Data!AK1782,"")</f>
        <v/>
      </c>
    </row>
    <row r="1783" spans="20:21" x14ac:dyDescent="0.2">
      <c r="T1783" s="384" t="str">
        <f>IF(ISTEXT(Data!AJ1783),Data!AJ1783,"")</f>
        <v/>
      </c>
      <c r="U1783" s="384" t="str">
        <f>IF(ISTEXT(Data!AK1783),Data!AK1783,"")</f>
        <v/>
      </c>
    </row>
    <row r="1784" spans="20:21" x14ac:dyDescent="0.2">
      <c r="T1784" s="384" t="str">
        <f>IF(ISTEXT(Data!AJ1784),Data!AJ1784,"")</f>
        <v/>
      </c>
      <c r="U1784" s="384" t="str">
        <f>IF(ISTEXT(Data!AK1784),Data!AK1784,"")</f>
        <v/>
      </c>
    </row>
    <row r="1785" spans="20:21" x14ac:dyDescent="0.2">
      <c r="T1785" s="384" t="str">
        <f>IF(ISTEXT(Data!AJ1785),Data!AJ1785,"")</f>
        <v/>
      </c>
      <c r="U1785" s="384" t="str">
        <f>IF(ISTEXT(Data!AK1785),Data!AK1785,"")</f>
        <v/>
      </c>
    </row>
    <row r="1786" spans="20:21" x14ac:dyDescent="0.2">
      <c r="T1786" s="384" t="str">
        <f>IF(ISTEXT(Data!AJ1786),Data!AJ1786,"")</f>
        <v/>
      </c>
      <c r="U1786" s="384" t="str">
        <f>IF(ISTEXT(Data!AK1786),Data!AK1786,"")</f>
        <v/>
      </c>
    </row>
    <row r="1787" spans="20:21" x14ac:dyDescent="0.2">
      <c r="T1787" s="384" t="str">
        <f>IF(ISTEXT(Data!AJ1787),Data!AJ1787,"")</f>
        <v/>
      </c>
      <c r="U1787" s="384" t="str">
        <f>IF(ISTEXT(Data!AK1787),Data!AK1787,"")</f>
        <v/>
      </c>
    </row>
    <row r="1788" spans="20:21" x14ac:dyDescent="0.2">
      <c r="T1788" s="384" t="str">
        <f>IF(ISTEXT(Data!AJ1788),Data!AJ1788,"")</f>
        <v/>
      </c>
      <c r="U1788" s="384" t="str">
        <f>IF(ISTEXT(Data!AK1788),Data!AK1788,"")</f>
        <v/>
      </c>
    </row>
    <row r="1789" spans="20:21" x14ac:dyDescent="0.2">
      <c r="T1789" s="384" t="str">
        <f>IF(ISTEXT(Data!AJ1789),Data!AJ1789,"")</f>
        <v/>
      </c>
      <c r="U1789" s="384" t="str">
        <f>IF(ISTEXT(Data!AK1789),Data!AK1789,"")</f>
        <v/>
      </c>
    </row>
    <row r="1790" spans="20:21" x14ac:dyDescent="0.2">
      <c r="T1790" s="384" t="str">
        <f>IF(ISTEXT(Data!AJ1790),Data!AJ1790,"")</f>
        <v/>
      </c>
      <c r="U1790" s="384" t="str">
        <f>IF(ISTEXT(Data!AK1790),Data!AK1790,"")</f>
        <v/>
      </c>
    </row>
    <row r="1791" spans="20:21" x14ac:dyDescent="0.2">
      <c r="T1791" s="384" t="str">
        <f>IF(ISTEXT(Data!AJ1791),Data!AJ1791,"")</f>
        <v/>
      </c>
      <c r="U1791" s="384" t="str">
        <f>IF(ISTEXT(Data!AK1791),Data!AK1791,"")</f>
        <v/>
      </c>
    </row>
    <row r="1792" spans="20:21" x14ac:dyDescent="0.2">
      <c r="T1792" s="384" t="str">
        <f>IF(ISTEXT(Data!AJ1792),Data!AJ1792,"")</f>
        <v/>
      </c>
      <c r="U1792" s="384" t="str">
        <f>IF(ISTEXT(Data!AK1792),Data!AK1792,"")</f>
        <v/>
      </c>
    </row>
    <row r="1793" spans="20:21" x14ac:dyDescent="0.2">
      <c r="T1793" s="384" t="str">
        <f>IF(ISTEXT(Data!AJ1793),Data!AJ1793,"")</f>
        <v/>
      </c>
      <c r="U1793" s="384" t="str">
        <f>IF(ISTEXT(Data!AK1793),Data!AK1793,"")</f>
        <v/>
      </c>
    </row>
    <row r="1794" spans="20:21" x14ac:dyDescent="0.2">
      <c r="T1794" s="384" t="str">
        <f>IF(ISTEXT(Data!AJ1794),Data!AJ1794,"")</f>
        <v/>
      </c>
      <c r="U1794" s="384" t="str">
        <f>IF(ISTEXT(Data!AK1794),Data!AK1794,"")</f>
        <v/>
      </c>
    </row>
    <row r="1795" spans="20:21" x14ac:dyDescent="0.2">
      <c r="T1795" s="384" t="str">
        <f>IF(ISTEXT(Data!AJ1795),Data!AJ1795,"")</f>
        <v/>
      </c>
      <c r="U1795" s="384" t="str">
        <f>IF(ISTEXT(Data!AK1795),Data!AK1795,"")</f>
        <v/>
      </c>
    </row>
    <row r="1796" spans="20:21" x14ac:dyDescent="0.2">
      <c r="T1796" s="384" t="str">
        <f>IF(ISTEXT(Data!AJ1796),Data!AJ1796,"")</f>
        <v/>
      </c>
      <c r="U1796" s="384" t="str">
        <f>IF(ISTEXT(Data!AK1796),Data!AK1796,"")</f>
        <v/>
      </c>
    </row>
    <row r="1797" spans="20:21" x14ac:dyDescent="0.2">
      <c r="T1797" s="384" t="str">
        <f>IF(ISTEXT(Data!AJ1797),Data!AJ1797,"")</f>
        <v/>
      </c>
      <c r="U1797" s="384" t="str">
        <f>IF(ISTEXT(Data!AK1797),Data!AK1797,"")</f>
        <v/>
      </c>
    </row>
    <row r="1798" spans="20:21" x14ac:dyDescent="0.2">
      <c r="T1798" s="384" t="str">
        <f>IF(ISTEXT(Data!AJ1798),Data!AJ1798,"")</f>
        <v/>
      </c>
      <c r="U1798" s="384" t="str">
        <f>IF(ISTEXT(Data!AK1798),Data!AK1798,"")</f>
        <v/>
      </c>
    </row>
    <row r="1799" spans="20:21" x14ac:dyDescent="0.2">
      <c r="T1799" s="384" t="str">
        <f>IF(ISTEXT(Data!AJ1799),Data!AJ1799,"")</f>
        <v/>
      </c>
      <c r="U1799" s="384" t="str">
        <f>IF(ISTEXT(Data!AK1799),Data!AK1799,"")</f>
        <v/>
      </c>
    </row>
    <row r="1800" spans="20:21" x14ac:dyDescent="0.2">
      <c r="T1800" s="384" t="str">
        <f>IF(ISTEXT(Data!AJ1800),Data!AJ1800,"")</f>
        <v/>
      </c>
      <c r="U1800" s="384" t="str">
        <f>IF(ISTEXT(Data!AK1800),Data!AK1800,"")</f>
        <v/>
      </c>
    </row>
    <row r="1801" spans="20:21" x14ac:dyDescent="0.2">
      <c r="T1801" s="384" t="str">
        <f>IF(ISTEXT(Data!AJ1801),Data!AJ1801,"")</f>
        <v/>
      </c>
      <c r="U1801" s="384" t="str">
        <f>IF(ISTEXT(Data!AK1801),Data!AK1801,"")</f>
        <v/>
      </c>
    </row>
    <row r="1802" spans="20:21" x14ac:dyDescent="0.2">
      <c r="T1802" s="384" t="str">
        <f>IF(ISTEXT(Data!AJ1802),Data!AJ1802,"")</f>
        <v/>
      </c>
      <c r="U1802" s="384" t="str">
        <f>IF(ISTEXT(Data!AK1802),Data!AK1802,"")</f>
        <v/>
      </c>
    </row>
    <row r="1803" spans="20:21" x14ac:dyDescent="0.2">
      <c r="T1803" s="384" t="str">
        <f>IF(ISTEXT(Data!AJ1803),Data!AJ1803,"")</f>
        <v/>
      </c>
      <c r="U1803" s="384" t="str">
        <f>IF(ISTEXT(Data!AK1803),Data!AK1803,"")</f>
        <v/>
      </c>
    </row>
    <row r="1804" spans="20:21" x14ac:dyDescent="0.2">
      <c r="T1804" s="384" t="str">
        <f>IF(ISTEXT(Data!AJ1804),Data!AJ1804,"")</f>
        <v/>
      </c>
      <c r="U1804" s="384" t="str">
        <f>IF(ISTEXT(Data!AK1804),Data!AK1804,"")</f>
        <v/>
      </c>
    </row>
    <row r="1805" spans="20:21" x14ac:dyDescent="0.2">
      <c r="T1805" s="384" t="str">
        <f>IF(ISTEXT(Data!AJ1805),Data!AJ1805,"")</f>
        <v/>
      </c>
      <c r="U1805" s="384" t="str">
        <f>IF(ISTEXT(Data!AK1805),Data!AK1805,"")</f>
        <v/>
      </c>
    </row>
    <row r="1806" spans="20:21" x14ac:dyDescent="0.2">
      <c r="T1806" s="384" t="str">
        <f>IF(ISTEXT(Data!AJ1806),Data!AJ1806,"")</f>
        <v/>
      </c>
      <c r="U1806" s="384" t="str">
        <f>IF(ISTEXT(Data!AK1806),Data!AK1806,"")</f>
        <v/>
      </c>
    </row>
    <row r="1807" spans="20:21" x14ac:dyDescent="0.2">
      <c r="T1807" s="384" t="str">
        <f>IF(ISTEXT(Data!AJ1807),Data!AJ1807,"")</f>
        <v/>
      </c>
      <c r="U1807" s="384" t="str">
        <f>IF(ISTEXT(Data!AK1807),Data!AK1807,"")</f>
        <v/>
      </c>
    </row>
    <row r="1808" spans="20:21" x14ac:dyDescent="0.2">
      <c r="T1808" s="384" t="str">
        <f>IF(ISTEXT(Data!AJ1808),Data!AJ1808,"")</f>
        <v/>
      </c>
      <c r="U1808" s="384" t="str">
        <f>IF(ISTEXT(Data!AK1808),Data!AK1808,"")</f>
        <v/>
      </c>
    </row>
    <row r="1809" spans="20:21" x14ac:dyDescent="0.2">
      <c r="T1809" s="384" t="str">
        <f>IF(ISTEXT(Data!AJ1809),Data!AJ1809,"")</f>
        <v/>
      </c>
      <c r="U1809" s="384" t="str">
        <f>IF(ISTEXT(Data!AK1809),Data!AK1809,"")</f>
        <v/>
      </c>
    </row>
    <row r="1810" spans="20:21" x14ac:dyDescent="0.2">
      <c r="T1810" s="384" t="str">
        <f>IF(ISTEXT(Data!AJ1810),Data!AJ1810,"")</f>
        <v/>
      </c>
      <c r="U1810" s="384" t="str">
        <f>IF(ISTEXT(Data!AK1810),Data!AK1810,"")</f>
        <v/>
      </c>
    </row>
    <row r="1811" spans="20:21" x14ac:dyDescent="0.2">
      <c r="T1811" s="384" t="str">
        <f>IF(ISTEXT(Data!AJ1811),Data!AJ1811,"")</f>
        <v/>
      </c>
      <c r="U1811" s="384" t="str">
        <f>IF(ISTEXT(Data!AK1811),Data!AK1811,"")</f>
        <v/>
      </c>
    </row>
    <row r="1812" spans="20:21" x14ac:dyDescent="0.2">
      <c r="T1812" s="384" t="str">
        <f>IF(ISTEXT(Data!AJ1812),Data!AJ1812,"")</f>
        <v/>
      </c>
      <c r="U1812" s="384" t="str">
        <f>IF(ISTEXT(Data!AK1812),Data!AK1812,"")</f>
        <v/>
      </c>
    </row>
    <row r="1813" spans="20:21" x14ac:dyDescent="0.2">
      <c r="T1813" s="384" t="str">
        <f>IF(ISTEXT(Data!AJ1813),Data!AJ1813,"")</f>
        <v/>
      </c>
      <c r="U1813" s="384" t="str">
        <f>IF(ISTEXT(Data!AK1813),Data!AK1813,"")</f>
        <v/>
      </c>
    </row>
    <row r="1814" spans="20:21" x14ac:dyDescent="0.2">
      <c r="T1814" s="384" t="str">
        <f>IF(ISTEXT(Data!AJ1814),Data!AJ1814,"")</f>
        <v/>
      </c>
      <c r="U1814" s="384" t="str">
        <f>IF(ISTEXT(Data!AK1814),Data!AK1814,"")</f>
        <v/>
      </c>
    </row>
    <row r="1815" spans="20:21" x14ac:dyDescent="0.2">
      <c r="T1815" s="384" t="str">
        <f>IF(ISTEXT(Data!AJ1815),Data!AJ1815,"")</f>
        <v/>
      </c>
      <c r="U1815" s="384" t="str">
        <f>IF(ISTEXT(Data!AK1815),Data!AK1815,"")</f>
        <v/>
      </c>
    </row>
    <row r="1816" spans="20:21" x14ac:dyDescent="0.2">
      <c r="T1816" s="384" t="str">
        <f>IF(ISTEXT(Data!AJ1816),Data!AJ1816,"")</f>
        <v/>
      </c>
      <c r="U1816" s="384" t="str">
        <f>IF(ISTEXT(Data!AK1816),Data!AK1816,"")</f>
        <v/>
      </c>
    </row>
    <row r="1817" spans="20:21" x14ac:dyDescent="0.2">
      <c r="T1817" s="384" t="str">
        <f>IF(ISTEXT(Data!AJ1817),Data!AJ1817,"")</f>
        <v/>
      </c>
      <c r="U1817" s="384" t="str">
        <f>IF(ISTEXT(Data!AK1817),Data!AK1817,"")</f>
        <v/>
      </c>
    </row>
    <row r="1818" spans="20:21" x14ac:dyDescent="0.2">
      <c r="T1818" s="384" t="str">
        <f>IF(ISTEXT(Data!AJ1818),Data!AJ1818,"")</f>
        <v/>
      </c>
      <c r="U1818" s="384" t="str">
        <f>IF(ISTEXT(Data!AK1818),Data!AK1818,"")</f>
        <v/>
      </c>
    </row>
    <row r="1819" spans="20:21" x14ac:dyDescent="0.2">
      <c r="T1819" s="384" t="str">
        <f>IF(ISTEXT(Data!AJ1819),Data!AJ1819,"")</f>
        <v/>
      </c>
      <c r="U1819" s="384" t="str">
        <f>IF(ISTEXT(Data!AK1819),Data!AK1819,"")</f>
        <v/>
      </c>
    </row>
    <row r="1820" spans="20:21" x14ac:dyDescent="0.2">
      <c r="T1820" s="384" t="str">
        <f>IF(ISTEXT(Data!AJ1820),Data!AJ1820,"")</f>
        <v/>
      </c>
      <c r="U1820" s="384" t="str">
        <f>IF(ISTEXT(Data!AK1820),Data!AK1820,"")</f>
        <v/>
      </c>
    </row>
    <row r="1821" spans="20:21" x14ac:dyDescent="0.2">
      <c r="T1821" s="384" t="str">
        <f>IF(ISTEXT(Data!AJ1821),Data!AJ1821,"")</f>
        <v/>
      </c>
      <c r="U1821" s="384" t="str">
        <f>IF(ISTEXT(Data!AK1821),Data!AK1821,"")</f>
        <v/>
      </c>
    </row>
    <row r="1822" spans="20:21" x14ac:dyDescent="0.2">
      <c r="T1822" s="384" t="str">
        <f>IF(ISTEXT(Data!AJ1822),Data!AJ1822,"")</f>
        <v/>
      </c>
      <c r="U1822" s="384" t="str">
        <f>IF(ISTEXT(Data!AK1822),Data!AK1822,"")</f>
        <v/>
      </c>
    </row>
    <row r="1823" spans="20:21" x14ac:dyDescent="0.2">
      <c r="T1823" s="384" t="str">
        <f>IF(ISTEXT(Data!AJ1823),Data!AJ1823,"")</f>
        <v/>
      </c>
      <c r="U1823" s="384" t="str">
        <f>IF(ISTEXT(Data!AK1823),Data!AK1823,"")</f>
        <v/>
      </c>
    </row>
    <row r="1824" spans="20:21" x14ac:dyDescent="0.2">
      <c r="T1824" s="384" t="str">
        <f>IF(ISTEXT(Data!AJ1824),Data!AJ1824,"")</f>
        <v/>
      </c>
      <c r="U1824" s="384" t="str">
        <f>IF(ISTEXT(Data!AK1824),Data!AK1824,"")</f>
        <v/>
      </c>
    </row>
    <row r="1825" spans="20:21" x14ac:dyDescent="0.2">
      <c r="T1825" s="384" t="str">
        <f>IF(ISTEXT(Data!AJ1825),Data!AJ1825,"")</f>
        <v/>
      </c>
      <c r="U1825" s="384" t="str">
        <f>IF(ISTEXT(Data!AK1825),Data!AK1825,"")</f>
        <v/>
      </c>
    </row>
    <row r="1826" spans="20:21" x14ac:dyDescent="0.2">
      <c r="T1826" s="384" t="str">
        <f>IF(ISTEXT(Data!AJ1826),Data!AJ1826,"")</f>
        <v/>
      </c>
      <c r="U1826" s="384" t="str">
        <f>IF(ISTEXT(Data!AK1826),Data!AK1826,"")</f>
        <v/>
      </c>
    </row>
    <row r="1827" spans="20:21" x14ac:dyDescent="0.2">
      <c r="T1827" s="384" t="str">
        <f>IF(ISTEXT(Data!AJ1827),Data!AJ1827,"")</f>
        <v/>
      </c>
      <c r="U1827" s="384" t="str">
        <f>IF(ISTEXT(Data!AK1827),Data!AK1827,"")</f>
        <v/>
      </c>
    </row>
    <row r="1828" spans="20:21" x14ac:dyDescent="0.2">
      <c r="T1828" s="384" t="str">
        <f>IF(ISTEXT(Data!AJ1828),Data!AJ1828,"")</f>
        <v/>
      </c>
      <c r="U1828" s="384" t="str">
        <f>IF(ISTEXT(Data!AK1828),Data!AK1828,"")</f>
        <v/>
      </c>
    </row>
    <row r="1829" spans="20:21" x14ac:dyDescent="0.2">
      <c r="T1829" s="384" t="str">
        <f>IF(ISTEXT(Data!AJ1829),Data!AJ1829,"")</f>
        <v/>
      </c>
      <c r="U1829" s="384" t="str">
        <f>IF(ISTEXT(Data!AK1829),Data!AK1829,"")</f>
        <v/>
      </c>
    </row>
    <row r="1830" spans="20:21" x14ac:dyDescent="0.2">
      <c r="T1830" s="384" t="str">
        <f>IF(ISTEXT(Data!AJ1830),Data!AJ1830,"")</f>
        <v/>
      </c>
      <c r="U1830" s="384" t="str">
        <f>IF(ISTEXT(Data!AK1830),Data!AK1830,"")</f>
        <v/>
      </c>
    </row>
    <row r="1831" spans="20:21" x14ac:dyDescent="0.2">
      <c r="T1831" s="384" t="str">
        <f>IF(ISTEXT(Data!AJ1831),Data!AJ1831,"")</f>
        <v/>
      </c>
      <c r="U1831" s="384" t="str">
        <f>IF(ISTEXT(Data!AK1831),Data!AK1831,"")</f>
        <v/>
      </c>
    </row>
    <row r="1832" spans="20:21" x14ac:dyDescent="0.2">
      <c r="T1832" s="384" t="str">
        <f>IF(ISTEXT(Data!AJ1832),Data!AJ1832,"")</f>
        <v/>
      </c>
      <c r="U1832" s="384" t="str">
        <f>IF(ISTEXT(Data!AK1832),Data!AK1832,"")</f>
        <v/>
      </c>
    </row>
    <row r="1833" spans="20:21" x14ac:dyDescent="0.2">
      <c r="T1833" s="384" t="str">
        <f>IF(ISTEXT(Data!AJ1833),Data!AJ1833,"")</f>
        <v/>
      </c>
      <c r="U1833" s="384" t="str">
        <f>IF(ISTEXT(Data!AK1833),Data!AK1833,"")</f>
        <v/>
      </c>
    </row>
    <row r="1834" spans="20:21" x14ac:dyDescent="0.2">
      <c r="T1834" s="384" t="str">
        <f>IF(ISTEXT(Data!AJ1834),Data!AJ1834,"")</f>
        <v/>
      </c>
      <c r="U1834" s="384" t="str">
        <f>IF(ISTEXT(Data!AK1834),Data!AK1834,"")</f>
        <v/>
      </c>
    </row>
    <row r="1835" spans="20:21" x14ac:dyDescent="0.2">
      <c r="T1835" s="384" t="str">
        <f>IF(ISTEXT(Data!AJ1835),Data!AJ1835,"")</f>
        <v/>
      </c>
      <c r="U1835" s="384" t="str">
        <f>IF(ISTEXT(Data!AK1835),Data!AK1835,"")</f>
        <v/>
      </c>
    </row>
    <row r="1836" spans="20:21" x14ac:dyDescent="0.2">
      <c r="T1836" s="384" t="str">
        <f>IF(ISTEXT(Data!AJ1836),Data!AJ1836,"")</f>
        <v/>
      </c>
      <c r="U1836" s="384" t="str">
        <f>IF(ISTEXT(Data!AK1836),Data!AK1836,"")</f>
        <v/>
      </c>
    </row>
    <row r="1837" spans="20:21" x14ac:dyDescent="0.2">
      <c r="T1837" s="384" t="str">
        <f>IF(ISTEXT(Data!AJ1837),Data!AJ1837,"")</f>
        <v/>
      </c>
      <c r="U1837" s="384" t="str">
        <f>IF(ISTEXT(Data!AK1837),Data!AK1837,"")</f>
        <v/>
      </c>
    </row>
    <row r="1838" spans="20:21" x14ac:dyDescent="0.2">
      <c r="T1838" s="384" t="str">
        <f>IF(ISTEXT(Data!AJ1838),Data!AJ1838,"")</f>
        <v/>
      </c>
      <c r="U1838" s="384" t="str">
        <f>IF(ISTEXT(Data!AK1838),Data!AK1838,"")</f>
        <v/>
      </c>
    </row>
    <row r="1839" spans="20:21" x14ac:dyDescent="0.2">
      <c r="T1839" s="384" t="str">
        <f>IF(ISTEXT(Data!AJ1839),Data!AJ1839,"")</f>
        <v/>
      </c>
      <c r="U1839" s="384" t="str">
        <f>IF(ISTEXT(Data!AK1839),Data!AK1839,"")</f>
        <v/>
      </c>
    </row>
    <row r="1840" spans="20:21" x14ac:dyDescent="0.2">
      <c r="T1840" s="384" t="str">
        <f>IF(ISTEXT(Data!AJ1840),Data!AJ1840,"")</f>
        <v/>
      </c>
      <c r="U1840" s="384" t="str">
        <f>IF(ISTEXT(Data!AK1840),Data!AK1840,"")</f>
        <v/>
      </c>
    </row>
    <row r="1841" spans="20:21" x14ac:dyDescent="0.2">
      <c r="T1841" s="384" t="str">
        <f>IF(ISTEXT(Data!AJ1841),Data!AJ1841,"")</f>
        <v/>
      </c>
      <c r="U1841" s="384" t="str">
        <f>IF(ISTEXT(Data!AK1841),Data!AK1841,"")</f>
        <v/>
      </c>
    </row>
    <row r="1842" spans="20:21" x14ac:dyDescent="0.2">
      <c r="T1842" s="384" t="str">
        <f>IF(ISTEXT(Data!AJ1842),Data!AJ1842,"")</f>
        <v/>
      </c>
      <c r="U1842" s="384" t="str">
        <f>IF(ISTEXT(Data!AK1842),Data!AK1842,"")</f>
        <v/>
      </c>
    </row>
    <row r="1843" spans="20:21" x14ac:dyDescent="0.2">
      <c r="T1843" s="384" t="str">
        <f>IF(ISTEXT(Data!AJ1843),Data!AJ1843,"")</f>
        <v/>
      </c>
      <c r="U1843" s="384" t="str">
        <f>IF(ISTEXT(Data!AK1843),Data!AK1843,"")</f>
        <v/>
      </c>
    </row>
    <row r="1844" spans="20:21" x14ac:dyDescent="0.2">
      <c r="T1844" s="384" t="str">
        <f>IF(ISTEXT(Data!AJ1844),Data!AJ1844,"")</f>
        <v/>
      </c>
      <c r="U1844" s="384" t="str">
        <f>IF(ISTEXT(Data!AK1844),Data!AK1844,"")</f>
        <v/>
      </c>
    </row>
    <row r="1845" spans="20:21" x14ac:dyDescent="0.2">
      <c r="T1845" s="384" t="str">
        <f>IF(ISTEXT(Data!AJ1845),Data!AJ1845,"")</f>
        <v/>
      </c>
      <c r="U1845" s="384" t="str">
        <f>IF(ISTEXT(Data!AK1845),Data!AK1845,"")</f>
        <v/>
      </c>
    </row>
    <row r="1846" spans="20:21" x14ac:dyDescent="0.2">
      <c r="T1846" s="384" t="str">
        <f>IF(ISTEXT(Data!AJ1846),Data!AJ1846,"")</f>
        <v/>
      </c>
      <c r="U1846" s="384" t="str">
        <f>IF(ISTEXT(Data!AK1846),Data!AK1846,"")</f>
        <v/>
      </c>
    </row>
    <row r="1847" spans="20:21" x14ac:dyDescent="0.2">
      <c r="T1847" s="384" t="str">
        <f>IF(ISTEXT(Data!AJ1847),Data!AJ1847,"")</f>
        <v/>
      </c>
      <c r="U1847" s="384" t="str">
        <f>IF(ISTEXT(Data!AK1847),Data!AK1847,"")</f>
        <v/>
      </c>
    </row>
    <row r="1848" spans="20:21" x14ac:dyDescent="0.2">
      <c r="T1848" s="384" t="str">
        <f>IF(ISTEXT(Data!AJ1848),Data!AJ1848,"")</f>
        <v/>
      </c>
      <c r="U1848" s="384" t="str">
        <f>IF(ISTEXT(Data!AK1848),Data!AK1848,"")</f>
        <v/>
      </c>
    </row>
    <row r="1849" spans="20:21" x14ac:dyDescent="0.2">
      <c r="T1849" s="384" t="str">
        <f>IF(ISTEXT(Data!AJ1849),Data!AJ1849,"")</f>
        <v/>
      </c>
      <c r="U1849" s="384" t="str">
        <f>IF(ISTEXT(Data!AK1849),Data!AK1849,"")</f>
        <v/>
      </c>
    </row>
    <row r="1850" spans="20:21" x14ac:dyDescent="0.2">
      <c r="T1850" s="384" t="str">
        <f>IF(ISTEXT(Data!AJ1850),Data!AJ1850,"")</f>
        <v/>
      </c>
      <c r="U1850" s="384" t="str">
        <f>IF(ISTEXT(Data!AK1850),Data!AK1850,"")</f>
        <v/>
      </c>
    </row>
    <row r="1851" spans="20:21" x14ac:dyDescent="0.2">
      <c r="T1851" s="384" t="str">
        <f>IF(ISTEXT(Data!AJ1851),Data!AJ1851,"")</f>
        <v/>
      </c>
      <c r="U1851" s="384" t="str">
        <f>IF(ISTEXT(Data!AK1851),Data!AK1851,"")</f>
        <v/>
      </c>
    </row>
    <row r="1852" spans="20:21" x14ac:dyDescent="0.2">
      <c r="T1852" s="384" t="str">
        <f>IF(ISTEXT(Data!AJ1852),Data!AJ1852,"")</f>
        <v/>
      </c>
      <c r="U1852" s="384" t="str">
        <f>IF(ISTEXT(Data!AK1852),Data!AK1852,"")</f>
        <v/>
      </c>
    </row>
    <row r="1853" spans="20:21" x14ac:dyDescent="0.2">
      <c r="T1853" s="384" t="str">
        <f>IF(ISTEXT(Data!AJ1853),Data!AJ1853,"")</f>
        <v/>
      </c>
      <c r="U1853" s="384" t="str">
        <f>IF(ISTEXT(Data!AK1853),Data!AK1853,"")</f>
        <v/>
      </c>
    </row>
    <row r="1854" spans="20:21" x14ac:dyDescent="0.2">
      <c r="T1854" s="384" t="str">
        <f>IF(ISTEXT(Data!AJ1854),Data!AJ1854,"")</f>
        <v/>
      </c>
      <c r="U1854" s="384" t="str">
        <f>IF(ISTEXT(Data!AK1854),Data!AK1854,"")</f>
        <v/>
      </c>
    </row>
    <row r="1855" spans="20:21" x14ac:dyDescent="0.2">
      <c r="T1855" s="384" t="str">
        <f>IF(ISTEXT(Data!AJ1855),Data!AJ1855,"")</f>
        <v/>
      </c>
      <c r="U1855" s="384" t="str">
        <f>IF(ISTEXT(Data!AK1855),Data!AK1855,"")</f>
        <v/>
      </c>
    </row>
    <row r="1856" spans="20:21" x14ac:dyDescent="0.2">
      <c r="T1856" s="384" t="str">
        <f>IF(ISTEXT(Data!AJ1856),Data!AJ1856,"")</f>
        <v/>
      </c>
      <c r="U1856" s="384" t="str">
        <f>IF(ISTEXT(Data!AK1856),Data!AK1856,"")</f>
        <v/>
      </c>
    </row>
    <row r="1857" spans="20:21" x14ac:dyDescent="0.2">
      <c r="T1857" s="384" t="str">
        <f>IF(ISTEXT(Data!AJ1857),Data!AJ1857,"")</f>
        <v/>
      </c>
      <c r="U1857" s="384" t="str">
        <f>IF(ISTEXT(Data!AK1857),Data!AK1857,"")</f>
        <v/>
      </c>
    </row>
    <row r="1858" spans="20:21" x14ac:dyDescent="0.2">
      <c r="T1858" s="384" t="str">
        <f>IF(ISTEXT(Data!AJ1858),Data!AJ1858,"")</f>
        <v/>
      </c>
      <c r="U1858" s="384" t="str">
        <f>IF(ISTEXT(Data!AK1858),Data!AK1858,"")</f>
        <v/>
      </c>
    </row>
    <row r="1859" spans="20:21" x14ac:dyDescent="0.2">
      <c r="T1859" s="384" t="str">
        <f>IF(ISTEXT(Data!AJ1859),Data!AJ1859,"")</f>
        <v/>
      </c>
      <c r="U1859" s="384" t="str">
        <f>IF(ISTEXT(Data!AK1859),Data!AK1859,"")</f>
        <v/>
      </c>
    </row>
    <row r="1860" spans="20:21" x14ac:dyDescent="0.2">
      <c r="T1860" s="384" t="str">
        <f>IF(ISTEXT(Data!AJ1860),Data!AJ1860,"")</f>
        <v/>
      </c>
      <c r="U1860" s="384" t="str">
        <f>IF(ISTEXT(Data!AK1860),Data!AK1860,"")</f>
        <v/>
      </c>
    </row>
    <row r="1861" spans="20:21" x14ac:dyDescent="0.2">
      <c r="T1861" s="384" t="str">
        <f>IF(ISTEXT(Data!AJ1861),Data!AJ1861,"")</f>
        <v/>
      </c>
      <c r="U1861" s="384" t="str">
        <f>IF(ISTEXT(Data!AK1861),Data!AK1861,"")</f>
        <v/>
      </c>
    </row>
    <row r="1862" spans="20:21" x14ac:dyDescent="0.2">
      <c r="T1862" s="384" t="str">
        <f>IF(ISTEXT(Data!AJ1862),Data!AJ1862,"")</f>
        <v/>
      </c>
      <c r="U1862" s="384" t="str">
        <f>IF(ISTEXT(Data!AK1862),Data!AK1862,"")</f>
        <v/>
      </c>
    </row>
    <row r="1863" spans="20:21" x14ac:dyDescent="0.2">
      <c r="T1863" s="384" t="str">
        <f>IF(ISTEXT(Data!AJ1863),Data!AJ1863,"")</f>
        <v/>
      </c>
      <c r="U1863" s="384" t="str">
        <f>IF(ISTEXT(Data!AK1863),Data!AK1863,"")</f>
        <v/>
      </c>
    </row>
    <row r="1864" spans="20:21" x14ac:dyDescent="0.2">
      <c r="T1864" s="384" t="str">
        <f>IF(ISTEXT(Data!AJ1864),Data!AJ1864,"")</f>
        <v/>
      </c>
      <c r="U1864" s="384" t="str">
        <f>IF(ISTEXT(Data!AK1864),Data!AK1864,"")</f>
        <v/>
      </c>
    </row>
    <row r="1865" spans="20:21" x14ac:dyDescent="0.2">
      <c r="T1865" s="384" t="str">
        <f>IF(ISTEXT(Data!AJ1865),Data!AJ1865,"")</f>
        <v/>
      </c>
      <c r="U1865" s="384" t="str">
        <f>IF(ISTEXT(Data!AK1865),Data!AK1865,"")</f>
        <v/>
      </c>
    </row>
    <row r="1866" spans="20:21" x14ac:dyDescent="0.2">
      <c r="T1866" s="384" t="str">
        <f>IF(ISTEXT(Data!AJ1866),Data!AJ1866,"")</f>
        <v/>
      </c>
      <c r="U1866" s="384" t="str">
        <f>IF(ISTEXT(Data!AK1866),Data!AK1866,"")</f>
        <v/>
      </c>
    </row>
    <row r="1867" spans="20:21" x14ac:dyDescent="0.2">
      <c r="T1867" s="384" t="str">
        <f>IF(ISTEXT(Data!AJ1867),Data!AJ1867,"")</f>
        <v/>
      </c>
      <c r="U1867" s="384" t="str">
        <f>IF(ISTEXT(Data!AK1867),Data!AK1867,"")</f>
        <v/>
      </c>
    </row>
    <row r="1868" spans="20:21" x14ac:dyDescent="0.2">
      <c r="T1868" s="384" t="str">
        <f>IF(ISTEXT(Data!AJ1868),Data!AJ1868,"")</f>
        <v/>
      </c>
      <c r="U1868" s="384" t="str">
        <f>IF(ISTEXT(Data!AK1868),Data!AK1868,"")</f>
        <v/>
      </c>
    </row>
    <row r="1869" spans="20:21" x14ac:dyDescent="0.2">
      <c r="T1869" s="384" t="str">
        <f>IF(ISTEXT(Data!AJ1869),Data!AJ1869,"")</f>
        <v/>
      </c>
      <c r="U1869" s="384" t="str">
        <f>IF(ISTEXT(Data!AK1869),Data!AK1869,"")</f>
        <v/>
      </c>
    </row>
    <row r="1870" spans="20:21" x14ac:dyDescent="0.2">
      <c r="T1870" s="384" t="str">
        <f>IF(ISTEXT(Data!AJ1870),Data!AJ1870,"")</f>
        <v/>
      </c>
      <c r="U1870" s="384" t="str">
        <f>IF(ISTEXT(Data!AK1870),Data!AK1870,"")</f>
        <v/>
      </c>
    </row>
    <row r="1871" spans="20:21" x14ac:dyDescent="0.2">
      <c r="T1871" s="384" t="str">
        <f>IF(ISTEXT(Data!AJ1871),Data!AJ1871,"")</f>
        <v/>
      </c>
      <c r="U1871" s="384" t="str">
        <f>IF(ISTEXT(Data!AK1871),Data!AK1871,"")</f>
        <v/>
      </c>
    </row>
    <row r="1872" spans="20:21" x14ac:dyDescent="0.2">
      <c r="T1872" s="384" t="str">
        <f>IF(ISTEXT(Data!AJ1872),Data!AJ1872,"")</f>
        <v/>
      </c>
      <c r="U1872" s="384" t="str">
        <f>IF(ISTEXT(Data!AK1872),Data!AK1872,"")</f>
        <v/>
      </c>
    </row>
    <row r="1873" spans="20:21" x14ac:dyDescent="0.2">
      <c r="T1873" s="384" t="str">
        <f>IF(ISTEXT(Data!AJ1873),Data!AJ1873,"")</f>
        <v/>
      </c>
      <c r="U1873" s="384" t="str">
        <f>IF(ISTEXT(Data!AK1873),Data!AK1873,"")</f>
        <v/>
      </c>
    </row>
    <row r="1874" spans="20:21" x14ac:dyDescent="0.2">
      <c r="T1874" s="384" t="str">
        <f>IF(ISTEXT(Data!AJ1874),Data!AJ1874,"")</f>
        <v/>
      </c>
      <c r="U1874" s="384" t="str">
        <f>IF(ISTEXT(Data!AK1874),Data!AK1874,"")</f>
        <v/>
      </c>
    </row>
    <row r="1875" spans="20:21" x14ac:dyDescent="0.2">
      <c r="T1875" s="384" t="str">
        <f>IF(ISTEXT(Data!AJ1875),Data!AJ1875,"")</f>
        <v/>
      </c>
      <c r="U1875" s="384" t="str">
        <f>IF(ISTEXT(Data!AK1875),Data!AK1875,"")</f>
        <v/>
      </c>
    </row>
    <row r="1876" spans="20:21" x14ac:dyDescent="0.2">
      <c r="T1876" s="384" t="str">
        <f>IF(ISTEXT(Data!AJ1876),Data!AJ1876,"")</f>
        <v/>
      </c>
      <c r="U1876" s="384" t="str">
        <f>IF(ISTEXT(Data!AK1876),Data!AK1876,"")</f>
        <v/>
      </c>
    </row>
    <row r="1877" spans="20:21" x14ac:dyDescent="0.2">
      <c r="T1877" s="384" t="str">
        <f>IF(ISTEXT(Data!AJ1877),Data!AJ1877,"")</f>
        <v/>
      </c>
      <c r="U1877" s="384" t="str">
        <f>IF(ISTEXT(Data!AK1877),Data!AK1877,"")</f>
        <v/>
      </c>
    </row>
    <row r="1878" spans="20:21" x14ac:dyDescent="0.2">
      <c r="T1878" s="384" t="str">
        <f>IF(ISTEXT(Data!AJ1878),Data!AJ1878,"")</f>
        <v/>
      </c>
      <c r="U1878" s="384" t="str">
        <f>IF(ISTEXT(Data!AK1878),Data!AK1878,"")</f>
        <v/>
      </c>
    </row>
    <row r="1879" spans="20:21" x14ac:dyDescent="0.2">
      <c r="T1879" s="384" t="str">
        <f>IF(ISTEXT(Data!AJ1879),Data!AJ1879,"")</f>
        <v/>
      </c>
      <c r="U1879" s="384" t="str">
        <f>IF(ISTEXT(Data!AK1879),Data!AK1879,"")</f>
        <v/>
      </c>
    </row>
    <row r="1880" spans="20:21" x14ac:dyDescent="0.2">
      <c r="T1880" s="384" t="str">
        <f>IF(ISTEXT(Data!AJ1880),Data!AJ1880,"")</f>
        <v/>
      </c>
      <c r="U1880" s="384" t="str">
        <f>IF(ISTEXT(Data!AK1880),Data!AK1880,"")</f>
        <v/>
      </c>
    </row>
    <row r="1881" spans="20:21" x14ac:dyDescent="0.2">
      <c r="T1881" s="384" t="str">
        <f>IF(ISTEXT(Data!AJ1881),Data!AJ1881,"")</f>
        <v/>
      </c>
      <c r="U1881" s="384" t="str">
        <f>IF(ISTEXT(Data!AK1881),Data!AK1881,"")</f>
        <v/>
      </c>
    </row>
    <row r="1882" spans="20:21" x14ac:dyDescent="0.2">
      <c r="T1882" s="384" t="str">
        <f>IF(ISTEXT(Data!AJ1882),Data!AJ1882,"")</f>
        <v/>
      </c>
      <c r="U1882" s="384" t="str">
        <f>IF(ISTEXT(Data!AK1882),Data!AK1882,"")</f>
        <v/>
      </c>
    </row>
    <row r="1883" spans="20:21" x14ac:dyDescent="0.2">
      <c r="T1883" s="384" t="str">
        <f>IF(ISTEXT(Data!AJ1883),Data!AJ1883,"")</f>
        <v/>
      </c>
      <c r="U1883" s="384" t="str">
        <f>IF(ISTEXT(Data!AK1883),Data!AK1883,"")</f>
        <v/>
      </c>
    </row>
    <row r="1884" spans="20:21" x14ac:dyDescent="0.2">
      <c r="T1884" s="384" t="str">
        <f>IF(ISTEXT(Data!AJ1884),Data!AJ1884,"")</f>
        <v/>
      </c>
      <c r="U1884" s="384" t="str">
        <f>IF(ISTEXT(Data!AK1884),Data!AK1884,"")</f>
        <v/>
      </c>
    </row>
    <row r="1885" spans="20:21" x14ac:dyDescent="0.2">
      <c r="T1885" s="384" t="str">
        <f>IF(ISTEXT(Data!AJ1885),Data!AJ1885,"")</f>
        <v/>
      </c>
      <c r="U1885" s="384" t="str">
        <f>IF(ISTEXT(Data!AK1885),Data!AK1885,"")</f>
        <v/>
      </c>
    </row>
    <row r="1886" spans="20:21" x14ac:dyDescent="0.2">
      <c r="T1886" s="384" t="str">
        <f>IF(ISTEXT(Data!AJ1886),Data!AJ1886,"")</f>
        <v/>
      </c>
      <c r="U1886" s="384" t="str">
        <f>IF(ISTEXT(Data!AK1886),Data!AK1886,"")</f>
        <v/>
      </c>
    </row>
    <row r="1887" spans="20:21" x14ac:dyDescent="0.2">
      <c r="T1887" s="384" t="str">
        <f>IF(ISTEXT(Data!AJ1887),Data!AJ1887,"")</f>
        <v/>
      </c>
      <c r="U1887" s="384" t="str">
        <f>IF(ISTEXT(Data!AK1887),Data!AK1887,"")</f>
        <v/>
      </c>
    </row>
    <row r="1888" spans="20:21" x14ac:dyDescent="0.2">
      <c r="T1888" s="384" t="str">
        <f>IF(ISTEXT(Data!AJ1888),Data!AJ1888,"")</f>
        <v/>
      </c>
      <c r="U1888" s="384" t="str">
        <f>IF(ISTEXT(Data!AK1888),Data!AK1888,"")</f>
        <v/>
      </c>
    </row>
    <row r="1889" spans="20:21" x14ac:dyDescent="0.2">
      <c r="T1889" s="384" t="str">
        <f>IF(ISTEXT(Data!AJ1889),Data!AJ1889,"")</f>
        <v/>
      </c>
      <c r="U1889" s="384" t="str">
        <f>IF(ISTEXT(Data!AK1889),Data!AK1889,"")</f>
        <v/>
      </c>
    </row>
    <row r="1890" spans="20:21" x14ac:dyDescent="0.2">
      <c r="T1890" s="384" t="str">
        <f>IF(ISTEXT(Data!AJ1890),Data!AJ1890,"")</f>
        <v/>
      </c>
      <c r="U1890" s="384" t="str">
        <f>IF(ISTEXT(Data!AK1890),Data!AK1890,"")</f>
        <v/>
      </c>
    </row>
    <row r="1891" spans="20:21" x14ac:dyDescent="0.2">
      <c r="T1891" s="384" t="str">
        <f>IF(ISTEXT(Data!AJ1891),Data!AJ1891,"")</f>
        <v/>
      </c>
      <c r="U1891" s="384" t="str">
        <f>IF(ISTEXT(Data!AK1891),Data!AK1891,"")</f>
        <v/>
      </c>
    </row>
    <row r="1892" spans="20:21" x14ac:dyDescent="0.2">
      <c r="T1892" s="384" t="str">
        <f>IF(ISTEXT(Data!AJ1892),Data!AJ1892,"")</f>
        <v/>
      </c>
      <c r="U1892" s="384" t="str">
        <f>IF(ISTEXT(Data!AK1892),Data!AK1892,"")</f>
        <v/>
      </c>
    </row>
    <row r="1893" spans="20:21" x14ac:dyDescent="0.2">
      <c r="T1893" s="384" t="str">
        <f>IF(ISTEXT(Data!AJ1893),Data!AJ1893,"")</f>
        <v/>
      </c>
      <c r="U1893" s="384" t="str">
        <f>IF(ISTEXT(Data!AK1893),Data!AK1893,"")</f>
        <v/>
      </c>
    </row>
    <row r="1894" spans="20:21" x14ac:dyDescent="0.2">
      <c r="T1894" s="384" t="str">
        <f>IF(ISTEXT(Data!AJ1894),Data!AJ1894,"")</f>
        <v/>
      </c>
      <c r="U1894" s="384" t="str">
        <f>IF(ISTEXT(Data!AK1894),Data!AK1894,"")</f>
        <v/>
      </c>
    </row>
    <row r="1895" spans="20:21" x14ac:dyDescent="0.2">
      <c r="T1895" s="384" t="str">
        <f>IF(ISTEXT(Data!AJ1895),Data!AJ1895,"")</f>
        <v/>
      </c>
      <c r="U1895" s="384" t="str">
        <f>IF(ISTEXT(Data!AK1895),Data!AK1895,"")</f>
        <v/>
      </c>
    </row>
    <row r="1896" spans="20:21" x14ac:dyDescent="0.2">
      <c r="T1896" s="384" t="str">
        <f>IF(ISTEXT(Data!AJ1896),Data!AJ1896,"")</f>
        <v/>
      </c>
      <c r="U1896" s="384" t="str">
        <f>IF(ISTEXT(Data!AK1896),Data!AK1896,"")</f>
        <v/>
      </c>
    </row>
    <row r="1897" spans="20:21" x14ac:dyDescent="0.2">
      <c r="T1897" s="384" t="str">
        <f>IF(ISTEXT(Data!AJ1897),Data!AJ1897,"")</f>
        <v/>
      </c>
      <c r="U1897" s="384" t="str">
        <f>IF(ISTEXT(Data!AK1897),Data!AK1897,"")</f>
        <v/>
      </c>
    </row>
    <row r="1898" spans="20:21" x14ac:dyDescent="0.2">
      <c r="T1898" s="384" t="str">
        <f>IF(ISTEXT(Data!AJ1898),Data!AJ1898,"")</f>
        <v/>
      </c>
      <c r="U1898" s="384" t="str">
        <f>IF(ISTEXT(Data!AK1898),Data!AK1898,"")</f>
        <v/>
      </c>
    </row>
    <row r="1899" spans="20:21" x14ac:dyDescent="0.2">
      <c r="T1899" s="384" t="str">
        <f>IF(ISTEXT(Data!AJ1899),Data!AJ1899,"")</f>
        <v/>
      </c>
      <c r="U1899" s="384" t="str">
        <f>IF(ISTEXT(Data!AK1899),Data!AK1899,"")</f>
        <v/>
      </c>
    </row>
    <row r="1900" spans="20:21" x14ac:dyDescent="0.2">
      <c r="T1900" s="384" t="str">
        <f>IF(ISTEXT(Data!AJ1900),Data!AJ1900,"")</f>
        <v/>
      </c>
      <c r="U1900" s="384" t="str">
        <f>IF(ISTEXT(Data!AK1900),Data!AK1900,"")</f>
        <v/>
      </c>
    </row>
    <row r="1901" spans="20:21" x14ac:dyDescent="0.2">
      <c r="T1901" s="384" t="str">
        <f>IF(ISTEXT(Data!AJ1901),Data!AJ1901,"")</f>
        <v/>
      </c>
      <c r="U1901" s="384" t="str">
        <f>IF(ISTEXT(Data!AK1901),Data!AK1901,"")</f>
        <v/>
      </c>
    </row>
    <row r="1902" spans="20:21" x14ac:dyDescent="0.2">
      <c r="T1902" s="384" t="str">
        <f>IF(ISTEXT(Data!AJ1902),Data!AJ1902,"")</f>
        <v/>
      </c>
      <c r="U1902" s="384" t="str">
        <f>IF(ISTEXT(Data!AK1902),Data!AK1902,"")</f>
        <v/>
      </c>
    </row>
    <row r="1903" spans="20:21" x14ac:dyDescent="0.2">
      <c r="T1903" s="384" t="str">
        <f>IF(ISTEXT(Data!AJ1903),Data!AJ1903,"")</f>
        <v/>
      </c>
      <c r="U1903" s="384" t="str">
        <f>IF(ISTEXT(Data!AK1903),Data!AK1903,"")</f>
        <v/>
      </c>
    </row>
    <row r="1904" spans="20:21" x14ac:dyDescent="0.2">
      <c r="T1904" s="384" t="str">
        <f>IF(ISTEXT(Data!AJ1904),Data!AJ1904,"")</f>
        <v/>
      </c>
      <c r="U1904" s="384" t="str">
        <f>IF(ISTEXT(Data!AK1904),Data!AK1904,"")</f>
        <v/>
      </c>
    </row>
    <row r="1905" spans="20:21" x14ac:dyDescent="0.2">
      <c r="T1905" s="384" t="str">
        <f>IF(ISTEXT(Data!AJ1905),Data!AJ1905,"")</f>
        <v/>
      </c>
      <c r="U1905" s="384" t="str">
        <f>IF(ISTEXT(Data!AK1905),Data!AK1905,"")</f>
        <v/>
      </c>
    </row>
    <row r="1906" spans="20:21" x14ac:dyDescent="0.2">
      <c r="T1906" s="384" t="str">
        <f>IF(ISTEXT(Data!AJ1906),Data!AJ1906,"")</f>
        <v/>
      </c>
      <c r="U1906" s="384" t="str">
        <f>IF(ISTEXT(Data!AK1906),Data!AK1906,"")</f>
        <v/>
      </c>
    </row>
    <row r="1907" spans="20:21" x14ac:dyDescent="0.2">
      <c r="T1907" s="384" t="str">
        <f>IF(ISTEXT(Data!AJ1907),Data!AJ1907,"")</f>
        <v/>
      </c>
      <c r="U1907" s="384" t="str">
        <f>IF(ISTEXT(Data!AK1907),Data!AK1907,"")</f>
        <v/>
      </c>
    </row>
    <row r="1908" spans="20:21" x14ac:dyDescent="0.2">
      <c r="T1908" s="384" t="str">
        <f>IF(ISTEXT(Data!AJ1908),Data!AJ1908,"")</f>
        <v/>
      </c>
      <c r="U1908" s="384" t="str">
        <f>IF(ISTEXT(Data!AK1908),Data!AK1908,"")</f>
        <v/>
      </c>
    </row>
    <row r="1909" spans="20:21" x14ac:dyDescent="0.2">
      <c r="T1909" s="384" t="str">
        <f>IF(ISTEXT(Data!AJ1909),Data!AJ1909,"")</f>
        <v/>
      </c>
      <c r="U1909" s="384" t="str">
        <f>IF(ISTEXT(Data!AK1909),Data!AK1909,"")</f>
        <v/>
      </c>
    </row>
    <row r="1910" spans="20:21" x14ac:dyDescent="0.2">
      <c r="T1910" s="384" t="str">
        <f>IF(ISTEXT(Data!AJ1910),Data!AJ1910,"")</f>
        <v/>
      </c>
      <c r="U1910" s="384" t="str">
        <f>IF(ISTEXT(Data!AK1910),Data!AK1910,"")</f>
        <v/>
      </c>
    </row>
    <row r="1911" spans="20:21" x14ac:dyDescent="0.2">
      <c r="T1911" s="384" t="str">
        <f>IF(ISTEXT(Data!AJ1911),Data!AJ1911,"")</f>
        <v/>
      </c>
      <c r="U1911" s="384" t="str">
        <f>IF(ISTEXT(Data!AK1911),Data!AK1911,"")</f>
        <v/>
      </c>
    </row>
    <row r="1912" spans="20:21" x14ac:dyDescent="0.2">
      <c r="T1912" s="384" t="str">
        <f>IF(ISTEXT(Data!AJ1912),Data!AJ1912,"")</f>
        <v/>
      </c>
      <c r="U1912" s="384" t="str">
        <f>IF(ISTEXT(Data!AK1912),Data!AK1912,"")</f>
        <v/>
      </c>
    </row>
    <row r="1913" spans="20:21" x14ac:dyDescent="0.2">
      <c r="T1913" s="384" t="str">
        <f>IF(ISTEXT(Data!AJ1913),Data!AJ1913,"")</f>
        <v/>
      </c>
      <c r="U1913" s="384" t="str">
        <f>IF(ISTEXT(Data!AK1913),Data!AK1913,"")</f>
        <v/>
      </c>
    </row>
    <row r="1914" spans="20:21" x14ac:dyDescent="0.2">
      <c r="T1914" s="384" t="str">
        <f>IF(ISTEXT(Data!AJ1914),Data!AJ1914,"")</f>
        <v/>
      </c>
      <c r="U1914" s="384" t="str">
        <f>IF(ISTEXT(Data!AK1914),Data!AK1914,"")</f>
        <v/>
      </c>
    </row>
    <row r="1915" spans="20:21" x14ac:dyDescent="0.2">
      <c r="T1915" s="384" t="str">
        <f>IF(ISTEXT(Data!AJ1915),Data!AJ1915,"")</f>
        <v/>
      </c>
      <c r="U1915" s="384" t="str">
        <f>IF(ISTEXT(Data!AK1915),Data!AK1915,"")</f>
        <v/>
      </c>
    </row>
    <row r="1916" spans="20:21" x14ac:dyDescent="0.2">
      <c r="T1916" s="384" t="str">
        <f>IF(ISTEXT(Data!AJ1916),Data!AJ1916,"")</f>
        <v/>
      </c>
      <c r="U1916" s="384" t="str">
        <f>IF(ISTEXT(Data!AK1916),Data!AK1916,"")</f>
        <v/>
      </c>
    </row>
    <row r="1917" spans="20:21" x14ac:dyDescent="0.2">
      <c r="T1917" s="384" t="str">
        <f>IF(ISTEXT(Data!AJ1917),Data!AJ1917,"")</f>
        <v/>
      </c>
      <c r="U1917" s="384" t="str">
        <f>IF(ISTEXT(Data!AK1917),Data!AK1917,"")</f>
        <v/>
      </c>
    </row>
    <row r="1918" spans="20:21" x14ac:dyDescent="0.2">
      <c r="T1918" s="384" t="str">
        <f>IF(ISTEXT(Data!AJ1918),Data!AJ1918,"")</f>
        <v/>
      </c>
      <c r="U1918" s="384" t="str">
        <f>IF(ISTEXT(Data!AK1918),Data!AK1918,"")</f>
        <v/>
      </c>
    </row>
    <row r="1919" spans="20:21" x14ac:dyDescent="0.2">
      <c r="T1919" s="384" t="str">
        <f>IF(ISTEXT(Data!AJ1919),Data!AJ1919,"")</f>
        <v/>
      </c>
      <c r="U1919" s="384" t="str">
        <f>IF(ISTEXT(Data!AK1919),Data!AK1919,"")</f>
        <v/>
      </c>
    </row>
    <row r="1920" spans="20:21" x14ac:dyDescent="0.2">
      <c r="T1920" s="384" t="str">
        <f>IF(ISTEXT(Data!AJ1920),Data!AJ1920,"")</f>
        <v/>
      </c>
      <c r="U1920" s="384" t="str">
        <f>IF(ISTEXT(Data!AK1920),Data!AK1920,"")</f>
        <v/>
      </c>
    </row>
    <row r="1921" spans="20:21" x14ac:dyDescent="0.2">
      <c r="T1921" s="384" t="str">
        <f>IF(ISTEXT(Data!AJ1921),Data!AJ1921,"")</f>
        <v/>
      </c>
      <c r="U1921" s="384" t="str">
        <f>IF(ISTEXT(Data!AK1921),Data!AK1921,"")</f>
        <v/>
      </c>
    </row>
    <row r="1922" spans="20:21" x14ac:dyDescent="0.2">
      <c r="T1922" s="384" t="str">
        <f>IF(ISTEXT(Data!AJ1922),Data!AJ1922,"")</f>
        <v/>
      </c>
      <c r="U1922" s="384" t="str">
        <f>IF(ISTEXT(Data!AK1922),Data!AK1922,"")</f>
        <v/>
      </c>
    </row>
    <row r="1923" spans="20:21" x14ac:dyDescent="0.2">
      <c r="T1923" s="384" t="str">
        <f>IF(ISTEXT(Data!AJ1923),Data!AJ1923,"")</f>
        <v/>
      </c>
      <c r="U1923" s="384" t="str">
        <f>IF(ISTEXT(Data!AK1923),Data!AK1923,"")</f>
        <v/>
      </c>
    </row>
    <row r="1924" spans="20:21" x14ac:dyDescent="0.2">
      <c r="T1924" s="384" t="str">
        <f>IF(ISTEXT(Data!AJ1924),Data!AJ1924,"")</f>
        <v/>
      </c>
      <c r="U1924" s="384" t="str">
        <f>IF(ISTEXT(Data!AK1924),Data!AK1924,"")</f>
        <v/>
      </c>
    </row>
    <row r="1925" spans="20:21" x14ac:dyDescent="0.2">
      <c r="T1925" s="384" t="str">
        <f>IF(ISTEXT(Data!AJ1925),Data!AJ1925,"")</f>
        <v/>
      </c>
      <c r="U1925" s="384" t="str">
        <f>IF(ISTEXT(Data!AK1925),Data!AK1925,"")</f>
        <v/>
      </c>
    </row>
    <row r="1926" spans="20:21" x14ac:dyDescent="0.2">
      <c r="T1926" s="384" t="str">
        <f>IF(ISTEXT(Data!AJ1926),Data!AJ1926,"")</f>
        <v/>
      </c>
      <c r="U1926" s="384" t="str">
        <f>IF(ISTEXT(Data!AK1926),Data!AK1926,"")</f>
        <v/>
      </c>
    </row>
    <row r="1927" spans="20:21" x14ac:dyDescent="0.2">
      <c r="T1927" s="384" t="str">
        <f>IF(ISTEXT(Data!AJ1927),Data!AJ1927,"")</f>
        <v/>
      </c>
      <c r="U1927" s="384" t="str">
        <f>IF(ISTEXT(Data!AK1927),Data!AK1927,"")</f>
        <v/>
      </c>
    </row>
    <row r="1928" spans="20:21" x14ac:dyDescent="0.2">
      <c r="T1928" s="384" t="str">
        <f>IF(ISTEXT(Data!AJ1928),Data!AJ1928,"")</f>
        <v/>
      </c>
      <c r="U1928" s="384" t="str">
        <f>IF(ISTEXT(Data!AK1928),Data!AK1928,"")</f>
        <v/>
      </c>
    </row>
    <row r="1929" spans="20:21" x14ac:dyDescent="0.2">
      <c r="T1929" s="384" t="str">
        <f>IF(ISTEXT(Data!AJ1929),Data!AJ1929,"")</f>
        <v/>
      </c>
      <c r="U1929" s="384" t="str">
        <f>IF(ISTEXT(Data!AK1929),Data!AK1929,"")</f>
        <v/>
      </c>
    </row>
    <row r="1930" spans="20:21" x14ac:dyDescent="0.2">
      <c r="T1930" s="384" t="str">
        <f>IF(ISTEXT(Data!AJ1930),Data!AJ1930,"")</f>
        <v/>
      </c>
      <c r="U1930" s="384" t="str">
        <f>IF(ISTEXT(Data!AK1930),Data!AK1930,"")</f>
        <v/>
      </c>
    </row>
    <row r="1931" spans="20:21" x14ac:dyDescent="0.2">
      <c r="T1931" s="384" t="str">
        <f>IF(ISTEXT(Data!AJ1931),Data!AJ1931,"")</f>
        <v/>
      </c>
      <c r="U1931" s="384" t="str">
        <f>IF(ISTEXT(Data!AK1931),Data!AK1931,"")</f>
        <v/>
      </c>
    </row>
    <row r="1932" spans="20:21" x14ac:dyDescent="0.2">
      <c r="T1932" s="384" t="str">
        <f>IF(ISTEXT(Data!AJ1932),Data!AJ1932,"")</f>
        <v/>
      </c>
      <c r="U1932" s="384" t="str">
        <f>IF(ISTEXT(Data!AK1932),Data!AK1932,"")</f>
        <v/>
      </c>
    </row>
    <row r="1933" spans="20:21" x14ac:dyDescent="0.2">
      <c r="T1933" s="384" t="str">
        <f>IF(ISTEXT(Data!AJ1933),Data!AJ1933,"")</f>
        <v/>
      </c>
      <c r="U1933" s="384" t="str">
        <f>IF(ISTEXT(Data!AK1933),Data!AK1933,"")</f>
        <v/>
      </c>
    </row>
    <row r="1934" spans="20:21" x14ac:dyDescent="0.2">
      <c r="T1934" s="384" t="str">
        <f>IF(ISTEXT(Data!AJ1934),Data!AJ1934,"")</f>
        <v/>
      </c>
      <c r="U1934" s="384" t="str">
        <f>IF(ISTEXT(Data!AK1934),Data!AK1934,"")</f>
        <v/>
      </c>
    </row>
    <row r="1935" spans="20:21" x14ac:dyDescent="0.2">
      <c r="T1935" s="384" t="str">
        <f>IF(ISTEXT(Data!AJ1935),Data!AJ1935,"")</f>
        <v/>
      </c>
      <c r="U1935" s="384" t="str">
        <f>IF(ISTEXT(Data!AK1935),Data!AK1935,"")</f>
        <v/>
      </c>
    </row>
    <row r="1936" spans="20:21" x14ac:dyDescent="0.2">
      <c r="T1936" s="384" t="str">
        <f>IF(ISTEXT(Data!AJ1936),Data!AJ1936,"")</f>
        <v/>
      </c>
      <c r="U1936" s="384" t="str">
        <f>IF(ISTEXT(Data!AK1936),Data!AK1936,"")</f>
        <v/>
      </c>
    </row>
    <row r="1937" spans="20:21" x14ac:dyDescent="0.2">
      <c r="T1937" s="384" t="str">
        <f>IF(ISTEXT(Data!AJ1937),Data!AJ1937,"")</f>
        <v/>
      </c>
      <c r="U1937" s="384" t="str">
        <f>IF(ISTEXT(Data!AK1937),Data!AK1937,"")</f>
        <v/>
      </c>
    </row>
    <row r="1938" spans="20:21" x14ac:dyDescent="0.2">
      <c r="T1938" s="384" t="str">
        <f>IF(ISTEXT(Data!AJ1938),Data!AJ1938,"")</f>
        <v/>
      </c>
      <c r="U1938" s="384" t="str">
        <f>IF(ISTEXT(Data!AK1938),Data!AK1938,"")</f>
        <v/>
      </c>
    </row>
    <row r="1939" spans="20:21" x14ac:dyDescent="0.2">
      <c r="T1939" s="384" t="str">
        <f>IF(ISTEXT(Data!AJ1939),Data!AJ1939,"")</f>
        <v/>
      </c>
      <c r="U1939" s="384" t="str">
        <f>IF(ISTEXT(Data!AK1939),Data!AK1939,"")</f>
        <v/>
      </c>
    </row>
    <row r="1940" spans="20:21" x14ac:dyDescent="0.2">
      <c r="T1940" s="384" t="str">
        <f>IF(ISTEXT(Data!AJ1940),Data!AJ1940,"")</f>
        <v/>
      </c>
      <c r="U1940" s="384" t="str">
        <f>IF(ISTEXT(Data!AK1940),Data!AK1940,"")</f>
        <v/>
      </c>
    </row>
    <row r="1941" spans="20:21" x14ac:dyDescent="0.2">
      <c r="T1941" s="384" t="str">
        <f>IF(ISTEXT(Data!AJ1941),Data!AJ1941,"")</f>
        <v/>
      </c>
      <c r="U1941" s="384" t="str">
        <f>IF(ISTEXT(Data!AK1941),Data!AK1941,"")</f>
        <v/>
      </c>
    </row>
    <row r="1942" spans="20:21" x14ac:dyDescent="0.2">
      <c r="T1942" s="384" t="str">
        <f>IF(ISTEXT(Data!AJ1942),Data!AJ1942,"")</f>
        <v/>
      </c>
      <c r="U1942" s="384" t="str">
        <f>IF(ISTEXT(Data!AK1942),Data!AK1942,"")</f>
        <v/>
      </c>
    </row>
    <row r="1943" spans="20:21" x14ac:dyDescent="0.2">
      <c r="T1943" s="384" t="str">
        <f>IF(ISTEXT(Data!AJ1943),Data!AJ1943,"")</f>
        <v/>
      </c>
      <c r="U1943" s="384" t="str">
        <f>IF(ISTEXT(Data!AK1943),Data!AK1943,"")</f>
        <v/>
      </c>
    </row>
    <row r="1944" spans="20:21" x14ac:dyDescent="0.2">
      <c r="T1944" s="384" t="str">
        <f>IF(ISTEXT(Data!AJ1944),Data!AJ1944,"")</f>
        <v/>
      </c>
      <c r="U1944" s="384" t="str">
        <f>IF(ISTEXT(Data!AK1944),Data!AK1944,"")</f>
        <v/>
      </c>
    </row>
    <row r="1945" spans="20:21" x14ac:dyDescent="0.2">
      <c r="T1945" s="384" t="str">
        <f>IF(ISTEXT(Data!AJ1945),Data!AJ1945,"")</f>
        <v/>
      </c>
      <c r="U1945" s="384" t="str">
        <f>IF(ISTEXT(Data!AK1945),Data!AK1945,"")</f>
        <v/>
      </c>
    </row>
    <row r="1946" spans="20:21" x14ac:dyDescent="0.2">
      <c r="T1946" s="384" t="str">
        <f>IF(ISTEXT(Data!AJ1946),Data!AJ1946,"")</f>
        <v/>
      </c>
      <c r="U1946" s="384" t="str">
        <f>IF(ISTEXT(Data!AK1946),Data!AK1946,"")</f>
        <v/>
      </c>
    </row>
    <row r="1947" spans="20:21" x14ac:dyDescent="0.2">
      <c r="T1947" s="384" t="str">
        <f>IF(ISTEXT(Data!AJ1947),Data!AJ1947,"")</f>
        <v/>
      </c>
      <c r="U1947" s="384" t="str">
        <f>IF(ISTEXT(Data!AK1947),Data!AK1947,"")</f>
        <v/>
      </c>
    </row>
    <row r="1948" spans="20:21" x14ac:dyDescent="0.2">
      <c r="T1948" s="384" t="str">
        <f>IF(ISTEXT(Data!AJ1948),Data!AJ1948,"")</f>
        <v/>
      </c>
      <c r="U1948" s="384" t="str">
        <f>IF(ISTEXT(Data!AK1948),Data!AK1948,"")</f>
        <v/>
      </c>
    </row>
    <row r="1949" spans="20:21" x14ac:dyDescent="0.2">
      <c r="T1949" s="384" t="str">
        <f>IF(ISTEXT(Data!AJ1949),Data!AJ1949,"")</f>
        <v/>
      </c>
      <c r="U1949" s="384" t="str">
        <f>IF(ISTEXT(Data!AK1949),Data!AK1949,"")</f>
        <v/>
      </c>
    </row>
    <row r="1950" spans="20:21" x14ac:dyDescent="0.2">
      <c r="T1950" s="384" t="str">
        <f>IF(ISTEXT(Data!AJ1950),Data!AJ1950,"")</f>
        <v/>
      </c>
      <c r="U1950" s="384" t="str">
        <f>IF(ISTEXT(Data!AK1950),Data!AK1950,"")</f>
        <v/>
      </c>
    </row>
    <row r="1951" spans="20:21" x14ac:dyDescent="0.2">
      <c r="T1951" s="384" t="str">
        <f>IF(ISTEXT(Data!AJ1951),Data!AJ1951,"")</f>
        <v/>
      </c>
      <c r="U1951" s="384" t="str">
        <f>IF(ISTEXT(Data!AK1951),Data!AK1951,"")</f>
        <v/>
      </c>
    </row>
    <row r="1952" spans="20:21" x14ac:dyDescent="0.2">
      <c r="T1952" s="384" t="str">
        <f>IF(ISTEXT(Data!AJ1952),Data!AJ1952,"")</f>
        <v/>
      </c>
      <c r="U1952" s="384" t="str">
        <f>IF(ISTEXT(Data!AK1952),Data!AK1952,"")</f>
        <v/>
      </c>
    </row>
    <row r="1953" spans="20:21" x14ac:dyDescent="0.2">
      <c r="T1953" s="384" t="str">
        <f>IF(ISTEXT(Data!AJ1953),Data!AJ1953,"")</f>
        <v/>
      </c>
      <c r="U1953" s="384" t="str">
        <f>IF(ISTEXT(Data!AK1953),Data!AK1953,"")</f>
        <v/>
      </c>
    </row>
    <row r="1954" spans="20:21" x14ac:dyDescent="0.2">
      <c r="T1954" s="384" t="str">
        <f>IF(ISTEXT(Data!AJ1954),Data!AJ1954,"")</f>
        <v/>
      </c>
      <c r="U1954" s="384" t="str">
        <f>IF(ISTEXT(Data!AK1954),Data!AK1954,"")</f>
        <v/>
      </c>
    </row>
    <row r="1955" spans="20:21" x14ac:dyDescent="0.2">
      <c r="T1955" s="384" t="str">
        <f>IF(ISTEXT(Data!AJ1955),Data!AJ1955,"")</f>
        <v/>
      </c>
      <c r="U1955" s="384" t="str">
        <f>IF(ISTEXT(Data!AK1955),Data!AK1955,"")</f>
        <v/>
      </c>
    </row>
    <row r="1956" spans="20:21" x14ac:dyDescent="0.2">
      <c r="T1956" s="384" t="str">
        <f>IF(ISTEXT(Data!AJ1956),Data!AJ1956,"")</f>
        <v/>
      </c>
      <c r="U1956" s="384" t="str">
        <f>IF(ISTEXT(Data!AK1956),Data!AK1956,"")</f>
        <v/>
      </c>
    </row>
    <row r="1957" spans="20:21" x14ac:dyDescent="0.2">
      <c r="T1957" s="384" t="str">
        <f>IF(ISTEXT(Data!AJ1957),Data!AJ1957,"")</f>
        <v/>
      </c>
      <c r="U1957" s="384" t="str">
        <f>IF(ISTEXT(Data!AK1957),Data!AK1957,"")</f>
        <v/>
      </c>
    </row>
    <row r="1958" spans="20:21" x14ac:dyDescent="0.2">
      <c r="T1958" s="384" t="str">
        <f>IF(ISTEXT(Data!AJ1958),Data!AJ1958,"")</f>
        <v/>
      </c>
      <c r="U1958" s="384" t="str">
        <f>IF(ISTEXT(Data!AK1958),Data!AK1958,"")</f>
        <v/>
      </c>
    </row>
    <row r="1959" spans="20:21" x14ac:dyDescent="0.2">
      <c r="T1959" s="384" t="str">
        <f>IF(ISTEXT(Data!AJ1959),Data!AJ1959,"")</f>
        <v/>
      </c>
      <c r="U1959" s="384" t="str">
        <f>IF(ISTEXT(Data!AK1959),Data!AK1959,"")</f>
        <v/>
      </c>
    </row>
    <row r="1960" spans="20:21" x14ac:dyDescent="0.2">
      <c r="T1960" s="384" t="str">
        <f>IF(ISTEXT(Data!AJ1960),Data!AJ1960,"")</f>
        <v/>
      </c>
      <c r="U1960" s="384" t="str">
        <f>IF(ISTEXT(Data!AK1960),Data!AK1960,"")</f>
        <v/>
      </c>
    </row>
    <row r="1961" spans="20:21" x14ac:dyDescent="0.2">
      <c r="T1961" s="384" t="str">
        <f>IF(ISTEXT(Data!AJ1961),Data!AJ1961,"")</f>
        <v/>
      </c>
      <c r="U1961" s="384" t="str">
        <f>IF(ISTEXT(Data!AK1961),Data!AK1961,"")</f>
        <v/>
      </c>
    </row>
    <row r="1962" spans="20:21" x14ac:dyDescent="0.2">
      <c r="T1962" s="384" t="str">
        <f>IF(ISTEXT(Data!AJ1962),Data!AJ1962,"")</f>
        <v/>
      </c>
      <c r="U1962" s="384" t="str">
        <f>IF(ISTEXT(Data!AK1962),Data!AK1962,"")</f>
        <v/>
      </c>
    </row>
    <row r="1963" spans="20:21" x14ac:dyDescent="0.2">
      <c r="T1963" s="384" t="str">
        <f>IF(ISTEXT(Data!AJ1963),Data!AJ1963,"")</f>
        <v/>
      </c>
      <c r="U1963" s="384" t="str">
        <f>IF(ISTEXT(Data!AK1963),Data!AK1963,"")</f>
        <v/>
      </c>
    </row>
    <row r="1964" spans="20:21" x14ac:dyDescent="0.2">
      <c r="T1964" s="384" t="str">
        <f>IF(ISTEXT(Data!AJ1964),Data!AJ1964,"")</f>
        <v/>
      </c>
      <c r="U1964" s="384" t="str">
        <f>IF(ISTEXT(Data!AK1964),Data!AK1964,"")</f>
        <v/>
      </c>
    </row>
    <row r="1965" spans="20:21" x14ac:dyDescent="0.2">
      <c r="T1965" s="384" t="str">
        <f>IF(ISTEXT(Data!AJ1965),Data!AJ1965,"")</f>
        <v/>
      </c>
      <c r="U1965" s="384" t="str">
        <f>IF(ISTEXT(Data!AK1965),Data!AK1965,"")</f>
        <v/>
      </c>
    </row>
    <row r="1966" spans="20:21" x14ac:dyDescent="0.2">
      <c r="T1966" s="384" t="str">
        <f>IF(ISTEXT(Data!AJ1966),Data!AJ1966,"")</f>
        <v/>
      </c>
      <c r="U1966" s="384" t="str">
        <f>IF(ISTEXT(Data!AK1966),Data!AK1966,"")</f>
        <v/>
      </c>
    </row>
    <row r="1967" spans="20:21" x14ac:dyDescent="0.2">
      <c r="T1967" s="384" t="str">
        <f>IF(ISTEXT(Data!AJ1967),Data!AJ1967,"")</f>
        <v/>
      </c>
      <c r="U1967" s="384" t="str">
        <f>IF(ISTEXT(Data!AK1967),Data!AK1967,"")</f>
        <v/>
      </c>
    </row>
    <row r="1968" spans="20:21" x14ac:dyDescent="0.2">
      <c r="T1968" s="384" t="str">
        <f>IF(ISTEXT(Data!AJ1968),Data!AJ1968,"")</f>
        <v/>
      </c>
      <c r="U1968" s="384" t="str">
        <f>IF(ISTEXT(Data!AK1968),Data!AK1968,"")</f>
        <v/>
      </c>
    </row>
    <row r="1969" spans="20:21" x14ac:dyDescent="0.2">
      <c r="T1969" s="384" t="str">
        <f>IF(ISTEXT(Data!AJ1969),Data!AJ1969,"")</f>
        <v/>
      </c>
      <c r="U1969" s="384" t="str">
        <f>IF(ISTEXT(Data!AK1969),Data!AK1969,"")</f>
        <v/>
      </c>
    </row>
    <row r="1970" spans="20:21" x14ac:dyDescent="0.2">
      <c r="T1970" s="384" t="str">
        <f>IF(ISTEXT(Data!AJ1970),Data!AJ1970,"")</f>
        <v/>
      </c>
      <c r="U1970" s="384" t="str">
        <f>IF(ISTEXT(Data!AK1970),Data!AK1970,"")</f>
        <v/>
      </c>
    </row>
    <row r="1971" spans="20:21" x14ac:dyDescent="0.2">
      <c r="T1971" s="384" t="str">
        <f>IF(ISTEXT(Data!AJ1971),Data!AJ1971,"")</f>
        <v/>
      </c>
      <c r="U1971" s="384" t="str">
        <f>IF(ISTEXT(Data!AK1971),Data!AK1971,"")</f>
        <v/>
      </c>
    </row>
    <row r="1972" spans="20:21" x14ac:dyDescent="0.2">
      <c r="T1972" s="384" t="str">
        <f>IF(ISTEXT(Data!AJ1972),Data!AJ1972,"")</f>
        <v/>
      </c>
      <c r="U1972" s="384" t="str">
        <f>IF(ISTEXT(Data!AK1972),Data!AK1972,"")</f>
        <v/>
      </c>
    </row>
    <row r="1973" spans="20:21" x14ac:dyDescent="0.2">
      <c r="T1973" s="384" t="str">
        <f>IF(ISTEXT(Data!AJ1973),Data!AJ1973,"")</f>
        <v/>
      </c>
      <c r="U1973" s="384" t="str">
        <f>IF(ISTEXT(Data!AK1973),Data!AK1973,"")</f>
        <v/>
      </c>
    </row>
    <row r="1974" spans="20:21" x14ac:dyDescent="0.2">
      <c r="T1974" s="384" t="str">
        <f>IF(ISTEXT(Data!AJ1974),Data!AJ1974,"")</f>
        <v/>
      </c>
      <c r="U1974" s="384" t="str">
        <f>IF(ISTEXT(Data!AK1974),Data!AK1974,"")</f>
        <v/>
      </c>
    </row>
    <row r="1975" spans="20:21" x14ac:dyDescent="0.2">
      <c r="T1975" s="384" t="str">
        <f>IF(ISTEXT(Data!AJ1975),Data!AJ1975,"")</f>
        <v/>
      </c>
      <c r="U1975" s="384" t="str">
        <f>IF(ISTEXT(Data!AK1975),Data!AK1975,"")</f>
        <v/>
      </c>
    </row>
    <row r="1976" spans="20:21" x14ac:dyDescent="0.2">
      <c r="T1976" s="384" t="str">
        <f>IF(ISTEXT(Data!AJ1976),Data!AJ1976,"")</f>
        <v/>
      </c>
      <c r="U1976" s="384" t="str">
        <f>IF(ISTEXT(Data!AK1976),Data!AK1976,"")</f>
        <v/>
      </c>
    </row>
    <row r="1977" spans="20:21" x14ac:dyDescent="0.2">
      <c r="T1977" s="384" t="str">
        <f>IF(ISTEXT(Data!AJ1977),Data!AJ1977,"")</f>
        <v/>
      </c>
      <c r="U1977" s="384" t="str">
        <f>IF(ISTEXT(Data!AK1977),Data!AK1977,"")</f>
        <v/>
      </c>
    </row>
    <row r="1978" spans="20:21" x14ac:dyDescent="0.2">
      <c r="T1978" s="384" t="str">
        <f>IF(ISTEXT(Data!AJ1978),Data!AJ1978,"")</f>
        <v/>
      </c>
      <c r="U1978" s="384" t="str">
        <f>IF(ISTEXT(Data!AK1978),Data!AK1978,"")</f>
        <v/>
      </c>
    </row>
    <row r="1979" spans="20:21" x14ac:dyDescent="0.2">
      <c r="T1979" s="384" t="str">
        <f>IF(ISTEXT(Data!AJ1979),Data!AJ1979,"")</f>
        <v/>
      </c>
      <c r="U1979" s="384" t="str">
        <f>IF(ISTEXT(Data!AK1979),Data!AK1979,"")</f>
        <v/>
      </c>
    </row>
    <row r="1980" spans="20:21" x14ac:dyDescent="0.2">
      <c r="T1980" s="384" t="str">
        <f>IF(ISTEXT(Data!AJ1980),Data!AJ1980,"")</f>
        <v/>
      </c>
      <c r="U1980" s="384" t="str">
        <f>IF(ISTEXT(Data!AK1980),Data!AK1980,"")</f>
        <v/>
      </c>
    </row>
    <row r="1981" spans="20:21" x14ac:dyDescent="0.2">
      <c r="T1981" s="384" t="str">
        <f>IF(ISTEXT(Data!AJ1981),Data!AJ1981,"")</f>
        <v/>
      </c>
      <c r="U1981" s="384" t="str">
        <f>IF(ISTEXT(Data!AK1981),Data!AK1981,"")</f>
        <v/>
      </c>
    </row>
    <row r="1982" spans="20:21" x14ac:dyDescent="0.2">
      <c r="T1982" s="384" t="str">
        <f>IF(ISTEXT(Data!AJ1982),Data!AJ1982,"")</f>
        <v/>
      </c>
      <c r="U1982" s="384" t="str">
        <f>IF(ISTEXT(Data!AK1982),Data!AK1982,"")</f>
        <v/>
      </c>
    </row>
    <row r="1983" spans="20:21" x14ac:dyDescent="0.2">
      <c r="T1983" s="384" t="str">
        <f>IF(ISTEXT(Data!AJ1983),Data!AJ1983,"")</f>
        <v/>
      </c>
      <c r="U1983" s="384" t="str">
        <f>IF(ISTEXT(Data!AK1983),Data!AK1983,"")</f>
        <v/>
      </c>
    </row>
    <row r="1984" spans="20:21" x14ac:dyDescent="0.2">
      <c r="T1984" s="384" t="str">
        <f>IF(ISTEXT(Data!AJ1984),Data!AJ1984,"")</f>
        <v/>
      </c>
      <c r="U1984" s="384" t="str">
        <f>IF(ISTEXT(Data!AK1984),Data!AK1984,"")</f>
        <v/>
      </c>
    </row>
    <row r="1985" spans="20:21" x14ac:dyDescent="0.2">
      <c r="T1985" s="384" t="str">
        <f>IF(ISTEXT(Data!AJ1985),Data!AJ1985,"")</f>
        <v/>
      </c>
      <c r="U1985" s="384" t="str">
        <f>IF(ISTEXT(Data!AK1985),Data!AK1985,"")</f>
        <v/>
      </c>
    </row>
    <row r="1986" spans="20:21" x14ac:dyDescent="0.2">
      <c r="T1986" s="384" t="str">
        <f>IF(ISTEXT(Data!AJ1986),Data!AJ1986,"")</f>
        <v/>
      </c>
      <c r="U1986" s="384" t="str">
        <f>IF(ISTEXT(Data!AK1986),Data!AK1986,"")</f>
        <v/>
      </c>
    </row>
    <row r="1987" spans="20:21" x14ac:dyDescent="0.2">
      <c r="T1987" s="384" t="str">
        <f>IF(ISTEXT(Data!AJ1987),Data!AJ1987,"")</f>
        <v/>
      </c>
      <c r="U1987" s="384" t="str">
        <f>IF(ISTEXT(Data!AK1987),Data!AK1987,"")</f>
        <v/>
      </c>
    </row>
    <row r="1988" spans="20:21" x14ac:dyDescent="0.2">
      <c r="T1988" s="384" t="str">
        <f>IF(ISTEXT(Data!AJ1988),Data!AJ1988,"")</f>
        <v/>
      </c>
      <c r="U1988" s="384" t="str">
        <f>IF(ISTEXT(Data!AK1988),Data!AK1988,"")</f>
        <v/>
      </c>
    </row>
    <row r="1989" spans="20:21" x14ac:dyDescent="0.2">
      <c r="T1989" s="384" t="str">
        <f>IF(ISTEXT(Data!AJ1989),Data!AJ1989,"")</f>
        <v/>
      </c>
      <c r="U1989" s="384" t="str">
        <f>IF(ISTEXT(Data!AK1989),Data!AK1989,"")</f>
        <v/>
      </c>
    </row>
    <row r="1990" spans="20:21" x14ac:dyDescent="0.2">
      <c r="T1990" s="384" t="str">
        <f>IF(ISTEXT(Data!AJ1990),Data!AJ1990,"")</f>
        <v/>
      </c>
      <c r="U1990" s="384" t="str">
        <f>IF(ISTEXT(Data!AK1990),Data!AK1990,"")</f>
        <v/>
      </c>
    </row>
    <row r="1991" spans="20:21" x14ac:dyDescent="0.2">
      <c r="T1991" s="384" t="str">
        <f>IF(ISTEXT(Data!AJ1991),Data!AJ1991,"")</f>
        <v/>
      </c>
      <c r="U1991" s="384" t="str">
        <f>IF(ISTEXT(Data!AK1991),Data!AK1991,"")</f>
        <v/>
      </c>
    </row>
    <row r="1992" spans="20:21" x14ac:dyDescent="0.2">
      <c r="T1992" s="384" t="str">
        <f>IF(ISTEXT(Data!AJ1992),Data!AJ1992,"")</f>
        <v/>
      </c>
      <c r="U1992" s="384" t="str">
        <f>IF(ISTEXT(Data!AK1992),Data!AK1992,"")</f>
        <v/>
      </c>
    </row>
    <row r="1993" spans="20:21" x14ac:dyDescent="0.2">
      <c r="T1993" s="384" t="str">
        <f>IF(ISTEXT(Data!AJ1993),Data!AJ1993,"")</f>
        <v/>
      </c>
      <c r="U1993" s="384" t="str">
        <f>IF(ISTEXT(Data!AK1993),Data!AK1993,"")</f>
        <v/>
      </c>
    </row>
    <row r="1994" spans="20:21" x14ac:dyDescent="0.2">
      <c r="T1994" s="384" t="str">
        <f>IF(ISTEXT(Data!AJ1994),Data!AJ1994,"")</f>
        <v/>
      </c>
      <c r="U1994" s="384" t="str">
        <f>IF(ISTEXT(Data!AK1994),Data!AK1994,"")</f>
        <v/>
      </c>
    </row>
    <row r="1995" spans="20:21" x14ac:dyDescent="0.2">
      <c r="T1995" s="384" t="str">
        <f>IF(ISTEXT(Data!AJ1995),Data!AJ1995,"")</f>
        <v/>
      </c>
      <c r="U1995" s="384" t="str">
        <f>IF(ISTEXT(Data!AK1995),Data!AK1995,"")</f>
        <v/>
      </c>
    </row>
    <row r="1996" spans="20:21" x14ac:dyDescent="0.2">
      <c r="T1996" s="384" t="str">
        <f>IF(ISTEXT(Data!AJ1996),Data!AJ1996,"")</f>
        <v/>
      </c>
      <c r="U1996" s="384" t="str">
        <f>IF(ISTEXT(Data!AK1996),Data!AK1996,"")</f>
        <v/>
      </c>
    </row>
    <row r="1997" spans="20:21" x14ac:dyDescent="0.2">
      <c r="T1997" s="384" t="str">
        <f>IF(ISTEXT(Data!AJ1997),Data!AJ1997,"")</f>
        <v/>
      </c>
      <c r="U1997" s="384" t="str">
        <f>IF(ISTEXT(Data!AK1997),Data!AK1997,"")</f>
        <v/>
      </c>
    </row>
    <row r="1998" spans="20:21" x14ac:dyDescent="0.2">
      <c r="T1998" s="384" t="str">
        <f>IF(ISTEXT(Data!AJ1998),Data!AJ1998,"")</f>
        <v/>
      </c>
      <c r="U1998" s="384" t="str">
        <f>IF(ISTEXT(Data!AK1998),Data!AK1998,"")</f>
        <v/>
      </c>
    </row>
    <row r="1999" spans="20:21" x14ac:dyDescent="0.2">
      <c r="T1999" s="384" t="str">
        <f>IF(ISTEXT(Data!AJ1999),Data!AJ1999,"")</f>
        <v/>
      </c>
      <c r="U1999" s="384" t="str">
        <f>IF(ISTEXT(Data!AK1999),Data!AK1999,"")</f>
        <v/>
      </c>
    </row>
    <row r="2000" spans="20:21" x14ac:dyDescent="0.2">
      <c r="T2000" s="384" t="str">
        <f>IF(ISTEXT(Data!AJ2000),Data!AJ2000,"")</f>
        <v/>
      </c>
      <c r="U2000" s="384" t="str">
        <f>IF(ISTEXT(Data!AK2000),Data!AK2000,"")</f>
        <v/>
      </c>
    </row>
    <row r="2001" spans="20:21" x14ac:dyDescent="0.2">
      <c r="T2001" s="384" t="str">
        <f>IF(ISTEXT(Data!AJ2001),Data!AJ2001,"")</f>
        <v/>
      </c>
      <c r="U2001" s="384" t="str">
        <f>IF(ISTEXT(Data!AK2001),Data!AK2001,"")</f>
        <v/>
      </c>
    </row>
    <row r="2002" spans="20:21" x14ac:dyDescent="0.2">
      <c r="T2002" s="384" t="str">
        <f>IF(ISTEXT(Data!AJ2002),Data!AJ2002,"")</f>
        <v/>
      </c>
      <c r="U2002" s="384" t="str">
        <f>IF(ISTEXT(Data!AK2002),Data!AK2002,"")</f>
        <v/>
      </c>
    </row>
    <row r="2003" spans="20:21" x14ac:dyDescent="0.2">
      <c r="T2003" s="384" t="str">
        <f>IF(ISTEXT(Data!AJ2003),Data!AJ2003,"")</f>
        <v/>
      </c>
      <c r="U2003" s="384" t="str">
        <f>IF(ISTEXT(Data!AK2003),Data!AK2003,"")</f>
        <v/>
      </c>
    </row>
    <row r="2004" spans="20:21" x14ac:dyDescent="0.2">
      <c r="T2004" s="384" t="str">
        <f>IF(ISTEXT(Data!AJ2004),Data!AJ2004,"")</f>
        <v/>
      </c>
      <c r="U2004" s="384" t="str">
        <f>IF(ISTEXT(Data!AK2004),Data!AK2004,"")</f>
        <v/>
      </c>
    </row>
    <row r="2005" spans="20:21" x14ac:dyDescent="0.2">
      <c r="T2005" s="384" t="str">
        <f>IF(ISTEXT(Data!AJ2005),Data!AJ2005,"")</f>
        <v/>
      </c>
      <c r="U2005" s="384" t="str">
        <f>IF(ISTEXT(Data!AK2005),Data!AK2005,"")</f>
        <v/>
      </c>
    </row>
    <row r="2006" spans="20:21" x14ac:dyDescent="0.2">
      <c r="T2006" s="384" t="str">
        <f>IF(ISTEXT(Data!AJ2006),Data!AJ2006,"")</f>
        <v/>
      </c>
      <c r="U2006" s="384" t="str">
        <f>IF(ISTEXT(Data!AK2006),Data!AK2006,"")</f>
        <v/>
      </c>
    </row>
    <row r="2007" spans="20:21" x14ac:dyDescent="0.2">
      <c r="T2007" s="384" t="str">
        <f>IF(ISTEXT(Data!AJ2007),Data!AJ2007,"")</f>
        <v/>
      </c>
      <c r="U2007" s="384" t="str">
        <f>IF(ISTEXT(Data!AK2007),Data!AK2007,"")</f>
        <v/>
      </c>
    </row>
    <row r="2008" spans="20:21" x14ac:dyDescent="0.2">
      <c r="T2008" s="384" t="str">
        <f>IF(ISTEXT(Data!AJ2008),Data!AJ2008,"")</f>
        <v/>
      </c>
      <c r="U2008" s="384" t="str">
        <f>IF(ISTEXT(Data!AK2008),Data!AK2008,"")</f>
        <v/>
      </c>
    </row>
    <row r="2009" spans="20:21" x14ac:dyDescent="0.2">
      <c r="T2009" s="384" t="str">
        <f>IF(ISTEXT(Data!AJ2009),Data!AJ2009,"")</f>
        <v/>
      </c>
      <c r="U2009" s="384" t="str">
        <f>IF(ISTEXT(Data!AK2009),Data!AK2009,"")</f>
        <v/>
      </c>
    </row>
    <row r="2010" spans="20:21" x14ac:dyDescent="0.2">
      <c r="T2010" s="384" t="str">
        <f>IF(ISTEXT(Data!AJ2010),Data!AJ2010,"")</f>
        <v/>
      </c>
      <c r="U2010" s="384" t="str">
        <f>IF(ISTEXT(Data!AK2010),Data!AK2010,"")</f>
        <v/>
      </c>
    </row>
    <row r="2011" spans="20:21" x14ac:dyDescent="0.2">
      <c r="T2011" s="384" t="str">
        <f>IF(ISTEXT(Data!AJ2011),Data!AJ2011,"")</f>
        <v/>
      </c>
      <c r="U2011" s="384" t="str">
        <f>IF(ISTEXT(Data!AK2011),Data!AK2011,"")</f>
        <v/>
      </c>
    </row>
    <row r="2012" spans="20:21" x14ac:dyDescent="0.2">
      <c r="T2012" s="384" t="str">
        <f>IF(ISTEXT(Data!AJ2012),Data!AJ2012,"")</f>
        <v/>
      </c>
      <c r="U2012" s="384" t="str">
        <f>IF(ISTEXT(Data!AK2012),Data!AK2012,"")</f>
        <v/>
      </c>
    </row>
    <row r="2013" spans="20:21" x14ac:dyDescent="0.2">
      <c r="T2013" s="384" t="str">
        <f>IF(ISTEXT(Data!AJ2013),Data!AJ2013,"")</f>
        <v/>
      </c>
      <c r="U2013" s="384" t="str">
        <f>IF(ISTEXT(Data!AK2013),Data!AK2013,"")</f>
        <v/>
      </c>
    </row>
    <row r="2014" spans="20:21" x14ac:dyDescent="0.2">
      <c r="T2014" s="384" t="str">
        <f>IF(ISTEXT(Data!AJ2014),Data!AJ2014,"")</f>
        <v/>
      </c>
      <c r="U2014" s="384" t="str">
        <f>IF(ISTEXT(Data!AK2014),Data!AK2014,"")</f>
        <v/>
      </c>
    </row>
    <row r="2015" spans="20:21" x14ac:dyDescent="0.2">
      <c r="T2015" s="384" t="str">
        <f>IF(ISTEXT(Data!AJ2015),Data!AJ2015,"")</f>
        <v/>
      </c>
      <c r="U2015" s="384" t="str">
        <f>IF(ISTEXT(Data!AK2015),Data!AK2015,"")</f>
        <v/>
      </c>
    </row>
    <row r="2016" spans="20:21" x14ac:dyDescent="0.2">
      <c r="T2016" s="384" t="str">
        <f>IF(ISTEXT(Data!AJ2016),Data!AJ2016,"")</f>
        <v/>
      </c>
      <c r="U2016" s="384" t="str">
        <f>IF(ISTEXT(Data!AK2016),Data!AK2016,"")</f>
        <v/>
      </c>
    </row>
    <row r="2017" spans="20:21" x14ac:dyDescent="0.2">
      <c r="T2017" s="384" t="str">
        <f>IF(ISTEXT(Data!AJ2017),Data!AJ2017,"")</f>
        <v/>
      </c>
      <c r="U2017" s="384" t="str">
        <f>IF(ISTEXT(Data!AK2017),Data!AK2017,"")</f>
        <v/>
      </c>
    </row>
    <row r="2018" spans="20:21" x14ac:dyDescent="0.2">
      <c r="T2018" s="384" t="str">
        <f>IF(ISTEXT(Data!AJ2018),Data!AJ2018,"")</f>
        <v/>
      </c>
      <c r="U2018" s="384" t="str">
        <f>IF(ISTEXT(Data!AK2018),Data!AK2018,"")</f>
        <v/>
      </c>
    </row>
    <row r="2019" spans="20:21" x14ac:dyDescent="0.2">
      <c r="T2019" s="384" t="str">
        <f>IF(ISTEXT(Data!AJ2019),Data!AJ2019,"")</f>
        <v/>
      </c>
      <c r="U2019" s="384" t="str">
        <f>IF(ISTEXT(Data!AK2019),Data!AK2019,"")</f>
        <v/>
      </c>
    </row>
    <row r="2020" spans="20:21" x14ac:dyDescent="0.2">
      <c r="T2020" s="384" t="str">
        <f>IF(ISTEXT(Data!AJ2020),Data!AJ2020,"")</f>
        <v/>
      </c>
      <c r="U2020" s="384" t="str">
        <f>IF(ISTEXT(Data!AK2020),Data!AK2020,"")</f>
        <v/>
      </c>
    </row>
    <row r="2021" spans="20:21" x14ac:dyDescent="0.2">
      <c r="T2021" s="384" t="str">
        <f>IF(ISTEXT(Data!AJ2021),Data!AJ2021,"")</f>
        <v/>
      </c>
      <c r="U2021" s="384" t="str">
        <f>IF(ISTEXT(Data!AK2021),Data!AK2021,"")</f>
        <v/>
      </c>
    </row>
    <row r="2022" spans="20:21" x14ac:dyDescent="0.2">
      <c r="T2022" s="384" t="str">
        <f>IF(ISTEXT(Data!AJ2022),Data!AJ2022,"")</f>
        <v/>
      </c>
      <c r="U2022" s="384" t="str">
        <f>IF(ISTEXT(Data!AK2022),Data!AK2022,"")</f>
        <v/>
      </c>
    </row>
    <row r="2023" spans="20:21" x14ac:dyDescent="0.2">
      <c r="T2023" s="384" t="str">
        <f>IF(ISTEXT(Data!AJ2023),Data!AJ2023,"")</f>
        <v/>
      </c>
      <c r="U2023" s="384" t="str">
        <f>IF(ISTEXT(Data!AK2023),Data!AK2023,"")</f>
        <v/>
      </c>
    </row>
    <row r="2024" spans="20:21" x14ac:dyDescent="0.2">
      <c r="T2024" s="384" t="str">
        <f>IF(ISTEXT(Data!AJ2024),Data!AJ2024,"")</f>
        <v/>
      </c>
      <c r="U2024" s="384" t="str">
        <f>IF(ISTEXT(Data!AK2024),Data!AK2024,"")</f>
        <v/>
      </c>
    </row>
    <row r="2025" spans="20:21" x14ac:dyDescent="0.2">
      <c r="T2025" s="384" t="str">
        <f>IF(ISTEXT(Data!AJ2025),Data!AJ2025,"")</f>
        <v/>
      </c>
      <c r="U2025" s="384" t="str">
        <f>IF(ISTEXT(Data!AK2025),Data!AK2025,"")</f>
        <v/>
      </c>
    </row>
    <row r="2026" spans="20:21" x14ac:dyDescent="0.2">
      <c r="T2026" s="384" t="str">
        <f>IF(ISTEXT(Data!AJ2026),Data!AJ2026,"")</f>
        <v/>
      </c>
      <c r="U2026" s="384" t="str">
        <f>IF(ISTEXT(Data!AK2026),Data!AK2026,"")</f>
        <v/>
      </c>
    </row>
    <row r="2027" spans="20:21" x14ac:dyDescent="0.2">
      <c r="T2027" s="384" t="str">
        <f>IF(ISTEXT(Data!AJ2027),Data!AJ2027,"")</f>
        <v/>
      </c>
      <c r="U2027" s="384" t="str">
        <f>IF(ISTEXT(Data!AK2027),Data!AK2027,"")</f>
        <v/>
      </c>
    </row>
    <row r="2028" spans="20:21" x14ac:dyDescent="0.2">
      <c r="T2028" s="384" t="str">
        <f>IF(ISTEXT(Data!AJ2028),Data!AJ2028,"")</f>
        <v/>
      </c>
      <c r="U2028" s="384" t="str">
        <f>IF(ISTEXT(Data!AK2028),Data!AK2028,"")</f>
        <v/>
      </c>
    </row>
    <row r="2029" spans="20:21" x14ac:dyDescent="0.2">
      <c r="T2029" s="384" t="str">
        <f>IF(ISTEXT(Data!AJ2029),Data!AJ2029,"")</f>
        <v/>
      </c>
      <c r="U2029" s="384" t="str">
        <f>IF(ISTEXT(Data!AK2029),Data!AK2029,"")</f>
        <v/>
      </c>
    </row>
    <row r="2030" spans="20:21" x14ac:dyDescent="0.2">
      <c r="T2030" s="384" t="str">
        <f>IF(ISTEXT(Data!AJ2030),Data!AJ2030,"")</f>
        <v/>
      </c>
      <c r="U2030" s="384" t="str">
        <f>IF(ISTEXT(Data!AK2030),Data!AK2030,"")</f>
        <v/>
      </c>
    </row>
    <row r="2031" spans="20:21" x14ac:dyDescent="0.2">
      <c r="T2031" s="384" t="str">
        <f>IF(ISTEXT(Data!AJ2031),Data!AJ2031,"")</f>
        <v/>
      </c>
      <c r="U2031" s="384" t="str">
        <f>IF(ISTEXT(Data!AK2031),Data!AK2031,"")</f>
        <v/>
      </c>
    </row>
    <row r="2032" spans="20:21" x14ac:dyDescent="0.2">
      <c r="T2032" s="384" t="str">
        <f>IF(ISTEXT(Data!AJ2032),Data!AJ2032,"")</f>
        <v/>
      </c>
      <c r="U2032" s="384" t="str">
        <f>IF(ISTEXT(Data!AK2032),Data!AK2032,"")</f>
        <v/>
      </c>
    </row>
    <row r="2033" spans="20:21" x14ac:dyDescent="0.2">
      <c r="T2033" s="384" t="str">
        <f>IF(ISTEXT(Data!AJ2033),Data!AJ2033,"")</f>
        <v/>
      </c>
      <c r="U2033" s="384" t="str">
        <f>IF(ISTEXT(Data!AK2033),Data!AK2033,"")</f>
        <v/>
      </c>
    </row>
    <row r="2034" spans="20:21" x14ac:dyDescent="0.2">
      <c r="T2034" s="384" t="str">
        <f>IF(ISTEXT(Data!AJ2034),Data!AJ2034,"")</f>
        <v/>
      </c>
      <c r="U2034" s="384" t="str">
        <f>IF(ISTEXT(Data!AK2034),Data!AK2034,"")</f>
        <v/>
      </c>
    </row>
    <row r="2035" spans="20:21" x14ac:dyDescent="0.2">
      <c r="T2035" s="384" t="str">
        <f>IF(ISTEXT(Data!AJ2035),Data!AJ2035,"")</f>
        <v/>
      </c>
      <c r="U2035" s="384" t="str">
        <f>IF(ISTEXT(Data!AK2035),Data!AK2035,"")</f>
        <v/>
      </c>
    </row>
    <row r="2036" spans="20:21" x14ac:dyDescent="0.2">
      <c r="T2036" s="384" t="str">
        <f>IF(ISTEXT(Data!AJ2036),Data!AJ2036,"")</f>
        <v/>
      </c>
      <c r="U2036" s="384" t="str">
        <f>IF(ISTEXT(Data!AK2036),Data!AK2036,"")</f>
        <v/>
      </c>
    </row>
    <row r="2037" spans="20:21" x14ac:dyDescent="0.2">
      <c r="T2037" s="384" t="str">
        <f>IF(ISTEXT(Data!AJ2037),Data!AJ2037,"")</f>
        <v/>
      </c>
      <c r="U2037" s="384" t="str">
        <f>IF(ISTEXT(Data!AK2037),Data!AK2037,"")</f>
        <v/>
      </c>
    </row>
    <row r="2038" spans="20:21" x14ac:dyDescent="0.2">
      <c r="T2038" s="384" t="str">
        <f>IF(ISTEXT(Data!AJ2038),Data!AJ2038,"")</f>
        <v/>
      </c>
      <c r="U2038" s="384" t="str">
        <f>IF(ISTEXT(Data!AK2038),Data!AK2038,"")</f>
        <v/>
      </c>
    </row>
    <row r="2039" spans="20:21" x14ac:dyDescent="0.2">
      <c r="T2039" s="384" t="str">
        <f>IF(ISTEXT(Data!AJ2039),Data!AJ2039,"")</f>
        <v/>
      </c>
      <c r="U2039" s="384" t="str">
        <f>IF(ISTEXT(Data!AK2039),Data!AK2039,"")</f>
        <v/>
      </c>
    </row>
    <row r="2040" spans="20:21" x14ac:dyDescent="0.2">
      <c r="T2040" s="384" t="str">
        <f>IF(ISTEXT(Data!AJ2040),Data!AJ2040,"")</f>
        <v/>
      </c>
      <c r="U2040" s="384" t="str">
        <f>IF(ISTEXT(Data!AK2040),Data!AK2040,"")</f>
        <v/>
      </c>
    </row>
    <row r="2041" spans="20:21" x14ac:dyDescent="0.2">
      <c r="T2041" s="384" t="str">
        <f>IF(ISTEXT(Data!AJ2041),Data!AJ2041,"")</f>
        <v/>
      </c>
      <c r="U2041" s="384" t="str">
        <f>IF(ISTEXT(Data!AK2041),Data!AK2041,"")</f>
        <v/>
      </c>
    </row>
    <row r="2042" spans="20:21" x14ac:dyDescent="0.2">
      <c r="T2042" s="384" t="str">
        <f>IF(ISTEXT(Data!AJ2042),Data!AJ2042,"")</f>
        <v/>
      </c>
      <c r="U2042" s="384" t="str">
        <f>IF(ISTEXT(Data!AK2042),Data!AK2042,"")</f>
        <v/>
      </c>
    </row>
    <row r="2043" spans="20:21" x14ac:dyDescent="0.2">
      <c r="T2043" s="384" t="str">
        <f>IF(ISTEXT(Data!AJ2043),Data!AJ2043,"")</f>
        <v/>
      </c>
      <c r="U2043" s="384" t="str">
        <f>IF(ISTEXT(Data!AK2043),Data!AK2043,"")</f>
        <v/>
      </c>
    </row>
    <row r="2044" spans="20:21" x14ac:dyDescent="0.2">
      <c r="T2044" s="384" t="str">
        <f>IF(ISTEXT(Data!AJ2044),Data!AJ2044,"")</f>
        <v/>
      </c>
      <c r="U2044" s="384" t="str">
        <f>IF(ISTEXT(Data!AK2044),Data!AK2044,"")</f>
        <v/>
      </c>
    </row>
    <row r="2045" spans="20:21" x14ac:dyDescent="0.2">
      <c r="T2045" s="384" t="str">
        <f>IF(ISTEXT(Data!AJ2045),Data!AJ2045,"")</f>
        <v/>
      </c>
      <c r="U2045" s="384" t="str">
        <f>IF(ISTEXT(Data!AK2045),Data!AK2045,"")</f>
        <v/>
      </c>
    </row>
    <row r="2046" spans="20:21" x14ac:dyDescent="0.2">
      <c r="T2046" s="384" t="str">
        <f>IF(ISTEXT(Data!AJ2046),Data!AJ2046,"")</f>
        <v/>
      </c>
      <c r="U2046" s="384" t="str">
        <f>IF(ISTEXT(Data!AK2046),Data!AK2046,"")</f>
        <v/>
      </c>
    </row>
    <row r="2047" spans="20:21" x14ac:dyDescent="0.2">
      <c r="T2047" s="384" t="str">
        <f>IF(ISTEXT(Data!AJ2047),Data!AJ2047,"")</f>
        <v/>
      </c>
      <c r="U2047" s="384" t="str">
        <f>IF(ISTEXT(Data!AK2047),Data!AK2047,"")</f>
        <v/>
      </c>
    </row>
    <row r="2048" spans="20:21" x14ac:dyDescent="0.2">
      <c r="T2048" s="384" t="str">
        <f>IF(ISTEXT(Data!AJ2048),Data!AJ2048,"")</f>
        <v/>
      </c>
      <c r="U2048" s="384" t="str">
        <f>IF(ISTEXT(Data!AK2048),Data!AK2048,"")</f>
        <v/>
      </c>
    </row>
    <row r="2049" spans="20:21" x14ac:dyDescent="0.2">
      <c r="T2049" s="384" t="str">
        <f>IF(ISTEXT(Data!AJ2049),Data!AJ2049,"")</f>
        <v/>
      </c>
      <c r="U2049" s="384" t="str">
        <f>IF(ISTEXT(Data!AK2049),Data!AK2049,"")</f>
        <v/>
      </c>
    </row>
    <row r="2050" spans="20:21" x14ac:dyDescent="0.2">
      <c r="T2050" s="384" t="str">
        <f>IF(ISTEXT(Data!AJ2050),Data!AJ2050,"")</f>
        <v/>
      </c>
      <c r="U2050" s="384" t="str">
        <f>IF(ISTEXT(Data!AK2050),Data!AK2050,"")</f>
        <v/>
      </c>
    </row>
    <row r="2051" spans="20:21" x14ac:dyDescent="0.2">
      <c r="T2051" s="384" t="str">
        <f>IF(ISTEXT(Data!AJ2051),Data!AJ2051,"")</f>
        <v/>
      </c>
      <c r="U2051" s="384" t="str">
        <f>IF(ISTEXT(Data!AK2051),Data!AK2051,"")</f>
        <v/>
      </c>
    </row>
    <row r="2052" spans="20:21" x14ac:dyDescent="0.2">
      <c r="T2052" s="384" t="str">
        <f>IF(ISTEXT(Data!AJ2052),Data!AJ2052,"")</f>
        <v/>
      </c>
      <c r="U2052" s="384" t="str">
        <f>IF(ISTEXT(Data!AK2052),Data!AK2052,"")</f>
        <v/>
      </c>
    </row>
    <row r="2053" spans="20:21" x14ac:dyDescent="0.2">
      <c r="T2053" s="384" t="str">
        <f>IF(ISTEXT(Data!AJ2053),Data!AJ2053,"")</f>
        <v/>
      </c>
      <c r="U2053" s="384" t="str">
        <f>IF(ISTEXT(Data!AK2053),Data!AK2053,"")</f>
        <v/>
      </c>
    </row>
    <row r="2054" spans="20:21" x14ac:dyDescent="0.2">
      <c r="T2054" s="384" t="str">
        <f>IF(ISTEXT(Data!AJ2054),Data!AJ2054,"")</f>
        <v/>
      </c>
      <c r="U2054" s="384" t="str">
        <f>IF(ISTEXT(Data!AK2054),Data!AK2054,"")</f>
        <v/>
      </c>
    </row>
    <row r="2055" spans="20:21" x14ac:dyDescent="0.2">
      <c r="T2055" s="384" t="str">
        <f>IF(ISTEXT(Data!AJ2055),Data!AJ2055,"")</f>
        <v/>
      </c>
      <c r="U2055" s="384" t="str">
        <f>IF(ISTEXT(Data!AK2055),Data!AK2055,"")</f>
        <v/>
      </c>
    </row>
    <row r="2056" spans="20:21" x14ac:dyDescent="0.2">
      <c r="T2056" s="384" t="str">
        <f>IF(ISTEXT(Data!AJ2056),Data!AJ2056,"")</f>
        <v/>
      </c>
      <c r="U2056" s="384" t="str">
        <f>IF(ISTEXT(Data!AK2056),Data!AK2056,"")</f>
        <v/>
      </c>
    </row>
    <row r="2057" spans="20:21" x14ac:dyDescent="0.2">
      <c r="T2057" s="384" t="str">
        <f>IF(ISTEXT(Data!AJ2057),Data!AJ2057,"")</f>
        <v/>
      </c>
      <c r="U2057" s="384" t="str">
        <f>IF(ISTEXT(Data!AK2057),Data!AK2057,"")</f>
        <v/>
      </c>
    </row>
    <row r="2058" spans="20:21" x14ac:dyDescent="0.2">
      <c r="T2058" s="384" t="str">
        <f>IF(ISTEXT(Data!AJ2058),Data!AJ2058,"")</f>
        <v/>
      </c>
      <c r="U2058" s="384" t="str">
        <f>IF(ISTEXT(Data!AK2058),Data!AK2058,"")</f>
        <v/>
      </c>
    </row>
    <row r="2059" spans="20:21" x14ac:dyDescent="0.2">
      <c r="T2059" s="384" t="str">
        <f>IF(ISTEXT(Data!AJ2059),Data!AJ2059,"")</f>
        <v/>
      </c>
      <c r="U2059" s="384" t="str">
        <f>IF(ISTEXT(Data!AK2059),Data!AK2059,"")</f>
        <v/>
      </c>
    </row>
    <row r="2060" spans="20:21" x14ac:dyDescent="0.2">
      <c r="T2060" s="384" t="str">
        <f>IF(ISTEXT(Data!AJ2060),Data!AJ2060,"")</f>
        <v/>
      </c>
      <c r="U2060" s="384" t="str">
        <f>IF(ISTEXT(Data!AK2060),Data!AK2060,"")</f>
        <v/>
      </c>
    </row>
    <row r="2061" spans="20:21" x14ac:dyDescent="0.2">
      <c r="T2061" s="384" t="str">
        <f>IF(ISTEXT(Data!AJ2061),Data!AJ2061,"")</f>
        <v/>
      </c>
      <c r="U2061" s="384" t="str">
        <f>IF(ISTEXT(Data!AK2061),Data!AK2061,"")</f>
        <v/>
      </c>
    </row>
    <row r="2062" spans="20:21" x14ac:dyDescent="0.2">
      <c r="T2062" s="384" t="str">
        <f>IF(ISTEXT(Data!AJ2062),Data!AJ2062,"")</f>
        <v/>
      </c>
      <c r="U2062" s="384" t="str">
        <f>IF(ISTEXT(Data!AK2062),Data!AK2062,"")</f>
        <v/>
      </c>
    </row>
    <row r="2063" spans="20:21" x14ac:dyDescent="0.2">
      <c r="T2063" s="384" t="str">
        <f>IF(ISTEXT(Data!AJ2063),Data!AJ2063,"")</f>
        <v/>
      </c>
      <c r="U2063" s="384" t="str">
        <f>IF(ISTEXT(Data!AK2063),Data!AK2063,"")</f>
        <v/>
      </c>
    </row>
    <row r="2064" spans="20:21" x14ac:dyDescent="0.2">
      <c r="T2064" s="384" t="str">
        <f>IF(ISTEXT(Data!AJ2064),Data!AJ2064,"")</f>
        <v/>
      </c>
      <c r="U2064" s="384" t="str">
        <f>IF(ISTEXT(Data!AK2064),Data!AK2064,"")</f>
        <v/>
      </c>
    </row>
    <row r="2065" spans="20:21" x14ac:dyDescent="0.2">
      <c r="T2065" s="384" t="str">
        <f>IF(ISTEXT(Data!AJ2065),Data!AJ2065,"")</f>
        <v/>
      </c>
      <c r="U2065" s="384" t="str">
        <f>IF(ISTEXT(Data!AK2065),Data!AK2065,"")</f>
        <v/>
      </c>
    </row>
    <row r="2066" spans="20:21" x14ac:dyDescent="0.2">
      <c r="T2066" s="384" t="str">
        <f>IF(ISTEXT(Data!AJ2066),Data!AJ2066,"")</f>
        <v/>
      </c>
      <c r="U2066" s="384" t="str">
        <f>IF(ISTEXT(Data!AK2066),Data!AK2066,"")</f>
        <v/>
      </c>
    </row>
    <row r="2067" spans="20:21" x14ac:dyDescent="0.2">
      <c r="T2067" s="384" t="str">
        <f>IF(ISTEXT(Data!AJ2067),Data!AJ2067,"")</f>
        <v/>
      </c>
      <c r="U2067" s="384" t="str">
        <f>IF(ISTEXT(Data!AK2067),Data!AK2067,"")</f>
        <v/>
      </c>
    </row>
    <row r="2068" spans="20:21" x14ac:dyDescent="0.2">
      <c r="T2068" s="384" t="str">
        <f>IF(ISTEXT(Data!AJ2068),Data!AJ2068,"")</f>
        <v/>
      </c>
      <c r="U2068" s="384" t="str">
        <f>IF(ISTEXT(Data!AK2068),Data!AK2068,"")</f>
        <v/>
      </c>
    </row>
    <row r="2069" spans="20:21" x14ac:dyDescent="0.2">
      <c r="T2069" s="384" t="str">
        <f>IF(ISTEXT(Data!AJ2069),Data!AJ2069,"")</f>
        <v/>
      </c>
      <c r="U2069" s="384" t="str">
        <f>IF(ISTEXT(Data!AK2069),Data!AK2069,"")</f>
        <v/>
      </c>
    </row>
    <row r="2070" spans="20:21" x14ac:dyDescent="0.2">
      <c r="T2070" s="384" t="str">
        <f>IF(ISTEXT(Data!AJ2070),Data!AJ2070,"")</f>
        <v/>
      </c>
      <c r="U2070" s="384" t="str">
        <f>IF(ISTEXT(Data!AK2070),Data!AK2070,"")</f>
        <v/>
      </c>
    </row>
    <row r="2071" spans="20:21" x14ac:dyDescent="0.2">
      <c r="T2071" s="384" t="str">
        <f>IF(ISTEXT(Data!AJ2071),Data!AJ2071,"")</f>
        <v/>
      </c>
      <c r="U2071" s="384" t="str">
        <f>IF(ISTEXT(Data!AK2071),Data!AK2071,"")</f>
        <v/>
      </c>
    </row>
    <row r="2072" spans="20:21" x14ac:dyDescent="0.2">
      <c r="T2072" s="384" t="str">
        <f>IF(ISTEXT(Data!AJ2072),Data!AJ2072,"")</f>
        <v/>
      </c>
      <c r="U2072" s="384" t="str">
        <f>IF(ISTEXT(Data!AK2072),Data!AK2072,"")</f>
        <v/>
      </c>
    </row>
    <row r="2073" spans="20:21" x14ac:dyDescent="0.2">
      <c r="T2073" s="384" t="str">
        <f>IF(ISTEXT(Data!AJ2073),Data!AJ2073,"")</f>
        <v/>
      </c>
      <c r="U2073" s="384" t="str">
        <f>IF(ISTEXT(Data!AK2073),Data!AK2073,"")</f>
        <v/>
      </c>
    </row>
    <row r="2074" spans="20:21" x14ac:dyDescent="0.2">
      <c r="T2074" s="384" t="str">
        <f>IF(ISTEXT(Data!AJ2074),Data!AJ2074,"")</f>
        <v/>
      </c>
      <c r="U2074" s="384" t="str">
        <f>IF(ISTEXT(Data!AK2074),Data!AK2074,"")</f>
        <v/>
      </c>
    </row>
    <row r="2075" spans="20:21" x14ac:dyDescent="0.2">
      <c r="T2075" s="384" t="str">
        <f>IF(ISTEXT(Data!AJ2075),Data!AJ2075,"")</f>
        <v/>
      </c>
      <c r="U2075" s="384" t="str">
        <f>IF(ISTEXT(Data!AK2075),Data!AK2075,"")</f>
        <v/>
      </c>
    </row>
    <row r="2076" spans="20:21" x14ac:dyDescent="0.2">
      <c r="T2076" s="384" t="str">
        <f>IF(ISTEXT(Data!AJ2076),Data!AJ2076,"")</f>
        <v/>
      </c>
      <c r="U2076" s="384" t="str">
        <f>IF(ISTEXT(Data!AK2076),Data!AK2076,"")</f>
        <v/>
      </c>
    </row>
    <row r="2077" spans="20:21" x14ac:dyDescent="0.2">
      <c r="T2077" s="384" t="str">
        <f>IF(ISTEXT(Data!AJ2077),Data!AJ2077,"")</f>
        <v/>
      </c>
      <c r="U2077" s="384" t="str">
        <f>IF(ISTEXT(Data!AK2077),Data!AK2077,"")</f>
        <v/>
      </c>
    </row>
    <row r="2078" spans="20:21" x14ac:dyDescent="0.2">
      <c r="T2078" s="384" t="str">
        <f>IF(ISTEXT(Data!AJ2078),Data!AJ2078,"")</f>
        <v/>
      </c>
      <c r="U2078" s="384" t="str">
        <f>IF(ISTEXT(Data!AK2078),Data!AK2078,"")</f>
        <v/>
      </c>
    </row>
    <row r="2079" spans="20:21" x14ac:dyDescent="0.2">
      <c r="T2079" s="384" t="str">
        <f>IF(ISTEXT(Data!AJ2079),Data!AJ2079,"")</f>
        <v/>
      </c>
      <c r="U2079" s="384" t="str">
        <f>IF(ISTEXT(Data!AK2079),Data!AK2079,"")</f>
        <v/>
      </c>
    </row>
    <row r="2080" spans="20:21" x14ac:dyDescent="0.2">
      <c r="T2080" s="384" t="str">
        <f>IF(ISTEXT(Data!AJ2080),Data!AJ2080,"")</f>
        <v/>
      </c>
      <c r="U2080" s="384" t="str">
        <f>IF(ISTEXT(Data!AK2080),Data!AK2080,"")</f>
        <v/>
      </c>
    </row>
    <row r="2081" spans="20:21" x14ac:dyDescent="0.2">
      <c r="T2081" s="384" t="str">
        <f>IF(ISTEXT(Data!AJ2081),Data!AJ2081,"")</f>
        <v/>
      </c>
      <c r="U2081" s="384" t="str">
        <f>IF(ISTEXT(Data!AK2081),Data!AK2081,"")</f>
        <v/>
      </c>
    </row>
    <row r="2082" spans="20:21" x14ac:dyDescent="0.2">
      <c r="T2082" s="384" t="str">
        <f>IF(ISTEXT(Data!AJ2082),Data!AJ2082,"")</f>
        <v/>
      </c>
      <c r="U2082" s="384" t="str">
        <f>IF(ISTEXT(Data!AK2082),Data!AK2082,"")</f>
        <v/>
      </c>
    </row>
    <row r="2083" spans="20:21" x14ac:dyDescent="0.2">
      <c r="T2083" s="384" t="str">
        <f>IF(ISTEXT(Data!AJ2083),Data!AJ2083,"")</f>
        <v/>
      </c>
      <c r="U2083" s="384" t="str">
        <f>IF(ISTEXT(Data!AK2083),Data!AK2083,"")</f>
        <v/>
      </c>
    </row>
    <row r="2084" spans="20:21" x14ac:dyDescent="0.2">
      <c r="T2084" s="384" t="str">
        <f>IF(ISTEXT(Data!AJ2084),Data!AJ2084,"")</f>
        <v/>
      </c>
      <c r="U2084" s="384" t="str">
        <f>IF(ISTEXT(Data!AK2084),Data!AK2084,"")</f>
        <v/>
      </c>
    </row>
    <row r="2085" spans="20:21" x14ac:dyDescent="0.2">
      <c r="T2085" s="384" t="str">
        <f>IF(ISTEXT(Data!AJ2085),Data!AJ2085,"")</f>
        <v/>
      </c>
      <c r="U2085" s="384" t="str">
        <f>IF(ISTEXT(Data!AK2085),Data!AK2085,"")</f>
        <v/>
      </c>
    </row>
    <row r="2086" spans="20:21" x14ac:dyDescent="0.2">
      <c r="T2086" s="384" t="str">
        <f>IF(ISTEXT(Data!AJ2086),Data!AJ2086,"")</f>
        <v/>
      </c>
      <c r="U2086" s="384" t="str">
        <f>IF(ISTEXT(Data!AK2086),Data!AK2086,"")</f>
        <v/>
      </c>
    </row>
    <row r="2087" spans="20:21" x14ac:dyDescent="0.2">
      <c r="T2087" s="384" t="str">
        <f>IF(ISTEXT(Data!AJ2087),Data!AJ2087,"")</f>
        <v/>
      </c>
      <c r="U2087" s="384" t="str">
        <f>IF(ISTEXT(Data!AK2087),Data!AK2087,"")</f>
        <v/>
      </c>
    </row>
    <row r="2088" spans="20:21" x14ac:dyDescent="0.2">
      <c r="T2088" s="384" t="str">
        <f>IF(ISTEXT(Data!AJ2088),Data!AJ2088,"")</f>
        <v/>
      </c>
      <c r="U2088" s="384" t="str">
        <f>IF(ISTEXT(Data!AK2088),Data!AK2088,"")</f>
        <v/>
      </c>
    </row>
    <row r="2089" spans="20:21" x14ac:dyDescent="0.2">
      <c r="T2089" s="384" t="str">
        <f>IF(ISTEXT(Data!AJ2089),Data!AJ2089,"")</f>
        <v/>
      </c>
      <c r="U2089" s="384" t="str">
        <f>IF(ISTEXT(Data!AK2089),Data!AK2089,"")</f>
        <v/>
      </c>
    </row>
    <row r="2090" spans="20:21" x14ac:dyDescent="0.2">
      <c r="T2090" s="384" t="str">
        <f>IF(ISTEXT(Data!AJ2090),Data!AJ2090,"")</f>
        <v/>
      </c>
      <c r="U2090" s="384" t="str">
        <f>IF(ISTEXT(Data!AK2090),Data!AK2090,"")</f>
        <v/>
      </c>
    </row>
    <row r="2091" spans="20:21" x14ac:dyDescent="0.2">
      <c r="T2091" s="384" t="str">
        <f>IF(ISTEXT(Data!AJ2091),Data!AJ2091,"")</f>
        <v/>
      </c>
      <c r="U2091" s="384" t="str">
        <f>IF(ISTEXT(Data!AK2091),Data!AK2091,"")</f>
        <v/>
      </c>
    </row>
    <row r="2092" spans="20:21" x14ac:dyDescent="0.2">
      <c r="T2092" s="384" t="str">
        <f>IF(ISTEXT(Data!AJ2092),Data!AJ2092,"")</f>
        <v/>
      </c>
      <c r="U2092" s="384" t="str">
        <f>IF(ISTEXT(Data!AK2092),Data!AK2092,"")</f>
        <v/>
      </c>
    </row>
    <row r="2093" spans="20:21" x14ac:dyDescent="0.2">
      <c r="T2093" s="384" t="str">
        <f>IF(ISTEXT(Data!AJ2093),Data!AJ2093,"")</f>
        <v/>
      </c>
      <c r="U2093" s="384" t="str">
        <f>IF(ISTEXT(Data!AK2093),Data!AK2093,"")</f>
        <v/>
      </c>
    </row>
    <row r="2094" spans="20:21" x14ac:dyDescent="0.2">
      <c r="T2094" s="384" t="str">
        <f>IF(ISTEXT(Data!AJ2094),Data!AJ2094,"")</f>
        <v/>
      </c>
      <c r="U2094" s="384" t="str">
        <f>IF(ISTEXT(Data!AK2094),Data!AK2094,"")</f>
        <v/>
      </c>
    </row>
    <row r="2095" spans="20:21" x14ac:dyDescent="0.2">
      <c r="T2095" s="384" t="str">
        <f>IF(ISTEXT(Data!AJ2095),Data!AJ2095,"")</f>
        <v/>
      </c>
      <c r="U2095" s="384" t="str">
        <f>IF(ISTEXT(Data!AK2095),Data!AK2095,"")</f>
        <v/>
      </c>
    </row>
    <row r="2096" spans="20:21" x14ac:dyDescent="0.2">
      <c r="T2096" s="384" t="str">
        <f>IF(ISTEXT(Data!AJ2096),Data!AJ2096,"")</f>
        <v/>
      </c>
      <c r="U2096" s="384" t="str">
        <f>IF(ISTEXT(Data!AK2096),Data!AK2096,"")</f>
        <v/>
      </c>
    </row>
    <row r="2097" spans="20:21" x14ac:dyDescent="0.2">
      <c r="T2097" s="384" t="str">
        <f>IF(ISTEXT(Data!AJ2097),Data!AJ2097,"")</f>
        <v/>
      </c>
      <c r="U2097" s="384" t="str">
        <f>IF(ISTEXT(Data!AK2097),Data!AK2097,"")</f>
        <v/>
      </c>
    </row>
    <row r="2098" spans="20:21" x14ac:dyDescent="0.2">
      <c r="T2098" s="384" t="str">
        <f>IF(ISTEXT(Data!AJ2098),Data!AJ2098,"")</f>
        <v/>
      </c>
      <c r="U2098" s="384" t="str">
        <f>IF(ISTEXT(Data!AK2098),Data!AK2098,"")</f>
        <v/>
      </c>
    </row>
    <row r="2099" spans="20:21" x14ac:dyDescent="0.2">
      <c r="T2099" s="384" t="str">
        <f>IF(ISTEXT(Data!AJ2099),Data!AJ2099,"")</f>
        <v/>
      </c>
      <c r="U2099" s="384" t="str">
        <f>IF(ISTEXT(Data!AK2099),Data!AK2099,"")</f>
        <v/>
      </c>
    </row>
    <row r="2100" spans="20:21" x14ac:dyDescent="0.2">
      <c r="T2100" s="384" t="str">
        <f>IF(ISTEXT(Data!AJ2100),Data!AJ2100,"")</f>
        <v/>
      </c>
      <c r="U2100" s="384" t="str">
        <f>IF(ISTEXT(Data!AK2100),Data!AK2100,"")</f>
        <v/>
      </c>
    </row>
    <row r="2101" spans="20:21" x14ac:dyDescent="0.2">
      <c r="T2101" s="384" t="str">
        <f>IF(ISTEXT(Data!AJ2101),Data!AJ2101,"")</f>
        <v/>
      </c>
      <c r="U2101" s="384" t="str">
        <f>IF(ISTEXT(Data!AK2101),Data!AK2101,"")</f>
        <v/>
      </c>
    </row>
    <row r="2102" spans="20:21" x14ac:dyDescent="0.2">
      <c r="T2102" s="384" t="str">
        <f>IF(ISTEXT(Data!AJ2102),Data!AJ2102,"")</f>
        <v/>
      </c>
      <c r="U2102" s="384" t="str">
        <f>IF(ISTEXT(Data!AK2102),Data!AK2102,"")</f>
        <v/>
      </c>
    </row>
    <row r="2103" spans="20:21" x14ac:dyDescent="0.2">
      <c r="T2103" s="384" t="str">
        <f>IF(ISTEXT(Data!AJ2103),Data!AJ2103,"")</f>
        <v/>
      </c>
      <c r="U2103" s="384" t="str">
        <f>IF(ISTEXT(Data!AK2103),Data!AK2103,"")</f>
        <v/>
      </c>
    </row>
    <row r="2104" spans="20:21" x14ac:dyDescent="0.2">
      <c r="T2104" s="384" t="str">
        <f>IF(ISTEXT(Data!AJ2104),Data!AJ2104,"")</f>
        <v/>
      </c>
      <c r="U2104" s="384" t="str">
        <f>IF(ISTEXT(Data!AK2104),Data!AK2104,"")</f>
        <v/>
      </c>
    </row>
    <row r="2105" spans="20:21" x14ac:dyDescent="0.2">
      <c r="T2105" s="384" t="str">
        <f>IF(ISTEXT(Data!AJ2105),Data!AJ2105,"")</f>
        <v/>
      </c>
      <c r="U2105" s="384" t="str">
        <f>IF(ISTEXT(Data!AK2105),Data!AK2105,"")</f>
        <v/>
      </c>
    </row>
    <row r="2106" spans="20:21" x14ac:dyDescent="0.2">
      <c r="T2106" s="384" t="str">
        <f>IF(ISTEXT(Data!AJ2106),Data!AJ2106,"")</f>
        <v/>
      </c>
      <c r="U2106" s="384" t="str">
        <f>IF(ISTEXT(Data!AK2106),Data!AK2106,"")</f>
        <v/>
      </c>
    </row>
    <row r="2107" spans="20:21" x14ac:dyDescent="0.2">
      <c r="T2107" s="384" t="str">
        <f>IF(ISTEXT(Data!AJ2107),Data!AJ2107,"")</f>
        <v/>
      </c>
      <c r="U2107" s="384" t="str">
        <f>IF(ISTEXT(Data!AK2107),Data!AK2107,"")</f>
        <v/>
      </c>
    </row>
    <row r="2108" spans="20:21" x14ac:dyDescent="0.2">
      <c r="T2108" s="384" t="str">
        <f>IF(ISTEXT(Data!AJ2108),Data!AJ2108,"")</f>
        <v/>
      </c>
      <c r="U2108" s="384" t="str">
        <f>IF(ISTEXT(Data!AK2108),Data!AK2108,"")</f>
        <v/>
      </c>
    </row>
    <row r="2109" spans="20:21" x14ac:dyDescent="0.2">
      <c r="T2109" s="384" t="str">
        <f>IF(ISTEXT(Data!AJ2109),Data!AJ2109,"")</f>
        <v/>
      </c>
      <c r="U2109" s="384" t="str">
        <f>IF(ISTEXT(Data!AK2109),Data!AK2109,"")</f>
        <v/>
      </c>
    </row>
    <row r="2110" spans="20:21" x14ac:dyDescent="0.2">
      <c r="T2110" s="384" t="str">
        <f>IF(ISTEXT(Data!AJ2110),Data!AJ2110,"")</f>
        <v/>
      </c>
      <c r="U2110" s="384" t="str">
        <f>IF(ISTEXT(Data!AK2110),Data!AK2110,"")</f>
        <v/>
      </c>
    </row>
    <row r="2111" spans="20:21" x14ac:dyDescent="0.2">
      <c r="T2111" s="384" t="str">
        <f>IF(ISTEXT(Data!AJ2111),Data!AJ2111,"")</f>
        <v/>
      </c>
      <c r="U2111" s="384" t="str">
        <f>IF(ISTEXT(Data!AK2111),Data!AK2111,"")</f>
        <v/>
      </c>
    </row>
    <row r="2112" spans="20:21" x14ac:dyDescent="0.2">
      <c r="T2112" s="384" t="str">
        <f>IF(ISTEXT(Data!AJ2112),Data!AJ2112,"")</f>
        <v/>
      </c>
      <c r="U2112" s="384" t="str">
        <f>IF(ISTEXT(Data!AK2112),Data!AK2112,"")</f>
        <v/>
      </c>
    </row>
    <row r="2113" spans="20:21" x14ac:dyDescent="0.2">
      <c r="T2113" s="384" t="str">
        <f>IF(ISTEXT(Data!AJ2113),Data!AJ2113,"")</f>
        <v/>
      </c>
      <c r="U2113" s="384" t="str">
        <f>IF(ISTEXT(Data!AK2113),Data!AK2113,"")</f>
        <v/>
      </c>
    </row>
    <row r="2114" spans="20:21" x14ac:dyDescent="0.2">
      <c r="T2114" s="384" t="str">
        <f>IF(ISTEXT(Data!AJ2114),Data!AJ2114,"")</f>
        <v/>
      </c>
      <c r="U2114" s="384" t="str">
        <f>IF(ISTEXT(Data!AK2114),Data!AK2114,"")</f>
        <v/>
      </c>
    </row>
    <row r="2115" spans="20:21" x14ac:dyDescent="0.2">
      <c r="T2115" s="384" t="str">
        <f>IF(ISTEXT(Data!AJ2115),Data!AJ2115,"")</f>
        <v/>
      </c>
      <c r="U2115" s="384" t="str">
        <f>IF(ISTEXT(Data!AK2115),Data!AK2115,"")</f>
        <v/>
      </c>
    </row>
    <row r="2116" spans="20:21" x14ac:dyDescent="0.2">
      <c r="T2116" s="384" t="str">
        <f>IF(ISTEXT(Data!AJ2116),Data!AJ2116,"")</f>
        <v/>
      </c>
      <c r="U2116" s="384" t="str">
        <f>IF(ISTEXT(Data!AK2116),Data!AK2116,"")</f>
        <v/>
      </c>
    </row>
    <row r="2117" spans="20:21" x14ac:dyDescent="0.2">
      <c r="T2117" s="384" t="str">
        <f>IF(ISTEXT(Data!AJ2117),Data!AJ2117,"")</f>
        <v/>
      </c>
      <c r="U2117" s="384" t="str">
        <f>IF(ISTEXT(Data!AK2117),Data!AK2117,"")</f>
        <v/>
      </c>
    </row>
    <row r="2118" spans="20:21" x14ac:dyDescent="0.2">
      <c r="T2118" s="384" t="str">
        <f>IF(ISTEXT(Data!AJ2118),Data!AJ2118,"")</f>
        <v/>
      </c>
      <c r="U2118" s="384" t="str">
        <f>IF(ISTEXT(Data!AK2118),Data!AK2118,"")</f>
        <v/>
      </c>
    </row>
    <row r="2119" spans="20:21" x14ac:dyDescent="0.2">
      <c r="T2119" s="384" t="str">
        <f>IF(ISTEXT(Data!AJ2119),Data!AJ2119,"")</f>
        <v/>
      </c>
      <c r="U2119" s="384" t="str">
        <f>IF(ISTEXT(Data!AK2119),Data!AK2119,"")</f>
        <v/>
      </c>
    </row>
    <row r="2120" spans="20:21" x14ac:dyDescent="0.2">
      <c r="T2120" s="384" t="str">
        <f>IF(ISTEXT(Data!AJ2120),Data!AJ2120,"")</f>
        <v/>
      </c>
      <c r="U2120" s="384" t="str">
        <f>IF(ISTEXT(Data!AK2120),Data!AK2120,"")</f>
        <v/>
      </c>
    </row>
    <row r="2121" spans="20:21" x14ac:dyDescent="0.2">
      <c r="T2121" s="384" t="str">
        <f>IF(ISTEXT(Data!AJ2121),Data!AJ2121,"")</f>
        <v/>
      </c>
      <c r="U2121" s="384" t="str">
        <f>IF(ISTEXT(Data!AK2121),Data!AK2121,"")</f>
        <v/>
      </c>
    </row>
    <row r="2122" spans="20:21" x14ac:dyDescent="0.2">
      <c r="T2122" s="384" t="str">
        <f>IF(ISTEXT(Data!AJ2122),Data!AJ2122,"")</f>
        <v/>
      </c>
      <c r="U2122" s="384" t="str">
        <f>IF(ISTEXT(Data!AK2122),Data!AK2122,"")</f>
        <v/>
      </c>
    </row>
    <row r="2123" spans="20:21" x14ac:dyDescent="0.2">
      <c r="T2123" s="384" t="str">
        <f>IF(ISTEXT(Data!AJ2123),Data!AJ2123,"")</f>
        <v/>
      </c>
      <c r="U2123" s="384" t="str">
        <f>IF(ISTEXT(Data!AK2123),Data!AK2123,"")</f>
        <v/>
      </c>
    </row>
    <row r="2124" spans="20:21" x14ac:dyDescent="0.2">
      <c r="T2124" s="384" t="str">
        <f>IF(ISTEXT(Data!AJ2124),Data!AJ2124,"")</f>
        <v/>
      </c>
      <c r="U2124" s="384" t="str">
        <f>IF(ISTEXT(Data!AK2124),Data!AK2124,"")</f>
        <v/>
      </c>
    </row>
    <row r="2125" spans="20:21" x14ac:dyDescent="0.2">
      <c r="T2125" s="384" t="str">
        <f>IF(ISTEXT(Data!AJ2125),Data!AJ2125,"")</f>
        <v/>
      </c>
      <c r="U2125" s="384" t="str">
        <f>IF(ISTEXT(Data!AK2125),Data!AK2125,"")</f>
        <v/>
      </c>
    </row>
    <row r="2126" spans="20:21" x14ac:dyDescent="0.2">
      <c r="T2126" s="384" t="str">
        <f>IF(ISTEXT(Data!AJ2126),Data!AJ2126,"")</f>
        <v/>
      </c>
      <c r="U2126" s="384" t="str">
        <f>IF(ISTEXT(Data!AK2126),Data!AK2126,"")</f>
        <v/>
      </c>
    </row>
    <row r="2127" spans="20:21" x14ac:dyDescent="0.2">
      <c r="T2127" s="384" t="str">
        <f>IF(ISTEXT(Data!AJ2127),Data!AJ2127,"")</f>
        <v/>
      </c>
      <c r="U2127" s="384" t="str">
        <f>IF(ISTEXT(Data!AK2127),Data!AK2127,"")</f>
        <v/>
      </c>
    </row>
    <row r="2128" spans="20:21" x14ac:dyDescent="0.2">
      <c r="T2128" s="384" t="str">
        <f>IF(ISTEXT(Data!AJ2128),Data!AJ2128,"")</f>
        <v/>
      </c>
      <c r="U2128" s="384" t="str">
        <f>IF(ISTEXT(Data!AK2128),Data!AK2128,"")</f>
        <v/>
      </c>
    </row>
    <row r="2129" spans="20:21" x14ac:dyDescent="0.2">
      <c r="T2129" s="384" t="str">
        <f>IF(ISTEXT(Data!AJ2129),Data!AJ2129,"")</f>
        <v/>
      </c>
      <c r="U2129" s="384" t="str">
        <f>IF(ISTEXT(Data!AK2129),Data!AK2129,"")</f>
        <v/>
      </c>
    </row>
    <row r="2130" spans="20:21" x14ac:dyDescent="0.2">
      <c r="T2130" s="384" t="str">
        <f>IF(ISTEXT(Data!AJ2130),Data!AJ2130,"")</f>
        <v/>
      </c>
      <c r="U2130" s="384" t="str">
        <f>IF(ISTEXT(Data!AK2130),Data!AK2130,"")</f>
        <v/>
      </c>
    </row>
    <row r="2131" spans="20:21" x14ac:dyDescent="0.2">
      <c r="T2131" s="384" t="str">
        <f>IF(ISTEXT(Data!AJ2131),Data!AJ2131,"")</f>
        <v/>
      </c>
      <c r="U2131" s="384" t="str">
        <f>IF(ISTEXT(Data!AK2131),Data!AK2131,"")</f>
        <v/>
      </c>
    </row>
    <row r="2132" spans="20:21" x14ac:dyDescent="0.2">
      <c r="T2132" s="384" t="str">
        <f>IF(ISTEXT(Data!AJ2132),Data!AJ2132,"")</f>
        <v/>
      </c>
      <c r="U2132" s="384" t="str">
        <f>IF(ISTEXT(Data!AK2132),Data!AK2132,"")</f>
        <v/>
      </c>
    </row>
    <row r="2133" spans="20:21" x14ac:dyDescent="0.2">
      <c r="T2133" s="384" t="str">
        <f>IF(ISTEXT(Data!AJ2133),Data!AJ2133,"")</f>
        <v/>
      </c>
      <c r="U2133" s="384" t="str">
        <f>IF(ISTEXT(Data!AK2133),Data!AK2133,"")</f>
        <v/>
      </c>
    </row>
    <row r="2134" spans="20:21" x14ac:dyDescent="0.2">
      <c r="T2134" s="384" t="str">
        <f>IF(ISTEXT(Data!AJ2134),Data!AJ2134,"")</f>
        <v/>
      </c>
      <c r="U2134" s="384" t="str">
        <f>IF(ISTEXT(Data!AK2134),Data!AK2134,"")</f>
        <v/>
      </c>
    </row>
    <row r="2135" spans="20:21" x14ac:dyDescent="0.2">
      <c r="T2135" s="384" t="str">
        <f>IF(ISTEXT(Data!AJ2135),Data!AJ2135,"")</f>
        <v/>
      </c>
      <c r="U2135" s="384" t="str">
        <f>IF(ISTEXT(Data!AK2135),Data!AK2135,"")</f>
        <v/>
      </c>
    </row>
    <row r="2136" spans="20:21" x14ac:dyDescent="0.2">
      <c r="T2136" s="384" t="str">
        <f>IF(ISTEXT(Data!AJ2136),Data!AJ2136,"")</f>
        <v/>
      </c>
      <c r="U2136" s="384" t="str">
        <f>IF(ISTEXT(Data!AK2136),Data!AK2136,"")</f>
        <v/>
      </c>
    </row>
    <row r="2137" spans="20:21" x14ac:dyDescent="0.2">
      <c r="T2137" s="384" t="str">
        <f>IF(ISTEXT(Data!AJ2137),Data!AJ2137,"")</f>
        <v/>
      </c>
      <c r="U2137" s="384" t="str">
        <f>IF(ISTEXT(Data!AK2137),Data!AK2137,"")</f>
        <v/>
      </c>
    </row>
    <row r="2138" spans="20:21" x14ac:dyDescent="0.2">
      <c r="T2138" s="384" t="str">
        <f>IF(ISTEXT(Data!AJ2138),Data!AJ2138,"")</f>
        <v/>
      </c>
      <c r="U2138" s="384" t="str">
        <f>IF(ISTEXT(Data!AK2138),Data!AK2138,"")</f>
        <v/>
      </c>
    </row>
    <row r="2139" spans="20:21" x14ac:dyDescent="0.2">
      <c r="T2139" s="384" t="str">
        <f>IF(ISTEXT(Data!AJ2139),Data!AJ2139,"")</f>
        <v/>
      </c>
      <c r="U2139" s="384" t="str">
        <f>IF(ISTEXT(Data!AK2139),Data!AK2139,"")</f>
        <v/>
      </c>
    </row>
    <row r="2140" spans="20:21" x14ac:dyDescent="0.2">
      <c r="T2140" s="384" t="str">
        <f>IF(ISTEXT(Data!AJ2140),Data!AJ2140,"")</f>
        <v/>
      </c>
      <c r="U2140" s="384" t="str">
        <f>IF(ISTEXT(Data!AK2140),Data!AK2140,"")</f>
        <v/>
      </c>
    </row>
    <row r="2141" spans="20:21" x14ac:dyDescent="0.2">
      <c r="T2141" s="384" t="str">
        <f>IF(ISTEXT(Data!AJ2141),Data!AJ2141,"")</f>
        <v/>
      </c>
      <c r="U2141" s="384" t="str">
        <f>IF(ISTEXT(Data!AK2141),Data!AK2141,"")</f>
        <v/>
      </c>
    </row>
    <row r="2142" spans="20:21" x14ac:dyDescent="0.2">
      <c r="T2142" s="384" t="str">
        <f>IF(ISTEXT(Data!AJ2142),Data!AJ2142,"")</f>
        <v/>
      </c>
      <c r="U2142" s="384" t="str">
        <f>IF(ISTEXT(Data!AK2142),Data!AK2142,"")</f>
        <v/>
      </c>
    </row>
    <row r="2143" spans="20:21" x14ac:dyDescent="0.2">
      <c r="T2143" s="384" t="str">
        <f>IF(ISTEXT(Data!AJ2143),Data!AJ2143,"")</f>
        <v/>
      </c>
      <c r="U2143" s="384" t="str">
        <f>IF(ISTEXT(Data!AK2143),Data!AK2143,"")</f>
        <v/>
      </c>
    </row>
    <row r="2144" spans="20:21" x14ac:dyDescent="0.2">
      <c r="T2144" s="384" t="str">
        <f>IF(ISTEXT(Data!AJ2144),Data!AJ2144,"")</f>
        <v/>
      </c>
      <c r="U2144" s="384" t="str">
        <f>IF(ISTEXT(Data!AK2144),Data!AK2144,"")</f>
        <v/>
      </c>
    </row>
    <row r="2145" spans="20:21" x14ac:dyDescent="0.2">
      <c r="T2145" s="384" t="str">
        <f>IF(ISTEXT(Data!AJ2145),Data!AJ2145,"")</f>
        <v/>
      </c>
      <c r="U2145" s="384" t="str">
        <f>IF(ISTEXT(Data!AK2145),Data!AK2145,"")</f>
        <v/>
      </c>
    </row>
    <row r="2146" spans="20:21" x14ac:dyDescent="0.2">
      <c r="T2146" s="384" t="str">
        <f>IF(ISTEXT(Data!AJ2146),Data!AJ2146,"")</f>
        <v/>
      </c>
      <c r="U2146" s="384" t="str">
        <f>IF(ISTEXT(Data!AK2146),Data!AK2146,"")</f>
        <v/>
      </c>
    </row>
    <row r="2147" spans="20:21" x14ac:dyDescent="0.2">
      <c r="T2147" s="384" t="str">
        <f>IF(ISTEXT(Data!AJ2147),Data!AJ2147,"")</f>
        <v/>
      </c>
      <c r="U2147" s="384" t="str">
        <f>IF(ISTEXT(Data!AK2147),Data!AK2147,"")</f>
        <v/>
      </c>
    </row>
    <row r="2148" spans="20:21" x14ac:dyDescent="0.2">
      <c r="T2148" s="384" t="str">
        <f>IF(ISTEXT(Data!AJ2148),Data!AJ2148,"")</f>
        <v/>
      </c>
      <c r="U2148" s="384" t="str">
        <f>IF(ISTEXT(Data!AK2148),Data!AK2148,"")</f>
        <v/>
      </c>
    </row>
    <row r="2149" spans="20:21" x14ac:dyDescent="0.2">
      <c r="T2149" s="384" t="str">
        <f>IF(ISTEXT(Data!AJ2149),Data!AJ2149,"")</f>
        <v/>
      </c>
      <c r="U2149" s="384" t="str">
        <f>IF(ISTEXT(Data!AK2149),Data!AK2149,"")</f>
        <v/>
      </c>
    </row>
    <row r="2150" spans="20:21" x14ac:dyDescent="0.2">
      <c r="T2150" s="384" t="str">
        <f>IF(ISTEXT(Data!AJ2150),Data!AJ2150,"")</f>
        <v/>
      </c>
      <c r="U2150" s="384" t="str">
        <f>IF(ISTEXT(Data!AK2150),Data!AK2150,"")</f>
        <v/>
      </c>
    </row>
    <row r="2151" spans="20:21" x14ac:dyDescent="0.2">
      <c r="T2151" s="384" t="str">
        <f>IF(ISTEXT(Data!AJ2151),Data!AJ2151,"")</f>
        <v/>
      </c>
      <c r="U2151" s="384" t="str">
        <f>IF(ISTEXT(Data!AK2151),Data!AK2151,"")</f>
        <v/>
      </c>
    </row>
    <row r="2152" spans="20:21" x14ac:dyDescent="0.2">
      <c r="T2152" s="384" t="str">
        <f>IF(ISTEXT(Data!AJ2152),Data!AJ2152,"")</f>
        <v/>
      </c>
      <c r="U2152" s="384" t="str">
        <f>IF(ISTEXT(Data!AK2152),Data!AK2152,"")</f>
        <v/>
      </c>
    </row>
    <row r="2153" spans="20:21" x14ac:dyDescent="0.2">
      <c r="T2153" s="384" t="str">
        <f>IF(ISTEXT(Data!AJ2153),Data!AJ2153,"")</f>
        <v/>
      </c>
      <c r="U2153" s="384" t="str">
        <f>IF(ISTEXT(Data!AK2153),Data!AK2153,"")</f>
        <v/>
      </c>
    </row>
    <row r="2154" spans="20:21" x14ac:dyDescent="0.2">
      <c r="T2154" s="384" t="str">
        <f>IF(ISTEXT(Data!AJ2154),Data!AJ2154,"")</f>
        <v/>
      </c>
      <c r="U2154" s="384" t="str">
        <f>IF(ISTEXT(Data!AK2154),Data!AK2154,"")</f>
        <v/>
      </c>
    </row>
    <row r="2155" spans="20:21" x14ac:dyDescent="0.2">
      <c r="T2155" s="384" t="str">
        <f>IF(ISTEXT(Data!AJ2155),Data!AJ2155,"")</f>
        <v/>
      </c>
      <c r="U2155" s="384" t="str">
        <f>IF(ISTEXT(Data!AK2155),Data!AK2155,"")</f>
        <v/>
      </c>
    </row>
    <row r="2156" spans="20:21" x14ac:dyDescent="0.2">
      <c r="T2156" s="384" t="str">
        <f>IF(ISTEXT(Data!AJ2156),Data!AJ2156,"")</f>
        <v/>
      </c>
      <c r="U2156" s="384" t="str">
        <f>IF(ISTEXT(Data!AK2156),Data!AK2156,"")</f>
        <v/>
      </c>
    </row>
    <row r="2157" spans="20:21" x14ac:dyDescent="0.2">
      <c r="T2157" s="384" t="str">
        <f>IF(ISTEXT(Data!AJ2157),Data!AJ2157,"")</f>
        <v/>
      </c>
      <c r="U2157" s="384" t="str">
        <f>IF(ISTEXT(Data!AK2157),Data!AK2157,"")</f>
        <v/>
      </c>
    </row>
    <row r="2158" spans="20:21" x14ac:dyDescent="0.2">
      <c r="T2158" s="384" t="str">
        <f>IF(ISTEXT(Data!AJ2158),Data!AJ2158,"")</f>
        <v/>
      </c>
      <c r="U2158" s="384" t="str">
        <f>IF(ISTEXT(Data!AK2158),Data!AK2158,"")</f>
        <v/>
      </c>
    </row>
    <row r="2159" spans="20:21" x14ac:dyDescent="0.2">
      <c r="T2159" s="384" t="str">
        <f>IF(ISTEXT(Data!AJ2159),Data!AJ2159,"")</f>
        <v/>
      </c>
      <c r="U2159" s="384" t="str">
        <f>IF(ISTEXT(Data!AK2159),Data!AK2159,"")</f>
        <v/>
      </c>
    </row>
    <row r="2160" spans="20:21" x14ac:dyDescent="0.2">
      <c r="T2160" s="384" t="str">
        <f>IF(ISTEXT(Data!AJ2160),Data!AJ2160,"")</f>
        <v/>
      </c>
      <c r="U2160" s="384" t="str">
        <f>IF(ISTEXT(Data!AK2160),Data!AK2160,"")</f>
        <v/>
      </c>
    </row>
    <row r="2161" spans="20:21" x14ac:dyDescent="0.2">
      <c r="T2161" s="384" t="str">
        <f>IF(ISTEXT(Data!AJ2161),Data!AJ2161,"")</f>
        <v/>
      </c>
      <c r="U2161" s="384" t="str">
        <f>IF(ISTEXT(Data!AK2161),Data!AK2161,"")</f>
        <v/>
      </c>
    </row>
    <row r="2162" spans="20:21" x14ac:dyDescent="0.2">
      <c r="T2162" s="384" t="str">
        <f>IF(ISTEXT(Data!AJ2162),Data!AJ2162,"")</f>
        <v/>
      </c>
      <c r="U2162" s="384" t="str">
        <f>IF(ISTEXT(Data!AK2162),Data!AK2162,"")</f>
        <v/>
      </c>
    </row>
    <row r="2163" spans="20:21" x14ac:dyDescent="0.2">
      <c r="T2163" s="384" t="str">
        <f>IF(ISTEXT(Data!AJ2163),Data!AJ2163,"")</f>
        <v/>
      </c>
      <c r="U2163" s="384" t="str">
        <f>IF(ISTEXT(Data!AK2163),Data!AK2163,"")</f>
        <v/>
      </c>
    </row>
    <row r="2164" spans="20:21" x14ac:dyDescent="0.2">
      <c r="T2164" s="384" t="str">
        <f>IF(ISTEXT(Data!AJ2164),Data!AJ2164,"")</f>
        <v/>
      </c>
      <c r="U2164" s="384" t="str">
        <f>IF(ISTEXT(Data!AK2164),Data!AK2164,"")</f>
        <v/>
      </c>
    </row>
    <row r="2165" spans="20:21" x14ac:dyDescent="0.2">
      <c r="T2165" s="384" t="str">
        <f>IF(ISTEXT(Data!AJ2165),Data!AJ2165,"")</f>
        <v/>
      </c>
      <c r="U2165" s="384" t="str">
        <f>IF(ISTEXT(Data!AK2165),Data!AK2165,"")</f>
        <v/>
      </c>
    </row>
    <row r="2166" spans="20:21" x14ac:dyDescent="0.2">
      <c r="T2166" s="384" t="str">
        <f>IF(ISTEXT(Data!AJ2166),Data!AJ2166,"")</f>
        <v/>
      </c>
      <c r="U2166" s="384" t="str">
        <f>IF(ISTEXT(Data!AK2166),Data!AK2166,"")</f>
        <v/>
      </c>
    </row>
    <row r="2167" spans="20:21" x14ac:dyDescent="0.2">
      <c r="T2167" s="384" t="str">
        <f>IF(ISTEXT(Data!AJ2167),Data!AJ2167,"")</f>
        <v/>
      </c>
      <c r="U2167" s="384" t="str">
        <f>IF(ISTEXT(Data!AK2167),Data!AK2167,"")</f>
        <v/>
      </c>
    </row>
    <row r="2168" spans="20:21" x14ac:dyDescent="0.2">
      <c r="T2168" s="384" t="str">
        <f>IF(ISTEXT(Data!AJ2168),Data!AJ2168,"")</f>
        <v/>
      </c>
      <c r="U2168" s="384" t="str">
        <f>IF(ISTEXT(Data!AK2168),Data!AK2168,"")</f>
        <v/>
      </c>
    </row>
    <row r="2169" spans="20:21" x14ac:dyDescent="0.2">
      <c r="T2169" s="384" t="str">
        <f>IF(ISTEXT(Data!AJ2169),Data!AJ2169,"")</f>
        <v/>
      </c>
      <c r="U2169" s="384" t="str">
        <f>IF(ISTEXT(Data!AK2169),Data!AK2169,"")</f>
        <v/>
      </c>
    </row>
    <row r="2170" spans="20:21" x14ac:dyDescent="0.2">
      <c r="T2170" s="384" t="str">
        <f>IF(ISTEXT(Data!AJ2170),Data!AJ2170,"")</f>
        <v/>
      </c>
      <c r="U2170" s="384" t="str">
        <f>IF(ISTEXT(Data!AK2170),Data!AK2170,"")</f>
        <v/>
      </c>
    </row>
    <row r="2171" spans="20:21" x14ac:dyDescent="0.2">
      <c r="T2171" s="384" t="str">
        <f>IF(ISTEXT(Data!AJ2171),Data!AJ2171,"")</f>
        <v/>
      </c>
      <c r="U2171" s="384" t="str">
        <f>IF(ISTEXT(Data!AK2171),Data!AK2171,"")</f>
        <v/>
      </c>
    </row>
    <row r="2172" spans="20:21" x14ac:dyDescent="0.2">
      <c r="T2172" s="384" t="str">
        <f>IF(ISTEXT(Data!AJ2172),Data!AJ2172,"")</f>
        <v/>
      </c>
      <c r="U2172" s="384" t="str">
        <f>IF(ISTEXT(Data!AK2172),Data!AK2172,"")</f>
        <v/>
      </c>
    </row>
    <row r="2173" spans="20:21" x14ac:dyDescent="0.2">
      <c r="T2173" s="384" t="str">
        <f>IF(ISTEXT(Data!AJ2173),Data!AJ2173,"")</f>
        <v/>
      </c>
      <c r="U2173" s="384" t="str">
        <f>IF(ISTEXT(Data!AK2173),Data!AK2173,"")</f>
        <v/>
      </c>
    </row>
    <row r="2174" spans="20:21" x14ac:dyDescent="0.2">
      <c r="T2174" s="384" t="str">
        <f>IF(ISTEXT(Data!AJ2174),Data!AJ2174,"")</f>
        <v/>
      </c>
      <c r="U2174" s="384" t="str">
        <f>IF(ISTEXT(Data!AK2174),Data!AK2174,"")</f>
        <v/>
      </c>
    </row>
    <row r="2175" spans="20:21" x14ac:dyDescent="0.2">
      <c r="T2175" s="384" t="str">
        <f>IF(ISTEXT(Data!AJ2175),Data!AJ2175,"")</f>
        <v/>
      </c>
      <c r="U2175" s="384" t="str">
        <f>IF(ISTEXT(Data!AK2175),Data!AK2175,"")</f>
        <v/>
      </c>
    </row>
    <row r="2176" spans="20:21" x14ac:dyDescent="0.2">
      <c r="T2176" s="384" t="str">
        <f>IF(ISTEXT(Data!AJ2176),Data!AJ2176,"")</f>
        <v/>
      </c>
      <c r="U2176" s="384" t="str">
        <f>IF(ISTEXT(Data!AK2176),Data!AK2176,"")</f>
        <v/>
      </c>
    </row>
    <row r="2177" spans="20:21" x14ac:dyDescent="0.2">
      <c r="T2177" s="384" t="str">
        <f>IF(ISTEXT(Data!AJ2177),Data!AJ2177,"")</f>
        <v/>
      </c>
      <c r="U2177" s="384" t="str">
        <f>IF(ISTEXT(Data!AK2177),Data!AK2177,"")</f>
        <v/>
      </c>
    </row>
    <row r="2178" spans="20:21" x14ac:dyDescent="0.2">
      <c r="T2178" s="384" t="str">
        <f>IF(ISTEXT(Data!AJ2178),Data!AJ2178,"")</f>
        <v/>
      </c>
      <c r="U2178" s="384" t="str">
        <f>IF(ISTEXT(Data!AK2178),Data!AK2178,"")</f>
        <v/>
      </c>
    </row>
    <row r="2179" spans="20:21" x14ac:dyDescent="0.2">
      <c r="T2179" s="384" t="str">
        <f>IF(ISTEXT(Data!AJ2179),Data!AJ2179,"")</f>
        <v/>
      </c>
      <c r="U2179" s="384" t="str">
        <f>IF(ISTEXT(Data!AK2179),Data!AK2179,"")</f>
        <v/>
      </c>
    </row>
    <row r="2180" spans="20:21" x14ac:dyDescent="0.2">
      <c r="T2180" s="384" t="str">
        <f>IF(ISTEXT(Data!AJ2180),Data!AJ2180,"")</f>
        <v/>
      </c>
      <c r="U2180" s="384" t="str">
        <f>IF(ISTEXT(Data!AK2180),Data!AK2180,"")</f>
        <v/>
      </c>
    </row>
    <row r="2181" spans="20:21" x14ac:dyDescent="0.2">
      <c r="T2181" s="384" t="str">
        <f>IF(ISTEXT(Data!AJ2181),Data!AJ2181,"")</f>
        <v/>
      </c>
      <c r="U2181" s="384" t="str">
        <f>IF(ISTEXT(Data!AK2181),Data!AK2181,"")</f>
        <v/>
      </c>
    </row>
    <row r="2182" spans="20:21" x14ac:dyDescent="0.2">
      <c r="T2182" s="384" t="str">
        <f>IF(ISTEXT(Data!AJ2182),Data!AJ2182,"")</f>
        <v/>
      </c>
      <c r="U2182" s="384" t="str">
        <f>IF(ISTEXT(Data!AK2182),Data!AK2182,"")</f>
        <v/>
      </c>
    </row>
    <row r="2183" spans="20:21" x14ac:dyDescent="0.2">
      <c r="T2183" s="384" t="str">
        <f>IF(ISTEXT(Data!AJ2183),Data!AJ2183,"")</f>
        <v/>
      </c>
      <c r="U2183" s="384" t="str">
        <f>IF(ISTEXT(Data!AK2183),Data!AK2183,"")</f>
        <v/>
      </c>
    </row>
    <row r="2184" spans="20:21" x14ac:dyDescent="0.2">
      <c r="T2184" s="384" t="str">
        <f>IF(ISTEXT(Data!AJ2184),Data!AJ2184,"")</f>
        <v/>
      </c>
      <c r="U2184" s="384" t="str">
        <f>IF(ISTEXT(Data!AK2184),Data!AK2184,"")</f>
        <v/>
      </c>
    </row>
    <row r="2185" spans="20:21" x14ac:dyDescent="0.2">
      <c r="T2185" s="384" t="str">
        <f>IF(ISTEXT(Data!AJ2185),Data!AJ2185,"")</f>
        <v/>
      </c>
      <c r="U2185" s="384" t="str">
        <f>IF(ISTEXT(Data!AK2185),Data!AK2185,"")</f>
        <v/>
      </c>
    </row>
    <row r="2186" spans="20:21" x14ac:dyDescent="0.2">
      <c r="T2186" s="384" t="str">
        <f>IF(ISTEXT(Data!AJ2186),Data!AJ2186,"")</f>
        <v/>
      </c>
      <c r="U2186" s="384" t="str">
        <f>IF(ISTEXT(Data!AK2186),Data!AK2186,"")</f>
        <v/>
      </c>
    </row>
    <row r="2187" spans="20:21" x14ac:dyDescent="0.2">
      <c r="T2187" s="384" t="str">
        <f>IF(ISTEXT(Data!AJ2187),Data!AJ2187,"")</f>
        <v/>
      </c>
      <c r="U2187" s="384" t="str">
        <f>IF(ISTEXT(Data!AK2187),Data!AK2187,"")</f>
        <v/>
      </c>
    </row>
    <row r="2188" spans="20:21" x14ac:dyDescent="0.2">
      <c r="T2188" s="384" t="str">
        <f>IF(ISTEXT(Data!AJ2188),Data!AJ2188,"")</f>
        <v/>
      </c>
      <c r="U2188" s="384" t="str">
        <f>IF(ISTEXT(Data!AK2188),Data!AK2188,"")</f>
        <v/>
      </c>
    </row>
    <row r="2189" spans="20:21" x14ac:dyDescent="0.2">
      <c r="T2189" s="384" t="str">
        <f>IF(ISTEXT(Data!AJ2189),Data!AJ2189,"")</f>
        <v/>
      </c>
      <c r="U2189" s="384" t="str">
        <f>IF(ISTEXT(Data!AK2189),Data!AK2189,"")</f>
        <v/>
      </c>
    </row>
    <row r="2190" spans="20:21" x14ac:dyDescent="0.2">
      <c r="T2190" s="384" t="str">
        <f>IF(ISTEXT(Data!AJ2190),Data!AJ2190,"")</f>
        <v/>
      </c>
      <c r="U2190" s="384" t="str">
        <f>IF(ISTEXT(Data!AK2190),Data!AK2190,"")</f>
        <v/>
      </c>
    </row>
    <row r="2191" spans="20:21" x14ac:dyDescent="0.2">
      <c r="T2191" s="384" t="str">
        <f>IF(ISTEXT(Data!AJ2191),Data!AJ2191,"")</f>
        <v/>
      </c>
      <c r="U2191" s="384" t="str">
        <f>IF(ISTEXT(Data!AK2191),Data!AK2191,"")</f>
        <v/>
      </c>
    </row>
    <row r="2192" spans="20:21" x14ac:dyDescent="0.2">
      <c r="T2192" s="384" t="str">
        <f>IF(ISTEXT(Data!AJ2192),Data!AJ2192,"")</f>
        <v/>
      </c>
      <c r="U2192" s="384" t="str">
        <f>IF(ISTEXT(Data!AK2192),Data!AK2192,"")</f>
        <v/>
      </c>
    </row>
    <row r="2193" spans="20:21" x14ac:dyDescent="0.2">
      <c r="T2193" s="384" t="str">
        <f>IF(ISTEXT(Data!AJ2193),Data!AJ2193,"")</f>
        <v/>
      </c>
      <c r="U2193" s="384" t="str">
        <f>IF(ISTEXT(Data!AK2193),Data!AK2193,"")</f>
        <v/>
      </c>
    </row>
    <row r="2194" spans="20:21" x14ac:dyDescent="0.2">
      <c r="T2194" s="384" t="str">
        <f>IF(ISTEXT(Data!AJ2194),Data!AJ2194,"")</f>
        <v/>
      </c>
      <c r="U2194" s="384" t="str">
        <f>IF(ISTEXT(Data!AK2194),Data!AK2194,"")</f>
        <v/>
      </c>
    </row>
    <row r="2195" spans="20:21" x14ac:dyDescent="0.2">
      <c r="T2195" s="384" t="str">
        <f>IF(ISTEXT(Data!AJ2195),Data!AJ2195,"")</f>
        <v/>
      </c>
      <c r="U2195" s="384" t="str">
        <f>IF(ISTEXT(Data!AK2195),Data!AK2195,"")</f>
        <v/>
      </c>
    </row>
    <row r="2196" spans="20:21" x14ac:dyDescent="0.2">
      <c r="T2196" s="384" t="str">
        <f>IF(ISTEXT(Data!AJ2196),Data!AJ2196,"")</f>
        <v/>
      </c>
      <c r="U2196" s="384" t="str">
        <f>IF(ISTEXT(Data!AK2196),Data!AK2196,"")</f>
        <v/>
      </c>
    </row>
    <row r="2197" spans="20:21" x14ac:dyDescent="0.2">
      <c r="T2197" s="384" t="str">
        <f>IF(ISTEXT(Data!AJ2197),Data!AJ2197,"")</f>
        <v/>
      </c>
      <c r="U2197" s="384" t="str">
        <f>IF(ISTEXT(Data!AK2197),Data!AK2197,"")</f>
        <v/>
      </c>
    </row>
    <row r="2198" spans="20:21" x14ac:dyDescent="0.2">
      <c r="T2198" s="384" t="str">
        <f>IF(ISTEXT(Data!AJ2198),Data!AJ2198,"")</f>
        <v/>
      </c>
      <c r="U2198" s="384" t="str">
        <f>IF(ISTEXT(Data!AK2198),Data!AK2198,"")</f>
        <v/>
      </c>
    </row>
    <row r="2199" spans="20:21" x14ac:dyDescent="0.2">
      <c r="T2199" s="384" t="str">
        <f>IF(ISTEXT(Data!AJ2199),Data!AJ2199,"")</f>
        <v/>
      </c>
      <c r="U2199" s="384" t="str">
        <f>IF(ISTEXT(Data!AK2199),Data!AK2199,"")</f>
        <v/>
      </c>
    </row>
    <row r="2200" spans="20:21" x14ac:dyDescent="0.2">
      <c r="T2200" s="384" t="str">
        <f>IF(ISTEXT(Data!AJ2200),Data!AJ2200,"")</f>
        <v/>
      </c>
      <c r="U2200" s="384" t="str">
        <f>IF(ISTEXT(Data!AK2200),Data!AK2200,"")</f>
        <v/>
      </c>
    </row>
    <row r="2201" spans="20:21" x14ac:dyDescent="0.2">
      <c r="T2201" s="384" t="str">
        <f>IF(ISTEXT(Data!AJ2201),Data!AJ2201,"")</f>
        <v/>
      </c>
      <c r="U2201" s="384" t="str">
        <f>IF(ISTEXT(Data!AK2201),Data!AK2201,"")</f>
        <v/>
      </c>
    </row>
    <row r="2202" spans="20:21" x14ac:dyDescent="0.2">
      <c r="T2202" s="384" t="str">
        <f>IF(ISTEXT(Data!AJ2202),Data!AJ2202,"")</f>
        <v/>
      </c>
      <c r="U2202" s="384" t="str">
        <f>IF(ISTEXT(Data!AK2202),Data!AK2202,"")</f>
        <v/>
      </c>
    </row>
    <row r="2203" spans="20:21" x14ac:dyDescent="0.2">
      <c r="T2203" s="384" t="str">
        <f>IF(ISTEXT(Data!AJ2203),Data!AJ2203,"")</f>
        <v/>
      </c>
      <c r="U2203" s="384" t="str">
        <f>IF(ISTEXT(Data!AK2203),Data!AK2203,"")</f>
        <v/>
      </c>
    </row>
    <row r="2204" spans="20:21" x14ac:dyDescent="0.2">
      <c r="T2204" s="384" t="str">
        <f>IF(ISTEXT(Data!AJ2204),Data!AJ2204,"")</f>
        <v/>
      </c>
      <c r="U2204" s="384" t="str">
        <f>IF(ISTEXT(Data!AK2204),Data!AK2204,"")</f>
        <v/>
      </c>
    </row>
    <row r="2205" spans="20:21" x14ac:dyDescent="0.2">
      <c r="T2205" s="384" t="str">
        <f>IF(ISTEXT(Data!AJ2205),Data!AJ2205,"")</f>
        <v/>
      </c>
      <c r="U2205" s="384" t="str">
        <f>IF(ISTEXT(Data!AK2205),Data!AK2205,"")</f>
        <v/>
      </c>
    </row>
    <row r="2206" spans="20:21" x14ac:dyDescent="0.2">
      <c r="T2206" s="384" t="str">
        <f>IF(ISTEXT(Data!AJ2206),Data!AJ2206,"")</f>
        <v/>
      </c>
      <c r="U2206" s="384" t="str">
        <f>IF(ISTEXT(Data!AK2206),Data!AK2206,"")</f>
        <v/>
      </c>
    </row>
    <row r="2207" spans="20:21" x14ac:dyDescent="0.2">
      <c r="T2207" s="384" t="str">
        <f>IF(ISTEXT(Data!AJ2207),Data!AJ2207,"")</f>
        <v/>
      </c>
      <c r="U2207" s="384" t="str">
        <f>IF(ISTEXT(Data!AK2207),Data!AK2207,"")</f>
        <v/>
      </c>
    </row>
    <row r="2208" spans="20:21" x14ac:dyDescent="0.2">
      <c r="T2208" s="384" t="str">
        <f>IF(ISTEXT(Data!AJ2208),Data!AJ2208,"")</f>
        <v/>
      </c>
      <c r="U2208" s="384" t="str">
        <f>IF(ISTEXT(Data!AK2208),Data!AK2208,"")</f>
        <v/>
      </c>
    </row>
    <row r="2209" spans="20:21" x14ac:dyDescent="0.2">
      <c r="T2209" s="384" t="str">
        <f>IF(ISTEXT(Data!AJ2209),Data!AJ2209,"")</f>
        <v/>
      </c>
      <c r="U2209" s="384" t="str">
        <f>IF(ISTEXT(Data!AK2209),Data!AK2209,"")</f>
        <v/>
      </c>
    </row>
    <row r="2210" spans="20:21" x14ac:dyDescent="0.2">
      <c r="T2210" s="384" t="str">
        <f>IF(ISTEXT(Data!AJ2210),Data!AJ2210,"")</f>
        <v/>
      </c>
      <c r="U2210" s="384" t="str">
        <f>IF(ISTEXT(Data!AK2210),Data!AK2210,"")</f>
        <v/>
      </c>
    </row>
    <row r="2211" spans="20:21" x14ac:dyDescent="0.2">
      <c r="T2211" s="384" t="str">
        <f>IF(ISTEXT(Data!AJ2211),Data!AJ2211,"")</f>
        <v/>
      </c>
      <c r="U2211" s="384" t="str">
        <f>IF(ISTEXT(Data!AK2211),Data!AK2211,"")</f>
        <v/>
      </c>
    </row>
    <row r="2212" spans="20:21" x14ac:dyDescent="0.2">
      <c r="T2212" s="384" t="str">
        <f>IF(ISTEXT(Data!AJ2212),Data!AJ2212,"")</f>
        <v/>
      </c>
      <c r="U2212" s="384" t="str">
        <f>IF(ISTEXT(Data!AK2212),Data!AK2212,"")</f>
        <v/>
      </c>
    </row>
    <row r="2213" spans="20:21" x14ac:dyDescent="0.2">
      <c r="T2213" s="384" t="str">
        <f>IF(ISTEXT(Data!AJ2213),Data!AJ2213,"")</f>
        <v/>
      </c>
      <c r="U2213" s="384" t="str">
        <f>IF(ISTEXT(Data!AK2213),Data!AK2213,"")</f>
        <v/>
      </c>
    </row>
    <row r="2214" spans="20:21" x14ac:dyDescent="0.2">
      <c r="T2214" s="384" t="str">
        <f>IF(ISTEXT(Data!AJ2214),Data!AJ2214,"")</f>
        <v/>
      </c>
      <c r="U2214" s="384" t="str">
        <f>IF(ISTEXT(Data!AK2214),Data!AK2214,"")</f>
        <v/>
      </c>
    </row>
    <row r="2215" spans="20:21" x14ac:dyDescent="0.2">
      <c r="T2215" s="384" t="str">
        <f>IF(ISTEXT(Data!AJ2215),Data!AJ2215,"")</f>
        <v/>
      </c>
      <c r="U2215" s="384" t="str">
        <f>IF(ISTEXT(Data!AK2215),Data!AK2215,"")</f>
        <v/>
      </c>
    </row>
    <row r="2216" spans="20:21" x14ac:dyDescent="0.2">
      <c r="T2216" s="384" t="str">
        <f>IF(ISTEXT(Data!AJ2216),Data!AJ2216,"")</f>
        <v/>
      </c>
      <c r="U2216" s="384" t="str">
        <f>IF(ISTEXT(Data!AK2216),Data!AK2216,"")</f>
        <v/>
      </c>
    </row>
    <row r="2217" spans="20:21" x14ac:dyDescent="0.2">
      <c r="T2217" s="384" t="str">
        <f>IF(ISTEXT(Data!AJ2217),Data!AJ2217,"")</f>
        <v/>
      </c>
      <c r="U2217" s="384" t="str">
        <f>IF(ISTEXT(Data!AK2217),Data!AK2217,"")</f>
        <v/>
      </c>
    </row>
    <row r="2218" spans="20:21" x14ac:dyDescent="0.2">
      <c r="T2218" s="384" t="str">
        <f>IF(ISTEXT(Data!AJ2218),Data!AJ2218,"")</f>
        <v/>
      </c>
      <c r="U2218" s="384" t="str">
        <f>IF(ISTEXT(Data!AK2218),Data!AK2218,"")</f>
        <v/>
      </c>
    </row>
    <row r="2219" spans="20:21" x14ac:dyDescent="0.2">
      <c r="T2219" s="384" t="str">
        <f>IF(ISTEXT(Data!AJ2219),Data!AJ2219,"")</f>
        <v/>
      </c>
      <c r="U2219" s="384" t="str">
        <f>IF(ISTEXT(Data!AK2219),Data!AK2219,"")</f>
        <v/>
      </c>
    </row>
    <row r="2220" spans="20:21" x14ac:dyDescent="0.2">
      <c r="T2220" s="384" t="str">
        <f>IF(ISTEXT(Data!AJ2220),Data!AJ2220,"")</f>
        <v/>
      </c>
      <c r="U2220" s="384" t="str">
        <f>IF(ISTEXT(Data!AK2220),Data!AK2220,"")</f>
        <v/>
      </c>
    </row>
    <row r="2221" spans="20:21" x14ac:dyDescent="0.2">
      <c r="T2221" s="384" t="str">
        <f>IF(ISTEXT(Data!AJ2221),Data!AJ2221,"")</f>
        <v/>
      </c>
      <c r="U2221" s="384" t="str">
        <f>IF(ISTEXT(Data!AK2221),Data!AK2221,"")</f>
        <v/>
      </c>
    </row>
    <row r="2222" spans="20:21" x14ac:dyDescent="0.2">
      <c r="T2222" s="384" t="str">
        <f>IF(ISTEXT(Data!AJ2222),Data!AJ2222,"")</f>
        <v/>
      </c>
      <c r="U2222" s="384" t="str">
        <f>IF(ISTEXT(Data!AK2222),Data!AK2222,"")</f>
        <v/>
      </c>
    </row>
    <row r="2223" spans="20:21" x14ac:dyDescent="0.2">
      <c r="T2223" s="384" t="str">
        <f>IF(ISTEXT(Data!AJ2223),Data!AJ2223,"")</f>
        <v/>
      </c>
      <c r="U2223" s="384" t="str">
        <f>IF(ISTEXT(Data!AK2223),Data!AK2223,"")</f>
        <v/>
      </c>
    </row>
    <row r="2224" spans="20:21" x14ac:dyDescent="0.2">
      <c r="T2224" s="384" t="str">
        <f>IF(ISTEXT(Data!AJ2224),Data!AJ2224,"")</f>
        <v/>
      </c>
      <c r="U2224" s="384" t="str">
        <f>IF(ISTEXT(Data!AK2224),Data!AK2224,"")</f>
        <v/>
      </c>
    </row>
    <row r="2225" spans="20:21" x14ac:dyDescent="0.2">
      <c r="T2225" s="384" t="str">
        <f>IF(ISTEXT(Data!AJ2225),Data!AJ2225,"")</f>
        <v/>
      </c>
      <c r="U2225" s="384" t="str">
        <f>IF(ISTEXT(Data!AK2225),Data!AK2225,"")</f>
        <v/>
      </c>
    </row>
    <row r="2226" spans="20:21" x14ac:dyDescent="0.2">
      <c r="T2226" s="384" t="str">
        <f>IF(ISTEXT(Data!AJ2226),Data!AJ2226,"")</f>
        <v/>
      </c>
      <c r="U2226" s="384" t="str">
        <f>IF(ISTEXT(Data!AK2226),Data!AK2226,"")</f>
        <v/>
      </c>
    </row>
    <row r="2227" spans="20:21" x14ac:dyDescent="0.2">
      <c r="T2227" s="384" t="str">
        <f>IF(ISTEXT(Data!AJ2227),Data!AJ2227,"")</f>
        <v/>
      </c>
      <c r="U2227" s="384" t="str">
        <f>IF(ISTEXT(Data!AK2227),Data!AK2227,"")</f>
        <v/>
      </c>
    </row>
    <row r="2228" spans="20:21" x14ac:dyDescent="0.2">
      <c r="T2228" s="384" t="str">
        <f>IF(ISTEXT(Data!AJ2228),Data!AJ2228,"")</f>
        <v/>
      </c>
      <c r="U2228" s="384" t="str">
        <f>IF(ISTEXT(Data!AK2228),Data!AK2228,"")</f>
        <v/>
      </c>
    </row>
    <row r="2229" spans="20:21" x14ac:dyDescent="0.2">
      <c r="T2229" s="384" t="str">
        <f>IF(ISTEXT(Data!AJ2229),Data!AJ2229,"")</f>
        <v/>
      </c>
      <c r="U2229" s="384" t="str">
        <f>IF(ISTEXT(Data!AK2229),Data!AK2229,"")</f>
        <v/>
      </c>
    </row>
    <row r="2230" spans="20:21" x14ac:dyDescent="0.2">
      <c r="T2230" s="384" t="str">
        <f>IF(ISTEXT(Data!AJ2230),Data!AJ2230,"")</f>
        <v/>
      </c>
      <c r="U2230" s="384" t="str">
        <f>IF(ISTEXT(Data!AK2230),Data!AK2230,"")</f>
        <v/>
      </c>
    </row>
    <row r="2231" spans="20:21" x14ac:dyDescent="0.2">
      <c r="T2231" s="384" t="str">
        <f>IF(ISTEXT(Data!AJ2231),Data!AJ2231,"")</f>
        <v/>
      </c>
      <c r="U2231" s="384" t="str">
        <f>IF(ISTEXT(Data!AK2231),Data!AK2231,"")</f>
        <v/>
      </c>
    </row>
    <row r="2232" spans="20:21" x14ac:dyDescent="0.2">
      <c r="T2232" s="384" t="str">
        <f>IF(ISTEXT(Data!AJ2232),Data!AJ2232,"")</f>
        <v/>
      </c>
      <c r="U2232" s="384" t="str">
        <f>IF(ISTEXT(Data!AK2232),Data!AK2232,"")</f>
        <v/>
      </c>
    </row>
    <row r="2233" spans="20:21" x14ac:dyDescent="0.2">
      <c r="T2233" s="384" t="str">
        <f>IF(ISTEXT(Data!AJ2233),Data!AJ2233,"")</f>
        <v/>
      </c>
      <c r="U2233" s="384" t="str">
        <f>IF(ISTEXT(Data!AK2233),Data!AK2233,"")</f>
        <v/>
      </c>
    </row>
    <row r="2234" spans="20:21" x14ac:dyDescent="0.2">
      <c r="T2234" s="384" t="str">
        <f>IF(ISTEXT(Data!AJ2234),Data!AJ2234,"")</f>
        <v/>
      </c>
      <c r="U2234" s="384" t="str">
        <f>IF(ISTEXT(Data!AK2234),Data!AK2234,"")</f>
        <v/>
      </c>
    </row>
    <row r="2235" spans="20:21" x14ac:dyDescent="0.2">
      <c r="T2235" s="384" t="str">
        <f>IF(ISTEXT(Data!AJ2235),Data!AJ2235,"")</f>
        <v/>
      </c>
      <c r="U2235" s="384" t="str">
        <f>IF(ISTEXT(Data!AK2235),Data!AK2235,"")</f>
        <v/>
      </c>
    </row>
    <row r="2236" spans="20:21" x14ac:dyDescent="0.2">
      <c r="T2236" s="384" t="str">
        <f>IF(ISTEXT(Data!AJ2236),Data!AJ2236,"")</f>
        <v/>
      </c>
      <c r="U2236" s="384" t="str">
        <f>IF(ISTEXT(Data!AK2236),Data!AK2236,"")</f>
        <v/>
      </c>
    </row>
    <row r="2237" spans="20:21" x14ac:dyDescent="0.2">
      <c r="T2237" s="384" t="str">
        <f>IF(ISTEXT(Data!AJ2237),Data!AJ2237,"")</f>
        <v/>
      </c>
      <c r="U2237" s="384" t="str">
        <f>IF(ISTEXT(Data!AK2237),Data!AK2237,"")</f>
        <v/>
      </c>
    </row>
    <row r="2238" spans="20:21" x14ac:dyDescent="0.2">
      <c r="T2238" s="384" t="str">
        <f>IF(ISTEXT(Data!AJ2238),Data!AJ2238,"")</f>
        <v/>
      </c>
      <c r="U2238" s="384" t="str">
        <f>IF(ISTEXT(Data!AK2238),Data!AK2238,"")</f>
        <v/>
      </c>
    </row>
    <row r="2239" spans="20:21" x14ac:dyDescent="0.2">
      <c r="T2239" s="384" t="str">
        <f>IF(ISTEXT(Data!AJ2239),Data!AJ2239,"")</f>
        <v/>
      </c>
      <c r="U2239" s="384" t="str">
        <f>IF(ISTEXT(Data!AK2239),Data!AK2239,"")</f>
        <v/>
      </c>
    </row>
    <row r="2240" spans="20:21" x14ac:dyDescent="0.2">
      <c r="T2240" s="384" t="str">
        <f>IF(ISTEXT(Data!AJ2240),Data!AJ2240,"")</f>
        <v/>
      </c>
      <c r="U2240" s="384" t="str">
        <f>IF(ISTEXT(Data!AK2240),Data!AK2240,"")</f>
        <v/>
      </c>
    </row>
    <row r="2241" spans="20:21" x14ac:dyDescent="0.2">
      <c r="T2241" s="384" t="str">
        <f>IF(ISTEXT(Data!AJ2241),Data!AJ2241,"")</f>
        <v/>
      </c>
      <c r="U2241" s="384" t="str">
        <f>IF(ISTEXT(Data!AK2241),Data!AK2241,"")</f>
        <v/>
      </c>
    </row>
    <row r="2242" spans="20:21" x14ac:dyDescent="0.2">
      <c r="T2242" s="384" t="str">
        <f>IF(ISTEXT(Data!AJ2242),Data!AJ2242,"")</f>
        <v/>
      </c>
      <c r="U2242" s="384" t="str">
        <f>IF(ISTEXT(Data!AK2242),Data!AK2242,"")</f>
        <v/>
      </c>
    </row>
    <row r="2243" spans="20:21" x14ac:dyDescent="0.2">
      <c r="T2243" s="384" t="str">
        <f>IF(ISTEXT(Data!AJ2243),Data!AJ2243,"")</f>
        <v/>
      </c>
      <c r="U2243" s="384" t="str">
        <f>IF(ISTEXT(Data!AK2243),Data!AK2243,"")</f>
        <v/>
      </c>
    </row>
    <row r="2244" spans="20:21" x14ac:dyDescent="0.2">
      <c r="T2244" s="384" t="str">
        <f>IF(ISTEXT(Data!AJ2244),Data!AJ2244,"")</f>
        <v/>
      </c>
      <c r="U2244" s="384" t="str">
        <f>IF(ISTEXT(Data!AK2244),Data!AK2244,"")</f>
        <v/>
      </c>
    </row>
    <row r="2245" spans="20:21" x14ac:dyDescent="0.2">
      <c r="T2245" s="384" t="str">
        <f>IF(ISTEXT(Data!AJ2245),Data!AJ2245,"")</f>
        <v/>
      </c>
      <c r="U2245" s="384" t="str">
        <f>IF(ISTEXT(Data!AK2245),Data!AK2245,"")</f>
        <v/>
      </c>
    </row>
    <row r="2246" spans="20:21" x14ac:dyDescent="0.2">
      <c r="T2246" s="384" t="str">
        <f>IF(ISTEXT(Data!AJ2246),Data!AJ2246,"")</f>
        <v/>
      </c>
      <c r="U2246" s="384" t="str">
        <f>IF(ISTEXT(Data!AK2246),Data!AK2246,"")</f>
        <v/>
      </c>
    </row>
    <row r="2247" spans="20:21" x14ac:dyDescent="0.2">
      <c r="T2247" s="384" t="str">
        <f>IF(ISTEXT(Data!AJ2247),Data!AJ2247,"")</f>
        <v/>
      </c>
      <c r="U2247" s="384" t="str">
        <f>IF(ISTEXT(Data!AK2247),Data!AK2247,"")</f>
        <v/>
      </c>
    </row>
    <row r="2248" spans="20:21" x14ac:dyDescent="0.2">
      <c r="T2248" s="384" t="str">
        <f>IF(ISTEXT(Data!AJ2248),Data!AJ2248,"")</f>
        <v/>
      </c>
      <c r="U2248" s="384" t="str">
        <f>IF(ISTEXT(Data!AK2248),Data!AK2248,"")</f>
        <v/>
      </c>
    </row>
    <row r="2249" spans="20:21" x14ac:dyDescent="0.2">
      <c r="T2249" s="384" t="str">
        <f>IF(ISTEXT(Data!AJ2249),Data!AJ2249,"")</f>
        <v/>
      </c>
      <c r="U2249" s="384" t="str">
        <f>IF(ISTEXT(Data!AK2249),Data!AK2249,"")</f>
        <v/>
      </c>
    </row>
    <row r="2250" spans="20:21" x14ac:dyDescent="0.2">
      <c r="T2250" s="384" t="str">
        <f>IF(ISTEXT(Data!AJ2250),Data!AJ2250,"")</f>
        <v/>
      </c>
      <c r="U2250" s="384" t="str">
        <f>IF(ISTEXT(Data!AK2250),Data!AK2250,"")</f>
        <v/>
      </c>
    </row>
    <row r="2251" spans="20:21" x14ac:dyDescent="0.2">
      <c r="T2251" s="384" t="str">
        <f>IF(ISTEXT(Data!AJ2251),Data!AJ2251,"")</f>
        <v/>
      </c>
      <c r="U2251" s="384" t="str">
        <f>IF(ISTEXT(Data!AK2251),Data!AK2251,"")</f>
        <v/>
      </c>
    </row>
    <row r="2252" spans="20:21" x14ac:dyDescent="0.2">
      <c r="T2252" s="384" t="str">
        <f>IF(ISTEXT(Data!AJ2252),Data!AJ2252,"")</f>
        <v/>
      </c>
      <c r="U2252" s="384" t="str">
        <f>IF(ISTEXT(Data!AK2252),Data!AK2252,"")</f>
        <v/>
      </c>
    </row>
    <row r="2253" spans="20:21" x14ac:dyDescent="0.2">
      <c r="T2253" s="384" t="str">
        <f>IF(ISTEXT(Data!AJ2253),Data!AJ2253,"")</f>
        <v/>
      </c>
      <c r="U2253" s="384" t="str">
        <f>IF(ISTEXT(Data!AK2253),Data!AK2253,"")</f>
        <v/>
      </c>
    </row>
    <row r="2254" spans="20:21" x14ac:dyDescent="0.2">
      <c r="T2254" s="384" t="str">
        <f>IF(ISTEXT(Data!AJ2254),Data!AJ2254,"")</f>
        <v/>
      </c>
      <c r="U2254" s="384" t="str">
        <f>IF(ISTEXT(Data!AK2254),Data!AK2254,"")</f>
        <v/>
      </c>
    </row>
    <row r="2255" spans="20:21" x14ac:dyDescent="0.2">
      <c r="T2255" s="384" t="str">
        <f>IF(ISTEXT(Data!AJ2255),Data!AJ2255,"")</f>
        <v/>
      </c>
      <c r="U2255" s="384" t="str">
        <f>IF(ISTEXT(Data!AK2255),Data!AK2255,"")</f>
        <v/>
      </c>
    </row>
    <row r="2256" spans="20:21" x14ac:dyDescent="0.2">
      <c r="T2256" s="384" t="str">
        <f>IF(ISTEXT(Data!AJ2256),Data!AJ2256,"")</f>
        <v/>
      </c>
      <c r="U2256" s="384" t="str">
        <f>IF(ISTEXT(Data!AK2256),Data!AK2256,"")</f>
        <v/>
      </c>
    </row>
    <row r="2257" spans="20:21" x14ac:dyDescent="0.2">
      <c r="T2257" s="384" t="str">
        <f>IF(ISTEXT(Data!AJ2257),Data!AJ2257,"")</f>
        <v/>
      </c>
      <c r="U2257" s="384" t="str">
        <f>IF(ISTEXT(Data!AK2257),Data!AK2257,"")</f>
        <v/>
      </c>
    </row>
    <row r="2258" spans="20:21" x14ac:dyDescent="0.2">
      <c r="T2258" s="384" t="str">
        <f>IF(ISTEXT(Data!AJ2258),Data!AJ2258,"")</f>
        <v/>
      </c>
      <c r="U2258" s="384" t="str">
        <f>IF(ISTEXT(Data!AK2258),Data!AK2258,"")</f>
        <v/>
      </c>
    </row>
    <row r="2259" spans="20:21" x14ac:dyDescent="0.2">
      <c r="T2259" s="384" t="str">
        <f>IF(ISTEXT(Data!AJ2259),Data!AJ2259,"")</f>
        <v/>
      </c>
      <c r="U2259" s="384" t="str">
        <f>IF(ISTEXT(Data!AK2259),Data!AK2259,"")</f>
        <v/>
      </c>
    </row>
    <row r="2260" spans="20:21" x14ac:dyDescent="0.2">
      <c r="T2260" s="384" t="str">
        <f>IF(ISTEXT(Data!AJ2260),Data!AJ2260,"")</f>
        <v/>
      </c>
      <c r="U2260" s="384" t="str">
        <f>IF(ISTEXT(Data!AK2260),Data!AK2260,"")</f>
        <v/>
      </c>
    </row>
    <row r="2261" spans="20:21" x14ac:dyDescent="0.2">
      <c r="T2261" s="384" t="str">
        <f>IF(ISTEXT(Data!AJ2261),Data!AJ2261,"")</f>
        <v/>
      </c>
      <c r="U2261" s="384" t="str">
        <f>IF(ISTEXT(Data!AK2261),Data!AK2261,"")</f>
        <v/>
      </c>
    </row>
    <row r="2262" spans="20:21" x14ac:dyDescent="0.2">
      <c r="T2262" s="384" t="str">
        <f>IF(ISTEXT(Data!AJ2262),Data!AJ2262,"")</f>
        <v/>
      </c>
      <c r="U2262" s="384" t="str">
        <f>IF(ISTEXT(Data!AK2262),Data!AK2262,"")</f>
        <v/>
      </c>
    </row>
    <row r="2263" spans="20:21" x14ac:dyDescent="0.2">
      <c r="T2263" s="384" t="str">
        <f>IF(ISTEXT(Data!AJ2263),Data!AJ2263,"")</f>
        <v/>
      </c>
      <c r="U2263" s="384" t="str">
        <f>IF(ISTEXT(Data!AK2263),Data!AK2263,"")</f>
        <v/>
      </c>
    </row>
    <row r="2264" spans="20:21" x14ac:dyDescent="0.2">
      <c r="T2264" s="384" t="str">
        <f>IF(ISTEXT(Data!AJ2264),Data!AJ2264,"")</f>
        <v/>
      </c>
      <c r="U2264" s="384" t="str">
        <f>IF(ISTEXT(Data!AK2264),Data!AK2264,"")</f>
        <v/>
      </c>
    </row>
    <row r="2265" spans="20:21" x14ac:dyDescent="0.2">
      <c r="T2265" s="384" t="str">
        <f>IF(ISTEXT(Data!AJ2265),Data!AJ2265,"")</f>
        <v/>
      </c>
      <c r="U2265" s="384" t="str">
        <f>IF(ISTEXT(Data!AK2265),Data!AK2265,"")</f>
        <v/>
      </c>
    </row>
    <row r="2266" spans="20:21" x14ac:dyDescent="0.2">
      <c r="T2266" s="384" t="str">
        <f>IF(ISTEXT(Data!AJ2266),Data!AJ2266,"")</f>
        <v/>
      </c>
      <c r="U2266" s="384" t="str">
        <f>IF(ISTEXT(Data!AK2266),Data!AK2266,"")</f>
        <v/>
      </c>
    </row>
    <row r="2267" spans="20:21" x14ac:dyDescent="0.2">
      <c r="T2267" s="384" t="str">
        <f>IF(ISTEXT(Data!AJ2267),Data!AJ2267,"")</f>
        <v/>
      </c>
      <c r="U2267" s="384" t="str">
        <f>IF(ISTEXT(Data!AK2267),Data!AK2267,"")</f>
        <v/>
      </c>
    </row>
    <row r="2268" spans="20:21" x14ac:dyDescent="0.2">
      <c r="T2268" s="384" t="str">
        <f>IF(ISTEXT(Data!AJ2268),Data!AJ2268,"")</f>
        <v/>
      </c>
      <c r="U2268" s="384" t="str">
        <f>IF(ISTEXT(Data!AK2268),Data!AK2268,"")</f>
        <v/>
      </c>
    </row>
    <row r="2269" spans="20:21" x14ac:dyDescent="0.2">
      <c r="T2269" s="384" t="str">
        <f>IF(ISTEXT(Data!AJ2269),Data!AJ2269,"")</f>
        <v/>
      </c>
      <c r="U2269" s="384" t="str">
        <f>IF(ISTEXT(Data!AK2269),Data!AK2269,"")</f>
        <v/>
      </c>
    </row>
    <row r="2270" spans="20:21" x14ac:dyDescent="0.2">
      <c r="T2270" s="384" t="str">
        <f>IF(ISTEXT(Data!AJ2270),Data!AJ2270,"")</f>
        <v/>
      </c>
      <c r="U2270" s="384" t="str">
        <f>IF(ISTEXT(Data!AK2270),Data!AK2270,"")</f>
        <v/>
      </c>
    </row>
    <row r="2271" spans="20:21" x14ac:dyDescent="0.2">
      <c r="T2271" s="384" t="str">
        <f>IF(ISTEXT(Data!AJ2271),Data!AJ2271,"")</f>
        <v/>
      </c>
      <c r="U2271" s="384" t="str">
        <f>IF(ISTEXT(Data!AK2271),Data!AK2271,"")</f>
        <v/>
      </c>
    </row>
    <row r="2272" spans="20:21" x14ac:dyDescent="0.2">
      <c r="T2272" s="384" t="str">
        <f>IF(ISTEXT(Data!AJ2272),Data!AJ2272,"")</f>
        <v/>
      </c>
      <c r="U2272" s="384" t="str">
        <f>IF(ISTEXT(Data!AK2272),Data!AK2272,"")</f>
        <v/>
      </c>
    </row>
    <row r="2273" spans="20:21" x14ac:dyDescent="0.2">
      <c r="T2273" s="384" t="str">
        <f>IF(ISTEXT(Data!AJ2273),Data!AJ2273,"")</f>
        <v/>
      </c>
      <c r="U2273" s="384" t="str">
        <f>IF(ISTEXT(Data!AK2273),Data!AK2273,"")</f>
        <v/>
      </c>
    </row>
    <row r="2274" spans="20:21" x14ac:dyDescent="0.2">
      <c r="T2274" s="384" t="str">
        <f>IF(ISTEXT(Data!AJ2274),Data!AJ2274,"")</f>
        <v/>
      </c>
      <c r="U2274" s="384" t="str">
        <f>IF(ISTEXT(Data!AK2274),Data!AK2274,"")</f>
        <v/>
      </c>
    </row>
    <row r="2275" spans="20:21" x14ac:dyDescent="0.2">
      <c r="T2275" s="384" t="str">
        <f>IF(ISTEXT(Data!AJ2275),Data!AJ2275,"")</f>
        <v/>
      </c>
      <c r="U2275" s="384" t="str">
        <f>IF(ISTEXT(Data!AK2275),Data!AK2275,"")</f>
        <v/>
      </c>
    </row>
    <row r="2276" spans="20:21" x14ac:dyDescent="0.2">
      <c r="T2276" s="384" t="str">
        <f>IF(ISTEXT(Data!AJ2276),Data!AJ2276,"")</f>
        <v/>
      </c>
      <c r="U2276" s="384" t="str">
        <f>IF(ISTEXT(Data!AK2276),Data!AK2276,"")</f>
        <v/>
      </c>
    </row>
    <row r="2277" spans="20:21" x14ac:dyDescent="0.2">
      <c r="T2277" s="384" t="str">
        <f>IF(ISTEXT(Data!AJ2277),Data!AJ2277,"")</f>
        <v/>
      </c>
      <c r="U2277" s="384" t="str">
        <f>IF(ISTEXT(Data!AK2277),Data!AK2277,"")</f>
        <v/>
      </c>
    </row>
    <row r="2278" spans="20:21" x14ac:dyDescent="0.2">
      <c r="T2278" s="384" t="str">
        <f>IF(ISTEXT(Data!AJ2278),Data!AJ2278,"")</f>
        <v/>
      </c>
      <c r="U2278" s="384" t="str">
        <f>IF(ISTEXT(Data!AK2278),Data!AK2278,"")</f>
        <v/>
      </c>
    </row>
    <row r="2279" spans="20:21" x14ac:dyDescent="0.2">
      <c r="T2279" s="384" t="str">
        <f>IF(ISTEXT(Data!AJ2279),Data!AJ2279,"")</f>
        <v/>
      </c>
      <c r="U2279" s="384" t="str">
        <f>IF(ISTEXT(Data!AK2279),Data!AK2279,"")</f>
        <v/>
      </c>
    </row>
    <row r="2280" spans="20:21" x14ac:dyDescent="0.2">
      <c r="T2280" s="384" t="str">
        <f>IF(ISTEXT(Data!AJ2280),Data!AJ2280,"")</f>
        <v/>
      </c>
      <c r="U2280" s="384" t="str">
        <f>IF(ISTEXT(Data!AK2280),Data!AK2280,"")</f>
        <v/>
      </c>
    </row>
    <row r="2281" spans="20:21" x14ac:dyDescent="0.2">
      <c r="T2281" s="384" t="str">
        <f>IF(ISTEXT(Data!AJ2281),Data!AJ2281,"")</f>
        <v/>
      </c>
      <c r="U2281" s="384" t="str">
        <f>IF(ISTEXT(Data!AK2281),Data!AK2281,"")</f>
        <v/>
      </c>
    </row>
    <row r="2282" spans="20:21" x14ac:dyDescent="0.2">
      <c r="T2282" s="384" t="str">
        <f>IF(ISTEXT(Data!AJ2282),Data!AJ2282,"")</f>
        <v/>
      </c>
      <c r="U2282" s="384" t="str">
        <f>IF(ISTEXT(Data!AK2282),Data!AK2282,"")</f>
        <v/>
      </c>
    </row>
    <row r="2283" spans="20:21" x14ac:dyDescent="0.2">
      <c r="T2283" s="384" t="str">
        <f>IF(ISTEXT(Data!AJ2283),Data!AJ2283,"")</f>
        <v/>
      </c>
      <c r="U2283" s="384" t="str">
        <f>IF(ISTEXT(Data!AK2283),Data!AK2283,"")</f>
        <v/>
      </c>
    </row>
    <row r="2284" spans="20:21" x14ac:dyDescent="0.2">
      <c r="T2284" s="384" t="str">
        <f>IF(ISTEXT(Data!AJ2284),Data!AJ2284,"")</f>
        <v/>
      </c>
      <c r="U2284" s="384" t="str">
        <f>IF(ISTEXT(Data!AK2284),Data!AK2284,"")</f>
        <v/>
      </c>
    </row>
    <row r="2285" spans="20:21" x14ac:dyDescent="0.2">
      <c r="T2285" s="384" t="str">
        <f>IF(ISTEXT(Data!AJ2285),Data!AJ2285,"")</f>
        <v/>
      </c>
      <c r="U2285" s="384" t="str">
        <f>IF(ISTEXT(Data!AK2285),Data!AK2285,"")</f>
        <v/>
      </c>
    </row>
    <row r="2286" spans="20:21" x14ac:dyDescent="0.2">
      <c r="T2286" s="384" t="str">
        <f>IF(ISTEXT(Data!AJ2286),Data!AJ2286,"")</f>
        <v/>
      </c>
      <c r="U2286" s="384" t="str">
        <f>IF(ISTEXT(Data!AK2286),Data!AK2286,"")</f>
        <v/>
      </c>
    </row>
    <row r="2287" spans="20:21" x14ac:dyDescent="0.2">
      <c r="T2287" s="384" t="str">
        <f>IF(ISTEXT(Data!AJ2287),Data!AJ2287,"")</f>
        <v/>
      </c>
      <c r="U2287" s="384" t="str">
        <f>IF(ISTEXT(Data!AK2287),Data!AK2287,"")</f>
        <v/>
      </c>
    </row>
    <row r="2288" spans="20:21" x14ac:dyDescent="0.2">
      <c r="T2288" s="384" t="str">
        <f>IF(ISTEXT(Data!AJ2288),Data!AJ2288,"")</f>
        <v/>
      </c>
      <c r="U2288" s="384" t="str">
        <f>IF(ISTEXT(Data!AK2288),Data!AK2288,"")</f>
        <v/>
      </c>
    </row>
    <row r="2289" spans="20:21" x14ac:dyDescent="0.2">
      <c r="T2289" s="384" t="str">
        <f>IF(ISTEXT(Data!AJ2289),Data!AJ2289,"")</f>
        <v/>
      </c>
      <c r="U2289" s="384" t="str">
        <f>IF(ISTEXT(Data!AK2289),Data!AK2289,"")</f>
        <v/>
      </c>
    </row>
    <row r="2290" spans="20:21" x14ac:dyDescent="0.2">
      <c r="T2290" s="384" t="str">
        <f>IF(ISTEXT(Data!AJ2290),Data!AJ2290,"")</f>
        <v/>
      </c>
      <c r="U2290" s="384" t="str">
        <f>IF(ISTEXT(Data!AK2290),Data!AK2290,"")</f>
        <v/>
      </c>
    </row>
    <row r="2291" spans="20:21" x14ac:dyDescent="0.2">
      <c r="T2291" s="384" t="str">
        <f>IF(ISTEXT(Data!AJ2291),Data!AJ2291,"")</f>
        <v/>
      </c>
      <c r="U2291" s="384" t="str">
        <f>IF(ISTEXT(Data!AK2291),Data!AK2291,"")</f>
        <v/>
      </c>
    </row>
    <row r="2292" spans="20:21" x14ac:dyDescent="0.2">
      <c r="T2292" s="384" t="str">
        <f>IF(ISTEXT(Data!AJ2292),Data!AJ2292,"")</f>
        <v/>
      </c>
      <c r="U2292" s="384" t="str">
        <f>IF(ISTEXT(Data!AK2292),Data!AK2292,"")</f>
        <v/>
      </c>
    </row>
    <row r="2293" spans="20:21" x14ac:dyDescent="0.2">
      <c r="T2293" s="384" t="str">
        <f>IF(ISTEXT(Data!AJ2293),Data!AJ2293,"")</f>
        <v/>
      </c>
      <c r="U2293" s="384" t="str">
        <f>IF(ISTEXT(Data!AK2293),Data!AK2293,"")</f>
        <v/>
      </c>
    </row>
    <row r="2294" spans="20:21" x14ac:dyDescent="0.2">
      <c r="T2294" s="384" t="str">
        <f>IF(ISTEXT(Data!AJ2294),Data!AJ2294,"")</f>
        <v/>
      </c>
      <c r="U2294" s="384" t="str">
        <f>IF(ISTEXT(Data!AK2294),Data!AK2294,"")</f>
        <v/>
      </c>
    </row>
    <row r="2295" spans="20:21" x14ac:dyDescent="0.2">
      <c r="T2295" s="384" t="str">
        <f>IF(ISTEXT(Data!AJ2295),Data!AJ2295,"")</f>
        <v/>
      </c>
      <c r="U2295" s="384" t="str">
        <f>IF(ISTEXT(Data!AK2295),Data!AK2295,"")</f>
        <v/>
      </c>
    </row>
    <row r="2296" spans="20:21" x14ac:dyDescent="0.2">
      <c r="T2296" s="384" t="str">
        <f>IF(ISTEXT(Data!AJ2296),Data!AJ2296,"")</f>
        <v/>
      </c>
      <c r="U2296" s="384" t="str">
        <f>IF(ISTEXT(Data!AK2296),Data!AK2296,"")</f>
        <v/>
      </c>
    </row>
    <row r="2297" spans="20:21" x14ac:dyDescent="0.2">
      <c r="T2297" s="384" t="str">
        <f>IF(ISTEXT(Data!AJ2297),Data!AJ2297,"")</f>
        <v/>
      </c>
      <c r="U2297" s="384" t="str">
        <f>IF(ISTEXT(Data!AK2297),Data!AK2297,"")</f>
        <v/>
      </c>
    </row>
    <row r="2298" spans="20:21" x14ac:dyDescent="0.2">
      <c r="T2298" s="384" t="str">
        <f>IF(ISTEXT(Data!AJ2298),Data!AJ2298,"")</f>
        <v/>
      </c>
      <c r="U2298" s="384" t="str">
        <f>IF(ISTEXT(Data!AK2298),Data!AK2298,"")</f>
        <v/>
      </c>
    </row>
    <row r="2299" spans="20:21" x14ac:dyDescent="0.2">
      <c r="T2299" s="384" t="str">
        <f>IF(ISTEXT(Data!AJ2299),Data!AJ2299,"")</f>
        <v/>
      </c>
      <c r="U2299" s="384" t="str">
        <f>IF(ISTEXT(Data!AK2299),Data!AK2299,"")</f>
        <v/>
      </c>
    </row>
    <row r="2300" spans="20:21" x14ac:dyDescent="0.2">
      <c r="T2300" s="384" t="str">
        <f>IF(ISTEXT(Data!AJ2300),Data!AJ2300,"")</f>
        <v/>
      </c>
      <c r="U2300" s="384" t="str">
        <f>IF(ISTEXT(Data!AK2300),Data!AK2300,"")</f>
        <v/>
      </c>
    </row>
    <row r="2301" spans="20:21" x14ac:dyDescent="0.2">
      <c r="T2301" s="384" t="str">
        <f>IF(ISTEXT(Data!AJ2301),Data!AJ2301,"")</f>
        <v/>
      </c>
      <c r="U2301" s="384" t="str">
        <f>IF(ISTEXT(Data!AK2301),Data!AK2301,"")</f>
        <v/>
      </c>
    </row>
    <row r="2302" spans="20:21" x14ac:dyDescent="0.2">
      <c r="T2302" s="384" t="str">
        <f>IF(ISTEXT(Data!AJ2302),Data!AJ2302,"")</f>
        <v/>
      </c>
      <c r="U2302" s="384" t="str">
        <f>IF(ISTEXT(Data!AK2302),Data!AK2302,"")</f>
        <v/>
      </c>
    </row>
    <row r="2303" spans="20:21" x14ac:dyDescent="0.2">
      <c r="T2303" s="384" t="str">
        <f>IF(ISTEXT(Data!AJ2303),Data!AJ2303,"")</f>
        <v/>
      </c>
      <c r="U2303" s="384" t="str">
        <f>IF(ISTEXT(Data!AK2303),Data!AK2303,"")</f>
        <v/>
      </c>
    </row>
    <row r="2304" spans="20:21" x14ac:dyDescent="0.2">
      <c r="T2304" s="384" t="str">
        <f>IF(ISTEXT(Data!AJ2304),Data!AJ2304,"")</f>
        <v/>
      </c>
      <c r="U2304" s="384" t="str">
        <f>IF(ISTEXT(Data!AK2304),Data!AK2304,"")</f>
        <v/>
      </c>
    </row>
    <row r="2305" spans="20:21" x14ac:dyDescent="0.2">
      <c r="T2305" s="384" t="str">
        <f>IF(ISTEXT(Data!AJ2305),Data!AJ2305,"")</f>
        <v/>
      </c>
      <c r="U2305" s="384" t="str">
        <f>IF(ISTEXT(Data!AK2305),Data!AK2305,"")</f>
        <v/>
      </c>
    </row>
    <row r="2306" spans="20:21" x14ac:dyDescent="0.2">
      <c r="T2306" s="384" t="str">
        <f>IF(ISTEXT(Data!AJ2306),Data!AJ2306,"")</f>
        <v/>
      </c>
      <c r="U2306" s="384" t="str">
        <f>IF(ISTEXT(Data!AK2306),Data!AK2306,"")</f>
        <v/>
      </c>
    </row>
    <row r="2307" spans="20:21" x14ac:dyDescent="0.2">
      <c r="T2307" s="384" t="str">
        <f>IF(ISTEXT(Data!AJ2307),Data!AJ2307,"")</f>
        <v/>
      </c>
      <c r="U2307" s="384" t="str">
        <f>IF(ISTEXT(Data!AK2307),Data!AK2307,"")</f>
        <v/>
      </c>
    </row>
    <row r="2308" spans="20:21" x14ac:dyDescent="0.2">
      <c r="T2308" s="384" t="str">
        <f>IF(ISTEXT(Data!AJ2308),Data!AJ2308,"")</f>
        <v/>
      </c>
      <c r="U2308" s="384" t="str">
        <f>IF(ISTEXT(Data!AK2308),Data!AK2308,"")</f>
        <v/>
      </c>
    </row>
    <row r="2309" spans="20:21" x14ac:dyDescent="0.2">
      <c r="T2309" s="384" t="str">
        <f>IF(ISTEXT(Data!AJ2309),Data!AJ2309,"")</f>
        <v/>
      </c>
      <c r="U2309" s="384" t="str">
        <f>IF(ISTEXT(Data!AK2309),Data!AK2309,"")</f>
        <v/>
      </c>
    </row>
    <row r="2310" spans="20:21" x14ac:dyDescent="0.2">
      <c r="T2310" s="384" t="str">
        <f>IF(ISTEXT(Data!AJ2310),Data!AJ2310,"")</f>
        <v/>
      </c>
      <c r="U2310" s="384" t="str">
        <f>IF(ISTEXT(Data!AK2310),Data!AK2310,"")</f>
        <v/>
      </c>
    </row>
    <row r="2311" spans="20:21" x14ac:dyDescent="0.2">
      <c r="T2311" s="384" t="str">
        <f>IF(ISTEXT(Data!AJ2311),Data!AJ2311,"")</f>
        <v/>
      </c>
      <c r="U2311" s="384" t="str">
        <f>IF(ISTEXT(Data!AK2311),Data!AK2311,"")</f>
        <v/>
      </c>
    </row>
    <row r="2312" spans="20:21" x14ac:dyDescent="0.2">
      <c r="T2312" s="384" t="str">
        <f>IF(ISTEXT(Data!AJ2312),Data!AJ2312,"")</f>
        <v/>
      </c>
      <c r="U2312" s="384" t="str">
        <f>IF(ISTEXT(Data!AK2312),Data!AK2312,"")</f>
        <v/>
      </c>
    </row>
    <row r="2313" spans="20:21" x14ac:dyDescent="0.2">
      <c r="T2313" s="384" t="str">
        <f>IF(ISTEXT(Data!AJ2313),Data!AJ2313,"")</f>
        <v/>
      </c>
      <c r="U2313" s="384" t="str">
        <f>IF(ISTEXT(Data!AK2313),Data!AK2313,"")</f>
        <v/>
      </c>
    </row>
    <row r="2314" spans="20:21" x14ac:dyDescent="0.2">
      <c r="T2314" s="384" t="str">
        <f>IF(ISTEXT(Data!AJ2314),Data!AJ2314,"")</f>
        <v/>
      </c>
      <c r="U2314" s="384" t="str">
        <f>IF(ISTEXT(Data!AK2314),Data!AK2314,"")</f>
        <v/>
      </c>
    </row>
    <row r="2315" spans="20:21" x14ac:dyDescent="0.2">
      <c r="T2315" s="384" t="str">
        <f>IF(ISTEXT(Data!AJ2315),Data!AJ2315,"")</f>
        <v/>
      </c>
      <c r="U2315" s="384" t="str">
        <f>IF(ISTEXT(Data!AK2315),Data!AK2315,"")</f>
        <v/>
      </c>
    </row>
    <row r="2316" spans="20:21" x14ac:dyDescent="0.2">
      <c r="T2316" s="384" t="str">
        <f>IF(ISTEXT(Data!AJ2316),Data!AJ2316,"")</f>
        <v/>
      </c>
      <c r="U2316" s="384" t="str">
        <f>IF(ISTEXT(Data!AK2316),Data!AK2316,"")</f>
        <v/>
      </c>
    </row>
    <row r="2317" spans="20:21" x14ac:dyDescent="0.2">
      <c r="T2317" s="384" t="str">
        <f>IF(ISTEXT(Data!AJ2317),Data!AJ2317,"")</f>
        <v/>
      </c>
      <c r="U2317" s="384" t="str">
        <f>IF(ISTEXT(Data!AK2317),Data!AK2317,"")</f>
        <v/>
      </c>
    </row>
    <row r="2318" spans="20:21" x14ac:dyDescent="0.2">
      <c r="T2318" s="384" t="str">
        <f>IF(ISTEXT(Data!AJ2318),Data!AJ2318,"")</f>
        <v/>
      </c>
      <c r="U2318" s="384" t="str">
        <f>IF(ISTEXT(Data!AK2318),Data!AK2318,"")</f>
        <v/>
      </c>
    </row>
    <row r="2319" spans="20:21" x14ac:dyDescent="0.2">
      <c r="T2319" s="384" t="str">
        <f>IF(ISTEXT(Data!AJ2319),Data!AJ2319,"")</f>
        <v/>
      </c>
      <c r="U2319" s="384" t="str">
        <f>IF(ISTEXT(Data!AK2319),Data!AK2319,"")</f>
        <v/>
      </c>
    </row>
    <row r="2320" spans="20:21" x14ac:dyDescent="0.2">
      <c r="T2320" s="384" t="str">
        <f>IF(ISTEXT(Data!AJ2320),Data!AJ2320,"")</f>
        <v/>
      </c>
      <c r="U2320" s="384" t="str">
        <f>IF(ISTEXT(Data!AK2320),Data!AK2320,"")</f>
        <v/>
      </c>
    </row>
    <row r="2321" spans="20:21" x14ac:dyDescent="0.2">
      <c r="T2321" s="384" t="str">
        <f>IF(ISTEXT(Data!AJ2321),Data!AJ2321,"")</f>
        <v/>
      </c>
      <c r="U2321" s="384" t="str">
        <f>IF(ISTEXT(Data!AK2321),Data!AK2321,"")</f>
        <v/>
      </c>
    </row>
    <row r="2322" spans="20:21" x14ac:dyDescent="0.2">
      <c r="T2322" s="384" t="str">
        <f>IF(ISTEXT(Data!AJ2322),Data!AJ2322,"")</f>
        <v/>
      </c>
      <c r="U2322" s="384" t="str">
        <f>IF(ISTEXT(Data!AK2322),Data!AK2322,"")</f>
        <v/>
      </c>
    </row>
    <row r="2323" spans="20:21" x14ac:dyDescent="0.2">
      <c r="T2323" s="384" t="str">
        <f>IF(ISTEXT(Data!AJ2323),Data!AJ2323,"")</f>
        <v/>
      </c>
      <c r="U2323" s="384" t="str">
        <f>IF(ISTEXT(Data!AK2323),Data!AK2323,"")</f>
        <v/>
      </c>
    </row>
    <row r="2324" spans="20:21" x14ac:dyDescent="0.2">
      <c r="T2324" s="384" t="str">
        <f>IF(ISTEXT(Data!AJ2324),Data!AJ2324,"")</f>
        <v/>
      </c>
      <c r="U2324" s="384" t="str">
        <f>IF(ISTEXT(Data!AK2324),Data!AK2324,"")</f>
        <v/>
      </c>
    </row>
    <row r="2325" spans="20:21" x14ac:dyDescent="0.2">
      <c r="T2325" s="384" t="str">
        <f>IF(ISTEXT(Data!AJ2325),Data!AJ2325,"")</f>
        <v/>
      </c>
      <c r="U2325" s="384" t="str">
        <f>IF(ISTEXT(Data!AK2325),Data!AK2325,"")</f>
        <v/>
      </c>
    </row>
    <row r="2326" spans="20:21" x14ac:dyDescent="0.2">
      <c r="T2326" s="384" t="str">
        <f>IF(ISTEXT(Data!AJ2326),Data!AJ2326,"")</f>
        <v/>
      </c>
      <c r="U2326" s="384" t="str">
        <f>IF(ISTEXT(Data!AK2326),Data!AK2326,"")</f>
        <v/>
      </c>
    </row>
    <row r="2327" spans="20:21" x14ac:dyDescent="0.2">
      <c r="T2327" s="384" t="str">
        <f>IF(ISTEXT(Data!AJ2327),Data!AJ2327,"")</f>
        <v/>
      </c>
      <c r="U2327" s="384" t="str">
        <f>IF(ISTEXT(Data!AK2327),Data!AK2327,"")</f>
        <v/>
      </c>
    </row>
    <row r="2328" spans="20:21" x14ac:dyDescent="0.2">
      <c r="T2328" s="384" t="str">
        <f>IF(ISTEXT(Data!AJ2328),Data!AJ2328,"")</f>
        <v/>
      </c>
      <c r="U2328" s="384" t="str">
        <f>IF(ISTEXT(Data!AK2328),Data!AK2328,"")</f>
        <v/>
      </c>
    </row>
    <row r="2329" spans="20:21" x14ac:dyDescent="0.2">
      <c r="T2329" s="384" t="str">
        <f>IF(ISTEXT(Data!AJ2329),Data!AJ2329,"")</f>
        <v/>
      </c>
      <c r="U2329" s="384" t="str">
        <f>IF(ISTEXT(Data!AK2329),Data!AK2329,"")</f>
        <v/>
      </c>
    </row>
    <row r="2330" spans="20:21" x14ac:dyDescent="0.2">
      <c r="T2330" s="384" t="str">
        <f>IF(ISTEXT(Data!AJ2330),Data!AJ2330,"")</f>
        <v/>
      </c>
      <c r="U2330" s="384" t="str">
        <f>IF(ISTEXT(Data!AK2330),Data!AK2330,"")</f>
        <v/>
      </c>
    </row>
    <row r="2331" spans="20:21" x14ac:dyDescent="0.2">
      <c r="T2331" s="384" t="str">
        <f>IF(ISTEXT(Data!AJ2331),Data!AJ2331,"")</f>
        <v/>
      </c>
      <c r="U2331" s="384" t="str">
        <f>IF(ISTEXT(Data!AK2331),Data!AK2331,"")</f>
        <v/>
      </c>
    </row>
    <row r="2332" spans="20:21" x14ac:dyDescent="0.2">
      <c r="T2332" s="384" t="str">
        <f>IF(ISTEXT(Data!AJ2332),Data!AJ2332,"")</f>
        <v/>
      </c>
      <c r="U2332" s="384" t="str">
        <f>IF(ISTEXT(Data!AK2332),Data!AK2332,"")</f>
        <v/>
      </c>
    </row>
    <row r="2333" spans="20:21" x14ac:dyDescent="0.2">
      <c r="T2333" s="384" t="str">
        <f>IF(ISTEXT(Data!AJ2333),Data!AJ2333,"")</f>
        <v/>
      </c>
      <c r="U2333" s="384" t="str">
        <f>IF(ISTEXT(Data!AK2333),Data!AK2333,"")</f>
        <v/>
      </c>
    </row>
    <row r="2334" spans="20:21" x14ac:dyDescent="0.2">
      <c r="T2334" s="384" t="str">
        <f>IF(ISTEXT(Data!AJ2334),Data!AJ2334,"")</f>
        <v/>
      </c>
      <c r="U2334" s="384" t="str">
        <f>IF(ISTEXT(Data!AK2334),Data!AK2334,"")</f>
        <v/>
      </c>
    </row>
    <row r="2335" spans="20:21" x14ac:dyDescent="0.2">
      <c r="T2335" s="384" t="str">
        <f>IF(ISTEXT(Data!AJ2335),Data!AJ2335,"")</f>
        <v/>
      </c>
      <c r="U2335" s="384" t="str">
        <f>IF(ISTEXT(Data!AK2335),Data!AK2335,"")</f>
        <v/>
      </c>
    </row>
    <row r="2336" spans="20:21" x14ac:dyDescent="0.2">
      <c r="T2336" s="384" t="str">
        <f>IF(ISTEXT(Data!AJ2336),Data!AJ2336,"")</f>
        <v/>
      </c>
      <c r="U2336" s="384" t="str">
        <f>IF(ISTEXT(Data!AK2336),Data!AK2336,"")</f>
        <v/>
      </c>
    </row>
    <row r="2337" spans="20:21" x14ac:dyDescent="0.2">
      <c r="T2337" s="384" t="str">
        <f>IF(ISTEXT(Data!AJ2337),Data!AJ2337,"")</f>
        <v/>
      </c>
      <c r="U2337" s="384" t="str">
        <f>IF(ISTEXT(Data!AK2337),Data!AK2337,"")</f>
        <v/>
      </c>
    </row>
    <row r="2338" spans="20:21" x14ac:dyDescent="0.2">
      <c r="T2338" s="384" t="str">
        <f>IF(ISTEXT(Data!AJ2338),Data!AJ2338,"")</f>
        <v/>
      </c>
      <c r="U2338" s="384" t="str">
        <f>IF(ISTEXT(Data!AK2338),Data!AK2338,"")</f>
        <v/>
      </c>
    </row>
    <row r="2339" spans="20:21" x14ac:dyDescent="0.2">
      <c r="T2339" s="384" t="str">
        <f>IF(ISTEXT(Data!AJ2339),Data!AJ2339,"")</f>
        <v/>
      </c>
      <c r="U2339" s="384" t="str">
        <f>IF(ISTEXT(Data!AK2339),Data!AK2339,"")</f>
        <v/>
      </c>
    </row>
    <row r="2340" spans="20:21" x14ac:dyDescent="0.2">
      <c r="T2340" s="384" t="str">
        <f>IF(ISTEXT(Data!AJ2340),Data!AJ2340,"")</f>
        <v/>
      </c>
      <c r="U2340" s="384" t="str">
        <f>IF(ISTEXT(Data!AK2340),Data!AK2340,"")</f>
        <v/>
      </c>
    </row>
    <row r="2341" spans="20:21" x14ac:dyDescent="0.2">
      <c r="T2341" s="384" t="str">
        <f>IF(ISTEXT(Data!AJ2341),Data!AJ2341,"")</f>
        <v/>
      </c>
      <c r="U2341" s="384" t="str">
        <f>IF(ISTEXT(Data!AK2341),Data!AK2341,"")</f>
        <v/>
      </c>
    </row>
    <row r="2342" spans="20:21" x14ac:dyDescent="0.2">
      <c r="T2342" s="384" t="str">
        <f>IF(ISTEXT(Data!AJ2342),Data!AJ2342,"")</f>
        <v/>
      </c>
      <c r="U2342" s="384" t="str">
        <f>IF(ISTEXT(Data!AK2342),Data!AK2342,"")</f>
        <v/>
      </c>
    </row>
    <row r="2343" spans="20:21" x14ac:dyDescent="0.2">
      <c r="T2343" s="384" t="str">
        <f>IF(ISTEXT(Data!AJ2343),Data!AJ2343,"")</f>
        <v/>
      </c>
      <c r="U2343" s="384" t="str">
        <f>IF(ISTEXT(Data!AK2343),Data!AK2343,"")</f>
        <v/>
      </c>
    </row>
    <row r="2344" spans="20:21" x14ac:dyDescent="0.2">
      <c r="T2344" s="384" t="str">
        <f>IF(ISTEXT(Data!AJ2344),Data!AJ2344,"")</f>
        <v/>
      </c>
      <c r="U2344" s="384" t="str">
        <f>IF(ISTEXT(Data!AK2344),Data!AK2344,"")</f>
        <v/>
      </c>
    </row>
    <row r="2345" spans="20:21" x14ac:dyDescent="0.2">
      <c r="T2345" s="384" t="str">
        <f>IF(ISTEXT(Data!AJ2345),Data!AJ2345,"")</f>
        <v/>
      </c>
      <c r="U2345" s="384" t="str">
        <f>IF(ISTEXT(Data!AK2345),Data!AK2345,"")</f>
        <v/>
      </c>
    </row>
    <row r="2346" spans="20:21" x14ac:dyDescent="0.2">
      <c r="T2346" s="384" t="str">
        <f>IF(ISTEXT(Data!AJ2346),Data!AJ2346,"")</f>
        <v/>
      </c>
      <c r="U2346" s="384" t="str">
        <f>IF(ISTEXT(Data!AK2346),Data!AK2346,"")</f>
        <v/>
      </c>
    </row>
    <row r="2347" spans="20:21" x14ac:dyDescent="0.2">
      <c r="T2347" s="384" t="str">
        <f>IF(ISTEXT(Data!AJ2347),Data!AJ2347,"")</f>
        <v/>
      </c>
      <c r="U2347" s="384" t="str">
        <f>IF(ISTEXT(Data!AK2347),Data!AK2347,"")</f>
        <v/>
      </c>
    </row>
    <row r="2348" spans="20:21" x14ac:dyDescent="0.2">
      <c r="T2348" s="384" t="str">
        <f>IF(ISTEXT(Data!AJ2348),Data!AJ2348,"")</f>
        <v/>
      </c>
      <c r="U2348" s="384" t="str">
        <f>IF(ISTEXT(Data!AK2348),Data!AK2348,"")</f>
        <v/>
      </c>
    </row>
    <row r="2349" spans="20:21" x14ac:dyDescent="0.2">
      <c r="T2349" s="384" t="str">
        <f>IF(ISTEXT(Data!AJ2349),Data!AJ2349,"")</f>
        <v/>
      </c>
      <c r="U2349" s="384" t="str">
        <f>IF(ISTEXT(Data!AK2349),Data!AK2349,"")</f>
        <v/>
      </c>
    </row>
    <row r="2350" spans="20:21" x14ac:dyDescent="0.2">
      <c r="T2350" s="384" t="str">
        <f>IF(ISTEXT(Data!AJ2350),Data!AJ2350,"")</f>
        <v/>
      </c>
      <c r="U2350" s="384" t="str">
        <f>IF(ISTEXT(Data!AK2350),Data!AK2350,"")</f>
        <v/>
      </c>
    </row>
    <row r="2351" spans="20:21" x14ac:dyDescent="0.2">
      <c r="T2351" s="384" t="str">
        <f>IF(ISTEXT(Data!AJ2351),Data!AJ2351,"")</f>
        <v/>
      </c>
      <c r="U2351" s="384" t="str">
        <f>IF(ISTEXT(Data!AK2351),Data!AK2351,"")</f>
        <v/>
      </c>
    </row>
    <row r="2352" spans="20:21" x14ac:dyDescent="0.2">
      <c r="T2352" s="384" t="str">
        <f>IF(ISTEXT(Data!AJ2352),Data!AJ2352,"")</f>
        <v/>
      </c>
      <c r="U2352" s="384" t="str">
        <f>IF(ISTEXT(Data!AK2352),Data!AK2352,"")</f>
        <v/>
      </c>
    </row>
    <row r="2353" spans="20:21" x14ac:dyDescent="0.2">
      <c r="T2353" s="384" t="str">
        <f>IF(ISTEXT(Data!AJ2353),Data!AJ2353,"")</f>
        <v/>
      </c>
      <c r="U2353" s="384" t="str">
        <f>IF(ISTEXT(Data!AK2353),Data!AK2353,"")</f>
        <v/>
      </c>
    </row>
    <row r="2354" spans="20:21" x14ac:dyDescent="0.2">
      <c r="T2354" s="384" t="str">
        <f>IF(ISTEXT(Data!AJ2354),Data!AJ2354,"")</f>
        <v/>
      </c>
      <c r="U2354" s="384" t="str">
        <f>IF(ISTEXT(Data!AK2354),Data!AK2354,"")</f>
        <v/>
      </c>
    </row>
    <row r="2355" spans="20:21" x14ac:dyDescent="0.2">
      <c r="T2355" s="384" t="str">
        <f>IF(ISTEXT(Data!AJ2355),Data!AJ2355,"")</f>
        <v/>
      </c>
      <c r="U2355" s="384" t="str">
        <f>IF(ISTEXT(Data!AK2355),Data!AK2355,"")</f>
        <v/>
      </c>
    </row>
    <row r="2356" spans="20:21" x14ac:dyDescent="0.2">
      <c r="T2356" s="384" t="str">
        <f>IF(ISTEXT(Data!AJ2356),Data!AJ2356,"")</f>
        <v/>
      </c>
      <c r="U2356" s="384" t="str">
        <f>IF(ISTEXT(Data!AK2356),Data!AK2356,"")</f>
        <v/>
      </c>
    </row>
    <row r="2357" spans="20:21" x14ac:dyDescent="0.2">
      <c r="T2357" s="384" t="str">
        <f>IF(ISTEXT(Data!AJ2357),Data!AJ2357,"")</f>
        <v/>
      </c>
      <c r="U2357" s="384" t="str">
        <f>IF(ISTEXT(Data!AK2357),Data!AK2357,"")</f>
        <v/>
      </c>
    </row>
    <row r="2358" spans="20:21" x14ac:dyDescent="0.2">
      <c r="T2358" s="384" t="str">
        <f>IF(ISTEXT(Data!AJ2358),Data!AJ2358,"")</f>
        <v/>
      </c>
      <c r="U2358" s="384" t="str">
        <f>IF(ISTEXT(Data!AK2358),Data!AK2358,"")</f>
        <v/>
      </c>
    </row>
    <row r="2359" spans="20:21" x14ac:dyDescent="0.2">
      <c r="T2359" s="384" t="str">
        <f>IF(ISTEXT(Data!AJ2359),Data!AJ2359,"")</f>
        <v/>
      </c>
      <c r="U2359" s="384" t="str">
        <f>IF(ISTEXT(Data!AK2359),Data!AK2359,"")</f>
        <v/>
      </c>
    </row>
    <row r="2360" spans="20:21" x14ac:dyDescent="0.2">
      <c r="T2360" s="384" t="str">
        <f>IF(ISTEXT(Data!AJ2360),Data!AJ2360,"")</f>
        <v/>
      </c>
      <c r="U2360" s="384" t="str">
        <f>IF(ISTEXT(Data!AK2360),Data!AK2360,"")</f>
        <v/>
      </c>
    </row>
    <row r="2361" spans="20:21" x14ac:dyDescent="0.2">
      <c r="T2361" s="384" t="str">
        <f>IF(ISTEXT(Data!AJ2361),Data!AJ2361,"")</f>
        <v/>
      </c>
      <c r="U2361" s="384" t="str">
        <f>IF(ISTEXT(Data!AK2361),Data!AK2361,"")</f>
        <v/>
      </c>
    </row>
    <row r="2362" spans="20:21" x14ac:dyDescent="0.2">
      <c r="T2362" s="384" t="str">
        <f>IF(ISTEXT(Data!AJ2362),Data!AJ2362,"")</f>
        <v/>
      </c>
      <c r="U2362" s="384" t="str">
        <f>IF(ISTEXT(Data!AK2362),Data!AK2362,"")</f>
        <v/>
      </c>
    </row>
    <row r="2363" spans="20:21" x14ac:dyDescent="0.2">
      <c r="T2363" s="384" t="str">
        <f>IF(ISTEXT(Data!AJ2363),Data!AJ2363,"")</f>
        <v/>
      </c>
      <c r="U2363" s="384" t="str">
        <f>IF(ISTEXT(Data!AK2363),Data!AK2363,"")</f>
        <v/>
      </c>
    </row>
    <row r="2364" spans="20:21" x14ac:dyDescent="0.2">
      <c r="T2364" s="384" t="str">
        <f>IF(ISTEXT(Data!AJ2364),Data!AJ2364,"")</f>
        <v/>
      </c>
      <c r="U2364" s="384" t="str">
        <f>IF(ISTEXT(Data!AK2364),Data!AK2364,"")</f>
        <v/>
      </c>
    </row>
    <row r="2365" spans="20:21" x14ac:dyDescent="0.2">
      <c r="T2365" s="384" t="str">
        <f>IF(ISTEXT(Data!AJ2365),Data!AJ2365,"")</f>
        <v/>
      </c>
      <c r="U2365" s="384" t="str">
        <f>IF(ISTEXT(Data!AK2365),Data!AK2365,"")</f>
        <v/>
      </c>
    </row>
    <row r="2366" spans="20:21" x14ac:dyDescent="0.2">
      <c r="T2366" s="384" t="str">
        <f>IF(ISTEXT(Data!AJ2366),Data!AJ2366,"")</f>
        <v/>
      </c>
      <c r="U2366" s="384" t="str">
        <f>IF(ISTEXT(Data!AK2366),Data!AK2366,"")</f>
        <v/>
      </c>
    </row>
    <row r="2367" spans="20:21" x14ac:dyDescent="0.2">
      <c r="T2367" s="384" t="str">
        <f>IF(ISTEXT(Data!AJ2367),Data!AJ2367,"")</f>
        <v/>
      </c>
      <c r="U2367" s="384" t="str">
        <f>IF(ISTEXT(Data!AK2367),Data!AK2367,"")</f>
        <v/>
      </c>
    </row>
    <row r="2368" spans="20:21" x14ac:dyDescent="0.2">
      <c r="T2368" s="384" t="str">
        <f>IF(ISTEXT(Data!AJ2368),Data!AJ2368,"")</f>
        <v/>
      </c>
      <c r="U2368" s="384" t="str">
        <f>IF(ISTEXT(Data!AK2368),Data!AK2368,"")</f>
        <v/>
      </c>
    </row>
    <row r="2369" spans="20:21" x14ac:dyDescent="0.2">
      <c r="T2369" s="384" t="str">
        <f>IF(ISTEXT(Data!AJ2369),Data!AJ2369,"")</f>
        <v/>
      </c>
      <c r="U2369" s="384" t="str">
        <f>IF(ISTEXT(Data!AK2369),Data!AK2369,"")</f>
        <v/>
      </c>
    </row>
    <row r="2370" spans="20:21" x14ac:dyDescent="0.2">
      <c r="T2370" s="384" t="str">
        <f>IF(ISTEXT(Data!AJ2370),Data!AJ2370,"")</f>
        <v/>
      </c>
      <c r="U2370" s="384" t="str">
        <f>IF(ISTEXT(Data!AK2370),Data!AK2370,"")</f>
        <v/>
      </c>
    </row>
    <row r="2371" spans="20:21" x14ac:dyDescent="0.2">
      <c r="T2371" s="384" t="str">
        <f>IF(ISTEXT(Data!AJ2371),Data!AJ2371,"")</f>
        <v/>
      </c>
      <c r="U2371" s="384" t="str">
        <f>IF(ISTEXT(Data!AK2371),Data!AK2371,"")</f>
        <v/>
      </c>
    </row>
    <row r="2372" spans="20:21" x14ac:dyDescent="0.2">
      <c r="T2372" s="384" t="str">
        <f>IF(ISTEXT(Data!AJ2372),Data!AJ2372,"")</f>
        <v/>
      </c>
      <c r="U2372" s="384" t="str">
        <f>IF(ISTEXT(Data!AK2372),Data!AK2372,"")</f>
        <v/>
      </c>
    </row>
    <row r="2373" spans="20:21" x14ac:dyDescent="0.2">
      <c r="T2373" s="384" t="str">
        <f>IF(ISTEXT(Data!AJ2373),Data!AJ2373,"")</f>
        <v/>
      </c>
      <c r="U2373" s="384" t="str">
        <f>IF(ISTEXT(Data!AK2373),Data!AK2373,"")</f>
        <v/>
      </c>
    </row>
    <row r="2374" spans="20:21" x14ac:dyDescent="0.2">
      <c r="T2374" s="384" t="str">
        <f>IF(ISTEXT(Data!AJ2374),Data!AJ2374,"")</f>
        <v/>
      </c>
      <c r="U2374" s="384" t="str">
        <f>IF(ISTEXT(Data!AK2374),Data!AK2374,"")</f>
        <v/>
      </c>
    </row>
    <row r="2375" spans="20:21" x14ac:dyDescent="0.2">
      <c r="T2375" s="384" t="str">
        <f>IF(ISTEXT(Data!AJ2375),Data!AJ2375,"")</f>
        <v/>
      </c>
      <c r="U2375" s="384" t="str">
        <f>IF(ISTEXT(Data!AK2375),Data!AK2375,"")</f>
        <v/>
      </c>
    </row>
    <row r="2376" spans="20:21" x14ac:dyDescent="0.2">
      <c r="T2376" s="384" t="str">
        <f>IF(ISTEXT(Data!AJ2376),Data!AJ2376,"")</f>
        <v/>
      </c>
      <c r="U2376" s="384" t="str">
        <f>IF(ISTEXT(Data!AK2376),Data!AK2376,"")</f>
        <v/>
      </c>
    </row>
    <row r="2377" spans="20:21" x14ac:dyDescent="0.2">
      <c r="T2377" s="384" t="str">
        <f>IF(ISTEXT(Data!AJ2377),Data!AJ2377,"")</f>
        <v/>
      </c>
      <c r="U2377" s="384" t="str">
        <f>IF(ISTEXT(Data!AK2377),Data!AK2377,"")</f>
        <v/>
      </c>
    </row>
    <row r="2378" spans="20:21" x14ac:dyDescent="0.2">
      <c r="T2378" s="384" t="str">
        <f>IF(ISTEXT(Data!AJ2378),Data!AJ2378,"")</f>
        <v/>
      </c>
      <c r="U2378" s="384" t="str">
        <f>IF(ISTEXT(Data!AK2378),Data!AK2378,"")</f>
        <v/>
      </c>
    </row>
    <row r="2379" spans="20:21" x14ac:dyDescent="0.2">
      <c r="T2379" s="384" t="str">
        <f>IF(ISTEXT(Data!AJ2379),Data!AJ2379,"")</f>
        <v/>
      </c>
      <c r="U2379" s="384" t="str">
        <f>IF(ISTEXT(Data!AK2379),Data!AK2379,"")</f>
        <v/>
      </c>
    </row>
    <row r="2380" spans="20:21" x14ac:dyDescent="0.2">
      <c r="T2380" s="384" t="str">
        <f>IF(ISTEXT(Data!AJ2380),Data!AJ2380,"")</f>
        <v/>
      </c>
      <c r="U2380" s="384" t="str">
        <f>IF(ISTEXT(Data!AK2380),Data!AK2380,"")</f>
        <v/>
      </c>
    </row>
    <row r="2381" spans="20:21" x14ac:dyDescent="0.2">
      <c r="T2381" s="384" t="str">
        <f>IF(ISTEXT(Data!AJ2381),Data!AJ2381,"")</f>
        <v/>
      </c>
      <c r="U2381" s="384" t="str">
        <f>IF(ISTEXT(Data!AK2381),Data!AK2381,"")</f>
        <v/>
      </c>
    </row>
    <row r="2382" spans="20:21" x14ac:dyDescent="0.2">
      <c r="T2382" s="384" t="str">
        <f>IF(ISTEXT(Data!AJ2382),Data!AJ2382,"")</f>
        <v/>
      </c>
      <c r="U2382" s="384" t="str">
        <f>IF(ISTEXT(Data!AK2382),Data!AK2382,"")</f>
        <v/>
      </c>
    </row>
    <row r="2383" spans="20:21" x14ac:dyDescent="0.2">
      <c r="T2383" s="384" t="str">
        <f>IF(ISTEXT(Data!AJ2383),Data!AJ2383,"")</f>
        <v/>
      </c>
      <c r="U2383" s="384" t="str">
        <f>IF(ISTEXT(Data!AK2383),Data!AK2383,"")</f>
        <v/>
      </c>
    </row>
    <row r="2384" spans="20:21" x14ac:dyDescent="0.2">
      <c r="T2384" s="384" t="str">
        <f>IF(ISTEXT(Data!AJ2384),Data!AJ2384,"")</f>
        <v/>
      </c>
      <c r="U2384" s="384" t="str">
        <f>IF(ISTEXT(Data!AK2384),Data!AK2384,"")</f>
        <v/>
      </c>
    </row>
    <row r="2385" spans="20:21" x14ac:dyDescent="0.2">
      <c r="T2385" s="384" t="str">
        <f>IF(ISTEXT(Data!AJ2385),Data!AJ2385,"")</f>
        <v/>
      </c>
      <c r="U2385" s="384" t="str">
        <f>IF(ISTEXT(Data!AK2385),Data!AK2385,"")</f>
        <v/>
      </c>
    </row>
    <row r="2386" spans="20:21" x14ac:dyDescent="0.2">
      <c r="T2386" s="384" t="str">
        <f>IF(ISTEXT(Data!AJ2386),Data!AJ2386,"")</f>
        <v/>
      </c>
      <c r="U2386" s="384" t="str">
        <f>IF(ISTEXT(Data!AK2386),Data!AK2386,"")</f>
        <v/>
      </c>
    </row>
    <row r="2387" spans="20:21" x14ac:dyDescent="0.2">
      <c r="T2387" s="384" t="str">
        <f>IF(ISTEXT(Data!AJ2387),Data!AJ2387,"")</f>
        <v/>
      </c>
      <c r="U2387" s="384" t="str">
        <f>IF(ISTEXT(Data!AK2387),Data!AK2387,"")</f>
        <v/>
      </c>
    </row>
    <row r="2388" spans="20:21" x14ac:dyDescent="0.2">
      <c r="T2388" s="384" t="str">
        <f>IF(ISTEXT(Data!AJ2388),Data!AJ2388,"")</f>
        <v/>
      </c>
      <c r="U2388" s="384" t="str">
        <f>IF(ISTEXT(Data!AK2388),Data!AK2388,"")</f>
        <v/>
      </c>
    </row>
    <row r="2389" spans="20:21" x14ac:dyDescent="0.2">
      <c r="T2389" s="384" t="str">
        <f>IF(ISTEXT(Data!AJ2389),Data!AJ2389,"")</f>
        <v/>
      </c>
      <c r="U2389" s="384" t="str">
        <f>IF(ISTEXT(Data!AK2389),Data!AK2389,"")</f>
        <v/>
      </c>
    </row>
    <row r="2390" spans="20:21" x14ac:dyDescent="0.2">
      <c r="T2390" s="384" t="str">
        <f>IF(ISTEXT(Data!AJ2390),Data!AJ2390,"")</f>
        <v/>
      </c>
      <c r="U2390" s="384" t="str">
        <f>IF(ISTEXT(Data!AK2390),Data!AK2390,"")</f>
        <v/>
      </c>
    </row>
    <row r="2391" spans="20:21" x14ac:dyDescent="0.2">
      <c r="T2391" s="384" t="str">
        <f>IF(ISTEXT(Data!AJ2391),Data!AJ2391,"")</f>
        <v/>
      </c>
      <c r="U2391" s="384" t="str">
        <f>IF(ISTEXT(Data!AK2391),Data!AK2391,"")</f>
        <v/>
      </c>
    </row>
    <row r="2392" spans="20:21" x14ac:dyDescent="0.2">
      <c r="T2392" s="384" t="str">
        <f>IF(ISTEXT(Data!AJ2392),Data!AJ2392,"")</f>
        <v/>
      </c>
      <c r="U2392" s="384" t="str">
        <f>IF(ISTEXT(Data!AK2392),Data!AK2392,"")</f>
        <v/>
      </c>
    </row>
    <row r="2393" spans="20:21" x14ac:dyDescent="0.2">
      <c r="T2393" s="384" t="str">
        <f>IF(ISTEXT(Data!AJ2393),Data!AJ2393,"")</f>
        <v/>
      </c>
      <c r="U2393" s="384" t="str">
        <f>IF(ISTEXT(Data!AK2393),Data!AK2393,"")</f>
        <v/>
      </c>
    </row>
    <row r="2394" spans="20:21" x14ac:dyDescent="0.2">
      <c r="T2394" s="384" t="str">
        <f>IF(ISTEXT(Data!AJ2394),Data!AJ2394,"")</f>
        <v/>
      </c>
      <c r="U2394" s="384" t="str">
        <f>IF(ISTEXT(Data!AK2394),Data!AK2394,"")</f>
        <v/>
      </c>
    </row>
    <row r="2395" spans="20:21" x14ac:dyDescent="0.2">
      <c r="T2395" s="384" t="str">
        <f>IF(ISTEXT(Data!AJ2395),Data!AJ2395,"")</f>
        <v/>
      </c>
      <c r="U2395" s="384" t="str">
        <f>IF(ISTEXT(Data!AK2395),Data!AK2395,"")</f>
        <v/>
      </c>
    </row>
    <row r="2396" spans="20:21" x14ac:dyDescent="0.2">
      <c r="T2396" s="384" t="str">
        <f>IF(ISTEXT(Data!AJ2396),Data!AJ2396,"")</f>
        <v/>
      </c>
      <c r="U2396" s="384" t="str">
        <f>IF(ISTEXT(Data!AK2396),Data!AK2396,"")</f>
        <v/>
      </c>
    </row>
    <row r="2397" spans="20:21" x14ac:dyDescent="0.2">
      <c r="T2397" s="384" t="str">
        <f>IF(ISTEXT(Data!AJ2397),Data!AJ2397,"")</f>
        <v/>
      </c>
      <c r="U2397" s="384" t="str">
        <f>IF(ISTEXT(Data!AK2397),Data!AK2397,"")</f>
        <v/>
      </c>
    </row>
    <row r="2398" spans="20:21" x14ac:dyDescent="0.2">
      <c r="T2398" s="384" t="str">
        <f>IF(ISTEXT(Data!AJ2398),Data!AJ2398,"")</f>
        <v/>
      </c>
      <c r="U2398" s="384" t="str">
        <f>IF(ISTEXT(Data!AK2398),Data!AK2398,"")</f>
        <v/>
      </c>
    </row>
    <row r="2399" spans="20:21" x14ac:dyDescent="0.2">
      <c r="T2399" s="384" t="str">
        <f>IF(ISTEXT(Data!AJ2399),Data!AJ2399,"")</f>
        <v/>
      </c>
      <c r="U2399" s="384" t="str">
        <f>IF(ISTEXT(Data!AK2399),Data!AK2399,"")</f>
        <v/>
      </c>
    </row>
    <row r="2400" spans="20:21" x14ac:dyDescent="0.2">
      <c r="T2400" s="384" t="str">
        <f>IF(ISTEXT(Data!AJ2400),Data!AJ2400,"")</f>
        <v/>
      </c>
      <c r="U2400" s="384" t="str">
        <f>IF(ISTEXT(Data!AK2400),Data!AK2400,"")</f>
        <v/>
      </c>
    </row>
    <row r="2401" spans="20:21" x14ac:dyDescent="0.2">
      <c r="T2401" s="384" t="str">
        <f>IF(ISTEXT(Data!AJ2401),Data!AJ2401,"")</f>
        <v/>
      </c>
      <c r="U2401" s="384" t="str">
        <f>IF(ISTEXT(Data!AK2401),Data!AK2401,"")</f>
        <v/>
      </c>
    </row>
    <row r="2402" spans="20:21" x14ac:dyDescent="0.2">
      <c r="T2402" s="384" t="str">
        <f>IF(ISTEXT(Data!AJ2402),Data!AJ2402,"")</f>
        <v/>
      </c>
      <c r="U2402" s="384" t="str">
        <f>IF(ISTEXT(Data!AK2402),Data!AK2402,"")</f>
        <v/>
      </c>
    </row>
    <row r="2403" spans="20:21" x14ac:dyDescent="0.2">
      <c r="T2403" s="384" t="str">
        <f>IF(ISTEXT(Data!AJ2403),Data!AJ2403,"")</f>
        <v/>
      </c>
      <c r="U2403" s="384" t="str">
        <f>IF(ISTEXT(Data!AK2403),Data!AK2403,"")</f>
        <v/>
      </c>
    </row>
    <row r="2404" spans="20:21" x14ac:dyDescent="0.2">
      <c r="T2404" s="384" t="str">
        <f>IF(ISTEXT(Data!AJ2404),Data!AJ2404,"")</f>
        <v/>
      </c>
      <c r="U2404" s="384" t="str">
        <f>IF(ISTEXT(Data!AK2404),Data!AK2404,"")</f>
        <v/>
      </c>
    </row>
    <row r="2405" spans="20:21" x14ac:dyDescent="0.2">
      <c r="T2405" s="384" t="str">
        <f>IF(ISTEXT(Data!AJ2405),Data!AJ2405,"")</f>
        <v/>
      </c>
      <c r="U2405" s="384" t="str">
        <f>IF(ISTEXT(Data!AK2405),Data!AK2405,"")</f>
        <v/>
      </c>
    </row>
    <row r="2406" spans="20:21" x14ac:dyDescent="0.2">
      <c r="T2406" s="384" t="str">
        <f>IF(ISTEXT(Data!AJ2406),Data!AJ2406,"")</f>
        <v/>
      </c>
      <c r="U2406" s="384" t="str">
        <f>IF(ISTEXT(Data!AK2406),Data!AK2406,"")</f>
        <v/>
      </c>
    </row>
    <row r="2407" spans="20:21" x14ac:dyDescent="0.2">
      <c r="T2407" s="384" t="str">
        <f>IF(ISTEXT(Data!AJ2407),Data!AJ2407,"")</f>
        <v/>
      </c>
      <c r="U2407" s="384" t="str">
        <f>IF(ISTEXT(Data!AK2407),Data!AK2407,"")</f>
        <v/>
      </c>
    </row>
    <row r="2408" spans="20:21" x14ac:dyDescent="0.2">
      <c r="T2408" s="384" t="str">
        <f>IF(ISTEXT(Data!AJ2408),Data!AJ2408,"")</f>
        <v/>
      </c>
      <c r="U2408" s="384" t="str">
        <f>IF(ISTEXT(Data!AK2408),Data!AK2408,"")</f>
        <v/>
      </c>
    </row>
    <row r="2409" spans="20:21" x14ac:dyDescent="0.2">
      <c r="T2409" s="384" t="str">
        <f>IF(ISTEXT(Data!AJ2409),Data!AJ2409,"")</f>
        <v/>
      </c>
      <c r="U2409" s="384" t="str">
        <f>IF(ISTEXT(Data!AK2409),Data!AK2409,"")</f>
        <v/>
      </c>
    </row>
    <row r="2410" spans="20:21" x14ac:dyDescent="0.2">
      <c r="T2410" s="384" t="str">
        <f>IF(ISTEXT(Data!AJ2410),Data!AJ2410,"")</f>
        <v/>
      </c>
      <c r="U2410" s="384" t="str">
        <f>IF(ISTEXT(Data!AK2410),Data!AK2410,"")</f>
        <v/>
      </c>
    </row>
    <row r="2411" spans="20:21" x14ac:dyDescent="0.2">
      <c r="T2411" s="384" t="str">
        <f>IF(ISTEXT(Data!AJ2411),Data!AJ2411,"")</f>
        <v/>
      </c>
      <c r="U2411" s="384" t="str">
        <f>IF(ISTEXT(Data!AK2411),Data!AK2411,"")</f>
        <v/>
      </c>
    </row>
    <row r="2412" spans="20:21" x14ac:dyDescent="0.2">
      <c r="T2412" s="384" t="str">
        <f>IF(ISTEXT(Data!AJ2412),Data!AJ2412,"")</f>
        <v/>
      </c>
      <c r="U2412" s="384" t="str">
        <f>IF(ISTEXT(Data!AK2412),Data!AK2412,"")</f>
        <v/>
      </c>
    </row>
    <row r="2413" spans="20:21" x14ac:dyDescent="0.2">
      <c r="T2413" s="384" t="str">
        <f>IF(ISTEXT(Data!AJ2413),Data!AJ2413,"")</f>
        <v/>
      </c>
      <c r="U2413" s="384" t="str">
        <f>IF(ISTEXT(Data!AK2413),Data!AK2413,"")</f>
        <v/>
      </c>
    </row>
    <row r="2414" spans="20:21" x14ac:dyDescent="0.2">
      <c r="T2414" s="384" t="str">
        <f>IF(ISTEXT(Data!AJ2414),Data!AJ2414,"")</f>
        <v/>
      </c>
      <c r="U2414" s="384" t="str">
        <f>IF(ISTEXT(Data!AK2414),Data!AK2414,"")</f>
        <v/>
      </c>
    </row>
    <row r="2415" spans="20:21" x14ac:dyDescent="0.2">
      <c r="T2415" s="384" t="str">
        <f>IF(ISTEXT(Data!AJ2415),Data!AJ2415,"")</f>
        <v/>
      </c>
      <c r="U2415" s="384" t="str">
        <f>IF(ISTEXT(Data!AK2415),Data!AK2415,"")</f>
        <v/>
      </c>
    </row>
    <row r="2416" spans="20:21" x14ac:dyDescent="0.2">
      <c r="T2416" s="384" t="str">
        <f>IF(ISTEXT(Data!AJ2416),Data!AJ2416,"")</f>
        <v/>
      </c>
      <c r="U2416" s="384" t="str">
        <f>IF(ISTEXT(Data!AK2416),Data!AK2416,"")</f>
        <v/>
      </c>
    </row>
    <row r="2417" spans="20:21" x14ac:dyDescent="0.2">
      <c r="T2417" s="384" t="str">
        <f>IF(ISTEXT(Data!AJ2417),Data!AJ2417,"")</f>
        <v/>
      </c>
      <c r="U2417" s="384" t="str">
        <f>IF(ISTEXT(Data!AK2417),Data!AK2417,"")</f>
        <v/>
      </c>
    </row>
    <row r="2418" spans="20:21" x14ac:dyDescent="0.2">
      <c r="T2418" s="384" t="str">
        <f>IF(ISTEXT(Data!AJ2418),Data!AJ2418,"")</f>
        <v/>
      </c>
      <c r="U2418" s="384" t="str">
        <f>IF(ISTEXT(Data!AK2418),Data!AK2418,"")</f>
        <v/>
      </c>
    </row>
    <row r="2419" spans="20:21" x14ac:dyDescent="0.2">
      <c r="T2419" s="384" t="str">
        <f>IF(ISTEXT(Data!AJ2419),Data!AJ2419,"")</f>
        <v/>
      </c>
      <c r="U2419" s="384" t="str">
        <f>IF(ISTEXT(Data!AK2419),Data!AK2419,"")</f>
        <v/>
      </c>
    </row>
    <row r="2420" spans="20:21" x14ac:dyDescent="0.2">
      <c r="T2420" s="384" t="str">
        <f>IF(ISTEXT(Data!AJ2420),Data!AJ2420,"")</f>
        <v/>
      </c>
      <c r="U2420" s="384" t="str">
        <f>IF(ISTEXT(Data!AK2420),Data!AK2420,"")</f>
        <v/>
      </c>
    </row>
    <row r="2421" spans="20:21" x14ac:dyDescent="0.2">
      <c r="T2421" s="384" t="str">
        <f>IF(ISTEXT(Data!AJ2421),Data!AJ2421,"")</f>
        <v/>
      </c>
      <c r="U2421" s="384" t="str">
        <f>IF(ISTEXT(Data!AK2421),Data!AK2421,"")</f>
        <v/>
      </c>
    </row>
    <row r="2422" spans="20:21" x14ac:dyDescent="0.2">
      <c r="T2422" s="384" t="str">
        <f>IF(ISTEXT(Data!AJ2422),Data!AJ2422,"")</f>
        <v/>
      </c>
      <c r="U2422" s="384" t="str">
        <f>IF(ISTEXT(Data!AK2422),Data!AK2422,"")</f>
        <v/>
      </c>
    </row>
    <row r="2423" spans="20:21" x14ac:dyDescent="0.2">
      <c r="T2423" s="384" t="str">
        <f>IF(ISTEXT(Data!AJ2423),Data!AJ2423,"")</f>
        <v/>
      </c>
      <c r="U2423" s="384" t="str">
        <f>IF(ISTEXT(Data!AK2423),Data!AK2423,"")</f>
        <v/>
      </c>
    </row>
    <row r="2424" spans="20:21" x14ac:dyDescent="0.2">
      <c r="T2424" s="384" t="str">
        <f>IF(ISTEXT(Data!AJ2424),Data!AJ2424,"")</f>
        <v/>
      </c>
      <c r="U2424" s="384" t="str">
        <f>IF(ISTEXT(Data!AK2424),Data!AK2424,"")</f>
        <v/>
      </c>
    </row>
    <row r="2425" spans="20:21" x14ac:dyDescent="0.2">
      <c r="T2425" s="384" t="str">
        <f>IF(ISTEXT(Data!AJ2425),Data!AJ2425,"")</f>
        <v/>
      </c>
      <c r="U2425" s="384" t="str">
        <f>IF(ISTEXT(Data!AK2425),Data!AK2425,"")</f>
        <v/>
      </c>
    </row>
    <row r="2426" spans="20:21" x14ac:dyDescent="0.2">
      <c r="T2426" s="384" t="str">
        <f>IF(ISTEXT(Data!AJ2426),Data!AJ2426,"")</f>
        <v/>
      </c>
      <c r="U2426" s="384" t="str">
        <f>IF(ISTEXT(Data!AK2426),Data!AK2426,"")</f>
        <v/>
      </c>
    </row>
    <row r="2427" spans="20:21" x14ac:dyDescent="0.2">
      <c r="T2427" s="384" t="str">
        <f>IF(ISTEXT(Data!AJ2427),Data!AJ2427,"")</f>
        <v/>
      </c>
      <c r="U2427" s="384" t="str">
        <f>IF(ISTEXT(Data!AK2427),Data!AK2427,"")</f>
        <v/>
      </c>
    </row>
    <row r="2428" spans="20:21" x14ac:dyDescent="0.2">
      <c r="T2428" s="384" t="str">
        <f>IF(ISTEXT(Data!AJ2428),Data!AJ2428,"")</f>
        <v/>
      </c>
      <c r="U2428" s="384" t="str">
        <f>IF(ISTEXT(Data!AK2428),Data!AK2428,"")</f>
        <v/>
      </c>
    </row>
    <row r="2429" spans="20:21" x14ac:dyDescent="0.2">
      <c r="T2429" s="384" t="str">
        <f>IF(ISTEXT(Data!AJ2429),Data!AJ2429,"")</f>
        <v/>
      </c>
      <c r="U2429" s="384" t="str">
        <f>IF(ISTEXT(Data!AK2429),Data!AK2429,"")</f>
        <v/>
      </c>
    </row>
    <row r="2430" spans="20:21" x14ac:dyDescent="0.2">
      <c r="T2430" s="384" t="str">
        <f>IF(ISTEXT(Data!AJ2430),Data!AJ2430,"")</f>
        <v/>
      </c>
      <c r="U2430" s="384" t="str">
        <f>IF(ISTEXT(Data!AK2430),Data!AK2430,"")</f>
        <v/>
      </c>
    </row>
    <row r="2431" spans="20:21" x14ac:dyDescent="0.2">
      <c r="T2431" s="384" t="str">
        <f>IF(ISTEXT(Data!AJ2431),Data!AJ2431,"")</f>
        <v/>
      </c>
      <c r="U2431" s="384" t="str">
        <f>IF(ISTEXT(Data!AK2431),Data!AK2431,"")</f>
        <v/>
      </c>
    </row>
    <row r="2432" spans="20:21" x14ac:dyDescent="0.2">
      <c r="T2432" s="384" t="str">
        <f>IF(ISTEXT(Data!AJ2432),Data!AJ2432,"")</f>
        <v/>
      </c>
      <c r="U2432" s="384" t="str">
        <f>IF(ISTEXT(Data!AK2432),Data!AK2432,"")</f>
        <v/>
      </c>
    </row>
    <row r="2433" spans="20:21" x14ac:dyDescent="0.2">
      <c r="T2433" s="384" t="str">
        <f>IF(ISTEXT(Data!AJ2433),Data!AJ2433,"")</f>
        <v/>
      </c>
      <c r="U2433" s="384" t="str">
        <f>IF(ISTEXT(Data!AK2433),Data!AK2433,"")</f>
        <v/>
      </c>
    </row>
    <row r="2434" spans="20:21" x14ac:dyDescent="0.2">
      <c r="T2434" s="384" t="str">
        <f>IF(ISTEXT(Data!AJ2434),Data!AJ2434,"")</f>
        <v/>
      </c>
      <c r="U2434" s="384" t="str">
        <f>IF(ISTEXT(Data!AK2434),Data!AK2434,"")</f>
        <v/>
      </c>
    </row>
    <row r="2435" spans="20:21" x14ac:dyDescent="0.2">
      <c r="T2435" s="384" t="str">
        <f>IF(ISTEXT(Data!AJ2435),Data!AJ2435,"")</f>
        <v/>
      </c>
      <c r="U2435" s="384" t="str">
        <f>IF(ISTEXT(Data!AK2435),Data!AK2435,"")</f>
        <v/>
      </c>
    </row>
    <row r="2436" spans="20:21" x14ac:dyDescent="0.2">
      <c r="T2436" s="384" t="str">
        <f>IF(ISTEXT(Data!AJ2436),Data!AJ2436,"")</f>
        <v/>
      </c>
      <c r="U2436" s="384" t="str">
        <f>IF(ISTEXT(Data!AK2436),Data!AK2436,"")</f>
        <v/>
      </c>
    </row>
    <row r="2437" spans="20:21" x14ac:dyDescent="0.2">
      <c r="T2437" s="384" t="str">
        <f>IF(ISTEXT(Data!AJ2437),Data!AJ2437,"")</f>
        <v/>
      </c>
      <c r="U2437" s="384" t="str">
        <f>IF(ISTEXT(Data!AK2437),Data!AK2437,"")</f>
        <v/>
      </c>
    </row>
    <row r="2438" spans="20:21" x14ac:dyDescent="0.2">
      <c r="T2438" s="384" t="str">
        <f>IF(ISTEXT(Data!AJ2438),Data!AJ2438,"")</f>
        <v/>
      </c>
      <c r="U2438" s="384" t="str">
        <f>IF(ISTEXT(Data!AK2438),Data!AK2438,"")</f>
        <v/>
      </c>
    </row>
    <row r="2439" spans="20:21" x14ac:dyDescent="0.2">
      <c r="T2439" s="384" t="str">
        <f>IF(ISTEXT(Data!AJ2439),Data!AJ2439,"")</f>
        <v/>
      </c>
      <c r="U2439" s="384" t="str">
        <f>IF(ISTEXT(Data!AK2439),Data!AK2439,"")</f>
        <v/>
      </c>
    </row>
    <row r="2440" spans="20:21" x14ac:dyDescent="0.2">
      <c r="T2440" s="384" t="str">
        <f>IF(ISTEXT(Data!AJ2440),Data!AJ2440,"")</f>
        <v/>
      </c>
      <c r="U2440" s="384" t="str">
        <f>IF(ISTEXT(Data!AK2440),Data!AK2440,"")</f>
        <v/>
      </c>
    </row>
    <row r="2441" spans="20:21" x14ac:dyDescent="0.2">
      <c r="T2441" s="384" t="str">
        <f>IF(ISTEXT(Data!AJ2441),Data!AJ2441,"")</f>
        <v/>
      </c>
      <c r="U2441" s="384" t="str">
        <f>IF(ISTEXT(Data!AK2441),Data!AK2441,"")</f>
        <v/>
      </c>
    </row>
    <row r="2442" spans="20:21" x14ac:dyDescent="0.2">
      <c r="T2442" s="384" t="str">
        <f>IF(ISTEXT(Data!AJ2442),Data!AJ2442,"")</f>
        <v/>
      </c>
      <c r="U2442" s="384" t="str">
        <f>IF(ISTEXT(Data!AK2442),Data!AK2442,"")</f>
        <v/>
      </c>
    </row>
    <row r="2443" spans="20:21" x14ac:dyDescent="0.2">
      <c r="T2443" s="384" t="str">
        <f>IF(ISTEXT(Data!AJ2443),Data!AJ2443,"")</f>
        <v/>
      </c>
      <c r="U2443" s="384" t="str">
        <f>IF(ISTEXT(Data!AK2443),Data!AK2443,"")</f>
        <v/>
      </c>
    </row>
    <row r="2444" spans="20:21" x14ac:dyDescent="0.2">
      <c r="T2444" s="384" t="str">
        <f>IF(ISTEXT(Data!AJ2444),Data!AJ2444,"")</f>
        <v/>
      </c>
      <c r="U2444" s="384" t="str">
        <f>IF(ISTEXT(Data!AK2444),Data!AK2444,"")</f>
        <v/>
      </c>
    </row>
    <row r="2445" spans="20:21" x14ac:dyDescent="0.2">
      <c r="T2445" s="384" t="str">
        <f>IF(ISTEXT(Data!AJ2445),Data!AJ2445,"")</f>
        <v/>
      </c>
      <c r="U2445" s="384" t="str">
        <f>IF(ISTEXT(Data!AK2445),Data!AK2445,"")</f>
        <v/>
      </c>
    </row>
    <row r="2446" spans="20:21" x14ac:dyDescent="0.2">
      <c r="T2446" s="384" t="str">
        <f>IF(ISTEXT(Data!AJ2446),Data!AJ2446,"")</f>
        <v/>
      </c>
      <c r="U2446" s="384" t="str">
        <f>IF(ISTEXT(Data!AK2446),Data!AK2446,"")</f>
        <v/>
      </c>
    </row>
    <row r="2447" spans="20:21" x14ac:dyDescent="0.2">
      <c r="T2447" s="384" t="str">
        <f>IF(ISTEXT(Data!AJ2447),Data!AJ2447,"")</f>
        <v/>
      </c>
      <c r="U2447" s="384" t="str">
        <f>IF(ISTEXT(Data!AK2447),Data!AK2447,"")</f>
        <v/>
      </c>
    </row>
    <row r="2448" spans="20:21" x14ac:dyDescent="0.2">
      <c r="T2448" s="384" t="str">
        <f>IF(ISTEXT(Data!AJ2448),Data!AJ2448,"")</f>
        <v/>
      </c>
      <c r="U2448" s="384" t="str">
        <f>IF(ISTEXT(Data!AK2448),Data!AK2448,"")</f>
        <v/>
      </c>
    </row>
    <row r="2449" spans="20:21" x14ac:dyDescent="0.2">
      <c r="T2449" s="384" t="str">
        <f>IF(ISTEXT(Data!AJ2449),Data!AJ2449,"")</f>
        <v/>
      </c>
      <c r="U2449" s="384" t="str">
        <f>IF(ISTEXT(Data!AK2449),Data!AK2449,"")</f>
        <v/>
      </c>
    </row>
    <row r="2450" spans="20:21" x14ac:dyDescent="0.2">
      <c r="T2450" s="384" t="str">
        <f>IF(ISTEXT(Data!AJ2450),Data!AJ2450,"")</f>
        <v/>
      </c>
      <c r="U2450" s="384" t="str">
        <f>IF(ISTEXT(Data!AK2450),Data!AK2450,"")</f>
        <v/>
      </c>
    </row>
    <row r="2451" spans="20:21" x14ac:dyDescent="0.2">
      <c r="T2451" s="384" t="str">
        <f>IF(ISTEXT(Data!AJ2451),Data!AJ2451,"")</f>
        <v/>
      </c>
      <c r="U2451" s="384" t="str">
        <f>IF(ISTEXT(Data!AK2451),Data!AK2451,"")</f>
        <v/>
      </c>
    </row>
    <row r="2452" spans="20:21" x14ac:dyDescent="0.2">
      <c r="T2452" s="384" t="str">
        <f>IF(ISTEXT(Data!AJ2452),Data!AJ2452,"")</f>
        <v/>
      </c>
      <c r="U2452" s="384" t="str">
        <f>IF(ISTEXT(Data!AK2452),Data!AK2452,"")</f>
        <v/>
      </c>
    </row>
    <row r="2453" spans="20:21" x14ac:dyDescent="0.2">
      <c r="T2453" s="384" t="str">
        <f>IF(ISTEXT(Data!AJ2453),Data!AJ2453,"")</f>
        <v/>
      </c>
      <c r="U2453" s="384" t="str">
        <f>IF(ISTEXT(Data!AK2453),Data!AK2453,"")</f>
        <v/>
      </c>
    </row>
    <row r="2454" spans="20:21" x14ac:dyDescent="0.2">
      <c r="T2454" s="384" t="str">
        <f>IF(ISTEXT(Data!AJ2454),Data!AJ2454,"")</f>
        <v/>
      </c>
      <c r="U2454" s="384" t="str">
        <f>IF(ISTEXT(Data!AK2454),Data!AK2454,"")</f>
        <v/>
      </c>
    </row>
    <row r="2455" spans="20:21" x14ac:dyDescent="0.2">
      <c r="T2455" s="384" t="str">
        <f>IF(ISTEXT(Data!AJ2455),Data!AJ2455,"")</f>
        <v/>
      </c>
      <c r="U2455" s="384" t="str">
        <f>IF(ISTEXT(Data!AK2455),Data!AK2455,"")</f>
        <v/>
      </c>
    </row>
    <row r="2456" spans="20:21" x14ac:dyDescent="0.2">
      <c r="T2456" s="384" t="str">
        <f>IF(ISTEXT(Data!AJ2456),Data!AJ2456,"")</f>
        <v/>
      </c>
      <c r="U2456" s="384" t="str">
        <f>IF(ISTEXT(Data!AK2456),Data!AK2456,"")</f>
        <v/>
      </c>
    </row>
    <row r="2457" spans="20:21" x14ac:dyDescent="0.2">
      <c r="T2457" s="384" t="str">
        <f>IF(ISTEXT(Data!AJ2457),Data!AJ2457,"")</f>
        <v/>
      </c>
      <c r="U2457" s="384" t="str">
        <f>IF(ISTEXT(Data!AK2457),Data!AK2457,"")</f>
        <v/>
      </c>
    </row>
    <row r="2458" spans="20:21" x14ac:dyDescent="0.2">
      <c r="T2458" s="384" t="str">
        <f>IF(ISTEXT(Data!AJ2458),Data!AJ2458,"")</f>
        <v/>
      </c>
      <c r="U2458" s="384" t="str">
        <f>IF(ISTEXT(Data!AK2458),Data!AK2458,"")</f>
        <v/>
      </c>
    </row>
    <row r="2459" spans="20:21" x14ac:dyDescent="0.2">
      <c r="T2459" s="384" t="str">
        <f>IF(ISTEXT(Data!AJ2459),Data!AJ2459,"")</f>
        <v/>
      </c>
      <c r="U2459" s="384" t="str">
        <f>IF(ISTEXT(Data!AK2459),Data!AK2459,"")</f>
        <v/>
      </c>
    </row>
    <row r="2460" spans="20:21" x14ac:dyDescent="0.2">
      <c r="T2460" s="384" t="str">
        <f>IF(ISTEXT(Data!AJ2460),Data!AJ2460,"")</f>
        <v/>
      </c>
      <c r="U2460" s="384" t="str">
        <f>IF(ISTEXT(Data!AK2460),Data!AK2460,"")</f>
        <v/>
      </c>
    </row>
    <row r="2461" spans="20:21" x14ac:dyDescent="0.2">
      <c r="T2461" s="384" t="str">
        <f>IF(ISTEXT(Data!AJ2461),Data!AJ2461,"")</f>
        <v/>
      </c>
      <c r="U2461" s="384" t="str">
        <f>IF(ISTEXT(Data!AK2461),Data!AK2461,"")</f>
        <v/>
      </c>
    </row>
    <row r="2462" spans="20:21" x14ac:dyDescent="0.2">
      <c r="T2462" s="384" t="str">
        <f>IF(ISTEXT(Data!AJ2462),Data!AJ2462,"")</f>
        <v/>
      </c>
      <c r="U2462" s="384" t="str">
        <f>IF(ISTEXT(Data!AK2462),Data!AK2462,"")</f>
        <v/>
      </c>
    </row>
    <row r="2463" spans="20:21" x14ac:dyDescent="0.2">
      <c r="T2463" s="384" t="str">
        <f>IF(ISTEXT(Data!AJ2463),Data!AJ2463,"")</f>
        <v/>
      </c>
      <c r="U2463" s="384" t="str">
        <f>IF(ISTEXT(Data!AK2463),Data!AK2463,"")</f>
        <v/>
      </c>
    </row>
    <row r="2464" spans="20:21" x14ac:dyDescent="0.2">
      <c r="T2464" s="384" t="str">
        <f>IF(ISTEXT(Data!AJ2464),Data!AJ2464,"")</f>
        <v/>
      </c>
      <c r="U2464" s="384" t="str">
        <f>IF(ISTEXT(Data!AK2464),Data!AK2464,"")</f>
        <v/>
      </c>
    </row>
    <row r="2465" spans="20:21" x14ac:dyDescent="0.2">
      <c r="T2465" s="384" t="str">
        <f>IF(ISTEXT(Data!AJ2465),Data!AJ2465,"")</f>
        <v/>
      </c>
      <c r="U2465" s="384" t="str">
        <f>IF(ISTEXT(Data!AK2465),Data!AK2465,"")</f>
        <v/>
      </c>
    </row>
    <row r="2466" spans="20:21" x14ac:dyDescent="0.2">
      <c r="T2466" s="384" t="str">
        <f>IF(ISTEXT(Data!AJ2466),Data!AJ2466,"")</f>
        <v/>
      </c>
      <c r="U2466" s="384" t="str">
        <f>IF(ISTEXT(Data!AK2466),Data!AK2466,"")</f>
        <v/>
      </c>
    </row>
    <row r="2467" spans="20:21" x14ac:dyDescent="0.2">
      <c r="T2467" s="384" t="str">
        <f>IF(ISTEXT(Data!AJ2467),Data!AJ2467,"")</f>
        <v/>
      </c>
      <c r="U2467" s="384" t="str">
        <f>IF(ISTEXT(Data!AK2467),Data!AK2467,"")</f>
        <v/>
      </c>
    </row>
    <row r="2468" spans="20:21" x14ac:dyDescent="0.2">
      <c r="T2468" s="384" t="str">
        <f>IF(ISTEXT(Data!AJ2468),Data!AJ2468,"")</f>
        <v/>
      </c>
      <c r="U2468" s="384" t="str">
        <f>IF(ISTEXT(Data!AK2468),Data!AK2468,"")</f>
        <v/>
      </c>
    </row>
    <row r="2469" spans="20:21" x14ac:dyDescent="0.2">
      <c r="T2469" s="384" t="str">
        <f>IF(ISTEXT(Data!AJ2469),Data!AJ2469,"")</f>
        <v/>
      </c>
      <c r="U2469" s="384" t="str">
        <f>IF(ISTEXT(Data!AK2469),Data!AK2469,"")</f>
        <v/>
      </c>
    </row>
    <row r="2470" spans="20:21" x14ac:dyDescent="0.2">
      <c r="T2470" s="384" t="str">
        <f>IF(ISTEXT(Data!AJ2470),Data!AJ2470,"")</f>
        <v/>
      </c>
      <c r="U2470" s="384" t="str">
        <f>IF(ISTEXT(Data!AK2470),Data!AK2470,"")</f>
        <v/>
      </c>
    </row>
    <row r="2471" spans="20:21" x14ac:dyDescent="0.2">
      <c r="T2471" s="384" t="str">
        <f>IF(ISTEXT(Data!AJ2471),Data!AJ2471,"")</f>
        <v/>
      </c>
      <c r="U2471" s="384" t="str">
        <f>IF(ISTEXT(Data!AK2471),Data!AK2471,"")</f>
        <v/>
      </c>
    </row>
    <row r="2472" spans="20:21" x14ac:dyDescent="0.2">
      <c r="T2472" s="384" t="str">
        <f>IF(ISTEXT(Data!AJ2472),Data!AJ2472,"")</f>
        <v/>
      </c>
      <c r="U2472" s="384" t="str">
        <f>IF(ISTEXT(Data!AK2472),Data!AK2472,"")</f>
        <v/>
      </c>
    </row>
    <row r="2473" spans="20:21" x14ac:dyDescent="0.2">
      <c r="T2473" s="384" t="str">
        <f>IF(ISTEXT(Data!AJ2473),Data!AJ2473,"")</f>
        <v/>
      </c>
      <c r="U2473" s="384" t="str">
        <f>IF(ISTEXT(Data!AK2473),Data!AK2473,"")</f>
        <v/>
      </c>
    </row>
    <row r="2474" spans="20:21" x14ac:dyDescent="0.2">
      <c r="T2474" s="384" t="str">
        <f>IF(ISTEXT(Data!AJ2474),Data!AJ2474,"")</f>
        <v/>
      </c>
      <c r="U2474" s="384" t="str">
        <f>IF(ISTEXT(Data!AK2474),Data!AK2474,"")</f>
        <v/>
      </c>
    </row>
    <row r="2475" spans="20:21" x14ac:dyDescent="0.2">
      <c r="T2475" s="384" t="str">
        <f>IF(ISTEXT(Data!AJ2475),Data!AJ2475,"")</f>
        <v/>
      </c>
      <c r="U2475" s="384" t="str">
        <f>IF(ISTEXT(Data!AK2475),Data!AK2475,"")</f>
        <v/>
      </c>
    </row>
    <row r="2476" spans="20:21" x14ac:dyDescent="0.2">
      <c r="T2476" s="384" t="str">
        <f>IF(ISTEXT(Data!AJ2476),Data!AJ2476,"")</f>
        <v/>
      </c>
      <c r="U2476" s="384" t="str">
        <f>IF(ISTEXT(Data!AK2476),Data!AK2476,"")</f>
        <v/>
      </c>
    </row>
    <row r="2477" spans="20:21" x14ac:dyDescent="0.2">
      <c r="T2477" s="384" t="str">
        <f>IF(ISTEXT(Data!AJ2477),Data!AJ2477,"")</f>
        <v/>
      </c>
      <c r="U2477" s="384" t="str">
        <f>IF(ISTEXT(Data!AK2477),Data!AK2477,"")</f>
        <v/>
      </c>
    </row>
    <row r="2478" spans="20:21" x14ac:dyDescent="0.2">
      <c r="T2478" s="384" t="str">
        <f>IF(ISTEXT(Data!AJ2478),Data!AJ2478,"")</f>
        <v/>
      </c>
      <c r="U2478" s="384" t="str">
        <f>IF(ISTEXT(Data!AK2478),Data!AK2478,"")</f>
        <v/>
      </c>
    </row>
    <row r="2479" spans="20:21" x14ac:dyDescent="0.2">
      <c r="T2479" s="384" t="str">
        <f>IF(ISTEXT(Data!AJ2479),Data!AJ2479,"")</f>
        <v/>
      </c>
      <c r="U2479" s="384" t="str">
        <f>IF(ISTEXT(Data!AK2479),Data!AK2479,"")</f>
        <v/>
      </c>
    </row>
    <row r="2480" spans="20:21" x14ac:dyDescent="0.2">
      <c r="T2480" s="384" t="str">
        <f>IF(ISTEXT(Data!AJ2480),Data!AJ2480,"")</f>
        <v/>
      </c>
      <c r="U2480" s="384" t="str">
        <f>IF(ISTEXT(Data!AK2480),Data!AK2480,"")</f>
        <v/>
      </c>
    </row>
    <row r="2481" spans="20:21" x14ac:dyDescent="0.2">
      <c r="T2481" s="384" t="str">
        <f>IF(ISTEXT(Data!AJ2481),Data!AJ2481,"")</f>
        <v/>
      </c>
      <c r="U2481" s="384" t="str">
        <f>IF(ISTEXT(Data!AK2481),Data!AK2481,"")</f>
        <v/>
      </c>
    </row>
    <row r="2482" spans="20:21" x14ac:dyDescent="0.2">
      <c r="T2482" s="384" t="str">
        <f>IF(ISTEXT(Data!AJ2482),Data!AJ2482,"")</f>
        <v/>
      </c>
      <c r="U2482" s="384" t="str">
        <f>IF(ISTEXT(Data!AK2482),Data!AK2482,"")</f>
        <v/>
      </c>
    </row>
    <row r="2483" spans="20:21" x14ac:dyDescent="0.2">
      <c r="T2483" s="384" t="str">
        <f>IF(ISTEXT(Data!AJ2483),Data!AJ2483,"")</f>
        <v/>
      </c>
      <c r="U2483" s="384" t="str">
        <f>IF(ISTEXT(Data!AK2483),Data!AK2483,"")</f>
        <v/>
      </c>
    </row>
    <row r="2484" spans="20:21" x14ac:dyDescent="0.2">
      <c r="T2484" s="384" t="str">
        <f>IF(ISTEXT(Data!AJ2484),Data!AJ2484,"")</f>
        <v/>
      </c>
      <c r="U2484" s="384" t="str">
        <f>IF(ISTEXT(Data!AK2484),Data!AK2484,"")</f>
        <v/>
      </c>
    </row>
    <row r="2485" spans="20:21" x14ac:dyDescent="0.2">
      <c r="T2485" s="384" t="str">
        <f>IF(ISTEXT(Data!AJ2485),Data!AJ2485,"")</f>
        <v/>
      </c>
      <c r="U2485" s="384" t="str">
        <f>IF(ISTEXT(Data!AK2485),Data!AK2485,"")</f>
        <v/>
      </c>
    </row>
    <row r="2486" spans="20:21" x14ac:dyDescent="0.2">
      <c r="T2486" s="384" t="str">
        <f>IF(ISTEXT(Data!AJ2486),Data!AJ2486,"")</f>
        <v/>
      </c>
      <c r="U2486" s="384" t="str">
        <f>IF(ISTEXT(Data!AK2486),Data!AK2486,"")</f>
        <v/>
      </c>
    </row>
    <row r="2487" spans="20:21" x14ac:dyDescent="0.2">
      <c r="T2487" s="384" t="str">
        <f>IF(ISTEXT(Data!AJ2487),Data!AJ2487,"")</f>
        <v/>
      </c>
      <c r="U2487" s="384" t="str">
        <f>IF(ISTEXT(Data!AK2487),Data!AK2487,"")</f>
        <v/>
      </c>
    </row>
    <row r="2488" spans="20:21" x14ac:dyDescent="0.2">
      <c r="T2488" s="384" t="str">
        <f>IF(ISTEXT(Data!AJ2488),Data!AJ2488,"")</f>
        <v/>
      </c>
      <c r="U2488" s="384" t="str">
        <f>IF(ISTEXT(Data!AK2488),Data!AK2488,"")</f>
        <v/>
      </c>
    </row>
    <row r="2489" spans="20:21" x14ac:dyDescent="0.2">
      <c r="T2489" s="384" t="str">
        <f>IF(ISTEXT(Data!AJ2489),Data!AJ2489,"")</f>
        <v/>
      </c>
      <c r="U2489" s="384" t="str">
        <f>IF(ISTEXT(Data!AK2489),Data!AK2489,"")</f>
        <v/>
      </c>
    </row>
    <row r="2490" spans="20:21" x14ac:dyDescent="0.2">
      <c r="T2490" s="384" t="str">
        <f>IF(ISTEXT(Data!AJ2490),Data!AJ2490,"")</f>
        <v/>
      </c>
      <c r="U2490" s="384" t="str">
        <f>IF(ISTEXT(Data!AK2490),Data!AK2490,"")</f>
        <v/>
      </c>
    </row>
    <row r="2491" spans="20:21" x14ac:dyDescent="0.2">
      <c r="T2491" s="384" t="str">
        <f>IF(ISTEXT(Data!AJ2491),Data!AJ2491,"")</f>
        <v/>
      </c>
      <c r="U2491" s="384" t="str">
        <f>IF(ISTEXT(Data!AK2491),Data!AK2491,"")</f>
        <v/>
      </c>
    </row>
    <row r="2492" spans="20:21" x14ac:dyDescent="0.2">
      <c r="T2492" s="384" t="str">
        <f>IF(ISTEXT(Data!AJ2492),Data!AJ2492,"")</f>
        <v/>
      </c>
      <c r="U2492" s="384" t="str">
        <f>IF(ISTEXT(Data!AK2492),Data!AK2492,"")</f>
        <v/>
      </c>
    </row>
    <row r="2493" spans="20:21" x14ac:dyDescent="0.2">
      <c r="T2493" s="384" t="str">
        <f>IF(ISTEXT(Data!AJ2493),Data!AJ2493,"")</f>
        <v/>
      </c>
      <c r="U2493" s="384" t="str">
        <f>IF(ISTEXT(Data!AK2493),Data!AK2493,"")</f>
        <v/>
      </c>
    </row>
    <row r="2494" spans="20:21" x14ac:dyDescent="0.2">
      <c r="T2494" s="384" t="str">
        <f>IF(ISTEXT(Data!AJ2494),Data!AJ2494,"")</f>
        <v/>
      </c>
      <c r="U2494" s="384" t="str">
        <f>IF(ISTEXT(Data!AK2494),Data!AK2494,"")</f>
        <v/>
      </c>
    </row>
    <row r="2495" spans="20:21" x14ac:dyDescent="0.2">
      <c r="T2495" s="384" t="str">
        <f>IF(ISTEXT(Data!AJ2495),Data!AJ2495,"")</f>
        <v/>
      </c>
      <c r="U2495" s="384" t="str">
        <f>IF(ISTEXT(Data!AK2495),Data!AK2495,"")</f>
        <v/>
      </c>
    </row>
    <row r="2496" spans="20:21" x14ac:dyDescent="0.2">
      <c r="T2496" s="384" t="str">
        <f>IF(ISTEXT(Data!AJ2496),Data!AJ2496,"")</f>
        <v/>
      </c>
      <c r="U2496" s="384" t="str">
        <f>IF(ISTEXT(Data!AK2496),Data!AK2496,"")</f>
        <v/>
      </c>
    </row>
    <row r="2497" spans="20:21" x14ac:dyDescent="0.2">
      <c r="T2497" s="384" t="str">
        <f>IF(ISTEXT(Data!AJ2497),Data!AJ2497,"")</f>
        <v/>
      </c>
      <c r="U2497" s="384" t="str">
        <f>IF(ISTEXT(Data!AK2497),Data!AK2497,"")</f>
        <v/>
      </c>
    </row>
    <row r="2498" spans="20:21" x14ac:dyDescent="0.2">
      <c r="T2498" s="384" t="str">
        <f>IF(ISTEXT(Data!AJ2498),Data!AJ2498,"")</f>
        <v/>
      </c>
      <c r="U2498" s="384" t="str">
        <f>IF(ISTEXT(Data!AK2498),Data!AK2498,"")</f>
        <v/>
      </c>
    </row>
    <row r="2499" spans="20:21" x14ac:dyDescent="0.2">
      <c r="T2499" s="384" t="str">
        <f>IF(ISTEXT(Data!AJ2499),Data!AJ2499,"")</f>
        <v/>
      </c>
      <c r="U2499" s="384" t="str">
        <f>IF(ISTEXT(Data!AK2499),Data!AK2499,"")</f>
        <v/>
      </c>
    </row>
    <row r="2500" spans="20:21" x14ac:dyDescent="0.2">
      <c r="T2500" s="384" t="str">
        <f>IF(ISTEXT(Data!AJ2500),Data!AJ2500,"")</f>
        <v/>
      </c>
      <c r="U2500" s="384" t="str">
        <f>IF(ISTEXT(Data!AK2500),Data!AK2500,"")</f>
        <v/>
      </c>
    </row>
    <row r="2501" spans="20:21" x14ac:dyDescent="0.2">
      <c r="T2501" s="384" t="str">
        <f>IF(ISTEXT(Data!AJ2501),Data!AJ2501,"")</f>
        <v/>
      </c>
      <c r="U2501" s="384" t="str">
        <f>IF(ISTEXT(Data!AK2501),Data!AK2501,"")</f>
        <v/>
      </c>
    </row>
    <row r="2502" spans="20:21" x14ac:dyDescent="0.2">
      <c r="T2502" s="384" t="str">
        <f>IF(ISTEXT(Data!AJ2502),Data!AJ2502,"")</f>
        <v/>
      </c>
      <c r="U2502" s="384" t="str">
        <f>IF(ISTEXT(Data!AK2502),Data!AK2502,"")</f>
        <v/>
      </c>
    </row>
    <row r="2503" spans="20:21" x14ac:dyDescent="0.2">
      <c r="T2503" s="384" t="str">
        <f>IF(ISTEXT(Data!AJ2503),Data!AJ2503,"")</f>
        <v/>
      </c>
      <c r="U2503" s="384" t="str">
        <f>IF(ISTEXT(Data!AK2503),Data!AK2503,"")</f>
        <v/>
      </c>
    </row>
    <row r="2504" spans="20:21" x14ac:dyDescent="0.2">
      <c r="T2504" s="384" t="str">
        <f>IF(ISTEXT(Data!AJ2504),Data!AJ2504,"")</f>
        <v/>
      </c>
      <c r="U2504" s="384" t="str">
        <f>IF(ISTEXT(Data!AK2504),Data!AK2504,"")</f>
        <v/>
      </c>
    </row>
    <row r="2505" spans="20:21" x14ac:dyDescent="0.2">
      <c r="T2505" s="384" t="str">
        <f>IF(ISTEXT(Data!AJ2505),Data!AJ2505,"")</f>
        <v/>
      </c>
      <c r="U2505" s="384" t="str">
        <f>IF(ISTEXT(Data!AK2505),Data!AK2505,"")</f>
        <v/>
      </c>
    </row>
    <row r="2506" spans="20:21" x14ac:dyDescent="0.2">
      <c r="T2506" s="384" t="str">
        <f>IF(ISTEXT(Data!AJ2506),Data!AJ2506,"")</f>
        <v/>
      </c>
      <c r="U2506" s="384" t="str">
        <f>IF(ISTEXT(Data!AK2506),Data!AK2506,"")</f>
        <v/>
      </c>
    </row>
    <row r="2507" spans="20:21" x14ac:dyDescent="0.2">
      <c r="T2507" s="384" t="str">
        <f>IF(ISTEXT(Data!AJ2507),Data!AJ2507,"")</f>
        <v/>
      </c>
      <c r="U2507" s="384" t="str">
        <f>IF(ISTEXT(Data!AK2507),Data!AK2507,"")</f>
        <v/>
      </c>
    </row>
    <row r="2508" spans="20:21" x14ac:dyDescent="0.2">
      <c r="T2508" s="384" t="str">
        <f>IF(ISTEXT(Data!AJ2508),Data!AJ2508,"")</f>
        <v/>
      </c>
      <c r="U2508" s="384" t="str">
        <f>IF(ISTEXT(Data!AK2508),Data!AK2508,"")</f>
        <v/>
      </c>
    </row>
    <row r="2509" spans="20:21" x14ac:dyDescent="0.2">
      <c r="T2509" s="384" t="str">
        <f>IF(ISTEXT(Data!AJ2509),Data!AJ2509,"")</f>
        <v/>
      </c>
      <c r="U2509" s="384" t="str">
        <f>IF(ISTEXT(Data!AK2509),Data!AK2509,"")</f>
        <v/>
      </c>
    </row>
    <row r="2510" spans="20:21" x14ac:dyDescent="0.2">
      <c r="T2510" s="384" t="str">
        <f>IF(ISTEXT(Data!AJ2510),Data!AJ2510,"")</f>
        <v/>
      </c>
      <c r="U2510" s="384" t="str">
        <f>IF(ISTEXT(Data!AK2510),Data!AK2510,"")</f>
        <v/>
      </c>
    </row>
    <row r="2511" spans="20:21" x14ac:dyDescent="0.2">
      <c r="T2511" s="384" t="str">
        <f>IF(ISTEXT(Data!AJ2511),Data!AJ2511,"")</f>
        <v/>
      </c>
      <c r="U2511" s="384" t="str">
        <f>IF(ISTEXT(Data!AK2511),Data!AK2511,"")</f>
        <v/>
      </c>
    </row>
    <row r="2512" spans="20:21" x14ac:dyDescent="0.2">
      <c r="T2512" s="384" t="str">
        <f>IF(ISTEXT(Data!AJ2512),Data!AJ2512,"")</f>
        <v/>
      </c>
      <c r="U2512" s="384" t="str">
        <f>IF(ISTEXT(Data!AK2512),Data!AK2512,"")</f>
        <v/>
      </c>
    </row>
    <row r="2513" spans="20:21" x14ac:dyDescent="0.2">
      <c r="T2513" s="384" t="str">
        <f>IF(ISTEXT(Data!AJ2513),Data!AJ2513,"")</f>
        <v/>
      </c>
      <c r="U2513" s="384" t="str">
        <f>IF(ISTEXT(Data!AK2513),Data!AK2513,"")</f>
        <v/>
      </c>
    </row>
    <row r="2514" spans="20:21" x14ac:dyDescent="0.2">
      <c r="T2514" s="384" t="str">
        <f>IF(ISTEXT(Data!AJ2514),Data!AJ2514,"")</f>
        <v/>
      </c>
      <c r="U2514" s="384" t="str">
        <f>IF(ISTEXT(Data!AK2514),Data!AK2514,"")</f>
        <v/>
      </c>
    </row>
    <row r="2515" spans="20:21" x14ac:dyDescent="0.2">
      <c r="T2515" s="384" t="str">
        <f>IF(ISTEXT(Data!AJ2515),Data!AJ2515,"")</f>
        <v/>
      </c>
      <c r="U2515" s="384" t="str">
        <f>IF(ISTEXT(Data!AK2515),Data!AK2515,"")</f>
        <v/>
      </c>
    </row>
    <row r="2516" spans="20:21" x14ac:dyDescent="0.2">
      <c r="T2516" s="384" t="str">
        <f>IF(ISTEXT(Data!AJ2516),Data!AJ2516,"")</f>
        <v/>
      </c>
      <c r="U2516" s="384" t="str">
        <f>IF(ISTEXT(Data!AK2516),Data!AK2516,"")</f>
        <v/>
      </c>
    </row>
    <row r="2517" spans="20:21" x14ac:dyDescent="0.2">
      <c r="T2517" s="384" t="str">
        <f>IF(ISTEXT(Data!AJ2517),Data!AJ2517,"")</f>
        <v/>
      </c>
      <c r="U2517" s="384" t="str">
        <f>IF(ISTEXT(Data!AK2517),Data!AK2517,"")</f>
        <v/>
      </c>
    </row>
    <row r="2518" spans="20:21" x14ac:dyDescent="0.2">
      <c r="T2518" s="384" t="str">
        <f>IF(ISTEXT(Data!AJ2518),Data!AJ2518,"")</f>
        <v/>
      </c>
      <c r="U2518" s="384" t="str">
        <f>IF(ISTEXT(Data!AK2518),Data!AK2518,"")</f>
        <v/>
      </c>
    </row>
    <row r="2519" spans="20:21" x14ac:dyDescent="0.2">
      <c r="T2519" s="384" t="str">
        <f>IF(ISTEXT(Data!AJ2519),Data!AJ2519,"")</f>
        <v/>
      </c>
      <c r="U2519" s="384" t="str">
        <f>IF(ISTEXT(Data!AK2519),Data!AK2519,"")</f>
        <v/>
      </c>
    </row>
    <row r="2520" spans="20:21" x14ac:dyDescent="0.2">
      <c r="T2520" s="384" t="str">
        <f>IF(ISTEXT(Data!AJ2520),Data!AJ2520,"")</f>
        <v/>
      </c>
      <c r="U2520" s="384" t="str">
        <f>IF(ISTEXT(Data!AK2520),Data!AK2520,"")</f>
        <v/>
      </c>
    </row>
    <row r="2521" spans="20:21" x14ac:dyDescent="0.2">
      <c r="T2521" s="384" t="str">
        <f>IF(ISTEXT(Data!AJ2521),Data!AJ2521,"")</f>
        <v/>
      </c>
      <c r="U2521" s="384" t="str">
        <f>IF(ISTEXT(Data!AK2521),Data!AK2521,"")</f>
        <v/>
      </c>
    </row>
    <row r="2522" spans="20:21" x14ac:dyDescent="0.2">
      <c r="T2522" s="384" t="str">
        <f>IF(ISTEXT(Data!AJ2522),Data!AJ2522,"")</f>
        <v/>
      </c>
      <c r="U2522" s="384" t="str">
        <f>IF(ISTEXT(Data!AK2522),Data!AK2522,"")</f>
        <v/>
      </c>
    </row>
    <row r="2523" spans="20:21" x14ac:dyDescent="0.2">
      <c r="T2523" s="384" t="str">
        <f>IF(ISTEXT(Data!AJ2523),Data!AJ2523,"")</f>
        <v/>
      </c>
      <c r="U2523" s="384" t="str">
        <f>IF(ISTEXT(Data!AK2523),Data!AK2523,"")</f>
        <v/>
      </c>
    </row>
    <row r="2524" spans="20:21" x14ac:dyDescent="0.2">
      <c r="T2524" s="384" t="str">
        <f>IF(ISTEXT(Data!AJ2524),Data!AJ2524,"")</f>
        <v/>
      </c>
      <c r="U2524" s="384" t="str">
        <f>IF(ISTEXT(Data!AK2524),Data!AK2524,"")</f>
        <v/>
      </c>
    </row>
    <row r="2525" spans="20:21" x14ac:dyDescent="0.2">
      <c r="T2525" s="384" t="str">
        <f>IF(ISTEXT(Data!AJ2525),Data!AJ2525,"")</f>
        <v/>
      </c>
      <c r="U2525" s="384" t="str">
        <f>IF(ISTEXT(Data!AK2525),Data!AK2525,"")</f>
        <v/>
      </c>
    </row>
    <row r="2526" spans="20:21" x14ac:dyDescent="0.2">
      <c r="T2526" s="384" t="str">
        <f>IF(ISTEXT(Data!AJ2526),Data!AJ2526,"")</f>
        <v/>
      </c>
      <c r="U2526" s="384" t="str">
        <f>IF(ISTEXT(Data!AK2526),Data!AK2526,"")</f>
        <v/>
      </c>
    </row>
    <row r="2527" spans="20:21" x14ac:dyDescent="0.2">
      <c r="T2527" s="384" t="str">
        <f>IF(ISTEXT(Data!AJ2527),Data!AJ2527,"")</f>
        <v/>
      </c>
      <c r="U2527" s="384" t="str">
        <f>IF(ISTEXT(Data!AK2527),Data!AK2527,"")</f>
        <v/>
      </c>
    </row>
    <row r="2528" spans="20:21" x14ac:dyDescent="0.2">
      <c r="T2528" s="384" t="str">
        <f>IF(ISTEXT(Data!AJ2528),Data!AJ2528,"")</f>
        <v/>
      </c>
      <c r="U2528" s="384" t="str">
        <f>IF(ISTEXT(Data!AK2528),Data!AK2528,"")</f>
        <v/>
      </c>
    </row>
    <row r="2529" spans="20:21" x14ac:dyDescent="0.2">
      <c r="T2529" s="384" t="str">
        <f>IF(ISTEXT(Data!AJ2529),Data!AJ2529,"")</f>
        <v/>
      </c>
      <c r="U2529" s="384" t="str">
        <f>IF(ISTEXT(Data!AK2529),Data!AK2529,"")</f>
        <v/>
      </c>
    </row>
    <row r="2530" spans="20:21" x14ac:dyDescent="0.2">
      <c r="T2530" s="384" t="str">
        <f>IF(ISTEXT(Data!AJ2530),Data!AJ2530,"")</f>
        <v/>
      </c>
      <c r="U2530" s="384" t="str">
        <f>IF(ISTEXT(Data!AK2530),Data!AK2530,"")</f>
        <v/>
      </c>
    </row>
    <row r="2531" spans="20:21" x14ac:dyDescent="0.2">
      <c r="T2531" s="384" t="str">
        <f>IF(ISTEXT(Data!AJ2531),Data!AJ2531,"")</f>
        <v/>
      </c>
      <c r="U2531" s="384" t="str">
        <f>IF(ISTEXT(Data!AK2531),Data!AK2531,"")</f>
        <v/>
      </c>
    </row>
    <row r="2532" spans="20:21" x14ac:dyDescent="0.2">
      <c r="T2532" s="384" t="str">
        <f>IF(ISTEXT(Data!AJ2532),Data!AJ2532,"")</f>
        <v/>
      </c>
      <c r="U2532" s="384" t="str">
        <f>IF(ISTEXT(Data!AK2532),Data!AK2532,"")</f>
        <v/>
      </c>
    </row>
    <row r="2533" spans="20:21" x14ac:dyDescent="0.2">
      <c r="T2533" s="384" t="str">
        <f>IF(ISTEXT(Data!AJ2533),Data!AJ2533,"")</f>
        <v/>
      </c>
      <c r="U2533" s="384" t="str">
        <f>IF(ISTEXT(Data!AK2533),Data!AK2533,"")</f>
        <v/>
      </c>
    </row>
    <row r="2534" spans="20:21" x14ac:dyDescent="0.2">
      <c r="T2534" s="384" t="str">
        <f>IF(ISTEXT(Data!AJ2534),Data!AJ2534,"")</f>
        <v/>
      </c>
      <c r="U2534" s="384" t="str">
        <f>IF(ISTEXT(Data!AK2534),Data!AK2534,"")</f>
        <v/>
      </c>
    </row>
    <row r="2535" spans="20:21" x14ac:dyDescent="0.2">
      <c r="T2535" s="384" t="str">
        <f>IF(ISTEXT(Data!AJ2535),Data!AJ2535,"")</f>
        <v/>
      </c>
      <c r="U2535" s="384" t="str">
        <f>IF(ISTEXT(Data!AK2535),Data!AK2535,"")</f>
        <v/>
      </c>
    </row>
    <row r="2536" spans="20:21" x14ac:dyDescent="0.2">
      <c r="T2536" s="384" t="str">
        <f>IF(ISTEXT(Data!AJ2536),Data!AJ2536,"")</f>
        <v/>
      </c>
      <c r="U2536" s="384" t="str">
        <f>IF(ISTEXT(Data!AK2536),Data!AK2536,"")</f>
        <v/>
      </c>
    </row>
    <row r="2537" spans="20:21" x14ac:dyDescent="0.2">
      <c r="T2537" s="384" t="str">
        <f>IF(ISTEXT(Data!AJ2537),Data!AJ2537,"")</f>
        <v/>
      </c>
      <c r="U2537" s="384" t="str">
        <f>IF(ISTEXT(Data!AK2537),Data!AK2537,"")</f>
        <v/>
      </c>
    </row>
    <row r="2538" spans="20:21" x14ac:dyDescent="0.2">
      <c r="T2538" s="384" t="str">
        <f>IF(ISTEXT(Data!AJ2538),Data!AJ2538,"")</f>
        <v/>
      </c>
      <c r="U2538" s="384" t="str">
        <f>IF(ISTEXT(Data!AK2538),Data!AK2538,"")</f>
        <v/>
      </c>
    </row>
    <row r="2539" spans="20:21" x14ac:dyDescent="0.2">
      <c r="T2539" s="384" t="str">
        <f>IF(ISTEXT(Data!AJ2539),Data!AJ2539,"")</f>
        <v/>
      </c>
      <c r="U2539" s="384" t="str">
        <f>IF(ISTEXT(Data!AK2539),Data!AK2539,"")</f>
        <v/>
      </c>
    </row>
    <row r="2540" spans="20:21" x14ac:dyDescent="0.2">
      <c r="T2540" s="384" t="str">
        <f>IF(ISTEXT(Data!AJ2540),Data!AJ2540,"")</f>
        <v/>
      </c>
      <c r="U2540" s="384" t="str">
        <f>IF(ISTEXT(Data!AK2540),Data!AK2540,"")</f>
        <v/>
      </c>
    </row>
    <row r="2541" spans="20:21" x14ac:dyDescent="0.2">
      <c r="T2541" s="384" t="str">
        <f>IF(ISTEXT(Data!AJ2541),Data!AJ2541,"")</f>
        <v/>
      </c>
      <c r="U2541" s="384" t="str">
        <f>IF(ISTEXT(Data!AK2541),Data!AK2541,"")</f>
        <v/>
      </c>
    </row>
    <row r="2542" spans="20:21" x14ac:dyDescent="0.2">
      <c r="T2542" s="384" t="str">
        <f>IF(ISTEXT(Data!AJ2542),Data!AJ2542,"")</f>
        <v/>
      </c>
      <c r="U2542" s="384" t="str">
        <f>IF(ISTEXT(Data!AK2542),Data!AK2542,"")</f>
        <v/>
      </c>
    </row>
    <row r="2543" spans="20:21" x14ac:dyDescent="0.2">
      <c r="T2543" s="384" t="str">
        <f>IF(ISTEXT(Data!AJ2543),Data!AJ2543,"")</f>
        <v/>
      </c>
      <c r="U2543" s="384" t="str">
        <f>IF(ISTEXT(Data!AK2543),Data!AK2543,"")</f>
        <v/>
      </c>
    </row>
    <row r="2544" spans="20:21" x14ac:dyDescent="0.2">
      <c r="T2544" s="384" t="str">
        <f>IF(ISTEXT(Data!AJ2544),Data!AJ2544,"")</f>
        <v/>
      </c>
      <c r="U2544" s="384" t="str">
        <f>IF(ISTEXT(Data!AK2544),Data!AK2544,"")</f>
        <v/>
      </c>
    </row>
    <row r="2545" spans="20:21" x14ac:dyDescent="0.2">
      <c r="T2545" s="384" t="str">
        <f>IF(ISTEXT(Data!AJ2545),Data!AJ2545,"")</f>
        <v/>
      </c>
      <c r="U2545" s="384" t="str">
        <f>IF(ISTEXT(Data!AK2545),Data!AK2545,"")</f>
        <v/>
      </c>
    </row>
    <row r="2546" spans="20:21" x14ac:dyDescent="0.2">
      <c r="T2546" s="384" t="str">
        <f>IF(ISTEXT(Data!AJ2546),Data!AJ2546,"")</f>
        <v/>
      </c>
      <c r="U2546" s="384" t="str">
        <f>IF(ISTEXT(Data!AK2546),Data!AK2546,"")</f>
        <v/>
      </c>
    </row>
    <row r="2547" spans="20:21" x14ac:dyDescent="0.2">
      <c r="T2547" s="384" t="str">
        <f>IF(ISTEXT(Data!AJ2547),Data!AJ2547,"")</f>
        <v/>
      </c>
      <c r="U2547" s="384" t="str">
        <f>IF(ISTEXT(Data!AK2547),Data!AK2547,"")</f>
        <v/>
      </c>
    </row>
    <row r="2548" spans="20:21" x14ac:dyDescent="0.2">
      <c r="T2548" s="384" t="str">
        <f>IF(ISTEXT(Data!AJ2548),Data!AJ2548,"")</f>
        <v/>
      </c>
      <c r="U2548" s="384" t="str">
        <f>IF(ISTEXT(Data!AK2548),Data!AK2548,"")</f>
        <v/>
      </c>
    </row>
    <row r="2549" spans="20:21" x14ac:dyDescent="0.2">
      <c r="T2549" s="384" t="str">
        <f>IF(ISTEXT(Data!AJ2549),Data!AJ2549,"")</f>
        <v/>
      </c>
      <c r="U2549" s="384" t="str">
        <f>IF(ISTEXT(Data!AK2549),Data!AK2549,"")</f>
        <v/>
      </c>
    </row>
    <row r="2550" spans="20:21" x14ac:dyDescent="0.2">
      <c r="T2550" s="384" t="str">
        <f>IF(ISTEXT(Data!AJ2550),Data!AJ2550,"")</f>
        <v/>
      </c>
      <c r="U2550" s="384" t="str">
        <f>IF(ISTEXT(Data!AK2550),Data!AK2550,"")</f>
        <v/>
      </c>
    </row>
    <row r="2551" spans="20:21" x14ac:dyDescent="0.2">
      <c r="T2551" s="384" t="str">
        <f>IF(ISTEXT(Data!AJ2551),Data!AJ2551,"")</f>
        <v/>
      </c>
      <c r="U2551" s="384" t="str">
        <f>IF(ISTEXT(Data!AK2551),Data!AK2551,"")</f>
        <v/>
      </c>
    </row>
    <row r="2552" spans="20:21" x14ac:dyDescent="0.2">
      <c r="T2552" s="384" t="str">
        <f>IF(ISTEXT(Data!AJ2552),Data!AJ2552,"")</f>
        <v/>
      </c>
      <c r="U2552" s="384" t="str">
        <f>IF(ISTEXT(Data!AK2552),Data!AK2552,"")</f>
        <v/>
      </c>
    </row>
    <row r="2553" spans="20:21" x14ac:dyDescent="0.2">
      <c r="T2553" s="384" t="str">
        <f>IF(ISTEXT(Data!AJ2553),Data!AJ2553,"")</f>
        <v/>
      </c>
      <c r="U2553" s="384" t="str">
        <f>IF(ISTEXT(Data!AK2553),Data!AK2553,"")</f>
        <v/>
      </c>
    </row>
    <row r="2554" spans="20:21" x14ac:dyDescent="0.2">
      <c r="T2554" s="384" t="str">
        <f>IF(ISTEXT(Data!AJ2554),Data!AJ2554,"")</f>
        <v/>
      </c>
      <c r="U2554" s="384" t="str">
        <f>IF(ISTEXT(Data!AK2554),Data!AK2554,"")</f>
        <v/>
      </c>
    </row>
    <row r="2555" spans="20:21" x14ac:dyDescent="0.2">
      <c r="T2555" s="384" t="str">
        <f>IF(ISTEXT(Data!AJ2555),Data!AJ2555,"")</f>
        <v/>
      </c>
      <c r="U2555" s="384" t="str">
        <f>IF(ISTEXT(Data!AK2555),Data!AK2555,"")</f>
        <v/>
      </c>
    </row>
    <row r="2556" spans="20:21" x14ac:dyDescent="0.2">
      <c r="T2556" s="384" t="str">
        <f>IF(ISTEXT(Data!AJ2556),Data!AJ2556,"")</f>
        <v/>
      </c>
      <c r="U2556" s="384" t="str">
        <f>IF(ISTEXT(Data!AK2556),Data!AK2556,"")</f>
        <v/>
      </c>
    </row>
    <row r="2557" spans="20:21" x14ac:dyDescent="0.2">
      <c r="T2557" s="384" t="str">
        <f>IF(ISTEXT(Data!AJ2557),Data!AJ2557,"")</f>
        <v/>
      </c>
      <c r="U2557" s="384" t="str">
        <f>IF(ISTEXT(Data!AK2557),Data!AK2557,"")</f>
        <v/>
      </c>
    </row>
    <row r="2558" spans="20:21" x14ac:dyDescent="0.2">
      <c r="T2558" s="384" t="str">
        <f>IF(ISTEXT(Data!AJ2558),Data!AJ2558,"")</f>
        <v/>
      </c>
      <c r="U2558" s="384" t="str">
        <f>IF(ISTEXT(Data!AK2558),Data!AK2558,"")</f>
        <v/>
      </c>
    </row>
    <row r="2559" spans="20:21" x14ac:dyDescent="0.2">
      <c r="T2559" s="384" t="str">
        <f>IF(ISTEXT(Data!AJ2559),Data!AJ2559,"")</f>
        <v/>
      </c>
      <c r="U2559" s="384" t="str">
        <f>IF(ISTEXT(Data!AK2559),Data!AK2559,"")</f>
        <v/>
      </c>
    </row>
    <row r="2560" spans="20:21" x14ac:dyDescent="0.2">
      <c r="T2560" s="384" t="str">
        <f>IF(ISTEXT(Data!AJ2560),Data!AJ2560,"")</f>
        <v/>
      </c>
      <c r="U2560" s="384" t="str">
        <f>IF(ISTEXT(Data!AK2560),Data!AK2560,"")</f>
        <v/>
      </c>
    </row>
    <row r="2561" spans="20:21" x14ac:dyDescent="0.2">
      <c r="T2561" s="384" t="str">
        <f>IF(ISTEXT(Data!AJ2561),Data!AJ2561,"")</f>
        <v/>
      </c>
      <c r="U2561" s="384" t="str">
        <f>IF(ISTEXT(Data!AK2561),Data!AK2561,"")</f>
        <v/>
      </c>
    </row>
    <row r="2562" spans="20:21" x14ac:dyDescent="0.2">
      <c r="T2562" s="384" t="str">
        <f>IF(ISTEXT(Data!AJ2562),Data!AJ2562,"")</f>
        <v/>
      </c>
      <c r="U2562" s="384" t="str">
        <f>IF(ISTEXT(Data!AK2562),Data!AK2562,"")</f>
        <v/>
      </c>
    </row>
    <row r="2563" spans="20:21" x14ac:dyDescent="0.2">
      <c r="T2563" s="384" t="str">
        <f>IF(ISTEXT(Data!AJ2563),Data!AJ2563,"")</f>
        <v/>
      </c>
      <c r="U2563" s="384" t="str">
        <f>IF(ISTEXT(Data!AK2563),Data!AK2563,"")</f>
        <v/>
      </c>
    </row>
    <row r="2564" spans="20:21" x14ac:dyDescent="0.2">
      <c r="T2564" s="384" t="str">
        <f>IF(ISTEXT(Data!AJ2564),Data!AJ2564,"")</f>
        <v/>
      </c>
      <c r="U2564" s="384" t="str">
        <f>IF(ISTEXT(Data!AK2564),Data!AK2564,"")</f>
        <v/>
      </c>
    </row>
    <row r="2565" spans="20:21" x14ac:dyDescent="0.2">
      <c r="T2565" s="384" t="str">
        <f>IF(ISTEXT(Data!AJ2565),Data!AJ2565,"")</f>
        <v/>
      </c>
      <c r="U2565" s="384" t="str">
        <f>IF(ISTEXT(Data!AK2565),Data!AK2565,"")</f>
        <v/>
      </c>
    </row>
    <row r="2566" spans="20:21" x14ac:dyDescent="0.2">
      <c r="T2566" s="384" t="str">
        <f>IF(ISTEXT(Data!AJ2566),Data!AJ2566,"")</f>
        <v/>
      </c>
      <c r="U2566" s="384" t="str">
        <f>IF(ISTEXT(Data!AK2566),Data!AK2566,"")</f>
        <v/>
      </c>
    </row>
    <row r="2567" spans="20:21" x14ac:dyDescent="0.2">
      <c r="T2567" s="384" t="str">
        <f>IF(ISTEXT(Data!AJ2567),Data!AJ2567,"")</f>
        <v/>
      </c>
      <c r="U2567" s="384" t="str">
        <f>IF(ISTEXT(Data!AK2567),Data!AK2567,"")</f>
        <v/>
      </c>
    </row>
    <row r="2568" spans="20:21" x14ac:dyDescent="0.2">
      <c r="T2568" s="384" t="str">
        <f>IF(ISTEXT(Data!AJ2568),Data!AJ2568,"")</f>
        <v/>
      </c>
      <c r="U2568" s="384" t="str">
        <f>IF(ISTEXT(Data!AK2568),Data!AK2568,"")</f>
        <v/>
      </c>
    </row>
    <row r="2569" spans="20:21" x14ac:dyDescent="0.2">
      <c r="T2569" s="384" t="str">
        <f>IF(ISTEXT(Data!AJ2569),Data!AJ2569,"")</f>
        <v/>
      </c>
      <c r="U2569" s="384" t="str">
        <f>IF(ISTEXT(Data!AK2569),Data!AK2569,"")</f>
        <v/>
      </c>
    </row>
    <row r="2570" spans="20:21" x14ac:dyDescent="0.2">
      <c r="T2570" s="384" t="str">
        <f>IF(ISTEXT(Data!AJ2570),Data!AJ2570,"")</f>
        <v/>
      </c>
      <c r="U2570" s="384" t="str">
        <f>IF(ISTEXT(Data!AK2570),Data!AK2570,"")</f>
        <v/>
      </c>
    </row>
    <row r="2571" spans="20:21" x14ac:dyDescent="0.2">
      <c r="T2571" s="384" t="str">
        <f>IF(ISTEXT(Data!AJ2571),Data!AJ2571,"")</f>
        <v/>
      </c>
      <c r="U2571" s="384" t="str">
        <f>IF(ISTEXT(Data!AK2571),Data!AK2571,"")</f>
        <v/>
      </c>
    </row>
    <row r="2572" spans="20:21" x14ac:dyDescent="0.2">
      <c r="T2572" s="384" t="str">
        <f>IF(ISTEXT(Data!AJ2572),Data!AJ2572,"")</f>
        <v/>
      </c>
      <c r="U2572" s="384" t="str">
        <f>IF(ISTEXT(Data!AK2572),Data!AK2572,"")</f>
        <v/>
      </c>
    </row>
    <row r="2573" spans="20:21" x14ac:dyDescent="0.2">
      <c r="T2573" s="384" t="str">
        <f>IF(ISTEXT(Data!AJ2573),Data!AJ2573,"")</f>
        <v/>
      </c>
      <c r="U2573" s="384" t="str">
        <f>IF(ISTEXT(Data!AK2573),Data!AK2573,"")</f>
        <v/>
      </c>
    </row>
    <row r="2574" spans="20:21" x14ac:dyDescent="0.2">
      <c r="T2574" s="384" t="str">
        <f>IF(ISTEXT(Data!AJ2574),Data!AJ2574,"")</f>
        <v/>
      </c>
      <c r="U2574" s="384" t="str">
        <f>IF(ISTEXT(Data!AK2574),Data!AK2574,"")</f>
        <v/>
      </c>
    </row>
    <row r="2575" spans="20:21" x14ac:dyDescent="0.2">
      <c r="T2575" s="384" t="str">
        <f>IF(ISTEXT(Data!AJ2575),Data!AJ2575,"")</f>
        <v/>
      </c>
      <c r="U2575" s="384" t="str">
        <f>IF(ISTEXT(Data!AK2575),Data!AK2575,"")</f>
        <v/>
      </c>
    </row>
    <row r="2576" spans="20:21" x14ac:dyDescent="0.2">
      <c r="T2576" s="384" t="str">
        <f>IF(ISTEXT(Data!AJ2576),Data!AJ2576,"")</f>
        <v/>
      </c>
      <c r="U2576" s="384" t="str">
        <f>IF(ISTEXT(Data!AK2576),Data!AK2576,"")</f>
        <v/>
      </c>
    </row>
    <row r="2577" spans="20:21" x14ac:dyDescent="0.2">
      <c r="T2577" s="384" t="str">
        <f>IF(ISTEXT(Data!AJ2577),Data!AJ2577,"")</f>
        <v/>
      </c>
      <c r="U2577" s="384" t="str">
        <f>IF(ISTEXT(Data!AK2577),Data!AK2577,"")</f>
        <v/>
      </c>
    </row>
    <row r="2578" spans="20:21" x14ac:dyDescent="0.2">
      <c r="T2578" s="384" t="str">
        <f>IF(ISTEXT(Data!AJ2578),Data!AJ2578,"")</f>
        <v/>
      </c>
      <c r="U2578" s="384" t="str">
        <f>IF(ISTEXT(Data!AK2578),Data!AK2578,"")</f>
        <v/>
      </c>
    </row>
    <row r="2579" spans="20:21" x14ac:dyDescent="0.2">
      <c r="T2579" s="384" t="str">
        <f>IF(ISTEXT(Data!AJ2579),Data!AJ2579,"")</f>
        <v/>
      </c>
      <c r="U2579" s="384" t="str">
        <f>IF(ISTEXT(Data!AK2579),Data!AK2579,"")</f>
        <v/>
      </c>
    </row>
    <row r="2580" spans="20:21" x14ac:dyDescent="0.2">
      <c r="T2580" s="384" t="str">
        <f>IF(ISTEXT(Data!AJ2580),Data!AJ2580,"")</f>
        <v/>
      </c>
      <c r="U2580" s="384" t="str">
        <f>IF(ISTEXT(Data!AK2580),Data!AK2580,"")</f>
        <v/>
      </c>
    </row>
    <row r="2581" spans="20:21" x14ac:dyDescent="0.2">
      <c r="T2581" s="384" t="str">
        <f>IF(ISTEXT(Data!AJ2581),Data!AJ2581,"")</f>
        <v/>
      </c>
      <c r="U2581" s="384" t="str">
        <f>IF(ISTEXT(Data!AK2581),Data!AK2581,"")</f>
        <v/>
      </c>
    </row>
    <row r="2582" spans="20:21" x14ac:dyDescent="0.2">
      <c r="T2582" s="384" t="str">
        <f>IF(ISTEXT(Data!AJ2582),Data!AJ2582,"")</f>
        <v/>
      </c>
      <c r="U2582" s="384" t="str">
        <f>IF(ISTEXT(Data!AK2582),Data!AK2582,"")</f>
        <v/>
      </c>
    </row>
    <row r="2583" spans="20:21" x14ac:dyDescent="0.2">
      <c r="T2583" s="384" t="str">
        <f>IF(ISTEXT(Data!AJ2583),Data!AJ2583,"")</f>
        <v/>
      </c>
      <c r="U2583" s="384" t="str">
        <f>IF(ISTEXT(Data!AK2583),Data!AK2583,"")</f>
        <v/>
      </c>
    </row>
    <row r="2584" spans="20:21" x14ac:dyDescent="0.2">
      <c r="T2584" s="384" t="str">
        <f>IF(ISTEXT(Data!AJ2584),Data!AJ2584,"")</f>
        <v/>
      </c>
      <c r="U2584" s="384" t="str">
        <f>IF(ISTEXT(Data!AK2584),Data!AK2584,"")</f>
        <v/>
      </c>
    </row>
    <row r="2585" spans="20:21" x14ac:dyDescent="0.2">
      <c r="T2585" s="384" t="str">
        <f>IF(ISTEXT(Data!AJ2585),Data!AJ2585,"")</f>
        <v/>
      </c>
      <c r="U2585" s="384" t="str">
        <f>IF(ISTEXT(Data!AK2585),Data!AK2585,"")</f>
        <v/>
      </c>
    </row>
    <row r="2586" spans="20:21" x14ac:dyDescent="0.2">
      <c r="T2586" s="384" t="str">
        <f>IF(ISTEXT(Data!AJ2586),Data!AJ2586,"")</f>
        <v/>
      </c>
      <c r="U2586" s="384" t="str">
        <f>IF(ISTEXT(Data!AK2586),Data!AK2586,"")</f>
        <v/>
      </c>
    </row>
    <row r="2587" spans="20:21" x14ac:dyDescent="0.2">
      <c r="T2587" s="384" t="str">
        <f>IF(ISTEXT(Data!AJ2587),Data!AJ2587,"")</f>
        <v/>
      </c>
      <c r="U2587" s="384" t="str">
        <f>IF(ISTEXT(Data!AK2587),Data!AK2587,"")</f>
        <v/>
      </c>
    </row>
    <row r="2588" spans="20:21" x14ac:dyDescent="0.2">
      <c r="T2588" s="384" t="str">
        <f>IF(ISTEXT(Data!AJ2588),Data!AJ2588,"")</f>
        <v/>
      </c>
      <c r="U2588" s="384" t="str">
        <f>IF(ISTEXT(Data!AK2588),Data!AK2588,"")</f>
        <v/>
      </c>
    </row>
    <row r="2589" spans="20:21" x14ac:dyDescent="0.2">
      <c r="T2589" s="384" t="str">
        <f>IF(ISTEXT(Data!AJ2589),Data!AJ2589,"")</f>
        <v/>
      </c>
      <c r="U2589" s="384" t="str">
        <f>IF(ISTEXT(Data!AK2589),Data!AK2589,"")</f>
        <v/>
      </c>
    </row>
    <row r="2590" spans="20:21" x14ac:dyDescent="0.2">
      <c r="T2590" s="384" t="str">
        <f>IF(ISTEXT(Data!AJ2590),Data!AJ2590,"")</f>
        <v/>
      </c>
      <c r="U2590" s="384" t="str">
        <f>IF(ISTEXT(Data!AK2590),Data!AK2590,"")</f>
        <v/>
      </c>
    </row>
    <row r="2591" spans="20:21" x14ac:dyDescent="0.2">
      <c r="T2591" s="384" t="str">
        <f>IF(ISTEXT(Data!AJ2591),Data!AJ2591,"")</f>
        <v/>
      </c>
      <c r="U2591" s="384" t="str">
        <f>IF(ISTEXT(Data!AK2591),Data!AK2591,"")</f>
        <v/>
      </c>
    </row>
    <row r="2592" spans="20:21" x14ac:dyDescent="0.2">
      <c r="T2592" s="384" t="str">
        <f>IF(ISTEXT(Data!AJ2592),Data!AJ2592,"")</f>
        <v/>
      </c>
      <c r="U2592" s="384" t="str">
        <f>IF(ISTEXT(Data!AK2592),Data!AK2592,"")</f>
        <v/>
      </c>
    </row>
    <row r="2593" spans="20:21" x14ac:dyDescent="0.2">
      <c r="T2593" s="384" t="str">
        <f>IF(ISTEXT(Data!AJ2593),Data!AJ2593,"")</f>
        <v/>
      </c>
      <c r="U2593" s="384" t="str">
        <f>IF(ISTEXT(Data!AK2593),Data!AK2593,"")</f>
        <v/>
      </c>
    </row>
    <row r="2594" spans="20:21" x14ac:dyDescent="0.2">
      <c r="T2594" s="384" t="str">
        <f>IF(ISTEXT(Data!AJ2594),Data!AJ2594,"")</f>
        <v/>
      </c>
      <c r="U2594" s="384" t="str">
        <f>IF(ISTEXT(Data!AK2594),Data!AK2594,"")</f>
        <v/>
      </c>
    </row>
    <row r="2595" spans="20:21" x14ac:dyDescent="0.2">
      <c r="T2595" s="384" t="str">
        <f>IF(ISTEXT(Data!AJ2595),Data!AJ2595,"")</f>
        <v/>
      </c>
      <c r="U2595" s="384" t="str">
        <f>IF(ISTEXT(Data!AK2595),Data!AK2595,"")</f>
        <v/>
      </c>
    </row>
    <row r="2596" spans="20:21" x14ac:dyDescent="0.2">
      <c r="T2596" s="384" t="str">
        <f>IF(ISTEXT(Data!AJ2596),Data!AJ2596,"")</f>
        <v/>
      </c>
      <c r="U2596" s="384" t="str">
        <f>IF(ISTEXT(Data!AK2596),Data!AK2596,"")</f>
        <v/>
      </c>
    </row>
    <row r="2597" spans="20:21" x14ac:dyDescent="0.2">
      <c r="T2597" s="384" t="str">
        <f>IF(ISTEXT(Data!AJ2597),Data!AJ2597,"")</f>
        <v/>
      </c>
      <c r="U2597" s="384" t="str">
        <f>IF(ISTEXT(Data!AK2597),Data!AK2597,"")</f>
        <v/>
      </c>
    </row>
    <row r="2598" spans="20:21" x14ac:dyDescent="0.2">
      <c r="T2598" s="384" t="str">
        <f>IF(ISTEXT(Data!AJ2598),Data!AJ2598,"")</f>
        <v/>
      </c>
      <c r="U2598" s="384" t="str">
        <f>IF(ISTEXT(Data!AK2598),Data!AK2598,"")</f>
        <v/>
      </c>
    </row>
    <row r="2599" spans="20:21" x14ac:dyDescent="0.2">
      <c r="T2599" s="384" t="str">
        <f>IF(ISTEXT(Data!AJ2599),Data!AJ2599,"")</f>
        <v/>
      </c>
      <c r="U2599" s="384" t="str">
        <f>IF(ISTEXT(Data!AK2599),Data!AK2599,"")</f>
        <v/>
      </c>
    </row>
    <row r="2600" spans="20:21" x14ac:dyDescent="0.2">
      <c r="T2600" s="384" t="str">
        <f>IF(ISTEXT(Data!AJ2600),Data!AJ2600,"")</f>
        <v/>
      </c>
      <c r="U2600" s="384" t="str">
        <f>IF(ISTEXT(Data!AK2600),Data!AK2600,"")</f>
        <v/>
      </c>
    </row>
    <row r="2601" spans="20:21" x14ac:dyDescent="0.2">
      <c r="T2601" s="384" t="str">
        <f>IF(ISTEXT(Data!AJ2601),Data!AJ2601,"")</f>
        <v/>
      </c>
      <c r="U2601" s="384" t="str">
        <f>IF(ISTEXT(Data!AK2601),Data!AK2601,"")</f>
        <v/>
      </c>
    </row>
    <row r="2602" spans="20:21" x14ac:dyDescent="0.2">
      <c r="T2602" s="384" t="str">
        <f>IF(ISTEXT(Data!AJ2602),Data!AJ2602,"")</f>
        <v/>
      </c>
      <c r="U2602" s="384" t="str">
        <f>IF(ISTEXT(Data!AK2602),Data!AK2602,"")</f>
        <v/>
      </c>
    </row>
    <row r="2603" spans="20:21" x14ac:dyDescent="0.2">
      <c r="T2603" s="384" t="str">
        <f>IF(ISTEXT(Data!AJ2603),Data!AJ2603,"")</f>
        <v/>
      </c>
      <c r="U2603" s="384" t="str">
        <f>IF(ISTEXT(Data!AK2603),Data!AK2603,"")</f>
        <v/>
      </c>
    </row>
    <row r="2604" spans="20:21" x14ac:dyDescent="0.2">
      <c r="T2604" s="384" t="str">
        <f>IF(ISTEXT(Data!AJ2604),Data!AJ2604,"")</f>
        <v/>
      </c>
      <c r="U2604" s="384" t="str">
        <f>IF(ISTEXT(Data!AK2604),Data!AK2604,"")</f>
        <v/>
      </c>
    </row>
    <row r="2605" spans="20:21" x14ac:dyDescent="0.2">
      <c r="T2605" s="384" t="str">
        <f>IF(ISTEXT(Data!AJ2605),Data!AJ2605,"")</f>
        <v/>
      </c>
      <c r="U2605" s="384" t="str">
        <f>IF(ISTEXT(Data!AK2605),Data!AK2605,"")</f>
        <v/>
      </c>
    </row>
    <row r="2606" spans="20:21" x14ac:dyDescent="0.2">
      <c r="T2606" s="384" t="str">
        <f>IF(ISTEXT(Data!AJ2606),Data!AJ2606,"")</f>
        <v/>
      </c>
      <c r="U2606" s="384" t="str">
        <f>IF(ISTEXT(Data!AK2606),Data!AK2606,"")</f>
        <v/>
      </c>
    </row>
    <row r="2607" spans="20:21" x14ac:dyDescent="0.2">
      <c r="T2607" s="384" t="str">
        <f>IF(ISTEXT(Data!AJ2607),Data!AJ2607,"")</f>
        <v/>
      </c>
      <c r="U2607" s="384" t="str">
        <f>IF(ISTEXT(Data!AK2607),Data!AK2607,"")</f>
        <v/>
      </c>
    </row>
    <row r="2608" spans="20:21" x14ac:dyDescent="0.2">
      <c r="T2608" s="384" t="str">
        <f>IF(ISTEXT(Data!AJ2608),Data!AJ2608,"")</f>
        <v/>
      </c>
      <c r="U2608" s="384" t="str">
        <f>IF(ISTEXT(Data!AK2608),Data!AK2608,"")</f>
        <v/>
      </c>
    </row>
    <row r="2609" spans="20:21" x14ac:dyDescent="0.2">
      <c r="T2609" s="384" t="str">
        <f>IF(ISTEXT(Data!AJ2609),Data!AJ2609,"")</f>
        <v/>
      </c>
      <c r="U2609" s="384" t="str">
        <f>IF(ISTEXT(Data!AK2609),Data!AK2609,"")</f>
        <v/>
      </c>
    </row>
    <row r="2610" spans="20:21" x14ac:dyDescent="0.2">
      <c r="T2610" s="384" t="str">
        <f>IF(ISTEXT(Data!AJ2610),Data!AJ2610,"")</f>
        <v/>
      </c>
      <c r="U2610" s="384" t="str">
        <f>IF(ISTEXT(Data!AK2610),Data!AK2610,"")</f>
        <v/>
      </c>
    </row>
    <row r="2611" spans="20:21" x14ac:dyDescent="0.2">
      <c r="T2611" s="384" t="str">
        <f>IF(ISTEXT(Data!AJ2611),Data!AJ2611,"")</f>
        <v/>
      </c>
      <c r="U2611" s="384" t="str">
        <f>IF(ISTEXT(Data!AK2611),Data!AK2611,"")</f>
        <v/>
      </c>
    </row>
    <row r="2612" spans="20:21" x14ac:dyDescent="0.2">
      <c r="T2612" s="384" t="str">
        <f>IF(ISTEXT(Data!AJ2612),Data!AJ2612,"")</f>
        <v/>
      </c>
      <c r="U2612" s="384" t="str">
        <f>IF(ISTEXT(Data!AK2612),Data!AK2612,"")</f>
        <v/>
      </c>
    </row>
    <row r="2613" spans="20:21" x14ac:dyDescent="0.2">
      <c r="T2613" s="384" t="str">
        <f>IF(ISTEXT(Data!AJ2613),Data!AJ2613,"")</f>
        <v/>
      </c>
      <c r="U2613" s="384" t="str">
        <f>IF(ISTEXT(Data!AK2613),Data!AK2613,"")</f>
        <v/>
      </c>
    </row>
    <row r="2614" spans="20:21" x14ac:dyDescent="0.2">
      <c r="T2614" s="384" t="str">
        <f>IF(ISTEXT(Data!AJ2614),Data!AJ2614,"")</f>
        <v/>
      </c>
      <c r="U2614" s="384" t="str">
        <f>IF(ISTEXT(Data!AK2614),Data!AK2614,"")</f>
        <v/>
      </c>
    </row>
    <row r="2615" spans="20:21" x14ac:dyDescent="0.2">
      <c r="T2615" s="384" t="str">
        <f>IF(ISTEXT(Data!AJ2615),Data!AJ2615,"")</f>
        <v/>
      </c>
      <c r="U2615" s="384" t="str">
        <f>IF(ISTEXT(Data!AK2615),Data!AK2615,"")</f>
        <v/>
      </c>
    </row>
    <row r="2616" spans="20:21" x14ac:dyDescent="0.2">
      <c r="T2616" s="384" t="str">
        <f>IF(ISTEXT(Data!AJ2616),Data!AJ2616,"")</f>
        <v/>
      </c>
      <c r="U2616" s="384" t="str">
        <f>IF(ISTEXT(Data!AK2616),Data!AK2616,"")</f>
        <v/>
      </c>
    </row>
    <row r="2617" spans="20:21" x14ac:dyDescent="0.2">
      <c r="T2617" s="384" t="str">
        <f>IF(ISTEXT(Data!AJ2617),Data!AJ2617,"")</f>
        <v/>
      </c>
      <c r="U2617" s="384" t="str">
        <f>IF(ISTEXT(Data!AK2617),Data!AK2617,"")</f>
        <v/>
      </c>
    </row>
    <row r="2618" spans="20:21" x14ac:dyDescent="0.2">
      <c r="T2618" s="384" t="str">
        <f>IF(ISTEXT(Data!AJ2618),Data!AJ2618,"")</f>
        <v/>
      </c>
      <c r="U2618" s="384" t="str">
        <f>IF(ISTEXT(Data!AK2618),Data!AK2618,"")</f>
        <v/>
      </c>
    </row>
    <row r="2619" spans="20:21" x14ac:dyDescent="0.2">
      <c r="T2619" s="384" t="str">
        <f>IF(ISTEXT(Data!AJ2619),Data!AJ2619,"")</f>
        <v/>
      </c>
      <c r="U2619" s="384" t="str">
        <f>IF(ISTEXT(Data!AK2619),Data!AK2619,"")</f>
        <v/>
      </c>
    </row>
    <row r="2620" spans="20:21" x14ac:dyDescent="0.2">
      <c r="T2620" s="384" t="str">
        <f>IF(ISTEXT(Data!AJ2620),Data!AJ2620,"")</f>
        <v/>
      </c>
      <c r="U2620" s="384" t="str">
        <f>IF(ISTEXT(Data!AK2620),Data!AK2620,"")</f>
        <v/>
      </c>
    </row>
    <row r="2621" spans="20:21" x14ac:dyDescent="0.2">
      <c r="T2621" s="384" t="str">
        <f>IF(ISTEXT(Data!AJ2621),Data!AJ2621,"")</f>
        <v/>
      </c>
      <c r="U2621" s="384" t="str">
        <f>IF(ISTEXT(Data!AK2621),Data!AK2621,"")</f>
        <v/>
      </c>
    </row>
    <row r="2622" spans="20:21" x14ac:dyDescent="0.2">
      <c r="T2622" s="384" t="str">
        <f>IF(ISTEXT(Data!AJ2622),Data!AJ2622,"")</f>
        <v/>
      </c>
      <c r="U2622" s="384" t="str">
        <f>IF(ISTEXT(Data!AK2622),Data!AK2622,"")</f>
        <v/>
      </c>
    </row>
    <row r="2623" spans="20:21" x14ac:dyDescent="0.2">
      <c r="T2623" s="384" t="str">
        <f>IF(ISTEXT(Data!AJ2623),Data!AJ2623,"")</f>
        <v/>
      </c>
      <c r="U2623" s="384" t="str">
        <f>IF(ISTEXT(Data!AK2623),Data!AK2623,"")</f>
        <v/>
      </c>
    </row>
    <row r="2624" spans="20:21" x14ac:dyDescent="0.2">
      <c r="T2624" s="384" t="str">
        <f>IF(ISTEXT(Data!AJ2624),Data!AJ2624,"")</f>
        <v/>
      </c>
      <c r="U2624" s="384" t="str">
        <f>IF(ISTEXT(Data!AK2624),Data!AK2624,"")</f>
        <v/>
      </c>
    </row>
    <row r="2625" spans="20:21" x14ac:dyDescent="0.2">
      <c r="T2625" s="384" t="str">
        <f>IF(ISTEXT(Data!AJ2625),Data!AJ2625,"")</f>
        <v/>
      </c>
      <c r="U2625" s="384" t="str">
        <f>IF(ISTEXT(Data!AK2625),Data!AK2625,"")</f>
        <v/>
      </c>
    </row>
    <row r="2626" spans="20:21" x14ac:dyDescent="0.2">
      <c r="T2626" s="384" t="str">
        <f>IF(ISTEXT(Data!AJ2626),Data!AJ2626,"")</f>
        <v/>
      </c>
      <c r="U2626" s="384" t="str">
        <f>IF(ISTEXT(Data!AK2626),Data!AK2626,"")</f>
        <v/>
      </c>
    </row>
    <row r="2627" spans="20:21" x14ac:dyDescent="0.2">
      <c r="T2627" s="384" t="str">
        <f>IF(ISTEXT(Data!AJ2627),Data!AJ2627,"")</f>
        <v/>
      </c>
      <c r="U2627" s="384" t="str">
        <f>IF(ISTEXT(Data!AK2627),Data!AK2627,"")</f>
        <v/>
      </c>
    </row>
    <row r="2628" spans="20:21" x14ac:dyDescent="0.2">
      <c r="T2628" s="384" t="str">
        <f>IF(ISTEXT(Data!AJ2628),Data!AJ2628,"")</f>
        <v/>
      </c>
      <c r="U2628" s="384" t="str">
        <f>IF(ISTEXT(Data!AK2628),Data!AK2628,"")</f>
        <v/>
      </c>
    </row>
    <row r="2629" spans="20:21" x14ac:dyDescent="0.2">
      <c r="T2629" s="384" t="str">
        <f>IF(ISTEXT(Data!AJ2629),Data!AJ2629,"")</f>
        <v/>
      </c>
      <c r="U2629" s="384" t="str">
        <f>IF(ISTEXT(Data!AK2629),Data!AK2629,"")</f>
        <v/>
      </c>
    </row>
    <row r="2630" spans="20:21" x14ac:dyDescent="0.2">
      <c r="T2630" s="384" t="str">
        <f>IF(ISTEXT(Data!AJ2630),Data!AJ2630,"")</f>
        <v/>
      </c>
      <c r="U2630" s="384" t="str">
        <f>IF(ISTEXT(Data!AK2630),Data!AK2630,"")</f>
        <v/>
      </c>
    </row>
    <row r="2631" spans="20:21" x14ac:dyDescent="0.2">
      <c r="T2631" s="384" t="str">
        <f>IF(ISTEXT(Data!AJ2631),Data!AJ2631,"")</f>
        <v/>
      </c>
      <c r="U2631" s="384" t="str">
        <f>IF(ISTEXT(Data!AK2631),Data!AK2631,"")</f>
        <v/>
      </c>
    </row>
    <row r="2632" spans="20:21" x14ac:dyDescent="0.2">
      <c r="T2632" s="384" t="str">
        <f>IF(ISTEXT(Data!AJ2632),Data!AJ2632,"")</f>
        <v/>
      </c>
      <c r="U2632" s="384" t="str">
        <f>IF(ISTEXT(Data!AK2632),Data!AK2632,"")</f>
        <v/>
      </c>
    </row>
    <row r="2633" spans="20:21" x14ac:dyDescent="0.2">
      <c r="T2633" s="384" t="str">
        <f>IF(ISTEXT(Data!AJ2633),Data!AJ2633,"")</f>
        <v/>
      </c>
      <c r="U2633" s="384" t="str">
        <f>IF(ISTEXT(Data!AK2633),Data!AK2633,"")</f>
        <v/>
      </c>
    </row>
    <row r="2634" spans="20:21" x14ac:dyDescent="0.2">
      <c r="T2634" s="384" t="str">
        <f>IF(ISTEXT(Data!AJ2634),Data!AJ2634,"")</f>
        <v/>
      </c>
      <c r="U2634" s="384" t="str">
        <f>IF(ISTEXT(Data!AK2634),Data!AK2634,"")</f>
        <v/>
      </c>
    </row>
    <row r="2635" spans="20:21" x14ac:dyDescent="0.2">
      <c r="T2635" s="384" t="str">
        <f>IF(ISTEXT(Data!AJ2635),Data!AJ2635,"")</f>
        <v/>
      </c>
      <c r="U2635" s="384" t="str">
        <f>IF(ISTEXT(Data!AK2635),Data!AK2635,"")</f>
        <v/>
      </c>
    </row>
    <row r="2636" spans="20:21" x14ac:dyDescent="0.2">
      <c r="T2636" s="384" t="str">
        <f>IF(ISTEXT(Data!AJ2636),Data!AJ2636,"")</f>
        <v/>
      </c>
      <c r="U2636" s="384" t="str">
        <f>IF(ISTEXT(Data!AK2636),Data!AK2636,"")</f>
        <v/>
      </c>
    </row>
    <row r="2637" spans="20:21" x14ac:dyDescent="0.2">
      <c r="T2637" s="384" t="str">
        <f>IF(ISTEXT(Data!AJ2637),Data!AJ2637,"")</f>
        <v/>
      </c>
      <c r="U2637" s="384" t="str">
        <f>IF(ISTEXT(Data!AK2637),Data!AK2637,"")</f>
        <v/>
      </c>
    </row>
    <row r="2638" spans="20:21" x14ac:dyDescent="0.2">
      <c r="T2638" s="384" t="str">
        <f>IF(ISTEXT(Data!AJ2638),Data!AJ2638,"")</f>
        <v/>
      </c>
      <c r="U2638" s="384" t="str">
        <f>IF(ISTEXT(Data!AK2638),Data!AK2638,"")</f>
        <v/>
      </c>
    </row>
    <row r="2639" spans="20:21" x14ac:dyDescent="0.2">
      <c r="T2639" s="384" t="str">
        <f>IF(ISTEXT(Data!AJ2639),Data!AJ2639,"")</f>
        <v/>
      </c>
      <c r="U2639" s="384" t="str">
        <f>IF(ISTEXT(Data!AK2639),Data!AK2639,"")</f>
        <v/>
      </c>
    </row>
    <row r="2640" spans="20:21" x14ac:dyDescent="0.2">
      <c r="T2640" s="384" t="str">
        <f>IF(ISTEXT(Data!AJ2640),Data!AJ2640,"")</f>
        <v/>
      </c>
      <c r="U2640" s="384" t="str">
        <f>IF(ISTEXT(Data!AK2640),Data!AK2640,"")</f>
        <v/>
      </c>
    </row>
    <row r="2641" spans="20:21" x14ac:dyDescent="0.2">
      <c r="T2641" s="384" t="str">
        <f>IF(ISTEXT(Data!AJ2641),Data!AJ2641,"")</f>
        <v/>
      </c>
      <c r="U2641" s="384" t="str">
        <f>IF(ISTEXT(Data!AK2641),Data!AK2641,"")</f>
        <v/>
      </c>
    </row>
    <row r="2642" spans="20:21" x14ac:dyDescent="0.2">
      <c r="T2642" s="384" t="str">
        <f>IF(ISTEXT(Data!AJ2642),Data!AJ2642,"")</f>
        <v/>
      </c>
      <c r="U2642" s="384" t="str">
        <f>IF(ISTEXT(Data!AK2642),Data!AK2642,"")</f>
        <v/>
      </c>
    </row>
    <row r="2643" spans="20:21" x14ac:dyDescent="0.2">
      <c r="T2643" s="384" t="str">
        <f>IF(ISTEXT(Data!AJ2643),Data!AJ2643,"")</f>
        <v/>
      </c>
      <c r="U2643" s="384" t="str">
        <f>IF(ISTEXT(Data!AK2643),Data!AK2643,"")</f>
        <v/>
      </c>
    </row>
    <row r="2644" spans="20:21" x14ac:dyDescent="0.2">
      <c r="T2644" s="384" t="str">
        <f>IF(ISTEXT(Data!AJ2644),Data!AJ2644,"")</f>
        <v/>
      </c>
      <c r="U2644" s="384" t="str">
        <f>IF(ISTEXT(Data!AK2644),Data!AK2644,"")</f>
        <v/>
      </c>
    </row>
    <row r="2645" spans="20:21" x14ac:dyDescent="0.2">
      <c r="T2645" s="384" t="str">
        <f>IF(ISTEXT(Data!AJ2645),Data!AJ2645,"")</f>
        <v/>
      </c>
      <c r="U2645" s="384" t="str">
        <f>IF(ISTEXT(Data!AK2645),Data!AK2645,"")</f>
        <v/>
      </c>
    </row>
    <row r="2646" spans="20:21" x14ac:dyDescent="0.2">
      <c r="T2646" s="384" t="str">
        <f>IF(ISTEXT(Data!AJ2646),Data!AJ2646,"")</f>
        <v/>
      </c>
      <c r="U2646" s="384" t="str">
        <f>IF(ISTEXT(Data!AK2646),Data!AK2646,"")</f>
        <v/>
      </c>
    </row>
    <row r="2647" spans="20:21" x14ac:dyDescent="0.2">
      <c r="T2647" s="384" t="str">
        <f>IF(ISTEXT(Data!AJ2647),Data!AJ2647,"")</f>
        <v/>
      </c>
      <c r="U2647" s="384" t="str">
        <f>IF(ISTEXT(Data!AK2647),Data!AK2647,"")</f>
        <v/>
      </c>
    </row>
    <row r="2648" spans="20:21" x14ac:dyDescent="0.2">
      <c r="T2648" s="384" t="str">
        <f>IF(ISTEXT(Data!AJ2648),Data!AJ2648,"")</f>
        <v/>
      </c>
      <c r="U2648" s="384" t="str">
        <f>IF(ISTEXT(Data!AK2648),Data!AK2648,"")</f>
        <v/>
      </c>
    </row>
    <row r="2649" spans="20:21" x14ac:dyDescent="0.2">
      <c r="T2649" s="384" t="str">
        <f>IF(ISTEXT(Data!AJ2649),Data!AJ2649,"")</f>
        <v/>
      </c>
      <c r="U2649" s="384" t="str">
        <f>IF(ISTEXT(Data!AK2649),Data!AK2649,"")</f>
        <v/>
      </c>
    </row>
    <row r="2650" spans="20:21" x14ac:dyDescent="0.2">
      <c r="T2650" s="384" t="str">
        <f>IF(ISTEXT(Data!AJ2650),Data!AJ2650,"")</f>
        <v/>
      </c>
      <c r="U2650" s="384" t="str">
        <f>IF(ISTEXT(Data!AK2650),Data!AK2650,"")</f>
        <v/>
      </c>
    </row>
    <row r="2651" spans="20:21" x14ac:dyDescent="0.2">
      <c r="T2651" s="384" t="str">
        <f>IF(ISTEXT(Data!AJ2651),Data!AJ2651,"")</f>
        <v/>
      </c>
      <c r="U2651" s="384" t="str">
        <f>IF(ISTEXT(Data!AK2651),Data!AK2651,"")</f>
        <v/>
      </c>
    </row>
    <row r="2652" spans="20:21" x14ac:dyDescent="0.2">
      <c r="T2652" s="384" t="str">
        <f>IF(ISTEXT(Data!AJ2652),Data!AJ2652,"")</f>
        <v/>
      </c>
      <c r="U2652" s="384" t="str">
        <f>IF(ISTEXT(Data!AK2652),Data!AK2652,"")</f>
        <v/>
      </c>
    </row>
    <row r="2653" spans="20:21" x14ac:dyDescent="0.2">
      <c r="T2653" s="384" t="str">
        <f>IF(ISTEXT(Data!AJ2653),Data!AJ2653,"")</f>
        <v/>
      </c>
      <c r="U2653" s="384" t="str">
        <f>IF(ISTEXT(Data!AK2653),Data!AK2653,"")</f>
        <v/>
      </c>
    </row>
    <row r="2654" spans="20:21" x14ac:dyDescent="0.2">
      <c r="T2654" s="384" t="str">
        <f>IF(ISTEXT(Data!AJ2654),Data!AJ2654,"")</f>
        <v/>
      </c>
      <c r="U2654" s="384" t="str">
        <f>IF(ISTEXT(Data!AK2654),Data!AK2654,"")</f>
        <v/>
      </c>
    </row>
    <row r="2655" spans="20:21" x14ac:dyDescent="0.2">
      <c r="T2655" s="384" t="str">
        <f>IF(ISTEXT(Data!AJ2655),Data!AJ2655,"")</f>
        <v/>
      </c>
      <c r="U2655" s="384" t="str">
        <f>IF(ISTEXT(Data!AK2655),Data!AK2655,"")</f>
        <v/>
      </c>
    </row>
    <row r="2656" spans="20:21" x14ac:dyDescent="0.2">
      <c r="T2656" s="384" t="str">
        <f>IF(ISTEXT(Data!AJ2656),Data!AJ2656,"")</f>
        <v/>
      </c>
      <c r="U2656" s="384" t="str">
        <f>IF(ISTEXT(Data!AK2656),Data!AK2656,"")</f>
        <v/>
      </c>
    </row>
    <row r="2657" spans="20:21" x14ac:dyDescent="0.2">
      <c r="T2657" s="384" t="str">
        <f>IF(ISTEXT(Data!AJ2657),Data!AJ2657,"")</f>
        <v/>
      </c>
      <c r="U2657" s="384" t="str">
        <f>IF(ISTEXT(Data!AK2657),Data!AK2657,"")</f>
        <v/>
      </c>
    </row>
    <row r="2658" spans="20:21" x14ac:dyDescent="0.2">
      <c r="T2658" s="384" t="str">
        <f>IF(ISTEXT(Data!AJ2658),Data!AJ2658,"")</f>
        <v/>
      </c>
      <c r="U2658" s="384" t="str">
        <f>IF(ISTEXT(Data!AK2658),Data!AK2658,"")</f>
        <v/>
      </c>
    </row>
    <row r="2659" spans="20:21" x14ac:dyDescent="0.2">
      <c r="T2659" s="384" t="str">
        <f>IF(ISTEXT(Data!AJ2659),Data!AJ2659,"")</f>
        <v/>
      </c>
      <c r="U2659" s="384" t="str">
        <f>IF(ISTEXT(Data!AK2659),Data!AK2659,"")</f>
        <v/>
      </c>
    </row>
    <row r="2660" spans="20:21" x14ac:dyDescent="0.2">
      <c r="T2660" s="384" t="str">
        <f>IF(ISTEXT(Data!AJ2660),Data!AJ2660,"")</f>
        <v/>
      </c>
      <c r="U2660" s="384" t="str">
        <f>IF(ISTEXT(Data!AK2660),Data!AK2660,"")</f>
        <v/>
      </c>
    </row>
    <row r="2661" spans="20:21" x14ac:dyDescent="0.2">
      <c r="T2661" s="384" t="str">
        <f>IF(ISTEXT(Data!AJ2661),Data!AJ2661,"")</f>
        <v/>
      </c>
      <c r="U2661" s="384" t="str">
        <f>IF(ISTEXT(Data!AK2661),Data!AK2661,"")</f>
        <v/>
      </c>
    </row>
    <row r="2662" spans="20:21" x14ac:dyDescent="0.2">
      <c r="T2662" s="384" t="str">
        <f>IF(ISTEXT(Data!AJ2662),Data!AJ2662,"")</f>
        <v/>
      </c>
      <c r="U2662" s="384" t="str">
        <f>IF(ISTEXT(Data!AK2662),Data!AK2662,"")</f>
        <v/>
      </c>
    </row>
    <row r="2663" spans="20:21" x14ac:dyDescent="0.2">
      <c r="T2663" s="384" t="str">
        <f>IF(ISTEXT(Data!AJ2663),Data!AJ2663,"")</f>
        <v/>
      </c>
      <c r="U2663" s="384" t="str">
        <f>IF(ISTEXT(Data!AK2663),Data!AK2663,"")</f>
        <v/>
      </c>
    </row>
    <row r="2664" spans="20:21" x14ac:dyDescent="0.2">
      <c r="T2664" s="384" t="str">
        <f>IF(ISTEXT(Data!AJ2664),Data!AJ2664,"")</f>
        <v/>
      </c>
      <c r="U2664" s="384" t="str">
        <f>IF(ISTEXT(Data!AK2664),Data!AK2664,"")</f>
        <v/>
      </c>
    </row>
    <row r="2665" spans="20:21" x14ac:dyDescent="0.2">
      <c r="T2665" s="384" t="str">
        <f>IF(ISTEXT(Data!AJ2665),Data!AJ2665,"")</f>
        <v/>
      </c>
      <c r="U2665" s="384" t="str">
        <f>IF(ISTEXT(Data!AK2665),Data!AK2665,"")</f>
        <v/>
      </c>
    </row>
    <row r="2666" spans="20:21" x14ac:dyDescent="0.2">
      <c r="T2666" s="384" t="str">
        <f>IF(ISTEXT(Data!AJ2666),Data!AJ2666,"")</f>
        <v/>
      </c>
      <c r="U2666" s="384" t="str">
        <f>IF(ISTEXT(Data!AK2666),Data!AK2666,"")</f>
        <v/>
      </c>
    </row>
    <row r="2667" spans="20:21" x14ac:dyDescent="0.2">
      <c r="T2667" s="384" t="str">
        <f>IF(ISTEXT(Data!AJ2667),Data!AJ2667,"")</f>
        <v/>
      </c>
      <c r="U2667" s="384" t="str">
        <f>IF(ISTEXT(Data!AK2667),Data!AK2667,"")</f>
        <v/>
      </c>
    </row>
    <row r="2668" spans="20:21" x14ac:dyDescent="0.2">
      <c r="T2668" s="384" t="str">
        <f>IF(ISTEXT(Data!AJ2668),Data!AJ2668,"")</f>
        <v/>
      </c>
      <c r="U2668" s="384" t="str">
        <f>IF(ISTEXT(Data!AK2668),Data!AK2668,"")</f>
        <v/>
      </c>
    </row>
    <row r="2669" spans="20:21" x14ac:dyDescent="0.2">
      <c r="T2669" s="384" t="str">
        <f>IF(ISTEXT(Data!AJ2669),Data!AJ2669,"")</f>
        <v/>
      </c>
      <c r="U2669" s="384" t="str">
        <f>IF(ISTEXT(Data!AK2669),Data!AK2669,"")</f>
        <v/>
      </c>
    </row>
    <row r="2670" spans="20:21" x14ac:dyDescent="0.2">
      <c r="T2670" s="384" t="str">
        <f>IF(ISTEXT(Data!AJ2670),Data!AJ2670,"")</f>
        <v/>
      </c>
      <c r="U2670" s="384" t="str">
        <f>IF(ISTEXT(Data!AK2670),Data!AK2670,"")</f>
        <v/>
      </c>
    </row>
    <row r="2671" spans="20:21" x14ac:dyDescent="0.2">
      <c r="T2671" s="384" t="str">
        <f>IF(ISTEXT(Data!AJ2671),Data!AJ2671,"")</f>
        <v/>
      </c>
      <c r="U2671" s="384" t="str">
        <f>IF(ISTEXT(Data!AK2671),Data!AK2671,"")</f>
        <v/>
      </c>
    </row>
    <row r="2672" spans="20:21" x14ac:dyDescent="0.2">
      <c r="T2672" s="384" t="str">
        <f>IF(ISTEXT(Data!AJ2672),Data!AJ2672,"")</f>
        <v/>
      </c>
      <c r="U2672" s="384" t="str">
        <f>IF(ISTEXT(Data!AK2672),Data!AK2672,"")</f>
        <v/>
      </c>
    </row>
    <row r="2673" spans="20:21" x14ac:dyDescent="0.2">
      <c r="T2673" s="384" t="str">
        <f>IF(ISTEXT(Data!AJ2673),Data!AJ2673,"")</f>
        <v/>
      </c>
      <c r="U2673" s="384" t="str">
        <f>IF(ISTEXT(Data!AK2673),Data!AK2673,"")</f>
        <v/>
      </c>
    </row>
    <row r="2674" spans="20:21" x14ac:dyDescent="0.2">
      <c r="T2674" s="384" t="str">
        <f>IF(ISTEXT(Data!AJ2674),Data!AJ2674,"")</f>
        <v/>
      </c>
      <c r="U2674" s="384" t="str">
        <f>IF(ISTEXT(Data!AK2674),Data!AK2674,"")</f>
        <v/>
      </c>
    </row>
    <row r="2675" spans="20:21" x14ac:dyDescent="0.2">
      <c r="T2675" s="384" t="str">
        <f>IF(ISTEXT(Data!AJ2675),Data!AJ2675,"")</f>
        <v/>
      </c>
      <c r="U2675" s="384" t="str">
        <f>IF(ISTEXT(Data!AK2675),Data!AK2675,"")</f>
        <v/>
      </c>
    </row>
    <row r="2676" spans="20:21" x14ac:dyDescent="0.2">
      <c r="T2676" s="384" t="str">
        <f>IF(ISTEXT(Data!AJ2676),Data!AJ2676,"")</f>
        <v/>
      </c>
      <c r="U2676" s="384" t="str">
        <f>IF(ISTEXT(Data!AK2676),Data!AK2676,"")</f>
        <v/>
      </c>
    </row>
    <row r="2677" spans="20:21" x14ac:dyDescent="0.2">
      <c r="T2677" s="384" t="str">
        <f>IF(ISTEXT(Data!AJ2677),Data!AJ2677,"")</f>
        <v/>
      </c>
      <c r="U2677" s="384" t="str">
        <f>IF(ISTEXT(Data!AK2677),Data!AK2677,"")</f>
        <v/>
      </c>
    </row>
    <row r="2678" spans="20:21" x14ac:dyDescent="0.2">
      <c r="T2678" s="384" t="str">
        <f>IF(ISTEXT(Data!AJ2678),Data!AJ2678,"")</f>
        <v/>
      </c>
      <c r="U2678" s="384" t="str">
        <f>IF(ISTEXT(Data!AK2678),Data!AK2678,"")</f>
        <v/>
      </c>
    </row>
    <row r="2679" spans="20:21" x14ac:dyDescent="0.2">
      <c r="T2679" s="384" t="str">
        <f>IF(ISTEXT(Data!AJ2679),Data!AJ2679,"")</f>
        <v/>
      </c>
      <c r="U2679" s="384" t="str">
        <f>IF(ISTEXT(Data!AK2679),Data!AK2679,"")</f>
        <v/>
      </c>
    </row>
    <row r="2680" spans="20:21" x14ac:dyDescent="0.2">
      <c r="T2680" s="384" t="str">
        <f>IF(ISTEXT(Data!AJ2680),Data!AJ2680,"")</f>
        <v/>
      </c>
      <c r="U2680" s="384" t="str">
        <f>IF(ISTEXT(Data!AK2680),Data!AK2680,"")</f>
        <v/>
      </c>
    </row>
    <row r="2681" spans="20:21" x14ac:dyDescent="0.2">
      <c r="T2681" s="384" t="str">
        <f>IF(ISTEXT(Data!AJ2681),Data!AJ2681,"")</f>
        <v/>
      </c>
      <c r="U2681" s="384" t="str">
        <f>IF(ISTEXT(Data!AK2681),Data!AK2681,"")</f>
        <v/>
      </c>
    </row>
    <row r="2682" spans="20:21" x14ac:dyDescent="0.2">
      <c r="T2682" s="384" t="str">
        <f>IF(ISTEXT(Data!AJ2682),Data!AJ2682,"")</f>
        <v/>
      </c>
      <c r="U2682" s="384" t="str">
        <f>IF(ISTEXT(Data!AK2682),Data!AK2682,"")</f>
        <v/>
      </c>
    </row>
    <row r="2683" spans="20:21" x14ac:dyDescent="0.2">
      <c r="T2683" s="384" t="str">
        <f>IF(ISTEXT(Data!AJ2683),Data!AJ2683,"")</f>
        <v/>
      </c>
      <c r="U2683" s="384" t="str">
        <f>IF(ISTEXT(Data!AK2683),Data!AK2683,"")</f>
        <v/>
      </c>
    </row>
    <row r="2684" spans="20:21" x14ac:dyDescent="0.2">
      <c r="T2684" s="384" t="str">
        <f>IF(ISTEXT(Data!AJ2684),Data!AJ2684,"")</f>
        <v/>
      </c>
      <c r="U2684" s="384" t="str">
        <f>IF(ISTEXT(Data!AK2684),Data!AK2684,"")</f>
        <v/>
      </c>
    </row>
    <row r="2685" spans="20:21" x14ac:dyDescent="0.2">
      <c r="T2685" s="384" t="str">
        <f>IF(ISTEXT(Data!AJ2685),Data!AJ2685,"")</f>
        <v/>
      </c>
      <c r="U2685" s="384" t="str">
        <f>IF(ISTEXT(Data!AK2685),Data!AK2685,"")</f>
        <v/>
      </c>
    </row>
    <row r="2686" spans="20:21" x14ac:dyDescent="0.2">
      <c r="T2686" s="384" t="str">
        <f>IF(ISTEXT(Data!AJ2686),Data!AJ2686,"")</f>
        <v/>
      </c>
      <c r="U2686" s="384" t="str">
        <f>IF(ISTEXT(Data!AK2686),Data!AK2686,"")</f>
        <v/>
      </c>
    </row>
    <row r="2687" spans="20:21" x14ac:dyDescent="0.2">
      <c r="T2687" s="384" t="str">
        <f>IF(ISTEXT(Data!AJ2687),Data!AJ2687,"")</f>
        <v/>
      </c>
      <c r="U2687" s="384" t="str">
        <f>IF(ISTEXT(Data!AK2687),Data!AK2687,"")</f>
        <v/>
      </c>
    </row>
    <row r="2688" spans="20:21" x14ac:dyDescent="0.2">
      <c r="T2688" s="384" t="str">
        <f>IF(ISTEXT(Data!AJ2688),Data!AJ2688,"")</f>
        <v/>
      </c>
      <c r="U2688" s="384" t="str">
        <f>IF(ISTEXT(Data!AK2688),Data!AK2688,"")</f>
        <v/>
      </c>
    </row>
    <row r="2689" spans="20:21" x14ac:dyDescent="0.2">
      <c r="T2689" s="384" t="str">
        <f>IF(ISTEXT(Data!AJ2689),Data!AJ2689,"")</f>
        <v/>
      </c>
      <c r="U2689" s="384" t="str">
        <f>IF(ISTEXT(Data!AK2689),Data!AK2689,"")</f>
        <v/>
      </c>
    </row>
    <row r="2690" spans="20:21" x14ac:dyDescent="0.2">
      <c r="T2690" s="384" t="str">
        <f>IF(ISTEXT(Data!AJ2690),Data!AJ2690,"")</f>
        <v/>
      </c>
      <c r="U2690" s="384" t="str">
        <f>IF(ISTEXT(Data!AK2690),Data!AK2690,"")</f>
        <v/>
      </c>
    </row>
    <row r="2691" spans="20:21" x14ac:dyDescent="0.2">
      <c r="T2691" s="384" t="str">
        <f>IF(ISTEXT(Data!AJ2691),Data!AJ2691,"")</f>
        <v/>
      </c>
      <c r="U2691" s="384" t="str">
        <f>IF(ISTEXT(Data!AK2691),Data!AK2691,"")</f>
        <v/>
      </c>
    </row>
    <row r="2692" spans="20:21" x14ac:dyDescent="0.2">
      <c r="T2692" s="384" t="str">
        <f>IF(ISTEXT(Data!AJ2692),Data!AJ2692,"")</f>
        <v/>
      </c>
      <c r="U2692" s="384" t="str">
        <f>IF(ISTEXT(Data!AK2692),Data!AK2692,"")</f>
        <v/>
      </c>
    </row>
    <row r="2693" spans="20:21" x14ac:dyDescent="0.2">
      <c r="T2693" s="384" t="str">
        <f>IF(ISTEXT(Data!AJ2693),Data!AJ2693,"")</f>
        <v/>
      </c>
      <c r="U2693" s="384" t="str">
        <f>IF(ISTEXT(Data!AK2693),Data!AK2693,"")</f>
        <v/>
      </c>
    </row>
    <row r="2694" spans="20:21" x14ac:dyDescent="0.2">
      <c r="T2694" s="384" t="str">
        <f>IF(ISTEXT(Data!AJ2694),Data!AJ2694,"")</f>
        <v/>
      </c>
      <c r="U2694" s="384" t="str">
        <f>IF(ISTEXT(Data!AK2694),Data!AK2694,"")</f>
        <v/>
      </c>
    </row>
    <row r="2695" spans="20:21" x14ac:dyDescent="0.2">
      <c r="T2695" s="384" t="str">
        <f>IF(ISTEXT(Data!AJ2695),Data!AJ2695,"")</f>
        <v/>
      </c>
      <c r="U2695" s="384" t="str">
        <f>IF(ISTEXT(Data!AK2695),Data!AK2695,"")</f>
        <v/>
      </c>
    </row>
    <row r="2696" spans="20:21" x14ac:dyDescent="0.2">
      <c r="T2696" s="384" t="str">
        <f>IF(ISTEXT(Data!AJ2696),Data!AJ2696,"")</f>
        <v/>
      </c>
      <c r="U2696" s="384" t="str">
        <f>IF(ISTEXT(Data!AK2696),Data!AK2696,"")</f>
        <v/>
      </c>
    </row>
    <row r="2697" spans="20:21" x14ac:dyDescent="0.2">
      <c r="T2697" s="384" t="str">
        <f>IF(ISTEXT(Data!AJ2697),Data!AJ2697,"")</f>
        <v/>
      </c>
      <c r="U2697" s="384" t="str">
        <f>IF(ISTEXT(Data!AK2697),Data!AK2697,"")</f>
        <v/>
      </c>
    </row>
    <row r="2698" spans="20:21" x14ac:dyDescent="0.2">
      <c r="T2698" s="384" t="str">
        <f>IF(ISTEXT(Data!AJ2698),Data!AJ2698,"")</f>
        <v/>
      </c>
      <c r="U2698" s="384" t="str">
        <f>IF(ISTEXT(Data!AK2698),Data!AK2698,"")</f>
        <v/>
      </c>
    </row>
    <row r="2699" spans="20:21" x14ac:dyDescent="0.2">
      <c r="T2699" s="384" t="str">
        <f>IF(ISTEXT(Data!AJ2699),Data!AJ2699,"")</f>
        <v/>
      </c>
      <c r="U2699" s="384" t="str">
        <f>IF(ISTEXT(Data!AK2699),Data!AK2699,"")</f>
        <v/>
      </c>
    </row>
    <row r="2700" spans="20:21" x14ac:dyDescent="0.2">
      <c r="T2700" s="384" t="str">
        <f>IF(ISTEXT(Data!AJ2700),Data!AJ2700,"")</f>
        <v/>
      </c>
      <c r="U2700" s="384" t="str">
        <f>IF(ISTEXT(Data!AK2700),Data!AK2700,"")</f>
        <v/>
      </c>
    </row>
    <row r="2701" spans="20:21" x14ac:dyDescent="0.2">
      <c r="T2701" s="384" t="str">
        <f>IF(ISTEXT(Data!AJ2701),Data!AJ2701,"")</f>
        <v/>
      </c>
      <c r="U2701" s="384" t="str">
        <f>IF(ISTEXT(Data!AK2701),Data!AK2701,"")</f>
        <v/>
      </c>
    </row>
    <row r="2702" spans="20:21" x14ac:dyDescent="0.2">
      <c r="T2702" s="384" t="str">
        <f>IF(ISTEXT(Data!AJ2702),Data!AJ2702,"")</f>
        <v/>
      </c>
      <c r="U2702" s="384" t="str">
        <f>IF(ISTEXT(Data!AK2702),Data!AK2702,"")</f>
        <v/>
      </c>
    </row>
    <row r="2703" spans="20:21" x14ac:dyDescent="0.2">
      <c r="T2703" s="384" t="str">
        <f>IF(ISTEXT(Data!AJ2703),Data!AJ2703,"")</f>
        <v/>
      </c>
      <c r="U2703" s="384" t="str">
        <f>IF(ISTEXT(Data!AK2703),Data!AK2703,"")</f>
        <v/>
      </c>
    </row>
    <row r="2704" spans="20:21" x14ac:dyDescent="0.2">
      <c r="T2704" s="384" t="str">
        <f>IF(ISTEXT(Data!AJ2704),Data!AJ2704,"")</f>
        <v/>
      </c>
      <c r="U2704" s="384" t="str">
        <f>IF(ISTEXT(Data!AK2704),Data!AK2704,"")</f>
        <v/>
      </c>
    </row>
    <row r="2705" spans="20:21" x14ac:dyDescent="0.2">
      <c r="T2705" s="384" t="str">
        <f>IF(ISTEXT(Data!AJ2705),Data!AJ2705,"")</f>
        <v/>
      </c>
      <c r="U2705" s="384" t="str">
        <f>IF(ISTEXT(Data!AK2705),Data!AK2705,"")</f>
        <v/>
      </c>
    </row>
    <row r="2706" spans="20:21" x14ac:dyDescent="0.2">
      <c r="T2706" s="384" t="str">
        <f>IF(ISTEXT(Data!AJ2706),Data!AJ2706,"")</f>
        <v/>
      </c>
      <c r="U2706" s="384" t="str">
        <f>IF(ISTEXT(Data!AK2706),Data!AK2706,"")</f>
        <v/>
      </c>
    </row>
    <row r="2707" spans="20:21" x14ac:dyDescent="0.2">
      <c r="T2707" s="384" t="str">
        <f>IF(ISTEXT(Data!AJ2707),Data!AJ2707,"")</f>
        <v/>
      </c>
      <c r="U2707" s="384" t="str">
        <f>IF(ISTEXT(Data!AK2707),Data!AK2707,"")</f>
        <v/>
      </c>
    </row>
    <row r="2708" spans="20:21" x14ac:dyDescent="0.2">
      <c r="T2708" s="384" t="str">
        <f>IF(ISTEXT(Data!AJ2708),Data!AJ2708,"")</f>
        <v/>
      </c>
      <c r="U2708" s="384" t="str">
        <f>IF(ISTEXT(Data!AK2708),Data!AK2708,"")</f>
        <v/>
      </c>
    </row>
    <row r="2709" spans="20:21" x14ac:dyDescent="0.2">
      <c r="T2709" s="384" t="str">
        <f>IF(ISTEXT(Data!AJ2709),Data!AJ2709,"")</f>
        <v/>
      </c>
      <c r="U2709" s="384" t="str">
        <f>IF(ISTEXT(Data!AK2709),Data!AK2709,"")</f>
        <v/>
      </c>
    </row>
    <row r="2710" spans="20:21" x14ac:dyDescent="0.2">
      <c r="T2710" s="384" t="str">
        <f>IF(ISTEXT(Data!AJ2710),Data!AJ2710,"")</f>
        <v/>
      </c>
      <c r="U2710" s="384" t="str">
        <f>IF(ISTEXT(Data!AK2710),Data!AK2710,"")</f>
        <v/>
      </c>
    </row>
    <row r="2711" spans="20:21" x14ac:dyDescent="0.2">
      <c r="T2711" s="384" t="str">
        <f>IF(ISTEXT(Data!AJ2711),Data!AJ2711,"")</f>
        <v/>
      </c>
      <c r="U2711" s="384" t="str">
        <f>IF(ISTEXT(Data!AK2711),Data!AK2711,"")</f>
        <v/>
      </c>
    </row>
    <row r="2712" spans="20:21" x14ac:dyDescent="0.2">
      <c r="T2712" s="384" t="str">
        <f>IF(ISTEXT(Data!AJ2712),Data!AJ2712,"")</f>
        <v/>
      </c>
      <c r="U2712" s="384" t="str">
        <f>IF(ISTEXT(Data!AK2712),Data!AK2712,"")</f>
        <v/>
      </c>
    </row>
    <row r="2713" spans="20:21" x14ac:dyDescent="0.2">
      <c r="T2713" s="384" t="str">
        <f>IF(ISTEXT(Data!AJ2713),Data!AJ2713,"")</f>
        <v/>
      </c>
      <c r="U2713" s="384" t="str">
        <f>IF(ISTEXT(Data!AK2713),Data!AK2713,"")</f>
        <v/>
      </c>
    </row>
    <row r="2714" spans="20:21" x14ac:dyDescent="0.2">
      <c r="T2714" s="384" t="str">
        <f>IF(ISTEXT(Data!AJ2714),Data!AJ2714,"")</f>
        <v/>
      </c>
      <c r="U2714" s="384" t="str">
        <f>IF(ISTEXT(Data!AK2714),Data!AK2714,"")</f>
        <v/>
      </c>
    </row>
    <row r="2715" spans="20:21" x14ac:dyDescent="0.2">
      <c r="T2715" s="384" t="str">
        <f>IF(ISTEXT(Data!AJ2715),Data!AJ2715,"")</f>
        <v/>
      </c>
      <c r="U2715" s="384" t="str">
        <f>IF(ISTEXT(Data!AK2715),Data!AK2715,"")</f>
        <v/>
      </c>
    </row>
    <row r="2716" spans="20:21" x14ac:dyDescent="0.2">
      <c r="T2716" s="384" t="str">
        <f>IF(ISTEXT(Data!AJ2716),Data!AJ2716,"")</f>
        <v/>
      </c>
      <c r="U2716" s="384" t="str">
        <f>IF(ISTEXT(Data!AK2716),Data!AK2716,"")</f>
        <v/>
      </c>
    </row>
    <row r="2717" spans="20:21" x14ac:dyDescent="0.2">
      <c r="T2717" s="384" t="str">
        <f>IF(ISTEXT(Data!AJ2717),Data!AJ2717,"")</f>
        <v/>
      </c>
      <c r="U2717" s="384" t="str">
        <f>IF(ISTEXT(Data!AK2717),Data!AK2717,"")</f>
        <v/>
      </c>
    </row>
    <row r="2718" spans="20:21" x14ac:dyDescent="0.2">
      <c r="T2718" s="384" t="str">
        <f>IF(ISTEXT(Data!AJ2718),Data!AJ2718,"")</f>
        <v/>
      </c>
      <c r="U2718" s="384" t="str">
        <f>IF(ISTEXT(Data!AK2718),Data!AK2718,"")</f>
        <v/>
      </c>
    </row>
    <row r="2719" spans="20:21" x14ac:dyDescent="0.2">
      <c r="T2719" s="384" t="str">
        <f>IF(ISTEXT(Data!AJ2719),Data!AJ2719,"")</f>
        <v/>
      </c>
      <c r="U2719" s="384" t="str">
        <f>IF(ISTEXT(Data!AK2719),Data!AK2719,"")</f>
        <v/>
      </c>
    </row>
    <row r="2720" spans="20:21" x14ac:dyDescent="0.2">
      <c r="T2720" s="384" t="str">
        <f>IF(ISTEXT(Data!AJ2720),Data!AJ2720,"")</f>
        <v/>
      </c>
      <c r="U2720" s="384" t="str">
        <f>IF(ISTEXT(Data!AK2720),Data!AK2720,"")</f>
        <v/>
      </c>
    </row>
    <row r="2721" spans="20:21" x14ac:dyDescent="0.2">
      <c r="T2721" s="384" t="str">
        <f>IF(ISTEXT(Data!AJ2721),Data!AJ2721,"")</f>
        <v/>
      </c>
      <c r="U2721" s="384" t="str">
        <f>IF(ISTEXT(Data!AK2721),Data!AK2721,"")</f>
        <v/>
      </c>
    </row>
    <row r="2722" spans="20:21" x14ac:dyDescent="0.2">
      <c r="T2722" s="384" t="str">
        <f>IF(ISTEXT(Data!AJ2722),Data!AJ2722,"")</f>
        <v/>
      </c>
      <c r="U2722" s="384" t="str">
        <f>IF(ISTEXT(Data!AK2722),Data!AK2722,"")</f>
        <v/>
      </c>
    </row>
    <row r="2723" spans="20:21" x14ac:dyDescent="0.2">
      <c r="T2723" s="384" t="str">
        <f>IF(ISTEXT(Data!AJ2723),Data!AJ2723,"")</f>
        <v/>
      </c>
      <c r="U2723" s="384" t="str">
        <f>IF(ISTEXT(Data!AK2723),Data!AK2723,"")</f>
        <v/>
      </c>
    </row>
    <row r="2724" spans="20:21" x14ac:dyDescent="0.2">
      <c r="T2724" s="384" t="str">
        <f>IF(ISTEXT(Data!AJ2724),Data!AJ2724,"")</f>
        <v/>
      </c>
      <c r="U2724" s="384" t="str">
        <f>IF(ISTEXT(Data!AK2724),Data!AK2724,"")</f>
        <v/>
      </c>
    </row>
    <row r="2725" spans="20:21" x14ac:dyDescent="0.2">
      <c r="T2725" s="384" t="str">
        <f>IF(ISTEXT(Data!AJ2725),Data!AJ2725,"")</f>
        <v/>
      </c>
      <c r="U2725" s="384" t="str">
        <f>IF(ISTEXT(Data!AK2725),Data!AK2725,"")</f>
        <v/>
      </c>
    </row>
    <row r="2726" spans="20:21" x14ac:dyDescent="0.2">
      <c r="T2726" s="384" t="str">
        <f>IF(ISTEXT(Data!AJ2726),Data!AJ2726,"")</f>
        <v/>
      </c>
      <c r="U2726" s="384" t="str">
        <f>IF(ISTEXT(Data!AK2726),Data!AK2726,"")</f>
        <v/>
      </c>
    </row>
    <row r="2727" spans="20:21" x14ac:dyDescent="0.2">
      <c r="T2727" s="384" t="str">
        <f>IF(ISTEXT(Data!AJ2727),Data!AJ2727,"")</f>
        <v/>
      </c>
      <c r="U2727" s="384" t="str">
        <f>IF(ISTEXT(Data!AK2727),Data!AK2727,"")</f>
        <v/>
      </c>
    </row>
    <row r="2728" spans="20:21" x14ac:dyDescent="0.2">
      <c r="T2728" s="384" t="str">
        <f>IF(ISTEXT(Data!AJ2728),Data!AJ2728,"")</f>
        <v/>
      </c>
      <c r="U2728" s="384" t="str">
        <f>IF(ISTEXT(Data!AK2728),Data!AK2728,"")</f>
        <v/>
      </c>
    </row>
    <row r="2729" spans="20:21" x14ac:dyDescent="0.2">
      <c r="T2729" s="384" t="str">
        <f>IF(ISTEXT(Data!AJ2729),Data!AJ2729,"")</f>
        <v/>
      </c>
      <c r="U2729" s="384" t="str">
        <f>IF(ISTEXT(Data!AK2729),Data!AK2729,"")</f>
        <v/>
      </c>
    </row>
    <row r="2730" spans="20:21" x14ac:dyDescent="0.2">
      <c r="T2730" s="384" t="str">
        <f>IF(ISTEXT(Data!AJ2730),Data!AJ2730,"")</f>
        <v/>
      </c>
      <c r="U2730" s="384" t="str">
        <f>IF(ISTEXT(Data!AK2730),Data!AK2730,"")</f>
        <v/>
      </c>
    </row>
    <row r="2731" spans="20:21" x14ac:dyDescent="0.2">
      <c r="T2731" s="384" t="str">
        <f>IF(ISTEXT(Data!AJ2731),Data!AJ2731,"")</f>
        <v/>
      </c>
      <c r="U2731" s="384" t="str">
        <f>IF(ISTEXT(Data!AK2731),Data!AK2731,"")</f>
        <v/>
      </c>
    </row>
    <row r="2732" spans="20:21" x14ac:dyDescent="0.2">
      <c r="T2732" s="384" t="str">
        <f>IF(ISTEXT(Data!AJ2732),Data!AJ2732,"")</f>
        <v/>
      </c>
      <c r="U2732" s="384" t="str">
        <f>IF(ISTEXT(Data!AK2732),Data!AK2732,"")</f>
        <v/>
      </c>
    </row>
    <row r="2733" spans="20:21" x14ac:dyDescent="0.2">
      <c r="T2733" s="384" t="str">
        <f>IF(ISTEXT(Data!AJ2733),Data!AJ2733,"")</f>
        <v/>
      </c>
      <c r="U2733" s="384" t="str">
        <f>IF(ISTEXT(Data!AK2733),Data!AK2733,"")</f>
        <v/>
      </c>
    </row>
    <row r="2734" spans="20:21" x14ac:dyDescent="0.2">
      <c r="T2734" s="384" t="str">
        <f>IF(ISTEXT(Data!AJ2734),Data!AJ2734,"")</f>
        <v/>
      </c>
      <c r="U2734" s="384" t="str">
        <f>IF(ISTEXT(Data!AK2734),Data!AK2734,"")</f>
        <v/>
      </c>
    </row>
    <row r="2735" spans="20:21" x14ac:dyDescent="0.2">
      <c r="T2735" s="384" t="str">
        <f>IF(ISTEXT(Data!AJ2735),Data!AJ2735,"")</f>
        <v/>
      </c>
      <c r="U2735" s="384" t="str">
        <f>IF(ISTEXT(Data!AK2735),Data!AK2735,"")</f>
        <v/>
      </c>
    </row>
    <row r="2736" spans="20:21" x14ac:dyDescent="0.2">
      <c r="T2736" s="384" t="str">
        <f>IF(ISTEXT(Data!AJ2736),Data!AJ2736,"")</f>
        <v/>
      </c>
      <c r="U2736" s="384" t="str">
        <f>IF(ISTEXT(Data!AK2736),Data!AK2736,"")</f>
        <v/>
      </c>
    </row>
    <row r="2737" spans="20:21" x14ac:dyDescent="0.2">
      <c r="T2737" s="384" t="str">
        <f>IF(ISTEXT(Data!AJ2737),Data!AJ2737,"")</f>
        <v/>
      </c>
      <c r="U2737" s="384" t="str">
        <f>IF(ISTEXT(Data!AK2737),Data!AK2737,"")</f>
        <v/>
      </c>
    </row>
    <row r="2738" spans="20:21" x14ac:dyDescent="0.2">
      <c r="T2738" s="384" t="str">
        <f>IF(ISTEXT(Data!AJ2738),Data!AJ2738,"")</f>
        <v/>
      </c>
      <c r="U2738" s="384" t="str">
        <f>IF(ISTEXT(Data!AK2738),Data!AK2738,"")</f>
        <v/>
      </c>
    </row>
    <row r="2739" spans="20:21" x14ac:dyDescent="0.2">
      <c r="T2739" s="384" t="str">
        <f>IF(ISTEXT(Data!AJ2739),Data!AJ2739,"")</f>
        <v/>
      </c>
      <c r="U2739" s="384" t="str">
        <f>IF(ISTEXT(Data!AK2739),Data!AK2739,"")</f>
        <v/>
      </c>
    </row>
    <row r="2740" spans="20:21" x14ac:dyDescent="0.2">
      <c r="T2740" s="384" t="str">
        <f>IF(ISTEXT(Data!AJ2740),Data!AJ2740,"")</f>
        <v/>
      </c>
      <c r="U2740" s="384" t="str">
        <f>IF(ISTEXT(Data!AK2740),Data!AK2740,"")</f>
        <v/>
      </c>
    </row>
    <row r="2741" spans="20:21" x14ac:dyDescent="0.2">
      <c r="T2741" s="384" t="str">
        <f>IF(ISTEXT(Data!AJ2741),Data!AJ2741,"")</f>
        <v/>
      </c>
      <c r="U2741" s="384" t="str">
        <f>IF(ISTEXT(Data!AK2741),Data!AK2741,"")</f>
        <v/>
      </c>
    </row>
    <row r="2742" spans="20:21" x14ac:dyDescent="0.2">
      <c r="T2742" s="384" t="str">
        <f>IF(ISTEXT(Data!AJ2742),Data!AJ2742,"")</f>
        <v/>
      </c>
      <c r="U2742" s="384" t="str">
        <f>IF(ISTEXT(Data!AK2742),Data!AK2742,"")</f>
        <v/>
      </c>
    </row>
    <row r="2743" spans="20:21" x14ac:dyDescent="0.2">
      <c r="T2743" s="384" t="str">
        <f>IF(ISTEXT(Data!AJ2743),Data!AJ2743,"")</f>
        <v/>
      </c>
      <c r="U2743" s="384" t="str">
        <f>IF(ISTEXT(Data!AK2743),Data!AK2743,"")</f>
        <v/>
      </c>
    </row>
    <row r="2744" spans="20:21" x14ac:dyDescent="0.2">
      <c r="T2744" s="384" t="str">
        <f>IF(ISTEXT(Data!AJ2744),Data!AJ2744,"")</f>
        <v/>
      </c>
      <c r="U2744" s="384" t="str">
        <f>IF(ISTEXT(Data!AK2744),Data!AK2744,"")</f>
        <v/>
      </c>
    </row>
    <row r="2745" spans="20:21" x14ac:dyDescent="0.2">
      <c r="T2745" s="384" t="str">
        <f>IF(ISTEXT(Data!AJ2745),Data!AJ2745,"")</f>
        <v/>
      </c>
      <c r="U2745" s="384" t="str">
        <f>IF(ISTEXT(Data!AK2745),Data!AK2745,"")</f>
        <v/>
      </c>
    </row>
    <row r="2746" spans="20:21" x14ac:dyDescent="0.2">
      <c r="T2746" s="384" t="str">
        <f>IF(ISTEXT(Data!AJ2746),Data!AJ2746,"")</f>
        <v/>
      </c>
      <c r="U2746" s="384" t="str">
        <f>IF(ISTEXT(Data!AK2746),Data!AK2746,"")</f>
        <v/>
      </c>
    </row>
    <row r="2747" spans="20:21" x14ac:dyDescent="0.2">
      <c r="T2747" s="384" t="str">
        <f>IF(ISTEXT(Data!AJ2747),Data!AJ2747,"")</f>
        <v/>
      </c>
      <c r="U2747" s="384" t="str">
        <f>IF(ISTEXT(Data!AK2747),Data!AK2747,"")</f>
        <v/>
      </c>
    </row>
    <row r="2748" spans="20:21" x14ac:dyDescent="0.2">
      <c r="T2748" s="384" t="str">
        <f>IF(ISTEXT(Data!AJ2748),Data!AJ2748,"")</f>
        <v/>
      </c>
      <c r="U2748" s="384" t="str">
        <f>IF(ISTEXT(Data!AK2748),Data!AK2748,"")</f>
        <v/>
      </c>
    </row>
    <row r="2749" spans="20:21" x14ac:dyDescent="0.2">
      <c r="T2749" s="384" t="str">
        <f>IF(ISTEXT(Data!AJ2749),Data!AJ2749,"")</f>
        <v/>
      </c>
      <c r="U2749" s="384" t="str">
        <f>IF(ISTEXT(Data!AK2749),Data!AK2749,"")</f>
        <v/>
      </c>
    </row>
    <row r="2750" spans="20:21" x14ac:dyDescent="0.2">
      <c r="T2750" s="384" t="str">
        <f>IF(ISTEXT(Data!AJ2750),Data!AJ2750,"")</f>
        <v/>
      </c>
      <c r="U2750" s="384" t="str">
        <f>IF(ISTEXT(Data!AK2750),Data!AK2750,"")</f>
        <v/>
      </c>
    </row>
    <row r="2751" spans="20:21" x14ac:dyDescent="0.2">
      <c r="T2751" s="384" t="str">
        <f>IF(ISTEXT(Data!AJ2751),Data!AJ2751,"")</f>
        <v/>
      </c>
      <c r="U2751" s="384" t="str">
        <f>IF(ISTEXT(Data!AK2751),Data!AK2751,"")</f>
        <v/>
      </c>
    </row>
    <row r="2752" spans="20:21" x14ac:dyDescent="0.2">
      <c r="T2752" s="384" t="str">
        <f>IF(ISTEXT(Data!AJ2752),Data!AJ2752,"")</f>
        <v/>
      </c>
      <c r="U2752" s="384" t="str">
        <f>IF(ISTEXT(Data!AK2752),Data!AK2752,"")</f>
        <v/>
      </c>
    </row>
    <row r="2753" spans="20:21" x14ac:dyDescent="0.2">
      <c r="T2753" s="384" t="str">
        <f>IF(ISTEXT(Data!AJ2753),Data!AJ2753,"")</f>
        <v/>
      </c>
      <c r="U2753" s="384" t="str">
        <f>IF(ISTEXT(Data!AK2753),Data!AK2753,"")</f>
        <v/>
      </c>
    </row>
    <row r="2754" spans="20:21" x14ac:dyDescent="0.2">
      <c r="T2754" s="384" t="str">
        <f>IF(ISTEXT(Data!AJ2754),Data!AJ2754,"")</f>
        <v/>
      </c>
      <c r="U2754" s="384" t="str">
        <f>IF(ISTEXT(Data!AK2754),Data!AK2754,"")</f>
        <v/>
      </c>
    </row>
    <row r="2755" spans="20:21" x14ac:dyDescent="0.2">
      <c r="T2755" s="384" t="str">
        <f>IF(ISTEXT(Data!AJ2755),Data!AJ2755,"")</f>
        <v/>
      </c>
      <c r="U2755" s="384" t="str">
        <f>IF(ISTEXT(Data!AK2755),Data!AK2755,"")</f>
        <v/>
      </c>
    </row>
    <row r="2756" spans="20:21" x14ac:dyDescent="0.2">
      <c r="T2756" s="384" t="str">
        <f>IF(ISTEXT(Data!AJ2756),Data!AJ2756,"")</f>
        <v/>
      </c>
      <c r="U2756" s="384" t="str">
        <f>IF(ISTEXT(Data!AK2756),Data!AK2756,"")</f>
        <v/>
      </c>
    </row>
    <row r="2757" spans="20:21" x14ac:dyDescent="0.2">
      <c r="T2757" s="384" t="str">
        <f>IF(ISTEXT(Data!AJ2757),Data!AJ2757,"")</f>
        <v/>
      </c>
      <c r="U2757" s="384" t="str">
        <f>IF(ISTEXT(Data!AK2757),Data!AK2757,"")</f>
        <v/>
      </c>
    </row>
    <row r="2758" spans="20:21" x14ac:dyDescent="0.2">
      <c r="T2758" s="384" t="str">
        <f>IF(ISTEXT(Data!AJ2758),Data!AJ2758,"")</f>
        <v/>
      </c>
      <c r="U2758" s="384" t="str">
        <f>IF(ISTEXT(Data!AK2758),Data!AK2758,"")</f>
        <v/>
      </c>
    </row>
    <row r="2759" spans="20:21" x14ac:dyDescent="0.2">
      <c r="T2759" s="384" t="str">
        <f>IF(ISTEXT(Data!AJ2759),Data!AJ2759,"")</f>
        <v/>
      </c>
      <c r="U2759" s="384" t="str">
        <f>IF(ISTEXT(Data!AK2759),Data!AK2759,"")</f>
        <v/>
      </c>
    </row>
    <row r="2760" spans="20:21" x14ac:dyDescent="0.2">
      <c r="T2760" s="384" t="str">
        <f>IF(ISTEXT(Data!AJ2760),Data!AJ2760,"")</f>
        <v/>
      </c>
      <c r="U2760" s="384" t="str">
        <f>IF(ISTEXT(Data!AK2760),Data!AK2760,"")</f>
        <v/>
      </c>
    </row>
    <row r="2761" spans="20:21" x14ac:dyDescent="0.2">
      <c r="T2761" s="384" t="str">
        <f>IF(ISTEXT(Data!AJ2761),Data!AJ2761,"")</f>
        <v/>
      </c>
      <c r="U2761" s="384" t="str">
        <f>IF(ISTEXT(Data!AK2761),Data!AK2761,"")</f>
        <v/>
      </c>
    </row>
    <row r="2762" spans="20:21" x14ac:dyDescent="0.2">
      <c r="T2762" s="384" t="str">
        <f>IF(ISTEXT(Data!AJ2762),Data!AJ2762,"")</f>
        <v/>
      </c>
      <c r="U2762" s="384" t="str">
        <f>IF(ISTEXT(Data!AK2762),Data!AK2762,"")</f>
        <v/>
      </c>
    </row>
    <row r="2763" spans="20:21" x14ac:dyDescent="0.2">
      <c r="T2763" s="384" t="str">
        <f>IF(ISTEXT(Data!AJ2763),Data!AJ2763,"")</f>
        <v/>
      </c>
      <c r="U2763" s="384" t="str">
        <f>IF(ISTEXT(Data!AK2763),Data!AK2763,"")</f>
        <v/>
      </c>
    </row>
    <row r="2764" spans="20:21" x14ac:dyDescent="0.2">
      <c r="T2764" s="384" t="str">
        <f>IF(ISTEXT(Data!AJ2764),Data!AJ2764,"")</f>
        <v/>
      </c>
      <c r="U2764" s="384" t="str">
        <f>IF(ISTEXT(Data!AK2764),Data!AK2764,"")</f>
        <v/>
      </c>
    </row>
    <row r="2765" spans="20:21" x14ac:dyDescent="0.2">
      <c r="T2765" s="384" t="str">
        <f>IF(ISTEXT(Data!AJ2765),Data!AJ2765,"")</f>
        <v/>
      </c>
      <c r="U2765" s="384" t="str">
        <f>IF(ISTEXT(Data!AK2765),Data!AK2765,"")</f>
        <v/>
      </c>
    </row>
    <row r="2766" spans="20:21" x14ac:dyDescent="0.2">
      <c r="T2766" s="384" t="str">
        <f>IF(ISTEXT(Data!AJ2766),Data!AJ2766,"")</f>
        <v/>
      </c>
      <c r="U2766" s="384" t="str">
        <f>IF(ISTEXT(Data!AK2766),Data!AK2766,"")</f>
        <v/>
      </c>
    </row>
    <row r="2767" spans="20:21" x14ac:dyDescent="0.2">
      <c r="T2767" s="384" t="str">
        <f>IF(ISTEXT(Data!AJ2767),Data!AJ2767,"")</f>
        <v/>
      </c>
      <c r="U2767" s="384" t="str">
        <f>IF(ISTEXT(Data!AK2767),Data!AK2767,"")</f>
        <v/>
      </c>
    </row>
    <row r="2768" spans="20:21" x14ac:dyDescent="0.2">
      <c r="T2768" s="384" t="str">
        <f>IF(ISTEXT(Data!AJ2768),Data!AJ2768,"")</f>
        <v/>
      </c>
      <c r="U2768" s="384" t="str">
        <f>IF(ISTEXT(Data!AK2768),Data!AK2768,"")</f>
        <v/>
      </c>
    </row>
    <row r="2769" spans="20:21" x14ac:dyDescent="0.2">
      <c r="T2769" s="384" t="str">
        <f>IF(ISTEXT(Data!AJ2769),Data!AJ2769,"")</f>
        <v/>
      </c>
      <c r="U2769" s="384" t="str">
        <f>IF(ISTEXT(Data!AK2769),Data!AK2769,"")</f>
        <v/>
      </c>
    </row>
    <row r="2770" spans="20:21" x14ac:dyDescent="0.2">
      <c r="T2770" s="384" t="str">
        <f>IF(ISTEXT(Data!AJ2770),Data!AJ2770,"")</f>
        <v/>
      </c>
      <c r="U2770" s="384" t="str">
        <f>IF(ISTEXT(Data!AK2770),Data!AK2770,"")</f>
        <v/>
      </c>
    </row>
    <row r="2771" spans="20:21" x14ac:dyDescent="0.2">
      <c r="T2771" s="384" t="str">
        <f>IF(ISTEXT(Data!AJ2771),Data!AJ2771,"")</f>
        <v/>
      </c>
      <c r="U2771" s="384" t="str">
        <f>IF(ISTEXT(Data!AK2771),Data!AK2771,"")</f>
        <v/>
      </c>
    </row>
    <row r="2772" spans="20:21" x14ac:dyDescent="0.2">
      <c r="T2772" s="384" t="str">
        <f>IF(ISTEXT(Data!AJ2772),Data!AJ2772,"")</f>
        <v/>
      </c>
      <c r="U2772" s="384" t="str">
        <f>IF(ISTEXT(Data!AK2772),Data!AK2772,"")</f>
        <v/>
      </c>
    </row>
    <row r="2773" spans="20:21" x14ac:dyDescent="0.2">
      <c r="T2773" s="384" t="str">
        <f>IF(ISTEXT(Data!AJ2773),Data!AJ2773,"")</f>
        <v/>
      </c>
      <c r="U2773" s="384" t="str">
        <f>IF(ISTEXT(Data!AK2773),Data!AK2773,"")</f>
        <v/>
      </c>
    </row>
    <row r="2774" spans="20:21" x14ac:dyDescent="0.2">
      <c r="T2774" s="384" t="str">
        <f>IF(ISTEXT(Data!AJ2774),Data!AJ2774,"")</f>
        <v/>
      </c>
      <c r="U2774" s="384" t="str">
        <f>IF(ISTEXT(Data!AK2774),Data!AK2774,"")</f>
        <v/>
      </c>
    </row>
    <row r="2775" spans="20:21" x14ac:dyDescent="0.2">
      <c r="T2775" s="384" t="str">
        <f>IF(ISTEXT(Data!AJ2775),Data!AJ2775,"")</f>
        <v/>
      </c>
      <c r="U2775" s="384" t="str">
        <f>IF(ISTEXT(Data!AK2775),Data!AK2775,"")</f>
        <v/>
      </c>
    </row>
    <row r="2776" spans="20:21" x14ac:dyDescent="0.2">
      <c r="T2776" s="384" t="str">
        <f>IF(ISTEXT(Data!AJ2776),Data!AJ2776,"")</f>
        <v/>
      </c>
      <c r="U2776" s="384" t="str">
        <f>IF(ISTEXT(Data!AK2776),Data!AK2776,"")</f>
        <v/>
      </c>
    </row>
    <row r="2777" spans="20:21" x14ac:dyDescent="0.2">
      <c r="T2777" s="384" t="str">
        <f>IF(ISTEXT(Data!AJ2777),Data!AJ2777,"")</f>
        <v/>
      </c>
      <c r="U2777" s="384" t="str">
        <f>IF(ISTEXT(Data!AK2777),Data!AK2777,"")</f>
        <v/>
      </c>
    </row>
    <row r="2778" spans="20:21" x14ac:dyDescent="0.2">
      <c r="T2778" s="384" t="str">
        <f>IF(ISTEXT(Data!AJ2778),Data!AJ2778,"")</f>
        <v/>
      </c>
      <c r="U2778" s="384" t="str">
        <f>IF(ISTEXT(Data!AK2778),Data!AK2778,"")</f>
        <v/>
      </c>
    </row>
    <row r="2779" spans="20:21" x14ac:dyDescent="0.2">
      <c r="T2779" s="384" t="str">
        <f>IF(ISTEXT(Data!AJ2779),Data!AJ2779,"")</f>
        <v/>
      </c>
      <c r="U2779" s="384" t="str">
        <f>IF(ISTEXT(Data!AK2779),Data!AK2779,"")</f>
        <v/>
      </c>
    </row>
    <row r="2780" spans="20:21" x14ac:dyDescent="0.2">
      <c r="T2780" s="384" t="str">
        <f>IF(ISTEXT(Data!AJ2780),Data!AJ2780,"")</f>
        <v/>
      </c>
      <c r="U2780" s="384" t="str">
        <f>IF(ISTEXT(Data!AK2780),Data!AK2780,"")</f>
        <v/>
      </c>
    </row>
    <row r="2781" spans="20:21" x14ac:dyDescent="0.2">
      <c r="T2781" s="384" t="str">
        <f>IF(ISTEXT(Data!AJ2781),Data!AJ2781,"")</f>
        <v/>
      </c>
      <c r="U2781" s="384" t="str">
        <f>IF(ISTEXT(Data!AK2781),Data!AK2781,"")</f>
        <v/>
      </c>
    </row>
    <row r="2782" spans="20:21" x14ac:dyDescent="0.2">
      <c r="T2782" s="384" t="str">
        <f>IF(ISTEXT(Data!AJ2782),Data!AJ2782,"")</f>
        <v/>
      </c>
      <c r="U2782" s="384" t="str">
        <f>IF(ISTEXT(Data!AK2782),Data!AK2782,"")</f>
        <v/>
      </c>
    </row>
    <row r="2783" spans="20:21" x14ac:dyDescent="0.2">
      <c r="T2783" s="384" t="str">
        <f>IF(ISTEXT(Data!AJ2783),Data!AJ2783,"")</f>
        <v/>
      </c>
      <c r="U2783" s="384" t="str">
        <f>IF(ISTEXT(Data!AK2783),Data!AK2783,"")</f>
        <v/>
      </c>
    </row>
    <row r="2784" spans="20:21" x14ac:dyDescent="0.2">
      <c r="T2784" s="384" t="str">
        <f>IF(ISTEXT(Data!AJ2784),Data!AJ2784,"")</f>
        <v/>
      </c>
      <c r="U2784" s="384" t="str">
        <f>IF(ISTEXT(Data!AK2784),Data!AK2784,"")</f>
        <v/>
      </c>
    </row>
    <row r="2785" spans="20:21" x14ac:dyDescent="0.2">
      <c r="T2785" s="384" t="str">
        <f>IF(ISTEXT(Data!AJ2785),Data!AJ2785,"")</f>
        <v/>
      </c>
      <c r="U2785" s="384" t="str">
        <f>IF(ISTEXT(Data!AK2785),Data!AK2785,"")</f>
        <v/>
      </c>
    </row>
    <row r="2786" spans="20:21" x14ac:dyDescent="0.2">
      <c r="T2786" s="384" t="str">
        <f>IF(ISTEXT(Data!AJ2786),Data!AJ2786,"")</f>
        <v/>
      </c>
      <c r="U2786" s="384" t="str">
        <f>IF(ISTEXT(Data!AK2786),Data!AK2786,"")</f>
        <v/>
      </c>
    </row>
    <row r="2787" spans="20:21" x14ac:dyDescent="0.2">
      <c r="T2787" s="384" t="str">
        <f>IF(ISTEXT(Data!AJ2787),Data!AJ2787,"")</f>
        <v/>
      </c>
      <c r="U2787" s="384" t="str">
        <f>IF(ISTEXT(Data!AK2787),Data!AK2787,"")</f>
        <v/>
      </c>
    </row>
    <row r="2788" spans="20:21" x14ac:dyDescent="0.2">
      <c r="T2788" s="384" t="str">
        <f>IF(ISTEXT(Data!AJ2788),Data!AJ2788,"")</f>
        <v/>
      </c>
      <c r="U2788" s="384" t="str">
        <f>IF(ISTEXT(Data!AK2788),Data!AK2788,"")</f>
        <v/>
      </c>
    </row>
    <row r="2789" spans="20:21" x14ac:dyDescent="0.2">
      <c r="T2789" s="384" t="str">
        <f>IF(ISTEXT(Data!AJ2789),Data!AJ2789,"")</f>
        <v/>
      </c>
      <c r="U2789" s="384" t="str">
        <f>IF(ISTEXT(Data!AK2789),Data!AK2789,"")</f>
        <v/>
      </c>
    </row>
    <row r="2790" spans="20:21" x14ac:dyDescent="0.2">
      <c r="T2790" s="384" t="str">
        <f>IF(ISTEXT(Data!AJ2790),Data!AJ2790,"")</f>
        <v/>
      </c>
      <c r="U2790" s="384" t="str">
        <f>IF(ISTEXT(Data!AK2790),Data!AK2790,"")</f>
        <v/>
      </c>
    </row>
    <row r="2791" spans="20:21" x14ac:dyDescent="0.2">
      <c r="T2791" s="384" t="str">
        <f>IF(ISTEXT(Data!AJ2791),Data!AJ2791,"")</f>
        <v/>
      </c>
      <c r="U2791" s="384" t="str">
        <f>IF(ISTEXT(Data!AK2791),Data!AK2791,"")</f>
        <v/>
      </c>
    </row>
    <row r="2792" spans="20:21" x14ac:dyDescent="0.2">
      <c r="T2792" s="384" t="str">
        <f>IF(ISTEXT(Data!AJ2792),Data!AJ2792,"")</f>
        <v/>
      </c>
      <c r="U2792" s="384" t="str">
        <f>IF(ISTEXT(Data!AK2792),Data!AK2792,"")</f>
        <v/>
      </c>
    </row>
    <row r="2793" spans="20:21" x14ac:dyDescent="0.2">
      <c r="T2793" s="384" t="str">
        <f>IF(ISTEXT(Data!AJ2793),Data!AJ2793,"")</f>
        <v/>
      </c>
      <c r="U2793" s="384" t="str">
        <f>IF(ISTEXT(Data!AK2793),Data!AK2793,"")</f>
        <v/>
      </c>
    </row>
    <row r="2794" spans="20:21" x14ac:dyDescent="0.2">
      <c r="T2794" s="384" t="str">
        <f>IF(ISTEXT(Data!AJ2794),Data!AJ2794,"")</f>
        <v/>
      </c>
      <c r="U2794" s="384" t="str">
        <f>IF(ISTEXT(Data!AK2794),Data!AK2794,"")</f>
        <v/>
      </c>
    </row>
    <row r="2795" spans="20:21" x14ac:dyDescent="0.2">
      <c r="T2795" s="384" t="str">
        <f>IF(ISTEXT(Data!AJ2795),Data!AJ2795,"")</f>
        <v/>
      </c>
      <c r="U2795" s="384" t="str">
        <f>IF(ISTEXT(Data!AK2795),Data!AK2795,"")</f>
        <v/>
      </c>
    </row>
    <row r="2796" spans="20:21" x14ac:dyDescent="0.2">
      <c r="T2796" s="384" t="str">
        <f>IF(ISTEXT(Data!AJ2796),Data!AJ2796,"")</f>
        <v/>
      </c>
      <c r="U2796" s="384" t="str">
        <f>IF(ISTEXT(Data!AK2796),Data!AK2796,"")</f>
        <v/>
      </c>
    </row>
    <row r="2797" spans="20:21" x14ac:dyDescent="0.2">
      <c r="T2797" s="384" t="str">
        <f>IF(ISTEXT(Data!AJ2797),Data!AJ2797,"")</f>
        <v/>
      </c>
      <c r="U2797" s="384" t="str">
        <f>IF(ISTEXT(Data!AK2797),Data!AK2797,"")</f>
        <v/>
      </c>
    </row>
    <row r="2798" spans="20:21" x14ac:dyDescent="0.2">
      <c r="T2798" s="384" t="str">
        <f>IF(ISTEXT(Data!AJ2798),Data!AJ2798,"")</f>
        <v/>
      </c>
      <c r="U2798" s="384" t="str">
        <f>IF(ISTEXT(Data!AK2798),Data!AK2798,"")</f>
        <v/>
      </c>
    </row>
    <row r="2799" spans="20:21" x14ac:dyDescent="0.2">
      <c r="T2799" s="384" t="str">
        <f>IF(ISTEXT(Data!AJ2799),Data!AJ2799,"")</f>
        <v/>
      </c>
      <c r="U2799" s="384" t="str">
        <f>IF(ISTEXT(Data!AK2799),Data!AK2799,"")</f>
        <v/>
      </c>
    </row>
    <row r="2800" spans="20:21" x14ac:dyDescent="0.2">
      <c r="T2800" s="384" t="str">
        <f>IF(ISTEXT(Data!AJ2800),Data!AJ2800,"")</f>
        <v/>
      </c>
      <c r="U2800" s="384" t="str">
        <f>IF(ISTEXT(Data!AK2800),Data!AK2800,"")</f>
        <v/>
      </c>
    </row>
    <row r="2801" spans="20:21" x14ac:dyDescent="0.2">
      <c r="T2801" s="384" t="str">
        <f>IF(ISTEXT(Data!AJ2801),Data!AJ2801,"")</f>
        <v/>
      </c>
      <c r="U2801" s="384" t="str">
        <f>IF(ISTEXT(Data!AK2801),Data!AK2801,"")</f>
        <v/>
      </c>
    </row>
    <row r="2802" spans="20:21" x14ac:dyDescent="0.2">
      <c r="T2802" s="384" t="str">
        <f>IF(ISTEXT(Data!AJ2802),Data!AJ2802,"")</f>
        <v/>
      </c>
      <c r="U2802" s="384" t="str">
        <f>IF(ISTEXT(Data!AK2802),Data!AK2802,"")</f>
        <v/>
      </c>
    </row>
    <row r="2803" spans="20:21" x14ac:dyDescent="0.2">
      <c r="T2803" s="384" t="str">
        <f>IF(ISTEXT(Data!AJ2803),Data!AJ2803,"")</f>
        <v/>
      </c>
      <c r="U2803" s="384" t="str">
        <f>IF(ISTEXT(Data!AK2803),Data!AK2803,"")</f>
        <v/>
      </c>
    </row>
    <row r="2804" spans="20:21" x14ac:dyDescent="0.2">
      <c r="T2804" s="384" t="str">
        <f>IF(ISTEXT(Data!AJ2804),Data!AJ2804,"")</f>
        <v/>
      </c>
      <c r="U2804" s="384" t="str">
        <f>IF(ISTEXT(Data!AK2804),Data!AK2804,"")</f>
        <v/>
      </c>
    </row>
    <row r="2805" spans="20:21" x14ac:dyDescent="0.2">
      <c r="T2805" s="384" t="str">
        <f>IF(ISTEXT(Data!AJ2805),Data!AJ2805,"")</f>
        <v/>
      </c>
      <c r="U2805" s="384" t="str">
        <f>IF(ISTEXT(Data!AK2805),Data!AK2805,"")</f>
        <v/>
      </c>
    </row>
    <row r="2806" spans="20:21" x14ac:dyDescent="0.2">
      <c r="T2806" s="384" t="str">
        <f>IF(ISTEXT(Data!AJ2806),Data!AJ2806,"")</f>
        <v/>
      </c>
      <c r="U2806" s="384" t="str">
        <f>IF(ISTEXT(Data!AK2806),Data!AK2806,"")</f>
        <v/>
      </c>
    </row>
    <row r="2807" spans="20:21" x14ac:dyDescent="0.2">
      <c r="T2807" s="384" t="str">
        <f>IF(ISTEXT(Data!AJ2807),Data!AJ2807,"")</f>
        <v/>
      </c>
      <c r="U2807" s="384" t="str">
        <f>IF(ISTEXT(Data!AK2807),Data!AK2807,"")</f>
        <v/>
      </c>
    </row>
    <row r="2808" spans="20:21" x14ac:dyDescent="0.2">
      <c r="T2808" s="384" t="str">
        <f>IF(ISTEXT(Data!AJ2808),Data!AJ2808,"")</f>
        <v/>
      </c>
      <c r="U2808" s="384" t="str">
        <f>IF(ISTEXT(Data!AK2808),Data!AK2808,"")</f>
        <v/>
      </c>
    </row>
    <row r="2809" spans="20:21" x14ac:dyDescent="0.2">
      <c r="T2809" s="384" t="str">
        <f>IF(ISTEXT(Data!AJ2809),Data!AJ2809,"")</f>
        <v/>
      </c>
      <c r="U2809" s="384" t="str">
        <f>IF(ISTEXT(Data!AK2809),Data!AK2809,"")</f>
        <v/>
      </c>
    </row>
    <row r="2810" spans="20:21" x14ac:dyDescent="0.2">
      <c r="T2810" s="384" t="str">
        <f>IF(ISTEXT(Data!AJ2810),Data!AJ2810,"")</f>
        <v/>
      </c>
      <c r="U2810" s="384" t="str">
        <f>IF(ISTEXT(Data!AK2810),Data!AK2810,"")</f>
        <v/>
      </c>
    </row>
    <row r="2811" spans="20:21" x14ac:dyDescent="0.2">
      <c r="T2811" s="384" t="str">
        <f>IF(ISTEXT(Data!AJ2811),Data!AJ2811,"")</f>
        <v/>
      </c>
      <c r="U2811" s="384" t="str">
        <f>IF(ISTEXT(Data!AK2811),Data!AK2811,"")</f>
        <v/>
      </c>
    </row>
    <row r="2812" spans="20:21" x14ac:dyDescent="0.2">
      <c r="T2812" s="384" t="str">
        <f>IF(ISTEXT(Data!AJ2812),Data!AJ2812,"")</f>
        <v/>
      </c>
      <c r="U2812" s="384" t="str">
        <f>IF(ISTEXT(Data!AK2812),Data!AK2812,"")</f>
        <v/>
      </c>
    </row>
    <row r="2813" spans="20:21" x14ac:dyDescent="0.2">
      <c r="T2813" s="384" t="str">
        <f>IF(ISTEXT(Data!AJ2813),Data!AJ2813,"")</f>
        <v/>
      </c>
      <c r="U2813" s="384" t="str">
        <f>IF(ISTEXT(Data!AK2813),Data!AK2813,"")</f>
        <v/>
      </c>
    </row>
    <row r="2814" spans="20:21" x14ac:dyDescent="0.2">
      <c r="T2814" s="384" t="str">
        <f>IF(ISTEXT(Data!AJ2814),Data!AJ2814,"")</f>
        <v/>
      </c>
      <c r="U2814" s="384" t="str">
        <f>IF(ISTEXT(Data!AK2814),Data!AK2814,"")</f>
        <v/>
      </c>
    </row>
    <row r="2815" spans="20:21" x14ac:dyDescent="0.2">
      <c r="T2815" s="384" t="str">
        <f>IF(ISTEXT(Data!AJ2815),Data!AJ2815,"")</f>
        <v/>
      </c>
      <c r="U2815" s="384" t="str">
        <f>IF(ISTEXT(Data!AK2815),Data!AK2815,"")</f>
        <v/>
      </c>
    </row>
    <row r="2816" spans="20:21" x14ac:dyDescent="0.2">
      <c r="T2816" s="384" t="str">
        <f>IF(ISTEXT(Data!AJ2816),Data!AJ2816,"")</f>
        <v/>
      </c>
      <c r="U2816" s="384" t="str">
        <f>IF(ISTEXT(Data!AK2816),Data!AK2816,"")</f>
        <v/>
      </c>
    </row>
    <row r="2817" spans="20:21" x14ac:dyDescent="0.2">
      <c r="T2817" s="384" t="str">
        <f>IF(ISTEXT(Data!AJ2817),Data!AJ2817,"")</f>
        <v/>
      </c>
      <c r="U2817" s="384" t="str">
        <f>IF(ISTEXT(Data!AK2817),Data!AK2817,"")</f>
        <v/>
      </c>
    </row>
    <row r="2818" spans="20:21" x14ac:dyDescent="0.2">
      <c r="T2818" s="384" t="str">
        <f>IF(ISTEXT(Data!AJ2818),Data!AJ2818,"")</f>
        <v/>
      </c>
      <c r="U2818" s="384" t="str">
        <f>IF(ISTEXT(Data!AK2818),Data!AK2818,"")</f>
        <v/>
      </c>
    </row>
    <row r="2819" spans="20:21" x14ac:dyDescent="0.2">
      <c r="T2819" s="384" t="str">
        <f>IF(ISTEXT(Data!AJ2819),Data!AJ2819,"")</f>
        <v/>
      </c>
      <c r="U2819" s="384" t="str">
        <f>IF(ISTEXT(Data!AK2819),Data!AK2819,"")</f>
        <v/>
      </c>
    </row>
    <row r="2820" spans="20:21" x14ac:dyDescent="0.2">
      <c r="T2820" s="384" t="str">
        <f>IF(ISTEXT(Data!AJ2820),Data!AJ2820,"")</f>
        <v/>
      </c>
      <c r="U2820" s="384" t="str">
        <f>IF(ISTEXT(Data!AK2820),Data!AK2820,"")</f>
        <v/>
      </c>
    </row>
    <row r="2821" spans="20:21" x14ac:dyDescent="0.2">
      <c r="T2821" s="384" t="str">
        <f>IF(ISTEXT(Data!AJ2821),Data!AJ2821,"")</f>
        <v/>
      </c>
      <c r="U2821" s="384" t="str">
        <f>IF(ISTEXT(Data!AK2821),Data!AK2821,"")</f>
        <v/>
      </c>
    </row>
    <row r="2822" spans="20:21" x14ac:dyDescent="0.2">
      <c r="T2822" s="384" t="str">
        <f>IF(ISTEXT(Data!AJ2822),Data!AJ2822,"")</f>
        <v/>
      </c>
      <c r="U2822" s="384" t="str">
        <f>IF(ISTEXT(Data!AK2822),Data!AK2822,"")</f>
        <v/>
      </c>
    </row>
    <row r="2823" spans="20:21" x14ac:dyDescent="0.2">
      <c r="T2823" s="384" t="str">
        <f>IF(ISTEXT(Data!AJ2823),Data!AJ2823,"")</f>
        <v/>
      </c>
      <c r="U2823" s="384" t="str">
        <f>IF(ISTEXT(Data!AK2823),Data!AK2823,"")</f>
        <v/>
      </c>
    </row>
    <row r="2824" spans="20:21" x14ac:dyDescent="0.2">
      <c r="T2824" s="384" t="str">
        <f>IF(ISTEXT(Data!AJ2824),Data!AJ2824,"")</f>
        <v/>
      </c>
      <c r="U2824" s="384" t="str">
        <f>IF(ISTEXT(Data!AK2824),Data!AK2824,"")</f>
        <v/>
      </c>
    </row>
    <row r="2825" spans="20:21" x14ac:dyDescent="0.2">
      <c r="T2825" s="384" t="str">
        <f>IF(ISTEXT(Data!AJ2825),Data!AJ2825,"")</f>
        <v/>
      </c>
      <c r="U2825" s="384" t="str">
        <f>IF(ISTEXT(Data!AK2825),Data!AK2825,"")</f>
        <v/>
      </c>
    </row>
    <row r="2826" spans="20:21" x14ac:dyDescent="0.2">
      <c r="T2826" s="384" t="str">
        <f>IF(ISTEXT(Data!AJ2826),Data!AJ2826,"")</f>
        <v/>
      </c>
      <c r="U2826" s="384" t="str">
        <f>IF(ISTEXT(Data!AK2826),Data!AK2826,"")</f>
        <v/>
      </c>
    </row>
    <row r="2827" spans="20:21" x14ac:dyDescent="0.2">
      <c r="T2827" s="384" t="str">
        <f>IF(ISTEXT(Data!AJ2827),Data!AJ2827,"")</f>
        <v/>
      </c>
      <c r="U2827" s="384" t="str">
        <f>IF(ISTEXT(Data!AK2827),Data!AK2827,"")</f>
        <v/>
      </c>
    </row>
    <row r="2828" spans="20:21" x14ac:dyDescent="0.2">
      <c r="T2828" s="384" t="str">
        <f>IF(ISTEXT(Data!AJ2828),Data!AJ2828,"")</f>
        <v/>
      </c>
      <c r="U2828" s="384" t="str">
        <f>IF(ISTEXT(Data!AK2828),Data!AK2828,"")</f>
        <v/>
      </c>
    </row>
    <row r="2829" spans="20:21" x14ac:dyDescent="0.2">
      <c r="T2829" s="384" t="str">
        <f>IF(ISTEXT(Data!AJ2829),Data!AJ2829,"")</f>
        <v/>
      </c>
      <c r="U2829" s="384" t="str">
        <f>IF(ISTEXT(Data!AK2829),Data!AK2829,"")</f>
        <v/>
      </c>
    </row>
    <row r="2830" spans="20:21" x14ac:dyDescent="0.2">
      <c r="T2830" s="384" t="str">
        <f>IF(ISTEXT(Data!AJ2830),Data!AJ2830,"")</f>
        <v/>
      </c>
      <c r="U2830" s="384" t="str">
        <f>IF(ISTEXT(Data!AK2830),Data!AK2830,"")</f>
        <v/>
      </c>
    </row>
    <row r="2831" spans="20:21" x14ac:dyDescent="0.2">
      <c r="T2831" s="384" t="str">
        <f>IF(ISTEXT(Data!AJ2831),Data!AJ2831,"")</f>
        <v/>
      </c>
      <c r="U2831" s="384" t="str">
        <f>IF(ISTEXT(Data!AK2831),Data!AK2831,"")</f>
        <v/>
      </c>
    </row>
    <row r="2832" spans="20:21" x14ac:dyDescent="0.2">
      <c r="T2832" s="384" t="str">
        <f>IF(ISTEXT(Data!AJ2832),Data!AJ2832,"")</f>
        <v/>
      </c>
      <c r="U2832" s="384" t="str">
        <f>IF(ISTEXT(Data!AK2832),Data!AK2832,"")</f>
        <v/>
      </c>
    </row>
    <row r="2833" spans="20:21" x14ac:dyDescent="0.2">
      <c r="T2833" s="384" t="str">
        <f>IF(ISTEXT(Data!AJ2833),Data!AJ2833,"")</f>
        <v/>
      </c>
      <c r="U2833" s="384" t="str">
        <f>IF(ISTEXT(Data!AK2833),Data!AK2833,"")</f>
        <v/>
      </c>
    </row>
    <row r="2834" spans="20:21" x14ac:dyDescent="0.2">
      <c r="T2834" s="384" t="str">
        <f>IF(ISTEXT(Data!AJ2834),Data!AJ2834,"")</f>
        <v/>
      </c>
      <c r="U2834" s="384" t="str">
        <f>IF(ISTEXT(Data!AK2834),Data!AK2834,"")</f>
        <v/>
      </c>
    </row>
    <row r="2835" spans="20:21" x14ac:dyDescent="0.2">
      <c r="T2835" s="384" t="str">
        <f>IF(ISTEXT(Data!AJ2835),Data!AJ2835,"")</f>
        <v/>
      </c>
      <c r="U2835" s="384" t="str">
        <f>IF(ISTEXT(Data!AK2835),Data!AK2835,"")</f>
        <v/>
      </c>
    </row>
    <row r="2836" spans="20:21" x14ac:dyDescent="0.2">
      <c r="T2836" s="384" t="str">
        <f>IF(ISTEXT(Data!AJ2836),Data!AJ2836,"")</f>
        <v/>
      </c>
      <c r="U2836" s="384" t="str">
        <f>IF(ISTEXT(Data!AK2836),Data!AK2836,"")</f>
        <v/>
      </c>
    </row>
    <row r="2837" spans="20:21" x14ac:dyDescent="0.2">
      <c r="T2837" s="384" t="str">
        <f>IF(ISTEXT(Data!AJ2837),Data!AJ2837,"")</f>
        <v/>
      </c>
      <c r="U2837" s="384" t="str">
        <f>IF(ISTEXT(Data!AK2837),Data!AK2837,"")</f>
        <v/>
      </c>
    </row>
    <row r="2838" spans="20:21" x14ac:dyDescent="0.2">
      <c r="T2838" s="384" t="str">
        <f>IF(ISTEXT(Data!AJ2838),Data!AJ2838,"")</f>
        <v/>
      </c>
      <c r="U2838" s="384" t="str">
        <f>IF(ISTEXT(Data!AK2838),Data!AK2838,"")</f>
        <v/>
      </c>
    </row>
    <row r="2839" spans="20:21" x14ac:dyDescent="0.2">
      <c r="T2839" s="384" t="str">
        <f>IF(ISTEXT(Data!AJ2839),Data!AJ2839,"")</f>
        <v/>
      </c>
      <c r="U2839" s="384" t="str">
        <f>IF(ISTEXT(Data!AK2839),Data!AK2839,"")</f>
        <v/>
      </c>
    </row>
    <row r="2840" spans="20:21" x14ac:dyDescent="0.2">
      <c r="T2840" s="384" t="str">
        <f>IF(ISTEXT(Data!AJ2840),Data!AJ2840,"")</f>
        <v/>
      </c>
      <c r="U2840" s="384" t="str">
        <f>IF(ISTEXT(Data!AK2840),Data!AK2840,"")</f>
        <v/>
      </c>
    </row>
    <row r="2841" spans="20:21" x14ac:dyDescent="0.2">
      <c r="T2841" s="384" t="str">
        <f>IF(ISTEXT(Data!AJ2841),Data!AJ2841,"")</f>
        <v/>
      </c>
      <c r="U2841" s="384" t="str">
        <f>IF(ISTEXT(Data!AK2841),Data!AK2841,"")</f>
        <v/>
      </c>
    </row>
    <row r="2842" spans="20:21" x14ac:dyDescent="0.2">
      <c r="T2842" s="384" t="str">
        <f>IF(ISTEXT(Data!AJ2842),Data!AJ2842,"")</f>
        <v/>
      </c>
      <c r="U2842" s="384" t="str">
        <f>IF(ISTEXT(Data!AK2842),Data!AK2842,"")</f>
        <v/>
      </c>
    </row>
    <row r="2843" spans="20:21" x14ac:dyDescent="0.2">
      <c r="T2843" s="384" t="str">
        <f>IF(ISTEXT(Data!AJ2843),Data!AJ2843,"")</f>
        <v/>
      </c>
      <c r="U2843" s="384" t="str">
        <f>IF(ISTEXT(Data!AK2843),Data!AK2843,"")</f>
        <v/>
      </c>
    </row>
    <row r="2844" spans="20:21" x14ac:dyDescent="0.2">
      <c r="T2844" s="384" t="str">
        <f>IF(ISTEXT(Data!AJ2844),Data!AJ2844,"")</f>
        <v/>
      </c>
      <c r="U2844" s="384" t="str">
        <f>IF(ISTEXT(Data!AK2844),Data!AK2844,"")</f>
        <v/>
      </c>
    </row>
    <row r="2845" spans="20:21" x14ac:dyDescent="0.2">
      <c r="T2845" s="384" t="str">
        <f>IF(ISTEXT(Data!AJ2845),Data!AJ2845,"")</f>
        <v/>
      </c>
      <c r="U2845" s="384" t="str">
        <f>IF(ISTEXT(Data!AK2845),Data!AK2845,"")</f>
        <v/>
      </c>
    </row>
    <row r="2846" spans="20:21" x14ac:dyDescent="0.2">
      <c r="T2846" s="384" t="str">
        <f>IF(ISTEXT(Data!AJ2846),Data!AJ2846,"")</f>
        <v/>
      </c>
      <c r="U2846" s="384" t="str">
        <f>IF(ISTEXT(Data!AK2846),Data!AK2846,"")</f>
        <v/>
      </c>
    </row>
    <row r="2847" spans="20:21" x14ac:dyDescent="0.2">
      <c r="T2847" s="384" t="str">
        <f>IF(ISTEXT(Data!AJ2847),Data!AJ2847,"")</f>
        <v/>
      </c>
      <c r="U2847" s="384" t="str">
        <f>IF(ISTEXT(Data!AK2847),Data!AK2847,"")</f>
        <v/>
      </c>
    </row>
    <row r="2848" spans="20:21" x14ac:dyDescent="0.2">
      <c r="T2848" s="384" t="str">
        <f>IF(ISTEXT(Data!AJ2848),Data!AJ2848,"")</f>
        <v/>
      </c>
      <c r="U2848" s="384" t="str">
        <f>IF(ISTEXT(Data!AK2848),Data!AK2848,"")</f>
        <v/>
      </c>
    </row>
    <row r="2849" spans="20:21" x14ac:dyDescent="0.2">
      <c r="T2849" s="384" t="str">
        <f>IF(ISTEXT(Data!AJ2849),Data!AJ2849,"")</f>
        <v/>
      </c>
      <c r="U2849" s="384" t="str">
        <f>IF(ISTEXT(Data!AK2849),Data!AK2849,"")</f>
        <v/>
      </c>
    </row>
    <row r="2850" spans="20:21" x14ac:dyDescent="0.2">
      <c r="T2850" s="384" t="str">
        <f>IF(ISTEXT(Data!AJ2850),Data!AJ2850,"")</f>
        <v/>
      </c>
      <c r="U2850" s="384" t="str">
        <f>IF(ISTEXT(Data!AK2850),Data!AK2850,"")</f>
        <v/>
      </c>
    </row>
    <row r="2851" spans="20:21" x14ac:dyDescent="0.2">
      <c r="T2851" s="384" t="str">
        <f>IF(ISTEXT(Data!AJ2851),Data!AJ2851,"")</f>
        <v/>
      </c>
      <c r="U2851" s="384" t="str">
        <f>IF(ISTEXT(Data!AK2851),Data!AK2851,"")</f>
        <v/>
      </c>
    </row>
    <row r="2852" spans="20:21" x14ac:dyDescent="0.2">
      <c r="T2852" s="384" t="str">
        <f>IF(ISTEXT(Data!AJ2852),Data!AJ2852,"")</f>
        <v/>
      </c>
      <c r="U2852" s="384" t="str">
        <f>IF(ISTEXT(Data!AK2852),Data!AK2852,"")</f>
        <v/>
      </c>
    </row>
    <row r="2853" spans="20:21" x14ac:dyDescent="0.2">
      <c r="T2853" s="384" t="str">
        <f>IF(ISTEXT(Data!AJ2853),Data!AJ2853,"")</f>
        <v/>
      </c>
      <c r="U2853" s="384" t="str">
        <f>IF(ISTEXT(Data!AK2853),Data!AK2853,"")</f>
        <v/>
      </c>
    </row>
    <row r="2854" spans="20:21" x14ac:dyDescent="0.2">
      <c r="T2854" s="384" t="str">
        <f>IF(ISTEXT(Data!AJ2854),Data!AJ2854,"")</f>
        <v/>
      </c>
      <c r="U2854" s="384" t="str">
        <f>IF(ISTEXT(Data!AK2854),Data!AK2854,"")</f>
        <v/>
      </c>
    </row>
    <row r="2855" spans="20:21" x14ac:dyDescent="0.2">
      <c r="T2855" s="384" t="str">
        <f>IF(ISTEXT(Data!AJ2855),Data!AJ2855,"")</f>
        <v/>
      </c>
      <c r="U2855" s="384" t="str">
        <f>IF(ISTEXT(Data!AK2855),Data!AK2855,"")</f>
        <v/>
      </c>
    </row>
    <row r="2856" spans="20:21" x14ac:dyDescent="0.2">
      <c r="T2856" s="384" t="str">
        <f>IF(ISTEXT(Data!AJ2856),Data!AJ2856,"")</f>
        <v/>
      </c>
      <c r="U2856" s="384" t="str">
        <f>IF(ISTEXT(Data!AK2856),Data!AK2856,"")</f>
        <v/>
      </c>
    </row>
    <row r="2857" spans="20:21" x14ac:dyDescent="0.2">
      <c r="T2857" s="384" t="str">
        <f>IF(ISTEXT(Data!AJ2857),Data!AJ2857,"")</f>
        <v/>
      </c>
      <c r="U2857" s="384" t="str">
        <f>IF(ISTEXT(Data!AK2857),Data!AK2857,"")</f>
        <v/>
      </c>
    </row>
    <row r="2858" spans="20:21" x14ac:dyDescent="0.2">
      <c r="T2858" s="384" t="str">
        <f>IF(ISTEXT(Data!AJ2858),Data!AJ2858,"")</f>
        <v/>
      </c>
      <c r="U2858" s="384" t="str">
        <f>IF(ISTEXT(Data!AK2858),Data!AK2858,"")</f>
        <v/>
      </c>
    </row>
    <row r="2859" spans="20:21" x14ac:dyDescent="0.2">
      <c r="T2859" s="384" t="str">
        <f>IF(ISTEXT(Data!AJ2859),Data!AJ2859,"")</f>
        <v/>
      </c>
      <c r="U2859" s="384" t="str">
        <f>IF(ISTEXT(Data!AK2859),Data!AK2859,"")</f>
        <v/>
      </c>
    </row>
    <row r="2860" spans="20:21" x14ac:dyDescent="0.2">
      <c r="T2860" s="384" t="str">
        <f>IF(ISTEXT(Data!AJ2860),Data!AJ2860,"")</f>
        <v/>
      </c>
      <c r="U2860" s="384" t="str">
        <f>IF(ISTEXT(Data!AK2860),Data!AK2860,"")</f>
        <v/>
      </c>
    </row>
    <row r="2861" spans="20:21" x14ac:dyDescent="0.2">
      <c r="T2861" s="384" t="str">
        <f>IF(ISTEXT(Data!AJ2861),Data!AJ2861,"")</f>
        <v/>
      </c>
      <c r="U2861" s="384" t="str">
        <f>IF(ISTEXT(Data!AK2861),Data!AK2861,"")</f>
        <v/>
      </c>
    </row>
    <row r="2862" spans="20:21" x14ac:dyDescent="0.2">
      <c r="T2862" s="384" t="str">
        <f>IF(ISTEXT(Data!AJ2862),Data!AJ2862,"")</f>
        <v/>
      </c>
      <c r="U2862" s="384" t="str">
        <f>IF(ISTEXT(Data!AK2862),Data!AK2862,"")</f>
        <v/>
      </c>
    </row>
    <row r="2863" spans="20:21" x14ac:dyDescent="0.2">
      <c r="T2863" s="384" t="str">
        <f>IF(ISTEXT(Data!AJ2863),Data!AJ2863,"")</f>
        <v/>
      </c>
      <c r="U2863" s="384" t="str">
        <f>IF(ISTEXT(Data!AK2863),Data!AK2863,"")</f>
        <v/>
      </c>
    </row>
    <row r="2864" spans="20:21" x14ac:dyDescent="0.2">
      <c r="T2864" s="384" t="str">
        <f>IF(ISTEXT(Data!AJ2864),Data!AJ2864,"")</f>
        <v/>
      </c>
      <c r="U2864" s="384" t="str">
        <f>IF(ISTEXT(Data!AK2864),Data!AK2864,"")</f>
        <v/>
      </c>
    </row>
    <row r="2865" spans="20:21" x14ac:dyDescent="0.2">
      <c r="T2865" s="384" t="str">
        <f>IF(ISTEXT(Data!AJ2865),Data!AJ2865,"")</f>
        <v/>
      </c>
      <c r="U2865" s="384" t="str">
        <f>IF(ISTEXT(Data!AK2865),Data!AK2865,"")</f>
        <v/>
      </c>
    </row>
    <row r="2866" spans="20:21" x14ac:dyDescent="0.2">
      <c r="T2866" s="384" t="str">
        <f>IF(ISTEXT(Data!AJ2866),Data!AJ2866,"")</f>
        <v/>
      </c>
      <c r="U2866" s="384" t="str">
        <f>IF(ISTEXT(Data!AK2866),Data!AK2866,"")</f>
        <v/>
      </c>
    </row>
    <row r="2867" spans="20:21" x14ac:dyDescent="0.2">
      <c r="T2867" s="384" t="str">
        <f>IF(ISTEXT(Data!AJ2867),Data!AJ2867,"")</f>
        <v/>
      </c>
      <c r="U2867" s="384" t="str">
        <f>IF(ISTEXT(Data!AK2867),Data!AK2867,"")</f>
        <v/>
      </c>
    </row>
    <row r="2868" spans="20:21" x14ac:dyDescent="0.2">
      <c r="T2868" s="384" t="str">
        <f>IF(ISTEXT(Data!AJ2868),Data!AJ2868,"")</f>
        <v/>
      </c>
      <c r="U2868" s="384" t="str">
        <f>IF(ISTEXT(Data!AK2868),Data!AK2868,"")</f>
        <v/>
      </c>
    </row>
    <row r="2869" spans="20:21" x14ac:dyDescent="0.2">
      <c r="T2869" s="384" t="str">
        <f>IF(ISTEXT(Data!AJ2869),Data!AJ2869,"")</f>
        <v/>
      </c>
      <c r="U2869" s="384" t="str">
        <f>IF(ISTEXT(Data!AK2869),Data!AK2869,"")</f>
        <v/>
      </c>
    </row>
    <row r="2870" spans="20:21" x14ac:dyDescent="0.2">
      <c r="T2870" s="384" t="str">
        <f>IF(ISTEXT(Data!AJ2870),Data!AJ2870,"")</f>
        <v/>
      </c>
      <c r="U2870" s="384" t="str">
        <f>IF(ISTEXT(Data!AK2870),Data!AK2870,"")</f>
        <v/>
      </c>
    </row>
    <row r="2871" spans="20:21" x14ac:dyDescent="0.2">
      <c r="T2871" s="384" t="str">
        <f>IF(ISTEXT(Data!AJ2871),Data!AJ2871,"")</f>
        <v/>
      </c>
      <c r="U2871" s="384" t="str">
        <f>IF(ISTEXT(Data!AK2871),Data!AK2871,"")</f>
        <v/>
      </c>
    </row>
    <row r="2872" spans="20:21" x14ac:dyDescent="0.2">
      <c r="T2872" s="384" t="str">
        <f>IF(ISTEXT(Data!AJ2872),Data!AJ2872,"")</f>
        <v/>
      </c>
      <c r="U2872" s="384" t="str">
        <f>IF(ISTEXT(Data!AK2872),Data!AK2872,"")</f>
        <v/>
      </c>
    </row>
    <row r="2873" spans="20:21" x14ac:dyDescent="0.2">
      <c r="T2873" s="384" t="str">
        <f>IF(ISTEXT(Data!AJ2873),Data!AJ2873,"")</f>
        <v/>
      </c>
      <c r="U2873" s="384" t="str">
        <f>IF(ISTEXT(Data!AK2873),Data!AK2873,"")</f>
        <v/>
      </c>
    </row>
    <row r="2874" spans="20:21" x14ac:dyDescent="0.2">
      <c r="T2874" s="384" t="str">
        <f>IF(ISTEXT(Data!AJ2874),Data!AJ2874,"")</f>
        <v/>
      </c>
      <c r="U2874" s="384" t="str">
        <f>IF(ISTEXT(Data!AK2874),Data!AK2874,"")</f>
        <v/>
      </c>
    </row>
    <row r="2875" spans="20:21" x14ac:dyDescent="0.2">
      <c r="T2875" s="384" t="str">
        <f>IF(ISTEXT(Data!AJ2875),Data!AJ2875,"")</f>
        <v/>
      </c>
      <c r="U2875" s="384" t="str">
        <f>IF(ISTEXT(Data!AK2875),Data!AK2875,"")</f>
        <v/>
      </c>
    </row>
    <row r="2876" spans="20:21" x14ac:dyDescent="0.2">
      <c r="T2876" s="384" t="str">
        <f>IF(ISTEXT(Data!AJ2876),Data!AJ2876,"")</f>
        <v/>
      </c>
      <c r="U2876" s="384" t="str">
        <f>IF(ISTEXT(Data!AK2876),Data!AK2876,"")</f>
        <v/>
      </c>
    </row>
    <row r="2877" spans="20:21" x14ac:dyDescent="0.2">
      <c r="T2877" s="384" t="str">
        <f>IF(ISTEXT(Data!AJ2877),Data!AJ2877,"")</f>
        <v/>
      </c>
      <c r="U2877" s="384" t="str">
        <f>IF(ISTEXT(Data!AK2877),Data!AK2877,"")</f>
        <v/>
      </c>
    </row>
    <row r="2878" spans="20:21" x14ac:dyDescent="0.2">
      <c r="T2878" s="384" t="str">
        <f>IF(ISTEXT(Data!AJ2878),Data!AJ2878,"")</f>
        <v/>
      </c>
      <c r="U2878" s="384" t="str">
        <f>IF(ISTEXT(Data!AK2878),Data!AK2878,"")</f>
        <v/>
      </c>
    </row>
    <row r="2879" spans="20:21" x14ac:dyDescent="0.2">
      <c r="T2879" s="384" t="str">
        <f>IF(ISTEXT(Data!AJ2879),Data!AJ2879,"")</f>
        <v/>
      </c>
      <c r="U2879" s="384" t="str">
        <f>IF(ISTEXT(Data!AK2879),Data!AK2879,"")</f>
        <v/>
      </c>
    </row>
    <row r="2880" spans="20:21" x14ac:dyDescent="0.2">
      <c r="T2880" s="384" t="str">
        <f>IF(ISTEXT(Data!AJ2880),Data!AJ2880,"")</f>
        <v/>
      </c>
      <c r="U2880" s="384" t="str">
        <f>IF(ISTEXT(Data!AK2880),Data!AK2880,"")</f>
        <v/>
      </c>
    </row>
    <row r="2881" spans="20:21" x14ac:dyDescent="0.2">
      <c r="T2881" s="384" t="str">
        <f>IF(ISTEXT(Data!AJ2881),Data!AJ2881,"")</f>
        <v/>
      </c>
      <c r="U2881" s="384" t="str">
        <f>IF(ISTEXT(Data!AK2881),Data!AK2881,"")</f>
        <v/>
      </c>
    </row>
    <row r="2882" spans="20:21" x14ac:dyDescent="0.2">
      <c r="T2882" s="384" t="str">
        <f>IF(ISTEXT(Data!AJ2882),Data!AJ2882,"")</f>
        <v/>
      </c>
      <c r="U2882" s="384" t="str">
        <f>IF(ISTEXT(Data!AK2882),Data!AK2882,"")</f>
        <v/>
      </c>
    </row>
    <row r="2883" spans="20:21" x14ac:dyDescent="0.2">
      <c r="T2883" s="384" t="str">
        <f>IF(ISTEXT(Data!AJ2883),Data!AJ2883,"")</f>
        <v/>
      </c>
      <c r="U2883" s="384" t="str">
        <f>IF(ISTEXT(Data!AK2883),Data!AK2883,"")</f>
        <v/>
      </c>
    </row>
    <row r="2884" spans="20:21" x14ac:dyDescent="0.2">
      <c r="T2884" s="384" t="str">
        <f>IF(ISTEXT(Data!AJ2884),Data!AJ2884,"")</f>
        <v/>
      </c>
      <c r="U2884" s="384" t="str">
        <f>IF(ISTEXT(Data!AK2884),Data!AK2884,"")</f>
        <v/>
      </c>
    </row>
    <row r="2885" spans="20:21" x14ac:dyDescent="0.2">
      <c r="T2885" s="384" t="str">
        <f>IF(ISTEXT(Data!AJ2885),Data!AJ2885,"")</f>
        <v/>
      </c>
      <c r="U2885" s="384" t="str">
        <f>IF(ISTEXT(Data!AK2885),Data!AK2885,"")</f>
        <v/>
      </c>
    </row>
    <row r="2886" spans="20:21" x14ac:dyDescent="0.2">
      <c r="T2886" s="384" t="str">
        <f>IF(ISTEXT(Data!AJ2886),Data!AJ2886,"")</f>
        <v/>
      </c>
      <c r="U2886" s="384" t="str">
        <f>IF(ISTEXT(Data!AK2886),Data!AK2886,"")</f>
        <v/>
      </c>
    </row>
    <row r="2887" spans="20:21" x14ac:dyDescent="0.2">
      <c r="T2887" s="384" t="str">
        <f>IF(ISTEXT(Data!AJ2887),Data!AJ2887,"")</f>
        <v/>
      </c>
      <c r="U2887" s="384" t="str">
        <f>IF(ISTEXT(Data!AK2887),Data!AK2887,"")</f>
        <v/>
      </c>
    </row>
    <row r="2888" spans="20:21" x14ac:dyDescent="0.2">
      <c r="T2888" s="384" t="str">
        <f>IF(ISTEXT(Data!AJ2888),Data!AJ2888,"")</f>
        <v/>
      </c>
      <c r="U2888" s="384" t="str">
        <f>IF(ISTEXT(Data!AK2888),Data!AK2888,"")</f>
        <v/>
      </c>
    </row>
    <row r="2889" spans="20:21" x14ac:dyDescent="0.2">
      <c r="T2889" s="384" t="str">
        <f>IF(ISTEXT(Data!AJ2889),Data!AJ2889,"")</f>
        <v/>
      </c>
      <c r="U2889" s="384" t="str">
        <f>IF(ISTEXT(Data!AK2889),Data!AK2889,"")</f>
        <v/>
      </c>
    </row>
    <row r="2890" spans="20:21" x14ac:dyDescent="0.2">
      <c r="T2890" s="384" t="str">
        <f>IF(ISTEXT(Data!AJ2890),Data!AJ2890,"")</f>
        <v/>
      </c>
      <c r="U2890" s="384" t="str">
        <f>IF(ISTEXT(Data!AK2890),Data!AK2890,"")</f>
        <v/>
      </c>
    </row>
    <row r="2891" spans="20:21" x14ac:dyDescent="0.2">
      <c r="T2891" s="384" t="str">
        <f>IF(ISTEXT(Data!AJ2891),Data!AJ2891,"")</f>
        <v/>
      </c>
      <c r="U2891" s="384" t="str">
        <f>IF(ISTEXT(Data!AK2891),Data!AK2891,"")</f>
        <v/>
      </c>
    </row>
    <row r="2892" spans="20:21" x14ac:dyDescent="0.2">
      <c r="T2892" s="384" t="str">
        <f>IF(ISTEXT(Data!AJ2892),Data!AJ2892,"")</f>
        <v/>
      </c>
      <c r="U2892" s="384" t="str">
        <f>IF(ISTEXT(Data!AK2892),Data!AK2892,"")</f>
        <v/>
      </c>
    </row>
    <row r="2893" spans="20:21" x14ac:dyDescent="0.2">
      <c r="T2893" s="384" t="str">
        <f>IF(ISTEXT(Data!AJ2893),Data!AJ2893,"")</f>
        <v/>
      </c>
      <c r="U2893" s="384" t="str">
        <f>IF(ISTEXT(Data!AK2893),Data!AK2893,"")</f>
        <v/>
      </c>
    </row>
    <row r="2894" spans="20:21" x14ac:dyDescent="0.2">
      <c r="T2894" s="384" t="str">
        <f>IF(ISTEXT(Data!AJ2894),Data!AJ2894,"")</f>
        <v/>
      </c>
      <c r="U2894" s="384" t="str">
        <f>IF(ISTEXT(Data!AK2894),Data!AK2894,"")</f>
        <v/>
      </c>
    </row>
    <row r="2895" spans="20:21" x14ac:dyDescent="0.2">
      <c r="T2895" s="384" t="str">
        <f>IF(ISTEXT(Data!AJ2895),Data!AJ2895,"")</f>
        <v/>
      </c>
      <c r="U2895" s="384" t="str">
        <f>IF(ISTEXT(Data!AK2895),Data!AK2895,"")</f>
        <v/>
      </c>
    </row>
    <row r="2896" spans="20:21" x14ac:dyDescent="0.2">
      <c r="T2896" s="384" t="str">
        <f>IF(ISTEXT(Data!AJ2896),Data!AJ2896,"")</f>
        <v/>
      </c>
      <c r="U2896" s="384" t="str">
        <f>IF(ISTEXT(Data!AK2896),Data!AK2896,"")</f>
        <v/>
      </c>
    </row>
    <row r="2897" spans="20:21" x14ac:dyDescent="0.2">
      <c r="T2897" s="384" t="str">
        <f>IF(ISTEXT(Data!AJ2897),Data!AJ2897,"")</f>
        <v/>
      </c>
      <c r="U2897" s="384" t="str">
        <f>IF(ISTEXT(Data!AK2897),Data!AK2897,"")</f>
        <v/>
      </c>
    </row>
    <row r="2898" spans="20:21" x14ac:dyDescent="0.2">
      <c r="T2898" s="384" t="str">
        <f>IF(ISTEXT(Data!AJ2898),Data!AJ2898,"")</f>
        <v/>
      </c>
      <c r="U2898" s="384" t="str">
        <f>IF(ISTEXT(Data!AK2898),Data!AK2898,"")</f>
        <v/>
      </c>
    </row>
    <row r="2899" spans="20:21" x14ac:dyDescent="0.2">
      <c r="T2899" s="384" t="str">
        <f>IF(ISTEXT(Data!AJ2899),Data!AJ2899,"")</f>
        <v/>
      </c>
      <c r="U2899" s="384" t="str">
        <f>IF(ISTEXT(Data!AK2899),Data!AK2899,"")</f>
        <v/>
      </c>
    </row>
    <row r="2900" spans="20:21" x14ac:dyDescent="0.2">
      <c r="T2900" s="384" t="str">
        <f>IF(ISTEXT(Data!AJ2900),Data!AJ2900,"")</f>
        <v/>
      </c>
      <c r="U2900" s="384" t="str">
        <f>IF(ISTEXT(Data!AK2900),Data!AK2900,"")</f>
        <v/>
      </c>
    </row>
    <row r="2901" spans="20:21" x14ac:dyDescent="0.2">
      <c r="T2901" s="384" t="str">
        <f>IF(ISTEXT(Data!AJ2901),Data!AJ2901,"")</f>
        <v/>
      </c>
      <c r="U2901" s="384" t="str">
        <f>IF(ISTEXT(Data!AK2901),Data!AK2901,"")</f>
        <v/>
      </c>
    </row>
    <row r="2902" spans="20:21" x14ac:dyDescent="0.2">
      <c r="T2902" s="384" t="str">
        <f>IF(ISTEXT(Data!AJ2902),Data!AJ2902,"")</f>
        <v/>
      </c>
      <c r="U2902" s="384" t="str">
        <f>IF(ISTEXT(Data!AK2902),Data!AK2902,"")</f>
        <v/>
      </c>
    </row>
    <row r="2903" spans="20:21" x14ac:dyDescent="0.2">
      <c r="T2903" s="384" t="str">
        <f>IF(ISTEXT(Data!AJ2903),Data!AJ2903,"")</f>
        <v/>
      </c>
      <c r="U2903" s="384" t="str">
        <f>IF(ISTEXT(Data!AK2903),Data!AK2903,"")</f>
        <v/>
      </c>
    </row>
    <row r="2904" spans="20:21" x14ac:dyDescent="0.2">
      <c r="T2904" s="384" t="str">
        <f>IF(ISTEXT(Data!AJ2904),Data!AJ2904,"")</f>
        <v/>
      </c>
      <c r="U2904" s="384" t="str">
        <f>IF(ISTEXT(Data!AK2904),Data!AK2904,"")</f>
        <v/>
      </c>
    </row>
    <row r="2905" spans="20:21" x14ac:dyDescent="0.2">
      <c r="T2905" s="384" t="str">
        <f>IF(ISTEXT(Data!AJ2905),Data!AJ2905,"")</f>
        <v/>
      </c>
      <c r="U2905" s="384" t="str">
        <f>IF(ISTEXT(Data!AK2905),Data!AK2905,"")</f>
        <v/>
      </c>
    </row>
    <row r="2906" spans="20:21" x14ac:dyDescent="0.2">
      <c r="T2906" s="384" t="str">
        <f>IF(ISTEXT(Data!AJ2906),Data!AJ2906,"")</f>
        <v/>
      </c>
      <c r="U2906" s="384" t="str">
        <f>IF(ISTEXT(Data!AK2906),Data!AK2906,"")</f>
        <v/>
      </c>
    </row>
    <row r="2907" spans="20:21" x14ac:dyDescent="0.2">
      <c r="T2907" s="384" t="str">
        <f>IF(ISTEXT(Data!AJ2907),Data!AJ2907,"")</f>
        <v/>
      </c>
      <c r="U2907" s="384" t="str">
        <f>IF(ISTEXT(Data!AK2907),Data!AK2907,"")</f>
        <v/>
      </c>
    </row>
    <row r="2908" spans="20:21" x14ac:dyDescent="0.2">
      <c r="T2908" s="384" t="str">
        <f>IF(ISTEXT(Data!AJ2908),Data!AJ2908,"")</f>
        <v/>
      </c>
      <c r="U2908" s="384" t="str">
        <f>IF(ISTEXT(Data!AK2908),Data!AK2908,"")</f>
        <v/>
      </c>
    </row>
    <row r="2909" spans="20:21" x14ac:dyDescent="0.2">
      <c r="T2909" s="384" t="str">
        <f>IF(ISTEXT(Data!AJ2909),Data!AJ2909,"")</f>
        <v/>
      </c>
      <c r="U2909" s="384" t="str">
        <f>IF(ISTEXT(Data!AK2909),Data!AK2909,"")</f>
        <v/>
      </c>
    </row>
    <row r="2910" spans="20:21" x14ac:dyDescent="0.2">
      <c r="T2910" s="384" t="str">
        <f>IF(ISTEXT(Data!AJ2910),Data!AJ2910,"")</f>
        <v/>
      </c>
      <c r="U2910" s="384" t="str">
        <f>IF(ISTEXT(Data!AK2910),Data!AK2910,"")</f>
        <v/>
      </c>
    </row>
    <row r="2911" spans="20:21" x14ac:dyDescent="0.2">
      <c r="T2911" s="384" t="str">
        <f>IF(ISTEXT(Data!AJ2911),Data!AJ2911,"")</f>
        <v/>
      </c>
      <c r="U2911" s="384" t="str">
        <f>IF(ISTEXT(Data!AK2911),Data!AK2911,"")</f>
        <v/>
      </c>
    </row>
    <row r="2912" spans="20:21" x14ac:dyDescent="0.2">
      <c r="T2912" s="384" t="str">
        <f>IF(ISTEXT(Data!AJ2912),Data!AJ2912,"")</f>
        <v/>
      </c>
      <c r="U2912" s="384" t="str">
        <f>IF(ISTEXT(Data!AK2912),Data!AK2912,"")</f>
        <v/>
      </c>
    </row>
    <row r="2913" spans="20:21" x14ac:dyDescent="0.2">
      <c r="T2913" s="384" t="str">
        <f>IF(ISTEXT(Data!AJ2913),Data!AJ2913,"")</f>
        <v/>
      </c>
      <c r="U2913" s="384" t="str">
        <f>IF(ISTEXT(Data!AK2913),Data!AK2913,"")</f>
        <v/>
      </c>
    </row>
    <row r="2914" spans="20:21" x14ac:dyDescent="0.2">
      <c r="T2914" s="384" t="str">
        <f>IF(ISTEXT(Data!AJ2914),Data!AJ2914,"")</f>
        <v/>
      </c>
      <c r="U2914" s="384" t="str">
        <f>IF(ISTEXT(Data!AK2914),Data!AK2914,"")</f>
        <v/>
      </c>
    </row>
    <row r="2915" spans="20:21" x14ac:dyDescent="0.2">
      <c r="T2915" s="384" t="str">
        <f>IF(ISTEXT(Data!AJ2915),Data!AJ2915,"")</f>
        <v/>
      </c>
      <c r="U2915" s="384" t="str">
        <f>IF(ISTEXT(Data!AK2915),Data!AK2915,"")</f>
        <v/>
      </c>
    </row>
    <row r="2916" spans="20:21" x14ac:dyDescent="0.2">
      <c r="T2916" s="384" t="str">
        <f>IF(ISTEXT(Data!AJ2916),Data!AJ2916,"")</f>
        <v/>
      </c>
      <c r="U2916" s="384" t="str">
        <f>IF(ISTEXT(Data!AK2916),Data!AK2916,"")</f>
        <v/>
      </c>
    </row>
    <row r="2917" spans="20:21" x14ac:dyDescent="0.2">
      <c r="T2917" s="384" t="str">
        <f>IF(ISTEXT(Data!AJ2917),Data!AJ2917,"")</f>
        <v/>
      </c>
      <c r="U2917" s="384" t="str">
        <f>IF(ISTEXT(Data!AK2917),Data!AK2917,"")</f>
        <v/>
      </c>
    </row>
    <row r="2918" spans="20:21" x14ac:dyDescent="0.2">
      <c r="T2918" s="384" t="str">
        <f>IF(ISTEXT(Data!AJ2918),Data!AJ2918,"")</f>
        <v/>
      </c>
      <c r="U2918" s="384" t="str">
        <f>IF(ISTEXT(Data!AK2918),Data!AK2918,"")</f>
        <v/>
      </c>
    </row>
    <row r="2919" spans="20:21" x14ac:dyDescent="0.2">
      <c r="T2919" s="384" t="str">
        <f>IF(ISTEXT(Data!AJ2919),Data!AJ2919,"")</f>
        <v/>
      </c>
      <c r="U2919" s="384" t="str">
        <f>IF(ISTEXT(Data!AK2919),Data!AK2919,"")</f>
        <v/>
      </c>
    </row>
    <row r="2920" spans="20:21" x14ac:dyDescent="0.2">
      <c r="T2920" s="384" t="str">
        <f>IF(ISTEXT(Data!AJ2920),Data!AJ2920,"")</f>
        <v/>
      </c>
      <c r="U2920" s="384" t="str">
        <f>IF(ISTEXT(Data!AK2920),Data!AK2920,"")</f>
        <v/>
      </c>
    </row>
    <row r="2921" spans="20:21" x14ac:dyDescent="0.2">
      <c r="T2921" s="384" t="str">
        <f>IF(ISTEXT(Data!AJ2921),Data!AJ2921,"")</f>
        <v/>
      </c>
      <c r="U2921" s="384" t="str">
        <f>IF(ISTEXT(Data!AK2921),Data!AK2921,"")</f>
        <v/>
      </c>
    </row>
    <row r="2922" spans="20:21" x14ac:dyDescent="0.2">
      <c r="T2922" s="384" t="str">
        <f>IF(ISTEXT(Data!AJ2922),Data!AJ2922,"")</f>
        <v/>
      </c>
      <c r="U2922" s="384" t="str">
        <f>IF(ISTEXT(Data!AK2922),Data!AK2922,"")</f>
        <v/>
      </c>
    </row>
    <row r="2923" spans="20:21" x14ac:dyDescent="0.2">
      <c r="T2923" s="384" t="str">
        <f>IF(ISTEXT(Data!AJ2923),Data!AJ2923,"")</f>
        <v/>
      </c>
      <c r="U2923" s="384" t="str">
        <f>IF(ISTEXT(Data!AK2923),Data!AK2923,"")</f>
        <v/>
      </c>
    </row>
    <row r="2924" spans="20:21" x14ac:dyDescent="0.2">
      <c r="T2924" s="384" t="str">
        <f>IF(ISTEXT(Data!AJ2924),Data!AJ2924,"")</f>
        <v/>
      </c>
      <c r="U2924" s="384" t="str">
        <f>IF(ISTEXT(Data!AK2924),Data!AK2924,"")</f>
        <v/>
      </c>
    </row>
    <row r="2925" spans="20:21" x14ac:dyDescent="0.2">
      <c r="T2925" s="384" t="str">
        <f>IF(ISTEXT(Data!AJ2925),Data!AJ2925,"")</f>
        <v/>
      </c>
      <c r="U2925" s="384" t="str">
        <f>IF(ISTEXT(Data!AK2925),Data!AK2925,"")</f>
        <v/>
      </c>
    </row>
    <row r="2926" spans="20:21" x14ac:dyDescent="0.2">
      <c r="T2926" s="384" t="str">
        <f>IF(ISTEXT(Data!AJ2926),Data!AJ2926,"")</f>
        <v/>
      </c>
      <c r="U2926" s="384" t="str">
        <f>IF(ISTEXT(Data!AK2926),Data!AK2926,"")</f>
        <v/>
      </c>
    </row>
    <row r="2927" spans="20:21" x14ac:dyDescent="0.2">
      <c r="T2927" s="384" t="str">
        <f>IF(ISTEXT(Data!AJ2927),Data!AJ2927,"")</f>
        <v/>
      </c>
      <c r="U2927" s="384" t="str">
        <f>IF(ISTEXT(Data!AK2927),Data!AK2927,"")</f>
        <v/>
      </c>
    </row>
    <row r="2928" spans="20:21" x14ac:dyDescent="0.2">
      <c r="T2928" s="384" t="str">
        <f>IF(ISTEXT(Data!AJ2928),Data!AJ2928,"")</f>
        <v/>
      </c>
      <c r="U2928" s="384" t="str">
        <f>IF(ISTEXT(Data!AK2928),Data!AK2928,"")</f>
        <v/>
      </c>
    </row>
    <row r="2929" spans="20:21" x14ac:dyDescent="0.2">
      <c r="T2929" s="384" t="str">
        <f>IF(ISTEXT(Data!AJ2929),Data!AJ2929,"")</f>
        <v/>
      </c>
      <c r="U2929" s="384" t="str">
        <f>IF(ISTEXT(Data!AK2929),Data!AK2929,"")</f>
        <v/>
      </c>
    </row>
    <row r="2930" spans="20:21" x14ac:dyDescent="0.2">
      <c r="T2930" s="384" t="str">
        <f>IF(ISTEXT(Data!AJ2930),Data!AJ2930,"")</f>
        <v/>
      </c>
      <c r="U2930" s="384" t="str">
        <f>IF(ISTEXT(Data!AK2930),Data!AK2930,"")</f>
        <v/>
      </c>
    </row>
    <row r="2931" spans="20:21" x14ac:dyDescent="0.2">
      <c r="T2931" s="384" t="str">
        <f>IF(ISTEXT(Data!AJ2931),Data!AJ2931,"")</f>
        <v/>
      </c>
      <c r="U2931" s="384" t="str">
        <f>IF(ISTEXT(Data!AK2931),Data!AK2931,"")</f>
        <v/>
      </c>
    </row>
    <row r="2932" spans="20:21" x14ac:dyDescent="0.2">
      <c r="T2932" s="384" t="str">
        <f>IF(ISTEXT(Data!AJ2932),Data!AJ2932,"")</f>
        <v/>
      </c>
      <c r="U2932" s="384" t="str">
        <f>IF(ISTEXT(Data!AK2932),Data!AK2932,"")</f>
        <v/>
      </c>
    </row>
    <row r="2933" spans="20:21" x14ac:dyDescent="0.2">
      <c r="T2933" s="384" t="str">
        <f>IF(ISTEXT(Data!AJ2933),Data!AJ2933,"")</f>
        <v/>
      </c>
      <c r="U2933" s="384" t="str">
        <f>IF(ISTEXT(Data!AK2933),Data!AK2933,"")</f>
        <v/>
      </c>
    </row>
    <row r="2934" spans="20:21" x14ac:dyDescent="0.2">
      <c r="T2934" s="384" t="str">
        <f>IF(ISTEXT(Data!AJ2934),Data!AJ2934,"")</f>
        <v/>
      </c>
      <c r="U2934" s="384" t="str">
        <f>IF(ISTEXT(Data!AK2934),Data!AK2934,"")</f>
        <v/>
      </c>
    </row>
    <row r="2935" spans="20:21" x14ac:dyDescent="0.2">
      <c r="T2935" s="384" t="str">
        <f>IF(ISTEXT(Data!AJ2935),Data!AJ2935,"")</f>
        <v/>
      </c>
      <c r="U2935" s="384" t="str">
        <f>IF(ISTEXT(Data!AK2935),Data!AK2935,"")</f>
        <v/>
      </c>
    </row>
    <row r="2936" spans="20:21" x14ac:dyDescent="0.2">
      <c r="T2936" s="384" t="str">
        <f>IF(ISTEXT(Data!AJ2936),Data!AJ2936,"")</f>
        <v/>
      </c>
      <c r="U2936" s="384" t="str">
        <f>IF(ISTEXT(Data!AK2936),Data!AK2936,"")</f>
        <v/>
      </c>
    </row>
    <row r="2937" spans="20:21" x14ac:dyDescent="0.2">
      <c r="T2937" s="384" t="str">
        <f>IF(ISTEXT(Data!AJ2937),Data!AJ2937,"")</f>
        <v/>
      </c>
      <c r="U2937" s="384" t="str">
        <f>IF(ISTEXT(Data!AK2937),Data!AK2937,"")</f>
        <v/>
      </c>
    </row>
    <row r="2938" spans="20:21" x14ac:dyDescent="0.2">
      <c r="T2938" s="384" t="str">
        <f>IF(ISTEXT(Data!AJ2938),Data!AJ2938,"")</f>
        <v/>
      </c>
      <c r="U2938" s="384" t="str">
        <f>IF(ISTEXT(Data!AK2938),Data!AK2938,"")</f>
        <v/>
      </c>
    </row>
    <row r="2939" spans="20:21" x14ac:dyDescent="0.2">
      <c r="T2939" s="384" t="str">
        <f>IF(ISTEXT(Data!AJ2939),Data!AJ2939,"")</f>
        <v/>
      </c>
      <c r="U2939" s="384" t="str">
        <f>IF(ISTEXT(Data!AK2939),Data!AK2939,"")</f>
        <v/>
      </c>
    </row>
    <row r="2940" spans="20:21" x14ac:dyDescent="0.2">
      <c r="T2940" s="384" t="str">
        <f>IF(ISTEXT(Data!AJ2940),Data!AJ2940,"")</f>
        <v/>
      </c>
      <c r="U2940" s="384" t="str">
        <f>IF(ISTEXT(Data!AK2940),Data!AK2940,"")</f>
        <v/>
      </c>
    </row>
    <row r="2941" spans="20:21" x14ac:dyDescent="0.2">
      <c r="T2941" s="384" t="str">
        <f>IF(ISTEXT(Data!AJ2941),Data!AJ2941,"")</f>
        <v/>
      </c>
      <c r="U2941" s="384" t="str">
        <f>IF(ISTEXT(Data!AK2941),Data!AK2941,"")</f>
        <v/>
      </c>
    </row>
    <row r="2942" spans="20:21" x14ac:dyDescent="0.2">
      <c r="T2942" s="384" t="str">
        <f>IF(ISTEXT(Data!AJ2942),Data!AJ2942,"")</f>
        <v/>
      </c>
      <c r="U2942" s="384" t="str">
        <f>IF(ISTEXT(Data!AK2942),Data!AK2942,"")</f>
        <v/>
      </c>
    </row>
    <row r="2943" spans="20:21" x14ac:dyDescent="0.2">
      <c r="T2943" s="384" t="str">
        <f>IF(ISTEXT(Data!AJ2943),Data!AJ2943,"")</f>
        <v/>
      </c>
      <c r="U2943" s="384" t="str">
        <f>IF(ISTEXT(Data!AK2943),Data!AK2943,"")</f>
        <v/>
      </c>
    </row>
    <row r="2944" spans="20:21" x14ac:dyDescent="0.2">
      <c r="T2944" s="384" t="str">
        <f>IF(ISTEXT(Data!AJ2944),Data!AJ2944,"")</f>
        <v/>
      </c>
      <c r="U2944" s="384" t="str">
        <f>IF(ISTEXT(Data!AK2944),Data!AK2944,"")</f>
        <v/>
      </c>
    </row>
    <row r="2945" spans="20:21" x14ac:dyDescent="0.2">
      <c r="T2945" s="384" t="str">
        <f>IF(ISTEXT(Data!AJ2945),Data!AJ2945,"")</f>
        <v/>
      </c>
      <c r="U2945" s="384" t="str">
        <f>IF(ISTEXT(Data!AK2945),Data!AK2945,"")</f>
        <v/>
      </c>
    </row>
    <row r="2946" spans="20:21" x14ac:dyDescent="0.2">
      <c r="T2946" s="384" t="str">
        <f>IF(ISTEXT(Data!AJ2946),Data!AJ2946,"")</f>
        <v/>
      </c>
      <c r="U2946" s="384" t="str">
        <f>IF(ISTEXT(Data!AK2946),Data!AK2946,"")</f>
        <v/>
      </c>
    </row>
    <row r="2947" spans="20:21" x14ac:dyDescent="0.2">
      <c r="T2947" s="384" t="str">
        <f>IF(ISTEXT(Data!AJ2947),Data!AJ2947,"")</f>
        <v/>
      </c>
      <c r="U2947" s="384" t="str">
        <f>IF(ISTEXT(Data!AK2947),Data!AK2947,"")</f>
        <v/>
      </c>
    </row>
    <row r="2948" spans="20:21" x14ac:dyDescent="0.2">
      <c r="T2948" s="384" t="str">
        <f>IF(ISTEXT(Data!AJ2948),Data!AJ2948,"")</f>
        <v/>
      </c>
      <c r="U2948" s="384" t="str">
        <f>IF(ISTEXT(Data!AK2948),Data!AK2948,"")</f>
        <v/>
      </c>
    </row>
    <row r="2949" spans="20:21" x14ac:dyDescent="0.2">
      <c r="T2949" s="384" t="str">
        <f>IF(ISTEXT(Data!AJ2949),Data!AJ2949,"")</f>
        <v/>
      </c>
      <c r="U2949" s="384" t="str">
        <f>IF(ISTEXT(Data!AK2949),Data!AK2949,"")</f>
        <v/>
      </c>
    </row>
    <row r="2950" spans="20:21" x14ac:dyDescent="0.2">
      <c r="T2950" s="384" t="str">
        <f>IF(ISTEXT(Data!AJ2950),Data!AJ2950,"")</f>
        <v/>
      </c>
      <c r="U2950" s="384" t="str">
        <f>IF(ISTEXT(Data!AK2950),Data!AK2950,"")</f>
        <v/>
      </c>
    </row>
    <row r="2951" spans="20:21" x14ac:dyDescent="0.2">
      <c r="T2951" s="384" t="str">
        <f>IF(ISTEXT(Data!AJ2951),Data!AJ2951,"")</f>
        <v/>
      </c>
      <c r="U2951" s="384" t="str">
        <f>IF(ISTEXT(Data!AK2951),Data!AK2951,"")</f>
        <v/>
      </c>
    </row>
    <row r="2952" spans="20:21" x14ac:dyDescent="0.2">
      <c r="T2952" s="384" t="str">
        <f>IF(ISTEXT(Data!AJ2952),Data!AJ2952,"")</f>
        <v/>
      </c>
      <c r="U2952" s="384" t="str">
        <f>IF(ISTEXT(Data!AK2952),Data!AK2952,"")</f>
        <v/>
      </c>
    </row>
    <row r="2953" spans="20:21" x14ac:dyDescent="0.2">
      <c r="T2953" s="384" t="str">
        <f>IF(ISTEXT(Data!AJ2953),Data!AJ2953,"")</f>
        <v/>
      </c>
      <c r="U2953" s="384" t="str">
        <f>IF(ISTEXT(Data!AK2953),Data!AK2953,"")</f>
        <v/>
      </c>
    </row>
    <row r="2954" spans="20:21" x14ac:dyDescent="0.2">
      <c r="T2954" s="384" t="str">
        <f>IF(ISTEXT(Data!AJ2954),Data!AJ2954,"")</f>
        <v/>
      </c>
      <c r="U2954" s="384" t="str">
        <f>IF(ISTEXT(Data!AK2954),Data!AK2954,"")</f>
        <v/>
      </c>
    </row>
    <row r="2955" spans="20:21" x14ac:dyDescent="0.2">
      <c r="T2955" s="384" t="str">
        <f>IF(ISTEXT(Data!AJ2955),Data!AJ2955,"")</f>
        <v/>
      </c>
      <c r="U2955" s="384" t="str">
        <f>IF(ISTEXT(Data!AK2955),Data!AK2955,"")</f>
        <v/>
      </c>
    </row>
    <row r="2956" spans="20:21" x14ac:dyDescent="0.2">
      <c r="T2956" s="384" t="str">
        <f>IF(ISTEXT(Data!AJ2956),Data!AJ2956,"")</f>
        <v/>
      </c>
      <c r="U2956" s="384" t="str">
        <f>IF(ISTEXT(Data!AK2956),Data!AK2956,"")</f>
        <v/>
      </c>
    </row>
    <row r="2957" spans="20:21" x14ac:dyDescent="0.2">
      <c r="T2957" s="384" t="str">
        <f>IF(ISTEXT(Data!AJ2957),Data!AJ2957,"")</f>
        <v/>
      </c>
      <c r="U2957" s="384" t="str">
        <f>IF(ISTEXT(Data!AK2957),Data!AK2957,"")</f>
        <v/>
      </c>
    </row>
    <row r="2958" spans="20:21" x14ac:dyDescent="0.2">
      <c r="T2958" s="384" t="str">
        <f>IF(ISTEXT(Data!AJ2958),Data!AJ2958,"")</f>
        <v/>
      </c>
      <c r="U2958" s="384" t="str">
        <f>IF(ISTEXT(Data!AK2958),Data!AK2958,"")</f>
        <v/>
      </c>
    </row>
    <row r="2959" spans="20:21" x14ac:dyDescent="0.2">
      <c r="T2959" s="384" t="str">
        <f>IF(ISTEXT(Data!AJ2959),Data!AJ2959,"")</f>
        <v/>
      </c>
      <c r="U2959" s="384" t="str">
        <f>IF(ISTEXT(Data!AK2959),Data!AK2959,"")</f>
        <v/>
      </c>
    </row>
    <row r="2960" spans="20:21" x14ac:dyDescent="0.2">
      <c r="T2960" s="384" t="str">
        <f>IF(ISTEXT(Data!AJ2960),Data!AJ2960,"")</f>
        <v/>
      </c>
      <c r="U2960" s="384" t="str">
        <f>IF(ISTEXT(Data!AK2960),Data!AK2960,"")</f>
        <v/>
      </c>
    </row>
    <row r="2961" spans="20:21" x14ac:dyDescent="0.2">
      <c r="T2961" s="384" t="str">
        <f>IF(ISTEXT(Data!AJ2961),Data!AJ2961,"")</f>
        <v/>
      </c>
      <c r="U2961" s="384" t="str">
        <f>IF(ISTEXT(Data!AK2961),Data!AK2961,"")</f>
        <v/>
      </c>
    </row>
    <row r="2962" spans="20:21" x14ac:dyDescent="0.2">
      <c r="T2962" s="384" t="str">
        <f>IF(ISTEXT(Data!AJ2962),Data!AJ2962,"")</f>
        <v/>
      </c>
      <c r="U2962" s="384" t="str">
        <f>IF(ISTEXT(Data!AK2962),Data!AK2962,"")</f>
        <v/>
      </c>
    </row>
    <row r="2963" spans="20:21" x14ac:dyDescent="0.2">
      <c r="T2963" s="384" t="str">
        <f>IF(ISTEXT(Data!AJ2963),Data!AJ2963,"")</f>
        <v/>
      </c>
      <c r="U2963" s="384" t="str">
        <f>IF(ISTEXT(Data!AK2963),Data!AK2963,"")</f>
        <v/>
      </c>
    </row>
    <row r="2964" spans="20:21" x14ac:dyDescent="0.2">
      <c r="T2964" s="384" t="str">
        <f>IF(ISTEXT(Data!AJ2964),Data!AJ2964,"")</f>
        <v/>
      </c>
      <c r="U2964" s="384" t="str">
        <f>IF(ISTEXT(Data!AK2964),Data!AK2964,"")</f>
        <v/>
      </c>
    </row>
    <row r="2965" spans="20:21" x14ac:dyDescent="0.2">
      <c r="T2965" s="384" t="str">
        <f>IF(ISTEXT(Data!AJ2965),Data!AJ2965,"")</f>
        <v/>
      </c>
      <c r="U2965" s="384" t="str">
        <f>IF(ISTEXT(Data!AK2965),Data!AK2965,"")</f>
        <v/>
      </c>
    </row>
    <row r="2966" spans="20:21" x14ac:dyDescent="0.2">
      <c r="T2966" s="384" t="str">
        <f>IF(ISTEXT(Data!AJ2966),Data!AJ2966,"")</f>
        <v/>
      </c>
      <c r="U2966" s="384" t="str">
        <f>IF(ISTEXT(Data!AK2966),Data!AK2966,"")</f>
        <v/>
      </c>
    </row>
    <row r="2967" spans="20:21" x14ac:dyDescent="0.2">
      <c r="T2967" s="384" t="str">
        <f>IF(ISTEXT(Data!AJ2967),Data!AJ2967,"")</f>
        <v/>
      </c>
      <c r="U2967" s="384" t="str">
        <f>IF(ISTEXT(Data!AK2967),Data!AK2967,"")</f>
        <v/>
      </c>
    </row>
    <row r="2968" spans="20:21" x14ac:dyDescent="0.2">
      <c r="T2968" s="384" t="str">
        <f>IF(ISTEXT(Data!AJ2968),Data!AJ2968,"")</f>
        <v/>
      </c>
      <c r="U2968" s="384" t="str">
        <f>IF(ISTEXT(Data!AK2968),Data!AK2968,"")</f>
        <v/>
      </c>
    </row>
    <row r="2969" spans="20:21" x14ac:dyDescent="0.2">
      <c r="T2969" s="384" t="str">
        <f>IF(ISTEXT(Data!AJ2969),Data!AJ2969,"")</f>
        <v/>
      </c>
      <c r="U2969" s="384" t="str">
        <f>IF(ISTEXT(Data!AK2969),Data!AK2969,"")</f>
        <v/>
      </c>
    </row>
    <row r="2970" spans="20:21" x14ac:dyDescent="0.2">
      <c r="T2970" s="384" t="str">
        <f>IF(ISTEXT(Data!AJ2970),Data!AJ2970,"")</f>
        <v/>
      </c>
      <c r="U2970" s="384" t="str">
        <f>IF(ISTEXT(Data!AK2970),Data!AK2970,"")</f>
        <v/>
      </c>
    </row>
    <row r="2971" spans="20:21" x14ac:dyDescent="0.2">
      <c r="T2971" s="384" t="str">
        <f>IF(ISTEXT(Data!AJ2971),Data!AJ2971,"")</f>
        <v/>
      </c>
      <c r="U2971" s="384" t="str">
        <f>IF(ISTEXT(Data!AK2971),Data!AK2971,"")</f>
        <v/>
      </c>
    </row>
    <row r="2972" spans="20:21" x14ac:dyDescent="0.2">
      <c r="T2972" s="384" t="str">
        <f>IF(ISTEXT(Data!AJ2972),Data!AJ2972,"")</f>
        <v/>
      </c>
      <c r="U2972" s="384" t="str">
        <f>IF(ISTEXT(Data!AK2972),Data!AK2972,"")</f>
        <v/>
      </c>
    </row>
    <row r="2973" spans="20:21" x14ac:dyDescent="0.2">
      <c r="T2973" s="384" t="str">
        <f>IF(ISTEXT(Data!AJ2973),Data!AJ2973,"")</f>
        <v/>
      </c>
      <c r="U2973" s="384" t="str">
        <f>IF(ISTEXT(Data!AK2973),Data!AK2973,"")</f>
        <v/>
      </c>
    </row>
    <row r="2974" spans="20:21" x14ac:dyDescent="0.2">
      <c r="T2974" s="384" t="str">
        <f>IF(ISTEXT(Data!AJ2974),Data!AJ2974,"")</f>
        <v/>
      </c>
      <c r="U2974" s="384" t="str">
        <f>IF(ISTEXT(Data!AK2974),Data!AK2974,"")</f>
        <v/>
      </c>
    </row>
    <row r="2975" spans="20:21" x14ac:dyDescent="0.2">
      <c r="T2975" s="384" t="str">
        <f>IF(ISTEXT(Data!AJ2975),Data!AJ2975,"")</f>
        <v/>
      </c>
      <c r="U2975" s="384" t="str">
        <f>IF(ISTEXT(Data!AK2975),Data!AK2975,"")</f>
        <v/>
      </c>
    </row>
    <row r="2976" spans="20:21" x14ac:dyDescent="0.2">
      <c r="T2976" s="384" t="str">
        <f>IF(ISTEXT(Data!AJ2976),Data!AJ2976,"")</f>
        <v/>
      </c>
      <c r="U2976" s="384" t="str">
        <f>IF(ISTEXT(Data!AK2976),Data!AK2976,"")</f>
        <v/>
      </c>
    </row>
    <row r="2977" spans="20:21" x14ac:dyDescent="0.2">
      <c r="T2977" s="384" t="str">
        <f>IF(ISTEXT(Data!AJ2977),Data!AJ2977,"")</f>
        <v/>
      </c>
      <c r="U2977" s="384" t="str">
        <f>IF(ISTEXT(Data!AK2977),Data!AK2977,"")</f>
        <v/>
      </c>
    </row>
    <row r="2978" spans="20:21" x14ac:dyDescent="0.2">
      <c r="T2978" s="384" t="str">
        <f>IF(ISTEXT(Data!AJ2978),Data!AJ2978,"")</f>
        <v/>
      </c>
      <c r="U2978" s="384" t="str">
        <f>IF(ISTEXT(Data!AK2978),Data!AK2978,"")</f>
        <v/>
      </c>
    </row>
    <row r="2979" spans="20:21" x14ac:dyDescent="0.2">
      <c r="T2979" s="384" t="str">
        <f>IF(ISTEXT(Data!AJ2979),Data!AJ2979,"")</f>
        <v/>
      </c>
      <c r="U2979" s="384" t="str">
        <f>IF(ISTEXT(Data!AK2979),Data!AK2979,"")</f>
        <v/>
      </c>
    </row>
    <row r="2980" spans="20:21" x14ac:dyDescent="0.2">
      <c r="T2980" s="384" t="str">
        <f>IF(ISTEXT(Data!AJ2980),Data!AJ2980,"")</f>
        <v/>
      </c>
      <c r="U2980" s="384" t="str">
        <f>IF(ISTEXT(Data!AK2980),Data!AK2980,"")</f>
        <v/>
      </c>
    </row>
    <row r="2981" spans="20:21" x14ac:dyDescent="0.2">
      <c r="T2981" s="384" t="str">
        <f>IF(ISTEXT(Data!AJ2981),Data!AJ2981,"")</f>
        <v/>
      </c>
      <c r="U2981" s="384" t="str">
        <f>IF(ISTEXT(Data!AK2981),Data!AK2981,"")</f>
        <v/>
      </c>
    </row>
    <row r="2982" spans="20:21" x14ac:dyDescent="0.2">
      <c r="T2982" s="384" t="str">
        <f>IF(ISTEXT(Data!AJ2982),Data!AJ2982,"")</f>
        <v/>
      </c>
      <c r="U2982" s="384" t="str">
        <f>IF(ISTEXT(Data!AK2982),Data!AK2982,"")</f>
        <v/>
      </c>
    </row>
    <row r="2983" spans="20:21" x14ac:dyDescent="0.2">
      <c r="T2983" s="384" t="str">
        <f>IF(ISTEXT(Data!AJ2983),Data!AJ2983,"")</f>
        <v/>
      </c>
      <c r="U2983" s="384" t="str">
        <f>IF(ISTEXT(Data!AK2983),Data!AK2983,"")</f>
        <v/>
      </c>
    </row>
    <row r="2984" spans="20:21" x14ac:dyDescent="0.2">
      <c r="T2984" s="384" t="str">
        <f>IF(ISTEXT(Data!AJ2984),Data!AJ2984,"")</f>
        <v/>
      </c>
      <c r="U2984" s="384" t="str">
        <f>IF(ISTEXT(Data!AK2984),Data!AK2984,"")</f>
        <v/>
      </c>
    </row>
    <row r="2985" spans="20:21" x14ac:dyDescent="0.2">
      <c r="T2985" s="384" t="str">
        <f>IF(ISTEXT(Data!AJ2985),Data!AJ2985,"")</f>
        <v/>
      </c>
      <c r="U2985" s="384" t="str">
        <f>IF(ISTEXT(Data!AK2985),Data!AK2985,"")</f>
        <v/>
      </c>
    </row>
    <row r="2986" spans="20:21" x14ac:dyDescent="0.2">
      <c r="T2986" s="384" t="str">
        <f>IF(ISTEXT(Data!AJ2986),Data!AJ2986,"")</f>
        <v/>
      </c>
      <c r="U2986" s="384" t="str">
        <f>IF(ISTEXT(Data!AK2986),Data!AK2986,"")</f>
        <v/>
      </c>
    </row>
    <row r="2987" spans="20:21" x14ac:dyDescent="0.2">
      <c r="T2987" s="384" t="str">
        <f>IF(ISTEXT(Data!AJ2987),Data!AJ2987,"")</f>
        <v/>
      </c>
      <c r="U2987" s="384" t="str">
        <f>IF(ISTEXT(Data!AK2987),Data!AK2987,"")</f>
        <v/>
      </c>
    </row>
    <row r="2988" spans="20:21" x14ac:dyDescent="0.2">
      <c r="T2988" s="384" t="str">
        <f>IF(ISTEXT(Data!AJ2988),Data!AJ2988,"")</f>
        <v/>
      </c>
      <c r="U2988" s="384" t="str">
        <f>IF(ISTEXT(Data!AK2988),Data!AK2988,"")</f>
        <v/>
      </c>
    </row>
    <row r="2989" spans="20:21" x14ac:dyDescent="0.2">
      <c r="T2989" s="384" t="str">
        <f>IF(ISTEXT(Data!AJ2989),Data!AJ2989,"")</f>
        <v/>
      </c>
      <c r="U2989" s="384" t="str">
        <f>IF(ISTEXT(Data!AK2989),Data!AK2989,"")</f>
        <v/>
      </c>
    </row>
    <row r="2990" spans="20:21" x14ac:dyDescent="0.2">
      <c r="T2990" s="384" t="str">
        <f>IF(ISTEXT(Data!AJ2990),Data!AJ2990,"")</f>
        <v/>
      </c>
      <c r="U2990" s="384" t="str">
        <f>IF(ISTEXT(Data!AK2990),Data!AK2990,"")</f>
        <v/>
      </c>
    </row>
    <row r="2991" spans="20:21" x14ac:dyDescent="0.2">
      <c r="T2991" s="384" t="str">
        <f>IF(ISTEXT(Data!AJ2991),Data!AJ2991,"")</f>
        <v/>
      </c>
      <c r="U2991" s="384" t="str">
        <f>IF(ISTEXT(Data!AK2991),Data!AK2991,"")</f>
        <v/>
      </c>
    </row>
    <row r="2992" spans="20:21" x14ac:dyDescent="0.2">
      <c r="T2992" s="384" t="str">
        <f>IF(ISTEXT(Data!AJ2992),Data!AJ2992,"")</f>
        <v/>
      </c>
      <c r="U2992" s="384" t="str">
        <f>IF(ISTEXT(Data!AK2992),Data!AK2992,"")</f>
        <v/>
      </c>
    </row>
    <row r="2993" spans="20:21" x14ac:dyDescent="0.2">
      <c r="T2993" s="384" t="str">
        <f>IF(ISTEXT(Data!AJ2993),Data!AJ2993,"")</f>
        <v/>
      </c>
      <c r="U2993" s="384" t="str">
        <f>IF(ISTEXT(Data!AK2993),Data!AK2993,"")</f>
        <v/>
      </c>
    </row>
    <row r="2994" spans="20:21" x14ac:dyDescent="0.2">
      <c r="T2994" s="384" t="str">
        <f>IF(ISTEXT(Data!AJ2994),Data!AJ2994,"")</f>
        <v/>
      </c>
      <c r="U2994" s="384" t="str">
        <f>IF(ISTEXT(Data!AK2994),Data!AK2994,"")</f>
        <v/>
      </c>
    </row>
    <row r="2995" spans="20:21" x14ac:dyDescent="0.2">
      <c r="T2995" s="384" t="str">
        <f>IF(ISTEXT(Data!AJ2995),Data!AJ2995,"")</f>
        <v/>
      </c>
      <c r="U2995" s="384" t="str">
        <f>IF(ISTEXT(Data!AK2995),Data!AK2995,"")</f>
        <v/>
      </c>
    </row>
    <row r="2996" spans="20:21" x14ac:dyDescent="0.2">
      <c r="T2996" s="384" t="str">
        <f>IF(ISTEXT(Data!AJ2996),Data!AJ2996,"")</f>
        <v/>
      </c>
      <c r="U2996" s="384" t="str">
        <f>IF(ISTEXT(Data!AK2996),Data!AK2996,"")</f>
        <v/>
      </c>
    </row>
    <row r="2997" spans="20:21" x14ac:dyDescent="0.2">
      <c r="T2997" s="384" t="str">
        <f>IF(ISTEXT(Data!AJ2997),Data!AJ2997,"")</f>
        <v/>
      </c>
      <c r="U2997" s="384" t="str">
        <f>IF(ISTEXT(Data!AK2997),Data!AK2997,"")</f>
        <v/>
      </c>
    </row>
    <row r="2998" spans="20:21" x14ac:dyDescent="0.2">
      <c r="T2998" s="384" t="str">
        <f>IF(ISTEXT(Data!AJ2998),Data!AJ2998,"")</f>
        <v/>
      </c>
      <c r="U2998" s="384" t="str">
        <f>IF(ISTEXT(Data!AK2998),Data!AK2998,"")</f>
        <v/>
      </c>
    </row>
    <row r="2999" spans="20:21" x14ac:dyDescent="0.2">
      <c r="T2999" s="384" t="str">
        <f>IF(ISTEXT(Data!AJ2999),Data!AJ2999,"")</f>
        <v/>
      </c>
      <c r="U2999" s="384" t="str">
        <f>IF(ISTEXT(Data!AK2999),Data!AK2999,"")</f>
        <v/>
      </c>
    </row>
    <row r="3000" spans="20:21" x14ac:dyDescent="0.2">
      <c r="T3000" s="384" t="str">
        <f>IF(ISTEXT(Data!AJ3000),Data!AJ3000,"")</f>
        <v/>
      </c>
      <c r="U3000" s="384" t="str">
        <f>IF(ISTEXT(Data!AK3000),Data!AK3000,"")</f>
        <v/>
      </c>
    </row>
    <row r="3001" spans="20:21" x14ac:dyDescent="0.2">
      <c r="T3001" s="384" t="str">
        <f>IF(ISTEXT(Data!AJ3001),Data!AJ3001,"")</f>
        <v/>
      </c>
      <c r="U3001" s="384" t="str">
        <f>IF(ISTEXT(Data!AK3001),Data!AK3001,"")</f>
        <v/>
      </c>
    </row>
    <row r="3002" spans="20:21" x14ac:dyDescent="0.2">
      <c r="T3002" s="384" t="str">
        <f>IF(ISTEXT(Data!AJ3002),Data!AJ3002,"")</f>
        <v/>
      </c>
      <c r="U3002" s="384" t="str">
        <f>IF(ISTEXT(Data!AK3002),Data!AK3002,"")</f>
        <v/>
      </c>
    </row>
    <row r="3003" spans="20:21" x14ac:dyDescent="0.2">
      <c r="T3003" s="384" t="str">
        <f>IF(ISTEXT(Data!AJ3003),Data!AJ3003,"")</f>
        <v/>
      </c>
      <c r="U3003" s="384" t="str">
        <f>IF(ISTEXT(Data!AK3003),Data!AK3003,"")</f>
        <v/>
      </c>
    </row>
    <row r="3004" spans="20:21" x14ac:dyDescent="0.2">
      <c r="T3004" s="384" t="str">
        <f>IF(ISTEXT(Data!AJ3004),Data!AJ3004,"")</f>
        <v/>
      </c>
      <c r="U3004" s="384" t="str">
        <f>IF(ISTEXT(Data!AK3004),Data!AK3004,"")</f>
        <v/>
      </c>
    </row>
    <row r="3005" spans="20:21" x14ac:dyDescent="0.2">
      <c r="T3005" s="384" t="str">
        <f>IF(ISTEXT(Data!AJ3005),Data!AJ3005,"")</f>
        <v/>
      </c>
      <c r="U3005" s="384" t="str">
        <f>IF(ISTEXT(Data!AK3005),Data!AK3005,"")</f>
        <v/>
      </c>
    </row>
    <row r="3006" spans="20:21" x14ac:dyDescent="0.2">
      <c r="T3006" s="384" t="str">
        <f>IF(ISTEXT(Data!AJ3006),Data!AJ3006,"")</f>
        <v/>
      </c>
      <c r="U3006" s="384" t="str">
        <f>IF(ISTEXT(Data!AK3006),Data!AK3006,"")</f>
        <v/>
      </c>
    </row>
    <row r="3007" spans="20:21" x14ac:dyDescent="0.2">
      <c r="T3007" s="384" t="str">
        <f>IF(ISTEXT(Data!AJ3007),Data!AJ3007,"")</f>
        <v/>
      </c>
      <c r="U3007" s="384" t="str">
        <f>IF(ISTEXT(Data!AK3007),Data!AK3007,"")</f>
        <v/>
      </c>
    </row>
    <row r="3008" spans="20:21" x14ac:dyDescent="0.2">
      <c r="T3008" s="384" t="str">
        <f>IF(ISTEXT(Data!AJ3008),Data!AJ3008,"")</f>
        <v/>
      </c>
      <c r="U3008" s="384" t="str">
        <f>IF(ISTEXT(Data!AK3008),Data!AK3008,"")</f>
        <v/>
      </c>
    </row>
    <row r="3009" spans="20:21" x14ac:dyDescent="0.2">
      <c r="T3009" s="384" t="str">
        <f>IF(ISTEXT(Data!AJ3009),Data!AJ3009,"")</f>
        <v/>
      </c>
      <c r="U3009" s="384" t="str">
        <f>IF(ISTEXT(Data!AK3009),Data!AK3009,"")</f>
        <v/>
      </c>
    </row>
    <row r="3010" spans="20:21" x14ac:dyDescent="0.2">
      <c r="T3010" s="384" t="str">
        <f>IF(ISTEXT(Data!AJ3010),Data!AJ3010,"")</f>
        <v/>
      </c>
      <c r="U3010" s="384" t="str">
        <f>IF(ISTEXT(Data!AK3010),Data!AK3010,"")</f>
        <v/>
      </c>
    </row>
    <row r="3011" spans="20:21" x14ac:dyDescent="0.2">
      <c r="T3011" s="384" t="str">
        <f>IF(ISTEXT(Data!AJ3011),Data!AJ3011,"")</f>
        <v/>
      </c>
      <c r="U3011" s="384" t="str">
        <f>IF(ISTEXT(Data!AK3011),Data!AK3011,"")</f>
        <v/>
      </c>
    </row>
    <row r="3012" spans="20:21" x14ac:dyDescent="0.2">
      <c r="T3012" s="384" t="str">
        <f>IF(ISTEXT(Data!AJ3012),Data!AJ3012,"")</f>
        <v/>
      </c>
      <c r="U3012" s="384" t="str">
        <f>IF(ISTEXT(Data!AK3012),Data!AK3012,"")</f>
        <v/>
      </c>
    </row>
    <row r="3013" spans="20:21" x14ac:dyDescent="0.2">
      <c r="T3013" s="384" t="str">
        <f>IF(ISTEXT(Data!AJ3013),Data!AJ3013,"")</f>
        <v/>
      </c>
      <c r="U3013" s="384" t="str">
        <f>IF(ISTEXT(Data!AK3013),Data!AK3013,"")</f>
        <v/>
      </c>
    </row>
    <row r="3014" spans="20:21" x14ac:dyDescent="0.2">
      <c r="T3014" s="384" t="str">
        <f>IF(ISTEXT(Data!AJ3014),Data!AJ3014,"")</f>
        <v/>
      </c>
      <c r="U3014" s="384" t="str">
        <f>IF(ISTEXT(Data!AK3014),Data!AK3014,"")</f>
        <v/>
      </c>
    </row>
    <row r="3015" spans="20:21" x14ac:dyDescent="0.2">
      <c r="T3015" s="384" t="str">
        <f>IF(ISTEXT(Data!AJ3015),Data!AJ3015,"")</f>
        <v/>
      </c>
      <c r="U3015" s="384" t="str">
        <f>IF(ISTEXT(Data!AK3015),Data!AK3015,"")</f>
        <v/>
      </c>
    </row>
    <row r="3016" spans="20:21" x14ac:dyDescent="0.2">
      <c r="T3016" s="384" t="str">
        <f>IF(ISTEXT(Data!AJ3016),Data!AJ3016,"")</f>
        <v/>
      </c>
      <c r="U3016" s="384" t="str">
        <f>IF(ISTEXT(Data!AK3016),Data!AK3016,"")</f>
        <v/>
      </c>
    </row>
    <row r="3017" spans="20:21" x14ac:dyDescent="0.2">
      <c r="T3017" s="384" t="str">
        <f>IF(ISTEXT(Data!AJ3017),Data!AJ3017,"")</f>
        <v/>
      </c>
      <c r="U3017" s="384" t="str">
        <f>IF(ISTEXT(Data!AK3017),Data!AK3017,"")</f>
        <v/>
      </c>
    </row>
    <row r="3018" spans="20:21" x14ac:dyDescent="0.2">
      <c r="T3018" s="384" t="str">
        <f>IF(ISTEXT(Data!AJ3018),Data!AJ3018,"")</f>
        <v/>
      </c>
      <c r="U3018" s="384" t="str">
        <f>IF(ISTEXT(Data!AK3018),Data!AK3018,"")</f>
        <v/>
      </c>
    </row>
    <row r="3019" spans="20:21" x14ac:dyDescent="0.2">
      <c r="T3019" s="384" t="str">
        <f>IF(ISTEXT(Data!AJ3019),Data!AJ3019,"")</f>
        <v/>
      </c>
      <c r="U3019" s="384" t="str">
        <f>IF(ISTEXT(Data!AK3019),Data!AK3019,"")</f>
        <v/>
      </c>
    </row>
    <row r="3020" spans="20:21" x14ac:dyDescent="0.2">
      <c r="T3020" s="384" t="str">
        <f>IF(ISTEXT(Data!AJ3020),Data!AJ3020,"")</f>
        <v/>
      </c>
      <c r="U3020" s="384" t="str">
        <f>IF(ISTEXT(Data!AK3020),Data!AK3020,"")</f>
        <v/>
      </c>
    </row>
    <row r="3021" spans="20:21" x14ac:dyDescent="0.2">
      <c r="T3021" s="384" t="str">
        <f>IF(ISTEXT(Data!AJ3021),Data!AJ3021,"")</f>
        <v/>
      </c>
      <c r="U3021" s="384" t="str">
        <f>IF(ISTEXT(Data!AK3021),Data!AK3021,"")</f>
        <v/>
      </c>
    </row>
    <row r="3022" spans="20:21" x14ac:dyDescent="0.2">
      <c r="T3022" s="384" t="str">
        <f>IF(ISTEXT(Data!AJ3022),Data!AJ3022,"")</f>
        <v/>
      </c>
      <c r="U3022" s="384" t="str">
        <f>IF(ISTEXT(Data!AK3022),Data!AK3022,"")</f>
        <v/>
      </c>
    </row>
    <row r="3023" spans="20:21" x14ac:dyDescent="0.2">
      <c r="T3023" s="384" t="str">
        <f>IF(ISTEXT(Data!AJ3023),Data!AJ3023,"")</f>
        <v/>
      </c>
      <c r="U3023" s="384" t="str">
        <f>IF(ISTEXT(Data!AK3023),Data!AK3023,"")</f>
        <v/>
      </c>
    </row>
    <row r="3024" spans="20:21" x14ac:dyDescent="0.2">
      <c r="T3024" s="384" t="str">
        <f>IF(ISTEXT(Data!AJ3024),Data!AJ3024,"")</f>
        <v/>
      </c>
      <c r="U3024" s="384" t="str">
        <f>IF(ISTEXT(Data!AK3024),Data!AK3024,"")</f>
        <v/>
      </c>
    </row>
    <row r="3025" spans="20:21" x14ac:dyDescent="0.2">
      <c r="T3025" s="384" t="str">
        <f>IF(ISTEXT(Data!AJ3025),Data!AJ3025,"")</f>
        <v/>
      </c>
      <c r="U3025" s="384" t="str">
        <f>IF(ISTEXT(Data!AK3025),Data!AK3025,"")</f>
        <v/>
      </c>
    </row>
    <row r="3026" spans="20:21" x14ac:dyDescent="0.2">
      <c r="T3026" s="384" t="str">
        <f>IF(ISTEXT(Data!AJ3026),Data!AJ3026,"")</f>
        <v/>
      </c>
      <c r="U3026" s="384" t="str">
        <f>IF(ISTEXT(Data!AK3026),Data!AK3026,"")</f>
        <v/>
      </c>
    </row>
    <row r="3027" spans="20:21" x14ac:dyDescent="0.2">
      <c r="T3027" s="384" t="str">
        <f>IF(ISTEXT(Data!AJ3027),Data!AJ3027,"")</f>
        <v/>
      </c>
      <c r="U3027" s="384" t="str">
        <f>IF(ISTEXT(Data!AK3027),Data!AK3027,"")</f>
        <v/>
      </c>
    </row>
    <row r="3028" spans="20:21" x14ac:dyDescent="0.2">
      <c r="T3028" s="384" t="str">
        <f>IF(ISTEXT(Data!AJ3028),Data!AJ3028,"")</f>
        <v/>
      </c>
      <c r="U3028" s="384" t="str">
        <f>IF(ISTEXT(Data!AK3028),Data!AK3028,"")</f>
        <v/>
      </c>
    </row>
    <row r="3029" spans="20:21" x14ac:dyDescent="0.2">
      <c r="T3029" s="384" t="str">
        <f>IF(ISTEXT(Data!AJ3029),Data!AJ3029,"")</f>
        <v/>
      </c>
      <c r="U3029" s="384" t="str">
        <f>IF(ISTEXT(Data!AK3029),Data!AK3029,"")</f>
        <v/>
      </c>
    </row>
    <row r="3030" spans="20:21" x14ac:dyDescent="0.2">
      <c r="T3030" s="384" t="str">
        <f>IF(ISTEXT(Data!AJ3030),Data!AJ3030,"")</f>
        <v/>
      </c>
      <c r="U3030" s="384" t="str">
        <f>IF(ISTEXT(Data!AK3030),Data!AK3030,"")</f>
        <v/>
      </c>
    </row>
    <row r="3031" spans="20:21" x14ac:dyDescent="0.2">
      <c r="T3031" s="384" t="str">
        <f>IF(ISTEXT(Data!AJ3031),Data!AJ3031,"")</f>
        <v/>
      </c>
      <c r="U3031" s="384" t="str">
        <f>IF(ISTEXT(Data!AK3031),Data!AK3031,"")</f>
        <v/>
      </c>
    </row>
    <row r="3032" spans="20:21" x14ac:dyDescent="0.2">
      <c r="T3032" s="384" t="str">
        <f>IF(ISTEXT(Data!AJ3032),Data!AJ3032,"")</f>
        <v/>
      </c>
      <c r="U3032" s="384" t="str">
        <f>IF(ISTEXT(Data!AK3032),Data!AK3032,"")</f>
        <v/>
      </c>
    </row>
    <row r="3033" spans="20:21" x14ac:dyDescent="0.2">
      <c r="T3033" s="384" t="str">
        <f>IF(ISTEXT(Data!AJ3033),Data!AJ3033,"")</f>
        <v/>
      </c>
      <c r="U3033" s="384" t="str">
        <f>IF(ISTEXT(Data!AK3033),Data!AK3033,"")</f>
        <v/>
      </c>
    </row>
    <row r="3034" spans="20:21" x14ac:dyDescent="0.2">
      <c r="T3034" s="384" t="str">
        <f>IF(ISTEXT(Data!AJ3034),Data!AJ3034,"")</f>
        <v/>
      </c>
      <c r="U3034" s="384" t="str">
        <f>IF(ISTEXT(Data!AK3034),Data!AK3034,"")</f>
        <v/>
      </c>
    </row>
    <row r="3035" spans="20:21" x14ac:dyDescent="0.2">
      <c r="T3035" s="384" t="str">
        <f>IF(ISTEXT(Data!AJ3035),Data!AJ3035,"")</f>
        <v/>
      </c>
      <c r="U3035" s="384" t="str">
        <f>IF(ISTEXT(Data!AK3035),Data!AK3035,"")</f>
        <v/>
      </c>
    </row>
    <row r="3036" spans="20:21" x14ac:dyDescent="0.2">
      <c r="T3036" s="384" t="str">
        <f>IF(ISTEXT(Data!AJ3036),Data!AJ3036,"")</f>
        <v/>
      </c>
      <c r="U3036" s="384" t="str">
        <f>IF(ISTEXT(Data!AK3036),Data!AK3036,"")</f>
        <v/>
      </c>
    </row>
    <row r="3037" spans="20:21" x14ac:dyDescent="0.2">
      <c r="T3037" s="384" t="str">
        <f>IF(ISTEXT(Data!AJ3037),Data!AJ3037,"")</f>
        <v/>
      </c>
      <c r="U3037" s="384" t="str">
        <f>IF(ISTEXT(Data!AK3037),Data!AK3037,"")</f>
        <v/>
      </c>
    </row>
    <row r="3038" spans="20:21" x14ac:dyDescent="0.2">
      <c r="T3038" s="384" t="str">
        <f>IF(ISTEXT(Data!AJ3038),Data!AJ3038,"")</f>
        <v/>
      </c>
      <c r="U3038" s="384" t="str">
        <f>IF(ISTEXT(Data!AK3038),Data!AK3038,"")</f>
        <v/>
      </c>
    </row>
    <row r="3039" spans="20:21" x14ac:dyDescent="0.2">
      <c r="T3039" s="384" t="str">
        <f>IF(ISTEXT(Data!AJ3039),Data!AJ3039,"")</f>
        <v/>
      </c>
      <c r="U3039" s="384" t="str">
        <f>IF(ISTEXT(Data!AK3039),Data!AK3039,"")</f>
        <v/>
      </c>
    </row>
    <row r="3040" spans="20:21" x14ac:dyDescent="0.2">
      <c r="T3040" s="384" t="str">
        <f>IF(ISTEXT(Data!AJ3040),Data!AJ3040,"")</f>
        <v/>
      </c>
      <c r="U3040" s="384" t="str">
        <f>IF(ISTEXT(Data!AK3040),Data!AK3040,"")</f>
        <v/>
      </c>
    </row>
    <row r="3041" spans="20:21" x14ac:dyDescent="0.2">
      <c r="T3041" s="384" t="str">
        <f>IF(ISTEXT(Data!AJ3041),Data!AJ3041,"")</f>
        <v/>
      </c>
      <c r="U3041" s="384" t="str">
        <f>IF(ISTEXT(Data!AK3041),Data!AK3041,"")</f>
        <v/>
      </c>
    </row>
    <row r="3042" spans="20:21" x14ac:dyDescent="0.2">
      <c r="T3042" s="384" t="str">
        <f>IF(ISTEXT(Data!AJ3042),Data!AJ3042,"")</f>
        <v/>
      </c>
      <c r="U3042" s="384" t="str">
        <f>IF(ISTEXT(Data!AK3042),Data!AK3042,"")</f>
        <v/>
      </c>
    </row>
    <row r="3043" spans="20:21" x14ac:dyDescent="0.2">
      <c r="T3043" s="384" t="str">
        <f>IF(ISTEXT(Data!AJ3043),Data!AJ3043,"")</f>
        <v/>
      </c>
      <c r="U3043" s="384" t="str">
        <f>IF(ISTEXT(Data!AK3043),Data!AK3043,"")</f>
        <v/>
      </c>
    </row>
    <row r="3044" spans="20:21" x14ac:dyDescent="0.2">
      <c r="T3044" s="384" t="str">
        <f>IF(ISTEXT(Data!AJ3044),Data!AJ3044,"")</f>
        <v/>
      </c>
      <c r="U3044" s="384" t="str">
        <f>IF(ISTEXT(Data!AK3044),Data!AK3044,"")</f>
        <v/>
      </c>
    </row>
    <row r="3045" spans="20:21" x14ac:dyDescent="0.2">
      <c r="T3045" s="384" t="str">
        <f>IF(ISTEXT(Data!AJ3045),Data!AJ3045,"")</f>
        <v/>
      </c>
      <c r="U3045" s="384" t="str">
        <f>IF(ISTEXT(Data!AK3045),Data!AK3045,"")</f>
        <v/>
      </c>
    </row>
    <row r="3046" spans="20:21" x14ac:dyDescent="0.2">
      <c r="T3046" s="384" t="str">
        <f>IF(ISTEXT(Data!AJ3046),Data!AJ3046,"")</f>
        <v/>
      </c>
      <c r="U3046" s="384" t="str">
        <f>IF(ISTEXT(Data!AK3046),Data!AK3046,"")</f>
        <v/>
      </c>
    </row>
    <row r="3047" spans="20:21" x14ac:dyDescent="0.2">
      <c r="T3047" s="384" t="str">
        <f>IF(ISTEXT(Data!AJ3047),Data!AJ3047,"")</f>
        <v/>
      </c>
      <c r="U3047" s="384" t="str">
        <f>IF(ISTEXT(Data!AK3047),Data!AK3047,"")</f>
        <v/>
      </c>
    </row>
    <row r="3048" spans="20:21" x14ac:dyDescent="0.2">
      <c r="T3048" s="384" t="str">
        <f>IF(ISTEXT(Data!AJ3048),Data!AJ3048,"")</f>
        <v/>
      </c>
      <c r="U3048" s="384" t="str">
        <f>IF(ISTEXT(Data!AK3048),Data!AK3048,"")</f>
        <v/>
      </c>
    </row>
    <row r="3049" spans="20:21" x14ac:dyDescent="0.2">
      <c r="T3049" s="384" t="str">
        <f>IF(ISTEXT(Data!AJ3049),Data!AJ3049,"")</f>
        <v/>
      </c>
      <c r="U3049" s="384" t="str">
        <f>IF(ISTEXT(Data!AK3049),Data!AK3049,"")</f>
        <v/>
      </c>
    </row>
    <row r="3050" spans="20:21" x14ac:dyDescent="0.2">
      <c r="T3050" s="384" t="str">
        <f>IF(ISTEXT(Data!AJ3050),Data!AJ3050,"")</f>
        <v/>
      </c>
      <c r="U3050" s="384" t="str">
        <f>IF(ISTEXT(Data!AK3050),Data!AK3050,"")</f>
        <v/>
      </c>
    </row>
    <row r="3051" spans="20:21" x14ac:dyDescent="0.2">
      <c r="T3051" s="384" t="str">
        <f>IF(ISTEXT(Data!AJ3051),Data!AJ3051,"")</f>
        <v/>
      </c>
      <c r="U3051" s="384" t="str">
        <f>IF(ISTEXT(Data!AK3051),Data!AK3051,"")</f>
        <v/>
      </c>
    </row>
    <row r="3052" spans="20:21" x14ac:dyDescent="0.2">
      <c r="T3052" s="384" t="str">
        <f>IF(ISTEXT(Data!AJ3052),Data!AJ3052,"")</f>
        <v/>
      </c>
      <c r="U3052" s="384" t="str">
        <f>IF(ISTEXT(Data!AK3052),Data!AK3052,"")</f>
        <v/>
      </c>
    </row>
  </sheetData>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V474"/>
  <sheetViews>
    <sheetView topLeftCell="A54" zoomScale="90" workbookViewId="0">
      <pane ySplit="3" topLeftCell="A424" activePane="bottomLeft" state="frozen"/>
      <selection activeCell="A54" sqref="A54"/>
      <selection pane="bottomLeft" activeCell="E57" sqref="E57"/>
    </sheetView>
  </sheetViews>
  <sheetFormatPr baseColWidth="10" defaultRowHeight="12.75" x14ac:dyDescent="0.2"/>
  <cols>
    <col min="1" max="1" width="9.5703125" customWidth="1"/>
    <col min="2" max="2" width="7" style="378" customWidth="1"/>
    <col min="3" max="3" width="7.28515625" style="378" customWidth="1"/>
    <col min="4" max="4" width="7" customWidth="1"/>
    <col min="5" max="5" width="7.5703125" style="145" customWidth="1"/>
    <col min="6" max="6" width="6.85546875" customWidth="1"/>
    <col min="7" max="22" width="8.5703125" customWidth="1"/>
  </cols>
  <sheetData>
    <row r="1" hidden="1" x14ac:dyDescent="0.2"/>
    <row r="2" hidden="1" x14ac:dyDescent="0.2"/>
    <row r="3" hidden="1" x14ac:dyDescent="0.2"/>
    <row r="4" hidden="1" x14ac:dyDescent="0.2"/>
    <row r="5" hidden="1" x14ac:dyDescent="0.2"/>
    <row r="6" hidden="1" x14ac:dyDescent="0.2"/>
    <row r="7" hidden="1" x14ac:dyDescent="0.2"/>
    <row r="8" hidden="1" x14ac:dyDescent="0.2"/>
    <row r="9" hidden="1" x14ac:dyDescent="0.2"/>
    <row r="10" hidden="1" x14ac:dyDescent="0.2"/>
    <row r="11" hidden="1" x14ac:dyDescent="0.2"/>
    <row r="12" hidden="1" x14ac:dyDescent="0.2"/>
    <row r="13" hidden="1" x14ac:dyDescent="0.2"/>
    <row r="14" hidden="1" x14ac:dyDescent="0.2"/>
    <row r="15" hidden="1" x14ac:dyDescent="0.2"/>
    <row r="16" hidden="1" x14ac:dyDescent="0.2"/>
    <row r="17" hidden="1" x14ac:dyDescent="0.2"/>
    <row r="18" hidden="1" x14ac:dyDescent="0.2"/>
    <row r="19" hidden="1" x14ac:dyDescent="0.2"/>
    <row r="20" hidden="1" x14ac:dyDescent="0.2"/>
    <row r="21" hidden="1" x14ac:dyDescent="0.2"/>
    <row r="22" hidden="1" x14ac:dyDescent="0.2"/>
    <row r="23" hidden="1" x14ac:dyDescent="0.2"/>
    <row r="24" hidden="1" x14ac:dyDescent="0.2"/>
    <row r="25" hidden="1" x14ac:dyDescent="0.2"/>
    <row r="26" hidden="1" x14ac:dyDescent="0.2"/>
    <row r="27" hidden="1" x14ac:dyDescent="0.2"/>
    <row r="28" hidden="1" x14ac:dyDescent="0.2"/>
    <row r="29" hidden="1" x14ac:dyDescent="0.2"/>
    <row r="30" hidden="1" x14ac:dyDescent="0.2"/>
    <row r="31" hidden="1" x14ac:dyDescent="0.2"/>
    <row r="32"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spans="1:22" hidden="1" x14ac:dyDescent="0.2"/>
    <row r="50" spans="1:22" hidden="1" x14ac:dyDescent="0.2"/>
    <row r="51" spans="1:22" hidden="1" x14ac:dyDescent="0.2"/>
    <row r="52" spans="1:22" hidden="1" x14ac:dyDescent="0.2"/>
    <row r="53" spans="1:22" hidden="1" x14ac:dyDescent="0.2">
      <c r="D53" s="120"/>
      <c r="E53" s="121"/>
      <c r="F53" s="120"/>
      <c r="G53" s="121"/>
      <c r="H53" s="122"/>
      <c r="I53" s="123"/>
      <c r="J53" s="124"/>
      <c r="K53" s="121"/>
      <c r="L53" s="121"/>
      <c r="M53" s="121"/>
      <c r="N53" s="124"/>
      <c r="O53" s="123"/>
      <c r="P53" s="123"/>
      <c r="Q53" s="123"/>
      <c r="R53" s="123"/>
      <c r="S53" s="123"/>
      <c r="T53" s="123"/>
      <c r="U53" s="123"/>
      <c r="V53" s="123"/>
    </row>
    <row r="54" spans="1:22" x14ac:dyDescent="0.2">
      <c r="D54" s="145"/>
      <c r="E54" s="145" t="s">
        <v>512</v>
      </c>
      <c r="H54" t="s">
        <v>512</v>
      </c>
      <c r="I54" t="s">
        <v>512</v>
      </c>
      <c r="J54" t="s">
        <v>512</v>
      </c>
      <c r="K54" t="s">
        <v>512</v>
      </c>
      <c r="L54" t="s">
        <v>512</v>
      </c>
      <c r="M54" t="s">
        <v>512</v>
      </c>
      <c r="N54" t="s">
        <v>512</v>
      </c>
      <c r="O54" t="s">
        <v>512</v>
      </c>
      <c r="P54" t="s">
        <v>512</v>
      </c>
      <c r="Q54" s="123"/>
      <c r="R54" s="123"/>
      <c r="S54" s="123"/>
      <c r="T54" s="123"/>
      <c r="U54" s="123"/>
      <c r="V54" s="123"/>
    </row>
    <row r="55" spans="1:22" x14ac:dyDescent="0.2">
      <c r="A55" t="s">
        <v>665</v>
      </c>
      <c r="D55" s="145"/>
      <c r="G55" t="s">
        <v>57</v>
      </c>
      <c r="Q55" s="123"/>
      <c r="R55" s="123"/>
      <c r="S55" s="123"/>
      <c r="T55" s="123"/>
      <c r="U55" s="123"/>
      <c r="V55" s="121"/>
    </row>
    <row r="56" spans="1:22" ht="14.25" x14ac:dyDescent="0.2">
      <c r="A56" s="132" t="s">
        <v>479</v>
      </c>
      <c r="B56" s="379"/>
      <c r="C56" s="379"/>
      <c r="D56" s="146" t="s">
        <v>525</v>
      </c>
      <c r="E56" s="150" t="s">
        <v>683</v>
      </c>
      <c r="F56" s="150" t="s">
        <v>516</v>
      </c>
      <c r="G56" s="151" t="s">
        <v>515</v>
      </c>
      <c r="H56" s="151" t="s">
        <v>515</v>
      </c>
      <c r="I56" s="140" t="s">
        <v>517</v>
      </c>
      <c r="J56" s="140" t="s">
        <v>695</v>
      </c>
      <c r="K56" s="140" t="s">
        <v>696</v>
      </c>
      <c r="L56" s="140" t="s">
        <v>521</v>
      </c>
      <c r="M56" s="140" t="s">
        <v>697</v>
      </c>
      <c r="N56" s="140" t="s">
        <v>519</v>
      </c>
      <c r="O56" s="140" t="s">
        <v>520</v>
      </c>
      <c r="P56" s="152" t="s">
        <v>518</v>
      </c>
      <c r="Q56" s="123"/>
      <c r="R56" s="123"/>
      <c r="S56" s="123"/>
      <c r="T56" s="123"/>
      <c r="U56" s="123"/>
      <c r="V56" s="121"/>
    </row>
    <row r="57" spans="1:22" x14ac:dyDescent="0.2">
      <c r="A57" s="120" t="str">
        <f>IF(ISTEXT(Data!A57),Data!A57,"")</f>
        <v/>
      </c>
      <c r="B57" s="380">
        <v>39448</v>
      </c>
      <c r="C57" s="380">
        <v>39449</v>
      </c>
      <c r="D57" s="121" t="str">
        <f>IF(Data!M57&gt;0.0001,Data!M57,"")</f>
        <v/>
      </c>
      <c r="E57" s="147" t="str">
        <f>IF(Data!R57&gt;0,Data!R57*$D57,"")</f>
        <v/>
      </c>
      <c r="F57" s="120" t="str">
        <f>IF(Data!R57&gt;0.0001,Data!R57,"")</f>
        <v/>
      </c>
      <c r="G57" s="148" t="str">
        <f>IF(Data!R57&gt;0,10^(-Data!R57)*10^3,"")</f>
        <v/>
      </c>
      <c r="H57" s="149" t="str">
        <f>IF(ISNUMBER(G57),G57*$D57,"")</f>
        <v/>
      </c>
      <c r="I57" s="147" t="str">
        <f>IF(Data!T57&gt;0,Data!T57*$D57,"")</f>
        <v/>
      </c>
      <c r="J57" s="147" t="str">
        <f>IF(Data!V57&gt;0,Data!V57*$D57,"")</f>
        <v/>
      </c>
      <c r="K57" s="147" t="str">
        <f>IF(Data!X57&gt;0,Data!X57*$D57,"")</f>
        <v/>
      </c>
      <c r="L57" s="147" t="str">
        <f>IF(Data!Z57&gt;0,Data!Z57*$D57,"")</f>
        <v/>
      </c>
      <c r="M57" s="147" t="str">
        <f>IF(Data!AB57&gt;0,Data!AB57*$D57,"")</f>
        <v/>
      </c>
      <c r="N57" s="147" t="str">
        <f>IF(Data!AD57&gt;0,Data!AD57*$D57,"")</f>
        <v/>
      </c>
      <c r="O57" s="147" t="str">
        <f>IF(Data!AF57&gt;0,Data!AF57*$D57,"")</f>
        <v/>
      </c>
      <c r="P57" s="147" t="str">
        <f>IF(Data!AH57&gt;0,Data!AH57*$D57,"")</f>
        <v/>
      </c>
      <c r="Q57" s="120"/>
      <c r="R57" s="286"/>
      <c r="S57" s="120"/>
      <c r="T57" s="120"/>
      <c r="U57" s="120"/>
      <c r="V57" s="120"/>
    </row>
    <row r="58" spans="1:22" x14ac:dyDescent="0.2">
      <c r="A58" s="120" t="str">
        <f>IF(ISTEXT(Data!A58),Data!A58,"")</f>
        <v/>
      </c>
      <c r="B58" s="380">
        <v>39449</v>
      </c>
      <c r="C58" s="380">
        <v>39450</v>
      </c>
      <c r="D58" s="121" t="str">
        <f>IF(Data!N58&gt;0,Data!N58,"")</f>
        <v/>
      </c>
      <c r="E58" s="147" t="str">
        <f>IF(Data!R58&gt;0,Data!R58*$D58,"")</f>
        <v/>
      </c>
      <c r="F58" s="120" t="str">
        <f>IF(Data!P58&gt;0.0001,Data!P58,"")</f>
        <v/>
      </c>
      <c r="G58" s="148" t="str">
        <f>IF(Data!P58&gt;0,10^(-Data!P58)*10^3,"")</f>
        <v/>
      </c>
      <c r="H58" s="149" t="str">
        <f t="shared" ref="H58:H87" si="0">IF(ISNUMBER(G58),G58*$D58,"")</f>
        <v/>
      </c>
      <c r="I58" s="266" t="str">
        <f>IF(Data!T58&gt;0,Data!T58*$D58,"")</f>
        <v/>
      </c>
      <c r="J58" s="266" t="str">
        <f>IF(Data!V58&gt;0,Data!V58*$D58,"")</f>
        <v/>
      </c>
      <c r="K58" s="266" t="str">
        <f>IF(Data!X58&gt;0,Data!X58*$D58,"")</f>
        <v/>
      </c>
      <c r="L58" s="266" t="str">
        <f>IF(Data!Z58&gt;0,Data!Z58*$D58,"")</f>
        <v/>
      </c>
      <c r="M58" s="266" t="str">
        <f>IF(Data!AB58&gt;0,Data!AB58*$D58,"")</f>
        <v/>
      </c>
      <c r="N58" s="266" t="str">
        <f>IF(Data!AD58&gt;0,Data!AD58*$D58,"")</f>
        <v/>
      </c>
      <c r="O58" s="266" t="str">
        <f>IF(Data!AF58&gt;0,Data!AF58*$D58,"")</f>
        <v/>
      </c>
      <c r="P58" s="266" t="str">
        <f>IF(Data!AH58&gt;0,Data!AH58*$D58,"")</f>
        <v/>
      </c>
      <c r="Q58" s="144"/>
      <c r="R58" s="286"/>
    </row>
    <row r="59" spans="1:22" x14ac:dyDescent="0.2">
      <c r="A59" s="120" t="str">
        <f>IF(ISTEXT(Data!A59),Data!A59,"")</f>
        <v/>
      </c>
      <c r="B59" s="380">
        <v>39450</v>
      </c>
      <c r="C59" s="380">
        <v>39451</v>
      </c>
      <c r="D59" s="121" t="str">
        <f>IF(Data!N59&gt;0,Data!N59,"")</f>
        <v/>
      </c>
      <c r="E59" s="147" t="str">
        <f>IF(Data!R59&gt;0,Data!R59*$D59,"")</f>
        <v/>
      </c>
      <c r="F59" s="120" t="str">
        <f>IF(Data!P59&gt;0.0001,Data!P59,"")</f>
        <v/>
      </c>
      <c r="G59" s="148" t="str">
        <f>IF(Data!P59&gt;0,10^(-Data!P59)*10^3,"")</f>
        <v/>
      </c>
      <c r="H59" s="149" t="str">
        <f t="shared" si="0"/>
        <v/>
      </c>
      <c r="I59" s="266" t="str">
        <f>IF(Data!T59&gt;0,Data!T59*$D59,"")</f>
        <v/>
      </c>
      <c r="J59" s="266" t="str">
        <f>IF(Data!V59&gt;0,Data!V59*$D59,"")</f>
        <v/>
      </c>
      <c r="K59" s="266" t="str">
        <f>IF(Data!X59&gt;0,Data!X59*$D59,"")</f>
        <v/>
      </c>
      <c r="L59" s="266" t="str">
        <f>IF(Data!Z59&gt;0,Data!Z59*$D59,"")</f>
        <v/>
      </c>
      <c r="M59" s="266" t="str">
        <f>IF(Data!AB59&gt;0,Data!AB59*$D59,"")</f>
        <v/>
      </c>
      <c r="N59" s="266" t="str">
        <f>IF(Data!AD59&gt;0,Data!AD59*$D59,"")</f>
        <v/>
      </c>
      <c r="O59" s="266" t="str">
        <f>IF(Data!AF59&gt;0,Data!AF59*$D59,"")</f>
        <v/>
      </c>
      <c r="P59" s="266" t="str">
        <f>IF(Data!AH59&gt;0,Data!AH59*$D59,"")</f>
        <v/>
      </c>
      <c r="Q59" s="144"/>
      <c r="R59" s="286"/>
    </row>
    <row r="60" spans="1:22" x14ac:dyDescent="0.2">
      <c r="A60" s="120" t="str">
        <f>IF(ISTEXT(Data!A60),Data!A60,"")</f>
        <v/>
      </c>
      <c r="B60" s="380">
        <v>39451</v>
      </c>
      <c r="C60" s="380">
        <v>39452</v>
      </c>
      <c r="D60" s="121" t="str">
        <f>IF(Data!N60&gt;0,Data!N60,"")</f>
        <v/>
      </c>
      <c r="E60" s="147" t="str">
        <f>IF(Data!R60&gt;0,Data!R60*$D60,"")</f>
        <v/>
      </c>
      <c r="F60" s="120" t="str">
        <f>IF(Data!P60&gt;0.0001,Data!P60,"")</f>
        <v/>
      </c>
      <c r="G60" s="148" t="str">
        <f>IF(Data!P60&gt;0,10^(-Data!P60)*10^3,"")</f>
        <v/>
      </c>
      <c r="H60" s="149" t="str">
        <f t="shared" si="0"/>
        <v/>
      </c>
      <c r="I60" s="266" t="str">
        <f>IF(Data!T60&gt;0,Data!T60*$D60,"")</f>
        <v/>
      </c>
      <c r="J60" s="266" t="str">
        <f>IF(Data!V60&gt;0,Data!V60*$D60,"")</f>
        <v/>
      </c>
      <c r="K60" s="266" t="str">
        <f>IF(Data!X60&gt;0,Data!X60*$D60,"")</f>
        <v/>
      </c>
      <c r="L60" s="266" t="str">
        <f>IF(Data!Z60&gt;0,Data!Z60*$D60,"")</f>
        <v/>
      </c>
      <c r="M60" s="266" t="str">
        <f>IF(Data!AB60&gt;0,Data!AB60*$D60,"")</f>
        <v/>
      </c>
      <c r="N60" s="266" t="str">
        <f>IF(Data!AD60&gt;0,Data!AD60*$D60,"")</f>
        <v/>
      </c>
      <c r="O60" s="266" t="str">
        <f>IF(Data!AF60&gt;0,Data!AF60*$D60,"")</f>
        <v/>
      </c>
      <c r="P60" s="266" t="str">
        <f>IF(Data!AH60&gt;0,Data!AH60*$D60,"")</f>
        <v/>
      </c>
      <c r="Q60" s="120"/>
      <c r="R60" s="286"/>
      <c r="S60" s="120"/>
      <c r="T60" s="120"/>
      <c r="U60" s="120"/>
      <c r="V60" s="121"/>
    </row>
    <row r="61" spans="1:22" x14ac:dyDescent="0.2">
      <c r="A61" s="120" t="str">
        <f>IF(ISTEXT(Data!A61),Data!A61,"")</f>
        <v/>
      </c>
      <c r="B61" s="380">
        <v>39452</v>
      </c>
      <c r="C61" s="380">
        <v>39453</v>
      </c>
      <c r="D61" s="121" t="str">
        <f>IF(Data!N61&gt;0,Data!N61,"")</f>
        <v/>
      </c>
      <c r="E61" s="147" t="str">
        <f>IF(Data!R61&gt;0,Data!R61*$D61,"")</f>
        <v/>
      </c>
      <c r="F61" s="120" t="str">
        <f>IF(Data!P61&gt;0.0001,Data!P61,"")</f>
        <v/>
      </c>
      <c r="G61" s="148" t="str">
        <f>IF(Data!P61&gt;0,10^(-Data!P61)*10^3,"")</f>
        <v/>
      </c>
      <c r="H61" s="149" t="str">
        <f t="shared" si="0"/>
        <v/>
      </c>
      <c r="I61" s="266" t="str">
        <f>IF(Data!T61&gt;0,Data!T61*$D61,"")</f>
        <v/>
      </c>
      <c r="J61" s="266" t="str">
        <f>IF(Data!V61&gt;0,Data!V61*$D61,"")</f>
        <v/>
      </c>
      <c r="K61" s="266" t="str">
        <f>IF(Data!X61&gt;0,Data!X61*$D61,"")</f>
        <v/>
      </c>
      <c r="L61" s="266" t="str">
        <f>IF(Data!Z61&gt;0,Data!Z61*$D61,"")</f>
        <v/>
      </c>
      <c r="M61" s="266" t="str">
        <f>IF(Data!AB61&gt;0,Data!AB61*$D61,"")</f>
        <v/>
      </c>
      <c r="N61" s="266" t="str">
        <f>IF(Data!AD61&gt;0,Data!AD61*$D61,"")</f>
        <v/>
      </c>
      <c r="O61" s="266" t="str">
        <f>IF(Data!AF61&gt;0,Data!AF61*$D61,"")</f>
        <v/>
      </c>
      <c r="P61" s="266" t="str">
        <f>IF(Data!AH61&gt;0,Data!AH61*$D61,"")</f>
        <v/>
      </c>
      <c r="Q61" s="120"/>
      <c r="R61" s="286"/>
      <c r="S61" s="120"/>
      <c r="T61" s="120"/>
      <c r="U61" s="120"/>
      <c r="V61" s="121"/>
    </row>
    <row r="62" spans="1:22" x14ac:dyDescent="0.2">
      <c r="A62" s="120" t="str">
        <f>IF(ISTEXT(Data!A62),Data!A62,"")</f>
        <v/>
      </c>
      <c r="B62" s="380">
        <v>39453</v>
      </c>
      <c r="C62" s="380">
        <v>39454</v>
      </c>
      <c r="D62" s="121" t="str">
        <f>IF(Data!N62&gt;0,Data!N62,"")</f>
        <v/>
      </c>
      <c r="E62" s="147" t="str">
        <f>IF(Data!R62&gt;0,Data!R62*$D62,"")</f>
        <v/>
      </c>
      <c r="F62" s="120" t="str">
        <f>IF(Data!P62&gt;0.0001,Data!P62,"")</f>
        <v/>
      </c>
      <c r="G62" s="148" t="str">
        <f>IF(Data!P62&gt;0,10^(-Data!P62)*10^3,"")</f>
        <v/>
      </c>
      <c r="H62" s="149" t="str">
        <f t="shared" si="0"/>
        <v/>
      </c>
      <c r="I62" s="266" t="str">
        <f>IF(Data!T62&gt;0,Data!T62*$D62,"")</f>
        <v/>
      </c>
      <c r="J62" s="266" t="str">
        <f>IF(Data!V62&gt;0,Data!V62*$D62,"")</f>
        <v/>
      </c>
      <c r="K62" s="266" t="str">
        <f>IF(Data!X62&gt;0,Data!X62*$D62,"")</f>
        <v/>
      </c>
      <c r="L62" s="266" t="str">
        <f>IF(Data!Z62&gt;0,Data!Z62*$D62,"")</f>
        <v/>
      </c>
      <c r="M62" s="266" t="str">
        <f>IF(Data!AB62&gt;0,Data!AB62*$D62,"")</f>
        <v/>
      </c>
      <c r="N62" s="266" t="str">
        <f>IF(Data!AD62&gt;0,Data!AD62*$D62,"")</f>
        <v/>
      </c>
      <c r="O62" s="266" t="str">
        <f>IF(Data!AF62&gt;0,Data!AF62*$D62,"")</f>
        <v/>
      </c>
      <c r="P62" s="266" t="str">
        <f>IF(Data!AH62&gt;0,Data!AH62*$D62,"")</f>
        <v/>
      </c>
      <c r="Q62" s="120"/>
      <c r="R62" s="286"/>
      <c r="S62" s="120"/>
      <c r="T62" s="120"/>
      <c r="U62" s="120"/>
      <c r="V62" s="121"/>
    </row>
    <row r="63" spans="1:22" x14ac:dyDescent="0.2">
      <c r="A63" s="120" t="str">
        <f>IF(ISTEXT(Data!A63),Data!A63,"")</f>
        <v>DEU96001</v>
      </c>
      <c r="B63" s="380">
        <v>39454</v>
      </c>
      <c r="C63" s="380">
        <v>39455</v>
      </c>
      <c r="D63" s="121">
        <f>IF(Data!N63&gt;0,Data!N63,"")</f>
        <v>4.4252000000000002</v>
      </c>
      <c r="E63" s="147">
        <f>IF(Data!R63&gt;0,Data!R63*$D63,"")</f>
        <v>80.096120000000013</v>
      </c>
      <c r="F63" s="120">
        <f>IF(Data!P63&gt;0.0001,Data!P63,"")</f>
        <v>4.5199999999999996</v>
      </c>
      <c r="G63" s="148">
        <f>IF(Data!P63&gt;0,10^(-Data!P63)*10^3,"")</f>
        <v>3.0199517204020178E-2</v>
      </c>
      <c r="H63" s="149">
        <f t="shared" si="0"/>
        <v>0.13363890353123009</v>
      </c>
      <c r="I63" s="266">
        <f>IF(Data!T63&gt;0,Data!T63*$D63,"")</f>
        <v>0.42039400000000005</v>
      </c>
      <c r="J63" s="266">
        <f>IF(Data!V63&gt;0,Data!V63*$D63,"")</f>
        <v>1.6583966232652207</v>
      </c>
      <c r="K63" s="266">
        <f>IF(Data!X63&gt;0,Data!X63*$D63,"")</f>
        <v>1.9497229799088089</v>
      </c>
      <c r="L63" s="266">
        <f>IF(Data!Z63&gt;0,Data!Z63*$D63,"")</f>
        <v>0.44694520000000004</v>
      </c>
      <c r="M63" s="266">
        <f>IF(Data!AB63&gt;0,Data!AB63*$D63,"")</f>
        <v>1.2197887542657575</v>
      </c>
      <c r="N63" s="266">
        <f>IF(Data!AD63&gt;0,Data!AD63*$D63,"")</f>
        <v>0.12833080000000002</v>
      </c>
      <c r="O63" s="266">
        <f>IF(Data!AF63&gt;0,Data!AF63*$D63,"")</f>
        <v>0.1194804</v>
      </c>
      <c r="P63" s="266">
        <f>IF(Data!AH63&gt;0,Data!AH63*$D63,"")</f>
        <v>0.51774840000000011</v>
      </c>
      <c r="Q63" s="120"/>
      <c r="R63" s="286"/>
      <c r="S63" s="120"/>
      <c r="T63" s="120"/>
      <c r="U63" s="120"/>
      <c r="V63" s="121"/>
    </row>
    <row r="64" spans="1:22" x14ac:dyDescent="0.2">
      <c r="A64" s="120" t="str">
        <f>IF(ISTEXT(Data!A64),Data!A64,"")</f>
        <v>DEU96002</v>
      </c>
      <c r="B64" s="380">
        <v>39455</v>
      </c>
      <c r="C64" s="380">
        <v>39456</v>
      </c>
      <c r="D64" s="121">
        <f>IF(Data!N64&gt;0,Data!N64,"")</f>
        <v>2.0102000000000002</v>
      </c>
      <c r="E64" s="147">
        <f>IF(Data!R64&gt;0,Data!R64*$D64,"")</f>
        <v>17.689760000000003</v>
      </c>
      <c r="F64" s="120">
        <f>IF(Data!P64&gt;0.0001,Data!P64,"")</f>
        <v>4.97</v>
      </c>
      <c r="G64" s="148">
        <f>IF(Data!P64&gt;0,10^(-Data!P64)*10^3,"")</f>
        <v>1.071519305237606E-2</v>
      </c>
      <c r="H64" s="149">
        <f t="shared" si="0"/>
        <v>2.1539681073886357E-2</v>
      </c>
      <c r="I64" s="266">
        <f>IF(Data!T64&gt;0,Data!T64*$D64,"")</f>
        <v>0.93072260000000018</v>
      </c>
      <c r="J64" s="266">
        <f>IF(Data!V64&gt;0,Data!V64*$D64,"")</f>
        <v>0.31196446011740991</v>
      </c>
      <c r="K64" s="266">
        <f>IF(Data!X64&gt;0,Data!X64*$D64,"")</f>
        <v>0.28583469522599991</v>
      </c>
      <c r="L64" s="266">
        <f>IF(Data!Z64&gt;0,Data!Z64*$D64,"")</f>
        <v>0.47440720000000003</v>
      </c>
      <c r="M64" s="266">
        <f>IF(Data!AB64&gt;0,Data!AB64*$D64,"")</f>
        <v>0.36524013479461176</v>
      </c>
      <c r="N64" s="266">
        <f>IF(Data!AD64&gt;0,Data!AD64*$D64,"")</f>
        <v>7.2367200000000007E-2</v>
      </c>
      <c r="O64" s="266">
        <f>IF(Data!AF64&gt;0,Data!AF64*$D64,"")</f>
        <v>6.6336600000000009E-2</v>
      </c>
      <c r="P64" s="266">
        <f>IF(Data!AH64&gt;0,Data!AH64*$D64,"")</f>
        <v>0.14875480000000002</v>
      </c>
      <c r="Q64" s="120"/>
      <c r="R64" s="286"/>
      <c r="S64" s="120"/>
      <c r="T64" s="120"/>
      <c r="U64" s="120"/>
      <c r="V64" s="121"/>
    </row>
    <row r="65" spans="1:22" x14ac:dyDescent="0.2">
      <c r="A65" s="120" t="str">
        <f>IF(ISTEXT(Data!A65),Data!A65,"")</f>
        <v/>
      </c>
      <c r="B65" s="380">
        <v>39456</v>
      </c>
      <c r="C65" s="380">
        <v>39457</v>
      </c>
      <c r="D65" s="121" t="str">
        <f>IF(Data!N65&gt;0,Data!N65,"")</f>
        <v/>
      </c>
      <c r="E65" s="147" t="str">
        <f>IF(Data!R65&gt;0,Data!R65*$D65,"")</f>
        <v/>
      </c>
      <c r="F65" s="120" t="str">
        <f>IF(Data!P65&gt;0.0001,Data!P65,"")</f>
        <v/>
      </c>
      <c r="G65" s="148" t="str">
        <f>IF(Data!P65&gt;0,10^(-Data!P65)*10^3,"")</f>
        <v/>
      </c>
      <c r="H65" s="149" t="str">
        <f t="shared" si="0"/>
        <v/>
      </c>
      <c r="I65" s="266" t="str">
        <f>IF(Data!T65&gt;0,Data!T65*$D65,"")</f>
        <v/>
      </c>
      <c r="J65" s="266" t="str">
        <f>IF(Data!V65&gt;0,Data!V65*$D65,"")</f>
        <v/>
      </c>
      <c r="K65" s="266" t="str">
        <f>IF(Data!X65&gt;0,Data!X65*$D65,"")</f>
        <v/>
      </c>
      <c r="L65" s="266" t="str">
        <f>IF(Data!Z65&gt;0,Data!Z65*$D65,"")</f>
        <v/>
      </c>
      <c r="M65" s="266" t="str">
        <f>IF(Data!AB65&gt;0,Data!AB65*$D65,"")</f>
        <v/>
      </c>
      <c r="N65" s="266" t="str">
        <f>IF(Data!AD65&gt;0,Data!AD65*$D65,"")</f>
        <v/>
      </c>
      <c r="O65" s="266" t="str">
        <f>IF(Data!AF65&gt;0,Data!AF65*$D65,"")</f>
        <v/>
      </c>
      <c r="P65" s="266" t="str">
        <f>IF(Data!AH65&gt;0,Data!AH65*$D65,"")</f>
        <v/>
      </c>
      <c r="Q65" s="120"/>
      <c r="R65" s="286"/>
      <c r="S65" s="120"/>
      <c r="T65" s="120"/>
      <c r="U65" s="120"/>
      <c r="V65" s="121"/>
    </row>
    <row r="66" spans="1:22" x14ac:dyDescent="0.2">
      <c r="A66" s="120" t="str">
        <f>IF(ISTEXT(Data!A66),Data!A66,"")</f>
        <v/>
      </c>
      <c r="B66" s="380">
        <v>39457</v>
      </c>
      <c r="C66" s="380">
        <v>39458</v>
      </c>
      <c r="D66" s="121" t="str">
        <f>IF(Data!N66&gt;0,Data!N66,"")</f>
        <v/>
      </c>
      <c r="E66" s="147" t="str">
        <f>IF(Data!R66&gt;0,Data!R66*$D66,"")</f>
        <v/>
      </c>
      <c r="F66" s="120" t="str">
        <f>IF(Data!P66&gt;0.0001,Data!P66,"")</f>
        <v/>
      </c>
      <c r="G66" s="148" t="str">
        <f>IF(Data!P66&gt;0,10^(-Data!P66)*10^3,"")</f>
        <v/>
      </c>
      <c r="H66" s="149" t="str">
        <f t="shared" si="0"/>
        <v/>
      </c>
      <c r="I66" s="266" t="str">
        <f>IF(Data!T66&gt;0,Data!T66*$D66,"")</f>
        <v/>
      </c>
      <c r="J66" s="266" t="str">
        <f>IF(Data!V66&gt;0,Data!V66*$D66,"")</f>
        <v/>
      </c>
      <c r="K66" s="266" t="str">
        <f>IF(Data!X66&gt;0,Data!X66*$D66,"")</f>
        <v/>
      </c>
      <c r="L66" s="266" t="str">
        <f>IF(Data!Z66&gt;0,Data!Z66*$D66,"")</f>
        <v/>
      </c>
      <c r="M66" s="266" t="str">
        <f>IF(Data!AB66&gt;0,Data!AB66*$D66,"")</f>
        <v/>
      </c>
      <c r="N66" s="266" t="str">
        <f>IF(Data!AD66&gt;0,Data!AD66*$D66,"")</f>
        <v/>
      </c>
      <c r="O66" s="266" t="str">
        <f>IF(Data!AF66&gt;0,Data!AF66*$D66,"")</f>
        <v/>
      </c>
      <c r="P66" s="266" t="str">
        <f>IF(Data!AH66&gt;0,Data!AH66*$D66,"")</f>
        <v/>
      </c>
      <c r="Q66" s="120"/>
      <c r="R66" s="286"/>
      <c r="S66" s="120"/>
      <c r="T66" s="120"/>
      <c r="U66" s="120"/>
      <c r="V66" s="121"/>
    </row>
    <row r="67" spans="1:22" x14ac:dyDescent="0.2">
      <c r="A67" s="120" t="str">
        <f>IF(ISTEXT(Data!A67),Data!A67,"")</f>
        <v/>
      </c>
      <c r="B67" s="380">
        <v>39458</v>
      </c>
      <c r="C67" s="380">
        <v>39459</v>
      </c>
      <c r="D67" s="121" t="str">
        <f>IF(Data!N67&gt;0,Data!N67,"")</f>
        <v/>
      </c>
      <c r="E67" s="147" t="str">
        <f>IF(Data!R67&gt;0,Data!R67*$D67,"")</f>
        <v/>
      </c>
      <c r="F67" s="120" t="str">
        <f>IF(Data!P67&gt;0.0001,Data!P67,"")</f>
        <v/>
      </c>
      <c r="G67" s="148" t="str">
        <f>IF(Data!P67&gt;0,10^(-Data!P67)*10^3,"")</f>
        <v/>
      </c>
      <c r="H67" s="149" t="str">
        <f t="shared" si="0"/>
        <v/>
      </c>
      <c r="I67" s="266" t="str">
        <f>IF(Data!T67&gt;0,Data!T67*$D67,"")</f>
        <v/>
      </c>
      <c r="J67" s="266" t="str">
        <f>IF(Data!V67&gt;0,Data!V67*$D67,"")</f>
        <v/>
      </c>
      <c r="K67" s="266" t="str">
        <f>IF(Data!X67&gt;0,Data!X67*$D67,"")</f>
        <v/>
      </c>
      <c r="L67" s="266" t="str">
        <f>IF(Data!Z67&gt;0,Data!Z67*$D67,"")</f>
        <v/>
      </c>
      <c r="M67" s="266" t="str">
        <f>IF(Data!AB67&gt;0,Data!AB67*$D67,"")</f>
        <v/>
      </c>
      <c r="N67" s="266" t="str">
        <f>IF(Data!AD67&gt;0,Data!AD67*$D67,"")</f>
        <v/>
      </c>
      <c r="O67" s="266" t="str">
        <f>IF(Data!AF67&gt;0,Data!AF67*$D67,"")</f>
        <v/>
      </c>
      <c r="P67" s="266" t="str">
        <f>IF(Data!AH67&gt;0,Data!AH67*$D67,"")</f>
        <v/>
      </c>
      <c r="Q67" s="120"/>
      <c r="R67" s="286"/>
      <c r="S67" s="120"/>
      <c r="T67" s="120"/>
      <c r="U67" s="120"/>
      <c r="V67" s="121"/>
    </row>
    <row r="68" spans="1:22" x14ac:dyDescent="0.2">
      <c r="A68" s="120" t="str">
        <f>IF(ISTEXT(Data!A68),Data!A68,"")</f>
        <v/>
      </c>
      <c r="B68" s="380">
        <v>39459</v>
      </c>
      <c r="C68" s="380">
        <v>39460</v>
      </c>
      <c r="D68" s="121" t="str">
        <f>IF(Data!N68&gt;0,Data!N68,"")</f>
        <v/>
      </c>
      <c r="E68" s="147" t="str">
        <f>IF(Data!R68&gt;0,Data!R68*$D68,"")</f>
        <v/>
      </c>
      <c r="F68" s="120" t="str">
        <f>IF(Data!P68&gt;0.0001,Data!P68,"")</f>
        <v/>
      </c>
      <c r="G68" s="148" t="str">
        <f>IF(Data!P68&gt;0,10^(-Data!P68)*10^3,"")</f>
        <v/>
      </c>
      <c r="H68" s="149" t="str">
        <f t="shared" si="0"/>
        <v/>
      </c>
      <c r="I68" s="266" t="str">
        <f>IF(Data!T68&gt;0,Data!T68*$D68,"")</f>
        <v/>
      </c>
      <c r="J68" s="266" t="str">
        <f>IF(Data!V68&gt;0,Data!V68*$D68,"")</f>
        <v/>
      </c>
      <c r="K68" s="266" t="str">
        <f>IF(Data!X68&gt;0,Data!X68*$D68,"")</f>
        <v/>
      </c>
      <c r="L68" s="266" t="str">
        <f>IF(Data!Z68&gt;0,Data!Z68*$D68,"")</f>
        <v/>
      </c>
      <c r="M68" s="266" t="str">
        <f>IF(Data!AB68&gt;0,Data!AB68*$D68,"")</f>
        <v/>
      </c>
      <c r="N68" s="266" t="str">
        <f>IF(Data!AD68&gt;0,Data!AD68*$D68,"")</f>
        <v/>
      </c>
      <c r="O68" s="266" t="str">
        <f>IF(Data!AF68&gt;0,Data!AF68*$D68,"")</f>
        <v/>
      </c>
      <c r="P68" s="266" t="str">
        <f>IF(Data!AH68&gt;0,Data!AH68*$D68,"")</f>
        <v/>
      </c>
      <c r="Q68" s="120"/>
      <c r="R68" s="286"/>
      <c r="S68" s="120"/>
      <c r="T68" s="120"/>
      <c r="U68" s="120"/>
      <c r="V68" s="121"/>
    </row>
    <row r="69" spans="1:22" x14ac:dyDescent="0.2">
      <c r="A69" s="120" t="str">
        <f>IF(ISTEXT(Data!A69),Data!A69,"")</f>
        <v/>
      </c>
      <c r="B69" s="380">
        <v>39460</v>
      </c>
      <c r="C69" s="380">
        <v>39461</v>
      </c>
      <c r="D69" s="121" t="str">
        <f>IF(Data!N69&gt;0,Data!N69,"")</f>
        <v/>
      </c>
      <c r="E69" s="147" t="str">
        <f>IF(Data!R69&gt;0,Data!R69*$D69,"")</f>
        <v/>
      </c>
      <c r="F69" s="120" t="str">
        <f>IF(Data!P69&gt;0.0001,Data!P69,"")</f>
        <v/>
      </c>
      <c r="G69" s="148" t="str">
        <f>IF(Data!P69&gt;0,10^(-Data!P69)*10^3,"")</f>
        <v/>
      </c>
      <c r="H69" s="149" t="str">
        <f t="shared" si="0"/>
        <v/>
      </c>
      <c r="I69" s="266" t="str">
        <f>IF(Data!T69&gt;0,Data!T69*$D69,"")</f>
        <v/>
      </c>
      <c r="J69" s="266" t="str">
        <f>IF(Data!V69&gt;0,Data!V69*$D69,"")</f>
        <v/>
      </c>
      <c r="K69" s="266" t="str">
        <f>IF(Data!X69&gt;0,Data!X69*$D69,"")</f>
        <v/>
      </c>
      <c r="L69" s="266" t="str">
        <f>IF(Data!Z69&gt;0,Data!Z69*$D69,"")</f>
        <v/>
      </c>
      <c r="M69" s="266" t="str">
        <f>IF(Data!AB69&gt;0,Data!AB69*$D69,"")</f>
        <v/>
      </c>
      <c r="N69" s="266" t="str">
        <f>IF(Data!AD69&gt;0,Data!AD69*$D69,"")</f>
        <v/>
      </c>
      <c r="O69" s="266" t="str">
        <f>IF(Data!AF69&gt;0,Data!AF69*$D69,"")</f>
        <v/>
      </c>
      <c r="P69" s="266" t="str">
        <f>IF(Data!AH69&gt;0,Data!AH69*$D69,"")</f>
        <v/>
      </c>
      <c r="Q69" s="120"/>
      <c r="R69" s="286"/>
      <c r="S69" s="120"/>
      <c r="T69" s="120"/>
      <c r="U69" s="120"/>
      <c r="V69" s="121"/>
    </row>
    <row r="70" spans="1:22" x14ac:dyDescent="0.2">
      <c r="A70" s="120" t="str">
        <f>IF(ISTEXT(Data!A70),Data!A70,"")</f>
        <v/>
      </c>
      <c r="B70" s="380">
        <v>39461</v>
      </c>
      <c r="C70" s="380">
        <v>39462</v>
      </c>
      <c r="D70" s="121" t="str">
        <f>IF(Data!N70&gt;0,Data!N70,"")</f>
        <v/>
      </c>
      <c r="E70" s="147" t="str">
        <f>IF(Data!R70&gt;0,Data!R70*$D70,"")</f>
        <v/>
      </c>
      <c r="F70" s="120" t="str">
        <f>IF(Data!P70&gt;0.0001,Data!P70,"")</f>
        <v/>
      </c>
      <c r="G70" s="148" t="str">
        <f>IF(Data!P70&gt;0,10^(-Data!P70)*10^3,"")</f>
        <v/>
      </c>
      <c r="H70" s="149" t="str">
        <f t="shared" si="0"/>
        <v/>
      </c>
      <c r="I70" s="266" t="str">
        <f>IF(Data!T70&gt;0,Data!T70*$D70,"")</f>
        <v/>
      </c>
      <c r="J70" s="266" t="str">
        <f>IF(Data!V70&gt;0,Data!V70*$D70,"")</f>
        <v/>
      </c>
      <c r="K70" s="266" t="str">
        <f>IF(Data!X70&gt;0,Data!X70*$D70,"")</f>
        <v/>
      </c>
      <c r="L70" s="266" t="str">
        <f>IF(Data!Z70&gt;0,Data!Z70*$D70,"")</f>
        <v/>
      </c>
      <c r="M70" s="266" t="str">
        <f>IF(Data!AB70&gt;0,Data!AB70*$D70,"")</f>
        <v/>
      </c>
      <c r="N70" s="266" t="str">
        <f>IF(Data!AD70&gt;0,Data!AD70*$D70,"")</f>
        <v/>
      </c>
      <c r="O70" s="266" t="str">
        <f>IF(Data!AF70&gt;0,Data!AF70*$D70,"")</f>
        <v/>
      </c>
      <c r="P70" s="266" t="str">
        <f>IF(Data!AH70&gt;0,Data!AH70*$D70,"")</f>
        <v/>
      </c>
      <c r="Q70" s="120"/>
      <c r="R70" s="286"/>
      <c r="S70" s="120"/>
      <c r="T70" s="120"/>
      <c r="U70" s="120"/>
      <c r="V70" s="121"/>
    </row>
    <row r="71" spans="1:22" x14ac:dyDescent="0.2">
      <c r="A71" s="120" t="str">
        <f>IF(ISTEXT(Data!A71),Data!A71,"")</f>
        <v/>
      </c>
      <c r="B71" s="380">
        <v>39462</v>
      </c>
      <c r="C71" s="380">
        <v>39463</v>
      </c>
      <c r="D71" s="121" t="str">
        <f>IF(Data!N71&gt;0,Data!N71,"")</f>
        <v/>
      </c>
      <c r="E71" s="147" t="str">
        <f>IF(Data!R71&gt;0,Data!R71*$D71,"")</f>
        <v/>
      </c>
      <c r="F71" s="120" t="str">
        <f>IF(Data!P71&gt;0.0001,Data!P71,"")</f>
        <v/>
      </c>
      <c r="G71" s="148" t="str">
        <f>IF(Data!P71&gt;0,10^(-Data!P71)*10^3,"")</f>
        <v/>
      </c>
      <c r="H71" s="149" t="str">
        <f t="shared" si="0"/>
        <v/>
      </c>
      <c r="I71" s="266" t="str">
        <f>IF(Data!T71&gt;0,Data!T71*$D71,"")</f>
        <v/>
      </c>
      <c r="J71" s="266" t="str">
        <f>IF(Data!V71&gt;0,Data!V71*$D71,"")</f>
        <v/>
      </c>
      <c r="K71" s="266" t="str">
        <f>IF(Data!X71&gt;0,Data!X71*$D71,"")</f>
        <v/>
      </c>
      <c r="L71" s="266" t="str">
        <f>IF(Data!Z71&gt;0,Data!Z71*$D71,"")</f>
        <v/>
      </c>
      <c r="M71" s="266" t="str">
        <f>IF(Data!AB71&gt;0,Data!AB71*$D71,"")</f>
        <v/>
      </c>
      <c r="N71" s="266" t="str">
        <f>IF(Data!AD71&gt;0,Data!AD71*$D71,"")</f>
        <v/>
      </c>
      <c r="O71" s="266" t="str">
        <f>IF(Data!AF71&gt;0,Data!AF71*$D71,"")</f>
        <v/>
      </c>
      <c r="P71" s="266" t="str">
        <f>IF(Data!AH71&gt;0,Data!AH71*$D71,"")</f>
        <v/>
      </c>
      <c r="Q71" s="120"/>
      <c r="R71" s="286"/>
      <c r="S71" s="120"/>
      <c r="T71" s="120"/>
      <c r="U71" s="120"/>
      <c r="V71" s="121"/>
    </row>
    <row r="72" spans="1:22" x14ac:dyDescent="0.2">
      <c r="A72" s="120" t="str">
        <f>IF(ISTEXT(Data!A72),Data!A72,"")</f>
        <v/>
      </c>
      <c r="B72" s="380">
        <v>39463</v>
      </c>
      <c r="C72" s="380">
        <v>39464</v>
      </c>
      <c r="D72" s="121" t="str">
        <f>IF(Data!N72&gt;0,Data!N72,"")</f>
        <v/>
      </c>
      <c r="E72" s="147" t="str">
        <f>IF(Data!R72&gt;0,Data!R72*$D72,"")</f>
        <v/>
      </c>
      <c r="F72" s="120" t="str">
        <f>IF(Data!P72&gt;0.0001,Data!P72,"")</f>
        <v/>
      </c>
      <c r="G72" s="148" t="str">
        <f>IF(Data!P72&gt;0,10^(-Data!P72)*10^3,"")</f>
        <v/>
      </c>
      <c r="H72" s="149" t="str">
        <f t="shared" si="0"/>
        <v/>
      </c>
      <c r="I72" s="266" t="str">
        <f>IF(Data!T72&gt;0,Data!T72*$D72,"")</f>
        <v/>
      </c>
      <c r="J72" s="266" t="str">
        <f>IF(Data!V72&gt;0,Data!V72*$D72,"")</f>
        <v/>
      </c>
      <c r="K72" s="266" t="str">
        <f>IF(Data!X72&gt;0,Data!X72*$D72,"")</f>
        <v/>
      </c>
      <c r="L72" s="266" t="str">
        <f>IF(Data!Z72&gt;0,Data!Z72*$D72,"")</f>
        <v/>
      </c>
      <c r="M72" s="266" t="str">
        <f>IF(Data!AB72&gt;0,Data!AB72*$D72,"")</f>
        <v/>
      </c>
      <c r="N72" s="266" t="str">
        <f>IF(Data!AD72&gt;0,Data!AD72*$D72,"")</f>
        <v/>
      </c>
      <c r="O72" s="266" t="str">
        <f>IF(Data!AF72&gt;0,Data!AF72*$D72,"")</f>
        <v/>
      </c>
      <c r="P72" s="266" t="str">
        <f>IF(Data!AH72&gt;0,Data!AH72*$D72,"")</f>
        <v/>
      </c>
      <c r="Q72" s="120"/>
      <c r="R72" s="286"/>
      <c r="S72" s="120"/>
      <c r="T72" s="120"/>
      <c r="U72" s="120"/>
      <c r="V72" s="121"/>
    </row>
    <row r="73" spans="1:22" x14ac:dyDescent="0.2">
      <c r="A73" s="120" t="str">
        <f>IF(ISTEXT(Data!A73),Data!A73,"")</f>
        <v/>
      </c>
      <c r="B73" s="380">
        <v>39464</v>
      </c>
      <c r="C73" s="380">
        <v>39465</v>
      </c>
      <c r="D73" s="121" t="str">
        <f>IF(Data!N73&gt;0,Data!N73,"")</f>
        <v/>
      </c>
      <c r="E73" s="147" t="str">
        <f>IF(Data!R73&gt;0,Data!R73*$D73,"")</f>
        <v/>
      </c>
      <c r="F73" s="120" t="str">
        <f>IF(Data!P73&gt;0.0001,Data!P73,"")</f>
        <v/>
      </c>
      <c r="G73" s="148" t="str">
        <f>IF(Data!P73&gt;0,10^(-Data!P73)*10^3,"")</f>
        <v/>
      </c>
      <c r="H73" s="149" t="str">
        <f t="shared" si="0"/>
        <v/>
      </c>
      <c r="I73" s="266" t="str">
        <f>IF(Data!T73&gt;0,Data!T73*$D73,"")</f>
        <v/>
      </c>
      <c r="J73" s="266" t="str">
        <f>IF(Data!V73&gt;0,Data!V73*$D73,"")</f>
        <v/>
      </c>
      <c r="K73" s="266" t="str">
        <f>IF(Data!X73&gt;0,Data!X73*$D73,"")</f>
        <v/>
      </c>
      <c r="L73" s="266" t="str">
        <f>IF(Data!Z73&gt;0,Data!Z73*$D73,"")</f>
        <v/>
      </c>
      <c r="M73" s="266" t="str">
        <f>IF(Data!AB73&gt;0,Data!AB73*$D73,"")</f>
        <v/>
      </c>
      <c r="N73" s="266" t="str">
        <f>IF(Data!AD73&gt;0,Data!AD73*$D73,"")</f>
        <v/>
      </c>
      <c r="O73" s="266" t="str">
        <f>IF(Data!AF73&gt;0,Data!AF73*$D73,"")</f>
        <v/>
      </c>
      <c r="P73" s="266" t="str">
        <f>IF(Data!AH73&gt;0,Data!AH73*$D73,"")</f>
        <v/>
      </c>
      <c r="Q73" s="120"/>
      <c r="R73" s="286"/>
      <c r="S73" s="120"/>
      <c r="T73" s="120"/>
      <c r="U73" s="120"/>
      <c r="V73" s="121"/>
    </row>
    <row r="74" spans="1:22" x14ac:dyDescent="0.2">
      <c r="A74" s="120" t="str">
        <f>IF(ISTEXT(Data!A74),Data!A74,"")</f>
        <v/>
      </c>
      <c r="B74" s="380">
        <v>39465</v>
      </c>
      <c r="C74" s="380">
        <v>39466</v>
      </c>
      <c r="D74" s="121" t="str">
        <f>IF(Data!N74&gt;0,Data!N74,"")</f>
        <v/>
      </c>
      <c r="E74" s="147" t="str">
        <f>IF(Data!R74&gt;0,Data!R74*$D74,"")</f>
        <v/>
      </c>
      <c r="F74" s="120" t="str">
        <f>IF(Data!P74&gt;0.0001,Data!P74,"")</f>
        <v/>
      </c>
      <c r="G74" s="148" t="str">
        <f>IF(Data!P74&gt;0,10^(-Data!P74)*10^3,"")</f>
        <v/>
      </c>
      <c r="H74" s="149" t="str">
        <f t="shared" si="0"/>
        <v/>
      </c>
      <c r="I74" s="266" t="str">
        <f>IF(Data!T74&gt;0,Data!T74*$D74,"")</f>
        <v/>
      </c>
      <c r="J74" s="266" t="str">
        <f>IF(Data!V74&gt;0,Data!V74*$D74,"")</f>
        <v/>
      </c>
      <c r="K74" s="266" t="str">
        <f>IF(Data!X74&gt;0,Data!X74*$D74,"")</f>
        <v/>
      </c>
      <c r="L74" s="266" t="str">
        <f>IF(Data!Z74&gt;0,Data!Z74*$D74,"")</f>
        <v/>
      </c>
      <c r="M74" s="266" t="str">
        <f>IF(Data!AB74&gt;0,Data!AB74*$D74,"")</f>
        <v/>
      </c>
      <c r="N74" s="266" t="str">
        <f>IF(Data!AD74&gt;0,Data!AD74*$D74,"")</f>
        <v/>
      </c>
      <c r="O74" s="266" t="str">
        <f>IF(Data!AF74&gt;0,Data!AF74*$D74,"")</f>
        <v/>
      </c>
      <c r="P74" s="266" t="str">
        <f>IF(Data!AH74&gt;0,Data!AH74*$D74,"")</f>
        <v/>
      </c>
      <c r="Q74" s="120"/>
      <c r="R74" s="286"/>
      <c r="S74" s="120"/>
      <c r="T74" s="120"/>
      <c r="U74" s="120"/>
      <c r="V74" s="121"/>
    </row>
    <row r="75" spans="1:22" x14ac:dyDescent="0.2">
      <c r="A75" s="120" t="str">
        <f>IF(ISTEXT(Data!A75),Data!A75,"")</f>
        <v/>
      </c>
      <c r="B75" s="380">
        <v>39466</v>
      </c>
      <c r="C75" s="380">
        <v>39467</v>
      </c>
      <c r="D75" s="121" t="str">
        <f>IF(Data!N75&gt;0,Data!N75,"")</f>
        <v/>
      </c>
      <c r="E75" s="147" t="str">
        <f>IF(Data!R75&gt;0,Data!R75*$D75,"")</f>
        <v/>
      </c>
      <c r="F75" s="120" t="str">
        <f>IF(Data!P75&gt;0.0001,Data!P75,"")</f>
        <v/>
      </c>
      <c r="G75" s="148" t="str">
        <f>IF(Data!P75&gt;0,10^(-Data!P75)*10^3,"")</f>
        <v/>
      </c>
      <c r="H75" s="149" t="str">
        <f t="shared" si="0"/>
        <v/>
      </c>
      <c r="I75" s="266" t="str">
        <f>IF(Data!T75&gt;0,Data!T75*$D75,"")</f>
        <v/>
      </c>
      <c r="J75" s="266" t="str">
        <f>IF(Data!V75&gt;0,Data!V75*$D75,"")</f>
        <v/>
      </c>
      <c r="K75" s="266" t="str">
        <f>IF(Data!X75&gt;0,Data!X75*$D75,"")</f>
        <v/>
      </c>
      <c r="L75" s="266" t="str">
        <f>IF(Data!Z75&gt;0,Data!Z75*$D75,"")</f>
        <v/>
      </c>
      <c r="M75" s="266" t="str">
        <f>IF(Data!AB75&gt;0,Data!AB75*$D75,"")</f>
        <v/>
      </c>
      <c r="N75" s="266" t="str">
        <f>IF(Data!AD75&gt;0,Data!AD75*$D75,"")</f>
        <v/>
      </c>
      <c r="O75" s="266" t="str">
        <f>IF(Data!AF75&gt;0,Data!AF75*$D75,"")</f>
        <v/>
      </c>
      <c r="P75" s="266" t="str">
        <f>IF(Data!AH75&gt;0,Data!AH75*$D75,"")</f>
        <v/>
      </c>
      <c r="Q75" s="120"/>
      <c r="R75" s="286"/>
      <c r="S75" s="120"/>
      <c r="T75" s="120"/>
      <c r="U75" s="120"/>
      <c r="V75" s="121"/>
    </row>
    <row r="76" spans="1:22" x14ac:dyDescent="0.2">
      <c r="A76" s="120" t="str">
        <f>IF(ISTEXT(Data!A76),Data!A76,"")</f>
        <v/>
      </c>
      <c r="B76" s="380">
        <v>39467</v>
      </c>
      <c r="C76" s="380">
        <v>39468</v>
      </c>
      <c r="D76" s="121" t="str">
        <f>IF(Data!N76&gt;0,Data!N76,"")</f>
        <v/>
      </c>
      <c r="E76" s="147" t="str">
        <f>IF(Data!R76&gt;0,Data!R76*$D76,"")</f>
        <v/>
      </c>
      <c r="F76" s="120" t="str">
        <f>IF(Data!P76&gt;0.0001,Data!P76,"")</f>
        <v/>
      </c>
      <c r="G76" s="148" t="str">
        <f>IF(Data!P76&gt;0,10^(-Data!P76)*10^3,"")</f>
        <v/>
      </c>
      <c r="H76" s="149" t="str">
        <f t="shared" si="0"/>
        <v/>
      </c>
      <c r="I76" s="266" t="str">
        <f>IF(Data!T76&gt;0,Data!T76*$D76,"")</f>
        <v/>
      </c>
      <c r="J76" s="266" t="str">
        <f>IF(Data!V76&gt;0,Data!V76*$D76,"")</f>
        <v/>
      </c>
      <c r="K76" s="266" t="str">
        <f>IF(Data!X76&gt;0,Data!X76*$D76,"")</f>
        <v/>
      </c>
      <c r="L76" s="266" t="str">
        <f>IF(Data!Z76&gt;0,Data!Z76*$D76,"")</f>
        <v/>
      </c>
      <c r="M76" s="266" t="str">
        <f>IF(Data!AB76&gt;0,Data!AB76*$D76,"")</f>
        <v/>
      </c>
      <c r="N76" s="266" t="str">
        <f>IF(Data!AD76&gt;0,Data!AD76*$D76,"")</f>
        <v/>
      </c>
      <c r="O76" s="266" t="str">
        <f>IF(Data!AF76&gt;0,Data!AF76*$D76,"")</f>
        <v/>
      </c>
      <c r="P76" s="266" t="str">
        <f>IF(Data!AH76&gt;0,Data!AH76*$D76,"")</f>
        <v/>
      </c>
      <c r="Q76" s="120"/>
      <c r="R76" s="286"/>
      <c r="S76" s="120"/>
      <c r="T76" s="120"/>
      <c r="U76" s="120"/>
      <c r="V76" s="121"/>
    </row>
    <row r="77" spans="1:22" x14ac:dyDescent="0.2">
      <c r="A77" s="120" t="str">
        <f>IF(ISTEXT(Data!A77),Data!A77,"")</f>
        <v/>
      </c>
      <c r="B77" s="380">
        <v>39468</v>
      </c>
      <c r="C77" s="380">
        <v>39469</v>
      </c>
      <c r="D77" s="121" t="str">
        <f>IF(Data!N77&gt;0,Data!N77,"")</f>
        <v/>
      </c>
      <c r="E77" s="147" t="str">
        <f>IF(Data!R77&gt;0,Data!R77*$D77,"")</f>
        <v/>
      </c>
      <c r="F77" s="120" t="str">
        <f>IF(Data!P77&gt;0.0001,Data!P77,"")</f>
        <v/>
      </c>
      <c r="G77" s="148" t="str">
        <f>IF(Data!P77&gt;0,10^(-Data!P77)*10^3,"")</f>
        <v/>
      </c>
      <c r="H77" s="149" t="str">
        <f t="shared" si="0"/>
        <v/>
      </c>
      <c r="I77" s="266" t="str">
        <f>IF(Data!T77&gt;0,Data!T77*$D77,"")</f>
        <v/>
      </c>
      <c r="J77" s="266" t="str">
        <f>IF(Data!V77&gt;0,Data!V77*$D77,"")</f>
        <v/>
      </c>
      <c r="K77" s="266" t="str">
        <f>IF(Data!X77&gt;0,Data!X77*$D77,"")</f>
        <v/>
      </c>
      <c r="L77" s="266" t="str">
        <f>IF(Data!Z77&gt;0,Data!Z77*$D77,"")</f>
        <v/>
      </c>
      <c r="M77" s="266" t="str">
        <f>IF(Data!AB77&gt;0,Data!AB77*$D77,"")</f>
        <v/>
      </c>
      <c r="N77" s="266" t="str">
        <f>IF(Data!AD77&gt;0,Data!AD77*$D77,"")</f>
        <v/>
      </c>
      <c r="O77" s="266" t="str">
        <f>IF(Data!AF77&gt;0,Data!AF77*$D77,"")</f>
        <v/>
      </c>
      <c r="P77" s="266" t="str">
        <f>IF(Data!AH77&gt;0,Data!AH77*$D77,"")</f>
        <v/>
      </c>
      <c r="Q77" s="120"/>
      <c r="R77" s="286"/>
      <c r="S77" s="120"/>
      <c r="T77" s="120"/>
      <c r="U77" s="120"/>
      <c r="V77" s="121"/>
    </row>
    <row r="78" spans="1:22" x14ac:dyDescent="0.2">
      <c r="A78" s="120" t="str">
        <f>IF(ISTEXT(Data!A78),Data!A78,"")</f>
        <v/>
      </c>
      <c r="B78" s="380">
        <v>39469</v>
      </c>
      <c r="C78" s="380">
        <v>39470</v>
      </c>
      <c r="D78" s="121" t="str">
        <f>IF(Data!N78&gt;0,Data!N78,"")</f>
        <v/>
      </c>
      <c r="E78" s="147" t="str">
        <f>IF(Data!R78&gt;0,Data!R78*$D78,"")</f>
        <v/>
      </c>
      <c r="F78" s="120" t="str">
        <f>IF(Data!P78&gt;0.0001,Data!P78,"")</f>
        <v/>
      </c>
      <c r="G78" s="148" t="str">
        <f>IF(Data!P78&gt;0,10^(-Data!P78)*10^3,"")</f>
        <v/>
      </c>
      <c r="H78" s="149" t="str">
        <f t="shared" si="0"/>
        <v/>
      </c>
      <c r="I78" s="266" t="str">
        <f>IF(Data!T78&gt;0,Data!T78*$D78,"")</f>
        <v/>
      </c>
      <c r="J78" s="266" t="str">
        <f>IF(Data!V78&gt;0,Data!V78*$D78,"")</f>
        <v/>
      </c>
      <c r="K78" s="266" t="str">
        <f>IF(Data!X78&gt;0,Data!X78*$D78,"")</f>
        <v/>
      </c>
      <c r="L78" s="266" t="str">
        <f>IF(Data!Z78&gt;0,Data!Z78*$D78,"")</f>
        <v/>
      </c>
      <c r="M78" s="266" t="str">
        <f>IF(Data!AB78&gt;0,Data!AB78*$D78,"")</f>
        <v/>
      </c>
      <c r="N78" s="266" t="str">
        <f>IF(Data!AD78&gt;0,Data!AD78*$D78,"")</f>
        <v/>
      </c>
      <c r="O78" s="266" t="str">
        <f>IF(Data!AF78&gt;0,Data!AF78*$D78,"")</f>
        <v/>
      </c>
      <c r="P78" s="266" t="str">
        <f>IF(Data!AH78&gt;0,Data!AH78*$D78,"")</f>
        <v/>
      </c>
      <c r="Q78" s="120"/>
      <c r="R78" s="286"/>
      <c r="S78" s="120"/>
      <c r="T78" s="120"/>
      <c r="U78" s="120"/>
      <c r="V78" s="121"/>
    </row>
    <row r="79" spans="1:22" x14ac:dyDescent="0.2">
      <c r="A79" s="120" t="str">
        <f>IF(ISTEXT(Data!A79),Data!A79,"")</f>
        <v/>
      </c>
      <c r="B79" s="380">
        <v>39470</v>
      </c>
      <c r="C79" s="380">
        <v>39471</v>
      </c>
      <c r="D79" s="121" t="str">
        <f>IF(Data!N79&gt;0,Data!N79,"")</f>
        <v/>
      </c>
      <c r="E79" s="147" t="str">
        <f>IF(Data!R79&gt;0,Data!R79*$D79,"")</f>
        <v/>
      </c>
      <c r="F79" s="120" t="str">
        <f>IF(Data!P79&gt;0.0001,Data!P79,"")</f>
        <v/>
      </c>
      <c r="G79" s="148" t="str">
        <f>IF(Data!P79&gt;0,10^(-Data!P79)*10^3,"")</f>
        <v/>
      </c>
      <c r="H79" s="149" t="str">
        <f t="shared" si="0"/>
        <v/>
      </c>
      <c r="I79" s="266" t="str">
        <f>IF(Data!T79&gt;0,Data!T79*$D79,"")</f>
        <v/>
      </c>
      <c r="J79" s="266" t="str">
        <f>IF(Data!V79&gt;0,Data!V79*$D79,"")</f>
        <v/>
      </c>
      <c r="K79" s="266" t="str">
        <f>IF(Data!X79&gt;0,Data!X79*$D79,"")</f>
        <v/>
      </c>
      <c r="L79" s="266" t="str">
        <f>IF(Data!Z79&gt;0,Data!Z79*$D79,"")</f>
        <v/>
      </c>
      <c r="M79" s="266" t="str">
        <f>IF(Data!AB79&gt;0,Data!AB79*$D79,"")</f>
        <v/>
      </c>
      <c r="N79" s="266" t="str">
        <f>IF(Data!AD79&gt;0,Data!AD79*$D79,"")</f>
        <v/>
      </c>
      <c r="O79" s="266" t="str">
        <f>IF(Data!AF79&gt;0,Data!AF79*$D79,"")</f>
        <v/>
      </c>
      <c r="P79" s="266" t="str">
        <f>IF(Data!AH79&gt;0,Data!AH79*$D79,"")</f>
        <v/>
      </c>
      <c r="Q79" s="120"/>
      <c r="R79" s="286"/>
      <c r="S79" s="120"/>
      <c r="T79" s="120"/>
      <c r="U79" s="120"/>
      <c r="V79" s="121"/>
    </row>
    <row r="80" spans="1:22" x14ac:dyDescent="0.2">
      <c r="A80" s="120" t="str">
        <f>IF(ISTEXT(Data!A80),Data!A80,"")</f>
        <v/>
      </c>
      <c r="B80" s="380">
        <v>39471</v>
      </c>
      <c r="C80" s="380">
        <v>39472</v>
      </c>
      <c r="D80" s="121" t="str">
        <f>IF(Data!N80&gt;0,Data!N80,"")</f>
        <v/>
      </c>
      <c r="E80" s="147" t="str">
        <f>IF(Data!R80&gt;0,Data!R80*$D80,"")</f>
        <v/>
      </c>
      <c r="F80" s="120" t="str">
        <f>IF(Data!P80&gt;0.0001,Data!P80,"")</f>
        <v/>
      </c>
      <c r="G80" s="148" t="str">
        <f>IF(Data!P80&gt;0,10^(-Data!P80)*10^3,"")</f>
        <v/>
      </c>
      <c r="H80" s="149" t="str">
        <f t="shared" si="0"/>
        <v/>
      </c>
      <c r="I80" s="266" t="str">
        <f>IF(Data!T80&gt;0,Data!T80*$D80,"")</f>
        <v/>
      </c>
      <c r="J80" s="266" t="str">
        <f>IF(Data!V80&gt;0,Data!V80*$D80,"")</f>
        <v/>
      </c>
      <c r="K80" s="266" t="str">
        <f>IF(Data!X80&gt;0,Data!X80*$D80,"")</f>
        <v/>
      </c>
      <c r="L80" s="266" t="str">
        <f>IF(Data!Z80&gt;0,Data!Z80*$D80,"")</f>
        <v/>
      </c>
      <c r="M80" s="266" t="str">
        <f>IF(Data!AB80&gt;0,Data!AB80*$D80,"")</f>
        <v/>
      </c>
      <c r="N80" s="266" t="str">
        <f>IF(Data!AD80&gt;0,Data!AD80*$D80,"")</f>
        <v/>
      </c>
      <c r="O80" s="266" t="str">
        <f>IF(Data!AF80&gt;0,Data!AF80*$D80,"")</f>
        <v/>
      </c>
      <c r="P80" s="266" t="str">
        <f>IF(Data!AH80&gt;0,Data!AH80*$D80,"")</f>
        <v/>
      </c>
      <c r="Q80" s="120"/>
      <c r="R80" s="286"/>
      <c r="S80" s="120"/>
      <c r="T80" s="120"/>
      <c r="U80" s="120"/>
      <c r="V80" s="121"/>
    </row>
    <row r="81" spans="1:22" x14ac:dyDescent="0.2">
      <c r="A81" s="120" t="str">
        <f>IF(ISTEXT(Data!A81),Data!A81,"")</f>
        <v/>
      </c>
      <c r="B81" s="380">
        <v>39472</v>
      </c>
      <c r="C81" s="380">
        <v>39473</v>
      </c>
      <c r="D81" s="121" t="str">
        <f>IF(Data!N81&gt;0,Data!N81,"")</f>
        <v/>
      </c>
      <c r="E81" s="147" t="str">
        <f>IF(Data!R81&gt;0,Data!R81*$D81,"")</f>
        <v/>
      </c>
      <c r="F81" s="120" t="str">
        <f>IF(Data!P81&gt;0.0001,Data!P81,"")</f>
        <v/>
      </c>
      <c r="G81" s="148" t="str">
        <f>IF(Data!P81&gt;0,10^(-Data!P81)*10^3,"")</f>
        <v/>
      </c>
      <c r="H81" s="149" t="str">
        <f t="shared" si="0"/>
        <v/>
      </c>
      <c r="I81" s="266" t="str">
        <f>IF(Data!T81&gt;0,Data!T81*$D81,"")</f>
        <v/>
      </c>
      <c r="J81" s="266" t="str">
        <f>IF(Data!V81&gt;0,Data!V81*$D81,"")</f>
        <v/>
      </c>
      <c r="K81" s="266" t="str">
        <f>IF(Data!X81&gt;0,Data!X81*$D81,"")</f>
        <v/>
      </c>
      <c r="L81" s="266" t="str">
        <f>IF(Data!Z81&gt;0,Data!Z81*$D81,"")</f>
        <v/>
      </c>
      <c r="M81" s="266" t="str">
        <f>IF(Data!AB81&gt;0,Data!AB81*$D81,"")</f>
        <v/>
      </c>
      <c r="N81" s="266" t="str">
        <f>IF(Data!AD81&gt;0,Data!AD81*$D81,"")</f>
        <v/>
      </c>
      <c r="O81" s="266" t="str">
        <f>IF(Data!AF81&gt;0,Data!AF81*$D81,"")</f>
        <v/>
      </c>
      <c r="P81" s="266" t="str">
        <f>IF(Data!AH81&gt;0,Data!AH81*$D81,"")</f>
        <v/>
      </c>
      <c r="Q81" s="120"/>
      <c r="R81" s="286"/>
      <c r="S81" s="120"/>
      <c r="T81" s="120"/>
      <c r="U81" s="120"/>
      <c r="V81" s="121"/>
    </row>
    <row r="82" spans="1:22" x14ac:dyDescent="0.2">
      <c r="A82" s="120" t="str">
        <f>IF(ISTEXT(Data!A82),Data!A82,"")</f>
        <v/>
      </c>
      <c r="B82" s="380">
        <v>39473</v>
      </c>
      <c r="C82" s="380">
        <v>39474</v>
      </c>
      <c r="D82" s="121" t="str">
        <f>IF(Data!N82&gt;0,Data!N82,"")</f>
        <v/>
      </c>
      <c r="E82" s="147" t="str">
        <f>IF(Data!R82&gt;0,Data!R82*$D82,"")</f>
        <v/>
      </c>
      <c r="F82" s="120" t="str">
        <f>IF(Data!P82&gt;0.0001,Data!P82,"")</f>
        <v/>
      </c>
      <c r="G82" s="148" t="str">
        <f>IF(Data!P82&gt;0,10^(-Data!P82)*10^3,"")</f>
        <v/>
      </c>
      <c r="H82" s="149" t="str">
        <f t="shared" si="0"/>
        <v/>
      </c>
      <c r="I82" s="266" t="str">
        <f>IF(Data!T82&gt;0,Data!T82*$D82,"")</f>
        <v/>
      </c>
      <c r="J82" s="266" t="str">
        <f>IF(Data!V82&gt;0,Data!V82*$D82,"")</f>
        <v/>
      </c>
      <c r="K82" s="266" t="str">
        <f>IF(Data!X82&gt;0,Data!X82*$D82,"")</f>
        <v/>
      </c>
      <c r="L82" s="266" t="str">
        <f>IF(Data!Z82&gt;0,Data!Z82*$D82,"")</f>
        <v/>
      </c>
      <c r="M82" s="266" t="str">
        <f>IF(Data!AB82&gt;0,Data!AB82*$D82,"")</f>
        <v/>
      </c>
      <c r="N82" s="266" t="str">
        <f>IF(Data!AD82&gt;0,Data!AD82*$D82,"")</f>
        <v/>
      </c>
      <c r="O82" s="266" t="str">
        <f>IF(Data!AF82&gt;0,Data!AF82*$D82,"")</f>
        <v/>
      </c>
      <c r="P82" s="266" t="str">
        <f>IF(Data!AH82&gt;0,Data!AH82*$D82,"")</f>
        <v/>
      </c>
      <c r="Q82" s="120"/>
      <c r="R82" s="286"/>
      <c r="S82" s="120"/>
      <c r="T82" s="120"/>
      <c r="U82" s="120"/>
      <c r="V82" s="121"/>
    </row>
    <row r="83" spans="1:22" x14ac:dyDescent="0.2">
      <c r="A83" s="120" t="str">
        <f>IF(ISTEXT(Data!A83),Data!A83,"")</f>
        <v>DEU96003</v>
      </c>
      <c r="B83" s="380">
        <v>39474</v>
      </c>
      <c r="C83" s="380">
        <v>39475</v>
      </c>
      <c r="D83" s="121">
        <f>IF(Data!N83&gt;0,Data!N83,"")</f>
        <v>3.9260999999999995</v>
      </c>
      <c r="E83" s="147">
        <f>IF(Data!R83&gt;0,Data!R83*$D83,"")</f>
        <v>112.28645999999999</v>
      </c>
      <c r="F83" s="120">
        <f>IF(Data!P83&gt;0.0001,Data!P83,"")</f>
        <v>4.6399999999999997</v>
      </c>
      <c r="G83" s="148">
        <f>IF(Data!P83&gt;0,10^(-Data!P83)*10^3,"")</f>
        <v>2.2908676527677727E-2</v>
      </c>
      <c r="H83" s="149">
        <f t="shared" si="0"/>
        <v>8.9941754915315517E-2</v>
      </c>
      <c r="I83" s="266">
        <f>IF(Data!T83&gt;0,Data!T83*$D83,"")</f>
        <v>0.75773729999999995</v>
      </c>
      <c r="J83" s="266">
        <f>IF(Data!V83&gt;0,Data!V83*$D83,"")</f>
        <v>3.4260617032950567</v>
      </c>
      <c r="K83" s="266">
        <f>IF(Data!X83&gt;0,Data!X83*$D83,"")</f>
        <v>4.4542911129229026</v>
      </c>
      <c r="L83" s="266">
        <f>IF(Data!Z83&gt;0,Data!Z83*$D83,"")</f>
        <v>0.58498889999999992</v>
      </c>
      <c r="M83" s="266">
        <f>IF(Data!AB83&gt;0,Data!AB83*$D83,"")</f>
        <v>5.0056200120039911</v>
      </c>
      <c r="N83" s="266">
        <f>IF(Data!AD83&gt;0,Data!AD83*$D83,"")</f>
        <v>0.47505809999999993</v>
      </c>
      <c r="O83" s="266">
        <f>IF(Data!AF83&gt;0,Data!AF83*$D83,"")</f>
        <v>0.33764459999999991</v>
      </c>
      <c r="P83" s="266">
        <f>IF(Data!AH83&gt;0,Data!AH83*$D83,"")</f>
        <v>1.6175531999999997</v>
      </c>
      <c r="Q83" s="120"/>
      <c r="R83" s="286"/>
      <c r="S83" s="120"/>
      <c r="T83" s="120"/>
      <c r="U83" s="120"/>
      <c r="V83" s="121"/>
    </row>
    <row r="84" spans="1:22" x14ac:dyDescent="0.2">
      <c r="A84" s="120" t="str">
        <f>IF(ISTEXT(Data!A84),Data!A84,"")</f>
        <v/>
      </c>
      <c r="B84" s="380">
        <v>39475</v>
      </c>
      <c r="C84" s="380">
        <v>39476</v>
      </c>
      <c r="D84" s="121" t="str">
        <f>IF(Data!N84&gt;0,Data!N84,"")</f>
        <v/>
      </c>
      <c r="E84" s="147" t="str">
        <f>IF(Data!R84&gt;0,Data!R84*$D84,"")</f>
        <v/>
      </c>
      <c r="F84" s="120" t="str">
        <f>IF(Data!P84&gt;0.0001,Data!P84,"")</f>
        <v/>
      </c>
      <c r="G84" s="148" t="str">
        <f>IF(Data!P84&gt;0,10^(-Data!P84)*10^3,"")</f>
        <v/>
      </c>
      <c r="H84" s="149" t="str">
        <f t="shared" si="0"/>
        <v/>
      </c>
      <c r="I84" s="266" t="str">
        <f>IF(Data!T84&gt;0,Data!T84*$D84,"")</f>
        <v/>
      </c>
      <c r="J84" s="266" t="str">
        <f>IF(Data!V84&gt;0,Data!V84*$D84,"")</f>
        <v/>
      </c>
      <c r="K84" s="266" t="str">
        <f>IF(Data!X84&gt;0,Data!X84*$D84,"")</f>
        <v/>
      </c>
      <c r="L84" s="266" t="str">
        <f>IF(Data!Z84&gt;0,Data!Z84*$D84,"")</f>
        <v/>
      </c>
      <c r="M84" s="266" t="str">
        <f>IF(Data!AB84&gt;0,Data!AB84*$D84,"")</f>
        <v/>
      </c>
      <c r="N84" s="266" t="str">
        <f>IF(Data!AD84&gt;0,Data!AD84*$D84,"")</f>
        <v/>
      </c>
      <c r="O84" s="266" t="str">
        <f>IF(Data!AF84&gt;0,Data!AF84*$D84,"")</f>
        <v/>
      </c>
      <c r="P84" s="266" t="str">
        <f>IF(Data!AH84&gt;0,Data!AH84*$D84,"")</f>
        <v/>
      </c>
      <c r="Q84" s="120"/>
      <c r="R84" s="286"/>
      <c r="S84" s="120"/>
      <c r="T84" s="120"/>
      <c r="U84" s="120"/>
      <c r="V84" s="121"/>
    </row>
    <row r="85" spans="1:22" x14ac:dyDescent="0.2">
      <c r="A85" s="120" t="str">
        <f>IF(ISTEXT(Data!A85),Data!A85,"")</f>
        <v/>
      </c>
      <c r="B85" s="380">
        <v>39476</v>
      </c>
      <c r="C85" s="380">
        <v>39477</v>
      </c>
      <c r="D85" s="121" t="str">
        <f>IF(Data!N85&gt;0,Data!N85,"")</f>
        <v/>
      </c>
      <c r="E85" s="147" t="str">
        <f>IF(Data!R85&gt;0,Data!R85*$D85,"")</f>
        <v/>
      </c>
      <c r="F85" s="120" t="str">
        <f>IF(Data!P85&gt;0.0001,Data!P85,"")</f>
        <v/>
      </c>
      <c r="G85" s="148" t="str">
        <f>IF(Data!P85&gt;0,10^(-Data!P85)*10^3,"")</f>
        <v/>
      </c>
      <c r="H85" s="149" t="str">
        <f t="shared" si="0"/>
        <v/>
      </c>
      <c r="I85" s="266" t="str">
        <f>IF(Data!T85&gt;0,Data!T85*$D85,"")</f>
        <v/>
      </c>
      <c r="J85" s="266" t="str">
        <f>IF(Data!V85&gt;0,Data!V85*$D85,"")</f>
        <v/>
      </c>
      <c r="K85" s="266" t="str">
        <f>IF(Data!X85&gt;0,Data!X85*$D85,"")</f>
        <v/>
      </c>
      <c r="L85" s="266" t="str">
        <f>IF(Data!Z85&gt;0,Data!Z85*$D85,"")</f>
        <v/>
      </c>
      <c r="M85" s="266" t="str">
        <f>IF(Data!AB85&gt;0,Data!AB85*$D85,"")</f>
        <v/>
      </c>
      <c r="N85" s="266" t="str">
        <f>IF(Data!AD85&gt;0,Data!AD85*$D85,"")</f>
        <v/>
      </c>
      <c r="O85" s="266" t="str">
        <f>IF(Data!AF85&gt;0,Data!AF85*$D85,"")</f>
        <v/>
      </c>
      <c r="P85" s="266" t="str">
        <f>IF(Data!AH85&gt;0,Data!AH85*$D85,"")</f>
        <v/>
      </c>
      <c r="Q85" s="120"/>
      <c r="R85" s="286"/>
      <c r="S85" s="120"/>
      <c r="T85" s="120"/>
      <c r="U85" s="120"/>
      <c r="V85" s="121"/>
    </row>
    <row r="86" spans="1:22" x14ac:dyDescent="0.2">
      <c r="A86" s="120" t="str">
        <f>IF(ISTEXT(Data!A86),Data!A86,"")</f>
        <v/>
      </c>
      <c r="B86" s="380">
        <v>39477</v>
      </c>
      <c r="C86" s="380">
        <v>39478</v>
      </c>
      <c r="D86" s="121" t="str">
        <f>IF(Data!N86&gt;0,Data!N86,"")</f>
        <v/>
      </c>
      <c r="E86" s="147" t="str">
        <f>IF(Data!R86&gt;0,Data!R86*$D86,"")</f>
        <v/>
      </c>
      <c r="F86" s="120" t="str">
        <f>IF(Data!P86&gt;0.0001,Data!P86,"")</f>
        <v/>
      </c>
      <c r="G86" s="148" t="str">
        <f>IF(Data!P86&gt;0,10^(-Data!P86)*10^3,"")</f>
        <v/>
      </c>
      <c r="H86" s="149" t="str">
        <f t="shared" si="0"/>
        <v/>
      </c>
      <c r="I86" s="266" t="str">
        <f>IF(Data!T86&gt;0,Data!T86*$D86,"")</f>
        <v/>
      </c>
      <c r="J86" s="266" t="str">
        <f>IF(Data!V86&gt;0,Data!V86*$D86,"")</f>
        <v/>
      </c>
      <c r="K86" s="266" t="str">
        <f>IF(Data!X86&gt;0,Data!X86*$D86,"")</f>
        <v/>
      </c>
      <c r="L86" s="266" t="str">
        <f>IF(Data!Z86&gt;0,Data!Z86*$D86,"")</f>
        <v/>
      </c>
      <c r="M86" s="266" t="str">
        <f>IF(Data!AB86&gt;0,Data!AB86*$D86,"")</f>
        <v/>
      </c>
      <c r="N86" s="266" t="str">
        <f>IF(Data!AD86&gt;0,Data!AD86*$D86,"")</f>
        <v/>
      </c>
      <c r="O86" s="266" t="str">
        <f>IF(Data!AF86&gt;0,Data!AF86*$D86,"")</f>
        <v/>
      </c>
      <c r="P86" s="266" t="str">
        <f>IF(Data!AH86&gt;0,Data!AH86*$D86,"")</f>
        <v/>
      </c>
      <c r="Q86" s="120"/>
      <c r="R86" s="286"/>
      <c r="S86" s="120"/>
      <c r="T86" s="120"/>
      <c r="U86" s="120"/>
      <c r="V86" s="121"/>
    </row>
    <row r="87" spans="1:22" x14ac:dyDescent="0.2">
      <c r="A87" s="120" t="str">
        <f>IF(Data!A87&gt;0.0001,Data!A87,"")</f>
        <v/>
      </c>
      <c r="B87" s="380">
        <v>39478</v>
      </c>
      <c r="C87" s="380">
        <v>39479</v>
      </c>
      <c r="D87" s="121" t="str">
        <f>IF(Data!N87&gt;0,Data!N87,"")</f>
        <v/>
      </c>
      <c r="E87" s="147" t="str">
        <f>IF(Data!R87&gt;0,Data!R87*$D87,"")</f>
        <v/>
      </c>
      <c r="F87" s="120" t="str">
        <f>IF(Data!P87&gt;0.0001,Data!P87,"")</f>
        <v/>
      </c>
      <c r="G87" s="148" t="str">
        <f>IF(Data!P87&gt;0,10^(-Data!P87)*10^3,"")</f>
        <v/>
      </c>
      <c r="H87" s="149" t="str">
        <f t="shared" si="0"/>
        <v/>
      </c>
      <c r="I87" s="266" t="str">
        <f>IF(Data!T87&gt;0,Data!T87*$D87,"")</f>
        <v/>
      </c>
      <c r="J87" s="266" t="str">
        <f>IF(Data!V87&gt;0,Data!V87*$D87,"")</f>
        <v/>
      </c>
      <c r="K87" s="266" t="str">
        <f>IF(Data!X87&gt;0,Data!X87*$D87,"")</f>
        <v/>
      </c>
      <c r="L87" s="266" t="str">
        <f>IF(Data!Z87&gt;0,Data!Z87*$D87,"")</f>
        <v/>
      </c>
      <c r="M87" s="266" t="str">
        <f>IF(Data!AB87&gt;0,Data!AB87*$D87,"")</f>
        <v/>
      </c>
      <c r="N87" s="266" t="str">
        <f>IF(Data!AD87&gt;0,Data!AD87*$D87,"")</f>
        <v/>
      </c>
      <c r="O87" s="266" t="str">
        <f>IF(Data!AF87&gt;0,Data!AF87*$D87,"")</f>
        <v/>
      </c>
      <c r="P87" s="266" t="str">
        <f>IF(Data!AH87&gt;0,Data!AH87*$D87,"")</f>
        <v/>
      </c>
      <c r="Q87" s="120"/>
      <c r="R87" s="286"/>
      <c r="S87" s="120"/>
      <c r="T87" s="120"/>
      <c r="U87" s="120"/>
      <c r="V87" s="121"/>
    </row>
    <row r="88" spans="1:22" s="364" customFormat="1" x14ac:dyDescent="0.2">
      <c r="A88" s="124" t="s">
        <v>513</v>
      </c>
      <c r="D88" s="362">
        <f>SUM(D57:D87)</f>
        <v>10.361499999999999</v>
      </c>
      <c r="E88" s="363"/>
      <c r="Q88" s="362"/>
      <c r="R88" s="286"/>
      <c r="S88" s="362"/>
      <c r="T88" s="362"/>
      <c r="U88" s="362"/>
      <c r="V88" s="362"/>
    </row>
    <row r="89" spans="1:22" s="364" customFormat="1" x14ac:dyDescent="0.2">
      <c r="A89" s="124" t="s">
        <v>514</v>
      </c>
      <c r="B89" s="381"/>
      <c r="C89" s="381"/>
      <c r="D89" s="363"/>
      <c r="E89" s="362">
        <f>SUM(E57:E87)/$D88</f>
        <v>20.274317425083243</v>
      </c>
      <c r="F89" s="365">
        <f>LOG(H89/1000)*-1</f>
        <v>4.6260432818309321</v>
      </c>
      <c r="H89" s="366">
        <f t="shared" ref="H89:P89" si="1">SUM(H57:H87)/$D88</f>
        <v>2.3656839214441148E-2</v>
      </c>
      <c r="I89" s="367">
        <f t="shared" si="1"/>
        <v>0.20352785793562711</v>
      </c>
      <c r="J89" s="367">
        <f t="shared" si="1"/>
        <v>0.52081482282272717</v>
      </c>
      <c r="K89" s="367">
        <f t="shared" si="1"/>
        <v>0.64564481861291434</v>
      </c>
      <c r="L89" s="367">
        <f t="shared" si="1"/>
        <v>0.14537869034406214</v>
      </c>
      <c r="M89" s="367">
        <f t="shared" si="1"/>
        <v>0.63607092612694693</v>
      </c>
      <c r="N89" s="367">
        <f t="shared" si="1"/>
        <v>6.5217980022197558E-2</v>
      </c>
      <c r="O89" s="367">
        <f t="shared" si="1"/>
        <v>5.0519866814650378E-2</v>
      </c>
      <c r="P89" s="367">
        <f t="shared" si="1"/>
        <v>0.22043684794672586</v>
      </c>
      <c r="Q89" s="368" t="s">
        <v>2074</v>
      </c>
      <c r="R89" s="368"/>
      <c r="S89" s="368"/>
      <c r="T89" s="368"/>
      <c r="U89" s="368"/>
      <c r="V89" s="362"/>
    </row>
    <row r="90" spans="1:22" x14ac:dyDescent="0.2">
      <c r="A90" s="120" t="str">
        <f>IF(Data!A88&gt;0.0001,Data!A88,"")</f>
        <v/>
      </c>
      <c r="B90" s="380">
        <v>39479</v>
      </c>
      <c r="C90" s="380">
        <v>39480</v>
      </c>
      <c r="D90" s="121" t="str">
        <f>IF(Data!N88&gt;0,Data!N88,"")</f>
        <v/>
      </c>
      <c r="E90" s="147" t="str">
        <f>IF(Data!R88&gt;0,Data!R88*$D90,"")</f>
        <v/>
      </c>
      <c r="F90" s="120" t="str">
        <f>IF(Data!P88&gt;0.0001,Data!P88,"")</f>
        <v/>
      </c>
      <c r="G90" s="148" t="str">
        <f>IF(Data!P88&gt;0,10^(-Data!P88)*10^3,"")</f>
        <v/>
      </c>
      <c r="H90" s="149" t="str">
        <f t="shared" ref="H90:H118" si="2">IF(ISNUMBER(G90),G90*$D90,"")</f>
        <v/>
      </c>
      <c r="I90" s="266" t="str">
        <f>IF(Data!T88&gt;0,Data!T88*$D90,"")</f>
        <v/>
      </c>
      <c r="J90" s="266" t="str">
        <f>IF(Data!V88&gt;0,Data!V88*$D90,"")</f>
        <v/>
      </c>
      <c r="K90" s="266" t="str">
        <f>IF(Data!X88&gt;0,Data!X88*$D90,"")</f>
        <v/>
      </c>
      <c r="L90" s="266" t="str">
        <f>IF(Data!Z88&gt;0,Data!Z88*$D90,"")</f>
        <v/>
      </c>
      <c r="M90" s="266" t="str">
        <f>IF(Data!AB88&gt;0,Data!AB88*$D90,"")</f>
        <v/>
      </c>
      <c r="N90" s="266" t="str">
        <f>IF(Data!AD88&gt;0,Data!AD88*$D90,"")</f>
        <v/>
      </c>
      <c r="O90" s="266" t="str">
        <f>IF(Data!AF88&gt;0,Data!AF88*$D90,"")</f>
        <v/>
      </c>
      <c r="P90" s="266" t="str">
        <f>IF(Data!AH88&gt;0,Data!AH88*$D90,"")</f>
        <v/>
      </c>
      <c r="R90" s="286"/>
    </row>
    <row r="91" spans="1:22" x14ac:dyDescent="0.2">
      <c r="A91" s="120" t="str">
        <f>IF(Data!A89&gt;0.0001,Data!A89,"")</f>
        <v/>
      </c>
      <c r="B91" s="380">
        <v>39480</v>
      </c>
      <c r="C91" s="380">
        <v>39481</v>
      </c>
      <c r="D91" s="121" t="str">
        <f>IF(Data!N89&gt;0,Data!N89,"")</f>
        <v/>
      </c>
      <c r="E91" s="147" t="str">
        <f>IF(Data!R89&gt;0,Data!R89*$D91,"")</f>
        <v/>
      </c>
      <c r="F91" s="120" t="str">
        <f>IF(Data!P89&gt;0.0001,Data!P89,"")</f>
        <v/>
      </c>
      <c r="G91" s="148" t="str">
        <f>IF(Data!P89&gt;0,10^(-Data!P89)*10^3,"")</f>
        <v/>
      </c>
      <c r="H91" s="149" t="str">
        <f t="shared" si="2"/>
        <v/>
      </c>
      <c r="I91" s="266" t="str">
        <f>IF(Data!T89&gt;0,Data!T89*$D91,"")</f>
        <v/>
      </c>
      <c r="J91" s="266" t="str">
        <f>IF(Data!V89&gt;0,Data!V89*$D91,"")</f>
        <v/>
      </c>
      <c r="K91" s="266" t="str">
        <f>IF(Data!X89&gt;0,Data!X89*$D91,"")</f>
        <v/>
      </c>
      <c r="L91" s="266" t="str">
        <f>IF(Data!Z89&gt;0,Data!Z89*$D91,"")</f>
        <v/>
      </c>
      <c r="M91" s="266" t="str">
        <f>IF(Data!AB89&gt;0,Data!AB89*$D91,"")</f>
        <v/>
      </c>
      <c r="N91" s="266" t="str">
        <f>IF(Data!AD89&gt;0,Data!AD89*$D91,"")</f>
        <v/>
      </c>
      <c r="O91" s="266" t="str">
        <f>IF(Data!AF89&gt;0,Data!AF89*$D91,"")</f>
        <v/>
      </c>
      <c r="P91" s="266" t="str">
        <f>IF(Data!AH89&gt;0,Data!AH89*$D91,"")</f>
        <v/>
      </c>
      <c r="Q91" s="123"/>
      <c r="R91" s="286"/>
      <c r="S91" s="123"/>
      <c r="T91" s="123"/>
      <c r="U91" s="123"/>
      <c r="V91" s="123"/>
    </row>
    <row r="92" spans="1:22" x14ac:dyDescent="0.2">
      <c r="A92" s="120" t="str">
        <f>IF(Data!A90&gt;0.0001,Data!A90,"")</f>
        <v>DEU96004</v>
      </c>
      <c r="B92" s="380">
        <v>39481</v>
      </c>
      <c r="C92" s="380">
        <v>39482</v>
      </c>
      <c r="D92" s="121">
        <f>IF(Data!N90&gt;0,Data!N90,"")</f>
        <v>1.1844999999999999</v>
      </c>
      <c r="E92" s="147">
        <f>IF(Data!R90&gt;0,Data!R90*$D92,"")</f>
        <v>99.142649999999989</v>
      </c>
      <c r="F92" s="120">
        <f>IF(Data!P90&gt;0.0001,Data!P90,"")</f>
        <v>3.96</v>
      </c>
      <c r="G92" s="148">
        <f>IF(Data!P90&gt;0,10^(-Data!P90)*10^3,"")</f>
        <v>0.10964781961431837</v>
      </c>
      <c r="H92" s="149">
        <f t="shared" si="2"/>
        <v>0.1298778423331601</v>
      </c>
      <c r="I92" s="266">
        <f>IF(Data!T90&gt;0,Data!T90*$D92,"")</f>
        <v>0.42405099999999996</v>
      </c>
      <c r="J92" s="266">
        <f>IF(Data!V90&gt;0,Data!V90*$D92,"")</f>
        <v>3.2844728851100711</v>
      </c>
      <c r="K92" s="266">
        <f>IF(Data!X90&gt;0,Data!X90*$D92,"")</f>
        <v>2.3583680822801938</v>
      </c>
      <c r="L92" s="266">
        <f>IF(Data!Z90&gt;0,Data!Z90*$D92,"")</f>
        <v>0.196627</v>
      </c>
      <c r="M92" s="266">
        <f>IF(Data!AB90&gt;0,Data!AB90*$D92,"")</f>
        <v>3.3606785682188587</v>
      </c>
      <c r="N92" s="266">
        <f>IF(Data!AD90&gt;0,Data!AD90*$D92,"")</f>
        <v>0.20136499999999999</v>
      </c>
      <c r="O92" s="266">
        <f>IF(Data!AF90&gt;0,Data!AF90*$D92,"")</f>
        <v>0.10897399999999999</v>
      </c>
      <c r="P92" s="266">
        <f>IF(Data!AH90&gt;0,Data!AH90*$D92,"")</f>
        <v>0.50815049999999995</v>
      </c>
      <c r="Q92" s="123"/>
      <c r="R92" s="286"/>
      <c r="S92" s="123"/>
      <c r="T92" s="123"/>
      <c r="U92" s="123"/>
      <c r="V92" s="123"/>
    </row>
    <row r="93" spans="1:22" x14ac:dyDescent="0.2">
      <c r="A93" s="120" t="str">
        <f>IF(Data!A91&gt;0.0001,Data!A91,"")</f>
        <v>DEU96005</v>
      </c>
      <c r="B93" s="380">
        <v>39482</v>
      </c>
      <c r="C93" s="380">
        <v>39483</v>
      </c>
      <c r="D93" s="121">
        <f>IF(Data!N91&gt;0,Data!N91,"")</f>
        <v>0.75669999999999993</v>
      </c>
      <c r="E93" s="147">
        <f>IF(Data!R91&gt;0,Data!R91*$D93,"")</f>
        <v>85.507099999999994</v>
      </c>
      <c r="F93" s="120">
        <f>IF(Data!P91&gt;0.0001,Data!P91,"")</f>
        <v>3.77</v>
      </c>
      <c r="G93" s="148">
        <f>IF(Data!P91&gt;0,10^(-Data!P91)*10^3,"")</f>
        <v>0.16982436524617422</v>
      </c>
      <c r="H93" s="149">
        <f t="shared" si="2"/>
        <v>0.12850609718178002</v>
      </c>
      <c r="I93" s="266">
        <f>IF(Data!T91&gt;0,Data!T91*$D93,"")</f>
        <v>0.30873359999999994</v>
      </c>
      <c r="J93" s="266">
        <f>IF(Data!V91&gt;0,Data!V91*$D93,"")</f>
        <v>2.6322392941877264</v>
      </c>
      <c r="K93" s="266">
        <f>IF(Data!X91&gt;0,Data!X91*$D93,"")</f>
        <v>1.8162645156336534</v>
      </c>
      <c r="L93" s="266">
        <f>IF(Data!Z91&gt;0,Data!Z91*$D93,"")</f>
        <v>8.7020500000000001E-2</v>
      </c>
      <c r="M93" s="266">
        <f>IF(Data!AB91&gt;0,Data!AB91*$D93,"")</f>
        <v>2.6428137238882421</v>
      </c>
      <c r="N93" s="266">
        <f>IF(Data!AD91&gt;0,Data!AD91*$D93,"")</f>
        <v>0.14604309999999998</v>
      </c>
      <c r="O93" s="266">
        <f>IF(Data!AF91&gt;0,Data!AF91*$D93,"")</f>
        <v>4.0861799999999997E-2</v>
      </c>
      <c r="P93" s="266">
        <f>IF(Data!AH91&gt;0,Data!AH91*$D93,"")</f>
        <v>0.13317919999999997</v>
      </c>
      <c r="Q93" s="123"/>
      <c r="R93" s="286"/>
      <c r="S93" s="123"/>
      <c r="T93" s="123"/>
      <c r="U93" s="123"/>
      <c r="V93" s="123"/>
    </row>
    <row r="94" spans="1:22" x14ac:dyDescent="0.2">
      <c r="A94" s="120" t="str">
        <f>IF(Data!A92&gt;0.0001,Data!A92,"")</f>
        <v/>
      </c>
      <c r="B94" s="380">
        <v>39483</v>
      </c>
      <c r="C94" s="380">
        <v>39484</v>
      </c>
      <c r="D94" s="121" t="str">
        <f>IF(Data!N92&gt;0,Data!N92,"")</f>
        <v/>
      </c>
      <c r="E94" s="147" t="str">
        <f>IF(Data!R92&gt;0,Data!R92*$D94,"")</f>
        <v/>
      </c>
      <c r="F94" s="120" t="str">
        <f>IF(Data!P92&gt;0.0001,Data!P92,"")</f>
        <v/>
      </c>
      <c r="G94" s="148" t="str">
        <f>IF(Data!P92&gt;0,10^(-Data!P92)*10^3,"")</f>
        <v/>
      </c>
      <c r="H94" s="149" t="str">
        <f t="shared" si="2"/>
        <v/>
      </c>
      <c r="I94" s="266" t="str">
        <f>IF(Data!T92&gt;0,Data!T92*$D94,"")</f>
        <v/>
      </c>
      <c r="J94" s="266" t="str">
        <f>IF(Data!V92&gt;0,Data!V92*$D94,"")</f>
        <v/>
      </c>
      <c r="K94" s="266" t="str">
        <f>IF(Data!X92&gt;0,Data!X92*$D94,"")</f>
        <v/>
      </c>
      <c r="L94" s="266" t="str">
        <f>IF(Data!Z92&gt;0,Data!Z92*$D94,"")</f>
        <v/>
      </c>
      <c r="M94" s="266" t="str">
        <f>IF(Data!AB92&gt;0,Data!AB92*$D94,"")</f>
        <v/>
      </c>
      <c r="N94" s="266" t="str">
        <f>IF(Data!AD92&gt;0,Data!AD92*$D94,"")</f>
        <v/>
      </c>
      <c r="O94" s="266" t="str">
        <f>IF(Data!AF92&gt;0,Data!AF92*$D94,"")</f>
        <v/>
      </c>
      <c r="P94" s="266" t="str">
        <f>IF(Data!AH92&gt;0,Data!AH92*$D94,"")</f>
        <v/>
      </c>
      <c r="R94" s="286"/>
    </row>
    <row r="95" spans="1:22" x14ac:dyDescent="0.2">
      <c r="A95" s="120" t="str">
        <f>IF(Data!A93&gt;0.0001,Data!A93,"")</f>
        <v/>
      </c>
      <c r="B95" s="380">
        <v>39484</v>
      </c>
      <c r="C95" s="380">
        <v>39485</v>
      </c>
      <c r="D95" s="121" t="str">
        <f>IF(Data!N93&gt;0,Data!N93,"")</f>
        <v/>
      </c>
      <c r="E95" s="147" t="str">
        <f>IF(Data!R93&gt;0,Data!R93*$D95,"")</f>
        <v/>
      </c>
      <c r="F95" s="120" t="str">
        <f>IF(Data!P93&gt;0.0001,Data!P93,"")</f>
        <v/>
      </c>
      <c r="G95" s="148" t="str">
        <f>IF(Data!P93&gt;0,10^(-Data!P93)*10^3,"")</f>
        <v/>
      </c>
      <c r="H95" s="149" t="str">
        <f t="shared" si="2"/>
        <v/>
      </c>
      <c r="I95" s="266" t="str">
        <f>IF(Data!T93&gt;0,Data!T93*$D95,"")</f>
        <v/>
      </c>
      <c r="J95" s="266" t="str">
        <f>IF(Data!V93&gt;0,Data!V93*$D95,"")</f>
        <v/>
      </c>
      <c r="K95" s="266" t="str">
        <f>IF(Data!X93&gt;0,Data!X93*$D95,"")</f>
        <v/>
      </c>
      <c r="L95" s="266" t="str">
        <f>IF(Data!Z93&gt;0,Data!Z93*$D95,"")</f>
        <v/>
      </c>
      <c r="M95" s="266" t="str">
        <f>IF(Data!AB93&gt;0,Data!AB93*$D95,"")</f>
        <v/>
      </c>
      <c r="N95" s="266" t="str">
        <f>IF(Data!AD93&gt;0,Data!AD93*$D95,"")</f>
        <v/>
      </c>
      <c r="O95" s="266" t="str">
        <f>IF(Data!AF93&gt;0,Data!AF93*$D95,"")</f>
        <v/>
      </c>
      <c r="P95" s="266" t="str">
        <f>IF(Data!AH93&gt;0,Data!AH93*$D95,"")</f>
        <v/>
      </c>
      <c r="R95" s="286"/>
    </row>
    <row r="96" spans="1:22" x14ac:dyDescent="0.2">
      <c r="A96" s="120" t="str">
        <f>IF(Data!A94&gt;0.0001,Data!A94,"")</f>
        <v/>
      </c>
      <c r="B96" s="380">
        <v>39485</v>
      </c>
      <c r="C96" s="380">
        <v>39486</v>
      </c>
      <c r="D96" s="121" t="str">
        <f>IF(Data!N94&gt;0,Data!N94,"")</f>
        <v/>
      </c>
      <c r="E96" s="147" t="str">
        <f>IF(Data!R94&gt;0,Data!R94*$D96,"")</f>
        <v/>
      </c>
      <c r="F96" s="120" t="str">
        <f>IF(Data!P94&gt;0.0001,Data!P94,"")</f>
        <v/>
      </c>
      <c r="G96" s="148" t="str">
        <f>IF(Data!P94&gt;0,10^(-Data!P94)*10^3,"")</f>
        <v/>
      </c>
      <c r="H96" s="149" t="str">
        <f t="shared" si="2"/>
        <v/>
      </c>
      <c r="I96" s="266" t="str">
        <f>IF(Data!T94&gt;0,Data!T94*$D96,"")</f>
        <v/>
      </c>
      <c r="J96" s="266" t="str">
        <f>IF(Data!V94&gt;0,Data!V94*$D96,"")</f>
        <v/>
      </c>
      <c r="K96" s="266" t="str">
        <f>IF(Data!X94&gt;0,Data!X94*$D96,"")</f>
        <v/>
      </c>
      <c r="L96" s="266" t="str">
        <f>IF(Data!Z94&gt;0,Data!Z94*$D96,"")</f>
        <v/>
      </c>
      <c r="M96" s="266" t="str">
        <f>IF(Data!AB94&gt;0,Data!AB94*$D96,"")</f>
        <v/>
      </c>
      <c r="N96" s="266" t="str">
        <f>IF(Data!AD94&gt;0,Data!AD94*$D96,"")</f>
        <v/>
      </c>
      <c r="O96" s="266" t="str">
        <f>IF(Data!AF94&gt;0,Data!AF94*$D96,"")</f>
        <v/>
      </c>
      <c r="P96" s="266" t="str">
        <f>IF(Data!AH94&gt;0,Data!AH94*$D96,"")</f>
        <v/>
      </c>
      <c r="R96" s="286"/>
    </row>
    <row r="97" spans="1:18" x14ac:dyDescent="0.2">
      <c r="A97" s="120" t="str">
        <f>IF(Data!A95&gt;0.0001,Data!A95,"")</f>
        <v>DEU96006</v>
      </c>
      <c r="B97" s="380">
        <v>39486</v>
      </c>
      <c r="C97" s="380">
        <v>39487</v>
      </c>
      <c r="D97" s="121">
        <f>IF(Data!N95&gt;0,Data!N95,"")</f>
        <v>2.4449000000000001</v>
      </c>
      <c r="E97" s="147">
        <f>IF(Data!R95&gt;0,Data!R95*$D97,"")</f>
        <v>150.85033000000001</v>
      </c>
      <c r="F97" s="120">
        <f>IF(Data!P95&gt;0.0001,Data!P95,"")</f>
        <v>4</v>
      </c>
      <c r="G97" s="148">
        <f>IF(Data!P95&gt;0,10^(-Data!P95)*10^3,"")</f>
        <v>0.1</v>
      </c>
      <c r="H97" s="149">
        <f t="shared" si="2"/>
        <v>0.24449000000000001</v>
      </c>
      <c r="I97" s="266">
        <f>IF(Data!T95&gt;0,Data!T95*$D97,"")</f>
        <v>0.95840080000000005</v>
      </c>
      <c r="J97" s="266">
        <f>IF(Data!V95&gt;0,Data!V95*$D97,"")</f>
        <v>4.338268275456012</v>
      </c>
      <c r="K97" s="266">
        <f>IF(Data!X95&gt;0,Data!X95*$D97,"")</f>
        <v>2.829313147458933</v>
      </c>
      <c r="L97" s="266">
        <f>IF(Data!Z95&gt;0,Data!Z95*$D97,"")</f>
        <v>0.5354331</v>
      </c>
      <c r="M97" s="266">
        <f>IF(Data!AB95&gt;0,Data!AB95*$D97,"")</f>
        <v>3.1589139143588887</v>
      </c>
      <c r="N97" s="266">
        <f>IF(Data!AD95&gt;0,Data!AD95*$D97,"")</f>
        <v>0.19314710000000002</v>
      </c>
      <c r="O97" s="266">
        <f>IF(Data!AF95&gt;0,Data!AF95*$D97,"")</f>
        <v>0.12224500000000001</v>
      </c>
      <c r="P97" s="266">
        <f>IF(Data!AH95&gt;0,Data!AH95*$D97,"")</f>
        <v>0.49631470000000005</v>
      </c>
      <c r="R97" s="286"/>
    </row>
    <row r="98" spans="1:18" x14ac:dyDescent="0.2">
      <c r="A98" s="120" t="str">
        <f>IF(Data!A96&gt;0.0001,Data!A96,"")</f>
        <v/>
      </c>
      <c r="B98" s="380">
        <v>39487</v>
      </c>
      <c r="C98" s="380">
        <v>39488</v>
      </c>
      <c r="D98" s="121" t="str">
        <f>IF(Data!N96&gt;0,Data!N96,"")</f>
        <v/>
      </c>
      <c r="E98" s="147" t="str">
        <f>IF(Data!R96&gt;0,Data!R96*$D98,"")</f>
        <v/>
      </c>
      <c r="F98" s="120" t="str">
        <f>IF(Data!P96&gt;0.0001,Data!P96,"")</f>
        <v/>
      </c>
      <c r="G98" s="148" t="str">
        <f>IF(Data!P96&gt;0,10^(-Data!P96)*10^3,"")</f>
        <v/>
      </c>
      <c r="H98" s="149" t="str">
        <f t="shared" si="2"/>
        <v/>
      </c>
      <c r="I98" s="266" t="str">
        <f>IF(Data!T96&gt;0,Data!T96*$D98,"")</f>
        <v/>
      </c>
      <c r="J98" s="266" t="str">
        <f>IF(Data!V96&gt;0,Data!V96*$D98,"")</f>
        <v/>
      </c>
      <c r="K98" s="266" t="str">
        <f>IF(Data!X96&gt;0,Data!X96*$D98,"")</f>
        <v/>
      </c>
      <c r="L98" s="266" t="str">
        <f>IF(Data!Z96&gt;0,Data!Z96*$D98,"")</f>
        <v/>
      </c>
      <c r="M98" s="266" t="str">
        <f>IF(Data!AB96&gt;0,Data!AB96*$D98,"")</f>
        <v/>
      </c>
      <c r="N98" s="266" t="str">
        <f>IF(Data!AD96&gt;0,Data!AD96*$D98,"")</f>
        <v/>
      </c>
      <c r="O98" s="266" t="str">
        <f>IF(Data!AF96&gt;0,Data!AF96*$D98,"")</f>
        <v/>
      </c>
      <c r="P98" s="266" t="str">
        <f>IF(Data!AH96&gt;0,Data!AH96*$D98,"")</f>
        <v/>
      </c>
      <c r="R98" s="286"/>
    </row>
    <row r="99" spans="1:18" x14ac:dyDescent="0.2">
      <c r="A99" s="120" t="str">
        <f>IF(Data!A97&gt;0.0001,Data!A97,"")</f>
        <v>DEU96007</v>
      </c>
      <c r="B99" s="380">
        <v>39488</v>
      </c>
      <c r="C99" s="380">
        <v>39489</v>
      </c>
      <c r="D99" s="121">
        <f>IF(Data!N97&gt;0,Data!N97,"")</f>
        <v>0.26219999999999999</v>
      </c>
      <c r="E99" s="147">
        <f>IF(Data!R97&gt;0,Data!R97*$D99,"")</f>
        <v>7.9970999999999997</v>
      </c>
      <c r="F99" s="120">
        <f>IF(Data!P97&gt;0.0001,Data!P97,"")</f>
        <v>4.4400000000000004</v>
      </c>
      <c r="G99" s="148">
        <f>IF(Data!P97&gt;0,10^(-Data!P97)*10^3,"")</f>
        <v>3.6307805477010069E-2</v>
      </c>
      <c r="H99" s="149">
        <f t="shared" si="2"/>
        <v>9.5199065960720388E-3</v>
      </c>
      <c r="I99" s="266">
        <f>IF(Data!T97&gt;0,Data!T97*$D99,"")</f>
        <v>0.12218520000000001</v>
      </c>
      <c r="J99" s="266">
        <f>IF(Data!V97&gt;0,Data!V97*$D99,"")</f>
        <v>0.19913129199064591</v>
      </c>
      <c r="K99" s="266">
        <f>IF(Data!X97&gt;0,Data!X97*$D99,"")</f>
        <v>0.2490770185588474</v>
      </c>
      <c r="L99" s="266">
        <f>IF(Data!Z97&gt;0,Data!Z97*$D99,"")</f>
        <v>0.11143499999999999</v>
      </c>
      <c r="M99" s="266">
        <f>IF(Data!AB97&gt;0,Data!AB97*$D99,"")</f>
        <v>0.24715803993347746</v>
      </c>
      <c r="N99" s="266">
        <f>IF(Data!AD97&gt;0,Data!AD97*$D99,"")</f>
        <v>3.5134800000000001E-2</v>
      </c>
      <c r="O99" s="266">
        <f>IF(Data!AF97&gt;0,Data!AF97*$D99,"")</f>
        <v>2.1238199999999999E-2</v>
      </c>
      <c r="P99" s="266">
        <f>IF(Data!AH97&gt;0,Data!AH97*$D99,"")</f>
        <v>8.2330799999999996E-2</v>
      </c>
      <c r="R99" s="286"/>
    </row>
    <row r="100" spans="1:18" x14ac:dyDescent="0.2">
      <c r="A100" s="120" t="str">
        <f>IF(Data!A98&gt;0.0001,Data!A98,"")</f>
        <v/>
      </c>
      <c r="B100" s="380">
        <v>39489</v>
      </c>
      <c r="C100" s="380">
        <v>39490</v>
      </c>
      <c r="D100" s="121" t="str">
        <f>IF(Data!N98&gt;0,Data!N98,"")</f>
        <v/>
      </c>
      <c r="E100" s="147" t="str">
        <f>IF(Data!R98&gt;0,Data!R98*$D100,"")</f>
        <v/>
      </c>
      <c r="F100" s="120" t="str">
        <f>IF(Data!P98&gt;0.0001,Data!P98,"")</f>
        <v/>
      </c>
      <c r="G100" s="148" t="str">
        <f>IF(Data!P98&gt;0,10^(-Data!P98)*10^3,"")</f>
        <v/>
      </c>
      <c r="H100" s="149" t="str">
        <f t="shared" si="2"/>
        <v/>
      </c>
      <c r="I100" s="266" t="str">
        <f>IF(Data!T98&gt;0,Data!T98*$D100,"")</f>
        <v/>
      </c>
      <c r="J100" s="266" t="str">
        <f>IF(Data!V98&gt;0,Data!V98*$D100,"")</f>
        <v/>
      </c>
      <c r="K100" s="266" t="str">
        <f>IF(Data!X98&gt;0,Data!X98*$D100,"")</f>
        <v/>
      </c>
      <c r="L100" s="266" t="str">
        <f>IF(Data!Z98&gt;0,Data!Z98*$D100,"")</f>
        <v/>
      </c>
      <c r="M100" s="266" t="str">
        <f>IF(Data!AB98&gt;0,Data!AB98*$D100,"")</f>
        <v/>
      </c>
      <c r="N100" s="266" t="str">
        <f>IF(Data!AD98&gt;0,Data!AD98*$D100,"")</f>
        <v/>
      </c>
      <c r="O100" s="266" t="str">
        <f>IF(Data!AF98&gt;0,Data!AF98*$D100,"")</f>
        <v/>
      </c>
      <c r="P100" s="266" t="str">
        <f>IF(Data!AH98&gt;0,Data!AH98*$D100,"")</f>
        <v/>
      </c>
      <c r="R100" s="286"/>
    </row>
    <row r="101" spans="1:18" x14ac:dyDescent="0.2">
      <c r="A101" s="120" t="str">
        <f>IF(Data!A99&gt;0.0001,Data!A99,"")</f>
        <v>DEU96008</v>
      </c>
      <c r="B101" s="380">
        <v>39490</v>
      </c>
      <c r="C101" s="380">
        <v>39491</v>
      </c>
      <c r="D101" s="121">
        <f>IF(Data!N99&gt;0,Data!N99,"")</f>
        <v>0.29899999999999999</v>
      </c>
      <c r="E101" s="147">
        <f>IF(Data!R99&gt;0,Data!R99*$D101,"")</f>
        <v>6.9069000000000003</v>
      </c>
      <c r="F101" s="120">
        <f>IF(Data!P99&gt;0.0001,Data!P99,"")</f>
        <v>4.59</v>
      </c>
      <c r="G101" s="148">
        <f>IF(Data!P99&gt;0,10^(-Data!P99)*10^3,"")</f>
        <v>2.5703957827688622E-2</v>
      </c>
      <c r="H101" s="149">
        <f t="shared" si="2"/>
        <v>7.6854833904788974E-3</v>
      </c>
      <c r="I101" s="266">
        <f>IF(Data!T99&gt;0,Data!T99*$D101,"")</f>
        <v>5.5912999999999997E-2</v>
      </c>
      <c r="J101" s="266">
        <f>IF(Data!V99&gt;0,Data!V99*$D101,"")</f>
        <v>0.18614848955406818</v>
      </c>
      <c r="K101" s="266">
        <f>IF(Data!X99&gt;0,Data!X99*$D101,"")</f>
        <v>0.21816617701068058</v>
      </c>
      <c r="L101" s="266">
        <f>IF(Data!Z99&gt;0,Data!Z99*$D101,"")</f>
        <v>8.7307999999999997E-2</v>
      </c>
      <c r="M101" s="266">
        <f>IF(Data!AB99&gt;0,Data!AB99*$D101,"")</f>
        <v>0.19710709028770995</v>
      </c>
      <c r="N101" s="266">
        <f>IF(Data!AD99&gt;0,Data!AD99*$D101,"")</f>
        <v>3.0497999999999997E-2</v>
      </c>
      <c r="O101" s="266">
        <f>IF(Data!AF99&gt;0,Data!AF99*$D101,"")</f>
        <v>2.6610999999999999E-2</v>
      </c>
      <c r="P101" s="266">
        <f>IF(Data!AH99&gt;0,Data!AH99*$D101,"")</f>
        <v>0.11989900000000001</v>
      </c>
      <c r="R101" s="286"/>
    </row>
    <row r="102" spans="1:18" x14ac:dyDescent="0.2">
      <c r="A102" s="120" t="str">
        <f>IF(Data!A100&gt;0.0001,Data!A100,"")</f>
        <v>DEU96009</v>
      </c>
      <c r="B102" s="380">
        <v>39491</v>
      </c>
      <c r="C102" s="380">
        <v>39492</v>
      </c>
      <c r="D102" s="121">
        <f>IF(Data!N100&gt;0,Data!N100,"")</f>
        <v>2.0677000000000003</v>
      </c>
      <c r="E102" s="147">
        <f>IF(Data!R100&gt;0,Data!R100*$D102,"")</f>
        <v>47.970640000000003</v>
      </c>
      <c r="F102" s="120">
        <f>IF(Data!P100&gt;0.0001,Data!P100,"")</f>
        <v>4.42</v>
      </c>
      <c r="G102" s="148">
        <f>IF(Data!P100&gt;0,10^(-Data!P100)*10^3,"")</f>
        <v>3.8018939632056103E-2</v>
      </c>
      <c r="H102" s="149">
        <f t="shared" si="2"/>
        <v>7.8611761477202419E-2</v>
      </c>
      <c r="I102" s="266">
        <f>IF(Data!T100&gt;0,Data!T100*$D102,"")</f>
        <v>9.7181900000000015E-2</v>
      </c>
      <c r="J102" s="266">
        <f>IF(Data!V100&gt;0,Data!V100*$D102,"")</f>
        <v>1.4470317365022178</v>
      </c>
      <c r="K102" s="266">
        <f>IF(Data!X100&gt;0,Data!X100*$D102,"")</f>
        <v>0.65082660188628183</v>
      </c>
      <c r="L102" s="266">
        <f>IF(Data!Z100&gt;0,Data!Z100*$D102,"")</f>
        <v>0.15507750000000001</v>
      </c>
      <c r="M102" s="266">
        <f>IF(Data!AB100&gt;0,Data!AB100*$D102,"")</f>
        <v>0.61169632561616505</v>
      </c>
      <c r="N102" s="266">
        <f>IF(Data!AD100&gt;0,Data!AD100*$D102,"")</f>
        <v>8.4775700000000023E-2</v>
      </c>
      <c r="O102" s="266">
        <f>IF(Data!AF100&gt;0,Data!AF100*$D102,"")</f>
        <v>8.2708000000000018E-2</v>
      </c>
      <c r="P102" s="266">
        <f>IF(Data!AH100&gt;0,Data!AH100*$D102,"")</f>
        <v>0.36805060000000006</v>
      </c>
      <c r="R102" s="286"/>
    </row>
    <row r="103" spans="1:18" x14ac:dyDescent="0.2">
      <c r="A103" s="120" t="str">
        <f>IF(Data!A101&gt;0.0001,Data!A101,"")</f>
        <v>DEU96010</v>
      </c>
      <c r="B103" s="380">
        <v>39492</v>
      </c>
      <c r="C103" s="380">
        <v>39493</v>
      </c>
      <c r="D103" s="121">
        <f>IF(Data!N101&gt;0,Data!N101,"")</f>
        <v>10.681199999999999</v>
      </c>
      <c r="E103" s="147">
        <f>IF(Data!R101&gt;0,Data!R101*$D103,"")</f>
        <v>384.52319999999997</v>
      </c>
      <c r="F103" s="120">
        <f>IF(Data!P101&gt;0.0001,Data!P101,"")</f>
        <v>4.22</v>
      </c>
      <c r="G103" s="148">
        <f>IF(Data!P101&gt;0,10^(-Data!P101)*10^3,"")</f>
        <v>6.0255958607435739E-2</v>
      </c>
      <c r="H103" s="149">
        <f t="shared" si="2"/>
        <v>0.64360594507774249</v>
      </c>
      <c r="I103" s="266">
        <f>IF(Data!T101&gt;0,Data!T101*$D103,"")</f>
        <v>0.68359679999999989</v>
      </c>
      <c r="J103" s="266">
        <f>IF(Data!V101&gt;0,Data!V101*$D103,"")</f>
        <v>9.2725577454353658</v>
      </c>
      <c r="K103" s="266">
        <f>IF(Data!X101&gt;0,Data!X101*$D103,"")</f>
        <v>5.9289579717099361</v>
      </c>
      <c r="L103" s="266">
        <f>IF(Data!Z101&gt;0,Data!Z101*$D103,"")</f>
        <v>0.26702999999999999</v>
      </c>
      <c r="M103" s="266">
        <f>IF(Data!AB101&gt;0,Data!AB101*$D103,"")</f>
        <v>4.9595765672110419</v>
      </c>
      <c r="N103" s="266">
        <f>IF(Data!AD101&gt;0,Data!AD101*$D103,"")</f>
        <v>0.12817439999999999</v>
      </c>
      <c r="O103" s="266">
        <f>IF(Data!AF101&gt;0,Data!AF101*$D103,"")</f>
        <v>0.12817439999999999</v>
      </c>
      <c r="P103" s="266">
        <f>IF(Data!AH101&gt;0,Data!AH101*$D103,"")</f>
        <v>0.80108999999999986</v>
      </c>
      <c r="R103" s="286"/>
    </row>
    <row r="104" spans="1:18" x14ac:dyDescent="0.2">
      <c r="A104" s="120" t="str">
        <f>IF(Data!A102&gt;0.0001,Data!A102,"")</f>
        <v>DEU96011</v>
      </c>
      <c r="B104" s="380">
        <v>39493</v>
      </c>
      <c r="C104" s="380">
        <v>39494</v>
      </c>
      <c r="D104" s="121">
        <f>IF(Data!N102&gt;0,Data!N102,"")</f>
        <v>0.28749999999999998</v>
      </c>
      <c r="E104" s="147">
        <f>IF(Data!R102&gt;0,Data!R102*$D104,"")</f>
        <v>16.588750000000001</v>
      </c>
      <c r="F104" s="120">
        <f>IF(Data!P102&gt;0.0001,Data!P102,"")</f>
        <v>4.09</v>
      </c>
      <c r="G104" s="148">
        <f>IF(Data!P102&gt;0,10^(-Data!P102)*10^3,"")</f>
        <v>8.1283051616409918E-2</v>
      </c>
      <c r="H104" s="149">
        <f t="shared" si="2"/>
        <v>2.3368877339717851E-2</v>
      </c>
      <c r="I104" s="266">
        <f>IF(Data!T102&gt;0,Data!T102*$D104,"")</f>
        <v>9.3149999999999997E-2</v>
      </c>
      <c r="J104" s="266">
        <f>IF(Data!V102&gt;0,Data!V102*$D104,"")</f>
        <v>0.34680729255705184</v>
      </c>
      <c r="K104" s="266">
        <f>IF(Data!X102&gt;0,Data!X102*$D104,"")</f>
        <v>0.52453388853032412</v>
      </c>
      <c r="L104" s="266">
        <f>IF(Data!Z102&gt;0,Data!Z102*$D104,"")</f>
        <v>7.9062499999999994E-2</v>
      </c>
      <c r="M104" s="266">
        <f>IF(Data!AB102&gt;0,Data!AB102*$D104,"")</f>
        <v>0.40293818289539324</v>
      </c>
      <c r="N104" s="266">
        <f>IF(Data!AD102&gt;0,Data!AD102*$D104,"")</f>
        <v>4.3124999999999997E-2</v>
      </c>
      <c r="O104" s="266">
        <f>IF(Data!AF102&gt;0,Data!AF102*$D104,"")</f>
        <v>1.4662499999999998E-2</v>
      </c>
      <c r="P104" s="266">
        <f>IF(Data!AH102&gt;0,Data!AH102*$D104,"")</f>
        <v>8.3662499999999987E-2</v>
      </c>
      <c r="R104" s="286"/>
    </row>
    <row r="105" spans="1:18" x14ac:dyDescent="0.2">
      <c r="A105" s="120" t="str">
        <f>IF(Data!A103&gt;0.0001,Data!A103,"")</f>
        <v>DEU96012</v>
      </c>
      <c r="B105" s="380">
        <v>39494</v>
      </c>
      <c r="C105" s="380">
        <v>39495</v>
      </c>
      <c r="D105" s="121">
        <f>IF(Data!N103&gt;0,Data!N103,"")</f>
        <v>1.9596</v>
      </c>
      <c r="E105" s="147">
        <f>IF(Data!R103&gt;0,Data!R103*$D105,"")</f>
        <v>35.664719999999996</v>
      </c>
      <c r="F105" s="120">
        <f>IF(Data!P103&gt;0.0001,Data!P103,"")</f>
        <v>4.6500000000000004</v>
      </c>
      <c r="G105" s="148">
        <f>IF(Data!P103&gt;0,10^(-Data!P103)*10^3,"")</f>
        <v>2.2387211385683357E-2</v>
      </c>
      <c r="H105" s="149">
        <f t="shared" si="2"/>
        <v>4.3869979431385105E-2</v>
      </c>
      <c r="I105" s="266">
        <f>IF(Data!T103&gt;0,Data!T103*$D105,"")</f>
        <v>0.24886920000000001</v>
      </c>
      <c r="J105" s="266">
        <f>IF(Data!V103&gt;0,Data!V103*$D105,"")</f>
        <v>1.0362820117429241</v>
      </c>
      <c r="K105" s="266">
        <f>IF(Data!X103&gt;0,Data!X103*$D105,"")</f>
        <v>1.151187788553226</v>
      </c>
      <c r="L105" s="266">
        <f>IF(Data!Z103&gt;0,Data!Z103*$D105,"")</f>
        <v>0.24495</v>
      </c>
      <c r="M105" s="266">
        <f>IF(Data!AB103&gt;0,Data!AB103*$D105,"")</f>
        <v>0.98141007879594222</v>
      </c>
      <c r="N105" s="266">
        <f>IF(Data!AD103&gt;0,Data!AD103*$D105,"")</f>
        <v>0.15676799999999999</v>
      </c>
      <c r="O105" s="266">
        <f>IF(Data!AF103&gt;0,Data!AF103*$D105,"")</f>
        <v>8.2303200000000007E-2</v>
      </c>
      <c r="P105" s="266">
        <f>IF(Data!AH103&gt;0,Data!AH103*$D105,"")</f>
        <v>0.45462720000000001</v>
      </c>
      <c r="R105" s="286"/>
    </row>
    <row r="106" spans="1:18" x14ac:dyDescent="0.2">
      <c r="A106" s="120" t="str">
        <f>IF(Data!A104&gt;0.0001,Data!A104,"")</f>
        <v>DEU96013</v>
      </c>
      <c r="B106" s="380">
        <v>39495</v>
      </c>
      <c r="C106" s="380">
        <v>39496</v>
      </c>
      <c r="D106" s="121">
        <f>IF(Data!N104&gt;0,Data!N104,"")</f>
        <v>1.4490000000000001</v>
      </c>
      <c r="E106" s="147">
        <f>IF(Data!R104&gt;0,Data!R104*$D106,"")</f>
        <v>31.443300000000001</v>
      </c>
      <c r="F106" s="120">
        <f>IF(Data!P104&gt;0.0001,Data!P104,"")</f>
        <v>4.6100000000000003</v>
      </c>
      <c r="G106" s="148">
        <f>IF(Data!P104&gt;0,10^(-Data!P104)*10^3,"")</f>
        <v>2.4547089156850253E-2</v>
      </c>
      <c r="H106" s="149">
        <f t="shared" si="2"/>
        <v>3.5568732188276019E-2</v>
      </c>
      <c r="I106" s="266">
        <f>IF(Data!T104&gt;0,Data!T104*$D106,"")</f>
        <v>0.47817000000000004</v>
      </c>
      <c r="J106" s="266">
        <f>IF(Data!V104&gt;0,Data!V104*$D106,"")</f>
        <v>0.78361302588823478</v>
      </c>
      <c r="K106" s="266">
        <f>IF(Data!X104&gt;0,Data!X104*$D106,"")</f>
        <v>1.0374370585663428</v>
      </c>
      <c r="L106" s="266">
        <f>IF(Data!Z104&gt;0,Data!Z104*$D106,"")</f>
        <v>0.34196399999999999</v>
      </c>
      <c r="M106" s="266">
        <f>IF(Data!AB104&gt;0,Data!AB104*$D106,"")</f>
        <v>0.77406992130384156</v>
      </c>
      <c r="N106" s="266">
        <f>IF(Data!AD104&gt;0,Data!AD104*$D106,"")</f>
        <v>0.137655</v>
      </c>
      <c r="O106" s="266">
        <f>IF(Data!AF104&gt;0,Data!AF104*$D106,"")</f>
        <v>9.8532000000000008E-2</v>
      </c>
      <c r="P106" s="266">
        <f>IF(Data!AH104&gt;0,Data!AH104*$D106,"")</f>
        <v>0.42890400000000001</v>
      </c>
      <c r="R106" s="286"/>
    </row>
    <row r="107" spans="1:18" x14ac:dyDescent="0.2">
      <c r="A107" s="120" t="str">
        <f>IF(Data!A105&gt;0.0001,Data!A105,"")</f>
        <v>DEU96014</v>
      </c>
      <c r="B107" s="380">
        <v>39496</v>
      </c>
      <c r="C107" s="380">
        <v>39497</v>
      </c>
      <c r="D107" s="121">
        <f>IF(Data!N105&gt;0,Data!N105,"")</f>
        <v>1.1361999999999999</v>
      </c>
      <c r="E107" s="147">
        <f>IF(Data!R105&gt;0,Data!R105*$D107,"")</f>
        <v>11.589239999999998</v>
      </c>
      <c r="F107" s="120">
        <f>IF(Data!P105&gt;0.0001,Data!P105,"")</f>
        <v>4.95</v>
      </c>
      <c r="G107" s="148">
        <f>IF(Data!P105&gt;0,10^(-Data!P105)*10^3,"")</f>
        <v>1.1220184543019627E-2</v>
      </c>
      <c r="H107" s="149">
        <f t="shared" si="2"/>
        <v>1.2748373677778899E-2</v>
      </c>
      <c r="I107" s="266">
        <f>IF(Data!T105&gt;0,Data!T105*$D107,"")</f>
        <v>0.13861639999999997</v>
      </c>
      <c r="J107" s="266">
        <f>IF(Data!V105&gt;0,Data!V105*$D107,"")</f>
        <v>0.34623889229029908</v>
      </c>
      <c r="K107" s="266">
        <f>IF(Data!X105&gt;0,Data!X105*$D107,"")</f>
        <v>0.31249859718931516</v>
      </c>
      <c r="L107" s="266">
        <f>IF(Data!Z105&gt;0,Data!Z105*$D107,"")</f>
        <v>0.21815039999999999</v>
      </c>
      <c r="M107" s="266">
        <f>IF(Data!AB105&gt;0,Data!AB105*$D107,"")</f>
        <v>0.2761356574654914</v>
      </c>
      <c r="N107" s="266">
        <f>IF(Data!AD105&gt;0,Data!AD105*$D107,"")</f>
        <v>5.9082399999999993E-2</v>
      </c>
      <c r="O107" s="266">
        <f>IF(Data!AF105&gt;0,Data!AF105*$D107,"")</f>
        <v>4.4311799999999998E-2</v>
      </c>
      <c r="P107" s="266">
        <f>IF(Data!AH105&gt;0,Data!AH105*$D107,"")</f>
        <v>0.15225079999999999</v>
      </c>
      <c r="R107" s="286"/>
    </row>
    <row r="108" spans="1:18" x14ac:dyDescent="0.2">
      <c r="A108" s="120" t="str">
        <f>IF(Data!A106&gt;0.0001,Data!A106,"")</f>
        <v/>
      </c>
      <c r="B108" s="380">
        <v>39497</v>
      </c>
      <c r="C108" s="380">
        <v>39498</v>
      </c>
      <c r="D108" s="121" t="str">
        <f>IF(Data!N106&gt;0,Data!N106,"")</f>
        <v/>
      </c>
      <c r="E108" s="147" t="str">
        <f>IF(Data!R106&gt;0,Data!R106*$D108,"")</f>
        <v/>
      </c>
      <c r="F108" s="120" t="str">
        <f>IF(Data!P106&gt;0.0001,Data!P106,"")</f>
        <v/>
      </c>
      <c r="G108" s="148" t="str">
        <f>IF(Data!P106&gt;0,10^(-Data!P106)*10^3,"")</f>
        <v/>
      </c>
      <c r="H108" s="149" t="str">
        <f t="shared" si="2"/>
        <v/>
      </c>
      <c r="I108" s="266" t="str">
        <f>IF(Data!T106&gt;0,Data!T106*$D108,"")</f>
        <v/>
      </c>
      <c r="J108" s="266" t="str">
        <f>IF(Data!V106&gt;0,Data!V106*$D108,"")</f>
        <v/>
      </c>
      <c r="K108" s="266" t="str">
        <f>IF(Data!X106&gt;0,Data!X106*$D108,"")</f>
        <v/>
      </c>
      <c r="L108" s="266" t="str">
        <f>IF(Data!Z106&gt;0,Data!Z106*$D108,"")</f>
        <v/>
      </c>
      <c r="M108" s="266" t="str">
        <f>IF(Data!AB106&gt;0,Data!AB106*$D108,"")</f>
        <v/>
      </c>
      <c r="N108" s="266" t="str">
        <f>IF(Data!AD106&gt;0,Data!AD106*$D108,"")</f>
        <v/>
      </c>
      <c r="O108" s="266" t="str">
        <f>IF(Data!AF106&gt;0,Data!AF106*$D108,"")</f>
        <v/>
      </c>
      <c r="P108" s="266" t="str">
        <f>IF(Data!AH106&gt;0,Data!AH106*$D108,"")</f>
        <v/>
      </c>
      <c r="R108" s="286"/>
    </row>
    <row r="109" spans="1:18" x14ac:dyDescent="0.2">
      <c r="A109" s="120" t="str">
        <f>IF(Data!A107&gt;0.0001,Data!A107,"")</f>
        <v/>
      </c>
      <c r="B109" s="380">
        <v>39498</v>
      </c>
      <c r="C109" s="380">
        <v>39499</v>
      </c>
      <c r="D109" s="121" t="str">
        <f>IF(Data!N107&gt;0,Data!N107,"")</f>
        <v/>
      </c>
      <c r="E109" s="147" t="str">
        <f>IF(Data!R107&gt;0,Data!R107*$D109,"")</f>
        <v/>
      </c>
      <c r="F109" s="120" t="str">
        <f>IF(Data!P107&gt;0.0001,Data!P107,"")</f>
        <v/>
      </c>
      <c r="G109" s="148" t="str">
        <f>IF(Data!P107&gt;0,10^(-Data!P107)*10^3,"")</f>
        <v/>
      </c>
      <c r="H109" s="149" t="str">
        <f t="shared" si="2"/>
        <v/>
      </c>
      <c r="I109" s="266" t="str">
        <f>IF(Data!T107&gt;0,Data!T107*$D109,"")</f>
        <v/>
      </c>
      <c r="J109" s="266" t="str">
        <f>IF(Data!V107&gt;0,Data!V107*$D109,"")</f>
        <v/>
      </c>
      <c r="K109" s="266" t="str">
        <f>IF(Data!X107&gt;0,Data!X107*$D109,"")</f>
        <v/>
      </c>
      <c r="L109" s="266" t="str">
        <f>IF(Data!Z107&gt;0,Data!Z107*$D109,"")</f>
        <v/>
      </c>
      <c r="M109" s="266" t="str">
        <f>IF(Data!AB107&gt;0,Data!AB107*$D109,"")</f>
        <v/>
      </c>
      <c r="N109" s="266" t="str">
        <f>IF(Data!AD107&gt;0,Data!AD107*$D109,"")</f>
        <v/>
      </c>
      <c r="O109" s="266" t="str">
        <f>IF(Data!AF107&gt;0,Data!AF107*$D109,"")</f>
        <v/>
      </c>
      <c r="P109" s="266" t="str">
        <f>IF(Data!AH107&gt;0,Data!AH107*$D109,"")</f>
        <v/>
      </c>
      <c r="R109" s="286"/>
    </row>
    <row r="110" spans="1:18" x14ac:dyDescent="0.2">
      <c r="A110" s="120" t="str">
        <f>IF(Data!A108&gt;0.0001,Data!A108,"")</f>
        <v/>
      </c>
      <c r="B110" s="380">
        <v>39499</v>
      </c>
      <c r="C110" s="380">
        <v>39500</v>
      </c>
      <c r="D110" s="121" t="str">
        <f>IF(Data!N108&gt;0,Data!N108,"")</f>
        <v/>
      </c>
      <c r="E110" s="147" t="str">
        <f>IF(Data!R108&gt;0,Data!R108*$D110,"")</f>
        <v/>
      </c>
      <c r="F110" s="120" t="str">
        <f>IF(Data!P108&gt;0.0001,Data!P108,"")</f>
        <v/>
      </c>
      <c r="G110" s="148" t="str">
        <f>IF(Data!P108&gt;0,10^(-Data!P108)*10^3,"")</f>
        <v/>
      </c>
      <c r="H110" s="149" t="str">
        <f t="shared" si="2"/>
        <v/>
      </c>
      <c r="I110" s="266" t="str">
        <f>IF(Data!T108&gt;0,Data!T108*$D110,"")</f>
        <v/>
      </c>
      <c r="J110" s="266" t="str">
        <f>IF(Data!V108&gt;0,Data!V108*$D110,"")</f>
        <v/>
      </c>
      <c r="K110" s="266" t="str">
        <f>IF(Data!X108&gt;0,Data!X108*$D110,"")</f>
        <v/>
      </c>
      <c r="L110" s="266" t="str">
        <f>IF(Data!Z108&gt;0,Data!Z108*$D110,"")</f>
        <v/>
      </c>
      <c r="M110" s="266" t="str">
        <f>IF(Data!AB108&gt;0,Data!AB108*$D110,"")</f>
        <v/>
      </c>
      <c r="N110" s="266" t="str">
        <f>IF(Data!AD108&gt;0,Data!AD108*$D110,"")</f>
        <v/>
      </c>
      <c r="O110" s="266" t="str">
        <f>IF(Data!AF108&gt;0,Data!AF108*$D110,"")</f>
        <v/>
      </c>
      <c r="P110" s="266" t="str">
        <f>IF(Data!AH108&gt;0,Data!AH108*$D110,"")</f>
        <v/>
      </c>
      <c r="R110" s="286"/>
    </row>
    <row r="111" spans="1:18" x14ac:dyDescent="0.2">
      <c r="A111" s="120" t="str">
        <f>IF(Data!A109&gt;0.0001,Data!A109,"")</f>
        <v>DEU96015</v>
      </c>
      <c r="B111" s="380">
        <v>39500</v>
      </c>
      <c r="C111" s="380">
        <v>39501</v>
      </c>
      <c r="D111" s="121">
        <f>IF(Data!N109&gt;0,Data!N109,"")</f>
        <v>0.50600000000000001</v>
      </c>
      <c r="E111" s="147">
        <f>IF(Data!R109&gt;0,Data!R109*$D111,"")</f>
        <v>46.400200000000005</v>
      </c>
      <c r="F111" s="120">
        <f>IF(Data!P109&gt;0.0001,Data!P109,"")</f>
        <v>3.96</v>
      </c>
      <c r="G111" s="148">
        <f>IF(Data!P109&gt;0,10^(-Data!P109)*10^3,"")</f>
        <v>0.10964781961431837</v>
      </c>
      <c r="H111" s="149">
        <f t="shared" si="2"/>
        <v>5.5481796724845094E-2</v>
      </c>
      <c r="I111" s="266">
        <f>IF(Data!T109&gt;0,Data!T109*$D111,"")</f>
        <v>0.444268</v>
      </c>
      <c r="J111" s="266">
        <f>IF(Data!V109&gt;0,Data!V109*$D111,"")</f>
        <v>1.0315893323925491</v>
      </c>
      <c r="K111" s="266">
        <f>IF(Data!X109&gt;0,Data!X109*$D111,"")</f>
        <v>1.6588859241739708</v>
      </c>
      <c r="L111" s="266">
        <f>IF(Data!Z109&gt;0,Data!Z109*$D111,"")</f>
        <v>0.53585399999999994</v>
      </c>
      <c r="M111" s="266">
        <f>IF(Data!AB109&gt;0,Data!AB109*$D111,"")</f>
        <v>1.2431122896391151</v>
      </c>
      <c r="N111" s="266">
        <f>IF(Data!AD109&gt;0,Data!AD109*$D111,"")</f>
        <v>0.32029800000000003</v>
      </c>
      <c r="O111" s="266">
        <f>IF(Data!AF109&gt;0,Data!AF109*$D111,"")</f>
        <v>9.9176E-2</v>
      </c>
      <c r="P111" s="266">
        <f>IF(Data!AH109&gt;0,Data!AH109*$D111,"")</f>
        <v>0.39366800000000002</v>
      </c>
      <c r="R111" s="286"/>
    </row>
    <row r="112" spans="1:18" x14ac:dyDescent="0.2">
      <c r="A112" s="120" t="str">
        <f>IF(Data!A110&gt;0.0001,Data!A110,"")</f>
        <v/>
      </c>
      <c r="B112" s="380">
        <v>39501</v>
      </c>
      <c r="C112" s="380">
        <v>39502</v>
      </c>
      <c r="D112" s="121" t="str">
        <f>IF(Data!N110&gt;0,Data!N110,"")</f>
        <v/>
      </c>
      <c r="E112" s="147" t="str">
        <f>IF(Data!R110&gt;0,Data!R110*$D112,"")</f>
        <v/>
      </c>
      <c r="F112" s="120" t="str">
        <f>IF(Data!P110&gt;0.0001,Data!P110,"")</f>
        <v/>
      </c>
      <c r="G112" s="148" t="str">
        <f>IF(Data!P110&gt;0,10^(-Data!P110)*10^3,"")</f>
        <v/>
      </c>
      <c r="H112" s="149" t="str">
        <f t="shared" si="2"/>
        <v/>
      </c>
      <c r="I112" s="266" t="str">
        <f>IF(Data!T110&gt;0,Data!T110*$D112,"")</f>
        <v/>
      </c>
      <c r="J112" s="266" t="str">
        <f>IF(Data!V110&gt;0,Data!V110*$D112,"")</f>
        <v/>
      </c>
      <c r="K112" s="266" t="str">
        <f>IF(Data!X110&gt;0,Data!X110*$D112,"")</f>
        <v/>
      </c>
      <c r="L112" s="266" t="str">
        <f>IF(Data!Z110&gt;0,Data!Z110*$D112,"")</f>
        <v/>
      </c>
      <c r="M112" s="266" t="str">
        <f>IF(Data!AB110&gt;0,Data!AB110*$D112,"")</f>
        <v/>
      </c>
      <c r="N112" s="266" t="str">
        <f>IF(Data!AD110&gt;0,Data!AD110*$D112,"")</f>
        <v/>
      </c>
      <c r="O112" s="266" t="str">
        <f>IF(Data!AF110&gt;0,Data!AF110*$D112,"")</f>
        <v/>
      </c>
      <c r="P112" s="266" t="str">
        <f>IF(Data!AH110&gt;0,Data!AH110*$D112,"")</f>
        <v/>
      </c>
      <c r="R112" s="286"/>
    </row>
    <row r="113" spans="1:18" x14ac:dyDescent="0.2">
      <c r="A113" s="120" t="str">
        <f>IF(Data!A111&gt;0.0001,Data!A111,"")</f>
        <v/>
      </c>
      <c r="B113" s="380">
        <v>39502</v>
      </c>
      <c r="C113" s="380">
        <v>39503</v>
      </c>
      <c r="D113" s="121" t="str">
        <f>IF(Data!N111&gt;0,Data!N111,"")</f>
        <v/>
      </c>
      <c r="E113" s="147" t="str">
        <f>IF(Data!R111&gt;0,Data!R111*$D113,"")</f>
        <v/>
      </c>
      <c r="F113" s="120" t="str">
        <f>IF(Data!P111&gt;0.0001,Data!P111,"")</f>
        <v/>
      </c>
      <c r="G113" s="148" t="str">
        <f>IF(Data!P111&gt;0,10^(-Data!P111)*10^3,"")</f>
        <v/>
      </c>
      <c r="H113" s="149" t="str">
        <f t="shared" si="2"/>
        <v/>
      </c>
      <c r="I113" s="266" t="str">
        <f>IF(Data!T111&gt;0,Data!T111*$D113,"")</f>
        <v/>
      </c>
      <c r="J113" s="266" t="str">
        <f>IF(Data!V111&gt;0,Data!V111*$D113,"")</f>
        <v/>
      </c>
      <c r="K113" s="266" t="str">
        <f>IF(Data!X111&gt;0,Data!X111*$D113,"")</f>
        <v/>
      </c>
      <c r="L113" s="266" t="str">
        <f>IF(Data!Z111&gt;0,Data!Z111*$D113,"")</f>
        <v/>
      </c>
      <c r="M113" s="266" t="str">
        <f>IF(Data!AB111&gt;0,Data!AB111*$D113,"")</f>
        <v/>
      </c>
      <c r="N113" s="266" t="str">
        <f>IF(Data!AD111&gt;0,Data!AD111*$D113,"")</f>
        <v/>
      </c>
      <c r="O113" s="266" t="str">
        <f>IF(Data!AF111&gt;0,Data!AF111*$D113,"")</f>
        <v/>
      </c>
      <c r="P113" s="266" t="str">
        <f>IF(Data!AH111&gt;0,Data!AH111*$D113,"")</f>
        <v/>
      </c>
      <c r="R113" s="286"/>
    </row>
    <row r="114" spans="1:18" x14ac:dyDescent="0.2">
      <c r="A114" s="120" t="str">
        <f>IF(Data!A112&gt;0.0001,Data!A112,"")</f>
        <v/>
      </c>
      <c r="B114" s="380">
        <v>39503</v>
      </c>
      <c r="C114" s="380">
        <v>39504</v>
      </c>
      <c r="D114" s="121" t="str">
        <f>IF(Data!N112&gt;0,Data!N112,"")</f>
        <v/>
      </c>
      <c r="E114" s="147" t="str">
        <f>IF(Data!R112&gt;0,Data!R112*$D114,"")</f>
        <v/>
      </c>
      <c r="F114" s="120" t="str">
        <f>IF(Data!P112&gt;0.0001,Data!P112,"")</f>
        <v/>
      </c>
      <c r="G114" s="148" t="str">
        <f>IF(Data!P112&gt;0,10^(-Data!P112)*10^3,"")</f>
        <v/>
      </c>
      <c r="H114" s="149" t="str">
        <f t="shared" si="2"/>
        <v/>
      </c>
      <c r="I114" s="266" t="str">
        <f>IF(Data!T112&gt;0,Data!T112*$D114,"")</f>
        <v/>
      </c>
      <c r="J114" s="266" t="str">
        <f>IF(Data!V112&gt;0,Data!V112*$D114,"")</f>
        <v/>
      </c>
      <c r="K114" s="266" t="str">
        <f>IF(Data!X112&gt;0,Data!X112*$D114,"")</f>
        <v/>
      </c>
      <c r="L114" s="266" t="str">
        <f>IF(Data!Z112&gt;0,Data!Z112*$D114,"")</f>
        <v/>
      </c>
      <c r="M114" s="266" t="str">
        <f>IF(Data!AB112&gt;0,Data!AB112*$D114,"")</f>
        <v/>
      </c>
      <c r="N114" s="266" t="str">
        <f>IF(Data!AD112&gt;0,Data!AD112*$D114,"")</f>
        <v/>
      </c>
      <c r="O114" s="266" t="str">
        <f>IF(Data!AF112&gt;0,Data!AF112*$D114,"")</f>
        <v/>
      </c>
      <c r="P114" s="266" t="str">
        <f>IF(Data!AH112&gt;0,Data!AH112*$D114,"")</f>
        <v/>
      </c>
      <c r="R114" s="286"/>
    </row>
    <row r="115" spans="1:18" x14ac:dyDescent="0.2">
      <c r="A115" s="120" t="str">
        <f>IF(Data!A113&gt;0.0001,Data!A113,"")</f>
        <v/>
      </c>
      <c r="B115" s="380">
        <v>39504</v>
      </c>
      <c r="C115" s="380">
        <v>39505</v>
      </c>
      <c r="D115" s="121" t="str">
        <f>IF(Data!N113&gt;0,Data!N113,"")</f>
        <v/>
      </c>
      <c r="E115" s="147" t="str">
        <f>IF(Data!R113&gt;0,Data!R113*$D115,"")</f>
        <v/>
      </c>
      <c r="F115" s="120" t="str">
        <f>IF(Data!P113&gt;0.0001,Data!P113,"")</f>
        <v/>
      </c>
      <c r="G115" s="148" t="str">
        <f>IF(Data!P113&gt;0,10^(-Data!P113)*10^3,"")</f>
        <v/>
      </c>
      <c r="H115" s="149" t="str">
        <f t="shared" si="2"/>
        <v/>
      </c>
      <c r="I115" s="266" t="str">
        <f>IF(Data!T113&gt;0,Data!T113*$D115,"")</f>
        <v/>
      </c>
      <c r="J115" s="266" t="str">
        <f>IF(Data!V113&gt;0,Data!V113*$D115,"")</f>
        <v/>
      </c>
      <c r="K115" s="266" t="str">
        <f>IF(Data!X113&gt;0,Data!X113*$D115,"")</f>
        <v/>
      </c>
      <c r="L115" s="266" t="str">
        <f>IF(Data!Z113&gt;0,Data!Z113*$D115,"")</f>
        <v/>
      </c>
      <c r="M115" s="266" t="str">
        <f>IF(Data!AB113&gt;0,Data!AB113*$D115,"")</f>
        <v/>
      </c>
      <c r="N115" s="266" t="str">
        <f>IF(Data!AD113&gt;0,Data!AD113*$D115,"")</f>
        <v/>
      </c>
      <c r="O115" s="266" t="str">
        <f>IF(Data!AF113&gt;0,Data!AF113*$D115,"")</f>
        <v/>
      </c>
      <c r="P115" s="266" t="str">
        <f>IF(Data!AH113&gt;0,Data!AH113*$D115,"")</f>
        <v/>
      </c>
      <c r="R115" s="286"/>
    </row>
    <row r="116" spans="1:18" x14ac:dyDescent="0.2">
      <c r="A116" s="120" t="str">
        <f>IF(Data!A114&gt;0.0001,Data!A114,"")</f>
        <v/>
      </c>
      <c r="B116" s="380">
        <v>39505</v>
      </c>
      <c r="C116" s="380">
        <v>39506</v>
      </c>
      <c r="D116" s="121" t="str">
        <f>IF(Data!N114&gt;0,Data!N114,"")</f>
        <v/>
      </c>
      <c r="E116" s="147" t="str">
        <f>IF(Data!R114&gt;0,Data!R114*$D116,"")</f>
        <v/>
      </c>
      <c r="F116" s="120" t="str">
        <f>IF(Data!P114&gt;0.0001,Data!P114,"")</f>
        <v/>
      </c>
      <c r="G116" s="148" t="str">
        <f>IF(Data!P114&gt;0,10^(-Data!P114)*10^3,"")</f>
        <v/>
      </c>
      <c r="H116" s="149" t="str">
        <f t="shared" si="2"/>
        <v/>
      </c>
      <c r="I116" s="266" t="str">
        <f>IF(Data!T114&gt;0,Data!T114*$D116,"")</f>
        <v/>
      </c>
      <c r="J116" s="266" t="str">
        <f>IF(Data!V114&gt;0,Data!V114*$D116,"")</f>
        <v/>
      </c>
      <c r="K116" s="266" t="str">
        <f>IF(Data!X114&gt;0,Data!X114*$D116,"")</f>
        <v/>
      </c>
      <c r="L116" s="266" t="str">
        <f>IF(Data!Z114&gt;0,Data!Z114*$D116,"")</f>
        <v/>
      </c>
      <c r="M116" s="266" t="str">
        <f>IF(Data!AB114&gt;0,Data!AB114*$D116,"")</f>
        <v/>
      </c>
      <c r="N116" s="266" t="str">
        <f>IF(Data!AD114&gt;0,Data!AD114*$D116,"")</f>
        <v/>
      </c>
      <c r="O116" s="266" t="str">
        <f>IF(Data!AF114&gt;0,Data!AF114*$D116,"")</f>
        <v/>
      </c>
      <c r="P116" s="266" t="str">
        <f>IF(Data!AH114&gt;0,Data!AH114*$D116,"")</f>
        <v/>
      </c>
      <c r="R116" s="286"/>
    </row>
    <row r="117" spans="1:18" x14ac:dyDescent="0.2">
      <c r="A117" s="120" t="str">
        <f>IF(Data!A115&gt;0.0001,Data!A115,"")</f>
        <v/>
      </c>
      <c r="B117" s="380">
        <v>39506</v>
      </c>
      <c r="C117" s="380">
        <v>39507</v>
      </c>
      <c r="D117" s="121" t="str">
        <f>IF(Data!N115&gt;0,Data!N115,"")</f>
        <v/>
      </c>
      <c r="E117" s="147" t="str">
        <f>IF(Data!R115&gt;0,Data!R115*$D117,"")</f>
        <v/>
      </c>
      <c r="F117" s="120" t="str">
        <f>IF(Data!P115&gt;0.0001,Data!P115,"")</f>
        <v/>
      </c>
      <c r="G117" s="148" t="str">
        <f>IF(Data!P115&gt;0,10^(-Data!P115)*10^3,"")</f>
        <v/>
      </c>
      <c r="H117" s="149" t="str">
        <f t="shared" si="2"/>
        <v/>
      </c>
      <c r="I117" s="266" t="str">
        <f>IF(Data!T115&gt;0,Data!T115*$D117,"")</f>
        <v/>
      </c>
      <c r="J117" s="266" t="str">
        <f>IF(Data!V115&gt;0,Data!V115*$D117,"")</f>
        <v/>
      </c>
      <c r="K117" s="266" t="str">
        <f>IF(Data!X115&gt;0,Data!X115*$D117,"")</f>
        <v/>
      </c>
      <c r="L117" s="266" t="str">
        <f>IF(Data!Z115&gt;0,Data!Z115*$D117,"")</f>
        <v/>
      </c>
      <c r="M117" s="266" t="str">
        <f>IF(Data!AB115&gt;0,Data!AB115*$D117,"")</f>
        <v/>
      </c>
      <c r="N117" s="266" t="str">
        <f>IF(Data!AD115&gt;0,Data!AD115*$D117,"")</f>
        <v/>
      </c>
      <c r="O117" s="266" t="str">
        <f>IF(Data!AF115&gt;0,Data!AF115*$D117,"")</f>
        <v/>
      </c>
      <c r="P117" s="266" t="str">
        <f>IF(Data!AH115&gt;0,Data!AH115*$D117,"")</f>
        <v/>
      </c>
      <c r="R117" s="286"/>
    </row>
    <row r="118" spans="1:18" x14ac:dyDescent="0.2">
      <c r="A118" s="120" t="str">
        <f>IF(Data!A116&gt;0.0001,Data!A116,"")</f>
        <v/>
      </c>
      <c r="B118" s="380">
        <v>39507</v>
      </c>
      <c r="C118" s="380">
        <v>39508</v>
      </c>
      <c r="D118" s="121" t="str">
        <f>IF(Data!N116&gt;0,Data!N116,"")</f>
        <v/>
      </c>
      <c r="E118" s="147" t="str">
        <f>IF(Data!R116&gt;0,Data!R116*$D118,"")</f>
        <v/>
      </c>
      <c r="F118" s="120" t="str">
        <f>IF(Data!P116&gt;0.0001,Data!P116,"")</f>
        <v/>
      </c>
      <c r="G118" s="148" t="str">
        <f>IF(Data!P116&gt;0,10^(-Data!P116)*10^3,"")</f>
        <v/>
      </c>
      <c r="H118" s="149" t="str">
        <f t="shared" si="2"/>
        <v/>
      </c>
      <c r="I118" s="266" t="str">
        <f>IF(Data!T116&gt;0,Data!T116*$D118,"")</f>
        <v/>
      </c>
      <c r="J118" s="266" t="str">
        <f>IF(Data!V116&gt;0,Data!V116*$D118,"")</f>
        <v/>
      </c>
      <c r="K118" s="266" t="str">
        <f>IF(Data!X116&gt;0,Data!X116*$D118,"")</f>
        <v/>
      </c>
      <c r="L118" s="266" t="str">
        <f>IF(Data!Z116&gt;0,Data!Z116*$D118,"")</f>
        <v/>
      </c>
      <c r="M118" s="266" t="str">
        <f>IF(Data!AB116&gt;0,Data!AB116*$D118,"")</f>
        <v/>
      </c>
      <c r="N118" s="266" t="str">
        <f>IF(Data!AD116&gt;0,Data!AD116*$D118,"")</f>
        <v/>
      </c>
      <c r="O118" s="266" t="str">
        <f>IF(Data!AF116&gt;0,Data!AF116*$D118,"")</f>
        <v/>
      </c>
      <c r="P118" s="266" t="str">
        <f>IF(Data!AH116&gt;0,Data!AH116*$D118,"")</f>
        <v/>
      </c>
      <c r="R118" s="286"/>
    </row>
    <row r="119" spans="1:18" x14ac:dyDescent="0.2">
      <c r="A119" s="124" t="s">
        <v>513</v>
      </c>
      <c r="D119" s="362">
        <f>SUM(D90:D118)</f>
        <v>23.034500000000001</v>
      </c>
      <c r="E119" s="363"/>
      <c r="F119" s="364"/>
      <c r="G119" s="364"/>
      <c r="H119" s="364"/>
      <c r="I119" s="364"/>
      <c r="J119" s="364"/>
      <c r="K119" s="364"/>
      <c r="L119" s="364"/>
      <c r="M119" s="364"/>
      <c r="N119" s="364"/>
      <c r="O119" s="364"/>
      <c r="P119" s="364"/>
      <c r="Q119" s="362"/>
      <c r="R119" s="286"/>
    </row>
    <row r="120" spans="1:18" x14ac:dyDescent="0.2">
      <c r="A120" s="124" t="s">
        <v>514</v>
      </c>
      <c r="D120" s="363"/>
      <c r="E120" s="362">
        <f>SUM(E90:E118)/$D119</f>
        <v>40.139101347978034</v>
      </c>
      <c r="F120" s="365">
        <f>LOG(H120/1000)*-1</f>
        <v>4.2121337384992366</v>
      </c>
      <c r="G120" s="364"/>
      <c r="H120" s="366">
        <f t="shared" ref="H120:P120" si="3">SUM(H90:H118)/$D119</f>
        <v>6.1357302976771305E-2</v>
      </c>
      <c r="I120" s="367">
        <f t="shared" si="3"/>
        <v>0.17595936095856216</v>
      </c>
      <c r="J120" s="367">
        <f t="shared" si="3"/>
        <v>1.0811773762446402</v>
      </c>
      <c r="K120" s="367">
        <f t="shared" si="3"/>
        <v>0.81336763426823711</v>
      </c>
      <c r="L120" s="367">
        <f t="shared" si="3"/>
        <v>0.12415776335496755</v>
      </c>
      <c r="M120" s="367">
        <f t="shared" si="3"/>
        <v>0.81858127415894277</v>
      </c>
      <c r="N120" s="367">
        <f t="shared" si="3"/>
        <v>6.6685471792311532E-2</v>
      </c>
      <c r="O120" s="367">
        <f t="shared" si="3"/>
        <v>3.7760659011482782E-2</v>
      </c>
      <c r="P120" s="367">
        <f t="shared" si="3"/>
        <v>0.17461318022965552</v>
      </c>
      <c r="Q120" s="368" t="s">
        <v>2074</v>
      </c>
      <c r="R120" s="368"/>
    </row>
    <row r="121" spans="1:18" x14ac:dyDescent="0.2">
      <c r="A121" s="120" t="str">
        <f>IF(Data!A117&gt;0.0001,Data!A117,"")</f>
        <v>DEU96016</v>
      </c>
      <c r="B121" s="380">
        <v>39508</v>
      </c>
      <c r="C121" s="380">
        <v>39509</v>
      </c>
      <c r="D121" s="121">
        <f>IF(Data!N117&gt;0,Data!N117,"")</f>
        <v>4.1078000000000001</v>
      </c>
      <c r="E121" s="147">
        <f>IF(Data!R117&gt;0,Data!R117*$D121,"")</f>
        <v>140.48676</v>
      </c>
      <c r="F121" s="120">
        <f>IF(Data!P117&gt;0.0001,Data!P117,"")</f>
        <v>4.5999999999999996</v>
      </c>
      <c r="G121" s="148">
        <f>IF(Data!P117&gt;0,10^(-Data!P117)*10^3,"")</f>
        <v>2.5118864315095791E-2</v>
      </c>
      <c r="H121" s="149">
        <f t="shared" ref="H121:H151" si="4">IF(ISNUMBER(G121),G121*$D121,"")</f>
        <v>0.10318327083355049</v>
      </c>
      <c r="I121" s="266">
        <f>IF(Data!T117&gt;0,Data!T117*$D121,"")</f>
        <v>1.8936958000000002</v>
      </c>
      <c r="J121" s="266">
        <f>IF(Data!V117&gt;0,Data!V117*$D121,"")</f>
        <v>5.6641263232810264</v>
      </c>
      <c r="K121" s="266">
        <f>IF(Data!X117&gt;0,Data!X117*$D121,"")</f>
        <v>4.1517504067956112</v>
      </c>
      <c r="L121" s="266">
        <f>IF(Data!Z117&gt;0,Data!Z117*$D121,"")</f>
        <v>2.1073014000000003</v>
      </c>
      <c r="M121" s="266">
        <f>IF(Data!AB117&gt;0,Data!AB117*$D121,"")</f>
        <v>5.6965788545019125</v>
      </c>
      <c r="N121" s="266">
        <f>IF(Data!AD117&gt;0,Data!AD117*$D121,"")</f>
        <v>0.70654159999999999</v>
      </c>
      <c r="O121" s="266">
        <f>IF(Data!AF117&gt;0,Data!AF117*$D121,"")</f>
        <v>0.58330759999999993</v>
      </c>
      <c r="P121" s="266">
        <f>IF(Data!AH117&gt;0,Data!AH117*$D121,"")</f>
        <v>2.3291225999999998</v>
      </c>
      <c r="R121" s="286"/>
    </row>
    <row r="122" spans="1:18" x14ac:dyDescent="0.2">
      <c r="A122" s="120" t="str">
        <f>IF(Data!A118&gt;0.0001,Data!A118,"")</f>
        <v>DEU96017</v>
      </c>
      <c r="B122" s="380">
        <v>39509</v>
      </c>
      <c r="C122" s="380">
        <v>39510</v>
      </c>
      <c r="D122" s="121">
        <f>IF(Data!N118&gt;0,Data!N118,"")</f>
        <v>1.1109</v>
      </c>
      <c r="E122" s="147">
        <f>IF(Data!R118&gt;0,Data!R118*$D122,"")</f>
        <v>58.100069999999995</v>
      </c>
      <c r="F122" s="120">
        <f>IF(Data!P118&gt;0.0001,Data!P118,"")</f>
        <v>4.12</v>
      </c>
      <c r="G122" s="148">
        <f>IF(Data!P118&gt;0,10^(-Data!P118)*10^3,"")</f>
        <v>7.585775750291826E-2</v>
      </c>
      <c r="H122" s="149">
        <f t="shared" si="4"/>
        <v>8.4270382809991898E-2</v>
      </c>
      <c r="I122" s="266">
        <f>IF(Data!T118&gt;0,Data!T118*$D122,"")</f>
        <v>0.88205460000000002</v>
      </c>
      <c r="J122" s="266">
        <f>IF(Data!V118&gt;0,Data!V118*$D122,"")</f>
        <v>2.2863890338896864</v>
      </c>
      <c r="K122" s="266">
        <f>IF(Data!X118&gt;0,Data!X118*$D122,"")</f>
        <v>0.40936444119839277</v>
      </c>
      <c r="L122" s="266">
        <f>IF(Data!Z118&gt;0,Data!Z118*$D122,"")</f>
        <v>0.78651719999999992</v>
      </c>
      <c r="M122" s="266">
        <f>IF(Data!AB118&gt;0,Data!AB118*$D122,"")</f>
        <v>0.70990162501746212</v>
      </c>
      <c r="N122" s="266">
        <f>IF(Data!AD118&gt;0,Data!AD118*$D122,"")</f>
        <v>7.7763000000000013E-2</v>
      </c>
      <c r="O122" s="266">
        <f>IF(Data!AF118&gt;0,Data!AF118*$D122,"")</f>
        <v>0.14441700000000002</v>
      </c>
      <c r="P122" s="266">
        <f>IF(Data!AH118&gt;0,Data!AH118*$D122,"")</f>
        <v>0.52767750000000002</v>
      </c>
      <c r="R122" s="286"/>
    </row>
    <row r="123" spans="1:18" x14ac:dyDescent="0.2">
      <c r="A123" s="120" t="str">
        <f>IF(Data!A119&gt;0.0001,Data!A119,"")</f>
        <v>DEU96018</v>
      </c>
      <c r="B123" s="380">
        <v>39510</v>
      </c>
      <c r="C123" s="380">
        <v>39511</v>
      </c>
      <c r="D123" s="121">
        <f>IF(Data!N119&gt;0,Data!N119,"")</f>
        <v>0.621</v>
      </c>
      <c r="E123" s="147">
        <f>IF(Data!R119&gt;0,Data!R119*$D123,"")</f>
        <v>49.866299999999995</v>
      </c>
      <c r="F123" s="120">
        <f>IF(Data!P119&gt;0.0001,Data!P119,"")</f>
        <v>3.94</v>
      </c>
      <c r="G123" s="148">
        <f>IF(Data!P119&gt;0,10^(-Data!P119)*10^3,"")</f>
        <v>0.1148153621496881</v>
      </c>
      <c r="H123" s="149">
        <f t="shared" si="4"/>
        <v>7.1300339894956308E-2</v>
      </c>
      <c r="I123" s="266">
        <f>IF(Data!T119&gt;0,Data!T119*$D123,"")</f>
        <v>0.91908000000000001</v>
      </c>
      <c r="J123" s="266">
        <f>IF(Data!V119&gt;0,Data!V119*$D123,"")</f>
        <v>1.8243622272961859</v>
      </c>
      <c r="K123" s="266">
        <f>IF(Data!X119&gt;0,Data!X119*$D123,"")</f>
        <v>0.4597473318481814</v>
      </c>
      <c r="L123" s="266">
        <f>IF(Data!Z119&gt;0,Data!Z119*$D123,"")</f>
        <v>0.52784999999999993</v>
      </c>
      <c r="M123" s="266">
        <f>IF(Data!AB119&gt;0,Data!AB119*$D123,"")</f>
        <v>0.7478711262098785</v>
      </c>
      <c r="N123" s="266">
        <f>IF(Data!AD119&gt;0,Data!AD119*$D123,"")</f>
        <v>6.8309999999999996E-2</v>
      </c>
      <c r="O123" s="266">
        <f>IF(Data!AF119&gt;0,Data!AF119*$D123,"")</f>
        <v>9.9360000000000004E-2</v>
      </c>
      <c r="P123" s="266">
        <f>IF(Data!AH119&gt;0,Data!AH119*$D123,"")</f>
        <v>0.30987900000000002</v>
      </c>
      <c r="R123" s="286"/>
    </row>
    <row r="124" spans="1:18" x14ac:dyDescent="0.2">
      <c r="A124" s="120" t="str">
        <f>IF(Data!A120&gt;0.0001,Data!A120,"")</f>
        <v/>
      </c>
      <c r="B124" s="380">
        <v>39511</v>
      </c>
      <c r="C124" s="380">
        <v>39512</v>
      </c>
      <c r="D124" s="121" t="str">
        <f>IF(Data!N120&gt;0,Data!N120,"")</f>
        <v/>
      </c>
      <c r="E124" s="147" t="str">
        <f>IF(Data!R120&gt;0,Data!R120*$D124,"")</f>
        <v/>
      </c>
      <c r="F124" s="120" t="str">
        <f>IF(Data!P120&gt;0.0001,Data!P120,"")</f>
        <v/>
      </c>
      <c r="G124" s="148" t="str">
        <f>IF(Data!P120&gt;0,10^(-Data!P120)*10^3,"")</f>
        <v/>
      </c>
      <c r="H124" s="149" t="str">
        <f t="shared" si="4"/>
        <v/>
      </c>
      <c r="I124" s="266" t="str">
        <f>IF(Data!T120&gt;0,Data!T120*$D124,"")</f>
        <v/>
      </c>
      <c r="J124" s="266" t="str">
        <f>IF(Data!V120&gt;0,Data!V120*$D124,"")</f>
        <v/>
      </c>
      <c r="K124" s="266" t="str">
        <f>IF(Data!X120&gt;0,Data!X120*$D124,"")</f>
        <v/>
      </c>
      <c r="L124" s="266" t="str">
        <f>IF(Data!Z120&gt;0,Data!Z120*$D124,"")</f>
        <v/>
      </c>
      <c r="M124" s="266" t="str">
        <f>IF(Data!AB120&gt;0,Data!AB120*$D124,"")</f>
        <v/>
      </c>
      <c r="N124" s="266" t="str">
        <f>IF(Data!AD120&gt;0,Data!AD120*$D124,"")</f>
        <v/>
      </c>
      <c r="O124" s="266" t="str">
        <f>IF(Data!AF120&gt;0,Data!AF120*$D124,"")</f>
        <v/>
      </c>
      <c r="P124" s="266" t="str">
        <f>IF(Data!AH120&gt;0,Data!AH120*$D124,"")</f>
        <v/>
      </c>
      <c r="R124" s="286"/>
    </row>
    <row r="125" spans="1:18" x14ac:dyDescent="0.2">
      <c r="A125" s="120" t="str">
        <f>IF(Data!A121&gt;0.0001,Data!A121,"")</f>
        <v/>
      </c>
      <c r="B125" s="380">
        <v>39512</v>
      </c>
      <c r="C125" s="380">
        <v>39513</v>
      </c>
      <c r="D125" s="121" t="str">
        <f>IF(Data!N121&gt;0,Data!N121,"")</f>
        <v/>
      </c>
      <c r="E125" s="147" t="str">
        <f>IF(Data!R121&gt;0,Data!R121*$D125,"")</f>
        <v/>
      </c>
      <c r="F125" s="120" t="str">
        <f>IF(Data!P121&gt;0.0001,Data!P121,"")</f>
        <v/>
      </c>
      <c r="G125" s="148" t="str">
        <f>IF(Data!P121&gt;0,10^(-Data!P121)*10^3,"")</f>
        <v/>
      </c>
      <c r="H125" s="149" t="str">
        <f t="shared" si="4"/>
        <v/>
      </c>
      <c r="I125" s="266" t="str">
        <f>IF(Data!T121&gt;0,Data!T121*$D125,"")</f>
        <v/>
      </c>
      <c r="J125" s="266" t="str">
        <f>IF(Data!V121&gt;0,Data!V121*$D125,"")</f>
        <v/>
      </c>
      <c r="K125" s="266" t="str">
        <f>IF(Data!X121&gt;0,Data!X121*$D125,"")</f>
        <v/>
      </c>
      <c r="L125" s="266" t="str">
        <f>IF(Data!Z121&gt;0,Data!Z121*$D125,"")</f>
        <v/>
      </c>
      <c r="M125" s="266" t="str">
        <f>IF(Data!AB121&gt;0,Data!AB121*$D125,"")</f>
        <v/>
      </c>
      <c r="N125" s="266" t="str">
        <f>IF(Data!AD121&gt;0,Data!AD121*$D125,"")</f>
        <v/>
      </c>
      <c r="O125" s="266" t="str">
        <f>IF(Data!AF121&gt;0,Data!AF121*$D125,"")</f>
        <v/>
      </c>
      <c r="P125" s="266" t="str">
        <f>IF(Data!AH121&gt;0,Data!AH121*$D125,"")</f>
        <v/>
      </c>
      <c r="R125" s="286"/>
    </row>
    <row r="126" spans="1:18" x14ac:dyDescent="0.2">
      <c r="A126" s="120" t="str">
        <f>IF(Data!A122&gt;0.0001,Data!A122,"")</f>
        <v/>
      </c>
      <c r="B126" s="380">
        <v>39513</v>
      </c>
      <c r="C126" s="380">
        <v>39514</v>
      </c>
      <c r="D126" s="121" t="str">
        <f>IF(Data!N122&gt;0,Data!N122,"")</f>
        <v/>
      </c>
      <c r="E126" s="147" t="str">
        <f>IF(Data!R122&gt;0,Data!R122*$D126,"")</f>
        <v/>
      </c>
      <c r="F126" s="120" t="str">
        <f>IF(Data!P122&gt;0.0001,Data!P122,"")</f>
        <v/>
      </c>
      <c r="G126" s="148" t="str">
        <f>IF(Data!P122&gt;0,10^(-Data!P122)*10^3,"")</f>
        <v/>
      </c>
      <c r="H126" s="149" t="str">
        <f t="shared" si="4"/>
        <v/>
      </c>
      <c r="I126" s="266" t="str">
        <f>IF(Data!T122&gt;0,Data!T122*$D126,"")</f>
        <v/>
      </c>
      <c r="J126" s="266" t="str">
        <f>IF(Data!V122&gt;0,Data!V122*$D126,"")</f>
        <v/>
      </c>
      <c r="K126" s="266" t="str">
        <f>IF(Data!X122&gt;0,Data!X122*$D126,"")</f>
        <v/>
      </c>
      <c r="L126" s="266" t="str">
        <f>IF(Data!Z122&gt;0,Data!Z122*$D126,"")</f>
        <v/>
      </c>
      <c r="M126" s="266" t="str">
        <f>IF(Data!AB122&gt;0,Data!AB122*$D126,"")</f>
        <v/>
      </c>
      <c r="N126" s="266" t="str">
        <f>IF(Data!AD122&gt;0,Data!AD122*$D126,"")</f>
        <v/>
      </c>
      <c r="O126" s="266" t="str">
        <f>IF(Data!AF122&gt;0,Data!AF122*$D126,"")</f>
        <v/>
      </c>
      <c r="P126" s="266" t="str">
        <f>IF(Data!AH122&gt;0,Data!AH122*$D126,"")</f>
        <v/>
      </c>
      <c r="R126" s="286"/>
    </row>
    <row r="127" spans="1:18" x14ac:dyDescent="0.2">
      <c r="A127" s="120" t="str">
        <f>IF(Data!A123&gt;0.0001,Data!A123,"")</f>
        <v/>
      </c>
      <c r="B127" s="380">
        <v>39514</v>
      </c>
      <c r="C127" s="380">
        <v>39515</v>
      </c>
      <c r="D127" s="121" t="str">
        <f>IF(Data!N123&gt;0,Data!N123,"")</f>
        <v/>
      </c>
      <c r="E127" s="147" t="str">
        <f>IF(Data!R123&gt;0,Data!R123*$D127,"")</f>
        <v/>
      </c>
      <c r="F127" s="120" t="str">
        <f>IF(Data!P123&gt;0.0001,Data!P123,"")</f>
        <v/>
      </c>
      <c r="G127" s="148" t="str">
        <f>IF(Data!P123&gt;0,10^(-Data!P123)*10^3,"")</f>
        <v/>
      </c>
      <c r="H127" s="149" t="str">
        <f t="shared" si="4"/>
        <v/>
      </c>
      <c r="I127" s="266" t="str">
        <f>IF(Data!T123&gt;0,Data!T123*$D127,"")</f>
        <v/>
      </c>
      <c r="J127" s="266" t="str">
        <f>IF(Data!V123&gt;0,Data!V123*$D127,"")</f>
        <v/>
      </c>
      <c r="K127" s="266" t="str">
        <f>IF(Data!X123&gt;0,Data!X123*$D127,"")</f>
        <v/>
      </c>
      <c r="L127" s="266" t="str">
        <f>IF(Data!Z123&gt;0,Data!Z123*$D127,"")</f>
        <v/>
      </c>
      <c r="M127" s="266" t="str">
        <f>IF(Data!AB123&gt;0,Data!AB123*$D127,"")</f>
        <v/>
      </c>
      <c r="N127" s="266" t="str">
        <f>IF(Data!AD123&gt;0,Data!AD123*$D127,"")</f>
        <v/>
      </c>
      <c r="O127" s="266" t="str">
        <f>IF(Data!AF123&gt;0,Data!AF123*$D127,"")</f>
        <v/>
      </c>
      <c r="P127" s="266" t="str">
        <f>IF(Data!AH123&gt;0,Data!AH123*$D127,"")</f>
        <v/>
      </c>
      <c r="R127" s="286"/>
    </row>
    <row r="128" spans="1:18" x14ac:dyDescent="0.2">
      <c r="A128" s="120" t="str">
        <f>IF(Data!A124&gt;0.0001,Data!A124,"")</f>
        <v/>
      </c>
      <c r="B128" s="380">
        <v>39515</v>
      </c>
      <c r="C128" s="380">
        <v>39516</v>
      </c>
      <c r="D128" s="121" t="str">
        <f>IF(Data!N124&gt;0,Data!N124,"")</f>
        <v/>
      </c>
      <c r="E128" s="147" t="str">
        <f>IF(Data!R124&gt;0,Data!R124*$D128,"")</f>
        <v/>
      </c>
      <c r="F128" s="120" t="str">
        <f>IF(Data!P124&gt;0.0001,Data!P124,"")</f>
        <v/>
      </c>
      <c r="G128" s="148" t="str">
        <f>IF(Data!P124&gt;0,10^(-Data!P124)*10^3,"")</f>
        <v/>
      </c>
      <c r="H128" s="149" t="str">
        <f t="shared" si="4"/>
        <v/>
      </c>
      <c r="I128" s="266" t="str">
        <f>IF(Data!T124&gt;0,Data!T124*$D128,"")</f>
        <v/>
      </c>
      <c r="J128" s="266" t="str">
        <f>IF(Data!V124&gt;0,Data!V124*$D128,"")</f>
        <v/>
      </c>
      <c r="K128" s="266" t="str">
        <f>IF(Data!X124&gt;0,Data!X124*$D128,"")</f>
        <v/>
      </c>
      <c r="L128" s="266" t="str">
        <f>IF(Data!Z124&gt;0,Data!Z124*$D128,"")</f>
        <v/>
      </c>
      <c r="M128" s="266" t="str">
        <f>IF(Data!AB124&gt;0,Data!AB124*$D128,"")</f>
        <v/>
      </c>
      <c r="N128" s="266" t="str">
        <f>IF(Data!AD124&gt;0,Data!AD124*$D128,"")</f>
        <v/>
      </c>
      <c r="O128" s="266" t="str">
        <f>IF(Data!AF124&gt;0,Data!AF124*$D128,"")</f>
        <v/>
      </c>
      <c r="P128" s="266" t="str">
        <f>IF(Data!AH124&gt;0,Data!AH124*$D128,"")</f>
        <v/>
      </c>
      <c r="R128" s="286"/>
    </row>
    <row r="129" spans="1:18" x14ac:dyDescent="0.2">
      <c r="A129" s="120" t="str">
        <f>IF(Data!A125&gt;0.0001,Data!A125,"")</f>
        <v/>
      </c>
      <c r="B129" s="380">
        <v>39516</v>
      </c>
      <c r="C129" s="380">
        <v>39517</v>
      </c>
      <c r="D129" s="121" t="str">
        <f>IF(Data!N125&gt;0,Data!N125,"")</f>
        <v/>
      </c>
      <c r="E129" s="147" t="str">
        <f>IF(Data!R125&gt;0,Data!R125*$D129,"")</f>
        <v/>
      </c>
      <c r="F129" s="120" t="str">
        <f>IF(Data!P125&gt;0.0001,Data!P125,"")</f>
        <v/>
      </c>
      <c r="G129" s="148" t="str">
        <f>IF(Data!P125&gt;0,10^(-Data!P125)*10^3,"")</f>
        <v/>
      </c>
      <c r="H129" s="149" t="str">
        <f t="shared" si="4"/>
        <v/>
      </c>
      <c r="I129" s="266" t="str">
        <f>IF(Data!T125&gt;0,Data!T125*$D129,"")</f>
        <v/>
      </c>
      <c r="J129" s="266" t="str">
        <f>IF(Data!V125&gt;0,Data!V125*$D129,"")</f>
        <v/>
      </c>
      <c r="K129" s="266" t="str">
        <f>IF(Data!X125&gt;0,Data!X125*$D129,"")</f>
        <v/>
      </c>
      <c r="L129" s="266" t="str">
        <f>IF(Data!Z125&gt;0,Data!Z125*$D129,"")</f>
        <v/>
      </c>
      <c r="M129" s="266" t="str">
        <f>IF(Data!AB125&gt;0,Data!AB125*$D129,"")</f>
        <v/>
      </c>
      <c r="N129" s="266" t="str">
        <f>IF(Data!AD125&gt;0,Data!AD125*$D129,"")</f>
        <v/>
      </c>
      <c r="O129" s="266" t="str">
        <f>IF(Data!AF125&gt;0,Data!AF125*$D129,"")</f>
        <v/>
      </c>
      <c r="P129" s="266" t="str">
        <f>IF(Data!AH125&gt;0,Data!AH125*$D129,"")</f>
        <v/>
      </c>
      <c r="R129" s="286"/>
    </row>
    <row r="130" spans="1:18" x14ac:dyDescent="0.2">
      <c r="A130" s="120" t="str">
        <f>IF(Data!A126&gt;0.0001,Data!A126,"")</f>
        <v/>
      </c>
      <c r="B130" s="380">
        <v>39517</v>
      </c>
      <c r="C130" s="380">
        <v>39518</v>
      </c>
      <c r="D130" s="121" t="str">
        <f>IF(Data!N126&gt;0,Data!N126,"")</f>
        <v/>
      </c>
      <c r="E130" s="147" t="str">
        <f>IF(Data!R126&gt;0,Data!R126*$D130,"")</f>
        <v/>
      </c>
      <c r="F130" s="120" t="str">
        <f>IF(Data!P126&gt;0.0001,Data!P126,"")</f>
        <v/>
      </c>
      <c r="G130" s="148" t="str">
        <f>IF(Data!P126&gt;0,10^(-Data!P126)*10^3,"")</f>
        <v/>
      </c>
      <c r="H130" s="149" t="str">
        <f t="shared" si="4"/>
        <v/>
      </c>
      <c r="I130" s="266" t="str">
        <f>IF(Data!T126&gt;0,Data!T126*$D130,"")</f>
        <v/>
      </c>
      <c r="J130" s="266" t="str">
        <f>IF(Data!V126&gt;0,Data!V126*$D130,"")</f>
        <v/>
      </c>
      <c r="K130" s="266" t="str">
        <f>IF(Data!X126&gt;0,Data!X126*$D130,"")</f>
        <v/>
      </c>
      <c r="L130" s="266" t="str">
        <f>IF(Data!Z126&gt;0,Data!Z126*$D130,"")</f>
        <v/>
      </c>
      <c r="M130" s="266" t="str">
        <f>IF(Data!AB126&gt;0,Data!AB126*$D130,"")</f>
        <v/>
      </c>
      <c r="N130" s="266" t="str">
        <f>IF(Data!AD126&gt;0,Data!AD126*$D130,"")</f>
        <v/>
      </c>
      <c r="O130" s="266" t="str">
        <f>IF(Data!AF126&gt;0,Data!AF126*$D130,"")</f>
        <v/>
      </c>
      <c r="P130" s="266" t="str">
        <f>IF(Data!AH126&gt;0,Data!AH126*$D130,"")</f>
        <v/>
      </c>
      <c r="R130" s="286"/>
    </row>
    <row r="131" spans="1:18" x14ac:dyDescent="0.2">
      <c r="A131" s="120" t="str">
        <f>IF(Data!A127&gt;0.0001,Data!A127,"")</f>
        <v>DEU96019</v>
      </c>
      <c r="B131" s="380">
        <v>39518</v>
      </c>
      <c r="C131" s="380">
        <v>39519</v>
      </c>
      <c r="D131" s="121">
        <f>IF(Data!N127&gt;0,Data!N127,"")</f>
        <v>4.5194999999999999</v>
      </c>
      <c r="E131" s="147">
        <f>IF(Data!R127&gt;0,Data!R127*$D131,"")</f>
        <v>218.74379999999999</v>
      </c>
      <c r="F131" s="120">
        <f>IF(Data!P127&gt;0.0001,Data!P127,"")</f>
        <v>4.1399999999999997</v>
      </c>
      <c r="G131" s="148">
        <f>IF(Data!P127&gt;0,10^(-Data!P127)*10^3,"")</f>
        <v>7.2443596007499042E-2</v>
      </c>
      <c r="H131" s="149">
        <f t="shared" si="4"/>
        <v>0.32740883215589189</v>
      </c>
      <c r="I131" s="266">
        <f>IF(Data!T127&gt;0,Data!T127*$D131,"")</f>
        <v>1.1117969999999999</v>
      </c>
      <c r="J131" s="266">
        <f>IF(Data!V127&gt;0,Data!V127*$D131,"")</f>
        <v>6.8168051753898871</v>
      </c>
      <c r="K131" s="266">
        <f>IF(Data!X127&gt;0,Data!X127*$D131,"")</f>
        <v>4.7775421750119715</v>
      </c>
      <c r="L131" s="266">
        <f>IF(Data!Z127&gt;0,Data!Z127*$D131,"")</f>
        <v>1.2970964999999999</v>
      </c>
      <c r="M131" s="266">
        <f>IF(Data!AB127&gt;0,Data!AB127*$D131,"")</f>
        <v>4.9936564313404288</v>
      </c>
      <c r="N131" s="266">
        <f>IF(Data!AD127&gt;0,Data!AD127*$D131,"")</f>
        <v>0.42935249999999997</v>
      </c>
      <c r="O131" s="266">
        <f>IF(Data!AF127&gt;0,Data!AF127*$D131,"")</f>
        <v>0.38415750000000004</v>
      </c>
      <c r="P131" s="266">
        <f>IF(Data!AH127&gt;0,Data!AH127*$D131,"")</f>
        <v>6.2640269999999996</v>
      </c>
      <c r="R131" s="286"/>
    </row>
    <row r="132" spans="1:18" x14ac:dyDescent="0.2">
      <c r="A132" s="120" t="str">
        <f>IF(Data!A128&gt;0.0001,Data!A128,"")</f>
        <v>DEU96020</v>
      </c>
      <c r="B132" s="380">
        <v>39519</v>
      </c>
      <c r="C132" s="380">
        <v>39520</v>
      </c>
      <c r="D132" s="121">
        <f>IF(Data!N128&gt;0,Data!N128,"")</f>
        <v>0.6532</v>
      </c>
      <c r="E132" s="147">
        <f>IF(Data!R128&gt;0,Data!R128*$D132,"")</f>
        <v>27.891640000000002</v>
      </c>
      <c r="F132" s="120">
        <f>IF(Data!P128&gt;0.0001,Data!P128,"")</f>
        <v>4.2300000000000004</v>
      </c>
      <c r="G132" s="148">
        <f>IF(Data!P128&gt;0,10^(-Data!P128)*10^3,"")</f>
        <v>5.8884365535558765E-2</v>
      </c>
      <c r="H132" s="149">
        <f t="shared" si="4"/>
        <v>3.8463267567826982E-2</v>
      </c>
      <c r="I132" s="266">
        <f>IF(Data!T128&gt;0,Data!T128*$D132,"")</f>
        <v>1.6016463999999999</v>
      </c>
      <c r="J132" s="266">
        <f>IF(Data!V128&gt;0,Data!V128*$D132,"")</f>
        <v>0.73674442327102663</v>
      </c>
      <c r="K132" s="266">
        <f>IF(Data!X128&gt;0,Data!X128*$D132,"")</f>
        <v>0.23612431344756515</v>
      </c>
      <c r="L132" s="266">
        <f>IF(Data!Z128&gt;0,Data!Z128*$D132,"")</f>
        <v>0.89096480000000011</v>
      </c>
      <c r="M132" s="266">
        <f>IF(Data!AB128&gt;0,Data!AB128*$D132,"")</f>
        <v>0.20946892121071009</v>
      </c>
      <c r="N132" s="266">
        <f>IF(Data!AD128&gt;0,Data!AD128*$D132,"")</f>
        <v>7.7077599999999996E-2</v>
      </c>
      <c r="O132" s="266">
        <f>IF(Data!AF128&gt;0,Data!AF128*$D132,"")</f>
        <v>5.2256000000000004E-2</v>
      </c>
      <c r="P132" s="266">
        <f>IF(Data!AH128&gt;0,Data!AH128*$D132,"")</f>
        <v>0.29785919999999999</v>
      </c>
      <c r="R132" s="286"/>
    </row>
    <row r="133" spans="1:18" x14ac:dyDescent="0.2">
      <c r="A133" s="120" t="str">
        <f>IF(Data!A129&gt;0.0001,Data!A129,"")</f>
        <v/>
      </c>
      <c r="B133" s="380">
        <v>39520</v>
      </c>
      <c r="C133" s="380">
        <v>39521</v>
      </c>
      <c r="D133" s="121" t="str">
        <f>IF(Data!N129&gt;0,Data!N129,"")</f>
        <v/>
      </c>
      <c r="E133" s="147" t="str">
        <f>IF(Data!R129&gt;0,Data!R129*$D133,"")</f>
        <v/>
      </c>
      <c r="F133" s="120" t="str">
        <f>IF(Data!P129&gt;0.0001,Data!P129,"")</f>
        <v/>
      </c>
      <c r="G133" s="148" t="str">
        <f>IF(Data!P129&gt;0,10^(-Data!P129)*10^3,"")</f>
        <v/>
      </c>
      <c r="H133" s="149" t="str">
        <f t="shared" si="4"/>
        <v/>
      </c>
      <c r="I133" s="266" t="str">
        <f>IF(Data!T129&gt;0,Data!T129*$D133,"")</f>
        <v/>
      </c>
      <c r="J133" s="266" t="str">
        <f>IF(Data!V129&gt;0,Data!V129*$D133,"")</f>
        <v/>
      </c>
      <c r="K133" s="266" t="str">
        <f>IF(Data!X129&gt;0,Data!X129*$D133,"")</f>
        <v/>
      </c>
      <c r="L133" s="266" t="str">
        <f>IF(Data!Z129&gt;0,Data!Z129*$D133,"")</f>
        <v/>
      </c>
      <c r="M133" s="266" t="str">
        <f>IF(Data!AB129&gt;0,Data!AB129*$D133,"")</f>
        <v/>
      </c>
      <c r="N133" s="266" t="str">
        <f>IF(Data!AD129&gt;0,Data!AD129*$D133,"")</f>
        <v/>
      </c>
      <c r="O133" s="266" t="str">
        <f>IF(Data!AF129&gt;0,Data!AF129*$D133,"")</f>
        <v/>
      </c>
      <c r="P133" s="266" t="str">
        <f>IF(Data!AH129&gt;0,Data!AH129*$D133,"")</f>
        <v/>
      </c>
      <c r="R133" s="286"/>
    </row>
    <row r="134" spans="1:18" x14ac:dyDescent="0.2">
      <c r="A134" s="120" t="str">
        <f>IF(Data!A130&gt;0.0001,Data!A130,"")</f>
        <v/>
      </c>
      <c r="B134" s="380">
        <v>39521</v>
      </c>
      <c r="C134" s="380">
        <v>39522</v>
      </c>
      <c r="D134" s="121" t="str">
        <f>IF(Data!N130&gt;0,Data!N130,"")</f>
        <v/>
      </c>
      <c r="E134" s="147" t="str">
        <f>IF(Data!R130&gt;0,Data!R130*$D134,"")</f>
        <v/>
      </c>
      <c r="F134" s="120" t="str">
        <f>IF(Data!P130&gt;0.0001,Data!P130,"")</f>
        <v/>
      </c>
      <c r="G134" s="148" t="str">
        <f>IF(Data!P130&gt;0,10^(-Data!P130)*10^3,"")</f>
        <v/>
      </c>
      <c r="H134" s="149" t="str">
        <f t="shared" si="4"/>
        <v/>
      </c>
      <c r="I134" s="266" t="str">
        <f>IF(Data!T130&gt;0,Data!T130*$D134,"")</f>
        <v/>
      </c>
      <c r="J134" s="266" t="str">
        <f>IF(Data!V130&gt;0,Data!V130*$D134,"")</f>
        <v/>
      </c>
      <c r="K134" s="266" t="str">
        <f>IF(Data!X130&gt;0,Data!X130*$D134,"")</f>
        <v/>
      </c>
      <c r="L134" s="266" t="str">
        <f>IF(Data!Z130&gt;0,Data!Z130*$D134,"")</f>
        <v/>
      </c>
      <c r="M134" s="266" t="str">
        <f>IF(Data!AB130&gt;0,Data!AB130*$D134,"")</f>
        <v/>
      </c>
      <c r="N134" s="266" t="str">
        <f>IF(Data!AD130&gt;0,Data!AD130*$D134,"")</f>
        <v/>
      </c>
      <c r="O134" s="266" t="str">
        <f>IF(Data!AF130&gt;0,Data!AF130*$D134,"")</f>
        <v/>
      </c>
      <c r="P134" s="266" t="str">
        <f>IF(Data!AH130&gt;0,Data!AH130*$D134,"")</f>
        <v/>
      </c>
      <c r="R134" s="286"/>
    </row>
    <row r="135" spans="1:18" x14ac:dyDescent="0.2">
      <c r="A135" s="120" t="str">
        <f>IF(Data!A131&gt;0.0001,Data!A131,"")</f>
        <v/>
      </c>
      <c r="B135" s="380">
        <v>39522</v>
      </c>
      <c r="C135" s="380">
        <v>39523</v>
      </c>
      <c r="D135" s="121" t="str">
        <f>IF(Data!N131&gt;0,Data!N131,"")</f>
        <v/>
      </c>
      <c r="E135" s="147" t="str">
        <f>IF(Data!R131&gt;0,Data!R131*$D135,"")</f>
        <v/>
      </c>
      <c r="F135" s="120" t="str">
        <f>IF(Data!P131&gt;0.0001,Data!P131,"")</f>
        <v/>
      </c>
      <c r="G135" s="148" t="str">
        <f>IF(Data!P131&gt;0,10^(-Data!P131)*10^3,"")</f>
        <v/>
      </c>
      <c r="H135" s="149" t="str">
        <f t="shared" si="4"/>
        <v/>
      </c>
      <c r="I135" s="266" t="str">
        <f>IF(Data!T131&gt;0,Data!T131*$D135,"")</f>
        <v/>
      </c>
      <c r="J135" s="266" t="str">
        <f>IF(Data!V131&gt;0,Data!V131*$D135,"")</f>
        <v/>
      </c>
      <c r="K135" s="266" t="str">
        <f>IF(Data!X131&gt;0,Data!X131*$D135,"")</f>
        <v/>
      </c>
      <c r="L135" s="266" t="str">
        <f>IF(Data!Z131&gt;0,Data!Z131*$D135,"")</f>
        <v/>
      </c>
      <c r="M135" s="266" t="str">
        <f>IF(Data!AB131&gt;0,Data!AB131*$D135,"")</f>
        <v/>
      </c>
      <c r="N135" s="266" t="str">
        <f>IF(Data!AD131&gt;0,Data!AD131*$D135,"")</f>
        <v/>
      </c>
      <c r="O135" s="266" t="str">
        <f>IF(Data!AF131&gt;0,Data!AF131*$D135,"")</f>
        <v/>
      </c>
      <c r="P135" s="266" t="str">
        <f>IF(Data!AH131&gt;0,Data!AH131*$D135,"")</f>
        <v/>
      </c>
      <c r="R135" s="286"/>
    </row>
    <row r="136" spans="1:18" x14ac:dyDescent="0.2">
      <c r="A136" s="120" t="str">
        <f>IF(Data!A132&gt;0.0001,Data!A132,"")</f>
        <v/>
      </c>
      <c r="B136" s="380">
        <v>39523</v>
      </c>
      <c r="C136" s="380">
        <v>39524</v>
      </c>
      <c r="D136" s="121" t="str">
        <f>IF(Data!N132&gt;0,Data!N132,"")</f>
        <v/>
      </c>
      <c r="E136" s="147" t="str">
        <f>IF(Data!R132&gt;0,Data!R132*$D136,"")</f>
        <v/>
      </c>
      <c r="F136" s="120" t="str">
        <f>IF(Data!P132&gt;0.0001,Data!P132,"")</f>
        <v/>
      </c>
      <c r="G136" s="148" t="str">
        <f>IF(Data!P132&gt;0,10^(-Data!P132)*10^3,"")</f>
        <v/>
      </c>
      <c r="H136" s="149" t="str">
        <f t="shared" si="4"/>
        <v/>
      </c>
      <c r="I136" s="266" t="str">
        <f>IF(Data!T132&gt;0,Data!T132*$D136,"")</f>
        <v/>
      </c>
      <c r="J136" s="266" t="str">
        <f>IF(Data!V132&gt;0,Data!V132*$D136,"")</f>
        <v/>
      </c>
      <c r="K136" s="266" t="str">
        <f>IF(Data!X132&gt;0,Data!X132*$D136,"")</f>
        <v/>
      </c>
      <c r="L136" s="266" t="str">
        <f>IF(Data!Z132&gt;0,Data!Z132*$D136,"")</f>
        <v/>
      </c>
      <c r="M136" s="266" t="str">
        <f>IF(Data!AB132&gt;0,Data!AB132*$D136,"")</f>
        <v/>
      </c>
      <c r="N136" s="266" t="str">
        <f>IF(Data!AD132&gt;0,Data!AD132*$D136,"")</f>
        <v/>
      </c>
      <c r="O136" s="266" t="str">
        <f>IF(Data!AF132&gt;0,Data!AF132*$D136,"")</f>
        <v/>
      </c>
      <c r="P136" s="266" t="str">
        <f>IF(Data!AH132&gt;0,Data!AH132*$D136,"")</f>
        <v/>
      </c>
      <c r="R136" s="286"/>
    </row>
    <row r="137" spans="1:18" x14ac:dyDescent="0.2">
      <c r="A137" s="120" t="str">
        <f>IF(Data!A133&gt;0.0001,Data!A133,"")</f>
        <v/>
      </c>
      <c r="B137" s="380">
        <v>39524</v>
      </c>
      <c r="C137" s="380">
        <v>39525</v>
      </c>
      <c r="D137" s="121" t="str">
        <f>IF(Data!N133&gt;0,Data!N133,"")</f>
        <v/>
      </c>
      <c r="E137" s="147" t="str">
        <f>IF(Data!R133&gt;0,Data!R133*$D137,"")</f>
        <v/>
      </c>
      <c r="F137" s="120" t="str">
        <f>IF(Data!P133&gt;0.0001,Data!P133,"")</f>
        <v/>
      </c>
      <c r="G137" s="148" t="str">
        <f>IF(Data!P133&gt;0,10^(-Data!P133)*10^3,"")</f>
        <v/>
      </c>
      <c r="H137" s="149" t="str">
        <f t="shared" si="4"/>
        <v/>
      </c>
      <c r="I137" s="266" t="str">
        <f>IF(Data!T133&gt;0,Data!T133*$D137,"")</f>
        <v/>
      </c>
      <c r="J137" s="266" t="str">
        <f>IF(Data!V133&gt;0,Data!V133*$D137,"")</f>
        <v/>
      </c>
      <c r="K137" s="266" t="str">
        <f>IF(Data!X133&gt;0,Data!X133*$D137,"")</f>
        <v/>
      </c>
      <c r="L137" s="266" t="str">
        <f>IF(Data!Z133&gt;0,Data!Z133*$D137,"")</f>
        <v/>
      </c>
      <c r="M137" s="266" t="str">
        <f>IF(Data!AB133&gt;0,Data!AB133*$D137,"")</f>
        <v/>
      </c>
      <c r="N137" s="266" t="str">
        <f>IF(Data!AD133&gt;0,Data!AD133*$D137,"")</f>
        <v/>
      </c>
      <c r="O137" s="266" t="str">
        <f>IF(Data!AF133&gt;0,Data!AF133*$D137,"")</f>
        <v/>
      </c>
      <c r="P137" s="266" t="str">
        <f>IF(Data!AH133&gt;0,Data!AH133*$D137,"")</f>
        <v/>
      </c>
      <c r="R137" s="286"/>
    </row>
    <row r="138" spans="1:18" x14ac:dyDescent="0.2">
      <c r="A138" s="120" t="str">
        <f>IF(Data!A134&gt;0.0001,Data!A134,"")</f>
        <v/>
      </c>
      <c r="B138" s="380">
        <v>39525</v>
      </c>
      <c r="C138" s="380">
        <v>39526</v>
      </c>
      <c r="D138" s="121" t="str">
        <f>IF(Data!N134&gt;0,Data!N134,"")</f>
        <v/>
      </c>
      <c r="E138" s="147" t="str">
        <f>IF(Data!R134&gt;0,Data!R134*$D138,"")</f>
        <v/>
      </c>
      <c r="F138" s="120" t="str">
        <f>IF(Data!P134&gt;0.0001,Data!P134,"")</f>
        <v/>
      </c>
      <c r="G138" s="148" t="str">
        <f>IF(Data!P134&gt;0,10^(-Data!P134)*10^3,"")</f>
        <v/>
      </c>
      <c r="H138" s="149" t="str">
        <f t="shared" si="4"/>
        <v/>
      </c>
      <c r="I138" s="266" t="str">
        <f>IF(Data!T134&gt;0,Data!T134*$D138,"")</f>
        <v/>
      </c>
      <c r="J138" s="266" t="str">
        <f>IF(Data!V134&gt;0,Data!V134*$D138,"")</f>
        <v/>
      </c>
      <c r="K138" s="266" t="str">
        <f>IF(Data!X134&gt;0,Data!X134*$D138,"")</f>
        <v/>
      </c>
      <c r="L138" s="266" t="str">
        <f>IF(Data!Z134&gt;0,Data!Z134*$D138,"")</f>
        <v/>
      </c>
      <c r="M138" s="266" t="str">
        <f>IF(Data!AB134&gt;0,Data!AB134*$D138,"")</f>
        <v/>
      </c>
      <c r="N138" s="266" t="str">
        <f>IF(Data!AD134&gt;0,Data!AD134*$D138,"")</f>
        <v/>
      </c>
      <c r="O138" s="266" t="str">
        <f>IF(Data!AF134&gt;0,Data!AF134*$D138,"")</f>
        <v/>
      </c>
      <c r="P138" s="266" t="str">
        <f>IF(Data!AH134&gt;0,Data!AH134*$D138,"")</f>
        <v/>
      </c>
      <c r="R138" s="286"/>
    </row>
    <row r="139" spans="1:18" x14ac:dyDescent="0.2">
      <c r="A139" s="120" t="str">
        <f>IF(Data!A135&gt;0.0001,Data!A135,"")</f>
        <v/>
      </c>
      <c r="B139" s="380">
        <v>39526</v>
      </c>
      <c r="C139" s="380">
        <v>39527</v>
      </c>
      <c r="D139" s="121" t="str">
        <f>IF(Data!N135&gt;0,Data!N135,"")</f>
        <v/>
      </c>
      <c r="E139" s="147" t="str">
        <f>IF(Data!R135&gt;0,Data!R135*$D139,"")</f>
        <v/>
      </c>
      <c r="F139" s="120" t="str">
        <f>IF(Data!P135&gt;0.0001,Data!P135,"")</f>
        <v/>
      </c>
      <c r="G139" s="148" t="str">
        <f>IF(Data!P135&gt;0,10^(-Data!P135)*10^3,"")</f>
        <v/>
      </c>
      <c r="H139" s="149" t="str">
        <f t="shared" si="4"/>
        <v/>
      </c>
      <c r="I139" s="266" t="str">
        <f>IF(Data!T135&gt;0,Data!T135*$D139,"")</f>
        <v/>
      </c>
      <c r="J139" s="266" t="str">
        <f>IF(Data!V135&gt;0,Data!V135*$D139,"")</f>
        <v/>
      </c>
      <c r="K139" s="266" t="str">
        <f>IF(Data!X135&gt;0,Data!X135*$D139,"")</f>
        <v/>
      </c>
      <c r="L139" s="266" t="str">
        <f>IF(Data!Z135&gt;0,Data!Z135*$D139,"")</f>
        <v/>
      </c>
      <c r="M139" s="266" t="str">
        <f>IF(Data!AB135&gt;0,Data!AB135*$D139,"")</f>
        <v/>
      </c>
      <c r="N139" s="266" t="str">
        <f>IF(Data!AD135&gt;0,Data!AD135*$D139,"")</f>
        <v/>
      </c>
      <c r="O139" s="266" t="str">
        <f>IF(Data!AF135&gt;0,Data!AF135*$D139,"")</f>
        <v/>
      </c>
      <c r="P139" s="266" t="str">
        <f>IF(Data!AH135&gt;0,Data!AH135*$D139,"")</f>
        <v/>
      </c>
      <c r="R139" s="286"/>
    </row>
    <row r="140" spans="1:18" x14ac:dyDescent="0.2">
      <c r="A140" s="120" t="str">
        <f>IF(Data!A136&gt;0.0001,Data!A136,"")</f>
        <v/>
      </c>
      <c r="B140" s="380">
        <v>39527</v>
      </c>
      <c r="C140" s="380">
        <v>39528</v>
      </c>
      <c r="D140" s="121" t="str">
        <f>IF(Data!N136&gt;0,Data!N136,"")</f>
        <v/>
      </c>
      <c r="E140" s="147" t="str">
        <f>IF(Data!R136&gt;0,Data!R136*$D140,"")</f>
        <v/>
      </c>
      <c r="F140" s="120" t="str">
        <f>IF(Data!P136&gt;0.0001,Data!P136,"")</f>
        <v/>
      </c>
      <c r="G140" s="148" t="str">
        <f>IF(Data!P136&gt;0,10^(-Data!P136)*10^3,"")</f>
        <v/>
      </c>
      <c r="H140" s="149" t="str">
        <f t="shared" si="4"/>
        <v/>
      </c>
      <c r="I140" s="266" t="str">
        <f>IF(Data!T136&gt;0,Data!T136*$D140,"")</f>
        <v/>
      </c>
      <c r="J140" s="266" t="str">
        <f>IF(Data!V136&gt;0,Data!V136*$D140,"")</f>
        <v/>
      </c>
      <c r="K140" s="266" t="str">
        <f>IF(Data!X136&gt;0,Data!X136*$D140,"")</f>
        <v/>
      </c>
      <c r="L140" s="266" t="str">
        <f>IF(Data!Z136&gt;0,Data!Z136*$D140,"")</f>
        <v/>
      </c>
      <c r="M140" s="266" t="str">
        <f>IF(Data!AB136&gt;0,Data!AB136*$D140,"")</f>
        <v/>
      </c>
      <c r="N140" s="266" t="str">
        <f>IF(Data!AD136&gt;0,Data!AD136*$D140,"")</f>
        <v/>
      </c>
      <c r="O140" s="266" t="str">
        <f>IF(Data!AF136&gt;0,Data!AF136*$D140,"")</f>
        <v/>
      </c>
      <c r="P140" s="266" t="str">
        <f>IF(Data!AH136&gt;0,Data!AH136*$D140,"")</f>
        <v/>
      </c>
      <c r="R140" s="286"/>
    </row>
    <row r="141" spans="1:18" x14ac:dyDescent="0.2">
      <c r="A141" s="120" t="str">
        <f>IF(Data!A137&gt;0.0001,Data!A137,"")</f>
        <v>DEU96021</v>
      </c>
      <c r="B141" s="380">
        <v>39528</v>
      </c>
      <c r="C141" s="380">
        <v>39529</v>
      </c>
      <c r="D141" s="121">
        <f>IF(Data!N137&gt;0,Data!N137,"")</f>
        <v>7.1829000000000001</v>
      </c>
      <c r="E141" s="147">
        <f>IF(Data!R137&gt;0,Data!R137*$D141,"")</f>
        <v>130.72878</v>
      </c>
      <c r="F141" s="120">
        <f>IF(Data!P137&gt;0.0001,Data!P137,"")</f>
        <v>5.58</v>
      </c>
      <c r="G141" s="148">
        <f>IF(Data!P137&gt;0,10^(-Data!P137)*10^3,"")</f>
        <v>2.630267991895377E-3</v>
      </c>
      <c r="H141" s="149">
        <f t="shared" si="4"/>
        <v>1.8892951958985302E-2</v>
      </c>
      <c r="I141" s="266">
        <f>IF(Data!T137&gt;0,Data!T137*$D141,"")</f>
        <v>0.76857030000000004</v>
      </c>
      <c r="J141" s="266">
        <f>IF(Data!V137&gt;0,Data!V137*$D141,"")</f>
        <v>5.3220969181582118</v>
      </c>
      <c r="K141" s="266">
        <f>IF(Data!X137&gt;0,Data!X137*$D141,"")</f>
        <v>4.8310434800857793</v>
      </c>
      <c r="L141" s="266">
        <f>IF(Data!Z137&gt;0,Data!Z137*$D141,"")</f>
        <v>1.4581287000000001</v>
      </c>
      <c r="M141" s="266">
        <f>IF(Data!AB137&gt;0,Data!AB137*$D141,"")</f>
        <v>8.3436251035689342</v>
      </c>
      <c r="N141" s="266">
        <f>IF(Data!AD137&gt;0,Data!AD137*$D141,"")</f>
        <v>1.0989837</v>
      </c>
      <c r="O141" s="266">
        <f>IF(Data!AF137&gt;0,Data!AF137*$D141,"")</f>
        <v>0.67519260000000003</v>
      </c>
      <c r="P141" s="266">
        <f>IF(Data!AH137&gt;0,Data!AH137*$D141,"")</f>
        <v>3.5699013000000002</v>
      </c>
      <c r="R141" s="286"/>
    </row>
    <row r="142" spans="1:18" x14ac:dyDescent="0.2">
      <c r="A142" s="120" t="str">
        <f>IF(Data!A138&gt;0.0001,Data!A138,"")</f>
        <v>DEU96022</v>
      </c>
      <c r="B142" s="380">
        <v>39529</v>
      </c>
      <c r="C142" s="380">
        <v>39530</v>
      </c>
      <c r="D142" s="121">
        <f>IF(Data!N138&gt;0,Data!N138,"")</f>
        <v>8.1443000000000012</v>
      </c>
      <c r="E142" s="147">
        <f>IF(Data!R138&gt;0,Data!R138*$D142,"")</f>
        <v>43.164790000000004</v>
      </c>
      <c r="F142" s="120">
        <f>IF(Data!P138&gt;0.0001,Data!P138,"")</f>
        <v>5.38</v>
      </c>
      <c r="G142" s="148">
        <f>IF(Data!P138&gt;0,10^(-Data!P138)*10^3,"")</f>
        <v>4.1686938347033544E-3</v>
      </c>
      <c r="H142" s="149">
        <f t="shared" si="4"/>
        <v>3.3951093197974534E-2</v>
      </c>
      <c r="I142" s="266">
        <f>IF(Data!T138&gt;0,Data!T138*$D142,"")</f>
        <v>2.4595786000000004</v>
      </c>
      <c r="J142" s="266">
        <f>IF(Data!V138&gt;0,Data!V138*$D142,"")</f>
        <v>1.2694393855156842</v>
      </c>
      <c r="K142" s="266">
        <f>IF(Data!X138&gt;0,Data!X138*$D142,"")</f>
        <v>0.7638817918760803</v>
      </c>
      <c r="L142" s="266">
        <f>IF(Data!Z138&gt;0,Data!Z138*$D142,"")</f>
        <v>0.78999710000000012</v>
      </c>
      <c r="M142" s="266">
        <f>IF(Data!AB138&gt;0,Data!AB138*$D142,"")</f>
        <v>1.1762241048095792</v>
      </c>
      <c r="N142" s="266">
        <f>IF(Data!AD138&gt;0,Data!AD138*$D142,"")</f>
        <v>0.31762770000000007</v>
      </c>
      <c r="O142" s="266">
        <f>IF(Data!AF138&gt;0,Data!AF138*$D142,"")</f>
        <v>0.25247330000000001</v>
      </c>
      <c r="P142" s="266">
        <f>IF(Data!AH138&gt;0,Data!AH138*$D142,"")</f>
        <v>0.98546030000000007</v>
      </c>
      <c r="R142" s="286"/>
    </row>
    <row r="143" spans="1:18" x14ac:dyDescent="0.2">
      <c r="A143" s="120" t="str">
        <f>IF(Data!A139&gt;0.0001,Data!A139,"")</f>
        <v>DEU96023</v>
      </c>
      <c r="B143" s="380">
        <v>39530</v>
      </c>
      <c r="C143" s="380">
        <v>39531</v>
      </c>
      <c r="D143" s="121">
        <f>IF(Data!N139&gt;0,Data!N139,"")</f>
        <v>5.8258999999999999</v>
      </c>
      <c r="E143" s="147">
        <f>IF(Data!R139&gt;0,Data!R139*$D143,"")</f>
        <v>29.712089999999996</v>
      </c>
      <c r="F143" s="120">
        <f>IF(Data!P139&gt;0.0001,Data!P139,"")</f>
        <v>5.19</v>
      </c>
      <c r="G143" s="148">
        <f>IF(Data!P139&gt;0,10^(-Data!P139)*10^3,"")</f>
        <v>6.4565422903465428E-3</v>
      </c>
      <c r="H143" s="149">
        <f t="shared" si="4"/>
        <v>3.761516972932992E-2</v>
      </c>
      <c r="I143" s="266">
        <f>IF(Data!T139&gt;0,Data!T139*$D143,"")</f>
        <v>0.2272101</v>
      </c>
      <c r="J143" s="266">
        <f>IF(Data!V139&gt;0,Data!V139*$D143,"")</f>
        <v>0.67118511572131279</v>
      </c>
      <c r="K143" s="266">
        <f>IF(Data!X139&gt;0,Data!X139*$D143,"")</f>
        <v>0.57365544119422862</v>
      </c>
      <c r="L143" s="266">
        <f>IF(Data!Z139&gt;0,Data!Z139*$D143,"")</f>
        <v>0.11069209999999999</v>
      </c>
      <c r="M143" s="266">
        <f>IF(Data!AB139&gt;0,Data!AB139*$D143,"")</f>
        <v>0.8459174826825212</v>
      </c>
      <c r="N143" s="266">
        <f>IF(Data!AD139&gt;0,Data!AD139*$D143,"")</f>
        <v>8.1562599999999999E-2</v>
      </c>
      <c r="O143" s="266">
        <f>IF(Data!AF139&gt;0,Data!AF139*$D143,"")</f>
        <v>6.9910799999999995E-2</v>
      </c>
      <c r="P143" s="266">
        <f>IF(Data!AH139&gt;0,Data!AH139*$D143,"")</f>
        <v>0.34955399999999998</v>
      </c>
      <c r="R143" s="286"/>
    </row>
    <row r="144" spans="1:18" x14ac:dyDescent="0.2">
      <c r="A144" s="120" t="str">
        <f>IF(Data!A140&gt;0.0001,Data!A140,"")</f>
        <v>DEU96024</v>
      </c>
      <c r="B144" s="380">
        <v>39531</v>
      </c>
      <c r="C144" s="380">
        <v>39532</v>
      </c>
      <c r="D144" s="121">
        <f>IF(Data!N140&gt;0,Data!N140,"")</f>
        <v>2.1941999999999999</v>
      </c>
      <c r="E144" s="147">
        <f>IF(Data!R140&gt;0,Data!R140*$D144,"")</f>
        <v>39.495599999999996</v>
      </c>
      <c r="F144" s="120">
        <f>IF(Data!P140&gt;0.0001,Data!P140,"")</f>
        <v>5.72</v>
      </c>
      <c r="G144" s="148">
        <f>IF(Data!P140&gt;0,10^(-Data!P140)*10^3,"")</f>
        <v>1.9054607179632462E-3</v>
      </c>
      <c r="H144" s="149">
        <f t="shared" si="4"/>
        <v>4.1809619073549546E-3</v>
      </c>
      <c r="I144" s="266">
        <f>IF(Data!T140&gt;0,Data!T140*$D144,"")</f>
        <v>0.24136199999999999</v>
      </c>
      <c r="J144" s="266">
        <f>IF(Data!V140&gt;0,Data!V140*$D144,"")</f>
        <v>1.315486041860495</v>
      </c>
      <c r="K144" s="266">
        <f>IF(Data!X140&gt;0,Data!X140*$D144,"")</f>
        <v>1.1007818667777061</v>
      </c>
      <c r="L144" s="266">
        <f>IF(Data!Z140&gt;0,Data!Z140*$D144,"")</f>
        <v>0.11848679999999999</v>
      </c>
      <c r="M144" s="266">
        <f>IF(Data!AB140&gt;0,Data!AB140*$D144,"")</f>
        <v>3.8027149256876767</v>
      </c>
      <c r="N144" s="266">
        <f>IF(Data!AD140&gt;0,Data!AD140*$D144,"")</f>
        <v>0.1689534</v>
      </c>
      <c r="O144" s="266">
        <f>IF(Data!AF140&gt;0,Data!AF140*$D144,"")</f>
        <v>7.4602799999999997E-2</v>
      </c>
      <c r="P144" s="266">
        <f>IF(Data!AH140&gt;0,Data!AH140*$D144,"")</f>
        <v>0.30499380000000004</v>
      </c>
      <c r="R144" s="286"/>
    </row>
    <row r="145" spans="1:18" x14ac:dyDescent="0.2">
      <c r="A145" s="120" t="str">
        <f>IF(Data!A141&gt;0.0001,Data!A141,"")</f>
        <v/>
      </c>
      <c r="B145" s="380">
        <v>39532</v>
      </c>
      <c r="C145" s="380">
        <v>39533</v>
      </c>
      <c r="D145" s="121" t="str">
        <f>IF(Data!N141&gt;0,Data!N141,"")</f>
        <v/>
      </c>
      <c r="E145" s="147" t="str">
        <f>IF(Data!R141&gt;0,Data!R141*$D145,"")</f>
        <v/>
      </c>
      <c r="F145" s="120" t="str">
        <f>IF(Data!P141&gt;0.0001,Data!P141,"")</f>
        <v/>
      </c>
      <c r="G145" s="148" t="str">
        <f>IF(Data!P141&gt;0,10^(-Data!P141)*10^3,"")</f>
        <v/>
      </c>
      <c r="H145" s="149" t="str">
        <f t="shared" si="4"/>
        <v/>
      </c>
      <c r="I145" s="266" t="str">
        <f>IF(Data!T141&gt;0,Data!T141*$D145,"")</f>
        <v/>
      </c>
      <c r="J145" s="266" t="str">
        <f>IF(Data!V141&gt;0,Data!V141*$D145,"")</f>
        <v/>
      </c>
      <c r="K145" s="266" t="str">
        <f>IF(Data!X141&gt;0,Data!X141*$D145,"")</f>
        <v/>
      </c>
      <c r="L145" s="266" t="str">
        <f>IF(Data!Z141&gt;0,Data!Z141*$D145,"")</f>
        <v/>
      </c>
      <c r="M145" s="266" t="str">
        <f>IF(Data!AB141&gt;0,Data!AB141*$D145,"")</f>
        <v/>
      </c>
      <c r="N145" s="266" t="str">
        <f>IF(Data!AD141&gt;0,Data!AD141*$D145,"")</f>
        <v/>
      </c>
      <c r="O145" s="266" t="str">
        <f>IF(Data!AF141&gt;0,Data!AF141*$D145,"")</f>
        <v/>
      </c>
      <c r="P145" s="266" t="str">
        <f>IF(Data!AH141&gt;0,Data!AH141*$D145,"")</f>
        <v/>
      </c>
      <c r="R145" s="286"/>
    </row>
    <row r="146" spans="1:18" x14ac:dyDescent="0.2">
      <c r="A146" s="120" t="str">
        <f>IF(Data!A142&gt;0.0001,Data!A142,"")</f>
        <v>DEU96025</v>
      </c>
      <c r="B146" s="380">
        <v>39533</v>
      </c>
      <c r="C146" s="380">
        <v>39534</v>
      </c>
      <c r="D146" s="121">
        <f>IF(Data!N142&gt;0,Data!N142,"")</f>
        <v>9.9704999999999995</v>
      </c>
      <c r="E146" s="147">
        <f>IF(Data!R142&gt;0,Data!R142*$D146,"")</f>
        <v>187.44540000000001</v>
      </c>
      <c r="F146" s="120">
        <f>IF(Data!P142&gt;0.0001,Data!P142,"")</f>
        <v>5.32</v>
      </c>
      <c r="G146" s="148">
        <f>IF(Data!P142&gt;0,10^(-Data!P142)*10^3,"")</f>
        <v>4.7863009232263715E-3</v>
      </c>
      <c r="H146" s="149">
        <f t="shared" si="4"/>
        <v>4.7721813355028536E-2</v>
      </c>
      <c r="I146" s="266">
        <f>IF(Data!T142&gt;0,Data!T142*$D146,"")</f>
        <v>1.0269614999999999</v>
      </c>
      <c r="J146" s="266">
        <f>IF(Data!V142&gt;0,Data!V142*$D146,"")</f>
        <v>8.5542317768776694</v>
      </c>
      <c r="K146" s="266">
        <f>IF(Data!X142&gt;0,Data!X142*$D146,"")</f>
        <v>6.4230354995731913</v>
      </c>
      <c r="L146" s="266">
        <f>IF(Data!Z142&gt;0,Data!Z142*$D146,"")</f>
        <v>0.13958699999999999</v>
      </c>
      <c r="M146" s="266">
        <f>IF(Data!AB142&gt;0,Data!AB142*$D146,"")</f>
        <v>15.437090852369865</v>
      </c>
      <c r="N146" s="266">
        <f>IF(Data!AD142&gt;0,Data!AD142*$D146,"")</f>
        <v>0.78766949999999991</v>
      </c>
      <c r="O146" s="266">
        <f>IF(Data!AF142&gt;0,Data!AF142*$D146,"")</f>
        <v>0.45864299999999997</v>
      </c>
      <c r="P146" s="266">
        <f>IF(Data!AH142&gt;0,Data!AH142*$D146,"")</f>
        <v>2.5424774999999999</v>
      </c>
      <c r="R146" s="286"/>
    </row>
    <row r="147" spans="1:18" x14ac:dyDescent="0.2">
      <c r="A147" s="120" t="str">
        <f>IF(Data!A143&gt;0.0001,Data!A143,"")</f>
        <v>DEU96026</v>
      </c>
      <c r="B147" s="380">
        <v>39534</v>
      </c>
      <c r="C147" s="380">
        <v>39535</v>
      </c>
      <c r="D147" s="121">
        <f>IF(Data!N143&gt;0,Data!N143,"")</f>
        <v>2.6105</v>
      </c>
      <c r="E147" s="147">
        <f>IF(Data!R143&gt;0,Data!R143*$D147,"")</f>
        <v>169.42145000000002</v>
      </c>
      <c r="F147" s="120">
        <f>IF(Data!P143&gt;0.0001,Data!P143,"")</f>
        <v>4.09</v>
      </c>
      <c r="G147" s="148">
        <f>IF(Data!P143&gt;0,10^(-Data!P143)*10^3,"")</f>
        <v>8.1283051616409918E-2</v>
      </c>
      <c r="H147" s="149">
        <f t="shared" si="4"/>
        <v>0.21218940624463808</v>
      </c>
      <c r="I147" s="266">
        <f>IF(Data!T143&gt;0,Data!T143*$D147,"")</f>
        <v>0.35502800000000001</v>
      </c>
      <c r="J147" s="266">
        <f>IF(Data!V143&gt;0,Data!V143*$D147,"")</f>
        <v>3.3943263681090237</v>
      </c>
      <c r="K147" s="266">
        <f>IF(Data!X143&gt;0,Data!X143*$D147,"")</f>
        <v>7.4892038874893307</v>
      </c>
      <c r="L147" s="266">
        <f>IF(Data!Z143&gt;0,Data!Z143*$D147,"")</f>
        <v>0.21145050000000001</v>
      </c>
      <c r="M147" s="266">
        <f>IF(Data!AB143&gt;0,Data!AB143*$D147,"")</f>
        <v>6.3464393417512053</v>
      </c>
      <c r="N147" s="266">
        <f>IF(Data!AD143&gt;0,Data!AD143*$D147,"")</f>
        <v>0.2688815</v>
      </c>
      <c r="O147" s="266">
        <f>IF(Data!AF143&gt;0,Data!AF143*$D147,"")</f>
        <v>0.13574600000000001</v>
      </c>
      <c r="P147" s="266">
        <f>IF(Data!AH143&gt;0,Data!AH143*$D147,"")</f>
        <v>0.48816350000000003</v>
      </c>
      <c r="R147" s="286"/>
    </row>
    <row r="148" spans="1:18" x14ac:dyDescent="0.2">
      <c r="A148" s="120" t="str">
        <f>IF(Data!A144&gt;0.0001,Data!A144,"")</f>
        <v/>
      </c>
      <c r="B148" s="380">
        <v>39535</v>
      </c>
      <c r="C148" s="380">
        <v>39536</v>
      </c>
      <c r="D148" s="121" t="str">
        <f>IF(Data!N144&gt;0,Data!N144,"")</f>
        <v/>
      </c>
      <c r="E148" s="147" t="str">
        <f>IF(Data!R144&gt;0,Data!R144*$D148,"")</f>
        <v/>
      </c>
      <c r="F148" s="120" t="str">
        <f>IF(Data!P144&gt;0.0001,Data!P144,"")</f>
        <v/>
      </c>
      <c r="G148" s="148" t="str">
        <f>IF(Data!P144&gt;0,10^(-Data!P144)*10^3,"")</f>
        <v/>
      </c>
      <c r="H148" s="149" t="str">
        <f t="shared" si="4"/>
        <v/>
      </c>
      <c r="I148" s="266" t="str">
        <f>IF(Data!T144&gt;0,Data!T144*$D148,"")</f>
        <v/>
      </c>
      <c r="J148" s="266" t="str">
        <f>IF(Data!V144&gt;0,Data!V144*$D148,"")</f>
        <v/>
      </c>
      <c r="K148" s="266" t="str">
        <f>IF(Data!X144&gt;0,Data!X144*$D148,"")</f>
        <v/>
      </c>
      <c r="L148" s="266" t="str">
        <f>IF(Data!Z144&gt;0,Data!Z144*$D148,"")</f>
        <v/>
      </c>
      <c r="M148" s="266" t="str">
        <f>IF(Data!AB144&gt;0,Data!AB144*$D148,"")</f>
        <v/>
      </c>
      <c r="N148" s="266" t="str">
        <f>IF(Data!AD144&gt;0,Data!AD144*$D148,"")</f>
        <v/>
      </c>
      <c r="O148" s="266" t="str">
        <f>IF(Data!AF144&gt;0,Data!AF144*$D148,"")</f>
        <v/>
      </c>
      <c r="P148" s="266" t="str">
        <f>IF(Data!AH144&gt;0,Data!AH144*$D148,"")</f>
        <v/>
      </c>
      <c r="R148" s="286"/>
    </row>
    <row r="149" spans="1:18" x14ac:dyDescent="0.2">
      <c r="A149" s="120" t="str">
        <f>IF(Data!A145&gt;0.0001,Data!A145,"")</f>
        <v>DEU96027</v>
      </c>
      <c r="B149" s="380">
        <v>39536</v>
      </c>
      <c r="C149" s="380">
        <v>39537</v>
      </c>
      <c r="D149" s="121">
        <f>IF(Data!N145&gt;0,Data!N145,"")</f>
        <v>2.2010999999999998</v>
      </c>
      <c r="E149" s="147">
        <f>IF(Data!R145&gt;0,Data!R145*$D149,"")</f>
        <v>99.049499999999995</v>
      </c>
      <c r="F149" s="120">
        <f>IF(Data!P145&gt;0.0001,Data!P145,"")</f>
        <v>5.09</v>
      </c>
      <c r="G149" s="148">
        <f>IF(Data!P145&gt;0,10^(-Data!P145)*10^3,"")</f>
        <v>8.1283051616409824E-3</v>
      </c>
      <c r="H149" s="149">
        <f t="shared" si="4"/>
        <v>1.7891212491287965E-2</v>
      </c>
      <c r="I149" s="266">
        <f>IF(Data!T145&gt;0,Data!T145*$D149,"")</f>
        <v>1.3184588999999998</v>
      </c>
      <c r="J149" s="266">
        <f>IF(Data!V145&gt;0,Data!V145*$D149,"")</f>
        <v>4.947342413216675</v>
      </c>
      <c r="K149" s="266">
        <f>IF(Data!X145&gt;0,Data!X145*$D149,"")</f>
        <v>3.9173826005371528</v>
      </c>
      <c r="L149" s="266">
        <f>IF(Data!Z145&gt;0,Data!Z145*$D149,"")</f>
        <v>0.70215089999999991</v>
      </c>
      <c r="M149" s="266">
        <f>IF(Data!AB145&gt;0,Data!AB145*$D149,"")</f>
        <v>7.9010904868069174</v>
      </c>
      <c r="N149" s="266">
        <f>IF(Data!AD145&gt;0,Data!AD145*$D149,"")</f>
        <v>0.38299139999999993</v>
      </c>
      <c r="O149" s="266">
        <f>IF(Data!AF145&gt;0,Data!AF145*$D149,"")</f>
        <v>0.25092539999999997</v>
      </c>
      <c r="P149" s="266">
        <f>IF(Data!AH145&gt;0,Data!AH145*$D149,"")</f>
        <v>1.2854423999999998</v>
      </c>
      <c r="R149" s="286"/>
    </row>
    <row r="150" spans="1:18" x14ac:dyDescent="0.2">
      <c r="A150" s="120" t="str">
        <f>IF(Data!A146&gt;0.0001,Data!A146,"")</f>
        <v>DEU96028</v>
      </c>
      <c r="B150" s="380">
        <v>39537</v>
      </c>
      <c r="C150" s="380">
        <v>39538</v>
      </c>
      <c r="D150" s="121">
        <f>IF(Data!N146&gt;0,Data!N146,"")</f>
        <v>4.3193999999999999</v>
      </c>
      <c r="E150" s="147">
        <f>IF(Data!R146&gt;0,Data!R146*$D150,"")</f>
        <v>114.89604</v>
      </c>
      <c r="F150" s="120">
        <f>IF(Data!P146&gt;0.0001,Data!P146,"")</f>
        <v>4.57</v>
      </c>
      <c r="G150" s="148">
        <f>IF(Data!P146&gt;0,10^(-Data!P146)*10^3,"")</f>
        <v>2.691534803926909E-2</v>
      </c>
      <c r="H150" s="149">
        <f t="shared" si="4"/>
        <v>0.1162581543208189</v>
      </c>
      <c r="I150" s="266">
        <f>IF(Data!T146&gt;0,Data!T146*$D150,"")</f>
        <v>0.9329904</v>
      </c>
      <c r="J150" s="266">
        <f>IF(Data!V146&gt;0,Data!V146*$D150,"")</f>
        <v>4.115656441184421</v>
      </c>
      <c r="K150" s="266">
        <f>IF(Data!X146&gt;0,Data!X146*$D150,"")</f>
        <v>2.7825745486040265</v>
      </c>
      <c r="L150" s="266">
        <f>IF(Data!Z146&gt;0,Data!Z146*$D150,"")</f>
        <v>0.367149</v>
      </c>
      <c r="M150" s="266">
        <f>IF(Data!AB146&gt;0,Data!AB146*$D150,"")</f>
        <v>4.4271141844669879</v>
      </c>
      <c r="N150" s="266">
        <f>IF(Data!AD146&gt;0,Data!AD146*$D150,"")</f>
        <v>0.21165059999999999</v>
      </c>
      <c r="O150" s="266">
        <f>IF(Data!AF146&gt;0,Data!AF146*$D150,"")</f>
        <v>0.19869239999999999</v>
      </c>
      <c r="P150" s="266">
        <f>IF(Data!AH146&gt;0,Data!AH146*$D150,"")</f>
        <v>0.81636659999999994</v>
      </c>
      <c r="R150" s="286"/>
    </row>
    <row r="151" spans="1:18" x14ac:dyDescent="0.2">
      <c r="A151" s="120" t="str">
        <f>IF(Data!A147&gt;0.0001,Data!A147,"")</f>
        <v/>
      </c>
      <c r="B151" s="380">
        <v>39538</v>
      </c>
      <c r="C151" s="380">
        <v>39539</v>
      </c>
      <c r="D151" s="121" t="str">
        <f>IF(Data!N147&gt;0,Data!N147,"")</f>
        <v/>
      </c>
      <c r="E151" s="147" t="str">
        <f>IF(Data!R147&gt;0,Data!R147*$D151,"")</f>
        <v/>
      </c>
      <c r="F151" s="120" t="str">
        <f>IF(Data!P147&gt;0.0001,Data!P147,"")</f>
        <v/>
      </c>
      <c r="G151" s="148" t="str">
        <f>IF(Data!P147&gt;0,10^(-Data!P147)*10^3,"")</f>
        <v/>
      </c>
      <c r="H151" s="149" t="str">
        <f t="shared" si="4"/>
        <v/>
      </c>
      <c r="I151" s="266" t="str">
        <f>IF(Data!T147&gt;0,Data!T147*$D151,"")</f>
        <v/>
      </c>
      <c r="J151" s="266" t="str">
        <f>IF(Data!V147&gt;0,Data!V147*$D151,"")</f>
        <v/>
      </c>
      <c r="K151" s="266" t="str">
        <f>IF(Data!X147&gt;0,Data!X147*$D151,"")</f>
        <v/>
      </c>
      <c r="L151" s="266" t="str">
        <f>IF(Data!Z147&gt;0,Data!Z147*$D151,"")</f>
        <v/>
      </c>
      <c r="M151" s="266" t="str">
        <f>IF(Data!AB147&gt;0,Data!AB147*$D151,"")</f>
        <v/>
      </c>
      <c r="N151" s="266" t="str">
        <f>IF(Data!AD147&gt;0,Data!AD147*$D151,"")</f>
        <v/>
      </c>
      <c r="O151" s="266" t="str">
        <f>IF(Data!AF147&gt;0,Data!AF147*$D151,"")</f>
        <v/>
      </c>
      <c r="P151" s="266" t="str">
        <f>IF(Data!AH147&gt;0,Data!AH147*$D151,"")</f>
        <v/>
      </c>
      <c r="R151" s="286"/>
    </row>
    <row r="152" spans="1:18" x14ac:dyDescent="0.2">
      <c r="A152" s="124" t="s">
        <v>513</v>
      </c>
      <c r="D152" s="362">
        <f>SUM(D121:D151)</f>
        <v>53.461200000000005</v>
      </c>
      <c r="E152" s="363"/>
      <c r="F152" s="364"/>
      <c r="G152" s="364"/>
      <c r="H152" s="364"/>
      <c r="I152" s="364"/>
      <c r="J152" s="364"/>
      <c r="K152" s="364"/>
      <c r="L152" s="364"/>
      <c r="M152" s="364"/>
      <c r="N152" s="364"/>
      <c r="O152" s="364"/>
      <c r="P152" s="364"/>
      <c r="Q152" s="362"/>
      <c r="R152" s="286"/>
    </row>
    <row r="153" spans="1:18" x14ac:dyDescent="0.2">
      <c r="A153" s="124" t="s">
        <v>514</v>
      </c>
      <c r="D153" s="363"/>
      <c r="E153" s="362">
        <f>SUM(E121:E151)/$D152</f>
        <v>24.485088625021511</v>
      </c>
      <c r="F153" s="365">
        <f>LOG(H153/1000)*-1</f>
        <v>4.6814160172270505</v>
      </c>
      <c r="G153" s="364"/>
      <c r="H153" s="366">
        <f>SUM(H121:H151)/$D152</f>
        <v>2.0824950739370532E-2</v>
      </c>
      <c r="I153" s="367">
        <f>SUM(I121:I151)/$D152</f>
        <v>0.25697952159697129</v>
      </c>
      <c r="J153" s="367">
        <f t="shared" ref="J153:P153" si="5">SUM(J121:J151)/$D152</f>
        <v>0.87761201850634285</v>
      </c>
      <c r="K153" s="367">
        <f t="shared" si="5"/>
        <v>0.70922627596161736</v>
      </c>
      <c r="L153" s="367">
        <f t="shared" si="5"/>
        <v>0.17783686112545172</v>
      </c>
      <c r="M153" s="367">
        <f t="shared" si="5"/>
        <v>1.1342374177987786</v>
      </c>
      <c r="N153" s="367">
        <f t="shared" si="5"/>
        <v>8.7490836344863154E-2</v>
      </c>
      <c r="O153" s="367">
        <f t="shared" si="5"/>
        <v>6.321751849939769E-2</v>
      </c>
      <c r="P153" s="367">
        <f t="shared" si="5"/>
        <v>0.37542974531061768</v>
      </c>
      <c r="Q153" s="368" t="s">
        <v>2074</v>
      </c>
      <c r="R153" s="368"/>
    </row>
    <row r="154" spans="1:18" x14ac:dyDescent="0.2">
      <c r="A154" s="120" t="str">
        <f>IF(Data!A148&gt;0.0001,Data!A148,"")</f>
        <v>DEU96029</v>
      </c>
      <c r="B154" s="380">
        <v>39539</v>
      </c>
      <c r="C154" s="380">
        <v>39540</v>
      </c>
      <c r="D154" s="121">
        <f>IF(Data!N148&gt;0,Data!N148,"")</f>
        <v>1.7112000000000001</v>
      </c>
      <c r="E154" s="147">
        <f>IF(Data!R148&gt;0,Data!R148*$D154,"")</f>
        <v>85.731120000000004</v>
      </c>
      <c r="F154" s="120">
        <f>IF(Data!P148&gt;0.0001,Data!P148,"")</f>
        <v>4.66</v>
      </c>
      <c r="G154" s="148">
        <f>IF(Data!P148&gt;0,10^(-Data!P148)*10^3,"")</f>
        <v>2.1877616239495488E-2</v>
      </c>
      <c r="H154" s="149">
        <f t="shared" ref="H154:H183" si="6">IF(ISNUMBER(G154),G154*$D154,"")</f>
        <v>3.7436976909024679E-2</v>
      </c>
      <c r="I154" s="266">
        <f>IF(Data!T148&gt;0,Data!T148*$D154,"")</f>
        <v>0.82479840000000004</v>
      </c>
      <c r="J154" s="266">
        <f>IF(Data!V148&gt;0,Data!V148*$D154,"")</f>
        <v>4.9223754055214899</v>
      </c>
      <c r="K154" s="266">
        <f>IF(Data!X148&gt;0,Data!X148*$D154,"")</f>
        <v>2.6399566056255335</v>
      </c>
      <c r="L154" s="266">
        <f>IF(Data!Z148&gt;0,Data!Z148*$D154,"")</f>
        <v>0.68276880000000006</v>
      </c>
      <c r="M154" s="266">
        <f>IF(Data!AB148&gt;0,Data!AB148*$D154,"")</f>
        <v>5.7240027602594372</v>
      </c>
      <c r="N154" s="266">
        <f>IF(Data!AD148&gt;0,Data!AD148*$D154,"")</f>
        <v>0.29774879999999998</v>
      </c>
      <c r="O154" s="266">
        <f>IF(Data!AF148&gt;0,Data!AF148*$D154,"")</f>
        <v>0.22930080000000003</v>
      </c>
      <c r="P154" s="266">
        <f>IF(Data!AH148&gt;0,Data!AH148*$D154,"")</f>
        <v>1.0746336000000001</v>
      </c>
    </row>
    <row r="155" spans="1:18" x14ac:dyDescent="0.2">
      <c r="A155" s="120" t="str">
        <f>IF(Data!A149&gt;0.0001,Data!A149,"")</f>
        <v>DEU96030</v>
      </c>
      <c r="B155" s="380">
        <v>39540</v>
      </c>
      <c r="C155" s="380">
        <v>39541</v>
      </c>
      <c r="D155" s="121">
        <f>IF(Data!N149&gt;0,Data!N149,"")</f>
        <v>5.8052000000000001</v>
      </c>
      <c r="E155" s="147">
        <f>IF(Data!R149&gt;0,Data!R149*$D155,"")</f>
        <v>311.15872000000002</v>
      </c>
      <c r="F155" s="120">
        <f>IF(Data!P149&gt;0.0001,Data!P149,"")</f>
        <v>4.18</v>
      </c>
      <c r="G155" s="148">
        <f>IF(Data!P149&gt;0,10^(-Data!P149)*10^3,"")</f>
        <v>6.6069344800759544E-2</v>
      </c>
      <c r="H155" s="149">
        <f t="shared" si="6"/>
        <v>0.38354576043736932</v>
      </c>
      <c r="I155" s="266">
        <f>IF(Data!T149&gt;0,Data!T149*$D155,"")</f>
        <v>1.1320140000000001</v>
      </c>
      <c r="J155" s="266">
        <f>IF(Data!V149&gt;0,Data!V149*$D155,"")</f>
        <v>10.658841313757279</v>
      </c>
      <c r="K155" s="266">
        <f>IF(Data!X149&gt;0,Data!X149*$D155,"")</f>
        <v>8.1460293299244242</v>
      </c>
      <c r="L155" s="266">
        <f>IF(Data!Z149&gt;0,Data!Z149*$D155,"")</f>
        <v>0.41797439999999997</v>
      </c>
      <c r="M155" s="266">
        <f>IF(Data!AB149&gt;0,Data!AB149*$D155,"")</f>
        <v>11.868379206924994</v>
      </c>
      <c r="N155" s="266">
        <f>IF(Data!AD149&gt;0,Data!AD149*$D155,"")</f>
        <v>0.49924719999999995</v>
      </c>
      <c r="O155" s="266">
        <f>IF(Data!AF149&gt;0,Data!AF149*$D155,"")</f>
        <v>0.25542880000000001</v>
      </c>
      <c r="P155" s="266">
        <f>IF(Data!AH149&gt;0,Data!AH149*$D155,"")</f>
        <v>1.0101047999999999</v>
      </c>
    </row>
    <row r="156" spans="1:18" x14ac:dyDescent="0.2">
      <c r="A156" s="120" t="str">
        <f>IF(Data!A150&gt;0.0001,Data!A150,"")</f>
        <v>DEU96031</v>
      </c>
      <c r="B156" s="380">
        <v>39541</v>
      </c>
      <c r="C156" s="380">
        <v>39542</v>
      </c>
      <c r="D156" s="121">
        <f>IF(Data!N150&gt;0,Data!N150,"")</f>
        <v>1.6743999999999999</v>
      </c>
      <c r="E156" s="147">
        <f>IF(Data!R150&gt;0,Data!R150*$D156,"")</f>
        <v>141.98911999999999</v>
      </c>
      <c r="F156" s="120">
        <f>IF(Data!P150&gt;0.0001,Data!P150,"")</f>
        <v>3.97</v>
      </c>
      <c r="G156" s="148">
        <f>IF(Data!P150&gt;0,10^(-Data!P150)*10^3,"")</f>
        <v>0.10715193052376051</v>
      </c>
      <c r="H156" s="149">
        <f t="shared" si="6"/>
        <v>0.1794151924689846</v>
      </c>
      <c r="I156" s="266">
        <f>IF(Data!T150&gt;0,Data!T150*$D156,"")</f>
        <v>0.79366559999999986</v>
      </c>
      <c r="J156" s="266">
        <f>IF(Data!V150&gt;0,Data!V150*$D156,"")</f>
        <v>3.9613155058630749</v>
      </c>
      <c r="K156" s="266">
        <f>IF(Data!X150&gt;0,Data!X150*$D156,"")</f>
        <v>4.4973769752368264</v>
      </c>
      <c r="L156" s="266">
        <f>IF(Data!Z150&gt;0,Data!Z150*$D156,"")</f>
        <v>0.24278799999999998</v>
      </c>
      <c r="M156" s="266">
        <f>IF(Data!AB150&gt;0,Data!AB150*$D156,"")</f>
        <v>5.3707851400232824</v>
      </c>
      <c r="N156" s="266">
        <f>IF(Data!AD150&gt;0,Data!AD150*$D156,"")</f>
        <v>0.23274159999999999</v>
      </c>
      <c r="O156" s="266">
        <f>IF(Data!AF150&gt;0,Data!AF150*$D156,"")</f>
        <v>7.3673599999999992E-2</v>
      </c>
      <c r="P156" s="266">
        <f>IF(Data!AH150&gt;0,Data!AH150*$D156,"")</f>
        <v>0.28799679999999994</v>
      </c>
    </row>
    <row r="157" spans="1:18" x14ac:dyDescent="0.2">
      <c r="A157" s="120" t="str">
        <f>IF(Data!A151&gt;0.0001,Data!A151,"")</f>
        <v>DEU96032</v>
      </c>
      <c r="B157" s="380">
        <v>39542</v>
      </c>
      <c r="C157" s="380">
        <v>39543</v>
      </c>
      <c r="D157" s="121">
        <f>IF(Data!N151&gt;0,Data!N151,"")</f>
        <v>2.1528</v>
      </c>
      <c r="E157" s="147">
        <f>IF(Data!R151&gt;0,Data!R151*$D157,"")</f>
        <v>73.625760000000014</v>
      </c>
      <c r="F157" s="120">
        <f>IF(Data!P151&gt;0.0001,Data!P151,"")</f>
        <v>4.28</v>
      </c>
      <c r="G157" s="148">
        <f>IF(Data!P151&gt;0,10^(-Data!P151)*10^3,"")</f>
        <v>5.2480746024977175E-2</v>
      </c>
      <c r="H157" s="149">
        <f t="shared" si="6"/>
        <v>0.11298055004257086</v>
      </c>
      <c r="I157" s="266">
        <f>IF(Data!T151&gt;0,Data!T151*$D157,"")</f>
        <v>4.7361599999999997E-2</v>
      </c>
      <c r="J157" s="266">
        <f>IF(Data!V151&gt;0,Data!V151*$D157,"")</f>
        <v>1.7735709354523022</v>
      </c>
      <c r="K157" s="266">
        <f>IF(Data!X151&gt;0,Data!X151*$D157,"")</f>
        <v>1.9272077513938917</v>
      </c>
      <c r="L157" s="266">
        <f>IF(Data!Z151&gt;0,Data!Z151*$D157,"")</f>
        <v>0.1011816</v>
      </c>
      <c r="M157" s="266">
        <f>IF(Data!AB151&gt;0,Data!AB151*$D157,"")</f>
        <v>1.5579121539065359</v>
      </c>
      <c r="N157" s="266">
        <f>IF(Data!AD151&gt;0,Data!AD151*$D157,"")</f>
        <v>7.3195200000000002E-2</v>
      </c>
      <c r="O157" s="266">
        <f>IF(Data!AF151&gt;0,Data!AF151*$D157,"")</f>
        <v>4.7361599999999997E-2</v>
      </c>
      <c r="P157" s="266">
        <f>IF(Data!AH151&gt;0,Data!AH151*$D157,"")</f>
        <v>0.25833600000000001</v>
      </c>
    </row>
    <row r="158" spans="1:18" x14ac:dyDescent="0.2">
      <c r="A158" s="120" t="str">
        <f>IF(Data!A152&gt;0.0001,Data!A152,"")</f>
        <v/>
      </c>
      <c r="B158" s="380">
        <v>39543</v>
      </c>
      <c r="C158" s="380">
        <v>39544</v>
      </c>
      <c r="D158" s="121" t="str">
        <f>IF(Data!N152&gt;0,Data!N152,"")</f>
        <v/>
      </c>
      <c r="E158" s="147" t="str">
        <f>IF(Data!R152&gt;0,Data!R152*$D158,"")</f>
        <v/>
      </c>
      <c r="F158" s="120" t="str">
        <f>IF(Data!P152&gt;0.0001,Data!P152,"")</f>
        <v/>
      </c>
      <c r="G158" s="148" t="str">
        <f>IF(Data!P152&gt;0,10^(-Data!P152)*10^3,"")</f>
        <v/>
      </c>
      <c r="H158" s="149" t="str">
        <f t="shared" si="6"/>
        <v/>
      </c>
      <c r="I158" s="266" t="str">
        <f>IF(Data!T152&gt;0,Data!T152*$D158,"")</f>
        <v/>
      </c>
      <c r="J158" s="266" t="str">
        <f>IF(Data!V152&gt;0,Data!V152*$D158,"")</f>
        <v/>
      </c>
      <c r="K158" s="266" t="str">
        <f>IF(Data!X152&gt;0,Data!X152*$D158,"")</f>
        <v/>
      </c>
      <c r="L158" s="266" t="str">
        <f>IF(Data!Z152&gt;0,Data!Z152*$D158,"")</f>
        <v/>
      </c>
      <c r="M158" s="266" t="str">
        <f>IF(Data!AB152&gt;0,Data!AB152*$D158,"")</f>
        <v/>
      </c>
      <c r="N158" s="266" t="str">
        <f>IF(Data!AD152&gt;0,Data!AD152*$D158,"")</f>
        <v/>
      </c>
      <c r="O158" s="266" t="str">
        <f>IF(Data!AF152&gt;0,Data!AF152*$D158,"")</f>
        <v/>
      </c>
      <c r="P158" s="266" t="str">
        <f>IF(Data!AH152&gt;0,Data!AH152*$D158,"")</f>
        <v/>
      </c>
    </row>
    <row r="159" spans="1:18" x14ac:dyDescent="0.2">
      <c r="A159" s="120" t="str">
        <f>IF(Data!A153&gt;0.0001,Data!A153,"")</f>
        <v/>
      </c>
      <c r="B159" s="380">
        <v>39544</v>
      </c>
      <c r="C159" s="380">
        <v>39545</v>
      </c>
      <c r="D159" s="121" t="str">
        <f>IF(Data!N153&gt;0,Data!N153,"")</f>
        <v/>
      </c>
      <c r="E159" s="147" t="str">
        <f>IF(Data!R153&gt;0,Data!R153*$D159,"")</f>
        <v/>
      </c>
      <c r="F159" s="120" t="str">
        <f>IF(Data!P153&gt;0.0001,Data!P153,"")</f>
        <v/>
      </c>
      <c r="G159" s="148" t="str">
        <f>IF(Data!P153&gt;0,10^(-Data!P153)*10^3,"")</f>
        <v/>
      </c>
      <c r="H159" s="149" t="str">
        <f t="shared" si="6"/>
        <v/>
      </c>
      <c r="I159" s="266" t="str">
        <f>IF(Data!T153&gt;0,Data!T153*$D159,"")</f>
        <v/>
      </c>
      <c r="J159" s="266" t="str">
        <f>IF(Data!V153&gt;0,Data!V153*$D159,"")</f>
        <v/>
      </c>
      <c r="K159" s="266" t="str">
        <f>IF(Data!X153&gt;0,Data!X153*$D159,"")</f>
        <v/>
      </c>
      <c r="L159" s="266" t="str">
        <f>IF(Data!Z153&gt;0,Data!Z153*$D159,"")</f>
        <v/>
      </c>
      <c r="M159" s="266" t="str">
        <f>IF(Data!AB153&gt;0,Data!AB153*$D159,"")</f>
        <v/>
      </c>
      <c r="N159" s="266" t="str">
        <f>IF(Data!AD153&gt;0,Data!AD153*$D159,"")</f>
        <v/>
      </c>
      <c r="O159" s="266" t="str">
        <f>IF(Data!AF153&gt;0,Data!AF153*$D159,"")</f>
        <v/>
      </c>
      <c r="P159" s="266" t="str">
        <f>IF(Data!AH153&gt;0,Data!AH153*$D159,"")</f>
        <v/>
      </c>
    </row>
    <row r="160" spans="1:18" x14ac:dyDescent="0.2">
      <c r="A160" s="120" t="str">
        <f>IF(Data!A154&gt;0.0001,Data!A154,"")</f>
        <v/>
      </c>
      <c r="B160" s="380">
        <v>39545</v>
      </c>
      <c r="C160" s="380">
        <v>39546</v>
      </c>
      <c r="D160" s="121" t="str">
        <f>IF(Data!N154&gt;0,Data!N154,"")</f>
        <v/>
      </c>
      <c r="E160" s="147" t="str">
        <f>IF(Data!R154&gt;0,Data!R154*$D160,"")</f>
        <v/>
      </c>
      <c r="F160" s="120" t="str">
        <f>IF(Data!P154&gt;0.0001,Data!P154,"")</f>
        <v/>
      </c>
      <c r="G160" s="148" t="str">
        <f>IF(Data!P154&gt;0,10^(-Data!P154)*10^3,"")</f>
        <v/>
      </c>
      <c r="H160" s="149" t="str">
        <f t="shared" si="6"/>
        <v/>
      </c>
      <c r="I160" s="266" t="str">
        <f>IF(Data!T154&gt;0,Data!T154*$D160,"")</f>
        <v/>
      </c>
      <c r="J160" s="266" t="str">
        <f>IF(Data!V154&gt;0,Data!V154*$D160,"")</f>
        <v/>
      </c>
      <c r="K160" s="266" t="str">
        <f>IF(Data!X154&gt;0,Data!X154*$D160,"")</f>
        <v/>
      </c>
      <c r="L160" s="266" t="str">
        <f>IF(Data!Z154&gt;0,Data!Z154*$D160,"")</f>
        <v/>
      </c>
      <c r="M160" s="266" t="str">
        <f>IF(Data!AB154&gt;0,Data!AB154*$D160,"")</f>
        <v/>
      </c>
      <c r="N160" s="266" t="str">
        <f>IF(Data!AD154&gt;0,Data!AD154*$D160,"")</f>
        <v/>
      </c>
      <c r="O160" s="266" t="str">
        <f>IF(Data!AF154&gt;0,Data!AF154*$D160,"")</f>
        <v/>
      </c>
      <c r="P160" s="266" t="str">
        <f>IF(Data!AH154&gt;0,Data!AH154*$D160,"")</f>
        <v/>
      </c>
    </row>
    <row r="161" spans="1:16" x14ac:dyDescent="0.2">
      <c r="A161" s="120" t="str">
        <f>IF(Data!A155&gt;0.0001,Data!A155,"")</f>
        <v>DEU96033</v>
      </c>
      <c r="B161" s="380">
        <v>39546</v>
      </c>
      <c r="C161" s="380">
        <v>39547</v>
      </c>
      <c r="D161" s="121">
        <f>IF(Data!N155&gt;0,Data!N155,"")</f>
        <v>0.69919999999999993</v>
      </c>
      <c r="E161" s="147">
        <f>IF(Data!R155&gt;0,Data!R155*$D161,"")</f>
        <v>79.708799999999997</v>
      </c>
      <c r="F161" s="120">
        <f>IF(Data!P155&gt;0.0001,Data!P155,"")</f>
        <v>4.09</v>
      </c>
      <c r="G161" s="148">
        <f>IF(Data!P155&gt;0,10^(-Data!P155)*10^3,"")</f>
        <v>8.1283051616409918E-2</v>
      </c>
      <c r="H161" s="149">
        <f t="shared" si="6"/>
        <v>5.6833109690193812E-2</v>
      </c>
      <c r="I161" s="266">
        <f>IF(Data!T155&gt;0,Data!T155*$D161,"")</f>
        <v>0.28527359999999996</v>
      </c>
      <c r="J161" s="266">
        <f>IF(Data!V155&gt;0,Data!V155*$D161,"")</f>
        <v>2.2033563539714534</v>
      </c>
      <c r="K161" s="266">
        <f>IF(Data!X155&gt;0,Data!X155*$D161,"")</f>
        <v>3.1483241793008681</v>
      </c>
      <c r="L161" s="266">
        <f>IF(Data!Z155&gt;0,Data!Z155*$D161,"")</f>
        <v>0.1936784</v>
      </c>
      <c r="M161" s="266">
        <f>IF(Data!AB155&gt;0,Data!AB155*$D161,"")</f>
        <v>4.5913575919108602</v>
      </c>
      <c r="N161" s="266">
        <f>IF(Data!AD155&gt;0,Data!AD155*$D161,"")</f>
        <v>0.21675199999999997</v>
      </c>
      <c r="O161" s="266">
        <f>IF(Data!AF155&gt;0,Data!AF155*$D161,"")</f>
        <v>0.1419376</v>
      </c>
      <c r="P161" s="266">
        <f>IF(Data!AH155&gt;0,Data!AH155*$D161,"")</f>
        <v>0.81596639999999998</v>
      </c>
    </row>
    <row r="162" spans="1:16" x14ac:dyDescent="0.2">
      <c r="A162" s="120" t="str">
        <f>IF(Data!A156&gt;0.0001,Data!A156,"")</f>
        <v/>
      </c>
      <c r="B162" s="380">
        <v>39547</v>
      </c>
      <c r="C162" s="380">
        <v>39548</v>
      </c>
      <c r="D162" s="121" t="str">
        <f>IF(Data!N156&gt;0,Data!N156,"")</f>
        <v/>
      </c>
      <c r="E162" s="147" t="str">
        <f>IF(Data!R156&gt;0,Data!R156*$D162,"")</f>
        <v/>
      </c>
      <c r="F162" s="120" t="str">
        <f>IF(Data!P156&gt;0.0001,Data!P156,"")</f>
        <v/>
      </c>
      <c r="G162" s="148" t="str">
        <f>IF(Data!P156&gt;0,10^(-Data!P156)*10^3,"")</f>
        <v/>
      </c>
      <c r="H162" s="149" t="str">
        <f t="shared" si="6"/>
        <v/>
      </c>
      <c r="I162" s="266" t="str">
        <f>IF(Data!T156&gt;0,Data!T156*$D162,"")</f>
        <v/>
      </c>
      <c r="J162" s="266" t="str">
        <f>IF(Data!V156&gt;0,Data!V156*$D162,"")</f>
        <v/>
      </c>
      <c r="K162" s="266" t="str">
        <f>IF(Data!X156&gt;0,Data!X156*$D162,"")</f>
        <v/>
      </c>
      <c r="L162" s="266" t="str">
        <f>IF(Data!Z156&gt;0,Data!Z156*$D162,"")</f>
        <v/>
      </c>
      <c r="M162" s="266" t="str">
        <f>IF(Data!AB156&gt;0,Data!AB156*$D162,"")</f>
        <v/>
      </c>
      <c r="N162" s="266" t="str">
        <f>IF(Data!AD156&gt;0,Data!AD156*$D162,"")</f>
        <v/>
      </c>
      <c r="O162" s="266" t="str">
        <f>IF(Data!AF156&gt;0,Data!AF156*$D162,"")</f>
        <v/>
      </c>
      <c r="P162" s="266" t="str">
        <f>IF(Data!AH156&gt;0,Data!AH156*$D162,"")</f>
        <v/>
      </c>
    </row>
    <row r="163" spans="1:16" x14ac:dyDescent="0.2">
      <c r="A163" s="120" t="str">
        <f>IF(Data!A157&gt;0.0001,Data!A157,"")</f>
        <v>DEU96034</v>
      </c>
      <c r="B163" s="380">
        <v>39548</v>
      </c>
      <c r="C163" s="380">
        <v>39549</v>
      </c>
      <c r="D163" s="121">
        <f>IF(Data!N157&gt;0,Data!N157,"")</f>
        <v>0.51749999999999996</v>
      </c>
      <c r="E163" s="147">
        <f>IF(Data!R157&gt;0,Data!R157*$D163,"")</f>
        <v>84.921749999999989</v>
      </c>
      <c r="F163" s="120">
        <f>IF(Data!P157&gt;0.0001,Data!P157,"")</f>
        <v>4.21</v>
      </c>
      <c r="G163" s="148">
        <f>IF(Data!P157&gt;0,10^(-Data!P157)*10^3,"")</f>
        <v>6.1659500186148186E-2</v>
      </c>
      <c r="H163" s="149">
        <f t="shared" si="6"/>
        <v>3.1908791346331684E-2</v>
      </c>
      <c r="I163" s="266">
        <f>IF(Data!T157&gt;0,Data!T157*$D163,"")</f>
        <v>0.39537</v>
      </c>
      <c r="J163" s="266">
        <f>IF(Data!V157&gt;0,Data!V157*$D163,"")</f>
        <v>3.8349482805620512</v>
      </c>
      <c r="K163" s="266">
        <f>IF(Data!X157&gt;0,Data!X157*$D163,"")</f>
        <v>3.8493647769149093</v>
      </c>
      <c r="L163" s="266">
        <f>IF(Data!Z157&gt;0,Data!Z157*$D163,"")</f>
        <v>0.16818749999999999</v>
      </c>
      <c r="M163" s="266">
        <f>IF(Data!AB157&gt;0,Data!AB157*$D163,"")</f>
        <v>5.7814150891401956</v>
      </c>
      <c r="N163" s="266">
        <f>IF(Data!AD157&gt;0,Data!AD157*$D163,"")</f>
        <v>0.17025750000000001</v>
      </c>
      <c r="O163" s="266">
        <f>IF(Data!AF157&gt;0,Data!AF157*$D163,"")</f>
        <v>0.17905499999999996</v>
      </c>
      <c r="P163" s="266">
        <f>IF(Data!AH157&gt;0,Data!AH157*$D163,"")</f>
        <v>1.2968549999999999</v>
      </c>
    </row>
    <row r="164" spans="1:16" x14ac:dyDescent="0.2">
      <c r="A164" s="120" t="str">
        <f>IF(Data!A158&gt;0.0001,Data!A158,"")</f>
        <v>DEU96035</v>
      </c>
      <c r="B164" s="380">
        <v>39549</v>
      </c>
      <c r="C164" s="380">
        <v>39550</v>
      </c>
      <c r="D164" s="121">
        <f>IF(Data!N158&gt;0,Data!N158,"")</f>
        <v>14.237</v>
      </c>
      <c r="E164" s="147">
        <f>IF(Data!R158&gt;0,Data!R158*$D164,"")</f>
        <v>585.14070000000004</v>
      </c>
      <c r="F164" s="120">
        <f>IF(Data!P158&gt;0.0001,Data!P158,"")</f>
        <v>4.71</v>
      </c>
      <c r="G164" s="148">
        <f>IF(Data!P158&gt;0,10^(-Data!P158)*10^3,"")</f>
        <v>1.9498445997580431E-2</v>
      </c>
      <c r="H164" s="149">
        <f t="shared" si="6"/>
        <v>0.27759937566755261</v>
      </c>
      <c r="I164" s="266">
        <f>IF(Data!T158&gt;0,Data!T158*$D164,"")</f>
        <v>1.537596</v>
      </c>
      <c r="J164" s="266">
        <f>IF(Data!V158&gt;0,Data!V158*$D164,"")</f>
        <v>24.410089737295376</v>
      </c>
      <c r="K164" s="266">
        <f>IF(Data!X158&gt;0,Data!X158*$D164,"")</f>
        <v>23.057135549291086</v>
      </c>
      <c r="L164" s="266">
        <f>IF(Data!Z158&gt;0,Data!Z158*$D164,"")</f>
        <v>0.62642799999999998</v>
      </c>
      <c r="M164" s="266">
        <f>IF(Data!AB158&gt;0,Data!AB158*$D164,"")</f>
        <v>38.878922625661069</v>
      </c>
      <c r="N164" s="266">
        <f>IF(Data!AD158&gt;0,Data!AD158*$D164,"")</f>
        <v>1.1959080000000002</v>
      </c>
      <c r="O164" s="266">
        <f>IF(Data!AF158&gt;0,Data!AF158*$D164,"")</f>
        <v>0.74032399999999998</v>
      </c>
      <c r="P164" s="266">
        <f>IF(Data!AH158&gt;0,Data!AH158*$D164,"")</f>
        <v>3.6446719999999999</v>
      </c>
    </row>
    <row r="165" spans="1:16" x14ac:dyDescent="0.2">
      <c r="A165" s="120" t="str">
        <f>IF(Data!A159&gt;0.0001,Data!A159,"")</f>
        <v>DEU96036</v>
      </c>
      <c r="B165" s="380">
        <v>39550</v>
      </c>
      <c r="C165" s="380">
        <v>39551</v>
      </c>
      <c r="D165" s="121">
        <f>IF(Data!N159&gt;0,Data!N159,"")</f>
        <v>6.5434999999999999</v>
      </c>
      <c r="E165" s="147">
        <f>IF(Data!R159&gt;0,Data!R159*$D165,"")</f>
        <v>535.25829999999996</v>
      </c>
      <c r="F165" s="120">
        <f>IF(Data!P159&gt;0.0001,Data!P159,"")</f>
        <v>3.9</v>
      </c>
      <c r="G165" s="148">
        <f>IF(Data!P159&gt;0,10^(-Data!P159)*10^3,"")</f>
        <v>0.12589254117941673</v>
      </c>
      <c r="H165" s="149">
        <f t="shared" si="6"/>
        <v>0.82377784320751335</v>
      </c>
      <c r="I165" s="266">
        <f>IF(Data!T159&gt;0,Data!T159*$D165,"")</f>
        <v>1.1254819999999999</v>
      </c>
      <c r="J165" s="266">
        <f>IF(Data!V159&gt;0,Data!V159*$D165,"")</f>
        <v>14.975162272880413</v>
      </c>
      <c r="K165" s="266">
        <f>IF(Data!X159&gt;0,Data!X159*$D165,"")</f>
        <v>13.965253199975015</v>
      </c>
      <c r="L165" s="266">
        <f>IF(Data!Z159&gt;0,Data!Z159*$D165,"")</f>
        <v>0.18321799999999999</v>
      </c>
      <c r="M165" s="266">
        <f>IF(Data!AB159&gt;0,Data!AB159*$D165,"")</f>
        <v>14.454921776442708</v>
      </c>
      <c r="N165" s="266">
        <f>IF(Data!AD159&gt;0,Data!AD159*$D165,"")</f>
        <v>0.45150150000000006</v>
      </c>
      <c r="O165" s="266">
        <f>IF(Data!AF159&gt;0,Data!AF159*$D165,"")</f>
        <v>0.22902250000000002</v>
      </c>
      <c r="P165" s="266">
        <f>IF(Data!AH159&gt;0,Data!AH159*$D165,"")</f>
        <v>0.98806849999999991</v>
      </c>
    </row>
    <row r="166" spans="1:16" x14ac:dyDescent="0.2">
      <c r="A166" s="120" t="str">
        <f>IF(Data!A160&gt;0.0001,Data!A160,"")</f>
        <v>DEU96037</v>
      </c>
      <c r="B166" s="380">
        <v>39551</v>
      </c>
      <c r="C166" s="380">
        <v>39552</v>
      </c>
      <c r="D166" s="121">
        <f>IF(Data!N160&gt;0,Data!N160,"")</f>
        <v>2.5851999999999999</v>
      </c>
      <c r="E166" s="147">
        <f>IF(Data!R160&gt;0,Data!R160*$D166,"")</f>
        <v>56.35736</v>
      </c>
      <c r="F166" s="120">
        <f>IF(Data!P160&gt;0.0001,Data!P160,"")</f>
        <v>4.45</v>
      </c>
      <c r="G166" s="148">
        <f>IF(Data!P160&gt;0,10^(-Data!P160)*10^3,"")</f>
        <v>3.5481338923357482E-2</v>
      </c>
      <c r="H166" s="149">
        <f t="shared" si="6"/>
        <v>9.1726357384663754E-2</v>
      </c>
      <c r="I166" s="266">
        <f>IF(Data!T160&gt;0,Data!T160*$D166,"")</f>
        <v>6.2044799999999997E-2</v>
      </c>
      <c r="J166" s="266">
        <f>IF(Data!V160&gt;0,Data!V160*$D166,"")</f>
        <v>1.6118044273590837</v>
      </c>
      <c r="K166" s="266">
        <f>IF(Data!X160&gt;0,Data!X160*$D166,"")</f>
        <v>0.85685921415752331</v>
      </c>
      <c r="L166" s="266">
        <f>IF(Data!Z160&gt;0,Data!Z160*$D166,"")</f>
        <v>5.1704E-2</v>
      </c>
      <c r="M166" s="266">
        <f>IF(Data!AB160&gt;0,Data!AB160*$D166,"")</f>
        <v>0.86917136890736735</v>
      </c>
      <c r="N166" s="266">
        <f>IF(Data!AD160&gt;0,Data!AD160*$D166,"")</f>
        <v>3.8778E-2</v>
      </c>
      <c r="O166" s="266">
        <f>IF(Data!AF160&gt;0,Data!AF160*$D166,"")</f>
        <v>2.3266799999999997E-2</v>
      </c>
      <c r="P166" s="266">
        <f>IF(Data!AH160&gt;0,Data!AH160*$D166,"")</f>
        <v>0.16803799999999999</v>
      </c>
    </row>
    <row r="167" spans="1:16" x14ac:dyDescent="0.2">
      <c r="A167" s="120" t="str">
        <f>IF(Data!A161&gt;0.0001,Data!A161,"")</f>
        <v/>
      </c>
      <c r="B167" s="380">
        <v>39552</v>
      </c>
      <c r="C167" s="380">
        <v>39553</v>
      </c>
      <c r="D167" s="121" t="str">
        <f>IF(Data!N161&gt;0,Data!N161,"")</f>
        <v/>
      </c>
      <c r="E167" s="147" t="str">
        <f>IF(Data!R161&gt;0,Data!R161*$D167,"")</f>
        <v/>
      </c>
      <c r="F167" s="120" t="str">
        <f>IF(Data!P161&gt;0.0001,Data!P161,"")</f>
        <v/>
      </c>
      <c r="G167" s="148" t="str">
        <f>IF(Data!P161&gt;0,10^(-Data!P161)*10^3,"")</f>
        <v/>
      </c>
      <c r="H167" s="149" t="str">
        <f t="shared" si="6"/>
        <v/>
      </c>
      <c r="I167" s="266" t="str">
        <f>IF(Data!T161&gt;0,Data!T161*$D167,"")</f>
        <v/>
      </c>
      <c r="J167" s="266" t="str">
        <f>IF(Data!V161&gt;0,Data!V161*$D167,"")</f>
        <v/>
      </c>
      <c r="K167" s="266" t="str">
        <f>IF(Data!X161&gt;0,Data!X161*$D167,"")</f>
        <v/>
      </c>
      <c r="L167" s="266" t="str">
        <f>IF(Data!Z161&gt;0,Data!Z161*$D167,"")</f>
        <v/>
      </c>
      <c r="M167" s="266" t="str">
        <f>IF(Data!AB161&gt;0,Data!AB161*$D167,"")</f>
        <v/>
      </c>
      <c r="N167" s="266" t="str">
        <f>IF(Data!AD161&gt;0,Data!AD161*$D167,"")</f>
        <v/>
      </c>
      <c r="O167" s="266" t="str">
        <f>IF(Data!AF161&gt;0,Data!AF161*$D167,"")</f>
        <v/>
      </c>
      <c r="P167" s="266" t="str">
        <f>IF(Data!AH161&gt;0,Data!AH161*$D167,"")</f>
        <v/>
      </c>
    </row>
    <row r="168" spans="1:16" x14ac:dyDescent="0.2">
      <c r="A168" s="120" t="str">
        <f>IF(Data!A162&gt;0.0001,Data!A162,"")</f>
        <v/>
      </c>
      <c r="B168" s="380">
        <v>39553</v>
      </c>
      <c r="C168" s="380">
        <v>39554</v>
      </c>
      <c r="D168" s="121" t="str">
        <f>IF(Data!N162&gt;0,Data!N162,"")</f>
        <v/>
      </c>
      <c r="E168" s="147" t="str">
        <f>IF(Data!R162&gt;0,Data!R162*$D168,"")</f>
        <v/>
      </c>
      <c r="F168" s="120" t="str">
        <f>IF(Data!P162&gt;0.0001,Data!P162,"")</f>
        <v/>
      </c>
      <c r="G168" s="148" t="str">
        <f>IF(Data!P162&gt;0,10^(-Data!P162)*10^3,"")</f>
        <v/>
      </c>
      <c r="H168" s="149" t="str">
        <f t="shared" si="6"/>
        <v/>
      </c>
      <c r="I168" s="266" t="str">
        <f>IF(Data!T162&gt;0,Data!T162*$D168,"")</f>
        <v/>
      </c>
      <c r="J168" s="266" t="str">
        <f>IF(Data!V162&gt;0,Data!V162*$D168,"")</f>
        <v/>
      </c>
      <c r="K168" s="266" t="str">
        <f>IF(Data!X162&gt;0,Data!X162*$D168,"")</f>
        <v/>
      </c>
      <c r="L168" s="266" t="str">
        <f>IF(Data!Z162&gt;0,Data!Z162*$D168,"")</f>
        <v/>
      </c>
      <c r="M168" s="266" t="str">
        <f>IF(Data!AB162&gt;0,Data!AB162*$D168,"")</f>
        <v/>
      </c>
      <c r="N168" s="266" t="str">
        <f>IF(Data!AD162&gt;0,Data!AD162*$D168,"")</f>
        <v/>
      </c>
      <c r="O168" s="266" t="str">
        <f>IF(Data!AF162&gt;0,Data!AF162*$D168,"")</f>
        <v/>
      </c>
      <c r="P168" s="266" t="str">
        <f>IF(Data!AH162&gt;0,Data!AH162*$D168,"")</f>
        <v/>
      </c>
    </row>
    <row r="169" spans="1:16" x14ac:dyDescent="0.2">
      <c r="A169" s="120" t="str">
        <f>IF(Data!A163&gt;0.0001,Data!A163,"")</f>
        <v/>
      </c>
      <c r="B169" s="380">
        <v>39554</v>
      </c>
      <c r="C169" s="380">
        <v>39555</v>
      </c>
      <c r="D169" s="121" t="str">
        <f>IF(Data!N163&gt;0,Data!N163,"")</f>
        <v/>
      </c>
      <c r="E169" s="147" t="str">
        <f>IF(Data!R163&gt;0,Data!R163*$D169,"")</f>
        <v/>
      </c>
      <c r="F169" s="120" t="str">
        <f>IF(Data!P163&gt;0.0001,Data!P163,"")</f>
        <v/>
      </c>
      <c r="G169" s="148" t="str">
        <f>IF(Data!P163&gt;0,10^(-Data!P163)*10^3,"")</f>
        <v/>
      </c>
      <c r="H169" s="149" t="str">
        <f t="shared" si="6"/>
        <v/>
      </c>
      <c r="I169" s="266" t="str">
        <f>IF(Data!T163&gt;0,Data!T163*$D169,"")</f>
        <v/>
      </c>
      <c r="J169" s="266" t="str">
        <f>IF(Data!V163&gt;0,Data!V163*$D169,"")</f>
        <v/>
      </c>
      <c r="K169" s="266" t="str">
        <f>IF(Data!X163&gt;0,Data!X163*$D169,"")</f>
        <v/>
      </c>
      <c r="L169" s="266" t="str">
        <f>IF(Data!Z163&gt;0,Data!Z163*$D169,"")</f>
        <v/>
      </c>
      <c r="M169" s="266" t="str">
        <f>IF(Data!AB163&gt;0,Data!AB163*$D169,"")</f>
        <v/>
      </c>
      <c r="N169" s="266" t="str">
        <f>IF(Data!AD163&gt;0,Data!AD163*$D169,"")</f>
        <v/>
      </c>
      <c r="O169" s="266" t="str">
        <f>IF(Data!AF163&gt;0,Data!AF163*$D169,"")</f>
        <v/>
      </c>
      <c r="P169" s="266" t="str">
        <f>IF(Data!AH163&gt;0,Data!AH163*$D169,"")</f>
        <v/>
      </c>
    </row>
    <row r="170" spans="1:16" x14ac:dyDescent="0.2">
      <c r="A170" s="120" t="str">
        <f>IF(Data!A164&gt;0.0001,Data!A164,"")</f>
        <v/>
      </c>
      <c r="B170" s="380">
        <v>39555</v>
      </c>
      <c r="C170" s="380">
        <v>39556</v>
      </c>
      <c r="D170" s="121" t="str">
        <f>IF(Data!N164&gt;0,Data!N164,"")</f>
        <v/>
      </c>
      <c r="E170" s="147" t="str">
        <f>IF(Data!R164&gt;0,Data!R164*$D170,"")</f>
        <v/>
      </c>
      <c r="F170" s="120" t="str">
        <f>IF(Data!P164&gt;0.0001,Data!P164,"")</f>
        <v/>
      </c>
      <c r="G170" s="148" t="str">
        <f>IF(Data!P164&gt;0,10^(-Data!P164)*10^3,"")</f>
        <v/>
      </c>
      <c r="H170" s="149" t="str">
        <f t="shared" si="6"/>
        <v/>
      </c>
      <c r="I170" s="266" t="str">
        <f>IF(Data!T164&gt;0,Data!T164*$D170,"")</f>
        <v/>
      </c>
      <c r="J170" s="266" t="str">
        <f>IF(Data!V164&gt;0,Data!V164*$D170,"")</f>
        <v/>
      </c>
      <c r="K170" s="266" t="str">
        <f>IF(Data!X164&gt;0,Data!X164*$D170,"")</f>
        <v/>
      </c>
      <c r="L170" s="266" t="str">
        <f>IF(Data!Z164&gt;0,Data!Z164*$D170,"")</f>
        <v/>
      </c>
      <c r="M170" s="266" t="str">
        <f>IF(Data!AB164&gt;0,Data!AB164*$D170,"")</f>
        <v/>
      </c>
      <c r="N170" s="266" t="str">
        <f>IF(Data!AD164&gt;0,Data!AD164*$D170,"")</f>
        <v/>
      </c>
      <c r="O170" s="266" t="str">
        <f>IF(Data!AF164&gt;0,Data!AF164*$D170,"")</f>
        <v/>
      </c>
      <c r="P170" s="266" t="str">
        <f>IF(Data!AH164&gt;0,Data!AH164*$D170,"")</f>
        <v/>
      </c>
    </row>
    <row r="171" spans="1:16" x14ac:dyDescent="0.2">
      <c r="A171" s="120" t="str">
        <f>IF(Data!A165&gt;0.0001,Data!A165,"")</f>
        <v/>
      </c>
      <c r="B171" s="380">
        <v>39556</v>
      </c>
      <c r="C171" s="380">
        <v>39557</v>
      </c>
      <c r="D171" s="121" t="str">
        <f>IF(Data!N165&gt;0,Data!N165,"")</f>
        <v/>
      </c>
      <c r="E171" s="147" t="str">
        <f>IF(Data!R165&gt;0,Data!R165*$D171,"")</f>
        <v/>
      </c>
      <c r="F171" s="120" t="str">
        <f>IF(Data!P165&gt;0.0001,Data!P165,"")</f>
        <v/>
      </c>
      <c r="G171" s="148" t="str">
        <f>IF(Data!P165&gt;0,10^(-Data!P165)*10^3,"")</f>
        <v/>
      </c>
      <c r="H171" s="149" t="str">
        <f t="shared" si="6"/>
        <v/>
      </c>
      <c r="I171" s="266" t="str">
        <f>IF(Data!T165&gt;0,Data!T165*$D171,"")</f>
        <v/>
      </c>
      <c r="J171" s="266" t="str">
        <f>IF(Data!V165&gt;0,Data!V165*$D171,"")</f>
        <v/>
      </c>
      <c r="K171" s="266" t="str">
        <f>IF(Data!X165&gt;0,Data!X165*$D171,"")</f>
        <v/>
      </c>
      <c r="L171" s="266" t="str">
        <f>IF(Data!Z165&gt;0,Data!Z165*$D171,"")</f>
        <v/>
      </c>
      <c r="M171" s="266" t="str">
        <f>IF(Data!AB165&gt;0,Data!AB165*$D171,"")</f>
        <v/>
      </c>
      <c r="N171" s="266" t="str">
        <f>IF(Data!AD165&gt;0,Data!AD165*$D171,"")</f>
        <v/>
      </c>
      <c r="O171" s="266" t="str">
        <f>IF(Data!AF165&gt;0,Data!AF165*$D171,"")</f>
        <v/>
      </c>
      <c r="P171" s="266" t="str">
        <f>IF(Data!AH165&gt;0,Data!AH165*$D171,"")</f>
        <v/>
      </c>
    </row>
    <row r="172" spans="1:16" x14ac:dyDescent="0.2">
      <c r="A172" s="120" t="str">
        <f>IF(Data!A166&gt;0.0001,Data!A166,"")</f>
        <v/>
      </c>
      <c r="B172" s="380">
        <v>39557</v>
      </c>
      <c r="C172" s="380">
        <v>39558</v>
      </c>
      <c r="D172" s="121" t="str">
        <f>IF(Data!N166&gt;0,Data!N166,"")</f>
        <v/>
      </c>
      <c r="E172" s="147" t="str">
        <f>IF(Data!R166&gt;0,Data!R166*$D172,"")</f>
        <v/>
      </c>
      <c r="F172" s="120" t="str">
        <f>IF(Data!P166&gt;0.0001,Data!P166,"")</f>
        <v/>
      </c>
      <c r="G172" s="148" t="str">
        <f>IF(Data!P166&gt;0,10^(-Data!P166)*10^3,"")</f>
        <v/>
      </c>
      <c r="H172" s="149" t="str">
        <f t="shared" si="6"/>
        <v/>
      </c>
      <c r="I172" s="266" t="str">
        <f>IF(Data!T166&gt;0,Data!T166*$D172,"")</f>
        <v/>
      </c>
      <c r="J172" s="266" t="str">
        <f>IF(Data!V166&gt;0,Data!V166*$D172,"")</f>
        <v/>
      </c>
      <c r="K172" s="266" t="str">
        <f>IF(Data!X166&gt;0,Data!X166*$D172,"")</f>
        <v/>
      </c>
      <c r="L172" s="266" t="str">
        <f>IF(Data!Z166&gt;0,Data!Z166*$D172,"")</f>
        <v/>
      </c>
      <c r="M172" s="266" t="str">
        <f>IF(Data!AB166&gt;0,Data!AB166*$D172,"")</f>
        <v/>
      </c>
      <c r="N172" s="266" t="str">
        <f>IF(Data!AD166&gt;0,Data!AD166*$D172,"")</f>
        <v/>
      </c>
      <c r="O172" s="266" t="str">
        <f>IF(Data!AF166&gt;0,Data!AF166*$D172,"")</f>
        <v/>
      </c>
      <c r="P172" s="266" t="str">
        <f>IF(Data!AH166&gt;0,Data!AH166*$D172,"")</f>
        <v/>
      </c>
    </row>
    <row r="173" spans="1:16" x14ac:dyDescent="0.2">
      <c r="A173" s="120" t="str">
        <f>IF(Data!A167&gt;0.0001,Data!A167,"")</f>
        <v/>
      </c>
      <c r="B173" s="380">
        <v>39558</v>
      </c>
      <c r="C173" s="380">
        <v>39559</v>
      </c>
      <c r="D173" s="121" t="str">
        <f>IF(Data!N167&gt;0,Data!N167,"")</f>
        <v/>
      </c>
      <c r="E173" s="147" t="str">
        <f>IF(Data!R167&gt;0,Data!R167*$D173,"")</f>
        <v/>
      </c>
      <c r="F173" s="120" t="str">
        <f>IF(Data!P167&gt;0.0001,Data!P167,"")</f>
        <v/>
      </c>
      <c r="G173" s="148" t="str">
        <f>IF(Data!P167&gt;0,10^(-Data!P167)*10^3,"")</f>
        <v/>
      </c>
      <c r="H173" s="149" t="str">
        <f t="shared" si="6"/>
        <v/>
      </c>
      <c r="I173" s="266" t="str">
        <f>IF(Data!T167&gt;0,Data!T167*$D173,"")</f>
        <v/>
      </c>
      <c r="J173" s="266" t="str">
        <f>IF(Data!V167&gt;0,Data!V167*$D173,"")</f>
        <v/>
      </c>
      <c r="K173" s="266" t="str">
        <f>IF(Data!X167&gt;0,Data!X167*$D173,"")</f>
        <v/>
      </c>
      <c r="L173" s="266" t="str">
        <f>IF(Data!Z167&gt;0,Data!Z167*$D173,"")</f>
        <v/>
      </c>
      <c r="M173" s="266" t="str">
        <f>IF(Data!AB167&gt;0,Data!AB167*$D173,"")</f>
        <v/>
      </c>
      <c r="N173" s="266" t="str">
        <f>IF(Data!AD167&gt;0,Data!AD167*$D173,"")</f>
        <v/>
      </c>
      <c r="O173" s="266" t="str">
        <f>IF(Data!AF167&gt;0,Data!AF167*$D173,"")</f>
        <v/>
      </c>
      <c r="P173" s="266" t="str">
        <f>IF(Data!AH167&gt;0,Data!AH167*$D173,"")</f>
        <v/>
      </c>
    </row>
    <row r="174" spans="1:16" x14ac:dyDescent="0.2">
      <c r="A174" s="120" t="str">
        <f>IF(Data!A168&gt;0.0001,Data!A168,"")</f>
        <v/>
      </c>
      <c r="B174" s="380">
        <v>39559</v>
      </c>
      <c r="C174" s="380">
        <v>39560</v>
      </c>
      <c r="D174" s="121" t="str">
        <f>IF(Data!N168&gt;0,Data!N168,"")</f>
        <v/>
      </c>
      <c r="E174" s="147" t="str">
        <f>IF(Data!R168&gt;0,Data!R168*$D174,"")</f>
        <v/>
      </c>
      <c r="F174" s="120" t="str">
        <f>IF(Data!P168&gt;0.0001,Data!P168,"")</f>
        <v/>
      </c>
      <c r="G174" s="148" t="str">
        <f>IF(Data!P168&gt;0,10^(-Data!P168)*10^3,"")</f>
        <v/>
      </c>
      <c r="H174" s="149" t="str">
        <f t="shared" si="6"/>
        <v/>
      </c>
      <c r="I174" s="266" t="str">
        <f>IF(Data!T168&gt;0,Data!T168*$D174,"")</f>
        <v/>
      </c>
      <c r="J174" s="266" t="str">
        <f>IF(Data!V168&gt;0,Data!V168*$D174,"")</f>
        <v/>
      </c>
      <c r="K174" s="266" t="str">
        <f>IF(Data!X168&gt;0,Data!X168*$D174,"")</f>
        <v/>
      </c>
      <c r="L174" s="266" t="str">
        <f>IF(Data!Z168&gt;0,Data!Z168*$D174,"")</f>
        <v/>
      </c>
      <c r="M174" s="266" t="str">
        <f>IF(Data!AB168&gt;0,Data!AB168*$D174,"")</f>
        <v/>
      </c>
      <c r="N174" s="266" t="str">
        <f>IF(Data!AD168&gt;0,Data!AD168*$D174,"")</f>
        <v/>
      </c>
      <c r="O174" s="266" t="str">
        <f>IF(Data!AF168&gt;0,Data!AF168*$D174,"")</f>
        <v/>
      </c>
      <c r="P174" s="266" t="str">
        <f>IF(Data!AH168&gt;0,Data!AH168*$D174,"")</f>
        <v/>
      </c>
    </row>
    <row r="175" spans="1:16" x14ac:dyDescent="0.2">
      <c r="A175" s="120" t="str">
        <f>IF(Data!A169&gt;0.0001,Data!A169,"")</f>
        <v/>
      </c>
      <c r="B175" s="380">
        <v>39560</v>
      </c>
      <c r="C175" s="380">
        <v>39561</v>
      </c>
      <c r="D175" s="121" t="str">
        <f>IF(Data!N169&gt;0,Data!N169,"")</f>
        <v/>
      </c>
      <c r="E175" s="147" t="str">
        <f>IF(Data!R169&gt;0,Data!R169*$D175,"")</f>
        <v/>
      </c>
      <c r="F175" s="120" t="str">
        <f>IF(Data!P169&gt;0.0001,Data!P169,"")</f>
        <v/>
      </c>
      <c r="G175" s="148" t="str">
        <f>IF(Data!P169&gt;0,10^(-Data!P169)*10^3,"")</f>
        <v/>
      </c>
      <c r="H175" s="149" t="str">
        <f t="shared" si="6"/>
        <v/>
      </c>
      <c r="I175" s="266" t="str">
        <f>IF(Data!T169&gt;0,Data!T169*$D175,"")</f>
        <v/>
      </c>
      <c r="J175" s="266" t="str">
        <f>IF(Data!V169&gt;0,Data!V169*$D175,"")</f>
        <v/>
      </c>
      <c r="K175" s="266" t="str">
        <f>IF(Data!X169&gt;0,Data!X169*$D175,"")</f>
        <v/>
      </c>
      <c r="L175" s="266" t="str">
        <f>IF(Data!Z169&gt;0,Data!Z169*$D175,"")</f>
        <v/>
      </c>
      <c r="M175" s="266" t="str">
        <f>IF(Data!AB169&gt;0,Data!AB169*$D175,"")</f>
        <v/>
      </c>
      <c r="N175" s="266" t="str">
        <f>IF(Data!AD169&gt;0,Data!AD169*$D175,"")</f>
        <v/>
      </c>
      <c r="O175" s="266" t="str">
        <f>IF(Data!AF169&gt;0,Data!AF169*$D175,"")</f>
        <v/>
      </c>
      <c r="P175" s="266" t="str">
        <f>IF(Data!AH169&gt;0,Data!AH169*$D175,"")</f>
        <v/>
      </c>
    </row>
    <row r="176" spans="1:16" x14ac:dyDescent="0.2">
      <c r="A176" s="120" t="str">
        <f>IF(Data!A170&gt;0.0001,Data!A170,"")</f>
        <v>DEU96038</v>
      </c>
      <c r="B176" s="380">
        <v>39561</v>
      </c>
      <c r="C176" s="380">
        <v>39562</v>
      </c>
      <c r="D176" s="121">
        <f>IF(Data!N170&gt;0,Data!N170,"")</f>
        <v>3.1372</v>
      </c>
      <c r="E176" s="147">
        <f>IF(Data!R170&gt;0,Data!R170*$D176,"")</f>
        <v>83.449520000000007</v>
      </c>
      <c r="F176" s="120">
        <f>IF(Data!P170&gt;0.0001,Data!P170,"")</f>
        <v>6.52</v>
      </c>
      <c r="G176" s="148">
        <f>IF(Data!P170&gt;0,10^(-Data!P170)*10^3,"")</f>
        <v>3.0199517204020164E-4</v>
      </c>
      <c r="H176" s="149">
        <f t="shared" si="6"/>
        <v>9.4741925372452058E-4</v>
      </c>
      <c r="I176" s="266">
        <f>IF(Data!T170&gt;0,Data!T170*$D176,"")</f>
        <v>0.35136640000000002</v>
      </c>
      <c r="J176" s="266">
        <f>IF(Data!V170&gt;0,Data!V170*$D176,"")</f>
        <v>3.3995469219301659</v>
      </c>
      <c r="K176" s="266">
        <f>IF(Data!X170&gt;0,Data!X170*$D176,"")</f>
        <v>2.8744226780204452</v>
      </c>
      <c r="L176" s="266">
        <f>IF(Data!Z170&gt;0,Data!Z170*$D176,"")</f>
        <v>0.27921079999999998</v>
      </c>
      <c r="M176" s="266">
        <f>IF(Data!AB170&gt;0,Data!AB170*$D176,"")</f>
        <v>5.5768926464881643</v>
      </c>
      <c r="N176" s="266">
        <f>IF(Data!AD170&gt;0,Data!AD170*$D176,"")</f>
        <v>0.37018959999999995</v>
      </c>
      <c r="O176" s="266">
        <f>IF(Data!AF170&gt;0,Data!AF170*$D176,"")</f>
        <v>0.56783319999999993</v>
      </c>
      <c r="P176" s="266">
        <f>IF(Data!AH170&gt;0,Data!AH170*$D176,"")</f>
        <v>3.0368095999999998</v>
      </c>
    </row>
    <row r="177" spans="1:18" x14ac:dyDescent="0.2">
      <c r="A177" s="120" t="str">
        <f>IF(Data!A171&gt;0.0001,Data!A171,"")</f>
        <v/>
      </c>
      <c r="B177" s="380">
        <v>39562</v>
      </c>
      <c r="C177" s="380">
        <v>39563</v>
      </c>
      <c r="D177" s="121" t="str">
        <f>IF(Data!N171&gt;0,Data!N171,"")</f>
        <v/>
      </c>
      <c r="E177" s="147" t="str">
        <f>IF(Data!R171&gt;0,Data!R171*$D177,"")</f>
        <v/>
      </c>
      <c r="F177" s="120" t="str">
        <f>IF(Data!P171&gt;0.0001,Data!P171,"")</f>
        <v/>
      </c>
      <c r="G177" s="148" t="str">
        <f>IF(Data!P171&gt;0,10^(-Data!P171)*10^3,"")</f>
        <v/>
      </c>
      <c r="H177" s="149" t="str">
        <f t="shared" si="6"/>
        <v/>
      </c>
      <c r="I177" s="266" t="str">
        <f>IF(Data!T171&gt;0,Data!T171*$D177,"")</f>
        <v/>
      </c>
      <c r="J177" s="266" t="str">
        <f>IF(Data!V171&gt;0,Data!V171*$D177,"")</f>
        <v/>
      </c>
      <c r="K177" s="266" t="str">
        <f>IF(Data!X171&gt;0,Data!X171*$D177,"")</f>
        <v/>
      </c>
      <c r="L177" s="266" t="str">
        <f>IF(Data!Z171&gt;0,Data!Z171*$D177,"")</f>
        <v/>
      </c>
      <c r="M177" s="266" t="str">
        <f>IF(Data!AB171&gt;0,Data!AB171*$D177,"")</f>
        <v/>
      </c>
      <c r="N177" s="266" t="str">
        <f>IF(Data!AD171&gt;0,Data!AD171*$D177,"")</f>
        <v/>
      </c>
      <c r="O177" s="266" t="str">
        <f>IF(Data!AF171&gt;0,Data!AF171*$D177,"")</f>
        <v/>
      </c>
      <c r="P177" s="266" t="str">
        <f>IF(Data!AH171&gt;0,Data!AH171*$D177,"")</f>
        <v/>
      </c>
    </row>
    <row r="178" spans="1:18" x14ac:dyDescent="0.2">
      <c r="A178" s="120" t="str">
        <f>IF(Data!A172&gt;0.0001,Data!A172,"")</f>
        <v/>
      </c>
      <c r="B178" s="380">
        <v>39563</v>
      </c>
      <c r="C178" s="380">
        <v>39564</v>
      </c>
      <c r="D178" s="121" t="str">
        <f>IF(Data!N172&gt;0,Data!N172,"")</f>
        <v/>
      </c>
      <c r="E178" s="147" t="str">
        <f>IF(Data!R172&gt;0,Data!R172*$D178,"")</f>
        <v/>
      </c>
      <c r="F178" s="120" t="str">
        <f>IF(Data!P172&gt;0.0001,Data!P172,"")</f>
        <v/>
      </c>
      <c r="G178" s="148" t="str">
        <f>IF(Data!P172&gt;0,10^(-Data!P172)*10^3,"")</f>
        <v/>
      </c>
      <c r="H178" s="149" t="str">
        <f t="shared" si="6"/>
        <v/>
      </c>
      <c r="I178" s="266" t="str">
        <f>IF(Data!T172&gt;0,Data!T172*$D178,"")</f>
        <v/>
      </c>
      <c r="J178" s="266" t="str">
        <f>IF(Data!V172&gt;0,Data!V172*$D178,"")</f>
        <v/>
      </c>
      <c r="K178" s="266" t="str">
        <f>IF(Data!X172&gt;0,Data!X172*$D178,"")</f>
        <v/>
      </c>
      <c r="L178" s="266" t="str">
        <f>IF(Data!Z172&gt;0,Data!Z172*$D178,"")</f>
        <v/>
      </c>
      <c r="M178" s="266" t="str">
        <f>IF(Data!AB172&gt;0,Data!AB172*$D178,"")</f>
        <v/>
      </c>
      <c r="N178" s="266" t="str">
        <f>IF(Data!AD172&gt;0,Data!AD172*$D178,"")</f>
        <v/>
      </c>
      <c r="O178" s="266" t="str">
        <f>IF(Data!AF172&gt;0,Data!AF172*$D178,"")</f>
        <v/>
      </c>
      <c r="P178" s="266" t="str">
        <f>IF(Data!AH172&gt;0,Data!AH172*$D178,"")</f>
        <v/>
      </c>
    </row>
    <row r="179" spans="1:18" x14ac:dyDescent="0.2">
      <c r="A179" s="120" t="str">
        <f>IF(Data!A173&gt;0.0001,Data!A173,"")</f>
        <v/>
      </c>
      <c r="B179" s="380">
        <v>39564</v>
      </c>
      <c r="C179" s="380">
        <v>39565</v>
      </c>
      <c r="D179" s="121" t="str">
        <f>IF(Data!N173&gt;0,Data!N173,"")</f>
        <v/>
      </c>
      <c r="E179" s="147" t="str">
        <f>IF(Data!R173&gt;0,Data!R173*$D179,"")</f>
        <v/>
      </c>
      <c r="F179" s="120" t="str">
        <f>IF(Data!P173&gt;0.0001,Data!P173,"")</f>
        <v/>
      </c>
      <c r="G179" s="148" t="str">
        <f>IF(Data!P173&gt;0,10^(-Data!P173)*10^3,"")</f>
        <v/>
      </c>
      <c r="H179" s="149" t="str">
        <f t="shared" si="6"/>
        <v/>
      </c>
      <c r="I179" s="266" t="str">
        <f>IF(Data!T173&gt;0,Data!T173*$D179,"")</f>
        <v/>
      </c>
      <c r="J179" s="266" t="str">
        <f>IF(Data!V173&gt;0,Data!V173*$D179,"")</f>
        <v/>
      </c>
      <c r="K179" s="266" t="str">
        <f>IF(Data!X173&gt;0,Data!X173*$D179,"")</f>
        <v/>
      </c>
      <c r="L179" s="266" t="str">
        <f>IF(Data!Z173&gt;0,Data!Z173*$D179,"")</f>
        <v/>
      </c>
      <c r="M179" s="266" t="str">
        <f>IF(Data!AB173&gt;0,Data!AB173*$D179,"")</f>
        <v/>
      </c>
      <c r="N179" s="266" t="str">
        <f>IF(Data!AD173&gt;0,Data!AD173*$D179,"")</f>
        <v/>
      </c>
      <c r="O179" s="266" t="str">
        <f>IF(Data!AF173&gt;0,Data!AF173*$D179,"")</f>
        <v/>
      </c>
      <c r="P179" s="266" t="str">
        <f>IF(Data!AH173&gt;0,Data!AH173*$D179,"")</f>
        <v/>
      </c>
    </row>
    <row r="180" spans="1:18" x14ac:dyDescent="0.2">
      <c r="A180" s="120" t="str">
        <f>IF(Data!A174&gt;0.0001,Data!A174,"")</f>
        <v/>
      </c>
      <c r="B180" s="380">
        <v>39565</v>
      </c>
      <c r="C180" s="380">
        <v>39566</v>
      </c>
      <c r="D180" s="121" t="str">
        <f>IF(Data!N174&gt;0,Data!N174,"")</f>
        <v/>
      </c>
      <c r="E180" s="147" t="str">
        <f>IF(Data!R174&gt;0,Data!R174*$D180,"")</f>
        <v/>
      </c>
      <c r="F180" s="120" t="str">
        <f>IF(Data!P174&gt;0.0001,Data!P174,"")</f>
        <v/>
      </c>
      <c r="G180" s="148" t="str">
        <f>IF(Data!P174&gt;0,10^(-Data!P174)*10^3,"")</f>
        <v/>
      </c>
      <c r="H180" s="149" t="str">
        <f t="shared" si="6"/>
        <v/>
      </c>
      <c r="I180" s="266" t="str">
        <f>IF(Data!T174&gt;0,Data!T174*$D180,"")</f>
        <v/>
      </c>
      <c r="J180" s="266" t="str">
        <f>IF(Data!V174&gt;0,Data!V174*$D180,"")</f>
        <v/>
      </c>
      <c r="K180" s="266" t="str">
        <f>IF(Data!X174&gt;0,Data!X174*$D180,"")</f>
        <v/>
      </c>
      <c r="L180" s="266" t="str">
        <f>IF(Data!Z174&gt;0,Data!Z174*$D180,"")</f>
        <v/>
      </c>
      <c r="M180" s="266" t="str">
        <f>IF(Data!AB174&gt;0,Data!AB174*$D180,"")</f>
        <v/>
      </c>
      <c r="N180" s="266" t="str">
        <f>IF(Data!AD174&gt;0,Data!AD174*$D180,"")</f>
        <v/>
      </c>
      <c r="O180" s="266" t="str">
        <f>IF(Data!AF174&gt;0,Data!AF174*$D180,"")</f>
        <v/>
      </c>
      <c r="P180" s="266" t="str">
        <f>IF(Data!AH174&gt;0,Data!AH174*$D180,"")</f>
        <v/>
      </c>
    </row>
    <row r="181" spans="1:18" x14ac:dyDescent="0.2">
      <c r="A181" s="120" t="str">
        <f>IF(Data!A175&gt;0.0001,Data!A175,"")</f>
        <v>DEU96039</v>
      </c>
      <c r="B181" s="380">
        <v>39566</v>
      </c>
      <c r="C181" s="380">
        <v>39567</v>
      </c>
      <c r="D181" s="121">
        <f>IF(Data!N175&gt;0,Data!N175,"")</f>
        <v>5.9040999999999997</v>
      </c>
      <c r="E181" s="147">
        <f>IF(Data!R175&gt;0,Data!R175*$D181,"")</f>
        <v>79.705349999999996</v>
      </c>
      <c r="F181" s="120">
        <f>IF(Data!P175&gt;0.0001,Data!P175,"")</f>
        <v>6.18</v>
      </c>
      <c r="G181" s="148">
        <f>IF(Data!P175&gt;0,10^(-Data!P175)*10^3,"")</f>
        <v>6.6069344800759506E-4</v>
      </c>
      <c r="H181" s="149">
        <f t="shared" si="6"/>
        <v>3.9008001863816417E-3</v>
      </c>
      <c r="I181" s="266">
        <f>IF(Data!T175&gt;0,Data!T175*$D181,"")</f>
        <v>0.95646419999999999</v>
      </c>
      <c r="J181" s="266">
        <f>IF(Data!V175&gt;0,Data!V175*$D181,"")</f>
        <v>2.6060778146339807</v>
      </c>
      <c r="K181" s="266">
        <f>IF(Data!X175&gt;0,Data!X175*$D181,"")</f>
        <v>2.5441693860048717</v>
      </c>
      <c r="L181" s="266">
        <f>IF(Data!Z175&gt;0,Data!Z175*$D181,"")</f>
        <v>0.77343709999999999</v>
      </c>
      <c r="M181" s="266">
        <f>IF(Data!AB175&gt;0,Data!AB175*$D181,"")</f>
        <v>3.6354330333336904</v>
      </c>
      <c r="N181" s="266">
        <f>IF(Data!AD175&gt;0,Data!AD175*$D181,"")</f>
        <v>0.34834189999999998</v>
      </c>
      <c r="O181" s="266">
        <f>IF(Data!AF175&gt;0,Data!AF175*$D181,"")</f>
        <v>0.70258789999999993</v>
      </c>
      <c r="P181" s="266">
        <f>IF(Data!AH175&gt;0,Data!AH175*$D181,"")</f>
        <v>4.7468963999999998</v>
      </c>
    </row>
    <row r="182" spans="1:18" x14ac:dyDescent="0.2">
      <c r="A182" s="120" t="str">
        <f>IF(Data!A176&gt;0.0001,Data!A176,"")</f>
        <v>DEU96040</v>
      </c>
      <c r="B182" s="380">
        <v>39567</v>
      </c>
      <c r="C182" s="380">
        <v>39568</v>
      </c>
      <c r="D182" s="121">
        <f>IF(Data!N176&gt;0,Data!N176,"")</f>
        <v>3.0935000000000001</v>
      </c>
      <c r="E182" s="147">
        <f>IF(Data!R176&gt;0,Data!R176*$D182,"")</f>
        <v>72.387900000000002</v>
      </c>
      <c r="F182" s="120">
        <f>IF(Data!P176&gt;0.0001,Data!P176,"")</f>
        <v>5.76</v>
      </c>
      <c r="G182" s="148">
        <f>IF(Data!P176&gt;0,10^(-Data!P176)*10^3,"")</f>
        <v>1.7378008287493752E-3</v>
      </c>
      <c r="H182" s="149">
        <f t="shared" si="6"/>
        <v>5.3758868637361927E-3</v>
      </c>
      <c r="I182" s="266">
        <f>IF(Data!T176&gt;0,Data!T176*$D182,"")</f>
        <v>0.51970800000000006</v>
      </c>
      <c r="J182" s="266">
        <f>IF(Data!V176&gt;0,Data!V176*$D182,"")</f>
        <v>3.4311580819208127</v>
      </c>
      <c r="K182" s="266">
        <f>IF(Data!X176&gt;0,Data!X176*$D182,"")</f>
        <v>3.8607498300680811</v>
      </c>
      <c r="L182" s="266">
        <f>IF(Data!Z176&gt;0,Data!Z176*$D182,"")</f>
        <v>0.36193950000000003</v>
      </c>
      <c r="M182" s="266">
        <f>IF(Data!AB176&gt;0,Data!AB176*$D182,"")</f>
        <v>4.2228756896348232</v>
      </c>
      <c r="N182" s="266">
        <f>IF(Data!AD176&gt;0,Data!AD176*$D182,"")</f>
        <v>0.25985400000000003</v>
      </c>
      <c r="O182" s="266">
        <f>IF(Data!AF176&gt;0,Data!AF176*$D182,"")</f>
        <v>0.49186650000000004</v>
      </c>
      <c r="P182" s="266">
        <f>IF(Data!AH176&gt;0,Data!AH176*$D182,"")</f>
        <v>2.8738615000000003</v>
      </c>
    </row>
    <row r="183" spans="1:18" x14ac:dyDescent="0.2">
      <c r="A183" s="120" t="str">
        <f>IF(Data!A177&gt;0.0001,Data!A177,"")</f>
        <v>DEU96041</v>
      </c>
      <c r="B183" s="380">
        <v>39568</v>
      </c>
      <c r="C183" s="380">
        <v>39569</v>
      </c>
      <c r="D183" s="121">
        <f>IF(Data!N177&gt;0,Data!N177,"")</f>
        <v>6.4009</v>
      </c>
      <c r="E183" s="147">
        <f>IF(Data!R177&gt;0,Data!R177*$D183,"")</f>
        <v>115.85629000000002</v>
      </c>
      <c r="F183" s="120">
        <f>IF(Data!P177&gt;0.0001,Data!P177,"")</f>
        <v>5.3</v>
      </c>
      <c r="G183" s="148">
        <f>IF(Data!P177&gt;0,10^(-Data!P177)*10^3,"")</f>
        <v>5.0118723362727194E-3</v>
      </c>
      <c r="H183" s="149">
        <f t="shared" si="6"/>
        <v>3.2080493637248048E-2</v>
      </c>
      <c r="I183" s="266">
        <f>IF(Data!T177&gt;0,Data!T177*$D183,"")</f>
        <v>0.43526120000000001</v>
      </c>
      <c r="J183" s="266">
        <f>IF(Data!V177&gt;0,Data!V177*$D183,"")</f>
        <v>6.1105408267523584</v>
      </c>
      <c r="K183" s="266">
        <f>IF(Data!X177&gt;0,Data!X177*$D183,"")</f>
        <v>4.1063929077803918</v>
      </c>
      <c r="L183" s="266">
        <f>IF(Data!Z177&gt;0,Data!Z177*$D183,"")</f>
        <v>0.21763060000000001</v>
      </c>
      <c r="M183" s="266">
        <f>IF(Data!AB177&gt;0,Data!AB177*$D183,"")</f>
        <v>7.2591842638888133</v>
      </c>
      <c r="N183" s="266">
        <f>IF(Data!AD177&gt;0,Data!AD177*$D183,"")</f>
        <v>0.39045489999999999</v>
      </c>
      <c r="O183" s="266">
        <f>IF(Data!AF177&gt;0,Data!AF177*$D183,"")</f>
        <v>0.48006749999999998</v>
      </c>
      <c r="P183" s="266">
        <f>IF(Data!AH177&gt;0,Data!AH177*$D183,"")</f>
        <v>2.3107248999999999</v>
      </c>
    </row>
    <row r="184" spans="1:18" x14ac:dyDescent="0.2">
      <c r="A184" s="124" t="s">
        <v>513</v>
      </c>
      <c r="D184" s="362">
        <f>SUM(D154:D183)</f>
        <v>54.4617</v>
      </c>
      <c r="E184" s="363"/>
      <c r="F184" s="364"/>
      <c r="G184" s="364"/>
      <c r="H184" s="364"/>
      <c r="I184" s="364"/>
      <c r="J184" s="364"/>
      <c r="K184" s="364"/>
      <c r="L184" s="364"/>
      <c r="M184" s="364"/>
      <c r="N184" s="364"/>
      <c r="O184" s="364"/>
      <c r="P184" s="364"/>
      <c r="Q184" s="362"/>
    </row>
    <row r="185" spans="1:18" x14ac:dyDescent="0.2">
      <c r="A185" s="124" t="s">
        <v>514</v>
      </c>
      <c r="D185" s="363"/>
      <c r="E185" s="362">
        <f>SUM(E154:E183)/$D184</f>
        <v>42.328658304827073</v>
      </c>
      <c r="F185" s="365">
        <f>LOG(H185/1000)*-1</f>
        <v>4.4269874892093828</v>
      </c>
      <c r="G185" s="364"/>
      <c r="H185" s="366">
        <f t="shared" ref="H185:P185" si="7">SUM(H154:H183)/$D184</f>
        <v>3.7412136549084866E-2</v>
      </c>
      <c r="I185" s="367">
        <f t="shared" si="7"/>
        <v>0.15545614257358839</v>
      </c>
      <c r="J185" s="367">
        <f t="shared" si="7"/>
        <v>1.5405098973755837</v>
      </c>
      <c r="K185" s="367">
        <f t="shared" si="7"/>
        <v>1.3858040124288054</v>
      </c>
      <c r="L185" s="367">
        <f t="shared" si="7"/>
        <v>7.8957261708687027E-2</v>
      </c>
      <c r="M185" s="367">
        <f t="shared" si="7"/>
        <v>2.0159351130523273</v>
      </c>
      <c r="N185" s="367">
        <f t="shared" si="7"/>
        <v>8.3452595126483384E-2</v>
      </c>
      <c r="O185" s="367">
        <f t="shared" si="7"/>
        <v>7.6415642552472657E-2</v>
      </c>
      <c r="P185" s="367">
        <f t="shared" si="7"/>
        <v>0.41337239748300175</v>
      </c>
      <c r="Q185" s="368" t="s">
        <v>2074</v>
      </c>
      <c r="R185" s="364"/>
    </row>
    <row r="186" spans="1:18" x14ac:dyDescent="0.2">
      <c r="A186" s="120" t="str">
        <f>IF(Data!A178&gt;0.0001,Data!A178,"")</f>
        <v/>
      </c>
      <c r="B186" s="380">
        <v>39569</v>
      </c>
      <c r="C186" s="380">
        <v>39570</v>
      </c>
      <c r="D186" s="121" t="str">
        <f>IF(Data!N178&gt;0,Data!N178,"")</f>
        <v/>
      </c>
      <c r="E186" s="147" t="str">
        <f>IF(Data!R178&gt;0,Data!R178*$D186,"")</f>
        <v/>
      </c>
      <c r="F186" s="120" t="str">
        <f>IF(Data!P178&gt;0.0001,Data!P178,"")</f>
        <v/>
      </c>
      <c r="G186" s="148" t="str">
        <f>IF(Data!P178&gt;0,10^(-Data!P178)*10^3,"")</f>
        <v/>
      </c>
      <c r="H186" s="149" t="str">
        <f t="shared" ref="H186:H216" si="8">IF(ISNUMBER(G186),G186*$D186,"")</f>
        <v/>
      </c>
      <c r="I186" s="266" t="str">
        <f>IF(Data!T178&gt;0,Data!T178*$D186,"")</f>
        <v/>
      </c>
      <c r="J186" s="266" t="str">
        <f>IF(Data!V178&gt;0,Data!V178*$D186,"")</f>
        <v/>
      </c>
      <c r="K186" s="266" t="str">
        <f>IF(Data!X178&gt;0,Data!X178*$D186,"")</f>
        <v/>
      </c>
      <c r="L186" s="266" t="str">
        <f>IF(Data!Z178&gt;0,Data!Z178*$D186,"")</f>
        <v/>
      </c>
      <c r="M186" s="266" t="str">
        <f>IF(Data!AB178&gt;0,Data!AB178*$D186,"")</f>
        <v/>
      </c>
      <c r="N186" s="266" t="str">
        <f>IF(Data!AD178&gt;0,Data!AD178*$D186,"")</f>
        <v/>
      </c>
      <c r="O186" s="266" t="str">
        <f>IF(Data!AF178&gt;0,Data!AF178*$D186,"")</f>
        <v/>
      </c>
      <c r="P186" s="266" t="str">
        <f>IF(Data!AH178&gt;0,Data!AH178*$D186,"")</f>
        <v/>
      </c>
    </row>
    <row r="187" spans="1:18" x14ac:dyDescent="0.2">
      <c r="A187" s="120" t="str">
        <f>IF(Data!A179&gt;0.0001,Data!A179,"")</f>
        <v/>
      </c>
      <c r="B187" s="380">
        <v>39570</v>
      </c>
      <c r="C187" s="380">
        <v>39571</v>
      </c>
      <c r="D187" s="121" t="str">
        <f>IF(Data!N179&gt;0,Data!N179,"")</f>
        <v/>
      </c>
      <c r="E187" s="147" t="str">
        <f>IF(Data!R179&gt;0,Data!R179*$D187,"")</f>
        <v/>
      </c>
      <c r="F187" s="120" t="str">
        <f>IF(Data!P179&gt;0.0001,Data!P179,"")</f>
        <v/>
      </c>
      <c r="G187" s="148" t="str">
        <f>IF(Data!P179&gt;0,10^(-Data!P179)*10^3,"")</f>
        <v/>
      </c>
      <c r="H187" s="149" t="str">
        <f t="shared" si="8"/>
        <v/>
      </c>
      <c r="I187" s="266" t="str">
        <f>IF(Data!T179&gt;0,Data!T179*$D187,"")</f>
        <v/>
      </c>
      <c r="J187" s="266" t="str">
        <f>IF(Data!V179&gt;0,Data!V179*$D187,"")</f>
        <v/>
      </c>
      <c r="K187" s="266" t="str">
        <f>IF(Data!X179&gt;0,Data!X179*$D187,"")</f>
        <v/>
      </c>
      <c r="L187" s="266" t="str">
        <f>IF(Data!Z179&gt;0,Data!Z179*$D187,"")</f>
        <v/>
      </c>
      <c r="M187" s="266" t="str">
        <f>IF(Data!AB179&gt;0,Data!AB179*$D187,"")</f>
        <v/>
      </c>
      <c r="N187" s="266" t="str">
        <f>IF(Data!AD179&gt;0,Data!AD179*$D187,"")</f>
        <v/>
      </c>
      <c r="O187" s="266" t="str">
        <f>IF(Data!AF179&gt;0,Data!AF179*$D187,"")</f>
        <v/>
      </c>
      <c r="P187" s="266" t="str">
        <f>IF(Data!AH179&gt;0,Data!AH179*$D187,"")</f>
        <v/>
      </c>
    </row>
    <row r="188" spans="1:18" x14ac:dyDescent="0.2">
      <c r="A188" s="120" t="str">
        <f>IF(Data!A180&gt;0.0001,Data!A180,"")</f>
        <v>DEU96042</v>
      </c>
      <c r="B188" s="380">
        <v>39571</v>
      </c>
      <c r="C188" s="380">
        <v>39572</v>
      </c>
      <c r="D188" s="121">
        <f>IF(Data!N180&gt;0,Data!N180,"")</f>
        <v>2.5070000000000001</v>
      </c>
      <c r="E188" s="147">
        <f>IF(Data!R180&gt;0,Data!R180*$D188,"")</f>
        <v>25.822100000000002</v>
      </c>
      <c r="F188" s="120">
        <f>IF(Data!P180&gt;0.0001,Data!P180,"")</f>
        <v>6.21</v>
      </c>
      <c r="G188" s="148">
        <f>IF(Data!P180&gt;0,10^(-Data!P180)*10^3,"")</f>
        <v>6.165950018614814E-4</v>
      </c>
      <c r="H188" s="149">
        <f t="shared" si="8"/>
        <v>1.5458036696667338E-3</v>
      </c>
      <c r="I188" s="266">
        <f>IF(Data!T180&gt;0,Data!T180*$D188,"")</f>
        <v>0.26574199999999998</v>
      </c>
      <c r="J188" s="266">
        <f>IF(Data!V180&gt;0,Data!V180*$D188,"")</f>
        <v>1.056756890821708</v>
      </c>
      <c r="K188" s="266">
        <f>IF(Data!X180&gt;0,Data!X180*$D188,"")</f>
        <v>0.79579448739355829</v>
      </c>
      <c r="L188" s="266">
        <f>IF(Data!Z180&gt;0,Data!Z180*$D188,"")</f>
        <v>0.16044800000000001</v>
      </c>
      <c r="M188" s="266">
        <f>IF(Data!AB180&gt;0,Data!AB180*$D188,"")</f>
        <v>1.351808616054105</v>
      </c>
      <c r="N188" s="266">
        <f>IF(Data!AD180&gt;0,Data!AD180*$D188,"")</f>
        <v>4.7633000000000002E-2</v>
      </c>
      <c r="O188" s="266">
        <f>IF(Data!AF180&gt;0,Data!AF180*$D188,"")</f>
        <v>0.270756</v>
      </c>
      <c r="P188" s="266">
        <f>IF(Data!AH180&gt;0,Data!AH180*$D188,"")</f>
        <v>1.2710490000000001</v>
      </c>
    </row>
    <row r="189" spans="1:18" x14ac:dyDescent="0.2">
      <c r="A189" s="120" t="str">
        <f>IF(Data!A181&gt;0.0001,Data!A181,"")</f>
        <v>DEU96043</v>
      </c>
      <c r="B189" s="380">
        <v>39572</v>
      </c>
      <c r="C189" s="380">
        <v>39573</v>
      </c>
      <c r="D189" s="121">
        <f>IF(Data!N181&gt;0,Data!N181,"")</f>
        <v>3.1372</v>
      </c>
      <c r="E189" s="147">
        <f>IF(Data!R181&gt;0,Data!R181*$D189,"")</f>
        <v>40.15616</v>
      </c>
      <c r="F189" s="120">
        <f>IF(Data!P181&gt;0.0001,Data!P181,"")</f>
        <v>5.6</v>
      </c>
      <c r="G189" s="148">
        <f>IF(Data!P181&gt;0,10^(-Data!P181)*10^3,"")</f>
        <v>2.5118864315095807E-3</v>
      </c>
      <c r="H189" s="149">
        <f t="shared" si="8"/>
        <v>7.8802901129318564E-3</v>
      </c>
      <c r="I189" s="266">
        <f>IF(Data!T181&gt;0,Data!T181*$D189,"")</f>
        <v>0.25097599999999998</v>
      </c>
      <c r="J189" s="266">
        <f>IF(Data!V181&gt;0,Data!V181*$D189,"")</f>
        <v>1.7632004881722443</v>
      </c>
      <c r="K189" s="266">
        <f>IF(Data!X181&gt;0,Data!X181*$D189,"")</f>
        <v>1.3623402200745351</v>
      </c>
      <c r="L189" s="266">
        <f>IF(Data!Z181&gt;0,Data!Z181*$D189,"")</f>
        <v>9.7253199999999998E-2</v>
      </c>
      <c r="M189" s="266">
        <f>IF(Data!AB181&gt;0,Data!AB181*$D189,"")</f>
        <v>2.726238323077776</v>
      </c>
      <c r="N189" s="266">
        <f>IF(Data!AD181&gt;0,Data!AD181*$D189,"")</f>
        <v>0.1160764</v>
      </c>
      <c r="O189" s="266">
        <f>IF(Data!AF181&gt;0,Data!AF181*$D189,"")</f>
        <v>0.19136919999999999</v>
      </c>
      <c r="P189" s="266">
        <f>IF(Data!AH181&gt;0,Data!AH181*$D189,"")</f>
        <v>0.80626039999999999</v>
      </c>
    </row>
    <row r="190" spans="1:18" x14ac:dyDescent="0.2">
      <c r="A190" s="120" t="str">
        <f>IF(Data!A182&gt;0.0001,Data!A182,"")</f>
        <v/>
      </c>
      <c r="B190" s="380">
        <v>39573</v>
      </c>
      <c r="C190" s="380">
        <v>39574</v>
      </c>
      <c r="D190" s="121" t="str">
        <f>IF(Data!N182&gt;0,Data!N182,"")</f>
        <v/>
      </c>
      <c r="E190" s="147" t="str">
        <f>IF(Data!R182&gt;0,Data!R182*$D190,"")</f>
        <v/>
      </c>
      <c r="F190" s="120" t="str">
        <f>IF(Data!P182&gt;0.0001,Data!P182,"")</f>
        <v/>
      </c>
      <c r="G190" s="148" t="str">
        <f>IF(Data!P182&gt;0,10^(-Data!P182)*10^3,"")</f>
        <v/>
      </c>
      <c r="H190" s="149" t="str">
        <f t="shared" si="8"/>
        <v/>
      </c>
      <c r="I190" s="266" t="str">
        <f>IF(Data!T182&gt;0,Data!T182*$D190,"")</f>
        <v/>
      </c>
      <c r="J190" s="266" t="str">
        <f>IF(Data!V182&gt;0,Data!V182*$D190,"")</f>
        <v/>
      </c>
      <c r="K190" s="266" t="str">
        <f>IF(Data!X182&gt;0,Data!X182*$D190,"")</f>
        <v/>
      </c>
      <c r="L190" s="266" t="str">
        <f>IF(Data!Z182&gt;0,Data!Z182*$D190,"")</f>
        <v/>
      </c>
      <c r="M190" s="266" t="str">
        <f>IF(Data!AB182&gt;0,Data!AB182*$D190,"")</f>
        <v/>
      </c>
      <c r="N190" s="266" t="str">
        <f>IF(Data!AD182&gt;0,Data!AD182*$D190,"")</f>
        <v/>
      </c>
      <c r="O190" s="266" t="str">
        <f>IF(Data!AF182&gt;0,Data!AF182*$D190,"")</f>
        <v/>
      </c>
      <c r="P190" s="266" t="str">
        <f>IF(Data!AH182&gt;0,Data!AH182*$D190,"")</f>
        <v/>
      </c>
    </row>
    <row r="191" spans="1:18" x14ac:dyDescent="0.2">
      <c r="A191" s="120" t="str">
        <f>IF(Data!A183&gt;0.0001,Data!A183,"")</f>
        <v/>
      </c>
      <c r="B191" s="380">
        <v>39574</v>
      </c>
      <c r="C191" s="380">
        <v>39575</v>
      </c>
      <c r="D191" s="121" t="str">
        <f>IF(Data!N183&gt;0,Data!N183,"")</f>
        <v/>
      </c>
      <c r="E191" s="147" t="str">
        <f>IF(Data!R183&gt;0,Data!R183*$D191,"")</f>
        <v/>
      </c>
      <c r="F191" s="120" t="str">
        <f>IF(Data!P183&gt;0.0001,Data!P183,"")</f>
        <v/>
      </c>
      <c r="G191" s="148" t="str">
        <f>IF(Data!P183&gt;0,10^(-Data!P183)*10^3,"")</f>
        <v/>
      </c>
      <c r="H191" s="149" t="str">
        <f t="shared" si="8"/>
        <v/>
      </c>
      <c r="I191" s="266" t="str">
        <f>IF(Data!T183&gt;0,Data!T183*$D191,"")</f>
        <v/>
      </c>
      <c r="J191" s="266" t="str">
        <f>IF(Data!V183&gt;0,Data!V183*$D191,"")</f>
        <v/>
      </c>
      <c r="K191" s="266" t="str">
        <f>IF(Data!X183&gt;0,Data!X183*$D191,"")</f>
        <v/>
      </c>
      <c r="L191" s="266" t="str">
        <f>IF(Data!Z183&gt;0,Data!Z183*$D191,"")</f>
        <v/>
      </c>
      <c r="M191" s="266" t="str">
        <f>IF(Data!AB183&gt;0,Data!AB183*$D191,"")</f>
        <v/>
      </c>
      <c r="N191" s="266" t="str">
        <f>IF(Data!AD183&gt;0,Data!AD183*$D191,"")</f>
        <v/>
      </c>
      <c r="O191" s="266" t="str">
        <f>IF(Data!AF183&gt;0,Data!AF183*$D191,"")</f>
        <v/>
      </c>
      <c r="P191" s="266" t="str">
        <f>IF(Data!AH183&gt;0,Data!AH183*$D191,"")</f>
        <v/>
      </c>
    </row>
    <row r="192" spans="1:18" x14ac:dyDescent="0.2">
      <c r="A192" s="120" t="str">
        <f>IF(Data!A184&gt;0.0001,Data!A184,"")</f>
        <v/>
      </c>
      <c r="B192" s="380">
        <v>39575</v>
      </c>
      <c r="C192" s="380">
        <v>39576</v>
      </c>
      <c r="D192" s="121" t="str">
        <f>IF(Data!N184&gt;0,Data!N184,"")</f>
        <v/>
      </c>
      <c r="E192" s="147" t="str">
        <f>IF(Data!R184&gt;0,Data!R184*$D192,"")</f>
        <v/>
      </c>
      <c r="F192" s="120" t="str">
        <f>IF(Data!P184&gt;0.0001,Data!P184,"")</f>
        <v/>
      </c>
      <c r="G192" s="148" t="str">
        <f>IF(Data!P184&gt;0,10^(-Data!P184)*10^3,"")</f>
        <v/>
      </c>
      <c r="H192" s="149" t="str">
        <f t="shared" si="8"/>
        <v/>
      </c>
      <c r="I192" s="266" t="str">
        <f>IF(Data!T184&gt;0,Data!T184*$D192,"")</f>
        <v/>
      </c>
      <c r="J192" s="266" t="str">
        <f>IF(Data!V184&gt;0,Data!V184*$D192,"")</f>
        <v/>
      </c>
      <c r="K192" s="266" t="str">
        <f>IF(Data!X184&gt;0,Data!X184*$D192,"")</f>
        <v/>
      </c>
      <c r="L192" s="266" t="str">
        <f>IF(Data!Z184&gt;0,Data!Z184*$D192,"")</f>
        <v/>
      </c>
      <c r="M192" s="266" t="str">
        <f>IF(Data!AB184&gt;0,Data!AB184*$D192,"")</f>
        <v/>
      </c>
      <c r="N192" s="266" t="str">
        <f>IF(Data!AD184&gt;0,Data!AD184*$D192,"")</f>
        <v/>
      </c>
      <c r="O192" s="266" t="str">
        <f>IF(Data!AF184&gt;0,Data!AF184*$D192,"")</f>
        <v/>
      </c>
      <c r="P192" s="266" t="str">
        <f>IF(Data!AH184&gt;0,Data!AH184*$D192,"")</f>
        <v/>
      </c>
    </row>
    <row r="193" spans="1:16" x14ac:dyDescent="0.2">
      <c r="A193" s="120" t="str">
        <f>IF(Data!A185&gt;0.0001,Data!A185,"")</f>
        <v>DEU96044</v>
      </c>
      <c r="B193" s="380">
        <v>39576</v>
      </c>
      <c r="C193" s="380">
        <v>39577</v>
      </c>
      <c r="D193" s="121">
        <f>IF(Data!N185&gt;0,Data!N185,"")</f>
        <v>3.8110999999999997</v>
      </c>
      <c r="E193" s="147">
        <f>IF(Data!R185&gt;0,Data!R185*$D193,"")</f>
        <v>190.17388999999997</v>
      </c>
      <c r="F193" s="120">
        <f>IF(Data!P185&gt;0.0001,Data!P185,"")</f>
        <v>4.7</v>
      </c>
      <c r="G193" s="148">
        <f>IF(Data!P185&gt;0,10^(-Data!P185)*10^3,"")</f>
        <v>1.9952623149688771E-2</v>
      </c>
      <c r="H193" s="149">
        <f t="shared" si="8"/>
        <v>7.6041442085778871E-2</v>
      </c>
      <c r="I193" s="266">
        <f>IF(Data!T185&gt;0,Data!T185*$D193,"")</f>
        <v>0.48400969999999999</v>
      </c>
      <c r="J193" s="266">
        <f>IF(Data!V185&gt;0,Data!V185*$D193,"")</f>
        <v>7.6449108492153854</v>
      </c>
      <c r="K193" s="266">
        <f>IF(Data!X185&gt;0,Data!X185*$D193,"")</f>
        <v>9.1844597977139752</v>
      </c>
      <c r="L193" s="266">
        <f>IF(Data!Z185&gt;0,Data!Z185*$D193,"")</f>
        <v>0.35824339999999999</v>
      </c>
      <c r="M193" s="266">
        <f>IF(Data!AB185&gt;0,Data!AB185*$D193,"")</f>
        <v>9.5961737166560237</v>
      </c>
      <c r="N193" s="266">
        <f>IF(Data!AD185&gt;0,Data!AD185*$D193,"")</f>
        <v>0.38111</v>
      </c>
      <c r="O193" s="266">
        <f>IF(Data!AF185&gt;0,Data!AF185*$D193,"")</f>
        <v>0.64407590000000003</v>
      </c>
      <c r="P193" s="266">
        <f>IF(Data!AH185&gt;0,Data!AH185*$D193,"")</f>
        <v>3.8568331999999996</v>
      </c>
    </row>
    <row r="194" spans="1:16" x14ac:dyDescent="0.2">
      <c r="A194" s="120" t="str">
        <f>IF(Data!A186&gt;0.0001,Data!A186,"")</f>
        <v>DEU96045</v>
      </c>
      <c r="B194" s="380">
        <v>39577</v>
      </c>
      <c r="C194" s="380">
        <v>39578</v>
      </c>
      <c r="D194" s="121">
        <f>IF(Data!N186&gt;0,Data!N186,"")</f>
        <v>10.278699999999999</v>
      </c>
      <c r="E194" s="147">
        <f>IF(Data!R186&gt;0,Data!R186*$D194,"")</f>
        <v>393.6742099999999</v>
      </c>
      <c r="F194" s="120">
        <f>IF(Data!P186&gt;0.0001,Data!P186,"")</f>
        <v>4.2699999999999996</v>
      </c>
      <c r="G194" s="148">
        <f>IF(Data!P186&gt;0,10^(-Data!P186)*10^3,"")</f>
        <v>5.370317963702527E-2</v>
      </c>
      <c r="H194" s="149">
        <f t="shared" si="8"/>
        <v>0.55199887253509161</v>
      </c>
      <c r="I194" s="266">
        <f>IF(Data!T186&gt;0,Data!T186*$D194,"")</f>
        <v>0.64755809999999991</v>
      </c>
      <c r="J194" s="266">
        <f>IF(Data!V186&gt;0,Data!V186*$D194,"")</f>
        <v>7.9734742597187322</v>
      </c>
      <c r="K194" s="266">
        <f>IF(Data!X186&gt;0,Data!X186*$D194,"")</f>
        <v>13.191695264475026</v>
      </c>
      <c r="L194" s="266">
        <f>IF(Data!Z186&gt;0,Data!Z186*$D194,"")</f>
        <v>0.29808229999999997</v>
      </c>
      <c r="M194" s="266">
        <f>IF(Data!AB186&gt;0,Data!AB186*$D194,"")</f>
        <v>9.8333175135548583</v>
      </c>
      <c r="N194" s="266">
        <f>IF(Data!AD186&gt;0,Data!AD186*$D194,"")</f>
        <v>0.33919709999999997</v>
      </c>
      <c r="O194" s="266">
        <f>IF(Data!AF186&gt;0,Data!AF186*$D194,"")</f>
        <v>0.41114799999999996</v>
      </c>
      <c r="P194" s="266">
        <f>IF(Data!AH186&gt;0,Data!AH186*$D194,"")</f>
        <v>1.7165428999999999</v>
      </c>
    </row>
    <row r="195" spans="1:16" x14ac:dyDescent="0.2">
      <c r="A195" s="120" t="str">
        <f>IF(Data!A187&gt;0.0001,Data!A187,"")</f>
        <v/>
      </c>
      <c r="B195" s="380">
        <v>39578</v>
      </c>
      <c r="C195" s="380">
        <v>39579</v>
      </c>
      <c r="D195" s="121" t="str">
        <f>IF(Data!N187&gt;0,Data!N187,"")</f>
        <v/>
      </c>
      <c r="E195" s="147" t="str">
        <f>IF(Data!R187&gt;0,Data!R187*$D195,"")</f>
        <v/>
      </c>
      <c r="F195" s="120" t="str">
        <f>IF(Data!P187&gt;0.0001,Data!P187,"")</f>
        <v/>
      </c>
      <c r="G195" s="148" t="str">
        <f>IF(Data!P187&gt;0,10^(-Data!P187)*10^3,"")</f>
        <v/>
      </c>
      <c r="H195" s="149" t="str">
        <f t="shared" si="8"/>
        <v/>
      </c>
      <c r="I195" s="266" t="str">
        <f>IF(Data!T187&gt;0,Data!T187*$D195,"")</f>
        <v/>
      </c>
      <c r="J195" s="266" t="str">
        <f>IF(Data!V187&gt;0,Data!V187*$D195,"")</f>
        <v/>
      </c>
      <c r="K195" s="266" t="str">
        <f>IF(Data!X187&gt;0,Data!X187*$D195,"")</f>
        <v/>
      </c>
      <c r="L195" s="266" t="str">
        <f>IF(Data!Z187&gt;0,Data!Z187*$D195,"")</f>
        <v/>
      </c>
      <c r="M195" s="266" t="str">
        <f>IF(Data!AB187&gt;0,Data!AB187*$D195,"")</f>
        <v/>
      </c>
      <c r="N195" s="266" t="str">
        <f>IF(Data!AD187&gt;0,Data!AD187*$D195,"")</f>
        <v/>
      </c>
      <c r="O195" s="266" t="str">
        <f>IF(Data!AF187&gt;0,Data!AF187*$D195,"")</f>
        <v/>
      </c>
      <c r="P195" s="266" t="str">
        <f>IF(Data!AH187&gt;0,Data!AH187*$D195,"")</f>
        <v/>
      </c>
    </row>
    <row r="196" spans="1:16" x14ac:dyDescent="0.2">
      <c r="A196" s="120" t="str">
        <f>IF(Data!A188&gt;0.0001,Data!A188,"")</f>
        <v>DEU96046</v>
      </c>
      <c r="B196" s="380">
        <v>39579</v>
      </c>
      <c r="C196" s="380">
        <v>39580</v>
      </c>
      <c r="D196" s="121">
        <f>IF(Data!N188&gt;0,Data!N188,"")</f>
        <v>0.73830000000000007</v>
      </c>
      <c r="E196" s="147">
        <f>IF(Data!R188&gt;0,Data!R188*$D196,"")</f>
        <v>86.233440000000002</v>
      </c>
      <c r="F196" s="120">
        <f>IF(Data!P188&gt;0.0001,Data!P188,"")</f>
        <v>3.99</v>
      </c>
      <c r="G196" s="148">
        <f>IF(Data!P188&gt;0,10^(-Data!P188)*10^3,"")</f>
        <v>0.10232929922807532</v>
      </c>
      <c r="H196" s="149">
        <f t="shared" si="8"/>
        <v>7.5549721620088023E-2</v>
      </c>
      <c r="I196" s="266">
        <f>IF(Data!T188&gt;0,Data!T188*$D196,"")</f>
        <v>0.12698760000000001</v>
      </c>
      <c r="J196" s="266">
        <f>IF(Data!V188&gt;0,Data!V188*$D196,"")</f>
        <v>2.8410843077388925</v>
      </c>
      <c r="K196" s="266">
        <f>IF(Data!X188&gt;0,Data!X188*$D196,"")</f>
        <v>3.7213854174512297</v>
      </c>
      <c r="L196" s="266">
        <f>IF(Data!Z188&gt;0,Data!Z188*$D196,"")</f>
        <v>3.9868200000000006E-2</v>
      </c>
      <c r="M196" s="266">
        <f>IF(Data!AB188&gt;0,Data!AB188*$D196,"")</f>
        <v>4.4181554259185747</v>
      </c>
      <c r="N196" s="266">
        <f>IF(Data!AD188&gt;0,Data!AD188*$D196,"")</f>
        <v>0.1085301</v>
      </c>
      <c r="O196" s="266">
        <f>IF(Data!AF188&gt;0,Data!AF188*$D196,"")</f>
        <v>0.12403440000000002</v>
      </c>
      <c r="P196" s="266">
        <f>IF(Data!AH188&gt;0,Data!AH188*$D196,"")</f>
        <v>0.56036970000000008</v>
      </c>
    </row>
    <row r="197" spans="1:16" x14ac:dyDescent="0.2">
      <c r="A197" s="120" t="str">
        <f>IF(Data!A189&gt;0.0001,Data!A189,"")</f>
        <v>DEU96047</v>
      </c>
      <c r="B197" s="380">
        <v>39580</v>
      </c>
      <c r="C197" s="380">
        <v>39581</v>
      </c>
      <c r="D197" s="121">
        <f>IF(Data!N189&gt;0,Data!N189,"")</f>
        <v>20.7989</v>
      </c>
      <c r="E197" s="147">
        <f>IF(Data!R189&gt;0,Data!R189*$D197,"")</f>
        <v>925.55105000000003</v>
      </c>
      <c r="F197" s="120">
        <f>IF(Data!P189&gt;0.0001,Data!P189,"")</f>
        <v>4.18</v>
      </c>
      <c r="G197" s="148">
        <f>IF(Data!P189&gt;0,10^(-Data!P189)*10^3,"")</f>
        <v>6.6069344800759544E-2</v>
      </c>
      <c r="H197" s="149">
        <f t="shared" si="8"/>
        <v>1.3741696955765177</v>
      </c>
      <c r="I197" s="266">
        <f>IF(Data!T189&gt;0,Data!T189*$D197,"")</f>
        <v>0.97754830000000004</v>
      </c>
      <c r="J197" s="266">
        <f>IF(Data!V189&gt;0,Data!V189*$D197,"")</f>
        <v>10.533800528932506</v>
      </c>
      <c r="K197" s="266">
        <f>IF(Data!X189&gt;0,Data!X189*$D197,"")</f>
        <v>37.016604865890777</v>
      </c>
      <c r="L197" s="266">
        <f>IF(Data!Z189&gt;0,Data!Z189*$D197,"")</f>
        <v>0.60316809999999998</v>
      </c>
      <c r="M197" s="266">
        <f>IF(Data!AB189&gt;0,Data!AB189*$D197,"")</f>
        <v>21.995970498686535</v>
      </c>
      <c r="N197" s="266">
        <f>IF(Data!AD189&gt;0,Data!AD189*$D197,"")</f>
        <v>0.58236920000000003</v>
      </c>
      <c r="O197" s="266">
        <f>IF(Data!AF189&gt;0,Data!AF189*$D197,"")</f>
        <v>0.54077140000000001</v>
      </c>
      <c r="P197" s="266">
        <f>IF(Data!AH189&gt;0,Data!AH189*$D197,"")</f>
        <v>3.4318185000000003</v>
      </c>
    </row>
    <row r="198" spans="1:16" x14ac:dyDescent="0.2">
      <c r="A198" s="120" t="str">
        <f>IF(Data!A190&gt;0.0001,Data!A190,"")</f>
        <v>DEU96048</v>
      </c>
      <c r="B198" s="380">
        <v>39581</v>
      </c>
      <c r="C198" s="380">
        <v>39582</v>
      </c>
      <c r="D198" s="121">
        <f>IF(Data!N190&gt;0,Data!N190,"")</f>
        <v>11.9117</v>
      </c>
      <c r="E198" s="147">
        <f>IF(Data!R190&gt;0,Data!R190*$D198,"")</f>
        <v>151.27858999999998</v>
      </c>
      <c r="F198" s="120">
        <f>IF(Data!P190&gt;0.0001,Data!P190,"")</f>
        <v>4.66</v>
      </c>
      <c r="G198" s="148">
        <f>IF(Data!P190&gt;0,10^(-Data!P190)*10^3,"")</f>
        <v>2.1877616239495488E-2</v>
      </c>
      <c r="H198" s="149">
        <f t="shared" si="8"/>
        <v>0.26059960135999838</v>
      </c>
      <c r="I198" s="266">
        <f>IF(Data!T190&gt;0,Data!T190*$D198,"")</f>
        <v>0.38117440000000002</v>
      </c>
      <c r="J198" s="266">
        <f>IF(Data!V190&gt;0,Data!V190*$D198,"")</f>
        <v>2.6531376158783968</v>
      </c>
      <c r="K198" s="266">
        <f>IF(Data!X190&gt;0,Data!X190*$D198,"")</f>
        <v>4.0117234654618894</v>
      </c>
      <c r="L198" s="266">
        <f>IF(Data!Z190&gt;0,Data!Z190*$D198,"")</f>
        <v>0.25014570000000003</v>
      </c>
      <c r="M198" s="266">
        <f>IF(Data!AB190&gt;0,Data!AB190*$D198,"")</f>
        <v>1.3260286375934578</v>
      </c>
      <c r="N198" s="266">
        <f>IF(Data!AD190&gt;0,Data!AD190*$D198,"")</f>
        <v>0.238234</v>
      </c>
      <c r="O198" s="266">
        <f>IF(Data!AF190&gt;0,Data!AF190*$D198,"")</f>
        <v>0.19058720000000001</v>
      </c>
      <c r="P198" s="266">
        <f>IF(Data!AH190&gt;0,Data!AH190*$D198,"")</f>
        <v>0.96484769999999997</v>
      </c>
    </row>
    <row r="199" spans="1:16" x14ac:dyDescent="0.2">
      <c r="A199" s="120" t="str">
        <f>IF(Data!A191&gt;0.0001,Data!A191,"")</f>
        <v>DEU96049</v>
      </c>
      <c r="B199" s="380">
        <v>39582</v>
      </c>
      <c r="C199" s="380">
        <v>39583</v>
      </c>
      <c r="D199" s="121">
        <f>IF(Data!N191&gt;0,Data!N191,"")</f>
        <v>1.4857999999999998</v>
      </c>
      <c r="E199" s="147">
        <f>IF(Data!R191&gt;0,Data!R191*$D199,"")</f>
        <v>68.198219999999992</v>
      </c>
      <c r="F199" s="120">
        <f>IF(Data!P191&gt;0.0001,Data!P191,"")</f>
        <v>4.1500000000000004</v>
      </c>
      <c r="G199" s="148">
        <f>IF(Data!P191&gt;0,10^(-Data!P191)*10^3,"")</f>
        <v>7.0794578438413705E-2</v>
      </c>
      <c r="H199" s="149">
        <f t="shared" si="8"/>
        <v>0.10518658464379507</v>
      </c>
      <c r="I199" s="266">
        <f>IF(Data!T191&gt;0,Data!T191*$D199,"")</f>
        <v>0.17829599999999995</v>
      </c>
      <c r="J199" s="266">
        <f>IF(Data!V191&gt;0,Data!V191*$D199,"")</f>
        <v>1.3126752142159501</v>
      </c>
      <c r="K199" s="266">
        <f>IF(Data!X191&gt;0,Data!X191*$D199,"")</f>
        <v>2.0730162729903596</v>
      </c>
      <c r="L199" s="266">
        <f>IF(Data!Z191&gt;0,Data!Z191*$D199,"")</f>
        <v>0.10252019999999999</v>
      </c>
      <c r="M199" s="266">
        <f>IF(Data!AB191&gt;0,Data!AB191*$D199,"")</f>
        <v>1.2415451998000744</v>
      </c>
      <c r="N199" s="266">
        <f>IF(Data!AD191&gt;0,Data!AD191*$D199,"")</f>
        <v>5.6460399999999994E-2</v>
      </c>
      <c r="O199" s="266">
        <f>IF(Data!AF191&gt;0,Data!AF191*$D199,"")</f>
        <v>7.7261599999999986E-2</v>
      </c>
      <c r="P199" s="266">
        <f>IF(Data!AH191&gt;0,Data!AH191*$D199,"")</f>
        <v>0.67752479999999993</v>
      </c>
    </row>
    <row r="200" spans="1:16" x14ac:dyDescent="0.2">
      <c r="A200" s="120" t="str">
        <f>IF(Data!A192&gt;0.0001,Data!A192,"")</f>
        <v/>
      </c>
      <c r="B200" s="380">
        <v>39583</v>
      </c>
      <c r="C200" s="380">
        <v>39584</v>
      </c>
      <c r="D200" s="121" t="str">
        <f>IF(Data!N192&gt;0,Data!N192,"")</f>
        <v/>
      </c>
      <c r="E200" s="147" t="str">
        <f>IF(Data!R192&gt;0,Data!R192*$D200,"")</f>
        <v/>
      </c>
      <c r="F200" s="120" t="str">
        <f>IF(Data!P192&gt;0.0001,Data!P192,"")</f>
        <v/>
      </c>
      <c r="G200" s="148" t="str">
        <f>IF(Data!P192&gt;0,10^(-Data!P192)*10^3,"")</f>
        <v/>
      </c>
      <c r="H200" s="149" t="str">
        <f t="shared" si="8"/>
        <v/>
      </c>
      <c r="I200" s="266" t="str">
        <f>IF(Data!T192&gt;0,Data!T192*$D200,"")</f>
        <v/>
      </c>
      <c r="J200" s="266" t="str">
        <f>IF(Data!V192&gt;0,Data!V192*$D200,"")</f>
        <v/>
      </c>
      <c r="K200" s="266" t="str">
        <f>IF(Data!X192&gt;0,Data!X192*$D200,"")</f>
        <v/>
      </c>
      <c r="L200" s="266" t="str">
        <f>IF(Data!Z192&gt;0,Data!Z192*$D200,"")</f>
        <v/>
      </c>
      <c r="M200" s="266" t="str">
        <f>IF(Data!AB192&gt;0,Data!AB192*$D200,"")</f>
        <v/>
      </c>
      <c r="N200" s="266" t="str">
        <f>IF(Data!AD192&gt;0,Data!AD192*$D200,"")</f>
        <v/>
      </c>
      <c r="O200" s="266" t="str">
        <f>IF(Data!AF192&gt;0,Data!AF192*$D200,"")</f>
        <v/>
      </c>
      <c r="P200" s="266" t="str">
        <f>IF(Data!AH192&gt;0,Data!AH192*$D200,"")</f>
        <v/>
      </c>
    </row>
    <row r="201" spans="1:16" x14ac:dyDescent="0.2">
      <c r="A201" s="120" t="str">
        <f>IF(Data!A193&gt;0.0001,Data!A193,"")</f>
        <v/>
      </c>
      <c r="B201" s="380">
        <v>39584</v>
      </c>
      <c r="C201" s="380">
        <v>39585</v>
      </c>
      <c r="D201" s="121" t="str">
        <f>IF(Data!N193&gt;0,Data!N193,"")</f>
        <v/>
      </c>
      <c r="E201" s="147" t="str">
        <f>IF(Data!R193&gt;0,Data!R193*$D201,"")</f>
        <v/>
      </c>
      <c r="F201" s="120" t="str">
        <f>IF(Data!P193&gt;0.0001,Data!P193,"")</f>
        <v/>
      </c>
      <c r="G201" s="148" t="str">
        <f>IF(Data!P193&gt;0,10^(-Data!P193)*10^3,"")</f>
        <v/>
      </c>
      <c r="H201" s="149" t="str">
        <f t="shared" si="8"/>
        <v/>
      </c>
      <c r="I201" s="266" t="str">
        <f>IF(Data!T193&gt;0,Data!T193*$D201,"")</f>
        <v/>
      </c>
      <c r="J201" s="266" t="str">
        <f>IF(Data!V193&gt;0,Data!V193*$D201,"")</f>
        <v/>
      </c>
      <c r="K201" s="266" t="str">
        <f>IF(Data!X193&gt;0,Data!X193*$D201,"")</f>
        <v/>
      </c>
      <c r="L201" s="266" t="str">
        <f>IF(Data!Z193&gt;0,Data!Z193*$D201,"")</f>
        <v/>
      </c>
      <c r="M201" s="266" t="str">
        <f>IF(Data!AB193&gt;0,Data!AB193*$D201,"")</f>
        <v/>
      </c>
      <c r="N201" s="266" t="str">
        <f>IF(Data!AD193&gt;0,Data!AD193*$D201,"")</f>
        <v/>
      </c>
      <c r="O201" s="266" t="str">
        <f>IF(Data!AF193&gt;0,Data!AF193*$D201,"")</f>
        <v/>
      </c>
      <c r="P201" s="266" t="str">
        <f>IF(Data!AH193&gt;0,Data!AH193*$D201,"")</f>
        <v/>
      </c>
    </row>
    <row r="202" spans="1:16" x14ac:dyDescent="0.2">
      <c r="A202" s="120" t="str">
        <f>IF(Data!A194&gt;0.0001,Data!A194,"")</f>
        <v/>
      </c>
      <c r="B202" s="380">
        <v>39585</v>
      </c>
      <c r="C202" s="380">
        <v>39586</v>
      </c>
      <c r="D202" s="121" t="str">
        <f>IF(Data!N194&gt;0,Data!N194,"")</f>
        <v/>
      </c>
      <c r="E202" s="147" t="str">
        <f>IF(Data!R194&gt;0,Data!R194*$D202,"")</f>
        <v/>
      </c>
      <c r="F202" s="120" t="str">
        <f>IF(Data!P194&gt;0.0001,Data!P194,"")</f>
        <v/>
      </c>
      <c r="G202" s="148" t="str">
        <f>IF(Data!P194&gt;0,10^(-Data!P194)*10^3,"")</f>
        <v/>
      </c>
      <c r="H202" s="149" t="str">
        <f t="shared" si="8"/>
        <v/>
      </c>
      <c r="I202" s="266" t="str">
        <f>IF(Data!T194&gt;0,Data!T194*$D202,"")</f>
        <v/>
      </c>
      <c r="J202" s="266" t="str">
        <f>IF(Data!V194&gt;0,Data!V194*$D202,"")</f>
        <v/>
      </c>
      <c r="K202" s="266" t="str">
        <f>IF(Data!X194&gt;0,Data!X194*$D202,"")</f>
        <v/>
      </c>
      <c r="L202" s="266" t="str">
        <f>IF(Data!Z194&gt;0,Data!Z194*$D202,"")</f>
        <v/>
      </c>
      <c r="M202" s="266" t="str">
        <f>IF(Data!AB194&gt;0,Data!AB194*$D202,"")</f>
        <v/>
      </c>
      <c r="N202" s="266" t="str">
        <f>IF(Data!AD194&gt;0,Data!AD194*$D202,"")</f>
        <v/>
      </c>
      <c r="O202" s="266" t="str">
        <f>IF(Data!AF194&gt;0,Data!AF194*$D202,"")</f>
        <v/>
      </c>
      <c r="P202" s="266" t="str">
        <f>IF(Data!AH194&gt;0,Data!AH194*$D202,"")</f>
        <v/>
      </c>
    </row>
    <row r="203" spans="1:16" x14ac:dyDescent="0.2">
      <c r="A203" s="120" t="str">
        <f>IF(Data!A195&gt;0.0001,Data!A195,"")</f>
        <v/>
      </c>
      <c r="B203" s="380">
        <v>39586</v>
      </c>
      <c r="C203" s="380">
        <v>39587</v>
      </c>
      <c r="D203" s="121" t="str">
        <f>IF(Data!N195&gt;0,Data!N195,"")</f>
        <v/>
      </c>
      <c r="E203" s="147" t="str">
        <f>IF(Data!R195&gt;0,Data!R195*$D203,"")</f>
        <v/>
      </c>
      <c r="F203" s="120" t="str">
        <f>IF(Data!P195&gt;0.0001,Data!P195,"")</f>
        <v/>
      </c>
      <c r="G203" s="148" t="str">
        <f>IF(Data!P195&gt;0,10^(-Data!P195)*10^3,"")</f>
        <v/>
      </c>
      <c r="H203" s="149" t="str">
        <f t="shared" si="8"/>
        <v/>
      </c>
      <c r="I203" s="266" t="str">
        <f>IF(Data!T195&gt;0,Data!T195*$D203,"")</f>
        <v/>
      </c>
      <c r="J203" s="266" t="str">
        <f>IF(Data!V195&gt;0,Data!V195*$D203,"")</f>
        <v/>
      </c>
      <c r="K203" s="266" t="str">
        <f>IF(Data!X195&gt;0,Data!X195*$D203,"")</f>
        <v/>
      </c>
      <c r="L203" s="266" t="str">
        <f>IF(Data!Z195&gt;0,Data!Z195*$D203,"")</f>
        <v/>
      </c>
      <c r="M203" s="266" t="str">
        <f>IF(Data!AB195&gt;0,Data!AB195*$D203,"")</f>
        <v/>
      </c>
      <c r="N203" s="266" t="str">
        <f>IF(Data!AD195&gt;0,Data!AD195*$D203,"")</f>
        <v/>
      </c>
      <c r="O203" s="266" t="str">
        <f>IF(Data!AF195&gt;0,Data!AF195*$D203,"")</f>
        <v/>
      </c>
      <c r="P203" s="266" t="str">
        <f>IF(Data!AH195&gt;0,Data!AH195*$D203,"")</f>
        <v/>
      </c>
    </row>
    <row r="204" spans="1:16" x14ac:dyDescent="0.2">
      <c r="A204" s="120" t="str">
        <f>IF(Data!A196&gt;0.0001,Data!A196,"")</f>
        <v>DEU96050</v>
      </c>
      <c r="B204" s="380">
        <v>39587</v>
      </c>
      <c r="C204" s="380">
        <v>39588</v>
      </c>
      <c r="D204" s="121">
        <f>IF(Data!N196&gt;0,Data!N196,"")</f>
        <v>7.5646999999999993</v>
      </c>
      <c r="E204" s="147">
        <f>IF(Data!R196&gt;0,Data!R196*$D204,"")</f>
        <v>61.274069999999995</v>
      </c>
      <c r="F204" s="120">
        <f>IF(Data!P196&gt;0.0001,Data!P196,"")</f>
        <v>5.69</v>
      </c>
      <c r="G204" s="148">
        <f>IF(Data!P196&gt;0,10^(-Data!P196)*10^3,"")</f>
        <v>2.0417379446695245E-3</v>
      </c>
      <c r="H204" s="149">
        <f t="shared" si="8"/>
        <v>1.5445135030041551E-2</v>
      </c>
      <c r="I204" s="266">
        <f>IF(Data!T196&gt;0,Data!T196*$D204,"")</f>
        <v>0.51439959999999996</v>
      </c>
      <c r="J204" s="266">
        <f>IF(Data!V196&gt;0,Data!V196*$D204,"")</f>
        <v>1.6814963269762113</v>
      </c>
      <c r="K204" s="266">
        <f>IF(Data!X196&gt;0,Data!X196*$D204,"")</f>
        <v>1.8609095851595843</v>
      </c>
      <c r="L204" s="266">
        <f>IF(Data!Z196&gt;0,Data!Z196*$D204,"")</f>
        <v>0.36310559999999997</v>
      </c>
      <c r="M204" s="266">
        <f>IF(Data!AB196&gt;0,Data!AB196*$D204,"")</f>
        <v>2.1789698666062236</v>
      </c>
      <c r="N204" s="266">
        <f>IF(Data!AD196&gt;0,Data!AD196*$D204,"")</f>
        <v>2.8065036999999999</v>
      </c>
      <c r="O204" s="266">
        <f>IF(Data!AF196&gt;0,Data!AF196*$D204,"")</f>
        <v>0.46901139999999997</v>
      </c>
      <c r="P204" s="266">
        <f>IF(Data!AH196&gt;0,Data!AH196*$D204,"")</f>
        <v>2.5795626999999999</v>
      </c>
    </row>
    <row r="205" spans="1:16" x14ac:dyDescent="0.2">
      <c r="A205" s="120" t="str">
        <f>IF(Data!A197&gt;0.0001,Data!A197,"")</f>
        <v>DEU96051</v>
      </c>
      <c r="B205" s="380">
        <v>39588</v>
      </c>
      <c r="C205" s="380">
        <v>39589</v>
      </c>
      <c r="D205" s="121">
        <f>IF(Data!N197&gt;0,Data!N197,"")</f>
        <v>12.127899999999999</v>
      </c>
      <c r="E205" s="147">
        <f>IF(Data!R197&gt;0,Data!R197*$D205,"")</f>
        <v>71.554609999999997</v>
      </c>
      <c r="F205" s="120">
        <f>IF(Data!P197&gt;0.0001,Data!P197,"")</f>
        <v>5.31</v>
      </c>
      <c r="G205" s="148">
        <f>IF(Data!P197&gt;0,10^(-Data!P197)*10^3,"")</f>
        <v>4.8977881936844584E-3</v>
      </c>
      <c r="H205" s="149">
        <f t="shared" si="8"/>
        <v>5.9399885434185735E-2</v>
      </c>
      <c r="I205" s="266">
        <f>IF(Data!T197&gt;0,Data!T197*$D205,"")</f>
        <v>0.42447649999999998</v>
      </c>
      <c r="J205" s="266">
        <f>IF(Data!V197&gt;0,Data!V197*$D205,"")</f>
        <v>2.205416415267317</v>
      </c>
      <c r="K205" s="266">
        <f>IF(Data!X197&gt;0,Data!X197*$D205,"")</f>
        <v>1.6718670343403217</v>
      </c>
      <c r="L205" s="266">
        <f>IF(Data!Z197&gt;0,Data!Z197*$D205,"")</f>
        <v>0.31532539999999992</v>
      </c>
      <c r="M205" s="266">
        <f>IF(Data!AB197&gt;0,Data!AB197*$D205,"")</f>
        <v>3.1220978135634434</v>
      </c>
      <c r="N205" s="266">
        <f>IF(Data!AD197&gt;0,Data!AD197*$D205,"")</f>
        <v>0.31532539999999992</v>
      </c>
      <c r="O205" s="266">
        <f>IF(Data!AF197&gt;0,Data!AF197*$D205,"")</f>
        <v>0.3517091</v>
      </c>
      <c r="P205" s="266">
        <f>IF(Data!AH197&gt;0,Data!AH197*$D205,"")</f>
        <v>1.3947084999999999</v>
      </c>
    </row>
    <row r="206" spans="1:16" x14ac:dyDescent="0.2">
      <c r="A206" s="120" t="str">
        <f>IF(Data!A198&gt;0.0001,Data!A198,"")</f>
        <v>DEU96052</v>
      </c>
      <c r="B206" s="380">
        <v>39589</v>
      </c>
      <c r="C206" s="380">
        <v>39590</v>
      </c>
      <c r="D206" s="121">
        <f>IF(Data!N198&gt;0,Data!N198,"")</f>
        <v>12.7075</v>
      </c>
      <c r="E206" s="147">
        <f>IF(Data!R198&gt;0,Data!R198*$D206,"")</f>
        <v>142.32399999999998</v>
      </c>
      <c r="F206" s="120">
        <f>IF(Data!P198&gt;0.0001,Data!P198,"")</f>
        <v>5.85</v>
      </c>
      <c r="G206" s="148">
        <f>IF(Data!P198&gt;0,10^(-Data!P198)*10^3,"")</f>
        <v>1.4125375446227531E-3</v>
      </c>
      <c r="H206" s="149">
        <f t="shared" si="8"/>
        <v>1.7949820848293635E-2</v>
      </c>
      <c r="I206" s="266">
        <f>IF(Data!T198&gt;0,Data!T198*$D206,"")</f>
        <v>1.0038925000000001</v>
      </c>
      <c r="J206" s="266">
        <f>IF(Data!V198&gt;0,Data!V198*$D206,"")</f>
        <v>5.141203793044915</v>
      </c>
      <c r="K206" s="266">
        <f>IF(Data!X198&gt;0,Data!X198*$D206,"")</f>
        <v>4.0888692919156373</v>
      </c>
      <c r="L206" s="266">
        <f>IF(Data!Z198&gt;0,Data!Z198*$D206,"")</f>
        <v>0.69891249999999994</v>
      </c>
      <c r="M206" s="266">
        <f>IF(Data!AB198&gt;0,Data!AB198*$D206,"")</f>
        <v>10.194093189777879</v>
      </c>
      <c r="N206" s="266">
        <f>IF(Data!AD198&gt;0,Data!AD198*$D206,"")</f>
        <v>0.81328</v>
      </c>
      <c r="O206" s="266">
        <f>IF(Data!AF198&gt;0,Data!AF198*$D206,"")</f>
        <v>0.53371500000000005</v>
      </c>
      <c r="P206" s="266">
        <f>IF(Data!AH198&gt;0,Data!AH198*$D206,"")</f>
        <v>3.2022900000000001</v>
      </c>
    </row>
    <row r="207" spans="1:16" x14ac:dyDescent="0.2">
      <c r="A207" s="120" t="str">
        <f>IF(Data!A199&gt;0.0001,Data!A199,"")</f>
        <v/>
      </c>
      <c r="B207" s="380">
        <v>39590</v>
      </c>
      <c r="C207" s="380">
        <v>39591</v>
      </c>
      <c r="D207" s="121" t="str">
        <f>IF(Data!N199&gt;0,Data!N199,"")</f>
        <v/>
      </c>
      <c r="E207" s="147" t="str">
        <f>IF(Data!R199&gt;0,Data!R199*$D207,"")</f>
        <v/>
      </c>
      <c r="F207" s="120" t="str">
        <f>IF(Data!P199&gt;0.0001,Data!P199,"")</f>
        <v/>
      </c>
      <c r="G207" s="148" t="str">
        <f>IF(Data!P199&gt;0,10^(-Data!P199)*10^3,"")</f>
        <v/>
      </c>
      <c r="H207" s="149" t="str">
        <f t="shared" si="8"/>
        <v/>
      </c>
      <c r="I207" s="266" t="str">
        <f>IF(Data!T199&gt;0,Data!T199*$D207,"")</f>
        <v/>
      </c>
      <c r="J207" s="266" t="str">
        <f>IF(Data!V199&gt;0,Data!V199*$D207,"")</f>
        <v/>
      </c>
      <c r="K207" s="266" t="str">
        <f>IF(Data!X199&gt;0,Data!X199*$D207,"")</f>
        <v/>
      </c>
      <c r="L207" s="266" t="str">
        <f>IF(Data!Z199&gt;0,Data!Z199*$D207,"")</f>
        <v/>
      </c>
      <c r="M207" s="266" t="str">
        <f>IF(Data!AB199&gt;0,Data!AB199*$D207,"")</f>
        <v/>
      </c>
      <c r="N207" s="266" t="str">
        <f>IF(Data!AD199&gt;0,Data!AD199*$D207,"")</f>
        <v/>
      </c>
      <c r="O207" s="266" t="str">
        <f>IF(Data!AF199&gt;0,Data!AF199*$D207,"")</f>
        <v/>
      </c>
      <c r="P207" s="266" t="str">
        <f>IF(Data!AH199&gt;0,Data!AH199*$D207,"")</f>
        <v/>
      </c>
    </row>
    <row r="208" spans="1:16" x14ac:dyDescent="0.2">
      <c r="A208" s="120" t="str">
        <f>IF(Data!A200&gt;0.0001,Data!A200,"")</f>
        <v>DEU96053</v>
      </c>
      <c r="B208" s="380">
        <v>39591</v>
      </c>
      <c r="C208" s="380">
        <v>39592</v>
      </c>
      <c r="D208" s="121">
        <f>IF(Data!N200&gt;0,Data!N200,"")</f>
        <v>1.0671999999999999</v>
      </c>
      <c r="E208" s="147">
        <f>IF(Data!R200&gt;0,Data!R200*$D208,"")</f>
        <v>8.96448</v>
      </c>
      <c r="F208" s="120">
        <f>IF(Data!P200&gt;0.0001,Data!P200,"")</f>
        <v>5.53</v>
      </c>
      <c r="G208" s="148">
        <f>IF(Data!P200&gt;0,10^(-Data!P200)*10^3,"")</f>
        <v>2.951209226666379E-3</v>
      </c>
      <c r="H208" s="149">
        <f t="shared" si="8"/>
        <v>3.1495304866983593E-3</v>
      </c>
      <c r="I208" s="266">
        <f>IF(Data!T200&gt;0,Data!T200*$D208,"")</f>
        <v>0.13446719999999998</v>
      </c>
      <c r="J208" s="266">
        <f>IF(Data!V200&gt;0,Data!V200*$D208,"")</f>
        <v>0.36040941228610596</v>
      </c>
      <c r="K208" s="266">
        <f>IF(Data!X200&gt;0,Data!X200*$D208,"")</f>
        <v>0.25683083088838454</v>
      </c>
      <c r="L208" s="266">
        <f>IF(Data!Z200&gt;0,Data!Z200*$D208,"")</f>
        <v>5.7628799999999994E-2</v>
      </c>
      <c r="M208" s="266">
        <f>IF(Data!AB200&gt;0,Data!AB200*$D208,"")</f>
        <v>0.42174828573932094</v>
      </c>
      <c r="N208" s="266">
        <f>IF(Data!AD200&gt;0,Data!AD200*$D208,"")</f>
        <v>0.1750208</v>
      </c>
      <c r="O208" s="266">
        <f>IF(Data!AF200&gt;0,Data!AF200*$D208,"")</f>
        <v>5.5494399999999992E-2</v>
      </c>
      <c r="P208" s="266">
        <f>IF(Data!AH200&gt;0,Data!AH200*$D208,"")</f>
        <v>0.22731359999999998</v>
      </c>
    </row>
    <row r="209" spans="1:18" x14ac:dyDescent="0.2">
      <c r="A209" s="120" t="str">
        <f>IF(Data!A201&gt;0.0001,Data!A201,"")</f>
        <v>DEU96054</v>
      </c>
      <c r="B209" s="380">
        <v>39592</v>
      </c>
      <c r="C209" s="380">
        <v>39593</v>
      </c>
      <c r="D209" s="121">
        <f>IF(Data!N201&gt;0,Data!N201,"")</f>
        <v>2.6082000000000001</v>
      </c>
      <c r="E209" s="147">
        <f>IF(Data!R201&gt;0,Data!R201*$D209,"")</f>
        <v>22.169699999999999</v>
      </c>
      <c r="F209" s="120">
        <f>IF(Data!P201&gt;0.0001,Data!P201,"")</f>
        <v>5.29</v>
      </c>
      <c r="G209" s="148">
        <f>IF(Data!P201&gt;0,10^(-Data!P201)*10^3,"")</f>
        <v>5.1286138399136436E-3</v>
      </c>
      <c r="H209" s="149">
        <f t="shared" si="8"/>
        <v>1.3376450617262765E-2</v>
      </c>
      <c r="I209" s="266">
        <f>IF(Data!T201&gt;0,Data!T201*$D209,"")</f>
        <v>0.20083139999999999</v>
      </c>
      <c r="J209" s="266">
        <f>IF(Data!V201&gt;0,Data!V201*$D209,"")</f>
        <v>1.0239995781907911</v>
      </c>
      <c r="K209" s="266">
        <f>IF(Data!X201&gt;0,Data!X201*$D209,"")</f>
        <v>0.46053499634819189</v>
      </c>
      <c r="L209" s="266">
        <f>IF(Data!Z201&gt;0,Data!Z201*$D209,"")</f>
        <v>9.3895199999999998E-2</v>
      </c>
      <c r="M209" s="266">
        <f>IF(Data!AB201&gt;0,Data!AB201*$D209,"")</f>
        <v>0.56980953509331933</v>
      </c>
      <c r="N209" s="266">
        <f>IF(Data!AD201&gt;0,Data!AD201*$D209,"")</f>
        <v>0.52424820000000005</v>
      </c>
      <c r="O209" s="266">
        <f>IF(Data!AF201&gt;0,Data!AF201*$D209,"")</f>
        <v>0.17474940000000003</v>
      </c>
      <c r="P209" s="266">
        <f>IF(Data!AH201&gt;0,Data!AH201*$D209,"")</f>
        <v>0.86853060000000004</v>
      </c>
    </row>
    <row r="210" spans="1:18" x14ac:dyDescent="0.2">
      <c r="A210" s="120" t="str">
        <f>IF(Data!A202&gt;0.0001,Data!A202,"")</f>
        <v>DEU96055</v>
      </c>
      <c r="B210" s="380">
        <v>39593</v>
      </c>
      <c r="C210" s="380">
        <v>39594</v>
      </c>
      <c r="D210" s="121">
        <f>IF(Data!N202&gt;0,Data!N202,"")</f>
        <v>12.240600000000001</v>
      </c>
      <c r="E210" s="147">
        <f>IF(Data!R202&gt;0,Data!R202*$D210,"")</f>
        <v>102.82104000000001</v>
      </c>
      <c r="F210" s="120">
        <f>IF(Data!P202&gt;0.0001,Data!P202,"")</f>
        <v>6.18</v>
      </c>
      <c r="G210" s="148">
        <f>IF(Data!P202&gt;0,10^(-Data!P202)*10^3,"")</f>
        <v>6.6069344800759506E-4</v>
      </c>
      <c r="H210" s="149">
        <f t="shared" si="8"/>
        <v>8.0872842196817677E-3</v>
      </c>
      <c r="I210" s="266">
        <f>IF(Data!T202&gt;0,Data!T202*$D210,"")</f>
        <v>0.53858640000000002</v>
      </c>
      <c r="J210" s="266">
        <f>IF(Data!V202&gt;0,Data!V202*$D210,"")</f>
        <v>2.1899641370831389</v>
      </c>
      <c r="K210" s="266">
        <f>IF(Data!X202&gt;0,Data!X202*$D210,"")</f>
        <v>3.6199494303928716</v>
      </c>
      <c r="L210" s="266">
        <f>IF(Data!Z202&gt;0,Data!Z202*$D210,"")</f>
        <v>0.35497740000000005</v>
      </c>
      <c r="M210" s="266">
        <f>IF(Data!AB202&gt;0,Data!AB202*$D210,"")</f>
        <v>8.1843702419757189</v>
      </c>
      <c r="N210" s="266">
        <f>IF(Data!AD202&gt;0,Data!AD202*$D210,"")</f>
        <v>1.4566314</v>
      </c>
      <c r="O210" s="266">
        <f>IF(Data!AF202&gt;0,Data!AF202*$D210,"")</f>
        <v>0.37945860000000003</v>
      </c>
      <c r="P210" s="266">
        <f>IF(Data!AH202&gt;0,Data!AH202*$D210,"")</f>
        <v>1.5790374</v>
      </c>
    </row>
    <row r="211" spans="1:18" x14ac:dyDescent="0.2">
      <c r="A211" s="120" t="str">
        <f>IF(Data!A203&gt;0.0001,Data!A203,"")</f>
        <v>DEU96056</v>
      </c>
      <c r="B211" s="380">
        <v>39594</v>
      </c>
      <c r="C211" s="380">
        <v>39595</v>
      </c>
      <c r="D211" s="121">
        <f>IF(Data!N203&gt;0,Data!N203,"")</f>
        <v>11.0814</v>
      </c>
      <c r="E211" s="147">
        <f>IF(Data!R203&gt;0,Data!R203*$D211,"")</f>
        <v>37.676760000000002</v>
      </c>
      <c r="F211" s="120">
        <f>IF(Data!P203&gt;0.0001,Data!P203,"")</f>
        <v>5.35</v>
      </c>
      <c r="G211" s="148">
        <f>IF(Data!P203&gt;0,10^(-Data!P203)*10^3,"")</f>
        <v>4.4668359215096296E-3</v>
      </c>
      <c r="H211" s="149">
        <f t="shared" si="8"/>
        <v>4.949879558061681E-2</v>
      </c>
      <c r="I211" s="266">
        <f>IF(Data!T203&gt;0,Data!T203*$D211,"")</f>
        <v>0.29919780000000001</v>
      </c>
      <c r="J211" s="266">
        <f>IF(Data!V203&gt;0,Data!V203*$D211,"")</f>
        <v>0.64333454177340543</v>
      </c>
      <c r="K211" s="266">
        <f>IF(Data!X203&gt;0,Data!X203*$D211,"")</f>
        <v>0.45865105026337161</v>
      </c>
      <c r="L211" s="266">
        <f>IF(Data!Z203&gt;0,Data!Z203*$D211,"")</f>
        <v>0.16622100000000001</v>
      </c>
      <c r="M211" s="266">
        <f>IF(Data!AB203&gt;0,Data!AB203*$D211,"")</f>
        <v>0.10793985767396445</v>
      </c>
      <c r="N211" s="266">
        <f>IF(Data!AD203&gt;0,Data!AD203*$D211,"")</f>
        <v>1.5957215999999999</v>
      </c>
      <c r="O211" s="266">
        <f>IF(Data!AF203&gt;0,Data!AF203*$D211,"")</f>
        <v>0.22162800000000002</v>
      </c>
      <c r="P211" s="266">
        <f>IF(Data!AH203&gt;0,Data!AH203*$D211,"")</f>
        <v>0.95300039999999997</v>
      </c>
    </row>
    <row r="212" spans="1:18" x14ac:dyDescent="0.2">
      <c r="A212" s="120" t="str">
        <f>IF(Data!A204&gt;0.0001,Data!A204,"")</f>
        <v>DEU96057</v>
      </c>
      <c r="B212" s="380">
        <v>39595</v>
      </c>
      <c r="C212" s="380">
        <v>39596</v>
      </c>
      <c r="D212" s="121">
        <f>IF(Data!N204&gt;0,Data!N204,"")</f>
        <v>17.2822</v>
      </c>
      <c r="E212" s="147">
        <f>IF(Data!R204&gt;0,Data!R204*$D212,"")</f>
        <v>95.052099999999996</v>
      </c>
      <c r="F212" s="120">
        <f>IF(Data!P204&gt;0.0001,Data!P204,"")</f>
        <v>5.35</v>
      </c>
      <c r="G212" s="148">
        <f>IF(Data!P204&gt;0,10^(-Data!P204)*10^3,"")</f>
        <v>4.4668359215096296E-3</v>
      </c>
      <c r="H212" s="149">
        <f t="shared" si="8"/>
        <v>7.719675176271372E-2</v>
      </c>
      <c r="I212" s="266">
        <f>IF(Data!T204&gt;0,Data!T204*$D212,"")</f>
        <v>0.84682780000000002</v>
      </c>
      <c r="J212" s="266">
        <f>IF(Data!V204&gt;0,Data!V204*$D212,"")</f>
        <v>2.4712225133202161</v>
      </c>
      <c r="K212" s="266">
        <f>IF(Data!X204&gt;0,Data!X204*$D212,"")</f>
        <v>2.8265793528346275</v>
      </c>
      <c r="L212" s="266">
        <f>IF(Data!Z204&gt;0,Data!Z204*$D212,"")</f>
        <v>0.48390159999999999</v>
      </c>
      <c r="M212" s="266">
        <f>IF(Data!AB204&gt;0,Data!AB204*$D212,"")</f>
        <v>3.8116890338048917</v>
      </c>
      <c r="N212" s="266">
        <f>IF(Data!AD204&gt;0,Data!AD204*$D212,"")</f>
        <v>1.468987</v>
      </c>
      <c r="O212" s="266">
        <f>IF(Data!AF204&gt;0,Data!AF204*$D212,"")</f>
        <v>0.29379739999999999</v>
      </c>
      <c r="P212" s="266">
        <f>IF(Data!AH204&gt;0,Data!AH204*$D212,"")</f>
        <v>1.296165</v>
      </c>
    </row>
    <row r="213" spans="1:18" x14ac:dyDescent="0.2">
      <c r="A213" s="120" t="str">
        <f>IF(Data!A205&gt;0.0001,Data!A205,"")</f>
        <v>DEU96058</v>
      </c>
      <c r="B213" s="380">
        <v>39596</v>
      </c>
      <c r="C213" s="380">
        <v>39597</v>
      </c>
      <c r="D213" s="121">
        <f>IF(Data!N205&gt;0,Data!N205,"")</f>
        <v>0.27829999999999999</v>
      </c>
      <c r="E213" s="147">
        <f>IF(Data!R205&gt;0,Data!R205*$D213,"")</f>
        <v>3.6178999999999997</v>
      </c>
      <c r="F213" s="120">
        <f>IF(Data!P205&gt;0.0001,Data!P205,"")</f>
        <v>4.9400000000000004</v>
      </c>
      <c r="G213" s="148">
        <f>IF(Data!P205&gt;0,10^(-Data!P205)*10^3,"")</f>
        <v>1.1481536214968798E-2</v>
      </c>
      <c r="H213" s="149">
        <f t="shared" si="8"/>
        <v>3.1953115286258165E-3</v>
      </c>
      <c r="I213" s="266">
        <f>IF(Data!T205&gt;0,Data!T205*$D213,"")</f>
        <v>4.8145899999999998E-2</v>
      </c>
      <c r="J213" s="266">
        <f>IF(Data!V205&gt;0,Data!V205*$D213,"")</f>
        <v>9.6877954423191665E-2</v>
      </c>
      <c r="K213" s="266">
        <f>IF(Data!X205&gt;0,Data!X205*$D213,"")</f>
        <v>0.11128486412525243</v>
      </c>
      <c r="L213" s="266">
        <f>IF(Data!Z205&gt;0,Data!Z205*$D213,"")</f>
        <v>1.83678E-2</v>
      </c>
      <c r="M213" s="266">
        <f>IF(Data!AB205&gt;0,Data!AB205*$D213,"")</f>
        <v>0.13863899527725768</v>
      </c>
      <c r="N213" s="266">
        <f>IF(Data!AD205&gt;0,Data!AD205*$D213,"")</f>
        <v>3.4509199999999997E-2</v>
      </c>
      <c r="O213" s="266">
        <f>IF(Data!AF205&gt;0,Data!AF205*$D213,"")</f>
        <v>8.3489999999999988E-3</v>
      </c>
      <c r="P213" s="266">
        <f>IF(Data!AH205&gt;0,Data!AH205*$D213,"")</f>
        <v>3.8127100000000004E-2</v>
      </c>
    </row>
    <row r="214" spans="1:18" x14ac:dyDescent="0.2">
      <c r="A214" s="120" t="str">
        <f>IF(Data!A206&gt;0.0001,Data!A206,"")</f>
        <v/>
      </c>
      <c r="B214" s="380">
        <v>39597</v>
      </c>
      <c r="C214" s="380">
        <v>39598</v>
      </c>
      <c r="D214" s="121" t="str">
        <f>IF(Data!N206&gt;0,Data!N206,"")</f>
        <v/>
      </c>
      <c r="E214" s="147" t="str">
        <f>IF(Data!R206&gt;0,Data!R206*$D214,"")</f>
        <v/>
      </c>
      <c r="F214" s="120" t="str">
        <f>IF(Data!P206&gt;0.0001,Data!P206,"")</f>
        <v/>
      </c>
      <c r="G214" s="148" t="str">
        <f>IF(Data!P206&gt;0,10^(-Data!P206)*10^3,"")</f>
        <v/>
      </c>
      <c r="H214" s="149" t="str">
        <f t="shared" si="8"/>
        <v/>
      </c>
      <c r="I214" s="266" t="str">
        <f>IF(Data!T206&gt;0,Data!T206*$D214,"")</f>
        <v/>
      </c>
      <c r="J214" s="266" t="str">
        <f>IF(Data!V206&gt;0,Data!V206*$D214,"")</f>
        <v/>
      </c>
      <c r="K214" s="266" t="str">
        <f>IF(Data!X206&gt;0,Data!X206*$D214,"")</f>
        <v/>
      </c>
      <c r="L214" s="266" t="str">
        <f>IF(Data!Z206&gt;0,Data!Z206*$D214,"")</f>
        <v/>
      </c>
      <c r="M214" s="266" t="str">
        <f>IF(Data!AB206&gt;0,Data!AB206*$D214,"")</f>
        <v/>
      </c>
      <c r="N214" s="266" t="str">
        <f>IF(Data!AD206&gt;0,Data!AD206*$D214,"")</f>
        <v/>
      </c>
      <c r="O214" s="266" t="str">
        <f>IF(Data!AF206&gt;0,Data!AF206*$D214,"")</f>
        <v/>
      </c>
      <c r="P214" s="266" t="str">
        <f>IF(Data!AH206&gt;0,Data!AH206*$D214,"")</f>
        <v/>
      </c>
    </row>
    <row r="215" spans="1:18" x14ac:dyDescent="0.2">
      <c r="A215" s="120" t="str">
        <f>IF(Data!A207&gt;0.0001,Data!A207,"")</f>
        <v/>
      </c>
      <c r="B215" s="380">
        <v>39598</v>
      </c>
      <c r="C215" s="380">
        <v>39599</v>
      </c>
      <c r="D215" s="121" t="str">
        <f>IF(Data!N207&gt;0,Data!N207,"")</f>
        <v/>
      </c>
      <c r="E215" s="147" t="str">
        <f>IF(Data!R207&gt;0,Data!R207*$D215,"")</f>
        <v/>
      </c>
      <c r="F215" s="120" t="str">
        <f>IF(Data!P207&gt;0.0001,Data!P207,"")</f>
        <v/>
      </c>
      <c r="G215" s="148" t="str">
        <f>IF(Data!P207&gt;0,10^(-Data!P207)*10^3,"")</f>
        <v/>
      </c>
      <c r="H215" s="149" t="str">
        <f t="shared" si="8"/>
        <v/>
      </c>
      <c r="I215" s="266" t="str">
        <f>IF(Data!T207&gt;0,Data!T207*$D215,"")</f>
        <v/>
      </c>
      <c r="J215" s="266" t="str">
        <f>IF(Data!V207&gt;0,Data!V207*$D215,"")</f>
        <v/>
      </c>
      <c r="K215" s="266" t="str">
        <f>IF(Data!X207&gt;0,Data!X207*$D215,"")</f>
        <v/>
      </c>
      <c r="L215" s="266" t="str">
        <f>IF(Data!Z207&gt;0,Data!Z207*$D215,"")</f>
        <v/>
      </c>
      <c r="M215" s="266" t="str">
        <f>IF(Data!AB207&gt;0,Data!AB207*$D215,"")</f>
        <v/>
      </c>
      <c r="N215" s="266" t="str">
        <f>IF(Data!AD207&gt;0,Data!AD207*$D215,"")</f>
        <v/>
      </c>
      <c r="O215" s="266" t="str">
        <f>IF(Data!AF207&gt;0,Data!AF207*$D215,"")</f>
        <v/>
      </c>
      <c r="P215" s="266" t="str">
        <f>IF(Data!AH207&gt;0,Data!AH207*$D215,"")</f>
        <v/>
      </c>
    </row>
    <row r="216" spans="1:18" x14ac:dyDescent="0.2">
      <c r="A216" s="120" t="str">
        <f>IF(Data!A208&gt;0.0001,Data!A208,"")</f>
        <v/>
      </c>
      <c r="B216" s="380">
        <v>39599</v>
      </c>
      <c r="C216" s="380">
        <v>39600</v>
      </c>
      <c r="D216" s="121" t="str">
        <f>IF(Data!N208&gt;0,Data!N208,"")</f>
        <v/>
      </c>
      <c r="E216" s="147" t="str">
        <f>IF(Data!R208&gt;0,Data!R208*$D216,"")</f>
        <v/>
      </c>
      <c r="F216" s="120" t="str">
        <f>IF(Data!P208&gt;0.0001,Data!P208,"")</f>
        <v/>
      </c>
      <c r="G216" s="148" t="str">
        <f>IF(Data!P208&gt;0,10^(-Data!P208)*10^3,"")</f>
        <v/>
      </c>
      <c r="H216" s="149" t="str">
        <f t="shared" si="8"/>
        <v/>
      </c>
      <c r="I216" s="266" t="str">
        <f>IF(Data!T208&gt;0,Data!T208*$D216,"")</f>
        <v/>
      </c>
      <c r="J216" s="266" t="str">
        <f>IF(Data!V208&gt;0,Data!V208*$D216,"")</f>
        <v/>
      </c>
      <c r="K216" s="266" t="str">
        <f>IF(Data!X208&gt;0,Data!X208*$D216,"")</f>
        <v/>
      </c>
      <c r="L216" s="266" t="str">
        <f>IF(Data!Z208&gt;0,Data!Z208*$D216,"")</f>
        <v/>
      </c>
      <c r="M216" s="266" t="str">
        <f>IF(Data!AB208&gt;0,Data!AB208*$D216,"")</f>
        <v/>
      </c>
      <c r="N216" s="266" t="str">
        <f>IF(Data!AD208&gt;0,Data!AD208*$D216,"")</f>
        <v/>
      </c>
      <c r="O216" s="266" t="str">
        <f>IF(Data!AF208&gt;0,Data!AF208*$D216,"")</f>
        <v/>
      </c>
      <c r="P216" s="266" t="str">
        <f>IF(Data!AH208&gt;0,Data!AH208*$D216,"")</f>
        <v/>
      </c>
    </row>
    <row r="217" spans="1:18" x14ac:dyDescent="0.2">
      <c r="A217" s="124" t="s">
        <v>513</v>
      </c>
      <c r="D217" s="362">
        <f>SUM(D186:D216)</f>
        <v>131.62669999999997</v>
      </c>
      <c r="E217" s="363"/>
      <c r="F217" s="364"/>
      <c r="G217" s="364"/>
      <c r="H217" s="364"/>
      <c r="I217" s="364"/>
      <c r="J217" s="364"/>
      <c r="K217" s="364"/>
      <c r="L217" s="364"/>
      <c r="M217" s="364"/>
      <c r="N217" s="364"/>
      <c r="O217" s="364"/>
      <c r="P217" s="364"/>
      <c r="Q217" s="362"/>
    </row>
    <row r="218" spans="1:18" x14ac:dyDescent="0.2">
      <c r="A218" s="124" t="s">
        <v>514</v>
      </c>
      <c r="D218" s="121" t="str">
        <f>IF(Data!N209&gt;0,Data!N209,"")</f>
        <v/>
      </c>
      <c r="E218" s="362">
        <f>SUM(E186:E216)/$D217</f>
        <v>18.435031190480352</v>
      </c>
      <c r="F218" s="365">
        <f>LOG(H218/1000)*-1</f>
        <v>4.6879366446904527</v>
      </c>
      <c r="G218" s="364"/>
      <c r="H218" s="366">
        <f>SUM(H186:H216)/$D217</f>
        <v>2.0514614262243061E-2</v>
      </c>
      <c r="I218" s="367">
        <f>SUM(I186:I216)/$D217</f>
        <v>5.5635499484527083E-2</v>
      </c>
      <c r="J218" s="367">
        <f t="shared" ref="J218:P218" si="9">SUM(J186:J216)/$D217</f>
        <v>0.39196428100878555</v>
      </c>
      <c r="K218" s="367">
        <f t="shared" si="9"/>
        <v>0.65877588838525636</v>
      </c>
      <c r="L218" s="367">
        <f t="shared" si="9"/>
        <v>3.389938667458807E-2</v>
      </c>
      <c r="M218" s="367">
        <f t="shared" si="9"/>
        <v>0.6170373848987587</v>
      </c>
      <c r="N218" s="367">
        <f t="shared" si="9"/>
        <v>8.4024270911600779E-2</v>
      </c>
      <c r="O218" s="367">
        <f t="shared" si="9"/>
        <v>3.7514546820667849E-2</v>
      </c>
      <c r="P218" s="367">
        <f t="shared" si="9"/>
        <v>0.19315216061786861</v>
      </c>
      <c r="Q218" s="368" t="s">
        <v>2074</v>
      </c>
      <c r="R218" s="364"/>
    </row>
    <row r="219" spans="1:18" x14ac:dyDescent="0.2">
      <c r="A219" s="120" t="str">
        <f>IF(Data!A209&gt;0.0001,Data!A209,"")</f>
        <v/>
      </c>
      <c r="B219" s="380">
        <v>39600</v>
      </c>
      <c r="C219" s="380">
        <v>39601</v>
      </c>
      <c r="D219" s="121" t="str">
        <f>IF(Data!N209&gt;0,Data!N209,"")</f>
        <v/>
      </c>
      <c r="E219" s="147" t="str">
        <f>IF(Data!R209&gt;0,Data!R209*$D219,"")</f>
        <v/>
      </c>
      <c r="F219" s="120" t="str">
        <f>IF(Data!P209&gt;0.0001,Data!P209,"")</f>
        <v/>
      </c>
      <c r="G219" s="148" t="str">
        <f>IF(Data!P209&gt;0,10^(-Data!P209)*10^3,"")</f>
        <v/>
      </c>
      <c r="H219" s="149" t="str">
        <f t="shared" ref="H219:H248" si="10">IF(ISNUMBER(G219),G219*$D219,"")</f>
        <v/>
      </c>
      <c r="I219" s="266" t="str">
        <f>IF(Data!T209&gt;0,Data!T209*$D219,"")</f>
        <v/>
      </c>
      <c r="J219" s="266" t="str">
        <f>IF(Data!V209&gt;0,Data!V209*$D219,"")</f>
        <v/>
      </c>
      <c r="K219" s="266" t="str">
        <f>IF(Data!X209&gt;0,Data!X209*$D219,"")</f>
        <v/>
      </c>
      <c r="L219" s="266" t="str">
        <f>IF(Data!Z209&gt;0,Data!Z209*$D219,"")</f>
        <v/>
      </c>
      <c r="M219" s="266" t="str">
        <f>IF(Data!AB209&gt;0,Data!AB209*$D219,"")</f>
        <v/>
      </c>
      <c r="N219" s="266" t="str">
        <f>IF(Data!AD209&gt;0,Data!AD209*$D219,"")</f>
        <v/>
      </c>
      <c r="O219" s="266" t="str">
        <f>IF(Data!AF209&gt;0,Data!AF209*$D219,"")</f>
        <v/>
      </c>
      <c r="P219" s="266" t="str">
        <f>IF(Data!AH209&gt;0,Data!AH209*$D219,"")</f>
        <v/>
      </c>
    </row>
    <row r="220" spans="1:18" x14ac:dyDescent="0.2">
      <c r="A220" s="120" t="str">
        <f>IF(Data!A210&gt;0.0001,Data!A210,"")</f>
        <v/>
      </c>
      <c r="B220" s="380">
        <v>39601</v>
      </c>
      <c r="C220" s="380">
        <v>39602</v>
      </c>
      <c r="D220" s="121" t="str">
        <f>IF(Data!N210&gt;0,Data!N210,"")</f>
        <v/>
      </c>
      <c r="E220" s="147" t="str">
        <f>IF(Data!R210&gt;0,Data!R210*$D220,"")</f>
        <v/>
      </c>
      <c r="F220" s="120" t="str">
        <f>IF(Data!P210&gt;0.0001,Data!P210,"")</f>
        <v/>
      </c>
      <c r="G220" s="148" t="str">
        <f>IF(Data!P210&gt;0,10^(-Data!P210)*10^3,"")</f>
        <v/>
      </c>
      <c r="H220" s="149" t="str">
        <f t="shared" si="10"/>
        <v/>
      </c>
      <c r="I220" s="266" t="str">
        <f>IF(Data!T210&gt;0,Data!T210*$D220,"")</f>
        <v/>
      </c>
      <c r="J220" s="266" t="str">
        <f>IF(Data!V210&gt;0,Data!V210*$D220,"")</f>
        <v/>
      </c>
      <c r="K220" s="266" t="str">
        <f>IF(Data!X210&gt;0,Data!X210*$D220,"")</f>
        <v/>
      </c>
      <c r="L220" s="266" t="str">
        <f>IF(Data!Z210&gt;0,Data!Z210*$D220,"")</f>
        <v/>
      </c>
      <c r="M220" s="266" t="str">
        <f>IF(Data!AB210&gt;0,Data!AB210*$D220,"")</f>
        <v/>
      </c>
      <c r="N220" s="266" t="str">
        <f>IF(Data!AD210&gt;0,Data!AD210*$D220,"")</f>
        <v/>
      </c>
      <c r="O220" s="266" t="str">
        <f>IF(Data!AF210&gt;0,Data!AF210*$D220,"")</f>
        <v/>
      </c>
      <c r="P220" s="266" t="str">
        <f>IF(Data!AH210&gt;0,Data!AH210*$D220,"")</f>
        <v/>
      </c>
    </row>
    <row r="221" spans="1:18" x14ac:dyDescent="0.2">
      <c r="A221" s="120" t="str">
        <f>IF(Data!A211&gt;0.0001,Data!A211,"")</f>
        <v>DEU96059</v>
      </c>
      <c r="B221" s="380">
        <v>39602</v>
      </c>
      <c r="C221" s="380">
        <v>39603</v>
      </c>
      <c r="D221" s="121">
        <f>IF(Data!N211&gt;0,Data!N211,"")</f>
        <v>1.8192999999999999</v>
      </c>
      <c r="E221" s="147">
        <f>IF(Data!R211&gt;0,Data!R211*$D221,"")</f>
        <v>125.5317</v>
      </c>
      <c r="F221" s="120">
        <f>IF(Data!P211&gt;0.0001,Data!P211,"")</f>
        <v>6.5</v>
      </c>
      <c r="G221" s="148">
        <f>IF(Data!P211&gt;0,10^(-Data!P211)*10^3,"")</f>
        <v>3.1622776601683734E-4</v>
      </c>
      <c r="H221" s="149">
        <f t="shared" si="10"/>
        <v>5.753131747144322E-4</v>
      </c>
      <c r="I221" s="266">
        <f>IF(Data!T211&gt;0,Data!T211*$D221,"")</f>
        <v>0.63857429999999993</v>
      </c>
      <c r="J221" s="266">
        <f>IF(Data!V211&gt;0,Data!V211*$D221,"")</f>
        <v>5.2744292299740332</v>
      </c>
      <c r="K221" s="266">
        <f>IF(Data!X211&gt;0,Data!X211*$D221,"")</f>
        <v>4.6661398521454887</v>
      </c>
      <c r="L221" s="266">
        <f>IF(Data!Z211&gt;0,Data!Z211*$D221,"")</f>
        <v>0.34930559999999999</v>
      </c>
      <c r="M221" s="266">
        <f>IF(Data!AB211&gt;0,Data!AB211*$D221,"")</f>
        <v>9.9162407105661732</v>
      </c>
      <c r="N221" s="266">
        <f>IF(Data!AD211&gt;0,Data!AD211*$D221,"")</f>
        <v>0.98060270000000005</v>
      </c>
      <c r="O221" s="266">
        <f>IF(Data!AF211&gt;0,Data!AF211*$D221,"")</f>
        <v>0.19648439999999998</v>
      </c>
      <c r="P221" s="266">
        <f>IF(Data!AH211&gt;0,Data!AH211*$D221,"")</f>
        <v>1.4263311999999999</v>
      </c>
    </row>
    <row r="222" spans="1:18" x14ac:dyDescent="0.2">
      <c r="A222" s="120" t="str">
        <f>IF(Data!A212&gt;0.0001,Data!A212,"")</f>
        <v/>
      </c>
      <c r="B222" s="380">
        <v>39603</v>
      </c>
      <c r="C222" s="380">
        <v>39604</v>
      </c>
      <c r="D222" s="121" t="str">
        <f>IF(Data!N212&gt;0,Data!N212,"")</f>
        <v/>
      </c>
      <c r="E222" s="147" t="str">
        <f>IF(Data!R212&gt;0,Data!R212*$D222,"")</f>
        <v/>
      </c>
      <c r="F222" s="120" t="str">
        <f>IF(Data!P212&gt;0.0001,Data!P212,"")</f>
        <v/>
      </c>
      <c r="G222" s="148" t="str">
        <f>IF(Data!P212&gt;0,10^(-Data!P212)*10^3,"")</f>
        <v/>
      </c>
      <c r="H222" s="149" t="str">
        <f t="shared" si="10"/>
        <v/>
      </c>
      <c r="I222" s="266" t="str">
        <f>IF(Data!T212&gt;0,Data!T212*$D222,"")</f>
        <v/>
      </c>
      <c r="J222" s="266" t="str">
        <f>IF(Data!V212&gt;0,Data!V212*$D222,"")</f>
        <v/>
      </c>
      <c r="K222" s="266" t="str">
        <f>IF(Data!X212&gt;0,Data!X212*$D222,"")</f>
        <v/>
      </c>
      <c r="L222" s="266" t="str">
        <f>IF(Data!Z212&gt;0,Data!Z212*$D222,"")</f>
        <v/>
      </c>
      <c r="M222" s="266" t="str">
        <f>IF(Data!AB212&gt;0,Data!AB212*$D222,"")</f>
        <v/>
      </c>
      <c r="N222" s="266" t="str">
        <f>IF(Data!AD212&gt;0,Data!AD212*$D222,"")</f>
        <v/>
      </c>
      <c r="O222" s="266" t="str">
        <f>IF(Data!AF212&gt;0,Data!AF212*$D222,"")</f>
        <v/>
      </c>
      <c r="P222" s="266" t="str">
        <f>IF(Data!AH212&gt;0,Data!AH212*$D222,"")</f>
        <v/>
      </c>
    </row>
    <row r="223" spans="1:18" x14ac:dyDescent="0.2">
      <c r="A223" s="120" t="str">
        <f>IF(Data!A213&gt;0.0001,Data!A213,"")</f>
        <v/>
      </c>
      <c r="B223" s="380">
        <v>39604</v>
      </c>
      <c r="C223" s="380">
        <v>39605</v>
      </c>
      <c r="D223" s="121" t="str">
        <f>IF(Data!N213&gt;0,Data!N213,"")</f>
        <v/>
      </c>
      <c r="E223" s="147" t="str">
        <f>IF(Data!R213&gt;0,Data!R213*$D223,"")</f>
        <v/>
      </c>
      <c r="F223" s="120" t="str">
        <f>IF(Data!P213&gt;0.0001,Data!P213,"")</f>
        <v/>
      </c>
      <c r="G223" s="148" t="str">
        <f>IF(Data!P213&gt;0,10^(-Data!P213)*10^3,"")</f>
        <v/>
      </c>
      <c r="H223" s="149" t="str">
        <f t="shared" si="10"/>
        <v/>
      </c>
      <c r="I223" s="266" t="str">
        <f>IF(Data!T213&gt;0,Data!T213*$D223,"")</f>
        <v/>
      </c>
      <c r="J223" s="266" t="str">
        <f>IF(Data!V213&gt;0,Data!V213*$D223,"")</f>
        <v/>
      </c>
      <c r="K223" s="266" t="str">
        <f>IF(Data!X213&gt;0,Data!X213*$D223,"")</f>
        <v/>
      </c>
      <c r="L223" s="266" t="str">
        <f>IF(Data!Z213&gt;0,Data!Z213*$D223,"")</f>
        <v/>
      </c>
      <c r="M223" s="266" t="str">
        <f>IF(Data!AB213&gt;0,Data!AB213*$D223,"")</f>
        <v/>
      </c>
      <c r="N223" s="266" t="str">
        <f>IF(Data!AD213&gt;0,Data!AD213*$D223,"")</f>
        <v/>
      </c>
      <c r="O223" s="266" t="str">
        <f>IF(Data!AF213&gt;0,Data!AF213*$D223,"")</f>
        <v/>
      </c>
      <c r="P223" s="266" t="str">
        <f>IF(Data!AH213&gt;0,Data!AH213*$D223,"")</f>
        <v/>
      </c>
    </row>
    <row r="224" spans="1:18" x14ac:dyDescent="0.2">
      <c r="A224" s="120" t="str">
        <f>IF(Data!A214&gt;0.0001,Data!A214,"")</f>
        <v/>
      </c>
      <c r="B224" s="380">
        <v>39605</v>
      </c>
      <c r="C224" s="380">
        <v>39606</v>
      </c>
      <c r="D224" s="121" t="str">
        <f>IF(Data!N214&gt;0,Data!N214,"")</f>
        <v/>
      </c>
      <c r="E224" s="147" t="str">
        <f>IF(Data!R214&gt;0,Data!R214*$D224,"")</f>
        <v/>
      </c>
      <c r="F224" s="120" t="str">
        <f>IF(Data!P214&gt;0.0001,Data!P214,"")</f>
        <v/>
      </c>
      <c r="G224" s="148" t="str">
        <f>IF(Data!P214&gt;0,10^(-Data!P214)*10^3,"")</f>
        <v/>
      </c>
      <c r="H224" s="149" t="str">
        <f t="shared" si="10"/>
        <v/>
      </c>
      <c r="I224" s="266" t="str">
        <f>IF(Data!T214&gt;0,Data!T214*$D224,"")</f>
        <v/>
      </c>
      <c r="J224" s="266" t="str">
        <f>IF(Data!V214&gt;0,Data!V214*$D224,"")</f>
        <v/>
      </c>
      <c r="K224" s="266" t="str">
        <f>IF(Data!X214&gt;0,Data!X214*$D224,"")</f>
        <v/>
      </c>
      <c r="L224" s="266" t="str">
        <f>IF(Data!Z214&gt;0,Data!Z214*$D224,"")</f>
        <v/>
      </c>
      <c r="M224" s="266" t="str">
        <f>IF(Data!AB214&gt;0,Data!AB214*$D224,"")</f>
        <v/>
      </c>
      <c r="N224" s="266" t="str">
        <f>IF(Data!AD214&gt;0,Data!AD214*$D224,"")</f>
        <v/>
      </c>
      <c r="O224" s="266" t="str">
        <f>IF(Data!AF214&gt;0,Data!AF214*$D224,"")</f>
        <v/>
      </c>
      <c r="P224" s="266" t="str">
        <f>IF(Data!AH214&gt;0,Data!AH214*$D224,"")</f>
        <v/>
      </c>
    </row>
    <row r="225" spans="1:16" x14ac:dyDescent="0.2">
      <c r="A225" s="120" t="str">
        <f>IF(Data!A215&gt;0.0001,Data!A215,"")</f>
        <v/>
      </c>
      <c r="B225" s="380">
        <v>39606</v>
      </c>
      <c r="C225" s="380">
        <v>39607</v>
      </c>
      <c r="D225" s="121" t="str">
        <f>IF(Data!N215&gt;0,Data!N215,"")</f>
        <v/>
      </c>
      <c r="E225" s="147" t="str">
        <f>IF(Data!R215&gt;0,Data!R215*$D225,"")</f>
        <v/>
      </c>
      <c r="F225" s="120" t="str">
        <f>IF(Data!P215&gt;0.0001,Data!P215,"")</f>
        <v/>
      </c>
      <c r="G225" s="148" t="str">
        <f>IF(Data!P215&gt;0,10^(-Data!P215)*10^3,"")</f>
        <v/>
      </c>
      <c r="H225" s="149" t="str">
        <f t="shared" si="10"/>
        <v/>
      </c>
      <c r="I225" s="266" t="str">
        <f>IF(Data!T215&gt;0,Data!T215*$D225,"")</f>
        <v/>
      </c>
      <c r="J225" s="266" t="str">
        <f>IF(Data!V215&gt;0,Data!V215*$D225,"")</f>
        <v/>
      </c>
      <c r="K225" s="266" t="str">
        <f>IF(Data!X215&gt;0,Data!X215*$D225,"")</f>
        <v/>
      </c>
      <c r="L225" s="266" t="str">
        <f>IF(Data!Z215&gt;0,Data!Z215*$D225,"")</f>
        <v/>
      </c>
      <c r="M225" s="266" t="str">
        <f>IF(Data!AB215&gt;0,Data!AB215*$D225,"")</f>
        <v/>
      </c>
      <c r="N225" s="266" t="str">
        <f>IF(Data!AD215&gt;0,Data!AD215*$D225,"")</f>
        <v/>
      </c>
      <c r="O225" s="266" t="str">
        <f>IF(Data!AF215&gt;0,Data!AF215*$D225,"")</f>
        <v/>
      </c>
      <c r="P225" s="266" t="str">
        <f>IF(Data!AH215&gt;0,Data!AH215*$D225,"")</f>
        <v/>
      </c>
    </row>
    <row r="226" spans="1:16" x14ac:dyDescent="0.2">
      <c r="A226" s="120" t="str">
        <f>IF(Data!A216&gt;0.0001,Data!A216,"")</f>
        <v/>
      </c>
      <c r="B226" s="380">
        <v>39607</v>
      </c>
      <c r="C226" s="380">
        <v>39608</v>
      </c>
      <c r="D226" s="121" t="str">
        <f>IF(Data!N216&gt;0,Data!N216,"")</f>
        <v/>
      </c>
      <c r="E226" s="147" t="str">
        <f>IF(Data!R216&gt;0,Data!R216*$D226,"")</f>
        <v/>
      </c>
      <c r="F226" s="120" t="str">
        <f>IF(Data!P216&gt;0.0001,Data!P216,"")</f>
        <v/>
      </c>
      <c r="G226" s="148" t="str">
        <f>IF(Data!P216&gt;0,10^(-Data!P216)*10^3,"")</f>
        <v/>
      </c>
      <c r="H226" s="149" t="str">
        <f t="shared" si="10"/>
        <v/>
      </c>
      <c r="I226" s="266" t="str">
        <f>IF(Data!T216&gt;0,Data!T216*$D226,"")</f>
        <v/>
      </c>
      <c r="J226" s="266" t="str">
        <f>IF(Data!V216&gt;0,Data!V216*$D226,"")</f>
        <v/>
      </c>
      <c r="K226" s="266" t="str">
        <f>IF(Data!X216&gt;0,Data!X216*$D226,"")</f>
        <v/>
      </c>
      <c r="L226" s="266" t="str">
        <f>IF(Data!Z216&gt;0,Data!Z216*$D226,"")</f>
        <v/>
      </c>
      <c r="M226" s="266" t="str">
        <f>IF(Data!AB216&gt;0,Data!AB216*$D226,"")</f>
        <v/>
      </c>
      <c r="N226" s="266" t="str">
        <f>IF(Data!AD216&gt;0,Data!AD216*$D226,"")</f>
        <v/>
      </c>
      <c r="O226" s="266" t="str">
        <f>IF(Data!AF216&gt;0,Data!AF216*$D226,"")</f>
        <v/>
      </c>
      <c r="P226" s="266" t="str">
        <f>IF(Data!AH216&gt;0,Data!AH216*$D226,"")</f>
        <v/>
      </c>
    </row>
    <row r="227" spans="1:16" x14ac:dyDescent="0.2">
      <c r="A227" s="120" t="str">
        <f>IF(Data!A217&gt;0.0001,Data!A217,"")</f>
        <v/>
      </c>
      <c r="B227" s="380">
        <v>39608</v>
      </c>
      <c r="C227" s="380">
        <v>39609</v>
      </c>
      <c r="D227" s="121" t="str">
        <f>IF(Data!N217&gt;0,Data!N217,"")</f>
        <v/>
      </c>
      <c r="E227" s="147" t="str">
        <f>IF(Data!R217&gt;0,Data!R217*$D227,"")</f>
        <v/>
      </c>
      <c r="F227" s="120" t="str">
        <f>IF(Data!P217&gt;0.0001,Data!P217,"")</f>
        <v/>
      </c>
      <c r="G227" s="148" t="str">
        <f>IF(Data!P217&gt;0,10^(-Data!P217)*10^3,"")</f>
        <v/>
      </c>
      <c r="H227" s="149" t="str">
        <f t="shared" si="10"/>
        <v/>
      </c>
      <c r="I227" s="266" t="str">
        <f>IF(Data!T217&gt;0,Data!T217*$D227,"")</f>
        <v/>
      </c>
      <c r="J227" s="266" t="str">
        <f>IF(Data!V217&gt;0,Data!V217*$D227,"")</f>
        <v/>
      </c>
      <c r="K227" s="266" t="str">
        <f>IF(Data!X217&gt;0,Data!X217*$D227,"")</f>
        <v/>
      </c>
      <c r="L227" s="266" t="str">
        <f>IF(Data!Z217&gt;0,Data!Z217*$D227,"")</f>
        <v/>
      </c>
      <c r="M227" s="266" t="str">
        <f>IF(Data!AB217&gt;0,Data!AB217*$D227,"")</f>
        <v/>
      </c>
      <c r="N227" s="266" t="str">
        <f>IF(Data!AD217&gt;0,Data!AD217*$D227,"")</f>
        <v/>
      </c>
      <c r="O227" s="266" t="str">
        <f>IF(Data!AF217&gt;0,Data!AF217*$D227,"")</f>
        <v/>
      </c>
      <c r="P227" s="266" t="str">
        <f>IF(Data!AH217&gt;0,Data!AH217*$D227,"")</f>
        <v/>
      </c>
    </row>
    <row r="228" spans="1:16" x14ac:dyDescent="0.2">
      <c r="A228" s="120" t="str">
        <f>IF(Data!A218&gt;0.0001,Data!A218,"")</f>
        <v>DEU96060</v>
      </c>
      <c r="B228" s="380">
        <v>39609</v>
      </c>
      <c r="C228" s="380">
        <v>39610</v>
      </c>
      <c r="D228" s="121">
        <f>IF(Data!N218&gt;0,Data!N218,"")</f>
        <v>7.82</v>
      </c>
      <c r="E228" s="147">
        <f>IF(Data!R218&gt;0,Data!R218*$D228,"")</f>
        <v>138.41399999999999</v>
      </c>
      <c r="F228" s="120">
        <f>IF(Data!P218&gt;0.0001,Data!P218,"")</f>
        <v>5.58</v>
      </c>
      <c r="G228" s="148">
        <f>IF(Data!P218&gt;0,10^(-Data!P218)*10^3,"")</f>
        <v>2.630267991895377E-3</v>
      </c>
      <c r="H228" s="149">
        <f t="shared" si="10"/>
        <v>2.0568695696621848E-2</v>
      </c>
      <c r="I228" s="266">
        <f>IF(Data!T218&gt;0,Data!T218*$D228,"")</f>
        <v>0.80545999999999995</v>
      </c>
      <c r="J228" s="266">
        <f>IF(Data!V218&gt;0,Data!V218*$D228,"")</f>
        <v>5.2429988773808569</v>
      </c>
      <c r="K228" s="266">
        <f>IF(Data!X218&gt;0,Data!X218*$D228,"")</f>
        <v>5.4683569528013161</v>
      </c>
      <c r="L228" s="266">
        <f>IF(Data!Z218&gt;0,Data!Z218*$D228,"")</f>
        <v>0.64906000000000008</v>
      </c>
      <c r="M228" s="266">
        <f>IF(Data!AB218&gt;0,Data!AB218*$D228,"")</f>
        <v>7.9871526066282907</v>
      </c>
      <c r="N228" s="266">
        <f>IF(Data!AD218&gt;0,Data!AD218*$D228,"")</f>
        <v>1.5014400000000001</v>
      </c>
      <c r="O228" s="266">
        <f>IF(Data!AF218&gt;0,Data!AF218*$D228,"")</f>
        <v>1.0791600000000001</v>
      </c>
      <c r="P228" s="266">
        <f>IF(Data!AH218&gt;0,Data!AH218*$D228,"")</f>
        <v>4.8249399999999998</v>
      </c>
    </row>
    <row r="229" spans="1:16" x14ac:dyDescent="0.2">
      <c r="A229" s="120" t="str">
        <f>IF(Data!A219&gt;0.0001,Data!A219,"")</f>
        <v/>
      </c>
      <c r="B229" s="380">
        <v>39610</v>
      </c>
      <c r="C229" s="380">
        <v>39611</v>
      </c>
      <c r="D229" s="121" t="str">
        <f>IF(Data!N219&gt;0,Data!N219,"")</f>
        <v/>
      </c>
      <c r="E229" s="147" t="str">
        <f>IF(Data!R219&gt;0,Data!R219*$D229,"")</f>
        <v/>
      </c>
      <c r="F229" s="120" t="str">
        <f>IF(Data!P219&gt;0.0001,Data!P219,"")</f>
        <v/>
      </c>
      <c r="G229" s="148" t="str">
        <f>IF(Data!P219&gt;0,10^(-Data!P219)*10^3,"")</f>
        <v/>
      </c>
      <c r="H229" s="149" t="str">
        <f t="shared" si="10"/>
        <v/>
      </c>
      <c r="I229" s="266" t="str">
        <f>IF(Data!T219&gt;0,Data!T219*$D229,"")</f>
        <v/>
      </c>
      <c r="J229" s="266" t="str">
        <f>IF(Data!V219&gt;0,Data!V219*$D229,"")</f>
        <v/>
      </c>
      <c r="K229" s="266" t="str">
        <f>IF(Data!X219&gt;0,Data!X219*$D229,"")</f>
        <v/>
      </c>
      <c r="L229" s="266" t="str">
        <f>IF(Data!Z219&gt;0,Data!Z219*$D229,"")</f>
        <v/>
      </c>
      <c r="M229" s="266" t="str">
        <f>IF(Data!AB219&gt;0,Data!AB219*$D229,"")</f>
        <v/>
      </c>
      <c r="N229" s="266" t="str">
        <f>IF(Data!AD219&gt;0,Data!AD219*$D229,"")</f>
        <v/>
      </c>
      <c r="O229" s="266" t="str">
        <f>IF(Data!AF219&gt;0,Data!AF219*$D229,"")</f>
        <v/>
      </c>
      <c r="P229" s="266" t="str">
        <f>IF(Data!AH219&gt;0,Data!AH219*$D229,"")</f>
        <v/>
      </c>
    </row>
    <row r="230" spans="1:16" x14ac:dyDescent="0.2">
      <c r="A230" s="120" t="str">
        <f>IF(Data!A220&gt;0.0001,Data!A220,"")</f>
        <v>DEU96061</v>
      </c>
      <c r="B230" s="380">
        <v>39611</v>
      </c>
      <c r="C230" s="380">
        <v>39612</v>
      </c>
      <c r="D230" s="121">
        <f>IF(Data!N220&gt;0,Data!N220,"")</f>
        <v>4.9864000000000006</v>
      </c>
      <c r="E230" s="147">
        <f>IF(Data!R220&gt;0,Data!R220*$D230,"")</f>
        <v>176.51856000000001</v>
      </c>
      <c r="F230" s="120">
        <f>IF(Data!P220&gt;0.0001,Data!P220,"")</f>
        <v>4.4000000000000004</v>
      </c>
      <c r="G230" s="148">
        <f>IF(Data!P220&gt;0,10^(-Data!P220)*10^3,"")</f>
        <v>3.9810717055349637E-2</v>
      </c>
      <c r="H230" s="149">
        <f t="shared" si="10"/>
        <v>0.19851215952479545</v>
      </c>
      <c r="I230" s="266">
        <f>IF(Data!T220&gt;0,Data!T220*$D230,"")</f>
        <v>0.57842240000000011</v>
      </c>
      <c r="J230" s="266">
        <f>IF(Data!V220&gt;0,Data!V220*$D230,"")</f>
        <v>4.5630840895553595</v>
      </c>
      <c r="K230" s="266">
        <f>IF(Data!X220&gt;0,Data!X220*$D230,"")</f>
        <v>5.4408670011284386</v>
      </c>
      <c r="L230" s="266">
        <f>IF(Data!Z220&gt;0,Data!Z220*$D230,"")</f>
        <v>0.50861279999999998</v>
      </c>
      <c r="M230" s="266">
        <f>IF(Data!AB220&gt;0,Data!AB220*$D230,"")</f>
        <v>5.4468565788461918</v>
      </c>
      <c r="N230" s="266">
        <f>IF(Data!AD220&gt;0,Data!AD220*$D230,"")</f>
        <v>0.67815040000000015</v>
      </c>
      <c r="O230" s="266">
        <f>IF(Data!AF220&gt;0,Data!AF220*$D230,"")</f>
        <v>0.36400720000000003</v>
      </c>
      <c r="P230" s="266">
        <f>IF(Data!AH220&gt;0,Data!AH220*$D230,"")</f>
        <v>2.2189480000000001</v>
      </c>
    </row>
    <row r="231" spans="1:16" x14ac:dyDescent="0.2">
      <c r="A231" s="120" t="str">
        <f>IF(Data!A221&gt;0.0001,Data!A221,"")</f>
        <v/>
      </c>
      <c r="B231" s="380">
        <v>39612</v>
      </c>
      <c r="C231" s="380">
        <v>39613</v>
      </c>
      <c r="D231" s="121" t="str">
        <f>IF(Data!N221&gt;0,Data!N221,"")</f>
        <v/>
      </c>
      <c r="E231" s="147" t="str">
        <f>IF(Data!R221&gt;0,Data!R221*$D231,"")</f>
        <v/>
      </c>
      <c r="F231" s="120" t="str">
        <f>IF(Data!P221&gt;0.0001,Data!P221,"")</f>
        <v/>
      </c>
      <c r="G231" s="148" t="str">
        <f>IF(Data!P221&gt;0,10^(-Data!P221)*10^3,"")</f>
        <v/>
      </c>
      <c r="H231" s="149" t="str">
        <f t="shared" si="10"/>
        <v/>
      </c>
      <c r="I231" s="266" t="str">
        <f>IF(Data!T221&gt;0,Data!T221*$D231,"")</f>
        <v/>
      </c>
      <c r="J231" s="266" t="str">
        <f>IF(Data!V221&gt;0,Data!V221*$D231,"")</f>
        <v/>
      </c>
      <c r="K231" s="266" t="str">
        <f>IF(Data!X221&gt;0,Data!X221*$D231,"")</f>
        <v/>
      </c>
      <c r="L231" s="266" t="str">
        <f>IF(Data!Z221&gt;0,Data!Z221*$D231,"")</f>
        <v/>
      </c>
      <c r="M231" s="266" t="str">
        <f>IF(Data!AB221&gt;0,Data!AB221*$D231,"")</f>
        <v/>
      </c>
      <c r="N231" s="266" t="str">
        <f>IF(Data!AD221&gt;0,Data!AD221*$D231,"")</f>
        <v/>
      </c>
      <c r="O231" s="266" t="str">
        <f>IF(Data!AF221&gt;0,Data!AF221*$D231,"")</f>
        <v/>
      </c>
      <c r="P231" s="266" t="str">
        <f>IF(Data!AH221&gt;0,Data!AH221*$D231,"")</f>
        <v/>
      </c>
    </row>
    <row r="232" spans="1:16" x14ac:dyDescent="0.2">
      <c r="A232" s="120" t="str">
        <f>IF(Data!A222&gt;0.0001,Data!A222,"")</f>
        <v/>
      </c>
      <c r="B232" s="380">
        <v>39613</v>
      </c>
      <c r="C232" s="380">
        <v>39614</v>
      </c>
      <c r="D232" s="121" t="str">
        <f>IF(Data!N222&gt;0,Data!N222,"")</f>
        <v/>
      </c>
      <c r="E232" s="147" t="str">
        <f>IF(Data!R222&gt;0,Data!R222*$D232,"")</f>
        <v/>
      </c>
      <c r="F232" s="120" t="str">
        <f>IF(Data!P222&gt;0.0001,Data!P222,"")</f>
        <v/>
      </c>
      <c r="G232" s="148" t="str">
        <f>IF(Data!P222&gt;0,10^(-Data!P222)*10^3,"")</f>
        <v/>
      </c>
      <c r="H232" s="149" t="str">
        <f t="shared" si="10"/>
        <v/>
      </c>
      <c r="I232" s="266" t="str">
        <f>IF(Data!T222&gt;0,Data!T222*$D232,"")</f>
        <v/>
      </c>
      <c r="J232" s="266" t="str">
        <f>IF(Data!V222&gt;0,Data!V222*$D232,"")</f>
        <v/>
      </c>
      <c r="K232" s="266" t="str">
        <f>IF(Data!X222&gt;0,Data!X222*$D232,"")</f>
        <v/>
      </c>
      <c r="L232" s="266" t="str">
        <f>IF(Data!Z222&gt;0,Data!Z222*$D232,"")</f>
        <v/>
      </c>
      <c r="M232" s="266" t="str">
        <f>IF(Data!AB222&gt;0,Data!AB222*$D232,"")</f>
        <v/>
      </c>
      <c r="N232" s="266" t="str">
        <f>IF(Data!AD222&gt;0,Data!AD222*$D232,"")</f>
        <v/>
      </c>
      <c r="O232" s="266" t="str">
        <f>IF(Data!AF222&gt;0,Data!AF222*$D232,"")</f>
        <v/>
      </c>
      <c r="P232" s="266" t="str">
        <f>IF(Data!AH222&gt;0,Data!AH222*$D232,"")</f>
        <v/>
      </c>
    </row>
    <row r="233" spans="1:16" x14ac:dyDescent="0.2">
      <c r="A233" s="120" t="str">
        <f>IF(Data!A223&gt;0.0001,Data!A223,"")</f>
        <v/>
      </c>
      <c r="B233" s="380">
        <v>39614</v>
      </c>
      <c r="C233" s="380">
        <v>39615</v>
      </c>
      <c r="D233" s="121" t="str">
        <f>IF(Data!N223&gt;0,Data!N223,"")</f>
        <v/>
      </c>
      <c r="E233" s="147" t="str">
        <f>IF(Data!R223&gt;0,Data!R223*$D233,"")</f>
        <v/>
      </c>
      <c r="F233" s="120" t="str">
        <f>IF(Data!P223&gt;0.0001,Data!P223,"")</f>
        <v/>
      </c>
      <c r="G233" s="148" t="str">
        <f>IF(Data!P223&gt;0,10^(-Data!P223)*10^3,"")</f>
        <v/>
      </c>
      <c r="H233" s="149" t="str">
        <f t="shared" si="10"/>
        <v/>
      </c>
      <c r="I233" s="266" t="str">
        <f>IF(Data!T223&gt;0,Data!T223*$D233,"")</f>
        <v/>
      </c>
      <c r="J233" s="266" t="str">
        <f>IF(Data!V223&gt;0,Data!V223*$D233,"")</f>
        <v/>
      </c>
      <c r="K233" s="266" t="str">
        <f>IF(Data!X223&gt;0,Data!X223*$D233,"")</f>
        <v/>
      </c>
      <c r="L233" s="266" t="str">
        <f>IF(Data!Z223&gt;0,Data!Z223*$D233,"")</f>
        <v/>
      </c>
      <c r="M233" s="266" t="str">
        <f>IF(Data!AB223&gt;0,Data!AB223*$D233,"")</f>
        <v/>
      </c>
      <c r="N233" s="266" t="str">
        <f>IF(Data!AD223&gt;0,Data!AD223*$D233,"")</f>
        <v/>
      </c>
      <c r="O233" s="266" t="str">
        <f>IF(Data!AF223&gt;0,Data!AF223*$D233,"")</f>
        <v/>
      </c>
      <c r="P233" s="266" t="str">
        <f>IF(Data!AH223&gt;0,Data!AH223*$D233,"")</f>
        <v/>
      </c>
    </row>
    <row r="234" spans="1:16" x14ac:dyDescent="0.2">
      <c r="A234" s="120" t="str">
        <f>IF(Data!A224&gt;0.0001,Data!A224,"")</f>
        <v/>
      </c>
      <c r="B234" s="380">
        <v>39615</v>
      </c>
      <c r="C234" s="380">
        <v>39616</v>
      </c>
      <c r="D234" s="121" t="str">
        <f>IF(Data!N224&gt;0,Data!N224,"")</f>
        <v/>
      </c>
      <c r="E234" s="147" t="str">
        <f>IF(Data!R224&gt;0,Data!R224*$D234,"")</f>
        <v/>
      </c>
      <c r="F234" s="120" t="str">
        <f>IF(Data!P224&gt;0.0001,Data!P224,"")</f>
        <v/>
      </c>
      <c r="G234" s="148" t="str">
        <f>IF(Data!P224&gt;0,10^(-Data!P224)*10^3,"")</f>
        <v/>
      </c>
      <c r="H234" s="149" t="str">
        <f t="shared" si="10"/>
        <v/>
      </c>
      <c r="I234" s="266" t="str">
        <f>IF(Data!T224&gt;0,Data!T224*$D234,"")</f>
        <v/>
      </c>
      <c r="J234" s="266" t="str">
        <f>IF(Data!V224&gt;0,Data!V224*$D234,"")</f>
        <v/>
      </c>
      <c r="K234" s="266" t="str">
        <f>IF(Data!X224&gt;0,Data!X224*$D234,"")</f>
        <v/>
      </c>
      <c r="L234" s="266" t="str">
        <f>IF(Data!Z224&gt;0,Data!Z224*$D234,"")</f>
        <v/>
      </c>
      <c r="M234" s="266" t="str">
        <f>IF(Data!AB224&gt;0,Data!AB224*$D234,"")</f>
        <v/>
      </c>
      <c r="N234" s="266" t="str">
        <f>IF(Data!AD224&gt;0,Data!AD224*$D234,"")</f>
        <v/>
      </c>
      <c r="O234" s="266" t="str">
        <f>IF(Data!AF224&gt;0,Data!AF224*$D234,"")</f>
        <v/>
      </c>
      <c r="P234" s="266" t="str">
        <f>IF(Data!AH224&gt;0,Data!AH224*$D234,"")</f>
        <v/>
      </c>
    </row>
    <row r="235" spans="1:16" x14ac:dyDescent="0.2">
      <c r="A235" s="120" t="str">
        <f>IF(Data!A225&gt;0.0001,Data!A225,"")</f>
        <v/>
      </c>
      <c r="B235" s="380">
        <v>39616</v>
      </c>
      <c r="C235" s="380">
        <v>39617</v>
      </c>
      <c r="D235" s="121" t="str">
        <f>IF(Data!N225&gt;0,Data!N225,"")</f>
        <v/>
      </c>
      <c r="E235" s="147" t="str">
        <f>IF(Data!R225&gt;0,Data!R225*$D235,"")</f>
        <v/>
      </c>
      <c r="F235" s="120" t="str">
        <f>IF(Data!P225&gt;0.0001,Data!P225,"")</f>
        <v/>
      </c>
      <c r="G235" s="148" t="str">
        <f>IF(Data!P225&gt;0,10^(-Data!P225)*10^3,"")</f>
        <v/>
      </c>
      <c r="H235" s="149" t="str">
        <f t="shared" si="10"/>
        <v/>
      </c>
      <c r="I235" s="266" t="str">
        <f>IF(Data!T225&gt;0,Data!T225*$D235,"")</f>
        <v/>
      </c>
      <c r="J235" s="266" t="str">
        <f>IF(Data!V225&gt;0,Data!V225*$D235,"")</f>
        <v/>
      </c>
      <c r="K235" s="266" t="str">
        <f>IF(Data!X225&gt;0,Data!X225*$D235,"")</f>
        <v/>
      </c>
      <c r="L235" s="266" t="str">
        <f>IF(Data!Z225&gt;0,Data!Z225*$D235,"")</f>
        <v/>
      </c>
      <c r="M235" s="266" t="str">
        <f>IF(Data!AB225&gt;0,Data!AB225*$D235,"")</f>
        <v/>
      </c>
      <c r="N235" s="266" t="str">
        <f>IF(Data!AD225&gt;0,Data!AD225*$D235,"")</f>
        <v/>
      </c>
      <c r="O235" s="266" t="str">
        <f>IF(Data!AF225&gt;0,Data!AF225*$D235,"")</f>
        <v/>
      </c>
      <c r="P235" s="266" t="str">
        <f>IF(Data!AH225&gt;0,Data!AH225*$D235,"")</f>
        <v/>
      </c>
    </row>
    <row r="236" spans="1:16" x14ac:dyDescent="0.2">
      <c r="A236" s="120" t="str">
        <f>IF(Data!A226&gt;0.0001,Data!A226,"")</f>
        <v>DEU96062</v>
      </c>
      <c r="B236" s="380">
        <v>39617</v>
      </c>
      <c r="C236" s="380">
        <v>39618</v>
      </c>
      <c r="D236" s="121">
        <f>IF(Data!N226&gt;0,Data!N226,"")</f>
        <v>3.1095999999999995</v>
      </c>
      <c r="E236" s="147">
        <f>IF(Data!R226&gt;0,Data!R226*$D236,"")</f>
        <v>76.496159999999989</v>
      </c>
      <c r="F236" s="120">
        <f>IF(Data!P226&gt;0.0001,Data!P226,"")</f>
        <v>4.74</v>
      </c>
      <c r="G236" s="148">
        <f>IF(Data!P226&gt;0,10^(-Data!P226)*10^3,"")</f>
        <v>1.8197008586099819E-2</v>
      </c>
      <c r="H236" s="149">
        <f t="shared" si="10"/>
        <v>5.6585417899335987E-2</v>
      </c>
      <c r="I236" s="266">
        <f>IF(Data!T226&gt;0,Data!T226*$D236,"")</f>
        <v>0.50997439999999994</v>
      </c>
      <c r="J236" s="266">
        <f>IF(Data!V226&gt;0,Data!V226*$D236,"")</f>
        <v>2.1930399410860408</v>
      </c>
      <c r="K236" s="266">
        <f>IF(Data!X226&gt;0,Data!X226*$D236,"")</f>
        <v>2.0945549817742704</v>
      </c>
      <c r="L236" s="266">
        <f>IF(Data!Z226&gt;0,Data!Z226*$D236,"")</f>
        <v>0.46333039999999992</v>
      </c>
      <c r="M236" s="266">
        <f>IF(Data!AB226&gt;0,Data!AB226*$D236,"")</f>
        <v>2.4145038150673535</v>
      </c>
      <c r="N236" s="266">
        <f>IF(Data!AD226&gt;0,Data!AD226*$D236,"")</f>
        <v>0.49753599999999992</v>
      </c>
      <c r="O236" s="266">
        <f>IF(Data!AF226&gt;0,Data!AF226*$D236,"")</f>
        <v>0.28919279999999997</v>
      </c>
      <c r="P236" s="266">
        <f>IF(Data!AH226&gt;0,Data!AH226*$D236,"")</f>
        <v>2.3166519999999995</v>
      </c>
    </row>
    <row r="237" spans="1:16" x14ac:dyDescent="0.2">
      <c r="A237" s="120" t="str">
        <f>IF(Data!A227&gt;0.0001,Data!A227,"")</f>
        <v/>
      </c>
      <c r="B237" s="380">
        <v>39618</v>
      </c>
      <c r="C237" s="380">
        <v>39619</v>
      </c>
      <c r="D237" s="121" t="str">
        <f>IF(Data!N227&gt;0,Data!N227,"")</f>
        <v/>
      </c>
      <c r="E237" s="147" t="str">
        <f>IF(Data!R227&gt;0,Data!R227*$D237,"")</f>
        <v/>
      </c>
      <c r="F237" s="120" t="str">
        <f>IF(Data!P227&gt;0.0001,Data!P227,"")</f>
        <v/>
      </c>
      <c r="G237" s="148" t="str">
        <f>IF(Data!P227&gt;0,10^(-Data!P227)*10^3,"")</f>
        <v/>
      </c>
      <c r="H237" s="149" t="str">
        <f t="shared" si="10"/>
        <v/>
      </c>
      <c r="I237" s="266" t="str">
        <f>IF(Data!T227&gt;0,Data!T227*$D237,"")</f>
        <v/>
      </c>
      <c r="J237" s="266" t="str">
        <f>IF(Data!V227&gt;0,Data!V227*$D237,"")</f>
        <v/>
      </c>
      <c r="K237" s="266" t="str">
        <f>IF(Data!X227&gt;0,Data!X227*$D237,"")</f>
        <v/>
      </c>
      <c r="L237" s="266" t="str">
        <f>IF(Data!Z227&gt;0,Data!Z227*$D237,"")</f>
        <v/>
      </c>
      <c r="M237" s="266" t="str">
        <f>IF(Data!AB227&gt;0,Data!AB227*$D237,"")</f>
        <v/>
      </c>
      <c r="N237" s="266" t="str">
        <f>IF(Data!AD227&gt;0,Data!AD227*$D237,"")</f>
        <v/>
      </c>
      <c r="O237" s="266" t="str">
        <f>IF(Data!AF227&gt;0,Data!AF227*$D237,"")</f>
        <v/>
      </c>
      <c r="P237" s="266" t="str">
        <f>IF(Data!AH227&gt;0,Data!AH227*$D237,"")</f>
        <v/>
      </c>
    </row>
    <row r="238" spans="1:16" x14ac:dyDescent="0.2">
      <c r="A238" s="120" t="str">
        <f>IF(Data!A228&gt;0.0001,Data!A228,"")</f>
        <v>DEU96063</v>
      </c>
      <c r="B238" s="380">
        <v>39619</v>
      </c>
      <c r="C238" s="380">
        <v>39620</v>
      </c>
      <c r="D238" s="121">
        <f>IF(Data!N228&gt;0,Data!N228,"")</f>
        <v>11.161899999999999</v>
      </c>
      <c r="E238" s="147">
        <f>IF(Data!R228&gt;0,Data!R228*$D238,"")</f>
        <v>224.35418999999999</v>
      </c>
      <c r="F238" s="120">
        <f>IF(Data!P228&gt;0.0001,Data!P228,"")</f>
        <v>4.7699999999999996</v>
      </c>
      <c r="G238" s="148">
        <f>IF(Data!P228&gt;0,10^(-Data!P228)*10^3,"")</f>
        <v>1.6982436524617433E-2</v>
      </c>
      <c r="H238" s="149">
        <f t="shared" si="10"/>
        <v>0.18955625824412731</v>
      </c>
      <c r="I238" s="266">
        <f>IF(Data!T228&gt;0,Data!T228*$D238,"")</f>
        <v>1.2724565999999999</v>
      </c>
      <c r="J238" s="266">
        <f>IF(Data!V228&gt;0,Data!V228*$D238,"")</f>
        <v>6.1069080528354176</v>
      </c>
      <c r="K238" s="266">
        <f>IF(Data!X228&gt;0,Data!X228*$D238,"")</f>
        <v>7.3097614775790634</v>
      </c>
      <c r="L238" s="266">
        <f>IF(Data!Z228&gt;0,Data!Z228*$D238,"")</f>
        <v>0.7701711</v>
      </c>
      <c r="M238" s="266">
        <f>IF(Data!AB228&gt;0,Data!AB228*$D238,"")</f>
        <v>9.8084560768469373</v>
      </c>
      <c r="N238" s="266">
        <f>IF(Data!AD228&gt;0,Data!AD228*$D238,"")</f>
        <v>1.1273519000000001</v>
      </c>
      <c r="O238" s="266">
        <f>IF(Data!AF228&gt;0,Data!AF228*$D238,"")</f>
        <v>0.73668539999999993</v>
      </c>
      <c r="P238" s="266">
        <f>IF(Data!AH228&gt;0,Data!AH228*$D238,"")</f>
        <v>4.4759219000000003</v>
      </c>
    </row>
    <row r="239" spans="1:16" x14ac:dyDescent="0.2">
      <c r="A239" s="120" t="str">
        <f>IF(Data!A229&gt;0.0001,Data!A229,"")</f>
        <v>DEU96064</v>
      </c>
      <c r="B239" s="380">
        <v>39620</v>
      </c>
      <c r="C239" s="380">
        <v>39621</v>
      </c>
      <c r="D239" s="121">
        <f>IF(Data!N229&gt;0,Data!N229,"")</f>
        <v>17.960699999999999</v>
      </c>
      <c r="E239" s="147">
        <f>IF(Data!R229&gt;0,Data!R229*$D239,"")</f>
        <v>79.027079999999998</v>
      </c>
      <c r="F239" s="120">
        <f>IF(Data!P229&gt;0.0001,Data!P229,"")</f>
        <v>5.59</v>
      </c>
      <c r="G239" s="148">
        <f>IF(Data!P229&gt;0,10^(-Data!P229)*10^3,"")</f>
        <v>2.5703957827688598E-3</v>
      </c>
      <c r="H239" s="149">
        <f t="shared" si="10"/>
        <v>4.6166107535576657E-2</v>
      </c>
      <c r="I239" s="266">
        <f>IF(Data!T229&gt;0,Data!T229*$D239,"")</f>
        <v>0.75434940000000006</v>
      </c>
      <c r="J239" s="266">
        <f>IF(Data!V229&gt;0,Data!V229*$D239,"")</f>
        <v>2.5641855719390372</v>
      </c>
      <c r="K239" s="266">
        <f>IF(Data!X229&gt;0,Data!X229*$D239,"")</f>
        <v>2.134220721917095</v>
      </c>
      <c r="L239" s="266">
        <f>IF(Data!Z229&gt;0,Data!Z229*$D239,"")</f>
        <v>1.0057992</v>
      </c>
      <c r="M239" s="266">
        <f>IF(Data!AB229&gt;0,Data!AB229*$D239,"")</f>
        <v>4.9235534207872185</v>
      </c>
      <c r="N239" s="266">
        <f>IF(Data!AD229&gt;0,Data!AD229*$D239,"")</f>
        <v>0.5028996</v>
      </c>
      <c r="O239" s="266">
        <f>IF(Data!AF229&gt;0,Data!AF229*$D239,"")</f>
        <v>0.37717470000000003</v>
      </c>
      <c r="P239" s="266">
        <f>IF(Data!AH229&gt;0,Data!AH229*$D239,"")</f>
        <v>1.8679127999999998</v>
      </c>
    </row>
    <row r="240" spans="1:16" x14ac:dyDescent="0.2">
      <c r="A240" s="120" t="str">
        <f>IF(Data!A230&gt;0.0001,Data!A230,"")</f>
        <v>DEU96065</v>
      </c>
      <c r="B240" s="380">
        <v>39621</v>
      </c>
      <c r="C240" s="380">
        <v>39622</v>
      </c>
      <c r="D240" s="121">
        <f>IF(Data!N230&gt;0,Data!N230,"")</f>
        <v>24.649100000000001</v>
      </c>
      <c r="E240" s="147">
        <f>IF(Data!R230&gt;0,Data!R230*$D240,"")</f>
        <v>332.76285000000001</v>
      </c>
      <c r="F240" s="120">
        <f>IF(Data!P230&gt;0.0001,Data!P230,"")</f>
        <v>4.8</v>
      </c>
      <c r="G240" s="148">
        <f>IF(Data!P230&gt;0,10^(-Data!P230)*10^3,"")</f>
        <v>1.5848931924611131E-2</v>
      </c>
      <c r="H240" s="149">
        <f t="shared" si="10"/>
        <v>0.39066190790293226</v>
      </c>
      <c r="I240" s="266">
        <f>IF(Data!T230&gt;0,Data!T230*$D240,"")</f>
        <v>2.3416645000000003</v>
      </c>
      <c r="J240" s="266">
        <f>IF(Data!V230&gt;0,Data!V230*$D240,"")</f>
        <v>11.604004710160149</v>
      </c>
      <c r="K240" s="266">
        <f>IF(Data!X230&gt;0,Data!X230*$D240,"")</f>
        <v>9.6672958331077865</v>
      </c>
      <c r="L240" s="266">
        <f>IF(Data!Z230&gt;0,Data!Z230*$D240,"")</f>
        <v>2.1691208</v>
      </c>
      <c r="M240" s="266">
        <f>IF(Data!AB230&gt;0,Data!AB230*$D240,"")</f>
        <v>13.308280982637976</v>
      </c>
      <c r="N240" s="266">
        <f>IF(Data!AD230&gt;0,Data!AD230*$D240,"")</f>
        <v>0.69017480000000009</v>
      </c>
      <c r="O240" s="266">
        <f>IF(Data!AF230&gt;0,Data!AF230*$D240,"")</f>
        <v>0.76412210000000003</v>
      </c>
      <c r="P240" s="266">
        <f>IF(Data!AH230&gt;0,Data!AH230*$D240,"")</f>
        <v>2.4156118000000002</v>
      </c>
    </row>
    <row r="241" spans="1:18" x14ac:dyDescent="0.2">
      <c r="A241" s="120" t="str">
        <f>IF(Data!A231&gt;0.0001,Data!A231,"")</f>
        <v>DEU96066</v>
      </c>
      <c r="B241" s="380">
        <v>39622</v>
      </c>
      <c r="C241" s="380">
        <v>39623</v>
      </c>
      <c r="D241" s="121">
        <f>IF(Data!N231&gt;0,Data!N231,"")</f>
        <v>12.762699999999999</v>
      </c>
      <c r="E241" s="147">
        <f>IF(Data!R231&gt;0,Data!R231*$D241,"")</f>
        <v>128.90326999999999</v>
      </c>
      <c r="F241" s="120">
        <f>IF(Data!P231&gt;0.0001,Data!P231,"")</f>
        <v>5.29</v>
      </c>
      <c r="G241" s="148">
        <f>IF(Data!P231&gt;0,10^(-Data!P231)*10^3,"")</f>
        <v>5.1286138399136436E-3</v>
      </c>
      <c r="H241" s="149">
        <f t="shared" si="10"/>
        <v>6.5454959854665859E-2</v>
      </c>
      <c r="I241" s="266">
        <f>IF(Data!T231&gt;0,Data!T231*$D241,"")</f>
        <v>1.1231175999999998</v>
      </c>
      <c r="J241" s="266">
        <f>IF(Data!V231&gt;0,Data!V231*$D241,"")</f>
        <v>5.6209031510985819</v>
      </c>
      <c r="K241" s="266">
        <f>IF(Data!X231&gt;0,Data!X231*$D241,"")</f>
        <v>2.9649534270450331</v>
      </c>
      <c r="L241" s="266">
        <f>IF(Data!Z231&gt;0,Data!Z231*$D241,"")</f>
        <v>1.27627</v>
      </c>
      <c r="M241" s="266">
        <f>IF(Data!AB231&gt;0,Data!AB231*$D241,"")</f>
        <v>8.1072303374632728</v>
      </c>
      <c r="N241" s="266">
        <f>IF(Data!AD231&gt;0,Data!AD231*$D241,"")</f>
        <v>0.61260959999999998</v>
      </c>
      <c r="O241" s="266">
        <f>IF(Data!AF231&gt;0,Data!AF231*$D241,"")</f>
        <v>0.3190675</v>
      </c>
      <c r="P241" s="266">
        <f>IF(Data!AH231&gt;0,Data!AH231*$D241,"")</f>
        <v>1.1358802999999997</v>
      </c>
    </row>
    <row r="242" spans="1:18" x14ac:dyDescent="0.2">
      <c r="A242" s="120" t="str">
        <f>IF(Data!A232&gt;0.0001,Data!A232,"")</f>
        <v>DEU96067</v>
      </c>
      <c r="B242" s="380">
        <v>39623</v>
      </c>
      <c r="C242" s="380">
        <v>39624</v>
      </c>
      <c r="D242" s="121">
        <f>IF(Data!N232&gt;0,Data!N232,"")</f>
        <v>0.54049999999999998</v>
      </c>
      <c r="E242" s="147">
        <f>IF(Data!R232&gt;0,Data!R232*$D242,"")</f>
        <v>20.538999999999998</v>
      </c>
      <c r="F242" s="120">
        <f>IF(Data!P232&gt;0.0001,Data!P232,"")</f>
        <v>5.18</v>
      </c>
      <c r="G242" s="148">
        <f>IF(Data!P232&gt;0,10^(-Data!P232)*10^3,"")</f>
        <v>6.6069344800759591E-3</v>
      </c>
      <c r="H242" s="149">
        <f t="shared" si="10"/>
        <v>3.5710480864810557E-3</v>
      </c>
      <c r="I242" s="266">
        <f>IF(Data!T232&gt;0,Data!T232*$D242,"")</f>
        <v>0.14161099999999999</v>
      </c>
      <c r="J242" s="266">
        <f>IF(Data!V232&gt;0,Data!V232*$D242,"")</f>
        <v>1.0811684872873155</v>
      </c>
      <c r="K242" s="266">
        <f>IF(Data!X232&gt;0,Data!X232*$D242,"")</f>
        <v>0.63702942216485192</v>
      </c>
      <c r="L242" s="266">
        <f>IF(Data!Z232&gt;0,Data!Z232*$D242,"")</f>
        <v>9.4046999999999992E-2</v>
      </c>
      <c r="M242" s="266">
        <f>IF(Data!AB232&gt;0,Data!AB232*$D242,"")</f>
        <v>1.5561281473921198</v>
      </c>
      <c r="N242" s="266">
        <f>IF(Data!AD232&gt;0,Data!AD232*$D242,"")</f>
        <v>8.0534499999999995E-2</v>
      </c>
      <c r="O242" s="266">
        <f>IF(Data!AF232&gt;0,Data!AF232*$D242,"")</f>
        <v>3.9996999999999998E-2</v>
      </c>
      <c r="P242" s="266">
        <f>IF(Data!AH232&gt;0,Data!AH232*$D242,"")</f>
        <v>0.20863299999999999</v>
      </c>
    </row>
    <row r="243" spans="1:18" x14ac:dyDescent="0.2">
      <c r="A243" s="120" t="str">
        <f>IF(Data!A233&gt;0.0001,Data!A233,"")</f>
        <v>DEU96068</v>
      </c>
      <c r="B243" s="380">
        <v>39624</v>
      </c>
      <c r="C243" s="380">
        <v>39625</v>
      </c>
      <c r="D243" s="121">
        <f>IF(Data!N233&gt;0,Data!N233,"")</f>
        <v>4.0594999999999999</v>
      </c>
      <c r="E243" s="147">
        <f>IF(Data!R233&gt;0,Data!R233*$D243,"")</f>
        <v>141.67654999999999</v>
      </c>
      <c r="F243" s="120">
        <f>IF(Data!P233&gt;0.0001,Data!P233,"")</f>
        <v>4.6100000000000003</v>
      </c>
      <c r="G243" s="148">
        <f>IF(Data!P233&gt;0,10^(-Data!P233)*10^3,"")</f>
        <v>2.4547089156850253E-2</v>
      </c>
      <c r="H243" s="149">
        <f t="shared" si="10"/>
        <v>9.9648908432233604E-2</v>
      </c>
      <c r="I243" s="266">
        <f>IF(Data!T233&gt;0,Data!T233*$D243,"")</f>
        <v>0.42624749999999995</v>
      </c>
      <c r="J243" s="266">
        <f>IF(Data!V233&gt;0,Data!V233*$D243,"")</f>
        <v>7.5627136241682118</v>
      </c>
      <c r="K243" s="266">
        <f>IF(Data!X233&gt;0,Data!X233*$D243,"")</f>
        <v>3.3969797282588328</v>
      </c>
      <c r="L243" s="266">
        <f>IF(Data!Z233&gt;0,Data!Z233*$D243,"")</f>
        <v>0.32475999999999999</v>
      </c>
      <c r="M243" s="266">
        <f>IF(Data!AB233&gt;0,Data!AB233*$D243,"")</f>
        <v>6.9057457199589036</v>
      </c>
      <c r="N243" s="266">
        <f>IF(Data!AD233&gt;0,Data!AD233*$D243,"")</f>
        <v>0.37753349999999997</v>
      </c>
      <c r="O243" s="266">
        <f>IF(Data!AF233&gt;0,Data!AF233*$D243,"")</f>
        <v>0.48308049999999997</v>
      </c>
      <c r="P243" s="266">
        <f>IF(Data!AH233&gt;0,Data!AH233*$D243,"")</f>
        <v>2.719865</v>
      </c>
    </row>
    <row r="244" spans="1:18" x14ac:dyDescent="0.2">
      <c r="A244" s="120" t="str">
        <f>IF(Data!A234&gt;0.0001,Data!A234,"")</f>
        <v/>
      </c>
      <c r="B244" s="380">
        <v>39625</v>
      </c>
      <c r="C244" s="380">
        <v>39626</v>
      </c>
      <c r="D244" s="121" t="str">
        <f>IF(Data!N234&gt;0,Data!N234,"")</f>
        <v/>
      </c>
      <c r="E244" s="147" t="str">
        <f>IF(Data!R234&gt;0,Data!R234*$D244,"")</f>
        <v/>
      </c>
      <c r="F244" s="120" t="str">
        <f>IF(Data!P234&gt;0.0001,Data!P234,"")</f>
        <v/>
      </c>
      <c r="G244" s="148" t="str">
        <f>IF(Data!P234&gt;0,10^(-Data!P234)*10^3,"")</f>
        <v/>
      </c>
      <c r="H244" s="149" t="str">
        <f t="shared" si="10"/>
        <v/>
      </c>
      <c r="I244" s="266" t="str">
        <f>IF(Data!T234&gt;0,Data!T234*$D244,"")</f>
        <v/>
      </c>
      <c r="J244" s="266" t="str">
        <f>IF(Data!V234&gt;0,Data!V234*$D244,"")</f>
        <v/>
      </c>
      <c r="K244" s="266" t="str">
        <f>IF(Data!X234&gt;0,Data!X234*$D244,"")</f>
        <v/>
      </c>
      <c r="L244" s="266" t="str">
        <f>IF(Data!Z234&gt;0,Data!Z234*$D244,"")</f>
        <v/>
      </c>
      <c r="M244" s="266" t="str">
        <f>IF(Data!AB234&gt;0,Data!AB234*$D244,"")</f>
        <v/>
      </c>
      <c r="N244" s="266" t="str">
        <f>IF(Data!AD234&gt;0,Data!AD234*$D244,"")</f>
        <v/>
      </c>
      <c r="O244" s="266" t="str">
        <f>IF(Data!AF234&gt;0,Data!AF234*$D244,"")</f>
        <v/>
      </c>
      <c r="P244" s="266" t="str">
        <f>IF(Data!AH234&gt;0,Data!AH234*$D244,"")</f>
        <v/>
      </c>
    </row>
    <row r="245" spans="1:18" x14ac:dyDescent="0.2">
      <c r="A245" s="120" t="str">
        <f>IF(Data!A235&gt;0.0001,Data!A235,"")</f>
        <v>DEU96069</v>
      </c>
      <c r="B245" s="380">
        <v>39626</v>
      </c>
      <c r="C245" s="380">
        <v>39627</v>
      </c>
      <c r="D245" s="121">
        <f>IF(Data!N235&gt;0,Data!N235,"")</f>
        <v>0.61869999999999992</v>
      </c>
      <c r="E245" s="147">
        <f>IF(Data!R235&gt;0,Data!R235*$D245,"")</f>
        <v>35.698989999999995</v>
      </c>
      <c r="F245" s="120">
        <f>IF(Data!P235&gt;0.0001,Data!P235,"")</f>
        <v>4.12</v>
      </c>
      <c r="G245" s="148">
        <f>IF(Data!P235&gt;0,10^(-Data!P235)*10^3,"")</f>
        <v>7.585775750291826E-2</v>
      </c>
      <c r="H245" s="149">
        <f t="shared" si="10"/>
        <v>4.6933194567055518E-2</v>
      </c>
      <c r="I245" s="266">
        <f>IF(Data!T235&gt;0,Data!T235*$D245,"")</f>
        <v>0.24314909999999998</v>
      </c>
      <c r="J245" s="266">
        <f>IF(Data!V235&gt;0,Data!V235*$D245,"")</f>
        <v>1.3365443884891539</v>
      </c>
      <c r="K245" s="266">
        <f>IF(Data!X235&gt;0,Data!X235*$D245,"")</f>
        <v>1.4251422614228308</v>
      </c>
      <c r="L245" s="266">
        <f>IF(Data!Z235&gt;0,Data!Z235*$D245,"")</f>
        <v>0.12250259999999999</v>
      </c>
      <c r="M245" s="266">
        <f>IF(Data!AB235&gt;0,Data!AB235*$D245,"")</f>
        <v>0.91172790118721236</v>
      </c>
      <c r="N245" s="266">
        <f>IF(Data!AD235&gt;0,Data!AD235*$D245,"")</f>
        <v>0.14353839999999998</v>
      </c>
      <c r="O245" s="266">
        <f>IF(Data!AF235&gt;0,Data!AF235*$D245,"")</f>
        <v>0.11879039999999999</v>
      </c>
      <c r="P245" s="266">
        <f>IF(Data!AH235&gt;0,Data!AH235*$D245,"")</f>
        <v>0.61808129999999994</v>
      </c>
    </row>
    <row r="246" spans="1:18" x14ac:dyDescent="0.2">
      <c r="A246" s="120" t="str">
        <f>IF(Data!A236&gt;0.0001,Data!A236,"")</f>
        <v/>
      </c>
      <c r="B246" s="380">
        <v>39627</v>
      </c>
      <c r="C246" s="380">
        <v>39628</v>
      </c>
      <c r="D246" s="121" t="str">
        <f>IF(Data!N236&gt;0,Data!N236,"")</f>
        <v/>
      </c>
      <c r="E246" s="147" t="str">
        <f>IF(Data!R236&gt;0,Data!R236*$D246,"")</f>
        <v/>
      </c>
      <c r="F246" s="120" t="str">
        <f>IF(Data!P236&gt;0.0001,Data!P236,"")</f>
        <v/>
      </c>
      <c r="G246" s="148" t="str">
        <f>IF(Data!P236&gt;0,10^(-Data!P236)*10^3,"")</f>
        <v/>
      </c>
      <c r="H246" s="149" t="str">
        <f t="shared" si="10"/>
        <v/>
      </c>
      <c r="I246" s="266" t="str">
        <f>IF(Data!T236&gt;0,Data!T236*$D246,"")</f>
        <v/>
      </c>
      <c r="J246" s="266" t="str">
        <f>IF(Data!V236&gt;0,Data!V236*$D246,"")</f>
        <v/>
      </c>
      <c r="K246" s="266" t="str">
        <f>IF(Data!X236&gt;0,Data!X236*$D246,"")</f>
        <v/>
      </c>
      <c r="L246" s="266" t="str">
        <f>IF(Data!Z236&gt;0,Data!Z236*$D246,"")</f>
        <v/>
      </c>
      <c r="M246" s="266" t="str">
        <f>IF(Data!AB236&gt;0,Data!AB236*$D246,"")</f>
        <v/>
      </c>
      <c r="N246" s="266" t="str">
        <f>IF(Data!AD236&gt;0,Data!AD236*$D246,"")</f>
        <v/>
      </c>
      <c r="O246" s="266" t="str">
        <f>IF(Data!AF236&gt;0,Data!AF236*$D246,"")</f>
        <v/>
      </c>
      <c r="P246" s="266" t="str">
        <f>IF(Data!AH236&gt;0,Data!AH236*$D246,"")</f>
        <v/>
      </c>
    </row>
    <row r="247" spans="1:18" x14ac:dyDescent="0.2">
      <c r="A247" s="120" t="str">
        <f>IF(Data!A237&gt;0.0001,Data!A237,"")</f>
        <v>DEU96070</v>
      </c>
      <c r="B247" s="380">
        <v>39628</v>
      </c>
      <c r="C247" s="380">
        <v>39629</v>
      </c>
      <c r="D247" s="121">
        <f>IF(Data!N237&gt;0,Data!N237,"")</f>
        <v>6.5503999999999998</v>
      </c>
      <c r="E247" s="147">
        <f>IF(Data!R237&gt;0,Data!R237*$D247,"")</f>
        <v>86.465279999999993</v>
      </c>
      <c r="F247" s="120">
        <f>IF(Data!P237&gt;0.0001,Data!P237,"")</f>
        <v>5.89</v>
      </c>
      <c r="G247" s="148">
        <f>IF(Data!P237&gt;0,10^(-Data!P237)*10^3,"")</f>
        <v>1.2882495516931332E-3</v>
      </c>
      <c r="H247" s="149">
        <f t="shared" si="10"/>
        <v>8.4385498634106989E-3</v>
      </c>
      <c r="I247" s="266">
        <f>IF(Data!T237&gt;0,Data!T237*$D247,"")</f>
        <v>1.1594207999999999</v>
      </c>
      <c r="J247" s="266">
        <f>IF(Data!V237&gt;0,Data!V237*$D247,"")</f>
        <v>3.1221904524602855</v>
      </c>
      <c r="K247" s="266">
        <f>IF(Data!X237&gt;0,Data!X237*$D247,"")</f>
        <v>3.8743389619537383</v>
      </c>
      <c r="L247" s="266">
        <f>IF(Data!Z237&gt;0,Data!Z237*$D247,"")</f>
        <v>0.9629087999999999</v>
      </c>
      <c r="M247" s="266">
        <f>IF(Data!AB237&gt;0,Data!AB237*$D247,"")</f>
        <v>6.1708595096287784</v>
      </c>
      <c r="N247" s="266">
        <f>IF(Data!AD237&gt;0,Data!AD237*$D247,"")</f>
        <v>0.70744319999999994</v>
      </c>
      <c r="O247" s="266">
        <f>IF(Data!AF237&gt;0,Data!AF237*$D247,"")</f>
        <v>0.47162879999999996</v>
      </c>
      <c r="P247" s="266">
        <f>IF(Data!AH237&gt;0,Data!AH237*$D247,"")</f>
        <v>2.9476800000000001</v>
      </c>
    </row>
    <row r="248" spans="1:18" x14ac:dyDescent="0.2">
      <c r="A248" s="120" t="str">
        <f>IF(Data!A238&gt;0.0001,Data!A238,"")</f>
        <v>DEU96071</v>
      </c>
      <c r="B248" s="380">
        <v>39629</v>
      </c>
      <c r="C248" s="380">
        <v>39630</v>
      </c>
      <c r="D248" s="121">
        <f>IF(Data!N238&gt;0,Data!N238,"")</f>
        <v>6.141</v>
      </c>
      <c r="E248" s="147">
        <f>IF(Data!R238&gt;0,Data!R238*$D248,"")</f>
        <v>40.5306</v>
      </c>
      <c r="F248" s="120">
        <f>IF(Data!P238&gt;0.0001,Data!P238,"")</f>
        <v>5.45</v>
      </c>
      <c r="G248" s="148">
        <f>IF(Data!P238&gt;0,10^(-Data!P238)*10^3,"")</f>
        <v>3.5481338923357502E-3</v>
      </c>
      <c r="H248" s="149">
        <f t="shared" si="10"/>
        <v>2.1789090232833843E-2</v>
      </c>
      <c r="I248" s="266">
        <f>IF(Data!T238&gt;0,Data!T238*$D248,"")</f>
        <v>1.252764</v>
      </c>
      <c r="J248" s="266">
        <f>IF(Data!V238&gt;0,Data!V238*$D248,"")</f>
        <v>1.3137060242061123</v>
      </c>
      <c r="K248" s="266">
        <f>IF(Data!X238&gt;0,Data!X238*$D248,"")</f>
        <v>0.84655508850534023</v>
      </c>
      <c r="L248" s="266">
        <f>IF(Data!Z238&gt;0,Data!Z238*$D248,"")</f>
        <v>1.277328</v>
      </c>
      <c r="M248" s="266">
        <f>IF(Data!AB238&gt;0,Data!AB238*$D248,"")</f>
        <v>1.4954307803522473</v>
      </c>
      <c r="N248" s="266">
        <f>IF(Data!AD238&gt;0,Data!AD238*$D248,"")</f>
        <v>0.36846000000000001</v>
      </c>
      <c r="O248" s="266">
        <f>IF(Data!AF238&gt;0,Data!AF238*$D248,"")</f>
        <v>0.27634500000000001</v>
      </c>
      <c r="P248" s="266">
        <f>IF(Data!AH238&gt;0,Data!AH238*$D248,"")</f>
        <v>1.0930979999999999</v>
      </c>
    </row>
    <row r="249" spans="1:18" x14ac:dyDescent="0.2">
      <c r="A249" s="124" t="s">
        <v>513</v>
      </c>
      <c r="D249" s="362">
        <f>SUM(D219:D248)</f>
        <v>102.1798</v>
      </c>
      <c r="E249" s="363"/>
      <c r="F249" s="364"/>
      <c r="G249" s="364"/>
      <c r="H249" s="364"/>
      <c r="I249" s="364"/>
      <c r="J249" s="364"/>
      <c r="K249" s="364"/>
      <c r="L249" s="364"/>
      <c r="M249" s="364"/>
      <c r="N249" s="364"/>
      <c r="O249" s="364"/>
      <c r="P249" s="364"/>
      <c r="Q249" s="362"/>
    </row>
    <row r="250" spans="1:18" x14ac:dyDescent="0.2">
      <c r="A250" s="124" t="s">
        <v>514</v>
      </c>
      <c r="D250" s="363"/>
      <c r="E250" s="362">
        <f>SUM(E219:E248)/$D249</f>
        <v>15.726378697159321</v>
      </c>
      <c r="F250" s="365">
        <f>LOG(H250/1000)*-1</f>
        <v>4.9492485654332725</v>
      </c>
      <c r="G250" s="364"/>
      <c r="H250" s="366">
        <f>SUM(H219:H248)/$D249</f>
        <v>1.1239614982753778E-2</v>
      </c>
      <c r="I250" s="367">
        <f>SUM(I219:I248)/$D249</f>
        <v>0.11007275019132941</v>
      </c>
      <c r="J250" s="367">
        <f t="shared" ref="J250:P250" si="11">SUM(J219:J248)/$D249</f>
        <v>0.56357398038203788</v>
      </c>
      <c r="K250" s="367">
        <f t="shared" si="11"/>
        <v>0.48861120994368834</v>
      </c>
      <c r="L250" s="367">
        <f t="shared" si="11"/>
        <v>9.7604578400036016E-2</v>
      </c>
      <c r="M250" s="367">
        <f t="shared" si="11"/>
        <v>0.77267881310555198</v>
      </c>
      <c r="N250" s="367">
        <f t="shared" si="11"/>
        <v>8.0918876333678474E-2</v>
      </c>
      <c r="O250" s="367">
        <f t="shared" si="11"/>
        <v>5.3980686985098808E-2</v>
      </c>
      <c r="P250" s="367">
        <f t="shared" si="11"/>
        <v>0.27666481339755994</v>
      </c>
      <c r="Q250" s="368" t="s">
        <v>2074</v>
      </c>
      <c r="R250" s="364"/>
    </row>
    <row r="251" spans="1:18" x14ac:dyDescent="0.2">
      <c r="A251" s="120" t="str">
        <f>IF(Data!A239&gt;0.0001,Data!A239,"")</f>
        <v>DEU96072</v>
      </c>
      <c r="B251" s="380">
        <v>39630</v>
      </c>
      <c r="C251" s="380">
        <v>39631</v>
      </c>
      <c r="D251" s="121">
        <f>IF(Data!N239&gt;0,Data!N239,"")</f>
        <v>2.7738</v>
      </c>
      <c r="E251" s="147">
        <f>IF(Data!R239&gt;0,Data!R239*$D251,"")</f>
        <v>18.58446</v>
      </c>
      <c r="F251" s="120">
        <f>IF(Data!P239&gt;0.0001,Data!P239,"")</f>
        <v>5.45</v>
      </c>
      <c r="G251" s="148">
        <f>IF(Data!P239&gt;0,10^(-Data!P239)*10^3,"")</f>
        <v>3.5481338923357502E-3</v>
      </c>
      <c r="H251" s="149">
        <f t="shared" ref="H251:H281" si="12">IF(ISNUMBER(G251),G251*$D251,"")</f>
        <v>9.8418137905609045E-3</v>
      </c>
      <c r="I251" s="266">
        <f>IF(Data!T239&gt;0,Data!T239*$D251,"")</f>
        <v>0.38555820000000002</v>
      </c>
      <c r="J251" s="266">
        <f>IF(Data!V239&gt;0,Data!V239*$D251,"")</f>
        <v>0.73624460512055478</v>
      </c>
      <c r="K251" s="266">
        <f>IF(Data!X239&gt;0,Data!X239*$D251,"")</f>
        <v>0.33052889782015776</v>
      </c>
      <c r="L251" s="266">
        <f>IF(Data!Z239&gt;0,Data!Z239*$D251,"")</f>
        <v>0.29957040000000001</v>
      </c>
      <c r="M251" s="266">
        <f>IF(Data!AB239&gt;0,Data!AB239*$D251,"")</f>
        <v>0.9919674840533681</v>
      </c>
      <c r="N251" s="266">
        <f>IF(Data!AD239&gt;0,Data!AD239*$D251,"")</f>
        <v>0.17197560000000001</v>
      </c>
      <c r="O251" s="266">
        <f>IF(Data!AF239&gt;0,Data!AF239*$D251,"")</f>
        <v>9.1535400000000003E-2</v>
      </c>
      <c r="P251" s="266">
        <f>IF(Data!AH239&gt;0,Data!AH239*$D251,"")</f>
        <v>0.44658180000000003</v>
      </c>
    </row>
    <row r="252" spans="1:18" x14ac:dyDescent="0.2">
      <c r="A252" s="120" t="str">
        <f>IF(Data!A240&gt;0.0001,Data!A240,"")</f>
        <v>DEU96073</v>
      </c>
      <c r="B252" s="380">
        <v>39631</v>
      </c>
      <c r="C252" s="380">
        <v>39632</v>
      </c>
      <c r="D252" s="121">
        <f>IF(Data!N240&gt;0,Data!N240,"")</f>
        <v>16.4588</v>
      </c>
      <c r="E252" s="147">
        <f>IF(Data!R240&gt;0,Data!R240*$D252,"")</f>
        <v>153.06684000000001</v>
      </c>
      <c r="F252" s="120">
        <f>IF(Data!P240&gt;0.0001,Data!P240,"")</f>
        <v>5.66</v>
      </c>
      <c r="G252" s="148">
        <f>IF(Data!P240&gt;0,10^(-Data!P240)*10^3,"")</f>
        <v>2.1877616239495503E-3</v>
      </c>
      <c r="H252" s="149">
        <f t="shared" si="12"/>
        <v>3.6007931016260861E-2</v>
      </c>
      <c r="I252" s="266">
        <f>IF(Data!T240&gt;0,Data!T240*$D252,"")</f>
        <v>2.6992432000000002</v>
      </c>
      <c r="J252" s="266">
        <f>IF(Data!V240&gt;0,Data!V240*$D252,"")</f>
        <v>5.4319717031781316</v>
      </c>
      <c r="K252" s="266">
        <f>IF(Data!X240&gt;0,Data!X240*$D252,"")</f>
        <v>3.4555317592055133</v>
      </c>
      <c r="L252" s="266">
        <f>IF(Data!Z240&gt;0,Data!Z240*$D252,"")</f>
        <v>2.3536083999999997</v>
      </c>
      <c r="M252" s="266">
        <f>IF(Data!AB240&gt;0,Data!AB240*$D252,"")</f>
        <v>9.8825299081917493</v>
      </c>
      <c r="N252" s="266">
        <f>IF(Data!AD240&gt;0,Data!AD240*$D252,"")</f>
        <v>0.90523399999999998</v>
      </c>
      <c r="O252" s="266">
        <f>IF(Data!AF240&gt;0,Data!AF240*$D252,"")</f>
        <v>0.70772839999999992</v>
      </c>
      <c r="P252" s="266">
        <f>IF(Data!AH240&gt;0,Data!AH240*$D252,"")</f>
        <v>2.9461252</v>
      </c>
    </row>
    <row r="253" spans="1:18" x14ac:dyDescent="0.2">
      <c r="A253" s="120" t="str">
        <f>IF(Data!A241&gt;0.0001,Data!A241,"")</f>
        <v/>
      </c>
      <c r="B253" s="380">
        <v>39632</v>
      </c>
      <c r="C253" s="380">
        <v>39633</v>
      </c>
      <c r="D253" s="121" t="str">
        <f>IF(Data!N241&gt;0,Data!N241,"")</f>
        <v/>
      </c>
      <c r="E253" s="147" t="str">
        <f>IF(Data!R241&gt;0,Data!R241*$D253,"")</f>
        <v/>
      </c>
      <c r="F253" s="120" t="str">
        <f>IF(Data!P241&gt;0.0001,Data!P241,"")</f>
        <v/>
      </c>
      <c r="G253" s="148" t="str">
        <f>IF(Data!P241&gt;0,10^(-Data!P241)*10^3,"")</f>
        <v/>
      </c>
      <c r="H253" s="149" t="str">
        <f t="shared" si="12"/>
        <v/>
      </c>
      <c r="I253" s="266" t="str">
        <f>IF(Data!T241&gt;0,Data!T241*$D253,"")</f>
        <v/>
      </c>
      <c r="J253" s="266" t="str">
        <f>IF(Data!V241&gt;0,Data!V241*$D253,"")</f>
        <v/>
      </c>
      <c r="K253" s="266" t="str">
        <f>IF(Data!X241&gt;0,Data!X241*$D253,"")</f>
        <v/>
      </c>
      <c r="L253" s="266" t="str">
        <f>IF(Data!Z241&gt;0,Data!Z241*$D253,"")</f>
        <v/>
      </c>
      <c r="M253" s="266" t="str">
        <f>IF(Data!AB241&gt;0,Data!AB241*$D253,"")</f>
        <v/>
      </c>
      <c r="N253" s="266" t="str">
        <f>IF(Data!AD241&gt;0,Data!AD241*$D253,"")</f>
        <v/>
      </c>
      <c r="O253" s="266" t="str">
        <f>IF(Data!AF241&gt;0,Data!AF241*$D253,"")</f>
        <v/>
      </c>
      <c r="P253" s="266" t="str">
        <f>IF(Data!AH241&gt;0,Data!AH241*$D253,"")</f>
        <v/>
      </c>
    </row>
    <row r="254" spans="1:18" x14ac:dyDescent="0.2">
      <c r="A254" s="120" t="str">
        <f>IF(Data!A242&gt;0.0001,Data!A242,"")</f>
        <v>DEU96074</v>
      </c>
      <c r="B254" s="380">
        <v>39633</v>
      </c>
      <c r="C254" s="380">
        <v>39634</v>
      </c>
      <c r="D254" s="121">
        <f>IF(Data!N242&gt;0,Data!N242,"")</f>
        <v>10.2166</v>
      </c>
      <c r="E254" s="147">
        <f>IF(Data!R242&gt;0,Data!R242*$D254,"")</f>
        <v>169.59556000000001</v>
      </c>
      <c r="F254" s="120">
        <f>IF(Data!P242&gt;0.0001,Data!P242,"")</f>
        <v>4.71</v>
      </c>
      <c r="G254" s="148">
        <f>IF(Data!P242&gt;0,10^(-Data!P242)*10^3,"")</f>
        <v>1.9498445997580431E-2</v>
      </c>
      <c r="H254" s="149">
        <f t="shared" si="12"/>
        <v>0.19920782337888024</v>
      </c>
      <c r="I254" s="266">
        <f>IF(Data!T242&gt;0,Data!T242*$D254,"")</f>
        <v>0.69472880000000004</v>
      </c>
      <c r="J254" s="266">
        <f>IF(Data!V242&gt;0,Data!V242*$D254,"")</f>
        <v>4.9088865501965966</v>
      </c>
      <c r="K254" s="266">
        <f>IF(Data!X242&gt;0,Data!X242*$D254,"")</f>
        <v>5.4596373685994459</v>
      </c>
      <c r="L254" s="266">
        <f>IF(Data!Z242&gt;0,Data!Z242*$D254,"")</f>
        <v>0.55169639999999998</v>
      </c>
      <c r="M254" s="266">
        <f>IF(Data!AB242&gt;0,Data!AB242*$D254,"")</f>
        <v>5.9417117115017453</v>
      </c>
      <c r="N254" s="266">
        <f>IF(Data!AD242&gt;0,Data!AD242*$D254,"")</f>
        <v>0.38823079999999999</v>
      </c>
      <c r="O254" s="266">
        <f>IF(Data!AF242&gt;0,Data!AF242*$D254,"")</f>
        <v>0.38823079999999999</v>
      </c>
      <c r="P254" s="266">
        <f>IF(Data!AH242&gt;0,Data!AH242*$D254,"")</f>
        <v>2.4111175999999999</v>
      </c>
    </row>
    <row r="255" spans="1:18" x14ac:dyDescent="0.2">
      <c r="A255" s="120" t="str">
        <f>IF(Data!A243&gt;0.0001,Data!A243,"")</f>
        <v>DEU96075</v>
      </c>
      <c r="B255" s="380">
        <v>39634</v>
      </c>
      <c r="C255" s="380">
        <v>39635</v>
      </c>
      <c r="D255" s="121">
        <f>IF(Data!N243&gt;0,Data!N243,"")</f>
        <v>28.864999999999998</v>
      </c>
      <c r="E255" s="147">
        <f>IF(Data!R243&gt;0,Data!R243*$D255,"")</f>
        <v>190.50899999999999</v>
      </c>
      <c r="F255" s="120">
        <f>IF(Data!P243&gt;0.0001,Data!P243,"")</f>
        <v>5.7</v>
      </c>
      <c r="G255" s="148">
        <f>IF(Data!P243&gt;0,10^(-Data!P243)*10^3,"")</f>
        <v>1.995262314968875E-3</v>
      </c>
      <c r="H255" s="149">
        <f t="shared" si="12"/>
        <v>5.7593246721576577E-2</v>
      </c>
      <c r="I255" s="266">
        <f>IF(Data!T243&gt;0,Data!T243*$D255,"")</f>
        <v>1.2411949999999998</v>
      </c>
      <c r="J255" s="266">
        <f>IF(Data!V243&gt;0,Data!V243*$D255,"")</f>
        <v>5.014261932739295</v>
      </c>
      <c r="K255" s="266">
        <f>IF(Data!X243&gt;0,Data!X243*$D255,"")</f>
        <v>6.8984363198767458</v>
      </c>
      <c r="L255" s="266">
        <f>IF(Data!Z243&gt;0,Data!Z243*$D255,"")</f>
        <v>1.0680049999999999</v>
      </c>
      <c r="M255" s="266">
        <f>IF(Data!AB243&gt;0,Data!AB243*$D255,"")</f>
        <v>11.497735012556127</v>
      </c>
      <c r="N255" s="266">
        <f>IF(Data!AD243&gt;0,Data!AD243*$D255,"")</f>
        <v>4.6184000000000003</v>
      </c>
      <c r="O255" s="266">
        <f>IF(Data!AF243&gt;0,Data!AF243*$D255,"")</f>
        <v>1.183465</v>
      </c>
      <c r="P255" s="266">
        <f>IF(Data!AH243&gt;0,Data!AH243*$D255,"")</f>
        <v>5.570945</v>
      </c>
    </row>
    <row r="256" spans="1:18" x14ac:dyDescent="0.2">
      <c r="A256" s="120" t="str">
        <f>IF(Data!A244&gt;0.0001,Data!A244,"")</f>
        <v>DEU96076</v>
      </c>
      <c r="B256" s="380">
        <v>39635</v>
      </c>
      <c r="C256" s="380">
        <v>39636</v>
      </c>
      <c r="D256" s="121">
        <f>IF(Data!N244&gt;0,Data!N244,"")</f>
        <v>2.5829</v>
      </c>
      <c r="E256" s="147">
        <f>IF(Data!R244&gt;0,Data!R244*$D256,"")</f>
        <v>27.378740000000001</v>
      </c>
      <c r="F256" s="120">
        <f>IF(Data!P244&gt;0.0001,Data!P244,"")</f>
        <v>5.1100000000000003</v>
      </c>
      <c r="G256" s="148">
        <f>IF(Data!P244&gt;0,10^(-Data!P244)*10^3,"")</f>
        <v>7.7624711662868957E-3</v>
      </c>
      <c r="H256" s="149">
        <f t="shared" si="12"/>
        <v>2.0049686775402423E-2</v>
      </c>
      <c r="I256" s="266">
        <f>IF(Data!T244&gt;0,Data!T244*$D256,"")</f>
        <v>0.19371749999999999</v>
      </c>
      <c r="J256" s="266">
        <f>IF(Data!V244&gt;0,Data!V244*$D256,"")</f>
        <v>0.97322387319151671</v>
      </c>
      <c r="K256" s="266">
        <f>IF(Data!X244&gt;0,Data!X244*$D256,"")</f>
        <v>0.87765017905935749</v>
      </c>
      <c r="L256" s="266">
        <f>IF(Data!Z244&gt;0,Data!Z244*$D256,"")</f>
        <v>0.1084818</v>
      </c>
      <c r="M256" s="266">
        <f>IF(Data!AB244&gt;0,Data!AB244*$D256,"")</f>
        <v>1.2915666664959256</v>
      </c>
      <c r="N256" s="266">
        <f>IF(Data!AD244&gt;0,Data!AD244*$D256,"")</f>
        <v>0.17305430000000002</v>
      </c>
      <c r="O256" s="266">
        <f>IF(Data!AF244&gt;0,Data!AF244*$D256,"")</f>
        <v>7.7487E-2</v>
      </c>
      <c r="P256" s="266">
        <f>IF(Data!AH244&gt;0,Data!AH244*$D256,"")</f>
        <v>0.38226919999999998</v>
      </c>
    </row>
    <row r="257" spans="1:16" x14ac:dyDescent="0.2">
      <c r="A257" s="120" t="str">
        <f>IF(Data!A245&gt;0.0001,Data!A245,"")</f>
        <v>DEU96077</v>
      </c>
      <c r="B257" s="380">
        <v>39636</v>
      </c>
      <c r="C257" s="380">
        <v>39637</v>
      </c>
      <c r="D257" s="121">
        <f>IF(Data!N245&gt;0,Data!N245,"")</f>
        <v>5.8604000000000003</v>
      </c>
      <c r="E257" s="147">
        <f>IF(Data!R245&gt;0,Data!R245*$D257,"")</f>
        <v>46.297160000000005</v>
      </c>
      <c r="F257" s="120">
        <f>IF(Data!P245&gt;0.0001,Data!P245,"")</f>
        <v>5.18</v>
      </c>
      <c r="G257" s="148">
        <f>IF(Data!P245&gt;0,10^(-Data!P245)*10^3,"")</f>
        <v>6.6069344800759591E-3</v>
      </c>
      <c r="H257" s="149">
        <f t="shared" si="12"/>
        <v>3.871927882703715E-2</v>
      </c>
      <c r="I257" s="266">
        <f>IF(Data!T245&gt;0,Data!T245*$D257,"")</f>
        <v>0.30474079999999998</v>
      </c>
      <c r="J257" s="266">
        <f>IF(Data!V245&gt;0,Data!V245*$D257,"")</f>
        <v>1.4932945304256109</v>
      </c>
      <c r="K257" s="266">
        <f>IF(Data!X245&gt;0,Data!X245*$D257,"")</f>
        <v>1.5746687744165231</v>
      </c>
      <c r="L257" s="266">
        <f>IF(Data!Z245&gt;0,Data!Z245*$D257,"")</f>
        <v>0.25199719999999998</v>
      </c>
      <c r="M257" s="266">
        <f>IF(Data!AB245&gt;0,Data!AB245*$D257,"")</f>
        <v>2.1659956531781139</v>
      </c>
      <c r="N257" s="266">
        <f>IF(Data!AD245&gt;0,Data!AD245*$D257,"")</f>
        <v>0.29302</v>
      </c>
      <c r="O257" s="266">
        <f>IF(Data!AF245&gt;0,Data!AF245*$D257,"")</f>
        <v>0.14064960000000001</v>
      </c>
      <c r="P257" s="266">
        <f>IF(Data!AH245&gt;0,Data!AH245*$D257,"")</f>
        <v>0.70910839999999997</v>
      </c>
    </row>
    <row r="258" spans="1:16" x14ac:dyDescent="0.2">
      <c r="A258" s="120" t="str">
        <f>IF(Data!A246&gt;0.0001,Data!A246,"")</f>
        <v>DEU96078</v>
      </c>
      <c r="B258" s="380">
        <v>39637</v>
      </c>
      <c r="C258" s="380">
        <v>39638</v>
      </c>
      <c r="D258" s="121">
        <f>IF(Data!N246&gt;0,Data!N246,"")</f>
        <v>32.409299999999995</v>
      </c>
      <c r="E258" s="147">
        <f>IF(Data!R246&gt;0,Data!R246*$D258,"")</f>
        <v>298.16555999999991</v>
      </c>
      <c r="F258" s="120">
        <f>IF(Data!P246&gt;0.0001,Data!P246,"")</f>
        <v>4.84</v>
      </c>
      <c r="G258" s="148">
        <f>IF(Data!P246&gt;0,10^(-Data!P246)*10^3,"")</f>
        <v>1.4454397707459276E-2</v>
      </c>
      <c r="H258" s="149">
        <f t="shared" si="12"/>
        <v>0.46845691162035985</v>
      </c>
      <c r="I258" s="266">
        <f>IF(Data!T246&gt;0,Data!T246*$D258,"")</f>
        <v>1.5232370999999998</v>
      </c>
      <c r="J258" s="266">
        <f>IF(Data!V246&gt;0,Data!V246*$D258,"")</f>
        <v>6.6768805126476893</v>
      </c>
      <c r="K258" s="266">
        <f>IF(Data!X246&gt;0,Data!X246*$D258,"")</f>
        <v>8.4702745689408907</v>
      </c>
      <c r="L258" s="266">
        <f>IF(Data!Z246&gt;0,Data!Z246*$D258,"")</f>
        <v>1.6204649999999998</v>
      </c>
      <c r="M258" s="266">
        <f>IF(Data!AB246&gt;0,Data!AB246*$D258,"")</f>
        <v>5.938886456298019</v>
      </c>
      <c r="N258" s="266">
        <f>IF(Data!AD246&gt;0,Data!AD246*$D258,"")</f>
        <v>0.64818599999999993</v>
      </c>
      <c r="O258" s="266">
        <f>IF(Data!AF246&gt;0,Data!AF246*$D258,"")</f>
        <v>0.51854879999999992</v>
      </c>
      <c r="P258" s="266">
        <f>IF(Data!AH246&gt;0,Data!AH246*$D258,"")</f>
        <v>2.2686509999999998</v>
      </c>
    </row>
    <row r="259" spans="1:16" x14ac:dyDescent="0.2">
      <c r="A259" s="120" t="str">
        <f>IF(Data!A247&gt;0.0001,Data!A247,"")</f>
        <v>DEU96079</v>
      </c>
      <c r="B259" s="380">
        <v>39638</v>
      </c>
      <c r="C259" s="380">
        <v>39639</v>
      </c>
      <c r="D259" s="121">
        <f>IF(Data!N247&gt;0,Data!N247,"")</f>
        <v>4.6436999999999999</v>
      </c>
      <c r="E259" s="147">
        <f>IF(Data!R247&gt;0,Data!R247*$D259,"")</f>
        <v>123.52242000000001</v>
      </c>
      <c r="F259" s="120">
        <f>IF(Data!P247&gt;0.0001,Data!P247,"")</f>
        <v>4.38</v>
      </c>
      <c r="G259" s="148">
        <f>IF(Data!P247&gt;0,10^(-Data!P247)*10^3,"")</f>
        <v>4.1686938347033506E-2</v>
      </c>
      <c r="H259" s="149">
        <f t="shared" si="12"/>
        <v>0.1935816356021195</v>
      </c>
      <c r="I259" s="266">
        <f>IF(Data!T247&gt;0,Data!T247*$D259,"")</f>
        <v>0.89159040000000001</v>
      </c>
      <c r="J259" s="266">
        <f>IF(Data!V247&gt;0,Data!V247*$D259,"")</f>
        <v>2.7294840590207237</v>
      </c>
      <c r="K259" s="266">
        <f>IF(Data!X247&gt;0,Data!X247*$D259,"")</f>
        <v>3.5975378419437454</v>
      </c>
      <c r="L259" s="266">
        <f>IF(Data!Z247&gt;0,Data!Z247*$D259,"")</f>
        <v>0.6176121</v>
      </c>
      <c r="M259" s="266">
        <f>IF(Data!AB247&gt;0,Data!AB247*$D259,"")</f>
        <v>2.1237471940412433</v>
      </c>
      <c r="N259" s="266">
        <f>IF(Data!AD247&gt;0,Data!AD247*$D259,"")</f>
        <v>0.35292119999999999</v>
      </c>
      <c r="O259" s="266">
        <f>IF(Data!AF247&gt;0,Data!AF247*$D259,"")</f>
        <v>0.23682869999999998</v>
      </c>
      <c r="P259" s="266">
        <f>IF(Data!AH247&gt;0,Data!AH247*$D259,"")</f>
        <v>1.1934309000000001</v>
      </c>
    </row>
    <row r="260" spans="1:16" x14ac:dyDescent="0.2">
      <c r="A260" s="120" t="str">
        <f>IF(Data!A248&gt;0.0001,Data!A248,"")</f>
        <v>DEU96080</v>
      </c>
      <c r="B260" s="380">
        <v>39639</v>
      </c>
      <c r="C260" s="380">
        <v>39640</v>
      </c>
      <c r="D260" s="121">
        <f>IF(Data!N248&gt;0,Data!N248,"")</f>
        <v>12.346399999999999</v>
      </c>
      <c r="E260" s="147">
        <f>IF(Data!R248&gt;0,Data!R248*$D260,"")</f>
        <v>158.03391999999999</v>
      </c>
      <c r="F260" s="120">
        <f>IF(Data!P248&gt;0.0001,Data!P248,"")</f>
        <v>4.7</v>
      </c>
      <c r="G260" s="148">
        <f>IF(Data!P248&gt;0,10^(-Data!P248)*10^3,"")</f>
        <v>1.9952623149688771E-2</v>
      </c>
      <c r="H260" s="149">
        <f t="shared" si="12"/>
        <v>0.24634306645531742</v>
      </c>
      <c r="I260" s="266">
        <f>IF(Data!T248&gt;0,Data!T248*$D260,"")</f>
        <v>0.58028079999999993</v>
      </c>
      <c r="J260" s="266">
        <f>IF(Data!V248&gt;0,Data!V248*$D260,"")</f>
        <v>3.8655624020591883</v>
      </c>
      <c r="K260" s="266">
        <f>IF(Data!X248&gt;0,Data!X248*$D260,"")</f>
        <v>3.3916127082592489</v>
      </c>
      <c r="L260" s="266">
        <f>IF(Data!Z248&gt;0,Data!Z248*$D260,"")</f>
        <v>0.50620239999999994</v>
      </c>
      <c r="M260" s="266">
        <f>IF(Data!AB248&gt;0,Data!AB248*$D260,"")</f>
        <v>1.7064112820355892</v>
      </c>
      <c r="N260" s="266">
        <f>IF(Data!AD248&gt;0,Data!AD248*$D260,"")</f>
        <v>0.61731999999999998</v>
      </c>
      <c r="O260" s="266">
        <f>IF(Data!AF248&gt;0,Data!AF248*$D260,"")</f>
        <v>0.25927440000000002</v>
      </c>
      <c r="P260" s="266">
        <f>IF(Data!AH248&gt;0,Data!AH248*$D260,"")</f>
        <v>1.1852544</v>
      </c>
    </row>
    <row r="261" spans="1:16" x14ac:dyDescent="0.2">
      <c r="A261" s="120" t="str">
        <f>IF(Data!A249&gt;0.0001,Data!A249,"")</f>
        <v/>
      </c>
      <c r="B261" s="380">
        <v>39640</v>
      </c>
      <c r="C261" s="380">
        <v>39641</v>
      </c>
      <c r="D261" s="121" t="str">
        <f>IF(Data!N249&gt;0,Data!N249,"")</f>
        <v/>
      </c>
      <c r="E261" s="147" t="str">
        <f>IF(Data!R249&gt;0,Data!R249*$D261,"")</f>
        <v/>
      </c>
      <c r="F261" s="120" t="str">
        <f>IF(Data!P249&gt;0.0001,Data!P249,"")</f>
        <v/>
      </c>
      <c r="G261" s="148" t="str">
        <f>IF(Data!P249&gt;0,10^(-Data!P249)*10^3,"")</f>
        <v/>
      </c>
      <c r="H261" s="149" t="str">
        <f t="shared" si="12"/>
        <v/>
      </c>
      <c r="I261" s="266" t="str">
        <f>IF(Data!T249&gt;0,Data!T249*$D261,"")</f>
        <v/>
      </c>
      <c r="J261" s="266" t="str">
        <f>IF(Data!V249&gt;0,Data!V249*$D261,"")</f>
        <v/>
      </c>
      <c r="K261" s="266" t="str">
        <f>IF(Data!X249&gt;0,Data!X249*$D261,"")</f>
        <v/>
      </c>
      <c r="L261" s="266" t="str">
        <f>IF(Data!Z249&gt;0,Data!Z249*$D261,"")</f>
        <v/>
      </c>
      <c r="M261" s="266" t="str">
        <f>IF(Data!AB249&gt;0,Data!AB249*$D261,"")</f>
        <v/>
      </c>
      <c r="N261" s="266" t="str">
        <f>IF(Data!AD249&gt;0,Data!AD249*$D261,"")</f>
        <v/>
      </c>
      <c r="O261" s="266" t="str">
        <f>IF(Data!AF249&gt;0,Data!AF249*$D261,"")</f>
        <v/>
      </c>
      <c r="P261" s="266" t="str">
        <f>IF(Data!AH249&gt;0,Data!AH249*$D261,"")</f>
        <v/>
      </c>
    </row>
    <row r="262" spans="1:16" x14ac:dyDescent="0.2">
      <c r="A262" s="120" t="str">
        <f>IF(Data!A250&gt;0.0001,Data!A250,"")</f>
        <v/>
      </c>
      <c r="B262" s="380">
        <v>39641</v>
      </c>
      <c r="C262" s="380">
        <v>39642</v>
      </c>
      <c r="D262" s="121" t="str">
        <f>IF(Data!N250&gt;0,Data!N250,"")</f>
        <v/>
      </c>
      <c r="E262" s="147" t="str">
        <f>IF(Data!R250&gt;0,Data!R250*$D262,"")</f>
        <v/>
      </c>
      <c r="F262" s="120" t="str">
        <f>IF(Data!P250&gt;0.0001,Data!P250,"")</f>
        <v/>
      </c>
      <c r="G262" s="148" t="str">
        <f>IF(Data!P250&gt;0,10^(-Data!P250)*10^3,"")</f>
        <v/>
      </c>
      <c r="H262" s="149" t="str">
        <f t="shared" si="12"/>
        <v/>
      </c>
      <c r="I262" s="266" t="str">
        <f>IF(Data!T250&gt;0,Data!T250*$D262,"")</f>
        <v/>
      </c>
      <c r="J262" s="266" t="str">
        <f>IF(Data!V250&gt;0,Data!V250*$D262,"")</f>
        <v/>
      </c>
      <c r="K262" s="266" t="str">
        <f>IF(Data!X250&gt;0,Data!X250*$D262,"")</f>
        <v/>
      </c>
      <c r="L262" s="266" t="str">
        <f>IF(Data!Z250&gt;0,Data!Z250*$D262,"")</f>
        <v/>
      </c>
      <c r="M262" s="266" t="str">
        <f>IF(Data!AB250&gt;0,Data!AB250*$D262,"")</f>
        <v/>
      </c>
      <c r="N262" s="266" t="str">
        <f>IF(Data!AD250&gt;0,Data!AD250*$D262,"")</f>
        <v/>
      </c>
      <c r="O262" s="266" t="str">
        <f>IF(Data!AF250&gt;0,Data!AF250*$D262,"")</f>
        <v/>
      </c>
      <c r="P262" s="266" t="str">
        <f>IF(Data!AH250&gt;0,Data!AH250*$D262,"")</f>
        <v/>
      </c>
    </row>
    <row r="263" spans="1:16" x14ac:dyDescent="0.2">
      <c r="A263" s="120" t="str">
        <f>IF(Data!A251&gt;0.0001,Data!A251,"")</f>
        <v/>
      </c>
      <c r="B263" s="380">
        <v>39642</v>
      </c>
      <c r="C263" s="380">
        <v>39643</v>
      </c>
      <c r="D263" s="121" t="str">
        <f>IF(Data!N251&gt;0,Data!N251,"")</f>
        <v/>
      </c>
      <c r="E263" s="147" t="str">
        <f>IF(Data!R251&gt;0,Data!R251*$D263,"")</f>
        <v/>
      </c>
      <c r="F263" s="120" t="str">
        <f>IF(Data!P251&gt;0.0001,Data!P251,"")</f>
        <v/>
      </c>
      <c r="G263" s="148" t="str">
        <f>IF(Data!P251&gt;0,10^(-Data!P251)*10^3,"")</f>
        <v/>
      </c>
      <c r="H263" s="149" t="str">
        <f t="shared" si="12"/>
        <v/>
      </c>
      <c r="I263" s="266" t="str">
        <f>IF(Data!T251&gt;0,Data!T251*$D263,"")</f>
        <v/>
      </c>
      <c r="J263" s="266" t="str">
        <f>IF(Data!V251&gt;0,Data!V251*$D263,"")</f>
        <v/>
      </c>
      <c r="K263" s="266" t="str">
        <f>IF(Data!X251&gt;0,Data!X251*$D263,"")</f>
        <v/>
      </c>
      <c r="L263" s="266" t="str">
        <f>IF(Data!Z251&gt;0,Data!Z251*$D263,"")</f>
        <v/>
      </c>
      <c r="M263" s="266" t="str">
        <f>IF(Data!AB251&gt;0,Data!AB251*$D263,"")</f>
        <v/>
      </c>
      <c r="N263" s="266" t="str">
        <f>IF(Data!AD251&gt;0,Data!AD251*$D263,"")</f>
        <v/>
      </c>
      <c r="O263" s="266" t="str">
        <f>IF(Data!AF251&gt;0,Data!AF251*$D263,"")</f>
        <v/>
      </c>
      <c r="P263" s="266" t="str">
        <f>IF(Data!AH251&gt;0,Data!AH251*$D263,"")</f>
        <v/>
      </c>
    </row>
    <row r="264" spans="1:16" x14ac:dyDescent="0.2">
      <c r="A264" s="120" t="str">
        <f>IF(Data!A252&gt;0.0001,Data!A252,"")</f>
        <v/>
      </c>
      <c r="B264" s="380">
        <v>39643</v>
      </c>
      <c r="C264" s="380">
        <v>39644</v>
      </c>
      <c r="D264" s="121" t="str">
        <f>IF(Data!N252&gt;0,Data!N252,"")</f>
        <v/>
      </c>
      <c r="E264" s="147" t="str">
        <f>IF(Data!R252&gt;0,Data!R252*$D264,"")</f>
        <v/>
      </c>
      <c r="F264" s="120" t="str">
        <f>IF(Data!P252&gt;0.0001,Data!P252,"")</f>
        <v/>
      </c>
      <c r="G264" s="148" t="str">
        <f>IF(Data!P252&gt;0,10^(-Data!P252)*10^3,"")</f>
        <v/>
      </c>
      <c r="H264" s="149" t="str">
        <f t="shared" si="12"/>
        <v/>
      </c>
      <c r="I264" s="266" t="str">
        <f>IF(Data!T252&gt;0,Data!T252*$D264,"")</f>
        <v/>
      </c>
      <c r="J264" s="266" t="str">
        <f>IF(Data!V252&gt;0,Data!V252*$D264,"")</f>
        <v/>
      </c>
      <c r="K264" s="266" t="str">
        <f>IF(Data!X252&gt;0,Data!X252*$D264,"")</f>
        <v/>
      </c>
      <c r="L264" s="266" t="str">
        <f>IF(Data!Z252&gt;0,Data!Z252*$D264,"")</f>
        <v/>
      </c>
      <c r="M264" s="266" t="str">
        <f>IF(Data!AB252&gt;0,Data!AB252*$D264,"")</f>
        <v/>
      </c>
      <c r="N264" s="266" t="str">
        <f>IF(Data!AD252&gt;0,Data!AD252*$D264,"")</f>
        <v/>
      </c>
      <c r="O264" s="266" t="str">
        <f>IF(Data!AF252&gt;0,Data!AF252*$D264,"")</f>
        <v/>
      </c>
      <c r="P264" s="266" t="str">
        <f>IF(Data!AH252&gt;0,Data!AH252*$D264,"")</f>
        <v/>
      </c>
    </row>
    <row r="265" spans="1:16" x14ac:dyDescent="0.2">
      <c r="A265" s="120" t="str">
        <f>IF(Data!A253&gt;0.0001,Data!A253,"")</f>
        <v/>
      </c>
      <c r="B265" s="380">
        <v>39644</v>
      </c>
      <c r="C265" s="380">
        <v>39645</v>
      </c>
      <c r="D265" s="121" t="str">
        <f>IF(Data!N253&gt;0,Data!N253,"")</f>
        <v/>
      </c>
      <c r="E265" s="147" t="str">
        <f>IF(Data!R253&gt;0,Data!R253*$D265,"")</f>
        <v/>
      </c>
      <c r="F265" s="120" t="str">
        <f>IF(Data!P253&gt;0.0001,Data!P253,"")</f>
        <v/>
      </c>
      <c r="G265" s="148" t="str">
        <f>IF(Data!P253&gt;0,10^(-Data!P253)*10^3,"")</f>
        <v/>
      </c>
      <c r="H265" s="149" t="str">
        <f t="shared" si="12"/>
        <v/>
      </c>
      <c r="I265" s="266" t="str">
        <f>IF(Data!T253&gt;0,Data!T253*$D265,"")</f>
        <v/>
      </c>
      <c r="J265" s="266" t="str">
        <f>IF(Data!V253&gt;0,Data!V253*$D265,"")</f>
        <v/>
      </c>
      <c r="K265" s="266" t="str">
        <f>IF(Data!X253&gt;0,Data!X253*$D265,"")</f>
        <v/>
      </c>
      <c r="L265" s="266" t="str">
        <f>IF(Data!Z253&gt;0,Data!Z253*$D265,"")</f>
        <v/>
      </c>
      <c r="M265" s="266" t="str">
        <f>IF(Data!AB253&gt;0,Data!AB253*$D265,"")</f>
        <v/>
      </c>
      <c r="N265" s="266" t="str">
        <f>IF(Data!AD253&gt;0,Data!AD253*$D265,"")</f>
        <v/>
      </c>
      <c r="O265" s="266" t="str">
        <f>IF(Data!AF253&gt;0,Data!AF253*$D265,"")</f>
        <v/>
      </c>
      <c r="P265" s="266" t="str">
        <f>IF(Data!AH253&gt;0,Data!AH253*$D265,"")</f>
        <v/>
      </c>
    </row>
    <row r="266" spans="1:16" x14ac:dyDescent="0.2">
      <c r="A266" s="120" t="str">
        <f>IF(Data!A254&gt;0.0001,Data!A254,"")</f>
        <v/>
      </c>
      <c r="B266" s="380">
        <v>39645</v>
      </c>
      <c r="C266" s="380">
        <v>39646</v>
      </c>
      <c r="D266" s="121" t="str">
        <f>IF(Data!N254&gt;0,Data!N254,"")</f>
        <v/>
      </c>
      <c r="E266" s="147" t="str">
        <f>IF(Data!R254&gt;0,Data!R254*$D266,"")</f>
        <v/>
      </c>
      <c r="F266" s="120" t="str">
        <f>IF(Data!P254&gt;0.0001,Data!P254,"")</f>
        <v/>
      </c>
      <c r="G266" s="148" t="str">
        <f>IF(Data!P254&gt;0,10^(-Data!P254)*10^3,"")</f>
        <v/>
      </c>
      <c r="H266" s="149" t="str">
        <f t="shared" si="12"/>
        <v/>
      </c>
      <c r="I266" s="266" t="str">
        <f>IF(Data!T254&gt;0,Data!T254*$D266,"")</f>
        <v/>
      </c>
      <c r="J266" s="266" t="str">
        <f>IF(Data!V254&gt;0,Data!V254*$D266,"")</f>
        <v/>
      </c>
      <c r="K266" s="266" t="str">
        <f>IF(Data!X254&gt;0,Data!X254*$D266,"")</f>
        <v/>
      </c>
      <c r="L266" s="266" t="str">
        <f>IF(Data!Z254&gt;0,Data!Z254*$D266,"")</f>
        <v/>
      </c>
      <c r="M266" s="266" t="str">
        <f>IF(Data!AB254&gt;0,Data!AB254*$D266,"")</f>
        <v/>
      </c>
      <c r="N266" s="266" t="str">
        <f>IF(Data!AD254&gt;0,Data!AD254*$D266,"")</f>
        <v/>
      </c>
      <c r="O266" s="266" t="str">
        <f>IF(Data!AF254&gt;0,Data!AF254*$D266,"")</f>
        <v/>
      </c>
      <c r="P266" s="266" t="str">
        <f>IF(Data!AH254&gt;0,Data!AH254*$D266,"")</f>
        <v/>
      </c>
    </row>
    <row r="267" spans="1:16" x14ac:dyDescent="0.2">
      <c r="A267" s="120" t="str">
        <f>IF(Data!A255&gt;0.0001,Data!A255,"")</f>
        <v/>
      </c>
      <c r="B267" s="380">
        <v>39646</v>
      </c>
      <c r="C267" s="380">
        <v>39647</v>
      </c>
      <c r="D267" s="121" t="str">
        <f>IF(Data!N255&gt;0,Data!N255,"")</f>
        <v/>
      </c>
      <c r="E267" s="147" t="str">
        <f>IF(Data!R255&gt;0,Data!R255*$D267,"")</f>
        <v/>
      </c>
      <c r="F267" s="120" t="str">
        <f>IF(Data!P255&gt;0.0001,Data!P255,"")</f>
        <v/>
      </c>
      <c r="G267" s="148" t="str">
        <f>IF(Data!P255&gt;0,10^(-Data!P255)*10^3,"")</f>
        <v/>
      </c>
      <c r="H267" s="149" t="str">
        <f t="shared" si="12"/>
        <v/>
      </c>
      <c r="I267" s="266" t="str">
        <f>IF(Data!T255&gt;0,Data!T255*$D267,"")</f>
        <v/>
      </c>
      <c r="J267" s="266" t="str">
        <f>IF(Data!V255&gt;0,Data!V255*$D267,"")</f>
        <v/>
      </c>
      <c r="K267" s="266" t="str">
        <f>IF(Data!X255&gt;0,Data!X255*$D267,"")</f>
        <v/>
      </c>
      <c r="L267" s="266" t="str">
        <f>IF(Data!Z255&gt;0,Data!Z255*$D267,"")</f>
        <v/>
      </c>
      <c r="M267" s="266" t="str">
        <f>IF(Data!AB255&gt;0,Data!AB255*$D267,"")</f>
        <v/>
      </c>
      <c r="N267" s="266" t="str">
        <f>IF(Data!AD255&gt;0,Data!AD255*$D267,"")</f>
        <v/>
      </c>
      <c r="O267" s="266" t="str">
        <f>IF(Data!AF255&gt;0,Data!AF255*$D267,"")</f>
        <v/>
      </c>
      <c r="P267" s="266" t="str">
        <f>IF(Data!AH255&gt;0,Data!AH255*$D267,"")</f>
        <v/>
      </c>
    </row>
    <row r="268" spans="1:16" x14ac:dyDescent="0.2">
      <c r="A268" s="120" t="str">
        <f>IF(Data!A256&gt;0.0001,Data!A256,"")</f>
        <v/>
      </c>
      <c r="B268" s="380">
        <v>39647</v>
      </c>
      <c r="C268" s="380">
        <v>39648</v>
      </c>
      <c r="D268" s="121" t="str">
        <f>IF(Data!N256&gt;0,Data!N256,"")</f>
        <v/>
      </c>
      <c r="E268" s="147" t="str">
        <f>IF(Data!R256&gt;0,Data!R256*$D268,"")</f>
        <v/>
      </c>
      <c r="F268" s="120" t="str">
        <f>IF(Data!P256&gt;0.0001,Data!P256,"")</f>
        <v/>
      </c>
      <c r="G268" s="148" t="str">
        <f>IF(Data!P256&gt;0,10^(-Data!P256)*10^3,"")</f>
        <v/>
      </c>
      <c r="H268" s="149" t="str">
        <f t="shared" si="12"/>
        <v/>
      </c>
      <c r="I268" s="266" t="str">
        <f>IF(Data!T256&gt;0,Data!T256*$D268,"")</f>
        <v/>
      </c>
      <c r="J268" s="266" t="str">
        <f>IF(Data!V256&gt;0,Data!V256*$D268,"")</f>
        <v/>
      </c>
      <c r="K268" s="266" t="str">
        <f>IF(Data!X256&gt;0,Data!X256*$D268,"")</f>
        <v/>
      </c>
      <c r="L268" s="266" t="str">
        <f>IF(Data!Z256&gt;0,Data!Z256*$D268,"")</f>
        <v/>
      </c>
      <c r="M268" s="266" t="str">
        <f>IF(Data!AB256&gt;0,Data!AB256*$D268,"")</f>
        <v/>
      </c>
      <c r="N268" s="266" t="str">
        <f>IF(Data!AD256&gt;0,Data!AD256*$D268,"")</f>
        <v/>
      </c>
      <c r="O268" s="266" t="str">
        <f>IF(Data!AF256&gt;0,Data!AF256*$D268,"")</f>
        <v/>
      </c>
      <c r="P268" s="266" t="str">
        <f>IF(Data!AH256&gt;0,Data!AH256*$D268,"")</f>
        <v/>
      </c>
    </row>
    <row r="269" spans="1:16" x14ac:dyDescent="0.2">
      <c r="A269" s="120" t="str">
        <f>IF(Data!A257&gt;0.0001,Data!A257,"")</f>
        <v/>
      </c>
      <c r="B269" s="380">
        <v>39648</v>
      </c>
      <c r="C269" s="380">
        <v>39649</v>
      </c>
      <c r="D269" s="121" t="str">
        <f>IF(Data!N257&gt;0,Data!N257,"")</f>
        <v/>
      </c>
      <c r="E269" s="147" t="str">
        <f>IF(Data!R257&gt;0,Data!R257*$D269,"")</f>
        <v/>
      </c>
      <c r="F269" s="120" t="str">
        <f>IF(Data!P257&gt;0.0001,Data!P257,"")</f>
        <v/>
      </c>
      <c r="G269" s="148" t="str">
        <f>IF(Data!P257&gt;0,10^(-Data!P257)*10^3,"")</f>
        <v/>
      </c>
      <c r="H269" s="149" t="str">
        <f t="shared" si="12"/>
        <v/>
      </c>
      <c r="I269" s="266" t="str">
        <f>IF(Data!T257&gt;0,Data!T257*$D269,"")</f>
        <v/>
      </c>
      <c r="J269" s="266" t="str">
        <f>IF(Data!V257&gt;0,Data!V257*$D269,"")</f>
        <v/>
      </c>
      <c r="K269" s="266" t="str">
        <f>IF(Data!X257&gt;0,Data!X257*$D269,"")</f>
        <v/>
      </c>
      <c r="L269" s="266" t="str">
        <f>IF(Data!Z257&gt;0,Data!Z257*$D269,"")</f>
        <v/>
      </c>
      <c r="M269" s="266" t="str">
        <f>IF(Data!AB257&gt;0,Data!AB257*$D269,"")</f>
        <v/>
      </c>
      <c r="N269" s="266" t="str">
        <f>IF(Data!AD257&gt;0,Data!AD257*$D269,"")</f>
        <v/>
      </c>
      <c r="O269" s="266" t="str">
        <f>IF(Data!AF257&gt;0,Data!AF257*$D269,"")</f>
        <v/>
      </c>
      <c r="P269" s="266" t="str">
        <f>IF(Data!AH257&gt;0,Data!AH257*$D269,"")</f>
        <v/>
      </c>
    </row>
    <row r="270" spans="1:16" x14ac:dyDescent="0.2">
      <c r="A270" s="120" t="str">
        <f>IF(Data!A258&gt;0.0001,Data!A258,"")</f>
        <v/>
      </c>
      <c r="B270" s="380">
        <v>39649</v>
      </c>
      <c r="C270" s="380">
        <v>39650</v>
      </c>
      <c r="D270" s="121" t="str">
        <f>IF(Data!N258&gt;0,Data!N258,"")</f>
        <v/>
      </c>
      <c r="E270" s="147" t="str">
        <f>IF(Data!R258&gt;0,Data!R258*$D270,"")</f>
        <v/>
      </c>
      <c r="F270" s="120" t="str">
        <f>IF(Data!P258&gt;0.0001,Data!P258,"")</f>
        <v/>
      </c>
      <c r="G270" s="148" t="str">
        <f>IF(Data!P258&gt;0,10^(-Data!P258)*10^3,"")</f>
        <v/>
      </c>
      <c r="H270" s="149" t="str">
        <f t="shared" si="12"/>
        <v/>
      </c>
      <c r="I270" s="266" t="str">
        <f>IF(Data!T258&gt;0,Data!T258*$D270,"")</f>
        <v/>
      </c>
      <c r="J270" s="266" t="str">
        <f>IF(Data!V258&gt;0,Data!V258*$D270,"")</f>
        <v/>
      </c>
      <c r="K270" s="266" t="str">
        <f>IF(Data!X258&gt;0,Data!X258*$D270,"")</f>
        <v/>
      </c>
      <c r="L270" s="266" t="str">
        <f>IF(Data!Z258&gt;0,Data!Z258*$D270,"")</f>
        <v/>
      </c>
      <c r="M270" s="266" t="str">
        <f>IF(Data!AB258&gt;0,Data!AB258*$D270,"")</f>
        <v/>
      </c>
      <c r="N270" s="266" t="str">
        <f>IF(Data!AD258&gt;0,Data!AD258*$D270,"")</f>
        <v/>
      </c>
      <c r="O270" s="266" t="str">
        <f>IF(Data!AF258&gt;0,Data!AF258*$D270,"")</f>
        <v/>
      </c>
      <c r="P270" s="266" t="str">
        <f>IF(Data!AH258&gt;0,Data!AH258*$D270,"")</f>
        <v/>
      </c>
    </row>
    <row r="271" spans="1:16" x14ac:dyDescent="0.2">
      <c r="A271" s="120" t="str">
        <f>IF(Data!A259&gt;0.0001,Data!A259,"")</f>
        <v/>
      </c>
      <c r="B271" s="380">
        <v>39650</v>
      </c>
      <c r="C271" s="380">
        <v>39651</v>
      </c>
      <c r="D271" s="121" t="str">
        <f>IF(Data!N259&gt;0,Data!N259,"")</f>
        <v/>
      </c>
      <c r="E271" s="147" t="str">
        <f>IF(Data!R259&gt;0,Data!R259*$D271,"")</f>
        <v/>
      </c>
      <c r="F271" s="120" t="str">
        <f>IF(Data!P259&gt;0.0001,Data!P259,"")</f>
        <v/>
      </c>
      <c r="G271" s="148" t="str">
        <f>IF(Data!P259&gt;0,10^(-Data!P259)*10^3,"")</f>
        <v/>
      </c>
      <c r="H271" s="149" t="str">
        <f t="shared" si="12"/>
        <v/>
      </c>
      <c r="I271" s="266" t="str">
        <f>IF(Data!T259&gt;0,Data!T259*$D271,"")</f>
        <v/>
      </c>
      <c r="J271" s="266" t="str">
        <f>IF(Data!V259&gt;0,Data!V259*$D271,"")</f>
        <v/>
      </c>
      <c r="K271" s="266" t="str">
        <f>IF(Data!X259&gt;0,Data!X259*$D271,"")</f>
        <v/>
      </c>
      <c r="L271" s="266" t="str">
        <f>IF(Data!Z259&gt;0,Data!Z259*$D271,"")</f>
        <v/>
      </c>
      <c r="M271" s="266" t="str">
        <f>IF(Data!AB259&gt;0,Data!AB259*$D271,"")</f>
        <v/>
      </c>
      <c r="N271" s="266" t="str">
        <f>IF(Data!AD259&gt;0,Data!AD259*$D271,"")</f>
        <v/>
      </c>
      <c r="O271" s="266" t="str">
        <f>IF(Data!AF259&gt;0,Data!AF259*$D271,"")</f>
        <v/>
      </c>
      <c r="P271" s="266" t="str">
        <f>IF(Data!AH259&gt;0,Data!AH259*$D271,"")</f>
        <v/>
      </c>
    </row>
    <row r="272" spans="1:16" x14ac:dyDescent="0.2">
      <c r="A272" s="120" t="str">
        <f>IF(Data!A260&gt;0.0001,Data!A260,"")</f>
        <v/>
      </c>
      <c r="B272" s="380">
        <v>39651</v>
      </c>
      <c r="C272" s="380">
        <v>39652</v>
      </c>
      <c r="D272" s="121" t="str">
        <f>IF(Data!N260&gt;0,Data!N260,"")</f>
        <v/>
      </c>
      <c r="E272" s="147" t="str">
        <f>IF(Data!R260&gt;0,Data!R260*$D272,"")</f>
        <v/>
      </c>
      <c r="F272" s="120" t="str">
        <f>IF(Data!P260&gt;0.0001,Data!P260,"")</f>
        <v/>
      </c>
      <c r="G272" s="148" t="str">
        <f>IF(Data!P260&gt;0,10^(-Data!P260)*10^3,"")</f>
        <v/>
      </c>
      <c r="H272" s="149" t="str">
        <f t="shared" si="12"/>
        <v/>
      </c>
      <c r="I272" s="266" t="str">
        <f>IF(Data!T260&gt;0,Data!T260*$D272,"")</f>
        <v/>
      </c>
      <c r="J272" s="266" t="str">
        <f>IF(Data!V260&gt;0,Data!V260*$D272,"")</f>
        <v/>
      </c>
      <c r="K272" s="266" t="str">
        <f>IF(Data!X260&gt;0,Data!X260*$D272,"")</f>
        <v/>
      </c>
      <c r="L272" s="266" t="str">
        <f>IF(Data!Z260&gt;0,Data!Z260*$D272,"")</f>
        <v/>
      </c>
      <c r="M272" s="266" t="str">
        <f>IF(Data!AB260&gt;0,Data!AB260*$D272,"")</f>
        <v/>
      </c>
      <c r="N272" s="266" t="str">
        <f>IF(Data!AD260&gt;0,Data!AD260*$D272,"")</f>
        <v/>
      </c>
      <c r="O272" s="266" t="str">
        <f>IF(Data!AF260&gt;0,Data!AF260*$D272,"")</f>
        <v/>
      </c>
      <c r="P272" s="266" t="str">
        <f>IF(Data!AH260&gt;0,Data!AH260*$D272,"")</f>
        <v/>
      </c>
    </row>
    <row r="273" spans="1:18" x14ac:dyDescent="0.2">
      <c r="A273" s="120" t="str">
        <f>IF(Data!A261&gt;0.0001,Data!A261,"")</f>
        <v>DEU96081</v>
      </c>
      <c r="B273" s="380">
        <v>39652</v>
      </c>
      <c r="C273" s="380">
        <v>39653</v>
      </c>
      <c r="D273" s="121">
        <f>IF(Data!N261&gt;0,Data!N261,"")</f>
        <v>3.9490999999999996</v>
      </c>
      <c r="E273" s="147">
        <f>IF(Data!R261&gt;0,Data!R261*$D273,"")</f>
        <v>135.45412999999996</v>
      </c>
      <c r="F273" s="120">
        <f>IF(Data!P261&gt;0.0001,Data!P261,"")</f>
        <v>4.87</v>
      </c>
      <c r="G273" s="148">
        <f>IF(Data!P261&gt;0,10^(-Data!P261)*10^3,"")</f>
        <v>1.3489628825916516E-2</v>
      </c>
      <c r="H273" s="149">
        <f t="shared" si="12"/>
        <v>5.327189319642691E-2</v>
      </c>
      <c r="I273" s="266">
        <f>IF(Data!T261&gt;0,Data!T261*$D273,"")</f>
        <v>1.5598945</v>
      </c>
      <c r="J273" s="266">
        <f>IF(Data!V261&gt;0,Data!V261*$D273,"")</f>
        <v>3.8993125966917179</v>
      </c>
      <c r="K273" s="266">
        <f>IF(Data!X261&gt;0,Data!X261*$D273,"")</f>
        <v>5.48349607944869</v>
      </c>
      <c r="L273" s="266">
        <f>IF(Data!Z261&gt;0,Data!Z261*$D273,"")</f>
        <v>0.94383489999999992</v>
      </c>
      <c r="M273" s="266">
        <f>IF(Data!AB261&gt;0,Data!AB261*$D273,"")</f>
        <v>4.5136648596840168</v>
      </c>
      <c r="N273" s="266">
        <f>IF(Data!AD261&gt;0,Data!AD261*$D273,"")</f>
        <v>2.6143041999999999</v>
      </c>
      <c r="O273" s="266">
        <f>IF(Data!AF261&gt;0,Data!AF261*$D273,"")</f>
        <v>0.71083799999999986</v>
      </c>
      <c r="P273" s="266">
        <f>IF(Data!AH261&gt;0,Data!AH261*$D273,"")</f>
        <v>5.7577877999999991</v>
      </c>
    </row>
    <row r="274" spans="1:18" x14ac:dyDescent="0.2">
      <c r="A274" s="120" t="str">
        <f>IF(Data!A262&gt;0.0001,Data!A262,"")</f>
        <v>DEU96082</v>
      </c>
      <c r="B274" s="380">
        <v>39653</v>
      </c>
      <c r="C274" s="380">
        <v>39654</v>
      </c>
      <c r="D274" s="121">
        <f>IF(Data!N262&gt;0,Data!N262,"")</f>
        <v>2.2447999999999997</v>
      </c>
      <c r="E274" s="147">
        <f>IF(Data!R262&gt;0,Data!R262*$D274,"")</f>
        <v>77.445599999999985</v>
      </c>
      <c r="F274" s="120">
        <f>IF(Data!P262&gt;0.0001,Data!P262,"")</f>
        <v>6.12</v>
      </c>
      <c r="G274" s="148">
        <f>IF(Data!P262&gt;0,10^(-Data!P262)*10^3,"")</f>
        <v>7.5857757502918234E-4</v>
      </c>
      <c r="H274" s="149">
        <f t="shared" si="12"/>
        <v>1.7028549404255083E-3</v>
      </c>
      <c r="I274" s="266">
        <f>IF(Data!T262&gt;0,Data!T262*$D274,"")</f>
        <v>0.9652639999999999</v>
      </c>
      <c r="J274" s="266">
        <f>IF(Data!V262&gt;0,Data!V262*$D274,"")</f>
        <v>2.2119353532444155</v>
      </c>
      <c r="K274" s="266">
        <f>IF(Data!X262&gt;0,Data!X262*$D274,"")</f>
        <v>2.8659932860027899</v>
      </c>
      <c r="L274" s="266">
        <f>IF(Data!Z262&gt;0,Data!Z262*$D274,"")</f>
        <v>0.48263199999999995</v>
      </c>
      <c r="M274" s="266">
        <f>IF(Data!AB262&gt;0,Data!AB262*$D274,"")</f>
        <v>5.4155463261333772</v>
      </c>
      <c r="N274" s="266">
        <f>IF(Data!AD262&gt;0,Data!AD262*$D274,"")</f>
        <v>1.6252351999999997</v>
      </c>
      <c r="O274" s="266">
        <f>IF(Data!AF262&gt;0,Data!AF262*$D274,"")</f>
        <v>0.20203199999999996</v>
      </c>
      <c r="P274" s="266">
        <f>IF(Data!AH262&gt;0,Data!AH262*$D274,"")</f>
        <v>2.7341663999999994</v>
      </c>
    </row>
    <row r="275" spans="1:18" x14ac:dyDescent="0.2">
      <c r="A275" s="120" t="str">
        <f>IF(Data!A263&gt;0.0001,Data!A263,"")</f>
        <v/>
      </c>
      <c r="B275" s="380">
        <v>39654</v>
      </c>
      <c r="C275" s="380">
        <v>39655</v>
      </c>
      <c r="D275" s="121" t="str">
        <f>IF(Data!N263&gt;0,Data!N263,"")</f>
        <v/>
      </c>
      <c r="E275" s="147" t="str">
        <f>IF(Data!R263&gt;0,Data!R263*$D275,"")</f>
        <v/>
      </c>
      <c r="F275" s="120" t="str">
        <f>IF(Data!P263&gt;0.0001,Data!P263,"")</f>
        <v/>
      </c>
      <c r="G275" s="148" t="str">
        <f>IF(Data!P263&gt;0,10^(-Data!P263)*10^3,"")</f>
        <v/>
      </c>
      <c r="H275" s="149" t="str">
        <f t="shared" si="12"/>
        <v/>
      </c>
      <c r="I275" s="266" t="str">
        <f>IF(Data!T263&gt;0,Data!T263*$D275,"")</f>
        <v/>
      </c>
      <c r="J275" s="266" t="str">
        <f>IF(Data!V263&gt;0,Data!V263*$D275,"")</f>
        <v/>
      </c>
      <c r="K275" s="266" t="str">
        <f>IF(Data!X263&gt;0,Data!X263*$D275,"")</f>
        <v/>
      </c>
      <c r="L275" s="266" t="str">
        <f>IF(Data!Z263&gt;0,Data!Z263*$D275,"")</f>
        <v/>
      </c>
      <c r="M275" s="266" t="str">
        <f>IF(Data!AB263&gt;0,Data!AB263*$D275,"")</f>
        <v/>
      </c>
      <c r="N275" s="266" t="str">
        <f>IF(Data!AD263&gt;0,Data!AD263*$D275,"")</f>
        <v/>
      </c>
      <c r="O275" s="266" t="str">
        <f>IF(Data!AF263&gt;0,Data!AF263*$D275,"")</f>
        <v/>
      </c>
      <c r="P275" s="266" t="str">
        <f>IF(Data!AH263&gt;0,Data!AH263*$D275,"")</f>
        <v/>
      </c>
    </row>
    <row r="276" spans="1:18" x14ac:dyDescent="0.2">
      <c r="A276" s="120" t="str">
        <f>IF(Data!A264&gt;0.0001,Data!A264,"")</f>
        <v/>
      </c>
      <c r="B276" s="380">
        <v>39655</v>
      </c>
      <c r="C276" s="380">
        <v>39656</v>
      </c>
      <c r="D276" s="121" t="str">
        <f>IF(Data!N264&gt;0,Data!N264,"")</f>
        <v/>
      </c>
      <c r="E276" s="147" t="str">
        <f>IF(Data!R264&gt;0,Data!R264*$D276,"")</f>
        <v/>
      </c>
      <c r="F276" s="120" t="str">
        <f>IF(Data!P264&gt;0.0001,Data!P264,"")</f>
        <v/>
      </c>
      <c r="G276" s="148" t="str">
        <f>IF(Data!P264&gt;0,10^(-Data!P264)*10^3,"")</f>
        <v/>
      </c>
      <c r="H276" s="149" t="str">
        <f t="shared" si="12"/>
        <v/>
      </c>
      <c r="I276" s="266" t="str">
        <f>IF(Data!T264&gt;0,Data!T264*$D276,"")</f>
        <v/>
      </c>
      <c r="J276" s="266" t="str">
        <f>IF(Data!V264&gt;0,Data!V264*$D276,"")</f>
        <v/>
      </c>
      <c r="K276" s="266" t="str">
        <f>IF(Data!X264&gt;0,Data!X264*$D276,"")</f>
        <v/>
      </c>
      <c r="L276" s="266" t="str">
        <f>IF(Data!Z264&gt;0,Data!Z264*$D276,"")</f>
        <v/>
      </c>
      <c r="M276" s="266" t="str">
        <f>IF(Data!AB264&gt;0,Data!AB264*$D276,"")</f>
        <v/>
      </c>
      <c r="N276" s="266" t="str">
        <f>IF(Data!AD264&gt;0,Data!AD264*$D276,"")</f>
        <v/>
      </c>
      <c r="O276" s="266" t="str">
        <f>IF(Data!AF264&gt;0,Data!AF264*$D276,"")</f>
        <v/>
      </c>
      <c r="P276" s="266" t="str">
        <f>IF(Data!AH264&gt;0,Data!AH264*$D276,"")</f>
        <v/>
      </c>
    </row>
    <row r="277" spans="1:18" x14ac:dyDescent="0.2">
      <c r="A277" s="120" t="str">
        <f>IF(Data!A265&gt;0.0001,Data!A265,"")</f>
        <v>DEU96083</v>
      </c>
      <c r="B277" s="380">
        <v>39656</v>
      </c>
      <c r="C277" s="380">
        <v>39657</v>
      </c>
      <c r="D277" s="121">
        <f>IF(Data!N265&gt;0,Data!N265,"")</f>
        <v>2.4012000000000002</v>
      </c>
      <c r="E277" s="147">
        <f>IF(Data!R265&gt;0,Data!R265*$D277,"")</f>
        <v>45.622800000000005</v>
      </c>
      <c r="F277" s="120">
        <f>IF(Data!P265&gt;0.0001,Data!P265,"")</f>
        <v>6.32</v>
      </c>
      <c r="G277" s="148">
        <f>IF(Data!P265&gt;0,10^(-Data!P265)*10^3,"")</f>
        <v>4.7863009232263745E-4</v>
      </c>
      <c r="H277" s="149">
        <f t="shared" si="12"/>
        <v>1.1492865776851172E-3</v>
      </c>
      <c r="I277" s="266">
        <f>IF(Data!T265&gt;0,Data!T265*$D277,"")</f>
        <v>1.0037016000000001</v>
      </c>
      <c r="J277" s="266">
        <f>IF(Data!V265&gt;0,Data!V265*$D277,"")</f>
        <v>1.3555130588171924</v>
      </c>
      <c r="K277" s="266">
        <f>IF(Data!X265&gt;0,Data!X265*$D277,"")</f>
        <v>2.7202338974745479</v>
      </c>
      <c r="L277" s="266">
        <f>IF(Data!Z265&gt;0,Data!Z265*$D277,"")</f>
        <v>0.4298148</v>
      </c>
      <c r="M277" s="266">
        <f>IF(Data!AB265&gt;0,Data!AB265*$D277,"")</f>
        <v>2.0919175331714621</v>
      </c>
      <c r="N277" s="266">
        <f>IF(Data!AD265&gt;0,Data!AD265*$D277,"")</f>
        <v>1.5703848000000002</v>
      </c>
      <c r="O277" s="266">
        <f>IF(Data!AF265&gt;0,Data!AF265*$D277,"")</f>
        <v>0.28574280000000002</v>
      </c>
      <c r="P277" s="266">
        <f>IF(Data!AH265&gt;0,Data!AH265*$D277,"")</f>
        <v>2.5044515999999999</v>
      </c>
    </row>
    <row r="278" spans="1:18" x14ac:dyDescent="0.2">
      <c r="A278" s="120" t="str">
        <f>IF(Data!A266&gt;0.0001,Data!A266,"")</f>
        <v>DEU96084</v>
      </c>
      <c r="B278" s="380">
        <v>39657</v>
      </c>
      <c r="C278" s="380">
        <v>39658</v>
      </c>
      <c r="D278" s="121">
        <f>IF(Data!N266&gt;0,Data!N266,"")</f>
        <v>20.5459</v>
      </c>
      <c r="E278" s="147">
        <f>IF(Data!R266&gt;0,Data!R266*$D278,"")</f>
        <v>164.3672</v>
      </c>
      <c r="F278" s="120">
        <f>IF(Data!P266&gt;0.0001,Data!P266,"")</f>
        <v>6.05</v>
      </c>
      <c r="G278" s="148">
        <f>IF(Data!P266&gt;0,10^(-Data!P266)*10^3,"")</f>
        <v>8.9125093813374485E-4</v>
      </c>
      <c r="H278" s="149">
        <f t="shared" si="12"/>
        <v>1.8311552649802106E-2</v>
      </c>
      <c r="I278" s="266">
        <f>IF(Data!T266&gt;0,Data!T266*$D278,"")</f>
        <v>1.4176671000000001</v>
      </c>
      <c r="J278" s="266">
        <f>IF(Data!V266&gt;0,Data!V266*$D278,"")</f>
        <v>2.7568982013195713</v>
      </c>
      <c r="K278" s="266">
        <f>IF(Data!X266&gt;0,Data!X266*$D278,"")</f>
        <v>4.45763600008328</v>
      </c>
      <c r="L278" s="266">
        <f>IF(Data!Z266&gt;0,Data!Z266*$D278,"")</f>
        <v>1.1300245</v>
      </c>
      <c r="M278" s="266">
        <f>IF(Data!AB266&gt;0,Data!AB266*$D278,"")</f>
        <v>10.848194197039746</v>
      </c>
      <c r="N278" s="266">
        <f>IF(Data!AD266&gt;0,Data!AD266*$D278,"")</f>
        <v>1.6231260999999999</v>
      </c>
      <c r="O278" s="266">
        <f>IF(Data!AF266&gt;0,Data!AF266*$D278,"")</f>
        <v>0.49310159999999997</v>
      </c>
      <c r="P278" s="266">
        <f>IF(Data!AH266&gt;0,Data!AH266*$D278,"")</f>
        <v>3.5749865999999999</v>
      </c>
    </row>
    <row r="279" spans="1:18" x14ac:dyDescent="0.2">
      <c r="A279" s="120" t="str">
        <f>IF(Data!A267&gt;0.0001,Data!A267,"")</f>
        <v>DEU96085</v>
      </c>
      <c r="B279" s="380">
        <v>39658</v>
      </c>
      <c r="C279" s="380">
        <v>39659</v>
      </c>
      <c r="D279" s="121">
        <f>IF(Data!N267&gt;0,Data!N267,"")</f>
        <v>5.3452000000000002</v>
      </c>
      <c r="E279" s="147">
        <f>IF(Data!R267&gt;0,Data!R267*$D279,"")</f>
        <v>106.36948</v>
      </c>
      <c r="F279" s="120">
        <f>IF(Data!P267&gt;0.0001,Data!P267,"")</f>
        <v>4.82</v>
      </c>
      <c r="G279" s="148">
        <f>IF(Data!P267&gt;0,10^(-Data!P267)*10^3,"")</f>
        <v>1.5135612484362052E-2</v>
      </c>
      <c r="H279" s="149">
        <f t="shared" si="12"/>
        <v>8.0902875851412037E-2</v>
      </c>
      <c r="I279" s="266">
        <f>IF(Data!T267&gt;0,Data!T267*$D279,"")</f>
        <v>0.64676920000000004</v>
      </c>
      <c r="J279" s="266">
        <f>IF(Data!V267&gt;0,Data!V267*$D279,"")</f>
        <v>3.0271044656056771</v>
      </c>
      <c r="K279" s="266">
        <f>IF(Data!X267&gt;0,Data!X267*$D279,"")</f>
        <v>3.104411499573192</v>
      </c>
      <c r="L279" s="266">
        <f>IF(Data!Z267&gt;0,Data!Z267*$D279,"")</f>
        <v>0.25656960000000001</v>
      </c>
      <c r="M279" s="266">
        <f>IF(Data!AB267&gt;0,Data!AB267*$D279,"")</f>
        <v>5.0344047549708968</v>
      </c>
      <c r="N279" s="266">
        <f>IF(Data!AD267&gt;0,Data!AD267*$D279,"")</f>
        <v>0.76436359999999992</v>
      </c>
      <c r="O279" s="266">
        <f>IF(Data!AF267&gt;0,Data!AF267*$D279,"")</f>
        <v>0.14966560000000001</v>
      </c>
      <c r="P279" s="266">
        <f>IF(Data!AH267&gt;0,Data!AH267*$D279,"")</f>
        <v>1.4325136000000001</v>
      </c>
    </row>
    <row r="280" spans="1:18" x14ac:dyDescent="0.2">
      <c r="A280" s="120" t="str">
        <f>IF(Data!A268&gt;0.0001,Data!A268,"")</f>
        <v>DEU96086</v>
      </c>
      <c r="B280" s="380">
        <v>39659</v>
      </c>
      <c r="C280" s="380">
        <v>39660</v>
      </c>
      <c r="D280" s="121">
        <f>IF(Data!N268&gt;0,Data!N268,"")</f>
        <v>5.1680999999999999</v>
      </c>
      <c r="E280" s="147">
        <f>IF(Data!R268&gt;0,Data!R268*$D280,"")</f>
        <v>53.748240000000003</v>
      </c>
      <c r="F280" s="120">
        <f>IF(Data!P268&gt;0.0001,Data!P268,"")</f>
        <v>5.14</v>
      </c>
      <c r="G280" s="148">
        <f>IF(Data!P268&gt;0,10^(-Data!P268)*10^3,"")</f>
        <v>7.2443596007498957E-3</v>
      </c>
      <c r="H280" s="149">
        <f t="shared" si="12"/>
        <v>3.7439574852635535E-2</v>
      </c>
      <c r="I280" s="266">
        <f>IF(Data!T268&gt;0,Data!T268*$D280,"")</f>
        <v>0.3255903</v>
      </c>
      <c r="J280" s="266">
        <f>IF(Data!V268&gt;0,Data!V268*$D280,"")</f>
        <v>1.5865708846210791</v>
      </c>
      <c r="K280" s="266">
        <f>IF(Data!X268&gt;0,Data!X268*$D280,"")</f>
        <v>1.4024504609439736</v>
      </c>
      <c r="L280" s="266">
        <f>IF(Data!Z268&gt;0,Data!Z268*$D280,"")</f>
        <v>0.2635731</v>
      </c>
      <c r="M280" s="266">
        <f>IF(Data!AB268&gt;0,Data!AB268*$D280,"")</f>
        <v>2.7728879734225842</v>
      </c>
      <c r="N280" s="266">
        <f>IF(Data!AD268&gt;0,Data!AD268*$D280,"")</f>
        <v>0.43928850000000003</v>
      </c>
      <c r="O280" s="266">
        <f>IF(Data!AF268&gt;0,Data!AF268*$D280,"")</f>
        <v>0.11886629999999999</v>
      </c>
      <c r="P280" s="266">
        <f>IF(Data!AH268&gt;0,Data!AH268*$D280,"")</f>
        <v>0.91475369999999989</v>
      </c>
    </row>
    <row r="281" spans="1:18" x14ac:dyDescent="0.2">
      <c r="A281" s="120" t="str">
        <f>IF(Data!A269&gt;0.0001,Data!A269,"")</f>
        <v/>
      </c>
      <c r="B281" s="380">
        <v>39660</v>
      </c>
      <c r="C281" s="380">
        <v>39661</v>
      </c>
      <c r="D281" s="121" t="str">
        <f>IF(Data!N269&gt;0,Data!N269,"")</f>
        <v/>
      </c>
      <c r="E281" s="147" t="str">
        <f>IF(Data!R269&gt;0,Data!R269*$D281,"")</f>
        <v/>
      </c>
      <c r="F281" s="120" t="str">
        <f>IF(Data!P269&gt;0.0001,Data!P269,"")</f>
        <v/>
      </c>
      <c r="G281" s="148" t="str">
        <f>IF(Data!P269&gt;0,10^(-Data!P269)*10^3,"")</f>
        <v/>
      </c>
      <c r="H281" s="149" t="str">
        <f t="shared" si="12"/>
        <v/>
      </c>
      <c r="I281" s="266" t="str">
        <f>IF(Data!T269&gt;0,Data!T269*$D281,"")</f>
        <v/>
      </c>
      <c r="J281" s="266" t="str">
        <f>IF(Data!V269&gt;0,Data!V269*$D281,"")</f>
        <v/>
      </c>
      <c r="K281" s="266" t="str">
        <f>IF(Data!X269&gt;0,Data!X269*$D281,"")</f>
        <v/>
      </c>
      <c r="L281" s="266" t="str">
        <f>IF(Data!Z269&gt;0,Data!Z269*$D281,"")</f>
        <v/>
      </c>
      <c r="M281" s="266" t="str">
        <f>IF(Data!AB269&gt;0,Data!AB269*$D281,"")</f>
        <v/>
      </c>
      <c r="N281" s="266" t="str">
        <f>IF(Data!AD269&gt;0,Data!AD269*$D281,"")</f>
        <v/>
      </c>
      <c r="O281" s="266" t="str">
        <f>IF(Data!AF269&gt;0,Data!AF269*$D281,"")</f>
        <v/>
      </c>
      <c r="P281" s="266" t="str">
        <f>IF(Data!AH269&gt;0,Data!AH269*$D281,"")</f>
        <v/>
      </c>
    </row>
    <row r="282" spans="1:18" x14ac:dyDescent="0.2">
      <c r="A282" s="124" t="s">
        <v>513</v>
      </c>
      <c r="D282" s="362">
        <f>SUM(D251:D281)</f>
        <v>155.81120000000001</v>
      </c>
      <c r="E282" s="363"/>
      <c r="F282" s="364"/>
      <c r="G282" s="364"/>
      <c r="H282" s="364"/>
      <c r="I282" s="364"/>
      <c r="J282" s="364"/>
      <c r="K282" s="364"/>
      <c r="L282" s="364"/>
      <c r="M282" s="364"/>
      <c r="N282" s="364"/>
      <c r="O282" s="364"/>
      <c r="P282" s="364"/>
      <c r="Q282" s="362"/>
    </row>
    <row r="283" spans="1:18" x14ac:dyDescent="0.2">
      <c r="A283" s="124" t="s">
        <v>514</v>
      </c>
      <c r="D283" s="363"/>
      <c r="E283" s="362">
        <f>SUM(E251:E281)/$D282</f>
        <v>11.348100200755786</v>
      </c>
      <c r="F283" s="365">
        <f>LOG(H283/1000)*-1</f>
        <v>5.0274792105574653</v>
      </c>
      <c r="G283" s="364"/>
      <c r="H283" s="366">
        <f>SUM(H251:H281)/$D282</f>
        <v>9.3868697003546744E-3</v>
      </c>
      <c r="I283" s="367">
        <f>SUM(I251:I281)/$D282</f>
        <v>9.2632484057628708E-2</v>
      </c>
      <c r="J283" s="367">
        <f t="shared" ref="J283:P283" si="13">SUM(J251:J281)/$D282</f>
        <v>0.29951084857108445</v>
      </c>
      <c r="K283" s="367">
        <f t="shared" si="13"/>
        <v>0.34715155034842232</v>
      </c>
      <c r="L283" s="367">
        <f t="shared" si="13"/>
        <v>6.9854333963155407E-2</v>
      </c>
      <c r="M283" s="367">
        <f t="shared" si="13"/>
        <v>0.46349150133478184</v>
      </c>
      <c r="N283" s="367">
        <f t="shared" si="13"/>
        <v>0.10785517536608406</v>
      </c>
      <c r="O283" s="367">
        <f t="shared" si="13"/>
        <v>3.5709848842701931E-2</v>
      </c>
      <c r="P283" s="367">
        <f t="shared" si="13"/>
        <v>0.21841910722720831</v>
      </c>
      <c r="Q283" s="368" t="s">
        <v>2074</v>
      </c>
      <c r="R283" s="364"/>
    </row>
    <row r="284" spans="1:18" x14ac:dyDescent="0.2">
      <c r="A284" s="120" t="str">
        <f>IF(Data!A270&gt;0.0001,Data!A270,"")</f>
        <v>DEU96087</v>
      </c>
      <c r="B284" s="380">
        <v>39661</v>
      </c>
      <c r="C284" s="380">
        <v>39662</v>
      </c>
      <c r="D284" s="121">
        <f>IF(Data!N270&gt;0,Data!N270,"")</f>
        <v>4.2734000000000005</v>
      </c>
      <c r="E284" s="147">
        <f>IF(Data!R270&gt;0,Data!R270*$D284,"")</f>
        <v>66.665040000000005</v>
      </c>
      <c r="F284" s="120">
        <f>IF(Data!P270&gt;0.0001,Data!P270,"")</f>
        <v>5.26</v>
      </c>
      <c r="G284" s="148">
        <f>IF(Data!P270&gt;0,10^(-Data!P270)*10^3,"")</f>
        <v>5.4954087385762386E-3</v>
      </c>
      <c r="H284" s="149">
        <f t="shared" ref="H284:H314" si="14">IF(ISNUMBER(G284),G284*$D284,"")</f>
        <v>2.34840797034317E-2</v>
      </c>
      <c r="I284" s="266">
        <f>IF(Data!T270&gt;0,Data!T270*$D284,"")</f>
        <v>0.54699520000000013</v>
      </c>
      <c r="J284" s="266">
        <f>IF(Data!V270&gt;0,Data!V270*$D284,"")</f>
        <v>2.5137590122590119</v>
      </c>
      <c r="K284" s="266">
        <f>IF(Data!X270&gt;0,Data!X270*$D284,"")</f>
        <v>1.5661810368803486</v>
      </c>
      <c r="L284" s="266">
        <f>IF(Data!Z270&gt;0,Data!Z270*$D284,"")</f>
        <v>0.24358380000000004</v>
      </c>
      <c r="M284" s="266">
        <f>IF(Data!AB270&gt;0,Data!AB270*$D284,"")</f>
        <v>3.8291530281124238</v>
      </c>
      <c r="N284" s="266">
        <f>IF(Data!AD270&gt;0,Data!AD270*$D284,"")</f>
        <v>0.8589534000000002</v>
      </c>
      <c r="O284" s="266">
        <f>IF(Data!AF270&gt;0,Data!AF270*$D284,"")</f>
        <v>0.22649020000000003</v>
      </c>
      <c r="P284" s="266">
        <f>IF(Data!AH270&gt;0,Data!AH270*$D284,"")</f>
        <v>1.8375620000000001</v>
      </c>
    </row>
    <row r="285" spans="1:18" x14ac:dyDescent="0.2">
      <c r="A285" s="120" t="str">
        <f>IF(Data!A271&gt;0.0001,Data!A271,"")</f>
        <v>DEU96088</v>
      </c>
      <c r="B285" s="380">
        <v>39662</v>
      </c>
      <c r="C285" s="380">
        <v>39663</v>
      </c>
      <c r="D285" s="121">
        <f>IF(Data!N271&gt;0,Data!N271,"")</f>
        <v>15.635399999999999</v>
      </c>
      <c r="E285" s="147">
        <f>IF(Data!R271&gt;0,Data!R271*$D285,"")</f>
        <v>228.27683999999996</v>
      </c>
      <c r="F285" s="120">
        <f>IF(Data!P271&gt;0.0001,Data!P271,"")</f>
        <v>4.84</v>
      </c>
      <c r="G285" s="148">
        <f>IF(Data!P271&gt;0,10^(-Data!P271)*10^3,"")</f>
        <v>1.4454397707459276E-2</v>
      </c>
      <c r="H285" s="149">
        <f t="shared" si="14"/>
        <v>0.22600028991520874</v>
      </c>
      <c r="I285" s="266">
        <f>IF(Data!T271&gt;0,Data!T271*$D285,"")</f>
        <v>1.0475718000000001</v>
      </c>
      <c r="J285" s="266">
        <f>IF(Data!V271&gt;0,Data!V271*$D285,"")</f>
        <v>7.5796269092537685</v>
      </c>
      <c r="K285" s="266">
        <f>IF(Data!X271&gt;0,Data!X271*$D285,"")</f>
        <v>7.186360705910765</v>
      </c>
      <c r="L285" s="266">
        <f>IF(Data!Z271&gt;0,Data!Z271*$D285,"")</f>
        <v>0.89121779999999995</v>
      </c>
      <c r="M285" s="266">
        <f>IF(Data!AB271&gt;0,Data!AB271*$D285,"")</f>
        <v>8.7532156730849824</v>
      </c>
      <c r="N285" s="266">
        <f>IF(Data!AD271&gt;0,Data!AD271*$D285,"")</f>
        <v>1.1101133999999999</v>
      </c>
      <c r="O285" s="266">
        <f>IF(Data!AF271&gt;0,Data!AF271*$D285,"")</f>
        <v>0.45342660000000001</v>
      </c>
      <c r="P285" s="266">
        <f>IF(Data!AH271&gt;0,Data!AH271*$D285,"")</f>
        <v>2.5172993999999997</v>
      </c>
    </row>
    <row r="286" spans="1:18" x14ac:dyDescent="0.2">
      <c r="A286" s="120" t="str">
        <f>IF(Data!A272&gt;0.0001,Data!A272,"")</f>
        <v>DEU96089</v>
      </c>
      <c r="B286" s="380">
        <v>39663</v>
      </c>
      <c r="C286" s="380">
        <v>39664</v>
      </c>
      <c r="D286" s="121">
        <f>IF(Data!N272&gt;0,Data!N272,"")</f>
        <v>4.5402000000000005</v>
      </c>
      <c r="E286" s="147">
        <f>IF(Data!R272&gt;0,Data!R272*$D286,"")</f>
        <v>137.11404000000002</v>
      </c>
      <c r="F286" s="120">
        <f>IF(Data!P272&gt;0.0001,Data!P272,"")</f>
        <v>4.46</v>
      </c>
      <c r="G286" s="148">
        <f>IF(Data!P272&gt;0,10^(-Data!P272)*10^3,"")</f>
        <v>3.4673685045253158E-2</v>
      </c>
      <c r="H286" s="149">
        <f t="shared" si="14"/>
        <v>0.1574254648424584</v>
      </c>
      <c r="I286" s="266">
        <f>IF(Data!T272&gt;0,Data!T272*$D286,"")</f>
        <v>0.45856020000000008</v>
      </c>
      <c r="J286" s="266">
        <f>IF(Data!V272&gt;0,Data!V272*$D286,"")</f>
        <v>3.802978103583905</v>
      </c>
      <c r="K286" s="266">
        <f>IF(Data!X272&gt;0,Data!X272*$D286,"")</f>
        <v>4.7933622552768007</v>
      </c>
      <c r="L286" s="266">
        <f>IF(Data!Z272&gt;0,Data!Z272*$D286,"")</f>
        <v>0.35413560000000005</v>
      </c>
      <c r="M286" s="266">
        <f>IF(Data!AB272&gt;0,Data!AB272*$D286,"")</f>
        <v>4.5511861061001166</v>
      </c>
      <c r="N286" s="266">
        <f>IF(Data!AD272&gt;0,Data!AD272*$D286,"")</f>
        <v>0.38137680000000007</v>
      </c>
      <c r="O286" s="266">
        <f>IF(Data!AF272&gt;0,Data!AF272*$D286,"")</f>
        <v>0.14528640000000001</v>
      </c>
      <c r="P286" s="266">
        <f>IF(Data!AH272&gt;0,Data!AH272*$D286,"")</f>
        <v>0.83085660000000006</v>
      </c>
    </row>
    <row r="287" spans="1:18" x14ac:dyDescent="0.2">
      <c r="A287" s="120" t="str">
        <f>IF(Data!A273&gt;0.0001,Data!A273,"")</f>
        <v/>
      </c>
      <c r="B287" s="380">
        <v>39664</v>
      </c>
      <c r="C287" s="380">
        <v>39665</v>
      </c>
      <c r="D287" s="121" t="str">
        <f>IF(Data!N273&gt;0,Data!N273,"")</f>
        <v/>
      </c>
      <c r="E287" s="147" t="str">
        <f>IF(Data!R273&gt;0,Data!R273*$D287,"")</f>
        <v/>
      </c>
      <c r="F287" s="120" t="str">
        <f>IF(Data!P273&gt;0.0001,Data!P273,"")</f>
        <v/>
      </c>
      <c r="G287" s="148" t="str">
        <f>IF(Data!P273&gt;0,10^(-Data!P273)*10^3,"")</f>
        <v/>
      </c>
      <c r="H287" s="149" t="str">
        <f t="shared" si="14"/>
        <v/>
      </c>
      <c r="I287" s="266" t="str">
        <f>IF(Data!T273&gt;0,Data!T273*$D287,"")</f>
        <v/>
      </c>
      <c r="J287" s="266" t="str">
        <f>IF(Data!V273&gt;0,Data!V273*$D287,"")</f>
        <v/>
      </c>
      <c r="K287" s="266" t="str">
        <f>IF(Data!X273&gt;0,Data!X273*$D287,"")</f>
        <v/>
      </c>
      <c r="L287" s="266" t="str">
        <f>IF(Data!Z273&gt;0,Data!Z273*$D287,"")</f>
        <v/>
      </c>
      <c r="M287" s="266" t="str">
        <f>IF(Data!AB273&gt;0,Data!AB273*$D287,"")</f>
        <v/>
      </c>
      <c r="N287" s="266" t="str">
        <f>IF(Data!AD273&gt;0,Data!AD273*$D287,"")</f>
        <v/>
      </c>
      <c r="O287" s="266" t="str">
        <f>IF(Data!AF273&gt;0,Data!AF273*$D287,"")</f>
        <v/>
      </c>
      <c r="P287" s="266" t="str">
        <f>IF(Data!AH273&gt;0,Data!AH273*$D287,"")</f>
        <v/>
      </c>
    </row>
    <row r="288" spans="1:18" x14ac:dyDescent="0.2">
      <c r="A288" s="120" t="str">
        <f>IF(Data!A274&gt;0.0001,Data!A274,"")</f>
        <v/>
      </c>
      <c r="B288" s="380">
        <v>39665</v>
      </c>
      <c r="C288" s="380">
        <v>39666</v>
      </c>
      <c r="D288" s="121" t="str">
        <f>IF(Data!N274&gt;0,Data!N274,"")</f>
        <v/>
      </c>
      <c r="E288" s="147" t="str">
        <f>IF(Data!R274&gt;0,Data!R274*$D288,"")</f>
        <v/>
      </c>
      <c r="F288" s="120" t="str">
        <f>IF(Data!P274&gt;0.0001,Data!P274,"")</f>
        <v/>
      </c>
      <c r="G288" s="148" t="str">
        <f>IF(Data!P274&gt;0,10^(-Data!P274)*10^3,"")</f>
        <v/>
      </c>
      <c r="H288" s="149" t="str">
        <f t="shared" si="14"/>
        <v/>
      </c>
      <c r="I288" s="266" t="str">
        <f>IF(Data!T274&gt;0,Data!T274*$D288,"")</f>
        <v/>
      </c>
      <c r="J288" s="266" t="str">
        <f>IF(Data!V274&gt;0,Data!V274*$D288,"")</f>
        <v/>
      </c>
      <c r="K288" s="266" t="str">
        <f>IF(Data!X274&gt;0,Data!X274*$D288,"")</f>
        <v/>
      </c>
      <c r="L288" s="266" t="str">
        <f>IF(Data!Z274&gt;0,Data!Z274*$D288,"")</f>
        <v/>
      </c>
      <c r="M288" s="266" t="str">
        <f>IF(Data!AB274&gt;0,Data!AB274*$D288,"")</f>
        <v/>
      </c>
      <c r="N288" s="266" t="str">
        <f>IF(Data!AD274&gt;0,Data!AD274*$D288,"")</f>
        <v/>
      </c>
      <c r="O288" s="266" t="str">
        <f>IF(Data!AF274&gt;0,Data!AF274*$D288,"")</f>
        <v/>
      </c>
      <c r="P288" s="266" t="str">
        <f>IF(Data!AH274&gt;0,Data!AH274*$D288,"")</f>
        <v/>
      </c>
    </row>
    <row r="289" spans="1:16" x14ac:dyDescent="0.2">
      <c r="A289" s="120" t="str">
        <f>IF(Data!A275&gt;0.0001,Data!A275,"")</f>
        <v/>
      </c>
      <c r="B289" s="380">
        <v>39666</v>
      </c>
      <c r="C289" s="380">
        <v>39667</v>
      </c>
      <c r="D289" s="121" t="str">
        <f>IF(Data!N275&gt;0,Data!N275,"")</f>
        <v/>
      </c>
      <c r="E289" s="147" t="str">
        <f>IF(Data!R275&gt;0,Data!R275*$D289,"")</f>
        <v/>
      </c>
      <c r="F289" s="120" t="str">
        <f>IF(Data!P275&gt;0.0001,Data!P275,"")</f>
        <v/>
      </c>
      <c r="G289" s="148" t="str">
        <f>IF(Data!P275&gt;0,10^(-Data!P275)*10^3,"")</f>
        <v/>
      </c>
      <c r="H289" s="149" t="str">
        <f t="shared" si="14"/>
        <v/>
      </c>
      <c r="I289" s="266" t="str">
        <f>IF(Data!T275&gt;0,Data!T275*$D289,"")</f>
        <v/>
      </c>
      <c r="J289" s="266" t="str">
        <f>IF(Data!V275&gt;0,Data!V275*$D289,"")</f>
        <v/>
      </c>
      <c r="K289" s="266" t="str">
        <f>IF(Data!X275&gt;0,Data!X275*$D289,"")</f>
        <v/>
      </c>
      <c r="L289" s="266" t="str">
        <f>IF(Data!Z275&gt;0,Data!Z275*$D289,"")</f>
        <v/>
      </c>
      <c r="M289" s="266" t="str">
        <f>IF(Data!AB275&gt;0,Data!AB275*$D289,"")</f>
        <v/>
      </c>
      <c r="N289" s="266" t="str">
        <f>IF(Data!AD275&gt;0,Data!AD275*$D289,"")</f>
        <v/>
      </c>
      <c r="O289" s="266" t="str">
        <f>IF(Data!AF275&gt;0,Data!AF275*$D289,"")</f>
        <v/>
      </c>
      <c r="P289" s="266" t="str">
        <f>IF(Data!AH275&gt;0,Data!AH275*$D289,"")</f>
        <v/>
      </c>
    </row>
    <row r="290" spans="1:16" x14ac:dyDescent="0.2">
      <c r="A290" s="120" t="str">
        <f>IF(Data!A276&gt;0.0001,Data!A276,"")</f>
        <v>DEU96090</v>
      </c>
      <c r="B290" s="380">
        <v>39667</v>
      </c>
      <c r="C290" s="380">
        <v>39668</v>
      </c>
      <c r="D290" s="121">
        <f>IF(Data!N276&gt;0,Data!N276,"")</f>
        <v>9.5128000000000004</v>
      </c>
      <c r="E290" s="147">
        <f>IF(Data!R276&gt;0,Data!R276*$D290,"")</f>
        <v>68.492159999999998</v>
      </c>
      <c r="F290" s="120">
        <f>IF(Data!P276&gt;0.0001,Data!P276,"")</f>
        <v>6.05</v>
      </c>
      <c r="G290" s="148">
        <f>IF(Data!P276&gt;0,10^(-Data!P276)*10^3,"")</f>
        <v>8.9125093813374485E-4</v>
      </c>
      <c r="H290" s="149">
        <f t="shared" si="14"/>
        <v>8.478291924278689E-3</v>
      </c>
      <c r="I290" s="266">
        <f>IF(Data!T276&gt;0,Data!T276*$D290,"")</f>
        <v>0.3044096</v>
      </c>
      <c r="J290" s="266">
        <f>IF(Data!V276&gt;0,Data!V276*$D290,"")</f>
        <v>2.3380100654282723</v>
      </c>
      <c r="K290" s="266">
        <f>IF(Data!X276&gt;0,Data!X276*$D290,"")</f>
        <v>2.4957264838458495</v>
      </c>
      <c r="L290" s="266">
        <f>IF(Data!Z276&gt;0,Data!Z276*$D290,"")</f>
        <v>0.3519736</v>
      </c>
      <c r="M290" s="266">
        <f>IF(Data!AB276&gt;0,Data!AB276*$D290,"")</f>
        <v>5.3920584902045565</v>
      </c>
      <c r="N290" s="266">
        <f>IF(Data!AD276&gt;0,Data!AD276*$D290,"")</f>
        <v>0.57076800000000005</v>
      </c>
      <c r="O290" s="266">
        <f>IF(Data!AF276&gt;0,Data!AF276*$D290,"")</f>
        <v>0.19025600000000001</v>
      </c>
      <c r="P290" s="266">
        <f>IF(Data!AH276&gt;0,Data!AH276*$D290,"")</f>
        <v>0.86566480000000001</v>
      </c>
    </row>
    <row r="291" spans="1:16" x14ac:dyDescent="0.2">
      <c r="A291" s="120" t="str">
        <f>IF(Data!A277&gt;0.0001,Data!A277,"")</f>
        <v/>
      </c>
      <c r="B291" s="380">
        <v>39668</v>
      </c>
      <c r="C291" s="380">
        <v>39669</v>
      </c>
      <c r="D291" s="121" t="str">
        <f>IF(Data!N277&gt;0,Data!N277,"")</f>
        <v/>
      </c>
      <c r="E291" s="147" t="str">
        <f>IF(Data!R277&gt;0,Data!R277*$D291,"")</f>
        <v/>
      </c>
      <c r="F291" s="120" t="str">
        <f>IF(Data!P277&gt;0.0001,Data!P277,"")</f>
        <v/>
      </c>
      <c r="G291" s="148" t="str">
        <f>IF(Data!P277&gt;0,10^(-Data!P277)*10^3,"")</f>
        <v/>
      </c>
      <c r="H291" s="149" t="str">
        <f t="shared" si="14"/>
        <v/>
      </c>
      <c r="I291" s="266" t="str">
        <f>IF(Data!T277&gt;0,Data!T277*$D291,"")</f>
        <v/>
      </c>
      <c r="J291" s="266" t="str">
        <f>IF(Data!V277&gt;0,Data!V277*$D291,"")</f>
        <v/>
      </c>
      <c r="K291" s="266" t="str">
        <f>IF(Data!X277&gt;0,Data!X277*$D291,"")</f>
        <v/>
      </c>
      <c r="L291" s="266" t="str">
        <f>IF(Data!Z277&gt;0,Data!Z277*$D291,"")</f>
        <v/>
      </c>
      <c r="M291" s="266" t="str">
        <f>IF(Data!AB277&gt;0,Data!AB277*$D291,"")</f>
        <v/>
      </c>
      <c r="N291" s="266" t="str">
        <f>IF(Data!AD277&gt;0,Data!AD277*$D291,"")</f>
        <v/>
      </c>
      <c r="O291" s="266" t="str">
        <f>IF(Data!AF277&gt;0,Data!AF277*$D291,"")</f>
        <v/>
      </c>
      <c r="P291" s="266" t="str">
        <f>IF(Data!AH277&gt;0,Data!AH277*$D291,"")</f>
        <v/>
      </c>
    </row>
    <row r="292" spans="1:16" x14ac:dyDescent="0.2">
      <c r="A292" s="120" t="str">
        <f>IF(Data!A278&gt;0.0001,Data!A278,"")</f>
        <v/>
      </c>
      <c r="B292" s="380">
        <v>39669</v>
      </c>
      <c r="C292" s="380">
        <v>39670</v>
      </c>
      <c r="D292" s="121" t="str">
        <f>IF(Data!N278&gt;0,Data!N278,"")</f>
        <v/>
      </c>
      <c r="E292" s="147" t="str">
        <f>IF(Data!R278&gt;0,Data!R278*$D292,"")</f>
        <v/>
      </c>
      <c r="F292" s="120" t="str">
        <f>IF(Data!P278&gt;0.0001,Data!P278,"")</f>
        <v/>
      </c>
      <c r="G292" s="148" t="str">
        <f>IF(Data!P278&gt;0,10^(-Data!P278)*10^3,"")</f>
        <v/>
      </c>
      <c r="H292" s="149" t="str">
        <f t="shared" si="14"/>
        <v/>
      </c>
      <c r="I292" s="266" t="str">
        <f>IF(Data!T278&gt;0,Data!T278*$D292,"")</f>
        <v/>
      </c>
      <c r="J292" s="266" t="str">
        <f>IF(Data!V278&gt;0,Data!V278*$D292,"")</f>
        <v/>
      </c>
      <c r="K292" s="266" t="str">
        <f>IF(Data!X278&gt;0,Data!X278*$D292,"")</f>
        <v/>
      </c>
      <c r="L292" s="266" t="str">
        <f>IF(Data!Z278&gt;0,Data!Z278*$D292,"")</f>
        <v/>
      </c>
      <c r="M292" s="266" t="str">
        <f>IF(Data!AB278&gt;0,Data!AB278*$D292,"")</f>
        <v/>
      </c>
      <c r="N292" s="266" t="str">
        <f>IF(Data!AD278&gt;0,Data!AD278*$D292,"")</f>
        <v/>
      </c>
      <c r="O292" s="266" t="str">
        <f>IF(Data!AF278&gt;0,Data!AF278*$D292,"")</f>
        <v/>
      </c>
      <c r="P292" s="266" t="str">
        <f>IF(Data!AH278&gt;0,Data!AH278*$D292,"")</f>
        <v/>
      </c>
    </row>
    <row r="293" spans="1:16" x14ac:dyDescent="0.2">
      <c r="A293" s="120" t="str">
        <f>IF(Data!A279&gt;0.0001,Data!A279,"")</f>
        <v>DEU96091</v>
      </c>
      <c r="B293" s="380">
        <v>39670</v>
      </c>
      <c r="C293" s="380">
        <v>39671</v>
      </c>
      <c r="D293" s="121">
        <f>IF(Data!N279&gt;0,Data!N279,"")</f>
        <v>1.2742</v>
      </c>
      <c r="E293" s="147">
        <f>IF(Data!R279&gt;0,Data!R279*$D293,"")</f>
        <v>17.45654</v>
      </c>
      <c r="F293" s="120">
        <f>IF(Data!P279&gt;0.0001,Data!P279,"")</f>
        <v>5.26</v>
      </c>
      <c r="G293" s="148">
        <f>IF(Data!P279&gt;0,10^(-Data!P279)*10^3,"")</f>
        <v>5.4954087385762386E-3</v>
      </c>
      <c r="H293" s="149">
        <f t="shared" si="14"/>
        <v>7.0022498146938431E-3</v>
      </c>
      <c r="I293" s="266">
        <f>IF(Data!T279&gt;0,Data!T279*$D293,"")</f>
        <v>0.16819440000000002</v>
      </c>
      <c r="J293" s="266">
        <f>IF(Data!V279&gt;0,Data!V279*$D293,"")</f>
        <v>0.67267521806596253</v>
      </c>
      <c r="K293" s="266">
        <f>IF(Data!X279&gt;0,Data!X279*$D293,"")</f>
        <v>0.61329431169036663</v>
      </c>
      <c r="L293" s="266">
        <f>IF(Data!Z279&gt;0,Data!Z279*$D293,"")</f>
        <v>9.0468199999999999E-2</v>
      </c>
      <c r="M293" s="266">
        <f>IF(Data!AB279&gt;0,Data!AB279*$D293,"")</f>
        <v>1.0052050853284551</v>
      </c>
      <c r="N293" s="266">
        <f>IF(Data!AD279&gt;0,Data!AD279*$D293,"")</f>
        <v>0.29816280000000001</v>
      </c>
      <c r="O293" s="266">
        <f>IF(Data!AF279&gt;0,Data!AF279*$D293,"")</f>
        <v>8.4097200000000011E-2</v>
      </c>
      <c r="P293" s="266">
        <f>IF(Data!AH279&gt;0,Data!AH279*$D293,"")</f>
        <v>0.42176020000000003</v>
      </c>
    </row>
    <row r="294" spans="1:16" x14ac:dyDescent="0.2">
      <c r="A294" s="120" t="str">
        <f>IF(Data!A280&gt;0.0001,Data!A280,"")</f>
        <v>DEU96092</v>
      </c>
      <c r="B294" s="380">
        <v>39671</v>
      </c>
      <c r="C294" s="380">
        <v>39672</v>
      </c>
      <c r="D294" s="121">
        <f>IF(Data!N280&gt;0,Data!N280,"")</f>
        <v>18.558699999999998</v>
      </c>
      <c r="E294" s="147">
        <f>IF(Data!R280&gt;0,Data!R280*$D294,"")</f>
        <v>89.081759999999989</v>
      </c>
      <c r="F294" s="120">
        <f>IF(Data!P280&gt;0.0001,Data!P280,"")</f>
        <v>5.19</v>
      </c>
      <c r="G294" s="148">
        <f>IF(Data!P280&gt;0,10^(-Data!P280)*10^3,"")</f>
        <v>6.4565422903465428E-3</v>
      </c>
      <c r="H294" s="149">
        <f t="shared" si="14"/>
        <v>0.11982503140385438</v>
      </c>
      <c r="I294" s="266">
        <f>IF(Data!T280&gt;0,Data!T280*$D294,"")</f>
        <v>0.42685009999999995</v>
      </c>
      <c r="J294" s="266">
        <f>IF(Data!V280&gt;0,Data!V280*$D294,"")</f>
        <v>1.7314370966659138</v>
      </c>
      <c r="K294" s="266">
        <f>IF(Data!X280&gt;0,Data!X280*$D294,"")</f>
        <v>1.9822736376090437</v>
      </c>
      <c r="L294" s="266">
        <f>IF(Data!Z280&gt;0,Data!Z280*$D294,"")</f>
        <v>0.53820230000000002</v>
      </c>
      <c r="M294" s="266">
        <f>IF(Data!AB280&gt;0,Data!AB280*$D294,"")</f>
        <v>2.0750731544852812</v>
      </c>
      <c r="N294" s="266">
        <f>IF(Data!AD280&gt;0,Data!AD280*$D294,"")</f>
        <v>0.37117399999999995</v>
      </c>
      <c r="O294" s="266">
        <f>IF(Data!AF280&gt;0,Data!AF280*$D294,"")</f>
        <v>0.25982179999999999</v>
      </c>
      <c r="P294" s="266">
        <f>IF(Data!AH280&gt;0,Data!AH280*$D294,"")</f>
        <v>1.1877567999999998</v>
      </c>
    </row>
    <row r="295" spans="1:16" x14ac:dyDescent="0.2">
      <c r="A295" s="120" t="str">
        <f>IF(Data!A281&gt;0.0001,Data!A281,"")</f>
        <v>DEU96093</v>
      </c>
      <c r="B295" s="380">
        <v>39672</v>
      </c>
      <c r="C295" s="380">
        <v>39673</v>
      </c>
      <c r="D295" s="121">
        <f>IF(Data!N281&gt;0,Data!N281,"")</f>
        <v>8.4455999999999989</v>
      </c>
      <c r="E295" s="147">
        <f>IF(Data!R281&gt;0,Data!R281*$D295,"")</f>
        <v>20.269439999999996</v>
      </c>
      <c r="F295" s="120">
        <f>IF(Data!P281&gt;0.0001,Data!P281,"")</f>
        <v>5.5</v>
      </c>
      <c r="G295" s="148">
        <f>IF(Data!P281&gt;0,10^(-Data!P281)*10^3,"")</f>
        <v>3.1622776601683768E-3</v>
      </c>
      <c r="H295" s="149">
        <f t="shared" si="14"/>
        <v>2.6707332206718039E-2</v>
      </c>
      <c r="I295" s="266">
        <f>IF(Data!T281&gt;0,Data!T281*$D295,"")</f>
        <v>0.18580319999999997</v>
      </c>
      <c r="J295" s="266">
        <f>IF(Data!V281&gt;0,Data!V281*$D295,"")</f>
        <v>0.25564919054398832</v>
      </c>
      <c r="K295" s="266">
        <f>IF(Data!X281&gt;0,Data!X281*$D295,"")</f>
        <v>0.17195959716016737</v>
      </c>
      <c r="L295" s="266">
        <f>IF(Data!Z281&gt;0,Data!Z281*$D295,"")</f>
        <v>0.32937839999999996</v>
      </c>
      <c r="M295" s="266">
        <f>IF(Data!AB281&gt;0,Data!AB281*$D295,"")</f>
        <v>0.36067543675370023</v>
      </c>
      <c r="N295" s="266">
        <f>IF(Data!AD281&gt;0,Data!AD281*$D295,"")</f>
        <v>0.13512959999999999</v>
      </c>
      <c r="O295" s="266">
        <f>IF(Data!AF281&gt;0,Data!AF281*$D295,"")</f>
        <v>0.10979279999999998</v>
      </c>
      <c r="P295" s="266">
        <f>IF(Data!AH281&gt;0,Data!AH281*$D295,"")</f>
        <v>0.43917119999999993</v>
      </c>
    </row>
    <row r="296" spans="1:16" x14ac:dyDescent="0.2">
      <c r="A296" s="120" t="str">
        <f>IF(Data!A282&gt;0.0001,Data!A282,"")</f>
        <v>DEU96094</v>
      </c>
      <c r="B296" s="380">
        <v>39673</v>
      </c>
      <c r="C296" s="380">
        <v>39674</v>
      </c>
      <c r="D296" s="121">
        <f>IF(Data!N282&gt;0,Data!N282,"")</f>
        <v>5.7914000000000003</v>
      </c>
      <c r="E296" s="147">
        <f>IF(Data!R282&gt;0,Data!R282*$D296,"")</f>
        <v>46.910339999999998</v>
      </c>
      <c r="F296" s="120">
        <f>IF(Data!P282&gt;0.0001,Data!P282,"")</f>
        <v>5.56</v>
      </c>
      <c r="G296" s="148">
        <f>IF(Data!P282&gt;0,10^(-Data!P282)*10^3,"")</f>
        <v>2.7542287033381664E-3</v>
      </c>
      <c r="H296" s="149">
        <f t="shared" si="14"/>
        <v>1.5950840112512656E-2</v>
      </c>
      <c r="I296" s="266">
        <f>IF(Data!T282&gt;0,Data!T282*$D296,"")</f>
        <v>0.27219580000000004</v>
      </c>
      <c r="J296" s="266">
        <f>IF(Data!V282&gt;0,Data!V282*$D296,"")</f>
        <v>1.8995874567496172</v>
      </c>
      <c r="K296" s="266">
        <f>IF(Data!X282&gt;0,Data!X282*$D296,"")</f>
        <v>1.200442154042181</v>
      </c>
      <c r="L296" s="266">
        <f>IF(Data!Z282&gt;0,Data!Z282*$D296,"")</f>
        <v>0.25482159999999998</v>
      </c>
      <c r="M296" s="266">
        <f>IF(Data!AB282&gt;0,Data!AB282*$D296,"")</f>
        <v>2.9409299382737406</v>
      </c>
      <c r="N296" s="266">
        <f>IF(Data!AD282&gt;0,Data!AD282*$D296,"")</f>
        <v>0.1621592</v>
      </c>
      <c r="O296" s="266">
        <f>IF(Data!AF282&gt;0,Data!AF282*$D296,"")</f>
        <v>0.1621592</v>
      </c>
      <c r="P296" s="266">
        <f>IF(Data!AH282&gt;0,Data!AH282*$D296,"")</f>
        <v>0.82817019999999997</v>
      </c>
    </row>
    <row r="297" spans="1:16" x14ac:dyDescent="0.2">
      <c r="A297" s="120" t="str">
        <f>IF(Data!A283&gt;0.0001,Data!A283,"")</f>
        <v>DEU96095</v>
      </c>
      <c r="B297" s="380">
        <v>39674</v>
      </c>
      <c r="C297" s="380">
        <v>39675</v>
      </c>
      <c r="D297" s="121" t="str">
        <f>IF(Data!N283&gt;0,Data!N283,"")</f>
        <v/>
      </c>
      <c r="E297" s="147" t="str">
        <f>IF(Data!R283&gt;0,Data!R283*$D297,"")</f>
        <v/>
      </c>
      <c r="F297" s="120" t="str">
        <f>IF(Data!P283&gt;0.0001,Data!P283,"")</f>
        <v/>
      </c>
      <c r="G297" s="148" t="str">
        <f>IF(Data!P283&gt;0,10^(-Data!P283)*10^3,"")</f>
        <v/>
      </c>
      <c r="H297" s="149" t="str">
        <f t="shared" si="14"/>
        <v/>
      </c>
      <c r="I297" s="266" t="str">
        <f>IF(Data!T283&gt;0,Data!T283*$D297,"")</f>
        <v/>
      </c>
      <c r="J297" s="266" t="str">
        <f>IF(Data!V283&gt;0,Data!V283*$D297,"")</f>
        <v/>
      </c>
      <c r="K297" s="266" t="str">
        <f>IF(Data!X283&gt;0,Data!X283*$D297,"")</f>
        <v/>
      </c>
      <c r="L297" s="266" t="str">
        <f>IF(Data!Z283&gt;0,Data!Z283*$D297,"")</f>
        <v/>
      </c>
      <c r="M297" s="266" t="str">
        <f>IF(Data!AB283&gt;0,Data!AB283*$D297,"")</f>
        <v/>
      </c>
      <c r="N297" s="266" t="str">
        <f>IF(Data!AD283&gt;0,Data!AD283*$D297,"")</f>
        <v/>
      </c>
      <c r="O297" s="266" t="str">
        <f>IF(Data!AF283&gt;0,Data!AF283*$D297,"")</f>
        <v/>
      </c>
      <c r="P297" s="266" t="str">
        <f>IF(Data!AH283&gt;0,Data!AH283*$D297,"")</f>
        <v/>
      </c>
    </row>
    <row r="298" spans="1:16" x14ac:dyDescent="0.2">
      <c r="A298" s="120" t="str">
        <f>IF(Data!A284&gt;0.0001,Data!A284,"")</f>
        <v>DEU96095</v>
      </c>
      <c r="B298" s="380">
        <v>39675</v>
      </c>
      <c r="C298" s="380">
        <v>39676</v>
      </c>
      <c r="D298" s="121">
        <f>IF(Data!N284&gt;0,Data!N284,"")</f>
        <v>10.014199999999999</v>
      </c>
      <c r="E298" s="147">
        <f>IF(Data!R284&gt;0,Data!R284*$D298,"")</f>
        <v>273.38765999999998</v>
      </c>
      <c r="F298" s="120">
        <f>IF(Data!P284&gt;0.0001,Data!P284,"")</f>
        <v>4.4400000000000004</v>
      </c>
      <c r="G298" s="148">
        <f>IF(Data!P284&gt;0,10^(-Data!P284)*10^3,"")</f>
        <v>3.6307805477010069E-2</v>
      </c>
      <c r="H298" s="149">
        <f t="shared" si="14"/>
        <v>0.36359362560787417</v>
      </c>
      <c r="I298" s="266">
        <f>IF(Data!T284&gt;0,Data!T284*$D298,"")</f>
        <v>0.77109339999999993</v>
      </c>
      <c r="J298" s="266">
        <f>IF(Data!V284&gt;0,Data!V284*$D298,"")</f>
        <v>7.5669610393242479</v>
      </c>
      <c r="K298" s="266">
        <f>IF(Data!X284&gt;0,Data!X284*$D298,"")</f>
        <v>7.5676102842247701</v>
      </c>
      <c r="L298" s="266">
        <f>IF(Data!Z284&gt;0,Data!Z284*$D298,"")</f>
        <v>0.40056799999999998</v>
      </c>
      <c r="M298" s="266">
        <f>IF(Data!AB284&gt;0,Data!AB284*$D298,"")</f>
        <v>8.739889469336438</v>
      </c>
      <c r="N298" s="266">
        <f>IF(Data!AD284&gt;0,Data!AD284*$D298,"")</f>
        <v>0.51072419999999996</v>
      </c>
      <c r="O298" s="266">
        <f>IF(Data!AF284&gt;0,Data!AF284*$D298,"")</f>
        <v>0.22031239999999996</v>
      </c>
      <c r="P298" s="266">
        <f>IF(Data!AH284&gt;0,Data!AH284*$D298,"")</f>
        <v>1.2117181999999997</v>
      </c>
    </row>
    <row r="299" spans="1:16" x14ac:dyDescent="0.2">
      <c r="A299" s="120" t="str">
        <f>IF(Data!A285&gt;0.0001,Data!A285,"")</f>
        <v/>
      </c>
      <c r="B299" s="380">
        <v>39676</v>
      </c>
      <c r="C299" s="380">
        <v>39677</v>
      </c>
      <c r="D299" s="121" t="str">
        <f>IF(Data!N285&gt;0,Data!N285,"")</f>
        <v/>
      </c>
      <c r="E299" s="147" t="str">
        <f>IF(Data!R285&gt;0,Data!R285*$D299,"")</f>
        <v/>
      </c>
      <c r="F299" s="120" t="str">
        <f>IF(Data!P285&gt;0.0001,Data!P285,"")</f>
        <v/>
      </c>
      <c r="G299" s="148" t="str">
        <f>IF(Data!P285&gt;0,10^(-Data!P285)*10^3,"")</f>
        <v/>
      </c>
      <c r="H299" s="149" t="str">
        <f t="shared" si="14"/>
        <v/>
      </c>
      <c r="I299" s="266" t="str">
        <f>IF(Data!T285&gt;0,Data!T285*$D299,"")</f>
        <v/>
      </c>
      <c r="J299" s="266" t="str">
        <f>IF(Data!V285&gt;0,Data!V285*$D299,"")</f>
        <v/>
      </c>
      <c r="K299" s="266" t="str">
        <f>IF(Data!X285&gt;0,Data!X285*$D299,"")</f>
        <v/>
      </c>
      <c r="L299" s="266" t="str">
        <f>IF(Data!Z285&gt;0,Data!Z285*$D299,"")</f>
        <v/>
      </c>
      <c r="M299" s="266" t="str">
        <f>IF(Data!AB285&gt;0,Data!AB285*$D299,"")</f>
        <v/>
      </c>
      <c r="N299" s="266" t="str">
        <f>IF(Data!AD285&gt;0,Data!AD285*$D299,"")</f>
        <v/>
      </c>
      <c r="O299" s="266" t="str">
        <f>IF(Data!AF285&gt;0,Data!AF285*$D299,"")</f>
        <v/>
      </c>
      <c r="P299" s="266" t="str">
        <f>IF(Data!AH285&gt;0,Data!AH285*$D299,"")</f>
        <v/>
      </c>
    </row>
    <row r="300" spans="1:16" x14ac:dyDescent="0.2">
      <c r="A300" s="120" t="str">
        <f>IF(Data!A286&gt;0.0001,Data!A286,"")</f>
        <v/>
      </c>
      <c r="B300" s="380">
        <v>39677</v>
      </c>
      <c r="C300" s="380">
        <v>39678</v>
      </c>
      <c r="D300" s="121" t="str">
        <f>IF(Data!N286&gt;0,Data!N286,"")</f>
        <v/>
      </c>
      <c r="E300" s="147" t="str">
        <f>IF(Data!R286&gt;0,Data!R286*$D300,"")</f>
        <v/>
      </c>
      <c r="F300" s="120" t="str">
        <f>IF(Data!P286&gt;0.0001,Data!P286,"")</f>
        <v/>
      </c>
      <c r="G300" s="148" t="str">
        <f>IF(Data!P286&gt;0,10^(-Data!P286)*10^3,"")</f>
        <v/>
      </c>
      <c r="H300" s="149" t="str">
        <f t="shared" si="14"/>
        <v/>
      </c>
      <c r="I300" s="266" t="str">
        <f>IF(Data!T286&gt;0,Data!T286*$D300,"")</f>
        <v/>
      </c>
      <c r="J300" s="266" t="str">
        <f>IF(Data!V286&gt;0,Data!V286*$D300,"")</f>
        <v/>
      </c>
      <c r="K300" s="266" t="str">
        <f>IF(Data!X286&gt;0,Data!X286*$D300,"")</f>
        <v/>
      </c>
      <c r="L300" s="266" t="str">
        <f>IF(Data!Z286&gt;0,Data!Z286*$D300,"")</f>
        <v/>
      </c>
      <c r="M300" s="266" t="str">
        <f>IF(Data!AB286&gt;0,Data!AB286*$D300,"")</f>
        <v/>
      </c>
      <c r="N300" s="266" t="str">
        <f>IF(Data!AD286&gt;0,Data!AD286*$D300,"")</f>
        <v/>
      </c>
      <c r="O300" s="266" t="str">
        <f>IF(Data!AF286&gt;0,Data!AF286*$D300,"")</f>
        <v/>
      </c>
      <c r="P300" s="266" t="str">
        <f>IF(Data!AH286&gt;0,Data!AH286*$D300,"")</f>
        <v/>
      </c>
    </row>
    <row r="301" spans="1:16" x14ac:dyDescent="0.2">
      <c r="A301" s="120" t="str">
        <f>IF(Data!A287&gt;0.0001,Data!A287,"")</f>
        <v/>
      </c>
      <c r="B301" s="380">
        <v>39678</v>
      </c>
      <c r="C301" s="380">
        <v>39679</v>
      </c>
      <c r="D301" s="121" t="str">
        <f>IF(Data!N287&gt;0,Data!N287,"")</f>
        <v/>
      </c>
      <c r="E301" s="147" t="str">
        <f>IF(Data!R287&gt;0,Data!R287*$D301,"")</f>
        <v/>
      </c>
      <c r="F301" s="120" t="str">
        <f>IF(Data!P287&gt;0.0001,Data!P287,"")</f>
        <v/>
      </c>
      <c r="G301" s="148" t="str">
        <f>IF(Data!P287&gt;0,10^(-Data!P287)*10^3,"")</f>
        <v/>
      </c>
      <c r="H301" s="149" t="str">
        <f t="shared" si="14"/>
        <v/>
      </c>
      <c r="I301" s="266" t="str">
        <f>IF(Data!T287&gt;0,Data!T287*$D301,"")</f>
        <v/>
      </c>
      <c r="J301" s="266" t="str">
        <f>IF(Data!V287&gt;0,Data!V287*$D301,"")</f>
        <v/>
      </c>
      <c r="K301" s="266" t="str">
        <f>IF(Data!X287&gt;0,Data!X287*$D301,"")</f>
        <v/>
      </c>
      <c r="L301" s="266" t="str">
        <f>IF(Data!Z287&gt;0,Data!Z287*$D301,"")</f>
        <v/>
      </c>
      <c r="M301" s="266" t="str">
        <f>IF(Data!AB287&gt;0,Data!AB287*$D301,"")</f>
        <v/>
      </c>
      <c r="N301" s="266" t="str">
        <f>IF(Data!AD287&gt;0,Data!AD287*$D301,"")</f>
        <v/>
      </c>
      <c r="O301" s="266" t="str">
        <f>IF(Data!AF287&gt;0,Data!AF287*$D301,"")</f>
        <v/>
      </c>
      <c r="P301" s="266" t="str">
        <f>IF(Data!AH287&gt;0,Data!AH287*$D301,"")</f>
        <v/>
      </c>
    </row>
    <row r="302" spans="1:16" x14ac:dyDescent="0.2">
      <c r="A302" s="120" t="str">
        <f>IF(Data!A288&gt;0.0001,Data!A288,"")</f>
        <v/>
      </c>
      <c r="B302" s="380">
        <v>39679</v>
      </c>
      <c r="C302" s="380">
        <v>39680</v>
      </c>
      <c r="D302" s="121" t="str">
        <f>IF(Data!N288&gt;0,Data!N288,"")</f>
        <v/>
      </c>
      <c r="E302" s="147" t="str">
        <f>IF(Data!R288&gt;0,Data!R288*$D302,"")</f>
        <v/>
      </c>
      <c r="F302" s="120" t="str">
        <f>IF(Data!P288&gt;0.0001,Data!P288,"")</f>
        <v/>
      </c>
      <c r="G302" s="148" t="str">
        <f>IF(Data!P288&gt;0,10^(-Data!P288)*10^3,"")</f>
        <v/>
      </c>
      <c r="H302" s="149" t="str">
        <f t="shared" si="14"/>
        <v/>
      </c>
      <c r="I302" s="266" t="str">
        <f>IF(Data!T288&gt;0,Data!T288*$D302,"")</f>
        <v/>
      </c>
      <c r="J302" s="266" t="str">
        <f>IF(Data!V288&gt;0,Data!V288*$D302,"")</f>
        <v/>
      </c>
      <c r="K302" s="266" t="str">
        <f>IF(Data!X288&gt;0,Data!X288*$D302,"")</f>
        <v/>
      </c>
      <c r="L302" s="266" t="str">
        <f>IF(Data!Z288&gt;0,Data!Z288*$D302,"")</f>
        <v/>
      </c>
      <c r="M302" s="266" t="str">
        <f>IF(Data!AB288&gt;0,Data!AB288*$D302,"")</f>
        <v/>
      </c>
      <c r="N302" s="266" t="str">
        <f>IF(Data!AD288&gt;0,Data!AD288*$D302,"")</f>
        <v/>
      </c>
      <c r="O302" s="266" t="str">
        <f>IF(Data!AF288&gt;0,Data!AF288*$D302,"")</f>
        <v/>
      </c>
      <c r="P302" s="266" t="str">
        <f>IF(Data!AH288&gt;0,Data!AH288*$D302,"")</f>
        <v/>
      </c>
    </row>
    <row r="303" spans="1:16" x14ac:dyDescent="0.2">
      <c r="A303" s="120" t="str">
        <f>IF(Data!A289&gt;0.0001,Data!A289,"")</f>
        <v>DEU96096</v>
      </c>
      <c r="B303" s="380">
        <v>39680</v>
      </c>
      <c r="C303" s="380">
        <v>39681</v>
      </c>
      <c r="D303" s="121">
        <f>IF(Data!N289&gt;0,Data!N289,"")</f>
        <v>1.3823000000000001</v>
      </c>
      <c r="E303" s="147">
        <f>IF(Data!R289&gt;0,Data!R289*$D303,"")</f>
        <v>40.501390000000001</v>
      </c>
      <c r="F303" s="120">
        <f>IF(Data!P289&gt;0.0001,Data!P289,"")</f>
        <v>4.54</v>
      </c>
      <c r="G303" s="148">
        <f>IF(Data!P289&gt;0,10^(-Data!P289)*10^3,"")</f>
        <v>2.884031503126603E-2</v>
      </c>
      <c r="H303" s="149">
        <f t="shared" si="14"/>
        <v>3.9865967467719032E-2</v>
      </c>
      <c r="I303" s="266">
        <f>IF(Data!T289&gt;0,Data!T289*$D303,"")</f>
        <v>0.15896450000000001</v>
      </c>
      <c r="J303" s="266">
        <f>IF(Data!V289&gt;0,Data!V289*$D303,"")</f>
        <v>1.110071692807838</v>
      </c>
      <c r="K303" s="266">
        <f>IF(Data!X289&gt;0,Data!X289*$D303,"")</f>
        <v>1.3103482214403197</v>
      </c>
      <c r="L303" s="266">
        <f>IF(Data!Z289&gt;0,Data!Z289*$D303,"")</f>
        <v>8.2937999999999998E-2</v>
      </c>
      <c r="M303" s="266">
        <f>IF(Data!AB289&gt;0,Data!AB289*$D303,"")</f>
        <v>1.7613037404407119</v>
      </c>
      <c r="N303" s="266">
        <f>IF(Data!AD289&gt;0,Data!AD289*$D303,"")</f>
        <v>0.1423769</v>
      </c>
      <c r="O303" s="266">
        <f>IF(Data!AF289&gt;0,Data!AF289*$D303,"")</f>
        <v>8.0173400000000006E-2</v>
      </c>
      <c r="P303" s="266">
        <f>IF(Data!AH289&gt;0,Data!AH289*$D303,"")</f>
        <v>0.50868639999999998</v>
      </c>
    </row>
    <row r="304" spans="1:16" x14ac:dyDescent="0.2">
      <c r="A304" s="120" t="str">
        <f>IF(Data!A290&gt;0.0001,Data!A290,"")</f>
        <v>DEU96097</v>
      </c>
      <c r="B304" s="380">
        <v>39681</v>
      </c>
      <c r="C304" s="380">
        <v>39682</v>
      </c>
      <c r="D304" s="121">
        <f>IF(Data!N290&gt;0,Data!N290,"")</f>
        <v>8.8963999999999999</v>
      </c>
      <c r="E304" s="147">
        <f>IF(Data!R290&gt;0,Data!R290*$D304,"")</f>
        <v>142.3424</v>
      </c>
      <c r="F304" s="120">
        <f>IF(Data!P290&gt;0.0001,Data!P290,"")</f>
        <v>5.87</v>
      </c>
      <c r="G304" s="148">
        <f>IF(Data!P290&gt;0,10^(-Data!P290)*10^3,"")</f>
        <v>1.3489628825916527E-3</v>
      </c>
      <c r="H304" s="149">
        <f t="shared" si="14"/>
        <v>1.2000913388688379E-2</v>
      </c>
      <c r="I304" s="266">
        <f>IF(Data!T290&gt;0,Data!T290*$D304,"")</f>
        <v>0.58716239999999997</v>
      </c>
      <c r="J304" s="266">
        <f>IF(Data!V290&gt;0,Data!V290*$D304,"")</f>
        <v>3.6796944757080876</v>
      </c>
      <c r="K304" s="266">
        <f>IF(Data!X290&gt;0,Data!X290*$D304,"")</f>
        <v>5.2411318663363247</v>
      </c>
      <c r="L304" s="266">
        <f>IF(Data!Z290&gt;0,Data!Z290*$D304,"")</f>
        <v>0.4092344</v>
      </c>
      <c r="M304" s="266">
        <f>IF(Data!AB290&gt;0,Data!AB290*$D304,"")</f>
        <v>12.095499722594377</v>
      </c>
      <c r="N304" s="266">
        <f>IF(Data!AD290&gt;0,Data!AD290*$D304,"")</f>
        <v>1.0497752</v>
      </c>
      <c r="O304" s="266">
        <f>IF(Data!AF290&gt;0,Data!AF290*$D304,"")</f>
        <v>0.48930200000000001</v>
      </c>
      <c r="P304" s="266">
        <f>IF(Data!AH290&gt;0,Data!AH290*$D304,"")</f>
        <v>2.7845732000000001</v>
      </c>
    </row>
    <row r="305" spans="1:18" x14ac:dyDescent="0.2">
      <c r="A305" s="120" t="str">
        <f>IF(Data!A291&gt;0.0001,Data!A291,"")</f>
        <v>DEU96098</v>
      </c>
      <c r="B305" s="380">
        <v>39682</v>
      </c>
      <c r="C305" s="380">
        <v>39683</v>
      </c>
      <c r="D305" s="121">
        <f>IF(Data!N291&gt;0,Data!N291,"")</f>
        <v>32.839399999999998</v>
      </c>
      <c r="E305" s="147">
        <f>IF(Data!R291&gt;0,Data!R291*$D305,"")</f>
        <v>269.28307999999998</v>
      </c>
      <c r="F305" s="120">
        <f>IF(Data!P291&gt;0.0001,Data!P291,"")</f>
        <v>6</v>
      </c>
      <c r="G305" s="148">
        <f>IF(Data!P291&gt;0,10^(-Data!P291)*10^3,"")</f>
        <v>1E-3</v>
      </c>
      <c r="H305" s="149">
        <f t="shared" si="14"/>
        <v>3.2839399999999998E-2</v>
      </c>
      <c r="I305" s="266">
        <f>IF(Data!T291&gt;0,Data!T291*$D305,"")</f>
        <v>0.55826980000000004</v>
      </c>
      <c r="J305" s="266">
        <f>IF(Data!V291&gt;0,Data!V291*$D305,"")</f>
        <v>9.1986906497088938</v>
      </c>
      <c r="K305" s="266">
        <f>IF(Data!X291&gt;0,Data!X291*$D305,"")</f>
        <v>8.4401859385813331</v>
      </c>
      <c r="L305" s="266">
        <f>IF(Data!Z291&gt;0,Data!Z291*$D305,"")</f>
        <v>0.95234259999999993</v>
      </c>
      <c r="M305" s="266">
        <f>IF(Data!AB291&gt;0,Data!AB291*$D305,"")</f>
        <v>22.056403056860137</v>
      </c>
      <c r="N305" s="266">
        <f>IF(Data!AD291&gt;0,Data!AD291*$D305,"")</f>
        <v>0.88666379999999989</v>
      </c>
      <c r="O305" s="266">
        <f>IF(Data!AF291&gt;0,Data!AF291*$D305,"")</f>
        <v>0.59110919999999989</v>
      </c>
      <c r="P305" s="266">
        <f>IF(Data!AH291&gt;0,Data!AH291*$D305,"")</f>
        <v>3.4481369999999996</v>
      </c>
    </row>
    <row r="306" spans="1:18" x14ac:dyDescent="0.2">
      <c r="A306" s="120" t="str">
        <f>IF(Data!A292&gt;0.0001,Data!A292,"")</f>
        <v/>
      </c>
      <c r="B306" s="380">
        <v>39683</v>
      </c>
      <c r="C306" s="380">
        <v>39684</v>
      </c>
      <c r="D306" s="121" t="str">
        <f>IF(Data!N292&gt;0,Data!N292,"")</f>
        <v/>
      </c>
      <c r="E306" s="147" t="str">
        <f>IF(Data!R292&gt;0,Data!R292*$D306,"")</f>
        <v/>
      </c>
      <c r="F306" s="120" t="str">
        <f>IF(Data!P292&gt;0.0001,Data!P292,"")</f>
        <v/>
      </c>
      <c r="G306" s="148" t="str">
        <f>IF(Data!P292&gt;0,10^(-Data!P292)*10^3,"")</f>
        <v/>
      </c>
      <c r="H306" s="149" t="str">
        <f t="shared" si="14"/>
        <v/>
      </c>
      <c r="I306" s="266" t="str">
        <f>IF(Data!T292&gt;0,Data!T292*$D306,"")</f>
        <v/>
      </c>
      <c r="J306" s="266" t="str">
        <f>IF(Data!V292&gt;0,Data!V292*$D306,"")</f>
        <v/>
      </c>
      <c r="K306" s="266" t="str">
        <f>IF(Data!X292&gt;0,Data!X292*$D306,"")</f>
        <v/>
      </c>
      <c r="L306" s="266" t="str">
        <f>IF(Data!Z292&gt;0,Data!Z292*$D306,"")</f>
        <v/>
      </c>
      <c r="M306" s="266" t="str">
        <f>IF(Data!AB292&gt;0,Data!AB292*$D306,"")</f>
        <v/>
      </c>
      <c r="N306" s="266" t="str">
        <f>IF(Data!AD292&gt;0,Data!AD292*$D306,"")</f>
        <v/>
      </c>
      <c r="O306" s="266" t="str">
        <f>IF(Data!AF292&gt;0,Data!AF292*$D306,"")</f>
        <v/>
      </c>
      <c r="P306" s="266" t="str">
        <f>IF(Data!AH292&gt;0,Data!AH292*$D306,"")</f>
        <v/>
      </c>
    </row>
    <row r="307" spans="1:18" x14ac:dyDescent="0.2">
      <c r="A307" s="120" t="str">
        <f>IF(Data!A293&gt;0.0001,Data!A293,"")</f>
        <v>DEU96099</v>
      </c>
      <c r="B307" s="380">
        <v>39684</v>
      </c>
      <c r="C307" s="380">
        <v>39685</v>
      </c>
      <c r="D307" s="121">
        <f>IF(Data!N293&gt;0,Data!N293,"")</f>
        <v>11.086</v>
      </c>
      <c r="E307" s="147">
        <f>IF(Data!R293&gt;0,Data!R293*$D307,"")</f>
        <v>136.3578</v>
      </c>
      <c r="F307" s="120">
        <f>IF(Data!P293&gt;0.0001,Data!P293,"")</f>
        <v>6.22</v>
      </c>
      <c r="G307" s="148">
        <f>IF(Data!P293&gt;0,10^(-Data!P293)*10^3,"")</f>
        <v>6.0255958607435725E-4</v>
      </c>
      <c r="H307" s="149">
        <f t="shared" si="14"/>
        <v>6.6799755712203248E-3</v>
      </c>
      <c r="I307" s="266">
        <f>IF(Data!T293&gt;0,Data!T293*$D307,"")</f>
        <v>1.38575</v>
      </c>
      <c r="J307" s="266">
        <f>IF(Data!V293&gt;0,Data!V293*$D307,"")</f>
        <v>4.5402711837851788</v>
      </c>
      <c r="K307" s="266">
        <f>IF(Data!X293&gt;0,Data!X293*$D307,"")</f>
        <v>3.6781321956236601</v>
      </c>
      <c r="L307" s="266">
        <f>IF(Data!Z293&gt;0,Data!Z293*$D307,"")</f>
        <v>0.82036399999999998</v>
      </c>
      <c r="M307" s="266">
        <f>IF(Data!AB293&gt;0,Data!AB293*$D307,"")</f>
        <v>11.474357900914686</v>
      </c>
      <c r="N307" s="266">
        <f>IF(Data!AD293&gt;0,Data!AD293*$D307,"")</f>
        <v>0.39909600000000001</v>
      </c>
      <c r="O307" s="266">
        <f>IF(Data!AF293&gt;0,Data!AF293*$D307,"")</f>
        <v>0.29932199999999998</v>
      </c>
      <c r="P307" s="266">
        <f>IF(Data!AH293&gt;0,Data!AH293*$D307,"")</f>
        <v>1.5409540000000002</v>
      </c>
    </row>
    <row r="308" spans="1:18" x14ac:dyDescent="0.2">
      <c r="A308" s="120" t="str">
        <f>IF(Data!A294&gt;0.0001,Data!A294,"")</f>
        <v>DEU96100</v>
      </c>
      <c r="B308" s="380">
        <v>39685</v>
      </c>
      <c r="C308" s="380">
        <v>39686</v>
      </c>
      <c r="D308" s="121">
        <f>IF(Data!N294&gt;0,Data!N294,"")</f>
        <v>14.204800000000001</v>
      </c>
      <c r="E308" s="147">
        <f>IF(Data!R294&gt;0,Data!R294*$D308,"")</f>
        <v>100.85408</v>
      </c>
      <c r="F308" s="120">
        <f>IF(Data!P294&gt;0.0001,Data!P294,"")</f>
        <v>6.15</v>
      </c>
      <c r="G308" s="148">
        <f>IF(Data!P294&gt;0,10^(-Data!P294)*10^3,"")</f>
        <v>7.0794578438413672E-4</v>
      </c>
      <c r="H308" s="149">
        <f t="shared" si="14"/>
        <v>1.0056228278019786E-2</v>
      </c>
      <c r="I308" s="266">
        <f>IF(Data!T294&gt;0,Data!T294*$D308,"")</f>
        <v>3.1676704</v>
      </c>
      <c r="J308" s="266">
        <f>IF(Data!V294&gt;0,Data!V294*$D308,"")</f>
        <v>2.5349612774195629</v>
      </c>
      <c r="K308" s="266">
        <f>IF(Data!X294&gt;0,Data!X294*$D308,"")</f>
        <v>2.6693750302263122</v>
      </c>
      <c r="L308" s="266">
        <f>IF(Data!Z294&gt;0,Data!Z294*$D308,"")</f>
        <v>2.2443584000000003</v>
      </c>
      <c r="M308" s="266">
        <f>IF(Data!AB294&gt;0,Data!AB294*$D308,"")</f>
        <v>7.3015738328022621</v>
      </c>
      <c r="N308" s="266">
        <f>IF(Data!AD294&gt;0,Data!AD294*$D308,"")</f>
        <v>0.28409600000000002</v>
      </c>
      <c r="O308" s="266">
        <f>IF(Data!AF294&gt;0,Data!AF294*$D308,"")</f>
        <v>0.8096736000000001</v>
      </c>
      <c r="P308" s="266">
        <f>IF(Data!AH294&gt;0,Data!AH294*$D308,"")</f>
        <v>0.85228800000000005</v>
      </c>
    </row>
    <row r="309" spans="1:18" x14ac:dyDescent="0.2">
      <c r="A309" s="120" t="str">
        <f>IF(Data!A295&gt;0.0001,Data!A295,"")</f>
        <v>DEU96101</v>
      </c>
      <c r="B309" s="380">
        <v>39686</v>
      </c>
      <c r="C309" s="380">
        <v>39687</v>
      </c>
      <c r="D309" s="121">
        <f>IF(Data!N295&gt;0,Data!N295,"")</f>
        <v>1.3661999999999999</v>
      </c>
      <c r="E309" s="147">
        <f>IF(Data!R295&gt;0,Data!R295*$D309,"")</f>
        <v>10.929599999999999</v>
      </c>
      <c r="F309" s="120">
        <f>IF(Data!P295&gt;0.0001,Data!P295,"")</f>
        <v>5.68</v>
      </c>
      <c r="G309" s="148">
        <f>IF(Data!P295&gt;0,10^(-Data!P295)*10^3,"")</f>
        <v>2.0892961308540377E-3</v>
      </c>
      <c r="H309" s="149">
        <f t="shared" si="14"/>
        <v>2.8543963739727858E-3</v>
      </c>
      <c r="I309" s="266">
        <f>IF(Data!T295&gt;0,Data!T295*$D309,"")</f>
        <v>0.16667639999999997</v>
      </c>
      <c r="J309" s="266">
        <f>IF(Data!V295&gt;0,Data!V295*$D309,"")</f>
        <v>0.53082558001451485</v>
      </c>
      <c r="K309" s="266">
        <f>IF(Data!X295&gt;0,Data!X295*$D309,"")</f>
        <v>0.22983220989777434</v>
      </c>
      <c r="L309" s="266">
        <f>IF(Data!Z295&gt;0,Data!Z295*$D309,"")</f>
        <v>8.0605799999999991E-2</v>
      </c>
      <c r="M309" s="266">
        <f>IF(Data!AB295&gt;0,Data!AB295*$D309,"")</f>
        <v>0.72453330383169801</v>
      </c>
      <c r="N309" s="266">
        <f>IF(Data!AD295&gt;0,Data!AD295*$D309,"")</f>
        <v>3.1422599999999995E-2</v>
      </c>
      <c r="O309" s="266">
        <f>IF(Data!AF295&gt;0,Data!AF295*$D309,"")</f>
        <v>6.4211399999999988E-2</v>
      </c>
      <c r="P309" s="266">
        <f>IF(Data!AH295&gt;0,Data!AH295*$D309,"")</f>
        <v>0.21312719999999999</v>
      </c>
    </row>
    <row r="310" spans="1:18" x14ac:dyDescent="0.2">
      <c r="A310" s="120" t="str">
        <f>IF(Data!A296&gt;0.0001,Data!A296,"")</f>
        <v>DEU96102</v>
      </c>
      <c r="B310" s="380">
        <v>39687</v>
      </c>
      <c r="C310" s="380">
        <v>39688</v>
      </c>
      <c r="D310" s="121">
        <f>IF(Data!N296&gt;0,Data!N296,"")</f>
        <v>32.669200000000004</v>
      </c>
      <c r="E310" s="147">
        <f>IF(Data!R296&gt;0,Data!R296*$D310,"")</f>
        <v>140.47756000000001</v>
      </c>
      <c r="F310" s="120">
        <f>IF(Data!P296&gt;0.0001,Data!P296,"")</f>
        <v>5.6</v>
      </c>
      <c r="G310" s="148">
        <f>IF(Data!P296&gt;0,10^(-Data!P296)*10^3,"")</f>
        <v>2.5118864315095807E-3</v>
      </c>
      <c r="H310" s="149">
        <f t="shared" si="14"/>
        <v>8.2061320208272809E-2</v>
      </c>
      <c r="I310" s="266">
        <f>IF(Data!T296&gt;0,Data!T296*$D310,"")</f>
        <v>1.1434220000000002</v>
      </c>
      <c r="J310" s="266">
        <f>IF(Data!V296&gt;0,Data!V296*$D310,"")</f>
        <v>4.4352906679725832</v>
      </c>
      <c r="K310" s="266">
        <f>IF(Data!X296&gt;0,Data!X296*$D310,"")</f>
        <v>2.6497862900876523</v>
      </c>
      <c r="L310" s="266">
        <f>IF(Data!Z296&gt;0,Data!Z296*$D310,"")</f>
        <v>0.45736880000000008</v>
      </c>
      <c r="M310" s="266">
        <f>IF(Data!AB296&gt;0,Data!AB296*$D310,"")</f>
        <v>6.8743423840811584</v>
      </c>
      <c r="N310" s="266">
        <f>IF(Data!AD296&gt;0,Data!AD296*$D310,"")</f>
        <v>0.49003800000000003</v>
      </c>
      <c r="O310" s="266">
        <f>IF(Data!AF296&gt;0,Data!AF296*$D310,"")</f>
        <v>0.68605320000000014</v>
      </c>
      <c r="P310" s="266">
        <f>IF(Data!AH296&gt;0,Data!AH296*$D310,"")</f>
        <v>1.8621444000000003</v>
      </c>
    </row>
    <row r="311" spans="1:18" x14ac:dyDescent="0.2">
      <c r="A311" s="120" t="str">
        <f>IF(Data!A297&gt;0.0001,Data!A297,"")</f>
        <v>DEU96103</v>
      </c>
      <c r="B311" s="380">
        <v>39688</v>
      </c>
      <c r="C311" s="380">
        <v>39689</v>
      </c>
      <c r="D311" s="121">
        <f>IF(Data!N297&gt;0,Data!N297,"")</f>
        <v>4.5655000000000001</v>
      </c>
      <c r="E311" s="147">
        <f>IF(Data!R297&gt;0,Data!R297*$D311,"")</f>
        <v>16.4358</v>
      </c>
      <c r="F311" s="120">
        <f>IF(Data!P297&gt;0.0001,Data!P297,"")</f>
        <v>5.36</v>
      </c>
      <c r="G311" s="148">
        <f>IF(Data!P297&gt;0,10^(-Data!P297)*10^3,"")</f>
        <v>4.3651583224016506E-3</v>
      </c>
      <c r="H311" s="149">
        <f t="shared" si="14"/>
        <v>1.9929130320924734E-2</v>
      </c>
      <c r="I311" s="266">
        <f>IF(Data!T297&gt;0,Data!T297*$D311,"")</f>
        <v>9.5875500000000002E-2</v>
      </c>
      <c r="J311" s="266">
        <f>IF(Data!V297&gt;0,Data!V297*$D311,"")</f>
        <v>0.24855042194742358</v>
      </c>
      <c r="K311" s="266">
        <f>IF(Data!X297&gt;0,Data!X297*$D311,"")</f>
        <v>2.2858392288313798E-2</v>
      </c>
      <c r="L311" s="266">
        <f>IF(Data!Z297&gt;0,Data!Z297*$D311,"")</f>
        <v>6.3917000000000002E-2</v>
      </c>
      <c r="M311" s="266">
        <f>IF(Data!AB297&gt;0,Data!AB297*$D311,"")</f>
        <v>6.0264372218526527E-2</v>
      </c>
      <c r="N311" s="266">
        <f>IF(Data!AD297&gt;0,Data!AD297*$D311,"")</f>
        <v>5.4786000000000001E-2</v>
      </c>
      <c r="O311" s="266">
        <f>IF(Data!AF297&gt;0,Data!AF297*$D311,"")</f>
        <v>7.7613500000000002E-2</v>
      </c>
      <c r="P311" s="266">
        <f>IF(Data!AH297&gt;0,Data!AH297*$D311,"")</f>
        <v>0.25566800000000001</v>
      </c>
    </row>
    <row r="312" spans="1:18" x14ac:dyDescent="0.2">
      <c r="A312" s="120" t="str">
        <f>IF(Data!A298&gt;0.0001,Data!A298,"")</f>
        <v>DEU96104</v>
      </c>
      <c r="B312" s="380">
        <v>39689</v>
      </c>
      <c r="C312" s="380">
        <v>39690</v>
      </c>
      <c r="D312" s="121">
        <f>IF(Data!N298&gt;0,Data!N298,"")</f>
        <v>5.29</v>
      </c>
      <c r="E312" s="147">
        <f>IF(Data!R298&gt;0,Data!R298*$D312,"")</f>
        <v>64.537999999999997</v>
      </c>
      <c r="F312" s="120">
        <f>IF(Data!P298&gt;0.0001,Data!P298,"")</f>
        <v>5</v>
      </c>
      <c r="G312" s="148">
        <f>IF(Data!P298&gt;0,10^(-Data!P298)*10^3,"")</f>
        <v>0.01</v>
      </c>
      <c r="H312" s="149">
        <f t="shared" si="14"/>
        <v>5.2900000000000003E-2</v>
      </c>
      <c r="I312" s="266">
        <f>IF(Data!T298&gt;0,Data!T298*$D312,"")</f>
        <v>0.43907000000000002</v>
      </c>
      <c r="J312" s="266">
        <f>IF(Data!V298&gt;0,Data!V298*$D312,"")</f>
        <v>2.4031277457140554</v>
      </c>
      <c r="K312" s="266">
        <f>IF(Data!X298&gt;0,Data!X298*$D312,"")</f>
        <v>1.2730838600070788</v>
      </c>
      <c r="L312" s="266">
        <f>IF(Data!Z298&gt;0,Data!Z298*$D312,"")</f>
        <v>0.27507999999999999</v>
      </c>
      <c r="M312" s="266">
        <f>IF(Data!AB298&gt;0,Data!AB298*$D312,"")</f>
        <v>2.838292095626143</v>
      </c>
      <c r="N312" s="266">
        <f>IF(Data!AD298&gt;0,Data!AD298*$D312,"")</f>
        <v>0.21689</v>
      </c>
      <c r="O312" s="266">
        <f>IF(Data!AF298&gt;0,Data!AF298*$D312,"")</f>
        <v>0.17457</v>
      </c>
      <c r="P312" s="266">
        <f>IF(Data!AH298&gt;0,Data!AH298*$D312,"")</f>
        <v>1.04742</v>
      </c>
    </row>
    <row r="313" spans="1:18" x14ac:dyDescent="0.2">
      <c r="A313" s="120" t="str">
        <f>IF(Data!A299&gt;0.0001,Data!A299,"")</f>
        <v/>
      </c>
      <c r="B313" s="380">
        <v>39690</v>
      </c>
      <c r="C313" s="380">
        <v>39691</v>
      </c>
      <c r="D313" s="121" t="str">
        <f>IF(Data!N299&gt;0,Data!N299,"")</f>
        <v/>
      </c>
      <c r="E313" s="147" t="str">
        <f>IF(Data!R299&gt;0,Data!R299*$D313,"")</f>
        <v/>
      </c>
      <c r="F313" s="120" t="str">
        <f>IF(Data!P299&gt;0.0001,Data!P299,"")</f>
        <v/>
      </c>
      <c r="G313" s="148" t="str">
        <f>IF(Data!P299&gt;0,10^(-Data!P299)*10^3,"")</f>
        <v/>
      </c>
      <c r="H313" s="149" t="str">
        <f t="shared" si="14"/>
        <v/>
      </c>
      <c r="I313" s="266" t="str">
        <f>IF(Data!T299&gt;0,Data!T299*$D313,"")</f>
        <v/>
      </c>
      <c r="J313" s="266" t="str">
        <f>IF(Data!V299&gt;0,Data!V299*$D313,"")</f>
        <v/>
      </c>
      <c r="K313" s="266" t="str">
        <f>IF(Data!X299&gt;0,Data!X299*$D313,"")</f>
        <v/>
      </c>
      <c r="L313" s="266" t="str">
        <f>IF(Data!Z299&gt;0,Data!Z299*$D313,"")</f>
        <v/>
      </c>
      <c r="M313" s="266" t="str">
        <f>IF(Data!AB299&gt;0,Data!AB299*$D313,"")</f>
        <v/>
      </c>
      <c r="N313" s="266" t="str">
        <f>IF(Data!AD299&gt;0,Data!AD299*$D313,"")</f>
        <v/>
      </c>
      <c r="O313" s="266" t="str">
        <f>IF(Data!AF299&gt;0,Data!AF299*$D313,"")</f>
        <v/>
      </c>
      <c r="P313" s="266" t="str">
        <f>IF(Data!AH299&gt;0,Data!AH299*$D313,"")</f>
        <v/>
      </c>
    </row>
    <row r="314" spans="1:18" x14ac:dyDescent="0.2">
      <c r="A314" s="120" t="str">
        <f>IF(Data!A300&gt;0.0001,Data!A300,"")</f>
        <v/>
      </c>
      <c r="B314" s="380">
        <v>39691</v>
      </c>
      <c r="C314" s="380">
        <v>39692</v>
      </c>
      <c r="D314" s="121" t="str">
        <f>IF(Data!N300&gt;0,Data!N300,"")</f>
        <v/>
      </c>
      <c r="E314" s="147" t="str">
        <f>IF(Data!R300&gt;0,Data!R300*$D314,"")</f>
        <v/>
      </c>
      <c r="F314" s="120" t="str">
        <f>IF(Data!P300&gt;0.0001,Data!P300,"")</f>
        <v/>
      </c>
      <c r="G314" s="148" t="str">
        <f>IF(Data!P300&gt;0,10^(-Data!P300)*10^3,"")</f>
        <v/>
      </c>
      <c r="H314" s="149" t="str">
        <f t="shared" si="14"/>
        <v/>
      </c>
      <c r="I314" s="266" t="str">
        <f>IF(Data!T300&gt;0,Data!T300*$D314,"")</f>
        <v/>
      </c>
      <c r="J314" s="266" t="str">
        <f>IF(Data!V300&gt;0,Data!V300*$D314,"")</f>
        <v/>
      </c>
      <c r="K314" s="266" t="str">
        <f>IF(Data!X300&gt;0,Data!X300*$D314,"")</f>
        <v/>
      </c>
      <c r="L314" s="266" t="str">
        <f>IF(Data!Z300&gt;0,Data!Z300*$D314,"")</f>
        <v/>
      </c>
      <c r="M314" s="266" t="str">
        <f>IF(Data!AB300&gt;0,Data!AB300*$D314,"")</f>
        <v/>
      </c>
      <c r="N314" s="266" t="str">
        <f>IF(Data!AD300&gt;0,Data!AD300*$D314,"")</f>
        <v/>
      </c>
      <c r="O314" s="266" t="str">
        <f>IF(Data!AF300&gt;0,Data!AF300*$D314,"")</f>
        <v/>
      </c>
      <c r="P314" s="266" t="str">
        <f>IF(Data!AH300&gt;0,Data!AH300*$D314,"")</f>
        <v/>
      </c>
    </row>
    <row r="315" spans="1:18" x14ac:dyDescent="0.2">
      <c r="A315" s="124" t="s">
        <v>513</v>
      </c>
      <c r="D315" s="362">
        <f>SUM(D284:D314)</f>
        <v>190.34569999999999</v>
      </c>
      <c r="E315" s="363"/>
      <c r="F315" s="364"/>
      <c r="G315" s="364"/>
      <c r="H315" s="364"/>
      <c r="I315" s="364"/>
      <c r="J315" s="364"/>
      <c r="K315" s="364"/>
      <c r="L315" s="364"/>
      <c r="M315" s="364"/>
      <c r="N315" s="364"/>
      <c r="O315" s="364"/>
      <c r="P315" s="364"/>
      <c r="Q315" s="362"/>
    </row>
    <row r="316" spans="1:18" x14ac:dyDescent="0.2">
      <c r="A316" s="124" t="s">
        <v>514</v>
      </c>
      <c r="D316" s="363"/>
      <c r="E316" s="362">
        <f>SUM(E284:E314)/$D315</f>
        <v>9.820939112362403</v>
      </c>
      <c r="F316" s="365">
        <f>LOG(H316/1000)*-1</f>
        <v>5.1976003530031853</v>
      </c>
      <c r="G316" s="364"/>
      <c r="H316" s="366">
        <f t="shared" ref="H316:P316" si="15">SUM(H284:H314)/$D315</f>
        <v>6.3445328007927099E-3</v>
      </c>
      <c r="I316" s="367">
        <f t="shared" si="15"/>
        <v>6.2436580915670802E-2</v>
      </c>
      <c r="J316" s="367">
        <f t="shared" si="15"/>
        <v>0.29967668188434421</v>
      </c>
      <c r="K316" s="367">
        <f t="shared" si="15"/>
        <v>0.2789237921903624</v>
      </c>
      <c r="L316" s="367">
        <f t="shared" si="15"/>
        <v>4.6444749211566105E-2</v>
      </c>
      <c r="M316" s="367">
        <f t="shared" si="15"/>
        <v>0.54024838381455098</v>
      </c>
      <c r="N316" s="367">
        <f t="shared" si="15"/>
        <v>4.1785582232748107E-2</v>
      </c>
      <c r="O316" s="367">
        <f t="shared" si="15"/>
        <v>2.6917712877149311E-2</v>
      </c>
      <c r="P316" s="367">
        <f t="shared" si="15"/>
        <v>0.11900955787285976</v>
      </c>
      <c r="Q316" s="368" t="s">
        <v>2074</v>
      </c>
      <c r="R316" s="364"/>
    </row>
    <row r="317" spans="1:18" x14ac:dyDescent="0.2">
      <c r="A317" s="120" t="str">
        <f>IF(Data!A301&gt;0.0001,Data!A301,"")</f>
        <v>DEU96105</v>
      </c>
      <c r="B317" s="380">
        <v>39692</v>
      </c>
      <c r="C317" s="380">
        <v>39693</v>
      </c>
      <c r="D317" s="121">
        <f>IF(Data!N301&gt;0,Data!N301,"")</f>
        <v>11.4839</v>
      </c>
      <c r="E317" s="147">
        <f>IF(Data!R301&gt;0,Data!R301*$D317,"")</f>
        <v>413.42040000000003</v>
      </c>
      <c r="F317" s="120">
        <f>IF(Data!P301&gt;0.0001,Data!P301,"")</f>
        <v>4.3</v>
      </c>
      <c r="G317" s="148">
        <f>IF(Data!P301&gt;0,10^(-Data!P301)*10^3,"")</f>
        <v>5.0118723362727241E-2</v>
      </c>
      <c r="H317" s="149">
        <f t="shared" ref="H317:H346" si="16">IF(ISNUMBER(G317),G317*$D317,"")</f>
        <v>0.57555840722522333</v>
      </c>
      <c r="I317" s="266">
        <f>IF(Data!T301&gt;0,Data!T301*$D317,"")</f>
        <v>2.6298131000000002</v>
      </c>
      <c r="J317" s="266">
        <f>IF(Data!V301&gt;0,Data!V301*$D317,"")</f>
        <v>9.3805205441832111</v>
      </c>
      <c r="K317" s="266">
        <f>IF(Data!X301&gt;0,Data!X301*$D317,"")</f>
        <v>12.917705477212635</v>
      </c>
      <c r="L317" s="266">
        <f>IF(Data!Z301&gt;0,Data!Z301*$D317,"")</f>
        <v>1.8603918000000002</v>
      </c>
      <c r="M317" s="266">
        <f>IF(Data!AB301&gt;0,Data!AB301*$D317,"")</f>
        <v>11.110428598812572</v>
      </c>
      <c r="N317" s="266">
        <f>IF(Data!AD301&gt;0,Data!AD301*$D317,"")</f>
        <v>0.62013059999999998</v>
      </c>
      <c r="O317" s="266">
        <f>IF(Data!AF301&gt;0,Data!AF301*$D317,"")</f>
        <v>0.47083990000000003</v>
      </c>
      <c r="P317" s="266">
        <f>IF(Data!AH301&gt;0,Data!AH301*$D317,"")</f>
        <v>2.2049088000000001</v>
      </c>
    </row>
    <row r="318" spans="1:18" x14ac:dyDescent="0.2">
      <c r="A318" s="120" t="str">
        <f>IF(Data!A302&gt;0.0001,Data!A302,"")</f>
        <v/>
      </c>
      <c r="B318" s="380">
        <v>39693</v>
      </c>
      <c r="C318" s="380">
        <v>39694</v>
      </c>
      <c r="D318" s="121" t="str">
        <f>IF(Data!N302&gt;0,Data!N302,"")</f>
        <v/>
      </c>
      <c r="E318" s="147" t="str">
        <f>IF(Data!R302&gt;0,Data!R302*$D318,"")</f>
        <v/>
      </c>
      <c r="F318" s="120" t="str">
        <f>IF(Data!P302&gt;0.0001,Data!P302,"")</f>
        <v/>
      </c>
      <c r="G318" s="148" t="str">
        <f>IF(Data!P302&gt;0,10^(-Data!P302)*10^3,"")</f>
        <v/>
      </c>
      <c r="H318" s="149" t="str">
        <f t="shared" si="16"/>
        <v/>
      </c>
      <c r="I318" s="266" t="str">
        <f>IF(Data!T302&gt;0,Data!T302*$D318,"")</f>
        <v/>
      </c>
      <c r="J318" s="266" t="str">
        <f>IF(Data!V302&gt;0,Data!V302*$D318,"")</f>
        <v/>
      </c>
      <c r="K318" s="266" t="str">
        <f>IF(Data!X302&gt;0,Data!X302*$D318,"")</f>
        <v/>
      </c>
      <c r="L318" s="266" t="str">
        <f>IF(Data!Z302&gt;0,Data!Z302*$D318,"")</f>
        <v/>
      </c>
      <c r="M318" s="266" t="str">
        <f>IF(Data!AB302&gt;0,Data!AB302*$D318,"")</f>
        <v/>
      </c>
      <c r="N318" s="266" t="str">
        <f>IF(Data!AD302&gt;0,Data!AD302*$D318,"")</f>
        <v/>
      </c>
      <c r="O318" s="266" t="str">
        <f>IF(Data!AF302&gt;0,Data!AF302*$D318,"")</f>
        <v/>
      </c>
      <c r="P318" s="266" t="str">
        <f>IF(Data!AH302&gt;0,Data!AH302*$D318,"")</f>
        <v/>
      </c>
    </row>
    <row r="319" spans="1:18" x14ac:dyDescent="0.2">
      <c r="A319" s="120" t="str">
        <f>IF(Data!A303&gt;0.0001,Data!A303,"")</f>
        <v/>
      </c>
      <c r="B319" s="380">
        <v>39694</v>
      </c>
      <c r="C319" s="380">
        <v>39695</v>
      </c>
      <c r="D319" s="121" t="str">
        <f>IF(Data!N303&gt;0,Data!N303,"")</f>
        <v/>
      </c>
      <c r="E319" s="147" t="str">
        <f>IF(Data!R303&gt;0,Data!R303*$D319,"")</f>
        <v/>
      </c>
      <c r="F319" s="120" t="str">
        <f>IF(Data!P303&gt;0.0001,Data!P303,"")</f>
        <v/>
      </c>
      <c r="G319" s="148" t="str">
        <f>IF(Data!P303&gt;0,10^(-Data!P303)*10^3,"")</f>
        <v/>
      </c>
      <c r="H319" s="149" t="str">
        <f t="shared" si="16"/>
        <v/>
      </c>
      <c r="I319" s="266" t="str">
        <f>IF(Data!T303&gt;0,Data!T303*$D319,"")</f>
        <v/>
      </c>
      <c r="J319" s="266" t="str">
        <f>IF(Data!V303&gt;0,Data!V303*$D319,"")</f>
        <v/>
      </c>
      <c r="K319" s="266" t="str">
        <f>IF(Data!X303&gt;0,Data!X303*$D319,"")</f>
        <v/>
      </c>
      <c r="L319" s="266" t="str">
        <f>IF(Data!Z303&gt;0,Data!Z303*$D319,"")</f>
        <v/>
      </c>
      <c r="M319" s="266" t="str">
        <f>IF(Data!AB303&gt;0,Data!AB303*$D319,"")</f>
        <v/>
      </c>
      <c r="N319" s="266" t="str">
        <f>IF(Data!AD303&gt;0,Data!AD303*$D319,"")</f>
        <v/>
      </c>
      <c r="O319" s="266" t="str">
        <f>IF(Data!AF303&gt;0,Data!AF303*$D319,"")</f>
        <v/>
      </c>
      <c r="P319" s="266" t="str">
        <f>IF(Data!AH303&gt;0,Data!AH303*$D319,"")</f>
        <v/>
      </c>
    </row>
    <row r="320" spans="1:18" x14ac:dyDescent="0.2">
      <c r="A320" s="120" t="str">
        <f>IF(Data!A304&gt;0.0001,Data!A304,"")</f>
        <v>DEU96106</v>
      </c>
      <c r="B320" s="380">
        <v>39695</v>
      </c>
      <c r="C320" s="380">
        <v>39696</v>
      </c>
      <c r="D320" s="121">
        <f>IF(Data!N304&gt;0,Data!N304,"")</f>
        <v>4.4298000000000002</v>
      </c>
      <c r="E320" s="147">
        <f>IF(Data!R304&gt;0,Data!R304*$D320,"")</f>
        <v>266.67396000000002</v>
      </c>
      <c r="F320" s="120">
        <f>IF(Data!P304&gt;0.0001,Data!P304,"")</f>
        <v>4.07</v>
      </c>
      <c r="G320" s="148">
        <f>IF(Data!P304&gt;0,10^(-Data!P304)*10^3,"")</f>
        <v>8.5113803820237491E-2</v>
      </c>
      <c r="H320" s="149">
        <f t="shared" si="16"/>
        <v>0.37703712816288804</v>
      </c>
      <c r="I320" s="266">
        <f>IF(Data!T304&gt;0,Data!T304*$D320,"")</f>
        <v>1.0764414</v>
      </c>
      <c r="J320" s="266">
        <f>IF(Data!V304&gt;0,Data!V304*$D320,"")</f>
        <v>5.6748303290357232</v>
      </c>
      <c r="K320" s="266">
        <f>IF(Data!X304&gt;0,Data!X304*$D320,"")</f>
        <v>9.4378927698528052</v>
      </c>
      <c r="L320" s="266">
        <f>IF(Data!Z304&gt;0,Data!Z304*$D320,"")</f>
        <v>0.76635540000000002</v>
      </c>
      <c r="M320" s="266">
        <f>IF(Data!AB304&gt;0,Data!AB304*$D320,"")</f>
        <v>7.0339746607184424</v>
      </c>
      <c r="N320" s="266">
        <f>IF(Data!AD304&gt;0,Data!AD304*$D320,"")</f>
        <v>0.61131240000000009</v>
      </c>
      <c r="O320" s="266">
        <f>IF(Data!AF304&gt;0,Data!AF304*$D320,"")</f>
        <v>0.4075416</v>
      </c>
      <c r="P320" s="266">
        <f>IF(Data!AH304&gt;0,Data!AH304*$D320,"")</f>
        <v>3.2027454</v>
      </c>
    </row>
    <row r="321" spans="1:16" x14ac:dyDescent="0.2">
      <c r="A321" s="120" t="str">
        <f>IF(Data!A305&gt;0.0001,Data!A305,"")</f>
        <v/>
      </c>
      <c r="B321" s="380">
        <v>39696</v>
      </c>
      <c r="C321" s="380">
        <v>39697</v>
      </c>
      <c r="D321" s="121" t="str">
        <f>IF(Data!N305&gt;0,Data!N305,"")</f>
        <v/>
      </c>
      <c r="E321" s="147" t="str">
        <f>IF(Data!R305&gt;0,Data!R305*$D321,"")</f>
        <v/>
      </c>
      <c r="F321" s="120" t="str">
        <f>IF(Data!P305&gt;0.0001,Data!P305,"")</f>
        <v/>
      </c>
      <c r="G321" s="148" t="str">
        <f>IF(Data!P305&gt;0,10^(-Data!P305)*10^3,"")</f>
        <v/>
      </c>
      <c r="H321" s="149" t="str">
        <f t="shared" si="16"/>
        <v/>
      </c>
      <c r="I321" s="266" t="str">
        <f>IF(Data!T305&gt;0,Data!T305*$D321,"")</f>
        <v/>
      </c>
      <c r="J321" s="266" t="str">
        <f>IF(Data!V305&gt;0,Data!V305*$D321,"")</f>
        <v/>
      </c>
      <c r="K321" s="266" t="str">
        <f>IF(Data!X305&gt;0,Data!X305*$D321,"")</f>
        <v/>
      </c>
      <c r="L321" s="266" t="str">
        <f>IF(Data!Z305&gt;0,Data!Z305*$D321,"")</f>
        <v/>
      </c>
      <c r="M321" s="266" t="str">
        <f>IF(Data!AB305&gt;0,Data!AB305*$D321,"")</f>
        <v/>
      </c>
      <c r="N321" s="266" t="str">
        <f>IF(Data!AD305&gt;0,Data!AD305*$D321,"")</f>
        <v/>
      </c>
      <c r="O321" s="266" t="str">
        <f>IF(Data!AF305&gt;0,Data!AF305*$D321,"")</f>
        <v/>
      </c>
      <c r="P321" s="266" t="str">
        <f>IF(Data!AH305&gt;0,Data!AH305*$D321,"")</f>
        <v/>
      </c>
    </row>
    <row r="322" spans="1:16" x14ac:dyDescent="0.2">
      <c r="A322" s="120" t="str">
        <f>IF(Data!A306&gt;0.0001,Data!A306,"")</f>
        <v>DEU96107</v>
      </c>
      <c r="B322" s="380">
        <v>39697</v>
      </c>
      <c r="C322" s="380">
        <v>39698</v>
      </c>
      <c r="D322" s="121">
        <f>IF(Data!N306&gt;0,Data!N306,"")</f>
        <v>2.2102999999999997</v>
      </c>
      <c r="E322" s="147">
        <f>IF(Data!R306&gt;0,Data!R306*$D322,"")</f>
        <v>71.834749999999985</v>
      </c>
      <c r="F322" s="120">
        <f>IF(Data!P306&gt;0.0001,Data!P306,"")</f>
        <v>5.46</v>
      </c>
      <c r="G322" s="148">
        <f>IF(Data!P306&gt;0,10^(-Data!P306)*10^3,"")</f>
        <v>3.4673685045253128E-3</v>
      </c>
      <c r="H322" s="149">
        <f t="shared" si="16"/>
        <v>7.6639246055522975E-3</v>
      </c>
      <c r="I322" s="266">
        <f>IF(Data!T306&gt;0,Data!T306*$D322,"")</f>
        <v>0.83107279999999994</v>
      </c>
      <c r="J322" s="266">
        <f>IF(Data!V306&gt;0,Data!V306*$D322,"")</f>
        <v>3.9973845034119821</v>
      </c>
      <c r="K322" s="266">
        <f>IF(Data!X306&gt;0,Data!X306*$D322,"")</f>
        <v>2.4014209333139012</v>
      </c>
      <c r="L322" s="266">
        <f>IF(Data!Z306&gt;0,Data!Z306*$D322,"")</f>
        <v>0.66972089999999984</v>
      </c>
      <c r="M322" s="266">
        <f>IF(Data!AB306&gt;0,Data!AB306*$D322,"")</f>
        <v>4.7041767113703639</v>
      </c>
      <c r="N322" s="266">
        <f>IF(Data!AD306&gt;0,Data!AD306*$D322,"")</f>
        <v>0.44205999999999995</v>
      </c>
      <c r="O322" s="266">
        <f>IF(Data!AF306&gt;0,Data!AF306*$D322,"")</f>
        <v>0.23650209999999997</v>
      </c>
      <c r="P322" s="266">
        <f>IF(Data!AH306&gt;0,Data!AH306*$D322,"")</f>
        <v>2.0467377999999998</v>
      </c>
    </row>
    <row r="323" spans="1:16" x14ac:dyDescent="0.2">
      <c r="A323" s="120" t="str">
        <f>IF(Data!A307&gt;0.0001,Data!A307,"")</f>
        <v>DEU96108</v>
      </c>
      <c r="B323" s="380">
        <v>39698</v>
      </c>
      <c r="C323" s="380">
        <v>39699</v>
      </c>
      <c r="D323" s="121">
        <f>IF(Data!N307&gt;0,Data!N307,"")</f>
        <v>1.3041</v>
      </c>
      <c r="E323" s="147">
        <f>IF(Data!R307&gt;0,Data!R307*$D323,"")</f>
        <v>30.646350000000002</v>
      </c>
      <c r="F323" s="120">
        <f>IF(Data!P307&gt;0.0001,Data!P307,"")</f>
        <v>6.6</v>
      </c>
      <c r="G323" s="148">
        <f>IF(Data!P307&gt;0,10^(-Data!P307)*10^3,"")</f>
        <v>2.5118864315095779E-4</v>
      </c>
      <c r="H323" s="149">
        <f t="shared" si="16"/>
        <v>3.2757510953316404E-4</v>
      </c>
      <c r="I323" s="266">
        <f>IF(Data!T307&gt;0,Data!T307*$D323,"")</f>
        <v>0.46165139999999999</v>
      </c>
      <c r="J323" s="266">
        <f>IF(Data!V307&gt;0,Data!V307*$D323,"")</f>
        <v>1.1489063161519233</v>
      </c>
      <c r="K323" s="266">
        <f>IF(Data!X307&gt;0,Data!X307*$D323,"")</f>
        <v>0.89625856094605583</v>
      </c>
      <c r="L323" s="266">
        <f>IF(Data!Z307&gt;0,Data!Z307*$D323,"")</f>
        <v>0.29603070000000004</v>
      </c>
      <c r="M323" s="266">
        <f>IF(Data!AB307&gt;0,Data!AB307*$D323,"")</f>
        <v>2.8008279972293364</v>
      </c>
      <c r="N323" s="266">
        <f>IF(Data!AD307&gt;0,Data!AD307*$D323,"")</f>
        <v>0.17344530000000002</v>
      </c>
      <c r="O323" s="266">
        <f>IF(Data!AF307&gt;0,Data!AF307*$D323,"")</f>
        <v>6.6509100000000002E-2</v>
      </c>
      <c r="P323" s="266">
        <f>IF(Data!AH307&gt;0,Data!AH307*$D323,"")</f>
        <v>0.378189</v>
      </c>
    </row>
    <row r="324" spans="1:16" x14ac:dyDescent="0.2">
      <c r="A324" s="120" t="str">
        <f>IF(Data!A308&gt;0.0001,Data!A308,"")</f>
        <v/>
      </c>
      <c r="B324" s="380">
        <v>39699</v>
      </c>
      <c r="C324" s="380">
        <v>39700</v>
      </c>
      <c r="D324" s="121" t="str">
        <f>IF(Data!N308&gt;0,Data!N308,"")</f>
        <v/>
      </c>
      <c r="E324" s="147" t="str">
        <f>IF(Data!R308&gt;0,Data!R308*$D324,"")</f>
        <v/>
      </c>
      <c r="F324" s="120" t="str">
        <f>IF(Data!P308&gt;0.0001,Data!P308,"")</f>
        <v/>
      </c>
      <c r="G324" s="148" t="str">
        <f>IF(Data!P308&gt;0,10^(-Data!P308)*10^3,"")</f>
        <v/>
      </c>
      <c r="H324" s="149" t="str">
        <f t="shared" si="16"/>
        <v/>
      </c>
      <c r="I324" s="266" t="str">
        <f>IF(Data!T308&gt;0,Data!T308*$D324,"")</f>
        <v/>
      </c>
      <c r="J324" s="266" t="str">
        <f>IF(Data!V308&gt;0,Data!V308*$D324,"")</f>
        <v/>
      </c>
      <c r="K324" s="266" t="str">
        <f>IF(Data!X308&gt;0,Data!X308*$D324,"")</f>
        <v/>
      </c>
      <c r="L324" s="266" t="str">
        <f>IF(Data!Z308&gt;0,Data!Z308*$D324,"")</f>
        <v/>
      </c>
      <c r="M324" s="266" t="str">
        <f>IF(Data!AB308&gt;0,Data!AB308*$D324,"")</f>
        <v/>
      </c>
      <c r="N324" s="266" t="str">
        <f>IF(Data!AD308&gt;0,Data!AD308*$D324,"")</f>
        <v/>
      </c>
      <c r="O324" s="266" t="str">
        <f>IF(Data!AF308&gt;0,Data!AF308*$D324,"")</f>
        <v/>
      </c>
      <c r="P324" s="266" t="str">
        <f>IF(Data!AH308&gt;0,Data!AH308*$D324,"")</f>
        <v/>
      </c>
    </row>
    <row r="325" spans="1:16" x14ac:dyDescent="0.2">
      <c r="A325" s="120" t="str">
        <f>IF(Data!A309&gt;0.0001,Data!A309,"")</f>
        <v/>
      </c>
      <c r="B325" s="380">
        <v>39700</v>
      </c>
      <c r="C325" s="380">
        <v>39701</v>
      </c>
      <c r="D325" s="121" t="str">
        <f>IF(Data!N309&gt;0,Data!N309,"")</f>
        <v/>
      </c>
      <c r="E325" s="147" t="str">
        <f>IF(Data!R309&gt;0,Data!R309*$D325,"")</f>
        <v/>
      </c>
      <c r="F325" s="120" t="str">
        <f>IF(Data!P309&gt;0.0001,Data!P309,"")</f>
        <v/>
      </c>
      <c r="G325" s="148" t="str">
        <f>IF(Data!P309&gt;0,10^(-Data!P309)*10^3,"")</f>
        <v/>
      </c>
      <c r="H325" s="149" t="str">
        <f t="shared" si="16"/>
        <v/>
      </c>
      <c r="I325" s="266" t="str">
        <f>IF(Data!T309&gt;0,Data!T309*$D325,"")</f>
        <v/>
      </c>
      <c r="J325" s="266" t="str">
        <f>IF(Data!V309&gt;0,Data!V309*$D325,"")</f>
        <v/>
      </c>
      <c r="K325" s="266" t="str">
        <f>IF(Data!X309&gt;0,Data!X309*$D325,"")</f>
        <v/>
      </c>
      <c r="L325" s="266" t="str">
        <f>IF(Data!Z309&gt;0,Data!Z309*$D325,"")</f>
        <v/>
      </c>
      <c r="M325" s="266" t="str">
        <f>IF(Data!AB309&gt;0,Data!AB309*$D325,"")</f>
        <v/>
      </c>
      <c r="N325" s="266" t="str">
        <f>IF(Data!AD309&gt;0,Data!AD309*$D325,"")</f>
        <v/>
      </c>
      <c r="O325" s="266" t="str">
        <f>IF(Data!AF309&gt;0,Data!AF309*$D325,"")</f>
        <v/>
      </c>
      <c r="P325" s="266" t="str">
        <f>IF(Data!AH309&gt;0,Data!AH309*$D325,"")</f>
        <v/>
      </c>
    </row>
    <row r="326" spans="1:16" x14ac:dyDescent="0.2">
      <c r="A326" s="120" t="str">
        <f>IF(Data!A310&gt;0.0001,Data!A310,"")</f>
        <v/>
      </c>
      <c r="B326" s="380">
        <v>39701</v>
      </c>
      <c r="C326" s="380">
        <v>39702</v>
      </c>
      <c r="D326" s="121" t="str">
        <f>IF(Data!N310&gt;0,Data!N310,"")</f>
        <v/>
      </c>
      <c r="E326" s="147" t="str">
        <f>IF(Data!R310&gt;0,Data!R310*$D326,"")</f>
        <v/>
      </c>
      <c r="F326" s="120" t="str">
        <f>IF(Data!P310&gt;0.0001,Data!P310,"")</f>
        <v/>
      </c>
      <c r="G326" s="148" t="str">
        <f>IF(Data!P310&gt;0,10^(-Data!P310)*10^3,"")</f>
        <v/>
      </c>
      <c r="H326" s="149" t="str">
        <f t="shared" si="16"/>
        <v/>
      </c>
      <c r="I326" s="266" t="str">
        <f>IF(Data!T310&gt;0,Data!T310*$D326,"")</f>
        <v/>
      </c>
      <c r="J326" s="266" t="str">
        <f>IF(Data!V310&gt;0,Data!V310*$D326,"")</f>
        <v/>
      </c>
      <c r="K326" s="266" t="str">
        <f>IF(Data!X310&gt;0,Data!X310*$D326,"")</f>
        <v/>
      </c>
      <c r="L326" s="266" t="str">
        <f>IF(Data!Z310&gt;0,Data!Z310*$D326,"")</f>
        <v/>
      </c>
      <c r="M326" s="266" t="str">
        <f>IF(Data!AB310&gt;0,Data!AB310*$D326,"")</f>
        <v/>
      </c>
      <c r="N326" s="266" t="str">
        <f>IF(Data!AD310&gt;0,Data!AD310*$D326,"")</f>
        <v/>
      </c>
      <c r="O326" s="266" t="str">
        <f>IF(Data!AF310&gt;0,Data!AF310*$D326,"")</f>
        <v/>
      </c>
      <c r="P326" s="266" t="str">
        <f>IF(Data!AH310&gt;0,Data!AH310*$D326,"")</f>
        <v/>
      </c>
    </row>
    <row r="327" spans="1:16" x14ac:dyDescent="0.2">
      <c r="A327" s="120" t="str">
        <f>IF(Data!A311&gt;0.0001,Data!A311,"")</f>
        <v/>
      </c>
      <c r="B327" s="380">
        <v>39702</v>
      </c>
      <c r="C327" s="380">
        <v>39703</v>
      </c>
      <c r="D327" s="121" t="str">
        <f>IF(Data!N311&gt;0,Data!N311,"")</f>
        <v/>
      </c>
      <c r="E327" s="147" t="str">
        <f>IF(Data!R311&gt;0,Data!R311*$D327,"")</f>
        <v/>
      </c>
      <c r="F327" s="120" t="str">
        <f>IF(Data!P311&gt;0.0001,Data!P311,"")</f>
        <v/>
      </c>
      <c r="G327" s="148" t="str">
        <f>IF(Data!P311&gt;0,10^(-Data!P311)*10^3,"")</f>
        <v/>
      </c>
      <c r="H327" s="149" t="str">
        <f t="shared" si="16"/>
        <v/>
      </c>
      <c r="I327" s="266" t="str">
        <f>IF(Data!T311&gt;0,Data!T311*$D327,"")</f>
        <v/>
      </c>
      <c r="J327" s="266" t="str">
        <f>IF(Data!V311&gt;0,Data!V311*$D327,"")</f>
        <v/>
      </c>
      <c r="K327" s="266" t="str">
        <f>IF(Data!X311&gt;0,Data!X311*$D327,"")</f>
        <v/>
      </c>
      <c r="L327" s="266" t="str">
        <f>IF(Data!Z311&gt;0,Data!Z311*$D327,"")</f>
        <v/>
      </c>
      <c r="M327" s="266" t="str">
        <f>IF(Data!AB311&gt;0,Data!AB311*$D327,"")</f>
        <v/>
      </c>
      <c r="N327" s="266" t="str">
        <f>IF(Data!AD311&gt;0,Data!AD311*$D327,"")</f>
        <v/>
      </c>
      <c r="O327" s="266" t="str">
        <f>IF(Data!AF311&gt;0,Data!AF311*$D327,"")</f>
        <v/>
      </c>
      <c r="P327" s="266" t="str">
        <f>IF(Data!AH311&gt;0,Data!AH311*$D327,"")</f>
        <v/>
      </c>
    </row>
    <row r="328" spans="1:16" x14ac:dyDescent="0.2">
      <c r="A328" s="120" t="str">
        <f>IF(Data!A312&gt;0.0001,Data!A312,"")</f>
        <v>DEU96109</v>
      </c>
      <c r="B328" s="380">
        <v>39703</v>
      </c>
      <c r="C328" s="380">
        <v>39704</v>
      </c>
      <c r="D328" s="121">
        <f>IF(Data!N312&gt;0,Data!N312,"")</f>
        <v>12.495899999999999</v>
      </c>
      <c r="E328" s="147">
        <f>IF(Data!R312&gt;0,Data!R312*$D328,"")</f>
        <v>194.93603999999999</v>
      </c>
      <c r="F328" s="120">
        <f>IF(Data!P312&gt;0.0001,Data!P312,"")</f>
        <v>4.76</v>
      </c>
      <c r="G328" s="148">
        <f>IF(Data!P312&gt;0,10^(-Data!P312)*10^3,"")</f>
        <v>1.7378008287493744E-2</v>
      </c>
      <c r="H328" s="149">
        <f t="shared" si="16"/>
        <v>0.21715385375969307</v>
      </c>
      <c r="I328" s="266">
        <f>IF(Data!T312&gt;0,Data!T312*$D328,"")</f>
        <v>5.4981959999999992</v>
      </c>
      <c r="J328" s="266">
        <f>IF(Data!V312&gt;0,Data!V312*$D328,"")</f>
        <v>5.4169101352321576</v>
      </c>
      <c r="K328" s="266">
        <f>IF(Data!X312&gt;0,Data!X312*$D328,"")</f>
        <v>5.3721666884803563</v>
      </c>
      <c r="L328" s="266">
        <f>IF(Data!Z312&gt;0,Data!Z312*$D328,"")</f>
        <v>3.3239093999999998</v>
      </c>
      <c r="M328" s="266">
        <f>IF(Data!AB312&gt;0,Data!AB312*$D328,"")</f>
        <v>5.9574345603093288</v>
      </c>
      <c r="N328" s="266">
        <f>IF(Data!AD312&gt;0,Data!AD312*$D328,"")</f>
        <v>0.57481139999999997</v>
      </c>
      <c r="O328" s="266">
        <f>IF(Data!AF312&gt;0,Data!AF312*$D328,"")</f>
        <v>0.64978679999999989</v>
      </c>
      <c r="P328" s="266">
        <f>IF(Data!AH312&gt;0,Data!AH312*$D328,"")</f>
        <v>2.0118399</v>
      </c>
    </row>
    <row r="329" spans="1:16" x14ac:dyDescent="0.2">
      <c r="A329" s="120" t="str">
        <f>IF(Data!A313&gt;0.0001,Data!A313,"")</f>
        <v>DEU96110</v>
      </c>
      <c r="B329" s="380">
        <v>39704</v>
      </c>
      <c r="C329" s="380">
        <v>39705</v>
      </c>
      <c r="D329" s="121">
        <f>IF(Data!N313&gt;0,Data!N313,"")</f>
        <v>20.6264</v>
      </c>
      <c r="E329" s="147">
        <f>IF(Data!R313&gt;0,Data!R313*$D329,"")</f>
        <v>249.57944000000001</v>
      </c>
      <c r="F329" s="120">
        <f>IF(Data!P313&gt;0.0001,Data!P313,"")</f>
        <v>4.83</v>
      </c>
      <c r="G329" s="148">
        <f>IF(Data!P313&gt;0,10^(-Data!P313)*10^3,"")</f>
        <v>1.4791083881682047E-2</v>
      </c>
      <c r="H329" s="149">
        <f t="shared" si="16"/>
        <v>0.30508681257712655</v>
      </c>
      <c r="I329" s="266">
        <f>IF(Data!T313&gt;0,Data!T313*$D329,"")</f>
        <v>5.2803583999999999</v>
      </c>
      <c r="J329" s="266">
        <f>IF(Data!V313&gt;0,Data!V313*$D329,"")</f>
        <v>7.8278380575501973</v>
      </c>
      <c r="K329" s="266">
        <f>IF(Data!X313&gt;0,Data!X313*$D329,"")</f>
        <v>6.285796092157149</v>
      </c>
      <c r="L329" s="266">
        <f>IF(Data!Z313&gt;0,Data!Z313*$D329,"")</f>
        <v>2.8876960000000005</v>
      </c>
      <c r="M329" s="266">
        <f>IF(Data!AB313&gt;0,Data!AB313*$D329,"")</f>
        <v>7.6395043578779305</v>
      </c>
      <c r="N329" s="266">
        <f>IF(Data!AD313&gt;0,Data!AD313*$D329,"")</f>
        <v>0.94881439999999995</v>
      </c>
      <c r="O329" s="266">
        <f>IF(Data!AF313&gt;0,Data!AF313*$D329,"")</f>
        <v>0.72192400000000012</v>
      </c>
      <c r="P329" s="266">
        <f>IF(Data!AH313&gt;0,Data!AH313*$D329,"")</f>
        <v>1.8770024000000001</v>
      </c>
    </row>
    <row r="330" spans="1:16" x14ac:dyDescent="0.2">
      <c r="A330" s="120" t="str">
        <f>IF(Data!A314&gt;0.0001,Data!A314,"")</f>
        <v>DEU96111</v>
      </c>
      <c r="B330" s="380">
        <v>39705</v>
      </c>
      <c r="C330" s="380">
        <v>39706</v>
      </c>
      <c r="D330" s="121">
        <f>IF(Data!N314&gt;0,Data!N314,"")</f>
        <v>13.408999999999999</v>
      </c>
      <c r="E330" s="147">
        <f>IF(Data!R314&gt;0,Data!R314*$D330,"")</f>
        <v>353.99759999999998</v>
      </c>
      <c r="F330" s="120">
        <f>IF(Data!P314&gt;0.0001,Data!P314,"")</f>
        <v>4.38</v>
      </c>
      <c r="G330" s="148">
        <f>IF(Data!P314&gt;0,10^(-Data!P314)*10^3,"")</f>
        <v>4.1686938347033506E-2</v>
      </c>
      <c r="H330" s="149">
        <f t="shared" si="16"/>
        <v>0.55898015629537223</v>
      </c>
      <c r="I330" s="266">
        <f>IF(Data!T314&gt;0,Data!T314*$D330,"")</f>
        <v>1.2202189999999999</v>
      </c>
      <c r="J330" s="266">
        <f>IF(Data!V314&gt;0,Data!V314*$D330,"")</f>
        <v>7.015264674377871</v>
      </c>
      <c r="K330" s="266">
        <f>IF(Data!X314&gt;0,Data!X314*$D330,"")</f>
        <v>10.070359726010285</v>
      </c>
      <c r="L330" s="266">
        <f>IF(Data!Z314&gt;0,Data!Z314*$D330,"")</f>
        <v>6.5033649999999996</v>
      </c>
      <c r="M330" s="266">
        <f>IF(Data!AB314&gt;0,Data!AB314*$D330,"")</f>
        <v>6.7779872518044231</v>
      </c>
      <c r="N330" s="266">
        <f>IF(Data!AD314&gt;0,Data!AD314*$D330,"")</f>
        <v>0.52295099999999994</v>
      </c>
      <c r="O330" s="266">
        <f>IF(Data!AF314&gt;0,Data!AF314*$D330,"")</f>
        <v>0.335225</v>
      </c>
      <c r="P330" s="266">
        <f>IF(Data!AH314&gt;0,Data!AH314*$D330,"")</f>
        <v>2.6147549999999997</v>
      </c>
    </row>
    <row r="331" spans="1:16" x14ac:dyDescent="0.2">
      <c r="A331" s="120" t="str">
        <f>IF(Data!A315&gt;0.0001,Data!A315,"")</f>
        <v/>
      </c>
      <c r="B331" s="380">
        <v>39706</v>
      </c>
      <c r="C331" s="380">
        <v>39707</v>
      </c>
      <c r="D331" s="121" t="str">
        <f>IF(Data!N315&gt;0,Data!N315,"")</f>
        <v/>
      </c>
      <c r="E331" s="147" t="str">
        <f>IF(Data!R315&gt;0,Data!R315*$D331,"")</f>
        <v/>
      </c>
      <c r="F331" s="120" t="str">
        <f>IF(Data!P315&gt;0.0001,Data!P315,"")</f>
        <v/>
      </c>
      <c r="G331" s="148" t="str">
        <f>IF(Data!P315&gt;0,10^(-Data!P315)*10^3,"")</f>
        <v/>
      </c>
      <c r="H331" s="149" t="str">
        <f t="shared" si="16"/>
        <v/>
      </c>
      <c r="I331" s="266" t="str">
        <f>IF(Data!T315&gt;0,Data!T315*$D331,"")</f>
        <v/>
      </c>
      <c r="J331" s="266" t="str">
        <f>IF(Data!V315&gt;0,Data!V315*$D331,"")</f>
        <v/>
      </c>
      <c r="K331" s="266" t="str">
        <f>IF(Data!X315&gt;0,Data!X315*$D331,"")</f>
        <v/>
      </c>
      <c r="L331" s="266" t="str">
        <f>IF(Data!Z315&gt;0,Data!Z315*$D331,"")</f>
        <v/>
      </c>
      <c r="M331" s="266" t="str">
        <f>IF(Data!AB315&gt;0,Data!AB315*$D331,"")</f>
        <v/>
      </c>
      <c r="N331" s="266" t="str">
        <f>IF(Data!AD315&gt;0,Data!AD315*$D331,"")</f>
        <v/>
      </c>
      <c r="O331" s="266" t="str">
        <f>IF(Data!AF315&gt;0,Data!AF315*$D331,"")</f>
        <v/>
      </c>
      <c r="P331" s="266" t="str">
        <f>IF(Data!AH315&gt;0,Data!AH315*$D331,"")</f>
        <v/>
      </c>
    </row>
    <row r="332" spans="1:16" x14ac:dyDescent="0.2">
      <c r="A332" s="120" t="str">
        <f>IF(Data!A316&gt;0.0001,Data!A316,"")</f>
        <v/>
      </c>
      <c r="B332" s="380">
        <v>39707</v>
      </c>
      <c r="C332" s="380">
        <v>39708</v>
      </c>
      <c r="D332" s="121" t="str">
        <f>IF(Data!N316&gt;0,Data!N316,"")</f>
        <v/>
      </c>
      <c r="E332" s="147" t="str">
        <f>IF(Data!R316&gt;0,Data!R316*$D332,"")</f>
        <v/>
      </c>
      <c r="F332" s="120" t="str">
        <f>IF(Data!P316&gt;0.0001,Data!P316,"")</f>
        <v/>
      </c>
      <c r="G332" s="148" t="str">
        <f>IF(Data!P316&gt;0,10^(-Data!P316)*10^3,"")</f>
        <v/>
      </c>
      <c r="H332" s="149" t="str">
        <f t="shared" si="16"/>
        <v/>
      </c>
      <c r="I332" s="266" t="str">
        <f>IF(Data!T316&gt;0,Data!T316*$D332,"")</f>
        <v/>
      </c>
      <c r="J332" s="266" t="str">
        <f>IF(Data!V316&gt;0,Data!V316*$D332,"")</f>
        <v/>
      </c>
      <c r="K332" s="266" t="str">
        <f>IF(Data!X316&gt;0,Data!X316*$D332,"")</f>
        <v/>
      </c>
      <c r="L332" s="266" t="str">
        <f>IF(Data!Z316&gt;0,Data!Z316*$D332,"")</f>
        <v/>
      </c>
      <c r="M332" s="266" t="str">
        <f>IF(Data!AB316&gt;0,Data!AB316*$D332,"")</f>
        <v/>
      </c>
      <c r="N332" s="266" t="str">
        <f>IF(Data!AD316&gt;0,Data!AD316*$D332,"")</f>
        <v/>
      </c>
      <c r="O332" s="266" t="str">
        <f>IF(Data!AF316&gt;0,Data!AF316*$D332,"")</f>
        <v/>
      </c>
      <c r="P332" s="266" t="str">
        <f>IF(Data!AH316&gt;0,Data!AH316*$D332,"")</f>
        <v/>
      </c>
    </row>
    <row r="333" spans="1:16" x14ac:dyDescent="0.2">
      <c r="A333" s="120" t="str">
        <f>IF(Data!A317&gt;0.0001,Data!A317,"")</f>
        <v/>
      </c>
      <c r="B333" s="380">
        <v>39708</v>
      </c>
      <c r="C333" s="380">
        <v>39709</v>
      </c>
      <c r="D333" s="121" t="str">
        <f>IF(Data!N317&gt;0,Data!N317,"")</f>
        <v/>
      </c>
      <c r="E333" s="147" t="str">
        <f>IF(Data!R317&gt;0,Data!R317*$D333,"")</f>
        <v/>
      </c>
      <c r="F333" s="120" t="str">
        <f>IF(Data!P317&gt;0.0001,Data!P317,"")</f>
        <v/>
      </c>
      <c r="G333" s="148" t="str">
        <f>IF(Data!P317&gt;0,10^(-Data!P317)*10^3,"")</f>
        <v/>
      </c>
      <c r="H333" s="149" t="str">
        <f t="shared" si="16"/>
        <v/>
      </c>
      <c r="I333" s="266" t="str">
        <f>IF(Data!T317&gt;0,Data!T317*$D333,"")</f>
        <v/>
      </c>
      <c r="J333" s="266" t="str">
        <f>IF(Data!V317&gt;0,Data!V317*$D333,"")</f>
        <v/>
      </c>
      <c r="K333" s="266" t="str">
        <f>IF(Data!X317&gt;0,Data!X317*$D333,"")</f>
        <v/>
      </c>
      <c r="L333" s="266" t="str">
        <f>IF(Data!Z317&gt;0,Data!Z317*$D333,"")</f>
        <v/>
      </c>
      <c r="M333" s="266" t="str">
        <f>IF(Data!AB317&gt;0,Data!AB317*$D333,"")</f>
        <v/>
      </c>
      <c r="N333" s="266" t="str">
        <f>IF(Data!AD317&gt;0,Data!AD317*$D333,"")</f>
        <v/>
      </c>
      <c r="O333" s="266" t="str">
        <f>IF(Data!AF317&gt;0,Data!AF317*$D333,"")</f>
        <v/>
      </c>
      <c r="P333" s="266" t="str">
        <f>IF(Data!AH317&gt;0,Data!AH317*$D333,"")</f>
        <v/>
      </c>
    </row>
    <row r="334" spans="1:16" x14ac:dyDescent="0.2">
      <c r="A334" s="120" t="str">
        <f>IF(Data!A318&gt;0.0001,Data!A318,"")</f>
        <v/>
      </c>
      <c r="B334" s="380">
        <v>39709</v>
      </c>
      <c r="C334" s="380">
        <v>39710</v>
      </c>
      <c r="D334" s="121" t="str">
        <f>IF(Data!N318&gt;0,Data!N318,"")</f>
        <v/>
      </c>
      <c r="E334" s="147" t="str">
        <f>IF(Data!R318&gt;0,Data!R318*$D334,"")</f>
        <v/>
      </c>
      <c r="F334" s="120" t="str">
        <f>IF(Data!P318&gt;0.0001,Data!P318,"")</f>
        <v/>
      </c>
      <c r="G334" s="148" t="str">
        <f>IF(Data!P318&gt;0,10^(-Data!P318)*10^3,"")</f>
        <v/>
      </c>
      <c r="H334" s="149" t="str">
        <f t="shared" si="16"/>
        <v/>
      </c>
      <c r="I334" s="266" t="str">
        <f>IF(Data!T318&gt;0,Data!T318*$D334,"")</f>
        <v/>
      </c>
      <c r="J334" s="266" t="str">
        <f>IF(Data!V318&gt;0,Data!V318*$D334,"")</f>
        <v/>
      </c>
      <c r="K334" s="266" t="str">
        <f>IF(Data!X318&gt;0,Data!X318*$D334,"")</f>
        <v/>
      </c>
      <c r="L334" s="266" t="str">
        <f>IF(Data!Z318&gt;0,Data!Z318*$D334,"")</f>
        <v/>
      </c>
      <c r="M334" s="266" t="str">
        <f>IF(Data!AB318&gt;0,Data!AB318*$D334,"")</f>
        <v/>
      </c>
      <c r="N334" s="266" t="str">
        <f>IF(Data!AD318&gt;0,Data!AD318*$D334,"")</f>
        <v/>
      </c>
      <c r="O334" s="266" t="str">
        <f>IF(Data!AF318&gt;0,Data!AF318*$D334,"")</f>
        <v/>
      </c>
      <c r="P334" s="266" t="str">
        <f>IF(Data!AH318&gt;0,Data!AH318*$D334,"")</f>
        <v/>
      </c>
    </row>
    <row r="335" spans="1:16" x14ac:dyDescent="0.2">
      <c r="A335" s="120" t="str">
        <f>IF(Data!A319&gt;0.0001,Data!A319,"")</f>
        <v/>
      </c>
      <c r="B335" s="380">
        <v>39710</v>
      </c>
      <c r="C335" s="380">
        <v>39711</v>
      </c>
      <c r="D335" s="121" t="str">
        <f>IF(Data!N319&gt;0,Data!N319,"")</f>
        <v/>
      </c>
      <c r="E335" s="147" t="str">
        <f>IF(Data!R319&gt;0,Data!R319*$D335,"")</f>
        <v/>
      </c>
      <c r="F335" s="120" t="str">
        <f>IF(Data!P319&gt;0.0001,Data!P319,"")</f>
        <v/>
      </c>
      <c r="G335" s="148" t="str">
        <f>IF(Data!P319&gt;0,10^(-Data!P319)*10^3,"")</f>
        <v/>
      </c>
      <c r="H335" s="149" t="str">
        <f t="shared" si="16"/>
        <v/>
      </c>
      <c r="I335" s="266" t="str">
        <f>IF(Data!T319&gt;0,Data!T319*$D335,"")</f>
        <v/>
      </c>
      <c r="J335" s="266" t="str">
        <f>IF(Data!V319&gt;0,Data!V319*$D335,"")</f>
        <v/>
      </c>
      <c r="K335" s="266" t="str">
        <f>IF(Data!X319&gt;0,Data!X319*$D335,"")</f>
        <v/>
      </c>
      <c r="L335" s="266" t="str">
        <f>IF(Data!Z319&gt;0,Data!Z319*$D335,"")</f>
        <v/>
      </c>
      <c r="M335" s="266" t="str">
        <f>IF(Data!AB319&gt;0,Data!AB319*$D335,"")</f>
        <v/>
      </c>
      <c r="N335" s="266" t="str">
        <f>IF(Data!AD319&gt;0,Data!AD319*$D335,"")</f>
        <v/>
      </c>
      <c r="O335" s="266" t="str">
        <f>IF(Data!AF319&gt;0,Data!AF319*$D335,"")</f>
        <v/>
      </c>
      <c r="P335" s="266" t="str">
        <f>IF(Data!AH319&gt;0,Data!AH319*$D335,"")</f>
        <v/>
      </c>
    </row>
    <row r="336" spans="1:16" x14ac:dyDescent="0.2">
      <c r="A336" s="120" t="str">
        <f>IF(Data!A320&gt;0.0001,Data!A320,"")</f>
        <v>DEU96112</v>
      </c>
      <c r="B336" s="380">
        <v>39711</v>
      </c>
      <c r="C336" s="380">
        <v>39712</v>
      </c>
      <c r="D336" s="121">
        <f>IF(Data!N320&gt;0,Data!N320,"")</f>
        <v>4.8047000000000004</v>
      </c>
      <c r="E336" s="147">
        <f>IF(Data!R320&gt;0,Data!R320*$D336,"")</f>
        <v>102.82058000000001</v>
      </c>
      <c r="F336" s="120">
        <f>IF(Data!P320&gt;0.0001,Data!P320,"")</f>
        <v>5.67</v>
      </c>
      <c r="G336" s="148">
        <f>IF(Data!P320&gt;0,10^(-Data!P320)*10^3,"")</f>
        <v>2.13796208950223E-3</v>
      </c>
      <c r="H336" s="149">
        <f t="shared" si="16"/>
        <v>1.0272266451431365E-2</v>
      </c>
      <c r="I336" s="266">
        <f>IF(Data!T320&gt;0,Data!T320*$D336,"")</f>
        <v>0.47566530000000007</v>
      </c>
      <c r="J336" s="266">
        <f>IF(Data!V320&gt;0,Data!V320*$D336,"")</f>
        <v>5.0871008162830424</v>
      </c>
      <c r="K336" s="266">
        <f>IF(Data!X320&gt;0,Data!X320*$D336,"")</f>
        <v>4.2017832243342852</v>
      </c>
      <c r="L336" s="266">
        <f>IF(Data!Z320&gt;0,Data!Z320*$D336,"")</f>
        <v>0.17777390000000001</v>
      </c>
      <c r="M336" s="266">
        <f>IF(Data!AB320&gt;0,Data!AB320*$D336,"")</f>
        <v>9.5431155957325782</v>
      </c>
      <c r="N336" s="266">
        <f>IF(Data!AD320&gt;0,Data!AD320*$D336,"")</f>
        <v>0.34113369999999998</v>
      </c>
      <c r="O336" s="266">
        <f>IF(Data!AF320&gt;0,Data!AF320*$D336,"")</f>
        <v>0.16335980000000003</v>
      </c>
      <c r="P336" s="266">
        <f>IF(Data!AH320&gt;0,Data!AH320*$D336,"")</f>
        <v>0.95613530000000013</v>
      </c>
    </row>
    <row r="337" spans="1:18" x14ac:dyDescent="0.2">
      <c r="A337" s="120" t="str">
        <f>IF(Data!A321&gt;0.0001,Data!A321,"")</f>
        <v>DEU96113</v>
      </c>
      <c r="B337" s="380">
        <v>39712</v>
      </c>
      <c r="C337" s="380">
        <v>39713</v>
      </c>
      <c r="D337" s="121">
        <f>IF(Data!N321&gt;0,Data!N321,"")</f>
        <v>10.9779</v>
      </c>
      <c r="E337" s="147">
        <f>IF(Data!R321&gt;0,Data!R321*$D337,"")</f>
        <v>108.68121000000001</v>
      </c>
      <c r="F337" s="120">
        <f>IF(Data!P321&gt;0.0001,Data!P321,"")</f>
        <v>4.9400000000000004</v>
      </c>
      <c r="G337" s="148">
        <f>IF(Data!P321&gt;0,10^(-Data!P321)*10^3,"")</f>
        <v>1.1481536214968798E-2</v>
      </c>
      <c r="H337" s="149">
        <f t="shared" si="16"/>
        <v>0.12604315641430597</v>
      </c>
      <c r="I337" s="266">
        <f>IF(Data!T321&gt;0,Data!T321*$D337,"")</f>
        <v>0.74649720000000008</v>
      </c>
      <c r="J337" s="266">
        <f>IF(Data!V321&gt;0,Data!V321*$D337,"")</f>
        <v>3.55364937852899</v>
      </c>
      <c r="K337" s="266">
        <f>IF(Data!X321&gt;0,Data!X321*$D337,"")</f>
        <v>2.4880271785138768</v>
      </c>
      <c r="L337" s="266">
        <f>IF(Data!Z321&gt;0,Data!Z321*$D337,"")</f>
        <v>0.12075689999999999</v>
      </c>
      <c r="M337" s="266">
        <f>IF(Data!AB321&gt;0,Data!AB321*$D337,"")</f>
        <v>4.1426563466921671</v>
      </c>
      <c r="N337" s="266">
        <f>IF(Data!AD321&gt;0,Data!AD321*$D337,"")</f>
        <v>0.34031489999999998</v>
      </c>
      <c r="O337" s="266">
        <f>IF(Data!AF321&gt;0,Data!AF321*$D337,"")</f>
        <v>0.13173480000000001</v>
      </c>
      <c r="P337" s="266">
        <f>IF(Data!AH321&gt;0,Data!AH321*$D337,"")</f>
        <v>0.74649720000000008</v>
      </c>
    </row>
    <row r="338" spans="1:18" x14ac:dyDescent="0.2">
      <c r="A338" s="120" t="str">
        <f>IF(Data!A322&gt;0.0001,Data!A322,"")</f>
        <v>DEU96114</v>
      </c>
      <c r="B338" s="380">
        <v>39713</v>
      </c>
      <c r="C338" s="380">
        <v>39714</v>
      </c>
      <c r="D338" s="121">
        <f>IF(Data!N322&gt;0,Data!N322,"")</f>
        <v>3.5535000000000001</v>
      </c>
      <c r="E338" s="147">
        <f>IF(Data!R322&gt;0,Data!R322*$D338,"")</f>
        <v>90.258899999999997</v>
      </c>
      <c r="F338" s="120">
        <f>IF(Data!P322&gt;0.0001,Data!P322,"")</f>
        <v>4.74</v>
      </c>
      <c r="G338" s="148">
        <f>IF(Data!P322&gt;0,10^(-Data!P322)*10^3,"")</f>
        <v>1.8197008586099819E-2</v>
      </c>
      <c r="H338" s="149">
        <f t="shared" si="16"/>
        <v>6.4663070010705703E-2</v>
      </c>
      <c r="I338" s="266">
        <f>IF(Data!T322&gt;0,Data!T322*$D338,"")</f>
        <v>0.36245699999999997</v>
      </c>
      <c r="J338" s="266">
        <f>IF(Data!V322&gt;0,Data!V322*$D338,"")</f>
        <v>2.8721410956229336</v>
      </c>
      <c r="K338" s="266">
        <f>IF(Data!X322&gt;0,Data!X322*$D338,"")</f>
        <v>3.9224425388603192</v>
      </c>
      <c r="L338" s="266">
        <f>IF(Data!Z322&gt;0,Data!Z322*$D338,"")</f>
        <v>0.17767500000000003</v>
      </c>
      <c r="M338" s="266">
        <f>IF(Data!AB322&gt;0,Data!AB322*$D338,"")</f>
        <v>5.4355802786462668</v>
      </c>
      <c r="N338" s="266">
        <f>IF(Data!AD322&gt;0,Data!AD322*$D338,"")</f>
        <v>0.35890350000000004</v>
      </c>
      <c r="O338" s="266">
        <f>IF(Data!AF322&gt;0,Data!AF322*$D338,"")</f>
        <v>6.7516500000000007E-2</v>
      </c>
      <c r="P338" s="266">
        <f>IF(Data!AH322&gt;0,Data!AH322*$D338,"")</f>
        <v>0.35890350000000004</v>
      </c>
    </row>
    <row r="339" spans="1:18" x14ac:dyDescent="0.2">
      <c r="A339" s="120" t="str">
        <f>IF(Data!A323&gt;0.0001,Data!A323,"")</f>
        <v>DEU96115</v>
      </c>
      <c r="B339" s="380">
        <v>39714</v>
      </c>
      <c r="C339" s="380">
        <v>39715</v>
      </c>
      <c r="D339" s="121">
        <f>IF(Data!N323&gt;0,Data!N323,"")</f>
        <v>6.2835999999999999</v>
      </c>
      <c r="E339" s="147">
        <f>IF(Data!R323&gt;0,Data!R323*$D339,"")</f>
        <v>210.50059999999999</v>
      </c>
      <c r="F339" s="120">
        <f>IF(Data!P323&gt;0.0001,Data!P323,"")</f>
        <v>4.3</v>
      </c>
      <c r="G339" s="148">
        <f>IF(Data!P323&gt;0,10^(-Data!P323)*10^3,"")</f>
        <v>5.0118723362727241E-2</v>
      </c>
      <c r="H339" s="149">
        <f t="shared" si="16"/>
        <v>0.31492601012203286</v>
      </c>
      <c r="I339" s="266">
        <f>IF(Data!T323&gt;0,Data!T323*$D339,"")</f>
        <v>0.67234519999999998</v>
      </c>
      <c r="J339" s="266">
        <f>IF(Data!V323&gt;0,Data!V323*$D339,"")</f>
        <v>5.1710271419588736</v>
      </c>
      <c r="K339" s="266">
        <f>IF(Data!X323&gt;0,Data!X323*$D339,"")</f>
        <v>6.4368219314359481</v>
      </c>
      <c r="L339" s="266">
        <f>IF(Data!Z323&gt;0,Data!Z323*$D339,"")</f>
        <v>0.16965719999999998</v>
      </c>
      <c r="M339" s="266">
        <f>IF(Data!AB323&gt;0,Data!AB323*$D339,"")</f>
        <v>6.001184940828205</v>
      </c>
      <c r="N339" s="266">
        <f>IF(Data!AD323&gt;0,Data!AD323*$D339,"")</f>
        <v>0.47126999999999997</v>
      </c>
      <c r="O339" s="266">
        <f>IF(Data!AF323&gt;0,Data!AF323*$D339,"")</f>
        <v>0.10682120000000001</v>
      </c>
      <c r="P339" s="266">
        <f>IF(Data!AH323&gt;0,Data!AH323*$D339,"")</f>
        <v>0.59694199999999997</v>
      </c>
    </row>
    <row r="340" spans="1:18" x14ac:dyDescent="0.2">
      <c r="A340" s="120" t="str">
        <f>IF(Data!A324&gt;0.0001,Data!A324,"")</f>
        <v/>
      </c>
      <c r="B340" s="380">
        <v>39715</v>
      </c>
      <c r="C340" s="380">
        <v>39716</v>
      </c>
      <c r="D340" s="121" t="str">
        <f>IF(Data!N324&gt;0,Data!N324,"")</f>
        <v/>
      </c>
      <c r="E340" s="147" t="str">
        <f>IF(Data!R324&gt;0,Data!R324*$D340,"")</f>
        <v/>
      </c>
      <c r="F340" s="120" t="str">
        <f>IF(Data!P324&gt;0.0001,Data!P324,"")</f>
        <v/>
      </c>
      <c r="G340" s="148" t="str">
        <f>IF(Data!P324&gt;0,10^(-Data!P324)*10^3,"")</f>
        <v/>
      </c>
      <c r="H340" s="149" t="str">
        <f t="shared" si="16"/>
        <v/>
      </c>
      <c r="I340" s="266" t="str">
        <f>IF(Data!T324&gt;0,Data!T324*$D340,"")</f>
        <v/>
      </c>
      <c r="J340" s="266" t="str">
        <f>IF(Data!V324&gt;0,Data!V324*$D340,"")</f>
        <v/>
      </c>
      <c r="K340" s="266" t="str">
        <f>IF(Data!X324&gt;0,Data!X324*$D340,"")</f>
        <v/>
      </c>
      <c r="L340" s="266" t="str">
        <f>IF(Data!Z324&gt;0,Data!Z324*$D340,"")</f>
        <v/>
      </c>
      <c r="M340" s="266" t="str">
        <f>IF(Data!AB324&gt;0,Data!AB324*$D340,"")</f>
        <v/>
      </c>
      <c r="N340" s="266" t="str">
        <f>IF(Data!AD324&gt;0,Data!AD324*$D340,"")</f>
        <v/>
      </c>
      <c r="O340" s="266" t="str">
        <f>IF(Data!AF324&gt;0,Data!AF324*$D340,"")</f>
        <v/>
      </c>
      <c r="P340" s="266" t="str">
        <f>IF(Data!AH324&gt;0,Data!AH324*$D340,"")</f>
        <v/>
      </c>
    </row>
    <row r="341" spans="1:18" x14ac:dyDescent="0.2">
      <c r="A341" s="120" t="str">
        <f>IF(Data!A325&gt;0.0001,Data!A325,"")</f>
        <v/>
      </c>
      <c r="B341" s="380">
        <v>39716</v>
      </c>
      <c r="C341" s="380">
        <v>39717</v>
      </c>
      <c r="D341" s="121" t="str">
        <f>IF(Data!N325&gt;0,Data!N325,"")</f>
        <v/>
      </c>
      <c r="E341" s="147" t="str">
        <f>IF(Data!R325&gt;0,Data!R325*$D341,"")</f>
        <v/>
      </c>
      <c r="F341" s="120" t="str">
        <f>IF(Data!P325&gt;0.0001,Data!P325,"")</f>
        <v/>
      </c>
      <c r="G341" s="148" t="str">
        <f>IF(Data!P325&gt;0,10^(-Data!P325)*10^3,"")</f>
        <v/>
      </c>
      <c r="H341" s="149" t="str">
        <f t="shared" si="16"/>
        <v/>
      </c>
      <c r="I341" s="266" t="str">
        <f>IF(Data!T325&gt;0,Data!T325*$D341,"")</f>
        <v/>
      </c>
      <c r="J341" s="266" t="str">
        <f>IF(Data!V325&gt;0,Data!V325*$D341,"")</f>
        <v/>
      </c>
      <c r="K341" s="266" t="str">
        <f>IF(Data!X325&gt;0,Data!X325*$D341,"")</f>
        <v/>
      </c>
      <c r="L341" s="266" t="str">
        <f>IF(Data!Z325&gt;0,Data!Z325*$D341,"")</f>
        <v/>
      </c>
      <c r="M341" s="266" t="str">
        <f>IF(Data!AB325&gt;0,Data!AB325*$D341,"")</f>
        <v/>
      </c>
      <c r="N341" s="266" t="str">
        <f>IF(Data!AD325&gt;0,Data!AD325*$D341,"")</f>
        <v/>
      </c>
      <c r="O341" s="266" t="str">
        <f>IF(Data!AF325&gt;0,Data!AF325*$D341,"")</f>
        <v/>
      </c>
      <c r="P341" s="266" t="str">
        <f>IF(Data!AH325&gt;0,Data!AH325*$D341,"")</f>
        <v/>
      </c>
    </row>
    <row r="342" spans="1:18" x14ac:dyDescent="0.2">
      <c r="A342" s="120" t="str">
        <f>IF(Data!A326&gt;0.0001,Data!A326,"")</f>
        <v/>
      </c>
      <c r="B342" s="380">
        <v>39717</v>
      </c>
      <c r="C342" s="380">
        <v>39718</v>
      </c>
      <c r="D342" s="121" t="str">
        <f>IF(Data!N326&gt;0,Data!N326,"")</f>
        <v/>
      </c>
      <c r="E342" s="147" t="str">
        <f>IF(Data!R326&gt;0,Data!R326*$D342,"")</f>
        <v/>
      </c>
      <c r="F342" s="120" t="str">
        <f>IF(Data!P326&gt;0.0001,Data!P326,"")</f>
        <v/>
      </c>
      <c r="G342" s="148" t="str">
        <f>IF(Data!P326&gt;0,10^(-Data!P326)*10^3,"")</f>
        <v/>
      </c>
      <c r="H342" s="149" t="str">
        <f t="shared" si="16"/>
        <v/>
      </c>
      <c r="I342" s="266" t="str">
        <f>IF(Data!T326&gt;0,Data!T326*$D342,"")</f>
        <v/>
      </c>
      <c r="J342" s="266" t="str">
        <f>IF(Data!V326&gt;0,Data!V326*$D342,"")</f>
        <v/>
      </c>
      <c r="K342" s="266" t="str">
        <f>IF(Data!X326&gt;0,Data!X326*$D342,"")</f>
        <v/>
      </c>
      <c r="L342" s="266" t="str">
        <f>IF(Data!Z326&gt;0,Data!Z326*$D342,"")</f>
        <v/>
      </c>
      <c r="M342" s="266" t="str">
        <f>IF(Data!AB326&gt;0,Data!AB326*$D342,"")</f>
        <v/>
      </c>
      <c r="N342" s="266" t="str">
        <f>IF(Data!AD326&gt;0,Data!AD326*$D342,"")</f>
        <v/>
      </c>
      <c r="O342" s="266" t="str">
        <f>IF(Data!AF326&gt;0,Data!AF326*$D342,"")</f>
        <v/>
      </c>
      <c r="P342" s="266" t="str">
        <f>IF(Data!AH326&gt;0,Data!AH326*$D342,"")</f>
        <v/>
      </c>
    </row>
    <row r="343" spans="1:18" x14ac:dyDescent="0.2">
      <c r="A343" s="120" t="str">
        <f>IF(Data!A327&gt;0.0001,Data!A327,"")</f>
        <v>DEU96116</v>
      </c>
      <c r="B343" s="380">
        <v>39718</v>
      </c>
      <c r="C343" s="380">
        <v>39719</v>
      </c>
      <c r="D343" s="121">
        <f>IF(Data!N327&gt;0,Data!N327,"")</f>
        <v>4.9611000000000001</v>
      </c>
      <c r="E343" s="147">
        <f>IF(Data!R327&gt;0,Data!R327*$D343,"")</f>
        <v>60.525419999999997</v>
      </c>
      <c r="F343" s="120">
        <f>IF(Data!P327&gt;0.0001,Data!P327,"")</f>
        <v>4.9000000000000004</v>
      </c>
      <c r="G343" s="148">
        <f>IF(Data!P327&gt;0,10^(-Data!P327)*10^3,"")</f>
        <v>1.2589254117941658E-2</v>
      </c>
      <c r="H343" s="149">
        <f t="shared" si="16"/>
        <v>6.2456548604520358E-2</v>
      </c>
      <c r="I343" s="266">
        <f>IF(Data!T327&gt;0,Data!T327*$D343,"")</f>
        <v>3.0510765000000002</v>
      </c>
      <c r="J343" s="266">
        <f>IF(Data!V327&gt;0,Data!V327*$D343,"")</f>
        <v>1.9063007107228451</v>
      </c>
      <c r="K343" s="266">
        <f>IF(Data!X327&gt;0,Data!X327*$D343,"")</f>
        <v>1.7751654717661509</v>
      </c>
      <c r="L343" s="266">
        <f>IF(Data!Z327&gt;0,Data!Z327*$D343,"")</f>
        <v>1.9596345000000002</v>
      </c>
      <c r="M343" s="266">
        <f>IF(Data!AB327&gt;0,Data!AB327*$D343,"")</f>
        <v>1.7681293569948444</v>
      </c>
      <c r="N343" s="266">
        <f>IF(Data!AD327&gt;0,Data!AD327*$D343,"")</f>
        <v>0.33239370000000001</v>
      </c>
      <c r="O343" s="266">
        <f>IF(Data!AF327&gt;0,Data!AF327*$D343,"")</f>
        <v>0.28774379999999999</v>
      </c>
      <c r="P343" s="266">
        <f>IF(Data!AH327&gt;0,Data!AH327*$D343,"")</f>
        <v>0.62013750000000001</v>
      </c>
    </row>
    <row r="344" spans="1:18" x14ac:dyDescent="0.2">
      <c r="A344" s="120" t="str">
        <f>IF(Data!A328&gt;0.0001,Data!A328,"")</f>
        <v>DEU96117</v>
      </c>
      <c r="B344" s="380">
        <v>39719</v>
      </c>
      <c r="C344" s="380">
        <v>39720</v>
      </c>
      <c r="D344" s="121">
        <f>IF(Data!N328&gt;0,Data!N328,"")</f>
        <v>2.3736000000000002</v>
      </c>
      <c r="E344" s="147">
        <f>IF(Data!R328&gt;0,Data!R328*$D344,"")</f>
        <v>44.386319999999998</v>
      </c>
      <c r="F344" s="120">
        <f>IF(Data!P328&gt;0.0001,Data!P328,"")</f>
        <v>4.95</v>
      </c>
      <c r="G344" s="148">
        <f>IF(Data!P328&gt;0,10^(-Data!P328)*10^3,"")</f>
        <v>1.1220184543019627E-2</v>
      </c>
      <c r="H344" s="149">
        <f t="shared" si="16"/>
        <v>2.6632230031311387E-2</v>
      </c>
      <c r="I344" s="266">
        <f>IF(Data!T328&gt;0,Data!T328*$D344,"")</f>
        <v>1.8561552000000001</v>
      </c>
      <c r="J344" s="266">
        <f>IF(Data!V328&gt;0,Data!V328*$D344,"")</f>
        <v>1.5672759296792196</v>
      </c>
      <c r="K344" s="266">
        <f>IF(Data!X328&gt;0,Data!X328*$D344,"")</f>
        <v>1.3104157794091316</v>
      </c>
      <c r="L344" s="266">
        <f>IF(Data!Z328&gt;0,Data!Z328*$D344,"")</f>
        <v>1.4004240000000001</v>
      </c>
      <c r="M344" s="266">
        <f>IF(Data!AB328&gt;0,Data!AB328*$D344,"")</f>
        <v>2.0697155276767005</v>
      </c>
      <c r="N344" s="266">
        <f>IF(Data!AD328&gt;0,Data!AD328*$D344,"")</f>
        <v>0.16140480000000001</v>
      </c>
      <c r="O344" s="266">
        <f>IF(Data!AF328&gt;0,Data!AF328*$D344,"")</f>
        <v>0.19463520000000001</v>
      </c>
      <c r="P344" s="266">
        <f>IF(Data!AH328&gt;0,Data!AH328*$D344,"")</f>
        <v>0.28957920000000004</v>
      </c>
    </row>
    <row r="345" spans="1:18" x14ac:dyDescent="0.2">
      <c r="A345" s="120" t="str">
        <f>IF(Data!A329&gt;0.0001,Data!A329,"")</f>
        <v/>
      </c>
      <c r="B345" s="380">
        <v>39720</v>
      </c>
      <c r="C345" s="380">
        <v>39721</v>
      </c>
      <c r="D345" s="121" t="str">
        <f>IF(Data!N329&gt;0,Data!N329,"")</f>
        <v/>
      </c>
      <c r="E345" s="147" t="str">
        <f>IF(Data!R329&gt;0,Data!R329*$D345,"")</f>
        <v/>
      </c>
      <c r="F345" s="120" t="str">
        <f>IF(Data!P329&gt;0.0001,Data!P329,"")</f>
        <v/>
      </c>
      <c r="G345" s="148" t="str">
        <f>IF(Data!P329&gt;0,10^(-Data!P329)*10^3,"")</f>
        <v/>
      </c>
      <c r="H345" s="149" t="str">
        <f t="shared" si="16"/>
        <v/>
      </c>
      <c r="I345" s="266" t="str">
        <f>IF(Data!T329&gt;0,Data!T329*$D345,"")</f>
        <v/>
      </c>
      <c r="J345" s="266" t="str">
        <f>IF(Data!V329&gt;0,Data!V329*$D345,"")</f>
        <v/>
      </c>
      <c r="K345" s="266" t="str">
        <f>IF(Data!X329&gt;0,Data!X329*$D345,"")</f>
        <v/>
      </c>
      <c r="L345" s="266" t="str">
        <f>IF(Data!Z329&gt;0,Data!Z329*$D345,"")</f>
        <v/>
      </c>
      <c r="M345" s="266" t="str">
        <f>IF(Data!AB329&gt;0,Data!AB329*$D345,"")</f>
        <v/>
      </c>
      <c r="N345" s="266" t="str">
        <f>IF(Data!AD329&gt;0,Data!AD329*$D345,"")</f>
        <v/>
      </c>
      <c r="O345" s="266" t="str">
        <f>IF(Data!AF329&gt;0,Data!AF329*$D345,"")</f>
        <v/>
      </c>
      <c r="P345" s="266" t="str">
        <f>IF(Data!AH329&gt;0,Data!AH329*$D345,"")</f>
        <v/>
      </c>
    </row>
    <row r="346" spans="1:18" x14ac:dyDescent="0.2">
      <c r="A346" s="120" t="str">
        <f>IF(Data!A330&gt;0.0001,Data!A330,"")</f>
        <v/>
      </c>
      <c r="B346" s="380">
        <v>39721</v>
      </c>
      <c r="C346" s="380">
        <v>39722</v>
      </c>
      <c r="D346" s="121" t="str">
        <f>IF(Data!N330&gt;0,Data!N330,"")</f>
        <v/>
      </c>
      <c r="E346" s="147" t="str">
        <f>IF(Data!R330&gt;0,Data!R330*$D346,"")</f>
        <v/>
      </c>
      <c r="F346" s="120" t="str">
        <f>IF(Data!P330&gt;0.0001,Data!P330,"")</f>
        <v/>
      </c>
      <c r="G346" s="148" t="str">
        <f>IF(Data!P330&gt;0,10^(-Data!P330)*10^3,"")</f>
        <v/>
      </c>
      <c r="H346" s="149" t="str">
        <f t="shared" si="16"/>
        <v/>
      </c>
      <c r="I346" s="266" t="str">
        <f>IF(Data!T330&gt;0,Data!T330*$D346,"")</f>
        <v/>
      </c>
      <c r="J346" s="266" t="str">
        <f>IF(Data!V330&gt;0,Data!V330*$D346,"")</f>
        <v/>
      </c>
      <c r="K346" s="266" t="str">
        <f>IF(Data!X330&gt;0,Data!X330*$D346,"")</f>
        <v/>
      </c>
      <c r="L346" s="266" t="str">
        <f>IF(Data!Z330&gt;0,Data!Z330*$D346,"")</f>
        <v/>
      </c>
      <c r="M346" s="266" t="str">
        <f>IF(Data!AB330&gt;0,Data!AB330*$D346,"")</f>
        <v/>
      </c>
      <c r="N346" s="266" t="str">
        <f>IF(Data!AD330&gt;0,Data!AD330*$D346,"")</f>
        <v/>
      </c>
      <c r="O346" s="266" t="str">
        <f>IF(Data!AF330&gt;0,Data!AF330*$D346,"")</f>
        <v/>
      </c>
      <c r="P346" s="266" t="str">
        <f>IF(Data!AH330&gt;0,Data!AH330*$D346,"")</f>
        <v/>
      </c>
    </row>
    <row r="347" spans="1:18" x14ac:dyDescent="0.2">
      <c r="A347" s="124" t="s">
        <v>513</v>
      </c>
      <c r="D347" s="362">
        <f>SUM(D317:D346)</f>
        <v>98.913799999999981</v>
      </c>
      <c r="E347" s="363"/>
      <c r="F347" s="364"/>
      <c r="G347" s="364"/>
      <c r="H347" s="364"/>
      <c r="I347" s="364"/>
      <c r="J347" s="364"/>
      <c r="K347" s="364"/>
      <c r="L347" s="364"/>
      <c r="M347" s="364"/>
      <c r="N347" s="364"/>
      <c r="O347" s="364"/>
      <c r="P347" s="364"/>
      <c r="Q347" s="362"/>
    </row>
    <row r="348" spans="1:18" x14ac:dyDescent="0.2">
      <c r="A348" s="124" t="s">
        <v>514</v>
      </c>
      <c r="D348" s="363"/>
      <c r="E348" s="362">
        <f>SUM(E317:E346)/$D347</f>
        <v>22.224012928428596</v>
      </c>
      <c r="F348" s="365">
        <f>LOG(H348/1000)*-1</f>
        <v>4.57253557367721</v>
      </c>
      <c r="G348" s="364"/>
      <c r="H348" s="366">
        <f>SUM(H317:H346)/$D347</f>
        <v>2.6758664002087647E-2</v>
      </c>
      <c r="I348" s="367">
        <f>SUM(I317:I346)/$D347</f>
        <v>0.24427277589173607</v>
      </c>
      <c r="J348" s="367">
        <f t="shared" ref="J348:P348" si="17">SUM(J317:J346)/$D347</f>
        <v>0.61284825406302246</v>
      </c>
      <c r="K348" s="367">
        <f t="shared" si="17"/>
        <v>0.68257671196832903</v>
      </c>
      <c r="L348" s="367">
        <f t="shared" si="17"/>
        <v>0.2053645770357625</v>
      </c>
      <c r="M348" s="367">
        <f t="shared" si="17"/>
        <v>0.75808144247509646</v>
      </c>
      <c r="N348" s="367">
        <f t="shared" si="17"/>
        <v>5.9637236664651455E-2</v>
      </c>
      <c r="O348" s="367">
        <f t="shared" si="17"/>
        <v>3.8823094451936942E-2</v>
      </c>
      <c r="P348" s="367">
        <f t="shared" si="17"/>
        <v>0.18100985908942938</v>
      </c>
      <c r="Q348" s="368" t="s">
        <v>2074</v>
      </c>
      <c r="R348" s="364"/>
    </row>
    <row r="349" spans="1:18" x14ac:dyDescent="0.2">
      <c r="A349" s="120" t="str">
        <f>IF(Data!A331&gt;0.0001,Data!A331,"")</f>
        <v>DEU96118</v>
      </c>
      <c r="B349" s="380">
        <v>39722</v>
      </c>
      <c r="C349" s="380">
        <v>39723</v>
      </c>
      <c r="D349" s="121">
        <f>IF(Data!N331&gt;0,Data!N331,"")</f>
        <v>6.6033000000000008</v>
      </c>
      <c r="E349" s="147">
        <f>IF(Data!R331&gt;0,Data!R331*$D349,"")</f>
        <v>97.068510000000003</v>
      </c>
      <c r="F349" s="120">
        <f>IF(Data!P331&gt;0.0001,Data!P331,"")</f>
        <v>4.6500000000000004</v>
      </c>
      <c r="G349" s="148">
        <f>IF(Data!P331&gt;0,10^(-Data!P331)*10^3,"")</f>
        <v>2.2387211385683357E-2</v>
      </c>
      <c r="H349" s="149">
        <f t="shared" ref="H349:H379" si="18">IF(ISNUMBER(G349),G349*$D349,"")</f>
        <v>0.14782947294308293</v>
      </c>
      <c r="I349" s="266">
        <f>IF(Data!T331&gt;0,Data!T331*$D349,"")</f>
        <v>0.64712340000000013</v>
      </c>
      <c r="J349" s="266">
        <f>IF(Data!V331&gt;0,Data!V331*$D349,"")</f>
        <v>3.0608884317348606</v>
      </c>
      <c r="K349" s="266">
        <f>IF(Data!X331&gt;0,Data!X331*$D349,"")</f>
        <v>1.9417933633195232</v>
      </c>
      <c r="L349" s="266">
        <f>IF(Data!Z331&gt;0,Data!Z331*$D349,"")</f>
        <v>0.20470230000000003</v>
      </c>
      <c r="M349" s="266">
        <f>IF(Data!AB331&gt;0,Data!AB331*$D349,"")</f>
        <v>1.9278455697854651</v>
      </c>
      <c r="N349" s="266">
        <f>IF(Data!AD331&gt;0,Data!AD331*$D349,"")</f>
        <v>0.57448710000000003</v>
      </c>
      <c r="O349" s="266">
        <f>IF(Data!AF331&gt;0,Data!AF331*$D349,"")</f>
        <v>0.19149570000000005</v>
      </c>
      <c r="P349" s="266">
        <f>IF(Data!AH331&gt;0,Data!AH331*$D349,"")</f>
        <v>0.91125540000000016</v>
      </c>
    </row>
    <row r="350" spans="1:18" x14ac:dyDescent="0.2">
      <c r="A350" s="120" t="str">
        <f>IF(Data!A332&gt;0.0001,Data!A332,"")</f>
        <v>DEU96119</v>
      </c>
      <c r="B350" s="380">
        <v>39723</v>
      </c>
      <c r="C350" s="380">
        <v>39724</v>
      </c>
      <c r="D350" s="121">
        <f>IF(Data!N332&gt;0,Data!N332,"")</f>
        <v>11.1343</v>
      </c>
      <c r="E350" s="147">
        <f>IF(Data!R332&gt;0,Data!R332*$D350,"")</f>
        <v>143.63247000000001</v>
      </c>
      <c r="F350" s="120">
        <f>IF(Data!P332&gt;0.0001,Data!P332,"")</f>
        <v>4.5999999999999996</v>
      </c>
      <c r="G350" s="148">
        <f>IF(Data!P332&gt;0,10^(-Data!P332)*10^3,"")</f>
        <v>2.5118864315095791E-2</v>
      </c>
      <c r="H350" s="149">
        <f t="shared" si="18"/>
        <v>0.27968097094357108</v>
      </c>
      <c r="I350" s="266">
        <f>IF(Data!T332&gt;0,Data!T332*$D350,"")</f>
        <v>0.46764060000000002</v>
      </c>
      <c r="J350" s="266">
        <f>IF(Data!V332&gt;0,Data!V332*$D350,"")</f>
        <v>2.9251742952831217</v>
      </c>
      <c r="K350" s="266">
        <f>IF(Data!X332&gt;0,Data!X332*$D350,"")</f>
        <v>2.965731879094752</v>
      </c>
      <c r="L350" s="266">
        <f>IF(Data!Z332&gt;0,Data!Z332*$D350,"")</f>
        <v>7.7940099999999998E-2</v>
      </c>
      <c r="M350" s="266">
        <f>IF(Data!AB332&gt;0,Data!AB332*$D350,"")</f>
        <v>0.66569763209545973</v>
      </c>
      <c r="N350" s="266">
        <f>IF(Data!AD332&gt;0,Data!AD332*$D350,"")</f>
        <v>0.48990919999999993</v>
      </c>
      <c r="O350" s="266">
        <f>IF(Data!AF332&gt;0,Data!AF332*$D350,"")</f>
        <v>0.12247729999999998</v>
      </c>
      <c r="P350" s="266">
        <f>IF(Data!AH332&gt;0,Data!AH332*$D350,"")</f>
        <v>0.53444639999999999</v>
      </c>
    </row>
    <row r="351" spans="1:18" x14ac:dyDescent="0.2">
      <c r="A351" s="120" t="str">
        <f>IF(Data!A333&gt;0.0001,Data!A333,"")</f>
        <v/>
      </c>
      <c r="B351" s="380">
        <v>39724</v>
      </c>
      <c r="C351" s="380">
        <v>39725</v>
      </c>
      <c r="D351" s="121" t="str">
        <f>IF(Data!N333&gt;0,Data!N333,"")</f>
        <v/>
      </c>
      <c r="E351" s="147" t="str">
        <f>IF(Data!R333&gt;0,Data!R333*$D351,"")</f>
        <v/>
      </c>
      <c r="F351" s="120" t="str">
        <f>IF(Data!P333&gt;0.0001,Data!P333,"")</f>
        <v/>
      </c>
      <c r="G351" s="148" t="str">
        <f>IF(Data!P333&gt;0,10^(-Data!P333)*10^3,"")</f>
        <v/>
      </c>
      <c r="H351" s="149" t="str">
        <f t="shared" si="18"/>
        <v/>
      </c>
      <c r="I351" s="266" t="str">
        <f>IF(Data!T333&gt;0,Data!T333*$D351,"")</f>
        <v/>
      </c>
      <c r="J351" s="266" t="str">
        <f>IF(Data!V333&gt;0,Data!V333*$D351,"")</f>
        <v/>
      </c>
      <c r="K351" s="266" t="str">
        <f>IF(Data!X333&gt;0,Data!X333*$D351,"")</f>
        <v/>
      </c>
      <c r="L351" s="266" t="str">
        <f>IF(Data!Z333&gt;0,Data!Z333*$D351,"")</f>
        <v/>
      </c>
      <c r="M351" s="266" t="str">
        <f>IF(Data!AB333&gt;0,Data!AB333*$D351,"")</f>
        <v/>
      </c>
      <c r="N351" s="266" t="str">
        <f>IF(Data!AD333&gt;0,Data!AD333*$D351,"")</f>
        <v/>
      </c>
      <c r="O351" s="266" t="str">
        <f>IF(Data!AF333&gt;0,Data!AF333*$D351,"")</f>
        <v/>
      </c>
      <c r="P351" s="266" t="str">
        <f>IF(Data!AH333&gt;0,Data!AH333*$D351,"")</f>
        <v/>
      </c>
    </row>
    <row r="352" spans="1:18" x14ac:dyDescent="0.2">
      <c r="A352" s="120" t="str">
        <f>IF(Data!A334&gt;0.0001,Data!A334,"")</f>
        <v/>
      </c>
      <c r="B352" s="380">
        <v>39725</v>
      </c>
      <c r="C352" s="380">
        <v>39726</v>
      </c>
      <c r="D352" s="121" t="str">
        <f>IF(Data!N334&gt;0,Data!N334,"")</f>
        <v/>
      </c>
      <c r="E352" s="147" t="str">
        <f>IF(Data!R334&gt;0,Data!R334*$D352,"")</f>
        <v/>
      </c>
      <c r="F352" s="120" t="str">
        <f>IF(Data!P334&gt;0.0001,Data!P334,"")</f>
        <v/>
      </c>
      <c r="G352" s="148" t="str">
        <f>IF(Data!P334&gt;0,10^(-Data!P334)*10^3,"")</f>
        <v/>
      </c>
      <c r="H352" s="149" t="str">
        <f t="shared" si="18"/>
        <v/>
      </c>
      <c r="I352" s="266" t="str">
        <f>IF(Data!T334&gt;0,Data!T334*$D352,"")</f>
        <v/>
      </c>
      <c r="J352" s="266" t="str">
        <f>IF(Data!V334&gt;0,Data!V334*$D352,"")</f>
        <v/>
      </c>
      <c r="K352" s="266" t="str">
        <f>IF(Data!X334&gt;0,Data!X334*$D352,"")</f>
        <v/>
      </c>
      <c r="L352" s="266" t="str">
        <f>IF(Data!Z334&gt;0,Data!Z334*$D352,"")</f>
        <v/>
      </c>
      <c r="M352" s="266" t="str">
        <f>IF(Data!AB334&gt;0,Data!AB334*$D352,"")</f>
        <v/>
      </c>
      <c r="N352" s="266" t="str">
        <f>IF(Data!AD334&gt;0,Data!AD334*$D352,"")</f>
        <v/>
      </c>
      <c r="O352" s="266" t="str">
        <f>IF(Data!AF334&gt;0,Data!AF334*$D352,"")</f>
        <v/>
      </c>
      <c r="P352" s="266" t="str">
        <f>IF(Data!AH334&gt;0,Data!AH334*$D352,"")</f>
        <v/>
      </c>
    </row>
    <row r="353" spans="1:16" x14ac:dyDescent="0.2">
      <c r="A353" s="120" t="str">
        <f>IF(Data!A335&gt;0.0001,Data!A335,"")</f>
        <v>DEU96120</v>
      </c>
      <c r="B353" s="380">
        <v>39726</v>
      </c>
      <c r="C353" s="380">
        <v>39727</v>
      </c>
      <c r="D353" s="121">
        <f>IF(Data!N335&gt;0,Data!N335,"")</f>
        <v>1.0327</v>
      </c>
      <c r="E353" s="147" t="str">
        <f>IF(Data!R335&gt;0,Data!R335*$D353,"")</f>
        <v/>
      </c>
      <c r="F353" s="120" t="str">
        <f>IF(Data!P335&gt;0.0001,Data!P335,"")</f>
        <v/>
      </c>
      <c r="G353" s="148" t="str">
        <f>IF(Data!P335&gt;0,10^(-Data!P335)*10^3,"")</f>
        <v/>
      </c>
      <c r="H353" s="149" t="str">
        <f t="shared" si="18"/>
        <v/>
      </c>
      <c r="I353" s="266" t="str">
        <f>IF(Data!T335&gt;0,Data!T335*$D353,"")</f>
        <v/>
      </c>
      <c r="J353" s="266" t="str">
        <f>IF(Data!V335&gt;0,Data!V335*$D353,"")</f>
        <v/>
      </c>
      <c r="K353" s="266" t="str">
        <f>IF(Data!X335&gt;0,Data!X335*$D353,"")</f>
        <v/>
      </c>
      <c r="L353" s="266" t="str">
        <f>IF(Data!Z335&gt;0,Data!Z335*$D353,"")</f>
        <v/>
      </c>
      <c r="M353" s="266" t="str">
        <f>IF(Data!AB335&gt;0,Data!AB335*$D353,"")</f>
        <v/>
      </c>
      <c r="N353" s="266" t="str">
        <f>IF(Data!AD335&gt;0,Data!AD335*$D353,"")</f>
        <v/>
      </c>
      <c r="O353" s="266" t="str">
        <f>IF(Data!AF335&gt;0,Data!AF335*$D353,"")</f>
        <v/>
      </c>
      <c r="P353" s="266" t="str">
        <f>IF(Data!AH335&gt;0,Data!AH335*$D353,"")</f>
        <v/>
      </c>
    </row>
    <row r="354" spans="1:16" x14ac:dyDescent="0.2">
      <c r="A354" s="120" t="str">
        <f>IF(Data!A336&gt;0.0001,Data!A336,"")</f>
        <v/>
      </c>
      <c r="B354" s="380">
        <v>39727</v>
      </c>
      <c r="C354" s="380">
        <v>39728</v>
      </c>
      <c r="D354" s="121" t="str">
        <f>IF(Data!N336&gt;0,Data!N336,"")</f>
        <v/>
      </c>
      <c r="E354" s="147" t="str">
        <f>IF(Data!R336&gt;0,Data!R336*$D354,"")</f>
        <v/>
      </c>
      <c r="F354" s="120" t="str">
        <f>IF(Data!P336&gt;0.0001,Data!P336,"")</f>
        <v/>
      </c>
      <c r="G354" s="148" t="str">
        <f>IF(Data!P336&gt;0,10^(-Data!P336)*10^3,"")</f>
        <v/>
      </c>
      <c r="H354" s="149" t="str">
        <f t="shared" si="18"/>
        <v/>
      </c>
      <c r="I354" s="266" t="str">
        <f>IF(Data!T336&gt;0,Data!T336*$D354,"")</f>
        <v/>
      </c>
      <c r="J354" s="266" t="str">
        <f>IF(Data!V336&gt;0,Data!V336*$D354,"")</f>
        <v/>
      </c>
      <c r="K354" s="266" t="str">
        <f>IF(Data!X336&gt;0,Data!X336*$D354,"")</f>
        <v/>
      </c>
      <c r="L354" s="266" t="str">
        <f>IF(Data!Z336&gt;0,Data!Z336*$D354,"")</f>
        <v/>
      </c>
      <c r="M354" s="266" t="str">
        <f>IF(Data!AB336&gt;0,Data!AB336*$D354,"")</f>
        <v/>
      </c>
      <c r="N354" s="266" t="str">
        <f>IF(Data!AD336&gt;0,Data!AD336*$D354,"")</f>
        <v/>
      </c>
      <c r="O354" s="266" t="str">
        <f>IF(Data!AF336&gt;0,Data!AF336*$D354,"")</f>
        <v/>
      </c>
      <c r="P354" s="266" t="str">
        <f>IF(Data!AH336&gt;0,Data!AH336*$D354,"")</f>
        <v/>
      </c>
    </row>
    <row r="355" spans="1:16" x14ac:dyDescent="0.2">
      <c r="A355" s="120" t="str">
        <f>IF(Data!A337&gt;0.0001,Data!A337,"")</f>
        <v/>
      </c>
      <c r="B355" s="380">
        <v>39728</v>
      </c>
      <c r="C355" s="380">
        <v>39729</v>
      </c>
      <c r="D355" s="121" t="str">
        <f>IF(Data!N337&gt;0,Data!N337,"")</f>
        <v/>
      </c>
      <c r="E355" s="147" t="str">
        <f>IF(Data!R337&gt;0,Data!R337*$D355,"")</f>
        <v/>
      </c>
      <c r="F355" s="120" t="str">
        <f>IF(Data!P337&gt;0.0001,Data!P337,"")</f>
        <v/>
      </c>
      <c r="G355" s="148" t="str">
        <f>IF(Data!P337&gt;0,10^(-Data!P337)*10^3,"")</f>
        <v/>
      </c>
      <c r="H355" s="149" t="str">
        <f t="shared" si="18"/>
        <v/>
      </c>
      <c r="I355" s="266" t="str">
        <f>IF(Data!T337&gt;0,Data!T337*$D355,"")</f>
        <v/>
      </c>
      <c r="J355" s="266" t="str">
        <f>IF(Data!V337&gt;0,Data!V337*$D355,"")</f>
        <v/>
      </c>
      <c r="K355" s="266" t="str">
        <f>IF(Data!X337&gt;0,Data!X337*$D355,"")</f>
        <v/>
      </c>
      <c r="L355" s="266" t="str">
        <f>IF(Data!Z337&gt;0,Data!Z337*$D355,"")</f>
        <v/>
      </c>
      <c r="M355" s="266" t="str">
        <f>IF(Data!AB337&gt;0,Data!AB337*$D355,"")</f>
        <v/>
      </c>
      <c r="N355" s="266" t="str">
        <f>IF(Data!AD337&gt;0,Data!AD337*$D355,"")</f>
        <v/>
      </c>
      <c r="O355" s="266" t="str">
        <f>IF(Data!AF337&gt;0,Data!AF337*$D355,"")</f>
        <v/>
      </c>
      <c r="P355" s="266" t="str">
        <f>IF(Data!AH337&gt;0,Data!AH337*$D355,"")</f>
        <v/>
      </c>
    </row>
    <row r="356" spans="1:16" x14ac:dyDescent="0.2">
      <c r="A356" s="120" t="str">
        <f>IF(Data!A338&gt;0.0001,Data!A338,"")</f>
        <v>DEU96120</v>
      </c>
      <c r="B356" s="380">
        <v>39729</v>
      </c>
      <c r="C356" s="380">
        <v>39730</v>
      </c>
      <c r="D356" s="121">
        <f>IF(Data!N338&gt;0,Data!N338,"")</f>
        <v>0.4738</v>
      </c>
      <c r="E356" s="147" t="str">
        <f>IF(Data!R338&gt;0,Data!R338*$D356,"")</f>
        <v/>
      </c>
      <c r="F356" s="120" t="str">
        <f>IF(Data!P338&gt;0.0001,Data!P338,"")</f>
        <v/>
      </c>
      <c r="G356" s="148" t="str">
        <f>IF(Data!P338&gt;0,10^(-Data!P338)*10^3,"")</f>
        <v/>
      </c>
      <c r="H356" s="149" t="str">
        <f t="shared" si="18"/>
        <v/>
      </c>
      <c r="I356" s="266" t="str">
        <f>IF(Data!T338&gt;0,Data!T338*$D356,"")</f>
        <v/>
      </c>
      <c r="J356" s="266" t="str">
        <f>IF(Data!V338&gt;0,Data!V338*$D356,"")</f>
        <v/>
      </c>
      <c r="K356" s="266" t="str">
        <f>IF(Data!X338&gt;0,Data!X338*$D356,"")</f>
        <v/>
      </c>
      <c r="L356" s="266" t="str">
        <f>IF(Data!Z338&gt;0,Data!Z338*$D356,"")</f>
        <v/>
      </c>
      <c r="M356" s="266" t="str">
        <f>IF(Data!AB338&gt;0,Data!AB338*$D356,"")</f>
        <v/>
      </c>
      <c r="N356" s="266" t="str">
        <f>IF(Data!AD338&gt;0,Data!AD338*$D356,"")</f>
        <v/>
      </c>
      <c r="O356" s="266" t="str">
        <f>IF(Data!AF338&gt;0,Data!AF338*$D356,"")</f>
        <v/>
      </c>
      <c r="P356" s="266" t="str">
        <f>IF(Data!AH338&gt;0,Data!AH338*$D356,"")</f>
        <v/>
      </c>
    </row>
    <row r="357" spans="1:16" x14ac:dyDescent="0.2">
      <c r="A357" s="120" t="str">
        <f>IF(Data!A339&gt;0.0001,Data!A339,"")</f>
        <v>DEU96120</v>
      </c>
      <c r="B357" s="380">
        <v>39730</v>
      </c>
      <c r="C357" s="380">
        <v>39731</v>
      </c>
      <c r="D357" s="121">
        <f>IF(Data!N339&gt;0,Data!N339,"")</f>
        <v>3.3855999999999997</v>
      </c>
      <c r="E357" s="147">
        <f>IF(Data!R339&gt;0,Data!R339*$D357,"")</f>
        <v>276.60352</v>
      </c>
      <c r="F357" s="120">
        <f>IF(Data!P339&gt;0.0001,Data!P339,"")</f>
        <v>3.95</v>
      </c>
      <c r="G357" s="148">
        <f>IF(Data!P339&gt;0,10^(-Data!P339)*10^3,"")</f>
        <v>0.11220184543019618</v>
      </c>
      <c r="H357" s="149">
        <f t="shared" si="18"/>
        <v>0.37987056788847218</v>
      </c>
      <c r="I357" s="266">
        <f>IF(Data!T339&gt;0,Data!T339*$D357,"")</f>
        <v>1.3406975999999999</v>
      </c>
      <c r="J357" s="266">
        <f>IF(Data!V339&gt;0,Data!V339*$D357,"")</f>
        <v>7.4200363246680094</v>
      </c>
      <c r="K357" s="266">
        <f>IF(Data!X339&gt;0,Data!X339*$D357,"")</f>
        <v>8.2437918524286395</v>
      </c>
      <c r="L357" s="266">
        <f>IF(Data!Z339&gt;0,Data!Z339*$D357,"")</f>
        <v>0.80238719999999986</v>
      </c>
      <c r="M357" s="266">
        <f>IF(Data!AB339&gt;0,Data!AB339*$D357,"")</f>
        <v>9.1035651771029436</v>
      </c>
      <c r="N357" s="266">
        <f>IF(Data!AD339&gt;0,Data!AD339*$D357,"")</f>
        <v>0.89718399999999998</v>
      </c>
      <c r="O357" s="266">
        <f>IF(Data!AF339&gt;0,Data!AF339*$D357,"")</f>
        <v>0.23360639999999999</v>
      </c>
      <c r="P357" s="266">
        <f>IF(Data!AH339&gt;0,Data!AH339*$D357,"")</f>
        <v>1.3068415999999998</v>
      </c>
    </row>
    <row r="358" spans="1:16" x14ac:dyDescent="0.2">
      <c r="A358" s="120" t="str">
        <f>IF(Data!A340&gt;0.0001,Data!A340,"")</f>
        <v/>
      </c>
      <c r="B358" s="380">
        <v>39731</v>
      </c>
      <c r="C358" s="380">
        <v>39732</v>
      </c>
      <c r="D358" s="121" t="str">
        <f>IF(Data!N340&gt;0,Data!N340,"")</f>
        <v/>
      </c>
      <c r="E358" s="147" t="str">
        <f>IF(Data!R340&gt;0,Data!R340*$D358,"")</f>
        <v/>
      </c>
      <c r="F358" s="120" t="str">
        <f>IF(Data!P340&gt;0.0001,Data!P340,"")</f>
        <v/>
      </c>
      <c r="G358" s="148" t="str">
        <f>IF(Data!P340&gt;0,10^(-Data!P340)*10^3,"")</f>
        <v/>
      </c>
      <c r="H358" s="149" t="str">
        <f t="shared" si="18"/>
        <v/>
      </c>
      <c r="I358" s="266" t="str">
        <f>IF(Data!T340&gt;0,Data!T340*$D358,"")</f>
        <v/>
      </c>
      <c r="J358" s="266" t="str">
        <f>IF(Data!V340&gt;0,Data!V340*$D358,"")</f>
        <v/>
      </c>
      <c r="K358" s="266" t="str">
        <f>IF(Data!X340&gt;0,Data!X340*$D358,"")</f>
        <v/>
      </c>
      <c r="L358" s="266" t="str">
        <f>IF(Data!Z340&gt;0,Data!Z340*$D358,"")</f>
        <v/>
      </c>
      <c r="M358" s="266" t="str">
        <f>IF(Data!AB340&gt;0,Data!AB340*$D358,"")</f>
        <v/>
      </c>
      <c r="N358" s="266" t="str">
        <f>IF(Data!AD340&gt;0,Data!AD340*$D358,"")</f>
        <v/>
      </c>
      <c r="O358" s="266" t="str">
        <f>IF(Data!AF340&gt;0,Data!AF340*$D358,"")</f>
        <v/>
      </c>
      <c r="P358" s="266" t="str">
        <f>IF(Data!AH340&gt;0,Data!AH340*$D358,"")</f>
        <v/>
      </c>
    </row>
    <row r="359" spans="1:16" x14ac:dyDescent="0.2">
      <c r="A359" s="120" t="str">
        <f>IF(Data!A341&gt;0.0001,Data!A341,"")</f>
        <v/>
      </c>
      <c r="B359" s="380">
        <v>39732</v>
      </c>
      <c r="C359" s="380">
        <v>39733</v>
      </c>
      <c r="D359" s="121" t="str">
        <f>IF(Data!N341&gt;0,Data!N341,"")</f>
        <v/>
      </c>
      <c r="E359" s="147" t="str">
        <f>IF(Data!R341&gt;0,Data!R341*$D359,"")</f>
        <v/>
      </c>
      <c r="F359" s="120" t="str">
        <f>IF(Data!P341&gt;0.0001,Data!P341,"")</f>
        <v/>
      </c>
      <c r="G359" s="148" t="str">
        <f>IF(Data!P341&gt;0,10^(-Data!P341)*10^3,"")</f>
        <v/>
      </c>
      <c r="H359" s="149" t="str">
        <f t="shared" si="18"/>
        <v/>
      </c>
      <c r="I359" s="266" t="str">
        <f>IF(Data!T341&gt;0,Data!T341*$D359,"")</f>
        <v/>
      </c>
      <c r="J359" s="266" t="str">
        <f>IF(Data!V341&gt;0,Data!V341*$D359,"")</f>
        <v/>
      </c>
      <c r="K359" s="266" t="str">
        <f>IF(Data!X341&gt;0,Data!X341*$D359,"")</f>
        <v/>
      </c>
      <c r="L359" s="266" t="str">
        <f>IF(Data!Z341&gt;0,Data!Z341*$D359,"")</f>
        <v/>
      </c>
      <c r="M359" s="266" t="str">
        <f>IF(Data!AB341&gt;0,Data!AB341*$D359,"")</f>
        <v/>
      </c>
      <c r="N359" s="266" t="str">
        <f>IF(Data!AD341&gt;0,Data!AD341*$D359,"")</f>
        <v/>
      </c>
      <c r="O359" s="266" t="str">
        <f>IF(Data!AF341&gt;0,Data!AF341*$D359,"")</f>
        <v/>
      </c>
      <c r="P359" s="266" t="str">
        <f>IF(Data!AH341&gt;0,Data!AH341*$D359,"")</f>
        <v/>
      </c>
    </row>
    <row r="360" spans="1:16" x14ac:dyDescent="0.2">
      <c r="A360" s="120" t="str">
        <f>IF(Data!A342&gt;0.0001,Data!A342,"")</f>
        <v/>
      </c>
      <c r="B360" s="380">
        <v>39733</v>
      </c>
      <c r="C360" s="380">
        <v>39734</v>
      </c>
      <c r="D360" s="121" t="str">
        <f>IF(Data!N342&gt;0,Data!N342,"")</f>
        <v/>
      </c>
      <c r="E360" s="147" t="str">
        <f>IF(Data!R342&gt;0,Data!R342*$D360,"")</f>
        <v/>
      </c>
      <c r="F360" s="120" t="str">
        <f>IF(Data!P342&gt;0.0001,Data!P342,"")</f>
        <v/>
      </c>
      <c r="G360" s="148" t="str">
        <f>IF(Data!P342&gt;0,10^(-Data!P342)*10^3,"")</f>
        <v/>
      </c>
      <c r="H360" s="149" t="str">
        <f t="shared" si="18"/>
        <v/>
      </c>
      <c r="I360" s="266" t="str">
        <f>IF(Data!T342&gt;0,Data!T342*$D360,"")</f>
        <v/>
      </c>
      <c r="J360" s="266" t="str">
        <f>IF(Data!V342&gt;0,Data!V342*$D360,"")</f>
        <v/>
      </c>
      <c r="K360" s="266" t="str">
        <f>IF(Data!X342&gt;0,Data!X342*$D360,"")</f>
        <v/>
      </c>
      <c r="L360" s="266" t="str">
        <f>IF(Data!Z342&gt;0,Data!Z342*$D360,"")</f>
        <v/>
      </c>
      <c r="M360" s="266" t="str">
        <f>IF(Data!AB342&gt;0,Data!AB342*$D360,"")</f>
        <v/>
      </c>
      <c r="N360" s="266" t="str">
        <f>IF(Data!AD342&gt;0,Data!AD342*$D360,"")</f>
        <v/>
      </c>
      <c r="O360" s="266" t="str">
        <f>IF(Data!AF342&gt;0,Data!AF342*$D360,"")</f>
        <v/>
      </c>
      <c r="P360" s="266" t="str">
        <f>IF(Data!AH342&gt;0,Data!AH342*$D360,"")</f>
        <v/>
      </c>
    </row>
    <row r="361" spans="1:16" x14ac:dyDescent="0.2">
      <c r="A361" s="120" t="str">
        <f>IF(Data!A343&gt;0.0001,Data!A343,"")</f>
        <v/>
      </c>
      <c r="B361" s="380">
        <v>39734</v>
      </c>
      <c r="C361" s="380">
        <v>39735</v>
      </c>
      <c r="D361" s="121" t="str">
        <f>IF(Data!N343&gt;0,Data!N343,"")</f>
        <v/>
      </c>
      <c r="E361" s="147" t="str">
        <f>IF(Data!R343&gt;0,Data!R343*$D361,"")</f>
        <v/>
      </c>
      <c r="F361" s="120" t="str">
        <f>IF(Data!P343&gt;0.0001,Data!P343,"")</f>
        <v/>
      </c>
      <c r="G361" s="148" t="str">
        <f>IF(Data!P343&gt;0,10^(-Data!P343)*10^3,"")</f>
        <v/>
      </c>
      <c r="H361" s="149" t="str">
        <f t="shared" si="18"/>
        <v/>
      </c>
      <c r="I361" s="266" t="str">
        <f>IF(Data!T343&gt;0,Data!T343*$D361,"")</f>
        <v/>
      </c>
      <c r="J361" s="266" t="str">
        <f>IF(Data!V343&gt;0,Data!V343*$D361,"")</f>
        <v/>
      </c>
      <c r="K361" s="266" t="str">
        <f>IF(Data!X343&gt;0,Data!X343*$D361,"")</f>
        <v/>
      </c>
      <c r="L361" s="266" t="str">
        <f>IF(Data!Z343&gt;0,Data!Z343*$D361,"")</f>
        <v/>
      </c>
      <c r="M361" s="266" t="str">
        <f>IF(Data!AB343&gt;0,Data!AB343*$D361,"")</f>
        <v/>
      </c>
      <c r="N361" s="266" t="str">
        <f>IF(Data!AD343&gt;0,Data!AD343*$D361,"")</f>
        <v/>
      </c>
      <c r="O361" s="266" t="str">
        <f>IF(Data!AF343&gt;0,Data!AF343*$D361,"")</f>
        <v/>
      </c>
      <c r="P361" s="266" t="str">
        <f>IF(Data!AH343&gt;0,Data!AH343*$D361,"")</f>
        <v/>
      </c>
    </row>
    <row r="362" spans="1:16" x14ac:dyDescent="0.2">
      <c r="A362" s="120" t="str">
        <f>IF(Data!A344&gt;0.0001,Data!A344,"")</f>
        <v/>
      </c>
      <c r="B362" s="380">
        <v>39735</v>
      </c>
      <c r="C362" s="380">
        <v>39736</v>
      </c>
      <c r="D362" s="121" t="str">
        <f>IF(Data!N344&gt;0,Data!N344,"")</f>
        <v/>
      </c>
      <c r="E362" s="147" t="str">
        <f>IF(Data!R344&gt;0,Data!R344*$D362,"")</f>
        <v/>
      </c>
      <c r="F362" s="120" t="str">
        <f>IF(Data!P344&gt;0.0001,Data!P344,"")</f>
        <v/>
      </c>
      <c r="G362" s="148" t="str">
        <f>IF(Data!P344&gt;0,10^(-Data!P344)*10^3,"")</f>
        <v/>
      </c>
      <c r="H362" s="149" t="str">
        <f t="shared" si="18"/>
        <v/>
      </c>
      <c r="I362" s="266" t="str">
        <f>IF(Data!T344&gt;0,Data!T344*$D362,"")</f>
        <v/>
      </c>
      <c r="J362" s="266" t="str">
        <f>IF(Data!V344&gt;0,Data!V344*$D362,"")</f>
        <v/>
      </c>
      <c r="K362" s="266" t="str">
        <f>IF(Data!X344&gt;0,Data!X344*$D362,"")</f>
        <v/>
      </c>
      <c r="L362" s="266" t="str">
        <f>IF(Data!Z344&gt;0,Data!Z344*$D362,"")</f>
        <v/>
      </c>
      <c r="M362" s="266" t="str">
        <f>IF(Data!AB344&gt;0,Data!AB344*$D362,"")</f>
        <v/>
      </c>
      <c r="N362" s="266" t="str">
        <f>IF(Data!AD344&gt;0,Data!AD344*$D362,"")</f>
        <v/>
      </c>
      <c r="O362" s="266" t="str">
        <f>IF(Data!AF344&gt;0,Data!AF344*$D362,"")</f>
        <v/>
      </c>
      <c r="P362" s="266" t="str">
        <f>IF(Data!AH344&gt;0,Data!AH344*$D362,"")</f>
        <v/>
      </c>
    </row>
    <row r="363" spans="1:16" x14ac:dyDescent="0.2">
      <c r="A363" s="120" t="str">
        <f>IF(Data!A345&gt;0.0001,Data!A345,"")</f>
        <v>DEU96121</v>
      </c>
      <c r="B363" s="380">
        <v>39736</v>
      </c>
      <c r="C363" s="380">
        <v>39737</v>
      </c>
      <c r="D363" s="121">
        <f>IF(Data!N345&gt;0,Data!N345,"")</f>
        <v>2.4402999999999997</v>
      </c>
      <c r="E363" s="147">
        <f>IF(Data!R345&gt;0,Data!R345*$D363,"")</f>
        <v>60.031379999999999</v>
      </c>
      <c r="F363" s="120">
        <f>IF(Data!P345&gt;0.0001,Data!P345,"")</f>
        <v>5.2</v>
      </c>
      <c r="G363" s="148">
        <f>IF(Data!P345&gt;0,10^(-Data!P345)*10^3,"")</f>
        <v>6.3095734448019216E-3</v>
      </c>
      <c r="H363" s="149">
        <f t="shared" si="18"/>
        <v>1.5397252077350128E-2</v>
      </c>
      <c r="I363" s="266">
        <f>IF(Data!T345&gt;0,Data!T345*$D363,"")</f>
        <v>0.22450759999999997</v>
      </c>
      <c r="J363" s="266">
        <f>IF(Data!V345&gt;0,Data!V345*$D363,"")</f>
        <v>2.6079861639756468</v>
      </c>
      <c r="K363" s="266">
        <f>IF(Data!X345&gt;0,Data!X345*$D363,"")</f>
        <v>2.6561958523786715</v>
      </c>
      <c r="L363" s="266">
        <f>IF(Data!Z345&gt;0,Data!Z345*$D363,"")</f>
        <v>8.2970199999999994E-2</v>
      </c>
      <c r="M363" s="266">
        <f>IF(Data!AB345&gt;0,Data!AB345*$D363,"")</f>
        <v>4.6650321040312646</v>
      </c>
      <c r="N363" s="266">
        <f>IF(Data!AD345&gt;0,Data!AD345*$D363,"")</f>
        <v>0.41485099999999997</v>
      </c>
      <c r="O363" s="266">
        <f>IF(Data!AF345&gt;0,Data!AF345*$D363,"")</f>
        <v>0.1000523</v>
      </c>
      <c r="P363" s="266">
        <f>IF(Data!AH345&gt;0,Data!AH345*$D363,"")</f>
        <v>0.85166469999999983</v>
      </c>
    </row>
    <row r="364" spans="1:16" x14ac:dyDescent="0.2">
      <c r="A364" s="120" t="str">
        <f>IF(Data!A346&gt;0.0001,Data!A346,"")</f>
        <v>DEU96122</v>
      </c>
      <c r="B364" s="380">
        <v>39737</v>
      </c>
      <c r="C364" s="380">
        <v>39738</v>
      </c>
      <c r="D364" s="121">
        <f>IF(Data!N346&gt;0,Data!N346,"")</f>
        <v>7.1484000000000005</v>
      </c>
      <c r="E364" s="147">
        <f>IF(Data!R346&gt;0,Data!R346*$D364,"")</f>
        <v>162.26868000000002</v>
      </c>
      <c r="F364" s="120">
        <f>IF(Data!P346&gt;0.0001,Data!P346,"")</f>
        <v>4.4400000000000004</v>
      </c>
      <c r="G364" s="148">
        <f>IF(Data!P346&gt;0,10^(-Data!P346)*10^3,"")</f>
        <v>3.6307805477010069E-2</v>
      </c>
      <c r="H364" s="149">
        <f t="shared" si="18"/>
        <v>0.2595427166718588</v>
      </c>
      <c r="I364" s="266">
        <f>IF(Data!T346&gt;0,Data!T346*$D364,"")</f>
        <v>0.44320080000000001</v>
      </c>
      <c r="J364" s="266">
        <f>IF(Data!V346&gt;0,Data!V346*$D364,"")</f>
        <v>6.3768337539185547</v>
      </c>
      <c r="K364" s="266">
        <f>IF(Data!X346&gt;0,Data!X346*$D364,"")</f>
        <v>2.1879845818242387</v>
      </c>
      <c r="L364" s="266">
        <f>IF(Data!Z346&gt;0,Data!Z346*$D364,"")</f>
        <v>0.1000776</v>
      </c>
      <c r="M364" s="266">
        <f>IF(Data!AB346&gt;0,Data!AB346*$D364,"")</f>
        <v>4.1295730220256104</v>
      </c>
      <c r="N364" s="266">
        <f>IF(Data!AD346&gt;0,Data!AD346*$D364,"")</f>
        <v>0.29308440000000002</v>
      </c>
      <c r="O364" s="266">
        <f>IF(Data!AF346&gt;0,Data!AF346*$D364,"")</f>
        <v>0.11437440000000001</v>
      </c>
      <c r="P364" s="266">
        <f>IF(Data!AH346&gt;0,Data!AH346*$D364,"")</f>
        <v>0.80776920000000008</v>
      </c>
    </row>
    <row r="365" spans="1:16" x14ac:dyDescent="0.2">
      <c r="A365" s="120" t="str">
        <f>IF(Data!A347&gt;0.0001,Data!A347,"")</f>
        <v>DEU96123</v>
      </c>
      <c r="B365" s="380">
        <v>39738</v>
      </c>
      <c r="C365" s="380">
        <v>39739</v>
      </c>
      <c r="D365" s="121">
        <f>IF(Data!N347&gt;0,Data!N347,"")</f>
        <v>3.7490000000000001</v>
      </c>
      <c r="E365" s="147">
        <f>IF(Data!R347&gt;0,Data!R347*$D365,"")</f>
        <v>99.348500000000001</v>
      </c>
      <c r="F365" s="120">
        <f>IF(Data!P347&gt;0.0001,Data!P347,"")</f>
        <v>4.29</v>
      </c>
      <c r="G365" s="148">
        <f>IF(Data!P347&gt;0,10^(-Data!P347)*10^3,"")</f>
        <v>5.1286138399136399E-2</v>
      </c>
      <c r="H365" s="149">
        <f t="shared" si="18"/>
        <v>0.19227173285836235</v>
      </c>
      <c r="I365" s="266">
        <f>IF(Data!T347&gt;0,Data!T347*$D365,"")</f>
        <v>0.56984800000000002</v>
      </c>
      <c r="J365" s="266">
        <f>IF(Data!V347&gt;0,Data!V347*$D365,"")</f>
        <v>2.7896399271058789</v>
      </c>
      <c r="K365" s="266">
        <f>IF(Data!X347&gt;0,Data!X347*$D365,"")</f>
        <v>1.31017164947638</v>
      </c>
      <c r="L365" s="266">
        <f>IF(Data!Z347&gt;0,Data!Z347*$D365,"")</f>
        <v>8.6226999999999998E-2</v>
      </c>
      <c r="M365" s="266">
        <f>IF(Data!AB347&gt;0,Data!AB347*$D365,"")</f>
        <v>1.0101090997339097</v>
      </c>
      <c r="N365" s="266">
        <f>IF(Data!AD347&gt;0,Data!AD347*$D365,"")</f>
        <v>0.14246200000000001</v>
      </c>
      <c r="O365" s="266">
        <f>IF(Data!AF347&gt;0,Data!AF347*$D365,"")</f>
        <v>5.6235E-2</v>
      </c>
      <c r="P365" s="266">
        <f>IF(Data!AH347&gt;0,Data!AH347*$D365,"")</f>
        <v>0.44988</v>
      </c>
    </row>
    <row r="366" spans="1:16" x14ac:dyDescent="0.2">
      <c r="A366" s="120" t="str">
        <f>IF(Data!A348&gt;0.0001,Data!A348,"")</f>
        <v>DEU96124</v>
      </c>
      <c r="B366" s="380">
        <v>39739</v>
      </c>
      <c r="C366" s="380">
        <v>39740</v>
      </c>
      <c r="D366" s="121">
        <f>IF(Data!N348&gt;0,Data!N348,"")</f>
        <v>2.3736000000000002</v>
      </c>
      <c r="E366" s="147">
        <f>IF(Data!R348&gt;0,Data!R348*$D366,"")</f>
        <v>18.51408</v>
      </c>
      <c r="F366" s="120">
        <f>IF(Data!P348&gt;0.0001,Data!P348,"")</f>
        <v>4.8899999999999997</v>
      </c>
      <c r="G366" s="148">
        <f>IF(Data!P348&gt;0,10^(-Data!P348)*10^3,"")</f>
        <v>1.2882495516931347E-2</v>
      </c>
      <c r="H366" s="149">
        <f t="shared" si="18"/>
        <v>3.0577891358988248E-2</v>
      </c>
      <c r="I366" s="266">
        <f>IF(Data!T348&gt;0,Data!T348*$D366,"")</f>
        <v>0.22786560000000003</v>
      </c>
      <c r="J366" s="266">
        <f>IF(Data!V348&gt;0,Data!V348*$D366,"")</f>
        <v>0.44128227510297557</v>
      </c>
      <c r="K366" s="266">
        <f>IF(Data!X348&gt;0,Data!X348*$D366,"")</f>
        <v>0.35414501414503136</v>
      </c>
      <c r="L366" s="266">
        <f>IF(Data!Z348&gt;0,Data!Z348*$D366,"")</f>
        <v>0.1044384</v>
      </c>
      <c r="M366" s="266">
        <f>IF(Data!AB348&gt;0,Data!AB348*$D366,"")</f>
        <v>0.22116283465824049</v>
      </c>
      <c r="N366" s="266">
        <f>IF(Data!AD348&gt;0,Data!AD348*$D366,"")</f>
        <v>0.1352952</v>
      </c>
      <c r="O366" s="266">
        <f>IF(Data!AF348&gt;0,Data!AF348*$D366,"")</f>
        <v>3.32304E-2</v>
      </c>
      <c r="P366" s="266">
        <f>IF(Data!AH348&gt;0,Data!AH348*$D366,"")</f>
        <v>0.2112504</v>
      </c>
    </row>
    <row r="367" spans="1:16" x14ac:dyDescent="0.2">
      <c r="A367" s="120" t="str">
        <f>IF(Data!A349&gt;0.0001,Data!A349,"")</f>
        <v>DEU96125</v>
      </c>
      <c r="B367" s="380">
        <v>39740</v>
      </c>
      <c r="C367" s="380">
        <v>39741</v>
      </c>
      <c r="D367" s="121">
        <f>IF(Data!N349&gt;0,Data!N349,"")</f>
        <v>5.4809000000000001</v>
      </c>
      <c r="E367" s="147">
        <f>IF(Data!R349&gt;0,Data!R349*$D367,"")</f>
        <v>32.337310000000002</v>
      </c>
      <c r="F367" s="120">
        <f>IF(Data!P349&gt;0.0001,Data!P349,"")</f>
        <v>5.17</v>
      </c>
      <c r="G367" s="148">
        <f>IF(Data!P349&gt;0,10^(-Data!P349)*10^3,"")</f>
        <v>6.7608297539198158E-3</v>
      </c>
      <c r="H367" s="149">
        <f t="shared" si="18"/>
        <v>3.7055431798259118E-2</v>
      </c>
      <c r="I367" s="266">
        <f>IF(Data!T349&gt;0,Data!T349*$D367,"")</f>
        <v>1.6004228</v>
      </c>
      <c r="J367" s="266">
        <f>IF(Data!V349&gt;0,Data!V349*$D367,"")</f>
        <v>0.76763131454882672</v>
      </c>
      <c r="K367" s="266">
        <f>IF(Data!X349&gt;0,Data!X349*$D367,"")</f>
        <v>0.54151396982781952</v>
      </c>
      <c r="L367" s="266">
        <f>IF(Data!Z349&gt;0,Data!Z349*$D367,"")</f>
        <v>0.86050130000000002</v>
      </c>
      <c r="M367" s="266">
        <f>IF(Data!AB349&gt;0,Data!AB349*$D367,"")</f>
        <v>0.75752199796773645</v>
      </c>
      <c r="N367" s="266">
        <f>IF(Data!AD349&gt;0,Data!AD349*$D367,"")</f>
        <v>0.2411596</v>
      </c>
      <c r="O367" s="266">
        <f>IF(Data!AF349&gt;0,Data!AF349*$D367,"")</f>
        <v>0.1260607</v>
      </c>
      <c r="P367" s="266">
        <f>IF(Data!AH349&gt;0,Data!AH349*$D367,"")</f>
        <v>0.34529670000000001</v>
      </c>
    </row>
    <row r="368" spans="1:16" x14ac:dyDescent="0.2">
      <c r="A368" s="120" t="str">
        <f>IF(Data!A350&gt;0.0001,Data!A350,"")</f>
        <v>DEU96126</v>
      </c>
      <c r="B368" s="380">
        <v>39741</v>
      </c>
      <c r="C368" s="380">
        <v>39742</v>
      </c>
      <c r="D368" s="121">
        <f>IF(Data!N350&gt;0,Data!N350,"")</f>
        <v>6.9483000000000006</v>
      </c>
      <c r="E368" s="147">
        <f>IF(Data!R350&gt;0,Data!R350*$D368,"")</f>
        <v>40.994970000000009</v>
      </c>
      <c r="F368" s="120">
        <f>IF(Data!P350&gt;0.0001,Data!P350,"")</f>
        <v>5.19</v>
      </c>
      <c r="G368" s="148">
        <f>IF(Data!P350&gt;0,10^(-Data!P350)*10^3,"")</f>
        <v>6.4565422903465428E-3</v>
      </c>
      <c r="H368" s="149">
        <f t="shared" si="18"/>
        <v>4.4861992796014889E-2</v>
      </c>
      <c r="I368" s="266">
        <f>IF(Data!T350&gt;0,Data!T350*$D368,"")</f>
        <v>2.7376302000000003</v>
      </c>
      <c r="J368" s="266">
        <f>IF(Data!V350&gt;0,Data!V350*$D368,"")</f>
        <v>0.83973345990404014</v>
      </c>
      <c r="K368" s="266">
        <f>IF(Data!X350&gt;0,Data!X350*$D368,"")</f>
        <v>0.6864933708979617</v>
      </c>
      <c r="L368" s="266">
        <f>IF(Data!Z350&gt;0,Data!Z350*$D368,"")</f>
        <v>1.7231784000000001</v>
      </c>
      <c r="M368" s="266">
        <f>IF(Data!AB350&gt;0,Data!AB350*$D368,"")</f>
        <v>0.73373770668884086</v>
      </c>
      <c r="N368" s="266">
        <f>IF(Data!AD350&gt;0,Data!AD350*$D368,"")</f>
        <v>0.56976060000000006</v>
      </c>
      <c r="O368" s="266">
        <f>IF(Data!AF350&gt;0,Data!AF350*$D368,"")</f>
        <v>0.26403540000000003</v>
      </c>
      <c r="P368" s="266">
        <f>IF(Data!AH350&gt;0,Data!AH350*$D368,"")</f>
        <v>0.68788170000000004</v>
      </c>
    </row>
    <row r="369" spans="1:18" x14ac:dyDescent="0.2">
      <c r="A369" s="120" t="str">
        <f>IF(Data!A351&gt;0.0001,Data!A351,"")</f>
        <v>DEU96127</v>
      </c>
      <c r="B369" s="380">
        <v>39742</v>
      </c>
      <c r="C369" s="380">
        <v>39743</v>
      </c>
      <c r="D369" s="121">
        <f>IF(Data!N351&gt;0,Data!N351,"")</f>
        <v>8.0361999999999991</v>
      </c>
      <c r="E369" s="147">
        <f>IF(Data!R351&gt;0,Data!R351*$D369,"")</f>
        <v>58.664259999999992</v>
      </c>
      <c r="F369" s="120">
        <f>IF(Data!P351&gt;0.0001,Data!P351,"")</f>
        <v>4.92</v>
      </c>
      <c r="G369" s="148">
        <f>IF(Data!P351&gt;0,10^(-Data!P351)*10^3,"")</f>
        <v>1.2022644346174118E-2</v>
      </c>
      <c r="H369" s="149">
        <f t="shared" si="18"/>
        <v>9.6616374494724433E-2</v>
      </c>
      <c r="I369" s="266">
        <f>IF(Data!T351&gt;0,Data!T351*$D369,"")</f>
        <v>0.89201819999999987</v>
      </c>
      <c r="J369" s="266">
        <f>IF(Data!V351&gt;0,Data!V351*$D369,"")</f>
        <v>1.285266267531973</v>
      </c>
      <c r="K369" s="266">
        <f>IF(Data!X351&gt;0,Data!X351*$D369,"")</f>
        <v>1.2392496008994189</v>
      </c>
      <c r="L369" s="266">
        <f>IF(Data!Z351&gt;0,Data!Z351*$D369,"")</f>
        <v>0.56253399999999998</v>
      </c>
      <c r="M369" s="266">
        <f>IF(Data!AB351&gt;0,Data!AB351*$D369,"")</f>
        <v>1.1106931854382169</v>
      </c>
      <c r="N369" s="266">
        <f>IF(Data!AD351&gt;0,Data!AD351*$D369,"")</f>
        <v>0.38573759999999996</v>
      </c>
      <c r="O369" s="266">
        <f>IF(Data!AF351&gt;0,Data!AF351*$D369,"")</f>
        <v>0.1687602</v>
      </c>
      <c r="P369" s="266">
        <f>IF(Data!AH351&gt;0,Data!AH351*$D369,"")</f>
        <v>0.69111319999999987</v>
      </c>
    </row>
    <row r="370" spans="1:18" x14ac:dyDescent="0.2">
      <c r="A370" s="120" t="str">
        <f>IF(Data!A352&gt;0.0001,Data!A352,"")</f>
        <v/>
      </c>
      <c r="B370" s="380">
        <v>39743</v>
      </c>
      <c r="C370" s="380">
        <v>39744</v>
      </c>
      <c r="D370" s="121" t="str">
        <f>IF(Data!N352&gt;0,Data!N352,"")</f>
        <v/>
      </c>
      <c r="E370" s="147" t="str">
        <f>IF(Data!R352&gt;0,Data!R352*$D370,"")</f>
        <v/>
      </c>
      <c r="F370" s="120" t="str">
        <f>IF(Data!P352&gt;0.0001,Data!P352,"")</f>
        <v/>
      </c>
      <c r="G370" s="148" t="str">
        <f>IF(Data!P352&gt;0,10^(-Data!P352)*10^3,"")</f>
        <v/>
      </c>
      <c r="H370" s="149" t="str">
        <f t="shared" si="18"/>
        <v/>
      </c>
      <c r="I370" s="266" t="str">
        <f>IF(Data!T352&gt;0,Data!T352*$D370,"")</f>
        <v/>
      </c>
      <c r="J370" s="266" t="str">
        <f>IF(Data!V352&gt;0,Data!V352*$D370,"")</f>
        <v/>
      </c>
      <c r="K370" s="266" t="str">
        <f>IF(Data!X352&gt;0,Data!X352*$D370,"")</f>
        <v/>
      </c>
      <c r="L370" s="266" t="str">
        <f>IF(Data!Z352&gt;0,Data!Z352*$D370,"")</f>
        <v/>
      </c>
      <c r="M370" s="266" t="str">
        <f>IF(Data!AB352&gt;0,Data!AB352*$D370,"")</f>
        <v/>
      </c>
      <c r="N370" s="266" t="str">
        <f>IF(Data!AD352&gt;0,Data!AD352*$D370,"")</f>
        <v/>
      </c>
      <c r="O370" s="266" t="str">
        <f>IF(Data!AF352&gt;0,Data!AF352*$D370,"")</f>
        <v/>
      </c>
      <c r="P370" s="266" t="str">
        <f>IF(Data!AH352&gt;0,Data!AH352*$D370,"")</f>
        <v/>
      </c>
    </row>
    <row r="371" spans="1:18" x14ac:dyDescent="0.2">
      <c r="A371" s="120" t="str">
        <f>IF(Data!A353&gt;0.0001,Data!A353,"")</f>
        <v/>
      </c>
      <c r="B371" s="380">
        <v>39744</v>
      </c>
      <c r="C371" s="380">
        <v>39745</v>
      </c>
      <c r="D371" s="121" t="str">
        <f>IF(Data!N353&gt;0,Data!N353,"")</f>
        <v/>
      </c>
      <c r="E371" s="147" t="str">
        <f>IF(Data!R353&gt;0,Data!R353*$D371,"")</f>
        <v/>
      </c>
      <c r="F371" s="120" t="str">
        <f>IF(Data!P353&gt;0.0001,Data!P353,"")</f>
        <v/>
      </c>
      <c r="G371" s="148" t="str">
        <f>IF(Data!P353&gt;0,10^(-Data!P353)*10^3,"")</f>
        <v/>
      </c>
      <c r="H371" s="149" t="str">
        <f t="shared" si="18"/>
        <v/>
      </c>
      <c r="I371" s="266" t="str">
        <f>IF(Data!T353&gt;0,Data!T353*$D371,"")</f>
        <v/>
      </c>
      <c r="J371" s="266" t="str">
        <f>IF(Data!V353&gt;0,Data!V353*$D371,"")</f>
        <v/>
      </c>
      <c r="K371" s="266" t="str">
        <f>IF(Data!X353&gt;0,Data!X353*$D371,"")</f>
        <v/>
      </c>
      <c r="L371" s="266" t="str">
        <f>IF(Data!Z353&gt;0,Data!Z353*$D371,"")</f>
        <v/>
      </c>
      <c r="M371" s="266" t="str">
        <f>IF(Data!AB353&gt;0,Data!AB353*$D371,"")</f>
        <v/>
      </c>
      <c r="N371" s="266" t="str">
        <f>IF(Data!AD353&gt;0,Data!AD353*$D371,"")</f>
        <v/>
      </c>
      <c r="O371" s="266" t="str">
        <f>IF(Data!AF353&gt;0,Data!AF353*$D371,"")</f>
        <v/>
      </c>
      <c r="P371" s="266" t="str">
        <f>IF(Data!AH353&gt;0,Data!AH353*$D371,"")</f>
        <v/>
      </c>
    </row>
    <row r="372" spans="1:18" x14ac:dyDescent="0.2">
      <c r="A372" s="120" t="str">
        <f>IF(Data!A354&gt;0.0001,Data!A354,"")</f>
        <v/>
      </c>
      <c r="B372" s="380">
        <v>39745</v>
      </c>
      <c r="C372" s="380">
        <v>39746</v>
      </c>
      <c r="D372" s="121" t="str">
        <f>IF(Data!N354&gt;0,Data!N354,"")</f>
        <v/>
      </c>
      <c r="E372" s="147" t="str">
        <f>IF(Data!R354&gt;0,Data!R354*$D372,"")</f>
        <v/>
      </c>
      <c r="F372" s="120" t="str">
        <f>IF(Data!P354&gt;0.0001,Data!P354,"")</f>
        <v/>
      </c>
      <c r="G372" s="148" t="str">
        <f>IF(Data!P354&gt;0,10^(-Data!P354)*10^3,"")</f>
        <v/>
      </c>
      <c r="H372" s="149" t="str">
        <f t="shared" si="18"/>
        <v/>
      </c>
      <c r="I372" s="266" t="str">
        <f>IF(Data!T354&gt;0,Data!T354*$D372,"")</f>
        <v/>
      </c>
      <c r="J372" s="266" t="str">
        <f>IF(Data!V354&gt;0,Data!V354*$D372,"")</f>
        <v/>
      </c>
      <c r="K372" s="266" t="str">
        <f>IF(Data!X354&gt;0,Data!X354*$D372,"")</f>
        <v/>
      </c>
      <c r="L372" s="266" t="str">
        <f>IF(Data!Z354&gt;0,Data!Z354*$D372,"")</f>
        <v/>
      </c>
      <c r="M372" s="266" t="str">
        <f>IF(Data!AB354&gt;0,Data!AB354*$D372,"")</f>
        <v/>
      </c>
      <c r="N372" s="266" t="str">
        <f>IF(Data!AD354&gt;0,Data!AD354*$D372,"")</f>
        <v/>
      </c>
      <c r="O372" s="266" t="str">
        <f>IF(Data!AF354&gt;0,Data!AF354*$D372,"")</f>
        <v/>
      </c>
      <c r="P372" s="266" t="str">
        <f>IF(Data!AH354&gt;0,Data!AH354*$D372,"")</f>
        <v/>
      </c>
    </row>
    <row r="373" spans="1:18" x14ac:dyDescent="0.2">
      <c r="A373" s="120" t="str">
        <f>IF(Data!A355&gt;0.0001,Data!A355,"")</f>
        <v>DEU96128</v>
      </c>
      <c r="B373" s="380">
        <v>39746</v>
      </c>
      <c r="C373" s="380">
        <v>39747</v>
      </c>
      <c r="D373" s="121">
        <f>IF(Data!N355&gt;0,Data!N355,"")</f>
        <v>0.98899999999999999</v>
      </c>
      <c r="E373" s="147">
        <f>IF(Data!R355&gt;0,Data!R355*$D373,"")</f>
        <v>52.219199999999994</v>
      </c>
      <c r="F373" s="120">
        <f>IF(Data!P355&gt;0.0001,Data!P355,"")</f>
        <v>4.12</v>
      </c>
      <c r="G373" s="148">
        <f>IF(Data!P355&gt;0,10^(-Data!P355)*10^3,"")</f>
        <v>7.585775750291826E-2</v>
      </c>
      <c r="H373" s="149">
        <f t="shared" si="18"/>
        <v>7.5023322170386153E-2</v>
      </c>
      <c r="I373" s="266">
        <f>IF(Data!T355&gt;0,Data!T355*$D373,"")</f>
        <v>0.30362299999999998</v>
      </c>
      <c r="J373" s="266">
        <f>IF(Data!V355&gt;0,Data!V355*$D373,"")</f>
        <v>1.3330960589000886</v>
      </c>
      <c r="K373" s="266">
        <f>IF(Data!X355&gt;0,Data!X355*$D373,"")</f>
        <v>1.7532290922112801</v>
      </c>
      <c r="L373" s="266">
        <f>IF(Data!Z355&gt;0,Data!Z355*$D373,"")</f>
        <v>0.211646</v>
      </c>
      <c r="M373" s="266">
        <f>IF(Data!AB355&gt;0,Data!AB355*$D373,"")</f>
        <v>1.6134135958922335</v>
      </c>
      <c r="N373" s="266">
        <f>IF(Data!AD355&gt;0,Data!AD355*$D373,"")</f>
        <v>0.14736099999999999</v>
      </c>
      <c r="O373" s="266">
        <f>IF(Data!AF355&gt;0,Data!AF355*$D373,"")</f>
        <v>8.1098000000000003E-2</v>
      </c>
      <c r="P373" s="266">
        <f>IF(Data!AH355&gt;0,Data!AH355*$D373,"")</f>
        <v>0.51625799999999999</v>
      </c>
    </row>
    <row r="374" spans="1:18" x14ac:dyDescent="0.2">
      <c r="A374" s="120" t="str">
        <f>IF(Data!A356&gt;0.0001,Data!A356,"")</f>
        <v>DEU96129</v>
      </c>
      <c r="B374" s="380">
        <v>39747</v>
      </c>
      <c r="C374" s="380">
        <v>39748</v>
      </c>
      <c r="D374" s="121">
        <f>IF(Data!N356&gt;0,Data!N356,"")</f>
        <v>27.436700000000002</v>
      </c>
      <c r="E374" s="147">
        <f>IF(Data!R356&gt;0,Data!R356*$D374,"")</f>
        <v>244.18663000000004</v>
      </c>
      <c r="F374" s="120">
        <f>IF(Data!P356&gt;0.0001,Data!P356,"")</f>
        <v>4.84</v>
      </c>
      <c r="G374" s="148">
        <f>IF(Data!P356&gt;0,10^(-Data!P356)*10^3,"")</f>
        <v>1.4454397707459276E-2</v>
      </c>
      <c r="H374" s="149">
        <f t="shared" si="18"/>
        <v>0.39658097358024796</v>
      </c>
      <c r="I374" s="266">
        <f>IF(Data!T356&gt;0,Data!T356*$D374,"")</f>
        <v>0.98772119999999997</v>
      </c>
      <c r="J374" s="266">
        <f>IF(Data!V356&gt;0,Data!V356*$D374,"")</f>
        <v>3.7806878766696235</v>
      </c>
      <c r="K374" s="266">
        <f>IF(Data!X356&gt;0,Data!X356*$D374,"")</f>
        <v>7.0333004505257026</v>
      </c>
      <c r="L374" s="266">
        <f>IF(Data!Z356&gt;0,Data!Z356*$D374,"")</f>
        <v>1.4267084000000001</v>
      </c>
      <c r="M374" s="266">
        <f>IF(Data!AB356&gt;0,Data!AB356*$D374,"")</f>
        <v>5.7306980078945626</v>
      </c>
      <c r="N374" s="266">
        <f>IF(Data!AD356&gt;0,Data!AD356*$D374,"")</f>
        <v>0.93284780000000012</v>
      </c>
      <c r="O374" s="266">
        <f>IF(Data!AF356&gt;0,Data!AF356*$D374,"")</f>
        <v>0.30180370000000001</v>
      </c>
      <c r="P374" s="266">
        <f>IF(Data!AH356&gt;0,Data!AH356*$D374,"")</f>
        <v>1.5913286000000002</v>
      </c>
    </row>
    <row r="375" spans="1:18" x14ac:dyDescent="0.2">
      <c r="A375" s="120" t="str">
        <f>IF(Data!A357&gt;0.0001,Data!A357,"")</f>
        <v/>
      </c>
      <c r="B375" s="380">
        <v>39748</v>
      </c>
      <c r="C375" s="380">
        <v>39749</v>
      </c>
      <c r="D375" s="121" t="str">
        <f>IF(Data!N357&gt;0,Data!N357,"")</f>
        <v/>
      </c>
      <c r="E375" s="147" t="str">
        <f>IF(Data!R357&gt;0,Data!R357*$D375,"")</f>
        <v/>
      </c>
      <c r="F375" s="120" t="str">
        <f>IF(Data!P357&gt;0.0001,Data!P357,"")</f>
        <v/>
      </c>
      <c r="G375" s="148" t="str">
        <f>IF(Data!P357&gt;0,10^(-Data!P357)*10^3,"")</f>
        <v/>
      </c>
      <c r="H375" s="149" t="str">
        <f t="shared" si="18"/>
        <v/>
      </c>
      <c r="I375" s="266" t="str">
        <f>IF(Data!T357&gt;0,Data!T357*$D375,"")</f>
        <v/>
      </c>
      <c r="J375" s="266" t="str">
        <f>IF(Data!V357&gt;0,Data!V357*$D375,"")</f>
        <v/>
      </c>
      <c r="K375" s="266" t="str">
        <f>IF(Data!X357&gt;0,Data!X357*$D375,"")</f>
        <v/>
      </c>
      <c r="L375" s="266" t="str">
        <f>IF(Data!Z357&gt;0,Data!Z357*$D375,"")</f>
        <v/>
      </c>
      <c r="M375" s="266" t="str">
        <f>IF(Data!AB357&gt;0,Data!AB357*$D375,"")</f>
        <v/>
      </c>
      <c r="N375" s="266" t="str">
        <f>IF(Data!AD357&gt;0,Data!AD357*$D375,"")</f>
        <v/>
      </c>
      <c r="O375" s="266" t="str">
        <f>IF(Data!AF357&gt;0,Data!AF357*$D375,"")</f>
        <v/>
      </c>
      <c r="P375" s="266" t="str">
        <f>IF(Data!AH357&gt;0,Data!AH357*$D375,"")</f>
        <v/>
      </c>
    </row>
    <row r="376" spans="1:18" x14ac:dyDescent="0.2">
      <c r="A376" s="120" t="str">
        <f>IF(Data!A358&gt;0.0001,Data!A358,"")</f>
        <v>DEU96130</v>
      </c>
      <c r="B376" s="380">
        <v>39749</v>
      </c>
      <c r="C376" s="380">
        <v>39750</v>
      </c>
      <c r="D376" s="121">
        <f>IF(Data!N358&gt;0,Data!N358,"")</f>
        <v>0.58650000000000002</v>
      </c>
      <c r="E376" s="147">
        <f>IF(Data!R358&gt;0,Data!R358*$D376,"")</f>
        <v>10.850250000000001</v>
      </c>
      <c r="F376" s="120">
        <f>IF(Data!P358&gt;0.0001,Data!P358,"")</f>
        <v>4.76</v>
      </c>
      <c r="G376" s="148">
        <f>IF(Data!P358&gt;0,10^(-Data!P358)*10^3,"")</f>
        <v>1.7378008287493744E-2</v>
      </c>
      <c r="H376" s="149">
        <f t="shared" si="18"/>
        <v>1.0192201860615081E-2</v>
      </c>
      <c r="I376" s="266">
        <f>IF(Data!T358&gt;0,Data!T358*$D376,"")</f>
        <v>0.16011450000000002</v>
      </c>
      <c r="J376" s="266">
        <f>IF(Data!V358&gt;0,Data!V358*$D376,"")</f>
        <v>0.31797163002983625</v>
      </c>
      <c r="K376" s="266">
        <f>IF(Data!X358&gt;0,Data!X358*$D376,"")</f>
        <v>0.33593199991672051</v>
      </c>
      <c r="L376" s="266">
        <f>IF(Data!Z358&gt;0,Data!Z358*$D376,"")</f>
        <v>5.6890500000000004E-2</v>
      </c>
      <c r="M376" s="266">
        <f>IF(Data!AB358&gt;0,Data!AB358*$D376,"")</f>
        <v>0.44811190626974889</v>
      </c>
      <c r="N376" s="266">
        <f>IF(Data!AD358&gt;0,Data!AD358*$D376,"")</f>
        <v>9.5599500000000004E-2</v>
      </c>
      <c r="O376" s="266">
        <f>IF(Data!AF358&gt;0,Data!AF358*$D376,"")</f>
        <v>2.0527500000000004E-2</v>
      </c>
      <c r="P376" s="266">
        <f>IF(Data!AH358&gt;0,Data!AH358*$D376,"")</f>
        <v>9.7945500000000005E-2</v>
      </c>
    </row>
    <row r="377" spans="1:18" x14ac:dyDescent="0.2">
      <c r="A377" s="120" t="str">
        <f>IF(Data!A359&gt;0.0001,Data!A359,"")</f>
        <v>DEU96131</v>
      </c>
      <c r="B377" s="380">
        <v>39750</v>
      </c>
      <c r="C377" s="380">
        <v>39751</v>
      </c>
      <c r="D377" s="121">
        <f>IF(Data!N359&gt;0,Data!N359,"")</f>
        <v>12.9352</v>
      </c>
      <c r="E377" s="147">
        <f>IF(Data!R359&gt;0,Data!R359*$D377,"")</f>
        <v>81.491759999999999</v>
      </c>
      <c r="F377" s="120">
        <f>IF(Data!P359&gt;0.0001,Data!P359,"")</f>
        <v>5.28</v>
      </c>
      <c r="G377" s="148">
        <f>IF(Data!P359&gt;0,10^(-Data!P359)*10^3,"")</f>
        <v>5.2480746024977203E-3</v>
      </c>
      <c r="H377" s="149">
        <f t="shared" si="18"/>
        <v>6.788489459822851E-2</v>
      </c>
      <c r="I377" s="266">
        <f>IF(Data!T359&gt;0,Data!T359*$D377,"")</f>
        <v>2.5999752000000003</v>
      </c>
      <c r="J377" s="266">
        <f>IF(Data!V359&gt;0,Data!V359*$D377,"")</f>
        <v>2.9190917889550843</v>
      </c>
      <c r="K377" s="266">
        <f>IF(Data!X359&gt;0,Data!X359*$D377,"")</f>
        <v>1.4075272887593429</v>
      </c>
      <c r="L377" s="266">
        <f>IF(Data!Z359&gt;0,Data!Z359*$D377,"")</f>
        <v>2.1343080000000003</v>
      </c>
      <c r="M377" s="266">
        <f>IF(Data!AB359&gt;0,Data!AB359*$D377,"")</f>
        <v>2.9930417883652085</v>
      </c>
      <c r="N377" s="266">
        <f>IF(Data!AD359&gt;0,Data!AD359*$D377,"")</f>
        <v>0.89252880000000012</v>
      </c>
      <c r="O377" s="266">
        <f>IF(Data!AF359&gt;0,Data!AF359*$D377,"")</f>
        <v>0.38805600000000001</v>
      </c>
      <c r="P377" s="266">
        <f>IF(Data!AH359&gt;0,Data!AH359*$D377,"")</f>
        <v>1.3711312</v>
      </c>
    </row>
    <row r="378" spans="1:18" x14ac:dyDescent="0.2">
      <c r="A378" s="120" t="str">
        <f>IF(Data!A360&gt;0.0001,Data!A360,"")</f>
        <v/>
      </c>
      <c r="B378" s="380">
        <v>39751</v>
      </c>
      <c r="C378" s="380">
        <v>39752</v>
      </c>
      <c r="D378" s="121" t="str">
        <f>IF(Data!N360&gt;0,Data!N360,"")</f>
        <v/>
      </c>
      <c r="E378" s="147" t="str">
        <f>IF(Data!R360&gt;0,Data!R360*$D378,"")</f>
        <v/>
      </c>
      <c r="F378" s="120" t="str">
        <f>IF(Data!P360&gt;0.0001,Data!P360,"")</f>
        <v/>
      </c>
      <c r="G378" s="148" t="str">
        <f>IF(Data!P360&gt;0,10^(-Data!P360)*10^3,"")</f>
        <v/>
      </c>
      <c r="H378" s="149" t="str">
        <f t="shared" si="18"/>
        <v/>
      </c>
      <c r="I378" s="266" t="str">
        <f>IF(Data!T360&gt;0,Data!T360*$D378,"")</f>
        <v/>
      </c>
      <c r="J378" s="266" t="str">
        <f>IF(Data!V360&gt;0,Data!V360*$D378,"")</f>
        <v/>
      </c>
      <c r="K378" s="266" t="str">
        <f>IF(Data!X360&gt;0,Data!X360*$D378,"")</f>
        <v/>
      </c>
      <c r="L378" s="266" t="str">
        <f>IF(Data!Z360&gt;0,Data!Z360*$D378,"")</f>
        <v/>
      </c>
      <c r="M378" s="266" t="str">
        <f>IF(Data!AB360&gt;0,Data!AB360*$D378,"")</f>
        <v/>
      </c>
      <c r="N378" s="266" t="str">
        <f>IF(Data!AD360&gt;0,Data!AD360*$D378,"")</f>
        <v/>
      </c>
      <c r="O378" s="266" t="str">
        <f>IF(Data!AF360&gt;0,Data!AF360*$D378,"")</f>
        <v/>
      </c>
      <c r="P378" s="266" t="str">
        <f>IF(Data!AH360&gt;0,Data!AH360*$D378,"")</f>
        <v/>
      </c>
    </row>
    <row r="379" spans="1:18" x14ac:dyDescent="0.2">
      <c r="A379" s="120" t="str">
        <f>IF(Data!A361&gt;0.0001,Data!A361,"")</f>
        <v/>
      </c>
      <c r="B379" s="380">
        <v>39752</v>
      </c>
      <c r="C379" s="380">
        <v>39753</v>
      </c>
      <c r="D379" s="121" t="str">
        <f>IF(Data!N361&gt;0,Data!N361,"")</f>
        <v/>
      </c>
      <c r="E379" s="147" t="str">
        <f>IF(Data!R361&gt;0,Data!R361*$D379,"")</f>
        <v/>
      </c>
      <c r="F379" s="120" t="str">
        <f>IF(Data!P361&gt;0.0001,Data!P361,"")</f>
        <v/>
      </c>
      <c r="G379" s="148" t="str">
        <f>IF(Data!P361&gt;0,10^(-Data!P361)*10^3,"")</f>
        <v/>
      </c>
      <c r="H379" s="149" t="str">
        <f t="shared" si="18"/>
        <v/>
      </c>
      <c r="I379" s="266" t="str">
        <f>IF(Data!T361&gt;0,Data!T361*$D379,"")</f>
        <v/>
      </c>
      <c r="J379" s="266" t="str">
        <f>IF(Data!V361&gt;0,Data!V361*$D379,"")</f>
        <v/>
      </c>
      <c r="K379" s="266" t="str">
        <f>IF(Data!X361&gt;0,Data!X361*$D379,"")</f>
        <v/>
      </c>
      <c r="L379" s="266" t="str">
        <f>IF(Data!Z361&gt;0,Data!Z361*$D379,"")</f>
        <v/>
      </c>
      <c r="M379" s="266" t="str">
        <f>IF(Data!AB361&gt;0,Data!AB361*$D379,"")</f>
        <v/>
      </c>
      <c r="N379" s="266" t="str">
        <f>IF(Data!AD361&gt;0,Data!AD361*$D379,"")</f>
        <v/>
      </c>
      <c r="O379" s="266" t="str">
        <f>IF(Data!AF361&gt;0,Data!AF361*$D379,"")</f>
        <v/>
      </c>
      <c r="P379" s="266" t="str">
        <f>IF(Data!AH361&gt;0,Data!AH361*$D379,"")</f>
        <v/>
      </c>
    </row>
    <row r="380" spans="1:18" x14ac:dyDescent="0.2">
      <c r="A380" s="124" t="s">
        <v>513</v>
      </c>
      <c r="D380" s="362">
        <f>SUM(D349:D379)</f>
        <v>100.7538</v>
      </c>
      <c r="E380" s="363"/>
      <c r="F380" s="364"/>
      <c r="G380" s="364"/>
      <c r="H380" s="364"/>
      <c r="I380" s="364"/>
      <c r="J380" s="364"/>
      <c r="K380" s="364"/>
      <c r="L380" s="364"/>
      <c r="M380" s="364"/>
      <c r="N380" s="364"/>
      <c r="O380" s="364"/>
      <c r="P380" s="364"/>
      <c r="Q380" s="362"/>
    </row>
    <row r="381" spans="1:18" x14ac:dyDescent="0.2">
      <c r="A381" s="124" t="s">
        <v>514</v>
      </c>
      <c r="D381" s="363"/>
      <c r="E381" s="362">
        <f>SUM(E349:E379)/$D380</f>
        <v>13.679002876318311</v>
      </c>
      <c r="F381" s="365">
        <f>LOG(H381/1000)*-1</f>
        <v>4.6950416493196965</v>
      </c>
      <c r="G381" s="364"/>
      <c r="H381" s="366">
        <f>SUM(H349:H379)/$D380</f>
        <v>2.0181728094028833E-2</v>
      </c>
      <c r="I381" s="367">
        <f>SUM(I349:I379)/$D380</f>
        <v>0.13103613660229194</v>
      </c>
      <c r="J381" s="367">
        <f t="shared" ref="J381:P381" si="19">SUM(J349:J379)/$D380</f>
        <v>0.365895078580942</v>
      </c>
      <c r="K381" s="367">
        <f t="shared" si="19"/>
        <v>0.32412732785964882</v>
      </c>
      <c r="L381" s="367">
        <f t="shared" si="19"/>
        <v>8.371405743505457E-2</v>
      </c>
      <c r="M381" s="367">
        <f t="shared" si="19"/>
        <v>0.34847522999578623</v>
      </c>
      <c r="N381" s="367">
        <f t="shared" si="19"/>
        <v>6.1657900744190287E-2</v>
      </c>
      <c r="O381" s="367">
        <f t="shared" si="19"/>
        <v>2.1853399077751908E-2</v>
      </c>
      <c r="P381" s="367">
        <f t="shared" si="19"/>
        <v>0.1029644797516322</v>
      </c>
      <c r="Q381" s="368" t="s">
        <v>2074</v>
      </c>
      <c r="R381" s="364"/>
    </row>
    <row r="382" spans="1:18" x14ac:dyDescent="0.2">
      <c r="A382" s="120" t="str">
        <f>IF(Data!A362&gt;0.0001,Data!A362,"")</f>
        <v>DEU96132</v>
      </c>
      <c r="B382" s="380">
        <v>39753</v>
      </c>
      <c r="C382" s="380">
        <v>39754</v>
      </c>
      <c r="D382" s="121">
        <f>IF(Data!N362&gt;0,Data!N362,"")</f>
        <v>3.8271999999999999</v>
      </c>
      <c r="E382" s="147">
        <f>IF(Data!R362&gt;0,Data!R362*$D382,"")</f>
        <v>34.062080000000002</v>
      </c>
      <c r="F382" s="120">
        <f>IF(Data!P362&gt;0.0001,Data!P362,"")</f>
        <v>5.4</v>
      </c>
      <c r="G382" s="148">
        <f>IF(Data!P362&gt;0,10^(-Data!P362)*10^3,"")</f>
        <v>3.9810717055349656E-3</v>
      </c>
      <c r="H382" s="149">
        <f t="shared" ref="H382:H411" si="20">IF(ISNUMBER(G382),G382*$D382,"")</f>
        <v>1.5236357631423419E-2</v>
      </c>
      <c r="I382" s="266">
        <f>IF(Data!T362&gt;0,Data!T362*$D382,"")</f>
        <v>1.8370559999999998</v>
      </c>
      <c r="J382" s="266">
        <f>IF(Data!V362&gt;0,Data!V362*$D382,"")</f>
        <v>1.5994180815095558</v>
      </c>
      <c r="K382" s="266">
        <f>IF(Data!X362&gt;0,Data!X362*$D382,"")</f>
        <v>0.59274133508775584</v>
      </c>
      <c r="L382" s="266">
        <f>IF(Data!Z362&gt;0,Data!Z362*$D382,"")</f>
        <v>1.2170496</v>
      </c>
      <c r="M382" s="266">
        <f>IF(Data!AB362&gt;0,Data!AB362*$D382,"")</f>
        <v>1.2183957712955262</v>
      </c>
      <c r="N382" s="266">
        <f>IF(Data!AD362&gt;0,Data!AD362*$D382,"")</f>
        <v>0.69655040000000001</v>
      </c>
      <c r="O382" s="266">
        <f>IF(Data!AF362&gt;0,Data!AF362*$D382,"")</f>
        <v>0.27173119999999995</v>
      </c>
      <c r="P382" s="266">
        <f>IF(Data!AH362&gt;0,Data!AH362*$D382,"")</f>
        <v>0.8343296</v>
      </c>
    </row>
    <row r="383" spans="1:18" x14ac:dyDescent="0.2">
      <c r="A383" s="120" t="str">
        <f>IF(Data!A363&gt;0.0001,Data!A363,"")</f>
        <v/>
      </c>
      <c r="B383" s="380">
        <v>39754</v>
      </c>
      <c r="C383" s="380">
        <v>39755</v>
      </c>
      <c r="D383" s="121" t="str">
        <f>IF(Data!N363&gt;0,Data!N363,"")</f>
        <v/>
      </c>
      <c r="E383" s="147" t="str">
        <f>IF(Data!R363&gt;0,Data!R363*$D383,"")</f>
        <v/>
      </c>
      <c r="F383" s="120" t="str">
        <f>IF(Data!P363&gt;0.0001,Data!P363,"")</f>
        <v/>
      </c>
      <c r="G383" s="148" t="str">
        <f>IF(Data!P363&gt;0,10^(-Data!P363)*10^3,"")</f>
        <v/>
      </c>
      <c r="H383" s="149" t="str">
        <f t="shared" si="20"/>
        <v/>
      </c>
      <c r="I383" s="266" t="str">
        <f>IF(Data!T363&gt;0,Data!T363*$D383,"")</f>
        <v/>
      </c>
      <c r="J383" s="266" t="str">
        <f>IF(Data!V363&gt;0,Data!V363*$D383,"")</f>
        <v/>
      </c>
      <c r="K383" s="266" t="str">
        <f>IF(Data!X363&gt;0,Data!X363*$D383,"")</f>
        <v/>
      </c>
      <c r="L383" s="266" t="str">
        <f>IF(Data!Z363&gt;0,Data!Z363*$D383,"")</f>
        <v/>
      </c>
      <c r="M383" s="266" t="str">
        <f>IF(Data!AB363&gt;0,Data!AB363*$D383,"")</f>
        <v/>
      </c>
      <c r="N383" s="266" t="str">
        <f>IF(Data!AD363&gt;0,Data!AD363*$D383,"")</f>
        <v/>
      </c>
      <c r="O383" s="266" t="str">
        <f>IF(Data!AF363&gt;0,Data!AF363*$D383,"")</f>
        <v/>
      </c>
      <c r="P383" s="266" t="str">
        <f>IF(Data!AH363&gt;0,Data!AH363*$D383,"")</f>
        <v/>
      </c>
    </row>
    <row r="384" spans="1:18" x14ac:dyDescent="0.2">
      <c r="A384" s="120" t="str">
        <f>IF(Data!A364&gt;0.0001,Data!A364,"")</f>
        <v/>
      </c>
      <c r="B384" s="380">
        <v>39755</v>
      </c>
      <c r="C384" s="380">
        <v>39756</v>
      </c>
      <c r="D384" s="121" t="str">
        <f>IF(Data!N364&gt;0,Data!N364,"")</f>
        <v/>
      </c>
      <c r="E384" s="147" t="str">
        <f>IF(Data!R364&gt;0,Data!R364*$D384,"")</f>
        <v/>
      </c>
      <c r="F384" s="120" t="str">
        <f>IF(Data!P364&gt;0.0001,Data!P364,"")</f>
        <v/>
      </c>
      <c r="G384" s="148" t="str">
        <f>IF(Data!P364&gt;0,10^(-Data!P364)*10^3,"")</f>
        <v/>
      </c>
      <c r="H384" s="149" t="str">
        <f t="shared" si="20"/>
        <v/>
      </c>
      <c r="I384" s="266" t="str">
        <f>IF(Data!T364&gt;0,Data!T364*$D384,"")</f>
        <v/>
      </c>
      <c r="J384" s="266" t="str">
        <f>IF(Data!V364&gt;0,Data!V364*$D384,"")</f>
        <v/>
      </c>
      <c r="K384" s="266" t="str">
        <f>IF(Data!X364&gt;0,Data!X364*$D384,"")</f>
        <v/>
      </c>
      <c r="L384" s="266" t="str">
        <f>IF(Data!Z364&gt;0,Data!Z364*$D384,"")</f>
        <v/>
      </c>
      <c r="M384" s="266" t="str">
        <f>IF(Data!AB364&gt;0,Data!AB364*$D384,"")</f>
        <v/>
      </c>
      <c r="N384" s="266" t="str">
        <f>IF(Data!AD364&gt;0,Data!AD364*$D384,"")</f>
        <v/>
      </c>
      <c r="O384" s="266" t="str">
        <f>IF(Data!AF364&gt;0,Data!AF364*$D384,"")</f>
        <v/>
      </c>
      <c r="P384" s="266" t="str">
        <f>IF(Data!AH364&gt;0,Data!AH364*$D384,"")</f>
        <v/>
      </c>
    </row>
    <row r="385" spans="1:16" x14ac:dyDescent="0.2">
      <c r="A385" s="120" t="str">
        <f>IF(Data!A365&gt;0.0001,Data!A365,"")</f>
        <v/>
      </c>
      <c r="B385" s="380">
        <v>39756</v>
      </c>
      <c r="C385" s="380">
        <v>39757</v>
      </c>
      <c r="D385" s="121" t="str">
        <f>IF(Data!N365&gt;0,Data!N365,"")</f>
        <v/>
      </c>
      <c r="E385" s="147" t="str">
        <f>IF(Data!R365&gt;0,Data!R365*$D385,"")</f>
        <v/>
      </c>
      <c r="F385" s="120" t="str">
        <f>IF(Data!P365&gt;0.0001,Data!P365,"")</f>
        <v/>
      </c>
      <c r="G385" s="148" t="str">
        <f>IF(Data!P365&gt;0,10^(-Data!P365)*10^3,"")</f>
        <v/>
      </c>
      <c r="H385" s="149" t="str">
        <f t="shared" si="20"/>
        <v/>
      </c>
      <c r="I385" s="266" t="str">
        <f>IF(Data!T365&gt;0,Data!T365*$D385,"")</f>
        <v/>
      </c>
      <c r="J385" s="266" t="str">
        <f>IF(Data!V365&gt;0,Data!V365*$D385,"")</f>
        <v/>
      </c>
      <c r="K385" s="266" t="str">
        <f>IF(Data!X365&gt;0,Data!X365*$D385,"")</f>
        <v/>
      </c>
      <c r="L385" s="266" t="str">
        <f>IF(Data!Z365&gt;0,Data!Z365*$D385,"")</f>
        <v/>
      </c>
      <c r="M385" s="266" t="str">
        <f>IF(Data!AB365&gt;0,Data!AB365*$D385,"")</f>
        <v/>
      </c>
      <c r="N385" s="266" t="str">
        <f>IF(Data!AD365&gt;0,Data!AD365*$D385,"")</f>
        <v/>
      </c>
      <c r="O385" s="266" t="str">
        <f>IF(Data!AF365&gt;0,Data!AF365*$D385,"")</f>
        <v/>
      </c>
      <c r="P385" s="266" t="str">
        <f>IF(Data!AH365&gt;0,Data!AH365*$D385,"")</f>
        <v/>
      </c>
    </row>
    <row r="386" spans="1:16" x14ac:dyDescent="0.2">
      <c r="A386" s="120" t="str">
        <f>IF(Data!A366&gt;0.0001,Data!A366,"")</f>
        <v/>
      </c>
      <c r="B386" s="380">
        <v>39757</v>
      </c>
      <c r="C386" s="380">
        <v>39758</v>
      </c>
      <c r="D386" s="121" t="str">
        <f>IF(Data!N366&gt;0,Data!N366,"")</f>
        <v/>
      </c>
      <c r="E386" s="147" t="str">
        <f>IF(Data!R366&gt;0,Data!R366*$D386,"")</f>
        <v/>
      </c>
      <c r="F386" s="120" t="str">
        <f>IF(Data!P366&gt;0.0001,Data!P366,"")</f>
        <v/>
      </c>
      <c r="G386" s="148" t="str">
        <f>IF(Data!P366&gt;0,10^(-Data!P366)*10^3,"")</f>
        <v/>
      </c>
      <c r="H386" s="149" t="str">
        <f t="shared" si="20"/>
        <v/>
      </c>
      <c r="I386" s="266" t="str">
        <f>IF(Data!T366&gt;0,Data!T366*$D386,"")</f>
        <v/>
      </c>
      <c r="J386" s="266" t="str">
        <f>IF(Data!V366&gt;0,Data!V366*$D386,"")</f>
        <v/>
      </c>
      <c r="K386" s="266" t="str">
        <f>IF(Data!X366&gt;0,Data!X366*$D386,"")</f>
        <v/>
      </c>
      <c r="L386" s="266" t="str">
        <f>IF(Data!Z366&gt;0,Data!Z366*$D386,"")</f>
        <v/>
      </c>
      <c r="M386" s="266" t="str">
        <f>IF(Data!AB366&gt;0,Data!AB366*$D386,"")</f>
        <v/>
      </c>
      <c r="N386" s="266" t="str">
        <f>IF(Data!AD366&gt;0,Data!AD366*$D386,"")</f>
        <v/>
      </c>
      <c r="O386" s="266" t="str">
        <f>IF(Data!AF366&gt;0,Data!AF366*$D386,"")</f>
        <v/>
      </c>
      <c r="P386" s="266" t="str">
        <f>IF(Data!AH366&gt;0,Data!AH366*$D386,"")</f>
        <v/>
      </c>
    </row>
    <row r="387" spans="1:16" x14ac:dyDescent="0.2">
      <c r="A387" s="120" t="str">
        <f>IF(Data!A367&gt;0.0001,Data!A367,"")</f>
        <v/>
      </c>
      <c r="B387" s="380">
        <v>39758</v>
      </c>
      <c r="C387" s="380">
        <v>39759</v>
      </c>
      <c r="D387" s="121" t="str">
        <f>IF(Data!N367&gt;0,Data!N367,"")</f>
        <v/>
      </c>
      <c r="E387" s="147" t="str">
        <f>IF(Data!R367&gt;0,Data!R367*$D387,"")</f>
        <v/>
      </c>
      <c r="F387" s="120" t="str">
        <f>IF(Data!P367&gt;0.0001,Data!P367,"")</f>
        <v/>
      </c>
      <c r="G387" s="148" t="str">
        <f>IF(Data!P367&gt;0,10^(-Data!P367)*10^3,"")</f>
        <v/>
      </c>
      <c r="H387" s="149" t="str">
        <f t="shared" si="20"/>
        <v/>
      </c>
      <c r="I387" s="266" t="str">
        <f>IF(Data!T367&gt;0,Data!T367*$D387,"")</f>
        <v/>
      </c>
      <c r="J387" s="266" t="str">
        <f>IF(Data!V367&gt;0,Data!V367*$D387,"")</f>
        <v/>
      </c>
      <c r="K387" s="266" t="str">
        <f>IF(Data!X367&gt;0,Data!X367*$D387,"")</f>
        <v/>
      </c>
      <c r="L387" s="266" t="str">
        <f>IF(Data!Z367&gt;0,Data!Z367*$D387,"")</f>
        <v/>
      </c>
      <c r="M387" s="266" t="str">
        <f>IF(Data!AB367&gt;0,Data!AB367*$D387,"")</f>
        <v/>
      </c>
      <c r="N387" s="266" t="str">
        <f>IF(Data!AD367&gt;0,Data!AD367*$D387,"")</f>
        <v/>
      </c>
      <c r="O387" s="266" t="str">
        <f>IF(Data!AF367&gt;0,Data!AF367*$D387,"")</f>
        <v/>
      </c>
      <c r="P387" s="266" t="str">
        <f>IF(Data!AH367&gt;0,Data!AH367*$D387,"")</f>
        <v/>
      </c>
    </row>
    <row r="388" spans="1:16" x14ac:dyDescent="0.2">
      <c r="A388" s="120" t="str">
        <f>IF(Data!A368&gt;0.0001,Data!A368,"")</f>
        <v>DEU96133</v>
      </c>
      <c r="B388" s="380">
        <v>39759</v>
      </c>
      <c r="C388" s="380">
        <v>39760</v>
      </c>
      <c r="D388" s="121">
        <f>IF(Data!N368&gt;0,Data!N368,"")</f>
        <v>7.8705999999999996</v>
      </c>
      <c r="E388" s="147">
        <f>IF(Data!R368&gt;0,Data!R368*$D388,"")</f>
        <v>44.86242</v>
      </c>
      <c r="F388" s="120">
        <f>IF(Data!P368&gt;0.0001,Data!P368,"")</f>
        <v>6.04</v>
      </c>
      <c r="G388" s="148">
        <f>IF(Data!P368&gt;0,10^(-Data!P368)*10^3,"")</f>
        <v>9.1201083935590899E-4</v>
      </c>
      <c r="H388" s="149">
        <f t="shared" si="20"/>
        <v>7.1780725122346173E-3</v>
      </c>
      <c r="I388" s="266">
        <f>IF(Data!T368&gt;0,Data!T368*$D388,"")</f>
        <v>1.9833912</v>
      </c>
      <c r="J388" s="266">
        <f>IF(Data!V368&gt;0,Data!V368*$D388,"")</f>
        <v>1.2854501922983628</v>
      </c>
      <c r="K388" s="266">
        <f>IF(Data!X368&gt;0,Data!X368*$D388,"")</f>
        <v>0.76448136884928486</v>
      </c>
      <c r="L388" s="266">
        <f>IF(Data!Z368&gt;0,Data!Z368*$D388,"")</f>
        <v>1.1097545999999998</v>
      </c>
      <c r="M388" s="266">
        <f>IF(Data!AB368&gt;0,Data!AB368*$D388,"")</f>
        <v>3.0739669554332276</v>
      </c>
      <c r="N388" s="266">
        <f>IF(Data!AD368&gt;0,Data!AD368*$D388,"")</f>
        <v>1.3616137999999998</v>
      </c>
      <c r="O388" s="266">
        <f>IF(Data!AF368&gt;0,Data!AF368*$D388,"")</f>
        <v>0.25972980000000001</v>
      </c>
      <c r="P388" s="266">
        <f>IF(Data!AH368&gt;0,Data!AH368*$D388,"")</f>
        <v>0.88150719999999994</v>
      </c>
    </row>
    <row r="389" spans="1:16" x14ac:dyDescent="0.2">
      <c r="A389" s="120" t="str">
        <f>IF(Data!A369&gt;0.0001,Data!A369,"")</f>
        <v/>
      </c>
      <c r="B389" s="380">
        <v>39760</v>
      </c>
      <c r="C389" s="380">
        <v>39761</v>
      </c>
      <c r="D389" s="121" t="str">
        <f>IF(Data!N369&gt;0,Data!N369,"")</f>
        <v/>
      </c>
      <c r="E389" s="147" t="str">
        <f>IF(Data!R369&gt;0,Data!R369*$D389,"")</f>
        <v/>
      </c>
      <c r="F389" s="120" t="str">
        <f>IF(Data!P369&gt;0.0001,Data!P369,"")</f>
        <v/>
      </c>
      <c r="G389" s="148" t="str">
        <f>IF(Data!P369&gt;0,10^(-Data!P369)*10^3,"")</f>
        <v/>
      </c>
      <c r="H389" s="149" t="str">
        <f t="shared" si="20"/>
        <v/>
      </c>
      <c r="I389" s="266" t="str">
        <f>IF(Data!T369&gt;0,Data!T369*$D389,"")</f>
        <v/>
      </c>
      <c r="J389" s="266" t="str">
        <f>IF(Data!V369&gt;0,Data!V369*$D389,"")</f>
        <v/>
      </c>
      <c r="K389" s="266" t="str">
        <f>IF(Data!X369&gt;0,Data!X369*$D389,"")</f>
        <v/>
      </c>
      <c r="L389" s="266" t="str">
        <f>IF(Data!Z369&gt;0,Data!Z369*$D389,"")</f>
        <v/>
      </c>
      <c r="M389" s="266" t="str">
        <f>IF(Data!AB369&gt;0,Data!AB369*$D389,"")</f>
        <v/>
      </c>
      <c r="N389" s="266" t="str">
        <f>IF(Data!AD369&gt;0,Data!AD369*$D389,"")</f>
        <v/>
      </c>
      <c r="O389" s="266" t="str">
        <f>IF(Data!AF369&gt;0,Data!AF369*$D389,"")</f>
        <v/>
      </c>
      <c r="P389" s="266" t="str">
        <f>IF(Data!AH369&gt;0,Data!AH369*$D389,"")</f>
        <v/>
      </c>
    </row>
    <row r="390" spans="1:16" x14ac:dyDescent="0.2">
      <c r="A390" s="120" t="str">
        <f>IF(Data!A370&gt;0.0001,Data!A370,"")</f>
        <v/>
      </c>
      <c r="B390" s="380">
        <v>39761</v>
      </c>
      <c r="C390" s="380">
        <v>39762</v>
      </c>
      <c r="D390" s="121" t="str">
        <f>IF(Data!N370&gt;0,Data!N370,"")</f>
        <v/>
      </c>
      <c r="E390" s="147" t="str">
        <f>IF(Data!R370&gt;0,Data!R370*$D390,"")</f>
        <v/>
      </c>
      <c r="F390" s="120" t="str">
        <f>IF(Data!P370&gt;0.0001,Data!P370,"")</f>
        <v/>
      </c>
      <c r="G390" s="148" t="str">
        <f>IF(Data!P370&gt;0,10^(-Data!P370)*10^3,"")</f>
        <v/>
      </c>
      <c r="H390" s="149" t="str">
        <f t="shared" si="20"/>
        <v/>
      </c>
      <c r="I390" s="266" t="str">
        <f>IF(Data!T370&gt;0,Data!T370*$D390,"")</f>
        <v/>
      </c>
      <c r="J390" s="266" t="str">
        <f>IF(Data!V370&gt;0,Data!V370*$D390,"")</f>
        <v/>
      </c>
      <c r="K390" s="266" t="str">
        <f>IF(Data!X370&gt;0,Data!X370*$D390,"")</f>
        <v/>
      </c>
      <c r="L390" s="266" t="str">
        <f>IF(Data!Z370&gt;0,Data!Z370*$D390,"")</f>
        <v/>
      </c>
      <c r="M390" s="266" t="str">
        <f>IF(Data!AB370&gt;0,Data!AB370*$D390,"")</f>
        <v/>
      </c>
      <c r="N390" s="266" t="str">
        <f>IF(Data!AD370&gt;0,Data!AD370*$D390,"")</f>
        <v/>
      </c>
      <c r="O390" s="266" t="str">
        <f>IF(Data!AF370&gt;0,Data!AF370*$D390,"")</f>
        <v/>
      </c>
      <c r="P390" s="266" t="str">
        <f>IF(Data!AH370&gt;0,Data!AH370*$D390,"")</f>
        <v/>
      </c>
    </row>
    <row r="391" spans="1:16" x14ac:dyDescent="0.2">
      <c r="A391" s="120" t="str">
        <f>IF(Data!A371&gt;0.0001,Data!A371,"")</f>
        <v/>
      </c>
      <c r="B391" s="380">
        <v>39762</v>
      </c>
      <c r="C391" s="380">
        <v>39763</v>
      </c>
      <c r="D391" s="121" t="str">
        <f>IF(Data!N371&gt;0,Data!N371,"")</f>
        <v/>
      </c>
      <c r="E391" s="147" t="str">
        <f>IF(Data!R371&gt;0,Data!R371*$D391,"")</f>
        <v/>
      </c>
      <c r="F391" s="120" t="str">
        <f>IF(Data!P371&gt;0.0001,Data!P371,"")</f>
        <v/>
      </c>
      <c r="G391" s="148" t="str">
        <f>IF(Data!P371&gt;0,10^(-Data!P371)*10^3,"")</f>
        <v/>
      </c>
      <c r="H391" s="149" t="str">
        <f t="shared" si="20"/>
        <v/>
      </c>
      <c r="I391" s="266" t="str">
        <f>IF(Data!T371&gt;0,Data!T371*$D391,"")</f>
        <v/>
      </c>
      <c r="J391" s="266" t="str">
        <f>IF(Data!V371&gt;0,Data!V371*$D391,"")</f>
        <v/>
      </c>
      <c r="K391" s="266" t="str">
        <f>IF(Data!X371&gt;0,Data!X371*$D391,"")</f>
        <v/>
      </c>
      <c r="L391" s="266" t="str">
        <f>IF(Data!Z371&gt;0,Data!Z371*$D391,"")</f>
        <v/>
      </c>
      <c r="M391" s="266" t="str">
        <f>IF(Data!AB371&gt;0,Data!AB371*$D391,"")</f>
        <v/>
      </c>
      <c r="N391" s="266" t="str">
        <f>IF(Data!AD371&gt;0,Data!AD371*$D391,"")</f>
        <v/>
      </c>
      <c r="O391" s="266" t="str">
        <f>IF(Data!AF371&gt;0,Data!AF371*$D391,"")</f>
        <v/>
      </c>
      <c r="P391" s="266" t="str">
        <f>IF(Data!AH371&gt;0,Data!AH371*$D391,"")</f>
        <v/>
      </c>
    </row>
    <row r="392" spans="1:16" x14ac:dyDescent="0.2">
      <c r="A392" s="120" t="str">
        <f>IF(Data!A372&gt;0.0001,Data!A372,"")</f>
        <v/>
      </c>
      <c r="B392" s="380">
        <v>39763</v>
      </c>
      <c r="C392" s="380">
        <v>39764</v>
      </c>
      <c r="D392" s="121" t="str">
        <f>IF(Data!N372&gt;0,Data!N372,"")</f>
        <v/>
      </c>
      <c r="E392" s="147" t="str">
        <f>IF(Data!R372&gt;0,Data!R372*$D392,"")</f>
        <v/>
      </c>
      <c r="F392" s="120" t="str">
        <f>IF(Data!P372&gt;0.0001,Data!P372,"")</f>
        <v/>
      </c>
      <c r="G392" s="148" t="str">
        <f>IF(Data!P372&gt;0,10^(-Data!P372)*10^3,"")</f>
        <v/>
      </c>
      <c r="H392" s="149" t="str">
        <f t="shared" si="20"/>
        <v/>
      </c>
      <c r="I392" s="266" t="str">
        <f>IF(Data!T372&gt;0,Data!T372*$D392,"")</f>
        <v/>
      </c>
      <c r="J392" s="266" t="str">
        <f>IF(Data!V372&gt;0,Data!V372*$D392,"")</f>
        <v/>
      </c>
      <c r="K392" s="266" t="str">
        <f>IF(Data!X372&gt;0,Data!X372*$D392,"")</f>
        <v/>
      </c>
      <c r="L392" s="266" t="str">
        <f>IF(Data!Z372&gt;0,Data!Z372*$D392,"")</f>
        <v/>
      </c>
      <c r="M392" s="266" t="str">
        <f>IF(Data!AB372&gt;0,Data!AB372*$D392,"")</f>
        <v/>
      </c>
      <c r="N392" s="266" t="str">
        <f>IF(Data!AD372&gt;0,Data!AD372*$D392,"")</f>
        <v/>
      </c>
      <c r="O392" s="266" t="str">
        <f>IF(Data!AF372&gt;0,Data!AF372*$D392,"")</f>
        <v/>
      </c>
      <c r="P392" s="266" t="str">
        <f>IF(Data!AH372&gt;0,Data!AH372*$D392,"")</f>
        <v/>
      </c>
    </row>
    <row r="393" spans="1:16" x14ac:dyDescent="0.2">
      <c r="A393" s="120" t="str">
        <f>IF(Data!A373&gt;0.0001,Data!A373,"")</f>
        <v/>
      </c>
      <c r="B393" s="380">
        <v>39764</v>
      </c>
      <c r="C393" s="380">
        <v>39765</v>
      </c>
      <c r="D393" s="121" t="str">
        <f>IF(Data!N373&gt;0,Data!N373,"")</f>
        <v/>
      </c>
      <c r="E393" s="147" t="str">
        <f>IF(Data!R373&gt;0,Data!R373*$D393,"")</f>
        <v/>
      </c>
      <c r="F393" s="120" t="str">
        <f>IF(Data!P373&gt;0.0001,Data!P373,"")</f>
        <v/>
      </c>
      <c r="G393" s="148" t="str">
        <f>IF(Data!P373&gt;0,10^(-Data!P373)*10^3,"")</f>
        <v/>
      </c>
      <c r="H393" s="149" t="str">
        <f t="shared" si="20"/>
        <v/>
      </c>
      <c r="I393" s="266" t="str">
        <f>IF(Data!T373&gt;0,Data!T373*$D393,"")</f>
        <v/>
      </c>
      <c r="J393" s="266" t="str">
        <f>IF(Data!V373&gt;0,Data!V373*$D393,"")</f>
        <v/>
      </c>
      <c r="K393" s="266" t="str">
        <f>IF(Data!X373&gt;0,Data!X373*$D393,"")</f>
        <v/>
      </c>
      <c r="L393" s="266" t="str">
        <f>IF(Data!Z373&gt;0,Data!Z373*$D393,"")</f>
        <v/>
      </c>
      <c r="M393" s="266" t="str">
        <f>IF(Data!AB373&gt;0,Data!AB373*$D393,"")</f>
        <v/>
      </c>
      <c r="N393" s="266" t="str">
        <f>IF(Data!AD373&gt;0,Data!AD373*$D393,"")</f>
        <v/>
      </c>
      <c r="O393" s="266" t="str">
        <f>IF(Data!AF373&gt;0,Data!AF373*$D393,"")</f>
        <v/>
      </c>
      <c r="P393" s="266" t="str">
        <f>IF(Data!AH373&gt;0,Data!AH373*$D393,"")</f>
        <v/>
      </c>
    </row>
    <row r="394" spans="1:16" x14ac:dyDescent="0.2">
      <c r="A394" s="120" t="str">
        <f>IF(Data!A374&gt;0.0001,Data!A374,"")</f>
        <v>DEU96134</v>
      </c>
      <c r="B394" s="380">
        <v>39765</v>
      </c>
      <c r="C394" s="380">
        <v>39766</v>
      </c>
      <c r="D394" s="121">
        <f>IF(Data!N374&gt;0,Data!N374,"")</f>
        <v>15.619300000000001</v>
      </c>
      <c r="E394" s="147">
        <f>IF(Data!R374&gt;0,Data!R374*$D394,"")</f>
        <v>67.162990000000008</v>
      </c>
      <c r="F394" s="120">
        <f>IF(Data!P374&gt;0.0001,Data!P374,"")</f>
        <v>5.38</v>
      </c>
      <c r="G394" s="148">
        <f>IF(Data!P374&gt;0,10^(-Data!P374)*10^3,"")</f>
        <v>4.1686938347033544E-3</v>
      </c>
      <c r="H394" s="149">
        <f t="shared" si="20"/>
        <v>6.5112079612382107E-2</v>
      </c>
      <c r="I394" s="266">
        <f>IF(Data!T374&gt;0,Data!T374*$D394,"")</f>
        <v>0.89030010000000004</v>
      </c>
      <c r="J394" s="266">
        <f>IF(Data!V374&gt;0,Data!V374*$D394,"")</f>
        <v>2.586274728557858</v>
      </c>
      <c r="K394" s="266">
        <f>IF(Data!X374&gt;0,Data!X374*$D394,"")</f>
        <v>0.90193189491786563</v>
      </c>
      <c r="L394" s="266">
        <f>IF(Data!Z374&gt;0,Data!Z374*$D394,"")</f>
        <v>0.53105620000000009</v>
      </c>
      <c r="M394" s="266">
        <f>IF(Data!AB374&gt;0,Data!AB374*$D394,"")</f>
        <v>2.3770647189289873</v>
      </c>
      <c r="N394" s="266">
        <f>IF(Data!AD374&gt;0,Data!AD374*$D394,"")</f>
        <v>0.46857900000000002</v>
      </c>
      <c r="O394" s="266">
        <f>IF(Data!AF374&gt;0,Data!AF374*$D394,"")</f>
        <v>0.3436246</v>
      </c>
      <c r="P394" s="266">
        <f>IF(Data!AH374&gt;0,Data!AH374*$D394,"")</f>
        <v>1.1402089</v>
      </c>
    </row>
    <row r="395" spans="1:16" x14ac:dyDescent="0.2">
      <c r="A395" s="120" t="str">
        <f>IF(Data!A375&gt;0.0001,Data!A375,"")</f>
        <v>DEU96135</v>
      </c>
      <c r="B395" s="380">
        <v>39766</v>
      </c>
      <c r="C395" s="380">
        <v>39767</v>
      </c>
      <c r="D395" s="121">
        <f>IF(Data!N375&gt;0,Data!N375,"")</f>
        <v>18.839300000000001</v>
      </c>
      <c r="E395" s="147">
        <f>IF(Data!R375&gt;0,Data!R375*$D395,"")</f>
        <v>154.48226</v>
      </c>
      <c r="F395" s="120">
        <f>IF(Data!P375&gt;0.0001,Data!P375,"")</f>
        <v>4.8600000000000003</v>
      </c>
      <c r="G395" s="148">
        <f>IF(Data!P375&gt;0,10^(-Data!P375)*10^3,"")</f>
        <v>1.3803842646028826E-2</v>
      </c>
      <c r="H395" s="149">
        <f t="shared" si="20"/>
        <v>0.2600547327613309</v>
      </c>
      <c r="I395" s="266">
        <f>IF(Data!T375&gt;0,Data!T375*$D395,"")</f>
        <v>0.35794670000000001</v>
      </c>
      <c r="J395" s="266">
        <f>IF(Data!V375&gt;0,Data!V375*$D395,"")</f>
        <v>3.8556896946836554</v>
      </c>
      <c r="K395" s="266">
        <f>IF(Data!X375&gt;0,Data!X375*$D395,"")</f>
        <v>1.9933800141408675</v>
      </c>
      <c r="L395" s="266">
        <f>IF(Data!Z375&gt;0,Data!Z375*$D395,"")</f>
        <v>1.8650907000000003</v>
      </c>
      <c r="M395" s="266">
        <f>IF(Data!AB375&gt;0,Data!AB375*$D395,"")</f>
        <v>1.3019015286096789</v>
      </c>
      <c r="N395" s="266">
        <f>IF(Data!AD375&gt;0,Data!AD375*$D395,"")</f>
        <v>0.3391074</v>
      </c>
      <c r="O395" s="266">
        <f>IF(Data!AF375&gt;0,Data!AF375*$D395,"")</f>
        <v>0.22607160000000001</v>
      </c>
      <c r="P395" s="266">
        <f>IF(Data!AH375&gt;0,Data!AH375*$D395,"")</f>
        <v>1.0738401000000002</v>
      </c>
    </row>
    <row r="396" spans="1:16" x14ac:dyDescent="0.2">
      <c r="A396" s="120" t="str">
        <f>IF(Data!A376&gt;0.0001,Data!A376,"")</f>
        <v/>
      </c>
      <c r="B396" s="380">
        <v>39767</v>
      </c>
      <c r="C396" s="380">
        <v>39768</v>
      </c>
      <c r="D396" s="121" t="str">
        <f>IF(Data!N376&gt;0,Data!N376,"")</f>
        <v/>
      </c>
      <c r="E396" s="147" t="str">
        <f>IF(Data!R376&gt;0,Data!R376*$D396,"")</f>
        <v/>
      </c>
      <c r="F396" s="120" t="str">
        <f>IF(Data!P376&gt;0.0001,Data!P376,"")</f>
        <v/>
      </c>
      <c r="G396" s="148" t="str">
        <f>IF(Data!P376&gt;0,10^(-Data!P376)*10^3,"")</f>
        <v/>
      </c>
      <c r="H396" s="149" t="str">
        <f t="shared" si="20"/>
        <v/>
      </c>
      <c r="I396" s="266" t="str">
        <f>IF(Data!T376&gt;0,Data!T376*$D396,"")</f>
        <v/>
      </c>
      <c r="J396" s="266" t="str">
        <f>IF(Data!V376&gt;0,Data!V376*$D396,"")</f>
        <v/>
      </c>
      <c r="K396" s="266" t="str">
        <f>IF(Data!X376&gt;0,Data!X376*$D396,"")</f>
        <v/>
      </c>
      <c r="L396" s="266" t="str">
        <f>IF(Data!Z376&gt;0,Data!Z376*$D396,"")</f>
        <v/>
      </c>
      <c r="M396" s="266" t="str">
        <f>IF(Data!AB376&gt;0,Data!AB376*$D396,"")</f>
        <v/>
      </c>
      <c r="N396" s="266" t="str">
        <f>IF(Data!AD376&gt;0,Data!AD376*$D396,"")</f>
        <v/>
      </c>
      <c r="O396" s="266" t="str">
        <f>IF(Data!AF376&gt;0,Data!AF376*$D396,"")</f>
        <v/>
      </c>
      <c r="P396" s="266" t="str">
        <f>IF(Data!AH376&gt;0,Data!AH376*$D396,"")</f>
        <v/>
      </c>
    </row>
    <row r="397" spans="1:16" x14ac:dyDescent="0.2">
      <c r="A397" s="120" t="str">
        <f>IF(Data!A377&gt;0.0001,Data!A377,"")</f>
        <v/>
      </c>
      <c r="B397" s="380">
        <v>39768</v>
      </c>
      <c r="C397" s="380">
        <v>39769</v>
      </c>
      <c r="D397" s="121" t="str">
        <f>IF(Data!N377&gt;0,Data!N377,"")</f>
        <v/>
      </c>
      <c r="E397" s="147" t="str">
        <f>IF(Data!R377&gt;0,Data!R377*$D397,"")</f>
        <v/>
      </c>
      <c r="F397" s="120" t="str">
        <f>IF(Data!P377&gt;0.0001,Data!P377,"")</f>
        <v/>
      </c>
      <c r="G397" s="148" t="str">
        <f>IF(Data!P377&gt;0,10^(-Data!P377)*10^3,"")</f>
        <v/>
      </c>
      <c r="H397" s="149" t="str">
        <f t="shared" si="20"/>
        <v/>
      </c>
      <c r="I397" s="266" t="str">
        <f>IF(Data!T377&gt;0,Data!T377*$D397,"")</f>
        <v/>
      </c>
      <c r="J397" s="266" t="str">
        <f>IF(Data!V377&gt;0,Data!V377*$D397,"")</f>
        <v/>
      </c>
      <c r="K397" s="266" t="str">
        <f>IF(Data!X377&gt;0,Data!X377*$D397,"")</f>
        <v/>
      </c>
      <c r="L397" s="266" t="str">
        <f>IF(Data!Z377&gt;0,Data!Z377*$D397,"")</f>
        <v/>
      </c>
      <c r="M397" s="266" t="str">
        <f>IF(Data!AB377&gt;0,Data!AB377*$D397,"")</f>
        <v/>
      </c>
      <c r="N397" s="266" t="str">
        <f>IF(Data!AD377&gt;0,Data!AD377*$D397,"")</f>
        <v/>
      </c>
      <c r="O397" s="266" t="str">
        <f>IF(Data!AF377&gt;0,Data!AF377*$D397,"")</f>
        <v/>
      </c>
      <c r="P397" s="266" t="str">
        <f>IF(Data!AH377&gt;0,Data!AH377*$D397,"")</f>
        <v/>
      </c>
    </row>
    <row r="398" spans="1:16" x14ac:dyDescent="0.2">
      <c r="A398" s="120" t="str">
        <f>IF(Data!A378&gt;0.0001,Data!A378,"")</f>
        <v/>
      </c>
      <c r="B398" s="380">
        <v>39769</v>
      </c>
      <c r="C398" s="380">
        <v>39770</v>
      </c>
      <c r="D398" s="121" t="str">
        <f>IF(Data!N378&gt;0,Data!N378,"")</f>
        <v/>
      </c>
      <c r="E398" s="147" t="str">
        <f>IF(Data!R378&gt;0,Data!R378*$D398,"")</f>
        <v/>
      </c>
      <c r="F398" s="120" t="str">
        <f>IF(Data!P378&gt;0.0001,Data!P378,"")</f>
        <v/>
      </c>
      <c r="G398" s="148" t="str">
        <f>IF(Data!P378&gt;0,10^(-Data!P378)*10^3,"")</f>
        <v/>
      </c>
      <c r="H398" s="149" t="str">
        <f t="shared" si="20"/>
        <v/>
      </c>
      <c r="I398" s="266" t="str">
        <f>IF(Data!T378&gt;0,Data!T378*$D398,"")</f>
        <v/>
      </c>
      <c r="J398" s="266" t="str">
        <f>IF(Data!V378&gt;0,Data!V378*$D398,"")</f>
        <v/>
      </c>
      <c r="K398" s="266" t="str">
        <f>IF(Data!X378&gt;0,Data!X378*$D398,"")</f>
        <v/>
      </c>
      <c r="L398" s="266" t="str">
        <f>IF(Data!Z378&gt;0,Data!Z378*$D398,"")</f>
        <v/>
      </c>
      <c r="M398" s="266" t="str">
        <f>IF(Data!AB378&gt;0,Data!AB378*$D398,"")</f>
        <v/>
      </c>
      <c r="N398" s="266" t="str">
        <f>IF(Data!AD378&gt;0,Data!AD378*$D398,"")</f>
        <v/>
      </c>
      <c r="O398" s="266" t="str">
        <f>IF(Data!AF378&gt;0,Data!AF378*$D398,"")</f>
        <v/>
      </c>
      <c r="P398" s="266" t="str">
        <f>IF(Data!AH378&gt;0,Data!AH378*$D398,"")</f>
        <v/>
      </c>
    </row>
    <row r="399" spans="1:16" x14ac:dyDescent="0.2">
      <c r="A399" s="120" t="str">
        <f>IF(Data!A379&gt;0.0001,Data!A379,"")</f>
        <v/>
      </c>
      <c r="B399" s="380">
        <v>39770</v>
      </c>
      <c r="C399" s="380">
        <v>39771</v>
      </c>
      <c r="D399" s="121" t="str">
        <f>IF(Data!N379&gt;0,Data!N379,"")</f>
        <v/>
      </c>
      <c r="E399" s="147" t="str">
        <f>IF(Data!R379&gt;0,Data!R379*$D399,"")</f>
        <v/>
      </c>
      <c r="F399" s="120" t="str">
        <f>IF(Data!P379&gt;0.0001,Data!P379,"")</f>
        <v/>
      </c>
      <c r="G399" s="148" t="str">
        <f>IF(Data!P379&gt;0,10^(-Data!P379)*10^3,"")</f>
        <v/>
      </c>
      <c r="H399" s="149" t="str">
        <f t="shared" si="20"/>
        <v/>
      </c>
      <c r="I399" s="266" t="str">
        <f>IF(Data!T379&gt;0,Data!T379*$D399,"")</f>
        <v/>
      </c>
      <c r="J399" s="266" t="str">
        <f>IF(Data!V379&gt;0,Data!V379*$D399,"")</f>
        <v/>
      </c>
      <c r="K399" s="266" t="str">
        <f>IF(Data!X379&gt;0,Data!X379*$D399,"")</f>
        <v/>
      </c>
      <c r="L399" s="266" t="str">
        <f>IF(Data!Z379&gt;0,Data!Z379*$D399,"")</f>
        <v/>
      </c>
      <c r="M399" s="266" t="str">
        <f>IF(Data!AB379&gt;0,Data!AB379*$D399,"")</f>
        <v/>
      </c>
      <c r="N399" s="266" t="str">
        <f>IF(Data!AD379&gt;0,Data!AD379*$D399,"")</f>
        <v/>
      </c>
      <c r="O399" s="266" t="str">
        <f>IF(Data!AF379&gt;0,Data!AF379*$D399,"")</f>
        <v/>
      </c>
      <c r="P399" s="266" t="str">
        <f>IF(Data!AH379&gt;0,Data!AH379*$D399,"")</f>
        <v/>
      </c>
    </row>
    <row r="400" spans="1:16" x14ac:dyDescent="0.2">
      <c r="A400" s="120" t="str">
        <f>IF(Data!A380&gt;0.0001,Data!A380,"")</f>
        <v/>
      </c>
      <c r="B400" s="380">
        <v>39771</v>
      </c>
      <c r="C400" s="380">
        <v>39772</v>
      </c>
      <c r="D400" s="121" t="str">
        <f>IF(Data!N380&gt;0,Data!N380,"")</f>
        <v/>
      </c>
      <c r="E400" s="147" t="str">
        <f>IF(Data!R380&gt;0,Data!R380*$D400,"")</f>
        <v/>
      </c>
      <c r="F400" s="120" t="str">
        <f>IF(Data!P380&gt;0.0001,Data!P380,"")</f>
        <v/>
      </c>
      <c r="G400" s="148" t="str">
        <f>IF(Data!P380&gt;0,10^(-Data!P380)*10^3,"")</f>
        <v/>
      </c>
      <c r="H400" s="149" t="str">
        <f t="shared" si="20"/>
        <v/>
      </c>
      <c r="I400" s="266" t="str">
        <f>IF(Data!T380&gt;0,Data!T380*$D400,"")</f>
        <v/>
      </c>
      <c r="J400" s="266" t="str">
        <f>IF(Data!V380&gt;0,Data!V380*$D400,"")</f>
        <v/>
      </c>
      <c r="K400" s="266" t="str">
        <f>IF(Data!X380&gt;0,Data!X380*$D400,"")</f>
        <v/>
      </c>
      <c r="L400" s="266" t="str">
        <f>IF(Data!Z380&gt;0,Data!Z380*$D400,"")</f>
        <v/>
      </c>
      <c r="M400" s="266" t="str">
        <f>IF(Data!AB380&gt;0,Data!AB380*$D400,"")</f>
        <v/>
      </c>
      <c r="N400" s="266" t="str">
        <f>IF(Data!AD380&gt;0,Data!AD380*$D400,"")</f>
        <v/>
      </c>
      <c r="O400" s="266" t="str">
        <f>IF(Data!AF380&gt;0,Data!AF380*$D400,"")</f>
        <v/>
      </c>
      <c r="P400" s="266" t="str">
        <f>IF(Data!AH380&gt;0,Data!AH380*$D400,"")</f>
        <v/>
      </c>
    </row>
    <row r="401" spans="1:18" x14ac:dyDescent="0.2">
      <c r="A401" s="120" t="str">
        <f>IF(Data!A381&gt;0.0001,Data!A381,"")</f>
        <v>DEU96136</v>
      </c>
      <c r="B401" s="380">
        <v>39772</v>
      </c>
      <c r="C401" s="380">
        <v>39773</v>
      </c>
      <c r="D401" s="121">
        <f>IF(Data!N381&gt;0,Data!N381,"")</f>
        <v>1.9227999999999998</v>
      </c>
      <c r="E401" s="147">
        <f>IF(Data!R381&gt;0,Data!R381*$D401,"")</f>
        <v>30.572519999999997</v>
      </c>
      <c r="F401" s="120">
        <f>IF(Data!P381&gt;0.0001,Data!P381,"")</f>
        <v>4.57</v>
      </c>
      <c r="G401" s="148">
        <f>IF(Data!P381&gt;0,10^(-Data!P381)*10^3,"")</f>
        <v>2.691534803926909E-2</v>
      </c>
      <c r="H401" s="149">
        <f t="shared" si="20"/>
        <v>5.1752831209906605E-2</v>
      </c>
      <c r="I401" s="266">
        <f>IF(Data!T381&gt;0,Data!T381*$D401,"")</f>
        <v>0.25380959999999997</v>
      </c>
      <c r="J401" s="266">
        <f>IF(Data!V381&gt;0,Data!V381*$D401,"")</f>
        <v>1.0976110496656721</v>
      </c>
      <c r="K401" s="266">
        <f>IF(Data!X381&gt;0,Data!X381*$D401,"")</f>
        <v>0.4139614538943599</v>
      </c>
      <c r="L401" s="266">
        <f>IF(Data!Z381&gt;0,Data!Z381*$D401,"")</f>
        <v>0.13844159999999997</v>
      </c>
      <c r="M401" s="266">
        <f>IF(Data!AB381&gt;0,Data!AB381*$D401,"")</f>
        <v>0.46730649724929313</v>
      </c>
      <c r="N401" s="266">
        <f>IF(Data!AD381&gt;0,Data!AD381*$D401,"")</f>
        <v>0.23650439999999998</v>
      </c>
      <c r="O401" s="266">
        <f>IF(Data!AF381&gt;0,Data!AF381*$D401,"")</f>
        <v>7.4989199999999992E-2</v>
      </c>
      <c r="P401" s="266">
        <f>IF(Data!AH381&gt;0,Data!AH381*$D401,"")</f>
        <v>0.33264439999999995</v>
      </c>
    </row>
    <row r="402" spans="1:18" x14ac:dyDescent="0.2">
      <c r="A402" s="120" t="str">
        <f>IF(Data!A382&gt;0.0001,Data!A382,"")</f>
        <v>DEU96137</v>
      </c>
      <c r="B402" s="380">
        <v>39773</v>
      </c>
      <c r="C402" s="380">
        <v>39774</v>
      </c>
      <c r="D402" s="121">
        <f>IF(Data!N382&gt;0,Data!N382,"")</f>
        <v>4.2917999999999994</v>
      </c>
      <c r="E402" s="147">
        <f>IF(Data!R382&gt;0,Data!R382*$D402,"")</f>
        <v>89.698619999999977</v>
      </c>
      <c r="F402" s="120">
        <f>IF(Data!P382&gt;0.0001,Data!P382,"")</f>
        <v>4.54</v>
      </c>
      <c r="G402" s="148">
        <f>IF(Data!P382&gt;0,10^(-Data!P382)*10^3,"")</f>
        <v>2.884031503126603E-2</v>
      </c>
      <c r="H402" s="149">
        <f t="shared" si="20"/>
        <v>0.12377686405118753</v>
      </c>
      <c r="I402" s="266">
        <f>IF(Data!T382&gt;0,Data!T382*$D402,"")</f>
        <v>1.5192971999999998</v>
      </c>
      <c r="J402" s="266">
        <f>IF(Data!V382&gt;0,Data!V382*$D402,"")</f>
        <v>2.129025809398597</v>
      </c>
      <c r="K402" s="266">
        <f>IF(Data!X382&gt;0,Data!X382*$D402,"")</f>
        <v>2.2347561919593595</v>
      </c>
      <c r="L402" s="266">
        <f>IF(Data!Z382&gt;0,Data!Z382*$D402,"")</f>
        <v>0.91844519999999985</v>
      </c>
      <c r="M402" s="266">
        <f>IF(Data!AB382&gt;0,Data!AB382*$D402,"")</f>
        <v>1.6828841568435056</v>
      </c>
      <c r="N402" s="266">
        <f>IF(Data!AD382&gt;0,Data!AD382*$D402,"")</f>
        <v>0.13733759999999998</v>
      </c>
      <c r="O402" s="266">
        <f>IF(Data!AF382&gt;0,Data!AF382*$D402,"")</f>
        <v>0.15879659999999998</v>
      </c>
      <c r="P402" s="266">
        <f>IF(Data!AH382&gt;0,Data!AH382*$D402,"")</f>
        <v>0.45493079999999991</v>
      </c>
    </row>
    <row r="403" spans="1:18" x14ac:dyDescent="0.2">
      <c r="A403" s="120" t="str">
        <f>IF(Data!A383&gt;0.0001,Data!A383,"")</f>
        <v/>
      </c>
      <c r="B403" s="380">
        <v>39774</v>
      </c>
      <c r="C403" s="380">
        <v>39775</v>
      </c>
      <c r="D403" s="121" t="str">
        <f>IF(Data!N383&gt;0,Data!N383,"")</f>
        <v/>
      </c>
      <c r="E403" s="147" t="str">
        <f>IF(Data!R383&gt;0,Data!R383*$D403,"")</f>
        <v/>
      </c>
      <c r="F403" s="120" t="str">
        <f>IF(Data!P383&gt;0.0001,Data!P383,"")</f>
        <v/>
      </c>
      <c r="G403" s="148" t="str">
        <f>IF(Data!P383&gt;0,10^(-Data!P383)*10^3,"")</f>
        <v/>
      </c>
      <c r="H403" s="149" t="str">
        <f t="shared" si="20"/>
        <v/>
      </c>
      <c r="I403" s="266" t="str">
        <f>IF(Data!T383&gt;0,Data!T383*$D403,"")</f>
        <v/>
      </c>
      <c r="J403" s="266" t="str">
        <f>IF(Data!V383&gt;0,Data!V383*$D403,"")</f>
        <v/>
      </c>
      <c r="K403" s="266" t="str">
        <f>IF(Data!X383&gt;0,Data!X383*$D403,"")</f>
        <v/>
      </c>
      <c r="L403" s="266" t="str">
        <f>IF(Data!Z383&gt;0,Data!Z383*$D403,"")</f>
        <v/>
      </c>
      <c r="M403" s="266" t="str">
        <f>IF(Data!AB383&gt;0,Data!AB383*$D403,"")</f>
        <v/>
      </c>
      <c r="N403" s="266" t="str">
        <f>IF(Data!AD383&gt;0,Data!AD383*$D403,"")</f>
        <v/>
      </c>
      <c r="O403" s="266" t="str">
        <f>IF(Data!AF383&gt;0,Data!AF383*$D403,"")</f>
        <v/>
      </c>
      <c r="P403" s="266" t="str">
        <f>IF(Data!AH383&gt;0,Data!AH383*$D403,"")</f>
        <v/>
      </c>
    </row>
    <row r="404" spans="1:18" x14ac:dyDescent="0.2">
      <c r="A404" s="120" t="str">
        <f>IF(Data!A384&gt;0.0001,Data!A384,"")</f>
        <v>DEU96138</v>
      </c>
      <c r="B404" s="380">
        <v>39775</v>
      </c>
      <c r="C404" s="380">
        <v>39776</v>
      </c>
      <c r="D404" s="121">
        <f>IF(Data!N384&gt;0,Data!N384,"")</f>
        <v>3.4638</v>
      </c>
      <c r="E404" s="147">
        <f>IF(Data!R384&gt;0,Data!R384*$D404,"")</f>
        <v>65.812200000000004</v>
      </c>
      <c r="F404" s="120">
        <f>IF(Data!P384&gt;0.0001,Data!P384,"")</f>
        <v>4.53</v>
      </c>
      <c r="G404" s="148">
        <f>IF(Data!P384&gt;0,10^(-Data!P384)*10^3,"")</f>
        <v>2.9512092266663827E-2</v>
      </c>
      <c r="H404" s="149">
        <f t="shared" si="20"/>
        <v>0.10222398519327017</v>
      </c>
      <c r="I404" s="266">
        <f>IF(Data!T384&gt;0,Data!T384*$D404,"")</f>
        <v>0.41565599999999997</v>
      </c>
      <c r="J404" s="266">
        <f>IF(Data!V384&gt;0,Data!V384*$D404,"")</f>
        <v>2.4224949197026047</v>
      </c>
      <c r="K404" s="266">
        <f>IF(Data!X384&gt;0,Data!X384*$D404,"")</f>
        <v>1.0925735735670712</v>
      </c>
      <c r="L404" s="266">
        <f>IF(Data!Z384&gt;0,Data!Z384*$D404,"")</f>
        <v>0.22514700000000001</v>
      </c>
      <c r="M404" s="266">
        <f>IF(Data!AB384&gt;0,Data!AB384*$D404,"")</f>
        <v>1.72667739837685</v>
      </c>
      <c r="N404" s="266">
        <f>IF(Data!AD384&gt;0,Data!AD384*$D404,"")</f>
        <v>0.1177692</v>
      </c>
      <c r="O404" s="266">
        <f>IF(Data!AF384&gt;0,Data!AF384*$D404,"")</f>
        <v>8.6595000000000005E-2</v>
      </c>
      <c r="P404" s="266">
        <f>IF(Data!AH384&gt;0,Data!AH384*$D404,"")</f>
        <v>0.4225836</v>
      </c>
    </row>
    <row r="405" spans="1:18" x14ac:dyDescent="0.2">
      <c r="A405" s="120" t="str">
        <f>IF(Data!A385&gt;0.0001,Data!A385,"")</f>
        <v/>
      </c>
      <c r="B405" s="380">
        <v>39776</v>
      </c>
      <c r="C405" s="380">
        <v>39777</v>
      </c>
      <c r="D405" s="121" t="str">
        <f>IF(Data!N385&gt;0,Data!N385,"")</f>
        <v/>
      </c>
      <c r="E405" s="147" t="str">
        <f>IF(Data!R385&gt;0,Data!R385*$D405,"")</f>
        <v/>
      </c>
      <c r="F405" s="120" t="str">
        <f>IF(Data!P385&gt;0.0001,Data!P385,"")</f>
        <v/>
      </c>
      <c r="G405" s="148" t="str">
        <f>IF(Data!P385&gt;0,10^(-Data!P385)*10^3,"")</f>
        <v/>
      </c>
      <c r="H405" s="149" t="str">
        <f t="shared" si="20"/>
        <v/>
      </c>
      <c r="I405" s="266" t="str">
        <f>IF(Data!T385&gt;0,Data!T385*$D405,"")</f>
        <v/>
      </c>
      <c r="J405" s="266" t="str">
        <f>IF(Data!V385&gt;0,Data!V385*$D405,"")</f>
        <v/>
      </c>
      <c r="K405" s="266" t="str">
        <f>IF(Data!X385&gt;0,Data!X385*$D405,"")</f>
        <v/>
      </c>
      <c r="L405" s="266" t="str">
        <f>IF(Data!Z385&gt;0,Data!Z385*$D405,"")</f>
        <v/>
      </c>
      <c r="M405" s="266" t="str">
        <f>IF(Data!AB385&gt;0,Data!AB385*$D405,"")</f>
        <v/>
      </c>
      <c r="N405" s="266" t="str">
        <f>IF(Data!AD385&gt;0,Data!AD385*$D405,"")</f>
        <v/>
      </c>
      <c r="O405" s="266" t="str">
        <f>IF(Data!AF385&gt;0,Data!AF385*$D405,"")</f>
        <v/>
      </c>
      <c r="P405" s="266" t="str">
        <f>IF(Data!AH385&gt;0,Data!AH385*$D405,"")</f>
        <v/>
      </c>
    </row>
    <row r="406" spans="1:18" x14ac:dyDescent="0.2">
      <c r="A406" s="120" t="str">
        <f>IF(Data!A386&gt;0.0001,Data!A386,"")</f>
        <v>DEU96139</v>
      </c>
      <c r="B406" s="380">
        <v>39777</v>
      </c>
      <c r="C406" s="380">
        <v>39778</v>
      </c>
      <c r="D406" s="121">
        <f>IF(Data!N386&gt;0,Data!N386,"")</f>
        <v>1.9527000000000001</v>
      </c>
      <c r="E406" s="147">
        <f>IF(Data!R386&gt;0,Data!R386*$D406,"")</f>
        <v>21.674970000000002</v>
      </c>
      <c r="F406" s="120">
        <f>IF(Data!P386&gt;0.0001,Data!P386,"")</f>
        <v>4.84</v>
      </c>
      <c r="G406" s="148">
        <f>IF(Data!P386&gt;0,10^(-Data!P386)*10^3,"")</f>
        <v>1.4454397707459276E-2</v>
      </c>
      <c r="H406" s="149">
        <f t="shared" si="20"/>
        <v>2.8225102403355729E-2</v>
      </c>
      <c r="I406" s="266">
        <f>IF(Data!T386&gt;0,Data!T386*$D406,"")</f>
        <v>0.29290500000000003</v>
      </c>
      <c r="J406" s="266">
        <f>IF(Data!V386&gt;0,Data!V386*$D406,"")</f>
        <v>0.74282537091460366</v>
      </c>
      <c r="K406" s="266">
        <f>IF(Data!X386&gt;0,Data!X386*$D406,"")</f>
        <v>0.37933645946992572</v>
      </c>
      <c r="L406" s="266">
        <f>IF(Data!Z386&gt;0,Data!Z386*$D406,"")</f>
        <v>0.25775640000000005</v>
      </c>
      <c r="M406" s="266">
        <f>IF(Data!AB386&gt;0,Data!AB386*$D406,"")</f>
        <v>0.41240868121736241</v>
      </c>
      <c r="N406" s="266">
        <f>IF(Data!AD386&gt;0,Data!AD386*$D406,"")</f>
        <v>0.15035790000000002</v>
      </c>
      <c r="O406" s="266">
        <f>IF(Data!AF386&gt;0,Data!AF386*$D406,"")</f>
        <v>7.6155300000000009E-2</v>
      </c>
      <c r="P406" s="266">
        <f>IF(Data!AH386&gt;0,Data!AH386*$D406,"")</f>
        <v>0.33391170000000003</v>
      </c>
    </row>
    <row r="407" spans="1:18" x14ac:dyDescent="0.2">
      <c r="A407" s="120" t="str">
        <f>IF(Data!A387&gt;0.0001,Data!A387,"")</f>
        <v>DEU96140</v>
      </c>
      <c r="B407" s="380">
        <v>39778</v>
      </c>
      <c r="C407" s="380">
        <v>39779</v>
      </c>
      <c r="D407" s="121">
        <f>IF(Data!N387&gt;0,Data!N387,"")</f>
        <v>4.0295999999999994</v>
      </c>
      <c r="E407" s="147">
        <f>IF(Data!R387&gt;0,Data!R387*$D407,"")</f>
        <v>78.577199999999991</v>
      </c>
      <c r="F407" s="120">
        <f>IF(Data!P387&gt;0.0001,Data!P387,"")</f>
        <v>4.47</v>
      </c>
      <c r="G407" s="148">
        <f>IF(Data!P387&gt;0,10^(-Data!P387)*10^3,"")</f>
        <v>3.3884415613920256E-2</v>
      </c>
      <c r="H407" s="149">
        <f t="shared" si="20"/>
        <v>0.13654064115785305</v>
      </c>
      <c r="I407" s="266">
        <f>IF(Data!T387&gt;0,Data!T387*$D407,"")</f>
        <v>0.50772959999999989</v>
      </c>
      <c r="J407" s="266">
        <f>IF(Data!V387&gt;0,Data!V387*$D407,"")</f>
        <v>2.0945352396471248</v>
      </c>
      <c r="K407" s="266">
        <f>IF(Data!X387&gt;0,Data!X387*$D407,"")</f>
        <v>1.6758921074139614</v>
      </c>
      <c r="L407" s="266">
        <f>IF(Data!Z387&gt;0,Data!Z387*$D407,"")</f>
        <v>0.22565759999999996</v>
      </c>
      <c r="M407" s="266">
        <f>IF(Data!AB387&gt;0,Data!AB387*$D407,"")</f>
        <v>1.3985977631265587</v>
      </c>
      <c r="N407" s="266">
        <f>IF(Data!AD387&gt;0,Data!AD387*$D407,"")</f>
        <v>0.12894719999999998</v>
      </c>
      <c r="O407" s="266">
        <f>IF(Data!AF387&gt;0,Data!AF387*$D407,"")</f>
        <v>8.8651199999999986E-2</v>
      </c>
      <c r="P407" s="266">
        <f>IF(Data!AH387&gt;0,Data!AH387*$D407,"")</f>
        <v>0.43519679999999994</v>
      </c>
    </row>
    <row r="408" spans="1:18" x14ac:dyDescent="0.2">
      <c r="A408" s="120" t="str">
        <f>IF(Data!A388&gt;0.0001,Data!A388,"")</f>
        <v>DEU96141</v>
      </c>
      <c r="B408" s="380">
        <v>39779</v>
      </c>
      <c r="C408" s="380">
        <v>39780</v>
      </c>
      <c r="D408" s="121">
        <f>IF(Data!N388&gt;0,Data!N388,"")</f>
        <v>3.6984000000000004</v>
      </c>
      <c r="E408" s="147">
        <f>IF(Data!R388&gt;0,Data!R388*$D408,"")</f>
        <v>130.92336</v>
      </c>
      <c r="F408" s="120">
        <f>IF(Data!P388&gt;0.0001,Data!P388,"")</f>
        <v>4.25</v>
      </c>
      <c r="G408" s="148">
        <f>IF(Data!P388&gt;0,10^(-Data!P388)*10^3,"")</f>
        <v>5.6234132519034884E-2</v>
      </c>
      <c r="H408" s="149">
        <f t="shared" si="20"/>
        <v>0.20797631570839864</v>
      </c>
      <c r="I408" s="266">
        <f>IF(Data!T388&gt;0,Data!T388*$D408,"")</f>
        <v>0.62872800000000006</v>
      </c>
      <c r="J408" s="266">
        <f>IF(Data!V388&gt;0,Data!V388*$D408,"")</f>
        <v>3.9491951754948804</v>
      </c>
      <c r="K408" s="266">
        <f>IF(Data!X388&gt;0,Data!X388*$D408,"")</f>
        <v>2.7701469531594185</v>
      </c>
      <c r="L408" s="266">
        <f>IF(Data!Z388&gt;0,Data!Z388*$D408,"")</f>
        <v>0.46969680000000003</v>
      </c>
      <c r="M408" s="266">
        <f>IF(Data!AB388&gt;0,Data!AB388*$D408,"")</f>
        <v>2.9664536723898216</v>
      </c>
      <c r="N408" s="266">
        <f>IF(Data!AD388&gt;0,Data!AD388*$D408,"")</f>
        <v>0.15903120000000001</v>
      </c>
      <c r="O408" s="266">
        <f>IF(Data!AF388&gt;0,Data!AF388*$D408,"")</f>
        <v>9.9856800000000009E-2</v>
      </c>
      <c r="P408" s="266">
        <f>IF(Data!AH388&gt;0,Data!AH388*$D408,"")</f>
        <v>0.45860160000000005</v>
      </c>
    </row>
    <row r="409" spans="1:18" x14ac:dyDescent="0.2">
      <c r="A409" s="120" t="str">
        <f>IF(Data!A389&gt;0.0001,Data!A389,"")</f>
        <v>DEU96142</v>
      </c>
      <c r="B409" s="380">
        <v>39780</v>
      </c>
      <c r="C409" s="380">
        <v>39781</v>
      </c>
      <c r="D409" s="121">
        <f>IF(Data!N389&gt;0,Data!N389,"")</f>
        <v>2.1067999999999998</v>
      </c>
      <c r="E409" s="147">
        <f>IF(Data!R389&gt;0,Data!R389*$D409,"")</f>
        <v>109.13223999999998</v>
      </c>
      <c r="F409" s="120">
        <f>IF(Data!P389&gt;0.0001,Data!P389,"")</f>
        <v>4.04</v>
      </c>
      <c r="G409" s="148">
        <f>IF(Data!P389&gt;0,10^(-Data!P389)*10^3,"")</f>
        <v>9.1201083935590926E-2</v>
      </c>
      <c r="H409" s="149">
        <f t="shared" si="20"/>
        <v>0.19214244363550295</v>
      </c>
      <c r="I409" s="266">
        <f>IF(Data!T389&gt;0,Data!T389*$D409,"")</f>
        <v>0.48456399999999999</v>
      </c>
      <c r="J409" s="266">
        <f>IF(Data!V389&gt;0,Data!V389*$D409,"")</f>
        <v>3.8473237156203526</v>
      </c>
      <c r="K409" s="266">
        <f>IF(Data!X389&gt;0,Data!X389*$D409,"")</f>
        <v>1.5948962444421309</v>
      </c>
      <c r="L409" s="266">
        <f>IF(Data!Z389&gt;0,Data!Z389*$D409,"")</f>
        <v>0.26545679999999999</v>
      </c>
      <c r="M409" s="266">
        <f>IF(Data!AB389&gt;0,Data!AB389*$D409,"")</f>
        <v>2.1740606674006315</v>
      </c>
      <c r="N409" s="266">
        <f>IF(Data!AD389&gt;0,Data!AD389*$D409,"")</f>
        <v>0.10955359999999999</v>
      </c>
      <c r="O409" s="266">
        <f>IF(Data!AF389&gt;0,Data!AF389*$D409,"")</f>
        <v>5.2669999999999995E-2</v>
      </c>
      <c r="P409" s="266">
        <f>IF(Data!AH389&gt;0,Data!AH389*$D409,"")</f>
        <v>0.31812679999999993</v>
      </c>
    </row>
    <row r="410" spans="1:18" x14ac:dyDescent="0.2">
      <c r="A410" s="120" t="str">
        <f>IF(Data!A390&gt;0.0001,Data!A390,"")</f>
        <v>DEU96143</v>
      </c>
      <c r="B410" s="380">
        <v>39781</v>
      </c>
      <c r="C410" s="380">
        <v>39782</v>
      </c>
      <c r="D410" s="121">
        <f>IF(Data!N390&gt;0,Data!N390,"")</f>
        <v>5.8604000000000003</v>
      </c>
      <c r="E410" s="147">
        <f>IF(Data!R390&gt;0,Data!R390*$D410,"")</f>
        <v>53.329639999999998</v>
      </c>
      <c r="F410" s="120">
        <f>IF(Data!P390&gt;0.0001,Data!P390,"")</f>
        <v>4.95</v>
      </c>
      <c r="G410" s="148">
        <f>IF(Data!P390&gt;0,10^(-Data!P390)*10^3,"")</f>
        <v>1.1220184543019627E-2</v>
      </c>
      <c r="H410" s="149">
        <f t="shared" si="20"/>
        <v>6.5754769495912219E-2</v>
      </c>
      <c r="I410" s="266">
        <f>IF(Data!T390&gt;0,Data!T390*$D410,"")</f>
        <v>0.50985479999999994</v>
      </c>
      <c r="J410" s="266">
        <f>IF(Data!V390&gt;0,Data!V390*$D410,"")</f>
        <v>1.7620345921954681</v>
      </c>
      <c r="K410" s="266">
        <f>IF(Data!X390&gt;0,Data!X390*$D410,"")</f>
        <v>1.1188950794611814</v>
      </c>
      <c r="L410" s="266">
        <f>IF(Data!Z390&gt;0,Data!Z390*$D410,"")</f>
        <v>0.36334480000000002</v>
      </c>
      <c r="M410" s="266">
        <f>IF(Data!AB390&gt;0,Data!AB390*$D410,"")</f>
        <v>2.7848515540861465</v>
      </c>
      <c r="N410" s="266">
        <f>IF(Data!AD390&gt;0,Data!AD390*$D410,"")</f>
        <v>0.33404280000000003</v>
      </c>
      <c r="O410" s="266">
        <f>IF(Data!AF390&gt;0,Data!AF390*$D410,"")</f>
        <v>0.1113476</v>
      </c>
      <c r="P410" s="266">
        <f>IF(Data!AH390&gt;0,Data!AH390*$D410,"")</f>
        <v>0.59776079999999998</v>
      </c>
    </row>
    <row r="411" spans="1:18" x14ac:dyDescent="0.2">
      <c r="A411" s="120" t="str">
        <f>IF(Data!A391&gt;0.0001,Data!A391,"")</f>
        <v>DEU96144</v>
      </c>
      <c r="B411" s="380">
        <v>39782</v>
      </c>
      <c r="C411" s="380">
        <v>39783</v>
      </c>
      <c r="D411" s="121">
        <f>IF(Data!N391&gt;0,Data!N391,"")</f>
        <v>5.1795999999999998</v>
      </c>
      <c r="E411" s="147">
        <f>IF(Data!R391&gt;0,Data!R391*$D411,"")</f>
        <v>107.21771999999999</v>
      </c>
      <c r="F411" s="120">
        <f>IF(Data!P391&gt;0.0001,Data!P391,"")</f>
        <v>4.46</v>
      </c>
      <c r="G411" s="148">
        <f>IF(Data!P391&gt;0,10^(-Data!P391)*10^3,"")</f>
        <v>3.4673685045253158E-2</v>
      </c>
      <c r="H411" s="149">
        <f t="shared" si="20"/>
        <v>0.17959581906039324</v>
      </c>
      <c r="I411" s="266">
        <f>IF(Data!T391&gt;0,Data!T391*$D411,"")</f>
        <v>2.1806115999999998</v>
      </c>
      <c r="J411" s="266">
        <f>IF(Data!V391&gt;0,Data!V391*$D411,"")</f>
        <v>2.9578926408025161</v>
      </c>
      <c r="K411" s="266">
        <f>IF(Data!X391&gt;0,Data!X391*$D411,"")</f>
        <v>1.7859225428910492</v>
      </c>
      <c r="L411" s="266">
        <f>IF(Data!Z391&gt;0,Data!Z391*$D411,"")</f>
        <v>1.0980751999999998</v>
      </c>
      <c r="M411" s="266">
        <f>IF(Data!AB391&gt;0,Data!AB391*$D411,"")</f>
        <v>2.6423172504706467</v>
      </c>
      <c r="N411" s="266">
        <f>IF(Data!AD391&gt;0,Data!AD391*$D411,"")</f>
        <v>0.19682479999999999</v>
      </c>
      <c r="O411" s="266">
        <f>IF(Data!AF391&gt;0,Data!AF391*$D411,"")</f>
        <v>0.1605676</v>
      </c>
      <c r="P411" s="266">
        <f>IF(Data!AH391&gt;0,Data!AH391*$D411,"")</f>
        <v>0.45580479999999995</v>
      </c>
    </row>
    <row r="412" spans="1:18" x14ac:dyDescent="0.2">
      <c r="A412" s="124" t="s">
        <v>513</v>
      </c>
      <c r="D412" s="362">
        <f>SUM(D382:D411)</f>
        <v>78.662300000000016</v>
      </c>
      <c r="E412" s="363"/>
      <c r="F412" s="364"/>
      <c r="G412" s="364"/>
      <c r="H412" s="364"/>
      <c r="I412" s="364"/>
      <c r="J412" s="364"/>
      <c r="K412" s="364"/>
      <c r="L412" s="364"/>
      <c r="M412" s="364"/>
      <c r="N412" s="364"/>
      <c r="O412" s="364"/>
      <c r="P412" s="364"/>
      <c r="Q412" s="362"/>
    </row>
    <row r="413" spans="1:18" x14ac:dyDescent="0.2">
      <c r="A413" s="124" t="s">
        <v>514</v>
      </c>
      <c r="D413" s="363"/>
      <c r="E413" s="362">
        <f>SUM(E382:E411)/$D412</f>
        <v>12.553767433700765</v>
      </c>
      <c r="F413" s="365">
        <f>LOG(H413/1000)*-1</f>
        <v>4.7387422621568902</v>
      </c>
      <c r="G413" s="364"/>
      <c r="H413" s="366">
        <f>SUM(H382:H411)/$D412</f>
        <v>1.8249784387605637E-2</v>
      </c>
      <c r="I413" s="367">
        <f>SUM(I382:I411)/$D412</f>
        <v>0.15079459664922076</v>
      </c>
      <c r="J413" s="367">
        <f t="shared" ref="J413:P413" si="21">SUM(J382:J411)/$D412</f>
        <v>0.38556934148240318</v>
      </c>
      <c r="K413" s="367">
        <f t="shared" si="21"/>
        <v>0.22016792312523573</v>
      </c>
      <c r="L413" s="367">
        <f t="shared" si="21"/>
        <v>0.11040832139411128</v>
      </c>
      <c r="M413" s="367">
        <f t="shared" si="21"/>
        <v>0.30798599348643796</v>
      </c>
      <c r="N413" s="367">
        <f t="shared" si="21"/>
        <v>5.6395748662319799E-2</v>
      </c>
      <c r="O413" s="367">
        <f t="shared" si="21"/>
        <v>2.5562264261278906E-2</v>
      </c>
      <c r="P413" s="367">
        <f t="shared" si="21"/>
        <v>9.8388263501067191E-2</v>
      </c>
      <c r="Q413" s="368" t="s">
        <v>2074</v>
      </c>
      <c r="R413" s="364"/>
    </row>
    <row r="414" spans="1:18" x14ac:dyDescent="0.2">
      <c r="A414" s="120" t="str">
        <f>IF(Data!A392&gt;0.0001,Data!A392,"")</f>
        <v>DEU96145</v>
      </c>
      <c r="B414" s="380">
        <v>39783</v>
      </c>
      <c r="C414" s="380">
        <v>39784</v>
      </c>
      <c r="D414" s="121">
        <f>IF(Data!N392&gt;0,Data!N392,"")</f>
        <v>1.8169999999999999</v>
      </c>
      <c r="E414" s="147">
        <f>IF(Data!R392&gt;0,Data!R392*$D414,"")</f>
        <v>90.304900000000004</v>
      </c>
      <c r="F414" s="120">
        <f>IF(Data!P392&gt;0.0001,Data!P392,"")</f>
        <v>4.07</v>
      </c>
      <c r="G414" s="148">
        <f>IF(Data!P392&gt;0,10^(-Data!P392)*10^3,"")</f>
        <v>8.5113803820237491E-2</v>
      </c>
      <c r="H414" s="149">
        <f t="shared" ref="H414:H444" si="22">IF(ISNUMBER(G414),G414*$D414,"")</f>
        <v>0.15465178154137152</v>
      </c>
      <c r="I414" s="266">
        <f>IF(Data!T392&gt;0,Data!T392*$D414,"")</f>
        <v>1.1937690000000001</v>
      </c>
      <c r="J414" s="266">
        <f>IF(Data!V392&gt;0,Data!V392*$D414,"")</f>
        <v>2.3235776864430284</v>
      </c>
      <c r="K414" s="266">
        <f>IF(Data!X392&gt;0,Data!X392*$D414,"")</f>
        <v>1.7072589652516084</v>
      </c>
      <c r="L414" s="266">
        <f>IF(Data!Z392&gt;0,Data!Z392*$D414,"")</f>
        <v>0.54509999999999992</v>
      </c>
      <c r="M414" s="266">
        <f>IF(Data!AB392&gt;0,Data!AB392*$D414,"")</f>
        <v>1.1512468486279726</v>
      </c>
      <c r="N414" s="266">
        <f>IF(Data!AD392&gt;0,Data!AD392*$D414,"")</f>
        <v>0.10538600000000001</v>
      </c>
      <c r="O414" s="266">
        <f>IF(Data!AF392&gt;0,Data!AF392*$D414,"")</f>
        <v>7.9947999999999991E-2</v>
      </c>
      <c r="P414" s="266">
        <f>IF(Data!AH392&gt;0,Data!AH392*$D414,"")</f>
        <v>0.18715099999999998</v>
      </c>
    </row>
    <row r="415" spans="1:18" x14ac:dyDescent="0.2">
      <c r="A415" s="120" t="str">
        <f>IF(Data!A393&gt;0.0001,Data!A393,"")</f>
        <v>DEU96146</v>
      </c>
      <c r="B415" s="380">
        <v>39784</v>
      </c>
      <c r="C415" s="380">
        <v>39785</v>
      </c>
      <c r="D415" s="121">
        <f>IF(Data!N393&gt;0,Data!N393,"")</f>
        <v>1.2971999999999999</v>
      </c>
      <c r="E415" s="147">
        <f>IF(Data!R393&gt;0,Data!R393*$D415,"")</f>
        <v>37.359359999999995</v>
      </c>
      <c r="F415" s="120">
        <f>IF(Data!P393&gt;0.0001,Data!P393,"")</f>
        <v>4.53</v>
      </c>
      <c r="G415" s="148">
        <f>IF(Data!P393&gt;0,10^(-Data!P393)*10^3,"")</f>
        <v>2.9512092266663827E-2</v>
      </c>
      <c r="H415" s="149">
        <f t="shared" si="22"/>
        <v>3.8283086088316313E-2</v>
      </c>
      <c r="I415" s="266">
        <f>IF(Data!T393&gt;0,Data!T393*$D415,"")</f>
        <v>2.3051243999999995</v>
      </c>
      <c r="J415" s="266">
        <f>IF(Data!V393&gt;0,Data!V393*$D415,"")</f>
        <v>0.91982957829787892</v>
      </c>
      <c r="K415" s="266">
        <f>IF(Data!X393&gt;0,Data!X393*$D415,"")</f>
        <v>0.97508258876142473</v>
      </c>
      <c r="L415" s="266">
        <f>IF(Data!Z393&gt;0,Data!Z393*$D415,"")</f>
        <v>1.4814023999999997</v>
      </c>
      <c r="M415" s="266">
        <f>IF(Data!AB393&gt;0,Data!AB393*$D415,"")</f>
        <v>0.87931514233161479</v>
      </c>
      <c r="N415" s="266">
        <f>IF(Data!AD393&gt;0,Data!AD393*$D415,"")</f>
        <v>0.16733879999999998</v>
      </c>
      <c r="O415" s="266">
        <f>IF(Data!AF393&gt;0,Data!AF393*$D415,"")</f>
        <v>0.16863599999999998</v>
      </c>
      <c r="P415" s="266">
        <f>IF(Data!AH393&gt;0,Data!AH393*$D415,"")</f>
        <v>0.26852039999999999</v>
      </c>
    </row>
    <row r="416" spans="1:18" x14ac:dyDescent="0.2">
      <c r="A416" s="120" t="str">
        <f>IF(Data!A394&gt;0.0001,Data!A394,"")</f>
        <v/>
      </c>
      <c r="B416" s="380">
        <v>39785</v>
      </c>
      <c r="C416" s="380">
        <v>39786</v>
      </c>
      <c r="D416" s="121" t="str">
        <f>IF(Data!N394&gt;0,Data!N394,"")</f>
        <v/>
      </c>
      <c r="E416" s="147" t="str">
        <f>IF(Data!R394&gt;0,Data!R394*$D416,"")</f>
        <v/>
      </c>
      <c r="F416" s="120" t="str">
        <f>IF(Data!P394&gt;0.0001,Data!P394,"")</f>
        <v/>
      </c>
      <c r="G416" s="148" t="str">
        <f>IF(Data!P394&gt;0,10^(-Data!P394)*10^3,"")</f>
        <v/>
      </c>
      <c r="H416" s="149" t="str">
        <f t="shared" si="22"/>
        <v/>
      </c>
      <c r="I416" s="266" t="str">
        <f>IF(Data!T394&gt;0,Data!T394*$D416,"")</f>
        <v/>
      </c>
      <c r="J416" s="266" t="str">
        <f>IF(Data!V394&gt;0,Data!V394*$D416,"")</f>
        <v/>
      </c>
      <c r="K416" s="266" t="str">
        <f>IF(Data!X394&gt;0,Data!X394*$D416,"")</f>
        <v/>
      </c>
      <c r="L416" s="266" t="str">
        <f>IF(Data!Z394&gt;0,Data!Z394*$D416,"")</f>
        <v/>
      </c>
      <c r="M416" s="266" t="str">
        <f>IF(Data!AB394&gt;0,Data!AB394*$D416,"")</f>
        <v/>
      </c>
      <c r="N416" s="266" t="str">
        <f>IF(Data!AD394&gt;0,Data!AD394*$D416,"")</f>
        <v/>
      </c>
      <c r="O416" s="266" t="str">
        <f>IF(Data!AF394&gt;0,Data!AF394*$D416,"")</f>
        <v/>
      </c>
      <c r="P416" s="266" t="str">
        <f>IF(Data!AH394&gt;0,Data!AH394*$D416,"")</f>
        <v/>
      </c>
    </row>
    <row r="417" spans="1:16" x14ac:dyDescent="0.2">
      <c r="A417" s="120" t="str">
        <f>IF(Data!A395&gt;0.0001,Data!A395,"")</f>
        <v/>
      </c>
      <c r="B417" s="380">
        <v>39786</v>
      </c>
      <c r="C417" s="380">
        <v>39787</v>
      </c>
      <c r="D417" s="121" t="str">
        <f>IF(Data!N395&gt;0,Data!N395,"")</f>
        <v/>
      </c>
      <c r="E417" s="147" t="str">
        <f>IF(Data!R395&gt;0,Data!R395*$D417,"")</f>
        <v/>
      </c>
      <c r="F417" s="120" t="str">
        <f>IF(Data!P395&gt;0.0001,Data!P395,"")</f>
        <v/>
      </c>
      <c r="G417" s="148" t="str">
        <f>IF(Data!P395&gt;0,10^(-Data!P395)*10^3,"")</f>
        <v/>
      </c>
      <c r="H417" s="149" t="str">
        <f t="shared" si="22"/>
        <v/>
      </c>
      <c r="I417" s="266" t="str">
        <f>IF(Data!T395&gt;0,Data!T395*$D417,"")</f>
        <v/>
      </c>
      <c r="J417" s="266" t="str">
        <f>IF(Data!V395&gt;0,Data!V395*$D417,"")</f>
        <v/>
      </c>
      <c r="K417" s="266" t="str">
        <f>IF(Data!X395&gt;0,Data!X395*$D417,"")</f>
        <v/>
      </c>
      <c r="L417" s="266" t="str">
        <f>IF(Data!Z395&gt;0,Data!Z395*$D417,"")</f>
        <v/>
      </c>
      <c r="M417" s="266" t="str">
        <f>IF(Data!AB395&gt;0,Data!AB395*$D417,"")</f>
        <v/>
      </c>
      <c r="N417" s="266" t="str">
        <f>IF(Data!AD395&gt;0,Data!AD395*$D417,"")</f>
        <v/>
      </c>
      <c r="O417" s="266" t="str">
        <f>IF(Data!AF395&gt;0,Data!AF395*$D417,"")</f>
        <v/>
      </c>
      <c r="P417" s="266" t="str">
        <f>IF(Data!AH395&gt;0,Data!AH395*$D417,"")</f>
        <v/>
      </c>
    </row>
    <row r="418" spans="1:16" x14ac:dyDescent="0.2">
      <c r="A418" s="120" t="str">
        <f>IF(Data!A396&gt;0.0001,Data!A396,"")</f>
        <v/>
      </c>
      <c r="B418" s="380">
        <v>39787</v>
      </c>
      <c r="C418" s="380">
        <v>39788</v>
      </c>
      <c r="D418" s="121" t="str">
        <f>IF(Data!N396&gt;0,Data!N396,"")</f>
        <v/>
      </c>
      <c r="E418" s="147" t="str">
        <f>IF(Data!R396&gt;0,Data!R396*$D418,"")</f>
        <v/>
      </c>
      <c r="F418" s="120" t="str">
        <f>IF(Data!P396&gt;0.0001,Data!P396,"")</f>
        <v/>
      </c>
      <c r="G418" s="148" t="str">
        <f>IF(Data!P396&gt;0,10^(-Data!P396)*10^3,"")</f>
        <v/>
      </c>
      <c r="H418" s="149" t="str">
        <f t="shared" si="22"/>
        <v/>
      </c>
      <c r="I418" s="266" t="str">
        <f>IF(Data!T396&gt;0,Data!T396*$D418,"")</f>
        <v/>
      </c>
      <c r="J418" s="266" t="str">
        <f>IF(Data!V396&gt;0,Data!V396*$D418,"")</f>
        <v/>
      </c>
      <c r="K418" s="266" t="str">
        <f>IF(Data!X396&gt;0,Data!X396*$D418,"")</f>
        <v/>
      </c>
      <c r="L418" s="266" t="str">
        <f>IF(Data!Z396&gt;0,Data!Z396*$D418,"")</f>
        <v/>
      </c>
      <c r="M418" s="266" t="str">
        <f>IF(Data!AB396&gt;0,Data!AB396*$D418,"")</f>
        <v/>
      </c>
      <c r="N418" s="266" t="str">
        <f>IF(Data!AD396&gt;0,Data!AD396*$D418,"")</f>
        <v/>
      </c>
      <c r="O418" s="266" t="str">
        <f>IF(Data!AF396&gt;0,Data!AF396*$D418,"")</f>
        <v/>
      </c>
      <c r="P418" s="266" t="str">
        <f>IF(Data!AH396&gt;0,Data!AH396*$D418,"")</f>
        <v/>
      </c>
    </row>
    <row r="419" spans="1:16" x14ac:dyDescent="0.2">
      <c r="A419" s="120" t="str">
        <f>IF(Data!A397&gt;0.0001,Data!A397,"")</f>
        <v/>
      </c>
      <c r="B419" s="380">
        <v>39788</v>
      </c>
      <c r="C419" s="380">
        <v>39789</v>
      </c>
      <c r="D419" s="121" t="str">
        <f>IF(Data!N397&gt;0,Data!N397,"")</f>
        <v/>
      </c>
      <c r="E419" s="147" t="str">
        <f>IF(Data!R397&gt;0,Data!R397*$D419,"")</f>
        <v/>
      </c>
      <c r="F419" s="120" t="str">
        <f>IF(Data!P397&gt;0.0001,Data!P397,"")</f>
        <v/>
      </c>
      <c r="G419" s="148" t="str">
        <f>IF(Data!P397&gt;0,10^(-Data!P397)*10^3,"")</f>
        <v/>
      </c>
      <c r="H419" s="149" t="str">
        <f t="shared" si="22"/>
        <v/>
      </c>
      <c r="I419" s="266" t="str">
        <f>IF(Data!T397&gt;0,Data!T397*$D419,"")</f>
        <v/>
      </c>
      <c r="J419" s="266" t="str">
        <f>IF(Data!V397&gt;0,Data!V397*$D419,"")</f>
        <v/>
      </c>
      <c r="K419" s="266" t="str">
        <f>IF(Data!X397&gt;0,Data!X397*$D419,"")</f>
        <v/>
      </c>
      <c r="L419" s="266" t="str">
        <f>IF(Data!Z397&gt;0,Data!Z397*$D419,"")</f>
        <v/>
      </c>
      <c r="M419" s="266" t="str">
        <f>IF(Data!AB397&gt;0,Data!AB397*$D419,"")</f>
        <v/>
      </c>
      <c r="N419" s="266" t="str">
        <f>IF(Data!AD397&gt;0,Data!AD397*$D419,"")</f>
        <v/>
      </c>
      <c r="O419" s="266" t="str">
        <f>IF(Data!AF397&gt;0,Data!AF397*$D419,"")</f>
        <v/>
      </c>
      <c r="P419" s="266" t="str">
        <f>IF(Data!AH397&gt;0,Data!AH397*$D419,"")</f>
        <v/>
      </c>
    </row>
    <row r="420" spans="1:16" x14ac:dyDescent="0.2">
      <c r="A420" s="120" t="str">
        <f>IF(Data!A398&gt;0.0001,Data!A398,"")</f>
        <v/>
      </c>
      <c r="B420" s="380">
        <v>39789</v>
      </c>
      <c r="C420" s="380">
        <v>39790</v>
      </c>
      <c r="D420" s="121" t="str">
        <f>IF(Data!N398&gt;0,Data!N398,"")</f>
        <v/>
      </c>
      <c r="E420" s="147" t="str">
        <f>IF(Data!R398&gt;0,Data!R398*$D420,"")</f>
        <v/>
      </c>
      <c r="F420" s="120" t="str">
        <f>IF(Data!P398&gt;0.0001,Data!P398,"")</f>
        <v/>
      </c>
      <c r="G420" s="148" t="str">
        <f>IF(Data!P398&gt;0,10^(-Data!P398)*10^3,"")</f>
        <v/>
      </c>
      <c r="H420" s="149" t="str">
        <f t="shared" si="22"/>
        <v/>
      </c>
      <c r="I420" s="266" t="str">
        <f>IF(Data!T398&gt;0,Data!T398*$D420,"")</f>
        <v/>
      </c>
      <c r="J420" s="266" t="str">
        <f>IF(Data!V398&gt;0,Data!V398*$D420,"")</f>
        <v/>
      </c>
      <c r="K420" s="266" t="str">
        <f>IF(Data!X398&gt;0,Data!X398*$D420,"")</f>
        <v/>
      </c>
      <c r="L420" s="266" t="str">
        <f>IF(Data!Z398&gt;0,Data!Z398*$D420,"")</f>
        <v/>
      </c>
      <c r="M420" s="266" t="str">
        <f>IF(Data!AB398&gt;0,Data!AB398*$D420,"")</f>
        <v/>
      </c>
      <c r="N420" s="266" t="str">
        <f>IF(Data!AD398&gt;0,Data!AD398*$D420,"")</f>
        <v/>
      </c>
      <c r="O420" s="266" t="str">
        <f>IF(Data!AF398&gt;0,Data!AF398*$D420,"")</f>
        <v/>
      </c>
      <c r="P420" s="266" t="str">
        <f>IF(Data!AH398&gt;0,Data!AH398*$D420,"")</f>
        <v/>
      </c>
    </row>
    <row r="421" spans="1:16" x14ac:dyDescent="0.2">
      <c r="A421" s="120" t="str">
        <f>IF(Data!A399&gt;0.0001,Data!A399,"")</f>
        <v/>
      </c>
      <c r="B421" s="380">
        <v>39790</v>
      </c>
      <c r="C421" s="380">
        <v>39791</v>
      </c>
      <c r="D421" s="121" t="str">
        <f>IF(Data!N399&gt;0,Data!N399,"")</f>
        <v/>
      </c>
      <c r="E421" s="147" t="str">
        <f>IF(Data!R399&gt;0,Data!R399*$D421,"")</f>
        <v/>
      </c>
      <c r="F421" s="120" t="str">
        <f>IF(Data!P399&gt;0.0001,Data!P399,"")</f>
        <v/>
      </c>
      <c r="G421" s="148" t="str">
        <f>IF(Data!P399&gt;0,10^(-Data!P399)*10^3,"")</f>
        <v/>
      </c>
      <c r="H421" s="149" t="str">
        <f t="shared" si="22"/>
        <v/>
      </c>
      <c r="I421" s="266" t="str">
        <f>IF(Data!T399&gt;0,Data!T399*$D421,"")</f>
        <v/>
      </c>
      <c r="J421" s="266" t="str">
        <f>IF(Data!V399&gt;0,Data!V399*$D421,"")</f>
        <v/>
      </c>
      <c r="K421" s="266" t="str">
        <f>IF(Data!X399&gt;0,Data!X399*$D421,"")</f>
        <v/>
      </c>
      <c r="L421" s="266" t="str">
        <f>IF(Data!Z399&gt;0,Data!Z399*$D421,"")</f>
        <v/>
      </c>
      <c r="M421" s="266" t="str">
        <f>IF(Data!AB399&gt;0,Data!AB399*$D421,"")</f>
        <v/>
      </c>
      <c r="N421" s="266" t="str">
        <f>IF(Data!AD399&gt;0,Data!AD399*$D421,"")</f>
        <v/>
      </c>
      <c r="O421" s="266" t="str">
        <f>IF(Data!AF399&gt;0,Data!AF399*$D421,"")</f>
        <v/>
      </c>
      <c r="P421" s="266" t="str">
        <f>IF(Data!AH399&gt;0,Data!AH399*$D421,"")</f>
        <v/>
      </c>
    </row>
    <row r="422" spans="1:16" x14ac:dyDescent="0.2">
      <c r="A422" s="120" t="str">
        <f>IF(Data!A400&gt;0.0001,Data!A400,"")</f>
        <v/>
      </c>
      <c r="B422" s="380">
        <v>39791</v>
      </c>
      <c r="C422" s="380">
        <v>39792</v>
      </c>
      <c r="D422" s="121" t="str">
        <f>IF(Data!N400&gt;0,Data!N400,"")</f>
        <v/>
      </c>
      <c r="E422" s="147" t="str">
        <f>IF(Data!R400&gt;0,Data!R400*$D422,"")</f>
        <v/>
      </c>
      <c r="F422" s="120" t="str">
        <f>IF(Data!P400&gt;0.0001,Data!P400,"")</f>
        <v/>
      </c>
      <c r="G422" s="148" t="str">
        <f>IF(Data!P400&gt;0,10^(-Data!P400)*10^3,"")</f>
        <v/>
      </c>
      <c r="H422" s="149" t="str">
        <f t="shared" si="22"/>
        <v/>
      </c>
      <c r="I422" s="266" t="str">
        <f>IF(Data!T400&gt;0,Data!T400*$D422,"")</f>
        <v/>
      </c>
      <c r="J422" s="266" t="str">
        <f>IF(Data!V400&gt;0,Data!V400*$D422,"")</f>
        <v/>
      </c>
      <c r="K422" s="266" t="str">
        <f>IF(Data!X400&gt;0,Data!X400*$D422,"")</f>
        <v/>
      </c>
      <c r="L422" s="266" t="str">
        <f>IF(Data!Z400&gt;0,Data!Z400*$D422,"")</f>
        <v/>
      </c>
      <c r="M422" s="266" t="str">
        <f>IF(Data!AB400&gt;0,Data!AB400*$D422,"")</f>
        <v/>
      </c>
      <c r="N422" s="266" t="str">
        <f>IF(Data!AD400&gt;0,Data!AD400*$D422,"")</f>
        <v/>
      </c>
      <c r="O422" s="266" t="str">
        <f>IF(Data!AF400&gt;0,Data!AF400*$D422,"")</f>
        <v/>
      </c>
      <c r="P422" s="266" t="str">
        <f>IF(Data!AH400&gt;0,Data!AH400*$D422,"")</f>
        <v/>
      </c>
    </row>
    <row r="423" spans="1:16" x14ac:dyDescent="0.2">
      <c r="A423" s="120" t="str">
        <f>IF(Data!A401&gt;0.0001,Data!A401,"")</f>
        <v/>
      </c>
      <c r="B423" s="380">
        <v>39792</v>
      </c>
      <c r="C423" s="380">
        <v>39793</v>
      </c>
      <c r="D423" s="121" t="str">
        <f>IF(Data!N401&gt;0,Data!N401,"")</f>
        <v/>
      </c>
      <c r="E423" s="147" t="str">
        <f>IF(Data!R401&gt;0,Data!R401*$D423,"")</f>
        <v/>
      </c>
      <c r="F423" s="120" t="str">
        <f>IF(Data!P401&gt;0.0001,Data!P401,"")</f>
        <v/>
      </c>
      <c r="G423" s="148" t="str">
        <f>IF(Data!P401&gt;0,10^(-Data!P401)*10^3,"")</f>
        <v/>
      </c>
      <c r="H423" s="149" t="str">
        <f t="shared" si="22"/>
        <v/>
      </c>
      <c r="I423" s="266" t="str">
        <f>IF(Data!T401&gt;0,Data!T401*$D423,"")</f>
        <v/>
      </c>
      <c r="J423" s="266" t="str">
        <f>IF(Data!V401&gt;0,Data!V401*$D423,"")</f>
        <v/>
      </c>
      <c r="K423" s="266" t="str">
        <f>IF(Data!X401&gt;0,Data!X401*$D423,"")</f>
        <v/>
      </c>
      <c r="L423" s="266" t="str">
        <f>IF(Data!Z401&gt;0,Data!Z401*$D423,"")</f>
        <v/>
      </c>
      <c r="M423" s="266" t="str">
        <f>IF(Data!AB401&gt;0,Data!AB401*$D423,"")</f>
        <v/>
      </c>
      <c r="N423" s="266" t="str">
        <f>IF(Data!AD401&gt;0,Data!AD401*$D423,"")</f>
        <v/>
      </c>
      <c r="O423" s="266" t="str">
        <f>IF(Data!AF401&gt;0,Data!AF401*$D423,"")</f>
        <v/>
      </c>
      <c r="P423" s="266" t="str">
        <f>IF(Data!AH401&gt;0,Data!AH401*$D423,"")</f>
        <v/>
      </c>
    </row>
    <row r="424" spans="1:16" x14ac:dyDescent="0.2">
      <c r="A424" s="120" t="str">
        <f>IF(Data!A402&gt;0.0001,Data!A402,"")</f>
        <v/>
      </c>
      <c r="B424" s="380">
        <v>39793</v>
      </c>
      <c r="C424" s="380">
        <v>39794</v>
      </c>
      <c r="D424" s="121" t="str">
        <f>IF(Data!N402&gt;0,Data!N402,"")</f>
        <v/>
      </c>
      <c r="E424" s="147" t="str">
        <f>IF(Data!R402&gt;0,Data!R402*$D424,"")</f>
        <v/>
      </c>
      <c r="F424" s="120" t="str">
        <f>IF(Data!P402&gt;0.0001,Data!P402,"")</f>
        <v/>
      </c>
      <c r="G424" s="148" t="str">
        <f>IF(Data!P402&gt;0,10^(-Data!P402)*10^3,"")</f>
        <v/>
      </c>
      <c r="H424" s="149" t="str">
        <f t="shared" si="22"/>
        <v/>
      </c>
      <c r="I424" s="266" t="str">
        <f>IF(Data!T402&gt;0,Data!T402*$D424,"")</f>
        <v/>
      </c>
      <c r="J424" s="266" t="str">
        <f>IF(Data!V402&gt;0,Data!V402*$D424,"")</f>
        <v/>
      </c>
      <c r="K424" s="266" t="str">
        <f>IF(Data!X402&gt;0,Data!X402*$D424,"")</f>
        <v/>
      </c>
      <c r="L424" s="266" t="str">
        <f>IF(Data!Z402&gt;0,Data!Z402*$D424,"")</f>
        <v/>
      </c>
      <c r="M424" s="266" t="str">
        <f>IF(Data!AB402&gt;0,Data!AB402*$D424,"")</f>
        <v/>
      </c>
      <c r="N424" s="266" t="str">
        <f>IF(Data!AD402&gt;0,Data!AD402*$D424,"")</f>
        <v/>
      </c>
      <c r="O424" s="266" t="str">
        <f>IF(Data!AF402&gt;0,Data!AF402*$D424,"")</f>
        <v/>
      </c>
      <c r="P424" s="266" t="str">
        <f>IF(Data!AH402&gt;0,Data!AH402*$D424,"")</f>
        <v/>
      </c>
    </row>
    <row r="425" spans="1:16" x14ac:dyDescent="0.2">
      <c r="A425" s="120" t="str">
        <f>IF(Data!A403&gt;0.0001,Data!A403,"")</f>
        <v/>
      </c>
      <c r="B425" s="380">
        <v>39794</v>
      </c>
      <c r="C425" s="380">
        <v>39795</v>
      </c>
      <c r="D425" s="121" t="str">
        <f>IF(Data!N403&gt;0,Data!N403,"")</f>
        <v/>
      </c>
      <c r="E425" s="147" t="str">
        <f>IF(Data!R403&gt;0,Data!R403*$D425,"")</f>
        <v/>
      </c>
      <c r="F425" s="120" t="str">
        <f>IF(Data!P403&gt;0.0001,Data!P403,"")</f>
        <v/>
      </c>
      <c r="G425" s="148" t="str">
        <f>IF(Data!P403&gt;0,10^(-Data!P403)*10^3,"")</f>
        <v/>
      </c>
      <c r="H425" s="149" t="str">
        <f t="shared" si="22"/>
        <v/>
      </c>
      <c r="I425" s="266" t="str">
        <f>IF(Data!T403&gt;0,Data!T403*$D425,"")</f>
        <v/>
      </c>
      <c r="J425" s="266" t="str">
        <f>IF(Data!V403&gt;0,Data!V403*$D425,"")</f>
        <v/>
      </c>
      <c r="K425" s="266" t="str">
        <f>IF(Data!X403&gt;0,Data!X403*$D425,"")</f>
        <v/>
      </c>
      <c r="L425" s="266" t="str">
        <f>IF(Data!Z403&gt;0,Data!Z403*$D425,"")</f>
        <v/>
      </c>
      <c r="M425" s="266" t="str">
        <f>IF(Data!AB403&gt;0,Data!AB403*$D425,"")</f>
        <v/>
      </c>
      <c r="N425" s="266" t="str">
        <f>IF(Data!AD403&gt;0,Data!AD403*$D425,"")</f>
        <v/>
      </c>
      <c r="O425" s="266" t="str">
        <f>IF(Data!AF403&gt;0,Data!AF403*$D425,"")</f>
        <v/>
      </c>
      <c r="P425" s="266" t="str">
        <f>IF(Data!AH403&gt;0,Data!AH403*$D425,"")</f>
        <v/>
      </c>
    </row>
    <row r="426" spans="1:16" x14ac:dyDescent="0.2">
      <c r="A426" s="120" t="str">
        <f>IF(Data!A404&gt;0.0001,Data!A404,"")</f>
        <v>DEU96147</v>
      </c>
      <c r="B426" s="380">
        <v>39795</v>
      </c>
      <c r="C426" s="380">
        <v>39796</v>
      </c>
      <c r="D426" s="121">
        <f>IF(Data!N404&gt;0,Data!N404,"")</f>
        <v>5.3037999999999998</v>
      </c>
      <c r="E426" s="147">
        <f>IF(Data!R404&gt;0,Data!R404*$D426,"")</f>
        <v>49.325340000000004</v>
      </c>
      <c r="F426" s="120">
        <f>IF(Data!P404&gt;0.0001,Data!P404,"")</f>
        <v>4.8499999999999996</v>
      </c>
      <c r="G426" s="148">
        <f>IF(Data!P404&gt;0,10^(-Data!P404)*10^3,"")</f>
        <v>1.4125375446227545E-2</v>
      </c>
      <c r="H426" s="149">
        <f t="shared" si="22"/>
        <v>7.4918166291701657E-2</v>
      </c>
      <c r="I426" s="266">
        <f>IF(Data!T404&gt;0,Data!T404*$D426,"")</f>
        <v>0.57811420000000002</v>
      </c>
      <c r="J426" s="266">
        <f>IF(Data!V404&gt;0,Data!V404*$D426,"")</f>
        <v>1.4257494588726716</v>
      </c>
      <c r="K426" s="266">
        <f>IF(Data!X404&gt;0,Data!X404*$D426,"")</f>
        <v>0.95774629271928557</v>
      </c>
      <c r="L426" s="266">
        <f>IF(Data!Z404&gt;0,Data!Z404*$D426,"")</f>
        <v>0.79026619999999992</v>
      </c>
      <c r="M426" s="266">
        <f>IF(Data!AB404&gt;0,Data!AB404*$D426,"")</f>
        <v>0.6630348915715949</v>
      </c>
      <c r="N426" s="266">
        <f>IF(Data!AD404&gt;0,Data!AD404*$D426,"")</f>
        <v>0.18563300000000002</v>
      </c>
      <c r="O426" s="266">
        <f>IF(Data!AF404&gt;0,Data!AF404*$D426,"")</f>
        <v>0.1750254</v>
      </c>
      <c r="P426" s="266">
        <f>IF(Data!AH404&gt;0,Data!AH404*$D426,"")</f>
        <v>0.53037999999999996</v>
      </c>
    </row>
    <row r="427" spans="1:16" x14ac:dyDescent="0.2">
      <c r="A427" s="120" t="str">
        <f>IF(Data!A405&gt;0.0001,Data!A405,"")</f>
        <v>DEU96148</v>
      </c>
      <c r="B427" s="380">
        <v>39796</v>
      </c>
      <c r="C427" s="380">
        <v>39797</v>
      </c>
      <c r="D427" s="121">
        <f>IF(Data!N405&gt;0,Data!N405,"")</f>
        <v>1.2259</v>
      </c>
      <c r="E427" s="147">
        <f>IF(Data!R405&gt;0,Data!R405*$D427,"")</f>
        <v>31.8734</v>
      </c>
      <c r="F427" s="120">
        <f>IF(Data!P405&gt;0.0001,Data!P405,"")</f>
        <v>4.38</v>
      </c>
      <c r="G427" s="148">
        <f>IF(Data!P405&gt;0,10^(-Data!P405)*10^3,"")</f>
        <v>4.1686938347033506E-2</v>
      </c>
      <c r="H427" s="149">
        <f t="shared" si="22"/>
        <v>5.1104017719628372E-2</v>
      </c>
      <c r="I427" s="266">
        <f>IF(Data!T405&gt;0,Data!T405*$D427,"")</f>
        <v>6.9876300000000002E-2</v>
      </c>
      <c r="J427" s="266">
        <f>IF(Data!V405&gt;0,Data!V405*$D427,"")</f>
        <v>0.84047123721554717</v>
      </c>
      <c r="K427" s="266">
        <f>IF(Data!X405&gt;0,Data!X405*$D427,"")</f>
        <v>0.81960022665361953</v>
      </c>
      <c r="L427" s="266">
        <f>IF(Data!Z405&gt;0,Data!Z405*$D427,"")</f>
        <v>3.3099299999999998E-2</v>
      </c>
      <c r="M427" s="266">
        <f>IF(Data!AB405&gt;0,Data!AB405*$D427,"")</f>
        <v>0.80909094187593533</v>
      </c>
      <c r="N427" s="266">
        <f>IF(Data!AD405&gt;0,Data!AD405*$D427,"")</f>
        <v>6.1295000000000002E-2</v>
      </c>
      <c r="O427" s="266">
        <f>IF(Data!AF405&gt;0,Data!AF405*$D427,"")</f>
        <v>2.57439E-2</v>
      </c>
      <c r="P427" s="266">
        <f>IF(Data!AH405&gt;0,Data!AH405*$D427,"")</f>
        <v>0.10665329999999999</v>
      </c>
    </row>
    <row r="428" spans="1:16" x14ac:dyDescent="0.2">
      <c r="A428" s="120" t="str">
        <f>IF(Data!A406&gt;0.0001,Data!A406,"")</f>
        <v/>
      </c>
      <c r="B428" s="380">
        <v>39797</v>
      </c>
      <c r="C428" s="380">
        <v>39798</v>
      </c>
      <c r="D428" s="121" t="str">
        <f>IF(Data!N406&gt;0,Data!N406,"")</f>
        <v/>
      </c>
      <c r="E428" s="147" t="str">
        <f>IF(Data!R406&gt;0,Data!R406*$D428,"")</f>
        <v/>
      </c>
      <c r="F428" s="120" t="str">
        <f>IF(Data!P406&gt;0.0001,Data!P406,"")</f>
        <v/>
      </c>
      <c r="G428" s="148" t="str">
        <f>IF(Data!P406&gt;0,10^(-Data!P406)*10^3,"")</f>
        <v/>
      </c>
      <c r="H428" s="149" t="str">
        <f t="shared" si="22"/>
        <v/>
      </c>
      <c r="I428" s="266" t="str">
        <f>IF(Data!T406&gt;0,Data!T406*$D428,"")</f>
        <v/>
      </c>
      <c r="J428" s="266" t="str">
        <f>IF(Data!V406&gt;0,Data!V406*$D428,"")</f>
        <v/>
      </c>
      <c r="K428" s="266" t="str">
        <f>IF(Data!X406&gt;0,Data!X406*$D428,"")</f>
        <v/>
      </c>
      <c r="L428" s="266" t="str">
        <f>IF(Data!Z406&gt;0,Data!Z406*$D428,"")</f>
        <v/>
      </c>
      <c r="M428" s="266" t="str">
        <f>IF(Data!AB406&gt;0,Data!AB406*$D428,"")</f>
        <v/>
      </c>
      <c r="N428" s="266" t="str">
        <f>IF(Data!AD406&gt;0,Data!AD406*$D428,"")</f>
        <v/>
      </c>
      <c r="O428" s="266" t="str">
        <f>IF(Data!AF406&gt;0,Data!AF406*$D428,"")</f>
        <v/>
      </c>
      <c r="P428" s="266" t="str">
        <f>IF(Data!AH406&gt;0,Data!AH406*$D428,"")</f>
        <v/>
      </c>
    </row>
    <row r="429" spans="1:16" x14ac:dyDescent="0.2">
      <c r="A429" s="120" t="str">
        <f>IF(Data!A407&gt;0.0001,Data!A407,"")</f>
        <v/>
      </c>
      <c r="B429" s="380">
        <v>39798</v>
      </c>
      <c r="C429" s="380">
        <v>39799</v>
      </c>
      <c r="D429" s="121" t="str">
        <f>IF(Data!N407&gt;0,Data!N407,"")</f>
        <v/>
      </c>
      <c r="E429" s="147" t="str">
        <f>IF(Data!R407&gt;0,Data!R407*$D429,"")</f>
        <v/>
      </c>
      <c r="F429" s="120" t="str">
        <f>IF(Data!P407&gt;0.0001,Data!P407,"")</f>
        <v/>
      </c>
      <c r="G429" s="148" t="str">
        <f>IF(Data!P407&gt;0,10^(-Data!P407)*10^3,"")</f>
        <v/>
      </c>
      <c r="H429" s="149" t="str">
        <f t="shared" si="22"/>
        <v/>
      </c>
      <c r="I429" s="266" t="str">
        <f>IF(Data!T407&gt;0,Data!T407*$D429,"")</f>
        <v/>
      </c>
      <c r="J429" s="266" t="str">
        <f>IF(Data!V407&gt;0,Data!V407*$D429,"")</f>
        <v/>
      </c>
      <c r="K429" s="266" t="str">
        <f>IF(Data!X407&gt;0,Data!X407*$D429,"")</f>
        <v/>
      </c>
      <c r="L429" s="266" t="str">
        <f>IF(Data!Z407&gt;0,Data!Z407*$D429,"")</f>
        <v/>
      </c>
      <c r="M429" s="266" t="str">
        <f>IF(Data!AB407&gt;0,Data!AB407*$D429,"")</f>
        <v/>
      </c>
      <c r="N429" s="266" t="str">
        <f>IF(Data!AD407&gt;0,Data!AD407*$D429,"")</f>
        <v/>
      </c>
      <c r="O429" s="266" t="str">
        <f>IF(Data!AF407&gt;0,Data!AF407*$D429,"")</f>
        <v/>
      </c>
      <c r="P429" s="266" t="str">
        <f>IF(Data!AH407&gt;0,Data!AH407*$D429,"")</f>
        <v/>
      </c>
    </row>
    <row r="430" spans="1:16" x14ac:dyDescent="0.2">
      <c r="A430" s="120" t="str">
        <f>IF(Data!A408&gt;0.0001,Data!A408,"")</f>
        <v>DEU96149</v>
      </c>
      <c r="B430" s="380">
        <v>39799</v>
      </c>
      <c r="C430" s="380">
        <v>39800</v>
      </c>
      <c r="D430" s="121">
        <f>IF(Data!N408&gt;0,Data!N408,"")</f>
        <v>3.0129999999999999</v>
      </c>
      <c r="E430" s="147">
        <f>IF(Data!R408&gt;0,Data!R408*$D430,"")</f>
        <v>32.239099999999993</v>
      </c>
      <c r="F430" s="120">
        <f>IF(Data!P408&gt;0.0001,Data!P408,"")</f>
        <v>4.8899999999999997</v>
      </c>
      <c r="G430" s="148">
        <f>IF(Data!P408&gt;0,10^(-Data!P408)*10^3,"")</f>
        <v>1.2882495516931347E-2</v>
      </c>
      <c r="H430" s="149">
        <f t="shared" si="22"/>
        <v>3.8814958992514151E-2</v>
      </c>
      <c r="I430" s="266">
        <f>IF(Data!T408&gt;0,Data!T408*$D430,"")</f>
        <v>0.41278100000000001</v>
      </c>
      <c r="J430" s="266">
        <f>IF(Data!V408&gt;0,Data!V408*$D430,"")</f>
        <v>1.0706239869091203</v>
      </c>
      <c r="K430" s="266">
        <f>IF(Data!X408&gt;0,Data!X408*$D430,"")</f>
        <v>0.70599612816722523</v>
      </c>
      <c r="L430" s="266">
        <f>IF(Data!Z408&gt;0,Data!Z408*$D430,"")</f>
        <v>0.171741</v>
      </c>
      <c r="M430" s="266">
        <f>IF(Data!AB408&gt;0,Data!AB408*$D430,"")</f>
        <v>1.078508135323466</v>
      </c>
      <c r="N430" s="266">
        <f>IF(Data!AD408&gt;0,Data!AD408*$D430,"")</f>
        <v>0.21392299999999997</v>
      </c>
      <c r="O430" s="266">
        <f>IF(Data!AF408&gt;0,Data!AF408*$D430,"")</f>
        <v>7.5325000000000003E-2</v>
      </c>
      <c r="P430" s="266">
        <f>IF(Data!AH408&gt;0,Data!AH408*$D430,"")</f>
        <v>0.32841700000000001</v>
      </c>
    </row>
    <row r="431" spans="1:16" x14ac:dyDescent="0.2">
      <c r="A431" s="120" t="str">
        <f>IF(Data!A409&gt;0.0001,Data!A409,"")</f>
        <v>DEU96150</v>
      </c>
      <c r="B431" s="380">
        <v>39800</v>
      </c>
      <c r="C431" s="380">
        <v>39801</v>
      </c>
      <c r="D431" s="121">
        <f>IF(Data!N409&gt;0,Data!N409,"")</f>
        <v>0.40249999999999997</v>
      </c>
      <c r="E431" s="147">
        <f>IF(Data!R409&gt;0,Data!R409*$D431,"")</f>
        <v>1.8112499999999998</v>
      </c>
      <c r="F431" s="120">
        <f>IF(Data!P409&gt;0.0001,Data!P409,"")</f>
        <v>5.31</v>
      </c>
      <c r="G431" s="148">
        <f>IF(Data!P409&gt;0,10^(-Data!P409)*10^3,"")</f>
        <v>4.8977881936844584E-3</v>
      </c>
      <c r="H431" s="149">
        <f t="shared" si="22"/>
        <v>1.9713597479579944E-3</v>
      </c>
      <c r="I431" s="266">
        <f>IF(Data!T409&gt;0,Data!T409*$D431,"")</f>
        <v>1.00625E-2</v>
      </c>
      <c r="J431" s="266">
        <f>IF(Data!V409&gt;0,Data!V409*$D431,"")</f>
        <v>3.3732529541972422E-2</v>
      </c>
      <c r="K431" s="266">
        <f>IF(Data!X409&gt;0,Data!X409*$D431,"")</f>
        <v>2.7944432553975555E-2</v>
      </c>
      <c r="L431" s="266">
        <f>IF(Data!Z409&gt;0,Data!Z409*$D431,"")</f>
        <v>1.00625E-2</v>
      </c>
      <c r="M431" s="266">
        <f>IF(Data!AB409&gt;0,Data!AB409*$D431,"")</f>
        <v>4.0941198195576248E-2</v>
      </c>
      <c r="N431" s="266">
        <f>IF(Data!AD409&gt;0,Data!AD409*$D431,"")</f>
        <v>1.2074999999999999E-2</v>
      </c>
      <c r="O431" s="266">
        <f>IF(Data!AF409&gt;0,Data!AF409*$D431,"")</f>
        <v>6.0374999999999995E-3</v>
      </c>
      <c r="P431" s="266">
        <f>IF(Data!AH409&gt;0,Data!AH409*$D431,"")</f>
        <v>2.6162499999999998E-2</v>
      </c>
    </row>
    <row r="432" spans="1:16" x14ac:dyDescent="0.2">
      <c r="A432" s="120" t="str">
        <f>IF(Data!A410&gt;0.0001,Data!A410,"")</f>
        <v/>
      </c>
      <c r="B432" s="380">
        <v>39801</v>
      </c>
      <c r="C432" s="380">
        <v>39802</v>
      </c>
      <c r="D432" s="121" t="str">
        <f>IF(Data!N410&gt;0,Data!N410,"")</f>
        <v/>
      </c>
      <c r="E432" s="147" t="str">
        <f>IF(Data!R410&gt;0,Data!R410*$D432,"")</f>
        <v/>
      </c>
      <c r="F432" s="120" t="str">
        <f>IF(Data!P410&gt;0.0001,Data!P410,"")</f>
        <v/>
      </c>
      <c r="G432" s="148" t="str">
        <f>IF(Data!P410&gt;0,10^(-Data!P410)*10^3,"")</f>
        <v/>
      </c>
      <c r="H432" s="149" t="str">
        <f t="shared" si="22"/>
        <v/>
      </c>
      <c r="I432" s="266" t="str">
        <f>IF(Data!T410&gt;0,Data!T410*$D432,"")</f>
        <v/>
      </c>
      <c r="J432" s="266" t="str">
        <f>IF(Data!V410&gt;0,Data!V410*$D432,"")</f>
        <v/>
      </c>
      <c r="K432" s="266" t="str">
        <f>IF(Data!X410&gt;0,Data!X410*$D432,"")</f>
        <v/>
      </c>
      <c r="L432" s="266" t="str">
        <f>IF(Data!Z410&gt;0,Data!Z410*$D432,"")</f>
        <v/>
      </c>
      <c r="M432" s="266" t="str">
        <f>IF(Data!AB410&gt;0,Data!AB410*$D432,"")</f>
        <v/>
      </c>
      <c r="N432" s="266" t="str">
        <f>IF(Data!AD410&gt;0,Data!AD410*$D432,"")</f>
        <v/>
      </c>
      <c r="O432" s="266" t="str">
        <f>IF(Data!AF410&gt;0,Data!AF410*$D432,"")</f>
        <v/>
      </c>
      <c r="P432" s="266" t="str">
        <f>IF(Data!AH410&gt;0,Data!AH410*$D432,"")</f>
        <v/>
      </c>
    </row>
    <row r="433" spans="1:18" x14ac:dyDescent="0.2">
      <c r="A433" s="120" t="str">
        <f>IF(Data!A411&gt;0.0001,Data!A411,"")</f>
        <v>DEU96151</v>
      </c>
      <c r="B433" s="380">
        <v>39802</v>
      </c>
      <c r="C433" s="380">
        <v>39803</v>
      </c>
      <c r="D433" s="121">
        <f>IF(Data!N411&gt;0,Data!N411,"")</f>
        <v>9.1723999999999997</v>
      </c>
      <c r="E433" s="147">
        <f>IF(Data!R411&gt;0,Data!R411*$D433,"")</f>
        <v>69.710239999999999</v>
      </c>
      <c r="F433" s="120">
        <f>IF(Data!P411&gt;0.0001,Data!P411,"")</f>
        <v>4.8499999999999996</v>
      </c>
      <c r="G433" s="148">
        <f>IF(Data!P411&gt;0,10^(-Data!P411)*10^3,"")</f>
        <v>1.4125375446227545E-2</v>
      </c>
      <c r="H433" s="149">
        <f t="shared" si="22"/>
        <v>0.12956359374297755</v>
      </c>
      <c r="I433" s="266">
        <f>IF(Data!T411&gt;0,Data!T411*$D433,"")</f>
        <v>0.22931000000000001</v>
      </c>
      <c r="J433" s="266">
        <f>IF(Data!V411&gt;0,Data!V411*$D433,"")</f>
        <v>2.0367870194926216</v>
      </c>
      <c r="K433" s="266">
        <f>IF(Data!X411&gt;0,Data!X411*$D433,"")</f>
        <v>0.71947701376194539</v>
      </c>
      <c r="L433" s="266">
        <f>IF(Data!Z411&gt;0,Data!Z411*$D433,"")</f>
        <v>5.5034399999999997E-2</v>
      </c>
      <c r="M433" s="266">
        <f>IF(Data!AB411&gt;0,Data!AB411*$D433,"")</f>
        <v>0.62674232757026438</v>
      </c>
      <c r="N433" s="266">
        <f>IF(Data!AD411&gt;0,Data!AD411*$D433,"")</f>
        <v>0.1742756</v>
      </c>
      <c r="O433" s="266">
        <f>IF(Data!AF411&gt;0,Data!AF411*$D433,"")</f>
        <v>0.11924119999999999</v>
      </c>
      <c r="P433" s="266">
        <f>IF(Data!AH411&gt;0,Data!AH411*$D433,"")</f>
        <v>0.54117159999999997</v>
      </c>
    </row>
    <row r="434" spans="1:18" x14ac:dyDescent="0.2">
      <c r="A434" s="120" t="str">
        <f>IF(Data!A412&gt;0.0001,Data!A412,"")</f>
        <v/>
      </c>
      <c r="B434" s="380">
        <v>39803</v>
      </c>
      <c r="C434" s="380">
        <v>39804</v>
      </c>
      <c r="D434" s="121" t="str">
        <f>IF(Data!N412&gt;0,Data!N412,"")</f>
        <v/>
      </c>
      <c r="E434" s="147" t="str">
        <f>IF(Data!R412&gt;0,Data!R412*$D434,"")</f>
        <v/>
      </c>
      <c r="F434" s="120" t="str">
        <f>IF(Data!P412&gt;0.0001,Data!P412,"")</f>
        <v/>
      </c>
      <c r="G434" s="148" t="str">
        <f>IF(Data!P412&gt;0,10^(-Data!P412)*10^3,"")</f>
        <v/>
      </c>
      <c r="H434" s="149" t="str">
        <f t="shared" si="22"/>
        <v/>
      </c>
      <c r="I434" s="266" t="str">
        <f>IF(Data!T412&gt;0,Data!T412*$D434,"")</f>
        <v/>
      </c>
      <c r="J434" s="266" t="str">
        <f>IF(Data!V412&gt;0,Data!V412*$D434,"")</f>
        <v/>
      </c>
      <c r="K434" s="266" t="str">
        <f>IF(Data!X412&gt;0,Data!X412*$D434,"")</f>
        <v/>
      </c>
      <c r="L434" s="266" t="str">
        <f>IF(Data!Z412&gt;0,Data!Z412*$D434,"")</f>
        <v/>
      </c>
      <c r="M434" s="266" t="str">
        <f>IF(Data!AB412&gt;0,Data!AB412*$D434,"")</f>
        <v/>
      </c>
      <c r="N434" s="266" t="str">
        <f>IF(Data!AD412&gt;0,Data!AD412*$D434,"")</f>
        <v/>
      </c>
      <c r="O434" s="266" t="str">
        <f>IF(Data!AF412&gt;0,Data!AF412*$D434,"")</f>
        <v/>
      </c>
      <c r="P434" s="266" t="str">
        <f>IF(Data!AH412&gt;0,Data!AH412*$D434,"")</f>
        <v/>
      </c>
    </row>
    <row r="435" spans="1:18" x14ac:dyDescent="0.2">
      <c r="A435" s="120" t="str">
        <f>IF(Data!A413&gt;0.0001,Data!A413,"")</f>
        <v>DEU96152</v>
      </c>
      <c r="B435" s="380">
        <v>39804</v>
      </c>
      <c r="C435" s="380">
        <v>39805</v>
      </c>
      <c r="D435" s="121">
        <f>IF(Data!N413&gt;0,Data!N413,"")</f>
        <v>3.1509999999999998</v>
      </c>
      <c r="E435" s="147">
        <f>IF(Data!R413&gt;0,Data!R413*$D435,"")</f>
        <v>19.536200000000001</v>
      </c>
      <c r="F435" s="120">
        <f>IF(Data!P413&gt;0.0001,Data!P413,"")</f>
        <v>5.1100000000000003</v>
      </c>
      <c r="G435" s="148">
        <f>IF(Data!P413&gt;0,10^(-Data!P413)*10^3,"")</f>
        <v>7.7624711662868957E-3</v>
      </c>
      <c r="H435" s="149">
        <f t="shared" si="22"/>
        <v>2.4459546644970007E-2</v>
      </c>
      <c r="I435" s="266">
        <f>IF(Data!T413&gt;0,Data!T413*$D435,"")</f>
        <v>0.20796599999999998</v>
      </c>
      <c r="J435" s="266">
        <f>IF(Data!V413&gt;0,Data!V413*$D435,"")</f>
        <v>0.53384942786872025</v>
      </c>
      <c r="K435" s="266">
        <f>IF(Data!X413&gt;0,Data!X413*$D435,"")</f>
        <v>0.38494223547292372</v>
      </c>
      <c r="L435" s="266">
        <f>IF(Data!Z413&gt;0,Data!Z413*$D435,"")</f>
        <v>8.8228000000000001E-2</v>
      </c>
      <c r="M435" s="266">
        <f>IF(Data!AB413&gt;0,Data!AB413*$D435,"")</f>
        <v>0.42816367578579728</v>
      </c>
      <c r="N435" s="266">
        <f>IF(Data!AD413&gt;0,Data!AD413*$D435,"")</f>
        <v>6.6170999999999994E-2</v>
      </c>
      <c r="O435" s="266">
        <f>IF(Data!AF413&gt;0,Data!AF413*$D435,"")</f>
        <v>5.0415999999999996E-2</v>
      </c>
      <c r="P435" s="266">
        <f>IF(Data!AH413&gt;0,Data!AH413*$D435,"")</f>
        <v>0.43168699999999999</v>
      </c>
    </row>
    <row r="436" spans="1:18" x14ac:dyDescent="0.2">
      <c r="A436" s="120" t="str">
        <f>IF(Data!A414&gt;0.0001,Data!A414,"")</f>
        <v>DEU96153</v>
      </c>
      <c r="B436" s="380">
        <v>39805</v>
      </c>
      <c r="C436" s="380">
        <v>39806</v>
      </c>
      <c r="D436" s="121">
        <f>IF(Data!N414&gt;0,Data!N414,"")</f>
        <v>8.6273</v>
      </c>
      <c r="E436" s="147">
        <f>IF(Data!R414&gt;0,Data!R414*$D436,"")</f>
        <v>53.489260000000002</v>
      </c>
      <c r="F436" s="120">
        <f>IF(Data!P414&gt;0.0001,Data!P414,"")</f>
        <v>5.08</v>
      </c>
      <c r="G436" s="148">
        <f>IF(Data!P414&gt;0,10^(-Data!P414)*10^3,"")</f>
        <v>8.3176377110266986E-3</v>
      </c>
      <c r="H436" s="149">
        <f t="shared" si="22"/>
        <v>7.1758755824340631E-2</v>
      </c>
      <c r="I436" s="266">
        <f>IF(Data!T414&gt;0,Data!T414*$D436,"")</f>
        <v>0.50038340000000003</v>
      </c>
      <c r="J436" s="266">
        <f>IF(Data!V414&gt;0,Data!V414*$D436,"")</f>
        <v>1.5025827311282962</v>
      </c>
      <c r="K436" s="266">
        <f>IF(Data!X414&gt;0,Data!X414*$D436,"")</f>
        <v>1.5406172550227979</v>
      </c>
      <c r="L436" s="266">
        <f>IF(Data!Z414&gt;0,Data!Z414*$D436,"")</f>
        <v>0.2156825</v>
      </c>
      <c r="M436" s="266">
        <f>IF(Data!AB414&gt;0,Data!AB414*$D436,"")</f>
        <v>1.5943190139464491</v>
      </c>
      <c r="N436" s="266">
        <f>IF(Data!AD414&gt;0,Data!AD414*$D436,"")</f>
        <v>0.18117330000000001</v>
      </c>
      <c r="O436" s="266">
        <f>IF(Data!AF414&gt;0,Data!AF414*$D436,"")</f>
        <v>0.18980059999999999</v>
      </c>
      <c r="P436" s="266">
        <f>IF(Data!AH414&gt;0,Data!AH414*$D436,"")</f>
        <v>1.4235045000000002</v>
      </c>
    </row>
    <row r="437" spans="1:18" x14ac:dyDescent="0.2">
      <c r="A437" s="120" t="str">
        <f>IF(Data!A415&gt;0.0001,Data!A415,"")</f>
        <v/>
      </c>
      <c r="B437" s="380">
        <v>39806</v>
      </c>
      <c r="C437" s="380">
        <v>39807</v>
      </c>
      <c r="D437" s="121" t="str">
        <f>IF(Data!N415&gt;0,Data!N415,"")</f>
        <v/>
      </c>
      <c r="E437" s="147" t="str">
        <f>IF(Data!R415&gt;0,Data!R415*$D437,"")</f>
        <v/>
      </c>
      <c r="F437" s="120" t="str">
        <f>IF(Data!P415&gt;0.0001,Data!P415,"")</f>
        <v/>
      </c>
      <c r="G437" s="148" t="str">
        <f>IF(Data!P415&gt;0,10^(-Data!P415)*10^3,"")</f>
        <v/>
      </c>
      <c r="H437" s="149" t="str">
        <f t="shared" si="22"/>
        <v/>
      </c>
      <c r="I437" s="266" t="str">
        <f>IF(Data!T415&gt;0,Data!T415*$D437,"")</f>
        <v/>
      </c>
      <c r="J437" s="266" t="str">
        <f>IF(Data!V415&gt;0,Data!V415*$D437,"")</f>
        <v/>
      </c>
      <c r="K437" s="266" t="str">
        <f>IF(Data!X415&gt;0,Data!X415*$D437,"")</f>
        <v/>
      </c>
      <c r="L437" s="266" t="str">
        <f>IF(Data!Z415&gt;0,Data!Z415*$D437,"")</f>
        <v/>
      </c>
      <c r="M437" s="266" t="str">
        <f>IF(Data!AB415&gt;0,Data!AB415*$D437,"")</f>
        <v/>
      </c>
      <c r="N437" s="266" t="str">
        <f>IF(Data!AD415&gt;0,Data!AD415*$D437,"")</f>
        <v/>
      </c>
      <c r="O437" s="266" t="str">
        <f>IF(Data!AF415&gt;0,Data!AF415*$D437,"")</f>
        <v/>
      </c>
      <c r="P437" s="266" t="str">
        <f>IF(Data!AH415&gt;0,Data!AH415*$D437,"")</f>
        <v/>
      </c>
    </row>
    <row r="438" spans="1:18" x14ac:dyDescent="0.2">
      <c r="A438" s="120" t="str">
        <f>IF(Data!A416&gt;0.0001,Data!A416,"")</f>
        <v/>
      </c>
      <c r="B438" s="380">
        <v>39807</v>
      </c>
      <c r="C438" s="380">
        <v>39808</v>
      </c>
      <c r="D438" s="121" t="str">
        <f>IF(Data!N416&gt;0,Data!N416,"")</f>
        <v/>
      </c>
      <c r="E438" s="147" t="str">
        <f>IF(Data!R416&gt;0,Data!R416*$D438,"")</f>
        <v/>
      </c>
      <c r="F438" s="120" t="str">
        <f>IF(Data!P416&gt;0.0001,Data!P416,"")</f>
        <v/>
      </c>
      <c r="G438" s="148" t="str">
        <f>IF(Data!P416&gt;0,10^(-Data!P416)*10^3,"")</f>
        <v/>
      </c>
      <c r="H438" s="149" t="str">
        <f t="shared" si="22"/>
        <v/>
      </c>
      <c r="I438" s="266" t="str">
        <f>IF(Data!T416&gt;0,Data!T416*$D438,"")</f>
        <v/>
      </c>
      <c r="J438" s="266" t="str">
        <f>IF(Data!V416&gt;0,Data!V416*$D438,"")</f>
        <v/>
      </c>
      <c r="K438" s="266" t="str">
        <f>IF(Data!X416&gt;0,Data!X416*$D438,"")</f>
        <v/>
      </c>
      <c r="L438" s="266" t="str">
        <f>IF(Data!Z416&gt;0,Data!Z416*$D438,"")</f>
        <v/>
      </c>
      <c r="M438" s="266" t="str">
        <f>IF(Data!AB416&gt;0,Data!AB416*$D438,"")</f>
        <v/>
      </c>
      <c r="N438" s="266" t="str">
        <f>IF(Data!AD416&gt;0,Data!AD416*$D438,"")</f>
        <v/>
      </c>
      <c r="O438" s="266" t="str">
        <f>IF(Data!AF416&gt;0,Data!AF416*$D438,"")</f>
        <v/>
      </c>
      <c r="P438" s="266" t="str">
        <f>IF(Data!AH416&gt;0,Data!AH416*$D438,"")</f>
        <v/>
      </c>
    </row>
    <row r="439" spans="1:18" x14ac:dyDescent="0.2">
      <c r="A439" s="120" t="str">
        <f>IF(Data!A417&gt;0.0001,Data!A417,"")</f>
        <v/>
      </c>
      <c r="B439" s="380">
        <v>39808</v>
      </c>
      <c r="C439" s="380">
        <v>39809</v>
      </c>
      <c r="D439" s="121" t="str">
        <f>IF(Data!N417&gt;0,Data!N417,"")</f>
        <v/>
      </c>
      <c r="E439" s="147" t="str">
        <f>IF(Data!R417&gt;0,Data!R417*$D439,"")</f>
        <v/>
      </c>
      <c r="F439" s="120" t="str">
        <f>IF(Data!P417&gt;0.0001,Data!P417,"")</f>
        <v/>
      </c>
      <c r="G439" s="148" t="str">
        <f>IF(Data!P417&gt;0,10^(-Data!P417)*10^3,"")</f>
        <v/>
      </c>
      <c r="H439" s="149" t="str">
        <f t="shared" si="22"/>
        <v/>
      </c>
      <c r="I439" s="266" t="str">
        <f>IF(Data!T417&gt;0,Data!T417*$D439,"")</f>
        <v/>
      </c>
      <c r="J439" s="266" t="str">
        <f>IF(Data!V417&gt;0,Data!V417*$D439,"")</f>
        <v/>
      </c>
      <c r="K439" s="266" t="str">
        <f>IF(Data!X417&gt;0,Data!X417*$D439,"")</f>
        <v/>
      </c>
      <c r="L439" s="266" t="str">
        <f>IF(Data!Z417&gt;0,Data!Z417*$D439,"")</f>
        <v/>
      </c>
      <c r="M439" s="266" t="str">
        <f>IF(Data!AB417&gt;0,Data!AB417*$D439,"")</f>
        <v/>
      </c>
      <c r="N439" s="266" t="str">
        <f>IF(Data!AD417&gt;0,Data!AD417*$D439,"")</f>
        <v/>
      </c>
      <c r="O439" s="266" t="str">
        <f>IF(Data!AF417&gt;0,Data!AF417*$D439,"")</f>
        <v/>
      </c>
      <c r="P439" s="266" t="str">
        <f>IF(Data!AH417&gt;0,Data!AH417*$D439,"")</f>
        <v/>
      </c>
    </row>
    <row r="440" spans="1:18" x14ac:dyDescent="0.2">
      <c r="A440" s="120" t="str">
        <f>IF(Data!A418&gt;0.0001,Data!A418,"")</f>
        <v/>
      </c>
      <c r="B440" s="380">
        <v>39809</v>
      </c>
      <c r="C440" s="380">
        <v>39810</v>
      </c>
      <c r="D440" s="121" t="str">
        <f>IF(Data!N418&gt;0,Data!N418,"")</f>
        <v/>
      </c>
      <c r="E440" s="147" t="str">
        <f>IF(Data!R418&gt;0,Data!R418*$D440,"")</f>
        <v/>
      </c>
      <c r="F440" s="120" t="str">
        <f>IF(Data!P418&gt;0.0001,Data!P418,"")</f>
        <v/>
      </c>
      <c r="G440" s="148" t="str">
        <f>IF(Data!P418&gt;0,10^(-Data!P418)*10^3,"")</f>
        <v/>
      </c>
      <c r="H440" s="149" t="str">
        <f t="shared" si="22"/>
        <v/>
      </c>
      <c r="I440" s="266" t="str">
        <f>IF(Data!T418&gt;0,Data!T418*$D440,"")</f>
        <v/>
      </c>
      <c r="J440" s="266" t="str">
        <f>IF(Data!V418&gt;0,Data!V418*$D440,"")</f>
        <v/>
      </c>
      <c r="K440" s="266" t="str">
        <f>IF(Data!X418&gt;0,Data!X418*$D440,"")</f>
        <v/>
      </c>
      <c r="L440" s="266" t="str">
        <f>IF(Data!Z418&gt;0,Data!Z418*$D440,"")</f>
        <v/>
      </c>
      <c r="M440" s="266" t="str">
        <f>IF(Data!AB418&gt;0,Data!AB418*$D440,"")</f>
        <v/>
      </c>
      <c r="N440" s="266" t="str">
        <f>IF(Data!AD418&gt;0,Data!AD418*$D440,"")</f>
        <v/>
      </c>
      <c r="O440" s="266" t="str">
        <f>IF(Data!AF418&gt;0,Data!AF418*$D440,"")</f>
        <v/>
      </c>
      <c r="P440" s="266" t="str">
        <f>IF(Data!AH418&gt;0,Data!AH418*$D440,"")</f>
        <v/>
      </c>
    </row>
    <row r="441" spans="1:18" x14ac:dyDescent="0.2">
      <c r="A441" s="120" t="str">
        <f>IF(Data!A419&gt;0.0001,Data!A419,"")</f>
        <v/>
      </c>
      <c r="B441" s="380">
        <v>39810</v>
      </c>
      <c r="C441" s="380">
        <v>39811</v>
      </c>
      <c r="D441" s="121" t="str">
        <f>IF(Data!N419&gt;0,Data!N419,"")</f>
        <v/>
      </c>
      <c r="E441" s="147" t="str">
        <f>IF(Data!R419&gt;0,Data!R419*$D441,"")</f>
        <v/>
      </c>
      <c r="F441" s="120" t="str">
        <f>IF(Data!P419&gt;0.0001,Data!P419,"")</f>
        <v/>
      </c>
      <c r="G441" s="148" t="str">
        <f>IF(Data!P419&gt;0,10^(-Data!P419)*10^3,"")</f>
        <v/>
      </c>
      <c r="H441" s="149" t="str">
        <f t="shared" si="22"/>
        <v/>
      </c>
      <c r="I441" s="266" t="str">
        <f>IF(Data!T419&gt;0,Data!T419*$D441,"")</f>
        <v/>
      </c>
      <c r="J441" s="266" t="str">
        <f>IF(Data!V419&gt;0,Data!V419*$D441,"")</f>
        <v/>
      </c>
      <c r="K441" s="266" t="str">
        <f>IF(Data!X419&gt;0,Data!X419*$D441,"")</f>
        <v/>
      </c>
      <c r="L441" s="266" t="str">
        <f>IF(Data!Z419&gt;0,Data!Z419*$D441,"")</f>
        <v/>
      </c>
      <c r="M441" s="266" t="str">
        <f>IF(Data!AB419&gt;0,Data!AB419*$D441,"")</f>
        <v/>
      </c>
      <c r="N441" s="266" t="str">
        <f>IF(Data!AD419&gt;0,Data!AD419*$D441,"")</f>
        <v/>
      </c>
      <c r="O441" s="266" t="str">
        <f>IF(Data!AF419&gt;0,Data!AF419*$D441,"")</f>
        <v/>
      </c>
      <c r="P441" s="266" t="str">
        <f>IF(Data!AH419&gt;0,Data!AH419*$D441,"")</f>
        <v/>
      </c>
    </row>
    <row r="442" spans="1:18" x14ac:dyDescent="0.2">
      <c r="A442" s="120" t="str">
        <f>IF(Data!A420&gt;0.0001,Data!A420,"")</f>
        <v/>
      </c>
      <c r="B442" s="380">
        <v>39811</v>
      </c>
      <c r="C442" s="380">
        <v>39812</v>
      </c>
      <c r="D442" s="121" t="str">
        <f>IF(Data!N420&gt;0,Data!N420,"")</f>
        <v/>
      </c>
      <c r="E442" s="147" t="str">
        <f>IF(Data!R420&gt;0,Data!R420*$D442,"")</f>
        <v/>
      </c>
      <c r="F442" s="120" t="str">
        <f>IF(Data!P420&gt;0.0001,Data!P420,"")</f>
        <v/>
      </c>
      <c r="G442" s="148" t="str">
        <f>IF(Data!P420&gt;0,10^(-Data!P420)*10^3,"")</f>
        <v/>
      </c>
      <c r="H442" s="149" t="str">
        <f t="shared" si="22"/>
        <v/>
      </c>
      <c r="I442" s="266" t="str">
        <f>IF(Data!T420&gt;0,Data!T420*$D442,"")</f>
        <v/>
      </c>
      <c r="J442" s="266" t="str">
        <f>IF(Data!V420&gt;0,Data!V420*$D442,"")</f>
        <v/>
      </c>
      <c r="K442" s="266" t="str">
        <f>IF(Data!X420&gt;0,Data!X420*$D442,"")</f>
        <v/>
      </c>
      <c r="L442" s="266" t="str">
        <f>IF(Data!Z420&gt;0,Data!Z420*$D442,"")</f>
        <v/>
      </c>
      <c r="M442" s="266" t="str">
        <f>IF(Data!AB420&gt;0,Data!AB420*$D442,"")</f>
        <v/>
      </c>
      <c r="N442" s="266" t="str">
        <f>IF(Data!AD420&gt;0,Data!AD420*$D442,"")</f>
        <v/>
      </c>
      <c r="O442" s="266" t="str">
        <f>IF(Data!AF420&gt;0,Data!AF420*$D442,"")</f>
        <v/>
      </c>
      <c r="P442" s="266" t="str">
        <f>IF(Data!AH420&gt;0,Data!AH420*$D442,"")</f>
        <v/>
      </c>
    </row>
    <row r="443" spans="1:18" x14ac:dyDescent="0.2">
      <c r="A443" s="120" t="str">
        <f>IF(Data!A421&gt;0.0001,Data!A421,"")</f>
        <v/>
      </c>
      <c r="B443" s="380">
        <v>39812</v>
      </c>
      <c r="C443" s="380">
        <v>39813</v>
      </c>
      <c r="D443" s="121" t="str">
        <f>IF(Data!N421&gt;0,Data!N421,"")</f>
        <v/>
      </c>
      <c r="E443" s="147" t="str">
        <f>IF(Data!R421&gt;0,Data!R421*$D443,"")</f>
        <v/>
      </c>
      <c r="F443" s="120" t="str">
        <f>IF(Data!P421&gt;0.0001,Data!P421,"")</f>
        <v/>
      </c>
      <c r="G443" s="148" t="str">
        <f>IF(Data!P421&gt;0,10^(-Data!P421)*10^3,"")</f>
        <v/>
      </c>
      <c r="H443" s="149" t="str">
        <f t="shared" si="22"/>
        <v/>
      </c>
      <c r="I443" s="266" t="str">
        <f>IF(Data!T421&gt;0,Data!T421*$D443,"")</f>
        <v/>
      </c>
      <c r="J443" s="266" t="str">
        <f>IF(Data!V421&gt;0,Data!V421*$D443,"")</f>
        <v/>
      </c>
      <c r="K443" s="266" t="str">
        <f>IF(Data!X421&gt;0,Data!X421*$D443,"")</f>
        <v/>
      </c>
      <c r="L443" s="266" t="str">
        <f>IF(Data!Z421&gt;0,Data!Z421*$D443,"")</f>
        <v/>
      </c>
      <c r="M443" s="266" t="str">
        <f>IF(Data!AB421&gt;0,Data!AB421*$D443,"")</f>
        <v/>
      </c>
      <c r="N443" s="266" t="str">
        <f>IF(Data!AD421&gt;0,Data!AD421*$D443,"")</f>
        <v/>
      </c>
      <c r="O443" s="266" t="str">
        <f>IF(Data!AF421&gt;0,Data!AF421*$D443,"")</f>
        <v/>
      </c>
      <c r="P443" s="266" t="str">
        <f>IF(Data!AH421&gt;0,Data!AH421*$D443,"")</f>
        <v/>
      </c>
    </row>
    <row r="444" spans="1:18" x14ac:dyDescent="0.2">
      <c r="A444" s="120" t="str">
        <f>IF(Data!A422&gt;0.0001,Data!A422,"")</f>
        <v/>
      </c>
      <c r="B444" s="380">
        <v>39813</v>
      </c>
      <c r="C444" s="380">
        <v>39814</v>
      </c>
      <c r="D444" s="121" t="str">
        <f>IF(Data!N422&gt;0,Data!N422,"")</f>
        <v/>
      </c>
      <c r="E444" s="147" t="str">
        <f>IF(Data!R422&gt;0,Data!R422*$D444,"")</f>
        <v/>
      </c>
      <c r="F444" s="120" t="str">
        <f>IF(Data!P422&gt;0.0001,Data!P422,"")</f>
        <v/>
      </c>
      <c r="G444" s="148" t="str">
        <f>IF(Data!P422&gt;0,10^(-Data!P422)*10^3,"")</f>
        <v/>
      </c>
      <c r="H444" s="149" t="str">
        <f t="shared" si="22"/>
        <v/>
      </c>
      <c r="I444" s="266" t="str">
        <f>IF(Data!T422&gt;0,Data!T422*$D444,"")</f>
        <v/>
      </c>
      <c r="J444" s="266" t="str">
        <f>IF(Data!V422&gt;0,Data!V422*$D444,"")</f>
        <v/>
      </c>
      <c r="K444" s="266" t="str">
        <f>IF(Data!X422&gt;0,Data!X422*$D444,"")</f>
        <v/>
      </c>
      <c r="L444" s="266" t="str">
        <f>IF(Data!Z422&gt;0,Data!Z422*$D444,"")</f>
        <v/>
      </c>
      <c r="M444" s="266" t="str">
        <f>IF(Data!AB422&gt;0,Data!AB422*$D444,"")</f>
        <v/>
      </c>
      <c r="N444" s="266" t="str">
        <f>IF(Data!AD422&gt;0,Data!AD422*$D444,"")</f>
        <v/>
      </c>
      <c r="O444" s="266" t="str">
        <f>IF(Data!AF422&gt;0,Data!AF422*$D444,"")</f>
        <v/>
      </c>
      <c r="P444" s="266" t="str">
        <f>IF(Data!AH422&gt;0,Data!AH422*$D444,"")</f>
        <v/>
      </c>
    </row>
    <row r="445" spans="1:18" x14ac:dyDescent="0.2">
      <c r="A445" s="124" t="s">
        <v>513</v>
      </c>
      <c r="B445" s="381"/>
      <c r="C445" s="381"/>
      <c r="D445" s="362">
        <f>SUM(D414:D444)</f>
        <v>34.010100000000001</v>
      </c>
      <c r="E445" s="363"/>
      <c r="F445" s="364"/>
      <c r="G445" s="364"/>
      <c r="H445" s="364"/>
      <c r="I445" s="364"/>
      <c r="J445" s="364"/>
      <c r="K445" s="364"/>
      <c r="L445" s="364"/>
      <c r="M445" s="364"/>
      <c r="N445" s="364"/>
      <c r="O445" s="364"/>
      <c r="P445" s="364"/>
      <c r="Q445" s="362"/>
    </row>
    <row r="446" spans="1:18" x14ac:dyDescent="0.2">
      <c r="A446" s="124" t="s">
        <v>514</v>
      </c>
      <c r="B446" s="381"/>
      <c r="C446" s="381"/>
      <c r="D446" s="363"/>
      <c r="E446" s="362">
        <f>SUM(E414:E444)/$D445</f>
        <v>11.339250693176441</v>
      </c>
      <c r="F446" s="365">
        <f>LOG(H446/1000)*-1</f>
        <v>4.7640622683982103</v>
      </c>
      <c r="G446" s="364"/>
      <c r="H446" s="366">
        <f>SUM(H414:H444)/$D445</f>
        <v>1.7216217141195648E-2</v>
      </c>
      <c r="I446" s="367">
        <f>SUM(I414:I444)/$D445</f>
        <v>0.16193386082369646</v>
      </c>
      <c r="J446" s="367">
        <f t="shared" ref="J446:P446" si="23">SUM(J414:J444)/$D445</f>
        <v>0.31423617265958809</v>
      </c>
      <c r="K446" s="367">
        <f t="shared" si="23"/>
        <v>0.23048050838911985</v>
      </c>
      <c r="L446" s="367">
        <f t="shared" si="23"/>
        <v>9.9694393724217206E-2</v>
      </c>
      <c r="M446" s="367">
        <f t="shared" si="23"/>
        <v>0.21380008218819324</v>
      </c>
      <c r="N446" s="367">
        <f t="shared" si="23"/>
        <v>3.4321295732738212E-2</v>
      </c>
      <c r="O446" s="367">
        <f t="shared" si="23"/>
        <v>2.6173801311963205E-2</v>
      </c>
      <c r="P446" s="367">
        <f t="shared" si="23"/>
        <v>0.1130148779333198</v>
      </c>
      <c r="Q446" s="368" t="s">
        <v>2074</v>
      </c>
      <c r="R446" s="364"/>
    </row>
    <row r="448" spans="1:18" s="371" customFormat="1" x14ac:dyDescent="0.2">
      <c r="A448" s="369" t="s">
        <v>513</v>
      </c>
      <c r="B448" s="382"/>
      <c r="C448" s="382"/>
      <c r="D448" s="374">
        <f>SUM(D57:D87,D90:D118,D121:D151,D154:D183,D186:D216,D219:D248,D251:D281,D284:D314,D317:D346,D349:D379,D382:D411,D414:D444)</f>
        <v>1033.6223</v>
      </c>
      <c r="E448" s="370"/>
    </row>
    <row r="449" spans="1:17" s="375" customFormat="1" x14ac:dyDescent="0.2">
      <c r="A449" s="369" t="s">
        <v>514</v>
      </c>
      <c r="B449" s="382"/>
      <c r="C449" s="382"/>
      <c r="E449" s="374">
        <f>SUM(E57:E87,E90:E118,E121:E151,E154:E183,E186:E216,E219:E248,E251:E281,E284:E314,E317:E346,E349:E379,E382:E411,E414:E444)/$D$448</f>
        <v>16.80456674551235</v>
      </c>
      <c r="F449" s="372">
        <f>LOG(H449/1000)*-1</f>
        <v>4.7583767586377084</v>
      </c>
      <c r="H449" s="376">
        <f t="shared" ref="H449:P449" si="24">SUM(H57:H87,H90:H118,H121:H151,H154:H183,H186:H216,H219:H248,H251:H281,H284:H314,H317:H346,H349:H379,H382:H411,H414:H444)/$D$448</f>
        <v>1.7443082760947706E-2</v>
      </c>
      <c r="I449" s="377">
        <f t="shared" si="24"/>
        <v>0.12382515837748467</v>
      </c>
      <c r="J449" s="377">
        <f t="shared" si="24"/>
        <v>0.49583622624271539</v>
      </c>
      <c r="K449" s="377">
        <f t="shared" si="24"/>
        <v>0.49144288825198601</v>
      </c>
      <c r="L449" s="377">
        <f t="shared" si="24"/>
        <v>9.0126913380255039E-2</v>
      </c>
      <c r="M449" s="377">
        <f t="shared" si="24"/>
        <v>0.65080857852328045</v>
      </c>
      <c r="N449" s="377">
        <f t="shared" si="24"/>
        <v>7.0853467170745033E-2</v>
      </c>
      <c r="O449" s="377">
        <f t="shared" si="24"/>
        <v>3.7749669003851807E-2</v>
      </c>
      <c r="P449" s="377">
        <f t="shared" si="24"/>
        <v>0.19265280896126172</v>
      </c>
      <c r="Q449" s="373" t="s">
        <v>2074</v>
      </c>
    </row>
    <row r="450" spans="1:17" ht="13.5" thickBot="1" x14ac:dyDescent="0.25"/>
    <row r="451" spans="1:17" ht="15.75" x14ac:dyDescent="0.25">
      <c r="D451" s="436"/>
      <c r="E451" s="421"/>
      <c r="F451" s="421"/>
      <c r="G451" s="421"/>
      <c r="H451" s="421"/>
      <c r="I451" s="421"/>
      <c r="J451" s="421"/>
      <c r="K451" s="421"/>
      <c r="L451" s="421"/>
      <c r="M451" s="421"/>
      <c r="N451" s="421"/>
      <c r="O451" s="421"/>
      <c r="P451" s="422"/>
    </row>
    <row r="452" spans="1:17" ht="18" x14ac:dyDescent="0.25">
      <c r="D452" s="437" t="s">
        <v>489</v>
      </c>
      <c r="E452" s="438"/>
      <c r="F452" s="425"/>
      <c r="G452" s="424"/>
      <c r="H452" s="426"/>
      <c r="I452" s="425"/>
      <c r="J452" s="425"/>
      <c r="K452" s="425"/>
      <c r="L452" s="425"/>
      <c r="M452" s="425"/>
      <c r="N452" s="425"/>
      <c r="O452" s="425"/>
      <c r="P452" s="427"/>
    </row>
    <row r="453" spans="1:17" ht="15.75" x14ac:dyDescent="0.25">
      <c r="D453" s="423"/>
      <c r="E453" s="424"/>
      <c r="F453" s="425"/>
      <c r="G453" s="424"/>
      <c r="H453" s="426"/>
      <c r="I453" s="425"/>
      <c r="J453" s="425"/>
      <c r="K453" s="425"/>
      <c r="L453" s="425"/>
      <c r="M453" s="425"/>
      <c r="N453" s="425"/>
      <c r="O453" s="425"/>
      <c r="P453" s="427"/>
    </row>
    <row r="454" spans="1:17" ht="15.75" x14ac:dyDescent="0.25">
      <c r="D454" s="439" t="s">
        <v>2158</v>
      </c>
      <c r="E454" s="428"/>
      <c r="F454" s="429"/>
      <c r="G454" s="430"/>
      <c r="H454" s="431"/>
      <c r="I454" s="429"/>
      <c r="J454" s="429"/>
      <c r="K454" s="429"/>
      <c r="L454" s="429"/>
      <c r="M454" s="429"/>
      <c r="N454" s="429"/>
      <c r="O454" s="429"/>
      <c r="P454" s="432"/>
    </row>
    <row r="455" spans="1:17" ht="13.5" thickBot="1" x14ac:dyDescent="0.25">
      <c r="D455" s="433"/>
      <c r="E455" s="430"/>
      <c r="F455" s="429"/>
      <c r="G455" s="430"/>
      <c r="H455" s="431"/>
      <c r="I455" s="429"/>
      <c r="J455" s="429"/>
      <c r="K455" s="429"/>
      <c r="L455" s="429"/>
      <c r="M455" s="429"/>
      <c r="N455" s="429"/>
      <c r="O455" s="429"/>
      <c r="P455" s="432"/>
    </row>
    <row r="456" spans="1:17" ht="17.25" x14ac:dyDescent="0.25">
      <c r="D456" s="402"/>
      <c r="E456" s="403" t="s">
        <v>172</v>
      </c>
      <c r="F456" s="404" t="s">
        <v>173</v>
      </c>
      <c r="G456" s="405" t="s">
        <v>516</v>
      </c>
      <c r="H456" s="406" t="s">
        <v>174</v>
      </c>
      <c r="I456" s="407" t="s">
        <v>175</v>
      </c>
      <c r="J456" s="408" t="s">
        <v>176</v>
      </c>
      <c r="K456" s="408" t="s">
        <v>177</v>
      </c>
      <c r="L456" s="407" t="s">
        <v>178</v>
      </c>
      <c r="M456" s="408" t="s">
        <v>179</v>
      </c>
      <c r="N456" s="407" t="s">
        <v>180</v>
      </c>
      <c r="O456" s="407" t="s">
        <v>181</v>
      </c>
      <c r="P456" s="409" t="s">
        <v>182</v>
      </c>
    </row>
    <row r="457" spans="1:17" ht="13.5" thickBot="1" x14ac:dyDescent="0.25">
      <c r="D457" s="410" t="s">
        <v>487</v>
      </c>
      <c r="E457" s="411"/>
      <c r="F457" s="412" t="s">
        <v>186</v>
      </c>
      <c r="G457" s="412" t="s">
        <v>186</v>
      </c>
      <c r="H457" s="413" t="s">
        <v>187</v>
      </c>
      <c r="I457" s="414" t="s">
        <v>187</v>
      </c>
      <c r="J457" s="414" t="s">
        <v>187</v>
      </c>
      <c r="K457" s="414" t="s">
        <v>187</v>
      </c>
      <c r="L457" s="414" t="s">
        <v>187</v>
      </c>
      <c r="M457" s="414" t="s">
        <v>187</v>
      </c>
      <c r="N457" s="414" t="s">
        <v>187</v>
      </c>
      <c r="O457" s="414" t="s">
        <v>187</v>
      </c>
      <c r="P457" s="415" t="s">
        <v>187</v>
      </c>
    </row>
    <row r="458" spans="1:17" x14ac:dyDescent="0.2">
      <c r="D458" s="188"/>
      <c r="E458" s="189"/>
      <c r="F458" s="190"/>
      <c r="G458" s="416"/>
      <c r="H458" s="192"/>
      <c r="I458" s="193"/>
      <c r="J458" s="193"/>
      <c r="K458" s="193"/>
      <c r="L458" s="193"/>
      <c r="M458" s="193"/>
      <c r="N458" s="193"/>
      <c r="O458" s="193"/>
      <c r="P458" s="194"/>
    </row>
    <row r="459" spans="1:17" x14ac:dyDescent="0.2">
      <c r="D459" s="417">
        <v>1</v>
      </c>
      <c r="E459" s="418">
        <f>D88</f>
        <v>10.361499999999999</v>
      </c>
      <c r="F459" s="418">
        <f>E89</f>
        <v>20.274317425083243</v>
      </c>
      <c r="G459" s="419">
        <f>F89</f>
        <v>4.6260432818309321</v>
      </c>
      <c r="H459" s="440">
        <f t="shared" ref="H459:P459" si="25">H89</f>
        <v>2.3656839214441148E-2</v>
      </c>
      <c r="I459" s="441">
        <f t="shared" si="25"/>
        <v>0.20352785793562711</v>
      </c>
      <c r="J459" s="441">
        <f t="shared" si="25"/>
        <v>0.52081482282272717</v>
      </c>
      <c r="K459" s="441">
        <f t="shared" si="25"/>
        <v>0.64564481861291434</v>
      </c>
      <c r="L459" s="441">
        <f t="shared" si="25"/>
        <v>0.14537869034406214</v>
      </c>
      <c r="M459" s="441">
        <f t="shared" si="25"/>
        <v>0.63607092612694693</v>
      </c>
      <c r="N459" s="441">
        <f t="shared" si="25"/>
        <v>6.5217980022197558E-2</v>
      </c>
      <c r="O459" s="441">
        <f t="shared" si="25"/>
        <v>5.0519866814650378E-2</v>
      </c>
      <c r="P459" s="442">
        <f t="shared" si="25"/>
        <v>0.22043684794672586</v>
      </c>
    </row>
    <row r="460" spans="1:17" x14ac:dyDescent="0.2">
      <c r="D460" s="417">
        <v>2</v>
      </c>
      <c r="E460" s="418">
        <f>D119</f>
        <v>23.034500000000001</v>
      </c>
      <c r="F460" s="418">
        <f>E120</f>
        <v>40.139101347978034</v>
      </c>
      <c r="G460" s="419">
        <f>F120</f>
        <v>4.2121337384992366</v>
      </c>
      <c r="H460" s="440">
        <f t="shared" ref="H460:P460" si="26">H120</f>
        <v>6.1357302976771305E-2</v>
      </c>
      <c r="I460" s="441">
        <f t="shared" si="26"/>
        <v>0.17595936095856216</v>
      </c>
      <c r="J460" s="441">
        <f t="shared" si="26"/>
        <v>1.0811773762446402</v>
      </c>
      <c r="K460" s="441">
        <f t="shared" si="26"/>
        <v>0.81336763426823711</v>
      </c>
      <c r="L460" s="441">
        <f t="shared" si="26"/>
        <v>0.12415776335496755</v>
      </c>
      <c r="M460" s="441">
        <f t="shared" si="26"/>
        <v>0.81858127415894277</v>
      </c>
      <c r="N460" s="441">
        <f t="shared" si="26"/>
        <v>6.6685471792311532E-2</v>
      </c>
      <c r="O460" s="441">
        <f t="shared" si="26"/>
        <v>3.7760659011482782E-2</v>
      </c>
      <c r="P460" s="442">
        <f t="shared" si="26"/>
        <v>0.17461318022965552</v>
      </c>
    </row>
    <row r="461" spans="1:17" x14ac:dyDescent="0.2">
      <c r="D461" s="417">
        <v>3</v>
      </c>
      <c r="E461" s="418">
        <f>D152</f>
        <v>53.461200000000005</v>
      </c>
      <c r="F461" s="418">
        <f>E153</f>
        <v>24.485088625021511</v>
      </c>
      <c r="G461" s="419">
        <f>F153</f>
        <v>4.6814160172270505</v>
      </c>
      <c r="H461" s="440">
        <f t="shared" ref="H461:P461" si="27">H153</f>
        <v>2.0824950739370532E-2</v>
      </c>
      <c r="I461" s="441">
        <f t="shared" si="27"/>
        <v>0.25697952159697129</v>
      </c>
      <c r="J461" s="441">
        <f t="shared" si="27"/>
        <v>0.87761201850634285</v>
      </c>
      <c r="K461" s="441">
        <f t="shared" si="27"/>
        <v>0.70922627596161736</v>
      </c>
      <c r="L461" s="441">
        <f t="shared" si="27"/>
        <v>0.17783686112545172</v>
      </c>
      <c r="M461" s="441">
        <f t="shared" si="27"/>
        <v>1.1342374177987786</v>
      </c>
      <c r="N461" s="441">
        <f t="shared" si="27"/>
        <v>8.7490836344863154E-2</v>
      </c>
      <c r="O461" s="441">
        <f t="shared" si="27"/>
        <v>6.321751849939769E-2</v>
      </c>
      <c r="P461" s="442">
        <f t="shared" si="27"/>
        <v>0.37542974531061768</v>
      </c>
    </row>
    <row r="462" spans="1:17" x14ac:dyDescent="0.2">
      <c r="D462" s="417">
        <v>4</v>
      </c>
      <c r="E462" s="418">
        <f>D184</f>
        <v>54.4617</v>
      </c>
      <c r="F462" s="418">
        <f>E185</f>
        <v>42.328658304827073</v>
      </c>
      <c r="G462" s="419">
        <f>F185</f>
        <v>4.4269874892093828</v>
      </c>
      <c r="H462" s="440">
        <f t="shared" ref="H462:P462" si="28">H185</f>
        <v>3.7412136549084866E-2</v>
      </c>
      <c r="I462" s="441">
        <f t="shared" si="28"/>
        <v>0.15545614257358839</v>
      </c>
      <c r="J462" s="441">
        <f t="shared" si="28"/>
        <v>1.5405098973755837</v>
      </c>
      <c r="K462" s="441">
        <f t="shared" si="28"/>
        <v>1.3858040124288054</v>
      </c>
      <c r="L462" s="441">
        <f t="shared" si="28"/>
        <v>7.8957261708687027E-2</v>
      </c>
      <c r="M462" s="441">
        <f t="shared" si="28"/>
        <v>2.0159351130523273</v>
      </c>
      <c r="N462" s="441">
        <f t="shared" si="28"/>
        <v>8.3452595126483384E-2</v>
      </c>
      <c r="O462" s="441">
        <f t="shared" si="28"/>
        <v>7.6415642552472657E-2</v>
      </c>
      <c r="P462" s="442">
        <f t="shared" si="28"/>
        <v>0.41337239748300175</v>
      </c>
    </row>
    <row r="463" spans="1:17" x14ac:dyDescent="0.2">
      <c r="D463" s="417">
        <v>5</v>
      </c>
      <c r="E463" s="418">
        <f>D217</f>
        <v>131.62669999999997</v>
      </c>
      <c r="F463" s="418">
        <f>E218</f>
        <v>18.435031190480352</v>
      </c>
      <c r="G463" s="419">
        <f>F218</f>
        <v>4.6879366446904527</v>
      </c>
      <c r="H463" s="440">
        <f t="shared" ref="H463:P463" si="29">H218</f>
        <v>2.0514614262243061E-2</v>
      </c>
      <c r="I463" s="441">
        <f t="shared" si="29"/>
        <v>5.5635499484527083E-2</v>
      </c>
      <c r="J463" s="441">
        <f t="shared" si="29"/>
        <v>0.39196428100878555</v>
      </c>
      <c r="K463" s="441">
        <f t="shared" si="29"/>
        <v>0.65877588838525636</v>
      </c>
      <c r="L463" s="441">
        <f t="shared" si="29"/>
        <v>3.389938667458807E-2</v>
      </c>
      <c r="M463" s="441">
        <f t="shared" si="29"/>
        <v>0.6170373848987587</v>
      </c>
      <c r="N463" s="441">
        <f t="shared" si="29"/>
        <v>8.4024270911600779E-2</v>
      </c>
      <c r="O463" s="441">
        <f t="shared" si="29"/>
        <v>3.7514546820667849E-2</v>
      </c>
      <c r="P463" s="442">
        <f t="shared" si="29"/>
        <v>0.19315216061786861</v>
      </c>
    </row>
    <row r="464" spans="1:17" x14ac:dyDescent="0.2">
      <c r="D464" s="417">
        <v>6</v>
      </c>
      <c r="E464" s="418">
        <f>D249</f>
        <v>102.1798</v>
      </c>
      <c r="F464" s="418">
        <f>E250</f>
        <v>15.726378697159321</v>
      </c>
      <c r="G464" s="419">
        <f>F250</f>
        <v>4.9492485654332725</v>
      </c>
      <c r="H464" s="440">
        <f t="shared" ref="H464:P464" si="30">H250</f>
        <v>1.1239614982753778E-2</v>
      </c>
      <c r="I464" s="441">
        <f t="shared" si="30"/>
        <v>0.11007275019132941</v>
      </c>
      <c r="J464" s="441">
        <f t="shared" si="30"/>
        <v>0.56357398038203788</v>
      </c>
      <c r="K464" s="441">
        <f t="shared" si="30"/>
        <v>0.48861120994368834</v>
      </c>
      <c r="L464" s="441">
        <f t="shared" si="30"/>
        <v>9.7604578400036016E-2</v>
      </c>
      <c r="M464" s="441">
        <f t="shared" si="30"/>
        <v>0.77267881310555198</v>
      </c>
      <c r="N464" s="441">
        <f t="shared" si="30"/>
        <v>8.0918876333678474E-2</v>
      </c>
      <c r="O464" s="441">
        <f t="shared" si="30"/>
        <v>5.3980686985098808E-2</v>
      </c>
      <c r="P464" s="442">
        <f t="shared" si="30"/>
        <v>0.27666481339755994</v>
      </c>
    </row>
    <row r="465" spans="4:16" x14ac:dyDescent="0.2">
      <c r="D465" s="417">
        <v>7</v>
      </c>
      <c r="E465" s="418">
        <f>D282</f>
        <v>155.81120000000001</v>
      </c>
      <c r="F465" s="418">
        <f>E283</f>
        <v>11.348100200755786</v>
      </c>
      <c r="G465" s="419">
        <f>F283</f>
        <v>5.0274792105574653</v>
      </c>
      <c r="H465" s="440">
        <f t="shared" ref="H465:P465" si="31">H283</f>
        <v>9.3868697003546744E-3</v>
      </c>
      <c r="I465" s="441">
        <f t="shared" si="31"/>
        <v>9.2632484057628708E-2</v>
      </c>
      <c r="J465" s="441">
        <f t="shared" si="31"/>
        <v>0.29951084857108445</v>
      </c>
      <c r="K465" s="441">
        <f t="shared" si="31"/>
        <v>0.34715155034842232</v>
      </c>
      <c r="L465" s="441">
        <f t="shared" si="31"/>
        <v>6.9854333963155407E-2</v>
      </c>
      <c r="M465" s="441">
        <f t="shared" si="31"/>
        <v>0.46349150133478184</v>
      </c>
      <c r="N465" s="441">
        <f t="shared" si="31"/>
        <v>0.10785517536608406</v>
      </c>
      <c r="O465" s="441">
        <f t="shared" si="31"/>
        <v>3.5709848842701931E-2</v>
      </c>
      <c r="P465" s="442">
        <f t="shared" si="31"/>
        <v>0.21841910722720831</v>
      </c>
    </row>
    <row r="466" spans="4:16" x14ac:dyDescent="0.2">
      <c r="D466" s="417">
        <v>8</v>
      </c>
      <c r="E466" s="418">
        <f>D315</f>
        <v>190.34569999999999</v>
      </c>
      <c r="F466" s="418">
        <f>E316</f>
        <v>9.820939112362403</v>
      </c>
      <c r="G466" s="419">
        <f>F316</f>
        <v>5.1976003530031853</v>
      </c>
      <c r="H466" s="440">
        <f t="shared" ref="H466:P466" si="32">H316</f>
        <v>6.3445328007927099E-3</v>
      </c>
      <c r="I466" s="441">
        <f t="shared" si="32"/>
        <v>6.2436580915670802E-2</v>
      </c>
      <c r="J466" s="441">
        <f t="shared" si="32"/>
        <v>0.29967668188434421</v>
      </c>
      <c r="K466" s="441">
        <f t="shared" si="32"/>
        <v>0.2789237921903624</v>
      </c>
      <c r="L466" s="441">
        <f t="shared" si="32"/>
        <v>4.6444749211566105E-2</v>
      </c>
      <c r="M466" s="441">
        <f t="shared" si="32"/>
        <v>0.54024838381455098</v>
      </c>
      <c r="N466" s="441">
        <f t="shared" si="32"/>
        <v>4.1785582232748107E-2</v>
      </c>
      <c r="O466" s="441">
        <f t="shared" si="32"/>
        <v>2.6917712877149311E-2</v>
      </c>
      <c r="P466" s="442">
        <f t="shared" si="32"/>
        <v>0.11900955787285976</v>
      </c>
    </row>
    <row r="467" spans="4:16" x14ac:dyDescent="0.2">
      <c r="D467" s="417">
        <v>9</v>
      </c>
      <c r="E467" s="418">
        <f>D347</f>
        <v>98.913799999999981</v>
      </c>
      <c r="F467" s="418">
        <f>E348</f>
        <v>22.224012928428596</v>
      </c>
      <c r="G467" s="419">
        <f>F348</f>
        <v>4.57253557367721</v>
      </c>
      <c r="H467" s="440">
        <f t="shared" ref="H467:P467" si="33">H348</f>
        <v>2.6758664002087647E-2</v>
      </c>
      <c r="I467" s="441">
        <f t="shared" si="33"/>
        <v>0.24427277589173607</v>
      </c>
      <c r="J467" s="441">
        <f t="shared" si="33"/>
        <v>0.61284825406302246</v>
      </c>
      <c r="K467" s="441">
        <f t="shared" si="33"/>
        <v>0.68257671196832903</v>
      </c>
      <c r="L467" s="441">
        <f t="shared" si="33"/>
        <v>0.2053645770357625</v>
      </c>
      <c r="M467" s="441">
        <f t="shared" si="33"/>
        <v>0.75808144247509646</v>
      </c>
      <c r="N467" s="441">
        <f t="shared" si="33"/>
        <v>5.9637236664651455E-2</v>
      </c>
      <c r="O467" s="441">
        <f t="shared" si="33"/>
        <v>3.8823094451936942E-2</v>
      </c>
      <c r="P467" s="442">
        <f t="shared" si="33"/>
        <v>0.18100985908942938</v>
      </c>
    </row>
    <row r="468" spans="4:16" x14ac:dyDescent="0.2">
      <c r="D468" s="417">
        <v>10</v>
      </c>
      <c r="E468" s="418">
        <f>D380</f>
        <v>100.7538</v>
      </c>
      <c r="F468" s="418">
        <f>E381</f>
        <v>13.679002876318311</v>
      </c>
      <c r="G468" s="419">
        <f>F381</f>
        <v>4.6950416493196965</v>
      </c>
      <c r="H468" s="440">
        <f t="shared" ref="H468:P468" si="34">H381</f>
        <v>2.0181728094028833E-2</v>
      </c>
      <c r="I468" s="441">
        <f t="shared" si="34"/>
        <v>0.13103613660229194</v>
      </c>
      <c r="J468" s="441">
        <f t="shared" si="34"/>
        <v>0.365895078580942</v>
      </c>
      <c r="K468" s="441">
        <f t="shared" si="34"/>
        <v>0.32412732785964882</v>
      </c>
      <c r="L468" s="441">
        <f t="shared" si="34"/>
        <v>8.371405743505457E-2</v>
      </c>
      <c r="M468" s="441">
        <f t="shared" si="34"/>
        <v>0.34847522999578623</v>
      </c>
      <c r="N468" s="441">
        <f t="shared" si="34"/>
        <v>6.1657900744190287E-2</v>
      </c>
      <c r="O468" s="441">
        <f t="shared" si="34"/>
        <v>2.1853399077751908E-2</v>
      </c>
      <c r="P468" s="442">
        <f t="shared" si="34"/>
        <v>0.1029644797516322</v>
      </c>
    </row>
    <row r="469" spans="4:16" x14ac:dyDescent="0.2">
      <c r="D469" s="417">
        <v>11</v>
      </c>
      <c r="E469" s="418">
        <f>D412</f>
        <v>78.662300000000016</v>
      </c>
      <c r="F469" s="418">
        <f>E413</f>
        <v>12.553767433700765</v>
      </c>
      <c r="G469" s="419">
        <f>F413</f>
        <v>4.7387422621568902</v>
      </c>
      <c r="H469" s="440">
        <f t="shared" ref="H469:P469" si="35">H413</f>
        <v>1.8249784387605637E-2</v>
      </c>
      <c r="I469" s="441">
        <f t="shared" si="35"/>
        <v>0.15079459664922076</v>
      </c>
      <c r="J469" s="441">
        <f t="shared" si="35"/>
        <v>0.38556934148240318</v>
      </c>
      <c r="K469" s="441">
        <f t="shared" si="35"/>
        <v>0.22016792312523573</v>
      </c>
      <c r="L469" s="441">
        <f t="shared" si="35"/>
        <v>0.11040832139411128</v>
      </c>
      <c r="M469" s="441">
        <f t="shared" si="35"/>
        <v>0.30798599348643796</v>
      </c>
      <c r="N469" s="441">
        <f t="shared" si="35"/>
        <v>5.6395748662319799E-2</v>
      </c>
      <c r="O469" s="441">
        <f t="shared" si="35"/>
        <v>2.5562264261278906E-2</v>
      </c>
      <c r="P469" s="442">
        <f t="shared" si="35"/>
        <v>9.8388263501067191E-2</v>
      </c>
    </row>
    <row r="470" spans="4:16" x14ac:dyDescent="0.2">
      <c r="D470" s="417">
        <v>12</v>
      </c>
      <c r="E470" s="418">
        <f>D445</f>
        <v>34.010100000000001</v>
      </c>
      <c r="F470" s="418">
        <f>E446</f>
        <v>11.339250693176441</v>
      </c>
      <c r="G470" s="419">
        <f>F446</f>
        <v>4.7640622683982103</v>
      </c>
      <c r="H470" s="440">
        <f t="shared" ref="H470:P470" si="36">H446</f>
        <v>1.7216217141195648E-2</v>
      </c>
      <c r="I470" s="441">
        <f t="shared" si="36"/>
        <v>0.16193386082369646</v>
      </c>
      <c r="J470" s="441">
        <f t="shared" si="36"/>
        <v>0.31423617265958809</v>
      </c>
      <c r="K470" s="441">
        <f t="shared" si="36"/>
        <v>0.23048050838911985</v>
      </c>
      <c r="L470" s="441">
        <f t="shared" si="36"/>
        <v>9.9694393724217206E-2</v>
      </c>
      <c r="M470" s="441">
        <f t="shared" si="36"/>
        <v>0.21380008218819324</v>
      </c>
      <c r="N470" s="441">
        <f t="shared" si="36"/>
        <v>3.4321295732738212E-2</v>
      </c>
      <c r="O470" s="441">
        <f t="shared" si="36"/>
        <v>2.6173801311963205E-2</v>
      </c>
      <c r="P470" s="442">
        <f t="shared" si="36"/>
        <v>0.1130148779333198</v>
      </c>
    </row>
    <row r="471" spans="4:16" x14ac:dyDescent="0.2">
      <c r="D471" s="420"/>
      <c r="E471" s="418"/>
      <c r="F471" s="443"/>
      <c r="G471" s="444"/>
      <c r="H471" s="206"/>
      <c r="I471" s="445"/>
      <c r="J471" s="445"/>
      <c r="K471" s="445"/>
      <c r="L471" s="445"/>
      <c r="M471" s="445"/>
      <c r="N471" s="445"/>
      <c r="O471" s="445"/>
      <c r="P471" s="208"/>
    </row>
    <row r="472" spans="4:16" x14ac:dyDescent="0.2">
      <c r="D472" s="446" t="s">
        <v>189</v>
      </c>
      <c r="E472" s="210">
        <f>SUM(E459:E470)</f>
        <v>1033.6222999999998</v>
      </c>
      <c r="F472" s="435"/>
      <c r="G472" s="444"/>
      <c r="H472" s="206"/>
      <c r="I472" s="445"/>
      <c r="J472" s="445"/>
      <c r="K472" s="445"/>
      <c r="L472" s="445"/>
      <c r="M472" s="445"/>
      <c r="N472" s="445"/>
      <c r="O472" s="445"/>
      <c r="P472" s="208"/>
    </row>
    <row r="473" spans="4:16" x14ac:dyDescent="0.2">
      <c r="D473" s="417" t="s">
        <v>511</v>
      </c>
      <c r="E473" s="434"/>
      <c r="F473" s="211">
        <f>E449</f>
        <v>16.80456674551235</v>
      </c>
      <c r="G473" s="212">
        <f>LOG(H473/1000)*-1</f>
        <v>4.7583767586377084</v>
      </c>
      <c r="H473" s="447">
        <f>H449</f>
        <v>1.7443082760947706E-2</v>
      </c>
      <c r="I473" s="448">
        <f>I449</f>
        <v>0.12382515837748467</v>
      </c>
      <c r="J473" s="448">
        <f t="shared" ref="J473:P473" si="37">J449</f>
        <v>0.49583622624271539</v>
      </c>
      <c r="K473" s="448">
        <f t="shared" si="37"/>
        <v>0.49144288825198601</v>
      </c>
      <c r="L473" s="448">
        <f t="shared" si="37"/>
        <v>9.0126913380255039E-2</v>
      </c>
      <c r="M473" s="448">
        <f t="shared" si="37"/>
        <v>0.65080857852328045</v>
      </c>
      <c r="N473" s="448">
        <f t="shared" si="37"/>
        <v>7.0853467170745033E-2</v>
      </c>
      <c r="O473" s="448">
        <f t="shared" si="37"/>
        <v>3.7749669003851807E-2</v>
      </c>
      <c r="P473" s="449">
        <f t="shared" si="37"/>
        <v>0.19265280896126172</v>
      </c>
    </row>
    <row r="474" spans="4:16" ht="13.5" thickBot="1" x14ac:dyDescent="0.25">
      <c r="D474" s="217"/>
      <c r="E474" s="218"/>
      <c r="F474" s="219"/>
      <c r="G474" s="220"/>
      <c r="H474" s="221"/>
      <c r="I474" s="222"/>
      <c r="J474" s="222"/>
      <c r="K474" s="222"/>
      <c r="L474" s="222"/>
      <c r="M474" s="222"/>
      <c r="N474" s="222"/>
      <c r="O474" s="222"/>
      <c r="P474" s="223"/>
    </row>
  </sheetData>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P43"/>
  <sheetViews>
    <sheetView zoomScale="84" workbookViewId="0">
      <selection activeCell="F21" sqref="F21"/>
    </sheetView>
  </sheetViews>
  <sheetFormatPr baseColWidth="10" defaultRowHeight="12.75" x14ac:dyDescent="0.2"/>
  <cols>
    <col min="2" max="4" width="6.28515625" customWidth="1"/>
    <col min="5" max="5" width="7.5703125" customWidth="1"/>
    <col min="6" max="13" width="6.28515625" customWidth="1"/>
    <col min="14" max="14" width="6.5703125" customWidth="1"/>
    <col min="15" max="15" width="8.7109375" customWidth="1"/>
    <col min="16" max="16" width="6.7109375" customWidth="1"/>
  </cols>
  <sheetData>
    <row r="1" spans="1:16" ht="15.75" x14ac:dyDescent="0.25">
      <c r="A1" s="153" t="s">
        <v>171</v>
      </c>
      <c r="B1" s="142"/>
      <c r="C1" s="143"/>
      <c r="D1" s="154"/>
      <c r="E1" s="155"/>
      <c r="F1" s="143"/>
      <c r="G1" s="143"/>
      <c r="H1" s="143"/>
      <c r="I1" s="143"/>
      <c r="J1" s="143"/>
      <c r="K1" s="143"/>
      <c r="L1" s="143"/>
      <c r="M1" s="156"/>
      <c r="N1" s="157"/>
      <c r="O1" s="158"/>
      <c r="P1" s="158"/>
    </row>
    <row r="2" spans="1:16" ht="15.75" x14ac:dyDescent="0.25">
      <c r="A2" s="159"/>
      <c r="B2" s="160"/>
      <c r="C2" s="161"/>
      <c r="D2" s="160"/>
      <c r="E2" s="162"/>
      <c r="F2" s="161"/>
      <c r="G2" s="161"/>
      <c r="H2" s="161"/>
      <c r="I2" s="161"/>
      <c r="J2" s="161"/>
      <c r="K2" s="161"/>
      <c r="L2" s="161"/>
      <c r="M2" s="163"/>
      <c r="N2" s="157"/>
      <c r="O2" s="158"/>
      <c r="P2" s="158"/>
    </row>
    <row r="3" spans="1:16" ht="15.75" x14ac:dyDescent="0.25">
      <c r="A3" s="164" t="s">
        <v>564</v>
      </c>
      <c r="B3" s="165"/>
      <c r="C3" s="166"/>
      <c r="D3" s="167"/>
      <c r="E3" s="168"/>
      <c r="F3" s="166"/>
      <c r="G3" s="166"/>
      <c r="H3" s="166"/>
      <c r="I3" s="166"/>
      <c r="J3" s="166"/>
      <c r="K3" s="166"/>
      <c r="L3" s="166"/>
      <c r="M3" s="169"/>
      <c r="N3" s="171"/>
      <c r="O3" s="224" t="s">
        <v>835</v>
      </c>
      <c r="P3" s="171"/>
    </row>
    <row r="4" spans="1:16" ht="13.5" thickBot="1" x14ac:dyDescent="0.25">
      <c r="A4" s="172"/>
      <c r="B4" s="167"/>
      <c r="C4" s="166"/>
      <c r="D4" s="167"/>
      <c r="E4" s="168"/>
      <c r="F4" s="166"/>
      <c r="G4" s="166"/>
      <c r="H4" s="166"/>
      <c r="I4" s="166"/>
      <c r="J4" s="166"/>
      <c r="K4" s="166"/>
      <c r="L4" s="166"/>
      <c r="M4" s="169"/>
      <c r="N4" s="171"/>
      <c r="O4" s="171"/>
      <c r="P4" s="171"/>
    </row>
    <row r="5" spans="1:16" ht="17.25" x14ac:dyDescent="0.2">
      <c r="A5" s="173"/>
      <c r="B5" s="174" t="s">
        <v>172</v>
      </c>
      <c r="C5" s="175" t="s">
        <v>173</v>
      </c>
      <c r="D5" s="176" t="s">
        <v>516</v>
      </c>
      <c r="E5" s="177" t="s">
        <v>174</v>
      </c>
      <c r="F5" s="178" t="s">
        <v>175</v>
      </c>
      <c r="G5" s="179" t="s">
        <v>176</v>
      </c>
      <c r="H5" s="179" t="s">
        <v>177</v>
      </c>
      <c r="I5" s="178" t="s">
        <v>178</v>
      </c>
      <c r="J5" s="179" t="s">
        <v>179</v>
      </c>
      <c r="K5" s="178" t="s">
        <v>180</v>
      </c>
      <c r="L5" s="178" t="s">
        <v>181</v>
      </c>
      <c r="M5" s="180" t="s">
        <v>182</v>
      </c>
      <c r="N5" s="310" t="s">
        <v>183</v>
      </c>
      <c r="O5" s="310" t="s">
        <v>183</v>
      </c>
      <c r="P5" s="170" t="s">
        <v>184</v>
      </c>
    </row>
    <row r="6" spans="1:16" ht="13.5" thickBot="1" x14ac:dyDescent="0.25">
      <c r="A6" s="181" t="s">
        <v>185</v>
      </c>
      <c r="B6" s="182"/>
      <c r="C6" s="183" t="s">
        <v>186</v>
      </c>
      <c r="D6" s="183" t="s">
        <v>186</v>
      </c>
      <c r="E6" s="184" t="s">
        <v>187</v>
      </c>
      <c r="F6" s="185" t="s">
        <v>187</v>
      </c>
      <c r="G6" s="185" t="s">
        <v>187</v>
      </c>
      <c r="H6" s="185" t="s">
        <v>187</v>
      </c>
      <c r="I6" s="185" t="s">
        <v>187</v>
      </c>
      <c r="J6" s="185" t="s">
        <v>187</v>
      </c>
      <c r="K6" s="185" t="s">
        <v>187</v>
      </c>
      <c r="L6" s="185" t="s">
        <v>187</v>
      </c>
      <c r="M6" s="186" t="s">
        <v>187</v>
      </c>
      <c r="N6" s="187" t="s">
        <v>836</v>
      </c>
      <c r="O6" s="311" t="s">
        <v>837</v>
      </c>
      <c r="P6" s="170" t="s">
        <v>188</v>
      </c>
    </row>
    <row r="7" spans="1:16" x14ac:dyDescent="0.2">
      <c r="A7" s="188"/>
      <c r="B7" s="189"/>
      <c r="C7" s="190"/>
      <c r="D7" s="191"/>
      <c r="E7" s="192"/>
      <c r="F7" s="193"/>
      <c r="G7" s="193"/>
      <c r="H7" s="193"/>
      <c r="I7" s="193"/>
      <c r="J7" s="193"/>
      <c r="K7" s="193"/>
      <c r="L7" s="193"/>
      <c r="M7" s="194"/>
      <c r="N7" s="195"/>
      <c r="P7" s="170"/>
    </row>
    <row r="8" spans="1:16" x14ac:dyDescent="0.2">
      <c r="A8" s="196">
        <v>1</v>
      </c>
      <c r="B8" s="197" t="str">
        <f>IF(Data!N57&gt;0,Data!N57,"")</f>
        <v/>
      </c>
      <c r="C8" s="226" t="str">
        <f>IF(Data!R57&gt;0,Data!R57,"")</f>
        <v/>
      </c>
      <c r="D8" s="226" t="str">
        <f>IF(Data!P57&gt;0,Data!P57,"")</f>
        <v/>
      </c>
      <c r="E8" s="199" t="str">
        <f>IF(ISNUMBER(D8),10^(-D8)*10^3,"")</f>
        <v/>
      </c>
      <c r="F8" s="227" t="str">
        <f>IF(Data!T57&gt;0,Data!T57,"")</f>
        <v/>
      </c>
      <c r="G8" s="227" t="str">
        <f>IF(Data!V57&gt;0,Data!V57,"")</f>
        <v/>
      </c>
      <c r="H8" s="227" t="str">
        <f>IF(Data!X57&gt;0,Data!X57,"")</f>
        <v/>
      </c>
      <c r="I8" s="227" t="str">
        <f>IF(Data!Z57&gt;0,Data!Z57,"")</f>
        <v/>
      </c>
      <c r="J8" s="227" t="str">
        <f>IF(Data!AB57&gt;0,Data!AB57,"")</f>
        <v/>
      </c>
      <c r="K8" s="227" t="str">
        <f>IF(Data!AD57&gt;0,Data!AD57,"")</f>
        <v/>
      </c>
      <c r="L8" s="227" t="str">
        <f>IF(Data!AF57&gt;0,Data!AF57,"")</f>
        <v/>
      </c>
      <c r="M8" s="228" t="str">
        <f>IF(Data!AH57&gt;0,Data!AH57,"")</f>
        <v/>
      </c>
      <c r="N8" s="197">
        <f>IF(Data!K57&gt;0,Data!K57,"")</f>
        <v>0.7</v>
      </c>
      <c r="P8" s="197" t="str">
        <f>IF(OR(ISNUMBER(B8),ISNUMBER(N8)),Data!G57,"")</f>
        <v>Rain</v>
      </c>
    </row>
    <row r="9" spans="1:16" x14ac:dyDescent="0.2">
      <c r="A9" s="196">
        <v>2</v>
      </c>
      <c r="B9" s="197" t="str">
        <f>IF(Data!N58&gt;0,Data!N58,"")</f>
        <v/>
      </c>
      <c r="C9" s="226" t="str">
        <f>IF(Data!R58&gt;0,Data!R58,"")</f>
        <v/>
      </c>
      <c r="D9" s="226" t="str">
        <f>IF(Data!P58&gt;0,Data!P58,"")</f>
        <v/>
      </c>
      <c r="E9" s="199" t="str">
        <f t="shared" ref="E9:E38" si="0">IF(ISNUMBER(D9),10^(-D9)*10^3,"")</f>
        <v/>
      </c>
      <c r="F9" s="227" t="str">
        <f>IF(Data!T58&gt;0,Data!T58,"")</f>
        <v/>
      </c>
      <c r="G9" s="227" t="str">
        <f>IF(Data!V58&gt;0,Data!V58,"")</f>
        <v/>
      </c>
      <c r="H9" s="227" t="str">
        <f>IF(Data!X58&gt;0,Data!X58,"")</f>
        <v/>
      </c>
      <c r="I9" s="227" t="str">
        <f>IF(Data!Z58&gt;0,Data!Z58,"")</f>
        <v/>
      </c>
      <c r="J9" s="227" t="str">
        <f>IF(Data!AB58&gt;0,Data!AB58,"")</f>
        <v/>
      </c>
      <c r="K9" s="227" t="str">
        <f>IF(Data!AD58&gt;0,Data!AD58,"")</f>
        <v/>
      </c>
      <c r="L9" s="227" t="str">
        <f>IF(Data!AF58&gt;0,Data!AF58,"")</f>
        <v/>
      </c>
      <c r="M9" s="228" t="str">
        <f>IF(Data!AH58&gt;0,Data!AH58,"")</f>
        <v/>
      </c>
      <c r="N9" s="197"/>
      <c r="P9" s="197" t="str">
        <f>IF(OR(ISNUMBER(B9),ISNUMBER(N9)),Data!G58,"")</f>
        <v/>
      </c>
    </row>
    <row r="10" spans="1:16" x14ac:dyDescent="0.2">
      <c r="A10" s="196">
        <v>3</v>
      </c>
      <c r="B10" s="197" t="str">
        <f>IF(Data!N59&gt;0,Data!N59,"")</f>
        <v/>
      </c>
      <c r="C10" s="226" t="str">
        <f>IF(Data!R59&gt;0,Data!R59,"")</f>
        <v/>
      </c>
      <c r="D10" s="226" t="str">
        <f>IF(Data!P59&gt;0,Data!P59,"")</f>
        <v/>
      </c>
      <c r="E10" s="199" t="str">
        <f t="shared" si="0"/>
        <v/>
      </c>
      <c r="F10" s="227" t="str">
        <f>IF(Data!T59&gt;0,Data!T59,"")</f>
        <v/>
      </c>
      <c r="G10" s="227" t="str">
        <f>IF(Data!V59&gt;0,Data!V59,"")</f>
        <v/>
      </c>
      <c r="H10" s="227" t="str">
        <f>IF(Data!X59&gt;0,Data!X59,"")</f>
        <v/>
      </c>
      <c r="I10" s="227" t="str">
        <f>IF(Data!Z59&gt;0,Data!Z59,"")</f>
        <v/>
      </c>
      <c r="J10" s="227" t="str">
        <f>IF(Data!AB59&gt;0,Data!AB59,"")</f>
        <v/>
      </c>
      <c r="K10" s="227" t="str">
        <f>IF(Data!AD59&gt;0,Data!AD59,"")</f>
        <v/>
      </c>
      <c r="L10" s="227" t="str">
        <f>IF(Data!AF59&gt;0,Data!AF59,"")</f>
        <v/>
      </c>
      <c r="M10" s="228" t="str">
        <f>IF(Data!AH59&gt;0,Data!AH59,"")</f>
        <v/>
      </c>
      <c r="N10" s="197"/>
      <c r="P10" s="197" t="str">
        <f>IF(OR(ISNUMBER(B10),ISNUMBER(N10)),Data!G59,"")</f>
        <v/>
      </c>
    </row>
    <row r="11" spans="1:16" x14ac:dyDescent="0.2">
      <c r="A11" s="196">
        <v>4</v>
      </c>
      <c r="B11" s="197" t="str">
        <f>IF(Data!N60&gt;0,Data!N60,"")</f>
        <v/>
      </c>
      <c r="C11" s="226" t="str">
        <f>IF(Data!R60&gt;0,Data!R60,"")</f>
        <v/>
      </c>
      <c r="D11" s="226" t="str">
        <f>IF(Data!P60&gt;0,Data!P60,"")</f>
        <v/>
      </c>
      <c r="E11" s="199" t="str">
        <f t="shared" si="0"/>
        <v/>
      </c>
      <c r="F11" s="227" t="str">
        <f>IF(Data!T60&gt;0,Data!T60,"")</f>
        <v/>
      </c>
      <c r="G11" s="227" t="str">
        <f>IF(Data!V60&gt;0,Data!V60,"")</f>
        <v/>
      </c>
      <c r="H11" s="227" t="str">
        <f>IF(Data!X60&gt;0,Data!X60,"")</f>
        <v/>
      </c>
      <c r="I11" s="227" t="str">
        <f>IF(Data!Z60&gt;0,Data!Z60,"")</f>
        <v/>
      </c>
      <c r="J11" s="227" t="str">
        <f>IF(Data!AB60&gt;0,Data!AB60,"")</f>
        <v/>
      </c>
      <c r="K11" s="227" t="str">
        <f>IF(Data!AD60&gt;0,Data!AD60,"")</f>
        <v/>
      </c>
      <c r="L11" s="227" t="str">
        <f>IF(Data!AF60&gt;0,Data!AF60,"")</f>
        <v/>
      </c>
      <c r="M11" s="228" t="str">
        <f>IF(Data!AH60&gt;0,Data!AH60,"")</f>
        <v/>
      </c>
      <c r="N11" s="197"/>
      <c r="P11" s="197" t="str">
        <f>IF(OR(ISNUMBER(B11),ISNUMBER(N11)),Data!G60,"")</f>
        <v/>
      </c>
    </row>
    <row r="12" spans="1:16" x14ac:dyDescent="0.2">
      <c r="A12" s="196">
        <v>5</v>
      </c>
      <c r="B12" s="197" t="str">
        <f>IF(Data!N61&gt;0,Data!N61,"")</f>
        <v/>
      </c>
      <c r="C12" s="226" t="str">
        <f>IF(Data!R61&gt;0,Data!R61,"")</f>
        <v/>
      </c>
      <c r="D12" s="226" t="str">
        <f>IF(Data!P61&gt;0,Data!P61,"")</f>
        <v/>
      </c>
      <c r="E12" s="199" t="str">
        <f t="shared" si="0"/>
        <v/>
      </c>
      <c r="F12" s="227" t="str">
        <f>IF(Data!T61&gt;0,Data!T61,"")</f>
        <v/>
      </c>
      <c r="G12" s="227" t="str">
        <f>IF(Data!V61&gt;0,Data!V61,"")</f>
        <v/>
      </c>
      <c r="H12" s="227" t="str">
        <f>IF(Data!X61&gt;0,Data!X61,"")</f>
        <v/>
      </c>
      <c r="I12" s="227" t="str">
        <f>IF(Data!Z61&gt;0,Data!Z61,"")</f>
        <v/>
      </c>
      <c r="J12" s="227" t="str">
        <f>IF(Data!AB61&gt;0,Data!AB61,"")</f>
        <v/>
      </c>
      <c r="K12" s="227" t="str">
        <f>IF(Data!AD61&gt;0,Data!AD61,"")</f>
        <v/>
      </c>
      <c r="L12" s="227" t="str">
        <f>IF(Data!AF61&gt;0,Data!AF61,"")</f>
        <v/>
      </c>
      <c r="M12" s="228" t="str">
        <f>IF(Data!AH61&gt;0,Data!AH61,"")</f>
        <v/>
      </c>
      <c r="N12" s="197"/>
      <c r="P12" s="197" t="str">
        <f>IF(OR(ISNUMBER(B12),ISNUMBER(N12)),Data!G61,"")</f>
        <v/>
      </c>
    </row>
    <row r="13" spans="1:16" x14ac:dyDescent="0.2">
      <c r="A13" s="196">
        <v>6</v>
      </c>
      <c r="B13" s="197" t="str">
        <f>IF(Data!N62&gt;0,Data!N62,"")</f>
        <v/>
      </c>
      <c r="C13" s="226" t="str">
        <f>IF(Data!R62&gt;0,Data!R62,"")</f>
        <v/>
      </c>
      <c r="D13" s="226" t="str">
        <f>IF(Data!P62&gt;0,Data!P62,"")</f>
        <v/>
      </c>
      <c r="E13" s="199" t="str">
        <f t="shared" si="0"/>
        <v/>
      </c>
      <c r="F13" s="227" t="str">
        <f>IF(Data!T62&gt;0,Data!T62,"")</f>
        <v/>
      </c>
      <c r="G13" s="227" t="str">
        <f>IF(Data!V62&gt;0,Data!V62,"")</f>
        <v/>
      </c>
      <c r="H13" s="227" t="str">
        <f>IF(Data!X62&gt;0,Data!X62,"")</f>
        <v/>
      </c>
      <c r="I13" s="227" t="str">
        <f>IF(Data!Z62&gt;0,Data!Z62,"")</f>
        <v/>
      </c>
      <c r="J13" s="227" t="str">
        <f>IF(Data!AB62&gt;0,Data!AB62,"")</f>
        <v/>
      </c>
      <c r="K13" s="227" t="str">
        <f>IF(Data!AD62&gt;0,Data!AD62,"")</f>
        <v/>
      </c>
      <c r="L13" s="227" t="str">
        <f>IF(Data!AF62&gt;0,Data!AF62,"")</f>
        <v/>
      </c>
      <c r="M13" s="228" t="str">
        <f>IF(Data!AH62&gt;0,Data!AH62,"")</f>
        <v/>
      </c>
      <c r="N13" s="197" t="str">
        <f>IF(Data!K62&gt;0,Data!K62,"")</f>
        <v/>
      </c>
      <c r="P13" s="197" t="str">
        <f>IF(OR(ISNUMBER(B13),ISNUMBER(N13)),Data!G62,"")</f>
        <v/>
      </c>
    </row>
    <row r="14" spans="1:16" x14ac:dyDescent="0.2">
      <c r="A14" s="196">
        <v>7</v>
      </c>
      <c r="B14" s="197">
        <f>IF(Data!N63&gt;0,Data!N63,"")</f>
        <v>4.4252000000000002</v>
      </c>
      <c r="C14" s="226">
        <f>IF(Data!R63&gt;0,Data!R63,"")</f>
        <v>18.100000000000001</v>
      </c>
      <c r="D14" s="226">
        <f>IF(Data!P63&gt;0,Data!P63,"")</f>
        <v>4.5199999999999996</v>
      </c>
      <c r="E14" s="199">
        <f t="shared" si="0"/>
        <v>3.0199517204020178E-2</v>
      </c>
      <c r="F14" s="227">
        <f>IF(Data!T63&gt;0,Data!T63,"")</f>
        <v>9.5000000000000001E-2</v>
      </c>
      <c r="G14" s="227">
        <f>IF(Data!V63&gt;0,Data!V63,"")</f>
        <v>0.37476195951939362</v>
      </c>
      <c r="H14" s="227">
        <f>IF(Data!X63&gt;0,Data!X63,"")</f>
        <v>0.44059544877266765</v>
      </c>
      <c r="I14" s="227">
        <f>IF(Data!Z63&gt;0,Data!Z63,"")</f>
        <v>0.10100000000000001</v>
      </c>
      <c r="J14" s="227">
        <f>IF(Data!AB63&gt;0,Data!AB63,"")</f>
        <v>0.27564601696324625</v>
      </c>
      <c r="K14" s="227">
        <f>IF(Data!AD63&gt;0,Data!AD63,"")</f>
        <v>2.9000000000000001E-2</v>
      </c>
      <c r="L14" s="227">
        <f>IF(Data!AF63&gt;0,Data!AF63,"")</f>
        <v>2.7E-2</v>
      </c>
      <c r="M14" s="228">
        <f>IF(Data!AH63&gt;0,Data!AH63,"")</f>
        <v>0.11700000000000001</v>
      </c>
      <c r="N14" s="197">
        <f>IF(Data!K63&gt;0,Data!K63,"")</f>
        <v>5.6</v>
      </c>
      <c r="P14" s="197" t="str">
        <f>IF(OR(ISNUMBER(B14),ISNUMBER(N14)),Data!G63,"")</f>
        <v>Rain</v>
      </c>
    </row>
    <row r="15" spans="1:16" x14ac:dyDescent="0.2">
      <c r="A15" s="196">
        <v>8</v>
      </c>
      <c r="B15" s="197">
        <f>IF(Data!N64&gt;0,Data!N64,"")</f>
        <v>2.0102000000000002</v>
      </c>
      <c r="C15" s="226">
        <f>IF(Data!R64&gt;0,Data!R64,"")</f>
        <v>8.8000000000000007</v>
      </c>
      <c r="D15" s="226">
        <f>IF(Data!P64&gt;0,Data!P64,"")</f>
        <v>4.97</v>
      </c>
      <c r="E15" s="199">
        <f t="shared" si="0"/>
        <v>1.071519305237606E-2</v>
      </c>
      <c r="F15" s="227">
        <f>IF(Data!T64&gt;0,Data!T64,"")</f>
        <v>0.46300000000000002</v>
      </c>
      <c r="G15" s="227">
        <f>IF(Data!V64&gt;0,Data!V64,"")</f>
        <v>0.15519075719700023</v>
      </c>
      <c r="H15" s="227">
        <f>IF(Data!X64&gt;0,Data!X64,"")</f>
        <v>0.14219216755845185</v>
      </c>
      <c r="I15" s="227">
        <f>IF(Data!Z64&gt;0,Data!Z64,"")</f>
        <v>0.23599999999999999</v>
      </c>
      <c r="J15" s="227">
        <f>IF(Data!AB64&gt;0,Data!AB64,"")</f>
        <v>0.18169343089971729</v>
      </c>
      <c r="K15" s="227">
        <f>IF(Data!AD64&gt;0,Data!AD64,"")</f>
        <v>3.5999999999999997E-2</v>
      </c>
      <c r="L15" s="227">
        <f>IF(Data!AF64&gt;0,Data!AF64,"")</f>
        <v>3.3000000000000002E-2</v>
      </c>
      <c r="M15" s="228">
        <f>IF(Data!AH64&gt;0,Data!AH64,"")</f>
        <v>7.3999999999999996E-2</v>
      </c>
      <c r="N15" s="197">
        <f>IF(Data!K64&gt;0,Data!K64,"")</f>
        <v>2.7</v>
      </c>
      <c r="P15" s="197" t="str">
        <f>IF(OR(ISNUMBER(B15),ISNUMBER(N15)),Data!G64,"")</f>
        <v>Rain</v>
      </c>
    </row>
    <row r="16" spans="1:16" x14ac:dyDescent="0.2">
      <c r="A16" s="196">
        <v>9</v>
      </c>
      <c r="B16" s="197" t="str">
        <f>IF(Data!N65&gt;0,Data!N65,"")</f>
        <v/>
      </c>
      <c r="C16" s="226" t="str">
        <f>IF(Data!R65&gt;0,Data!R65,"")</f>
        <v/>
      </c>
      <c r="D16" s="226" t="str">
        <f>IF(Data!P65&gt;0,Data!P65,"")</f>
        <v/>
      </c>
      <c r="E16" s="199" t="str">
        <f t="shared" si="0"/>
        <v/>
      </c>
      <c r="F16" s="227" t="str">
        <f>IF(Data!T65&gt;0,Data!T65,"")</f>
        <v/>
      </c>
      <c r="G16" s="227" t="str">
        <f>IF(Data!V65&gt;0,Data!V65,"")</f>
        <v/>
      </c>
      <c r="H16" s="227" t="str">
        <f>IF(Data!X65&gt;0,Data!X65,"")</f>
        <v/>
      </c>
      <c r="I16" s="227" t="str">
        <f>IF(Data!Z65&gt;0,Data!Z65,"")</f>
        <v/>
      </c>
      <c r="J16" s="227" t="str">
        <f>IF(Data!AB65&gt;0,Data!AB65,"")</f>
        <v/>
      </c>
      <c r="K16" s="227" t="str">
        <f>IF(Data!AD65&gt;0,Data!AD65,"")</f>
        <v/>
      </c>
      <c r="L16" s="227" t="str">
        <f>IF(Data!AF65&gt;0,Data!AF65,"")</f>
        <v/>
      </c>
      <c r="M16" s="228" t="str">
        <f>IF(Data!AH65&gt;0,Data!AH65,"")</f>
        <v/>
      </c>
      <c r="N16" s="197" t="str">
        <f>IF(Data!K65&gt;0,Data!K65,"")</f>
        <v/>
      </c>
      <c r="P16" s="197" t="str">
        <f>IF(OR(ISNUMBER(B16),ISNUMBER(N16)),Data!G65,"")</f>
        <v/>
      </c>
    </row>
    <row r="17" spans="1:16" x14ac:dyDescent="0.2">
      <c r="A17" s="196">
        <v>10</v>
      </c>
      <c r="B17" s="197" t="str">
        <f>IF(Data!N66&gt;0,Data!N66,"")</f>
        <v/>
      </c>
      <c r="C17" s="226" t="str">
        <f>IF(Data!R66&gt;0,Data!R66,"")</f>
        <v/>
      </c>
      <c r="D17" s="226" t="str">
        <f>IF(Data!P66&gt;0,Data!P66,"")</f>
        <v/>
      </c>
      <c r="E17" s="199" t="str">
        <f t="shared" si="0"/>
        <v/>
      </c>
      <c r="F17" s="227" t="str">
        <f>IF(Data!T66&gt;0,Data!T66,"")</f>
        <v/>
      </c>
      <c r="G17" s="227" t="str">
        <f>IF(Data!V66&gt;0,Data!V66,"")</f>
        <v/>
      </c>
      <c r="H17" s="227" t="str">
        <f>IF(Data!X66&gt;0,Data!X66,"")</f>
        <v/>
      </c>
      <c r="I17" s="227" t="str">
        <f>IF(Data!Z66&gt;0,Data!Z66,"")</f>
        <v/>
      </c>
      <c r="J17" s="227" t="str">
        <f>IF(Data!AB66&gt;0,Data!AB66,"")</f>
        <v/>
      </c>
      <c r="K17" s="227" t="str">
        <f>IF(Data!AD66&gt;0,Data!AD66,"")</f>
        <v/>
      </c>
      <c r="L17" s="227" t="str">
        <f>IF(Data!AF66&gt;0,Data!AF66,"")</f>
        <v/>
      </c>
      <c r="M17" s="228" t="str">
        <f>IF(Data!AH66&gt;0,Data!AH66,"")</f>
        <v/>
      </c>
      <c r="N17" s="197" t="str">
        <f>IF(Data!K66&gt;0,Data!K66,"")</f>
        <v/>
      </c>
      <c r="P17" s="197" t="str">
        <f>IF(OR(ISNUMBER(B17),ISNUMBER(N17)),Data!G66,"")</f>
        <v/>
      </c>
    </row>
    <row r="18" spans="1:16" x14ac:dyDescent="0.2">
      <c r="A18" s="196">
        <v>11</v>
      </c>
      <c r="B18" s="197" t="str">
        <f>IF(Data!N67&gt;0,Data!N67,"")</f>
        <v/>
      </c>
      <c r="C18" s="226" t="str">
        <f>IF(Data!R67&gt;0,Data!R67,"")</f>
        <v/>
      </c>
      <c r="D18" s="226" t="str">
        <f>IF(Data!P67&gt;0,Data!P67,"")</f>
        <v/>
      </c>
      <c r="E18" s="199" t="str">
        <f t="shared" si="0"/>
        <v/>
      </c>
      <c r="F18" s="227" t="str">
        <f>IF(Data!T67&gt;0,Data!T67,"")</f>
        <v/>
      </c>
      <c r="G18" s="227" t="str">
        <f>IF(Data!V67&gt;0,Data!V67,"")</f>
        <v/>
      </c>
      <c r="H18" s="227" t="str">
        <f>IF(Data!X67&gt;0,Data!X67,"")</f>
        <v/>
      </c>
      <c r="I18" s="227" t="str">
        <f>IF(Data!Z67&gt;0,Data!Z67,"")</f>
        <v/>
      </c>
      <c r="J18" s="227" t="str">
        <f>IF(Data!AB67&gt;0,Data!AB67,"")</f>
        <v/>
      </c>
      <c r="K18" s="227" t="str">
        <f>IF(Data!AD67&gt;0,Data!AD67,"")</f>
        <v/>
      </c>
      <c r="L18" s="227" t="str">
        <f>IF(Data!AF67&gt;0,Data!AF67,"")</f>
        <v/>
      </c>
      <c r="M18" s="228" t="str">
        <f>IF(Data!AH67&gt;0,Data!AH67,"")</f>
        <v/>
      </c>
      <c r="N18" s="197" t="str">
        <f>IF(Data!K67&gt;0,Data!K67,"")</f>
        <v/>
      </c>
      <c r="P18" s="197" t="str">
        <f>IF(OR(ISNUMBER(B18),ISNUMBER(N18)),Data!G67,"")</f>
        <v/>
      </c>
    </row>
    <row r="19" spans="1:16" x14ac:dyDescent="0.2">
      <c r="A19" s="196">
        <v>12</v>
      </c>
      <c r="B19" s="197" t="str">
        <f>IF(Data!N68&gt;0,Data!N68,"")</f>
        <v/>
      </c>
      <c r="C19" s="226" t="str">
        <f>IF(Data!R68&gt;0,Data!R68,"")</f>
        <v/>
      </c>
      <c r="D19" s="226" t="str">
        <f>IF(Data!P68&gt;0,Data!P68,"")</f>
        <v/>
      </c>
      <c r="E19" s="199" t="str">
        <f t="shared" si="0"/>
        <v/>
      </c>
      <c r="F19" s="227" t="str">
        <f>IF(Data!T68&gt;0,Data!T68,"")</f>
        <v/>
      </c>
      <c r="G19" s="227" t="str">
        <f>IF(Data!V68&gt;0,Data!V68,"")</f>
        <v/>
      </c>
      <c r="H19" s="227" t="str">
        <f>IF(Data!X68&gt;0,Data!X68,"")</f>
        <v/>
      </c>
      <c r="I19" s="227" t="str">
        <f>IF(Data!Z68&gt;0,Data!Z68,"")</f>
        <v/>
      </c>
      <c r="J19" s="227" t="str">
        <f>IF(Data!AB68&gt;0,Data!AB68,"")</f>
        <v/>
      </c>
      <c r="K19" s="227" t="str">
        <f>IF(Data!AD68&gt;0,Data!AD68,"")</f>
        <v/>
      </c>
      <c r="L19" s="227" t="str">
        <f>IF(Data!AF68&gt;0,Data!AF68,"")</f>
        <v/>
      </c>
      <c r="M19" s="228" t="str">
        <f>IF(Data!AH68&gt;0,Data!AH68,"")</f>
        <v/>
      </c>
      <c r="N19" s="197" t="str">
        <f>IF(Data!K68&gt;0,Data!K68,"")</f>
        <v/>
      </c>
      <c r="P19" s="197" t="str">
        <f>IF(OR(ISNUMBER(B19),ISNUMBER(N19)),Data!G68,"")</f>
        <v/>
      </c>
    </row>
    <row r="20" spans="1:16" x14ac:dyDescent="0.2">
      <c r="A20" s="196">
        <v>13</v>
      </c>
      <c r="B20" s="197" t="str">
        <f>IF(Data!N69&gt;0,Data!N69,"")</f>
        <v/>
      </c>
      <c r="C20" s="226" t="str">
        <f>IF(Data!R69&gt;0,Data!R69,"")</f>
        <v/>
      </c>
      <c r="D20" s="226" t="str">
        <f>IF(Data!P69&gt;0,Data!P69,"")</f>
        <v/>
      </c>
      <c r="E20" s="199" t="str">
        <f t="shared" si="0"/>
        <v/>
      </c>
      <c r="F20" s="227" t="str">
        <f>IF(Data!T69&gt;0,Data!T69,"")</f>
        <v/>
      </c>
      <c r="G20" s="227" t="str">
        <f>IF(Data!V69&gt;0,Data!V69,"")</f>
        <v/>
      </c>
      <c r="H20" s="227" t="str">
        <f>IF(Data!X69&gt;0,Data!X69,"")</f>
        <v/>
      </c>
      <c r="I20" s="227" t="str">
        <f>IF(Data!Z69&gt;0,Data!Z69,"")</f>
        <v/>
      </c>
      <c r="J20" s="227" t="str">
        <f>IF(Data!AB69&gt;0,Data!AB69,"")</f>
        <v/>
      </c>
      <c r="K20" s="227" t="str">
        <f>IF(Data!AD69&gt;0,Data!AD69,"")</f>
        <v/>
      </c>
      <c r="L20" s="227" t="str">
        <f>IF(Data!AF69&gt;0,Data!AF69,"")</f>
        <v/>
      </c>
      <c r="M20" s="228" t="str">
        <f>IF(Data!AH69&gt;0,Data!AH69,"")</f>
        <v/>
      </c>
      <c r="N20" s="197" t="str">
        <f>IF(Data!K69&gt;0,Data!K69,"")</f>
        <v/>
      </c>
      <c r="P20" s="197" t="str">
        <f>IF(OR(ISNUMBER(B20),ISNUMBER(N20)),Data!G69,"")</f>
        <v/>
      </c>
    </row>
    <row r="21" spans="1:16" x14ac:dyDescent="0.2">
      <c r="A21" s="196">
        <v>14</v>
      </c>
      <c r="B21" s="197" t="str">
        <f>IF(Data!N70&gt;0,Data!N70,"")</f>
        <v/>
      </c>
      <c r="C21" s="226" t="str">
        <f>IF(Data!R70&gt;0,Data!R70,"")</f>
        <v/>
      </c>
      <c r="D21" s="226" t="str">
        <f>IF(Data!P70&gt;0,Data!P70,"")</f>
        <v/>
      </c>
      <c r="E21" s="199" t="str">
        <f t="shared" si="0"/>
        <v/>
      </c>
      <c r="F21" s="227" t="str">
        <f>IF(Data!T70&gt;0,Data!T70,"")</f>
        <v/>
      </c>
      <c r="G21" s="227" t="str">
        <f>IF(Data!V70&gt;0,Data!V70,"")</f>
        <v/>
      </c>
      <c r="H21" s="227" t="str">
        <f>IF(Data!X70&gt;0,Data!X70,"")</f>
        <v/>
      </c>
      <c r="I21" s="227" t="str">
        <f>IF(Data!Z70&gt;0,Data!Z70,"")</f>
        <v/>
      </c>
      <c r="J21" s="227" t="str">
        <f>IF(Data!AB70&gt;0,Data!AB70,"")</f>
        <v/>
      </c>
      <c r="K21" s="227" t="str">
        <f>IF(Data!AD70&gt;0,Data!AD70,"")</f>
        <v/>
      </c>
      <c r="L21" s="227" t="str">
        <f>IF(Data!AF70&gt;0,Data!AF70,"")</f>
        <v/>
      </c>
      <c r="M21" s="228" t="str">
        <f>IF(Data!AH70&gt;0,Data!AH70,"")</f>
        <v/>
      </c>
      <c r="N21" s="197" t="str">
        <f>IF(Data!K70&gt;0,Data!K70,"")</f>
        <v/>
      </c>
      <c r="P21" s="197" t="str">
        <f>IF(OR(ISNUMBER(B21),ISNUMBER(N21)),Data!G70,"")</f>
        <v/>
      </c>
    </row>
    <row r="22" spans="1:16" x14ac:dyDescent="0.2">
      <c r="A22" s="196">
        <v>15</v>
      </c>
      <c r="B22" s="197" t="str">
        <f>IF(Data!N71&gt;0,Data!N71,"")</f>
        <v/>
      </c>
      <c r="C22" s="226" t="str">
        <f>IF(Data!R71&gt;0,Data!R71,"")</f>
        <v/>
      </c>
      <c r="D22" s="226" t="str">
        <f>IF(Data!P71&gt;0,Data!P71,"")</f>
        <v/>
      </c>
      <c r="E22" s="199" t="str">
        <f t="shared" si="0"/>
        <v/>
      </c>
      <c r="F22" s="227" t="str">
        <f>IF(Data!T71&gt;0,Data!T71,"")</f>
        <v/>
      </c>
      <c r="G22" s="227" t="str">
        <f>IF(Data!V71&gt;0,Data!V71,"")</f>
        <v/>
      </c>
      <c r="H22" s="227" t="str">
        <f>IF(Data!X71&gt;0,Data!X71,"")</f>
        <v/>
      </c>
      <c r="I22" s="227" t="str">
        <f>IF(Data!Z71&gt;0,Data!Z71,"")</f>
        <v/>
      </c>
      <c r="J22" s="227" t="str">
        <f>IF(Data!AB71&gt;0,Data!AB71,"")</f>
        <v/>
      </c>
      <c r="K22" s="227" t="str">
        <f>IF(Data!AD71&gt;0,Data!AD71,"")</f>
        <v/>
      </c>
      <c r="L22" s="227" t="str">
        <f>IF(Data!AF71&gt;0,Data!AF71,"")</f>
        <v/>
      </c>
      <c r="M22" s="228" t="str">
        <f>IF(Data!AH71&gt;0,Data!AH71,"")</f>
        <v/>
      </c>
      <c r="N22" s="197" t="str">
        <f>IF(Data!K71&gt;0,Data!K71,"")</f>
        <v/>
      </c>
      <c r="P22" s="197" t="str">
        <f>IF(OR(ISNUMBER(B22),ISNUMBER(N22)),Data!G71,"")</f>
        <v/>
      </c>
    </row>
    <row r="23" spans="1:16" x14ac:dyDescent="0.2">
      <c r="A23" s="196">
        <v>16</v>
      </c>
      <c r="B23" s="197" t="str">
        <f>IF(Data!N72&gt;0,Data!N72,"")</f>
        <v/>
      </c>
      <c r="C23" s="226" t="str">
        <f>IF(Data!R72&gt;0,Data!R72,"")</f>
        <v/>
      </c>
      <c r="D23" s="226" t="str">
        <f>IF(Data!P72&gt;0,Data!P72,"")</f>
        <v/>
      </c>
      <c r="E23" s="199" t="str">
        <f t="shared" si="0"/>
        <v/>
      </c>
      <c r="F23" s="227" t="str">
        <f>IF(Data!T72&gt;0,Data!T72,"")</f>
        <v/>
      </c>
      <c r="G23" s="227" t="str">
        <f>IF(Data!V72&gt;0,Data!V72,"")</f>
        <v/>
      </c>
      <c r="H23" s="227" t="str">
        <f>IF(Data!X72&gt;0,Data!X72,"")</f>
        <v/>
      </c>
      <c r="I23" s="227" t="str">
        <f>IF(Data!Z72&gt;0,Data!Z72,"")</f>
        <v/>
      </c>
      <c r="J23" s="227" t="str">
        <f>IF(Data!AB72&gt;0,Data!AB72,"")</f>
        <v/>
      </c>
      <c r="K23" s="227" t="str">
        <f>IF(Data!AD72&gt;0,Data!AD72,"")</f>
        <v/>
      </c>
      <c r="L23" s="227" t="str">
        <f>IF(Data!AF72&gt;0,Data!AF72,"")</f>
        <v/>
      </c>
      <c r="M23" s="228" t="str">
        <f>IF(Data!AH72&gt;0,Data!AH72,"")</f>
        <v/>
      </c>
      <c r="N23" s="197" t="str">
        <f>IF(Data!K72&gt;0,Data!K72,"")</f>
        <v/>
      </c>
      <c r="P23" s="197" t="str">
        <f>IF(OR(ISNUMBER(B23),ISNUMBER(N23)),Data!G72,"")</f>
        <v/>
      </c>
    </row>
    <row r="24" spans="1:16" x14ac:dyDescent="0.2">
      <c r="A24" s="196">
        <v>17</v>
      </c>
      <c r="B24" s="197" t="str">
        <f>IF(Data!N73&gt;0,Data!N73,"")</f>
        <v/>
      </c>
      <c r="C24" s="226" t="str">
        <f>IF(Data!R73&gt;0,Data!R73,"")</f>
        <v/>
      </c>
      <c r="D24" s="226" t="str">
        <f>IF(Data!P73&gt;0,Data!P73,"")</f>
        <v/>
      </c>
      <c r="E24" s="199" t="str">
        <f t="shared" si="0"/>
        <v/>
      </c>
      <c r="F24" s="227" t="str">
        <f>IF(Data!T73&gt;0,Data!T73,"")</f>
        <v/>
      </c>
      <c r="G24" s="227" t="str">
        <f>IF(Data!V73&gt;0,Data!V73,"")</f>
        <v/>
      </c>
      <c r="H24" s="227" t="str">
        <f>IF(Data!X73&gt;0,Data!X73,"")</f>
        <v/>
      </c>
      <c r="I24" s="227" t="str">
        <f>IF(Data!Z73&gt;0,Data!Z73,"")</f>
        <v/>
      </c>
      <c r="J24" s="227" t="str">
        <f>IF(Data!AB73&gt;0,Data!AB73,"")</f>
        <v/>
      </c>
      <c r="K24" s="227" t="str">
        <f>IF(Data!AD73&gt;0,Data!AD73,"")</f>
        <v/>
      </c>
      <c r="L24" s="227" t="str">
        <f>IF(Data!AF73&gt;0,Data!AF73,"")</f>
        <v/>
      </c>
      <c r="M24" s="228" t="str">
        <f>IF(Data!AH73&gt;0,Data!AH73,"")</f>
        <v/>
      </c>
      <c r="N24" s="197" t="str">
        <f>IF(Data!K73&gt;0,Data!K73,"")</f>
        <v/>
      </c>
      <c r="P24" s="197" t="str">
        <f>IF(OR(ISNUMBER(B24),ISNUMBER(N24)),Data!G73,"")</f>
        <v/>
      </c>
    </row>
    <row r="25" spans="1:16" x14ac:dyDescent="0.2">
      <c r="A25" s="196">
        <v>18</v>
      </c>
      <c r="B25" s="197" t="str">
        <f>IF(Data!N74&gt;0,Data!N74,"")</f>
        <v/>
      </c>
      <c r="C25" s="226" t="str">
        <f>IF(Data!R74&gt;0,Data!R74,"")</f>
        <v/>
      </c>
      <c r="D25" s="226" t="str">
        <f>IF(Data!P74&gt;0,Data!P74,"")</f>
        <v/>
      </c>
      <c r="E25" s="199" t="str">
        <f t="shared" si="0"/>
        <v/>
      </c>
      <c r="F25" s="227" t="str">
        <f>IF(Data!T74&gt;0,Data!T74,"")</f>
        <v/>
      </c>
      <c r="G25" s="227" t="str">
        <f>IF(Data!V74&gt;0,Data!V74,"")</f>
        <v/>
      </c>
      <c r="H25" s="227" t="str">
        <f>IF(Data!X74&gt;0,Data!X74,"")</f>
        <v/>
      </c>
      <c r="I25" s="227" t="str">
        <f>IF(Data!Z74&gt;0,Data!Z74,"")</f>
        <v/>
      </c>
      <c r="J25" s="227" t="str">
        <f>IF(Data!AB74&gt;0,Data!AB74,"")</f>
        <v/>
      </c>
      <c r="K25" s="227" t="str">
        <f>IF(Data!AD74&gt;0,Data!AD74,"")</f>
        <v/>
      </c>
      <c r="L25" s="227" t="str">
        <f>IF(Data!AF74&gt;0,Data!AF74,"")</f>
        <v/>
      </c>
      <c r="M25" s="228" t="str">
        <f>IF(Data!AH74&gt;0,Data!AH74,"")</f>
        <v/>
      </c>
      <c r="N25" s="197" t="str">
        <f>IF(Data!K74&gt;0,Data!K74,"")</f>
        <v/>
      </c>
      <c r="P25" s="197" t="str">
        <f>IF(OR(ISNUMBER(B25),ISNUMBER(N25)),Data!G74,"")</f>
        <v/>
      </c>
    </row>
    <row r="26" spans="1:16" x14ac:dyDescent="0.2">
      <c r="A26" s="196">
        <v>19</v>
      </c>
      <c r="B26" s="197" t="str">
        <f>IF(Data!N75&gt;0,Data!N75,"")</f>
        <v/>
      </c>
      <c r="C26" s="226" t="str">
        <f>IF(Data!R75&gt;0,Data!R75,"")</f>
        <v/>
      </c>
      <c r="D26" s="226" t="str">
        <f>IF(Data!P75&gt;0,Data!P75,"")</f>
        <v/>
      </c>
      <c r="E26" s="199" t="str">
        <f t="shared" si="0"/>
        <v/>
      </c>
      <c r="F26" s="227" t="str">
        <f>IF(Data!T75&gt;0,Data!T75,"")</f>
        <v/>
      </c>
      <c r="G26" s="227" t="str">
        <f>IF(Data!V75&gt;0,Data!V75,"")</f>
        <v/>
      </c>
      <c r="H26" s="227" t="str">
        <f>IF(Data!X75&gt;0,Data!X75,"")</f>
        <v/>
      </c>
      <c r="I26" s="227" t="str">
        <f>IF(Data!Z75&gt;0,Data!Z75,"")</f>
        <v/>
      </c>
      <c r="J26" s="227" t="str">
        <f>IF(Data!AB75&gt;0,Data!AB75,"")</f>
        <v/>
      </c>
      <c r="K26" s="227" t="str">
        <f>IF(Data!AD75&gt;0,Data!AD75,"")</f>
        <v/>
      </c>
      <c r="L26" s="227" t="str">
        <f>IF(Data!AF75&gt;0,Data!AF75,"")</f>
        <v/>
      </c>
      <c r="M26" s="228" t="str">
        <f>IF(Data!AH75&gt;0,Data!AH75,"")</f>
        <v/>
      </c>
      <c r="N26" s="197" t="str">
        <f>IF(Data!K75&gt;0,Data!K75,"")</f>
        <v/>
      </c>
      <c r="P26" s="197" t="str">
        <f>IF(OR(ISNUMBER(B26),ISNUMBER(N26)),Data!G75,"")</f>
        <v/>
      </c>
    </row>
    <row r="27" spans="1:16" x14ac:dyDescent="0.2">
      <c r="A27" s="196">
        <v>20</v>
      </c>
      <c r="B27" s="197" t="str">
        <f>IF(Data!N76&gt;0,Data!N76,"")</f>
        <v/>
      </c>
      <c r="C27" s="226" t="str">
        <f>IF(Data!R76&gt;0,Data!R76,"")</f>
        <v/>
      </c>
      <c r="D27" s="226" t="str">
        <f>IF(Data!P76&gt;0,Data!P76,"")</f>
        <v/>
      </c>
      <c r="E27" s="199" t="str">
        <f t="shared" si="0"/>
        <v/>
      </c>
      <c r="F27" s="227" t="str">
        <f>IF(Data!T76&gt;0,Data!T76,"")</f>
        <v/>
      </c>
      <c r="G27" s="227" t="str">
        <f>IF(Data!V76&gt;0,Data!V76,"")</f>
        <v/>
      </c>
      <c r="H27" s="227" t="str">
        <f>IF(Data!X76&gt;0,Data!X76,"")</f>
        <v/>
      </c>
      <c r="I27" s="227" t="str">
        <f>IF(Data!Z76&gt;0,Data!Z76,"")</f>
        <v/>
      </c>
      <c r="J27" s="227" t="str">
        <f>IF(Data!AB76&gt;0,Data!AB76,"")</f>
        <v/>
      </c>
      <c r="K27" s="227" t="str">
        <f>IF(Data!AD76&gt;0,Data!AD76,"")</f>
        <v/>
      </c>
      <c r="L27" s="227" t="str">
        <f>IF(Data!AF76&gt;0,Data!AF76,"")</f>
        <v/>
      </c>
      <c r="M27" s="228" t="str">
        <f>IF(Data!AH76&gt;0,Data!AH76,"")</f>
        <v/>
      </c>
      <c r="N27" s="197" t="str">
        <f>IF(Data!K76&gt;0,Data!K76,"")</f>
        <v/>
      </c>
      <c r="P27" s="197" t="str">
        <f>IF(OR(ISNUMBER(B27),ISNUMBER(N27)),Data!G76,"")</f>
        <v/>
      </c>
    </row>
    <row r="28" spans="1:16" x14ac:dyDescent="0.2">
      <c r="A28" s="196">
        <v>21</v>
      </c>
      <c r="B28" s="197" t="str">
        <f>IF(Data!N77&gt;0,Data!N77,"")</f>
        <v/>
      </c>
      <c r="C28" s="226" t="str">
        <f>IF(Data!R77&gt;0,Data!R77,"")</f>
        <v/>
      </c>
      <c r="D28" s="226" t="str">
        <f>IF(Data!P77&gt;0,Data!P77,"")</f>
        <v/>
      </c>
      <c r="E28" s="199" t="str">
        <f t="shared" si="0"/>
        <v/>
      </c>
      <c r="F28" s="227" t="str">
        <f>IF(Data!T77&gt;0,Data!T77,"")</f>
        <v/>
      </c>
      <c r="G28" s="227" t="str">
        <f>IF(Data!V77&gt;0,Data!V77,"")</f>
        <v/>
      </c>
      <c r="H28" s="227" t="str">
        <f>IF(Data!X77&gt;0,Data!X77,"")</f>
        <v/>
      </c>
      <c r="I28" s="227" t="str">
        <f>IF(Data!Z77&gt;0,Data!Z77,"")</f>
        <v/>
      </c>
      <c r="J28" s="227" t="str">
        <f>IF(Data!AB77&gt;0,Data!AB77,"")</f>
        <v/>
      </c>
      <c r="K28" s="227" t="str">
        <f>IF(Data!AD77&gt;0,Data!AD77,"")</f>
        <v/>
      </c>
      <c r="L28" s="227" t="str">
        <f>IF(Data!AF77&gt;0,Data!AF77,"")</f>
        <v/>
      </c>
      <c r="M28" s="228" t="str">
        <f>IF(Data!AH77&gt;0,Data!AH77,"")</f>
        <v/>
      </c>
      <c r="N28" s="197" t="str">
        <f>IF(Data!K77&gt;0,Data!K77,"")</f>
        <v/>
      </c>
      <c r="P28" s="197" t="str">
        <f>IF(OR(ISNUMBER(B28),ISNUMBER(N28)),Data!G77,"")</f>
        <v/>
      </c>
    </row>
    <row r="29" spans="1:16" x14ac:dyDescent="0.2">
      <c r="A29" s="196">
        <v>22</v>
      </c>
      <c r="B29" s="197" t="str">
        <f>IF(Data!N78&gt;0,Data!N78,"")</f>
        <v/>
      </c>
      <c r="C29" s="226" t="str">
        <f>IF(Data!R78&gt;0,Data!R78,"")</f>
        <v/>
      </c>
      <c r="D29" s="226" t="str">
        <f>IF(Data!P78&gt;0,Data!P78,"")</f>
        <v/>
      </c>
      <c r="E29" s="199" t="str">
        <f t="shared" si="0"/>
        <v/>
      </c>
      <c r="F29" s="227" t="str">
        <f>IF(Data!T78&gt;0,Data!T78,"")</f>
        <v/>
      </c>
      <c r="G29" s="227" t="str">
        <f>IF(Data!V78&gt;0,Data!V78,"")</f>
        <v/>
      </c>
      <c r="H29" s="227" t="str">
        <f>IF(Data!X78&gt;0,Data!X78,"")</f>
        <v/>
      </c>
      <c r="I29" s="227" t="str">
        <f>IF(Data!Z78&gt;0,Data!Z78,"")</f>
        <v/>
      </c>
      <c r="J29" s="227" t="str">
        <f>IF(Data!AB78&gt;0,Data!AB78,"")</f>
        <v/>
      </c>
      <c r="K29" s="227" t="str">
        <f>IF(Data!AD78&gt;0,Data!AD78,"")</f>
        <v/>
      </c>
      <c r="L29" s="227" t="str">
        <f>IF(Data!AF78&gt;0,Data!AF78,"")</f>
        <v/>
      </c>
      <c r="M29" s="228" t="str">
        <f>IF(Data!AH78&gt;0,Data!AH78,"")</f>
        <v/>
      </c>
      <c r="N29" s="197" t="str">
        <f>IF(Data!K78&gt;0,Data!K78,"")</f>
        <v/>
      </c>
      <c r="P29" s="197" t="str">
        <f>IF(OR(ISNUMBER(B29),ISNUMBER(N29)),Data!G78,"")</f>
        <v/>
      </c>
    </row>
    <row r="30" spans="1:16" x14ac:dyDescent="0.2">
      <c r="A30" s="196">
        <v>23</v>
      </c>
      <c r="B30" s="197" t="str">
        <f>IF(Data!N79&gt;0,Data!N79,"")</f>
        <v/>
      </c>
      <c r="C30" s="226" t="str">
        <f>IF(Data!R79&gt;0,Data!R79,"")</f>
        <v/>
      </c>
      <c r="D30" s="226" t="str">
        <f>IF(Data!P79&gt;0,Data!P79,"")</f>
        <v/>
      </c>
      <c r="E30" s="199" t="str">
        <f t="shared" si="0"/>
        <v/>
      </c>
      <c r="F30" s="227" t="str">
        <f>IF(Data!T79&gt;0,Data!T79,"")</f>
        <v/>
      </c>
      <c r="G30" s="227" t="str">
        <f>IF(Data!V79&gt;0,Data!V79,"")</f>
        <v/>
      </c>
      <c r="H30" s="227" t="str">
        <f>IF(Data!X79&gt;0,Data!X79,"")</f>
        <v/>
      </c>
      <c r="I30" s="227" t="str">
        <f>IF(Data!Z79&gt;0,Data!Z79,"")</f>
        <v/>
      </c>
      <c r="J30" s="227" t="str">
        <f>IF(Data!AB79&gt;0,Data!AB79,"")</f>
        <v/>
      </c>
      <c r="K30" s="227" t="str">
        <f>IF(Data!AD79&gt;0,Data!AD79,"")</f>
        <v/>
      </c>
      <c r="L30" s="227" t="str">
        <f>IF(Data!AF79&gt;0,Data!AF79,"")</f>
        <v/>
      </c>
      <c r="M30" s="228" t="str">
        <f>IF(Data!AH79&gt;0,Data!AH79,"")</f>
        <v/>
      </c>
      <c r="N30" s="197" t="str">
        <f>IF(Data!K79&gt;0,Data!K79,"")</f>
        <v/>
      </c>
      <c r="P30" s="197" t="str">
        <f>IF(OR(ISNUMBER(B30),ISNUMBER(N30)),Data!G79,"")</f>
        <v/>
      </c>
    </row>
    <row r="31" spans="1:16" x14ac:dyDescent="0.2">
      <c r="A31" s="196">
        <v>24</v>
      </c>
      <c r="B31" s="197" t="str">
        <f>IF(Data!N80&gt;0,Data!N80,"")</f>
        <v/>
      </c>
      <c r="C31" s="226" t="str">
        <f>IF(Data!R80&gt;0,Data!R80,"")</f>
        <v/>
      </c>
      <c r="D31" s="226" t="str">
        <f>IF(Data!P80&gt;0,Data!P80,"")</f>
        <v/>
      </c>
      <c r="E31" s="199" t="str">
        <f t="shared" si="0"/>
        <v/>
      </c>
      <c r="F31" s="227" t="str">
        <f>IF(Data!T80&gt;0,Data!T80,"")</f>
        <v/>
      </c>
      <c r="G31" s="227" t="str">
        <f>IF(Data!V80&gt;0,Data!V80,"")</f>
        <v/>
      </c>
      <c r="H31" s="227" t="str">
        <f>IF(Data!X80&gt;0,Data!X80,"")</f>
        <v/>
      </c>
      <c r="I31" s="227" t="str">
        <f>IF(Data!Z80&gt;0,Data!Z80,"")</f>
        <v/>
      </c>
      <c r="J31" s="227" t="str">
        <f>IF(Data!AB80&gt;0,Data!AB80,"")</f>
        <v/>
      </c>
      <c r="K31" s="227" t="str">
        <f>IF(Data!AD80&gt;0,Data!AD80,"")</f>
        <v/>
      </c>
      <c r="L31" s="227" t="str">
        <f>IF(Data!AF80&gt;0,Data!AF80,"")</f>
        <v/>
      </c>
      <c r="M31" s="228" t="str">
        <f>IF(Data!AH80&gt;0,Data!AH80,"")</f>
        <v/>
      </c>
      <c r="N31" s="197" t="str">
        <f>IF(Data!K80&gt;0,Data!K80,"")</f>
        <v/>
      </c>
      <c r="P31" s="197" t="str">
        <f>IF(OR(ISNUMBER(B31),ISNUMBER(N31)),Data!G80,"")</f>
        <v/>
      </c>
    </row>
    <row r="32" spans="1:16" x14ac:dyDescent="0.2">
      <c r="A32" s="196">
        <v>25</v>
      </c>
      <c r="B32" s="197" t="str">
        <f>IF(Data!N81&gt;0,Data!N81,"")</f>
        <v/>
      </c>
      <c r="C32" s="226" t="str">
        <f>IF(Data!R81&gt;0,Data!R81,"")</f>
        <v/>
      </c>
      <c r="D32" s="226" t="str">
        <f>IF(Data!P81&gt;0,Data!P81,"")</f>
        <v/>
      </c>
      <c r="E32" s="199" t="str">
        <f t="shared" si="0"/>
        <v/>
      </c>
      <c r="F32" s="227" t="str">
        <f>IF(Data!T81&gt;0,Data!T81,"")</f>
        <v/>
      </c>
      <c r="G32" s="227" t="str">
        <f>IF(Data!V81&gt;0,Data!V81,"")</f>
        <v/>
      </c>
      <c r="H32" s="227" t="str">
        <f>IF(Data!X81&gt;0,Data!X81,"")</f>
        <v/>
      </c>
      <c r="I32" s="227" t="str">
        <f>IF(Data!Z81&gt;0,Data!Z81,"")</f>
        <v/>
      </c>
      <c r="J32" s="227" t="str">
        <f>IF(Data!AB81&gt;0,Data!AB81,"")</f>
        <v/>
      </c>
      <c r="K32" s="227" t="str">
        <f>IF(Data!AD81&gt;0,Data!AD81,"")</f>
        <v/>
      </c>
      <c r="L32" s="227" t="str">
        <f>IF(Data!AF81&gt;0,Data!AF81,"")</f>
        <v/>
      </c>
      <c r="M32" s="228" t="str">
        <f>IF(Data!AH81&gt;0,Data!AH81,"")</f>
        <v/>
      </c>
      <c r="N32" s="197" t="str">
        <f>IF(Data!K81&gt;0,Data!K81,"")</f>
        <v/>
      </c>
      <c r="P32" s="197" t="str">
        <f>IF(OR(ISNUMBER(B32),ISNUMBER(N32)),Data!G81,"")</f>
        <v/>
      </c>
    </row>
    <row r="33" spans="1:16" x14ac:dyDescent="0.2">
      <c r="A33" s="196">
        <v>26</v>
      </c>
      <c r="B33" s="197" t="str">
        <f>IF(Data!N82&gt;0,Data!N82,"")</f>
        <v/>
      </c>
      <c r="C33" s="226" t="str">
        <f>IF(Data!R82&gt;0,Data!R82,"")</f>
        <v/>
      </c>
      <c r="D33" s="226" t="str">
        <f>IF(Data!P82&gt;0,Data!P82,"")</f>
        <v/>
      </c>
      <c r="E33" s="199" t="str">
        <f t="shared" si="0"/>
        <v/>
      </c>
      <c r="F33" s="227" t="str">
        <f>IF(Data!T82&gt;0,Data!T82,"")</f>
        <v/>
      </c>
      <c r="G33" s="227" t="str">
        <f>IF(Data!V82&gt;0,Data!V82,"")</f>
        <v/>
      </c>
      <c r="H33" s="227" t="str">
        <f>IF(Data!X82&gt;0,Data!X82,"")</f>
        <v/>
      </c>
      <c r="I33" s="227" t="str">
        <f>IF(Data!Z82&gt;0,Data!Z82,"")</f>
        <v/>
      </c>
      <c r="J33" s="227" t="str">
        <f>IF(Data!AB82&gt;0,Data!AB82,"")</f>
        <v/>
      </c>
      <c r="K33" s="227" t="str">
        <f>IF(Data!AD82&gt;0,Data!AD82,"")</f>
        <v/>
      </c>
      <c r="L33" s="227" t="str">
        <f>IF(Data!AF82&gt;0,Data!AF82,"")</f>
        <v/>
      </c>
      <c r="M33" s="228" t="str">
        <f>IF(Data!AH82&gt;0,Data!AH82,"")</f>
        <v/>
      </c>
      <c r="N33" s="197" t="str">
        <f>IF(Data!K82&gt;0,Data!K82,"")</f>
        <v/>
      </c>
      <c r="P33" s="197" t="str">
        <f>IF(OR(ISNUMBER(B33),ISNUMBER(N33)),Data!G82,"")</f>
        <v/>
      </c>
    </row>
    <row r="34" spans="1:16" x14ac:dyDescent="0.2">
      <c r="A34" s="196">
        <v>27</v>
      </c>
      <c r="B34" s="197">
        <f>IF(Data!N83&gt;0,Data!N83,"")</f>
        <v>3.9260999999999995</v>
      </c>
      <c r="C34" s="226">
        <f>IF(Data!R83&gt;0,Data!R83,"")</f>
        <v>28.6</v>
      </c>
      <c r="D34" s="226">
        <f>IF(Data!P83&gt;0,Data!P83,"")</f>
        <v>4.6399999999999997</v>
      </c>
      <c r="E34" s="199">
        <f t="shared" si="0"/>
        <v>2.2908676527677727E-2</v>
      </c>
      <c r="F34" s="227">
        <f>IF(Data!T83&gt;0,Data!T83,"")</f>
        <v>0.193</v>
      </c>
      <c r="G34" s="227">
        <f>IF(Data!V83&gt;0,Data!V83,"")</f>
        <v>0.87263740182243377</v>
      </c>
      <c r="H34" s="227">
        <f>IF(Data!X83&gt;0,Data!X83,"")</f>
        <v>1.1345332805896191</v>
      </c>
      <c r="I34" s="227">
        <f>IF(Data!Z83&gt;0,Data!Z83,"")</f>
        <v>0.14899999999999999</v>
      </c>
      <c r="J34" s="227">
        <f>IF(Data!AB83&gt;0,Data!AB83,"")</f>
        <v>1.2749598869116914</v>
      </c>
      <c r="K34" s="227">
        <f>IF(Data!AD83&gt;0,Data!AD83,"")</f>
        <v>0.121</v>
      </c>
      <c r="L34" s="227">
        <f>IF(Data!AF83&gt;0,Data!AF83,"")</f>
        <v>8.5999999999999993E-2</v>
      </c>
      <c r="M34" s="228">
        <f>IF(Data!AH83&gt;0,Data!AH83,"")</f>
        <v>0.41199999999999998</v>
      </c>
      <c r="N34" s="197">
        <f>IF(Data!K83&gt;0,Data!K83,"")</f>
        <v>4.8</v>
      </c>
      <c r="P34" s="197" t="str">
        <f>IF(OR(ISNUMBER(B34),ISNUMBER(N34)),Data!G83,"")</f>
        <v>Snow</v>
      </c>
    </row>
    <row r="35" spans="1:16" x14ac:dyDescent="0.2">
      <c r="A35" s="196">
        <v>28</v>
      </c>
      <c r="B35" s="197" t="str">
        <f>IF(Data!N84&gt;0,Data!N84,"")</f>
        <v/>
      </c>
      <c r="C35" s="226" t="str">
        <f>IF(Data!R84&gt;0,Data!R84,"")</f>
        <v/>
      </c>
      <c r="D35" s="226" t="str">
        <f>IF(Data!P84&gt;0,Data!P84,"")</f>
        <v/>
      </c>
      <c r="E35" s="199" t="str">
        <f t="shared" si="0"/>
        <v/>
      </c>
      <c r="F35" s="227" t="str">
        <f>IF(Data!T84&gt;0,Data!T84,"")</f>
        <v/>
      </c>
      <c r="G35" s="227" t="str">
        <f>IF(Data!V84&gt;0,Data!V84,"")</f>
        <v/>
      </c>
      <c r="H35" s="227" t="str">
        <f>IF(Data!X84&gt;0,Data!X84,"")</f>
        <v/>
      </c>
      <c r="I35" s="227" t="str">
        <f>IF(Data!Z84&gt;0,Data!Z84,"")</f>
        <v/>
      </c>
      <c r="J35" s="227" t="str">
        <f>IF(Data!AB84&gt;0,Data!AB84,"")</f>
        <v/>
      </c>
      <c r="K35" s="227" t="str">
        <f>IF(Data!AD84&gt;0,Data!AD84,"")</f>
        <v/>
      </c>
      <c r="L35" s="227" t="str">
        <f>IF(Data!AF84&gt;0,Data!AF84,"")</f>
        <v/>
      </c>
      <c r="M35" s="228" t="str">
        <f>IF(Data!AH84&gt;0,Data!AH84,"")</f>
        <v/>
      </c>
      <c r="N35" s="197" t="str">
        <f>IF(Data!K84&gt;0,Data!K84,"")</f>
        <v/>
      </c>
      <c r="P35" s="197" t="str">
        <f>IF(OR(ISNUMBER(B35),ISNUMBER(N35)),Data!G84,"")</f>
        <v/>
      </c>
    </row>
    <row r="36" spans="1:16" x14ac:dyDescent="0.2">
      <c r="A36" s="196">
        <v>29</v>
      </c>
      <c r="B36" s="197" t="str">
        <f>IF(Data!N85&gt;0,Data!N85,"")</f>
        <v/>
      </c>
      <c r="C36" s="226" t="str">
        <f>IF(Data!R85&gt;0,Data!R85,"")</f>
        <v/>
      </c>
      <c r="D36" s="226" t="str">
        <f>IF(Data!P85&gt;0,Data!P85,"")</f>
        <v/>
      </c>
      <c r="E36" s="199" t="str">
        <f t="shared" si="0"/>
        <v/>
      </c>
      <c r="F36" s="227" t="str">
        <f>IF(Data!T85&gt;0,Data!T85,"")</f>
        <v/>
      </c>
      <c r="G36" s="227" t="str">
        <f>IF(Data!V85&gt;0,Data!V85,"")</f>
        <v/>
      </c>
      <c r="H36" s="227" t="str">
        <f>IF(Data!X85&gt;0,Data!X85,"")</f>
        <v/>
      </c>
      <c r="I36" s="227" t="str">
        <f>IF(Data!Z85&gt;0,Data!Z85,"")</f>
        <v/>
      </c>
      <c r="J36" s="227" t="str">
        <f>IF(Data!AB85&gt;0,Data!AB85,"")</f>
        <v/>
      </c>
      <c r="K36" s="227" t="str">
        <f>IF(Data!AD85&gt;0,Data!AD85,"")</f>
        <v/>
      </c>
      <c r="L36" s="227" t="str">
        <f>IF(Data!AF85&gt;0,Data!AF85,"")</f>
        <v/>
      </c>
      <c r="M36" s="228" t="str">
        <f>IF(Data!AH85&gt;0,Data!AH85,"")</f>
        <v/>
      </c>
      <c r="N36" s="197" t="str">
        <f>IF(Data!K85&gt;0,Data!K85,"")</f>
        <v/>
      </c>
      <c r="P36" s="197" t="str">
        <f>IF(OR(ISNUMBER(B36),ISNUMBER(N36)),Data!G85,"")</f>
        <v/>
      </c>
    </row>
    <row r="37" spans="1:16" x14ac:dyDescent="0.2">
      <c r="A37" s="196">
        <v>30</v>
      </c>
      <c r="B37" s="197" t="str">
        <f>IF(Data!N86&gt;0,Data!N86,"")</f>
        <v/>
      </c>
      <c r="C37" s="226" t="str">
        <f>IF(Data!R86&gt;0,Data!R86,"")</f>
        <v/>
      </c>
      <c r="D37" s="226" t="str">
        <f>IF(Data!P86&gt;0,Data!P86,"")</f>
        <v/>
      </c>
      <c r="E37" s="199" t="str">
        <f t="shared" si="0"/>
        <v/>
      </c>
      <c r="F37" s="227" t="str">
        <f>IF(Data!T86&gt;0,Data!T86,"")</f>
        <v/>
      </c>
      <c r="G37" s="227" t="str">
        <f>IF(Data!V86&gt;0,Data!V86,"")</f>
        <v/>
      </c>
      <c r="H37" s="227" t="str">
        <f>IF(Data!X86&gt;0,Data!X86,"")</f>
        <v/>
      </c>
      <c r="I37" s="227" t="str">
        <f>IF(Data!Z86&gt;0,Data!Z86,"")</f>
        <v/>
      </c>
      <c r="J37" s="227" t="str">
        <f>IF(Data!AB86&gt;0,Data!AB86,"")</f>
        <v/>
      </c>
      <c r="K37" s="227" t="str">
        <f>IF(Data!AD86&gt;0,Data!AD86,"")</f>
        <v/>
      </c>
      <c r="L37" s="227" t="str">
        <f>IF(Data!AF86&gt;0,Data!AF86,"")</f>
        <v/>
      </c>
      <c r="M37" s="228" t="str">
        <f>IF(Data!AH86&gt;0,Data!AH86,"")</f>
        <v/>
      </c>
      <c r="N37" s="197" t="str">
        <f>IF(Data!K86&gt;0,Data!K86,"")</f>
        <v/>
      </c>
      <c r="P37" s="197" t="str">
        <f>IF(OR(ISNUMBER(B37),ISNUMBER(N37)),Data!G86,"")</f>
        <v/>
      </c>
    </row>
    <row r="38" spans="1:16" x14ac:dyDescent="0.2">
      <c r="A38" s="196">
        <v>31</v>
      </c>
      <c r="B38" s="197" t="str">
        <f>IF(Data!N87&gt;0,Data!N87,"")</f>
        <v/>
      </c>
      <c r="C38" s="226" t="str">
        <f>IF(Data!R87&gt;0,Data!R87,"")</f>
        <v/>
      </c>
      <c r="D38" s="226" t="str">
        <f>IF(Data!P87&gt;0,Data!P87,"")</f>
        <v/>
      </c>
      <c r="E38" s="199" t="str">
        <f t="shared" si="0"/>
        <v/>
      </c>
      <c r="F38" s="227" t="str">
        <f>IF(Data!T87&gt;0,Data!T87,"")</f>
        <v/>
      </c>
      <c r="G38" s="227" t="str">
        <f>IF(Data!V87&gt;0,Data!V87,"")</f>
        <v/>
      </c>
      <c r="H38" s="227" t="str">
        <f>IF(Data!X87&gt;0,Data!X87,"")</f>
        <v/>
      </c>
      <c r="I38" s="227" t="str">
        <f>IF(Data!Z87&gt;0,Data!Z87,"")</f>
        <v/>
      </c>
      <c r="J38" s="227" t="str">
        <f>IF(Data!AB87&gt;0,Data!AB87,"")</f>
        <v/>
      </c>
      <c r="K38" s="227" t="str">
        <f>IF(Data!AD87&gt;0,Data!AD87,"")</f>
        <v/>
      </c>
      <c r="L38" s="227" t="str">
        <f>IF(Data!AF87&gt;0,Data!AF87,"")</f>
        <v/>
      </c>
      <c r="M38" s="228" t="str">
        <f>IF(Data!AH87&gt;0,Data!AH87,"")</f>
        <v/>
      </c>
      <c r="N38" s="197" t="str">
        <f>IF(Data!K87&gt;0,Data!K87,"")</f>
        <v/>
      </c>
      <c r="P38" s="197" t="str">
        <f>IF(OR(ISNUMBER(B38),ISNUMBER(N38)),Data!G87,"")</f>
        <v/>
      </c>
    </row>
    <row r="39" spans="1:16" x14ac:dyDescent="0.2">
      <c r="A39" s="202"/>
      <c r="B39" s="203" t="s">
        <v>189</v>
      </c>
      <c r="C39" s="204"/>
      <c r="D39" s="205"/>
      <c r="E39" s="206"/>
      <c r="F39" s="207"/>
      <c r="G39" s="207"/>
      <c r="H39" s="207"/>
      <c r="I39" s="207"/>
      <c r="J39" s="207"/>
      <c r="K39" s="207"/>
      <c r="L39" s="207"/>
      <c r="M39" s="208"/>
      <c r="N39" s="170"/>
      <c r="O39" s="170"/>
      <c r="P39" s="171"/>
    </row>
    <row r="40" spans="1:16" x14ac:dyDescent="0.2">
      <c r="A40" s="209" t="s">
        <v>511</v>
      </c>
      <c r="B40" s="210">
        <f>gewMW!D88</f>
        <v>10.361499999999999</v>
      </c>
      <c r="C40" s="211">
        <f>gewMW!E89</f>
        <v>20.274317425083243</v>
      </c>
      <c r="D40" s="212">
        <f>gewMW!F89</f>
        <v>4.6260432818309321</v>
      </c>
      <c r="E40" s="213">
        <f>gewMW!H89</f>
        <v>2.3656839214441148E-2</v>
      </c>
      <c r="F40" s="214">
        <f>gewMW!I89</f>
        <v>0.20352785793562711</v>
      </c>
      <c r="G40" s="214">
        <f>gewMW!J89</f>
        <v>0.52081482282272717</v>
      </c>
      <c r="H40" s="214">
        <f>gewMW!K89</f>
        <v>0.64564481861291434</v>
      </c>
      <c r="I40" s="214">
        <f>gewMW!L89</f>
        <v>0.14537869034406214</v>
      </c>
      <c r="J40" s="214">
        <f>gewMW!M89</f>
        <v>0.63607092612694693</v>
      </c>
      <c r="K40" s="214">
        <f>gewMW!N89</f>
        <v>6.5217980022197558E-2</v>
      </c>
      <c r="L40" s="214">
        <f>gewMW!O89</f>
        <v>5.0519866814650378E-2</v>
      </c>
      <c r="M40" s="215">
        <f>gewMW!P89</f>
        <v>0.22043684794672586</v>
      </c>
      <c r="N40" s="170">
        <f>SUM(N8:N38)</f>
        <v>13.8</v>
      </c>
      <c r="O40" s="170">
        <f>SUM(O8:O38)</f>
        <v>0</v>
      </c>
    </row>
    <row r="41" spans="1:16" ht="13.5" thickBot="1" x14ac:dyDescent="0.25">
      <c r="A41" s="217"/>
      <c r="B41" s="218"/>
      <c r="C41" s="219"/>
      <c r="D41" s="220"/>
      <c r="E41" s="221"/>
      <c r="F41" s="222"/>
      <c r="G41" s="222"/>
      <c r="H41" s="222"/>
      <c r="I41" s="222"/>
      <c r="J41" s="222"/>
      <c r="K41" s="222"/>
      <c r="L41" s="222"/>
      <c r="M41" s="223"/>
      <c r="N41" s="170"/>
      <c r="O41" s="170"/>
      <c r="P41" s="171"/>
    </row>
    <row r="42" spans="1:16" x14ac:dyDescent="0.2">
      <c r="A42" s="171"/>
      <c r="B42" s="171"/>
      <c r="C42" s="224"/>
      <c r="D42" s="198"/>
      <c r="E42" s="225"/>
      <c r="F42" s="200"/>
      <c r="G42" s="200"/>
      <c r="H42" s="200"/>
      <c r="I42" s="200"/>
      <c r="J42" s="200"/>
      <c r="K42" s="200"/>
      <c r="L42" s="200"/>
      <c r="M42" s="201"/>
      <c r="N42" s="170">
        <f>B40*100/N40</f>
        <v>75.083333333333314</v>
      </c>
      <c r="O42" s="170" t="e">
        <f>B40*100/O40</f>
        <v>#DIV/0!</v>
      </c>
      <c r="P42" s="216" t="s">
        <v>190</v>
      </c>
    </row>
    <row r="43" spans="1:16" x14ac:dyDescent="0.2">
      <c r="A43" s="224"/>
      <c r="B43" s="171"/>
      <c r="C43" s="224"/>
      <c r="D43" s="198"/>
      <c r="E43" s="225"/>
      <c r="F43" s="200"/>
      <c r="G43" s="200"/>
      <c r="H43" s="200"/>
      <c r="I43" s="200"/>
      <c r="J43" s="200"/>
      <c r="K43" s="200"/>
      <c r="L43" s="200"/>
      <c r="M43" s="201"/>
      <c r="N43" s="170"/>
      <c r="O43" s="170"/>
      <c r="P43" s="171"/>
    </row>
  </sheetData>
  <phoneticPr fontId="0" type="noConversion"/>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3"/>
  <sheetViews>
    <sheetView zoomScale="84" workbookViewId="0">
      <selection activeCell="Q10" sqref="Q10:Q41"/>
    </sheetView>
  </sheetViews>
  <sheetFormatPr baseColWidth="10" defaultRowHeight="12.75" x14ac:dyDescent="0.2"/>
  <cols>
    <col min="2" max="2" width="6.28515625" customWidth="1"/>
    <col min="3" max="3" width="6.5703125" style="145" customWidth="1"/>
    <col min="4" max="4" width="6.28515625" customWidth="1"/>
    <col min="5" max="5" width="7.5703125" customWidth="1"/>
    <col min="6" max="13" width="6.28515625" customWidth="1"/>
    <col min="14" max="14" width="6.5703125" customWidth="1"/>
    <col min="15" max="15" width="8.7109375" customWidth="1"/>
    <col min="16" max="16" width="6.7109375" customWidth="1"/>
  </cols>
  <sheetData>
    <row r="1" spans="1:17" ht="15.75" x14ac:dyDescent="0.25">
      <c r="A1" s="153" t="s">
        <v>171</v>
      </c>
      <c r="B1" s="142"/>
      <c r="C1" s="396"/>
      <c r="D1" s="154"/>
      <c r="E1" s="155"/>
      <c r="F1" s="143"/>
      <c r="G1" s="143"/>
      <c r="H1" s="143"/>
      <c r="I1" s="143"/>
      <c r="J1" s="143"/>
      <c r="K1" s="143"/>
      <c r="L1" s="143"/>
      <c r="M1" s="156"/>
      <c r="N1" s="157"/>
      <c r="O1" s="158"/>
      <c r="P1" s="158"/>
    </row>
    <row r="2" spans="1:17" ht="15.75" x14ac:dyDescent="0.25">
      <c r="A2" s="159"/>
      <c r="B2" s="160"/>
      <c r="C2" s="397"/>
      <c r="D2" s="160"/>
      <c r="E2" s="162"/>
      <c r="F2" s="161"/>
      <c r="G2" s="161"/>
      <c r="H2" s="161"/>
      <c r="I2" s="161"/>
      <c r="J2" s="161"/>
      <c r="K2" s="161"/>
      <c r="L2" s="161"/>
      <c r="M2" s="163"/>
      <c r="N2" s="157"/>
      <c r="O2" s="158"/>
      <c r="P2" s="158"/>
    </row>
    <row r="3" spans="1:17" ht="15.75" x14ac:dyDescent="0.25">
      <c r="A3" s="164" t="s">
        <v>565</v>
      </c>
      <c r="B3" s="165"/>
      <c r="C3" s="398"/>
      <c r="D3" s="167"/>
      <c r="E3" s="168"/>
      <c r="F3" s="166"/>
      <c r="G3" s="166"/>
      <c r="H3" s="166"/>
      <c r="I3" s="166"/>
      <c r="J3" s="166"/>
      <c r="K3" s="166"/>
      <c r="L3" s="166"/>
      <c r="M3" s="169"/>
      <c r="N3" s="171"/>
      <c r="O3" s="224" t="s">
        <v>835</v>
      </c>
      <c r="P3" s="171"/>
    </row>
    <row r="4" spans="1:17" ht="13.5" thickBot="1" x14ac:dyDescent="0.25">
      <c r="A4" s="172"/>
      <c r="B4" s="167"/>
      <c r="C4" s="398"/>
      <c r="D4" s="167"/>
      <c r="E4" s="168"/>
      <c r="F4" s="166"/>
      <c r="G4" s="166"/>
      <c r="H4" s="166"/>
      <c r="I4" s="166"/>
      <c r="J4" s="166"/>
      <c r="K4" s="166"/>
      <c r="L4" s="166"/>
      <c r="M4" s="169"/>
      <c r="N4" s="171"/>
      <c r="O4" s="171"/>
      <c r="P4" s="171"/>
    </row>
    <row r="5" spans="1:17" ht="17.25" x14ac:dyDescent="0.2">
      <c r="A5" s="173"/>
      <c r="B5" s="174" t="s">
        <v>172</v>
      </c>
      <c r="C5" s="175" t="s">
        <v>173</v>
      </c>
      <c r="D5" s="176" t="s">
        <v>516</v>
      </c>
      <c r="E5" s="177" t="s">
        <v>174</v>
      </c>
      <c r="F5" s="178" t="s">
        <v>175</v>
      </c>
      <c r="G5" s="179" t="s">
        <v>176</v>
      </c>
      <c r="H5" s="179" t="s">
        <v>177</v>
      </c>
      <c r="I5" s="178" t="s">
        <v>178</v>
      </c>
      <c r="J5" s="179" t="s">
        <v>179</v>
      </c>
      <c r="K5" s="178" t="s">
        <v>180</v>
      </c>
      <c r="L5" s="178" t="s">
        <v>181</v>
      </c>
      <c r="M5" s="180" t="s">
        <v>182</v>
      </c>
      <c r="N5" s="310" t="s">
        <v>183</v>
      </c>
      <c r="O5" s="310" t="s">
        <v>183</v>
      </c>
      <c r="P5" s="170" t="s">
        <v>184</v>
      </c>
    </row>
    <row r="6" spans="1:17" ht="13.5" thickBot="1" x14ac:dyDescent="0.25">
      <c r="A6" s="181" t="s">
        <v>185</v>
      </c>
      <c r="B6" s="182"/>
      <c r="C6" s="183" t="s">
        <v>186</v>
      </c>
      <c r="D6" s="183" t="s">
        <v>186</v>
      </c>
      <c r="E6" s="184" t="s">
        <v>187</v>
      </c>
      <c r="F6" s="185" t="s">
        <v>187</v>
      </c>
      <c r="G6" s="185" t="s">
        <v>187</v>
      </c>
      <c r="H6" s="185" t="s">
        <v>187</v>
      </c>
      <c r="I6" s="185" t="s">
        <v>187</v>
      </c>
      <c r="J6" s="185" t="s">
        <v>187</v>
      </c>
      <c r="K6" s="185" t="s">
        <v>187</v>
      </c>
      <c r="L6" s="185" t="s">
        <v>187</v>
      </c>
      <c r="M6" s="186" t="s">
        <v>187</v>
      </c>
      <c r="N6" s="187" t="s">
        <v>836</v>
      </c>
      <c r="O6" s="311" t="s">
        <v>837</v>
      </c>
      <c r="P6" s="170" t="s">
        <v>188</v>
      </c>
    </row>
    <row r="7" spans="1:17" x14ac:dyDescent="0.2">
      <c r="A7" s="188"/>
      <c r="B7" s="189"/>
      <c r="C7" s="190"/>
      <c r="D7" s="191"/>
      <c r="E7" s="192"/>
      <c r="F7" s="193"/>
      <c r="G7" s="193"/>
      <c r="H7" s="193"/>
      <c r="I7" s="193"/>
      <c r="J7" s="193"/>
      <c r="K7" s="193"/>
      <c r="L7" s="193"/>
      <c r="M7" s="194"/>
      <c r="N7" s="195"/>
      <c r="P7" s="170"/>
    </row>
    <row r="8" spans="1:17" x14ac:dyDescent="0.2">
      <c r="A8" s="196">
        <v>1</v>
      </c>
      <c r="B8" s="197" t="str">
        <f>IF(Data!N88&gt;0,Data!N88,"")</f>
        <v/>
      </c>
      <c r="C8" s="399" t="str">
        <f>IF(Data!R88&gt;0,Data!R88,"")</f>
        <v/>
      </c>
      <c r="D8" s="226" t="str">
        <f>IF(Data!P88&gt;0,Data!P88,"")</f>
        <v/>
      </c>
      <c r="E8" s="199" t="str">
        <f t="shared" ref="E8:E36" si="0">IF(ISNUMBER(D8),10^(-D8)*10^3,"")</f>
        <v/>
      </c>
      <c r="F8" s="227" t="str">
        <f>IF(Data!T88&gt;0,Data!T88,"")</f>
        <v/>
      </c>
      <c r="G8" s="227" t="str">
        <f>IF(Data!V88&gt;0,Data!V88,"")</f>
        <v/>
      </c>
      <c r="H8" s="227" t="str">
        <f>IF(Data!X88&gt;0,Data!X88,"")</f>
        <v/>
      </c>
      <c r="I8" s="227" t="str">
        <f>IF(Data!Z88&gt;0,Data!Z88,"")</f>
        <v/>
      </c>
      <c r="J8" s="227" t="str">
        <f>IF(Data!AB88&gt;0,Data!AB88,"")</f>
        <v/>
      </c>
      <c r="K8" s="227" t="str">
        <f>IF(Data!AD88&gt;0,Data!AD88,"")</f>
        <v/>
      </c>
      <c r="L8" s="227" t="str">
        <f>IF(Data!AF88&gt;0,Data!AF88,"")</f>
        <v/>
      </c>
      <c r="M8" s="228" t="str">
        <f>IF(Data!AH88&gt;0,Data!AH88,"")</f>
        <v/>
      </c>
      <c r="N8" s="197" t="str">
        <f>IF(Data!K88&gt;0,Data!K88,"")</f>
        <v/>
      </c>
      <c r="P8" s="197" t="str">
        <f>IF(OR(ISNUMBER(B8),ISNUMBER(N8)),Data!G88,"")</f>
        <v/>
      </c>
      <c r="Q8" t="s">
        <v>488</v>
      </c>
    </row>
    <row r="9" spans="1:17" x14ac:dyDescent="0.2">
      <c r="A9" s="196">
        <v>2</v>
      </c>
      <c r="B9" s="197" t="str">
        <f>IF(Data!N89&gt;0,Data!N89,"")</f>
        <v/>
      </c>
      <c r="C9" s="399" t="str">
        <f>IF(Data!R89&gt;0,Data!R89,"")</f>
        <v/>
      </c>
      <c r="D9" s="226" t="str">
        <f>IF(Data!P89&gt;0,Data!P89,"")</f>
        <v/>
      </c>
      <c r="E9" s="199" t="str">
        <f t="shared" si="0"/>
        <v/>
      </c>
      <c r="F9" s="227" t="str">
        <f>IF(Data!T89&gt;0,Data!T89,"")</f>
        <v/>
      </c>
      <c r="G9" s="227" t="str">
        <f>IF(Data!V89&gt;0,Data!V89,"")</f>
        <v/>
      </c>
      <c r="H9" s="227" t="str">
        <f>IF(Data!X89&gt;0,Data!X89,"")</f>
        <v/>
      </c>
      <c r="I9" s="227" t="str">
        <f>IF(Data!Z89&gt;0,Data!Z89,"")</f>
        <v/>
      </c>
      <c r="J9" s="227" t="str">
        <f>IF(Data!AB89&gt;0,Data!AB89,"")</f>
        <v/>
      </c>
      <c r="K9" s="227" t="str">
        <f>IF(Data!AD89&gt;0,Data!AD89,"")</f>
        <v/>
      </c>
      <c r="L9" s="227" t="str">
        <f>IF(Data!AF89&gt;0,Data!AF89,"")</f>
        <v/>
      </c>
      <c r="M9" s="228" t="str">
        <f>IF(Data!AH89&gt;0,Data!AH89,"")</f>
        <v/>
      </c>
      <c r="N9" s="197">
        <f>IF(Data!K89&gt;0,Data!K89,"")</f>
        <v>0.1</v>
      </c>
      <c r="P9" s="197" t="str">
        <f>IF(OR(ISNUMBER(B9),ISNUMBER(N9)),Data!G89,"")</f>
        <v>Mixed</v>
      </c>
      <c r="Q9" t="s">
        <v>488</v>
      </c>
    </row>
    <row r="10" spans="1:17" x14ac:dyDescent="0.2">
      <c r="A10" s="196">
        <v>3</v>
      </c>
      <c r="B10" s="197">
        <f>IF(Data!N90&gt;0,Data!N90,"")</f>
        <v>1.1844999999999999</v>
      </c>
      <c r="C10" s="399">
        <f>IF(Data!R90&gt;0,Data!R90,"")</f>
        <v>83.7</v>
      </c>
      <c r="D10" s="226">
        <f>IF(Data!P90&gt;0,Data!P90,"")</f>
        <v>3.96</v>
      </c>
      <c r="E10" s="199">
        <f t="shared" si="0"/>
        <v>0.10964781961431837</v>
      </c>
      <c r="F10" s="227">
        <f>IF(Data!T90&gt;0,Data!T90,"")</f>
        <v>0.35799999999999998</v>
      </c>
      <c r="G10" s="227">
        <f>IF(Data!V90&gt;0,Data!V90,"")</f>
        <v>2.7728770663656155</v>
      </c>
      <c r="H10" s="227">
        <f>IF(Data!X90&gt;0,Data!X90,"")</f>
        <v>1.9910241302492142</v>
      </c>
      <c r="I10" s="227">
        <f>IF(Data!Z90&gt;0,Data!Z90,"")</f>
        <v>0.16600000000000001</v>
      </c>
      <c r="J10" s="227">
        <f>IF(Data!AB90&gt;0,Data!AB90,"")</f>
        <v>2.8372128055878929</v>
      </c>
      <c r="K10" s="227">
        <f>IF(Data!AD90&gt;0,Data!AD90,"")</f>
        <v>0.17</v>
      </c>
      <c r="L10" s="227">
        <f>IF(Data!AF90&gt;0,Data!AF90,"")</f>
        <v>9.1999999999999998E-2</v>
      </c>
      <c r="M10" s="228">
        <f>IF(Data!AH90&gt;0,Data!AH90,"")</f>
        <v>0.42899999999999999</v>
      </c>
      <c r="N10" s="197">
        <f>IF(Data!K90&gt;0,Data!K90,"")</f>
        <v>1.5</v>
      </c>
      <c r="P10" s="197" t="str">
        <f>IF(OR(ISNUMBER(B10),ISNUMBER(N10)),Data!G90,"")</f>
        <v>Mixed</v>
      </c>
    </row>
    <row r="11" spans="1:17" x14ac:dyDescent="0.2">
      <c r="A11" s="196">
        <v>4</v>
      </c>
      <c r="B11" s="197">
        <f>IF(Data!N91&gt;0,Data!N91,"")</f>
        <v>0.75669999999999993</v>
      </c>
      <c r="C11" s="399">
        <f>IF(Data!R91&gt;0,Data!R91,"")</f>
        <v>113</v>
      </c>
      <c r="D11" s="226">
        <f>IF(Data!P91&gt;0,Data!P91,"")</f>
        <v>3.77</v>
      </c>
      <c r="E11" s="199">
        <f t="shared" si="0"/>
        <v>0.16982436524617422</v>
      </c>
      <c r="F11" s="227">
        <f>IF(Data!T91&gt;0,Data!T91,"")</f>
        <v>0.40799999999999997</v>
      </c>
      <c r="G11" s="227">
        <f>IF(Data!V91&gt;0,Data!V91,"")</f>
        <v>3.478577103459398</v>
      </c>
      <c r="H11" s="227">
        <f>IF(Data!X91&gt;0,Data!X91,"")</f>
        <v>2.4002438425183739</v>
      </c>
      <c r="I11" s="227">
        <f>IF(Data!Z91&gt;0,Data!Z91,"")</f>
        <v>0.115</v>
      </c>
      <c r="J11" s="227">
        <f>IF(Data!AB91&gt;0,Data!AB91,"")</f>
        <v>3.4925515050723432</v>
      </c>
      <c r="K11" s="227">
        <f>IF(Data!AD91&gt;0,Data!AD91,"")</f>
        <v>0.193</v>
      </c>
      <c r="L11" s="227">
        <f>IF(Data!AF91&gt;0,Data!AF91,"")</f>
        <v>5.3999999999999999E-2</v>
      </c>
      <c r="M11" s="228">
        <f>IF(Data!AH91&gt;0,Data!AH91,"")</f>
        <v>0.17599999999999999</v>
      </c>
      <c r="N11" s="197">
        <f>IF(Data!K91&gt;0,Data!K91,"")</f>
        <v>1.1000000000000001</v>
      </c>
      <c r="P11" s="197" t="str">
        <f>IF(OR(ISNUMBER(B11),ISNUMBER(N11)),Data!G91,"")</f>
        <v>Snow</v>
      </c>
    </row>
    <row r="12" spans="1:17" x14ac:dyDescent="0.2">
      <c r="A12" s="196">
        <v>5</v>
      </c>
      <c r="B12" s="197" t="str">
        <f>IF(Data!N92&gt;0,Data!N92,"")</f>
        <v/>
      </c>
      <c r="C12" s="399" t="str">
        <f>IF(Data!R92&gt;0,Data!R92,"")</f>
        <v/>
      </c>
      <c r="D12" s="226" t="str">
        <f>IF(Data!P92&gt;0,Data!P92,"")</f>
        <v/>
      </c>
      <c r="E12" s="199" t="str">
        <f t="shared" si="0"/>
        <v/>
      </c>
      <c r="F12" s="227" t="str">
        <f>IF(Data!T92&gt;0,Data!T92,"")</f>
        <v/>
      </c>
      <c r="G12" s="227" t="str">
        <f>IF(Data!V92&gt;0,Data!V92,"")</f>
        <v/>
      </c>
      <c r="H12" s="227" t="str">
        <f>IF(Data!X92&gt;0,Data!X92,"")</f>
        <v/>
      </c>
      <c r="I12" s="227" t="str">
        <f>IF(Data!Z92&gt;0,Data!Z92,"")</f>
        <v/>
      </c>
      <c r="J12" s="227" t="str">
        <f>IF(Data!AB92&gt;0,Data!AB92,"")</f>
        <v/>
      </c>
      <c r="K12" s="227" t="str">
        <f>IF(Data!AD92&gt;0,Data!AD92,"")</f>
        <v/>
      </c>
      <c r="L12" s="227" t="str">
        <f>IF(Data!AF92&gt;0,Data!AF92,"")</f>
        <v/>
      </c>
      <c r="M12" s="228" t="str">
        <f>IF(Data!AH92&gt;0,Data!AH92,"")</f>
        <v/>
      </c>
      <c r="N12" s="197">
        <f>IF(Data!K92&gt;0,Data!K92,"")</f>
        <v>0.2</v>
      </c>
      <c r="P12" s="197" t="str">
        <f>IF(OR(ISNUMBER(B12),ISNUMBER(N12)),Data!G92,"")</f>
        <v>Snow</v>
      </c>
    </row>
    <row r="13" spans="1:17" x14ac:dyDescent="0.2">
      <c r="A13" s="196">
        <v>6</v>
      </c>
      <c r="B13" s="197" t="str">
        <f>IF(Data!N93&gt;0,Data!N93,"")</f>
        <v/>
      </c>
      <c r="C13" s="399" t="str">
        <f>IF(Data!R93&gt;0,Data!R93,"")</f>
        <v/>
      </c>
      <c r="D13" s="226" t="str">
        <f>IF(Data!P93&gt;0,Data!P93,"")</f>
        <v/>
      </c>
      <c r="E13" s="199" t="str">
        <f t="shared" si="0"/>
        <v/>
      </c>
      <c r="F13" s="227" t="str">
        <f>IF(Data!T93&gt;0,Data!T93,"")</f>
        <v/>
      </c>
      <c r="G13" s="227" t="str">
        <f>IF(Data!V93&gt;0,Data!V93,"")</f>
        <v/>
      </c>
      <c r="H13" s="227" t="str">
        <f>IF(Data!X93&gt;0,Data!X93,"")</f>
        <v/>
      </c>
      <c r="I13" s="227" t="str">
        <f>IF(Data!Z93&gt;0,Data!Z93,"")</f>
        <v/>
      </c>
      <c r="J13" s="227" t="str">
        <f>IF(Data!AB93&gt;0,Data!AB93,"")</f>
        <v/>
      </c>
      <c r="K13" s="227" t="str">
        <f>IF(Data!AD93&gt;0,Data!AD93,"")</f>
        <v/>
      </c>
      <c r="L13" s="227" t="str">
        <f>IF(Data!AF93&gt;0,Data!AF93,"")</f>
        <v/>
      </c>
      <c r="M13" s="228" t="str">
        <f>IF(Data!AH93&gt;0,Data!AH93,"")</f>
        <v/>
      </c>
      <c r="N13" s="197" t="str">
        <f>IF(Data!K93&gt;0,Data!K93,"")</f>
        <v/>
      </c>
      <c r="P13" s="197" t="str">
        <f>IF(OR(ISNUMBER(B13),ISNUMBER(N13)),Data!G93,"")</f>
        <v/>
      </c>
    </row>
    <row r="14" spans="1:17" x14ac:dyDescent="0.2">
      <c r="A14" s="196">
        <v>7</v>
      </c>
      <c r="B14" s="197" t="str">
        <f>IF(Data!N94&gt;0,Data!N94,"")</f>
        <v/>
      </c>
      <c r="C14" s="399" t="str">
        <f>IF(Data!R94&gt;0,Data!R94,"")</f>
        <v/>
      </c>
      <c r="D14" s="226" t="str">
        <f>IF(Data!P94&gt;0,Data!P94,"")</f>
        <v/>
      </c>
      <c r="E14" s="199" t="str">
        <f t="shared" si="0"/>
        <v/>
      </c>
      <c r="F14" s="227" t="str">
        <f>IF(Data!T94&gt;0,Data!T94,"")</f>
        <v/>
      </c>
      <c r="G14" s="227" t="str">
        <f>IF(Data!V94&gt;0,Data!V94,"")</f>
        <v/>
      </c>
      <c r="H14" s="227" t="str">
        <f>IF(Data!X94&gt;0,Data!X94,"")</f>
        <v/>
      </c>
      <c r="I14" s="227" t="str">
        <f>IF(Data!Z94&gt;0,Data!Z94,"")</f>
        <v/>
      </c>
      <c r="J14" s="227" t="str">
        <f>IF(Data!AB94&gt;0,Data!AB94,"")</f>
        <v/>
      </c>
      <c r="K14" s="227" t="str">
        <f>IF(Data!AD94&gt;0,Data!AD94,"")</f>
        <v/>
      </c>
      <c r="L14" s="227" t="str">
        <f>IF(Data!AF94&gt;0,Data!AF94,"")</f>
        <v/>
      </c>
      <c r="M14" s="228" t="str">
        <f>IF(Data!AH94&gt;0,Data!AH94,"")</f>
        <v/>
      </c>
      <c r="N14" s="197">
        <f>IF(Data!K94&gt;0,Data!K94,"")</f>
        <v>0.2</v>
      </c>
      <c r="P14" s="197" t="str">
        <f>IF(OR(ISNUMBER(B14),ISNUMBER(N14)),Data!G94,"")</f>
        <v>Snow</v>
      </c>
    </row>
    <row r="15" spans="1:17" x14ac:dyDescent="0.2">
      <c r="A15" s="196">
        <v>8</v>
      </c>
      <c r="B15" s="197">
        <f>IF(Data!N95&gt;0,Data!N95,"")</f>
        <v>2.4449000000000001</v>
      </c>
      <c r="C15" s="399">
        <f>IF(Data!R95&gt;0,Data!R95,"")</f>
        <v>61.7</v>
      </c>
      <c r="D15" s="226">
        <f>IF(Data!P95&gt;0,Data!P95,"")</f>
        <v>4</v>
      </c>
      <c r="E15" s="199">
        <f t="shared" si="0"/>
        <v>0.1</v>
      </c>
      <c r="F15" s="227">
        <f>IF(Data!T95&gt;0,Data!T95,"")</f>
        <v>0.39200000000000002</v>
      </c>
      <c r="G15" s="227">
        <f>IF(Data!V95&gt;0,Data!V95,"")</f>
        <v>1.7744154261753085</v>
      </c>
      <c r="H15" s="227">
        <f>IF(Data!X95&gt;0,Data!X95,"")</f>
        <v>1.1572306218900295</v>
      </c>
      <c r="I15" s="227">
        <f>IF(Data!Z95&gt;0,Data!Z95,"")</f>
        <v>0.219</v>
      </c>
      <c r="J15" s="227">
        <f>IF(Data!AB95&gt;0,Data!AB95,"")</f>
        <v>1.2920421752868783</v>
      </c>
      <c r="K15" s="227">
        <f>IF(Data!AD95&gt;0,Data!AD95,"")</f>
        <v>7.9000000000000001E-2</v>
      </c>
      <c r="L15" s="227">
        <f>IF(Data!AF95&gt;0,Data!AF95,"")</f>
        <v>0.05</v>
      </c>
      <c r="M15" s="228">
        <f>IF(Data!AH95&gt;0,Data!AH95,"")</f>
        <v>0.20300000000000001</v>
      </c>
      <c r="N15" s="197">
        <f>IF(Data!K95&gt;0,Data!K95,"")</f>
        <v>3.2</v>
      </c>
      <c r="P15" s="197" t="str">
        <f>IF(OR(ISNUMBER(B15),ISNUMBER(N15)),Data!G95,"")</f>
        <v>Snow</v>
      </c>
    </row>
    <row r="16" spans="1:17" x14ac:dyDescent="0.2">
      <c r="A16" s="196">
        <v>9</v>
      </c>
      <c r="B16" s="197" t="str">
        <f>IF(Data!N96&gt;0,Data!N96,"")</f>
        <v/>
      </c>
      <c r="C16" s="399" t="str">
        <f>IF(Data!R96&gt;0,Data!R96,"")</f>
        <v/>
      </c>
      <c r="D16" s="226" t="str">
        <f>IF(Data!P96&gt;0,Data!P96,"")</f>
        <v/>
      </c>
      <c r="E16" s="199" t="str">
        <f t="shared" si="0"/>
        <v/>
      </c>
      <c r="F16" s="227" t="str">
        <f>IF(Data!T96&gt;0,Data!T96,"")</f>
        <v/>
      </c>
      <c r="G16" s="227" t="str">
        <f>IF(Data!V96&gt;0,Data!V96,"")</f>
        <v/>
      </c>
      <c r="H16" s="227" t="str">
        <f>IF(Data!X96&gt;0,Data!X96,"")</f>
        <v/>
      </c>
      <c r="I16" s="227" t="str">
        <f>IF(Data!Z96&gt;0,Data!Z96,"")</f>
        <v/>
      </c>
      <c r="J16" s="227" t="str">
        <f>IF(Data!AB96&gt;0,Data!AB96,"")</f>
        <v/>
      </c>
      <c r="K16" s="227" t="str">
        <f>IF(Data!AD96&gt;0,Data!AD96,"")</f>
        <v/>
      </c>
      <c r="L16" s="227" t="str">
        <f>IF(Data!AF96&gt;0,Data!AF96,"")</f>
        <v/>
      </c>
      <c r="M16" s="228" t="str">
        <f>IF(Data!AH96&gt;0,Data!AH96,"")</f>
        <v/>
      </c>
      <c r="N16" s="197" t="str">
        <f>IF(Data!K96&gt;0,Data!K96,"")</f>
        <v/>
      </c>
      <c r="P16" s="197" t="str">
        <f>IF(OR(ISNUMBER(B16),ISNUMBER(N16)),Data!G96,"")</f>
        <v/>
      </c>
    </row>
    <row r="17" spans="1:16" x14ac:dyDescent="0.2">
      <c r="A17" s="196">
        <v>10</v>
      </c>
      <c r="B17" s="197">
        <f>IF(Data!N97&gt;0,Data!N97,"")</f>
        <v>0.26219999999999999</v>
      </c>
      <c r="C17" s="399">
        <f>IF(Data!R97&gt;0,Data!R97,"")</f>
        <v>30.5</v>
      </c>
      <c r="D17" s="226">
        <f>IF(Data!P97&gt;0,Data!P97,"")</f>
        <v>4.4400000000000004</v>
      </c>
      <c r="E17" s="199">
        <f t="shared" si="0"/>
        <v>3.6307805477010069E-2</v>
      </c>
      <c r="F17" s="227">
        <f>IF(Data!T97&gt;0,Data!T97,"")</f>
        <v>0.46600000000000003</v>
      </c>
      <c r="G17" s="227">
        <f>IF(Data!V97&gt;0,Data!V97,"")</f>
        <v>0.75946335618095318</v>
      </c>
      <c r="H17" s="227">
        <f>IF(Data!X97&gt;0,Data!X97,"")</f>
        <v>0.94995049030834255</v>
      </c>
      <c r="I17" s="227">
        <f>IF(Data!Z97&gt;0,Data!Z97,"")</f>
        <v>0.42499999999999999</v>
      </c>
      <c r="J17" s="227">
        <f>IF(Data!AB97&gt;0,Data!AB97,"")</f>
        <v>0.9426317312489606</v>
      </c>
      <c r="K17" s="227">
        <f>IF(Data!AD97&gt;0,Data!AD97,"")</f>
        <v>0.13400000000000001</v>
      </c>
      <c r="L17" s="227">
        <f>IF(Data!AF97&gt;0,Data!AF97,"")</f>
        <v>8.1000000000000003E-2</v>
      </c>
      <c r="M17" s="228">
        <f>IF(Data!AH97&gt;0,Data!AH97,"")</f>
        <v>0.314</v>
      </c>
      <c r="N17" s="197">
        <f>IF(Data!K97&gt;0,Data!K97,"")</f>
        <v>0.5</v>
      </c>
      <c r="P17" s="197" t="str">
        <f>IF(OR(ISNUMBER(B17),ISNUMBER(N17)),Data!G97,"")</f>
        <v>Snow</v>
      </c>
    </row>
    <row r="18" spans="1:16" x14ac:dyDescent="0.2">
      <c r="A18" s="196">
        <v>11</v>
      </c>
      <c r="B18" s="197" t="str">
        <f>IF(Data!N98&gt;0,Data!N98,"")</f>
        <v/>
      </c>
      <c r="C18" s="399" t="str">
        <f>IF(Data!R98&gt;0,Data!R98,"")</f>
        <v/>
      </c>
      <c r="D18" s="226" t="str">
        <f>IF(Data!P98&gt;0,Data!P98,"")</f>
        <v/>
      </c>
      <c r="E18" s="199" t="str">
        <f t="shared" si="0"/>
        <v/>
      </c>
      <c r="F18" s="227" t="str">
        <f>IF(Data!T98&gt;0,Data!T98,"")</f>
        <v/>
      </c>
      <c r="G18" s="227" t="str">
        <f>IF(Data!V98&gt;0,Data!V98,"")</f>
        <v/>
      </c>
      <c r="H18" s="227" t="str">
        <f>IF(Data!X98&gt;0,Data!X98,"")</f>
        <v/>
      </c>
      <c r="I18" s="227" t="str">
        <f>IF(Data!Z98&gt;0,Data!Z98,"")</f>
        <v/>
      </c>
      <c r="J18" s="227" t="str">
        <f>IF(Data!AB98&gt;0,Data!AB98,"")</f>
        <v/>
      </c>
      <c r="K18" s="227" t="str">
        <f>IF(Data!AD98&gt;0,Data!AD98,"")</f>
        <v/>
      </c>
      <c r="L18" s="227" t="str">
        <f>IF(Data!AF98&gt;0,Data!AF98,"")</f>
        <v/>
      </c>
      <c r="M18" s="228" t="str">
        <f>IF(Data!AH98&gt;0,Data!AH98,"")</f>
        <v/>
      </c>
      <c r="N18" s="197" t="str">
        <f>IF(Data!K98&gt;0,Data!K98,"")</f>
        <v/>
      </c>
      <c r="P18" s="197" t="str">
        <f>IF(OR(ISNUMBER(B18),ISNUMBER(N18)),Data!G98,"")</f>
        <v/>
      </c>
    </row>
    <row r="19" spans="1:16" x14ac:dyDescent="0.2">
      <c r="A19" s="196">
        <v>12</v>
      </c>
      <c r="B19" s="197">
        <f>IF(Data!N99&gt;0,Data!N99,"")</f>
        <v>0.29899999999999999</v>
      </c>
      <c r="C19" s="399">
        <f>IF(Data!R99&gt;0,Data!R99,"")</f>
        <v>23.1</v>
      </c>
      <c r="D19" s="226">
        <f>IF(Data!P99&gt;0,Data!P99,"")</f>
        <v>4.59</v>
      </c>
      <c r="E19" s="199">
        <f t="shared" si="0"/>
        <v>2.5703957827688622E-2</v>
      </c>
      <c r="F19" s="227">
        <f>IF(Data!T99&gt;0,Data!T99,"")</f>
        <v>0.187</v>
      </c>
      <c r="G19" s="227">
        <f>IF(Data!V99&gt;0,Data!V99,"")</f>
        <v>0.62257019917748557</v>
      </c>
      <c r="H19" s="227">
        <f>IF(Data!X99&gt;0,Data!X99,"")</f>
        <v>0.72965276592200867</v>
      </c>
      <c r="I19" s="227">
        <f>IF(Data!Z99&gt;0,Data!Z99,"")</f>
        <v>0.29199999999999998</v>
      </c>
      <c r="J19" s="227">
        <f>IF(Data!AB99&gt;0,Data!AB99,"")</f>
        <v>0.65922103775153829</v>
      </c>
      <c r="K19" s="227">
        <f>IF(Data!AD99&gt;0,Data!AD99,"")</f>
        <v>0.10199999999999999</v>
      </c>
      <c r="L19" s="227">
        <f>IF(Data!AF99&gt;0,Data!AF99,"")</f>
        <v>8.8999999999999996E-2</v>
      </c>
      <c r="M19" s="228">
        <f>IF(Data!AH99&gt;0,Data!AH99,"")</f>
        <v>0.40100000000000002</v>
      </c>
      <c r="N19" s="197">
        <f>IF(Data!K99&gt;0,Data!K99,"")</f>
        <v>0.6</v>
      </c>
      <c r="P19" s="197" t="str">
        <f>IF(OR(ISNUMBER(B19),ISNUMBER(N19)),Data!G99,"")</f>
        <v>Snow</v>
      </c>
    </row>
    <row r="20" spans="1:16" x14ac:dyDescent="0.2">
      <c r="A20" s="196">
        <v>13</v>
      </c>
      <c r="B20" s="197">
        <f>IF(Data!N100&gt;0,Data!N100,"")</f>
        <v>2.0677000000000003</v>
      </c>
      <c r="C20" s="399">
        <f>IF(Data!R100&gt;0,Data!R100,"")</f>
        <v>23.2</v>
      </c>
      <c r="D20" s="226">
        <f>IF(Data!P100&gt;0,Data!P100,"")</f>
        <v>4.42</v>
      </c>
      <c r="E20" s="199">
        <f t="shared" si="0"/>
        <v>3.8018939632056103E-2</v>
      </c>
      <c r="F20" s="227">
        <f>IF(Data!T100&gt;0,Data!T100,"")</f>
        <v>4.7E-2</v>
      </c>
      <c r="G20" s="227">
        <f>IF(Data!V100&gt;0,Data!V100,"")</f>
        <v>0.69982673332795742</v>
      </c>
      <c r="H20" s="227">
        <f>IF(Data!X100&gt;0,Data!X100,"")</f>
        <v>0.31475871832774666</v>
      </c>
      <c r="I20" s="227">
        <f>IF(Data!Z100&gt;0,Data!Z100,"")</f>
        <v>7.4999999999999997E-2</v>
      </c>
      <c r="J20" s="227">
        <f>IF(Data!AB100&gt;0,Data!AB100,"")</f>
        <v>0.29583417595210376</v>
      </c>
      <c r="K20" s="227">
        <f>IF(Data!AD100&gt;0,Data!AD100,"")</f>
        <v>4.1000000000000002E-2</v>
      </c>
      <c r="L20" s="227">
        <f>IF(Data!AF100&gt;0,Data!AF100,"")</f>
        <v>0.04</v>
      </c>
      <c r="M20" s="228">
        <f>IF(Data!AH100&gt;0,Data!AH100,"")</f>
        <v>0.17799999999999999</v>
      </c>
      <c r="N20" s="197">
        <f>IF(Data!K100&gt;0,Data!K100,"")</f>
        <v>2.8</v>
      </c>
      <c r="P20" s="197" t="str">
        <f>IF(OR(ISNUMBER(B20),ISNUMBER(N20)),Data!G100,"")</f>
        <v>Snow</v>
      </c>
    </row>
    <row r="21" spans="1:16" x14ac:dyDescent="0.2">
      <c r="A21" s="196">
        <v>14</v>
      </c>
      <c r="B21" s="197">
        <f>IF(Data!N101&gt;0,Data!N101,"")</f>
        <v>10.681199999999999</v>
      </c>
      <c r="C21" s="399">
        <f>IF(Data!R101&gt;0,Data!R101,"")</f>
        <v>36</v>
      </c>
      <c r="D21" s="226">
        <f>IF(Data!P101&gt;0,Data!P101,"")</f>
        <v>4.22</v>
      </c>
      <c r="E21" s="199">
        <f t="shared" si="0"/>
        <v>6.0255958607435739E-2</v>
      </c>
      <c r="F21" s="227">
        <f>IF(Data!T101&gt;0,Data!T101,"")</f>
        <v>6.4000000000000001E-2</v>
      </c>
      <c r="G21" s="227">
        <f>IF(Data!V101&gt;0,Data!V101,"")</f>
        <v>0.86811947584872184</v>
      </c>
      <c r="H21" s="227">
        <f>IF(Data!X101&gt;0,Data!X101,"")</f>
        <v>0.55508350856738353</v>
      </c>
      <c r="I21" s="227">
        <f>IF(Data!Z101&gt;0,Data!Z101,"")</f>
        <v>2.5000000000000001E-2</v>
      </c>
      <c r="J21" s="227">
        <f>IF(Data!AB101&gt;0,Data!AB101,"")</f>
        <v>0.46432765674372189</v>
      </c>
      <c r="K21" s="227">
        <f>IF(Data!AD101&gt;0,Data!AD101,"")</f>
        <v>1.2E-2</v>
      </c>
      <c r="L21" s="227">
        <f>IF(Data!AF101&gt;0,Data!AF101,"")</f>
        <v>1.2E-2</v>
      </c>
      <c r="M21" s="228">
        <f>IF(Data!AH101&gt;0,Data!AH101,"")</f>
        <v>7.4999999999999997E-2</v>
      </c>
      <c r="N21" s="197">
        <f>IF(Data!K101&gt;0,Data!K101,"")</f>
        <v>11.6</v>
      </c>
      <c r="P21" s="197" t="str">
        <f>IF(OR(ISNUMBER(B21),ISNUMBER(N21)),Data!G101,"")</f>
        <v>Snow</v>
      </c>
    </row>
    <row r="22" spans="1:16" x14ac:dyDescent="0.2">
      <c r="A22" s="196">
        <v>15</v>
      </c>
      <c r="B22" s="197">
        <f>IF(Data!N102&gt;0,Data!N102,"")</f>
        <v>0.28749999999999998</v>
      </c>
      <c r="C22" s="399">
        <f>IF(Data!R102&gt;0,Data!R102,"")</f>
        <v>57.7</v>
      </c>
      <c r="D22" s="226">
        <f>IF(Data!P102&gt;0,Data!P102,"")</f>
        <v>4.09</v>
      </c>
      <c r="E22" s="199">
        <f t="shared" si="0"/>
        <v>8.1283051616409918E-2</v>
      </c>
      <c r="F22" s="227">
        <f>IF(Data!T102&gt;0,Data!T102,"")</f>
        <v>0.32400000000000001</v>
      </c>
      <c r="G22" s="227">
        <f>IF(Data!V102&gt;0,Data!V102,"")</f>
        <v>1.2062862349810499</v>
      </c>
      <c r="H22" s="227">
        <f>IF(Data!X102&gt;0,Data!X102,"")</f>
        <v>1.8244656992359103</v>
      </c>
      <c r="I22" s="227">
        <f>IF(Data!Z102&gt;0,Data!Z102,"")</f>
        <v>0.27500000000000002</v>
      </c>
      <c r="J22" s="227">
        <f>IF(Data!AB102&gt;0,Data!AB102,"")</f>
        <v>1.4015241144187591</v>
      </c>
      <c r="K22" s="227">
        <f>IF(Data!AD102&gt;0,Data!AD102,"")</f>
        <v>0.15</v>
      </c>
      <c r="L22" s="227">
        <f>IF(Data!AF102&gt;0,Data!AF102,"")</f>
        <v>5.0999999999999997E-2</v>
      </c>
      <c r="M22" s="228">
        <f>IF(Data!AH102&gt;0,Data!AH102,"")</f>
        <v>0.29099999999999998</v>
      </c>
      <c r="N22" s="197">
        <f>IF(Data!K102&gt;0,Data!K102,"")</f>
        <v>1.2</v>
      </c>
      <c r="P22" s="197" t="str">
        <f>IF(OR(ISNUMBER(B22),ISNUMBER(N22)),Data!G102,"")</f>
        <v>Snow</v>
      </c>
    </row>
    <row r="23" spans="1:16" x14ac:dyDescent="0.2">
      <c r="A23" s="196">
        <v>16</v>
      </c>
      <c r="B23" s="197">
        <f>IF(Data!N103&gt;0,Data!N103,"")</f>
        <v>1.9596</v>
      </c>
      <c r="C23" s="399">
        <f>IF(Data!R103&gt;0,Data!R103,"")</f>
        <v>18.2</v>
      </c>
      <c r="D23" s="226">
        <f>IF(Data!P103&gt;0,Data!P103,"")</f>
        <v>4.6500000000000004</v>
      </c>
      <c r="E23" s="199">
        <f t="shared" si="0"/>
        <v>2.2387211385683357E-2</v>
      </c>
      <c r="F23" s="227">
        <f>IF(Data!T103&gt;0,Data!T103,"")</f>
        <v>0.127</v>
      </c>
      <c r="G23" s="227">
        <f>IF(Data!V103&gt;0,Data!V103,"")</f>
        <v>0.52882323522296593</v>
      </c>
      <c r="H23" s="227">
        <f>IF(Data!X103&gt;0,Data!X103,"")</f>
        <v>0.58746059836355691</v>
      </c>
      <c r="I23" s="227">
        <f>IF(Data!Z103&gt;0,Data!Z103,"")</f>
        <v>0.125</v>
      </c>
      <c r="J23" s="227">
        <f>IF(Data!AB103&gt;0,Data!AB103,"")</f>
        <v>0.50082163645434896</v>
      </c>
      <c r="K23" s="227">
        <f>IF(Data!AD103&gt;0,Data!AD103,"")</f>
        <v>0.08</v>
      </c>
      <c r="L23" s="227">
        <f>IF(Data!AF103&gt;0,Data!AF103,"")</f>
        <v>4.2000000000000003E-2</v>
      </c>
      <c r="M23" s="228">
        <f>IF(Data!AH103&gt;0,Data!AH103,"")</f>
        <v>0.23200000000000001</v>
      </c>
      <c r="N23" s="197">
        <f>IF(Data!K103&gt;0,Data!K103,"")</f>
        <v>3</v>
      </c>
      <c r="P23" s="197" t="str">
        <f>IF(OR(ISNUMBER(B23),ISNUMBER(N23)),Data!G103,"")</f>
        <v>Mixed</v>
      </c>
    </row>
    <row r="24" spans="1:16" x14ac:dyDescent="0.2">
      <c r="A24" s="196">
        <v>17</v>
      </c>
      <c r="B24" s="197">
        <f>IF(Data!N104&gt;0,Data!N104,"")</f>
        <v>1.4490000000000001</v>
      </c>
      <c r="C24" s="399">
        <f>IF(Data!R104&gt;0,Data!R104,"")</f>
        <v>21.7</v>
      </c>
      <c r="D24" s="226">
        <f>IF(Data!P104&gt;0,Data!P104,"")</f>
        <v>4.6100000000000003</v>
      </c>
      <c r="E24" s="199">
        <f t="shared" si="0"/>
        <v>2.4547089156850253E-2</v>
      </c>
      <c r="F24" s="227">
        <f>IF(Data!T104&gt;0,Data!T104,"")</f>
        <v>0.33</v>
      </c>
      <c r="G24" s="227">
        <f>IF(Data!V104&gt;0,Data!V104,"")</f>
        <v>0.54079573905330214</v>
      </c>
      <c r="H24" s="227">
        <f>IF(Data!X104&gt;0,Data!X104,"")</f>
        <v>0.71596760425558503</v>
      </c>
      <c r="I24" s="227">
        <f>IF(Data!Z104&gt;0,Data!Z104,"")</f>
        <v>0.23599999999999999</v>
      </c>
      <c r="J24" s="227">
        <f>IF(Data!AB104&gt;0,Data!AB104,"")</f>
        <v>0.5342097455513054</v>
      </c>
      <c r="K24" s="227">
        <f>IF(Data!AD104&gt;0,Data!AD104,"")</f>
        <v>9.5000000000000001E-2</v>
      </c>
      <c r="L24" s="227">
        <f>IF(Data!AF104&gt;0,Data!AF104,"")</f>
        <v>6.8000000000000005E-2</v>
      </c>
      <c r="M24" s="228">
        <f>IF(Data!AH104&gt;0,Data!AH104,"")</f>
        <v>0.29599999999999999</v>
      </c>
      <c r="N24" s="197">
        <f>IF(Data!K104&gt;0,Data!K104,"")</f>
        <v>2</v>
      </c>
      <c r="P24" s="197" t="str">
        <f>IF(OR(ISNUMBER(B24),ISNUMBER(N24)),Data!G104,"")</f>
        <v>Snow</v>
      </c>
    </row>
    <row r="25" spans="1:16" x14ac:dyDescent="0.2">
      <c r="A25" s="196">
        <v>18</v>
      </c>
      <c r="B25" s="197">
        <f>IF(Data!N105&gt;0,Data!N105,"")</f>
        <v>1.1361999999999999</v>
      </c>
      <c r="C25" s="399">
        <f>IF(Data!R105&gt;0,Data!R105,"")</f>
        <v>10.199999999999999</v>
      </c>
      <c r="D25" s="226">
        <f>IF(Data!P105&gt;0,Data!P105,"")</f>
        <v>4.95</v>
      </c>
      <c r="E25" s="199">
        <f t="shared" si="0"/>
        <v>1.1220184543019627E-2</v>
      </c>
      <c r="F25" s="227">
        <f>IF(Data!T105&gt;0,Data!T105,"")</f>
        <v>0.122</v>
      </c>
      <c r="G25" s="227">
        <f>IF(Data!V105&gt;0,Data!V105,"")</f>
        <v>0.3047341069268607</v>
      </c>
      <c r="H25" s="227">
        <f>IF(Data!X105&gt;0,Data!X105,"")</f>
        <v>0.27503837105202888</v>
      </c>
      <c r="I25" s="227">
        <f>IF(Data!Z105&gt;0,Data!Z105,"")</f>
        <v>0.192</v>
      </c>
      <c r="J25" s="227">
        <f>IF(Data!AB105&gt;0,Data!AB105,"")</f>
        <v>0.24303437551970727</v>
      </c>
      <c r="K25" s="227">
        <f>IF(Data!AD105&gt;0,Data!AD105,"")</f>
        <v>5.1999999999999998E-2</v>
      </c>
      <c r="L25" s="227">
        <f>IF(Data!AF105&gt;0,Data!AF105,"")</f>
        <v>3.9E-2</v>
      </c>
      <c r="M25" s="228">
        <f>IF(Data!AH105&gt;0,Data!AH105,"")</f>
        <v>0.13400000000000001</v>
      </c>
      <c r="N25" s="197">
        <f>IF(Data!K105&gt;0,Data!K105,"")</f>
        <v>1.5</v>
      </c>
      <c r="P25" s="197" t="str">
        <f>IF(OR(ISNUMBER(B25),ISNUMBER(N25)),Data!G105,"")</f>
        <v>Snow</v>
      </c>
    </row>
    <row r="26" spans="1:16" x14ac:dyDescent="0.2">
      <c r="A26" s="196">
        <v>19</v>
      </c>
      <c r="B26" s="197" t="str">
        <f>IF(Data!N106&gt;0,Data!N106,"")</f>
        <v/>
      </c>
      <c r="C26" s="399" t="str">
        <f>IF(Data!R106&gt;0,Data!R106,"")</f>
        <v/>
      </c>
      <c r="D26" s="226" t="str">
        <f>IF(Data!P106&gt;0,Data!P106,"")</f>
        <v/>
      </c>
      <c r="E26" s="199" t="str">
        <f t="shared" si="0"/>
        <v/>
      </c>
      <c r="F26" s="227" t="str">
        <f>IF(Data!T106&gt;0,Data!T106,"")</f>
        <v/>
      </c>
      <c r="G26" s="227" t="str">
        <f>IF(Data!V106&gt;0,Data!V106,"")</f>
        <v/>
      </c>
      <c r="H26" s="227" t="str">
        <f>IF(Data!X106&gt;0,Data!X106,"")</f>
        <v/>
      </c>
      <c r="I26" s="227" t="str">
        <f>IF(Data!Z106&gt;0,Data!Z106,"")</f>
        <v/>
      </c>
      <c r="J26" s="227" t="str">
        <f>IF(Data!AB106&gt;0,Data!AB106,"")</f>
        <v/>
      </c>
      <c r="K26" s="227" t="str">
        <f>IF(Data!AD106&gt;0,Data!AD106,"")</f>
        <v/>
      </c>
      <c r="L26" s="227" t="str">
        <f>IF(Data!AF106&gt;0,Data!AF106,"")</f>
        <v/>
      </c>
      <c r="M26" s="228" t="str">
        <f>IF(Data!AH106&gt;0,Data!AH106,"")</f>
        <v/>
      </c>
      <c r="N26" s="197" t="str">
        <f>IF(Data!K106&gt;0,Data!K106,"")</f>
        <v/>
      </c>
      <c r="P26" s="197" t="str">
        <f>IF(OR(ISNUMBER(B26),ISNUMBER(N26)),Data!G106,"")</f>
        <v/>
      </c>
    </row>
    <row r="27" spans="1:16" x14ac:dyDescent="0.2">
      <c r="A27" s="196">
        <v>20</v>
      </c>
      <c r="B27" s="197" t="str">
        <f>IF(Data!N107&gt;0,Data!N107,"")</f>
        <v/>
      </c>
      <c r="C27" s="399" t="str">
        <f>IF(Data!R107&gt;0,Data!R107,"")</f>
        <v/>
      </c>
      <c r="D27" s="226" t="str">
        <f>IF(Data!P107&gt;0,Data!P107,"")</f>
        <v/>
      </c>
      <c r="E27" s="199" t="str">
        <f t="shared" si="0"/>
        <v/>
      </c>
      <c r="F27" s="227" t="str">
        <f>IF(Data!T107&gt;0,Data!T107,"")</f>
        <v/>
      </c>
      <c r="G27" s="227" t="str">
        <f>IF(Data!V107&gt;0,Data!V107,"")</f>
        <v/>
      </c>
      <c r="H27" s="227" t="str">
        <f>IF(Data!X107&gt;0,Data!X107,"")</f>
        <v/>
      </c>
      <c r="I27" s="227" t="str">
        <f>IF(Data!Z107&gt;0,Data!Z107,"")</f>
        <v/>
      </c>
      <c r="J27" s="227" t="str">
        <f>IF(Data!AB107&gt;0,Data!AB107,"")</f>
        <v/>
      </c>
      <c r="K27" s="227" t="str">
        <f>IF(Data!AD107&gt;0,Data!AD107,"")</f>
        <v/>
      </c>
      <c r="L27" s="227" t="str">
        <f>IF(Data!AF107&gt;0,Data!AF107,"")</f>
        <v/>
      </c>
      <c r="M27" s="228" t="str">
        <f>IF(Data!AH107&gt;0,Data!AH107,"")</f>
        <v/>
      </c>
      <c r="N27" s="197">
        <f>IF(Data!K107&gt;0,Data!K107,"")</f>
        <v>0.2</v>
      </c>
      <c r="P27" s="197" t="str">
        <f>IF(OR(ISNUMBER(B27),ISNUMBER(N27)),Data!G107,"")</f>
        <v>Snow</v>
      </c>
    </row>
    <row r="28" spans="1:16" x14ac:dyDescent="0.2">
      <c r="A28" s="196">
        <v>21</v>
      </c>
      <c r="B28" s="197" t="str">
        <f>IF(Data!N108&gt;0,Data!N108,"")</f>
        <v/>
      </c>
      <c r="C28" s="399" t="str">
        <f>IF(Data!R108&gt;0,Data!R108,"")</f>
        <v/>
      </c>
      <c r="D28" s="226" t="str">
        <f>IF(Data!P108&gt;0,Data!P108,"")</f>
        <v/>
      </c>
      <c r="E28" s="199" t="str">
        <f t="shared" si="0"/>
        <v/>
      </c>
      <c r="F28" s="227" t="str">
        <f>IF(Data!T108&gt;0,Data!T108,"")</f>
        <v/>
      </c>
      <c r="G28" s="227" t="str">
        <f>IF(Data!V108&gt;0,Data!V108,"")</f>
        <v/>
      </c>
      <c r="H28" s="227" t="str">
        <f>IF(Data!X108&gt;0,Data!X108,"")</f>
        <v/>
      </c>
      <c r="I28" s="227" t="str">
        <f>IF(Data!Z108&gt;0,Data!Z108,"")</f>
        <v/>
      </c>
      <c r="J28" s="227" t="str">
        <f>IF(Data!AB108&gt;0,Data!AB108,"")</f>
        <v/>
      </c>
      <c r="K28" s="227" t="str">
        <f>IF(Data!AD108&gt;0,Data!AD108,"")</f>
        <v/>
      </c>
      <c r="L28" s="227" t="str">
        <f>IF(Data!AF108&gt;0,Data!AF108,"")</f>
        <v/>
      </c>
      <c r="M28" s="228" t="str">
        <f>IF(Data!AH108&gt;0,Data!AH108,"")</f>
        <v/>
      </c>
      <c r="N28" s="197">
        <f>IF(Data!K108&gt;0,Data!K108,"")</f>
        <v>0.6</v>
      </c>
      <c r="P28" s="197" t="str">
        <f>IF(OR(ISNUMBER(B28),ISNUMBER(N28)),Data!G108,"")</f>
        <v>Snow</v>
      </c>
    </row>
    <row r="29" spans="1:16" x14ac:dyDescent="0.2">
      <c r="A29" s="196">
        <v>22</v>
      </c>
      <c r="B29" s="197">
        <f>IF(Data!N109&gt;0,Data!N109,"")</f>
        <v>0.50600000000000001</v>
      </c>
      <c r="C29" s="399">
        <f>IF(Data!R109&gt;0,Data!R109,"")</f>
        <v>91.7</v>
      </c>
      <c r="D29" s="226">
        <f>IF(Data!P109&gt;0,Data!P109,"")</f>
        <v>3.96</v>
      </c>
      <c r="E29" s="199">
        <f t="shared" si="0"/>
        <v>0.10964781961431837</v>
      </c>
      <c r="F29" s="227">
        <f>IF(Data!T109&gt;0,Data!T109,"")</f>
        <v>0.878</v>
      </c>
      <c r="G29" s="227">
        <f>IF(Data!V109&gt;0,Data!V109,"")</f>
        <v>2.0387140956374488</v>
      </c>
      <c r="H29" s="227">
        <f>IF(Data!X109&gt;0,Data!X109,"")</f>
        <v>3.2784306801857133</v>
      </c>
      <c r="I29" s="227">
        <f>IF(Data!Z109&gt;0,Data!Z109,"")</f>
        <v>1.0589999999999999</v>
      </c>
      <c r="J29" s="227">
        <f>IF(Data!AB109&gt;0,Data!AB109,"")</f>
        <v>2.4567436554132711</v>
      </c>
      <c r="K29" s="227">
        <f>IF(Data!AD109&gt;0,Data!AD109,"")</f>
        <v>0.63300000000000001</v>
      </c>
      <c r="L29" s="227">
        <f>IF(Data!AF109&gt;0,Data!AF109,"")</f>
        <v>0.19600000000000001</v>
      </c>
      <c r="M29" s="228">
        <f>IF(Data!AH109&gt;0,Data!AH109,"")</f>
        <v>0.77800000000000002</v>
      </c>
      <c r="N29" s="197">
        <f>IF(Data!K109&gt;0,Data!K109,"")</f>
        <v>0.8</v>
      </c>
      <c r="P29" s="197" t="str">
        <f>IF(OR(ISNUMBER(B29),ISNUMBER(N29)),Data!G109,"")</f>
        <v>Snow</v>
      </c>
    </row>
    <row r="30" spans="1:16" x14ac:dyDescent="0.2">
      <c r="A30" s="196">
        <v>23</v>
      </c>
      <c r="B30" s="197" t="str">
        <f>IF(Data!N110&gt;0,Data!N110,"")</f>
        <v/>
      </c>
      <c r="C30" s="399" t="str">
        <f>IF(Data!R110&gt;0,Data!R110,"")</f>
        <v/>
      </c>
      <c r="D30" s="226" t="str">
        <f>IF(Data!P110&gt;0,Data!P110,"")</f>
        <v/>
      </c>
      <c r="E30" s="199" t="str">
        <f t="shared" si="0"/>
        <v/>
      </c>
      <c r="F30" s="227" t="str">
        <f>IF(Data!T110&gt;0,Data!T110,"")</f>
        <v/>
      </c>
      <c r="G30" s="227" t="str">
        <f>IF(Data!V110&gt;0,Data!V110,"")</f>
        <v/>
      </c>
      <c r="H30" s="227" t="str">
        <f>IF(Data!X110&gt;0,Data!X110,"")</f>
        <v/>
      </c>
      <c r="I30" s="227" t="str">
        <f>IF(Data!Z110&gt;0,Data!Z110,"")</f>
        <v/>
      </c>
      <c r="J30" s="227" t="str">
        <f>IF(Data!AB110&gt;0,Data!AB110,"")</f>
        <v/>
      </c>
      <c r="K30" s="227" t="str">
        <f>IF(Data!AD110&gt;0,Data!AD110,"")</f>
        <v/>
      </c>
      <c r="L30" s="227" t="str">
        <f>IF(Data!AF110&gt;0,Data!AF110,"")</f>
        <v/>
      </c>
      <c r="M30" s="228" t="str">
        <f>IF(Data!AH110&gt;0,Data!AH110,"")</f>
        <v/>
      </c>
      <c r="N30" s="197" t="str">
        <f>IF(Data!K110&gt;0,Data!K110,"")</f>
        <v/>
      </c>
      <c r="P30" s="197" t="str">
        <f>IF(OR(ISNUMBER(B30),ISNUMBER(N30)),Data!G110,"")</f>
        <v/>
      </c>
    </row>
    <row r="31" spans="1:16" x14ac:dyDescent="0.2">
      <c r="A31" s="196">
        <v>24</v>
      </c>
      <c r="B31" s="197" t="str">
        <f>IF(Data!N111&gt;0,Data!N111,"")</f>
        <v/>
      </c>
      <c r="C31" s="399" t="str">
        <f>IF(Data!R111&gt;0,Data!R111,"")</f>
        <v/>
      </c>
      <c r="D31" s="226" t="str">
        <f>IF(Data!P111&gt;0,Data!P111,"")</f>
        <v/>
      </c>
      <c r="E31" s="199" t="str">
        <f t="shared" si="0"/>
        <v/>
      </c>
      <c r="F31" s="227" t="str">
        <f>IF(Data!T111&gt;0,Data!T111,"")</f>
        <v/>
      </c>
      <c r="G31" s="227" t="str">
        <f>IF(Data!V111&gt;0,Data!V111,"")</f>
        <v/>
      </c>
      <c r="H31" s="227" t="str">
        <f>IF(Data!X111&gt;0,Data!X111,"")</f>
        <v/>
      </c>
      <c r="I31" s="227" t="str">
        <f>IF(Data!Z111&gt;0,Data!Z111,"")</f>
        <v/>
      </c>
      <c r="J31" s="227" t="str">
        <f>IF(Data!AB111&gt;0,Data!AB111,"")</f>
        <v/>
      </c>
      <c r="K31" s="227" t="str">
        <f>IF(Data!AD111&gt;0,Data!AD111,"")</f>
        <v/>
      </c>
      <c r="L31" s="227" t="str">
        <f>IF(Data!AF111&gt;0,Data!AF111,"")</f>
        <v/>
      </c>
      <c r="M31" s="228" t="str">
        <f>IF(Data!AH111&gt;0,Data!AH111,"")</f>
        <v/>
      </c>
      <c r="N31" s="197" t="str">
        <f>IF(Data!K111&gt;0,Data!K111,"")</f>
        <v/>
      </c>
      <c r="P31" s="197" t="str">
        <f>IF(OR(ISNUMBER(B31),ISNUMBER(N31)),Data!G111,"")</f>
        <v/>
      </c>
    </row>
    <row r="32" spans="1:16" x14ac:dyDescent="0.2">
      <c r="A32" s="196">
        <v>25</v>
      </c>
      <c r="B32" s="197" t="str">
        <f>IF(Data!N112&gt;0,Data!N112,"")</f>
        <v/>
      </c>
      <c r="C32" s="399" t="str">
        <f>IF(Data!R112&gt;0,Data!R112,"")</f>
        <v/>
      </c>
      <c r="D32" s="226" t="str">
        <f>IF(Data!P112&gt;0,Data!P112,"")</f>
        <v/>
      </c>
      <c r="E32" s="199" t="str">
        <f t="shared" si="0"/>
        <v/>
      </c>
      <c r="F32" s="227" t="str">
        <f>IF(Data!T112&gt;0,Data!T112,"")</f>
        <v/>
      </c>
      <c r="G32" s="227" t="str">
        <f>IF(Data!V112&gt;0,Data!V112,"")</f>
        <v/>
      </c>
      <c r="H32" s="227" t="str">
        <f>IF(Data!X112&gt;0,Data!X112,"")</f>
        <v/>
      </c>
      <c r="I32" s="227" t="str">
        <f>IF(Data!Z112&gt;0,Data!Z112,"")</f>
        <v/>
      </c>
      <c r="J32" s="227" t="str">
        <f>IF(Data!AB112&gt;0,Data!AB112,"")</f>
        <v/>
      </c>
      <c r="K32" s="227" t="str">
        <f>IF(Data!AD112&gt;0,Data!AD112,"")</f>
        <v/>
      </c>
      <c r="L32" s="227" t="str">
        <f>IF(Data!AF112&gt;0,Data!AF112,"")</f>
        <v/>
      </c>
      <c r="M32" s="228" t="str">
        <f>IF(Data!AH112&gt;0,Data!AH112,"")</f>
        <v/>
      </c>
      <c r="N32" s="197" t="str">
        <f>IF(Data!K112&gt;0,Data!K112,"")</f>
        <v/>
      </c>
      <c r="P32" s="197" t="str">
        <f>IF(OR(ISNUMBER(B32),ISNUMBER(N32)),Data!G112,"")</f>
        <v/>
      </c>
    </row>
    <row r="33" spans="1:16" x14ac:dyDescent="0.2">
      <c r="A33" s="196">
        <v>26</v>
      </c>
      <c r="B33" s="197" t="str">
        <f>IF(Data!N113&gt;0,Data!N113,"")</f>
        <v/>
      </c>
      <c r="C33" s="399" t="str">
        <f>IF(Data!R113&gt;0,Data!R113,"")</f>
        <v/>
      </c>
      <c r="D33" s="226" t="str">
        <f>IF(Data!P113&gt;0,Data!P113,"")</f>
        <v/>
      </c>
      <c r="E33" s="199" t="str">
        <f t="shared" si="0"/>
        <v/>
      </c>
      <c r="F33" s="227" t="str">
        <f>IF(Data!T113&gt;0,Data!T113,"")</f>
        <v/>
      </c>
      <c r="G33" s="227" t="str">
        <f>IF(Data!V113&gt;0,Data!V113,"")</f>
        <v/>
      </c>
      <c r="H33" s="227" t="str">
        <f>IF(Data!X113&gt;0,Data!X113,"")</f>
        <v/>
      </c>
      <c r="I33" s="227" t="str">
        <f>IF(Data!Z113&gt;0,Data!Z113,"")</f>
        <v/>
      </c>
      <c r="J33" s="227" t="str">
        <f>IF(Data!AB113&gt;0,Data!AB113,"")</f>
        <v/>
      </c>
      <c r="K33" s="227" t="str">
        <f>IF(Data!AD113&gt;0,Data!AD113,"")</f>
        <v/>
      </c>
      <c r="L33" s="227" t="str">
        <f>IF(Data!AF113&gt;0,Data!AF113,"")</f>
        <v/>
      </c>
      <c r="M33" s="228" t="str">
        <f>IF(Data!AH113&gt;0,Data!AH113,"")</f>
        <v/>
      </c>
      <c r="N33" s="197" t="str">
        <f>IF(Data!K113&gt;0,Data!K113,"")</f>
        <v/>
      </c>
      <c r="P33" s="197" t="str">
        <f>IF(OR(ISNUMBER(B33),ISNUMBER(N33)),Data!G113,"")</f>
        <v/>
      </c>
    </row>
    <row r="34" spans="1:16" x14ac:dyDescent="0.2">
      <c r="A34" s="196">
        <v>27</v>
      </c>
      <c r="B34" s="197" t="str">
        <f>IF(Data!N114&gt;0,Data!N114,"")</f>
        <v/>
      </c>
      <c r="C34" s="399" t="str">
        <f>IF(Data!R114&gt;0,Data!R114,"")</f>
        <v/>
      </c>
      <c r="D34" s="226" t="str">
        <f>IF(Data!P114&gt;0,Data!P114,"")</f>
        <v/>
      </c>
      <c r="E34" s="199" t="str">
        <f t="shared" si="0"/>
        <v/>
      </c>
      <c r="F34" s="227" t="str">
        <f>IF(Data!T114&gt;0,Data!T114,"")</f>
        <v/>
      </c>
      <c r="G34" s="227" t="str">
        <f>IF(Data!V114&gt;0,Data!V114,"")</f>
        <v/>
      </c>
      <c r="H34" s="227" t="str">
        <f>IF(Data!X114&gt;0,Data!X114,"")</f>
        <v/>
      </c>
      <c r="I34" s="227" t="str">
        <f>IF(Data!Z114&gt;0,Data!Z114,"")</f>
        <v/>
      </c>
      <c r="J34" s="227" t="str">
        <f>IF(Data!AB114&gt;0,Data!AB114,"")</f>
        <v/>
      </c>
      <c r="K34" s="227" t="str">
        <f>IF(Data!AD114&gt;0,Data!AD114,"")</f>
        <v/>
      </c>
      <c r="L34" s="227" t="str">
        <f>IF(Data!AF114&gt;0,Data!AF114,"")</f>
        <v/>
      </c>
      <c r="M34" s="228" t="str">
        <f>IF(Data!AH114&gt;0,Data!AH114,"")</f>
        <v/>
      </c>
      <c r="N34" s="197" t="str">
        <f>IF(Data!K114&gt;0,Data!K114,"")</f>
        <v/>
      </c>
      <c r="P34" s="197" t="str">
        <f>IF(OR(ISNUMBER(B34),ISNUMBER(N34)),Data!G114,"")</f>
        <v/>
      </c>
    </row>
    <row r="35" spans="1:16" x14ac:dyDescent="0.2">
      <c r="A35" s="196">
        <v>28</v>
      </c>
      <c r="B35" s="197" t="str">
        <f>IF(Data!N115&gt;0,Data!N115,"")</f>
        <v/>
      </c>
      <c r="C35" s="399" t="str">
        <f>IF(Data!R115&gt;0,Data!R115,"")</f>
        <v/>
      </c>
      <c r="D35" s="226" t="str">
        <f>IF(Data!P115&gt;0,Data!P115,"")</f>
        <v/>
      </c>
      <c r="E35" s="199" t="str">
        <f t="shared" si="0"/>
        <v/>
      </c>
      <c r="F35" s="227" t="str">
        <f>IF(Data!T115&gt;0,Data!T115,"")</f>
        <v/>
      </c>
      <c r="G35" s="227" t="str">
        <f>IF(Data!V115&gt;0,Data!V115,"")</f>
        <v/>
      </c>
      <c r="H35" s="227" t="str">
        <f>IF(Data!X115&gt;0,Data!X115,"")</f>
        <v/>
      </c>
      <c r="I35" s="227" t="str">
        <f>IF(Data!Z115&gt;0,Data!Z115,"")</f>
        <v/>
      </c>
      <c r="J35" s="227" t="str">
        <f>IF(Data!AB115&gt;0,Data!AB115,"")</f>
        <v/>
      </c>
      <c r="K35" s="227" t="str">
        <f>IF(Data!AD115&gt;0,Data!AD115,"")</f>
        <v/>
      </c>
      <c r="L35" s="227" t="str">
        <f>IF(Data!AF115&gt;0,Data!AF115,"")</f>
        <v/>
      </c>
      <c r="M35" s="228" t="str">
        <f>IF(Data!AH115&gt;0,Data!AH115,"")</f>
        <v/>
      </c>
      <c r="N35" s="197" t="str">
        <f>IF(Data!K115&gt;0,Data!K115,"")</f>
        <v/>
      </c>
      <c r="P35" s="197" t="str">
        <f>IF(OR(ISNUMBER(B35),ISNUMBER(N35)),Data!G115,"")</f>
        <v/>
      </c>
    </row>
    <row r="36" spans="1:16" x14ac:dyDescent="0.2">
      <c r="A36" s="196">
        <v>29</v>
      </c>
      <c r="B36" s="197" t="str">
        <f>IF(Data!N116&gt;0,Data!N116,"")</f>
        <v/>
      </c>
      <c r="C36" s="399" t="str">
        <f>IF(Data!R116&gt;0,Data!R116,"")</f>
        <v/>
      </c>
      <c r="D36" s="226" t="str">
        <f>IF(Data!P116&gt;0,Data!P116,"")</f>
        <v/>
      </c>
      <c r="E36" s="199" t="str">
        <f t="shared" si="0"/>
        <v/>
      </c>
      <c r="F36" s="227" t="str">
        <f>IF(Data!T116&gt;0,Data!T116,"")</f>
        <v/>
      </c>
      <c r="G36" s="227" t="str">
        <f>IF(Data!V116&gt;0,Data!V116,"")</f>
        <v/>
      </c>
      <c r="H36" s="227" t="str">
        <f>IF(Data!X116&gt;0,Data!X116,"")</f>
        <v/>
      </c>
      <c r="I36" s="227" t="str">
        <f>IF(Data!Z116&gt;0,Data!Z116,"")</f>
        <v/>
      </c>
      <c r="J36" s="227" t="str">
        <f>IF(Data!AB116&gt;0,Data!AB116,"")</f>
        <v/>
      </c>
      <c r="K36" s="227" t="str">
        <f>IF(Data!AD116&gt;0,Data!AD116,"")</f>
        <v/>
      </c>
      <c r="L36" s="227" t="str">
        <f>IF(Data!AF116&gt;0,Data!AF116,"")</f>
        <v/>
      </c>
      <c r="M36" s="228" t="str">
        <f>IF(Data!AH116&gt;0,Data!AH116,"")</f>
        <v/>
      </c>
      <c r="N36" s="197" t="str">
        <f>IF(Data!K116&gt;0,Data!K116,"")</f>
        <v/>
      </c>
      <c r="P36" s="197" t="str">
        <f>IF(OR(ISNUMBER(B36),ISNUMBER(N36)),Data!G116,"")</f>
        <v/>
      </c>
    </row>
    <row r="37" spans="1:16" x14ac:dyDescent="0.2">
      <c r="A37" s="196"/>
      <c r="B37" s="197"/>
      <c r="C37" s="399"/>
      <c r="D37" s="226"/>
      <c r="E37" s="199"/>
      <c r="F37" s="227"/>
      <c r="G37" s="227"/>
      <c r="H37" s="227"/>
      <c r="I37" s="227"/>
      <c r="J37" s="227"/>
      <c r="K37" s="227"/>
      <c r="L37" s="227"/>
      <c r="M37" s="228"/>
      <c r="N37" s="197" t="str">
        <f>IF(Data!K86&gt;0,Data!K86,"")</f>
        <v/>
      </c>
      <c r="P37" s="197" t="str">
        <f>IF(ISNUMBER(B37),Data!G86,"")</f>
        <v/>
      </c>
    </row>
    <row r="38" spans="1:16" x14ac:dyDescent="0.2">
      <c r="A38" s="196"/>
      <c r="B38" s="197"/>
      <c r="C38" s="399"/>
      <c r="D38" s="226"/>
      <c r="E38" s="199"/>
      <c r="F38" s="227"/>
      <c r="G38" s="227"/>
      <c r="H38" s="227"/>
      <c r="I38" s="227"/>
      <c r="J38" s="227"/>
      <c r="K38" s="227"/>
      <c r="L38" s="227"/>
      <c r="M38" s="228"/>
      <c r="N38" s="197" t="str">
        <f>IF(Data!K87&gt;0,Data!K87,"")</f>
        <v/>
      </c>
      <c r="P38" s="197" t="str">
        <f>IF(ISNUMBER(B38),Data!G87,"")</f>
        <v/>
      </c>
    </row>
    <row r="39" spans="1:16" x14ac:dyDescent="0.2">
      <c r="A39" s="202"/>
      <c r="B39" s="203" t="s">
        <v>189</v>
      </c>
      <c r="C39" s="400"/>
      <c r="D39" s="205"/>
      <c r="E39" s="206"/>
      <c r="F39" s="207"/>
      <c r="G39" s="207"/>
      <c r="H39" s="207"/>
      <c r="I39" s="207"/>
      <c r="J39" s="207"/>
      <c r="K39" s="207"/>
      <c r="L39" s="207"/>
      <c r="M39" s="208"/>
      <c r="N39" s="170"/>
      <c r="O39" s="170"/>
      <c r="P39" s="171"/>
    </row>
    <row r="40" spans="1:16" x14ac:dyDescent="0.2">
      <c r="A40" s="209" t="s">
        <v>511</v>
      </c>
      <c r="B40" s="210">
        <f>gewMW!D119</f>
        <v>23.034500000000001</v>
      </c>
      <c r="C40" s="211">
        <f>gewMW!E120</f>
        <v>40.139101347978034</v>
      </c>
      <c r="D40" s="212">
        <f>gewMW!F120</f>
        <v>4.2121337384992366</v>
      </c>
      <c r="E40" s="213">
        <f>gewMW!H120</f>
        <v>6.1357302976771305E-2</v>
      </c>
      <c r="F40" s="214">
        <f>gewMW!I120</f>
        <v>0.17595936095856216</v>
      </c>
      <c r="G40" s="214">
        <f>gewMW!J120</f>
        <v>1.0811773762446402</v>
      </c>
      <c r="H40" s="214">
        <f>gewMW!K120</f>
        <v>0.81336763426823711</v>
      </c>
      <c r="I40" s="214">
        <f>gewMW!L120</f>
        <v>0.12415776335496755</v>
      </c>
      <c r="J40" s="214">
        <f>gewMW!M120</f>
        <v>0.81858127415894277</v>
      </c>
      <c r="K40" s="214">
        <f>gewMW!N120</f>
        <v>6.6685471792311532E-2</v>
      </c>
      <c r="L40" s="214">
        <f>gewMW!O120</f>
        <v>3.7760659011482782E-2</v>
      </c>
      <c r="M40" s="215">
        <f>gewMW!P120</f>
        <v>0.17461318022965552</v>
      </c>
      <c r="N40" s="170">
        <f>SUM(N8:N38)</f>
        <v>31.099999999999998</v>
      </c>
      <c r="O40" s="170">
        <f>SUM(O8:O38)</f>
        <v>0</v>
      </c>
    </row>
    <row r="41" spans="1:16" ht="13.5" thickBot="1" x14ac:dyDescent="0.25">
      <c r="A41" s="217"/>
      <c r="B41" s="218"/>
      <c r="C41" s="219"/>
      <c r="D41" s="220"/>
      <c r="E41" s="221"/>
      <c r="F41" s="222"/>
      <c r="G41" s="222"/>
      <c r="H41" s="222"/>
      <c r="I41" s="222"/>
      <c r="J41" s="222"/>
      <c r="K41" s="222"/>
      <c r="L41" s="222"/>
      <c r="M41" s="223"/>
      <c r="N41" s="170"/>
      <c r="O41" s="170"/>
      <c r="P41" s="171"/>
    </row>
    <row r="42" spans="1:16" x14ac:dyDescent="0.2">
      <c r="A42" s="171"/>
      <c r="B42" s="171"/>
      <c r="C42" s="401"/>
      <c r="D42" s="198"/>
      <c r="E42" s="225"/>
      <c r="F42" s="200"/>
      <c r="G42" s="200"/>
      <c r="H42" s="200"/>
      <c r="I42" s="200"/>
      <c r="J42" s="200"/>
      <c r="K42" s="200"/>
      <c r="L42" s="200"/>
      <c r="M42" s="201"/>
      <c r="N42" s="170">
        <f>B40*100/N40</f>
        <v>74.065916398713838</v>
      </c>
      <c r="O42" s="170" t="e">
        <f>B40*100/O40</f>
        <v>#DIV/0!</v>
      </c>
      <c r="P42" s="216" t="s">
        <v>190</v>
      </c>
    </row>
    <row r="43" spans="1:16" x14ac:dyDescent="0.2">
      <c r="A43" s="224"/>
      <c r="B43" s="171"/>
      <c r="C43" s="401"/>
      <c r="D43" s="198"/>
      <c r="E43" s="225"/>
      <c r="F43" s="200"/>
      <c r="G43" s="200"/>
      <c r="H43" s="200"/>
      <c r="I43" s="200"/>
      <c r="J43" s="200"/>
      <c r="K43" s="200"/>
      <c r="L43" s="200"/>
      <c r="M43" s="201"/>
      <c r="N43" s="170"/>
      <c r="O43" s="170"/>
      <c r="P43" s="171"/>
    </row>
  </sheetData>
  <phoneticPr fontId="0" type="noConversion"/>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P43"/>
  <sheetViews>
    <sheetView zoomScale="84" workbookViewId="0">
      <selection activeCell="P8" sqref="P8"/>
    </sheetView>
  </sheetViews>
  <sheetFormatPr baseColWidth="10" defaultRowHeight="12.75" x14ac:dyDescent="0.2"/>
  <cols>
    <col min="2" max="4" width="6.28515625" customWidth="1"/>
    <col min="5" max="5" width="7.5703125" customWidth="1"/>
    <col min="6" max="13" width="6.28515625" customWidth="1"/>
    <col min="14" max="14" width="6.5703125" customWidth="1"/>
    <col min="15" max="15" width="8.7109375" customWidth="1"/>
    <col min="16" max="16" width="6.7109375" customWidth="1"/>
  </cols>
  <sheetData>
    <row r="1" spans="1:16" ht="15.75" x14ac:dyDescent="0.25">
      <c r="A1" s="153" t="s">
        <v>171</v>
      </c>
      <c r="B1" s="142"/>
      <c r="C1" s="143"/>
      <c r="D1" s="154"/>
      <c r="E1" s="155"/>
      <c r="F1" s="143"/>
      <c r="G1" s="143"/>
      <c r="H1" s="143"/>
      <c r="I1" s="143"/>
      <c r="J1" s="143"/>
      <c r="K1" s="143"/>
      <c r="L1" s="143"/>
      <c r="M1" s="156"/>
      <c r="N1" s="157"/>
      <c r="O1" s="158"/>
      <c r="P1" s="158"/>
    </row>
    <row r="2" spans="1:16" ht="15.75" x14ac:dyDescent="0.25">
      <c r="A2" s="159"/>
      <c r="B2" s="160"/>
      <c r="C2" s="161"/>
      <c r="D2" s="160"/>
      <c r="E2" s="162"/>
      <c r="F2" s="161"/>
      <c r="G2" s="161"/>
      <c r="H2" s="161"/>
      <c r="I2" s="161"/>
      <c r="J2" s="161"/>
      <c r="K2" s="161"/>
      <c r="L2" s="161"/>
      <c r="M2" s="163"/>
      <c r="N2" s="157"/>
      <c r="O2" s="158"/>
      <c r="P2" s="158"/>
    </row>
    <row r="3" spans="1:16" ht="15.75" x14ac:dyDescent="0.25">
      <c r="A3" s="164" t="s">
        <v>566</v>
      </c>
      <c r="B3" s="165"/>
      <c r="C3" s="166"/>
      <c r="D3" s="167"/>
      <c r="E3" s="168"/>
      <c r="F3" s="166"/>
      <c r="G3" s="166"/>
      <c r="H3" s="166"/>
      <c r="I3" s="166"/>
      <c r="J3" s="166"/>
      <c r="K3" s="166"/>
      <c r="L3" s="166"/>
      <c r="M3" s="169"/>
      <c r="N3" s="171"/>
      <c r="O3" s="224" t="s">
        <v>835</v>
      </c>
      <c r="P3" s="171"/>
    </row>
    <row r="4" spans="1:16" ht="13.5" thickBot="1" x14ac:dyDescent="0.25">
      <c r="A4" s="172"/>
      <c r="B4" s="167"/>
      <c r="C4" s="166"/>
      <c r="D4" s="167"/>
      <c r="E4" s="168"/>
      <c r="F4" s="166"/>
      <c r="G4" s="166"/>
      <c r="H4" s="166"/>
      <c r="I4" s="166"/>
      <c r="J4" s="166"/>
      <c r="K4" s="166"/>
      <c r="L4" s="166"/>
      <c r="M4" s="169"/>
      <c r="N4" s="171"/>
      <c r="O4" s="171"/>
      <c r="P4" s="171"/>
    </row>
    <row r="5" spans="1:16" ht="17.25" x14ac:dyDescent="0.2">
      <c r="A5" s="173"/>
      <c r="B5" s="174" t="s">
        <v>172</v>
      </c>
      <c r="C5" s="175" t="s">
        <v>173</v>
      </c>
      <c r="D5" s="176" t="s">
        <v>516</v>
      </c>
      <c r="E5" s="177" t="s">
        <v>174</v>
      </c>
      <c r="F5" s="178" t="s">
        <v>175</v>
      </c>
      <c r="G5" s="179" t="s">
        <v>176</v>
      </c>
      <c r="H5" s="179" t="s">
        <v>177</v>
      </c>
      <c r="I5" s="178" t="s">
        <v>178</v>
      </c>
      <c r="J5" s="179" t="s">
        <v>179</v>
      </c>
      <c r="K5" s="178" t="s">
        <v>180</v>
      </c>
      <c r="L5" s="178" t="s">
        <v>181</v>
      </c>
      <c r="M5" s="180" t="s">
        <v>182</v>
      </c>
      <c r="N5" s="310" t="s">
        <v>183</v>
      </c>
      <c r="O5" s="310" t="s">
        <v>183</v>
      </c>
      <c r="P5" s="170" t="s">
        <v>184</v>
      </c>
    </row>
    <row r="6" spans="1:16" ht="13.5" thickBot="1" x14ac:dyDescent="0.25">
      <c r="A6" s="181" t="s">
        <v>185</v>
      </c>
      <c r="B6" s="182"/>
      <c r="C6" s="183" t="s">
        <v>186</v>
      </c>
      <c r="D6" s="183" t="s">
        <v>186</v>
      </c>
      <c r="E6" s="184" t="s">
        <v>187</v>
      </c>
      <c r="F6" s="185" t="s">
        <v>187</v>
      </c>
      <c r="G6" s="185" t="s">
        <v>187</v>
      </c>
      <c r="H6" s="185" t="s">
        <v>187</v>
      </c>
      <c r="I6" s="185" t="s">
        <v>187</v>
      </c>
      <c r="J6" s="185" t="s">
        <v>187</v>
      </c>
      <c r="K6" s="185" t="s">
        <v>187</v>
      </c>
      <c r="L6" s="185" t="s">
        <v>187</v>
      </c>
      <c r="M6" s="186" t="s">
        <v>187</v>
      </c>
      <c r="N6" s="187" t="s">
        <v>836</v>
      </c>
      <c r="O6" s="311" t="s">
        <v>837</v>
      </c>
      <c r="P6" s="170" t="s">
        <v>188</v>
      </c>
    </row>
    <row r="7" spans="1:16" x14ac:dyDescent="0.2">
      <c r="A7" s="188"/>
      <c r="B7" s="189"/>
      <c r="C7" s="190"/>
      <c r="D7" s="191"/>
      <c r="E7" s="192"/>
      <c r="F7" s="193"/>
      <c r="G7" s="193"/>
      <c r="H7" s="193"/>
      <c r="I7" s="193"/>
      <c r="J7" s="193"/>
      <c r="K7" s="193"/>
      <c r="L7" s="193"/>
      <c r="M7" s="194"/>
      <c r="N7" s="195"/>
      <c r="P7" s="170"/>
    </row>
    <row r="8" spans="1:16" x14ac:dyDescent="0.2">
      <c r="A8" s="196">
        <v>1</v>
      </c>
      <c r="B8" s="197">
        <f>IF(Data!N117&gt;0,Data!N117,"")</f>
        <v>4.1078000000000001</v>
      </c>
      <c r="C8" s="226">
        <f>IF(Data!R117&gt;0,Data!R117,"")</f>
        <v>34.200000000000003</v>
      </c>
      <c r="D8" s="226">
        <f>IF(Data!P117&gt;0,Data!P117,"")</f>
        <v>4.5999999999999996</v>
      </c>
      <c r="E8" s="199">
        <f>IF(ISNUMBER(D8),10^(-D8)*10^3,"")</f>
        <v>2.5118864315095791E-2</v>
      </c>
      <c r="F8" s="227">
        <f>IF(Data!T117&gt;0,Data!T117,"")</f>
        <v>0.46100000000000002</v>
      </c>
      <c r="G8" s="227">
        <f>IF(Data!V117&gt;0,Data!V117,"")</f>
        <v>1.3788710071768406</v>
      </c>
      <c r="H8" s="227">
        <f>IF(Data!X117&gt;0,Data!X117,"")</f>
        <v>1.0106992567300286</v>
      </c>
      <c r="I8" s="227">
        <f>IF(Data!Z117&gt;0,Data!Z117,"")</f>
        <v>0.51300000000000001</v>
      </c>
      <c r="J8" s="227">
        <f>IF(Data!AB117&gt;0,Data!AB117,"")</f>
        <v>1.386771229003825</v>
      </c>
      <c r="K8" s="227">
        <f>IF(Data!AD117&gt;0,Data!AD117,"")</f>
        <v>0.17199999999999999</v>
      </c>
      <c r="L8" s="227">
        <f>IF(Data!AF117&gt;0,Data!AF117,"")</f>
        <v>0.14199999999999999</v>
      </c>
      <c r="M8" s="228">
        <f>IF(Data!AH117&gt;0,Data!AH117,"")</f>
        <v>0.56699999999999995</v>
      </c>
      <c r="N8" s="197">
        <f>IF(Data!K117&gt;0,Data!K117,"")</f>
        <v>4.7</v>
      </c>
      <c r="P8" s="197" t="str">
        <f>IF(OR(ISNUMBER(B8),ISNUMBER(N8)),Data!G117,"")</f>
        <v>Snow</v>
      </c>
    </row>
    <row r="9" spans="1:16" x14ac:dyDescent="0.2">
      <c r="A9" s="196">
        <v>2</v>
      </c>
      <c r="B9" s="197">
        <f>IF(Data!N118&gt;0,Data!N118,"")</f>
        <v>1.1109</v>
      </c>
      <c r="C9" s="226">
        <f>IF(Data!R118&gt;0,Data!R118,"")</f>
        <v>52.3</v>
      </c>
      <c r="D9" s="226">
        <f>IF(Data!P118&gt;0,Data!P118,"")</f>
        <v>4.12</v>
      </c>
      <c r="E9" s="199">
        <f t="shared" ref="E9:E38" si="0">IF(ISNUMBER(D9),10^(-D9)*10^3,"")</f>
        <v>7.585775750291826E-2</v>
      </c>
      <c r="F9" s="227">
        <f>IF(Data!T118&gt;0,Data!T118,"")</f>
        <v>0.79400000000000004</v>
      </c>
      <c r="G9" s="227">
        <f>IF(Data!V118&gt;0,Data!V118,"")</f>
        <v>2.0581411773244094</v>
      </c>
      <c r="H9" s="227">
        <f>IF(Data!X118&gt;0,Data!X118,"")</f>
        <v>0.36849801170077662</v>
      </c>
      <c r="I9" s="227">
        <f>IF(Data!Z118&gt;0,Data!Z118,"")</f>
        <v>0.70799999999999996</v>
      </c>
      <c r="J9" s="227">
        <f>IF(Data!AB118&gt;0,Data!AB118,"")</f>
        <v>0.63903287876268078</v>
      </c>
      <c r="K9" s="227">
        <f>IF(Data!AD118&gt;0,Data!AD118,"")</f>
        <v>7.0000000000000007E-2</v>
      </c>
      <c r="L9" s="227">
        <f>IF(Data!AF118&gt;0,Data!AF118,"")</f>
        <v>0.13</v>
      </c>
      <c r="M9" s="228">
        <f>IF(Data!AH118&gt;0,Data!AH118,"")</f>
        <v>0.47499999999999998</v>
      </c>
      <c r="N9" s="197">
        <f>IF(Data!K118&gt;0,Data!K118,"")</f>
        <v>1.3</v>
      </c>
      <c r="P9" s="197" t="str">
        <f>IF(OR(ISNUMBER(B9),ISNUMBER(N9)),Data!G118,"")</f>
        <v>Snow</v>
      </c>
    </row>
    <row r="10" spans="1:16" x14ac:dyDescent="0.2">
      <c r="A10" s="196">
        <v>3</v>
      </c>
      <c r="B10" s="197">
        <f>IF(Data!N119&gt;0,Data!N119,"")</f>
        <v>0.621</v>
      </c>
      <c r="C10" s="226">
        <f>IF(Data!R119&gt;0,Data!R119,"")</f>
        <v>80.3</v>
      </c>
      <c r="D10" s="226">
        <f>IF(Data!P119&gt;0,Data!P119,"")</f>
        <v>3.94</v>
      </c>
      <c r="E10" s="199">
        <f t="shared" si="0"/>
        <v>0.1148153621496881</v>
      </c>
      <c r="F10" s="227">
        <f>IF(Data!T119&gt;0,Data!T119,"")</f>
        <v>1.48</v>
      </c>
      <c r="G10" s="227">
        <f>IF(Data!V119&gt;0,Data!V119,"")</f>
        <v>2.9377813644060966</v>
      </c>
      <c r="H10" s="227">
        <f>IF(Data!X119&gt;0,Data!X119,"")</f>
        <v>0.74033386771043708</v>
      </c>
      <c r="I10" s="227">
        <f>IF(Data!Z119&gt;0,Data!Z119,"")</f>
        <v>0.85</v>
      </c>
      <c r="J10" s="227">
        <f>IF(Data!AB119&gt;0,Data!AB119,"")</f>
        <v>1.20430133045069</v>
      </c>
      <c r="K10" s="227">
        <f>IF(Data!AD119&gt;0,Data!AD119,"")</f>
        <v>0.11</v>
      </c>
      <c r="L10" s="227">
        <f>IF(Data!AF119&gt;0,Data!AF119,"")</f>
        <v>0.16</v>
      </c>
      <c r="M10" s="228">
        <f>IF(Data!AH119&gt;0,Data!AH119,"")</f>
        <v>0.499</v>
      </c>
      <c r="N10" s="197">
        <f>IF(Data!K119&gt;0,Data!K119,"")</f>
        <v>0.9</v>
      </c>
      <c r="P10" s="197" t="str">
        <f>IF(OR(ISNUMBER(B10),ISNUMBER(N10)),Data!G119,"")</f>
        <v>Snow</v>
      </c>
    </row>
    <row r="11" spans="1:16" x14ac:dyDescent="0.2">
      <c r="A11" s="196">
        <v>4</v>
      </c>
      <c r="B11" s="197" t="str">
        <f>IF(Data!N120&gt;0,Data!N120,"")</f>
        <v/>
      </c>
      <c r="C11" s="226" t="str">
        <f>IF(Data!R120&gt;0,Data!R120,"")</f>
        <v/>
      </c>
      <c r="D11" s="226" t="str">
        <f>IF(Data!P120&gt;0,Data!P120,"")</f>
        <v/>
      </c>
      <c r="E11" s="199" t="str">
        <f t="shared" si="0"/>
        <v/>
      </c>
      <c r="F11" s="227" t="str">
        <f>IF(Data!T120&gt;0,Data!T120,"")</f>
        <v/>
      </c>
      <c r="G11" s="227" t="str">
        <f>IF(Data!V120&gt;0,Data!V120,"")</f>
        <v/>
      </c>
      <c r="H11" s="227" t="str">
        <f>IF(Data!X120&gt;0,Data!X120,"")</f>
        <v/>
      </c>
      <c r="I11" s="227" t="str">
        <f>IF(Data!Z120&gt;0,Data!Z120,"")</f>
        <v/>
      </c>
      <c r="J11" s="227" t="str">
        <f>IF(Data!AB120&gt;0,Data!AB120,"")</f>
        <v/>
      </c>
      <c r="K11" s="227" t="str">
        <f>IF(Data!AD120&gt;0,Data!AD120,"")</f>
        <v/>
      </c>
      <c r="L11" s="227" t="str">
        <f>IF(Data!AF120&gt;0,Data!AF120,"")</f>
        <v/>
      </c>
      <c r="M11" s="228" t="str">
        <f>IF(Data!AH120&gt;0,Data!AH120,"")</f>
        <v/>
      </c>
      <c r="N11" s="197">
        <f>IF(Data!K120&gt;0,Data!K120,"")</f>
        <v>0.2</v>
      </c>
      <c r="P11" s="197" t="str">
        <f>IF(OR(ISNUMBER(B11),ISNUMBER(N11)),Data!G120,"")</f>
        <v>Snow</v>
      </c>
    </row>
    <row r="12" spans="1:16" x14ac:dyDescent="0.2">
      <c r="A12" s="196">
        <v>5</v>
      </c>
      <c r="B12" s="197" t="str">
        <f>IF(Data!N121&gt;0,Data!N121,"")</f>
        <v/>
      </c>
      <c r="C12" s="226" t="str">
        <f>IF(Data!R121&gt;0,Data!R121,"")</f>
        <v/>
      </c>
      <c r="D12" s="226" t="str">
        <f>IF(Data!P121&gt;0,Data!P121,"")</f>
        <v/>
      </c>
      <c r="E12" s="199" t="str">
        <f t="shared" si="0"/>
        <v/>
      </c>
      <c r="F12" s="227" t="str">
        <f>IF(Data!T121&gt;0,Data!T121,"")</f>
        <v/>
      </c>
      <c r="G12" s="227" t="str">
        <f>IF(Data!V121&gt;0,Data!V121,"")</f>
        <v/>
      </c>
      <c r="H12" s="227" t="str">
        <f>IF(Data!X121&gt;0,Data!X121,"")</f>
        <v/>
      </c>
      <c r="I12" s="227" t="str">
        <f>IF(Data!Z121&gt;0,Data!Z121,"")</f>
        <v/>
      </c>
      <c r="J12" s="227" t="str">
        <f>IF(Data!AB121&gt;0,Data!AB121,"")</f>
        <v/>
      </c>
      <c r="K12" s="227" t="str">
        <f>IF(Data!AD121&gt;0,Data!AD121,"")</f>
        <v/>
      </c>
      <c r="L12" s="227" t="str">
        <f>IF(Data!AF121&gt;0,Data!AF121,"")</f>
        <v/>
      </c>
      <c r="M12" s="228" t="str">
        <f>IF(Data!AH121&gt;0,Data!AH121,"")</f>
        <v/>
      </c>
      <c r="N12" s="197" t="str">
        <f>IF(Data!K121&gt;0,Data!K121,"")</f>
        <v/>
      </c>
      <c r="P12" s="197" t="str">
        <f>IF(OR(ISNUMBER(B12),ISNUMBER(N12)),Data!G121,"")</f>
        <v/>
      </c>
    </row>
    <row r="13" spans="1:16" x14ac:dyDescent="0.2">
      <c r="A13" s="196">
        <v>6</v>
      </c>
      <c r="B13" s="197" t="str">
        <f>IF(Data!N122&gt;0,Data!N122,"")</f>
        <v/>
      </c>
      <c r="C13" s="226" t="str">
        <f>IF(Data!R122&gt;0,Data!R122,"")</f>
        <v/>
      </c>
      <c r="D13" s="226" t="str">
        <f>IF(Data!P122&gt;0,Data!P122,"")</f>
        <v/>
      </c>
      <c r="E13" s="199" t="str">
        <f t="shared" si="0"/>
        <v/>
      </c>
      <c r="F13" s="227" t="str">
        <f>IF(Data!T122&gt;0,Data!T122,"")</f>
        <v/>
      </c>
      <c r="G13" s="227" t="str">
        <f>IF(Data!V122&gt;0,Data!V122,"")</f>
        <v/>
      </c>
      <c r="H13" s="227" t="str">
        <f>IF(Data!X122&gt;0,Data!X122,"")</f>
        <v/>
      </c>
      <c r="I13" s="227" t="str">
        <f>IF(Data!Z122&gt;0,Data!Z122,"")</f>
        <v/>
      </c>
      <c r="J13" s="227" t="str">
        <f>IF(Data!AB122&gt;0,Data!AB122,"")</f>
        <v/>
      </c>
      <c r="K13" s="227" t="str">
        <f>IF(Data!AD122&gt;0,Data!AD122,"")</f>
        <v/>
      </c>
      <c r="L13" s="227" t="str">
        <f>IF(Data!AF122&gt;0,Data!AF122,"")</f>
        <v/>
      </c>
      <c r="M13" s="228" t="str">
        <f>IF(Data!AH122&gt;0,Data!AH122,"")</f>
        <v/>
      </c>
      <c r="N13" s="197" t="str">
        <f>IF(Data!K122&gt;0,Data!K122,"")</f>
        <v/>
      </c>
      <c r="P13" s="197" t="str">
        <f>IF(OR(ISNUMBER(B13),ISNUMBER(N13)),Data!G122,"")</f>
        <v/>
      </c>
    </row>
    <row r="14" spans="1:16" x14ac:dyDescent="0.2">
      <c r="A14" s="196">
        <v>7</v>
      </c>
      <c r="B14" s="197" t="str">
        <f>IF(Data!N123&gt;0,Data!N123,"")</f>
        <v/>
      </c>
      <c r="C14" s="226" t="str">
        <f>IF(Data!R123&gt;0,Data!R123,"")</f>
        <v/>
      </c>
      <c r="D14" s="226" t="str">
        <f>IF(Data!P123&gt;0,Data!P123,"")</f>
        <v/>
      </c>
      <c r="E14" s="199" t="str">
        <f t="shared" si="0"/>
        <v/>
      </c>
      <c r="F14" s="227" t="str">
        <f>IF(Data!T123&gt;0,Data!T123,"")</f>
        <v/>
      </c>
      <c r="G14" s="227" t="str">
        <f>IF(Data!V123&gt;0,Data!V123,"")</f>
        <v/>
      </c>
      <c r="H14" s="227" t="str">
        <f>IF(Data!X123&gt;0,Data!X123,"")</f>
        <v/>
      </c>
      <c r="I14" s="227" t="str">
        <f>IF(Data!Z123&gt;0,Data!Z123,"")</f>
        <v/>
      </c>
      <c r="J14" s="227" t="str">
        <f>IF(Data!AB123&gt;0,Data!AB123,"")</f>
        <v/>
      </c>
      <c r="K14" s="227" t="str">
        <f>IF(Data!AD123&gt;0,Data!AD123,"")</f>
        <v/>
      </c>
      <c r="L14" s="227" t="str">
        <f>IF(Data!AF123&gt;0,Data!AF123,"")</f>
        <v/>
      </c>
      <c r="M14" s="228" t="str">
        <f>IF(Data!AH123&gt;0,Data!AH123,"")</f>
        <v/>
      </c>
      <c r="N14" s="197" t="str">
        <f>IF(Data!K123&gt;0,Data!K123,"")</f>
        <v/>
      </c>
      <c r="P14" s="197" t="str">
        <f>IF(OR(ISNUMBER(B14),ISNUMBER(N14)),Data!G123,"")</f>
        <v/>
      </c>
    </row>
    <row r="15" spans="1:16" x14ac:dyDescent="0.2">
      <c r="A15" s="196">
        <v>8</v>
      </c>
      <c r="B15" s="197" t="str">
        <f>IF(Data!N124&gt;0,Data!N124,"")</f>
        <v/>
      </c>
      <c r="C15" s="226" t="str">
        <f>IF(Data!R124&gt;0,Data!R124,"")</f>
        <v/>
      </c>
      <c r="D15" s="226" t="str">
        <f>IF(Data!P124&gt;0,Data!P124,"")</f>
        <v/>
      </c>
      <c r="E15" s="199" t="str">
        <f t="shared" si="0"/>
        <v/>
      </c>
      <c r="F15" s="227" t="str">
        <f>IF(Data!T124&gt;0,Data!T124,"")</f>
        <v/>
      </c>
      <c r="G15" s="227" t="str">
        <f>IF(Data!V124&gt;0,Data!V124,"")</f>
        <v/>
      </c>
      <c r="H15" s="227" t="str">
        <f>IF(Data!X124&gt;0,Data!X124,"")</f>
        <v/>
      </c>
      <c r="I15" s="227" t="str">
        <f>IF(Data!Z124&gt;0,Data!Z124,"")</f>
        <v/>
      </c>
      <c r="J15" s="227" t="str">
        <f>IF(Data!AB124&gt;0,Data!AB124,"")</f>
        <v/>
      </c>
      <c r="K15" s="227" t="str">
        <f>IF(Data!AD124&gt;0,Data!AD124,"")</f>
        <v/>
      </c>
      <c r="L15" s="227" t="str">
        <f>IF(Data!AF124&gt;0,Data!AF124,"")</f>
        <v/>
      </c>
      <c r="M15" s="228" t="str">
        <f>IF(Data!AH124&gt;0,Data!AH124,"")</f>
        <v/>
      </c>
      <c r="N15" s="197" t="str">
        <f>IF(Data!K124&gt;0,Data!K124,"")</f>
        <v/>
      </c>
      <c r="P15" s="197" t="str">
        <f>IF(OR(ISNUMBER(B15),ISNUMBER(N15)),Data!G124,"")</f>
        <v/>
      </c>
    </row>
    <row r="16" spans="1:16" x14ac:dyDescent="0.2">
      <c r="A16" s="196">
        <v>9</v>
      </c>
      <c r="B16" s="197" t="str">
        <f>IF(Data!N125&gt;0,Data!N125,"")</f>
        <v/>
      </c>
      <c r="C16" s="226" t="str">
        <f>IF(Data!R125&gt;0,Data!R125,"")</f>
        <v/>
      </c>
      <c r="D16" s="226" t="str">
        <f>IF(Data!P125&gt;0,Data!P125,"")</f>
        <v/>
      </c>
      <c r="E16" s="199" t="str">
        <f t="shared" si="0"/>
        <v/>
      </c>
      <c r="F16" s="227" t="str">
        <f>IF(Data!T125&gt;0,Data!T125,"")</f>
        <v/>
      </c>
      <c r="G16" s="227" t="str">
        <f>IF(Data!V125&gt;0,Data!V125,"")</f>
        <v/>
      </c>
      <c r="H16" s="227" t="str">
        <f>IF(Data!X125&gt;0,Data!X125,"")</f>
        <v/>
      </c>
      <c r="I16" s="227" t="str">
        <f>IF(Data!Z125&gt;0,Data!Z125,"")</f>
        <v/>
      </c>
      <c r="J16" s="227" t="str">
        <f>IF(Data!AB125&gt;0,Data!AB125,"")</f>
        <v/>
      </c>
      <c r="K16" s="227" t="str">
        <f>IF(Data!AD125&gt;0,Data!AD125,"")</f>
        <v/>
      </c>
      <c r="L16" s="227" t="str">
        <f>IF(Data!AF125&gt;0,Data!AF125,"")</f>
        <v/>
      </c>
      <c r="M16" s="228" t="str">
        <f>IF(Data!AH125&gt;0,Data!AH125,"")</f>
        <v/>
      </c>
      <c r="N16" s="197" t="str">
        <f>IF(Data!K125&gt;0,Data!K125,"")</f>
        <v/>
      </c>
      <c r="P16" s="197" t="str">
        <f>IF(OR(ISNUMBER(B16),ISNUMBER(N16)),Data!G125,"")</f>
        <v/>
      </c>
    </row>
    <row r="17" spans="1:16" x14ac:dyDescent="0.2">
      <c r="A17" s="196">
        <v>10</v>
      </c>
      <c r="B17" s="197" t="str">
        <f>IF(Data!N126&gt;0,Data!N126,"")</f>
        <v/>
      </c>
      <c r="C17" s="226" t="str">
        <f>IF(Data!R126&gt;0,Data!R126,"")</f>
        <v/>
      </c>
      <c r="D17" s="226" t="str">
        <f>IF(Data!P126&gt;0,Data!P126,"")</f>
        <v/>
      </c>
      <c r="E17" s="199" t="str">
        <f t="shared" si="0"/>
        <v/>
      </c>
      <c r="F17" s="227" t="str">
        <f>IF(Data!T126&gt;0,Data!T126,"")</f>
        <v/>
      </c>
      <c r="G17" s="227" t="str">
        <f>IF(Data!V126&gt;0,Data!V126,"")</f>
        <v/>
      </c>
      <c r="H17" s="227" t="str">
        <f>IF(Data!X126&gt;0,Data!X126,"")</f>
        <v/>
      </c>
      <c r="I17" s="227" t="str">
        <f>IF(Data!Z126&gt;0,Data!Z126,"")</f>
        <v/>
      </c>
      <c r="J17" s="227" t="str">
        <f>IF(Data!AB126&gt;0,Data!AB126,"")</f>
        <v/>
      </c>
      <c r="K17" s="227" t="str">
        <f>IF(Data!AD126&gt;0,Data!AD126,"")</f>
        <v/>
      </c>
      <c r="L17" s="227" t="str">
        <f>IF(Data!AF126&gt;0,Data!AF126,"")</f>
        <v/>
      </c>
      <c r="M17" s="228" t="str">
        <f>IF(Data!AH126&gt;0,Data!AH126,"")</f>
        <v/>
      </c>
      <c r="N17" s="197" t="str">
        <f>IF(Data!K126&gt;0,Data!K126,"")</f>
        <v/>
      </c>
      <c r="P17" s="197" t="str">
        <f>IF(OR(ISNUMBER(B17),ISNUMBER(N17)),Data!G126,"")</f>
        <v/>
      </c>
    </row>
    <row r="18" spans="1:16" x14ac:dyDescent="0.2">
      <c r="A18" s="196">
        <v>11</v>
      </c>
      <c r="B18" s="197">
        <f>IF(Data!N127&gt;0,Data!N127,"")</f>
        <v>4.5194999999999999</v>
      </c>
      <c r="C18" s="226">
        <f>IF(Data!R127&gt;0,Data!R127,"")</f>
        <v>48.4</v>
      </c>
      <c r="D18" s="226">
        <f>IF(Data!P127&gt;0,Data!P127,"")</f>
        <v>4.1399999999999997</v>
      </c>
      <c r="E18" s="199">
        <f t="shared" si="0"/>
        <v>7.2443596007499042E-2</v>
      </c>
      <c r="F18" s="227">
        <f>IF(Data!T127&gt;0,Data!T127,"")</f>
        <v>0.246</v>
      </c>
      <c r="G18" s="227">
        <f>IF(Data!V127&gt;0,Data!V127,"")</f>
        <v>1.5083095863236835</v>
      </c>
      <c r="H18" s="227">
        <f>IF(Data!X127&gt;0,Data!X127,"")</f>
        <v>1.057095292623514</v>
      </c>
      <c r="I18" s="227">
        <f>IF(Data!Z127&gt;0,Data!Z127,"")</f>
        <v>0.28699999999999998</v>
      </c>
      <c r="J18" s="227">
        <f>IF(Data!AB127&gt;0,Data!AB127,"")</f>
        <v>1.104913470813238</v>
      </c>
      <c r="K18" s="227">
        <f>IF(Data!AD127&gt;0,Data!AD127,"")</f>
        <v>9.5000000000000001E-2</v>
      </c>
      <c r="L18" s="227">
        <f>IF(Data!AF127&gt;0,Data!AF127,"")</f>
        <v>8.5000000000000006E-2</v>
      </c>
      <c r="M18" s="228">
        <f>IF(Data!AH127&gt;0,Data!AH127,"")</f>
        <v>1.3859999999999999</v>
      </c>
      <c r="N18" s="197">
        <f>IF(Data!K127&gt;0,Data!K127,"")</f>
        <v>4.5999999999999996</v>
      </c>
      <c r="P18" s="197" t="str">
        <f>IF(OR(ISNUMBER(B18),ISNUMBER(N18)),Data!G127,"")</f>
        <v>Snow</v>
      </c>
    </row>
    <row r="19" spans="1:16" x14ac:dyDescent="0.2">
      <c r="A19" s="196">
        <v>12</v>
      </c>
      <c r="B19" s="197">
        <f>IF(Data!N128&gt;0,Data!N128,"")</f>
        <v>0.6532</v>
      </c>
      <c r="C19" s="226">
        <f>IF(Data!R128&gt;0,Data!R128,"")</f>
        <v>42.7</v>
      </c>
      <c r="D19" s="226">
        <f>IF(Data!P128&gt;0,Data!P128,"")</f>
        <v>4.2300000000000004</v>
      </c>
      <c r="E19" s="199">
        <f t="shared" si="0"/>
        <v>5.8884365535558765E-2</v>
      </c>
      <c r="F19" s="227">
        <f>IF(Data!T128&gt;0,Data!T128,"")</f>
        <v>2.452</v>
      </c>
      <c r="G19" s="227">
        <f>IF(Data!V128&gt;0,Data!V128,"")</f>
        <v>1.1279002193371503</v>
      </c>
      <c r="H19" s="227">
        <f>IF(Data!X128&gt;0,Data!X128,"")</f>
        <v>0.36148853865212055</v>
      </c>
      <c r="I19" s="227">
        <f>IF(Data!Z128&gt;0,Data!Z128,"")</f>
        <v>1.3640000000000001</v>
      </c>
      <c r="J19" s="227">
        <f>IF(Data!AB128&gt;0,Data!AB128,"")</f>
        <v>0.32068114086146676</v>
      </c>
      <c r="K19" s="227">
        <f>IF(Data!AD128&gt;0,Data!AD128,"")</f>
        <v>0.11799999999999999</v>
      </c>
      <c r="L19" s="227">
        <f>IF(Data!AF128&gt;0,Data!AF128,"")</f>
        <v>0.08</v>
      </c>
      <c r="M19" s="228">
        <f>IF(Data!AH128&gt;0,Data!AH128,"")</f>
        <v>0.45600000000000002</v>
      </c>
      <c r="N19" s="197">
        <f>IF(Data!K128&gt;0,Data!K128,"")</f>
        <v>0.2</v>
      </c>
      <c r="P19" s="197" t="str">
        <f>IF(OR(ISNUMBER(B19),ISNUMBER(N19)),Data!G128,"")</f>
        <v>Snow</v>
      </c>
    </row>
    <row r="20" spans="1:16" x14ac:dyDescent="0.2">
      <c r="A20" s="196">
        <v>13</v>
      </c>
      <c r="B20" s="197" t="str">
        <f>IF(Data!N129&gt;0,Data!N129,"")</f>
        <v/>
      </c>
      <c r="C20" s="226" t="str">
        <f>IF(Data!R129&gt;0,Data!R129,"")</f>
        <v/>
      </c>
      <c r="D20" s="226" t="str">
        <f>IF(Data!P129&gt;0,Data!P129,"")</f>
        <v/>
      </c>
      <c r="E20" s="199" t="str">
        <f t="shared" si="0"/>
        <v/>
      </c>
      <c r="F20" s="227" t="str">
        <f>IF(Data!T129&gt;0,Data!T129,"")</f>
        <v/>
      </c>
      <c r="G20" s="227" t="str">
        <f>IF(Data!V129&gt;0,Data!V129,"")</f>
        <v/>
      </c>
      <c r="H20" s="227" t="str">
        <f>IF(Data!X129&gt;0,Data!X129,"")</f>
        <v/>
      </c>
      <c r="I20" s="227" t="str">
        <f>IF(Data!Z129&gt;0,Data!Z129,"")</f>
        <v/>
      </c>
      <c r="J20" s="227" t="str">
        <f>IF(Data!AB129&gt;0,Data!AB129,"")</f>
        <v/>
      </c>
      <c r="K20" s="227" t="str">
        <f>IF(Data!AD129&gt;0,Data!AD129,"")</f>
        <v/>
      </c>
      <c r="L20" s="227" t="str">
        <f>IF(Data!AF129&gt;0,Data!AF129,"")</f>
        <v/>
      </c>
      <c r="M20" s="228" t="str">
        <f>IF(Data!AH129&gt;0,Data!AH129,"")</f>
        <v/>
      </c>
      <c r="N20" s="197" t="str">
        <f>IF(Data!K129&gt;0,Data!K129,"")</f>
        <v/>
      </c>
      <c r="P20" s="197" t="str">
        <f>IF(OR(ISNUMBER(B20),ISNUMBER(N20)),Data!G129,"")</f>
        <v/>
      </c>
    </row>
    <row r="21" spans="1:16" x14ac:dyDescent="0.2">
      <c r="A21" s="196">
        <v>14</v>
      </c>
      <c r="B21" s="197" t="str">
        <f>IF(Data!N130&gt;0,Data!N130,"")</f>
        <v/>
      </c>
      <c r="C21" s="226" t="str">
        <f>IF(Data!R130&gt;0,Data!R130,"")</f>
        <v/>
      </c>
      <c r="D21" s="226" t="str">
        <f>IF(Data!P130&gt;0,Data!P130,"")</f>
        <v/>
      </c>
      <c r="E21" s="199" t="str">
        <f t="shared" si="0"/>
        <v/>
      </c>
      <c r="F21" s="227" t="str">
        <f>IF(Data!T130&gt;0,Data!T130,"")</f>
        <v/>
      </c>
      <c r="G21" s="227" t="str">
        <f>IF(Data!V130&gt;0,Data!V130,"")</f>
        <v/>
      </c>
      <c r="H21" s="227" t="str">
        <f>IF(Data!X130&gt;0,Data!X130,"")</f>
        <v/>
      </c>
      <c r="I21" s="227" t="str">
        <f>IF(Data!Z130&gt;0,Data!Z130,"")</f>
        <v/>
      </c>
      <c r="J21" s="227" t="str">
        <f>IF(Data!AB130&gt;0,Data!AB130,"")</f>
        <v/>
      </c>
      <c r="K21" s="227" t="str">
        <f>IF(Data!AD130&gt;0,Data!AD130,"")</f>
        <v/>
      </c>
      <c r="L21" s="227" t="str">
        <f>IF(Data!AF130&gt;0,Data!AF130,"")</f>
        <v/>
      </c>
      <c r="M21" s="228" t="str">
        <f>IF(Data!AH130&gt;0,Data!AH130,"")</f>
        <v/>
      </c>
      <c r="N21" s="197" t="str">
        <f>IF(Data!K130&gt;0,Data!K130,"")</f>
        <v/>
      </c>
      <c r="P21" s="197" t="str">
        <f>IF(OR(ISNUMBER(B21),ISNUMBER(N21)),Data!G130,"")</f>
        <v/>
      </c>
    </row>
    <row r="22" spans="1:16" x14ac:dyDescent="0.2">
      <c r="A22" s="196">
        <v>15</v>
      </c>
      <c r="B22" s="197" t="str">
        <f>IF(Data!N131&gt;0,Data!N131,"")</f>
        <v/>
      </c>
      <c r="C22" s="226" t="str">
        <f>IF(Data!R131&gt;0,Data!R131,"")</f>
        <v/>
      </c>
      <c r="D22" s="226" t="str">
        <f>IF(Data!P131&gt;0,Data!P131,"")</f>
        <v/>
      </c>
      <c r="E22" s="199" t="str">
        <f t="shared" si="0"/>
        <v/>
      </c>
      <c r="F22" s="227" t="str">
        <f>IF(Data!T131&gt;0,Data!T131,"")</f>
        <v/>
      </c>
      <c r="G22" s="227" t="str">
        <f>IF(Data!V131&gt;0,Data!V131,"")</f>
        <v/>
      </c>
      <c r="H22" s="227" t="str">
        <f>IF(Data!X131&gt;0,Data!X131,"")</f>
        <v/>
      </c>
      <c r="I22" s="227" t="str">
        <f>IF(Data!Z131&gt;0,Data!Z131,"")</f>
        <v/>
      </c>
      <c r="J22" s="227" t="str">
        <f>IF(Data!AB131&gt;0,Data!AB131,"")</f>
        <v/>
      </c>
      <c r="K22" s="227" t="str">
        <f>IF(Data!AD131&gt;0,Data!AD131,"")</f>
        <v/>
      </c>
      <c r="L22" s="227" t="str">
        <f>IF(Data!AF131&gt;0,Data!AF131,"")</f>
        <v/>
      </c>
      <c r="M22" s="228" t="str">
        <f>IF(Data!AH131&gt;0,Data!AH131,"")</f>
        <v/>
      </c>
      <c r="N22" s="197" t="str">
        <f>IF(Data!K131&gt;0,Data!K131,"")</f>
        <v/>
      </c>
      <c r="P22" s="197" t="str">
        <f>IF(OR(ISNUMBER(B22),ISNUMBER(N22)),Data!G131,"")</f>
        <v/>
      </c>
    </row>
    <row r="23" spans="1:16" x14ac:dyDescent="0.2">
      <c r="A23" s="196">
        <v>16</v>
      </c>
      <c r="B23" s="197" t="str">
        <f>IF(Data!N132&gt;0,Data!N132,"")</f>
        <v/>
      </c>
      <c r="C23" s="226" t="str">
        <f>IF(Data!R132&gt;0,Data!R132,"")</f>
        <v/>
      </c>
      <c r="D23" s="226" t="str">
        <f>IF(Data!P132&gt;0,Data!P132,"")</f>
        <v/>
      </c>
      <c r="E23" s="199" t="str">
        <f t="shared" si="0"/>
        <v/>
      </c>
      <c r="F23" s="227" t="str">
        <f>IF(Data!T132&gt;0,Data!T132,"")</f>
        <v/>
      </c>
      <c r="G23" s="227" t="str">
        <f>IF(Data!V132&gt;0,Data!V132,"")</f>
        <v/>
      </c>
      <c r="H23" s="227" t="str">
        <f>IF(Data!X132&gt;0,Data!X132,"")</f>
        <v/>
      </c>
      <c r="I23" s="227" t="str">
        <f>IF(Data!Z132&gt;0,Data!Z132,"")</f>
        <v/>
      </c>
      <c r="J23" s="227" t="str">
        <f>IF(Data!AB132&gt;0,Data!AB132,"")</f>
        <v/>
      </c>
      <c r="K23" s="227" t="str">
        <f>IF(Data!AD132&gt;0,Data!AD132,"")</f>
        <v/>
      </c>
      <c r="L23" s="227" t="str">
        <f>IF(Data!AF132&gt;0,Data!AF132,"")</f>
        <v/>
      </c>
      <c r="M23" s="228" t="str">
        <f>IF(Data!AH132&gt;0,Data!AH132,"")</f>
        <v/>
      </c>
      <c r="N23" s="197" t="str">
        <f>IF(Data!K132&gt;0,Data!K132,"")</f>
        <v/>
      </c>
      <c r="P23" s="197" t="str">
        <f>IF(OR(ISNUMBER(B23),ISNUMBER(N23)),Data!G132,"")</f>
        <v/>
      </c>
    </row>
    <row r="24" spans="1:16" x14ac:dyDescent="0.2">
      <c r="A24" s="196">
        <v>17</v>
      </c>
      <c r="B24" s="197" t="str">
        <f>IF(Data!N133&gt;0,Data!N133,"")</f>
        <v/>
      </c>
      <c r="C24" s="226" t="str">
        <f>IF(Data!R133&gt;0,Data!R133,"")</f>
        <v/>
      </c>
      <c r="D24" s="226" t="str">
        <f>IF(Data!P133&gt;0,Data!P133,"")</f>
        <v/>
      </c>
      <c r="E24" s="199" t="str">
        <f t="shared" si="0"/>
        <v/>
      </c>
      <c r="F24" s="227" t="str">
        <f>IF(Data!T133&gt;0,Data!T133,"")</f>
        <v/>
      </c>
      <c r="G24" s="227" t="str">
        <f>IF(Data!V133&gt;0,Data!V133,"")</f>
        <v/>
      </c>
      <c r="H24" s="227" t="str">
        <f>IF(Data!X133&gt;0,Data!X133,"")</f>
        <v/>
      </c>
      <c r="I24" s="227" t="str">
        <f>IF(Data!Z133&gt;0,Data!Z133,"")</f>
        <v/>
      </c>
      <c r="J24" s="227" t="str">
        <f>IF(Data!AB133&gt;0,Data!AB133,"")</f>
        <v/>
      </c>
      <c r="K24" s="227" t="str">
        <f>IF(Data!AD133&gt;0,Data!AD133,"")</f>
        <v/>
      </c>
      <c r="L24" s="227" t="str">
        <f>IF(Data!AF133&gt;0,Data!AF133,"")</f>
        <v/>
      </c>
      <c r="M24" s="228" t="str">
        <f>IF(Data!AH133&gt;0,Data!AH133,"")</f>
        <v/>
      </c>
      <c r="N24" s="197" t="str">
        <f>IF(Data!K133&gt;0,Data!K133,"")</f>
        <v/>
      </c>
      <c r="P24" s="197" t="str">
        <f>IF(OR(ISNUMBER(B24),ISNUMBER(N24)),Data!G133,"")</f>
        <v/>
      </c>
    </row>
    <row r="25" spans="1:16" x14ac:dyDescent="0.2">
      <c r="A25" s="196">
        <v>18</v>
      </c>
      <c r="B25" s="197" t="str">
        <f>IF(Data!N134&gt;0,Data!N134,"")</f>
        <v/>
      </c>
      <c r="C25" s="226" t="str">
        <f>IF(Data!R134&gt;0,Data!R134,"")</f>
        <v/>
      </c>
      <c r="D25" s="226" t="str">
        <f>IF(Data!P134&gt;0,Data!P134,"")</f>
        <v/>
      </c>
      <c r="E25" s="199" t="str">
        <f t="shared" si="0"/>
        <v/>
      </c>
      <c r="F25" s="227" t="str">
        <f>IF(Data!T134&gt;0,Data!T134,"")</f>
        <v/>
      </c>
      <c r="G25" s="227" t="str">
        <f>IF(Data!V134&gt;0,Data!V134,"")</f>
        <v/>
      </c>
      <c r="H25" s="227" t="str">
        <f>IF(Data!X134&gt;0,Data!X134,"")</f>
        <v/>
      </c>
      <c r="I25" s="227" t="str">
        <f>IF(Data!Z134&gt;0,Data!Z134,"")</f>
        <v/>
      </c>
      <c r="J25" s="227" t="str">
        <f>IF(Data!AB134&gt;0,Data!AB134,"")</f>
        <v/>
      </c>
      <c r="K25" s="227" t="str">
        <f>IF(Data!AD134&gt;0,Data!AD134,"")</f>
        <v/>
      </c>
      <c r="L25" s="227" t="str">
        <f>IF(Data!AF134&gt;0,Data!AF134,"")</f>
        <v/>
      </c>
      <c r="M25" s="228" t="str">
        <f>IF(Data!AH134&gt;0,Data!AH134,"")</f>
        <v/>
      </c>
      <c r="N25" s="197" t="str">
        <f>IF(Data!K134&gt;0,Data!K134,"")</f>
        <v/>
      </c>
      <c r="P25" s="197" t="str">
        <f>IF(OR(ISNUMBER(B25),ISNUMBER(N25)),Data!G134,"")</f>
        <v/>
      </c>
    </row>
    <row r="26" spans="1:16" x14ac:dyDescent="0.2">
      <c r="A26" s="196">
        <v>19</v>
      </c>
      <c r="B26" s="197" t="str">
        <f>IF(Data!N135&gt;0,Data!N135,"")</f>
        <v/>
      </c>
      <c r="C26" s="226" t="str">
        <f>IF(Data!R135&gt;0,Data!R135,"")</f>
        <v/>
      </c>
      <c r="D26" s="226" t="str">
        <f>IF(Data!P135&gt;0,Data!P135,"")</f>
        <v/>
      </c>
      <c r="E26" s="199" t="str">
        <f t="shared" si="0"/>
        <v/>
      </c>
      <c r="F26" s="227" t="str">
        <f>IF(Data!T135&gt;0,Data!T135,"")</f>
        <v/>
      </c>
      <c r="G26" s="227" t="str">
        <f>IF(Data!V135&gt;0,Data!V135,"")</f>
        <v/>
      </c>
      <c r="H26" s="227" t="str">
        <f>IF(Data!X135&gt;0,Data!X135,"")</f>
        <v/>
      </c>
      <c r="I26" s="227" t="str">
        <f>IF(Data!Z135&gt;0,Data!Z135,"")</f>
        <v/>
      </c>
      <c r="J26" s="227" t="str">
        <f>IF(Data!AB135&gt;0,Data!AB135,"")</f>
        <v/>
      </c>
      <c r="K26" s="227" t="str">
        <f>IF(Data!AD135&gt;0,Data!AD135,"")</f>
        <v/>
      </c>
      <c r="L26" s="227" t="str">
        <f>IF(Data!AF135&gt;0,Data!AF135,"")</f>
        <v/>
      </c>
      <c r="M26" s="228" t="str">
        <f>IF(Data!AH135&gt;0,Data!AH135,"")</f>
        <v/>
      </c>
      <c r="N26" s="197" t="str">
        <f>IF(Data!K135&gt;0,Data!K135,"")</f>
        <v/>
      </c>
      <c r="P26" s="197" t="str">
        <f>IF(OR(ISNUMBER(B26),ISNUMBER(N26)),Data!G135,"")</f>
        <v/>
      </c>
    </row>
    <row r="27" spans="1:16" x14ac:dyDescent="0.2">
      <c r="A27" s="196">
        <v>20</v>
      </c>
      <c r="B27" s="197" t="str">
        <f>IF(Data!N136&gt;0,Data!N136,"")</f>
        <v/>
      </c>
      <c r="C27" s="226" t="str">
        <f>IF(Data!R136&gt;0,Data!R136,"")</f>
        <v/>
      </c>
      <c r="D27" s="226" t="str">
        <f>IF(Data!P136&gt;0,Data!P136,"")</f>
        <v/>
      </c>
      <c r="E27" s="199" t="str">
        <f t="shared" si="0"/>
        <v/>
      </c>
      <c r="F27" s="227" t="str">
        <f>IF(Data!T136&gt;0,Data!T136,"")</f>
        <v/>
      </c>
      <c r="G27" s="227" t="str">
        <f>IF(Data!V136&gt;0,Data!V136,"")</f>
        <v/>
      </c>
      <c r="H27" s="227" t="str">
        <f>IF(Data!X136&gt;0,Data!X136,"")</f>
        <v/>
      </c>
      <c r="I27" s="227" t="str">
        <f>IF(Data!Z136&gt;0,Data!Z136,"")</f>
        <v/>
      </c>
      <c r="J27" s="227" t="str">
        <f>IF(Data!AB136&gt;0,Data!AB136,"")</f>
        <v/>
      </c>
      <c r="K27" s="227" t="str">
        <f>IF(Data!AD136&gt;0,Data!AD136,"")</f>
        <v/>
      </c>
      <c r="L27" s="227" t="str">
        <f>IF(Data!AF136&gt;0,Data!AF136,"")</f>
        <v/>
      </c>
      <c r="M27" s="228" t="str">
        <f>IF(Data!AH136&gt;0,Data!AH136,"")</f>
        <v/>
      </c>
      <c r="N27" s="197">
        <f>IF(Data!K136&gt;0,Data!K136,"")</f>
        <v>0.3</v>
      </c>
      <c r="P27" s="197" t="str">
        <f>IF(OR(ISNUMBER(B27),ISNUMBER(N27)),Data!G136,"")</f>
        <v>Rain</v>
      </c>
    </row>
    <row r="28" spans="1:16" x14ac:dyDescent="0.2">
      <c r="A28" s="196">
        <v>21</v>
      </c>
      <c r="B28" s="197">
        <f>IF(Data!N137&gt;0,Data!N137,"")</f>
        <v>7.1829000000000001</v>
      </c>
      <c r="C28" s="226">
        <f>IF(Data!R137&gt;0,Data!R137,"")</f>
        <v>18.2</v>
      </c>
      <c r="D28" s="226">
        <f>IF(Data!P137&gt;0,Data!P137,"")</f>
        <v>5.58</v>
      </c>
      <c r="E28" s="199">
        <f t="shared" si="0"/>
        <v>2.630267991895377E-3</v>
      </c>
      <c r="F28" s="227">
        <f>IF(Data!T137&gt;0,Data!T137,"")</f>
        <v>0.107</v>
      </c>
      <c r="G28" s="227">
        <f>IF(Data!V137&gt;0,Data!V137,"")</f>
        <v>0.74093985968873466</v>
      </c>
      <c r="H28" s="227">
        <f>IF(Data!X137&gt;0,Data!X137,"")</f>
        <v>0.67257562824009509</v>
      </c>
      <c r="I28" s="227">
        <f>IF(Data!Z137&gt;0,Data!Z137,"")</f>
        <v>0.20300000000000001</v>
      </c>
      <c r="J28" s="227">
        <f>IF(Data!AB137&gt;0,Data!AB137,"")</f>
        <v>1.1615956095127224</v>
      </c>
      <c r="K28" s="227">
        <f>IF(Data!AD137&gt;0,Data!AD137,"")</f>
        <v>0.153</v>
      </c>
      <c r="L28" s="227">
        <f>IF(Data!AF137&gt;0,Data!AF137,"")</f>
        <v>9.4E-2</v>
      </c>
      <c r="M28" s="228">
        <f>IF(Data!AH137&gt;0,Data!AH137,"")</f>
        <v>0.497</v>
      </c>
      <c r="N28" s="197">
        <f>IF(Data!K137&gt;0,Data!K137,"")</f>
        <v>7.8</v>
      </c>
      <c r="P28" s="197" t="str">
        <f>IF(OR(ISNUMBER(B28),ISNUMBER(N28)),Data!G137,"")</f>
        <v>Rain</v>
      </c>
    </row>
    <row r="29" spans="1:16" x14ac:dyDescent="0.2">
      <c r="A29" s="196">
        <v>22</v>
      </c>
      <c r="B29" s="197">
        <f>IF(Data!N138&gt;0,Data!N138,"")</f>
        <v>8.1443000000000012</v>
      </c>
      <c r="C29" s="226">
        <f>IF(Data!R138&gt;0,Data!R138,"")</f>
        <v>5.3</v>
      </c>
      <c r="D29" s="226">
        <f>IF(Data!P138&gt;0,Data!P138,"")</f>
        <v>5.38</v>
      </c>
      <c r="E29" s="199">
        <f t="shared" si="0"/>
        <v>4.1686938347033544E-3</v>
      </c>
      <c r="F29" s="227">
        <f>IF(Data!T138&gt;0,Data!T138,"")</f>
        <v>0.30199999999999999</v>
      </c>
      <c r="G29" s="227">
        <f>IF(Data!V138&gt;0,Data!V138,"")</f>
        <v>0.155868446093057</v>
      </c>
      <c r="H29" s="227">
        <f>IF(Data!X138&gt;0,Data!X138,"")</f>
        <v>9.3793425079636089E-2</v>
      </c>
      <c r="I29" s="227">
        <f>IF(Data!Z138&gt;0,Data!Z138,"")</f>
        <v>9.7000000000000003E-2</v>
      </c>
      <c r="J29" s="227">
        <f>IF(Data!AB138&gt;0,Data!AB138,"")</f>
        <v>0.14442298353567268</v>
      </c>
      <c r="K29" s="227">
        <f>IF(Data!AD138&gt;0,Data!AD138,"")</f>
        <v>3.9E-2</v>
      </c>
      <c r="L29" s="227">
        <f>IF(Data!AF138&gt;0,Data!AF138,"")</f>
        <v>3.1E-2</v>
      </c>
      <c r="M29" s="228">
        <f>IF(Data!AH138&gt;0,Data!AH138,"")</f>
        <v>0.121</v>
      </c>
      <c r="N29" s="197">
        <f>IF(Data!K138&gt;0,Data!K138,"")</f>
        <v>9.1999999999999993</v>
      </c>
      <c r="P29" s="197" t="str">
        <f>IF(OR(ISNUMBER(B29),ISNUMBER(N29)),Data!G138,"")</f>
        <v>Rain</v>
      </c>
    </row>
    <row r="30" spans="1:16" x14ac:dyDescent="0.2">
      <c r="A30" s="196">
        <v>23</v>
      </c>
      <c r="B30" s="197">
        <f>IF(Data!N139&gt;0,Data!N139,"")</f>
        <v>5.8258999999999999</v>
      </c>
      <c r="C30" s="226">
        <f>IF(Data!R139&gt;0,Data!R139,"")</f>
        <v>5.0999999999999996</v>
      </c>
      <c r="D30" s="226">
        <f>IF(Data!P139&gt;0,Data!P139,"")</f>
        <v>5.19</v>
      </c>
      <c r="E30" s="199">
        <f t="shared" si="0"/>
        <v>6.4565422903465428E-3</v>
      </c>
      <c r="F30" s="227">
        <f>IF(Data!T139&gt;0,Data!T139,"")</f>
        <v>3.9E-2</v>
      </c>
      <c r="G30" s="227">
        <f>IF(Data!V139&gt;0,Data!V139,"")</f>
        <v>0.11520711232965083</v>
      </c>
      <c r="H30" s="227">
        <f>IF(Data!X139&gt;0,Data!X139,"")</f>
        <v>9.846640711207344E-2</v>
      </c>
      <c r="I30" s="227">
        <f>IF(Data!Z139&gt;0,Data!Z139,"")</f>
        <v>1.9E-2</v>
      </c>
      <c r="J30" s="227">
        <f>IF(Data!AB139&gt;0,Data!AB139,"")</f>
        <v>0.14519945118909031</v>
      </c>
      <c r="K30" s="227">
        <f>IF(Data!AD139&gt;0,Data!AD139,"")</f>
        <v>1.4E-2</v>
      </c>
      <c r="L30" s="227">
        <f>IF(Data!AF139&gt;0,Data!AF139,"")</f>
        <v>1.2E-2</v>
      </c>
      <c r="M30" s="228">
        <f>IF(Data!AH139&gt;0,Data!AH139,"")</f>
        <v>0.06</v>
      </c>
      <c r="N30" s="197">
        <f>IF(Data!K139&gt;0,Data!K139,"")</f>
        <v>6.3</v>
      </c>
      <c r="P30" s="197" t="str">
        <f>IF(OR(ISNUMBER(B30),ISNUMBER(N30)),Data!G139,"")</f>
        <v>Rain</v>
      </c>
    </row>
    <row r="31" spans="1:16" x14ac:dyDescent="0.2">
      <c r="A31" s="196">
        <v>24</v>
      </c>
      <c r="B31" s="197">
        <f>IF(Data!N140&gt;0,Data!N140,"")</f>
        <v>2.1941999999999999</v>
      </c>
      <c r="C31" s="226">
        <f>IF(Data!R140&gt;0,Data!R140,"")</f>
        <v>18</v>
      </c>
      <c r="D31" s="226">
        <f>IF(Data!P140&gt;0,Data!P140,"")</f>
        <v>5.72</v>
      </c>
      <c r="E31" s="199">
        <f t="shared" si="0"/>
        <v>1.9054607179632462E-3</v>
      </c>
      <c r="F31" s="227">
        <f>IF(Data!T140&gt;0,Data!T140,"")</f>
        <v>0.11</v>
      </c>
      <c r="G31" s="227">
        <f>IF(Data!V140&gt;0,Data!V140,"")</f>
        <v>0.59952877671155547</v>
      </c>
      <c r="H31" s="227">
        <f>IF(Data!X140&gt;0,Data!X140,"")</f>
        <v>0.50167799962524207</v>
      </c>
      <c r="I31" s="227">
        <f>IF(Data!Z140&gt;0,Data!Z140,"")</f>
        <v>5.3999999999999999E-2</v>
      </c>
      <c r="J31" s="227">
        <f>IF(Data!AB140&gt;0,Data!AB140,"")</f>
        <v>1.7330758024280726</v>
      </c>
      <c r="K31" s="227">
        <f>IF(Data!AD140&gt;0,Data!AD140,"")</f>
        <v>7.6999999999999999E-2</v>
      </c>
      <c r="L31" s="227">
        <f>IF(Data!AF140&gt;0,Data!AF140,"")</f>
        <v>3.4000000000000002E-2</v>
      </c>
      <c r="M31" s="228">
        <f>IF(Data!AH140&gt;0,Data!AH140,"")</f>
        <v>0.13900000000000001</v>
      </c>
      <c r="N31" s="197">
        <f>IF(Data!K140&gt;0,Data!K140,"")</f>
        <v>2.2000000000000002</v>
      </c>
      <c r="P31" s="197" t="str">
        <f>IF(OR(ISNUMBER(B31),ISNUMBER(N31)),Data!G140,"")</f>
        <v>Rain</v>
      </c>
    </row>
    <row r="32" spans="1:16" x14ac:dyDescent="0.2">
      <c r="A32" s="196">
        <v>25</v>
      </c>
      <c r="B32" s="197" t="str">
        <f>IF(Data!N141&gt;0,Data!N141,"")</f>
        <v/>
      </c>
      <c r="C32" s="226" t="str">
        <f>IF(Data!R141&gt;0,Data!R141,"")</f>
        <v/>
      </c>
      <c r="D32" s="226" t="str">
        <f>IF(Data!P141&gt;0,Data!P141,"")</f>
        <v/>
      </c>
      <c r="E32" s="199" t="str">
        <f t="shared" si="0"/>
        <v/>
      </c>
      <c r="F32" s="227" t="str">
        <f>IF(Data!T141&gt;0,Data!T141,"")</f>
        <v/>
      </c>
      <c r="G32" s="227" t="str">
        <f>IF(Data!V141&gt;0,Data!V141,"")</f>
        <v/>
      </c>
      <c r="H32" s="227" t="str">
        <f>IF(Data!X141&gt;0,Data!X141,"")</f>
        <v/>
      </c>
      <c r="I32" s="227" t="str">
        <f>IF(Data!Z141&gt;0,Data!Z141,"")</f>
        <v/>
      </c>
      <c r="J32" s="227" t="str">
        <f>IF(Data!AB141&gt;0,Data!AB141,"")</f>
        <v/>
      </c>
      <c r="K32" s="227" t="str">
        <f>IF(Data!AD141&gt;0,Data!AD141,"")</f>
        <v/>
      </c>
      <c r="L32" s="227" t="str">
        <f>IF(Data!AF141&gt;0,Data!AF141,"")</f>
        <v/>
      </c>
      <c r="M32" s="228" t="str">
        <f>IF(Data!AH141&gt;0,Data!AH141,"")</f>
        <v/>
      </c>
      <c r="N32" s="197">
        <f>IF(Data!K141&gt;0,Data!K141,"")</f>
        <v>0.2</v>
      </c>
      <c r="P32" s="197" t="str">
        <f>IF(OR(ISNUMBER(B32),ISNUMBER(N32)),Data!G141,"")</f>
        <v>Rain</v>
      </c>
    </row>
    <row r="33" spans="1:16" x14ac:dyDescent="0.2">
      <c r="A33" s="196">
        <v>26</v>
      </c>
      <c r="B33" s="197">
        <f>IF(Data!N142&gt;0,Data!N142,"")</f>
        <v>9.9704999999999995</v>
      </c>
      <c r="C33" s="226">
        <f>IF(Data!R142&gt;0,Data!R142,"")</f>
        <v>18.8</v>
      </c>
      <c r="D33" s="226">
        <f>IF(Data!P142&gt;0,Data!P142,"")</f>
        <v>5.32</v>
      </c>
      <c r="E33" s="199">
        <f t="shared" si="0"/>
        <v>4.7863009232263715E-3</v>
      </c>
      <c r="F33" s="227">
        <f>IF(Data!T142&gt;0,Data!T142,"")</f>
        <v>0.10299999999999999</v>
      </c>
      <c r="G33" s="227">
        <f>IF(Data!V142&gt;0,Data!V142,"")</f>
        <v>0.85795414240787027</v>
      </c>
      <c r="H33" s="227">
        <f>IF(Data!X142&gt;0,Data!X142,"")</f>
        <v>0.64420395161458222</v>
      </c>
      <c r="I33" s="227">
        <f>IF(Data!Z142&gt;0,Data!Z142,"")</f>
        <v>1.4E-2</v>
      </c>
      <c r="J33" s="227">
        <f>IF(Data!AB142&gt;0,Data!AB142,"")</f>
        <v>1.5482765009146848</v>
      </c>
      <c r="K33" s="227">
        <f>IF(Data!AD142&gt;0,Data!AD142,"")</f>
        <v>7.9000000000000001E-2</v>
      </c>
      <c r="L33" s="227">
        <f>IF(Data!AF142&gt;0,Data!AF142,"")</f>
        <v>4.5999999999999999E-2</v>
      </c>
      <c r="M33" s="228">
        <f>IF(Data!AH142&gt;0,Data!AH142,"")</f>
        <v>0.255</v>
      </c>
      <c r="N33" s="197">
        <f>IF(Data!K142&gt;0,Data!K142,"")</f>
        <v>10.199999999999999</v>
      </c>
      <c r="P33" s="197" t="str">
        <f>IF(OR(ISNUMBER(B33),ISNUMBER(N33)),Data!G142,"")</f>
        <v>Mixed</v>
      </c>
    </row>
    <row r="34" spans="1:16" x14ac:dyDescent="0.2">
      <c r="A34" s="196">
        <v>27</v>
      </c>
      <c r="B34" s="197">
        <f>IF(Data!N143&gt;0,Data!N143,"")</f>
        <v>2.6105</v>
      </c>
      <c r="C34" s="226">
        <f>IF(Data!R143&gt;0,Data!R143,"")</f>
        <v>64.900000000000006</v>
      </c>
      <c r="D34" s="226">
        <f>IF(Data!P143&gt;0,Data!P143,"")</f>
        <v>4.09</v>
      </c>
      <c r="E34" s="199">
        <f t="shared" si="0"/>
        <v>8.1283051616409918E-2</v>
      </c>
      <c r="F34" s="227">
        <f>IF(Data!T143&gt;0,Data!T143,"")</f>
        <v>0.13600000000000001</v>
      </c>
      <c r="G34" s="227">
        <f>IF(Data!V143&gt;0,Data!V143,"")</f>
        <v>1.3002590952342554</v>
      </c>
      <c r="H34" s="227">
        <f>IF(Data!X143&gt;0,Data!X143,"")</f>
        <v>2.8688771834856657</v>
      </c>
      <c r="I34" s="227">
        <f>IF(Data!Z143&gt;0,Data!Z143,"")</f>
        <v>8.1000000000000003E-2</v>
      </c>
      <c r="J34" s="227">
        <f>IF(Data!AB143&gt;0,Data!AB143,"")</f>
        <v>2.4311202228504905</v>
      </c>
      <c r="K34" s="227">
        <f>IF(Data!AD143&gt;0,Data!AD143,"")</f>
        <v>0.10299999999999999</v>
      </c>
      <c r="L34" s="227">
        <f>IF(Data!AF143&gt;0,Data!AF143,"")</f>
        <v>5.1999999999999998E-2</v>
      </c>
      <c r="M34" s="228">
        <f>IF(Data!AH143&gt;0,Data!AH143,"")</f>
        <v>0.187</v>
      </c>
      <c r="N34" s="197">
        <f>IF(Data!K143&gt;0,Data!K143,"")</f>
        <v>3.1</v>
      </c>
      <c r="P34" s="197" t="str">
        <f>IF(OR(ISNUMBER(B34),ISNUMBER(N34)),Data!G143,"")</f>
        <v>Snow</v>
      </c>
    </row>
    <row r="35" spans="1:16" x14ac:dyDescent="0.2">
      <c r="A35" s="196">
        <v>28</v>
      </c>
      <c r="B35" s="197" t="str">
        <f>IF(Data!N144&gt;0,Data!N144,"")</f>
        <v/>
      </c>
      <c r="C35" s="226" t="str">
        <f>IF(Data!R144&gt;0,Data!R144,"")</f>
        <v/>
      </c>
      <c r="D35" s="226" t="str">
        <f>IF(Data!P144&gt;0,Data!P144,"")</f>
        <v/>
      </c>
      <c r="E35" s="199" t="str">
        <f t="shared" si="0"/>
        <v/>
      </c>
      <c r="F35" s="227" t="str">
        <f>IF(Data!T144&gt;0,Data!T144,"")</f>
        <v/>
      </c>
      <c r="G35" s="227" t="str">
        <f>IF(Data!V144&gt;0,Data!V144,"")</f>
        <v/>
      </c>
      <c r="H35" s="227" t="str">
        <f>IF(Data!X144&gt;0,Data!X144,"")</f>
        <v/>
      </c>
      <c r="I35" s="227" t="str">
        <f>IF(Data!Z144&gt;0,Data!Z144,"")</f>
        <v/>
      </c>
      <c r="J35" s="227" t="str">
        <f>IF(Data!AB144&gt;0,Data!AB144,"")</f>
        <v/>
      </c>
      <c r="K35" s="227" t="str">
        <f>IF(Data!AD144&gt;0,Data!AD144,"")</f>
        <v/>
      </c>
      <c r="L35" s="227" t="str">
        <f>IF(Data!AF144&gt;0,Data!AF144,"")</f>
        <v/>
      </c>
      <c r="M35" s="228" t="str">
        <f>IF(Data!AH144&gt;0,Data!AH144,"")</f>
        <v/>
      </c>
      <c r="N35" s="197" t="str">
        <f>IF(Data!K144&gt;0,Data!K144,"")</f>
        <v/>
      </c>
      <c r="P35" s="197" t="str">
        <f>IF(OR(ISNUMBER(B35),ISNUMBER(N35)),Data!G144,"")</f>
        <v/>
      </c>
    </row>
    <row r="36" spans="1:16" x14ac:dyDescent="0.2">
      <c r="A36" s="196">
        <v>29</v>
      </c>
      <c r="B36" s="197">
        <f>IF(Data!N145&gt;0,Data!N145,"")</f>
        <v>2.2010999999999998</v>
      </c>
      <c r="C36" s="226">
        <f>IF(Data!R145&gt;0,Data!R145,"")</f>
        <v>45</v>
      </c>
      <c r="D36" s="226">
        <f>IF(Data!P145&gt;0,Data!P145,"")</f>
        <v>5.09</v>
      </c>
      <c r="E36" s="199">
        <f t="shared" si="0"/>
        <v>8.1283051616409824E-3</v>
      </c>
      <c r="F36" s="227">
        <f>IF(Data!T145&gt;0,Data!T145,"")</f>
        <v>0.59899999999999998</v>
      </c>
      <c r="G36" s="227">
        <f>IF(Data!V145&gt;0,Data!V145,"")</f>
        <v>2.2476681719216187</v>
      </c>
      <c r="H36" s="227">
        <f>IF(Data!X145&gt;0,Data!X145,"")</f>
        <v>1.7797385854968666</v>
      </c>
      <c r="I36" s="227">
        <f>IF(Data!Z145&gt;0,Data!Z145,"")</f>
        <v>0.31900000000000001</v>
      </c>
      <c r="J36" s="227">
        <f>IF(Data!AB145&gt;0,Data!AB145,"")</f>
        <v>3.5896099617495425</v>
      </c>
      <c r="K36" s="227">
        <f>IF(Data!AD145&gt;0,Data!AD145,"")</f>
        <v>0.17399999999999999</v>
      </c>
      <c r="L36" s="227">
        <f>IF(Data!AF145&gt;0,Data!AF145,"")</f>
        <v>0.114</v>
      </c>
      <c r="M36" s="228">
        <f>IF(Data!AH145&gt;0,Data!AH145,"")</f>
        <v>0.58399999999999996</v>
      </c>
      <c r="N36" s="197">
        <f>IF(Data!K145&gt;0,Data!K145,"")</f>
        <v>2.6</v>
      </c>
      <c r="P36" s="197" t="str">
        <f>IF(OR(ISNUMBER(B36),ISNUMBER(N36)),Data!G145,"")</f>
        <v>Snow</v>
      </c>
    </row>
    <row r="37" spans="1:16" x14ac:dyDescent="0.2">
      <c r="A37" s="196">
        <v>30</v>
      </c>
      <c r="B37" s="197">
        <f>IF(Data!N146&gt;0,Data!N146,"")</f>
        <v>4.3193999999999999</v>
      </c>
      <c r="C37" s="226">
        <f>IF(Data!R146&gt;0,Data!R146,"")</f>
        <v>26.6</v>
      </c>
      <c r="D37" s="226">
        <f>IF(Data!P146&gt;0,Data!P146,"")</f>
        <v>4.57</v>
      </c>
      <c r="E37" s="199">
        <f t="shared" si="0"/>
        <v>2.691534803926909E-2</v>
      </c>
      <c r="F37" s="227">
        <f>IF(Data!T146&gt;0,Data!T146,"")</f>
        <v>0.216</v>
      </c>
      <c r="G37" s="227">
        <f>IF(Data!V146&gt;0,Data!V146,"")</f>
        <v>0.95283058785581809</v>
      </c>
      <c r="H37" s="227">
        <f>IF(Data!X146&gt;0,Data!X146,"")</f>
        <v>0.64420395161458222</v>
      </c>
      <c r="I37" s="227">
        <f>IF(Data!Z146&gt;0,Data!Z146,"")</f>
        <v>8.5000000000000006E-2</v>
      </c>
      <c r="J37" s="227">
        <f>IF(Data!AB146&gt;0,Data!AB146,"")</f>
        <v>1.0249373025112256</v>
      </c>
      <c r="K37" s="227">
        <f>IF(Data!AD146&gt;0,Data!AD146,"")</f>
        <v>4.9000000000000002E-2</v>
      </c>
      <c r="L37" s="227">
        <f>IF(Data!AF146&gt;0,Data!AF146,"")</f>
        <v>4.5999999999999999E-2</v>
      </c>
      <c r="M37" s="228">
        <f>IF(Data!AH146&gt;0,Data!AH146,"")</f>
        <v>0.189</v>
      </c>
      <c r="N37" s="197">
        <f>IF(Data!K146&gt;0,Data!K146,"")</f>
        <v>5.2</v>
      </c>
      <c r="P37" s="197" t="str">
        <f>IF(OR(ISNUMBER(B37),ISNUMBER(N37)),Data!G146,"")</f>
        <v>Snow</v>
      </c>
    </row>
    <row r="38" spans="1:16" x14ac:dyDescent="0.2">
      <c r="A38" s="196">
        <v>31</v>
      </c>
      <c r="B38" s="197" t="str">
        <f>IF(Data!N147&gt;0,Data!N147,"")</f>
        <v/>
      </c>
      <c r="C38" s="226" t="str">
        <f>IF(Data!R147&gt;0,Data!R147,"")</f>
        <v/>
      </c>
      <c r="D38" s="226" t="str">
        <f>IF(Data!P147&gt;0,Data!P147,"")</f>
        <v/>
      </c>
      <c r="E38" s="199" t="str">
        <f t="shared" si="0"/>
        <v/>
      </c>
      <c r="F38" s="227" t="str">
        <f>IF(Data!T147&gt;0,Data!T147,"")</f>
        <v/>
      </c>
      <c r="G38" s="227" t="str">
        <f>IF(Data!V147&gt;0,Data!V147,"")</f>
        <v/>
      </c>
      <c r="H38" s="227" t="str">
        <f>IF(Data!X147&gt;0,Data!X147,"")</f>
        <v/>
      </c>
      <c r="I38" s="227" t="str">
        <f>IF(Data!Z147&gt;0,Data!Z147,"")</f>
        <v/>
      </c>
      <c r="J38" s="227" t="str">
        <f>IF(Data!AB147&gt;0,Data!AB147,"")</f>
        <v/>
      </c>
      <c r="K38" s="227" t="str">
        <f>IF(Data!AD147&gt;0,Data!AD147,"")</f>
        <v/>
      </c>
      <c r="L38" s="227" t="str">
        <f>IF(Data!AF147&gt;0,Data!AF147,"")</f>
        <v/>
      </c>
      <c r="M38" s="228" t="str">
        <f>IF(Data!AH147&gt;0,Data!AH147,"")</f>
        <v/>
      </c>
      <c r="N38" s="197" t="str">
        <f>IF(Data!K147&gt;0,Data!K147,"")</f>
        <v/>
      </c>
      <c r="P38" s="197" t="str">
        <f>IF(OR(ISNUMBER(B38),ISNUMBER(N38)),Data!G147,"")</f>
        <v/>
      </c>
    </row>
    <row r="39" spans="1:16" x14ac:dyDescent="0.2">
      <c r="A39" s="202"/>
      <c r="B39" s="203" t="s">
        <v>189</v>
      </c>
      <c r="C39" s="204"/>
      <c r="D39" s="205"/>
      <c r="E39" s="206"/>
      <c r="F39" s="207"/>
      <c r="G39" s="207"/>
      <c r="H39" s="207"/>
      <c r="I39" s="207"/>
      <c r="J39" s="207"/>
      <c r="K39" s="207"/>
      <c r="L39" s="207"/>
      <c r="M39" s="208"/>
      <c r="N39" s="170"/>
      <c r="O39" s="170"/>
      <c r="P39" s="171"/>
    </row>
    <row r="40" spans="1:16" x14ac:dyDescent="0.2">
      <c r="A40" s="209" t="s">
        <v>511</v>
      </c>
      <c r="B40" s="210">
        <f>gewMW!D152</f>
        <v>53.461200000000005</v>
      </c>
      <c r="C40" s="211">
        <f>gewMW!E153</f>
        <v>24.485088625021511</v>
      </c>
      <c r="D40" s="212">
        <f>gewMW!F153</f>
        <v>4.6814160172270505</v>
      </c>
      <c r="E40" s="213">
        <f>gewMW!H153</f>
        <v>2.0824950739370532E-2</v>
      </c>
      <c r="F40" s="214">
        <f>gewMW!I153</f>
        <v>0.25697952159697129</v>
      </c>
      <c r="G40" s="214">
        <f>gewMW!J153</f>
        <v>0.87761201850634285</v>
      </c>
      <c r="H40" s="214">
        <f>gewMW!K153</f>
        <v>0.70922627596161736</v>
      </c>
      <c r="I40" s="214">
        <f>gewMW!L153</f>
        <v>0.17783686112545172</v>
      </c>
      <c r="J40" s="214">
        <f>gewMW!M153</f>
        <v>1.1342374177987786</v>
      </c>
      <c r="K40" s="214">
        <f>gewMW!N153</f>
        <v>8.7490836344863154E-2</v>
      </c>
      <c r="L40" s="214">
        <f>gewMW!O153</f>
        <v>6.321751849939769E-2</v>
      </c>
      <c r="M40" s="215">
        <f>gewMW!P153</f>
        <v>0.37542974531061768</v>
      </c>
      <c r="N40" s="170">
        <f>SUM(N8:N38)</f>
        <v>59.000000000000014</v>
      </c>
      <c r="O40" s="170">
        <f>SUM(O8:O38)</f>
        <v>0</v>
      </c>
    </row>
    <row r="41" spans="1:16" ht="13.5" thickBot="1" x14ac:dyDescent="0.25">
      <c r="A41" s="217"/>
      <c r="B41" s="218"/>
      <c r="C41" s="219"/>
      <c r="D41" s="220"/>
      <c r="E41" s="221"/>
      <c r="F41" s="222"/>
      <c r="G41" s="222"/>
      <c r="H41" s="222"/>
      <c r="I41" s="222"/>
      <c r="J41" s="222"/>
      <c r="K41" s="222"/>
      <c r="L41" s="222"/>
      <c r="M41" s="223"/>
      <c r="N41" s="170"/>
      <c r="O41" s="170"/>
      <c r="P41" s="171"/>
    </row>
    <row r="42" spans="1:16" x14ac:dyDescent="0.2">
      <c r="A42" s="171"/>
      <c r="B42" s="171"/>
      <c r="C42" s="224"/>
      <c r="D42" s="198"/>
      <c r="E42" s="225"/>
      <c r="F42" s="200"/>
      <c r="G42" s="200"/>
      <c r="H42" s="200"/>
      <c r="I42" s="200"/>
      <c r="J42" s="200"/>
      <c r="K42" s="200"/>
      <c r="L42" s="200"/>
      <c r="M42" s="201"/>
      <c r="N42" s="170">
        <f>B40*100/N40</f>
        <v>90.612203389830498</v>
      </c>
      <c r="O42" s="170" t="e">
        <f>B40*100/O40</f>
        <v>#DIV/0!</v>
      </c>
      <c r="P42" s="216" t="s">
        <v>190</v>
      </c>
    </row>
    <row r="43" spans="1:16" x14ac:dyDescent="0.2">
      <c r="A43" s="224"/>
      <c r="B43" s="171"/>
      <c r="C43" s="224"/>
      <c r="D43" s="198"/>
      <c r="E43" s="225"/>
      <c r="F43" s="200"/>
      <c r="G43" s="200"/>
      <c r="H43" s="200"/>
      <c r="I43" s="200"/>
      <c r="J43" s="200"/>
      <c r="K43" s="200"/>
      <c r="L43" s="200"/>
      <c r="M43" s="201"/>
      <c r="N43" s="170"/>
      <c r="O43" s="170"/>
      <c r="P43" s="171"/>
    </row>
  </sheetData>
  <phoneticPr fontId="0" type="noConversion"/>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P43"/>
  <sheetViews>
    <sheetView zoomScale="84" workbookViewId="0">
      <selection activeCell="B8" sqref="B8:N8"/>
    </sheetView>
  </sheetViews>
  <sheetFormatPr baseColWidth="10" defaultRowHeight="12.75" x14ac:dyDescent="0.2"/>
  <cols>
    <col min="2" max="2" width="6.28515625" customWidth="1"/>
    <col min="3" max="3" width="6.7109375" customWidth="1"/>
    <col min="4" max="4" width="6.28515625" customWidth="1"/>
    <col min="5" max="5" width="7.5703125" customWidth="1"/>
    <col min="6" max="9" width="6.28515625" customWidth="1"/>
    <col min="10" max="10" width="6.85546875" customWidth="1"/>
    <col min="11" max="13" width="6.28515625" customWidth="1"/>
    <col min="14" max="14" width="6.5703125" customWidth="1"/>
    <col min="15" max="15" width="8.7109375" customWidth="1"/>
    <col min="16" max="16" width="6.7109375" customWidth="1"/>
  </cols>
  <sheetData>
    <row r="1" spans="1:16" ht="15.75" x14ac:dyDescent="0.25">
      <c r="A1" s="153" t="s">
        <v>171</v>
      </c>
      <c r="B1" s="142"/>
      <c r="C1" s="143"/>
      <c r="D1" s="154"/>
      <c r="E1" s="155"/>
      <c r="F1" s="143"/>
      <c r="G1" s="143"/>
      <c r="H1" s="143"/>
      <c r="I1" s="143"/>
      <c r="J1" s="143"/>
      <c r="K1" s="143"/>
      <c r="L1" s="143"/>
      <c r="M1" s="156"/>
      <c r="N1" s="157"/>
      <c r="O1" s="158"/>
      <c r="P1" s="158"/>
    </row>
    <row r="2" spans="1:16" ht="15.75" x14ac:dyDescent="0.25">
      <c r="A2" s="159"/>
      <c r="B2" s="160"/>
      <c r="C2" s="161"/>
      <c r="D2" s="160"/>
      <c r="E2" s="162"/>
      <c r="F2" s="161"/>
      <c r="G2" s="161"/>
      <c r="H2" s="161"/>
      <c r="I2" s="161"/>
      <c r="J2" s="161"/>
      <c r="K2" s="161"/>
      <c r="L2" s="161"/>
      <c r="M2" s="163"/>
      <c r="N2" s="157"/>
      <c r="O2" s="158"/>
      <c r="P2" s="158"/>
    </row>
    <row r="3" spans="1:16" ht="15.75" x14ac:dyDescent="0.25">
      <c r="A3" s="164" t="s">
        <v>567</v>
      </c>
      <c r="B3" s="165"/>
      <c r="C3" s="166"/>
      <c r="D3" s="167"/>
      <c r="E3" s="168"/>
      <c r="F3" s="166"/>
      <c r="G3" s="166"/>
      <c r="H3" s="166"/>
      <c r="I3" s="166"/>
      <c r="J3" s="166"/>
      <c r="K3" s="166"/>
      <c r="L3" s="166"/>
      <c r="M3" s="169"/>
      <c r="N3" s="171"/>
      <c r="O3" s="224" t="s">
        <v>835</v>
      </c>
      <c r="P3" s="171"/>
    </row>
    <row r="4" spans="1:16" ht="13.5" thickBot="1" x14ac:dyDescent="0.25">
      <c r="A4" s="172"/>
      <c r="B4" s="167"/>
      <c r="C4" s="166"/>
      <c r="D4" s="167"/>
      <c r="E4" s="168"/>
      <c r="F4" s="166"/>
      <c r="G4" s="166"/>
      <c r="H4" s="166"/>
      <c r="I4" s="166"/>
      <c r="J4" s="166"/>
      <c r="K4" s="166"/>
      <c r="L4" s="166"/>
      <c r="M4" s="169"/>
      <c r="N4" s="171"/>
      <c r="O4" s="171"/>
      <c r="P4" s="171"/>
    </row>
    <row r="5" spans="1:16" ht="17.25" x14ac:dyDescent="0.2">
      <c r="A5" s="173"/>
      <c r="B5" s="174" t="s">
        <v>172</v>
      </c>
      <c r="C5" s="175" t="s">
        <v>173</v>
      </c>
      <c r="D5" s="176" t="s">
        <v>516</v>
      </c>
      <c r="E5" s="177" t="s">
        <v>174</v>
      </c>
      <c r="F5" s="178" t="s">
        <v>175</v>
      </c>
      <c r="G5" s="179" t="s">
        <v>176</v>
      </c>
      <c r="H5" s="179" t="s">
        <v>177</v>
      </c>
      <c r="I5" s="178" t="s">
        <v>178</v>
      </c>
      <c r="J5" s="179" t="s">
        <v>179</v>
      </c>
      <c r="K5" s="178" t="s">
        <v>180</v>
      </c>
      <c r="L5" s="178" t="s">
        <v>181</v>
      </c>
      <c r="M5" s="180" t="s">
        <v>182</v>
      </c>
      <c r="N5" s="310" t="s">
        <v>183</v>
      </c>
      <c r="O5" s="310" t="s">
        <v>183</v>
      </c>
      <c r="P5" s="170" t="s">
        <v>184</v>
      </c>
    </row>
    <row r="6" spans="1:16" ht="13.5" thickBot="1" x14ac:dyDescent="0.25">
      <c r="A6" s="181" t="s">
        <v>185</v>
      </c>
      <c r="B6" s="182"/>
      <c r="C6" s="183" t="s">
        <v>186</v>
      </c>
      <c r="D6" s="183" t="s">
        <v>186</v>
      </c>
      <c r="E6" s="184" t="s">
        <v>187</v>
      </c>
      <c r="F6" s="185" t="s">
        <v>187</v>
      </c>
      <c r="G6" s="185" t="s">
        <v>187</v>
      </c>
      <c r="H6" s="185" t="s">
        <v>187</v>
      </c>
      <c r="I6" s="185" t="s">
        <v>187</v>
      </c>
      <c r="J6" s="185" t="s">
        <v>187</v>
      </c>
      <c r="K6" s="185" t="s">
        <v>187</v>
      </c>
      <c r="L6" s="185" t="s">
        <v>187</v>
      </c>
      <c r="M6" s="186" t="s">
        <v>187</v>
      </c>
      <c r="N6" s="187" t="s">
        <v>836</v>
      </c>
      <c r="O6" s="311" t="s">
        <v>837</v>
      </c>
      <c r="P6" s="170" t="s">
        <v>188</v>
      </c>
    </row>
    <row r="7" spans="1:16" x14ac:dyDescent="0.2">
      <c r="A7" s="188"/>
      <c r="B7" s="189"/>
      <c r="C7" s="190"/>
      <c r="D7" s="191"/>
      <c r="E7" s="192"/>
      <c r="F7" s="193"/>
      <c r="G7" s="193"/>
      <c r="H7" s="193"/>
      <c r="I7" s="193"/>
      <c r="J7" s="193"/>
      <c r="K7" s="193"/>
      <c r="L7" s="193"/>
      <c r="M7" s="194"/>
      <c r="N7" s="195"/>
      <c r="P7" s="170"/>
    </row>
    <row r="8" spans="1:16" x14ac:dyDescent="0.2">
      <c r="A8" s="196">
        <v>1</v>
      </c>
      <c r="B8" s="197">
        <f>IF(Data!N148&gt;0,Data!N148,"")</f>
        <v>1.7112000000000001</v>
      </c>
      <c r="C8" s="226">
        <f>IF(Data!R148&gt;0,Data!R148,"")</f>
        <v>50.1</v>
      </c>
      <c r="D8" s="226">
        <f>IF(Data!P148&gt;0,Data!P148,"")</f>
        <v>4.66</v>
      </c>
      <c r="E8" s="199">
        <f>IF(ISNUMBER(D8),10^(-D8)*10^3,"")</f>
        <v>2.1877616239495488E-2</v>
      </c>
      <c r="F8" s="227">
        <f>IF(Data!T148&gt;0,Data!T148,"")</f>
        <v>0.48199999999999998</v>
      </c>
      <c r="G8" s="227">
        <f>IF(Data!V148&gt;0,Data!V148,"")</f>
        <v>2.8765634674623013</v>
      </c>
      <c r="H8" s="227">
        <f>IF(Data!X148&gt;0,Data!X148,"")</f>
        <v>1.5427516395661134</v>
      </c>
      <c r="I8" s="227">
        <f>IF(Data!Z148&gt;0,Data!Z148,"")</f>
        <v>0.39900000000000002</v>
      </c>
      <c r="J8" s="227">
        <f>IF(Data!AB148&gt;0,Data!AB148,"")</f>
        <v>3.3450226509229997</v>
      </c>
      <c r="K8" s="227">
        <f>IF(Data!AD148&gt;0,Data!AD148,"")</f>
        <v>0.17399999999999999</v>
      </c>
      <c r="L8" s="227">
        <f>IF(Data!AF148&gt;0,Data!AF148,"")</f>
        <v>0.13400000000000001</v>
      </c>
      <c r="M8" s="228">
        <f>IF(Data!AH148&gt;0,Data!AH148,"")</f>
        <v>0.628</v>
      </c>
      <c r="N8" s="197">
        <f>IF(Data!K148&gt;0,Data!K148,"")</f>
        <v>2.6</v>
      </c>
      <c r="P8" s="197" t="str">
        <f>IF(OR(ISNUMBER(B8),ISNUMBER(N8)),Data!G148,"")</f>
        <v>Snow</v>
      </c>
    </row>
    <row r="9" spans="1:16" x14ac:dyDescent="0.2">
      <c r="A9" s="196">
        <v>2</v>
      </c>
      <c r="B9" s="197">
        <f>IF(Data!N149&gt;0,Data!N149,"")</f>
        <v>5.8052000000000001</v>
      </c>
      <c r="C9" s="226">
        <f>IF(Data!R149&gt;0,Data!R149,"")</f>
        <v>53.6</v>
      </c>
      <c r="D9" s="226">
        <f>IF(Data!P149&gt;0,Data!P149,"")</f>
        <v>4.18</v>
      </c>
      <c r="E9" s="199">
        <f t="shared" ref="E9:E37" si="0">IF(ISNUMBER(D9),10^(-D9)*10^3,"")</f>
        <v>6.6069344800759544E-2</v>
      </c>
      <c r="F9" s="227">
        <f>IF(Data!T149&gt;0,Data!T149,"")</f>
        <v>0.19500000000000001</v>
      </c>
      <c r="G9" s="227">
        <f>IF(Data!V149&gt;0,Data!V149,"")</f>
        <v>1.8360851157164746</v>
      </c>
      <c r="H9" s="227">
        <f>IF(Data!X149&gt;0,Data!X149,"")</f>
        <v>1.4032297474547688</v>
      </c>
      <c r="I9" s="227">
        <f>IF(Data!Z149&gt;0,Data!Z149,"")</f>
        <v>7.1999999999999995E-2</v>
      </c>
      <c r="J9" s="227">
        <f>IF(Data!AB149&gt;0,Data!AB149,"")</f>
        <v>2.0444393314485279</v>
      </c>
      <c r="K9" s="227">
        <f>IF(Data!AD149&gt;0,Data!AD149,"")</f>
        <v>8.5999999999999993E-2</v>
      </c>
      <c r="L9" s="227">
        <f>IF(Data!AF149&gt;0,Data!AF149,"")</f>
        <v>4.3999999999999997E-2</v>
      </c>
      <c r="M9" s="228">
        <f>IF(Data!AH149&gt;0,Data!AH149,"")</f>
        <v>0.17399999999999999</v>
      </c>
      <c r="N9" s="197">
        <f>IF(Data!K149&gt;0,Data!K149,"")</f>
        <v>7.3</v>
      </c>
      <c r="P9" s="197" t="str">
        <f>IF(OR(ISNUMBER(B9),ISNUMBER(N9)),Data!G149,"")</f>
        <v>Snow</v>
      </c>
    </row>
    <row r="10" spans="1:16" x14ac:dyDescent="0.2">
      <c r="A10" s="196">
        <v>3</v>
      </c>
      <c r="B10" s="197">
        <f>IF(Data!N150&gt;0,Data!N150,"")</f>
        <v>1.6743999999999999</v>
      </c>
      <c r="C10" s="226">
        <f>IF(Data!R150&gt;0,Data!R150,"")</f>
        <v>84.8</v>
      </c>
      <c r="D10" s="226">
        <f>IF(Data!P150&gt;0,Data!P150,"")</f>
        <v>3.97</v>
      </c>
      <c r="E10" s="199">
        <f t="shared" si="0"/>
        <v>0.10715193052376051</v>
      </c>
      <c r="F10" s="227">
        <f>IF(Data!T150&gt;0,Data!T150,"")</f>
        <v>0.47399999999999998</v>
      </c>
      <c r="G10" s="227">
        <f>IF(Data!V150&gt;0,Data!V150,"")</f>
        <v>2.3658119361341825</v>
      </c>
      <c r="H10" s="227">
        <f>IF(Data!X150&gt;0,Data!X150,"")</f>
        <v>2.6859633153588311</v>
      </c>
      <c r="I10" s="227">
        <f>IF(Data!Z150&gt;0,Data!Z150,"")</f>
        <v>0.14499999999999999</v>
      </c>
      <c r="J10" s="227">
        <f>IF(Data!AB150&gt;0,Data!AB150,"")</f>
        <v>3.2075878762680858</v>
      </c>
      <c r="K10" s="227">
        <f>IF(Data!AD150&gt;0,Data!AD150,"")</f>
        <v>0.13900000000000001</v>
      </c>
      <c r="L10" s="227">
        <f>IF(Data!AF150&gt;0,Data!AF150,"")</f>
        <v>4.3999999999999997E-2</v>
      </c>
      <c r="M10" s="228">
        <f>IF(Data!AH150&gt;0,Data!AH150,"")</f>
        <v>0.17199999999999999</v>
      </c>
      <c r="N10" s="197">
        <f>IF(Data!K150&gt;0,Data!K150,"")</f>
        <v>2.1</v>
      </c>
      <c r="P10" s="197" t="str">
        <f>IF(OR(ISNUMBER(B10),ISNUMBER(N10)),Data!G150,"")</f>
        <v>Snow</v>
      </c>
    </row>
    <row r="11" spans="1:16" x14ac:dyDescent="0.2">
      <c r="A11" s="196">
        <v>4</v>
      </c>
      <c r="B11" s="197">
        <f>IF(Data!N151&gt;0,Data!N151,"")</f>
        <v>2.1528</v>
      </c>
      <c r="C11" s="226">
        <f>IF(Data!R151&gt;0,Data!R151,"")</f>
        <v>34.200000000000003</v>
      </c>
      <c r="D11" s="226">
        <f>IF(Data!P151&gt;0,Data!P151,"")</f>
        <v>4.28</v>
      </c>
      <c r="E11" s="199">
        <f t="shared" si="0"/>
        <v>5.2480746024977175E-2</v>
      </c>
      <c r="F11" s="227">
        <f>IF(Data!T151&gt;0,Data!T151,"")</f>
        <v>2.1999999999999999E-2</v>
      </c>
      <c r="G11" s="227">
        <f>IF(Data!V151&gt;0,Data!V151,"")</f>
        <v>0.82384380130634616</v>
      </c>
      <c r="H11" s="227">
        <f>IF(Data!X151&gt;0,Data!X151,"")</f>
        <v>0.89520984364264755</v>
      </c>
      <c r="I11" s="227">
        <f>IF(Data!Z151&gt;0,Data!Z151,"")</f>
        <v>4.7E-2</v>
      </c>
      <c r="J11" s="227">
        <f>IF(Data!AB151&gt;0,Data!AB151,"")</f>
        <v>0.72366785298519876</v>
      </c>
      <c r="K11" s="227">
        <f>IF(Data!AD151&gt;0,Data!AD151,"")</f>
        <v>3.4000000000000002E-2</v>
      </c>
      <c r="L11" s="227">
        <f>IF(Data!AF151&gt;0,Data!AF151,"")</f>
        <v>2.1999999999999999E-2</v>
      </c>
      <c r="M11" s="228">
        <f>IF(Data!AH151&gt;0,Data!AH151,"")</f>
        <v>0.12</v>
      </c>
      <c r="N11" s="197">
        <f>IF(Data!K151&gt;0,Data!K151,"")</f>
        <v>2.5</v>
      </c>
      <c r="P11" s="197" t="str">
        <f>IF(OR(ISNUMBER(B11),ISNUMBER(N11)),Data!G151,"")</f>
        <v>Snow</v>
      </c>
    </row>
    <row r="12" spans="1:16" x14ac:dyDescent="0.2">
      <c r="A12" s="196">
        <v>5</v>
      </c>
      <c r="B12" s="197" t="str">
        <f>IF(Data!N152&gt;0,Data!N152,"")</f>
        <v/>
      </c>
      <c r="C12" s="226" t="str">
        <f>IF(Data!R152&gt;0,Data!R152,"")</f>
        <v/>
      </c>
      <c r="D12" s="226" t="str">
        <f>IF(Data!P152&gt;0,Data!P152,"")</f>
        <v/>
      </c>
      <c r="E12" s="199" t="str">
        <f t="shared" si="0"/>
        <v/>
      </c>
      <c r="F12" s="227" t="str">
        <f>IF(Data!T152&gt;0,Data!T152,"")</f>
        <v/>
      </c>
      <c r="G12" s="227" t="str">
        <f>IF(Data!V152&gt;0,Data!V152,"")</f>
        <v/>
      </c>
      <c r="H12" s="227" t="str">
        <f>IF(Data!X152&gt;0,Data!X152,"")</f>
        <v/>
      </c>
      <c r="I12" s="227" t="str">
        <f>IF(Data!Z152&gt;0,Data!Z152,"")</f>
        <v/>
      </c>
      <c r="J12" s="227" t="str">
        <f>IF(Data!AB152&gt;0,Data!AB152,"")</f>
        <v/>
      </c>
      <c r="K12" s="227" t="str">
        <f>IF(Data!AD152&gt;0,Data!AD152,"")</f>
        <v/>
      </c>
      <c r="L12" s="227" t="str">
        <f>IF(Data!AF152&gt;0,Data!AF152,"")</f>
        <v/>
      </c>
      <c r="M12" s="228" t="str">
        <f>IF(Data!AH152&gt;0,Data!AH152,"")</f>
        <v/>
      </c>
      <c r="N12" s="197" t="str">
        <f>IF(Data!K152&gt;0,Data!K152,"")</f>
        <v/>
      </c>
      <c r="P12" s="197" t="str">
        <f>IF(OR(ISNUMBER(B12),ISNUMBER(N12)),Data!G152,"")</f>
        <v/>
      </c>
    </row>
    <row r="13" spans="1:16" x14ac:dyDescent="0.2">
      <c r="A13" s="196">
        <v>6</v>
      </c>
      <c r="B13" s="197" t="str">
        <f>IF(Data!N153&gt;0,Data!N153,"")</f>
        <v/>
      </c>
      <c r="C13" s="226" t="str">
        <f>IF(Data!R153&gt;0,Data!R153,"")</f>
        <v/>
      </c>
      <c r="D13" s="226" t="str">
        <f>IF(Data!P153&gt;0,Data!P153,"")</f>
        <v/>
      </c>
      <c r="E13" s="199" t="str">
        <f t="shared" si="0"/>
        <v/>
      </c>
      <c r="F13" s="227" t="str">
        <f>IF(Data!T153&gt;0,Data!T153,"")</f>
        <v/>
      </c>
      <c r="G13" s="227" t="str">
        <f>IF(Data!V153&gt;0,Data!V153,"")</f>
        <v/>
      </c>
      <c r="H13" s="227" t="str">
        <f>IF(Data!X153&gt;0,Data!X153,"")</f>
        <v/>
      </c>
      <c r="I13" s="227" t="str">
        <f>IF(Data!Z153&gt;0,Data!Z153,"")</f>
        <v/>
      </c>
      <c r="J13" s="227" t="str">
        <f>IF(Data!AB153&gt;0,Data!AB153,"")</f>
        <v/>
      </c>
      <c r="K13" s="227" t="str">
        <f>IF(Data!AD153&gt;0,Data!AD153,"")</f>
        <v/>
      </c>
      <c r="L13" s="227" t="str">
        <f>IF(Data!AF153&gt;0,Data!AF153,"")</f>
        <v/>
      </c>
      <c r="M13" s="228" t="str">
        <f>IF(Data!AH153&gt;0,Data!AH153,"")</f>
        <v/>
      </c>
      <c r="N13" s="197" t="str">
        <f>IF(Data!K153&gt;0,Data!K153,"")</f>
        <v/>
      </c>
      <c r="P13" s="197" t="str">
        <f>IF(OR(ISNUMBER(B13),ISNUMBER(N13)),Data!G153,"")</f>
        <v/>
      </c>
    </row>
    <row r="14" spans="1:16" x14ac:dyDescent="0.2">
      <c r="A14" s="196">
        <v>7</v>
      </c>
      <c r="B14" s="197" t="str">
        <f>IF(Data!N154&gt;0,Data!N154,"")</f>
        <v/>
      </c>
      <c r="C14" s="226" t="str">
        <f>IF(Data!R154&gt;0,Data!R154,"")</f>
        <v/>
      </c>
      <c r="D14" s="226" t="str">
        <f>IF(Data!P154&gt;0,Data!P154,"")</f>
        <v/>
      </c>
      <c r="E14" s="199" t="str">
        <f t="shared" si="0"/>
        <v/>
      </c>
      <c r="F14" s="227" t="str">
        <f>IF(Data!T154&gt;0,Data!T154,"")</f>
        <v/>
      </c>
      <c r="G14" s="227" t="str">
        <f>IF(Data!V154&gt;0,Data!V154,"")</f>
        <v/>
      </c>
      <c r="H14" s="227" t="str">
        <f>IF(Data!X154&gt;0,Data!X154,"")</f>
        <v/>
      </c>
      <c r="I14" s="227" t="str">
        <f>IF(Data!Z154&gt;0,Data!Z154,"")</f>
        <v/>
      </c>
      <c r="J14" s="227" t="str">
        <f>IF(Data!AB154&gt;0,Data!AB154,"")</f>
        <v/>
      </c>
      <c r="K14" s="227" t="str">
        <f>IF(Data!AD154&gt;0,Data!AD154,"")</f>
        <v/>
      </c>
      <c r="L14" s="227" t="str">
        <f>IF(Data!AF154&gt;0,Data!AF154,"")</f>
        <v/>
      </c>
      <c r="M14" s="228" t="str">
        <f>IF(Data!AH154&gt;0,Data!AH154,"")</f>
        <v/>
      </c>
      <c r="N14" s="197" t="str">
        <f>IF(Data!K154&gt;0,Data!K154,"")</f>
        <v/>
      </c>
      <c r="P14" s="197" t="str">
        <f>IF(OR(ISNUMBER(B14),ISNUMBER(N14)),Data!G154,"")</f>
        <v/>
      </c>
    </row>
    <row r="15" spans="1:16" x14ac:dyDescent="0.2">
      <c r="A15" s="196">
        <v>8</v>
      </c>
      <c r="B15" s="197">
        <f>IF(Data!N155&gt;0,Data!N155,"")</f>
        <v>0.69919999999999993</v>
      </c>
      <c r="C15" s="226">
        <f>IF(Data!R155&gt;0,Data!R155,"")</f>
        <v>114</v>
      </c>
      <c r="D15" s="226">
        <f>IF(Data!P155&gt;0,Data!P155,"")</f>
        <v>4.09</v>
      </c>
      <c r="E15" s="199">
        <f t="shared" si="0"/>
        <v>8.1283051616409918E-2</v>
      </c>
      <c r="F15" s="227">
        <f>IF(Data!T155&gt;0,Data!T155,"")</f>
        <v>0.40799999999999997</v>
      </c>
      <c r="G15" s="227">
        <f>IF(Data!V155&gt;0,Data!V155,"")</f>
        <v>3.1512533666639784</v>
      </c>
      <c r="H15" s="227">
        <f>IF(Data!X155&gt;0,Data!X155,"")</f>
        <v>4.5027519726843082</v>
      </c>
      <c r="I15" s="227">
        <f>IF(Data!Z155&gt;0,Data!Z155,"")</f>
        <v>0.27700000000000002</v>
      </c>
      <c r="J15" s="227">
        <f>IF(Data!AB155&gt;0,Data!AB155,"")</f>
        <v>6.5665869449526033</v>
      </c>
      <c r="K15" s="227">
        <f>IF(Data!AD155&gt;0,Data!AD155,"")</f>
        <v>0.31</v>
      </c>
      <c r="L15" s="227">
        <f>IF(Data!AF155&gt;0,Data!AF155,"")</f>
        <v>0.20300000000000001</v>
      </c>
      <c r="M15" s="228">
        <f>IF(Data!AH155&gt;0,Data!AH155,"")</f>
        <v>1.167</v>
      </c>
      <c r="N15" s="197">
        <f>IF(Data!K155&gt;0,Data!K155,"")</f>
        <v>1</v>
      </c>
      <c r="P15" s="197" t="str">
        <f>IF(OR(ISNUMBER(B15),ISNUMBER(N15)),Data!G155,"")</f>
        <v>Rain</v>
      </c>
    </row>
    <row r="16" spans="1:16" x14ac:dyDescent="0.2">
      <c r="A16" s="196">
        <v>9</v>
      </c>
      <c r="B16" s="197" t="str">
        <f>IF(Data!N156&gt;0,Data!N156,"")</f>
        <v/>
      </c>
      <c r="C16" s="226" t="str">
        <f>IF(Data!R156&gt;0,Data!R156,"")</f>
        <v/>
      </c>
      <c r="D16" s="226" t="str">
        <f>IF(Data!P156&gt;0,Data!P156,"")</f>
        <v/>
      </c>
      <c r="E16" s="199" t="str">
        <f t="shared" si="0"/>
        <v/>
      </c>
      <c r="F16" s="227" t="str">
        <f>IF(Data!T156&gt;0,Data!T156,"")</f>
        <v/>
      </c>
      <c r="G16" s="227" t="str">
        <f>IF(Data!V156&gt;0,Data!V156,"")</f>
        <v/>
      </c>
      <c r="H16" s="227" t="str">
        <f>IF(Data!X156&gt;0,Data!X156,"")</f>
        <v/>
      </c>
      <c r="I16" s="227" t="str">
        <f>IF(Data!Z156&gt;0,Data!Z156,"")</f>
        <v/>
      </c>
      <c r="J16" s="227" t="str">
        <f>IF(Data!AB156&gt;0,Data!AB156,"")</f>
        <v/>
      </c>
      <c r="K16" s="227" t="str">
        <f>IF(Data!AD156&gt;0,Data!AD156,"")</f>
        <v/>
      </c>
      <c r="L16" s="227" t="str">
        <f>IF(Data!AF156&gt;0,Data!AF156,"")</f>
        <v/>
      </c>
      <c r="M16" s="228" t="str">
        <f>IF(Data!AH156&gt;0,Data!AH156,"")</f>
        <v/>
      </c>
      <c r="N16" s="197">
        <f>IF(Data!K156&gt;0,Data!K156,"")</f>
        <v>0.3</v>
      </c>
      <c r="P16" s="197" t="str">
        <f>IF(OR(ISNUMBER(B16),ISNUMBER(N16)),Data!G156,"")</f>
        <v>Rain</v>
      </c>
    </row>
    <row r="17" spans="1:16" x14ac:dyDescent="0.2">
      <c r="A17" s="196">
        <v>10</v>
      </c>
      <c r="B17" s="197">
        <f>IF(Data!N157&gt;0,Data!N157,"")</f>
        <v>0.51749999999999996</v>
      </c>
      <c r="C17" s="226">
        <f>IF(Data!R157&gt;0,Data!R157,"")</f>
        <v>164.1</v>
      </c>
      <c r="D17" s="226">
        <f>IF(Data!P157&gt;0,Data!P157,"")</f>
        <v>4.21</v>
      </c>
      <c r="E17" s="199">
        <f t="shared" si="0"/>
        <v>6.1659500186148186E-2</v>
      </c>
      <c r="F17" s="227">
        <f>IF(Data!T157&gt;0,Data!T157,"")</f>
        <v>0.76400000000000001</v>
      </c>
      <c r="G17" s="227">
        <f>IF(Data!V157&gt;0,Data!V157,"")</f>
        <v>7.4105280783807759</v>
      </c>
      <c r="H17" s="227">
        <f>IF(Data!X157&gt;0,Data!X157,"")</f>
        <v>7.4383860423476511</v>
      </c>
      <c r="I17" s="227">
        <f>IF(Data!Z157&gt;0,Data!Z157,"")</f>
        <v>0.32500000000000001</v>
      </c>
      <c r="J17" s="227">
        <f>IF(Data!AB157&gt;0,Data!AB157,"")</f>
        <v>11.171816597372359</v>
      </c>
      <c r="K17" s="227">
        <f>IF(Data!AD157&gt;0,Data!AD157,"")</f>
        <v>0.32900000000000001</v>
      </c>
      <c r="L17" s="227">
        <f>IF(Data!AF157&gt;0,Data!AF157,"")</f>
        <v>0.34599999999999997</v>
      </c>
      <c r="M17" s="228">
        <f>IF(Data!AH157&gt;0,Data!AH157,"")</f>
        <v>2.5059999999999998</v>
      </c>
      <c r="N17" s="197">
        <f>IF(Data!K157&gt;0,Data!K157,"")</f>
        <v>0.5</v>
      </c>
      <c r="P17" s="197" t="str">
        <f>IF(OR(ISNUMBER(B17),ISNUMBER(N17)),Data!G157,"")</f>
        <v>Rain</v>
      </c>
    </row>
    <row r="18" spans="1:16" x14ac:dyDescent="0.2">
      <c r="A18" s="196">
        <v>11</v>
      </c>
      <c r="B18" s="197">
        <f>IF(Data!N158&gt;0,Data!N158,"")</f>
        <v>14.237</v>
      </c>
      <c r="C18" s="226">
        <f>IF(Data!R158&gt;0,Data!R158,"")</f>
        <v>41.1</v>
      </c>
      <c r="D18" s="226">
        <f>IF(Data!P158&gt;0,Data!P158,"")</f>
        <v>4.71</v>
      </c>
      <c r="E18" s="199">
        <f t="shared" si="0"/>
        <v>1.9498445997580431E-2</v>
      </c>
      <c r="F18" s="227">
        <f>IF(Data!T158&gt;0,Data!T158,"")</f>
        <v>0.108</v>
      </c>
      <c r="G18" s="227">
        <f>IF(Data!V158&gt;0,Data!V158,"")</f>
        <v>1.7145529070236269</v>
      </c>
      <c r="H18" s="227">
        <f>IF(Data!X158&gt;0,Data!X158,"")</f>
        <v>1.6195220586704422</v>
      </c>
      <c r="I18" s="227">
        <f>IF(Data!Z158&gt;0,Data!Z158,"")</f>
        <v>4.3999999999999997E-2</v>
      </c>
      <c r="J18" s="227">
        <f>IF(Data!AB158&gt;0,Data!AB158,"")</f>
        <v>2.7308367370696822</v>
      </c>
      <c r="K18" s="227">
        <f>IF(Data!AD158&gt;0,Data!AD158,"")</f>
        <v>8.4000000000000005E-2</v>
      </c>
      <c r="L18" s="227">
        <f>IF(Data!AF158&gt;0,Data!AF158,"")</f>
        <v>5.1999999999999998E-2</v>
      </c>
      <c r="M18" s="228">
        <f>IF(Data!AH158&gt;0,Data!AH158,"")</f>
        <v>0.25600000000000001</v>
      </c>
      <c r="N18" s="197">
        <f>IF(Data!K158&gt;0,Data!K158,"")</f>
        <v>14.9</v>
      </c>
      <c r="P18" s="197" t="str">
        <f>IF(OR(ISNUMBER(B18),ISNUMBER(N18)),Data!G158,"")</f>
        <v>Rain</v>
      </c>
    </row>
    <row r="19" spans="1:16" x14ac:dyDescent="0.2">
      <c r="A19" s="196">
        <v>12</v>
      </c>
      <c r="B19" s="197">
        <f>IF(Data!N159&gt;0,Data!N159,"")</f>
        <v>6.5434999999999999</v>
      </c>
      <c r="C19" s="226">
        <f>IF(Data!R159&gt;0,Data!R159,"")</f>
        <v>81.8</v>
      </c>
      <c r="D19" s="226">
        <f>IF(Data!P159&gt;0,Data!P159,"")</f>
        <v>3.9</v>
      </c>
      <c r="E19" s="199">
        <f t="shared" si="0"/>
        <v>0.12589254117941673</v>
      </c>
      <c r="F19" s="227">
        <f>IF(Data!T159&gt;0,Data!T159,"")</f>
        <v>0.17199999999999999</v>
      </c>
      <c r="G19" s="227">
        <f>IF(Data!V159&gt;0,Data!V159,"")</f>
        <v>2.2885554019837109</v>
      </c>
      <c r="H19" s="227">
        <f>IF(Data!X159&gt;0,Data!X159,"")</f>
        <v>2.134217651100331</v>
      </c>
      <c r="I19" s="227">
        <f>IF(Data!Z159&gt;0,Data!Z159,"")</f>
        <v>2.8000000000000001E-2</v>
      </c>
      <c r="J19" s="227">
        <f>IF(Data!AB159&gt;0,Data!AB159,"")</f>
        <v>2.2090504739730585</v>
      </c>
      <c r="K19" s="227">
        <f>IF(Data!AD159&gt;0,Data!AD159,"")</f>
        <v>6.9000000000000006E-2</v>
      </c>
      <c r="L19" s="227">
        <f>IF(Data!AF159&gt;0,Data!AF159,"")</f>
        <v>3.5000000000000003E-2</v>
      </c>
      <c r="M19" s="228">
        <f>IF(Data!AH159&gt;0,Data!AH159,"")</f>
        <v>0.151</v>
      </c>
      <c r="N19" s="197">
        <f>IF(Data!K159&gt;0,Data!K159,"")</f>
        <v>7.6</v>
      </c>
      <c r="P19" s="197" t="str">
        <f>IF(OR(ISNUMBER(B19),ISNUMBER(N19)),Data!G159,"")</f>
        <v>Mixed</v>
      </c>
    </row>
    <row r="20" spans="1:16" x14ac:dyDescent="0.2">
      <c r="A20" s="196">
        <v>13</v>
      </c>
      <c r="B20" s="197">
        <f>IF(Data!N160&gt;0,Data!N160,"")</f>
        <v>2.5851999999999999</v>
      </c>
      <c r="C20" s="226">
        <f>IF(Data!R160&gt;0,Data!R160,"")</f>
        <v>21.8</v>
      </c>
      <c r="D20" s="226">
        <f>IF(Data!P160&gt;0,Data!P160,"")</f>
        <v>4.45</v>
      </c>
      <c r="E20" s="199">
        <f t="shared" si="0"/>
        <v>3.5481338923357482E-2</v>
      </c>
      <c r="F20" s="227">
        <f>IF(Data!T160&gt;0,Data!T160,"")</f>
        <v>2.4E-2</v>
      </c>
      <c r="G20" s="227">
        <f>IF(Data!V160&gt;0,Data!V160,"")</f>
        <v>0.623473784372228</v>
      </c>
      <c r="H20" s="227">
        <f>IF(Data!X160&gt;0,Data!X160,"")</f>
        <v>0.33144793987216592</v>
      </c>
      <c r="I20" s="227">
        <f>IF(Data!Z160&gt;0,Data!Z160,"")</f>
        <v>0.02</v>
      </c>
      <c r="J20" s="227">
        <f>IF(Data!AB160&gt;0,Data!AB160,"")</f>
        <v>0.33621049392981872</v>
      </c>
      <c r="K20" s="227">
        <f>IF(Data!AD160&gt;0,Data!AD160,"")</f>
        <v>1.4999999999999999E-2</v>
      </c>
      <c r="L20" s="227">
        <f>IF(Data!AF160&gt;0,Data!AF160,"")</f>
        <v>8.9999999999999993E-3</v>
      </c>
      <c r="M20" s="228">
        <f>IF(Data!AH160&gt;0,Data!AH160,"")</f>
        <v>6.5000000000000002E-2</v>
      </c>
      <c r="N20" s="197">
        <f>IF(Data!K160&gt;0,Data!K160,"")</f>
        <v>3</v>
      </c>
      <c r="P20" s="197" t="str">
        <f>IF(OR(ISNUMBER(B20),ISNUMBER(N20)),Data!G160,"")</f>
        <v>Snow</v>
      </c>
    </row>
    <row r="21" spans="1:16" x14ac:dyDescent="0.2">
      <c r="A21" s="196">
        <v>14</v>
      </c>
      <c r="B21" s="197" t="str">
        <f>IF(Data!N161&gt;0,Data!N161,"")</f>
        <v/>
      </c>
      <c r="C21" s="226" t="str">
        <f>IF(Data!R161&gt;0,Data!R161,"")</f>
        <v/>
      </c>
      <c r="D21" s="226" t="str">
        <f>IF(Data!P161&gt;0,Data!P161,"")</f>
        <v/>
      </c>
      <c r="E21" s="199" t="str">
        <f t="shared" si="0"/>
        <v/>
      </c>
      <c r="F21" s="227" t="str">
        <f>IF(Data!T161&gt;0,Data!T161,"")</f>
        <v/>
      </c>
      <c r="G21" s="227" t="str">
        <f>IF(Data!V161&gt;0,Data!V161,"")</f>
        <v/>
      </c>
      <c r="H21" s="227" t="str">
        <f>IF(Data!X161&gt;0,Data!X161,"")</f>
        <v/>
      </c>
      <c r="I21" s="227" t="str">
        <f>IF(Data!Z161&gt;0,Data!Z161,"")</f>
        <v/>
      </c>
      <c r="J21" s="227" t="str">
        <f>IF(Data!AB161&gt;0,Data!AB161,"")</f>
        <v/>
      </c>
      <c r="K21" s="227" t="str">
        <f>IF(Data!AD161&gt;0,Data!AD161,"")</f>
        <v/>
      </c>
      <c r="L21" s="227" t="str">
        <f>IF(Data!AF161&gt;0,Data!AF161,"")</f>
        <v/>
      </c>
      <c r="M21" s="228" t="str">
        <f>IF(Data!AH161&gt;0,Data!AH161,"")</f>
        <v/>
      </c>
      <c r="N21" s="197">
        <f>IF(Data!K161&gt;0,Data!K161,"")</f>
        <v>0.1</v>
      </c>
      <c r="P21" s="197" t="str">
        <f>IF(OR(ISNUMBER(B21),ISNUMBER(N21)),Data!G161,"")</f>
        <v>Snow</v>
      </c>
    </row>
    <row r="22" spans="1:16" x14ac:dyDescent="0.2">
      <c r="A22" s="196">
        <v>15</v>
      </c>
      <c r="B22" s="197" t="str">
        <f>IF(Data!N162&gt;0,Data!N162,"")</f>
        <v/>
      </c>
      <c r="C22" s="226" t="str">
        <f>IF(Data!R162&gt;0,Data!R162,"")</f>
        <v/>
      </c>
      <c r="D22" s="226" t="str">
        <f>IF(Data!P162&gt;0,Data!P162,"")</f>
        <v/>
      </c>
      <c r="E22" s="199" t="str">
        <f t="shared" si="0"/>
        <v/>
      </c>
      <c r="F22" s="227" t="str">
        <f>IF(Data!T162&gt;0,Data!T162,"")</f>
        <v/>
      </c>
      <c r="G22" s="227" t="str">
        <f>IF(Data!V162&gt;0,Data!V162,"")</f>
        <v/>
      </c>
      <c r="H22" s="227" t="str">
        <f>IF(Data!X162&gt;0,Data!X162,"")</f>
        <v/>
      </c>
      <c r="I22" s="227" t="str">
        <f>IF(Data!Z162&gt;0,Data!Z162,"")</f>
        <v/>
      </c>
      <c r="J22" s="227" t="str">
        <f>IF(Data!AB162&gt;0,Data!AB162,"")</f>
        <v/>
      </c>
      <c r="K22" s="227" t="str">
        <f>IF(Data!AD162&gt;0,Data!AD162,"")</f>
        <v/>
      </c>
      <c r="L22" s="227" t="str">
        <f>IF(Data!AF162&gt;0,Data!AF162,"")</f>
        <v/>
      </c>
      <c r="M22" s="228" t="str">
        <f>IF(Data!AH162&gt;0,Data!AH162,"")</f>
        <v/>
      </c>
      <c r="N22" s="197" t="str">
        <f>IF(Data!K162&gt;0,Data!K162,"")</f>
        <v/>
      </c>
      <c r="P22" s="197" t="str">
        <f>IF(OR(ISNUMBER(B22),ISNUMBER(N22)),Data!G162,"")</f>
        <v/>
      </c>
    </row>
    <row r="23" spans="1:16" x14ac:dyDescent="0.2">
      <c r="A23" s="196">
        <v>16</v>
      </c>
      <c r="B23" s="197" t="str">
        <f>IF(Data!N163&gt;0,Data!N163,"")</f>
        <v/>
      </c>
      <c r="C23" s="226" t="str">
        <f>IF(Data!R163&gt;0,Data!R163,"")</f>
        <v/>
      </c>
      <c r="D23" s="226" t="str">
        <f>IF(Data!P163&gt;0,Data!P163,"")</f>
        <v/>
      </c>
      <c r="E23" s="199" t="str">
        <f t="shared" si="0"/>
        <v/>
      </c>
      <c r="F23" s="227" t="str">
        <f>IF(Data!T163&gt;0,Data!T163,"")</f>
        <v/>
      </c>
      <c r="G23" s="227" t="str">
        <f>IF(Data!V163&gt;0,Data!V163,"")</f>
        <v/>
      </c>
      <c r="H23" s="227" t="str">
        <f>IF(Data!X163&gt;0,Data!X163,"")</f>
        <v/>
      </c>
      <c r="I23" s="227" t="str">
        <f>IF(Data!Z163&gt;0,Data!Z163,"")</f>
        <v/>
      </c>
      <c r="J23" s="227" t="str">
        <f>IF(Data!AB163&gt;0,Data!AB163,"")</f>
        <v/>
      </c>
      <c r="K23" s="227" t="str">
        <f>IF(Data!AD163&gt;0,Data!AD163,"")</f>
        <v/>
      </c>
      <c r="L23" s="227" t="str">
        <f>IF(Data!AF163&gt;0,Data!AF163,"")</f>
        <v/>
      </c>
      <c r="M23" s="228" t="str">
        <f>IF(Data!AH163&gt;0,Data!AH163,"")</f>
        <v/>
      </c>
      <c r="N23" s="197" t="str">
        <f>IF(Data!K163&gt;0,Data!K163,"")</f>
        <v/>
      </c>
      <c r="P23" s="197" t="str">
        <f>IF(OR(ISNUMBER(B23),ISNUMBER(N23)),Data!G163,"")</f>
        <v/>
      </c>
    </row>
    <row r="24" spans="1:16" x14ac:dyDescent="0.2">
      <c r="A24" s="196">
        <v>17</v>
      </c>
      <c r="B24" s="197" t="str">
        <f>IF(Data!N164&gt;0,Data!N164,"")</f>
        <v/>
      </c>
      <c r="C24" s="226" t="str">
        <f>IF(Data!R164&gt;0,Data!R164,"")</f>
        <v/>
      </c>
      <c r="D24" s="226" t="str">
        <f>IF(Data!P164&gt;0,Data!P164,"")</f>
        <v/>
      </c>
      <c r="E24" s="199" t="str">
        <f t="shared" si="0"/>
        <v/>
      </c>
      <c r="F24" s="227" t="str">
        <f>IF(Data!T164&gt;0,Data!T164,"")</f>
        <v/>
      </c>
      <c r="G24" s="227" t="str">
        <f>IF(Data!V164&gt;0,Data!V164,"")</f>
        <v/>
      </c>
      <c r="H24" s="227" t="str">
        <f>IF(Data!X164&gt;0,Data!X164,"")</f>
        <v/>
      </c>
      <c r="I24" s="227" t="str">
        <f>IF(Data!Z164&gt;0,Data!Z164,"")</f>
        <v/>
      </c>
      <c r="J24" s="227" t="str">
        <f>IF(Data!AB164&gt;0,Data!AB164,"")</f>
        <v/>
      </c>
      <c r="K24" s="227" t="str">
        <f>IF(Data!AD164&gt;0,Data!AD164,"")</f>
        <v/>
      </c>
      <c r="L24" s="227" t="str">
        <f>IF(Data!AF164&gt;0,Data!AF164,"")</f>
        <v/>
      </c>
      <c r="M24" s="228" t="str">
        <f>IF(Data!AH164&gt;0,Data!AH164,"")</f>
        <v/>
      </c>
      <c r="N24" s="197" t="str">
        <f>IF(Data!K164&gt;0,Data!K164,"")</f>
        <v/>
      </c>
      <c r="P24" s="197" t="str">
        <f>IF(OR(ISNUMBER(B24),ISNUMBER(N24)),Data!G164,"")</f>
        <v/>
      </c>
    </row>
    <row r="25" spans="1:16" x14ac:dyDescent="0.2">
      <c r="A25" s="196">
        <v>18</v>
      </c>
      <c r="B25" s="197" t="str">
        <f>IF(Data!N165&gt;0,Data!N165,"")</f>
        <v/>
      </c>
      <c r="C25" s="226" t="str">
        <f>IF(Data!R165&gt;0,Data!R165,"")</f>
        <v/>
      </c>
      <c r="D25" s="226" t="str">
        <f>IF(Data!P165&gt;0,Data!P165,"")</f>
        <v/>
      </c>
      <c r="E25" s="199" t="str">
        <f t="shared" si="0"/>
        <v/>
      </c>
      <c r="F25" s="227" t="str">
        <f>IF(Data!T165&gt;0,Data!T165,"")</f>
        <v/>
      </c>
      <c r="G25" s="227" t="str">
        <f>IF(Data!V165&gt;0,Data!V165,"")</f>
        <v/>
      </c>
      <c r="H25" s="227" t="str">
        <f>IF(Data!X165&gt;0,Data!X165,"")</f>
        <v/>
      </c>
      <c r="I25" s="227" t="str">
        <f>IF(Data!Z165&gt;0,Data!Z165,"")</f>
        <v/>
      </c>
      <c r="J25" s="227" t="str">
        <f>IF(Data!AB165&gt;0,Data!AB165,"")</f>
        <v/>
      </c>
      <c r="K25" s="227" t="str">
        <f>IF(Data!AD165&gt;0,Data!AD165,"")</f>
        <v/>
      </c>
      <c r="L25" s="227" t="str">
        <f>IF(Data!AF165&gt;0,Data!AF165,"")</f>
        <v/>
      </c>
      <c r="M25" s="228" t="str">
        <f>IF(Data!AH165&gt;0,Data!AH165,"")</f>
        <v/>
      </c>
      <c r="N25" s="197" t="str">
        <f>IF(Data!K165&gt;0,Data!K165,"")</f>
        <v/>
      </c>
      <c r="P25" s="197" t="str">
        <f>IF(OR(ISNUMBER(B25),ISNUMBER(N25)),Data!G165,"")</f>
        <v/>
      </c>
    </row>
    <row r="26" spans="1:16" x14ac:dyDescent="0.2">
      <c r="A26" s="196">
        <v>19</v>
      </c>
      <c r="B26" s="197" t="str">
        <f>IF(Data!N166&gt;0,Data!N166,"")</f>
        <v/>
      </c>
      <c r="C26" s="226" t="str">
        <f>IF(Data!R166&gt;0,Data!R166,"")</f>
        <v/>
      </c>
      <c r="D26" s="226" t="str">
        <f>IF(Data!P166&gt;0,Data!P166,"")</f>
        <v/>
      </c>
      <c r="E26" s="199" t="str">
        <f t="shared" si="0"/>
        <v/>
      </c>
      <c r="F26" s="227" t="str">
        <f>IF(Data!T166&gt;0,Data!T166,"")</f>
        <v/>
      </c>
      <c r="G26" s="227" t="str">
        <f>IF(Data!V166&gt;0,Data!V166,"")</f>
        <v/>
      </c>
      <c r="H26" s="227" t="str">
        <f>IF(Data!X166&gt;0,Data!X166,"")</f>
        <v/>
      </c>
      <c r="I26" s="227" t="str">
        <f>IF(Data!Z166&gt;0,Data!Z166,"")</f>
        <v/>
      </c>
      <c r="J26" s="227" t="str">
        <f>IF(Data!AB166&gt;0,Data!AB166,"")</f>
        <v/>
      </c>
      <c r="K26" s="227" t="str">
        <f>IF(Data!AD166&gt;0,Data!AD166,"")</f>
        <v/>
      </c>
      <c r="L26" s="227" t="str">
        <f>IF(Data!AF166&gt;0,Data!AF166,"")</f>
        <v/>
      </c>
      <c r="M26" s="228" t="str">
        <f>IF(Data!AH166&gt;0,Data!AH166,"")</f>
        <v/>
      </c>
      <c r="N26" s="197" t="str">
        <f>IF(Data!K166&gt;0,Data!K166,"")</f>
        <v/>
      </c>
      <c r="P26" s="197" t="str">
        <f>IF(OR(ISNUMBER(B26),ISNUMBER(N26)),Data!G166,"")</f>
        <v/>
      </c>
    </row>
    <row r="27" spans="1:16" x14ac:dyDescent="0.2">
      <c r="A27" s="196">
        <v>20</v>
      </c>
      <c r="B27" s="197" t="str">
        <f>IF(Data!N167&gt;0,Data!N167,"")</f>
        <v/>
      </c>
      <c r="C27" s="226" t="str">
        <f>IF(Data!R167&gt;0,Data!R167,"")</f>
        <v/>
      </c>
      <c r="D27" s="226" t="str">
        <f>IF(Data!P167&gt;0,Data!P167,"")</f>
        <v/>
      </c>
      <c r="E27" s="199" t="str">
        <f t="shared" si="0"/>
        <v/>
      </c>
      <c r="F27" s="227" t="str">
        <f>IF(Data!T167&gt;0,Data!T167,"")</f>
        <v/>
      </c>
      <c r="G27" s="227" t="str">
        <f>IF(Data!V167&gt;0,Data!V167,"")</f>
        <v/>
      </c>
      <c r="H27" s="227" t="str">
        <f>IF(Data!X167&gt;0,Data!X167,"")</f>
        <v/>
      </c>
      <c r="I27" s="227" t="str">
        <f>IF(Data!Z167&gt;0,Data!Z167,"")</f>
        <v/>
      </c>
      <c r="J27" s="227" t="str">
        <f>IF(Data!AB167&gt;0,Data!AB167,"")</f>
        <v/>
      </c>
      <c r="K27" s="227" t="str">
        <f>IF(Data!AD167&gt;0,Data!AD167,"")</f>
        <v/>
      </c>
      <c r="L27" s="227" t="str">
        <f>IF(Data!AF167&gt;0,Data!AF167,"")</f>
        <v/>
      </c>
      <c r="M27" s="228" t="str">
        <f>IF(Data!AH167&gt;0,Data!AH167,"")</f>
        <v/>
      </c>
      <c r="N27" s="197" t="str">
        <f>IF(Data!K167&gt;0,Data!K167,"")</f>
        <v/>
      </c>
      <c r="P27" s="197" t="str">
        <f>IF(OR(ISNUMBER(B27),ISNUMBER(N27)),Data!G167,"")</f>
        <v/>
      </c>
    </row>
    <row r="28" spans="1:16" x14ac:dyDescent="0.2">
      <c r="A28" s="196">
        <v>21</v>
      </c>
      <c r="B28" s="197" t="str">
        <f>IF(Data!N168&gt;0,Data!N168,"")</f>
        <v/>
      </c>
      <c r="C28" s="226" t="str">
        <f>IF(Data!R168&gt;0,Data!R168,"")</f>
        <v/>
      </c>
      <c r="D28" s="226" t="str">
        <f>IF(Data!P168&gt;0,Data!P168,"")</f>
        <v/>
      </c>
      <c r="E28" s="199" t="str">
        <f t="shared" si="0"/>
        <v/>
      </c>
      <c r="F28" s="227" t="str">
        <f>IF(Data!T168&gt;0,Data!T168,"")</f>
        <v/>
      </c>
      <c r="G28" s="227" t="str">
        <f>IF(Data!V168&gt;0,Data!V168,"")</f>
        <v/>
      </c>
      <c r="H28" s="227" t="str">
        <f>IF(Data!X168&gt;0,Data!X168,"")</f>
        <v/>
      </c>
      <c r="I28" s="227" t="str">
        <f>IF(Data!Z168&gt;0,Data!Z168,"")</f>
        <v/>
      </c>
      <c r="J28" s="227" t="str">
        <f>IF(Data!AB168&gt;0,Data!AB168,"")</f>
        <v/>
      </c>
      <c r="K28" s="227" t="str">
        <f>IF(Data!AD168&gt;0,Data!AD168,"")</f>
        <v/>
      </c>
      <c r="L28" s="227" t="str">
        <f>IF(Data!AF168&gt;0,Data!AF168,"")</f>
        <v/>
      </c>
      <c r="M28" s="228" t="str">
        <f>IF(Data!AH168&gt;0,Data!AH168,"")</f>
        <v/>
      </c>
      <c r="N28" s="197" t="str">
        <f>IF(Data!K168&gt;0,Data!K168,"")</f>
        <v/>
      </c>
      <c r="P28" s="197" t="str">
        <f>IF(OR(ISNUMBER(B28),ISNUMBER(N28)),Data!G168,"")</f>
        <v/>
      </c>
    </row>
    <row r="29" spans="1:16" x14ac:dyDescent="0.2">
      <c r="A29" s="196">
        <v>22</v>
      </c>
      <c r="B29" s="197" t="str">
        <f>IF(Data!N169&gt;0,Data!N169,"")</f>
        <v/>
      </c>
      <c r="C29" s="226" t="str">
        <f>IF(Data!R169&gt;0,Data!R169,"")</f>
        <v/>
      </c>
      <c r="D29" s="226" t="str">
        <f>IF(Data!P169&gt;0,Data!P169,"")</f>
        <v/>
      </c>
      <c r="E29" s="199" t="str">
        <f t="shared" si="0"/>
        <v/>
      </c>
      <c r="F29" s="227" t="str">
        <f>IF(Data!T169&gt;0,Data!T169,"")</f>
        <v/>
      </c>
      <c r="G29" s="227" t="str">
        <f>IF(Data!V169&gt;0,Data!V169,"")</f>
        <v/>
      </c>
      <c r="H29" s="227" t="str">
        <f>IF(Data!X169&gt;0,Data!X169,"")</f>
        <v/>
      </c>
      <c r="I29" s="227" t="str">
        <f>IF(Data!Z169&gt;0,Data!Z169,"")</f>
        <v/>
      </c>
      <c r="J29" s="227" t="str">
        <f>IF(Data!AB169&gt;0,Data!AB169,"")</f>
        <v/>
      </c>
      <c r="K29" s="227" t="str">
        <f>IF(Data!AD169&gt;0,Data!AD169,"")</f>
        <v/>
      </c>
      <c r="L29" s="227" t="str">
        <f>IF(Data!AF169&gt;0,Data!AF169,"")</f>
        <v/>
      </c>
      <c r="M29" s="228" t="str">
        <f>IF(Data!AH169&gt;0,Data!AH169,"")</f>
        <v/>
      </c>
      <c r="N29" s="197" t="str">
        <f>IF(Data!K169&gt;0,Data!K169,"")</f>
        <v/>
      </c>
      <c r="P29" s="197" t="str">
        <f>IF(OR(ISNUMBER(B29),ISNUMBER(N29)),Data!G169,"")</f>
        <v/>
      </c>
    </row>
    <row r="30" spans="1:16" x14ac:dyDescent="0.2">
      <c r="A30" s="196">
        <v>23</v>
      </c>
      <c r="B30" s="197">
        <f>IF(Data!N170&gt;0,Data!N170,"")</f>
        <v>3.1372</v>
      </c>
      <c r="C30" s="226">
        <f>IF(Data!R170&gt;0,Data!R170,"")</f>
        <v>26.6</v>
      </c>
      <c r="D30" s="226">
        <f>IF(Data!P170&gt;0,Data!P170,"")</f>
        <v>6.52</v>
      </c>
      <c r="E30" s="199">
        <f t="shared" si="0"/>
        <v>3.0199517204020164E-4</v>
      </c>
      <c r="F30" s="227">
        <f>IF(Data!T170&gt;0,Data!T170,"")</f>
        <v>0.112</v>
      </c>
      <c r="G30" s="227">
        <f>IF(Data!V170&gt;0,Data!V170,"")</f>
        <v>1.0836245447947743</v>
      </c>
      <c r="H30" s="227">
        <f>IF(Data!X170&gt;0,Data!X170,"")</f>
        <v>0.91623826278861575</v>
      </c>
      <c r="I30" s="227">
        <f>IF(Data!Z170&gt;0,Data!Z170,"")</f>
        <v>8.8999999999999996E-2</v>
      </c>
      <c r="J30" s="227">
        <f>IF(Data!AB170&gt;0,Data!AB170,"")</f>
        <v>1.7776656402168061</v>
      </c>
      <c r="K30" s="227">
        <f>IF(Data!AD170&gt;0,Data!AD170,"")</f>
        <v>0.11799999999999999</v>
      </c>
      <c r="L30" s="227">
        <f>IF(Data!AF170&gt;0,Data!AF170,"")</f>
        <v>0.18099999999999999</v>
      </c>
      <c r="M30" s="228">
        <f>IF(Data!AH170&gt;0,Data!AH170,"")</f>
        <v>0.96799999999999997</v>
      </c>
      <c r="N30" s="197">
        <f>IF(Data!K170&gt;0,Data!K170,"")</f>
        <v>2.9</v>
      </c>
      <c r="P30" s="197" t="str">
        <f>IF(OR(ISNUMBER(B30),ISNUMBER(N30)),Data!G170,"")</f>
        <v>Rain</v>
      </c>
    </row>
    <row r="31" spans="1:16" x14ac:dyDescent="0.2">
      <c r="A31" s="196">
        <v>24</v>
      </c>
      <c r="B31" s="197" t="str">
        <f>IF(Data!N171&gt;0,Data!N171,"")</f>
        <v/>
      </c>
      <c r="C31" s="226" t="str">
        <f>IF(Data!R171&gt;0,Data!R171,"")</f>
        <v/>
      </c>
      <c r="D31" s="226" t="str">
        <f>IF(Data!P171&gt;0,Data!P171,"")</f>
        <v/>
      </c>
      <c r="E31" s="199" t="str">
        <f t="shared" si="0"/>
        <v/>
      </c>
      <c r="F31" s="227" t="str">
        <f>IF(Data!T171&gt;0,Data!T171,"")</f>
        <v/>
      </c>
      <c r="G31" s="227" t="str">
        <f>IF(Data!V171&gt;0,Data!V171,"")</f>
        <v/>
      </c>
      <c r="H31" s="227" t="str">
        <f>IF(Data!X171&gt;0,Data!X171,"")</f>
        <v/>
      </c>
      <c r="I31" s="227" t="str">
        <f>IF(Data!Z171&gt;0,Data!Z171,"")</f>
        <v/>
      </c>
      <c r="J31" s="227" t="str">
        <f>IF(Data!AB171&gt;0,Data!AB171,"")</f>
        <v/>
      </c>
      <c r="K31" s="227" t="str">
        <f>IF(Data!AD171&gt;0,Data!AD171,"")</f>
        <v/>
      </c>
      <c r="L31" s="227" t="str">
        <f>IF(Data!AF171&gt;0,Data!AF171,"")</f>
        <v/>
      </c>
      <c r="M31" s="228" t="str">
        <f>IF(Data!AH171&gt;0,Data!AH171,"")</f>
        <v/>
      </c>
      <c r="N31" s="197">
        <f>IF(Data!K171&gt;0,Data!K171,"")</f>
        <v>0.2</v>
      </c>
      <c r="P31" s="197" t="str">
        <f>IF(OR(ISNUMBER(B31),ISNUMBER(N31)),Data!G171,"")</f>
        <v>Rain</v>
      </c>
    </row>
    <row r="32" spans="1:16" x14ac:dyDescent="0.2">
      <c r="A32" s="196">
        <v>25</v>
      </c>
      <c r="B32" s="197" t="str">
        <f>IF(Data!N172&gt;0,Data!N172,"")</f>
        <v/>
      </c>
      <c r="C32" s="226" t="str">
        <f>IF(Data!R172&gt;0,Data!R172,"")</f>
        <v/>
      </c>
      <c r="D32" s="226" t="str">
        <f>IF(Data!P172&gt;0,Data!P172,"")</f>
        <v/>
      </c>
      <c r="E32" s="199" t="str">
        <f t="shared" si="0"/>
        <v/>
      </c>
      <c r="F32" s="227" t="str">
        <f>IF(Data!T172&gt;0,Data!T172,"")</f>
        <v/>
      </c>
      <c r="G32" s="227" t="str">
        <f>IF(Data!V172&gt;0,Data!V172,"")</f>
        <v/>
      </c>
      <c r="H32" s="227" t="str">
        <f>IF(Data!X172&gt;0,Data!X172,"")</f>
        <v/>
      </c>
      <c r="I32" s="227" t="str">
        <f>IF(Data!Z172&gt;0,Data!Z172,"")</f>
        <v/>
      </c>
      <c r="J32" s="227" t="str">
        <f>IF(Data!AB172&gt;0,Data!AB172,"")</f>
        <v/>
      </c>
      <c r="K32" s="227" t="str">
        <f>IF(Data!AD172&gt;0,Data!AD172,"")</f>
        <v/>
      </c>
      <c r="L32" s="227" t="str">
        <f>IF(Data!AF172&gt;0,Data!AF172,"")</f>
        <v/>
      </c>
      <c r="M32" s="228" t="str">
        <f>IF(Data!AH172&gt;0,Data!AH172,"")</f>
        <v/>
      </c>
      <c r="N32" s="197" t="str">
        <f>IF(Data!K172&gt;0,Data!K172,"")</f>
        <v/>
      </c>
      <c r="P32" s="197" t="str">
        <f>IF(OR(ISNUMBER(B32),ISNUMBER(N32)),Data!G172,"")</f>
        <v/>
      </c>
    </row>
    <row r="33" spans="1:16" x14ac:dyDescent="0.2">
      <c r="A33" s="196">
        <v>26</v>
      </c>
      <c r="B33" s="197" t="str">
        <f>IF(Data!N173&gt;0,Data!N173,"")</f>
        <v/>
      </c>
      <c r="C33" s="226" t="str">
        <f>IF(Data!R173&gt;0,Data!R173,"")</f>
        <v/>
      </c>
      <c r="D33" s="226" t="str">
        <f>IF(Data!P173&gt;0,Data!P173,"")</f>
        <v/>
      </c>
      <c r="E33" s="199" t="str">
        <f t="shared" si="0"/>
        <v/>
      </c>
      <c r="F33" s="227" t="str">
        <f>IF(Data!T173&gt;0,Data!T173,"")</f>
        <v/>
      </c>
      <c r="G33" s="227" t="str">
        <f>IF(Data!V173&gt;0,Data!V173,"")</f>
        <v/>
      </c>
      <c r="H33" s="227" t="str">
        <f>IF(Data!X173&gt;0,Data!X173,"")</f>
        <v/>
      </c>
      <c r="I33" s="227" t="str">
        <f>IF(Data!Z173&gt;0,Data!Z173,"")</f>
        <v/>
      </c>
      <c r="J33" s="227" t="str">
        <f>IF(Data!AB173&gt;0,Data!AB173,"")</f>
        <v/>
      </c>
      <c r="K33" s="227" t="str">
        <f>IF(Data!AD173&gt;0,Data!AD173,"")</f>
        <v/>
      </c>
      <c r="L33" s="227" t="str">
        <f>IF(Data!AF173&gt;0,Data!AF173,"")</f>
        <v/>
      </c>
      <c r="M33" s="228" t="str">
        <f>IF(Data!AH173&gt;0,Data!AH173,"")</f>
        <v/>
      </c>
      <c r="N33" s="197" t="str">
        <f>IF(Data!K173&gt;0,Data!K173,"")</f>
        <v/>
      </c>
      <c r="P33" s="197" t="str">
        <f>IF(OR(ISNUMBER(B33),ISNUMBER(N33)),Data!G173,"")</f>
        <v/>
      </c>
    </row>
    <row r="34" spans="1:16" x14ac:dyDescent="0.2">
      <c r="A34" s="196">
        <v>27</v>
      </c>
      <c r="B34" s="197" t="str">
        <f>IF(Data!N174&gt;0,Data!N174,"")</f>
        <v/>
      </c>
      <c r="C34" s="226" t="str">
        <f>IF(Data!R174&gt;0,Data!R174,"")</f>
        <v/>
      </c>
      <c r="D34" s="226" t="str">
        <f>IF(Data!P174&gt;0,Data!P174,"")</f>
        <v/>
      </c>
      <c r="E34" s="199" t="str">
        <f t="shared" si="0"/>
        <v/>
      </c>
      <c r="F34" s="227" t="str">
        <f>IF(Data!T174&gt;0,Data!T174,"")</f>
        <v/>
      </c>
      <c r="G34" s="227" t="str">
        <f>IF(Data!V174&gt;0,Data!V174,"")</f>
        <v/>
      </c>
      <c r="H34" s="227" t="str">
        <f>IF(Data!X174&gt;0,Data!X174,"")</f>
        <v/>
      </c>
      <c r="I34" s="227" t="str">
        <f>IF(Data!Z174&gt;0,Data!Z174,"")</f>
        <v/>
      </c>
      <c r="J34" s="227" t="str">
        <f>IF(Data!AB174&gt;0,Data!AB174,"")</f>
        <v/>
      </c>
      <c r="K34" s="227" t="str">
        <f>IF(Data!AD174&gt;0,Data!AD174,"")</f>
        <v/>
      </c>
      <c r="L34" s="227" t="str">
        <f>IF(Data!AF174&gt;0,Data!AF174,"")</f>
        <v/>
      </c>
      <c r="M34" s="228" t="str">
        <f>IF(Data!AH174&gt;0,Data!AH174,"")</f>
        <v/>
      </c>
      <c r="N34" s="197" t="str">
        <f>IF(Data!K174&gt;0,Data!K174,"")</f>
        <v/>
      </c>
      <c r="P34" s="197" t="str">
        <f>IF(OR(ISNUMBER(B34),ISNUMBER(N34)),Data!G174,"")</f>
        <v/>
      </c>
    </row>
    <row r="35" spans="1:16" x14ac:dyDescent="0.2">
      <c r="A35" s="196">
        <v>28</v>
      </c>
      <c r="B35" s="197">
        <f>IF(Data!N175&gt;0,Data!N175,"")</f>
        <v>5.9040999999999997</v>
      </c>
      <c r="C35" s="226">
        <f>IF(Data!R175&gt;0,Data!R175,"")</f>
        <v>13.5</v>
      </c>
      <c r="D35" s="226">
        <f>IF(Data!P175&gt;0,Data!P175,"")</f>
        <v>6.18</v>
      </c>
      <c r="E35" s="199">
        <f t="shared" si="0"/>
        <v>6.6069344800759506E-4</v>
      </c>
      <c r="F35" s="227">
        <f>IF(Data!T175&gt;0,Data!T175,"")</f>
        <v>0.16200000000000001</v>
      </c>
      <c r="G35" s="227">
        <f>IF(Data!V175&gt;0,Data!V175,"")</f>
        <v>0.44140136763164256</v>
      </c>
      <c r="H35" s="227">
        <f>IF(Data!X175&gt;0,Data!X175,"")</f>
        <v>0.43091570027690451</v>
      </c>
      <c r="I35" s="227">
        <f>IF(Data!Z175&gt;0,Data!Z175,"")</f>
        <v>0.13100000000000001</v>
      </c>
      <c r="J35" s="227">
        <f>IF(Data!AB175&gt;0,Data!AB175,"")</f>
        <v>0.61574719827470581</v>
      </c>
      <c r="K35" s="227">
        <f>IF(Data!AD175&gt;0,Data!AD175,"")</f>
        <v>5.8999999999999997E-2</v>
      </c>
      <c r="L35" s="227">
        <f>IF(Data!AF175&gt;0,Data!AF175,"")</f>
        <v>0.11899999999999999</v>
      </c>
      <c r="M35" s="228">
        <f>IF(Data!AH175&gt;0,Data!AH175,"")</f>
        <v>0.80400000000000005</v>
      </c>
      <c r="N35" s="197">
        <f>IF(Data!K175&gt;0,Data!K175,"")</f>
        <v>5.5</v>
      </c>
      <c r="P35" s="197" t="str">
        <f>IF(OR(ISNUMBER(B35),ISNUMBER(N35)),Data!G175,"")</f>
        <v>Rain</v>
      </c>
    </row>
    <row r="36" spans="1:16" x14ac:dyDescent="0.2">
      <c r="A36" s="196">
        <v>29</v>
      </c>
      <c r="B36" s="197">
        <f>IF(Data!N176&gt;0,Data!N176,"")</f>
        <v>3.0935000000000001</v>
      </c>
      <c r="C36" s="226">
        <f>IF(Data!R176&gt;0,Data!R176,"")</f>
        <v>23.4</v>
      </c>
      <c r="D36" s="226">
        <f>IF(Data!P176&gt;0,Data!P176,"")</f>
        <v>5.76</v>
      </c>
      <c r="E36" s="199">
        <f t="shared" si="0"/>
        <v>1.7378008287493752E-3</v>
      </c>
      <c r="F36" s="227">
        <f>IF(Data!T176&gt;0,Data!T176,"")</f>
        <v>0.16800000000000001</v>
      </c>
      <c r="G36" s="227">
        <f>IF(Data!V176&gt;0,Data!V176,"")</f>
        <v>1.1091508265462462</v>
      </c>
      <c r="H36" s="227">
        <f>IF(Data!X176&gt;0,Data!X176,"")</f>
        <v>1.2480199870916699</v>
      </c>
      <c r="I36" s="227">
        <f>IF(Data!Z176&gt;0,Data!Z176,"")</f>
        <v>0.11700000000000001</v>
      </c>
      <c r="J36" s="227">
        <f>IF(Data!AB176&gt;0,Data!AB176,"")</f>
        <v>1.3650802293954494</v>
      </c>
      <c r="K36" s="227">
        <f>IF(Data!AD176&gt;0,Data!AD176,"")</f>
        <v>8.4000000000000005E-2</v>
      </c>
      <c r="L36" s="227">
        <f>IF(Data!AF176&gt;0,Data!AF176,"")</f>
        <v>0.159</v>
      </c>
      <c r="M36" s="228">
        <f>IF(Data!AH176&gt;0,Data!AH176,"")</f>
        <v>0.92900000000000005</v>
      </c>
      <c r="N36" s="197">
        <f>IF(Data!K176&gt;0,Data!K176,"")</f>
        <v>3</v>
      </c>
      <c r="P36" s="197" t="str">
        <f>IF(OR(ISNUMBER(B36),ISNUMBER(N36)),Data!G176,"")</f>
        <v>Rain</v>
      </c>
    </row>
    <row r="37" spans="1:16" x14ac:dyDescent="0.2">
      <c r="A37" s="196">
        <v>30</v>
      </c>
      <c r="B37" s="197">
        <f>IF(Data!N177&gt;0,Data!N177,"")</f>
        <v>6.4009</v>
      </c>
      <c r="C37" s="226">
        <f>IF(Data!R177&gt;0,Data!R177,"")</f>
        <v>18.100000000000001</v>
      </c>
      <c r="D37" s="226">
        <f>IF(Data!P177&gt;0,Data!P177,"")</f>
        <v>5.3</v>
      </c>
      <c r="E37" s="199">
        <f t="shared" si="0"/>
        <v>5.0118723362727194E-3</v>
      </c>
      <c r="F37" s="227">
        <f>IF(Data!T177&gt;0,Data!T177,"")</f>
        <v>6.8000000000000005E-2</v>
      </c>
      <c r="G37" s="227">
        <f>IF(Data!V177&gt;0,Data!V177,"")</f>
        <v>0.95463775824530273</v>
      </c>
      <c r="H37" s="227">
        <f>IF(Data!X177&gt;0,Data!X177,"")</f>
        <v>0.64153367616747514</v>
      </c>
      <c r="I37" s="227">
        <f>IF(Data!Z177&gt;0,Data!Z177,"")</f>
        <v>3.4000000000000002E-2</v>
      </c>
      <c r="J37" s="227">
        <f>IF(Data!AB177&gt;0,Data!AB177,"")</f>
        <v>1.1340880600991756</v>
      </c>
      <c r="K37" s="227">
        <f>IF(Data!AD177&gt;0,Data!AD177,"")</f>
        <v>6.0999999999999999E-2</v>
      </c>
      <c r="L37" s="227">
        <f>IF(Data!AF177&gt;0,Data!AF177,"")</f>
        <v>7.4999999999999997E-2</v>
      </c>
      <c r="M37" s="228">
        <f>IF(Data!AH177&gt;0,Data!AH177,"")</f>
        <v>0.36099999999999999</v>
      </c>
      <c r="N37" s="197">
        <f>IF(Data!K177&gt;0,Data!K177,"")</f>
        <v>6.1</v>
      </c>
      <c r="P37" s="197" t="str">
        <f>IF(OR(ISNUMBER(B37),ISNUMBER(N37)),Data!G177,"")</f>
        <v>Rain</v>
      </c>
    </row>
    <row r="38" spans="1:16" x14ac:dyDescent="0.2">
      <c r="A38" s="196"/>
      <c r="B38" s="197"/>
      <c r="C38" s="226"/>
      <c r="D38" s="226"/>
      <c r="E38" s="199"/>
      <c r="F38" s="227"/>
      <c r="G38" s="227"/>
      <c r="H38" s="227"/>
      <c r="I38" s="227"/>
      <c r="J38" s="227"/>
      <c r="K38" s="227"/>
      <c r="L38" s="227"/>
      <c r="M38" s="228"/>
      <c r="N38" s="197" t="str">
        <f>IF(Data!K87&gt;0,Data!K87,"")</f>
        <v/>
      </c>
      <c r="P38" s="197" t="str">
        <f>IF(ISNUMBER(B38),Data!G87,"")</f>
        <v/>
      </c>
    </row>
    <row r="39" spans="1:16" x14ac:dyDescent="0.2">
      <c r="A39" s="202"/>
      <c r="B39" s="203" t="s">
        <v>189</v>
      </c>
      <c r="C39" s="204"/>
      <c r="D39" s="205"/>
      <c r="E39" s="206"/>
      <c r="F39" s="207"/>
      <c r="G39" s="207"/>
      <c r="H39" s="207"/>
      <c r="I39" s="207"/>
      <c r="J39" s="207"/>
      <c r="K39" s="207"/>
      <c r="L39" s="207"/>
      <c r="M39" s="208"/>
      <c r="N39" s="170"/>
      <c r="O39" s="170"/>
      <c r="P39" s="171"/>
    </row>
    <row r="40" spans="1:16" x14ac:dyDescent="0.2">
      <c r="A40" s="209" t="s">
        <v>511</v>
      </c>
      <c r="B40" s="210">
        <f>gewMW!D184</f>
        <v>54.4617</v>
      </c>
      <c r="C40" s="211">
        <f>gewMW!E185</f>
        <v>42.328658304827073</v>
      </c>
      <c r="D40" s="212">
        <f>gewMW!F185</f>
        <v>4.4269874892093828</v>
      </c>
      <c r="E40" s="213">
        <f>gewMW!H185</f>
        <v>3.7412136549084866E-2</v>
      </c>
      <c r="F40" s="214">
        <f>gewMW!I185</f>
        <v>0.15545614257358839</v>
      </c>
      <c r="G40" s="214">
        <f>gewMW!J185</f>
        <v>1.5405098973755837</v>
      </c>
      <c r="H40" s="214">
        <f>gewMW!K185</f>
        <v>1.3858040124288054</v>
      </c>
      <c r="I40" s="214">
        <f>gewMW!L185</f>
        <v>7.8957261708687027E-2</v>
      </c>
      <c r="J40" s="214">
        <f>gewMW!M185</f>
        <v>2.0159351130523273</v>
      </c>
      <c r="K40" s="214">
        <f>gewMW!N185</f>
        <v>8.3452595126483384E-2</v>
      </c>
      <c r="L40" s="214">
        <f>gewMW!O185</f>
        <v>7.6415642552472657E-2</v>
      </c>
      <c r="M40" s="215">
        <f>gewMW!P185</f>
        <v>0.41337239748300175</v>
      </c>
      <c r="N40" s="170">
        <f>SUM(N8:N38)</f>
        <v>59.600000000000009</v>
      </c>
      <c r="O40" s="170">
        <f>SUM(O8:O38)</f>
        <v>0</v>
      </c>
    </row>
    <row r="41" spans="1:16" ht="13.5" thickBot="1" x14ac:dyDescent="0.25">
      <c r="A41" s="217"/>
      <c r="B41" s="218"/>
      <c r="C41" s="219"/>
      <c r="D41" s="220"/>
      <c r="E41" s="221"/>
      <c r="F41" s="222"/>
      <c r="G41" s="222"/>
      <c r="H41" s="222"/>
      <c r="I41" s="222"/>
      <c r="J41" s="222"/>
      <c r="K41" s="222"/>
      <c r="L41" s="222"/>
      <c r="M41" s="223"/>
      <c r="N41" s="170"/>
      <c r="O41" s="170"/>
      <c r="P41" s="171"/>
    </row>
    <row r="42" spans="1:16" x14ac:dyDescent="0.2">
      <c r="A42" s="171"/>
      <c r="B42" s="171"/>
      <c r="C42" s="224"/>
      <c r="D42" s="198"/>
      <c r="E42" s="225"/>
      <c r="F42" s="200"/>
      <c r="G42" s="200"/>
      <c r="H42" s="200"/>
      <c r="I42" s="200"/>
      <c r="J42" s="200"/>
      <c r="K42" s="200"/>
      <c r="L42" s="200"/>
      <c r="M42" s="201"/>
      <c r="N42" s="170">
        <f>B40*100/N40</f>
        <v>91.378691275167768</v>
      </c>
      <c r="O42" s="170" t="e">
        <f>B40*100/O40</f>
        <v>#DIV/0!</v>
      </c>
      <c r="P42" s="216" t="s">
        <v>190</v>
      </c>
    </row>
    <row r="43" spans="1:16" x14ac:dyDescent="0.2">
      <c r="A43" s="224"/>
      <c r="B43" s="171"/>
      <c r="C43" s="224"/>
      <c r="D43" s="198"/>
      <c r="E43" s="225"/>
      <c r="F43" s="200"/>
      <c r="G43" s="200"/>
      <c r="H43" s="200"/>
      <c r="I43" s="200"/>
      <c r="J43" s="200"/>
      <c r="K43" s="200"/>
      <c r="L43" s="200"/>
      <c r="M43" s="201"/>
      <c r="N43" s="170"/>
      <c r="O43" s="170"/>
      <c r="P43" s="171"/>
    </row>
  </sheetData>
  <phoneticPr fontId="0" type="noConversion"/>
  <pageMargins left="0.78740157499999996" right="0.78740157499999996" top="0.984251969" bottom="0.984251969" header="0.4921259845" footer="0.492125984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43"/>
  <sheetViews>
    <sheetView zoomScale="84" workbookViewId="0">
      <selection activeCell="B38" sqref="B38"/>
    </sheetView>
  </sheetViews>
  <sheetFormatPr baseColWidth="10" defaultRowHeight="12.75" x14ac:dyDescent="0.2"/>
  <cols>
    <col min="2" max="2" width="6.28515625" customWidth="1"/>
    <col min="3" max="3" width="6.85546875" customWidth="1"/>
    <col min="4" max="4" width="6.28515625" customWidth="1"/>
    <col min="5" max="5" width="7.5703125" customWidth="1"/>
    <col min="6" max="13" width="6.28515625" customWidth="1"/>
    <col min="14" max="14" width="6.5703125" customWidth="1"/>
    <col min="15" max="15" width="8.7109375" customWidth="1"/>
    <col min="16" max="16" width="6.7109375" customWidth="1"/>
  </cols>
  <sheetData>
    <row r="1" spans="1:16" ht="15.75" x14ac:dyDescent="0.25">
      <c r="A1" s="153" t="s">
        <v>171</v>
      </c>
      <c r="B1" s="142"/>
      <c r="C1" s="143"/>
      <c r="D1" s="154"/>
      <c r="E1" s="155"/>
      <c r="F1" s="143"/>
      <c r="G1" s="143"/>
      <c r="H1" s="143"/>
      <c r="I1" s="143"/>
      <c r="J1" s="143"/>
      <c r="K1" s="143"/>
      <c r="L1" s="143"/>
      <c r="M1" s="156"/>
      <c r="N1" s="157"/>
      <c r="O1" s="158"/>
      <c r="P1" s="158"/>
    </row>
    <row r="2" spans="1:16" ht="15.75" x14ac:dyDescent="0.25">
      <c r="A2" s="159"/>
      <c r="B2" s="160"/>
      <c r="C2" s="161"/>
      <c r="D2" s="160"/>
      <c r="E2" s="162"/>
      <c r="F2" s="161"/>
      <c r="G2" s="161"/>
      <c r="H2" s="161"/>
      <c r="I2" s="161"/>
      <c r="J2" s="161"/>
      <c r="K2" s="161"/>
      <c r="L2" s="161"/>
      <c r="M2" s="163"/>
      <c r="N2" s="157"/>
      <c r="O2" s="158"/>
      <c r="P2" s="158"/>
    </row>
    <row r="3" spans="1:16" ht="15.75" x14ac:dyDescent="0.25">
      <c r="A3" s="164" t="s">
        <v>568</v>
      </c>
      <c r="B3" s="165"/>
      <c r="C3" s="166"/>
      <c r="D3" s="167"/>
      <c r="E3" s="168"/>
      <c r="F3" s="166"/>
      <c r="G3" s="166"/>
      <c r="H3" s="166"/>
      <c r="I3" s="166"/>
      <c r="J3" s="166"/>
      <c r="K3" s="166"/>
      <c r="L3" s="166"/>
      <c r="M3" s="169"/>
      <c r="N3" s="171"/>
      <c r="O3" s="224" t="s">
        <v>835</v>
      </c>
      <c r="P3" s="171"/>
    </row>
    <row r="4" spans="1:16" ht="13.5" thickBot="1" x14ac:dyDescent="0.25">
      <c r="A4" s="172"/>
      <c r="B4" s="167"/>
      <c r="C4" s="166"/>
      <c r="D4" s="167"/>
      <c r="E4" s="168"/>
      <c r="F4" s="166"/>
      <c r="G4" s="166"/>
      <c r="H4" s="166"/>
      <c r="I4" s="166"/>
      <c r="J4" s="166"/>
      <c r="K4" s="166"/>
      <c r="L4" s="166"/>
      <c r="M4" s="169"/>
      <c r="N4" s="171"/>
      <c r="O4" s="171"/>
      <c r="P4" s="171"/>
    </row>
    <row r="5" spans="1:16" ht="17.25" x14ac:dyDescent="0.2">
      <c r="A5" s="173"/>
      <c r="B5" s="174" t="s">
        <v>172</v>
      </c>
      <c r="C5" s="175" t="s">
        <v>173</v>
      </c>
      <c r="D5" s="176" t="s">
        <v>516</v>
      </c>
      <c r="E5" s="177" t="s">
        <v>174</v>
      </c>
      <c r="F5" s="178" t="s">
        <v>175</v>
      </c>
      <c r="G5" s="179" t="s">
        <v>176</v>
      </c>
      <c r="H5" s="179" t="s">
        <v>177</v>
      </c>
      <c r="I5" s="178" t="s">
        <v>178</v>
      </c>
      <c r="J5" s="179" t="s">
        <v>179</v>
      </c>
      <c r="K5" s="178" t="s">
        <v>180</v>
      </c>
      <c r="L5" s="178" t="s">
        <v>181</v>
      </c>
      <c r="M5" s="180" t="s">
        <v>182</v>
      </c>
      <c r="N5" s="310" t="s">
        <v>183</v>
      </c>
      <c r="O5" s="310" t="s">
        <v>183</v>
      </c>
      <c r="P5" s="170" t="s">
        <v>184</v>
      </c>
    </row>
    <row r="6" spans="1:16" ht="13.5" thickBot="1" x14ac:dyDescent="0.25">
      <c r="A6" s="181" t="s">
        <v>185</v>
      </c>
      <c r="B6" s="182"/>
      <c r="C6" s="183" t="s">
        <v>186</v>
      </c>
      <c r="D6" s="183" t="s">
        <v>186</v>
      </c>
      <c r="E6" s="184" t="s">
        <v>187</v>
      </c>
      <c r="F6" s="185" t="s">
        <v>187</v>
      </c>
      <c r="G6" s="185" t="s">
        <v>187</v>
      </c>
      <c r="H6" s="185" t="s">
        <v>187</v>
      </c>
      <c r="I6" s="185" t="s">
        <v>187</v>
      </c>
      <c r="J6" s="185" t="s">
        <v>187</v>
      </c>
      <c r="K6" s="185" t="s">
        <v>187</v>
      </c>
      <c r="L6" s="185" t="s">
        <v>187</v>
      </c>
      <c r="M6" s="186" t="s">
        <v>187</v>
      </c>
      <c r="N6" s="187" t="s">
        <v>836</v>
      </c>
      <c r="O6" s="311" t="s">
        <v>837</v>
      </c>
      <c r="P6" s="170" t="s">
        <v>188</v>
      </c>
    </row>
    <row r="7" spans="1:16" x14ac:dyDescent="0.2">
      <c r="A7" s="188"/>
      <c r="B7" s="189"/>
      <c r="C7" s="190"/>
      <c r="D7" s="191"/>
      <c r="E7" s="192"/>
      <c r="F7" s="193"/>
      <c r="G7" s="193"/>
      <c r="H7" s="193"/>
      <c r="I7" s="193"/>
      <c r="J7" s="193"/>
      <c r="K7" s="193"/>
      <c r="L7" s="193"/>
      <c r="M7" s="194"/>
      <c r="N7" s="195"/>
      <c r="P7" s="170"/>
    </row>
    <row r="8" spans="1:16" x14ac:dyDescent="0.2">
      <c r="A8" s="196">
        <v>1</v>
      </c>
      <c r="B8" s="197" t="str">
        <f>IF(Data!N178&gt;0,Data!N178,"")</f>
        <v/>
      </c>
      <c r="C8" s="226" t="str">
        <f>IF(Data!R178&gt;0,Data!R178,"")</f>
        <v/>
      </c>
      <c r="D8" s="226" t="str">
        <f>IF(Data!P178&gt;0,Data!P178,"")</f>
        <v/>
      </c>
      <c r="E8" s="199" t="str">
        <f>IF(ISNUMBER(D8),10^(-D8)*10^3,"")</f>
        <v/>
      </c>
      <c r="F8" s="227" t="str">
        <f>IF(Data!T178&gt;0,Data!T178,"")</f>
        <v/>
      </c>
      <c r="G8" s="227" t="str">
        <f>IF(Data!V178&gt;0,Data!V178,"")</f>
        <v/>
      </c>
      <c r="H8" s="227" t="str">
        <f>IF(Data!X178&gt;0,Data!X178,"")</f>
        <v/>
      </c>
      <c r="I8" s="227" t="str">
        <f>IF(Data!Z178&gt;0,Data!Z178,"")</f>
        <v/>
      </c>
      <c r="J8" s="227" t="str">
        <f>IF(Data!AB178&gt;0,Data!AB178,"")</f>
        <v/>
      </c>
      <c r="K8" s="227" t="str">
        <f>IF(Data!AD178&gt;0,Data!AD178,"")</f>
        <v/>
      </c>
      <c r="L8" s="227" t="str">
        <f>IF(Data!AF178&gt;0,Data!AF178,"")</f>
        <v/>
      </c>
      <c r="M8" s="228" t="str">
        <f>IF(Data!AH178&gt;0,Data!AH178,"")</f>
        <v/>
      </c>
      <c r="N8" s="197">
        <f>IF(Data!K178&gt;0,Data!K178,"")</f>
        <v>0.3</v>
      </c>
      <c r="P8" s="197" t="str">
        <f>IF(OR(ISNUMBER(B8),ISNUMBER(N8)),Data!G178,"")</f>
        <v>Rain</v>
      </c>
    </row>
    <row r="9" spans="1:16" x14ac:dyDescent="0.2">
      <c r="A9" s="196">
        <v>2</v>
      </c>
      <c r="B9" s="197" t="str">
        <f>IF(Data!N179&gt;0,Data!N179,"")</f>
        <v/>
      </c>
      <c r="C9" s="226" t="str">
        <f>IF(Data!R179&gt;0,Data!R179,"")</f>
        <v/>
      </c>
      <c r="D9" s="226" t="str">
        <f>IF(Data!P179&gt;0,Data!P179,"")</f>
        <v/>
      </c>
      <c r="E9" s="199" t="str">
        <f t="shared" ref="E9:E38" si="0">IF(ISNUMBER(D9),10^(-D9)*10^3,"")</f>
        <v/>
      </c>
      <c r="F9" s="227" t="str">
        <f>IF(Data!T179&gt;0,Data!T179,"")</f>
        <v/>
      </c>
      <c r="G9" s="227" t="str">
        <f>IF(Data!V179&gt;0,Data!V179,"")</f>
        <v/>
      </c>
      <c r="H9" s="227" t="str">
        <f>IF(Data!X179&gt;0,Data!X179,"")</f>
        <v/>
      </c>
      <c r="I9" s="227" t="str">
        <f>IF(Data!Z179&gt;0,Data!Z179,"")</f>
        <v/>
      </c>
      <c r="J9" s="227" t="str">
        <f>IF(Data!AB179&gt;0,Data!AB179,"")</f>
        <v/>
      </c>
      <c r="K9" s="227" t="str">
        <f>IF(Data!AD179&gt;0,Data!AD179,"")</f>
        <v/>
      </c>
      <c r="L9" s="227" t="str">
        <f>IF(Data!AF179&gt;0,Data!AF179,"")</f>
        <v/>
      </c>
      <c r="M9" s="228" t="str">
        <f>IF(Data!AH179&gt;0,Data!AH179,"")</f>
        <v/>
      </c>
      <c r="N9" s="197" t="str">
        <f>IF(Data!K179&gt;0,Data!K179,"")</f>
        <v/>
      </c>
      <c r="P9" s="197" t="str">
        <f>IF(OR(ISNUMBER(B9),ISNUMBER(N9)),Data!G179,"")</f>
        <v/>
      </c>
    </row>
    <row r="10" spans="1:16" x14ac:dyDescent="0.2">
      <c r="A10" s="196">
        <v>3</v>
      </c>
      <c r="B10" s="197">
        <f>IF(Data!N180&gt;0,Data!N180,"")</f>
        <v>2.5070000000000001</v>
      </c>
      <c r="C10" s="226">
        <f>IF(Data!R180&gt;0,Data!R180,"")</f>
        <v>10.3</v>
      </c>
      <c r="D10" s="226">
        <f>IF(Data!P180&gt;0,Data!P180,"")</f>
        <v>6.21</v>
      </c>
      <c r="E10" s="199">
        <f t="shared" si="0"/>
        <v>6.165950018614814E-4</v>
      </c>
      <c r="F10" s="227">
        <f>IF(Data!T180&gt;0,Data!T180,"")</f>
        <v>0.106</v>
      </c>
      <c r="G10" s="227">
        <f>IF(Data!V180&gt;0,Data!V180,"")</f>
        <v>0.42152249334731073</v>
      </c>
      <c r="H10" s="227">
        <f>IF(Data!X180&gt;0,Data!X180,"")</f>
        <v>0.31742899377485373</v>
      </c>
      <c r="I10" s="227">
        <f>IF(Data!Z180&gt;0,Data!Z180,"")</f>
        <v>6.4000000000000001E-2</v>
      </c>
      <c r="J10" s="227">
        <f>IF(Data!AB180&gt;0,Data!AB180,"")</f>
        <v>0.53921364820666329</v>
      </c>
      <c r="K10" s="227">
        <f>IF(Data!AD180&gt;0,Data!AD180,"")</f>
        <v>1.9E-2</v>
      </c>
      <c r="L10" s="227">
        <f>IF(Data!AF180&gt;0,Data!AF180,"")</f>
        <v>0.108</v>
      </c>
      <c r="M10" s="228">
        <f>IF(Data!AH180&gt;0,Data!AH180,"")</f>
        <v>0.50700000000000001</v>
      </c>
      <c r="N10" s="197">
        <f>IF(Data!K180&gt;0,Data!K180,"")</f>
        <v>2.2999999999999998</v>
      </c>
      <c r="P10" s="197" t="str">
        <f>IF(OR(ISNUMBER(B10),ISNUMBER(N10)),Data!G180,"")</f>
        <v>Rain</v>
      </c>
    </row>
    <row r="11" spans="1:16" x14ac:dyDescent="0.2">
      <c r="A11" s="196">
        <v>4</v>
      </c>
      <c r="B11" s="197">
        <f>IF(Data!N181&gt;0,Data!N181,"")</f>
        <v>3.1372</v>
      </c>
      <c r="C11" s="226">
        <f>IF(Data!R181&gt;0,Data!R181,"")</f>
        <v>12.8</v>
      </c>
      <c r="D11" s="226">
        <f>IF(Data!P181&gt;0,Data!P181,"")</f>
        <v>5.6</v>
      </c>
      <c r="E11" s="199">
        <f t="shared" si="0"/>
        <v>2.5118864315095807E-3</v>
      </c>
      <c r="F11" s="227">
        <f>IF(Data!T181&gt;0,Data!T181,"")</f>
        <v>0.08</v>
      </c>
      <c r="G11" s="227">
        <f>IF(Data!V181&gt;0,Data!V181,"")</f>
        <v>0.56202999112974761</v>
      </c>
      <c r="H11" s="227">
        <f>IF(Data!X181&gt;0,Data!X181,"")</f>
        <v>0.43425354458578835</v>
      </c>
      <c r="I11" s="227">
        <f>IF(Data!Z181&gt;0,Data!Z181,"")</f>
        <v>3.1E-2</v>
      </c>
      <c r="J11" s="227">
        <f>IF(Data!AB181&gt;0,Data!AB181,"")</f>
        <v>0.86900367304531934</v>
      </c>
      <c r="K11" s="227">
        <f>IF(Data!AD181&gt;0,Data!AD181,"")</f>
        <v>3.6999999999999998E-2</v>
      </c>
      <c r="L11" s="227">
        <f>IF(Data!AF181&gt;0,Data!AF181,"")</f>
        <v>6.0999999999999999E-2</v>
      </c>
      <c r="M11" s="228">
        <f>IF(Data!AH181&gt;0,Data!AH181,"")</f>
        <v>0.25700000000000001</v>
      </c>
      <c r="N11" s="197">
        <f>IF(Data!K181&gt;0,Data!K181,"")</f>
        <v>3.4</v>
      </c>
      <c r="P11" s="197" t="str">
        <f>IF(OR(ISNUMBER(B11),ISNUMBER(N11)),Data!G181,"")</f>
        <v>Rain</v>
      </c>
    </row>
    <row r="12" spans="1:16" x14ac:dyDescent="0.2">
      <c r="A12" s="196">
        <v>5</v>
      </c>
      <c r="B12" s="197" t="str">
        <f>IF(Data!N182&gt;0,Data!N182,"")</f>
        <v/>
      </c>
      <c r="C12" s="226" t="str">
        <f>IF(Data!R182&gt;0,Data!R182,"")</f>
        <v/>
      </c>
      <c r="D12" s="226" t="str">
        <f>IF(Data!P182&gt;0,Data!P182,"")</f>
        <v/>
      </c>
      <c r="E12" s="199" t="str">
        <f t="shared" si="0"/>
        <v/>
      </c>
      <c r="F12" s="227" t="str">
        <f>IF(Data!T182&gt;0,Data!T182,"")</f>
        <v/>
      </c>
      <c r="G12" s="227" t="str">
        <f>IF(Data!V182&gt;0,Data!V182,"")</f>
        <v/>
      </c>
      <c r="H12" s="227" t="str">
        <f>IF(Data!X182&gt;0,Data!X182,"")</f>
        <v/>
      </c>
      <c r="I12" s="227" t="str">
        <f>IF(Data!Z182&gt;0,Data!Z182,"")</f>
        <v/>
      </c>
      <c r="J12" s="227" t="str">
        <f>IF(Data!AB182&gt;0,Data!AB182,"")</f>
        <v/>
      </c>
      <c r="K12" s="227" t="str">
        <f>IF(Data!AD182&gt;0,Data!AD182,"")</f>
        <v/>
      </c>
      <c r="L12" s="227" t="str">
        <f>IF(Data!AF182&gt;0,Data!AF182,"")</f>
        <v/>
      </c>
      <c r="M12" s="228" t="str">
        <f>IF(Data!AH182&gt;0,Data!AH182,"")</f>
        <v/>
      </c>
      <c r="N12" s="197" t="str">
        <f>IF(Data!K182&gt;0,Data!K182,"")</f>
        <v/>
      </c>
      <c r="P12" s="197" t="str">
        <f>IF(OR(ISNUMBER(B12),ISNUMBER(N12)),Data!G182,"")</f>
        <v/>
      </c>
    </row>
    <row r="13" spans="1:16" x14ac:dyDescent="0.2">
      <c r="A13" s="196">
        <v>6</v>
      </c>
      <c r="B13" s="197" t="str">
        <f>IF(Data!N183&gt;0,Data!N183,"")</f>
        <v/>
      </c>
      <c r="C13" s="226" t="str">
        <f>IF(Data!R183&gt;0,Data!R183,"")</f>
        <v/>
      </c>
      <c r="D13" s="226" t="str">
        <f>IF(Data!P183&gt;0,Data!P183,"")</f>
        <v/>
      </c>
      <c r="E13" s="199" t="str">
        <f t="shared" si="0"/>
        <v/>
      </c>
      <c r="F13" s="227" t="str">
        <f>IF(Data!T183&gt;0,Data!T183,"")</f>
        <v/>
      </c>
      <c r="G13" s="227" t="str">
        <f>IF(Data!V183&gt;0,Data!V183,"")</f>
        <v/>
      </c>
      <c r="H13" s="227" t="str">
        <f>IF(Data!X183&gt;0,Data!X183,"")</f>
        <v/>
      </c>
      <c r="I13" s="227" t="str">
        <f>IF(Data!Z183&gt;0,Data!Z183,"")</f>
        <v/>
      </c>
      <c r="J13" s="227" t="str">
        <f>IF(Data!AB183&gt;0,Data!AB183,"")</f>
        <v/>
      </c>
      <c r="K13" s="227" t="str">
        <f>IF(Data!AD183&gt;0,Data!AD183,"")</f>
        <v/>
      </c>
      <c r="L13" s="227" t="str">
        <f>IF(Data!AF183&gt;0,Data!AF183,"")</f>
        <v/>
      </c>
      <c r="M13" s="228" t="str">
        <f>IF(Data!AH183&gt;0,Data!AH183,"")</f>
        <v/>
      </c>
      <c r="N13" s="197" t="str">
        <f>IF(Data!K183&gt;0,Data!K183,"")</f>
        <v/>
      </c>
      <c r="P13" s="197" t="str">
        <f>IF(OR(ISNUMBER(B13),ISNUMBER(N13)),Data!G183,"")</f>
        <v/>
      </c>
    </row>
    <row r="14" spans="1:16" x14ac:dyDescent="0.2">
      <c r="A14" s="196">
        <v>7</v>
      </c>
      <c r="B14" s="197" t="str">
        <f>IF(Data!N184&gt;0,Data!N184,"")</f>
        <v/>
      </c>
      <c r="C14" s="226" t="str">
        <f>IF(Data!R184&gt;0,Data!R184,"")</f>
        <v/>
      </c>
      <c r="D14" s="226" t="str">
        <f>IF(Data!P184&gt;0,Data!P184,"")</f>
        <v/>
      </c>
      <c r="E14" s="199" t="str">
        <f t="shared" si="0"/>
        <v/>
      </c>
      <c r="F14" s="227" t="str">
        <f>IF(Data!T184&gt;0,Data!T184,"")</f>
        <v/>
      </c>
      <c r="G14" s="227" t="str">
        <f>IF(Data!V184&gt;0,Data!V184,"")</f>
        <v/>
      </c>
      <c r="H14" s="227" t="str">
        <f>IF(Data!X184&gt;0,Data!X184,"")</f>
        <v/>
      </c>
      <c r="I14" s="227" t="str">
        <f>IF(Data!Z184&gt;0,Data!Z184,"")</f>
        <v/>
      </c>
      <c r="J14" s="227" t="str">
        <f>IF(Data!AB184&gt;0,Data!AB184,"")</f>
        <v/>
      </c>
      <c r="K14" s="227" t="str">
        <f>IF(Data!AD184&gt;0,Data!AD184,"")</f>
        <v/>
      </c>
      <c r="L14" s="227" t="str">
        <f>IF(Data!AF184&gt;0,Data!AF184,"")</f>
        <v/>
      </c>
      <c r="M14" s="228" t="str">
        <f>IF(Data!AH184&gt;0,Data!AH184,"")</f>
        <v/>
      </c>
      <c r="N14" s="197" t="str">
        <f>IF(Data!K184&gt;0,Data!K184,"")</f>
        <v/>
      </c>
      <c r="P14" s="197" t="str">
        <f>IF(OR(ISNUMBER(B14),ISNUMBER(N14)),Data!G184,"")</f>
        <v/>
      </c>
    </row>
    <row r="15" spans="1:16" x14ac:dyDescent="0.2">
      <c r="A15" s="196">
        <v>8</v>
      </c>
      <c r="B15" s="197">
        <f>IF(Data!N185&gt;0,Data!N185,"")</f>
        <v>3.8110999999999997</v>
      </c>
      <c r="C15" s="226">
        <f>IF(Data!R185&gt;0,Data!R185,"")</f>
        <v>49.9</v>
      </c>
      <c r="D15" s="226">
        <f>IF(Data!P185&gt;0,Data!P185,"")</f>
        <v>4.7</v>
      </c>
      <c r="E15" s="199">
        <f t="shared" si="0"/>
        <v>1.9952623149688771E-2</v>
      </c>
      <c r="F15" s="227">
        <f>IF(Data!T185&gt;0,Data!T185,"")</f>
        <v>0.127</v>
      </c>
      <c r="G15" s="227">
        <f>IF(Data!V185&gt;0,Data!V185,"")</f>
        <v>2.0059591323280381</v>
      </c>
      <c r="H15" s="227">
        <f>IF(Data!X185&gt;0,Data!X185,"")</f>
        <v>2.4099235910141368</v>
      </c>
      <c r="I15" s="227">
        <f>IF(Data!Z185&gt;0,Data!Z185,"")</f>
        <v>9.4E-2</v>
      </c>
      <c r="J15" s="227">
        <f>IF(Data!AB185&gt;0,Data!AB185,"")</f>
        <v>2.517953797238599</v>
      </c>
      <c r="K15" s="227">
        <f>IF(Data!AD185&gt;0,Data!AD185,"")</f>
        <v>0.1</v>
      </c>
      <c r="L15" s="227">
        <f>IF(Data!AF185&gt;0,Data!AF185,"")</f>
        <v>0.16900000000000001</v>
      </c>
      <c r="M15" s="228">
        <f>IF(Data!AH185&gt;0,Data!AH185,"")</f>
        <v>1.012</v>
      </c>
      <c r="N15" s="197">
        <f>IF(Data!K185&gt;0,Data!K185,"")</f>
        <v>4.7</v>
      </c>
      <c r="P15" s="197" t="str">
        <f>IF(OR(ISNUMBER(B15),ISNUMBER(N15)),Data!G185,"")</f>
        <v>Rain</v>
      </c>
    </row>
    <row r="16" spans="1:16" x14ac:dyDescent="0.2">
      <c r="A16" s="196">
        <v>9</v>
      </c>
      <c r="B16" s="197">
        <f>IF(Data!N186&gt;0,Data!N186,"")</f>
        <v>10.278699999999999</v>
      </c>
      <c r="C16" s="226">
        <f>IF(Data!R186&gt;0,Data!R186,"")</f>
        <v>38.299999999999997</v>
      </c>
      <c r="D16" s="226">
        <f>IF(Data!P186&gt;0,Data!P186,"")</f>
        <v>4.2699999999999996</v>
      </c>
      <c r="E16" s="199">
        <f t="shared" si="0"/>
        <v>5.370317963702527E-2</v>
      </c>
      <c r="F16" s="227">
        <f>IF(Data!T186&gt;0,Data!T186,"")</f>
        <v>6.3E-2</v>
      </c>
      <c r="G16" s="227">
        <f>IF(Data!V186&gt;0,Data!V186,"")</f>
        <v>0.77572788968631567</v>
      </c>
      <c r="H16" s="227">
        <f>IF(Data!X186&gt;0,Data!X186,"")</f>
        <v>1.2834011367658389</v>
      </c>
      <c r="I16" s="227">
        <f>IF(Data!Z186&gt;0,Data!Z186,"")</f>
        <v>2.9000000000000001E-2</v>
      </c>
      <c r="J16" s="227">
        <f>IF(Data!AB186&gt;0,Data!AB186,"")</f>
        <v>0.95666937585053169</v>
      </c>
      <c r="K16" s="227">
        <f>IF(Data!AD186&gt;0,Data!AD186,"")</f>
        <v>3.3000000000000002E-2</v>
      </c>
      <c r="L16" s="227">
        <f>IF(Data!AF186&gt;0,Data!AF186,"")</f>
        <v>0.04</v>
      </c>
      <c r="M16" s="228">
        <f>IF(Data!AH186&gt;0,Data!AH186,"")</f>
        <v>0.16700000000000001</v>
      </c>
      <c r="N16" s="197">
        <f>IF(Data!K186&gt;0,Data!K186,"")</f>
        <v>10</v>
      </c>
      <c r="P16" s="197" t="str">
        <f>IF(OR(ISNUMBER(B16),ISNUMBER(N16)),Data!G186,"")</f>
        <v>Mixed</v>
      </c>
    </row>
    <row r="17" spans="1:16" x14ac:dyDescent="0.2">
      <c r="A17" s="196">
        <v>10</v>
      </c>
      <c r="B17" s="197" t="str">
        <f>IF(Data!N187&gt;0,Data!N187,"")</f>
        <v/>
      </c>
      <c r="C17" s="226" t="str">
        <f>IF(Data!R187&gt;0,Data!R187,"")</f>
        <v/>
      </c>
      <c r="D17" s="226" t="str">
        <f>IF(Data!P187&gt;0,Data!P187,"")</f>
        <v/>
      </c>
      <c r="E17" s="199" t="str">
        <f t="shared" si="0"/>
        <v/>
      </c>
      <c r="F17" s="227" t="str">
        <f>IF(Data!T187&gt;0,Data!T187,"")</f>
        <v/>
      </c>
      <c r="G17" s="227" t="str">
        <f>IF(Data!V187&gt;0,Data!V187,"")</f>
        <v/>
      </c>
      <c r="H17" s="227" t="str">
        <f>IF(Data!X187&gt;0,Data!X187,"")</f>
        <v/>
      </c>
      <c r="I17" s="227" t="str">
        <f>IF(Data!Z187&gt;0,Data!Z187,"")</f>
        <v/>
      </c>
      <c r="J17" s="227" t="str">
        <f>IF(Data!AB187&gt;0,Data!AB187,"")</f>
        <v/>
      </c>
      <c r="K17" s="227" t="str">
        <f>IF(Data!AD187&gt;0,Data!AD187,"")</f>
        <v/>
      </c>
      <c r="L17" s="227" t="str">
        <f>IF(Data!AF187&gt;0,Data!AF187,"")</f>
        <v/>
      </c>
      <c r="M17" s="228" t="str">
        <f>IF(Data!AH187&gt;0,Data!AH187,"")</f>
        <v/>
      </c>
      <c r="N17" s="197">
        <f>IF(Data!K187&gt;0,Data!K187,"")</f>
        <v>0.4</v>
      </c>
      <c r="P17" s="197" t="str">
        <f>IF(OR(ISNUMBER(B17),ISNUMBER(N17)),Data!G187,"")</f>
        <v>Rain</v>
      </c>
    </row>
    <row r="18" spans="1:16" x14ac:dyDescent="0.2">
      <c r="A18" s="196">
        <v>11</v>
      </c>
      <c r="B18" s="197">
        <f>IF(Data!N188&gt;0,Data!N188,"")</f>
        <v>0.73830000000000007</v>
      </c>
      <c r="C18" s="226">
        <f>IF(Data!R188&gt;0,Data!R188,"")</f>
        <v>116.8</v>
      </c>
      <c r="D18" s="226">
        <f>IF(Data!P188&gt;0,Data!P188,"")</f>
        <v>3.99</v>
      </c>
      <c r="E18" s="199">
        <f t="shared" si="0"/>
        <v>0.10232929922807532</v>
      </c>
      <c r="F18" s="227">
        <f>IF(Data!T188&gt;0,Data!T188,"")</f>
        <v>0.17199999999999999</v>
      </c>
      <c r="G18" s="227">
        <f>IF(Data!V188&gt;0,Data!V188,"")</f>
        <v>3.8481434481090235</v>
      </c>
      <c r="H18" s="227">
        <f>IF(Data!X188&gt;0,Data!X188,"")</f>
        <v>5.0404786908454957</v>
      </c>
      <c r="I18" s="227">
        <f>IF(Data!Z188&gt;0,Data!Z188,"")</f>
        <v>5.3999999999999999E-2</v>
      </c>
      <c r="J18" s="227">
        <f>IF(Data!AB188&gt;0,Data!AB188,"")</f>
        <v>5.9842278557748534</v>
      </c>
      <c r="K18" s="227">
        <f>IF(Data!AD188&gt;0,Data!AD188,"")</f>
        <v>0.14699999999999999</v>
      </c>
      <c r="L18" s="227">
        <f>IF(Data!AF188&gt;0,Data!AF188,"")</f>
        <v>0.16800000000000001</v>
      </c>
      <c r="M18" s="228">
        <f>IF(Data!AH188&gt;0,Data!AH188,"")</f>
        <v>0.75900000000000001</v>
      </c>
      <c r="N18" s="197">
        <f>IF(Data!K188&gt;0,Data!K188,"")</f>
        <v>1.2</v>
      </c>
      <c r="P18" s="197" t="str">
        <f>IF(OR(ISNUMBER(B18),ISNUMBER(N18)),Data!G188,"")</f>
        <v>Rain</v>
      </c>
    </row>
    <row r="19" spans="1:16" x14ac:dyDescent="0.2">
      <c r="A19" s="196">
        <v>12</v>
      </c>
      <c r="B19" s="197">
        <f>IF(Data!N189&gt;0,Data!N189,"")</f>
        <v>20.7989</v>
      </c>
      <c r="C19" s="226">
        <f>IF(Data!R189&gt;0,Data!R189,"")</f>
        <v>44.5</v>
      </c>
      <c r="D19" s="226">
        <f>IF(Data!P189&gt;0,Data!P189,"")</f>
        <v>4.18</v>
      </c>
      <c r="E19" s="199">
        <f t="shared" si="0"/>
        <v>6.6069344800759544E-2</v>
      </c>
      <c r="F19" s="227">
        <f>IF(Data!T189&gt;0,Data!T189,"")</f>
        <v>4.7E-2</v>
      </c>
      <c r="G19" s="227">
        <f>IF(Data!V189&gt;0,Data!V189,"")</f>
        <v>0.5064595016530925</v>
      </c>
      <c r="H19" s="227">
        <f>IF(Data!X189&gt;0,Data!X189,"")</f>
        <v>1.7797385854968666</v>
      </c>
      <c r="I19" s="227">
        <f>IF(Data!Z189&gt;0,Data!Z189,"")</f>
        <v>2.9000000000000001E-2</v>
      </c>
      <c r="J19" s="227">
        <f>IF(Data!AB189&gt;0,Data!AB189,"")</f>
        <v>1.0575545100311332</v>
      </c>
      <c r="K19" s="227">
        <f>IF(Data!AD189&gt;0,Data!AD189,"")</f>
        <v>2.8000000000000001E-2</v>
      </c>
      <c r="L19" s="227">
        <f>IF(Data!AF189&gt;0,Data!AF189,"")</f>
        <v>2.5999999999999999E-2</v>
      </c>
      <c r="M19" s="228">
        <f>IF(Data!AH189&gt;0,Data!AH189,"")</f>
        <v>0.16500000000000001</v>
      </c>
      <c r="N19" s="197">
        <f>IF(Data!K189&gt;0,Data!K189,"")</f>
        <v>21.6</v>
      </c>
      <c r="P19" s="197" t="str">
        <f>IF(OR(ISNUMBER(B19),ISNUMBER(N19)),Data!G189,"")</f>
        <v>Rain</v>
      </c>
    </row>
    <row r="20" spans="1:16" x14ac:dyDescent="0.2">
      <c r="A20" s="196">
        <v>13</v>
      </c>
      <c r="B20" s="197">
        <f>IF(Data!N190&gt;0,Data!N190,"")</f>
        <v>11.9117</v>
      </c>
      <c r="C20" s="226">
        <f>IF(Data!R190&gt;0,Data!R190,"")</f>
        <v>12.7</v>
      </c>
      <c r="D20" s="226">
        <f>IF(Data!P190&gt;0,Data!P190,"")</f>
        <v>4.66</v>
      </c>
      <c r="E20" s="199">
        <f t="shared" si="0"/>
        <v>2.1877616239495488E-2</v>
      </c>
      <c r="F20" s="227">
        <f>IF(Data!T190&gt;0,Data!T190,"")</f>
        <v>3.2000000000000001E-2</v>
      </c>
      <c r="G20" s="227">
        <f>IF(Data!V190&gt;0,Data!V190,"")</f>
        <v>0.22273375050399161</v>
      </c>
      <c r="H20" s="227">
        <f>IF(Data!X190&gt;0,Data!X190,"")</f>
        <v>0.33678849076638007</v>
      </c>
      <c r="I20" s="227">
        <f>IF(Data!Z190&gt;0,Data!Z190,"")</f>
        <v>2.1000000000000001E-2</v>
      </c>
      <c r="J20" s="227">
        <f>IF(Data!AB190&gt;0,Data!AB190,"")</f>
        <v>0.11132152737169823</v>
      </c>
      <c r="K20" s="227">
        <f>IF(Data!AD190&gt;0,Data!AD190,"")</f>
        <v>0.02</v>
      </c>
      <c r="L20" s="227">
        <f>IF(Data!AF190&gt;0,Data!AF190,"")</f>
        <v>1.6E-2</v>
      </c>
      <c r="M20" s="228">
        <f>IF(Data!AH190&gt;0,Data!AH190,"")</f>
        <v>8.1000000000000003E-2</v>
      </c>
      <c r="N20" s="197">
        <f>IF(Data!K190&gt;0,Data!K190,"")</f>
        <v>11.9</v>
      </c>
      <c r="P20" s="197" t="str">
        <f>IF(OR(ISNUMBER(B20),ISNUMBER(N20)),Data!G190,"")</f>
        <v>Rain</v>
      </c>
    </row>
    <row r="21" spans="1:16" x14ac:dyDescent="0.2">
      <c r="A21" s="196">
        <v>14</v>
      </c>
      <c r="B21" s="197">
        <f>IF(Data!N191&gt;0,Data!N191,"")</f>
        <v>1.4857999999999998</v>
      </c>
      <c r="C21" s="226">
        <f>IF(Data!R191&gt;0,Data!R191,"")</f>
        <v>45.9</v>
      </c>
      <c r="D21" s="226">
        <f>IF(Data!P191&gt;0,Data!P191,"")</f>
        <v>4.1500000000000004</v>
      </c>
      <c r="E21" s="199">
        <f t="shared" si="0"/>
        <v>7.0794578438413705E-2</v>
      </c>
      <c r="F21" s="227">
        <f>IF(Data!T191&gt;0,Data!T191,"")</f>
        <v>0.12</v>
      </c>
      <c r="G21" s="227">
        <f>IF(Data!V191&gt;0,Data!V191,"")</f>
        <v>0.88348042415934203</v>
      </c>
      <c r="H21" s="227">
        <f>IF(Data!X191&gt;0,Data!X191,"")</f>
        <v>1.3952189211134474</v>
      </c>
      <c r="I21" s="227">
        <f>IF(Data!Z191&gt;0,Data!Z191,"")</f>
        <v>6.9000000000000006E-2</v>
      </c>
      <c r="J21" s="227">
        <f>IF(Data!AB191&gt;0,Data!AB191,"")</f>
        <v>0.83560721483380973</v>
      </c>
      <c r="K21" s="227">
        <f>IF(Data!AD191&gt;0,Data!AD191,"")</f>
        <v>3.7999999999999999E-2</v>
      </c>
      <c r="L21" s="227">
        <f>IF(Data!AF191&gt;0,Data!AF191,"")</f>
        <v>5.1999999999999998E-2</v>
      </c>
      <c r="M21" s="228">
        <f>IF(Data!AH191&gt;0,Data!AH191,"")</f>
        <v>0.45600000000000002</v>
      </c>
      <c r="N21" s="197">
        <f>IF(Data!K191&gt;0,Data!K191,"")</f>
        <v>1.8</v>
      </c>
      <c r="P21" s="197" t="str">
        <f>IF(OR(ISNUMBER(B21),ISNUMBER(N21)),Data!G191,"")</f>
        <v>Rain</v>
      </c>
    </row>
    <row r="22" spans="1:16" x14ac:dyDescent="0.2">
      <c r="A22" s="196">
        <v>15</v>
      </c>
      <c r="B22" s="197" t="str">
        <f>IF(Data!N192&gt;0,Data!N192,"")</f>
        <v/>
      </c>
      <c r="C22" s="226" t="str">
        <f>IF(Data!R192&gt;0,Data!R192,"")</f>
        <v/>
      </c>
      <c r="D22" s="226" t="str">
        <f>IF(Data!P192&gt;0,Data!P192,"")</f>
        <v/>
      </c>
      <c r="E22" s="199" t="str">
        <f t="shared" si="0"/>
        <v/>
      </c>
      <c r="F22" s="227" t="str">
        <f>IF(Data!T192&gt;0,Data!T192,"")</f>
        <v/>
      </c>
      <c r="G22" s="227" t="str">
        <f>IF(Data!V192&gt;0,Data!V192,"")</f>
        <v/>
      </c>
      <c r="H22" s="227" t="str">
        <f>IF(Data!X192&gt;0,Data!X192,"")</f>
        <v/>
      </c>
      <c r="I22" s="227" t="str">
        <f>IF(Data!Z192&gt;0,Data!Z192,"")</f>
        <v/>
      </c>
      <c r="J22" s="227" t="str">
        <f>IF(Data!AB192&gt;0,Data!AB192,"")</f>
        <v/>
      </c>
      <c r="K22" s="227" t="str">
        <f>IF(Data!AD192&gt;0,Data!AD192,"")</f>
        <v/>
      </c>
      <c r="L22" s="227" t="str">
        <f>IF(Data!AF192&gt;0,Data!AF192,"")</f>
        <v/>
      </c>
      <c r="M22" s="228" t="str">
        <f>IF(Data!AH192&gt;0,Data!AH192,"")</f>
        <v/>
      </c>
      <c r="N22" s="197">
        <f>IF(Data!K192&gt;0,Data!K192,"")</f>
        <v>0.1</v>
      </c>
      <c r="P22" s="197" t="str">
        <f>IF(OR(ISNUMBER(B22),ISNUMBER(N22)),Data!G192,"")</f>
        <v>Rain</v>
      </c>
    </row>
    <row r="23" spans="1:16" x14ac:dyDescent="0.2">
      <c r="A23" s="196">
        <v>16</v>
      </c>
      <c r="B23" s="197" t="str">
        <f>IF(Data!N193&gt;0,Data!N193,"")</f>
        <v/>
      </c>
      <c r="C23" s="226" t="str">
        <f>IF(Data!R193&gt;0,Data!R193,"")</f>
        <v/>
      </c>
      <c r="D23" s="226" t="str">
        <f>IF(Data!P193&gt;0,Data!P193,"")</f>
        <v/>
      </c>
      <c r="E23" s="199" t="str">
        <f t="shared" si="0"/>
        <v/>
      </c>
      <c r="F23" s="227" t="str">
        <f>IF(Data!T193&gt;0,Data!T193,"")</f>
        <v/>
      </c>
      <c r="G23" s="227" t="str">
        <f>IF(Data!V193&gt;0,Data!V193,"")</f>
        <v/>
      </c>
      <c r="H23" s="227" t="str">
        <f>IF(Data!X193&gt;0,Data!X193,"")</f>
        <v/>
      </c>
      <c r="I23" s="227" t="str">
        <f>IF(Data!Z193&gt;0,Data!Z193,"")</f>
        <v/>
      </c>
      <c r="J23" s="227" t="str">
        <f>IF(Data!AB193&gt;0,Data!AB193,"")</f>
        <v/>
      </c>
      <c r="K23" s="227" t="str">
        <f>IF(Data!AD193&gt;0,Data!AD193,"")</f>
        <v/>
      </c>
      <c r="L23" s="227" t="str">
        <f>IF(Data!AF193&gt;0,Data!AF193,"")</f>
        <v/>
      </c>
      <c r="M23" s="228" t="str">
        <f>IF(Data!AH193&gt;0,Data!AH193,"")</f>
        <v/>
      </c>
      <c r="N23" s="197" t="str">
        <f>IF(Data!K193&gt;0,Data!K193,"")</f>
        <v/>
      </c>
      <c r="P23" s="197" t="str">
        <f>IF(OR(ISNUMBER(B23),ISNUMBER(N23)),Data!G193,"")</f>
        <v/>
      </c>
    </row>
    <row r="24" spans="1:16" x14ac:dyDescent="0.2">
      <c r="A24" s="196">
        <v>17</v>
      </c>
      <c r="B24" s="197" t="str">
        <f>IF(Data!N194&gt;0,Data!N194,"")</f>
        <v/>
      </c>
      <c r="C24" s="226" t="str">
        <f>IF(Data!R194&gt;0,Data!R194,"")</f>
        <v/>
      </c>
      <c r="D24" s="226" t="str">
        <f>IF(Data!P194&gt;0,Data!P194,"")</f>
        <v/>
      </c>
      <c r="E24" s="199" t="str">
        <f t="shared" si="0"/>
        <v/>
      </c>
      <c r="F24" s="227" t="str">
        <f>IF(Data!T194&gt;0,Data!T194,"")</f>
        <v/>
      </c>
      <c r="G24" s="227" t="str">
        <f>IF(Data!V194&gt;0,Data!V194,"")</f>
        <v/>
      </c>
      <c r="H24" s="227" t="str">
        <f>IF(Data!X194&gt;0,Data!X194,"")</f>
        <v/>
      </c>
      <c r="I24" s="227" t="str">
        <f>IF(Data!Z194&gt;0,Data!Z194,"")</f>
        <v/>
      </c>
      <c r="J24" s="227" t="str">
        <f>IF(Data!AB194&gt;0,Data!AB194,"")</f>
        <v/>
      </c>
      <c r="K24" s="227" t="str">
        <f>IF(Data!AD194&gt;0,Data!AD194,"")</f>
        <v/>
      </c>
      <c r="L24" s="227" t="str">
        <f>IF(Data!AF194&gt;0,Data!AF194,"")</f>
        <v/>
      </c>
      <c r="M24" s="228" t="str">
        <f>IF(Data!AH194&gt;0,Data!AH194,"")</f>
        <v/>
      </c>
      <c r="N24" s="197" t="str">
        <f>IF(Data!K194&gt;0,Data!K194,"")</f>
        <v/>
      </c>
      <c r="P24" s="197" t="str">
        <f>IF(OR(ISNUMBER(B24),ISNUMBER(N24)),Data!G194,"")</f>
        <v/>
      </c>
    </row>
    <row r="25" spans="1:16" x14ac:dyDescent="0.2">
      <c r="A25" s="196">
        <v>18</v>
      </c>
      <c r="B25" s="197" t="str">
        <f>IF(Data!N195&gt;0,Data!N195,"")</f>
        <v/>
      </c>
      <c r="C25" s="226" t="str">
        <f>IF(Data!R195&gt;0,Data!R195,"")</f>
        <v/>
      </c>
      <c r="D25" s="226" t="str">
        <f>IF(Data!P195&gt;0,Data!P195,"")</f>
        <v/>
      </c>
      <c r="E25" s="199" t="str">
        <f t="shared" si="0"/>
        <v/>
      </c>
      <c r="F25" s="227" t="str">
        <f>IF(Data!T195&gt;0,Data!T195,"")</f>
        <v/>
      </c>
      <c r="G25" s="227" t="str">
        <f>IF(Data!V195&gt;0,Data!V195,"")</f>
        <v/>
      </c>
      <c r="H25" s="227" t="str">
        <f>IF(Data!X195&gt;0,Data!X195,"")</f>
        <v/>
      </c>
      <c r="I25" s="227" t="str">
        <f>IF(Data!Z195&gt;0,Data!Z195,"")</f>
        <v/>
      </c>
      <c r="J25" s="227" t="str">
        <f>IF(Data!AB195&gt;0,Data!AB195,"")</f>
        <v/>
      </c>
      <c r="K25" s="227" t="str">
        <f>IF(Data!AD195&gt;0,Data!AD195,"")</f>
        <v/>
      </c>
      <c r="L25" s="227" t="str">
        <f>IF(Data!AF195&gt;0,Data!AF195,"")</f>
        <v/>
      </c>
      <c r="M25" s="228" t="str">
        <f>IF(Data!AH195&gt;0,Data!AH195,"")</f>
        <v/>
      </c>
      <c r="N25" s="197" t="str">
        <f>IF(Data!K195&gt;0,Data!K195,"")</f>
        <v/>
      </c>
      <c r="P25" s="197" t="str">
        <f>IF(OR(ISNUMBER(B25),ISNUMBER(N25)),Data!G195,"")</f>
        <v/>
      </c>
    </row>
    <row r="26" spans="1:16" x14ac:dyDescent="0.2">
      <c r="A26" s="196">
        <v>19</v>
      </c>
      <c r="B26" s="197">
        <f>IF(Data!N196&gt;0,Data!N196,"")</f>
        <v>7.5646999999999993</v>
      </c>
      <c r="C26" s="226">
        <f>IF(Data!R196&gt;0,Data!R196,"")</f>
        <v>8.1</v>
      </c>
      <c r="D26" s="226">
        <f>IF(Data!P196&gt;0,Data!P196,"")</f>
        <v>5.69</v>
      </c>
      <c r="E26" s="199">
        <f t="shared" si="0"/>
        <v>2.0417379446695245E-3</v>
      </c>
      <c r="F26" s="227">
        <f>IF(Data!T196&gt;0,Data!T196,"")</f>
        <v>6.8000000000000005E-2</v>
      </c>
      <c r="G26" s="227">
        <f>IF(Data!V196&gt;0,Data!V196,"")</f>
        <v>0.22228195790662042</v>
      </c>
      <c r="H26" s="227">
        <f>IF(Data!X196&gt;0,Data!X196,"")</f>
        <v>0.24599912556473943</v>
      </c>
      <c r="I26" s="227">
        <f>IF(Data!Z196&gt;0,Data!Z196,"")</f>
        <v>4.8000000000000001E-2</v>
      </c>
      <c r="J26" s="227">
        <f>IF(Data!AB196&gt;0,Data!AB196,"")</f>
        <v>0.28804445207426915</v>
      </c>
      <c r="K26" s="227">
        <f>IF(Data!AD196&gt;0,Data!AD196,"")</f>
        <v>0.371</v>
      </c>
      <c r="L26" s="227">
        <f>IF(Data!AF196&gt;0,Data!AF196,"")</f>
        <v>6.2E-2</v>
      </c>
      <c r="M26" s="228">
        <f>IF(Data!AH196&gt;0,Data!AH196,"")</f>
        <v>0.34100000000000003</v>
      </c>
      <c r="N26" s="197">
        <f>IF(Data!K196&gt;0,Data!K196,"")</f>
        <v>7.7</v>
      </c>
      <c r="P26" s="197" t="str">
        <f>IF(OR(ISNUMBER(B26),ISNUMBER(N26)),Data!G196,"")</f>
        <v>Rain</v>
      </c>
    </row>
    <row r="27" spans="1:16" x14ac:dyDescent="0.2">
      <c r="A27" s="196">
        <v>20</v>
      </c>
      <c r="B27" s="197">
        <f>IF(Data!N197&gt;0,Data!N197,"")</f>
        <v>12.127899999999999</v>
      </c>
      <c r="C27" s="226">
        <f>IF(Data!R197&gt;0,Data!R197,"")</f>
        <v>5.9</v>
      </c>
      <c r="D27" s="226">
        <f>IF(Data!P197&gt;0,Data!P197,"")</f>
        <v>5.31</v>
      </c>
      <c r="E27" s="199">
        <f t="shared" si="0"/>
        <v>4.8977881936844584E-3</v>
      </c>
      <c r="F27" s="227">
        <f>IF(Data!T197&gt;0,Data!T197,"")</f>
        <v>3.5000000000000003E-2</v>
      </c>
      <c r="G27" s="227">
        <f>IF(Data!V197&gt;0,Data!V197,"")</f>
        <v>0.18184652044189986</v>
      </c>
      <c r="H27" s="227">
        <f>IF(Data!X197&gt;0,Data!X197,"")</f>
        <v>0.13785296995690283</v>
      </c>
      <c r="I27" s="227">
        <f>IF(Data!Z197&gt;0,Data!Z197,"")</f>
        <v>2.5999999999999999E-2</v>
      </c>
      <c r="J27" s="227">
        <f>IF(Data!AB197&gt;0,Data!AB197,"")</f>
        <v>0.25743103204705214</v>
      </c>
      <c r="K27" s="227">
        <f>IF(Data!AD197&gt;0,Data!AD197,"")</f>
        <v>2.5999999999999999E-2</v>
      </c>
      <c r="L27" s="227">
        <f>IF(Data!AF197&gt;0,Data!AF197,"")</f>
        <v>2.9000000000000001E-2</v>
      </c>
      <c r="M27" s="228">
        <f>IF(Data!AH197&gt;0,Data!AH197,"")</f>
        <v>0.115</v>
      </c>
      <c r="N27" s="197">
        <f>IF(Data!K197&gt;0,Data!K197,"")</f>
        <v>12.1</v>
      </c>
      <c r="P27" s="197" t="str">
        <f>IF(OR(ISNUMBER(B27),ISNUMBER(N27)),Data!G197,"")</f>
        <v>Rain</v>
      </c>
    </row>
    <row r="28" spans="1:16" x14ac:dyDescent="0.2">
      <c r="A28" s="196">
        <v>21</v>
      </c>
      <c r="B28" s="197">
        <f>IF(Data!N198&gt;0,Data!N198,"")</f>
        <v>12.7075</v>
      </c>
      <c r="C28" s="226">
        <f>IF(Data!R198&gt;0,Data!R198,"")</f>
        <v>11.2</v>
      </c>
      <c r="D28" s="226">
        <f>IF(Data!P198&gt;0,Data!P198,"")</f>
        <v>5.85</v>
      </c>
      <c r="E28" s="199">
        <f t="shared" si="0"/>
        <v>1.4125375446227531E-3</v>
      </c>
      <c r="F28" s="227">
        <f>IF(Data!T198&gt;0,Data!T198,"")</f>
        <v>7.9000000000000001E-2</v>
      </c>
      <c r="G28" s="227">
        <f>IF(Data!V198&gt;0,Data!V198,"")</f>
        <v>0.40458027094589144</v>
      </c>
      <c r="H28" s="227">
        <f>IF(Data!X198&gt;0,Data!X198,"")</f>
        <v>0.32176819137640272</v>
      </c>
      <c r="I28" s="227">
        <f>IF(Data!Z198&gt;0,Data!Z198,"")</f>
        <v>5.5E-2</v>
      </c>
      <c r="J28" s="227">
        <f>IF(Data!AB198&gt;0,Data!AB198,"")</f>
        <v>0.80221075662230024</v>
      </c>
      <c r="K28" s="227">
        <f>IF(Data!AD198&gt;0,Data!AD198,"")</f>
        <v>6.4000000000000001E-2</v>
      </c>
      <c r="L28" s="227">
        <f>IF(Data!AF198&gt;0,Data!AF198,"")</f>
        <v>4.2000000000000003E-2</v>
      </c>
      <c r="M28" s="228">
        <f>IF(Data!AH198&gt;0,Data!AH198,"")</f>
        <v>0.252</v>
      </c>
      <c r="N28" s="197">
        <f>IF(Data!K198&gt;0,Data!K198,"")</f>
        <v>12.8</v>
      </c>
      <c r="P28" s="197" t="str">
        <f>IF(OR(ISNUMBER(B28),ISNUMBER(N28)),Data!G198,"")</f>
        <v>Rain</v>
      </c>
    </row>
    <row r="29" spans="1:16" x14ac:dyDescent="0.2">
      <c r="A29" s="196">
        <v>22</v>
      </c>
      <c r="B29" s="197" t="str">
        <f>IF(Data!N199&gt;0,Data!N199,"")</f>
        <v/>
      </c>
      <c r="C29" s="226" t="str">
        <f>IF(Data!R199&gt;0,Data!R199,"")</f>
        <v/>
      </c>
      <c r="D29" s="226" t="str">
        <f>IF(Data!P199&gt;0,Data!P199,"")</f>
        <v/>
      </c>
      <c r="E29" s="199" t="str">
        <f t="shared" si="0"/>
        <v/>
      </c>
      <c r="F29" s="227" t="str">
        <f>IF(Data!T199&gt;0,Data!T199,"")</f>
        <v/>
      </c>
      <c r="G29" s="227" t="str">
        <f>IF(Data!V199&gt;0,Data!V199,"")</f>
        <v/>
      </c>
      <c r="H29" s="227" t="str">
        <f>IF(Data!X199&gt;0,Data!X199,"")</f>
        <v/>
      </c>
      <c r="I29" s="227" t="str">
        <f>IF(Data!Z199&gt;0,Data!Z199,"")</f>
        <v/>
      </c>
      <c r="J29" s="227" t="str">
        <f>IF(Data!AB199&gt;0,Data!AB199,"")</f>
        <v/>
      </c>
      <c r="K29" s="227" t="str">
        <f>IF(Data!AD199&gt;0,Data!AD199,"")</f>
        <v/>
      </c>
      <c r="L29" s="227" t="str">
        <f>IF(Data!AF199&gt;0,Data!AF199,"")</f>
        <v/>
      </c>
      <c r="M29" s="228" t="str">
        <f>IF(Data!AH199&gt;0,Data!AH199,"")</f>
        <v/>
      </c>
      <c r="N29" s="197">
        <f>IF(Data!K199&gt;0,Data!K199,"")</f>
        <v>0.3</v>
      </c>
      <c r="P29" s="197" t="str">
        <f>IF(OR(ISNUMBER(B29),ISNUMBER(N29)),Data!G199,"")</f>
        <v>Rain</v>
      </c>
    </row>
    <row r="30" spans="1:16" x14ac:dyDescent="0.2">
      <c r="A30" s="196">
        <v>23</v>
      </c>
      <c r="B30" s="197">
        <f>IF(Data!N200&gt;0,Data!N200,"")</f>
        <v>1.0671999999999999</v>
      </c>
      <c r="C30" s="226">
        <f>IF(Data!R200&gt;0,Data!R200,"")</f>
        <v>8.4</v>
      </c>
      <c r="D30" s="226">
        <f>IF(Data!P200&gt;0,Data!P200,"")</f>
        <v>5.53</v>
      </c>
      <c r="E30" s="199">
        <f t="shared" si="0"/>
        <v>2.951209226666379E-3</v>
      </c>
      <c r="F30" s="227">
        <f>IF(Data!T200&gt;0,Data!T200,"")</f>
        <v>0.126</v>
      </c>
      <c r="G30" s="227">
        <f>IF(Data!V200&gt;0,Data!V200,"")</f>
        <v>0.33771496653495686</v>
      </c>
      <c r="H30" s="227">
        <f>IF(Data!X200&gt;0,Data!X200,"")</f>
        <v>0.24065857467052529</v>
      </c>
      <c r="I30" s="227">
        <f>IF(Data!Z200&gt;0,Data!Z200,"")</f>
        <v>5.3999999999999999E-2</v>
      </c>
      <c r="J30" s="227">
        <f>IF(Data!AB200&gt;0,Data!AB200,"")</f>
        <v>0.39519142216952863</v>
      </c>
      <c r="K30" s="227">
        <f>IF(Data!AD200&gt;0,Data!AD200,"")</f>
        <v>0.16400000000000001</v>
      </c>
      <c r="L30" s="227">
        <f>IF(Data!AF200&gt;0,Data!AF200,"")</f>
        <v>5.1999999999999998E-2</v>
      </c>
      <c r="M30" s="228">
        <f>IF(Data!AH200&gt;0,Data!AH200,"")</f>
        <v>0.21299999999999999</v>
      </c>
      <c r="N30" s="197">
        <f>IF(Data!K200&gt;0,Data!K200,"")</f>
        <v>0.8</v>
      </c>
      <c r="P30" s="197" t="str">
        <f>IF(OR(ISNUMBER(B30),ISNUMBER(N30)),Data!G200,"")</f>
        <v>Rain</v>
      </c>
    </row>
    <row r="31" spans="1:16" x14ac:dyDescent="0.2">
      <c r="A31" s="196">
        <v>24</v>
      </c>
      <c r="B31" s="197">
        <f>IF(Data!N201&gt;0,Data!N201,"")</f>
        <v>2.6082000000000001</v>
      </c>
      <c r="C31" s="226">
        <f>IF(Data!R201&gt;0,Data!R201,"")</f>
        <v>8.5</v>
      </c>
      <c r="D31" s="226">
        <f>IF(Data!P201&gt;0,Data!P201,"")</f>
        <v>5.29</v>
      </c>
      <c r="E31" s="199">
        <f t="shared" si="0"/>
        <v>5.1286138399136436E-3</v>
      </c>
      <c r="F31" s="227">
        <f>IF(Data!T201&gt;0,Data!T201,"")</f>
        <v>7.6999999999999999E-2</v>
      </c>
      <c r="G31" s="227">
        <f>IF(Data!V201&gt;0,Data!V201,"")</f>
        <v>0.39260776711555517</v>
      </c>
      <c r="H31" s="227">
        <f>IF(Data!X201&gt;0,Data!X201,"")</f>
        <v>0.17657196393995547</v>
      </c>
      <c r="I31" s="227">
        <f>IF(Data!Z201&gt;0,Data!Z201,"")</f>
        <v>3.5999999999999997E-2</v>
      </c>
      <c r="J31" s="227">
        <f>IF(Data!AB201&gt;0,Data!AB201,"")</f>
        <v>0.21846849746695779</v>
      </c>
      <c r="K31" s="227">
        <f>IF(Data!AD201&gt;0,Data!AD201,"")</f>
        <v>0.20100000000000001</v>
      </c>
      <c r="L31" s="227">
        <f>IF(Data!AF201&gt;0,Data!AF201,"")</f>
        <v>6.7000000000000004E-2</v>
      </c>
      <c r="M31" s="228">
        <f>IF(Data!AH201&gt;0,Data!AH201,"")</f>
        <v>0.33300000000000002</v>
      </c>
      <c r="N31" s="197">
        <f>IF(Data!K201&gt;0,Data!K201,"")</f>
        <v>2.6</v>
      </c>
      <c r="P31" s="197" t="str">
        <f>IF(OR(ISNUMBER(B31),ISNUMBER(N31)),Data!G201,"")</f>
        <v>Rain</v>
      </c>
    </row>
    <row r="32" spans="1:16" x14ac:dyDescent="0.2">
      <c r="A32" s="196">
        <v>25</v>
      </c>
      <c r="B32" s="197">
        <f>IF(Data!N202&gt;0,Data!N202,"")</f>
        <v>12.240600000000001</v>
      </c>
      <c r="C32" s="226">
        <f>IF(Data!R202&gt;0,Data!R202,"")</f>
        <v>8.4</v>
      </c>
      <c r="D32" s="226">
        <f>IF(Data!P202&gt;0,Data!P202,"")</f>
        <v>6.18</v>
      </c>
      <c r="E32" s="199">
        <f t="shared" si="0"/>
        <v>6.6069344800759506E-4</v>
      </c>
      <c r="F32" s="227">
        <f>IF(Data!T202&gt;0,Data!T202,"")</f>
        <v>4.3999999999999997E-2</v>
      </c>
      <c r="G32" s="227">
        <f>IF(Data!V202&gt;0,Data!V202,"")</f>
        <v>0.17890986855898719</v>
      </c>
      <c r="H32" s="227">
        <f>IF(Data!X202&gt;0,Data!X202,"")</f>
        <v>0.29573300576710876</v>
      </c>
      <c r="I32" s="227">
        <f>IF(Data!Z202&gt;0,Data!Z202,"")</f>
        <v>2.9000000000000001E-2</v>
      </c>
      <c r="J32" s="227">
        <f>IF(Data!AB202&gt;0,Data!AB202,"")</f>
        <v>0.66862492377626248</v>
      </c>
      <c r="K32" s="227">
        <f>IF(Data!AD202&gt;0,Data!AD202,"")</f>
        <v>0.11899999999999999</v>
      </c>
      <c r="L32" s="227">
        <f>IF(Data!AF202&gt;0,Data!AF202,"")</f>
        <v>3.1E-2</v>
      </c>
      <c r="M32" s="228">
        <f>IF(Data!AH202&gt;0,Data!AH202,"")</f>
        <v>0.129</v>
      </c>
      <c r="N32" s="197">
        <f>IF(Data!K202&gt;0,Data!K202,"")</f>
        <v>12.4</v>
      </c>
      <c r="P32" s="197" t="str">
        <f>IF(OR(ISNUMBER(B32),ISNUMBER(N32)),Data!G202,"")</f>
        <v>Rain</v>
      </c>
    </row>
    <row r="33" spans="1:16" x14ac:dyDescent="0.2">
      <c r="A33" s="196">
        <v>26</v>
      </c>
      <c r="B33" s="197">
        <f>IF(Data!N203&gt;0,Data!N203,"")</f>
        <v>11.0814</v>
      </c>
      <c r="C33" s="226">
        <f>IF(Data!R203&gt;0,Data!R203,"")</f>
        <v>3.4</v>
      </c>
      <c r="D33" s="226">
        <f>IF(Data!P203&gt;0,Data!P203,"")</f>
        <v>5.35</v>
      </c>
      <c r="E33" s="199">
        <f t="shared" si="0"/>
        <v>4.4668359215096296E-3</v>
      </c>
      <c r="F33" s="227">
        <f>IF(Data!T203&gt;0,Data!T203,"")</f>
        <v>2.7E-2</v>
      </c>
      <c r="G33" s="227">
        <f>IF(Data!V203&gt;0,Data!V203,"")</f>
        <v>5.8055348762196597E-2</v>
      </c>
      <c r="H33" s="227">
        <f>IF(Data!X203&gt;0,Data!X203,"")</f>
        <v>4.1389269430159692E-2</v>
      </c>
      <c r="I33" s="227">
        <f>IF(Data!Z203&gt;0,Data!Z203,"")</f>
        <v>1.4999999999999999E-2</v>
      </c>
      <c r="J33" s="227">
        <f>IF(Data!AB203&gt;0,Data!AB203,"")</f>
        <v>9.7406336450235938E-3</v>
      </c>
      <c r="K33" s="227">
        <f>IF(Data!AD203&gt;0,Data!AD203,"")</f>
        <v>0.14399999999999999</v>
      </c>
      <c r="L33" s="227">
        <f>IF(Data!AF203&gt;0,Data!AF203,"")</f>
        <v>0.02</v>
      </c>
      <c r="M33" s="228">
        <f>IF(Data!AH203&gt;0,Data!AH203,"")</f>
        <v>8.5999999999999993E-2</v>
      </c>
      <c r="N33" s="197">
        <f>IF(Data!K203&gt;0,Data!K203,"")</f>
        <v>11.3</v>
      </c>
      <c r="P33" s="197" t="str">
        <f>IF(OR(ISNUMBER(B33),ISNUMBER(N33)),Data!G203,"")</f>
        <v>Rain</v>
      </c>
    </row>
    <row r="34" spans="1:16" x14ac:dyDescent="0.2">
      <c r="A34" s="196">
        <v>27</v>
      </c>
      <c r="B34" s="197">
        <f>IF(Data!N204&gt;0,Data!N204,"")</f>
        <v>17.2822</v>
      </c>
      <c r="C34" s="226">
        <f>IF(Data!R204&gt;0,Data!R204,"")</f>
        <v>5.5</v>
      </c>
      <c r="D34" s="226">
        <f>IF(Data!P204&gt;0,Data!P204,"")</f>
        <v>5.35</v>
      </c>
      <c r="E34" s="199">
        <f t="shared" si="0"/>
        <v>4.4668359215096296E-3</v>
      </c>
      <c r="F34" s="227">
        <f>IF(Data!T204&gt;0,Data!T204,"")</f>
        <v>4.9000000000000002E-2</v>
      </c>
      <c r="G34" s="227">
        <f>IF(Data!V204&gt;0,Data!V204,"")</f>
        <v>0.14299235706797839</v>
      </c>
      <c r="H34" s="227">
        <f>IF(Data!X204&gt;0,Data!X204,"")</f>
        <v>0.16355437113530844</v>
      </c>
      <c r="I34" s="227">
        <f>IF(Data!Z204&gt;0,Data!Z204,"")</f>
        <v>2.8000000000000001E-2</v>
      </c>
      <c r="J34" s="227">
        <f>IF(Data!AB204&gt;0,Data!AB204,"")</f>
        <v>0.2205557761051771</v>
      </c>
      <c r="K34" s="227">
        <f>IF(Data!AD204&gt;0,Data!AD204,"")</f>
        <v>8.5000000000000006E-2</v>
      </c>
      <c r="L34" s="227">
        <f>IF(Data!AF204&gt;0,Data!AF204,"")</f>
        <v>1.7000000000000001E-2</v>
      </c>
      <c r="M34" s="228">
        <f>IF(Data!AH204&gt;0,Data!AH204,"")</f>
        <v>7.4999999999999997E-2</v>
      </c>
      <c r="N34" s="197">
        <f>IF(Data!K204&gt;0,Data!K204,"")</f>
        <v>17.5</v>
      </c>
      <c r="P34" s="197" t="str">
        <f>IF(OR(ISNUMBER(B34),ISNUMBER(N34)),Data!G204,"")</f>
        <v>Rain</v>
      </c>
    </row>
    <row r="35" spans="1:16" x14ac:dyDescent="0.2">
      <c r="A35" s="196">
        <v>28</v>
      </c>
      <c r="B35" s="197">
        <f>IF(Data!N205&gt;0,Data!N205,"")</f>
        <v>0.27829999999999999</v>
      </c>
      <c r="C35" s="226">
        <f>IF(Data!R205&gt;0,Data!R205,"")</f>
        <v>13</v>
      </c>
      <c r="D35" s="226">
        <f>IF(Data!P205&gt;0,Data!P205,"")</f>
        <v>4.9400000000000004</v>
      </c>
      <c r="E35" s="199">
        <f t="shared" si="0"/>
        <v>1.1481536214968798E-2</v>
      </c>
      <c r="F35" s="227">
        <f>IF(Data!T205&gt;0,Data!T205,"")</f>
        <v>0.17299999999999999</v>
      </c>
      <c r="G35" s="227">
        <f>IF(Data!V205&gt;0,Data!V205,"")</f>
        <v>0.34810619627449396</v>
      </c>
      <c r="H35" s="227">
        <f>IF(Data!X205&gt;0,Data!X205,"")</f>
        <v>0.39987374820428473</v>
      </c>
      <c r="I35" s="227">
        <f>IF(Data!Z205&gt;0,Data!Z205,"")</f>
        <v>6.6000000000000003E-2</v>
      </c>
      <c r="J35" s="227">
        <f>IF(Data!AB205&gt;0,Data!AB205,"")</f>
        <v>0.49816383498834954</v>
      </c>
      <c r="K35" s="227">
        <f>IF(Data!AD205&gt;0,Data!AD205,"")</f>
        <v>0.124</v>
      </c>
      <c r="L35" s="227">
        <f>IF(Data!AF205&gt;0,Data!AF205,"")</f>
        <v>0.03</v>
      </c>
      <c r="M35" s="228">
        <f>IF(Data!AH205&gt;0,Data!AH205,"")</f>
        <v>0.13700000000000001</v>
      </c>
      <c r="N35" s="197">
        <f>IF(Data!K205&gt;0,Data!K205,"")</f>
        <v>0.3</v>
      </c>
      <c r="P35" s="197" t="str">
        <f>IF(OR(ISNUMBER(B35),ISNUMBER(N35)),Data!G205,"")</f>
        <v>Rain</v>
      </c>
    </row>
    <row r="36" spans="1:16" x14ac:dyDescent="0.2">
      <c r="A36" s="196">
        <v>29</v>
      </c>
      <c r="B36" s="197" t="str">
        <f>IF(Data!N206&gt;0,Data!N206,"")</f>
        <v/>
      </c>
      <c r="C36" s="226" t="str">
        <f>IF(Data!R206&gt;0,Data!R206,"")</f>
        <v/>
      </c>
      <c r="D36" s="226" t="str">
        <f>IF(Data!P206&gt;0,Data!P206,"")</f>
        <v/>
      </c>
      <c r="E36" s="199" t="str">
        <f t="shared" si="0"/>
        <v/>
      </c>
      <c r="F36" s="227" t="str">
        <f>IF(Data!T206&gt;0,Data!T206,"")</f>
        <v/>
      </c>
      <c r="G36" s="227" t="str">
        <f>IF(Data!V206&gt;0,Data!V206,"")</f>
        <v/>
      </c>
      <c r="H36" s="227" t="str">
        <f>IF(Data!X206&gt;0,Data!X206,"")</f>
        <v/>
      </c>
      <c r="I36" s="227" t="str">
        <f>IF(Data!Z206&gt;0,Data!Z206,"")</f>
        <v/>
      </c>
      <c r="J36" s="227" t="str">
        <f>IF(Data!AB206&gt;0,Data!AB206,"")</f>
        <v/>
      </c>
      <c r="K36" s="227" t="str">
        <f>IF(Data!AD206&gt;0,Data!AD206,"")</f>
        <v/>
      </c>
      <c r="L36" s="227" t="str">
        <f>IF(Data!AF206&gt;0,Data!AF206,"")</f>
        <v/>
      </c>
      <c r="M36" s="228" t="str">
        <f>IF(Data!AH206&gt;0,Data!AH206,"")</f>
        <v/>
      </c>
      <c r="N36" s="197" t="str">
        <f>IF(Data!K206&gt;0,Data!K206,"")</f>
        <v/>
      </c>
      <c r="P36" s="197" t="str">
        <f>IF(OR(ISNUMBER(B36),ISNUMBER(N36)),Data!G206,"")</f>
        <v/>
      </c>
    </row>
    <row r="37" spans="1:16" x14ac:dyDescent="0.2">
      <c r="A37" s="196">
        <v>30</v>
      </c>
      <c r="B37" s="197" t="str">
        <f>IF(Data!N207&gt;0,Data!N207,"")</f>
        <v/>
      </c>
      <c r="C37" s="226" t="str">
        <f>IF(Data!R207&gt;0,Data!R207,"")</f>
        <v/>
      </c>
      <c r="D37" s="226" t="str">
        <f>IF(Data!P207&gt;0,Data!P207,"")</f>
        <v/>
      </c>
      <c r="E37" s="199" t="str">
        <f t="shared" si="0"/>
        <v/>
      </c>
      <c r="F37" s="227" t="str">
        <f>IF(Data!T207&gt;0,Data!T207,"")</f>
        <v/>
      </c>
      <c r="G37" s="227" t="str">
        <f>IF(Data!V207&gt;0,Data!V207,"")</f>
        <v/>
      </c>
      <c r="H37" s="227" t="str">
        <f>IF(Data!X207&gt;0,Data!X207,"")</f>
        <v/>
      </c>
      <c r="I37" s="227" t="str">
        <f>IF(Data!Z207&gt;0,Data!Z207,"")</f>
        <v/>
      </c>
      <c r="J37" s="227" t="str">
        <f>IF(Data!AB207&gt;0,Data!AB207,"")</f>
        <v/>
      </c>
      <c r="K37" s="227" t="str">
        <f>IF(Data!AD207&gt;0,Data!AD207,"")</f>
        <v/>
      </c>
      <c r="L37" s="227" t="str">
        <f>IF(Data!AF207&gt;0,Data!AF207,"")</f>
        <v/>
      </c>
      <c r="M37" s="228" t="str">
        <f>IF(Data!AH207&gt;0,Data!AH207,"")</f>
        <v/>
      </c>
      <c r="N37" s="197" t="str">
        <f>IF(Data!K207&gt;0,Data!K207,"")</f>
        <v/>
      </c>
      <c r="P37" s="197" t="str">
        <f>IF(OR(ISNUMBER(B37),ISNUMBER(N37)),Data!G207,"")</f>
        <v/>
      </c>
    </row>
    <row r="38" spans="1:16" x14ac:dyDescent="0.2">
      <c r="A38" s="196">
        <v>31</v>
      </c>
      <c r="B38" s="197" t="str">
        <f>IF(Data!N208&gt;0,Data!N208,"")</f>
        <v/>
      </c>
      <c r="C38" s="226" t="str">
        <f>IF(Data!R208&gt;0,Data!R208,"")</f>
        <v/>
      </c>
      <c r="D38" s="226" t="str">
        <f>IF(Data!P208&gt;0,Data!P208,"")</f>
        <v/>
      </c>
      <c r="E38" s="199" t="str">
        <f t="shared" si="0"/>
        <v/>
      </c>
      <c r="F38" s="227" t="str">
        <f>IF(Data!T208&gt;0,Data!T208,"")</f>
        <v/>
      </c>
      <c r="G38" s="227" t="str">
        <f>IF(Data!V208&gt;0,Data!V208,"")</f>
        <v/>
      </c>
      <c r="H38" s="227" t="str">
        <f>IF(Data!X208&gt;0,Data!X208,"")</f>
        <v/>
      </c>
      <c r="I38" s="227" t="str">
        <f>IF(Data!Z208&gt;0,Data!Z208,"")</f>
        <v/>
      </c>
      <c r="J38" s="227" t="str">
        <f>IF(Data!AB208&gt;0,Data!AB208,"")</f>
        <v/>
      </c>
      <c r="K38" s="227" t="str">
        <f>IF(Data!AD208&gt;0,Data!AD208,"")</f>
        <v/>
      </c>
      <c r="L38" s="227" t="str">
        <f>IF(Data!AF208&gt;0,Data!AF208,"")</f>
        <v/>
      </c>
      <c r="M38" s="228" t="str">
        <f>IF(Data!AH208&gt;0,Data!AH208,"")</f>
        <v/>
      </c>
      <c r="N38" s="197" t="str">
        <f>IF(Data!K208&gt;0,Data!K208,"")</f>
        <v/>
      </c>
      <c r="P38" s="197" t="str">
        <f>IF(OR(ISNUMBER(B38),ISNUMBER(N38)),Data!G208,"")</f>
        <v/>
      </c>
    </row>
    <row r="39" spans="1:16" x14ac:dyDescent="0.2">
      <c r="A39" s="202"/>
      <c r="B39" s="203" t="s">
        <v>189</v>
      </c>
      <c r="C39" s="204"/>
      <c r="D39" s="205"/>
      <c r="E39" s="206"/>
      <c r="F39" s="207"/>
      <c r="G39" s="207"/>
      <c r="H39" s="207"/>
      <c r="I39" s="207"/>
      <c r="J39" s="207"/>
      <c r="K39" s="207"/>
      <c r="L39" s="207"/>
      <c r="M39" s="208"/>
      <c r="N39" s="170"/>
      <c r="O39" s="170"/>
      <c r="P39" s="171"/>
    </row>
    <row r="40" spans="1:16" x14ac:dyDescent="0.2">
      <c r="A40" s="209" t="s">
        <v>511</v>
      </c>
      <c r="B40" s="210">
        <f>gewMW!D217</f>
        <v>131.62669999999997</v>
      </c>
      <c r="C40" s="211">
        <f>gewMW!E218</f>
        <v>18.435031190480352</v>
      </c>
      <c r="D40" s="212">
        <f>gewMW!F218</f>
        <v>4.6879366446904527</v>
      </c>
      <c r="E40" s="213">
        <f>gewMW!H218</f>
        <v>2.0514614262243061E-2</v>
      </c>
      <c r="F40" s="214">
        <f>gewMW!I218</f>
        <v>5.5635499484527083E-2</v>
      </c>
      <c r="G40" s="214">
        <f>gewMW!J218</f>
        <v>0.39196428100878555</v>
      </c>
      <c r="H40" s="214">
        <f>gewMW!K218</f>
        <v>0.65877588838525636</v>
      </c>
      <c r="I40" s="214">
        <f>gewMW!L218</f>
        <v>3.389938667458807E-2</v>
      </c>
      <c r="J40" s="214">
        <f>gewMW!M218</f>
        <v>0.6170373848987587</v>
      </c>
      <c r="K40" s="214">
        <f>gewMW!N218</f>
        <v>8.4024270911600779E-2</v>
      </c>
      <c r="L40" s="214">
        <f>gewMW!O218</f>
        <v>3.7514546820667849E-2</v>
      </c>
      <c r="M40" s="215">
        <f>gewMW!P218</f>
        <v>0.19315216061786861</v>
      </c>
      <c r="N40" s="170">
        <f>SUM(N8:N38)</f>
        <v>135.5</v>
      </c>
      <c r="O40" s="170">
        <f>SUM(O8:O38)</f>
        <v>0</v>
      </c>
    </row>
    <row r="41" spans="1:16" ht="13.5" thickBot="1" x14ac:dyDescent="0.25">
      <c r="A41" s="217"/>
      <c r="B41" s="218"/>
      <c r="C41" s="219"/>
      <c r="D41" s="220"/>
      <c r="E41" s="221"/>
      <c r="F41" s="222"/>
      <c r="G41" s="222"/>
      <c r="H41" s="222"/>
      <c r="I41" s="222"/>
      <c r="J41" s="222"/>
      <c r="K41" s="222"/>
      <c r="L41" s="222"/>
      <c r="M41" s="223"/>
      <c r="N41" s="170"/>
      <c r="O41" s="170"/>
      <c r="P41" s="171"/>
    </row>
    <row r="42" spans="1:16" x14ac:dyDescent="0.2">
      <c r="A42" s="171"/>
      <c r="B42" s="171"/>
      <c r="C42" s="224"/>
      <c r="D42" s="198"/>
      <c r="E42" s="225"/>
      <c r="F42" s="200"/>
      <c r="G42" s="200"/>
      <c r="H42" s="200"/>
      <c r="I42" s="200"/>
      <c r="J42" s="200"/>
      <c r="K42" s="200"/>
      <c r="L42" s="200"/>
      <c r="M42" s="201"/>
      <c r="N42" s="170">
        <f>B40*100/N40</f>
        <v>97.141476014760116</v>
      </c>
      <c r="O42" s="170" t="e">
        <f>B40*100/O40</f>
        <v>#DIV/0!</v>
      </c>
      <c r="P42" s="216" t="s">
        <v>190</v>
      </c>
    </row>
    <row r="43" spans="1:16" x14ac:dyDescent="0.2">
      <c r="A43" s="224"/>
      <c r="B43" s="171"/>
      <c r="C43" s="224"/>
      <c r="D43" s="198"/>
      <c r="E43" s="225"/>
      <c r="F43" s="200"/>
      <c r="G43" s="200"/>
      <c r="H43" s="200"/>
      <c r="I43" s="200"/>
      <c r="J43" s="200"/>
      <c r="K43" s="200"/>
      <c r="L43" s="200"/>
      <c r="M43" s="201"/>
      <c r="N43" s="170"/>
      <c r="O43" s="170"/>
      <c r="P43" s="171"/>
    </row>
  </sheetData>
  <phoneticPr fontId="0" type="noConversion"/>
  <pageMargins left="0.78740157499999996" right="0.78740157499999996" top="0.984251969" bottom="0.984251969" header="0.4921259845" footer="0.492125984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P43"/>
  <sheetViews>
    <sheetView zoomScale="84" workbookViewId="0">
      <selection activeCell="N9" sqref="N9"/>
    </sheetView>
  </sheetViews>
  <sheetFormatPr baseColWidth="10" defaultRowHeight="12.75" x14ac:dyDescent="0.2"/>
  <cols>
    <col min="2" max="4" width="6.28515625" customWidth="1"/>
    <col min="5" max="5" width="7.5703125" customWidth="1"/>
    <col min="6" max="13" width="6.28515625" customWidth="1"/>
    <col min="14" max="14" width="6.5703125" customWidth="1"/>
    <col min="15" max="15" width="8.7109375" customWidth="1"/>
    <col min="16" max="16" width="6.7109375" customWidth="1"/>
  </cols>
  <sheetData>
    <row r="1" spans="1:16" ht="15.75" x14ac:dyDescent="0.25">
      <c r="A1" s="153" t="s">
        <v>171</v>
      </c>
      <c r="B1" s="142"/>
      <c r="C1" s="143"/>
      <c r="D1" s="154"/>
      <c r="E1" s="155"/>
      <c r="F1" s="143"/>
      <c r="G1" s="143"/>
      <c r="H1" s="143"/>
      <c r="I1" s="143"/>
      <c r="J1" s="143"/>
      <c r="K1" s="143"/>
      <c r="L1" s="143"/>
      <c r="M1" s="156"/>
      <c r="N1" s="157"/>
      <c r="O1" s="158"/>
      <c r="P1" s="158"/>
    </row>
    <row r="2" spans="1:16" ht="15.75" x14ac:dyDescent="0.25">
      <c r="A2" s="159"/>
      <c r="B2" s="160"/>
      <c r="C2" s="161"/>
      <c r="D2" s="160"/>
      <c r="E2" s="162"/>
      <c r="F2" s="161"/>
      <c r="G2" s="161"/>
      <c r="H2" s="161"/>
      <c r="I2" s="161"/>
      <c r="J2" s="161"/>
      <c r="K2" s="161"/>
      <c r="L2" s="161"/>
      <c r="M2" s="163"/>
      <c r="N2" s="157"/>
      <c r="O2" s="158"/>
      <c r="P2" s="158"/>
    </row>
    <row r="3" spans="1:16" ht="15.75" x14ac:dyDescent="0.25">
      <c r="A3" s="164" t="s">
        <v>569</v>
      </c>
      <c r="B3" s="165"/>
      <c r="C3" s="166"/>
      <c r="D3" s="167"/>
      <c r="E3" s="168"/>
      <c r="F3" s="166"/>
      <c r="G3" s="166"/>
      <c r="H3" s="166"/>
      <c r="I3" s="166"/>
      <c r="J3" s="166"/>
      <c r="K3" s="166"/>
      <c r="L3" s="166"/>
      <c r="M3" s="169"/>
      <c r="N3" s="171"/>
      <c r="O3" s="224" t="s">
        <v>835</v>
      </c>
      <c r="P3" s="171"/>
    </row>
    <row r="4" spans="1:16" ht="13.5" thickBot="1" x14ac:dyDescent="0.25">
      <c r="A4" s="172"/>
      <c r="B4" s="167"/>
      <c r="C4" s="166"/>
      <c r="D4" s="167"/>
      <c r="E4" s="168"/>
      <c r="F4" s="166"/>
      <c r="G4" s="166"/>
      <c r="H4" s="166"/>
      <c r="I4" s="166"/>
      <c r="J4" s="166"/>
      <c r="K4" s="166"/>
      <c r="L4" s="166"/>
      <c r="M4" s="169"/>
      <c r="N4" s="171"/>
      <c r="O4" s="171"/>
      <c r="P4" s="171"/>
    </row>
    <row r="5" spans="1:16" ht="17.25" x14ac:dyDescent="0.2">
      <c r="A5" s="173"/>
      <c r="B5" s="174" t="s">
        <v>172</v>
      </c>
      <c r="C5" s="175" t="s">
        <v>173</v>
      </c>
      <c r="D5" s="176" t="s">
        <v>516</v>
      </c>
      <c r="E5" s="177" t="s">
        <v>174</v>
      </c>
      <c r="F5" s="178" t="s">
        <v>175</v>
      </c>
      <c r="G5" s="179" t="s">
        <v>176</v>
      </c>
      <c r="H5" s="179" t="s">
        <v>177</v>
      </c>
      <c r="I5" s="178" t="s">
        <v>178</v>
      </c>
      <c r="J5" s="179" t="s">
        <v>179</v>
      </c>
      <c r="K5" s="178" t="s">
        <v>180</v>
      </c>
      <c r="L5" s="178" t="s">
        <v>181</v>
      </c>
      <c r="M5" s="180" t="s">
        <v>182</v>
      </c>
      <c r="N5" s="310" t="s">
        <v>183</v>
      </c>
      <c r="O5" s="310" t="s">
        <v>183</v>
      </c>
      <c r="P5" s="170" t="s">
        <v>184</v>
      </c>
    </row>
    <row r="6" spans="1:16" ht="13.5" thickBot="1" x14ac:dyDescent="0.25">
      <c r="A6" s="181" t="s">
        <v>185</v>
      </c>
      <c r="B6" s="182"/>
      <c r="C6" s="183" t="s">
        <v>186</v>
      </c>
      <c r="D6" s="183" t="s">
        <v>186</v>
      </c>
      <c r="E6" s="184" t="s">
        <v>187</v>
      </c>
      <c r="F6" s="185" t="s">
        <v>187</v>
      </c>
      <c r="G6" s="185" t="s">
        <v>187</v>
      </c>
      <c r="H6" s="185" t="s">
        <v>187</v>
      </c>
      <c r="I6" s="185" t="s">
        <v>187</v>
      </c>
      <c r="J6" s="185" t="s">
        <v>187</v>
      </c>
      <c r="K6" s="185" t="s">
        <v>187</v>
      </c>
      <c r="L6" s="185" t="s">
        <v>187</v>
      </c>
      <c r="M6" s="186" t="s">
        <v>187</v>
      </c>
      <c r="N6" s="187" t="s">
        <v>836</v>
      </c>
      <c r="O6" s="311" t="s">
        <v>837</v>
      </c>
      <c r="P6" s="170" t="s">
        <v>188</v>
      </c>
    </row>
    <row r="7" spans="1:16" x14ac:dyDescent="0.2">
      <c r="A7" s="188"/>
      <c r="B7" s="189"/>
      <c r="C7" s="190"/>
      <c r="D7" s="191"/>
      <c r="E7" s="192"/>
      <c r="F7" s="193"/>
      <c r="G7" s="193"/>
      <c r="H7" s="193"/>
      <c r="I7" s="193"/>
      <c r="J7" s="193"/>
      <c r="K7" s="193"/>
      <c r="L7" s="193"/>
      <c r="M7" s="194"/>
      <c r="N7" s="195"/>
      <c r="P7" s="170"/>
    </row>
    <row r="8" spans="1:16" x14ac:dyDescent="0.2">
      <c r="A8" s="196">
        <v>1</v>
      </c>
      <c r="B8" s="197" t="str">
        <f>IF(Data!N209&gt;0,Data!N209,"")</f>
        <v/>
      </c>
      <c r="C8" s="226" t="str">
        <f>IF(Data!R209&gt;0,Data!R209,"")</f>
        <v/>
      </c>
      <c r="D8" s="226" t="str">
        <f>IF(Data!P209&gt;0,Data!P209,"")</f>
        <v/>
      </c>
      <c r="E8" s="199" t="str">
        <f>IF(ISNUMBER(D8),10^(-D8)*10^3,"")</f>
        <v/>
      </c>
      <c r="F8" s="227" t="str">
        <f>IF(Data!T209&gt;0,Data!T209,"")</f>
        <v/>
      </c>
      <c r="G8" s="227" t="str">
        <f>IF(Data!V209&gt;0,Data!V209,"")</f>
        <v/>
      </c>
      <c r="H8" s="227" t="str">
        <f>IF(Data!X209&gt;0,Data!X209,"")</f>
        <v/>
      </c>
      <c r="I8" s="227" t="str">
        <f>IF(Data!Z209&gt;0,Data!Z209,"")</f>
        <v/>
      </c>
      <c r="J8" s="227" t="str">
        <f>IF(Data!AB209&gt;0,Data!AB209,"")</f>
        <v/>
      </c>
      <c r="K8" s="227" t="str">
        <f>IF(Data!AD209&gt;0,Data!AD209,"")</f>
        <v/>
      </c>
      <c r="L8" s="227" t="str">
        <f>IF(Data!AF209&gt;0,Data!AF209,"")</f>
        <v/>
      </c>
      <c r="M8" s="228" t="str">
        <f>IF(Data!AH209&gt;0,Data!AH209,"")</f>
        <v/>
      </c>
      <c r="N8" s="197" t="str">
        <f>IF(Data!K209&gt;0,Data!K209,"")</f>
        <v/>
      </c>
      <c r="P8" s="197" t="str">
        <f>IF(OR(ISNUMBER(B8),ISNUMBER(N8)),Data!G209,"")</f>
        <v/>
      </c>
    </row>
    <row r="9" spans="1:16" x14ac:dyDescent="0.2">
      <c r="A9" s="196">
        <v>2</v>
      </c>
      <c r="B9" s="197" t="str">
        <f>IF(Data!N210&gt;0,Data!N210,"")</f>
        <v/>
      </c>
      <c r="C9" s="226" t="str">
        <f>IF(Data!R210&gt;0,Data!R210,"")</f>
        <v/>
      </c>
      <c r="D9" s="226" t="str">
        <f>IF(Data!P210&gt;0,Data!P210,"")</f>
        <v/>
      </c>
      <c r="E9" s="199" t="str">
        <f t="shared" ref="E9:E37" si="0">IF(ISNUMBER(D9),10^(-D9)*10^3,"")</f>
        <v/>
      </c>
      <c r="F9" s="227" t="str">
        <f>IF(Data!T210&gt;0,Data!T210,"")</f>
        <v/>
      </c>
      <c r="G9" s="227" t="str">
        <f>IF(Data!V210&gt;0,Data!V210,"")</f>
        <v/>
      </c>
      <c r="H9" s="227" t="str">
        <f>IF(Data!X210&gt;0,Data!X210,"")</f>
        <v/>
      </c>
      <c r="I9" s="227" t="str">
        <f>IF(Data!Z210&gt;0,Data!Z210,"")</f>
        <v/>
      </c>
      <c r="J9" s="227" t="str">
        <f>IF(Data!AB210&gt;0,Data!AB210,"")</f>
        <v/>
      </c>
      <c r="K9" s="227" t="str">
        <f>IF(Data!AD210&gt;0,Data!AD210,"")</f>
        <v/>
      </c>
      <c r="L9" s="227" t="str">
        <f>IF(Data!AF210&gt;0,Data!AF210,"")</f>
        <v/>
      </c>
      <c r="M9" s="228" t="str">
        <f>IF(Data!AH210&gt;0,Data!AH210,"")</f>
        <v/>
      </c>
      <c r="N9" s="197">
        <f>IF(Data!K210&gt;0,Data!K210,"")</f>
        <v>0.4</v>
      </c>
      <c r="P9" s="197" t="str">
        <f>IF(OR(ISNUMBER(B9),ISNUMBER(N9)),Data!G210,"")</f>
        <v>Rain</v>
      </c>
    </row>
    <row r="10" spans="1:16" x14ac:dyDescent="0.2">
      <c r="A10" s="196">
        <v>3</v>
      </c>
      <c r="B10" s="197">
        <f>IF(Data!N211&gt;0,Data!N211,"")</f>
        <v>1.8192999999999999</v>
      </c>
      <c r="C10" s="226">
        <f>IF(Data!R211&gt;0,Data!R211,"")</f>
        <v>69</v>
      </c>
      <c r="D10" s="226">
        <f>IF(Data!P211&gt;0,Data!P211,"")</f>
        <v>6.5</v>
      </c>
      <c r="E10" s="199">
        <f t="shared" si="0"/>
        <v>3.1622776601683734E-4</v>
      </c>
      <c r="F10" s="227">
        <f>IF(Data!T211&gt;0,Data!T211,"")</f>
        <v>0.35099999999999998</v>
      </c>
      <c r="G10" s="227">
        <f>IF(Data!V211&gt;0,Data!V211,"")</f>
        <v>2.8991530973308599</v>
      </c>
      <c r="H10" s="227">
        <f>IF(Data!X211&gt;0,Data!X211,"")</f>
        <v>2.564799566946347</v>
      </c>
      <c r="I10" s="227">
        <f>IF(Data!Z211&gt;0,Data!Z211,"")</f>
        <v>0.192</v>
      </c>
      <c r="J10" s="227">
        <f>IF(Data!AB211&gt;0,Data!AB211,"")</f>
        <v>5.4505802839367741</v>
      </c>
      <c r="K10" s="227">
        <f>IF(Data!AD211&gt;0,Data!AD211,"")</f>
        <v>0.53900000000000003</v>
      </c>
      <c r="L10" s="227">
        <f>IF(Data!AF211&gt;0,Data!AF211,"")</f>
        <v>0.108</v>
      </c>
      <c r="M10" s="228">
        <f>IF(Data!AH211&gt;0,Data!AH211,"")</f>
        <v>0.78400000000000003</v>
      </c>
      <c r="N10" s="197">
        <f>IF(Data!K211&gt;0,Data!K211,"")</f>
        <v>2.1</v>
      </c>
      <c r="P10" s="197" t="str">
        <f>IF(OR(ISNUMBER(B10),ISNUMBER(N10)),Data!G211,"")</f>
        <v>Rain</v>
      </c>
    </row>
    <row r="11" spans="1:16" x14ac:dyDescent="0.2">
      <c r="A11" s="196">
        <v>4</v>
      </c>
      <c r="B11" s="197" t="str">
        <f>IF(Data!N212&gt;0,Data!N212,"")</f>
        <v/>
      </c>
      <c r="C11" s="226" t="str">
        <f>IF(Data!R212&gt;0,Data!R212,"")</f>
        <v/>
      </c>
      <c r="D11" s="226" t="str">
        <f>IF(Data!P212&gt;0,Data!P212,"")</f>
        <v/>
      </c>
      <c r="E11" s="199" t="str">
        <f t="shared" si="0"/>
        <v/>
      </c>
      <c r="F11" s="227" t="str">
        <f>IF(Data!T212&gt;0,Data!T212,"")</f>
        <v/>
      </c>
      <c r="G11" s="227" t="str">
        <f>IF(Data!V212&gt;0,Data!V212,"")</f>
        <v/>
      </c>
      <c r="H11" s="227" t="str">
        <f>IF(Data!X212&gt;0,Data!X212,"")</f>
        <v/>
      </c>
      <c r="I11" s="227" t="str">
        <f>IF(Data!Z212&gt;0,Data!Z212,"")</f>
        <v/>
      </c>
      <c r="J11" s="227" t="str">
        <f>IF(Data!AB212&gt;0,Data!AB212,"")</f>
        <v/>
      </c>
      <c r="K11" s="227" t="str">
        <f>IF(Data!AD212&gt;0,Data!AD212,"")</f>
        <v/>
      </c>
      <c r="L11" s="227" t="str">
        <f>IF(Data!AF212&gt;0,Data!AF212,"")</f>
        <v/>
      </c>
      <c r="M11" s="228" t="str">
        <f>IF(Data!AH212&gt;0,Data!AH212,"")</f>
        <v/>
      </c>
      <c r="N11" s="197" t="str">
        <f>IF(Data!K212&gt;0,Data!K212,"")</f>
        <v/>
      </c>
      <c r="P11" s="197" t="str">
        <f>IF(OR(ISNUMBER(B11),ISNUMBER(N11)),Data!G212,"")</f>
        <v/>
      </c>
    </row>
    <row r="12" spans="1:16" x14ac:dyDescent="0.2">
      <c r="A12" s="196">
        <v>5</v>
      </c>
      <c r="B12" s="197" t="str">
        <f>IF(Data!N213&gt;0,Data!N213,"")</f>
        <v/>
      </c>
      <c r="C12" s="226" t="str">
        <f>IF(Data!R213&gt;0,Data!R213,"")</f>
        <v/>
      </c>
      <c r="D12" s="226" t="str">
        <f>IF(Data!P213&gt;0,Data!P213,"")</f>
        <v/>
      </c>
      <c r="E12" s="199" t="str">
        <f t="shared" si="0"/>
        <v/>
      </c>
      <c r="F12" s="227" t="str">
        <f>IF(Data!T213&gt;0,Data!T213,"")</f>
        <v/>
      </c>
      <c r="G12" s="227" t="str">
        <f>IF(Data!V213&gt;0,Data!V213,"")</f>
        <v/>
      </c>
      <c r="H12" s="227" t="str">
        <f>IF(Data!X213&gt;0,Data!X213,"")</f>
        <v/>
      </c>
      <c r="I12" s="227" t="str">
        <f>IF(Data!Z213&gt;0,Data!Z213,"")</f>
        <v/>
      </c>
      <c r="J12" s="227" t="str">
        <f>IF(Data!AB213&gt;0,Data!AB213,"")</f>
        <v/>
      </c>
      <c r="K12" s="227" t="str">
        <f>IF(Data!AD213&gt;0,Data!AD213,"")</f>
        <v/>
      </c>
      <c r="L12" s="227" t="str">
        <f>IF(Data!AF213&gt;0,Data!AF213,"")</f>
        <v/>
      </c>
      <c r="M12" s="228" t="str">
        <f>IF(Data!AH213&gt;0,Data!AH213,"")</f>
        <v/>
      </c>
      <c r="N12" s="197" t="str">
        <f>IF(Data!K213&gt;0,Data!K213,"")</f>
        <v/>
      </c>
      <c r="P12" s="197" t="str">
        <f>IF(OR(ISNUMBER(B12),ISNUMBER(N12)),Data!G213,"")</f>
        <v/>
      </c>
    </row>
    <row r="13" spans="1:16" x14ac:dyDescent="0.2">
      <c r="A13" s="196">
        <v>6</v>
      </c>
      <c r="B13" s="197" t="str">
        <f>IF(Data!N214&gt;0,Data!N214,"")</f>
        <v/>
      </c>
      <c r="C13" s="226" t="str">
        <f>IF(Data!R214&gt;0,Data!R214,"")</f>
        <v/>
      </c>
      <c r="D13" s="226" t="str">
        <f>IF(Data!P214&gt;0,Data!P214,"")</f>
        <v/>
      </c>
      <c r="E13" s="199" t="str">
        <f t="shared" si="0"/>
        <v/>
      </c>
      <c r="F13" s="227" t="str">
        <f>IF(Data!T214&gt;0,Data!T214,"")</f>
        <v/>
      </c>
      <c r="G13" s="227" t="str">
        <f>IF(Data!V214&gt;0,Data!V214,"")</f>
        <v/>
      </c>
      <c r="H13" s="227" t="str">
        <f>IF(Data!X214&gt;0,Data!X214,"")</f>
        <v/>
      </c>
      <c r="I13" s="227" t="str">
        <f>IF(Data!Z214&gt;0,Data!Z214,"")</f>
        <v/>
      </c>
      <c r="J13" s="227" t="str">
        <f>IF(Data!AB214&gt;0,Data!AB214,"")</f>
        <v/>
      </c>
      <c r="K13" s="227" t="str">
        <f>IF(Data!AD214&gt;0,Data!AD214,"")</f>
        <v/>
      </c>
      <c r="L13" s="227" t="str">
        <f>IF(Data!AF214&gt;0,Data!AF214,"")</f>
        <v/>
      </c>
      <c r="M13" s="228" t="str">
        <f>IF(Data!AH214&gt;0,Data!AH214,"")</f>
        <v/>
      </c>
      <c r="N13" s="197" t="str">
        <f>IF(Data!K214&gt;0,Data!K214,"")</f>
        <v/>
      </c>
      <c r="P13" s="197" t="str">
        <f>IF(OR(ISNUMBER(B13),ISNUMBER(N13)),Data!G214,"")</f>
        <v/>
      </c>
    </row>
    <row r="14" spans="1:16" x14ac:dyDescent="0.2">
      <c r="A14" s="196">
        <v>7</v>
      </c>
      <c r="B14" s="197" t="str">
        <f>IF(Data!N215&gt;0,Data!N215,"")</f>
        <v/>
      </c>
      <c r="C14" s="226" t="str">
        <f>IF(Data!R215&gt;0,Data!R215,"")</f>
        <v/>
      </c>
      <c r="D14" s="226" t="str">
        <f>IF(Data!P215&gt;0,Data!P215,"")</f>
        <v/>
      </c>
      <c r="E14" s="199" t="str">
        <f t="shared" si="0"/>
        <v/>
      </c>
      <c r="F14" s="227" t="str">
        <f>IF(Data!T215&gt;0,Data!T215,"")</f>
        <v/>
      </c>
      <c r="G14" s="227" t="str">
        <f>IF(Data!V215&gt;0,Data!V215,"")</f>
        <v/>
      </c>
      <c r="H14" s="227" t="str">
        <f>IF(Data!X215&gt;0,Data!X215,"")</f>
        <v/>
      </c>
      <c r="I14" s="227" t="str">
        <f>IF(Data!Z215&gt;0,Data!Z215,"")</f>
        <v/>
      </c>
      <c r="J14" s="227" t="str">
        <f>IF(Data!AB215&gt;0,Data!AB215,"")</f>
        <v/>
      </c>
      <c r="K14" s="227" t="str">
        <f>IF(Data!AD215&gt;0,Data!AD215,"")</f>
        <v/>
      </c>
      <c r="L14" s="227" t="str">
        <f>IF(Data!AF215&gt;0,Data!AF215,"")</f>
        <v/>
      </c>
      <c r="M14" s="228" t="str">
        <f>IF(Data!AH215&gt;0,Data!AH215,"")</f>
        <v/>
      </c>
      <c r="N14" s="197" t="str">
        <f>IF(Data!K215&gt;0,Data!K215,"")</f>
        <v/>
      </c>
      <c r="P14" s="197" t="str">
        <f>IF(OR(ISNUMBER(B14),ISNUMBER(N14)),Data!G215,"")</f>
        <v/>
      </c>
    </row>
    <row r="15" spans="1:16" x14ac:dyDescent="0.2">
      <c r="A15" s="196">
        <v>8</v>
      </c>
      <c r="B15" s="197" t="str">
        <f>IF(Data!N216&gt;0,Data!N216,"")</f>
        <v/>
      </c>
      <c r="C15" s="226" t="str">
        <f>IF(Data!R216&gt;0,Data!R216,"")</f>
        <v/>
      </c>
      <c r="D15" s="226" t="str">
        <f>IF(Data!P216&gt;0,Data!P216,"")</f>
        <v/>
      </c>
      <c r="E15" s="199" t="str">
        <f t="shared" si="0"/>
        <v/>
      </c>
      <c r="F15" s="227" t="str">
        <f>IF(Data!T216&gt;0,Data!T216,"")</f>
        <v/>
      </c>
      <c r="G15" s="227" t="str">
        <f>IF(Data!V216&gt;0,Data!V216,"")</f>
        <v/>
      </c>
      <c r="H15" s="227" t="str">
        <f>IF(Data!X216&gt;0,Data!X216,"")</f>
        <v/>
      </c>
      <c r="I15" s="227" t="str">
        <f>IF(Data!Z216&gt;0,Data!Z216,"")</f>
        <v/>
      </c>
      <c r="J15" s="227" t="str">
        <f>IF(Data!AB216&gt;0,Data!AB216,"")</f>
        <v/>
      </c>
      <c r="K15" s="227" t="str">
        <f>IF(Data!AD216&gt;0,Data!AD216,"")</f>
        <v/>
      </c>
      <c r="L15" s="227" t="str">
        <f>IF(Data!AF216&gt;0,Data!AF216,"")</f>
        <v/>
      </c>
      <c r="M15" s="228" t="str">
        <f>IF(Data!AH216&gt;0,Data!AH216,"")</f>
        <v/>
      </c>
      <c r="N15" s="197" t="str">
        <f>IF(Data!K216&gt;0,Data!K216,"")</f>
        <v/>
      </c>
      <c r="P15" s="197" t="str">
        <f>IF(OR(ISNUMBER(B15),ISNUMBER(N15)),Data!G216,"")</f>
        <v/>
      </c>
    </row>
    <row r="16" spans="1:16" x14ac:dyDescent="0.2">
      <c r="A16" s="196">
        <v>9</v>
      </c>
      <c r="B16" s="197" t="str">
        <f>IF(Data!N217&gt;0,Data!N217,"")</f>
        <v/>
      </c>
      <c r="C16" s="226" t="str">
        <f>IF(Data!R217&gt;0,Data!R217,"")</f>
        <v/>
      </c>
      <c r="D16" s="226" t="str">
        <f>IF(Data!P217&gt;0,Data!P217,"")</f>
        <v/>
      </c>
      <c r="E16" s="199" t="str">
        <f t="shared" si="0"/>
        <v/>
      </c>
      <c r="F16" s="227" t="str">
        <f>IF(Data!T217&gt;0,Data!T217,"")</f>
        <v/>
      </c>
      <c r="G16" s="227" t="str">
        <f>IF(Data!V217&gt;0,Data!V217,"")</f>
        <v/>
      </c>
      <c r="H16" s="227" t="str">
        <f>IF(Data!X217&gt;0,Data!X217,"")</f>
        <v/>
      </c>
      <c r="I16" s="227" t="str">
        <f>IF(Data!Z217&gt;0,Data!Z217,"")</f>
        <v/>
      </c>
      <c r="J16" s="227" t="str">
        <f>IF(Data!AB217&gt;0,Data!AB217,"")</f>
        <v/>
      </c>
      <c r="K16" s="227" t="str">
        <f>IF(Data!AD217&gt;0,Data!AD217,"")</f>
        <v/>
      </c>
      <c r="L16" s="227" t="str">
        <f>IF(Data!AF217&gt;0,Data!AF217,"")</f>
        <v/>
      </c>
      <c r="M16" s="228" t="str">
        <f>IF(Data!AH217&gt;0,Data!AH217,"")</f>
        <v/>
      </c>
      <c r="N16" s="197" t="str">
        <f>IF(Data!K217&gt;0,Data!K217,"")</f>
        <v/>
      </c>
      <c r="P16" s="197" t="str">
        <f>IF(OR(ISNUMBER(B16),ISNUMBER(N16)),Data!G217,"")</f>
        <v/>
      </c>
    </row>
    <row r="17" spans="1:16" x14ac:dyDescent="0.2">
      <c r="A17" s="196">
        <v>10</v>
      </c>
      <c r="B17" s="197">
        <f>IF(Data!N218&gt;0,Data!N218,"")</f>
        <v>7.82</v>
      </c>
      <c r="C17" s="226">
        <f>IF(Data!R218&gt;0,Data!R218,"")</f>
        <v>17.7</v>
      </c>
      <c r="D17" s="226">
        <f>IF(Data!P218&gt;0,Data!P218,"")</f>
        <v>5.58</v>
      </c>
      <c r="E17" s="199">
        <f t="shared" si="0"/>
        <v>2.630267991895377E-3</v>
      </c>
      <c r="F17" s="227">
        <f>IF(Data!T218&gt;0,Data!T218,"")</f>
        <v>0.10299999999999999</v>
      </c>
      <c r="G17" s="227">
        <f>IF(Data!V218&gt;0,Data!V218,"")</f>
        <v>0.67046021449883075</v>
      </c>
      <c r="H17" s="227">
        <f>IF(Data!X218&gt;0,Data!X218,"")</f>
        <v>0.69927838271116571</v>
      </c>
      <c r="I17" s="227">
        <f>IF(Data!Z218&gt;0,Data!Z218,"")</f>
        <v>8.3000000000000004E-2</v>
      </c>
      <c r="J17" s="227">
        <f>IF(Data!AB218&gt;0,Data!AB218,"")</f>
        <v>1.0213750136353312</v>
      </c>
      <c r="K17" s="227">
        <f>IF(Data!AD218&gt;0,Data!AD218,"")</f>
        <v>0.192</v>
      </c>
      <c r="L17" s="227">
        <f>IF(Data!AF218&gt;0,Data!AF218,"")</f>
        <v>0.13800000000000001</v>
      </c>
      <c r="M17" s="228">
        <f>IF(Data!AH218&gt;0,Data!AH218,"")</f>
        <v>0.61699999999999999</v>
      </c>
      <c r="N17" s="197">
        <f>IF(Data!K218&gt;0,Data!K218,"")</f>
        <v>7.6</v>
      </c>
      <c r="P17" s="197" t="str">
        <f>IF(OR(ISNUMBER(B17),ISNUMBER(N17)),Data!G218,"")</f>
        <v>Rain</v>
      </c>
    </row>
    <row r="18" spans="1:16" x14ac:dyDescent="0.2">
      <c r="A18" s="196">
        <v>11</v>
      </c>
      <c r="B18" s="197" t="str">
        <f>IF(Data!N219&gt;0,Data!N219,"")</f>
        <v/>
      </c>
      <c r="C18" s="226" t="str">
        <f>IF(Data!R219&gt;0,Data!R219,"")</f>
        <v/>
      </c>
      <c r="D18" s="226" t="str">
        <f>IF(Data!P219&gt;0,Data!P219,"")</f>
        <v/>
      </c>
      <c r="E18" s="199" t="str">
        <f t="shared" si="0"/>
        <v/>
      </c>
      <c r="F18" s="227" t="str">
        <f>IF(Data!T219&gt;0,Data!T219,"")</f>
        <v/>
      </c>
      <c r="G18" s="227" t="str">
        <f>IF(Data!V219&gt;0,Data!V219,"")</f>
        <v/>
      </c>
      <c r="H18" s="227" t="str">
        <f>IF(Data!X219&gt;0,Data!X219,"")</f>
        <v/>
      </c>
      <c r="I18" s="227" t="str">
        <f>IF(Data!Z219&gt;0,Data!Z219,"")</f>
        <v/>
      </c>
      <c r="J18" s="227" t="str">
        <f>IF(Data!AB219&gt;0,Data!AB219,"")</f>
        <v/>
      </c>
      <c r="K18" s="227" t="str">
        <f>IF(Data!AD219&gt;0,Data!AD219,"")</f>
        <v/>
      </c>
      <c r="L18" s="227" t="str">
        <f>IF(Data!AF219&gt;0,Data!AF219,"")</f>
        <v/>
      </c>
      <c r="M18" s="228" t="str">
        <f>IF(Data!AH219&gt;0,Data!AH219,"")</f>
        <v/>
      </c>
      <c r="N18" s="197" t="str">
        <f>IF(Data!K219&gt;0,Data!K219,"")</f>
        <v/>
      </c>
      <c r="P18" s="197" t="str">
        <f>IF(OR(ISNUMBER(B18),ISNUMBER(N18)),Data!G219,"")</f>
        <v/>
      </c>
    </row>
    <row r="19" spans="1:16" x14ac:dyDescent="0.2">
      <c r="A19" s="196">
        <v>12</v>
      </c>
      <c r="B19" s="197">
        <f>IF(Data!N220&gt;0,Data!N220,"")</f>
        <v>4.9864000000000006</v>
      </c>
      <c r="C19" s="226">
        <f>IF(Data!R220&gt;0,Data!R220,"")</f>
        <v>35.4</v>
      </c>
      <c r="D19" s="226">
        <f>IF(Data!P220&gt;0,Data!P220,"")</f>
        <v>4.4000000000000004</v>
      </c>
      <c r="E19" s="199">
        <f t="shared" si="0"/>
        <v>3.9810717055349637E-2</v>
      </c>
      <c r="F19" s="227">
        <f>IF(Data!T220&gt;0,Data!T220,"")</f>
        <v>0.11600000000000001</v>
      </c>
      <c r="G19" s="227">
        <f>IF(Data!V220&gt;0,Data!V220,"")</f>
        <v>0.9151059059753246</v>
      </c>
      <c r="H19" s="227">
        <f>IF(Data!X220&gt;0,Data!X220,"")</f>
        <v>1.0911413045741292</v>
      </c>
      <c r="I19" s="227">
        <f>IF(Data!Z220&gt;0,Data!Z220,"")</f>
        <v>0.10199999999999999</v>
      </c>
      <c r="J19" s="227">
        <f>IF(Data!AB220&gt;0,Data!AB220,"")</f>
        <v>1.0923424873347889</v>
      </c>
      <c r="K19" s="227">
        <f>IF(Data!AD220&gt;0,Data!AD220,"")</f>
        <v>0.13600000000000001</v>
      </c>
      <c r="L19" s="227">
        <f>IF(Data!AF220&gt;0,Data!AF220,"")</f>
        <v>7.2999999999999995E-2</v>
      </c>
      <c r="M19" s="228">
        <f>IF(Data!AH220&gt;0,Data!AH220,"")</f>
        <v>0.44500000000000001</v>
      </c>
      <c r="N19" s="197">
        <f>IF(Data!K220&gt;0,Data!K220,"")</f>
        <v>4.7</v>
      </c>
      <c r="P19" s="197" t="str">
        <f>IF(OR(ISNUMBER(B19),ISNUMBER(N19)),Data!G220,"")</f>
        <v>Rain</v>
      </c>
    </row>
    <row r="20" spans="1:16" x14ac:dyDescent="0.2">
      <c r="A20" s="196">
        <v>13</v>
      </c>
      <c r="B20" s="197" t="str">
        <f>IF(Data!N221&gt;0,Data!N221,"")</f>
        <v/>
      </c>
      <c r="C20" s="226" t="str">
        <f>IF(Data!R221&gt;0,Data!R221,"")</f>
        <v/>
      </c>
      <c r="D20" s="226" t="str">
        <f>IF(Data!P221&gt;0,Data!P221,"")</f>
        <v/>
      </c>
      <c r="E20" s="199" t="str">
        <f t="shared" si="0"/>
        <v/>
      </c>
      <c r="F20" s="227" t="str">
        <f>IF(Data!T221&gt;0,Data!T221,"")</f>
        <v/>
      </c>
      <c r="G20" s="227" t="str">
        <f>IF(Data!V221&gt;0,Data!V221,"")</f>
        <v/>
      </c>
      <c r="H20" s="227" t="str">
        <f>IF(Data!X221&gt;0,Data!X221,"")</f>
        <v/>
      </c>
      <c r="I20" s="227" t="str">
        <f>IF(Data!Z221&gt;0,Data!Z221,"")</f>
        <v/>
      </c>
      <c r="J20" s="227" t="str">
        <f>IF(Data!AB221&gt;0,Data!AB221,"")</f>
        <v/>
      </c>
      <c r="K20" s="227" t="str">
        <f>IF(Data!AD221&gt;0,Data!AD221,"")</f>
        <v/>
      </c>
      <c r="L20" s="227" t="str">
        <f>IF(Data!AF221&gt;0,Data!AF221,"")</f>
        <v/>
      </c>
      <c r="M20" s="228" t="str">
        <f>IF(Data!AH221&gt;0,Data!AH221,"")</f>
        <v/>
      </c>
      <c r="N20" s="197" t="str">
        <f>IF(Data!K221&gt;0,Data!K221,"")</f>
        <v/>
      </c>
      <c r="P20" s="197" t="str">
        <f>IF(OR(ISNUMBER(B20),ISNUMBER(N20)),Data!G221,"")</f>
        <v/>
      </c>
    </row>
    <row r="21" spans="1:16" x14ac:dyDescent="0.2">
      <c r="A21" s="196">
        <v>14</v>
      </c>
      <c r="B21" s="197" t="str">
        <f>IF(Data!N222&gt;0,Data!N222,"")</f>
        <v/>
      </c>
      <c r="C21" s="226" t="str">
        <f>IF(Data!R222&gt;0,Data!R222,"")</f>
        <v/>
      </c>
      <c r="D21" s="226" t="str">
        <f>IF(Data!P222&gt;0,Data!P222,"")</f>
        <v/>
      </c>
      <c r="E21" s="199" t="str">
        <f t="shared" si="0"/>
        <v/>
      </c>
      <c r="F21" s="227" t="str">
        <f>IF(Data!T222&gt;0,Data!T222,"")</f>
        <v/>
      </c>
      <c r="G21" s="227" t="str">
        <f>IF(Data!V222&gt;0,Data!V222,"")</f>
        <v/>
      </c>
      <c r="H21" s="227" t="str">
        <f>IF(Data!X222&gt;0,Data!X222,"")</f>
        <v/>
      </c>
      <c r="I21" s="227" t="str">
        <f>IF(Data!Z222&gt;0,Data!Z222,"")</f>
        <v/>
      </c>
      <c r="J21" s="227" t="str">
        <f>IF(Data!AB222&gt;0,Data!AB222,"")</f>
        <v/>
      </c>
      <c r="K21" s="227" t="str">
        <f>IF(Data!AD222&gt;0,Data!AD222,"")</f>
        <v/>
      </c>
      <c r="L21" s="227" t="str">
        <f>IF(Data!AF222&gt;0,Data!AF222,"")</f>
        <v/>
      </c>
      <c r="M21" s="228" t="str">
        <f>IF(Data!AH222&gt;0,Data!AH222,"")</f>
        <v/>
      </c>
      <c r="N21" s="197" t="str">
        <f>IF(Data!K222&gt;0,Data!K222,"")</f>
        <v/>
      </c>
      <c r="P21" s="197" t="str">
        <f>IF(OR(ISNUMBER(B21),ISNUMBER(N21)),Data!G222,"")</f>
        <v/>
      </c>
    </row>
    <row r="22" spans="1:16" x14ac:dyDescent="0.2">
      <c r="A22" s="196">
        <v>15</v>
      </c>
      <c r="B22" s="197" t="str">
        <f>IF(Data!N223&gt;0,Data!N223,"")</f>
        <v/>
      </c>
      <c r="C22" s="226" t="str">
        <f>IF(Data!R223&gt;0,Data!R223,"")</f>
        <v/>
      </c>
      <c r="D22" s="226" t="str">
        <f>IF(Data!P223&gt;0,Data!P223,"")</f>
        <v/>
      </c>
      <c r="E22" s="199" t="str">
        <f t="shared" si="0"/>
        <v/>
      </c>
      <c r="F22" s="227" t="str">
        <f>IF(Data!T223&gt;0,Data!T223,"")</f>
        <v/>
      </c>
      <c r="G22" s="227" t="str">
        <f>IF(Data!V223&gt;0,Data!V223,"")</f>
        <v/>
      </c>
      <c r="H22" s="227" t="str">
        <f>IF(Data!X223&gt;0,Data!X223,"")</f>
        <v/>
      </c>
      <c r="I22" s="227" t="str">
        <f>IF(Data!Z223&gt;0,Data!Z223,"")</f>
        <v/>
      </c>
      <c r="J22" s="227" t="str">
        <f>IF(Data!AB223&gt;0,Data!AB223,"")</f>
        <v/>
      </c>
      <c r="K22" s="227" t="str">
        <f>IF(Data!AD223&gt;0,Data!AD223,"")</f>
        <v/>
      </c>
      <c r="L22" s="227" t="str">
        <f>IF(Data!AF223&gt;0,Data!AF223,"")</f>
        <v/>
      </c>
      <c r="M22" s="228" t="str">
        <f>IF(Data!AH223&gt;0,Data!AH223,"")</f>
        <v/>
      </c>
      <c r="N22" s="197" t="str">
        <f>IF(Data!K223&gt;0,Data!K223,"")</f>
        <v/>
      </c>
      <c r="P22" s="197" t="str">
        <f>IF(OR(ISNUMBER(B22),ISNUMBER(N22)),Data!G223,"")</f>
        <v/>
      </c>
    </row>
    <row r="23" spans="1:16" x14ac:dyDescent="0.2">
      <c r="A23" s="196">
        <v>16</v>
      </c>
      <c r="B23" s="197" t="str">
        <f>IF(Data!N224&gt;0,Data!N224,"")</f>
        <v/>
      </c>
      <c r="C23" s="226" t="str">
        <f>IF(Data!R224&gt;0,Data!R224,"")</f>
        <v/>
      </c>
      <c r="D23" s="226" t="str">
        <f>IF(Data!P224&gt;0,Data!P224,"")</f>
        <v/>
      </c>
      <c r="E23" s="199" t="str">
        <f t="shared" si="0"/>
        <v/>
      </c>
      <c r="F23" s="227" t="str">
        <f>IF(Data!T224&gt;0,Data!T224,"")</f>
        <v/>
      </c>
      <c r="G23" s="227" t="str">
        <f>IF(Data!V224&gt;0,Data!V224,"")</f>
        <v/>
      </c>
      <c r="H23" s="227" t="str">
        <f>IF(Data!X224&gt;0,Data!X224,"")</f>
        <v/>
      </c>
      <c r="I23" s="227" t="str">
        <f>IF(Data!Z224&gt;0,Data!Z224,"")</f>
        <v/>
      </c>
      <c r="J23" s="227" t="str">
        <f>IF(Data!AB224&gt;0,Data!AB224,"")</f>
        <v/>
      </c>
      <c r="K23" s="227" t="str">
        <f>IF(Data!AD224&gt;0,Data!AD224,"")</f>
        <v/>
      </c>
      <c r="L23" s="227" t="str">
        <f>IF(Data!AF224&gt;0,Data!AF224,"")</f>
        <v/>
      </c>
      <c r="M23" s="228" t="str">
        <f>IF(Data!AH224&gt;0,Data!AH224,"")</f>
        <v/>
      </c>
      <c r="N23" s="197" t="str">
        <f>IF(Data!K224&gt;0,Data!K224,"")</f>
        <v/>
      </c>
      <c r="P23" s="197" t="str">
        <f>IF(OR(ISNUMBER(B23),ISNUMBER(N23)),Data!G224,"")</f>
        <v/>
      </c>
    </row>
    <row r="24" spans="1:16" x14ac:dyDescent="0.2">
      <c r="A24" s="196">
        <v>17</v>
      </c>
      <c r="B24" s="197" t="str">
        <f>IF(Data!N225&gt;0,Data!N225,"")</f>
        <v/>
      </c>
      <c r="C24" s="226" t="str">
        <f>IF(Data!R225&gt;0,Data!R225,"")</f>
        <v/>
      </c>
      <c r="D24" s="226" t="str">
        <f>IF(Data!P225&gt;0,Data!P225,"")</f>
        <v/>
      </c>
      <c r="E24" s="199" t="str">
        <f t="shared" si="0"/>
        <v/>
      </c>
      <c r="F24" s="227" t="str">
        <f>IF(Data!T225&gt;0,Data!T225,"")</f>
        <v/>
      </c>
      <c r="G24" s="227" t="str">
        <f>IF(Data!V225&gt;0,Data!V225,"")</f>
        <v/>
      </c>
      <c r="H24" s="227" t="str">
        <f>IF(Data!X225&gt;0,Data!X225,"")</f>
        <v/>
      </c>
      <c r="I24" s="227" t="str">
        <f>IF(Data!Z225&gt;0,Data!Z225,"")</f>
        <v/>
      </c>
      <c r="J24" s="227" t="str">
        <f>IF(Data!AB225&gt;0,Data!AB225,"")</f>
        <v/>
      </c>
      <c r="K24" s="227" t="str">
        <f>IF(Data!AD225&gt;0,Data!AD225,"")</f>
        <v/>
      </c>
      <c r="L24" s="227" t="str">
        <f>IF(Data!AF225&gt;0,Data!AF225,"")</f>
        <v/>
      </c>
      <c r="M24" s="228" t="str">
        <f>IF(Data!AH225&gt;0,Data!AH225,"")</f>
        <v/>
      </c>
      <c r="N24" s="197" t="str">
        <f>IF(Data!K225&gt;0,Data!K225,"")</f>
        <v/>
      </c>
      <c r="P24" s="197" t="str">
        <f>IF(OR(ISNUMBER(B24),ISNUMBER(N24)),Data!G225,"")</f>
        <v/>
      </c>
    </row>
    <row r="25" spans="1:16" x14ac:dyDescent="0.2">
      <c r="A25" s="196">
        <v>18</v>
      </c>
      <c r="B25" s="197">
        <f>IF(Data!N226&gt;0,Data!N226,"")</f>
        <v>3.1095999999999995</v>
      </c>
      <c r="C25" s="226">
        <f>IF(Data!R226&gt;0,Data!R226,"")</f>
        <v>24.6</v>
      </c>
      <c r="D25" s="226">
        <f>IF(Data!P226&gt;0,Data!P226,"")</f>
        <v>4.74</v>
      </c>
      <c r="E25" s="199">
        <f t="shared" si="0"/>
        <v>1.8197008586099819E-2</v>
      </c>
      <c r="F25" s="227">
        <f>IF(Data!T226&gt;0,Data!T226,"")</f>
        <v>0.16400000000000001</v>
      </c>
      <c r="G25" s="227">
        <f>IF(Data!V226&gt;0,Data!V226,"")</f>
        <v>0.70524824449641155</v>
      </c>
      <c r="H25" s="227">
        <f>IF(Data!X226&gt;0,Data!X226,"")</f>
        <v>0.67357698153276013</v>
      </c>
      <c r="I25" s="227">
        <f>IF(Data!Z226&gt;0,Data!Z226,"")</f>
        <v>0.14899999999999999</v>
      </c>
      <c r="J25" s="227">
        <f>IF(Data!AB226&gt;0,Data!AB226,"")</f>
        <v>0.77646765341759516</v>
      </c>
      <c r="K25" s="227">
        <f>IF(Data!AD226&gt;0,Data!AD226,"")</f>
        <v>0.16</v>
      </c>
      <c r="L25" s="227">
        <f>IF(Data!AF226&gt;0,Data!AF226,"")</f>
        <v>9.2999999999999999E-2</v>
      </c>
      <c r="M25" s="228">
        <f>IF(Data!AH226&gt;0,Data!AH226,"")</f>
        <v>0.745</v>
      </c>
      <c r="N25" s="197">
        <f>IF(Data!K226&gt;0,Data!K226,"")</f>
        <v>3.1</v>
      </c>
      <c r="P25" s="197" t="str">
        <f>IF(OR(ISNUMBER(B25),ISNUMBER(N25)),Data!G226,"")</f>
        <v>Rain</v>
      </c>
    </row>
    <row r="26" spans="1:16" x14ac:dyDescent="0.2">
      <c r="A26" s="196">
        <v>19</v>
      </c>
      <c r="B26" s="197" t="str">
        <f>IF(Data!N227&gt;0,Data!N227,"")</f>
        <v/>
      </c>
      <c r="C26" s="226" t="str">
        <f>IF(Data!R227&gt;0,Data!R227,"")</f>
        <v/>
      </c>
      <c r="D26" s="226" t="str">
        <f>IF(Data!P227&gt;0,Data!P227,"")</f>
        <v/>
      </c>
      <c r="E26" s="199" t="str">
        <f t="shared" si="0"/>
        <v/>
      </c>
      <c r="F26" s="227" t="str">
        <f>IF(Data!T227&gt;0,Data!T227,"")</f>
        <v/>
      </c>
      <c r="G26" s="227" t="str">
        <f>IF(Data!V227&gt;0,Data!V227,"")</f>
        <v/>
      </c>
      <c r="H26" s="227" t="str">
        <f>IF(Data!X227&gt;0,Data!X227,"")</f>
        <v/>
      </c>
      <c r="I26" s="227" t="str">
        <f>IF(Data!Z227&gt;0,Data!Z227,"")</f>
        <v/>
      </c>
      <c r="J26" s="227" t="str">
        <f>IF(Data!AB227&gt;0,Data!AB227,"")</f>
        <v/>
      </c>
      <c r="K26" s="227" t="str">
        <f>IF(Data!AD227&gt;0,Data!AD227,"")</f>
        <v/>
      </c>
      <c r="L26" s="227" t="str">
        <f>IF(Data!AF227&gt;0,Data!AF227,"")</f>
        <v/>
      </c>
      <c r="M26" s="228" t="str">
        <f>IF(Data!AH227&gt;0,Data!AH227,"")</f>
        <v/>
      </c>
      <c r="N26" s="197" t="str">
        <f>IF(Data!K227&gt;0,Data!K227,"")</f>
        <v/>
      </c>
      <c r="P26" s="197" t="str">
        <f>IF(OR(ISNUMBER(B26),ISNUMBER(N26)),Data!G227,"")</f>
        <v/>
      </c>
    </row>
    <row r="27" spans="1:16" x14ac:dyDescent="0.2">
      <c r="A27" s="196">
        <v>20</v>
      </c>
      <c r="B27" s="197">
        <f>IF(Data!N228&gt;0,Data!N228,"")</f>
        <v>11.161899999999999</v>
      </c>
      <c r="C27" s="226">
        <f>IF(Data!R228&gt;0,Data!R228,"")</f>
        <v>20.100000000000001</v>
      </c>
      <c r="D27" s="226">
        <f>IF(Data!P228&gt;0,Data!P228,"")</f>
        <v>4.7699999999999996</v>
      </c>
      <c r="E27" s="199">
        <f t="shared" si="0"/>
        <v>1.6982436524617433E-2</v>
      </c>
      <c r="F27" s="227">
        <f>IF(Data!T228&gt;0,Data!T228,"")</f>
        <v>0.114</v>
      </c>
      <c r="G27" s="227">
        <f>IF(Data!V228&gt;0,Data!V228,"")</f>
        <v>0.54712083541649881</v>
      </c>
      <c r="H27" s="227">
        <f>IF(Data!X228&gt;0,Data!X228,"")</f>
        <v>0.65488505340301062</v>
      </c>
      <c r="I27" s="227">
        <f>IF(Data!Z228&gt;0,Data!Z228,"")</f>
        <v>6.9000000000000006E-2</v>
      </c>
      <c r="J27" s="227">
        <f>IF(Data!AB228&gt;0,Data!AB228,"")</f>
        <v>0.87874430669034287</v>
      </c>
      <c r="K27" s="227">
        <f>IF(Data!AD228&gt;0,Data!AD228,"")</f>
        <v>0.10100000000000001</v>
      </c>
      <c r="L27" s="227">
        <f>IF(Data!AF228&gt;0,Data!AF228,"")</f>
        <v>6.6000000000000003E-2</v>
      </c>
      <c r="M27" s="228">
        <f>IF(Data!AH228&gt;0,Data!AH228,"")</f>
        <v>0.40100000000000002</v>
      </c>
      <c r="N27" s="197">
        <f>IF(Data!K228&gt;0,Data!K228,"")</f>
        <v>10.8</v>
      </c>
      <c r="P27" s="197" t="str">
        <f>IF(OR(ISNUMBER(B27),ISNUMBER(N27)),Data!G228,"")</f>
        <v>Rain</v>
      </c>
    </row>
    <row r="28" spans="1:16" x14ac:dyDescent="0.2">
      <c r="A28" s="196">
        <v>21</v>
      </c>
      <c r="B28" s="197">
        <f>IF(Data!N229&gt;0,Data!N229,"")</f>
        <v>17.960699999999999</v>
      </c>
      <c r="C28" s="226">
        <f>IF(Data!R229&gt;0,Data!R229,"")</f>
        <v>4.4000000000000004</v>
      </c>
      <c r="D28" s="226">
        <f>IF(Data!P229&gt;0,Data!P229,"")</f>
        <v>5.59</v>
      </c>
      <c r="E28" s="199">
        <f t="shared" si="0"/>
        <v>2.5703957827688598E-3</v>
      </c>
      <c r="F28" s="227">
        <f>IF(Data!T229&gt;0,Data!T229,"")</f>
        <v>4.2000000000000003E-2</v>
      </c>
      <c r="G28" s="227">
        <f>IF(Data!V229&gt;0,Data!V229,"")</f>
        <v>0.14276646076929281</v>
      </c>
      <c r="H28" s="227">
        <f>IF(Data!X229&gt;0,Data!X229,"")</f>
        <v>0.1188272573962649</v>
      </c>
      <c r="I28" s="227">
        <f>IF(Data!Z229&gt;0,Data!Z229,"")</f>
        <v>5.6000000000000001E-2</v>
      </c>
      <c r="J28" s="227">
        <f>IF(Data!AB229&gt;0,Data!AB229,"")</f>
        <v>0.27412926115280689</v>
      </c>
      <c r="K28" s="227">
        <f>IF(Data!AD229&gt;0,Data!AD229,"")</f>
        <v>2.8000000000000001E-2</v>
      </c>
      <c r="L28" s="227">
        <f>IF(Data!AF229&gt;0,Data!AF229,"")</f>
        <v>2.1000000000000001E-2</v>
      </c>
      <c r="M28" s="228">
        <f>IF(Data!AH229&gt;0,Data!AH229,"")</f>
        <v>0.104</v>
      </c>
      <c r="N28" s="197">
        <f>IF(Data!K229&gt;0,Data!K229,"")</f>
        <v>17.7</v>
      </c>
      <c r="P28" s="197" t="str">
        <f>IF(OR(ISNUMBER(B28),ISNUMBER(N28)),Data!G229,"")</f>
        <v>Rain</v>
      </c>
    </row>
    <row r="29" spans="1:16" x14ac:dyDescent="0.2">
      <c r="A29" s="196">
        <v>22</v>
      </c>
      <c r="B29" s="197">
        <f>IF(Data!N230&gt;0,Data!N230,"")</f>
        <v>24.649100000000001</v>
      </c>
      <c r="C29" s="226">
        <f>IF(Data!R230&gt;0,Data!R230,"")</f>
        <v>13.5</v>
      </c>
      <c r="D29" s="226">
        <f>IF(Data!P230&gt;0,Data!P230,"")</f>
        <v>4.8</v>
      </c>
      <c r="E29" s="199">
        <f t="shared" si="0"/>
        <v>1.5848931924611131E-2</v>
      </c>
      <c r="F29" s="227">
        <f>IF(Data!T230&gt;0,Data!T230,"")</f>
        <v>9.5000000000000001E-2</v>
      </c>
      <c r="G29" s="227">
        <f>IF(Data!V230&gt;0,Data!V230,"")</f>
        <v>0.47076788646076934</v>
      </c>
      <c r="H29" s="227">
        <f>IF(Data!X230&gt;0,Data!X230,"")</f>
        <v>0.39219670629385195</v>
      </c>
      <c r="I29" s="227">
        <f>IF(Data!Z230&gt;0,Data!Z230,"")</f>
        <v>8.7999999999999995E-2</v>
      </c>
      <c r="J29" s="227">
        <f>IF(Data!AB230&gt;0,Data!AB230,"")</f>
        <v>0.53990940775273644</v>
      </c>
      <c r="K29" s="227">
        <f>IF(Data!AD230&gt;0,Data!AD230,"")</f>
        <v>2.8000000000000001E-2</v>
      </c>
      <c r="L29" s="227">
        <f>IF(Data!AF230&gt;0,Data!AF230,"")</f>
        <v>3.1E-2</v>
      </c>
      <c r="M29" s="228">
        <f>IF(Data!AH230&gt;0,Data!AH230,"")</f>
        <v>9.8000000000000004E-2</v>
      </c>
      <c r="N29" s="197">
        <f>IF(Data!K230&gt;0,Data!K230,"")</f>
        <v>24.5</v>
      </c>
      <c r="P29" s="197" t="str">
        <f>IF(OR(ISNUMBER(B29),ISNUMBER(N29)),Data!G230,"")</f>
        <v>Rain</v>
      </c>
    </row>
    <row r="30" spans="1:16" x14ac:dyDescent="0.2">
      <c r="A30" s="196">
        <v>23</v>
      </c>
      <c r="B30" s="197">
        <f>IF(Data!N231&gt;0,Data!N231,"")</f>
        <v>12.762699999999999</v>
      </c>
      <c r="C30" s="226">
        <f>IF(Data!R231&gt;0,Data!R231,"")</f>
        <v>10.1</v>
      </c>
      <c r="D30" s="226">
        <f>IF(Data!P231&gt;0,Data!P231,"")</f>
        <v>5.29</v>
      </c>
      <c r="E30" s="199">
        <f t="shared" si="0"/>
        <v>5.1286138399136436E-3</v>
      </c>
      <c r="F30" s="227">
        <f>IF(Data!T231&gt;0,Data!T231,"")</f>
        <v>8.7999999999999995E-2</v>
      </c>
      <c r="G30" s="227">
        <f>IF(Data!V231&gt;0,Data!V231,"")</f>
        <v>0.44041645976937344</v>
      </c>
      <c r="H30" s="227">
        <f>IF(Data!X231&gt;0,Data!X231,"")</f>
        <v>0.23231396389831566</v>
      </c>
      <c r="I30" s="227">
        <f>IF(Data!Z231&gt;0,Data!Z231,"")</f>
        <v>0.1</v>
      </c>
      <c r="J30" s="227">
        <f>IF(Data!AB231&gt;0,Data!AB231,"")</f>
        <v>0.63522846556475299</v>
      </c>
      <c r="K30" s="227">
        <f>IF(Data!AD231&gt;0,Data!AD231,"")</f>
        <v>4.8000000000000001E-2</v>
      </c>
      <c r="L30" s="227">
        <f>IF(Data!AF231&gt;0,Data!AF231,"")</f>
        <v>2.5000000000000001E-2</v>
      </c>
      <c r="M30" s="228">
        <f>IF(Data!AH231&gt;0,Data!AH231,"")</f>
        <v>8.8999999999999996E-2</v>
      </c>
      <c r="N30" s="197">
        <f>IF(Data!K231&gt;0,Data!K231,"")</f>
        <v>12.9</v>
      </c>
      <c r="P30" s="197" t="str">
        <f>IF(OR(ISNUMBER(B30),ISNUMBER(N30)),Data!G231,"")</f>
        <v>Rain</v>
      </c>
    </row>
    <row r="31" spans="1:16" x14ac:dyDescent="0.2">
      <c r="A31" s="196">
        <v>24</v>
      </c>
      <c r="B31" s="197">
        <f>IF(Data!N232&gt;0,Data!N232,"")</f>
        <v>0.54049999999999998</v>
      </c>
      <c r="C31" s="226">
        <f>IF(Data!R232&gt;0,Data!R232,"")</f>
        <v>38</v>
      </c>
      <c r="D31" s="226">
        <f>IF(Data!P232&gt;0,Data!P232,"")</f>
        <v>5.18</v>
      </c>
      <c r="E31" s="199">
        <f t="shared" si="0"/>
        <v>6.6069344800759591E-3</v>
      </c>
      <c r="F31" s="227">
        <f>IF(Data!T232&gt;0,Data!T232,"")</f>
        <v>0.26200000000000001</v>
      </c>
      <c r="G31" s="227">
        <f>IF(Data!V232&gt;0,Data!V232,"")</f>
        <v>2.0003117248608984</v>
      </c>
      <c r="H31" s="227">
        <f>IF(Data!X232&gt;0,Data!X232,"")</f>
        <v>1.178592825466886</v>
      </c>
      <c r="I31" s="227">
        <f>IF(Data!Z232&gt;0,Data!Z232,"")</f>
        <v>0.17399999999999999</v>
      </c>
      <c r="J31" s="227">
        <f>IF(Data!AB232&gt;0,Data!AB232,"")</f>
        <v>2.8790530016505453</v>
      </c>
      <c r="K31" s="227">
        <f>IF(Data!AD232&gt;0,Data!AD232,"")</f>
        <v>0.14899999999999999</v>
      </c>
      <c r="L31" s="227">
        <f>IF(Data!AF232&gt;0,Data!AF232,"")</f>
        <v>7.3999999999999996E-2</v>
      </c>
      <c r="M31" s="228">
        <f>IF(Data!AH232&gt;0,Data!AH232,"")</f>
        <v>0.38600000000000001</v>
      </c>
      <c r="N31" s="197">
        <f>IF(Data!K232&gt;0,Data!K232,"")</f>
        <v>0.6</v>
      </c>
      <c r="P31" s="197" t="str">
        <f>IF(OR(ISNUMBER(B31),ISNUMBER(N31)),Data!G232,"")</f>
        <v>Rain</v>
      </c>
    </row>
    <row r="32" spans="1:16" x14ac:dyDescent="0.2">
      <c r="A32" s="196">
        <v>25</v>
      </c>
      <c r="B32" s="197">
        <f>IF(Data!N233&gt;0,Data!N233,"")</f>
        <v>4.0594999999999999</v>
      </c>
      <c r="C32" s="226">
        <f>IF(Data!R233&gt;0,Data!R233,"")</f>
        <v>34.9</v>
      </c>
      <c r="D32" s="226">
        <f>IF(Data!P233&gt;0,Data!P233,"")</f>
        <v>4.6100000000000003</v>
      </c>
      <c r="E32" s="199">
        <f t="shared" si="0"/>
        <v>2.4547089156850253E-2</v>
      </c>
      <c r="F32" s="227">
        <f>IF(Data!T233&gt;0,Data!T233,"")</f>
        <v>0.105</v>
      </c>
      <c r="G32" s="227">
        <f>IF(Data!V233&gt;0,Data!V233,"")</f>
        <v>1.8629667752600596</v>
      </c>
      <c r="H32" s="227">
        <f>IF(Data!X233&gt;0,Data!X233,"")</f>
        <v>0.83679756823718021</v>
      </c>
      <c r="I32" s="227">
        <f>IF(Data!Z233&gt;0,Data!Z233,"")</f>
        <v>0.08</v>
      </c>
      <c r="J32" s="227">
        <f>IF(Data!AB233&gt;0,Data!AB233,"")</f>
        <v>1.7011320901487632</v>
      </c>
      <c r="K32" s="227">
        <f>IF(Data!AD233&gt;0,Data!AD233,"")</f>
        <v>9.2999999999999999E-2</v>
      </c>
      <c r="L32" s="227">
        <f>IF(Data!AF233&gt;0,Data!AF233,"")</f>
        <v>0.11899999999999999</v>
      </c>
      <c r="M32" s="228">
        <f>IF(Data!AH233&gt;0,Data!AH233,"")</f>
        <v>0.67</v>
      </c>
      <c r="N32" s="197">
        <f>IF(Data!K233&gt;0,Data!K233,"")</f>
        <v>4</v>
      </c>
      <c r="P32" s="197" t="str">
        <f>IF(OR(ISNUMBER(B32),ISNUMBER(N32)),Data!G233,"")</f>
        <v>Rain</v>
      </c>
    </row>
    <row r="33" spans="1:16" x14ac:dyDescent="0.2">
      <c r="A33" s="196">
        <v>26</v>
      </c>
      <c r="B33" s="197" t="str">
        <f>IF(Data!N234&gt;0,Data!N234,"")</f>
        <v/>
      </c>
      <c r="C33" s="226" t="str">
        <f>IF(Data!R234&gt;0,Data!R234,"")</f>
        <v/>
      </c>
      <c r="D33" s="226" t="str">
        <f>IF(Data!P234&gt;0,Data!P234,"")</f>
        <v/>
      </c>
      <c r="E33" s="199" t="str">
        <f t="shared" si="0"/>
        <v/>
      </c>
      <c r="F33" s="227" t="str">
        <f>IF(Data!T234&gt;0,Data!T234,"")</f>
        <v/>
      </c>
      <c r="G33" s="227" t="str">
        <f>IF(Data!V234&gt;0,Data!V234,"")</f>
        <v/>
      </c>
      <c r="H33" s="227" t="str">
        <f>IF(Data!X234&gt;0,Data!X234,"")</f>
        <v/>
      </c>
      <c r="I33" s="227" t="str">
        <f>IF(Data!Z234&gt;0,Data!Z234,"")</f>
        <v/>
      </c>
      <c r="J33" s="227" t="str">
        <f>IF(Data!AB234&gt;0,Data!AB234,"")</f>
        <v/>
      </c>
      <c r="K33" s="227" t="str">
        <f>IF(Data!AD234&gt;0,Data!AD234,"")</f>
        <v/>
      </c>
      <c r="L33" s="227" t="str">
        <f>IF(Data!AF234&gt;0,Data!AF234,"")</f>
        <v/>
      </c>
      <c r="M33" s="228" t="str">
        <f>IF(Data!AH234&gt;0,Data!AH234,"")</f>
        <v/>
      </c>
      <c r="N33" s="197" t="str">
        <f>IF(Data!K234&gt;0,Data!K234,"")</f>
        <v/>
      </c>
      <c r="P33" s="197" t="str">
        <f>IF(OR(ISNUMBER(B33),ISNUMBER(N33)),Data!G234,"")</f>
        <v/>
      </c>
    </row>
    <row r="34" spans="1:16" x14ac:dyDescent="0.2">
      <c r="A34" s="196">
        <v>27</v>
      </c>
      <c r="B34" s="197">
        <f>IF(Data!N235&gt;0,Data!N235,"")</f>
        <v>0.61869999999999992</v>
      </c>
      <c r="C34" s="226">
        <f>IF(Data!R235&gt;0,Data!R235,"")</f>
        <v>57.7</v>
      </c>
      <c r="D34" s="226">
        <f>IF(Data!P235&gt;0,Data!P235,"")</f>
        <v>4.12</v>
      </c>
      <c r="E34" s="199">
        <f t="shared" si="0"/>
        <v>7.585775750291826E-2</v>
      </c>
      <c r="F34" s="227">
        <f>IF(Data!T235&gt;0,Data!T235,"")</f>
        <v>0.39300000000000002</v>
      </c>
      <c r="G34" s="227">
        <f>IF(Data!V235&gt;0,Data!V235,"")</f>
        <v>2.160246304330296</v>
      </c>
      <c r="H34" s="227">
        <f>IF(Data!X235&gt;0,Data!X235,"")</f>
        <v>2.303446357560742</v>
      </c>
      <c r="I34" s="227">
        <f>IF(Data!Z235&gt;0,Data!Z235,"")</f>
        <v>0.19800000000000001</v>
      </c>
      <c r="J34" s="227">
        <f>IF(Data!AB235&gt;0,Data!AB235,"")</f>
        <v>1.4736187185828551</v>
      </c>
      <c r="K34" s="227">
        <f>IF(Data!AD235&gt;0,Data!AD235,"")</f>
        <v>0.23200000000000001</v>
      </c>
      <c r="L34" s="227">
        <f>IF(Data!AF235&gt;0,Data!AF235,"")</f>
        <v>0.192</v>
      </c>
      <c r="M34" s="228">
        <f>IF(Data!AH235&gt;0,Data!AH235,"")</f>
        <v>0.999</v>
      </c>
      <c r="N34" s="197">
        <f>IF(Data!K235&gt;0,Data!K235,"")</f>
        <v>0.7</v>
      </c>
      <c r="P34" s="197" t="str">
        <f>IF(OR(ISNUMBER(B34),ISNUMBER(N34)),Data!G235,"")</f>
        <v>Rain</v>
      </c>
    </row>
    <row r="35" spans="1:16" x14ac:dyDescent="0.2">
      <c r="A35" s="196">
        <v>28</v>
      </c>
      <c r="B35" s="197" t="str">
        <f>IF(Data!N236&gt;0,Data!N236,"")</f>
        <v/>
      </c>
      <c r="C35" s="226" t="str">
        <f>IF(Data!R236&gt;0,Data!R236,"")</f>
        <v/>
      </c>
      <c r="D35" s="226" t="str">
        <f>IF(Data!P236&gt;0,Data!P236,"")</f>
        <v/>
      </c>
      <c r="E35" s="199" t="str">
        <f t="shared" si="0"/>
        <v/>
      </c>
      <c r="F35" s="227" t="str">
        <f>IF(Data!T236&gt;0,Data!T236,"")</f>
        <v/>
      </c>
      <c r="G35" s="227" t="str">
        <f>IF(Data!V236&gt;0,Data!V236,"")</f>
        <v/>
      </c>
      <c r="H35" s="227" t="str">
        <f>IF(Data!X236&gt;0,Data!X236,"")</f>
        <v/>
      </c>
      <c r="I35" s="227" t="str">
        <f>IF(Data!Z236&gt;0,Data!Z236,"")</f>
        <v/>
      </c>
      <c r="J35" s="227" t="str">
        <f>IF(Data!AB236&gt;0,Data!AB236,"")</f>
        <v/>
      </c>
      <c r="K35" s="227" t="str">
        <f>IF(Data!AD236&gt;0,Data!AD236,"")</f>
        <v/>
      </c>
      <c r="L35" s="227" t="str">
        <f>IF(Data!AF236&gt;0,Data!AF236,"")</f>
        <v/>
      </c>
      <c r="M35" s="228" t="str">
        <f>IF(Data!AH236&gt;0,Data!AH236,"")</f>
        <v/>
      </c>
      <c r="N35" s="197" t="str">
        <f>IF(Data!K236&gt;0,Data!K236,"")</f>
        <v/>
      </c>
      <c r="P35" s="197" t="str">
        <f>IF(OR(ISNUMBER(B35),ISNUMBER(N35)),Data!G236,"")</f>
        <v/>
      </c>
    </row>
    <row r="36" spans="1:16" x14ac:dyDescent="0.2">
      <c r="A36" s="196">
        <v>29</v>
      </c>
      <c r="B36" s="197">
        <f>IF(Data!N237&gt;0,Data!N237,"")</f>
        <v>6.5503999999999998</v>
      </c>
      <c r="C36" s="226">
        <f>IF(Data!R237&gt;0,Data!R237,"")</f>
        <v>13.2</v>
      </c>
      <c r="D36" s="226">
        <f>IF(Data!P237&gt;0,Data!P237,"")</f>
        <v>5.89</v>
      </c>
      <c r="E36" s="199">
        <f t="shared" si="0"/>
        <v>1.2882495516931332E-3</v>
      </c>
      <c r="F36" s="227">
        <f>IF(Data!T237&gt;0,Data!T237,"")</f>
        <v>0.17699999999999999</v>
      </c>
      <c r="G36" s="227">
        <f>IF(Data!V237&gt;0,Data!V237,"")</f>
        <v>0.47664119022659462</v>
      </c>
      <c r="H36" s="227">
        <f>IF(Data!X237&gt;0,Data!X237,"")</f>
        <v>0.59146601153421752</v>
      </c>
      <c r="I36" s="227">
        <f>IF(Data!Z237&gt;0,Data!Z237,"")</f>
        <v>0.14699999999999999</v>
      </c>
      <c r="J36" s="227">
        <f>IF(Data!AB237&gt;0,Data!AB237,"")</f>
        <v>0.94205842538299622</v>
      </c>
      <c r="K36" s="227">
        <f>IF(Data!AD237&gt;0,Data!AD237,"")</f>
        <v>0.108</v>
      </c>
      <c r="L36" s="227">
        <f>IF(Data!AF237&gt;0,Data!AF237,"")</f>
        <v>7.1999999999999995E-2</v>
      </c>
      <c r="M36" s="228">
        <f>IF(Data!AH237&gt;0,Data!AH237,"")</f>
        <v>0.45</v>
      </c>
      <c r="N36" s="197">
        <f>IF(Data!K237&gt;0,Data!K237,"")</f>
        <v>6.5</v>
      </c>
      <c r="P36" s="197" t="str">
        <f>IF(OR(ISNUMBER(B36),ISNUMBER(N36)),Data!G237,"")</f>
        <v>Rain</v>
      </c>
    </row>
    <row r="37" spans="1:16" x14ac:dyDescent="0.2">
      <c r="A37" s="196">
        <v>30</v>
      </c>
      <c r="B37" s="197">
        <f>IF(Data!N238&gt;0,Data!N238,"")</f>
        <v>6.141</v>
      </c>
      <c r="C37" s="226">
        <f>IF(Data!R238&gt;0,Data!R238,"")</f>
        <v>6.6</v>
      </c>
      <c r="D37" s="226">
        <f>IF(Data!P238&gt;0,Data!P238,"")</f>
        <v>5.45</v>
      </c>
      <c r="E37" s="199">
        <f t="shared" si="0"/>
        <v>3.5481338923357502E-3</v>
      </c>
      <c r="F37" s="227">
        <f>IF(Data!T238&gt;0,Data!T238,"")</f>
        <v>0.20399999999999999</v>
      </c>
      <c r="G37" s="227">
        <f>IF(Data!V238&gt;0,Data!V238,"")</f>
        <v>0.21392379485525359</v>
      </c>
      <c r="H37" s="227">
        <f>IF(Data!X238&gt;0,Data!X238,"")</f>
        <v>0.13785296995690283</v>
      </c>
      <c r="I37" s="227">
        <f>IF(Data!Z238&gt;0,Data!Z238,"")</f>
        <v>0.20799999999999999</v>
      </c>
      <c r="J37" s="227">
        <f>IF(Data!AB238&gt;0,Data!AB238,"")</f>
        <v>0.24351584112558985</v>
      </c>
      <c r="K37" s="227">
        <f>IF(Data!AD238&gt;0,Data!AD238,"")</f>
        <v>0.06</v>
      </c>
      <c r="L37" s="227">
        <f>IF(Data!AF238&gt;0,Data!AF238,"")</f>
        <v>4.4999999999999998E-2</v>
      </c>
      <c r="M37" s="228">
        <f>IF(Data!AH238&gt;0,Data!AH238,"")</f>
        <v>0.17799999999999999</v>
      </c>
      <c r="N37" s="197">
        <f>IF(Data!K238&gt;0,Data!K238,"")</f>
        <v>6.2</v>
      </c>
      <c r="P37" s="197" t="str">
        <f>IF(OR(ISNUMBER(B37),ISNUMBER(N37)),Data!G238,"")</f>
        <v>Rain</v>
      </c>
    </row>
    <row r="38" spans="1:16" x14ac:dyDescent="0.2">
      <c r="A38" s="196"/>
      <c r="B38" s="197"/>
      <c r="C38" s="226"/>
      <c r="D38" s="226"/>
      <c r="E38" s="199"/>
      <c r="F38" s="227"/>
      <c r="G38" s="227"/>
      <c r="H38" s="227"/>
      <c r="I38" s="227"/>
      <c r="J38" s="227"/>
      <c r="K38" s="227"/>
      <c r="L38" s="227"/>
      <c r="M38" s="228"/>
      <c r="N38" s="197" t="str">
        <f>IF(Data!K87&gt;0,Data!K87,"")</f>
        <v/>
      </c>
      <c r="P38" s="197" t="str">
        <f>IF(ISNUMBER(B38),Data!G87,"")</f>
        <v/>
      </c>
    </row>
    <row r="39" spans="1:16" x14ac:dyDescent="0.2">
      <c r="A39" s="202"/>
      <c r="B39" s="203" t="s">
        <v>189</v>
      </c>
      <c r="C39" s="204"/>
      <c r="D39" s="205"/>
      <c r="E39" s="206"/>
      <c r="F39" s="207"/>
      <c r="G39" s="207"/>
      <c r="H39" s="207"/>
      <c r="I39" s="207"/>
      <c r="J39" s="207"/>
      <c r="K39" s="207"/>
      <c r="L39" s="207"/>
      <c r="M39" s="208"/>
      <c r="N39" s="170"/>
      <c r="O39" s="170"/>
      <c r="P39" s="171"/>
    </row>
    <row r="40" spans="1:16" x14ac:dyDescent="0.2">
      <c r="A40" s="209" t="s">
        <v>511</v>
      </c>
      <c r="B40" s="210">
        <f>gewMW!D249</f>
        <v>102.1798</v>
      </c>
      <c r="C40" s="211">
        <f>gewMW!E250</f>
        <v>15.726378697159321</v>
      </c>
      <c r="D40" s="212">
        <f>gewMW!F250</f>
        <v>4.9492485654332725</v>
      </c>
      <c r="E40" s="213">
        <f>gewMW!H250</f>
        <v>1.1239614982753778E-2</v>
      </c>
      <c r="F40" s="214">
        <f>gewMW!I250</f>
        <v>0.11007275019132941</v>
      </c>
      <c r="G40" s="214">
        <f>gewMW!J250</f>
        <v>0.56357398038203788</v>
      </c>
      <c r="H40" s="214">
        <f>gewMW!K250</f>
        <v>0.48861120994368834</v>
      </c>
      <c r="I40" s="214">
        <f>gewMW!L250</f>
        <v>9.7604578400036016E-2</v>
      </c>
      <c r="J40" s="214">
        <f>gewMW!M250</f>
        <v>0.77267881310555198</v>
      </c>
      <c r="K40" s="214">
        <f>gewMW!N250</f>
        <v>8.0918876333678474E-2</v>
      </c>
      <c r="L40" s="214">
        <f>gewMW!O250</f>
        <v>5.3980686985098808E-2</v>
      </c>
      <c r="M40" s="215">
        <f>gewMW!P250</f>
        <v>0.27666481339755994</v>
      </c>
      <c r="N40" s="170">
        <f>SUM(N8:N38)</f>
        <v>101.80000000000001</v>
      </c>
      <c r="O40" s="170">
        <f>SUM(O8:O38)</f>
        <v>0</v>
      </c>
    </row>
    <row r="41" spans="1:16" ht="13.5" thickBot="1" x14ac:dyDescent="0.25">
      <c r="A41" s="217"/>
      <c r="B41" s="218"/>
      <c r="C41" s="219"/>
      <c r="D41" s="220"/>
      <c r="E41" s="221"/>
      <c r="F41" s="222"/>
      <c r="G41" s="222"/>
      <c r="H41" s="222"/>
      <c r="I41" s="222"/>
      <c r="J41" s="222"/>
      <c r="K41" s="222"/>
      <c r="L41" s="222"/>
      <c r="M41" s="223"/>
      <c r="N41" s="170"/>
      <c r="O41" s="170"/>
      <c r="P41" s="171"/>
    </row>
    <row r="42" spans="1:16" x14ac:dyDescent="0.2">
      <c r="A42" s="171"/>
      <c r="B42" s="171"/>
      <c r="C42" s="224"/>
      <c r="D42" s="198"/>
      <c r="E42" s="225"/>
      <c r="F42" s="200"/>
      <c r="G42" s="200"/>
      <c r="H42" s="200"/>
      <c r="I42" s="200"/>
      <c r="J42" s="200"/>
      <c r="K42" s="200"/>
      <c r="L42" s="200"/>
      <c r="M42" s="201"/>
      <c r="N42" s="170">
        <f>B40*100/N40</f>
        <v>100.3730844793713</v>
      </c>
      <c r="O42" s="170" t="e">
        <f>B40*100/O40</f>
        <v>#DIV/0!</v>
      </c>
      <c r="P42" s="216" t="s">
        <v>190</v>
      </c>
    </row>
    <row r="43" spans="1:16" x14ac:dyDescent="0.2">
      <c r="A43" s="224"/>
      <c r="B43" s="171"/>
      <c r="C43" s="224"/>
      <c r="D43" s="198"/>
      <c r="E43" s="225"/>
      <c r="F43" s="200"/>
      <c r="G43" s="200"/>
      <c r="H43" s="200"/>
      <c r="I43" s="200"/>
      <c r="J43" s="200"/>
      <c r="K43" s="200"/>
      <c r="L43" s="200"/>
      <c r="M43" s="201"/>
      <c r="N43" s="170"/>
      <c r="O43" s="170"/>
      <c r="P43" s="171"/>
    </row>
  </sheetData>
  <phoneticPr fontId="0" type="noConversion"/>
  <pageMargins left="0.78740157499999996" right="0.78740157499999996" top="0.984251969" bottom="0.984251969" header="0.4921259845" footer="0.492125984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dimension ref="A1:P43"/>
  <sheetViews>
    <sheetView zoomScale="84" workbookViewId="0">
      <selection activeCell="B38" sqref="B38"/>
    </sheetView>
  </sheetViews>
  <sheetFormatPr baseColWidth="10" defaultRowHeight="12.75" x14ac:dyDescent="0.2"/>
  <cols>
    <col min="2" max="4" width="6.28515625" customWidth="1"/>
    <col min="5" max="5" width="7.5703125" customWidth="1"/>
    <col min="6" max="13" width="6.28515625" customWidth="1"/>
    <col min="14" max="14" width="6.5703125" customWidth="1"/>
    <col min="15" max="15" width="8.7109375" customWidth="1"/>
    <col min="16" max="16" width="6.7109375" customWidth="1"/>
  </cols>
  <sheetData>
    <row r="1" spans="1:16" ht="15.75" x14ac:dyDescent="0.25">
      <c r="A1" s="153" t="s">
        <v>171</v>
      </c>
      <c r="B1" s="142"/>
      <c r="C1" s="143"/>
      <c r="D1" s="154"/>
      <c r="E1" s="155"/>
      <c r="F1" s="143"/>
      <c r="G1" s="143"/>
      <c r="H1" s="143"/>
      <c r="I1" s="143"/>
      <c r="J1" s="143"/>
      <c r="K1" s="143"/>
      <c r="L1" s="143"/>
      <c r="M1" s="156"/>
      <c r="N1" s="157"/>
      <c r="O1" s="158"/>
      <c r="P1" s="158"/>
    </row>
    <row r="2" spans="1:16" ht="15.75" x14ac:dyDescent="0.25">
      <c r="A2" s="159"/>
      <c r="B2" s="160"/>
      <c r="C2" s="161"/>
      <c r="D2" s="160"/>
      <c r="E2" s="162"/>
      <c r="F2" s="161"/>
      <c r="G2" s="161"/>
      <c r="H2" s="161"/>
      <c r="I2" s="161"/>
      <c r="J2" s="161"/>
      <c r="K2" s="161"/>
      <c r="L2" s="161"/>
      <c r="M2" s="163"/>
      <c r="N2" s="157"/>
      <c r="O2" s="158"/>
      <c r="P2" s="158"/>
    </row>
    <row r="3" spans="1:16" ht="15.75" x14ac:dyDescent="0.25">
      <c r="A3" s="164" t="s">
        <v>570</v>
      </c>
      <c r="B3" s="165"/>
      <c r="C3" s="166"/>
      <c r="D3" s="167"/>
      <c r="E3" s="168"/>
      <c r="F3" s="166"/>
      <c r="G3" s="166"/>
      <c r="H3" s="166"/>
      <c r="I3" s="166"/>
      <c r="J3" s="166"/>
      <c r="K3" s="166"/>
      <c r="L3" s="166"/>
      <c r="M3" s="169"/>
      <c r="N3" s="171"/>
      <c r="O3" s="224" t="s">
        <v>835</v>
      </c>
      <c r="P3" s="171"/>
    </row>
    <row r="4" spans="1:16" ht="13.5" thickBot="1" x14ac:dyDescent="0.25">
      <c r="A4" s="172"/>
      <c r="B4" s="167"/>
      <c r="C4" s="166"/>
      <c r="D4" s="167"/>
      <c r="E4" s="168"/>
      <c r="F4" s="166"/>
      <c r="G4" s="166"/>
      <c r="H4" s="166"/>
      <c r="I4" s="166"/>
      <c r="J4" s="166"/>
      <c r="K4" s="166"/>
      <c r="L4" s="166"/>
      <c r="M4" s="169"/>
      <c r="N4" s="171"/>
      <c r="O4" s="171"/>
      <c r="P4" s="171"/>
    </row>
    <row r="5" spans="1:16" ht="17.25" x14ac:dyDescent="0.2">
      <c r="A5" s="173"/>
      <c r="B5" s="174" t="s">
        <v>172</v>
      </c>
      <c r="C5" s="175" t="s">
        <v>173</v>
      </c>
      <c r="D5" s="176" t="s">
        <v>516</v>
      </c>
      <c r="E5" s="177" t="s">
        <v>174</v>
      </c>
      <c r="F5" s="178" t="s">
        <v>175</v>
      </c>
      <c r="G5" s="179" t="s">
        <v>176</v>
      </c>
      <c r="H5" s="179" t="s">
        <v>177</v>
      </c>
      <c r="I5" s="178" t="s">
        <v>178</v>
      </c>
      <c r="J5" s="179" t="s">
        <v>179</v>
      </c>
      <c r="K5" s="178" t="s">
        <v>180</v>
      </c>
      <c r="L5" s="178" t="s">
        <v>181</v>
      </c>
      <c r="M5" s="180" t="s">
        <v>182</v>
      </c>
      <c r="N5" s="310" t="s">
        <v>183</v>
      </c>
      <c r="O5" s="310" t="s">
        <v>183</v>
      </c>
      <c r="P5" s="170" t="s">
        <v>184</v>
      </c>
    </row>
    <row r="6" spans="1:16" ht="13.5" thickBot="1" x14ac:dyDescent="0.25">
      <c r="A6" s="181" t="s">
        <v>185</v>
      </c>
      <c r="B6" s="182"/>
      <c r="C6" s="183" t="s">
        <v>186</v>
      </c>
      <c r="D6" s="183" t="s">
        <v>186</v>
      </c>
      <c r="E6" s="184" t="s">
        <v>187</v>
      </c>
      <c r="F6" s="185" t="s">
        <v>187</v>
      </c>
      <c r="G6" s="185" t="s">
        <v>187</v>
      </c>
      <c r="H6" s="185" t="s">
        <v>187</v>
      </c>
      <c r="I6" s="185" t="s">
        <v>187</v>
      </c>
      <c r="J6" s="185" t="s">
        <v>187</v>
      </c>
      <c r="K6" s="185" t="s">
        <v>187</v>
      </c>
      <c r="L6" s="185" t="s">
        <v>187</v>
      </c>
      <c r="M6" s="186" t="s">
        <v>187</v>
      </c>
      <c r="N6" s="187" t="s">
        <v>836</v>
      </c>
      <c r="O6" s="311" t="s">
        <v>837</v>
      </c>
      <c r="P6" s="170" t="s">
        <v>188</v>
      </c>
    </row>
    <row r="7" spans="1:16" x14ac:dyDescent="0.2">
      <c r="A7" s="188"/>
      <c r="B7" s="189"/>
      <c r="C7" s="190"/>
      <c r="D7" s="191"/>
      <c r="E7" s="192"/>
      <c r="F7" s="193"/>
      <c r="G7" s="193"/>
      <c r="H7" s="193"/>
      <c r="I7" s="193"/>
      <c r="J7" s="193"/>
      <c r="K7" s="193"/>
      <c r="L7" s="193"/>
      <c r="M7" s="194"/>
      <c r="N7" s="195"/>
      <c r="P7" s="170"/>
    </row>
    <row r="8" spans="1:16" x14ac:dyDescent="0.2">
      <c r="A8" s="196">
        <v>1</v>
      </c>
      <c r="B8" s="197">
        <f>IF(Data!N239&gt;0,Data!N239,"")</f>
        <v>2.7738</v>
      </c>
      <c r="C8" s="226">
        <f>IF(Data!R239&gt;0,Data!R239,"")</f>
        <v>6.7</v>
      </c>
      <c r="D8" s="226">
        <f>IF(Data!P239&gt;0,Data!P239,"")</f>
        <v>5.45</v>
      </c>
      <c r="E8" s="199">
        <f>IF(ISNUMBER(D8),10^(-D8)*10^3,"")</f>
        <v>3.5481338923357502E-3</v>
      </c>
      <c r="F8" s="227">
        <f>IF(Data!T239&gt;0,Data!T239,"")</f>
        <v>0.13900000000000001</v>
      </c>
      <c r="G8" s="227">
        <f>IF(Data!V239&gt;0,Data!V239,"")</f>
        <v>0.2654281509555681</v>
      </c>
      <c r="H8" s="227">
        <f>IF(Data!X239&gt;0,Data!X239,"")</f>
        <v>0.11916104182715329</v>
      </c>
      <c r="I8" s="227">
        <f>IF(Data!Z239&gt;0,Data!Z239,"")</f>
        <v>0.108</v>
      </c>
      <c r="J8" s="227">
        <f>IF(Data!AB239&gt;0,Data!AB239,"")</f>
        <v>0.35762040668158052</v>
      </c>
      <c r="K8" s="227">
        <f>IF(Data!AD239&gt;0,Data!AD239,"")</f>
        <v>6.2E-2</v>
      </c>
      <c r="L8" s="227">
        <f>IF(Data!AF239&gt;0,Data!AF239,"")</f>
        <v>3.3000000000000002E-2</v>
      </c>
      <c r="M8" s="228">
        <f>IF(Data!AH239&gt;0,Data!AH239,"")</f>
        <v>0.161</v>
      </c>
      <c r="N8" s="197">
        <f>IF(Data!K239&gt;0,Data!K239,"")</f>
        <v>2.8</v>
      </c>
      <c r="P8" s="197" t="str">
        <f>IF(OR(ISNUMBER(B8),ISNUMBER(N8)),Data!G239,"")</f>
        <v>Rain</v>
      </c>
    </row>
    <row r="9" spans="1:16" x14ac:dyDescent="0.2">
      <c r="A9" s="196">
        <v>2</v>
      </c>
      <c r="B9" s="197">
        <f>IF(Data!N240&gt;0,Data!N240,"")</f>
        <v>16.4588</v>
      </c>
      <c r="C9" s="226">
        <f>IF(Data!R240&gt;0,Data!R240,"")</f>
        <v>9.3000000000000007</v>
      </c>
      <c r="D9" s="226">
        <f>IF(Data!P240&gt;0,Data!P240,"")</f>
        <v>5.66</v>
      </c>
      <c r="E9" s="199">
        <f t="shared" ref="E9:E38" si="0">IF(ISNUMBER(D9),10^(-D9)*10^3,"")</f>
        <v>2.1877616239495503E-3</v>
      </c>
      <c r="F9" s="227">
        <f>IF(Data!T240&gt;0,Data!T240,"")</f>
        <v>0.16400000000000001</v>
      </c>
      <c r="G9" s="227">
        <f>IF(Data!V240&gt;0,Data!V240,"")</f>
        <v>0.33003449237964683</v>
      </c>
      <c r="H9" s="227">
        <f>IF(Data!X240&gt;0,Data!X240,"")</f>
        <v>0.20995040702879392</v>
      </c>
      <c r="I9" s="227">
        <f>IF(Data!Z240&gt;0,Data!Z240,"")</f>
        <v>0.14299999999999999</v>
      </c>
      <c r="J9" s="227">
        <f>IF(Data!AB240&gt;0,Data!AB240,"")</f>
        <v>0.6004404882610973</v>
      </c>
      <c r="K9" s="227">
        <f>IF(Data!AD240&gt;0,Data!AD240,"")</f>
        <v>5.5E-2</v>
      </c>
      <c r="L9" s="227">
        <f>IF(Data!AF240&gt;0,Data!AF240,"")</f>
        <v>4.2999999999999997E-2</v>
      </c>
      <c r="M9" s="228">
        <f>IF(Data!AH240&gt;0,Data!AH240,"")</f>
        <v>0.17899999999999999</v>
      </c>
      <c r="N9" s="197">
        <f>IF(Data!K240&gt;0,Data!K240,"")</f>
        <v>16</v>
      </c>
      <c r="P9" s="197" t="str">
        <f>IF(OR(ISNUMBER(B9),ISNUMBER(N9)),Data!G240,"")</f>
        <v>Rain</v>
      </c>
    </row>
    <row r="10" spans="1:16" x14ac:dyDescent="0.2">
      <c r="A10" s="196">
        <v>3</v>
      </c>
      <c r="B10" s="197" t="str">
        <f>IF(Data!N241&gt;0,Data!N241,"")</f>
        <v/>
      </c>
      <c r="C10" s="226" t="str">
        <f>IF(Data!R241&gt;0,Data!R241,"")</f>
        <v/>
      </c>
      <c r="D10" s="226" t="str">
        <f>IF(Data!P241&gt;0,Data!P241,"")</f>
        <v/>
      </c>
      <c r="E10" s="199" t="str">
        <f t="shared" si="0"/>
        <v/>
      </c>
      <c r="F10" s="227" t="str">
        <f>IF(Data!T241&gt;0,Data!T241,"")</f>
        <v/>
      </c>
      <c r="G10" s="227" t="str">
        <f>IF(Data!V241&gt;0,Data!V241,"")</f>
        <v/>
      </c>
      <c r="H10" s="227" t="str">
        <f>IF(Data!X241&gt;0,Data!X241,"")</f>
        <v/>
      </c>
      <c r="I10" s="227" t="str">
        <f>IF(Data!Z241&gt;0,Data!Z241,"")</f>
        <v/>
      </c>
      <c r="J10" s="227" t="str">
        <f>IF(Data!AB241&gt;0,Data!AB241,"")</f>
        <v/>
      </c>
      <c r="K10" s="227" t="str">
        <f>IF(Data!AD241&gt;0,Data!AD241,"")</f>
        <v/>
      </c>
      <c r="L10" s="227" t="str">
        <f>IF(Data!AF241&gt;0,Data!AF241,"")</f>
        <v/>
      </c>
      <c r="M10" s="228" t="str">
        <f>IF(Data!AH241&gt;0,Data!AH241,"")</f>
        <v/>
      </c>
      <c r="N10" s="197" t="str">
        <f>IF(Data!K241&gt;0,Data!K241,"")</f>
        <v/>
      </c>
      <c r="P10" s="197" t="str">
        <f>IF(OR(ISNUMBER(B10),ISNUMBER(N10)),Data!G241,"")</f>
        <v/>
      </c>
    </row>
    <row r="11" spans="1:16" x14ac:dyDescent="0.2">
      <c r="A11" s="196">
        <v>4</v>
      </c>
      <c r="B11" s="197">
        <f>IF(Data!N242&gt;0,Data!N242,"")</f>
        <v>10.2166</v>
      </c>
      <c r="C11" s="226">
        <f>IF(Data!R242&gt;0,Data!R242,"")</f>
        <v>16.600000000000001</v>
      </c>
      <c r="D11" s="226">
        <f>IF(Data!P242&gt;0,Data!P242,"")</f>
        <v>4.71</v>
      </c>
      <c r="E11" s="199">
        <f t="shared" si="0"/>
        <v>1.9498445997580431E-2</v>
      </c>
      <c r="F11" s="227">
        <f>IF(Data!T242&gt;0,Data!T242,"")</f>
        <v>6.8000000000000005E-2</v>
      </c>
      <c r="G11" s="227">
        <f>IF(Data!V242&gt;0,Data!V242,"")</f>
        <v>0.48048142730424964</v>
      </c>
      <c r="H11" s="227">
        <f>IF(Data!X242&gt;0,Data!X242,"")</f>
        <v>0.53438887385230371</v>
      </c>
      <c r="I11" s="227">
        <f>IF(Data!Z242&gt;0,Data!Z242,"")</f>
        <v>5.3999999999999999E-2</v>
      </c>
      <c r="J11" s="227">
        <f>IF(Data!AB242&gt;0,Data!AB242,"")</f>
        <v>0.58157427240977877</v>
      </c>
      <c r="K11" s="227">
        <f>IF(Data!AD242&gt;0,Data!AD242,"")</f>
        <v>3.7999999999999999E-2</v>
      </c>
      <c r="L11" s="227">
        <f>IF(Data!AF242&gt;0,Data!AF242,"")</f>
        <v>3.7999999999999999E-2</v>
      </c>
      <c r="M11" s="228">
        <f>IF(Data!AH242&gt;0,Data!AH242,"")</f>
        <v>0.23599999999999999</v>
      </c>
      <c r="N11" s="197">
        <f>IF(Data!K242&gt;0,Data!K242,"")</f>
        <v>9.8000000000000007</v>
      </c>
      <c r="P11" s="197" t="str">
        <f>IF(OR(ISNUMBER(B11),ISNUMBER(N11)),Data!G242,"")</f>
        <v>Rain</v>
      </c>
    </row>
    <row r="12" spans="1:16" x14ac:dyDescent="0.2">
      <c r="A12" s="196">
        <v>5</v>
      </c>
      <c r="B12" s="197">
        <f>IF(Data!N243&gt;0,Data!N243,"")</f>
        <v>28.864999999999998</v>
      </c>
      <c r="C12" s="226">
        <f>IF(Data!R243&gt;0,Data!R243,"")</f>
        <v>6.6</v>
      </c>
      <c r="D12" s="226">
        <f>IF(Data!P243&gt;0,Data!P243,"")</f>
        <v>5.7</v>
      </c>
      <c r="E12" s="199">
        <f t="shared" si="0"/>
        <v>1.995262314968875E-3</v>
      </c>
      <c r="F12" s="227">
        <f>IF(Data!T243&gt;0,Data!T243,"")</f>
        <v>4.2999999999999997E-2</v>
      </c>
      <c r="G12" s="227">
        <f>IF(Data!V243&gt;0,Data!V243,"")</f>
        <v>0.17371425368921861</v>
      </c>
      <c r="H12" s="227">
        <f>IF(Data!X243&gt;0,Data!X243,"")</f>
        <v>0.23898965251608337</v>
      </c>
      <c r="I12" s="227">
        <f>IF(Data!Z243&gt;0,Data!Z243,"")</f>
        <v>3.6999999999999998E-2</v>
      </c>
      <c r="J12" s="227">
        <f>IF(Data!AB243&gt;0,Data!AB243,"")</f>
        <v>0.39832790620322633</v>
      </c>
      <c r="K12" s="227">
        <f>IF(Data!AD243&gt;0,Data!AD243,"")</f>
        <v>0.16</v>
      </c>
      <c r="L12" s="227">
        <f>IF(Data!AF243&gt;0,Data!AF243,"")</f>
        <v>4.1000000000000002E-2</v>
      </c>
      <c r="M12" s="228">
        <f>IF(Data!AH243&gt;0,Data!AH243,"")</f>
        <v>0.193</v>
      </c>
      <c r="N12" s="197">
        <f>IF(Data!K243&gt;0,Data!K243,"")</f>
        <v>27.6</v>
      </c>
      <c r="P12" s="197" t="str">
        <f>IF(OR(ISNUMBER(B12),ISNUMBER(N12)),Data!G243,"")</f>
        <v>Rain</v>
      </c>
    </row>
    <row r="13" spans="1:16" x14ac:dyDescent="0.2">
      <c r="A13" s="196">
        <v>6</v>
      </c>
      <c r="B13" s="197">
        <f>IF(Data!N244&gt;0,Data!N244,"")</f>
        <v>2.5829</v>
      </c>
      <c r="C13" s="226">
        <f>IF(Data!R244&gt;0,Data!R244,"")</f>
        <v>10.6</v>
      </c>
      <c r="D13" s="226">
        <f>IF(Data!P244&gt;0,Data!P244,"")</f>
        <v>5.1100000000000003</v>
      </c>
      <c r="E13" s="199">
        <f t="shared" si="0"/>
        <v>7.7624711662868957E-3</v>
      </c>
      <c r="F13" s="227">
        <f>IF(Data!T244&gt;0,Data!T244,"")</f>
        <v>7.4999999999999997E-2</v>
      </c>
      <c r="G13" s="227">
        <f>IF(Data!V244&gt;0,Data!V244,"")</f>
        <v>0.37679502620756389</v>
      </c>
      <c r="H13" s="227">
        <f>IF(Data!X244&gt;0,Data!X244,"")</f>
        <v>0.33979255064437552</v>
      </c>
      <c r="I13" s="227">
        <f>IF(Data!Z244&gt;0,Data!Z244,"")</f>
        <v>4.2000000000000003E-2</v>
      </c>
      <c r="J13" s="227">
        <f>IF(Data!AB244&gt;0,Data!AB244,"")</f>
        <v>0.50004516880093131</v>
      </c>
      <c r="K13" s="227">
        <f>IF(Data!AD244&gt;0,Data!AD244,"")</f>
        <v>6.7000000000000004E-2</v>
      </c>
      <c r="L13" s="227">
        <f>IF(Data!AF244&gt;0,Data!AF244,"")</f>
        <v>0.03</v>
      </c>
      <c r="M13" s="228">
        <f>IF(Data!AH244&gt;0,Data!AH244,"")</f>
        <v>0.14799999999999999</v>
      </c>
      <c r="N13" s="197">
        <f>IF(Data!K244&gt;0,Data!K244,"")</f>
        <v>2.7</v>
      </c>
      <c r="P13" s="197" t="str">
        <f>IF(OR(ISNUMBER(B13),ISNUMBER(N13)),Data!G244,"")</f>
        <v>Rain</v>
      </c>
    </row>
    <row r="14" spans="1:16" x14ac:dyDescent="0.2">
      <c r="A14" s="196">
        <v>7</v>
      </c>
      <c r="B14" s="197">
        <f>IF(Data!N245&gt;0,Data!N245,"")</f>
        <v>5.8604000000000003</v>
      </c>
      <c r="C14" s="226">
        <f>IF(Data!R245&gt;0,Data!R245,"")</f>
        <v>7.9</v>
      </c>
      <c r="D14" s="226">
        <f>IF(Data!P245&gt;0,Data!P245,"")</f>
        <v>5.18</v>
      </c>
      <c r="E14" s="199">
        <f t="shared" si="0"/>
        <v>6.6069344800759591E-3</v>
      </c>
      <c r="F14" s="227">
        <f>IF(Data!T245&gt;0,Data!T245,"")</f>
        <v>5.1999999999999998E-2</v>
      </c>
      <c r="G14" s="227">
        <f>IF(Data!V245&gt;0,Data!V245,"")</f>
        <v>0.25481102491734536</v>
      </c>
      <c r="H14" s="227">
        <f>IF(Data!X245&gt;0,Data!X245,"")</f>
        <v>0.26869646686514964</v>
      </c>
      <c r="I14" s="227">
        <f>IF(Data!Z245&gt;0,Data!Z245,"")</f>
        <v>4.2999999999999997E-2</v>
      </c>
      <c r="J14" s="227">
        <f>IF(Data!AB245&gt;0,Data!AB245,"")</f>
        <v>0.36959860302677527</v>
      </c>
      <c r="K14" s="227">
        <f>IF(Data!AD245&gt;0,Data!AD245,"")</f>
        <v>0.05</v>
      </c>
      <c r="L14" s="227">
        <f>IF(Data!AF245&gt;0,Data!AF245,"")</f>
        <v>2.4E-2</v>
      </c>
      <c r="M14" s="228">
        <f>IF(Data!AH245&gt;0,Data!AH245,"")</f>
        <v>0.121</v>
      </c>
      <c r="N14" s="197">
        <f>IF(Data!K245&gt;0,Data!K245,"")</f>
        <v>5.6</v>
      </c>
      <c r="P14" s="197" t="str">
        <f>IF(OR(ISNUMBER(B14),ISNUMBER(N14)),Data!G245,"")</f>
        <v>Rain</v>
      </c>
    </row>
    <row r="15" spans="1:16" x14ac:dyDescent="0.2">
      <c r="A15" s="196">
        <v>8</v>
      </c>
      <c r="B15" s="197">
        <f>IF(Data!N246&gt;0,Data!N246,"")</f>
        <v>32.409299999999995</v>
      </c>
      <c r="C15" s="226">
        <f>IF(Data!R246&gt;0,Data!R246,"")</f>
        <v>9.1999999999999993</v>
      </c>
      <c r="D15" s="226">
        <f>IF(Data!P246&gt;0,Data!P246,"")</f>
        <v>4.84</v>
      </c>
      <c r="E15" s="199">
        <f t="shared" si="0"/>
        <v>1.4454397707459276E-2</v>
      </c>
      <c r="F15" s="227">
        <f>IF(Data!T246&gt;0,Data!T246,"")</f>
        <v>4.7E-2</v>
      </c>
      <c r="G15" s="227">
        <f>IF(Data!V246&gt;0,Data!V246,"")</f>
        <v>0.20601742440125798</v>
      </c>
      <c r="H15" s="227">
        <f>IF(Data!X246&gt;0,Data!X246,"")</f>
        <v>0.26135320938560513</v>
      </c>
      <c r="I15" s="227">
        <f>IF(Data!Z246&gt;0,Data!Z246,"")</f>
        <v>0.05</v>
      </c>
      <c r="J15" s="227">
        <f>IF(Data!AB246&gt;0,Data!AB246,"")</f>
        <v>0.18324636620655244</v>
      </c>
      <c r="K15" s="227">
        <f>IF(Data!AD246&gt;0,Data!AD246,"")</f>
        <v>0.02</v>
      </c>
      <c r="L15" s="227">
        <f>IF(Data!AF246&gt;0,Data!AF246,"")</f>
        <v>1.6E-2</v>
      </c>
      <c r="M15" s="228">
        <f>IF(Data!AH246&gt;0,Data!AH246,"")</f>
        <v>7.0000000000000007E-2</v>
      </c>
      <c r="N15" s="197">
        <f>IF(Data!K246&gt;0,Data!K246,"")</f>
        <v>31.9</v>
      </c>
      <c r="P15" s="197" t="str">
        <f>IF(OR(ISNUMBER(B15),ISNUMBER(N15)),Data!G246,"")</f>
        <v>Rain</v>
      </c>
    </row>
    <row r="16" spans="1:16" x14ac:dyDescent="0.2">
      <c r="A16" s="196">
        <v>9</v>
      </c>
      <c r="B16" s="197">
        <f>IF(Data!N247&gt;0,Data!N247,"")</f>
        <v>4.6436999999999999</v>
      </c>
      <c r="C16" s="226">
        <f>IF(Data!R247&gt;0,Data!R247,"")</f>
        <v>26.6</v>
      </c>
      <c r="D16" s="226">
        <f>IF(Data!P247&gt;0,Data!P247,"")</f>
        <v>4.38</v>
      </c>
      <c r="E16" s="199">
        <f t="shared" si="0"/>
        <v>4.1686938347033506E-2</v>
      </c>
      <c r="F16" s="227">
        <f>IF(Data!T247&gt;0,Data!T247,"")</f>
        <v>0.192</v>
      </c>
      <c r="G16" s="227">
        <f>IF(Data!V247&gt;0,Data!V247,"")</f>
        <v>0.58778216917990478</v>
      </c>
      <c r="H16" s="227">
        <f>IF(Data!X247&gt;0,Data!X247,"")</f>
        <v>0.77471366409194076</v>
      </c>
      <c r="I16" s="227">
        <f>IF(Data!Z247&gt;0,Data!Z247,"")</f>
        <v>0.13300000000000001</v>
      </c>
      <c r="J16" s="227">
        <f>IF(Data!AB247&gt;0,Data!AB247,"")</f>
        <v>0.45733944786296349</v>
      </c>
      <c r="K16" s="227">
        <f>IF(Data!AD247&gt;0,Data!AD247,"")</f>
        <v>7.5999999999999998E-2</v>
      </c>
      <c r="L16" s="227">
        <f>IF(Data!AF247&gt;0,Data!AF247,"")</f>
        <v>5.0999999999999997E-2</v>
      </c>
      <c r="M16" s="228">
        <f>IF(Data!AH247&gt;0,Data!AH247,"")</f>
        <v>0.25700000000000001</v>
      </c>
      <c r="N16" s="197">
        <f>IF(Data!K247&gt;0,Data!K247,"")</f>
        <v>5.3</v>
      </c>
      <c r="P16" s="197" t="str">
        <f>IF(OR(ISNUMBER(B16),ISNUMBER(N16)),Data!G247,"")</f>
        <v>Rain</v>
      </c>
    </row>
    <row r="17" spans="1:16" x14ac:dyDescent="0.2">
      <c r="A17" s="196">
        <v>10</v>
      </c>
      <c r="B17" s="197">
        <f>IF(Data!N248&gt;0,Data!N248,"")</f>
        <v>12.346399999999999</v>
      </c>
      <c r="C17" s="226">
        <f>IF(Data!R248&gt;0,Data!R248,"")</f>
        <v>12.8</v>
      </c>
      <c r="D17" s="226">
        <f>IF(Data!P248&gt;0,Data!P248,"")</f>
        <v>4.7</v>
      </c>
      <c r="E17" s="199">
        <f t="shared" si="0"/>
        <v>1.9952623149688771E-2</v>
      </c>
      <c r="F17" s="227">
        <f>IF(Data!T248&gt;0,Data!T248,"")</f>
        <v>4.7E-2</v>
      </c>
      <c r="G17" s="227">
        <f>IF(Data!V248&gt;0,Data!V248,"")</f>
        <v>0.31309226997822753</v>
      </c>
      <c r="H17" s="227">
        <f>IF(Data!X248&gt;0,Data!X248,"")</f>
        <v>0.2747045866211405</v>
      </c>
      <c r="I17" s="227">
        <f>IF(Data!Z248&gt;0,Data!Z248,"")</f>
        <v>4.1000000000000002E-2</v>
      </c>
      <c r="J17" s="227">
        <f>IF(Data!AB248&gt;0,Data!AB248,"")</f>
        <v>0.13821124230833193</v>
      </c>
      <c r="K17" s="227">
        <f>IF(Data!AD248&gt;0,Data!AD248,"")</f>
        <v>0.05</v>
      </c>
      <c r="L17" s="227">
        <f>IF(Data!AF248&gt;0,Data!AF248,"")</f>
        <v>2.1000000000000001E-2</v>
      </c>
      <c r="M17" s="228">
        <f>IF(Data!AH248&gt;0,Data!AH248,"")</f>
        <v>9.6000000000000002E-2</v>
      </c>
      <c r="N17" s="197">
        <f>IF(Data!K248&gt;0,Data!K248,"")</f>
        <v>12.3</v>
      </c>
      <c r="P17" s="197" t="str">
        <f>IF(OR(ISNUMBER(B17),ISNUMBER(N17)),Data!G248,"")</f>
        <v>Rain</v>
      </c>
    </row>
    <row r="18" spans="1:16" x14ac:dyDescent="0.2">
      <c r="A18" s="196">
        <v>11</v>
      </c>
      <c r="B18" s="197" t="str">
        <f>IF(Data!N249&gt;0,Data!N249,"")</f>
        <v/>
      </c>
      <c r="C18" s="226" t="str">
        <f>IF(Data!R249&gt;0,Data!R249,"")</f>
        <v/>
      </c>
      <c r="D18" s="226" t="str">
        <f>IF(Data!P249&gt;0,Data!P249,"")</f>
        <v/>
      </c>
      <c r="E18" s="199" t="str">
        <f t="shared" si="0"/>
        <v/>
      </c>
      <c r="F18" s="227" t="str">
        <f>IF(Data!T249&gt;0,Data!T249,"")</f>
        <v/>
      </c>
      <c r="G18" s="227" t="str">
        <f>IF(Data!V249&gt;0,Data!V249,"")</f>
        <v/>
      </c>
      <c r="H18" s="227" t="str">
        <f>IF(Data!X249&gt;0,Data!X249,"")</f>
        <v/>
      </c>
      <c r="I18" s="227" t="str">
        <f>IF(Data!Z249&gt;0,Data!Z249,"")</f>
        <v/>
      </c>
      <c r="J18" s="227" t="str">
        <f>IF(Data!AB249&gt;0,Data!AB249,"")</f>
        <v/>
      </c>
      <c r="K18" s="227" t="str">
        <f>IF(Data!AD249&gt;0,Data!AD249,"")</f>
        <v/>
      </c>
      <c r="L18" s="227" t="str">
        <f>IF(Data!AF249&gt;0,Data!AF249,"")</f>
        <v/>
      </c>
      <c r="M18" s="228" t="str">
        <f>IF(Data!AH249&gt;0,Data!AH249,"")</f>
        <v/>
      </c>
      <c r="N18" s="197">
        <f>IF(Data!K249&gt;0,Data!K249,"")</f>
        <v>0.2</v>
      </c>
      <c r="P18" s="197" t="str">
        <f>IF(OR(ISNUMBER(B18),ISNUMBER(N18)),Data!G249,"")</f>
        <v>Rain</v>
      </c>
    </row>
    <row r="19" spans="1:16" x14ac:dyDescent="0.2">
      <c r="A19" s="196">
        <v>12</v>
      </c>
      <c r="B19" s="197" t="str">
        <f>IF(Data!N250&gt;0,Data!N250,"")</f>
        <v/>
      </c>
      <c r="C19" s="226" t="str">
        <f>IF(Data!R250&gt;0,Data!R250,"")</f>
        <v/>
      </c>
      <c r="D19" s="226" t="str">
        <f>IF(Data!P250&gt;0,Data!P250,"")</f>
        <v/>
      </c>
      <c r="E19" s="199" t="str">
        <f t="shared" si="0"/>
        <v/>
      </c>
      <c r="F19" s="227" t="str">
        <f>IF(Data!T250&gt;0,Data!T250,"")</f>
        <v/>
      </c>
      <c r="G19" s="227" t="str">
        <f>IF(Data!V250&gt;0,Data!V250,"")</f>
        <v/>
      </c>
      <c r="H19" s="227" t="str">
        <f>IF(Data!X250&gt;0,Data!X250,"")</f>
        <v/>
      </c>
      <c r="I19" s="227" t="str">
        <f>IF(Data!Z250&gt;0,Data!Z250,"")</f>
        <v/>
      </c>
      <c r="J19" s="227" t="str">
        <f>IF(Data!AB250&gt;0,Data!AB250,"")</f>
        <v/>
      </c>
      <c r="K19" s="227" t="str">
        <f>IF(Data!AD250&gt;0,Data!AD250,"")</f>
        <v/>
      </c>
      <c r="L19" s="227" t="str">
        <f>IF(Data!AF250&gt;0,Data!AF250,"")</f>
        <v/>
      </c>
      <c r="M19" s="228" t="str">
        <f>IF(Data!AH250&gt;0,Data!AH250,"")</f>
        <v/>
      </c>
      <c r="N19" s="197" t="str">
        <f>IF(Data!K250&gt;0,Data!K250,"")</f>
        <v/>
      </c>
      <c r="P19" s="197" t="str">
        <f>IF(OR(ISNUMBER(B19),ISNUMBER(N19)),Data!G250,"")</f>
        <v/>
      </c>
    </row>
    <row r="20" spans="1:16" x14ac:dyDescent="0.2">
      <c r="A20" s="196">
        <v>13</v>
      </c>
      <c r="B20" s="197" t="str">
        <f>IF(Data!N251&gt;0,Data!N251,"")</f>
        <v/>
      </c>
      <c r="C20" s="226" t="str">
        <f>IF(Data!R251&gt;0,Data!R251,"")</f>
        <v/>
      </c>
      <c r="D20" s="226" t="str">
        <f>IF(Data!P251&gt;0,Data!P251,"")</f>
        <v/>
      </c>
      <c r="E20" s="199" t="str">
        <f t="shared" si="0"/>
        <v/>
      </c>
      <c r="F20" s="227" t="str">
        <f>IF(Data!T251&gt;0,Data!T251,"")</f>
        <v/>
      </c>
      <c r="G20" s="227" t="str">
        <f>IF(Data!V251&gt;0,Data!V251,"")</f>
        <v/>
      </c>
      <c r="H20" s="227" t="str">
        <f>IF(Data!X251&gt;0,Data!X251,"")</f>
        <v/>
      </c>
      <c r="I20" s="227" t="str">
        <f>IF(Data!Z251&gt;0,Data!Z251,"")</f>
        <v/>
      </c>
      <c r="J20" s="227" t="str">
        <f>IF(Data!AB251&gt;0,Data!AB251,"")</f>
        <v/>
      </c>
      <c r="K20" s="227" t="str">
        <f>IF(Data!AD251&gt;0,Data!AD251,"")</f>
        <v/>
      </c>
      <c r="L20" s="227" t="str">
        <f>IF(Data!AF251&gt;0,Data!AF251,"")</f>
        <v/>
      </c>
      <c r="M20" s="228" t="str">
        <f>IF(Data!AH251&gt;0,Data!AH251,"")</f>
        <v/>
      </c>
      <c r="N20" s="197" t="str">
        <f>IF(Data!K251&gt;0,Data!K251,"")</f>
        <v/>
      </c>
      <c r="P20" s="197" t="str">
        <f>IF(OR(ISNUMBER(B20),ISNUMBER(N20)),Data!G251,"")</f>
        <v/>
      </c>
    </row>
    <row r="21" spans="1:16" x14ac:dyDescent="0.2">
      <c r="A21" s="196">
        <v>14</v>
      </c>
      <c r="B21" s="197" t="str">
        <f>IF(Data!N252&gt;0,Data!N252,"")</f>
        <v/>
      </c>
      <c r="C21" s="226" t="str">
        <f>IF(Data!R252&gt;0,Data!R252,"")</f>
        <v/>
      </c>
      <c r="D21" s="226" t="str">
        <f>IF(Data!P252&gt;0,Data!P252,"")</f>
        <v/>
      </c>
      <c r="E21" s="199" t="str">
        <f t="shared" si="0"/>
        <v/>
      </c>
      <c r="F21" s="227" t="str">
        <f>IF(Data!T252&gt;0,Data!T252,"")</f>
        <v/>
      </c>
      <c r="G21" s="227" t="str">
        <f>IF(Data!V252&gt;0,Data!V252,"")</f>
        <v/>
      </c>
      <c r="H21" s="227" t="str">
        <f>IF(Data!X252&gt;0,Data!X252,"")</f>
        <v/>
      </c>
      <c r="I21" s="227" t="str">
        <f>IF(Data!Z252&gt;0,Data!Z252,"")</f>
        <v/>
      </c>
      <c r="J21" s="227" t="str">
        <f>IF(Data!AB252&gt;0,Data!AB252,"")</f>
        <v/>
      </c>
      <c r="K21" s="227" t="str">
        <f>IF(Data!AD252&gt;0,Data!AD252,"")</f>
        <v/>
      </c>
      <c r="L21" s="227" t="str">
        <f>IF(Data!AF252&gt;0,Data!AF252,"")</f>
        <v/>
      </c>
      <c r="M21" s="228" t="str">
        <f>IF(Data!AH252&gt;0,Data!AH252,"")</f>
        <v/>
      </c>
      <c r="N21" s="197" t="str">
        <f>IF(Data!K252&gt;0,Data!K252,"")</f>
        <v/>
      </c>
      <c r="P21" s="197" t="str">
        <f>IF(OR(ISNUMBER(B21),ISNUMBER(N21)),Data!G252,"")</f>
        <v/>
      </c>
    </row>
    <row r="22" spans="1:16" x14ac:dyDescent="0.2">
      <c r="A22" s="196">
        <v>15</v>
      </c>
      <c r="B22" s="197" t="str">
        <f>IF(Data!N253&gt;0,Data!N253,"")</f>
        <v/>
      </c>
      <c r="C22" s="226" t="str">
        <f>IF(Data!R253&gt;0,Data!R253,"")</f>
        <v/>
      </c>
      <c r="D22" s="226" t="str">
        <f>IF(Data!P253&gt;0,Data!P253,"")</f>
        <v/>
      </c>
      <c r="E22" s="199" t="str">
        <f t="shared" si="0"/>
        <v/>
      </c>
      <c r="F22" s="227" t="str">
        <f>IF(Data!T253&gt;0,Data!T253,"")</f>
        <v/>
      </c>
      <c r="G22" s="227" t="str">
        <f>IF(Data!V253&gt;0,Data!V253,"")</f>
        <v/>
      </c>
      <c r="H22" s="227" t="str">
        <f>IF(Data!X253&gt;0,Data!X253,"")</f>
        <v/>
      </c>
      <c r="I22" s="227" t="str">
        <f>IF(Data!Z253&gt;0,Data!Z253,"")</f>
        <v/>
      </c>
      <c r="J22" s="227" t="str">
        <f>IF(Data!AB253&gt;0,Data!AB253,"")</f>
        <v/>
      </c>
      <c r="K22" s="227" t="str">
        <f>IF(Data!AD253&gt;0,Data!AD253,"")</f>
        <v/>
      </c>
      <c r="L22" s="227" t="str">
        <f>IF(Data!AF253&gt;0,Data!AF253,"")</f>
        <v/>
      </c>
      <c r="M22" s="228" t="str">
        <f>IF(Data!AH253&gt;0,Data!AH253,"")</f>
        <v/>
      </c>
      <c r="N22" s="197" t="str">
        <f>IF(Data!K253&gt;0,Data!K253,"")</f>
        <v/>
      </c>
      <c r="P22" s="197" t="str">
        <f>IF(OR(ISNUMBER(B22),ISNUMBER(N22)),Data!G253,"")</f>
        <v/>
      </c>
    </row>
    <row r="23" spans="1:16" x14ac:dyDescent="0.2">
      <c r="A23" s="196">
        <v>16</v>
      </c>
      <c r="B23" s="197" t="str">
        <f>IF(Data!N254&gt;0,Data!N254,"")</f>
        <v/>
      </c>
      <c r="C23" s="226" t="str">
        <f>IF(Data!R254&gt;0,Data!R254,"")</f>
        <v/>
      </c>
      <c r="D23" s="226" t="str">
        <f>IF(Data!P254&gt;0,Data!P254,"")</f>
        <v/>
      </c>
      <c r="E23" s="199" t="str">
        <f t="shared" si="0"/>
        <v/>
      </c>
      <c r="F23" s="227" t="str">
        <f>IF(Data!T254&gt;0,Data!T254,"")</f>
        <v/>
      </c>
      <c r="G23" s="227" t="str">
        <f>IF(Data!V254&gt;0,Data!V254,"")</f>
        <v/>
      </c>
      <c r="H23" s="227" t="str">
        <f>IF(Data!X254&gt;0,Data!X254,"")</f>
        <v/>
      </c>
      <c r="I23" s="227" t="str">
        <f>IF(Data!Z254&gt;0,Data!Z254,"")</f>
        <v/>
      </c>
      <c r="J23" s="227" t="str">
        <f>IF(Data!AB254&gt;0,Data!AB254,"")</f>
        <v/>
      </c>
      <c r="K23" s="227" t="str">
        <f>IF(Data!AD254&gt;0,Data!AD254,"")</f>
        <v/>
      </c>
      <c r="L23" s="227" t="str">
        <f>IF(Data!AF254&gt;0,Data!AF254,"")</f>
        <v/>
      </c>
      <c r="M23" s="228" t="str">
        <f>IF(Data!AH254&gt;0,Data!AH254,"")</f>
        <v/>
      </c>
      <c r="N23" s="197" t="str">
        <f>IF(Data!K254&gt;0,Data!K254,"")</f>
        <v/>
      </c>
      <c r="P23" s="197" t="str">
        <f>IF(OR(ISNUMBER(B23),ISNUMBER(N23)),Data!G254,"")</f>
        <v/>
      </c>
    </row>
    <row r="24" spans="1:16" x14ac:dyDescent="0.2">
      <c r="A24" s="196">
        <v>17</v>
      </c>
      <c r="B24" s="197" t="str">
        <f>IF(Data!N255&gt;0,Data!N255,"")</f>
        <v/>
      </c>
      <c r="C24" s="226" t="str">
        <f>IF(Data!R255&gt;0,Data!R255,"")</f>
        <v/>
      </c>
      <c r="D24" s="226" t="str">
        <f>IF(Data!P255&gt;0,Data!P255,"")</f>
        <v/>
      </c>
      <c r="E24" s="199" t="str">
        <f t="shared" si="0"/>
        <v/>
      </c>
      <c r="F24" s="227" t="str">
        <f>IF(Data!T255&gt;0,Data!T255,"")</f>
        <v/>
      </c>
      <c r="G24" s="227" t="str">
        <f>IF(Data!V255&gt;0,Data!V255,"")</f>
        <v/>
      </c>
      <c r="H24" s="227" t="str">
        <f>IF(Data!X255&gt;0,Data!X255,"")</f>
        <v/>
      </c>
      <c r="I24" s="227" t="str">
        <f>IF(Data!Z255&gt;0,Data!Z255,"")</f>
        <v/>
      </c>
      <c r="J24" s="227" t="str">
        <f>IF(Data!AB255&gt;0,Data!AB255,"")</f>
        <v/>
      </c>
      <c r="K24" s="227" t="str">
        <f>IF(Data!AD255&gt;0,Data!AD255,"")</f>
        <v/>
      </c>
      <c r="L24" s="227" t="str">
        <f>IF(Data!AF255&gt;0,Data!AF255,"")</f>
        <v/>
      </c>
      <c r="M24" s="228" t="str">
        <f>IF(Data!AH255&gt;0,Data!AH255,"")</f>
        <v/>
      </c>
      <c r="N24" s="197" t="str">
        <f>IF(Data!K255&gt;0,Data!K255,"")</f>
        <v/>
      </c>
      <c r="P24" s="197" t="str">
        <f>IF(OR(ISNUMBER(B24),ISNUMBER(N24)),Data!G255,"")</f>
        <v/>
      </c>
    </row>
    <row r="25" spans="1:16" x14ac:dyDescent="0.2">
      <c r="A25" s="196">
        <v>18</v>
      </c>
      <c r="B25" s="197" t="str">
        <f>IF(Data!N256&gt;0,Data!N256,"")</f>
        <v/>
      </c>
      <c r="C25" s="226" t="str">
        <f>IF(Data!R256&gt;0,Data!R256,"")</f>
        <v/>
      </c>
      <c r="D25" s="226" t="str">
        <f>IF(Data!P256&gt;0,Data!P256,"")</f>
        <v/>
      </c>
      <c r="E25" s="199" t="str">
        <f t="shared" si="0"/>
        <v/>
      </c>
      <c r="F25" s="227" t="str">
        <f>IF(Data!T256&gt;0,Data!T256,"")</f>
        <v/>
      </c>
      <c r="G25" s="227" t="str">
        <f>IF(Data!V256&gt;0,Data!V256,"")</f>
        <v/>
      </c>
      <c r="H25" s="227" t="str">
        <f>IF(Data!X256&gt;0,Data!X256,"")</f>
        <v/>
      </c>
      <c r="I25" s="227" t="str">
        <f>IF(Data!Z256&gt;0,Data!Z256,"")</f>
        <v/>
      </c>
      <c r="J25" s="227" t="str">
        <f>IF(Data!AB256&gt;0,Data!AB256,"")</f>
        <v/>
      </c>
      <c r="K25" s="227" t="str">
        <f>IF(Data!AD256&gt;0,Data!AD256,"")</f>
        <v/>
      </c>
      <c r="L25" s="227" t="str">
        <f>IF(Data!AF256&gt;0,Data!AF256,"")</f>
        <v/>
      </c>
      <c r="M25" s="228" t="str">
        <f>IF(Data!AH256&gt;0,Data!AH256,"")</f>
        <v/>
      </c>
      <c r="N25" s="197" t="str">
        <f>IF(Data!K256&gt;0,Data!K256,"")</f>
        <v/>
      </c>
      <c r="P25" s="197" t="str">
        <f>IF(OR(ISNUMBER(B25),ISNUMBER(N25)),Data!G256,"")</f>
        <v/>
      </c>
    </row>
    <row r="26" spans="1:16" x14ac:dyDescent="0.2">
      <c r="A26" s="196">
        <v>19</v>
      </c>
      <c r="B26" s="197" t="str">
        <f>IF(Data!N257&gt;0,Data!N257,"")</f>
        <v/>
      </c>
      <c r="C26" s="226" t="str">
        <f>IF(Data!R257&gt;0,Data!R257,"")</f>
        <v/>
      </c>
      <c r="D26" s="226" t="str">
        <f>IF(Data!P257&gt;0,Data!P257,"")</f>
        <v/>
      </c>
      <c r="E26" s="199" t="str">
        <f t="shared" si="0"/>
        <v/>
      </c>
      <c r="F26" s="227" t="str">
        <f>IF(Data!T257&gt;0,Data!T257,"")</f>
        <v/>
      </c>
      <c r="G26" s="227" t="str">
        <f>IF(Data!V257&gt;0,Data!V257,"")</f>
        <v/>
      </c>
      <c r="H26" s="227" t="str">
        <f>IF(Data!X257&gt;0,Data!X257,"")</f>
        <v/>
      </c>
      <c r="I26" s="227" t="str">
        <f>IF(Data!Z257&gt;0,Data!Z257,"")</f>
        <v/>
      </c>
      <c r="J26" s="227" t="str">
        <f>IF(Data!AB257&gt;0,Data!AB257,"")</f>
        <v/>
      </c>
      <c r="K26" s="227" t="str">
        <f>IF(Data!AD257&gt;0,Data!AD257,"")</f>
        <v/>
      </c>
      <c r="L26" s="227" t="str">
        <f>IF(Data!AF257&gt;0,Data!AF257,"")</f>
        <v/>
      </c>
      <c r="M26" s="228" t="str">
        <f>IF(Data!AH257&gt;0,Data!AH257,"")</f>
        <v/>
      </c>
      <c r="N26" s="197" t="str">
        <f>IF(Data!K257&gt;0,Data!K257,"")</f>
        <v/>
      </c>
      <c r="P26" s="197" t="str">
        <f>IF(OR(ISNUMBER(B26),ISNUMBER(N26)),Data!G257,"")</f>
        <v/>
      </c>
    </row>
    <row r="27" spans="1:16" x14ac:dyDescent="0.2">
      <c r="A27" s="196">
        <v>20</v>
      </c>
      <c r="B27" s="197" t="str">
        <f>IF(Data!N258&gt;0,Data!N258,"")</f>
        <v/>
      </c>
      <c r="C27" s="226" t="str">
        <f>IF(Data!R258&gt;0,Data!R258,"")</f>
        <v/>
      </c>
      <c r="D27" s="226" t="str">
        <f>IF(Data!P258&gt;0,Data!P258,"")</f>
        <v/>
      </c>
      <c r="E27" s="199" t="str">
        <f t="shared" si="0"/>
        <v/>
      </c>
      <c r="F27" s="227" t="str">
        <f>IF(Data!T258&gt;0,Data!T258,"")</f>
        <v/>
      </c>
      <c r="G27" s="227" t="str">
        <f>IF(Data!V258&gt;0,Data!V258,"")</f>
        <v/>
      </c>
      <c r="H27" s="227" t="str">
        <f>IF(Data!X258&gt;0,Data!X258,"")</f>
        <v/>
      </c>
      <c r="I27" s="227" t="str">
        <f>IF(Data!Z258&gt;0,Data!Z258,"")</f>
        <v/>
      </c>
      <c r="J27" s="227" t="str">
        <f>IF(Data!AB258&gt;0,Data!AB258,"")</f>
        <v/>
      </c>
      <c r="K27" s="227" t="str">
        <f>IF(Data!AD258&gt;0,Data!AD258,"")</f>
        <v/>
      </c>
      <c r="L27" s="227" t="str">
        <f>IF(Data!AF258&gt;0,Data!AF258,"")</f>
        <v/>
      </c>
      <c r="M27" s="228" t="str">
        <f>IF(Data!AH258&gt;0,Data!AH258,"")</f>
        <v/>
      </c>
      <c r="N27" s="197" t="str">
        <f>IF(Data!K258&gt;0,Data!K258,"")</f>
        <v/>
      </c>
      <c r="P27" s="197" t="str">
        <f>IF(OR(ISNUMBER(B27),ISNUMBER(N27)),Data!G258,"")</f>
        <v/>
      </c>
    </row>
    <row r="28" spans="1:16" x14ac:dyDescent="0.2">
      <c r="A28" s="196">
        <v>21</v>
      </c>
      <c r="B28" s="197" t="str">
        <f>IF(Data!N259&gt;0,Data!N259,"")</f>
        <v/>
      </c>
      <c r="C28" s="226" t="str">
        <f>IF(Data!R259&gt;0,Data!R259,"")</f>
        <v/>
      </c>
      <c r="D28" s="226" t="str">
        <f>IF(Data!P259&gt;0,Data!P259,"")</f>
        <v/>
      </c>
      <c r="E28" s="199" t="str">
        <f t="shared" si="0"/>
        <v/>
      </c>
      <c r="F28" s="227" t="str">
        <f>IF(Data!T259&gt;0,Data!T259,"")</f>
        <v/>
      </c>
      <c r="G28" s="227" t="str">
        <f>IF(Data!V259&gt;0,Data!V259,"")</f>
        <v/>
      </c>
      <c r="H28" s="227" t="str">
        <f>IF(Data!X259&gt;0,Data!X259,"")</f>
        <v/>
      </c>
      <c r="I28" s="227" t="str">
        <f>IF(Data!Z259&gt;0,Data!Z259,"")</f>
        <v/>
      </c>
      <c r="J28" s="227" t="str">
        <f>IF(Data!AB259&gt;0,Data!AB259,"")</f>
        <v/>
      </c>
      <c r="K28" s="227" t="str">
        <f>IF(Data!AD259&gt;0,Data!AD259,"")</f>
        <v/>
      </c>
      <c r="L28" s="227" t="str">
        <f>IF(Data!AF259&gt;0,Data!AF259,"")</f>
        <v/>
      </c>
      <c r="M28" s="228" t="str">
        <f>IF(Data!AH259&gt;0,Data!AH259,"")</f>
        <v/>
      </c>
      <c r="N28" s="197" t="str">
        <f>IF(Data!K259&gt;0,Data!K259,"")</f>
        <v/>
      </c>
      <c r="P28" s="197" t="str">
        <f>IF(OR(ISNUMBER(B28),ISNUMBER(N28)),Data!G259,"")</f>
        <v/>
      </c>
    </row>
    <row r="29" spans="1:16" x14ac:dyDescent="0.2">
      <c r="A29" s="196">
        <v>22</v>
      </c>
      <c r="B29" s="197" t="str">
        <f>IF(Data!N260&gt;0,Data!N260,"")</f>
        <v/>
      </c>
      <c r="C29" s="226" t="str">
        <f>IF(Data!R260&gt;0,Data!R260,"")</f>
        <v/>
      </c>
      <c r="D29" s="226" t="str">
        <f>IF(Data!P260&gt;0,Data!P260,"")</f>
        <v/>
      </c>
      <c r="E29" s="199" t="str">
        <f t="shared" si="0"/>
        <v/>
      </c>
      <c r="F29" s="227" t="str">
        <f>IF(Data!T260&gt;0,Data!T260,"")</f>
        <v/>
      </c>
      <c r="G29" s="227" t="str">
        <f>IF(Data!V260&gt;0,Data!V260,"")</f>
        <v/>
      </c>
      <c r="H29" s="227" t="str">
        <f>IF(Data!X260&gt;0,Data!X260,"")</f>
        <v/>
      </c>
      <c r="I29" s="227" t="str">
        <f>IF(Data!Z260&gt;0,Data!Z260,"")</f>
        <v/>
      </c>
      <c r="J29" s="227" t="str">
        <f>IF(Data!AB260&gt;0,Data!AB260,"")</f>
        <v/>
      </c>
      <c r="K29" s="227" t="str">
        <f>IF(Data!AD260&gt;0,Data!AD260,"")</f>
        <v/>
      </c>
      <c r="L29" s="227" t="str">
        <f>IF(Data!AF260&gt;0,Data!AF260,"")</f>
        <v/>
      </c>
      <c r="M29" s="228" t="str">
        <f>IF(Data!AH260&gt;0,Data!AH260,"")</f>
        <v/>
      </c>
      <c r="N29" s="197" t="str">
        <f>IF(Data!K260&gt;0,Data!K260,"")</f>
        <v/>
      </c>
      <c r="P29" s="197" t="str">
        <f>IF(OR(ISNUMBER(B29),ISNUMBER(N29)),Data!G260,"")</f>
        <v/>
      </c>
    </row>
    <row r="30" spans="1:16" x14ac:dyDescent="0.2">
      <c r="A30" s="196">
        <v>23</v>
      </c>
      <c r="B30" s="197">
        <f>IF(Data!N261&gt;0,Data!N261,"")</f>
        <v>3.9490999999999996</v>
      </c>
      <c r="C30" s="226">
        <f>IF(Data!R261&gt;0,Data!R261,"")</f>
        <v>34.299999999999997</v>
      </c>
      <c r="D30" s="226">
        <f>IF(Data!P261&gt;0,Data!P261,"")</f>
        <v>4.87</v>
      </c>
      <c r="E30" s="199">
        <f t="shared" si="0"/>
        <v>1.3489628825916516E-2</v>
      </c>
      <c r="F30" s="227">
        <f>IF(Data!T261&gt;0,Data!T261,"")</f>
        <v>0.39500000000000002</v>
      </c>
      <c r="G30" s="227">
        <f>IF(Data!V261&gt;0,Data!V261,"")</f>
        <v>0.98739272155471336</v>
      </c>
      <c r="H30" s="227">
        <f>IF(Data!X261&gt;0,Data!X261,"")</f>
        <v>1.3885432324956801</v>
      </c>
      <c r="I30" s="227">
        <f>IF(Data!Z261&gt;0,Data!Z261,"")</f>
        <v>0.23899999999999999</v>
      </c>
      <c r="J30" s="227">
        <f>IF(Data!AB261&gt;0,Data!AB261,"")</f>
        <v>1.1429603858307</v>
      </c>
      <c r="K30" s="227">
        <f>IF(Data!AD261&gt;0,Data!AD261,"")</f>
        <v>0.66200000000000003</v>
      </c>
      <c r="L30" s="227">
        <f>IF(Data!AF261&gt;0,Data!AF261,"")</f>
        <v>0.18</v>
      </c>
      <c r="M30" s="228">
        <f>IF(Data!AH261&gt;0,Data!AH261,"")</f>
        <v>1.458</v>
      </c>
      <c r="N30" s="197">
        <f>IF(Data!K261&gt;0,Data!K261,"")</f>
        <v>3.9</v>
      </c>
      <c r="P30" s="197" t="str">
        <f>IF(OR(ISNUMBER(B30),ISNUMBER(N30)),Data!G261,"")</f>
        <v>Rain</v>
      </c>
    </row>
    <row r="31" spans="1:16" x14ac:dyDescent="0.2">
      <c r="A31" s="196">
        <v>24</v>
      </c>
      <c r="B31" s="197">
        <f>IF(Data!N262&gt;0,Data!N262,"")</f>
        <v>2.2447999999999997</v>
      </c>
      <c r="C31" s="226">
        <f>IF(Data!R262&gt;0,Data!R262,"")</f>
        <v>34.5</v>
      </c>
      <c r="D31" s="226">
        <f>IF(Data!P262&gt;0,Data!P262,"")</f>
        <v>6.12</v>
      </c>
      <c r="E31" s="199">
        <f t="shared" si="0"/>
        <v>7.5857757502918234E-4</v>
      </c>
      <c r="F31" s="227">
        <f>IF(Data!T262&gt;0,Data!T262,"")</f>
        <v>0.43</v>
      </c>
      <c r="G31" s="227">
        <f>IF(Data!V262&gt;0,Data!V262,"")</f>
        <v>0.98535965486654309</v>
      </c>
      <c r="H31" s="227">
        <f>IF(Data!X262&gt;0,Data!X262,"")</f>
        <v>1.2767254481480712</v>
      </c>
      <c r="I31" s="227">
        <f>IF(Data!Z262&gt;0,Data!Z262,"")</f>
        <v>0.215</v>
      </c>
      <c r="J31" s="227">
        <f>IF(Data!AB262&gt;0,Data!AB262,"")</f>
        <v>2.4124849991684685</v>
      </c>
      <c r="K31" s="227">
        <f>IF(Data!AD262&gt;0,Data!AD262,"")</f>
        <v>0.72399999999999998</v>
      </c>
      <c r="L31" s="227">
        <f>IF(Data!AF262&gt;0,Data!AF262,"")</f>
        <v>0.09</v>
      </c>
      <c r="M31" s="228">
        <f>IF(Data!AH262&gt;0,Data!AH262,"")</f>
        <v>1.218</v>
      </c>
      <c r="N31" s="197">
        <f>IF(Data!K262&gt;0,Data!K262,"")</f>
        <v>2.2000000000000002</v>
      </c>
      <c r="P31" s="197" t="str">
        <f>IF(OR(ISNUMBER(B31),ISNUMBER(N31)),Data!G262,"")</f>
        <v>Rain</v>
      </c>
    </row>
    <row r="32" spans="1:16" x14ac:dyDescent="0.2">
      <c r="A32" s="196">
        <v>25</v>
      </c>
      <c r="B32" s="197" t="str">
        <f>IF(Data!N263&gt;0,Data!N263,"")</f>
        <v/>
      </c>
      <c r="C32" s="226" t="str">
        <f>IF(Data!R263&gt;0,Data!R263,"")</f>
        <v/>
      </c>
      <c r="D32" s="226" t="str">
        <f>IF(Data!P263&gt;0,Data!P263,"")</f>
        <v/>
      </c>
      <c r="E32" s="199" t="str">
        <f t="shared" si="0"/>
        <v/>
      </c>
      <c r="F32" s="227" t="str">
        <f>IF(Data!T263&gt;0,Data!T263,"")</f>
        <v/>
      </c>
      <c r="G32" s="227" t="str">
        <f>IF(Data!V263&gt;0,Data!V263,"")</f>
        <v/>
      </c>
      <c r="H32" s="227" t="str">
        <f>IF(Data!X263&gt;0,Data!X263,"")</f>
        <v/>
      </c>
      <c r="I32" s="227" t="str">
        <f>IF(Data!Z263&gt;0,Data!Z263,"")</f>
        <v/>
      </c>
      <c r="J32" s="227" t="str">
        <f>IF(Data!AB263&gt;0,Data!AB263,"")</f>
        <v/>
      </c>
      <c r="K32" s="227" t="str">
        <f>IF(Data!AD263&gt;0,Data!AD263,"")</f>
        <v/>
      </c>
      <c r="L32" s="227" t="str">
        <f>IF(Data!AF263&gt;0,Data!AF263,"")</f>
        <v/>
      </c>
      <c r="M32" s="228" t="str">
        <f>IF(Data!AH263&gt;0,Data!AH263,"")</f>
        <v/>
      </c>
      <c r="N32" s="197" t="str">
        <f>IF(Data!K263&gt;0,Data!K263,"")</f>
        <v/>
      </c>
      <c r="P32" s="197" t="str">
        <f>IF(OR(ISNUMBER(B32),ISNUMBER(N32)),Data!G263,"")</f>
        <v/>
      </c>
    </row>
    <row r="33" spans="1:16" x14ac:dyDescent="0.2">
      <c r="A33" s="196">
        <v>26</v>
      </c>
      <c r="B33" s="197" t="str">
        <f>IF(Data!N264&gt;0,Data!N264,"")</f>
        <v/>
      </c>
      <c r="C33" s="226" t="str">
        <f>IF(Data!R264&gt;0,Data!R264,"")</f>
        <v/>
      </c>
      <c r="D33" s="226" t="str">
        <f>IF(Data!P264&gt;0,Data!P264,"")</f>
        <v/>
      </c>
      <c r="E33" s="199" t="str">
        <f t="shared" si="0"/>
        <v/>
      </c>
      <c r="F33" s="227" t="str">
        <f>IF(Data!T264&gt;0,Data!T264,"")</f>
        <v/>
      </c>
      <c r="G33" s="227" t="str">
        <f>IF(Data!V264&gt;0,Data!V264,"")</f>
        <v/>
      </c>
      <c r="H33" s="227" t="str">
        <f>IF(Data!X264&gt;0,Data!X264,"")</f>
        <v/>
      </c>
      <c r="I33" s="227" t="str">
        <f>IF(Data!Z264&gt;0,Data!Z264,"")</f>
        <v/>
      </c>
      <c r="J33" s="227" t="str">
        <f>IF(Data!AB264&gt;0,Data!AB264,"")</f>
        <v/>
      </c>
      <c r="K33" s="227" t="str">
        <f>IF(Data!AD264&gt;0,Data!AD264,"")</f>
        <v/>
      </c>
      <c r="L33" s="227" t="str">
        <f>IF(Data!AF264&gt;0,Data!AF264,"")</f>
        <v/>
      </c>
      <c r="M33" s="228" t="str">
        <f>IF(Data!AH264&gt;0,Data!AH264,"")</f>
        <v/>
      </c>
      <c r="N33" s="197" t="str">
        <f>IF(Data!K264&gt;0,Data!K264,"")</f>
        <v/>
      </c>
      <c r="P33" s="197" t="str">
        <f>IF(OR(ISNUMBER(B33),ISNUMBER(N33)),Data!G264,"")</f>
        <v/>
      </c>
    </row>
    <row r="34" spans="1:16" x14ac:dyDescent="0.2">
      <c r="A34" s="196">
        <v>27</v>
      </c>
      <c r="B34" s="197">
        <f>IF(Data!N265&gt;0,Data!N265,"")</f>
        <v>2.4012000000000002</v>
      </c>
      <c r="C34" s="226">
        <f>IF(Data!R265&gt;0,Data!R265,"")</f>
        <v>19</v>
      </c>
      <c r="D34" s="226">
        <f>IF(Data!P265&gt;0,Data!P265,"")</f>
        <v>6.32</v>
      </c>
      <c r="E34" s="199">
        <f t="shared" si="0"/>
        <v>4.7863009232263745E-4</v>
      </c>
      <c r="F34" s="227">
        <f>IF(Data!T265&gt;0,Data!T265,"")</f>
        <v>0.41799999999999998</v>
      </c>
      <c r="G34" s="227">
        <f>IF(Data!V265&gt;0,Data!V265,"")</f>
        <v>0.56451485041528915</v>
      </c>
      <c r="H34" s="227">
        <f>IF(Data!X265&gt;0,Data!X265,"")</f>
        <v>1.1328643584351772</v>
      </c>
      <c r="I34" s="227">
        <f>IF(Data!Z265&gt;0,Data!Z265,"")</f>
        <v>0.17899999999999999</v>
      </c>
      <c r="J34" s="227">
        <f>IF(Data!AB265&gt;0,Data!AB265,"")</f>
        <v>0.87119670713454178</v>
      </c>
      <c r="K34" s="227">
        <f>IF(Data!AD265&gt;0,Data!AD265,"")</f>
        <v>0.65400000000000003</v>
      </c>
      <c r="L34" s="227">
        <f>IF(Data!AF265&gt;0,Data!AF265,"")</f>
        <v>0.11899999999999999</v>
      </c>
      <c r="M34" s="228">
        <f>IF(Data!AH265&gt;0,Data!AH265,"")</f>
        <v>1.0429999999999999</v>
      </c>
      <c r="N34" s="197">
        <f>IF(Data!K265&gt;0,Data!K265,"")</f>
        <v>2.2999999999999998</v>
      </c>
      <c r="P34" s="197" t="str">
        <f>IF(OR(ISNUMBER(B34),ISNUMBER(N34)),Data!G265,"")</f>
        <v>Rain</v>
      </c>
    </row>
    <row r="35" spans="1:16" x14ac:dyDescent="0.2">
      <c r="A35" s="196">
        <v>28</v>
      </c>
      <c r="B35" s="197">
        <f>IF(Data!N266&gt;0,Data!N266,"")</f>
        <v>20.5459</v>
      </c>
      <c r="C35" s="226">
        <f>IF(Data!R266&gt;0,Data!R266,"")</f>
        <v>8</v>
      </c>
      <c r="D35" s="226">
        <f>IF(Data!P266&gt;0,Data!P266,"")</f>
        <v>6.05</v>
      </c>
      <c r="E35" s="199">
        <f t="shared" si="0"/>
        <v>8.9125093813374485E-4</v>
      </c>
      <c r="F35" s="227">
        <f>IF(Data!T266&gt;0,Data!T266,"")</f>
        <v>6.9000000000000006E-2</v>
      </c>
      <c r="G35" s="227">
        <f>IF(Data!V266&gt;0,Data!V266,"")</f>
        <v>0.1341824014192404</v>
      </c>
      <c r="H35" s="227">
        <f>IF(Data!X266&gt;0,Data!X266,"")</f>
        <v>0.21695988007744998</v>
      </c>
      <c r="I35" s="227">
        <f>IF(Data!Z266&gt;0,Data!Z266,"")</f>
        <v>5.5E-2</v>
      </c>
      <c r="J35" s="227">
        <f>IF(Data!AB266&gt;0,Data!AB266,"")</f>
        <v>0.52799800432396471</v>
      </c>
      <c r="K35" s="227">
        <f>IF(Data!AD266&gt;0,Data!AD266,"")</f>
        <v>7.9000000000000001E-2</v>
      </c>
      <c r="L35" s="227">
        <f>IF(Data!AF266&gt;0,Data!AF266,"")</f>
        <v>2.4E-2</v>
      </c>
      <c r="M35" s="228">
        <f>IF(Data!AH266&gt;0,Data!AH266,"")</f>
        <v>0.17399999999999999</v>
      </c>
      <c r="N35" s="197">
        <f>IF(Data!K266&gt;0,Data!K266,"")</f>
        <v>20.3</v>
      </c>
      <c r="P35" s="197" t="str">
        <f>IF(OR(ISNUMBER(B35),ISNUMBER(N35)),Data!G266,"")</f>
        <v>Rain</v>
      </c>
    </row>
    <row r="36" spans="1:16" x14ac:dyDescent="0.2">
      <c r="A36" s="196">
        <v>29</v>
      </c>
      <c r="B36" s="197">
        <f>IF(Data!N267&gt;0,Data!N267,"")</f>
        <v>5.3452000000000002</v>
      </c>
      <c r="C36" s="226">
        <f>IF(Data!R267&gt;0,Data!R267,"")</f>
        <v>19.899999999999999</v>
      </c>
      <c r="D36" s="226">
        <f>IF(Data!P267&gt;0,Data!P267,"")</f>
        <v>4.82</v>
      </c>
      <c r="E36" s="199">
        <f t="shared" si="0"/>
        <v>1.5135612484362052E-2</v>
      </c>
      <c r="F36" s="227">
        <f>IF(Data!T267&gt;0,Data!T267,"")</f>
        <v>0.121</v>
      </c>
      <c r="G36" s="227">
        <f>IF(Data!V267&gt;0,Data!V267,"")</f>
        <v>0.56632202080477378</v>
      </c>
      <c r="H36" s="227">
        <f>IF(Data!X267&gt;0,Data!X267,"")</f>
        <v>0.58078490974578911</v>
      </c>
      <c r="I36" s="227">
        <f>IF(Data!Z267&gt;0,Data!Z267,"")</f>
        <v>4.8000000000000001E-2</v>
      </c>
      <c r="J36" s="227">
        <f>IF(Data!AB267&gt;0,Data!AB267,"")</f>
        <v>0.94185526359554306</v>
      </c>
      <c r="K36" s="227">
        <f>IF(Data!AD267&gt;0,Data!AD267,"")</f>
        <v>0.14299999999999999</v>
      </c>
      <c r="L36" s="227">
        <f>IF(Data!AF267&gt;0,Data!AF267,"")</f>
        <v>2.8000000000000001E-2</v>
      </c>
      <c r="M36" s="228">
        <f>IF(Data!AH267&gt;0,Data!AH267,"")</f>
        <v>0.26800000000000002</v>
      </c>
      <c r="N36" s="197">
        <f>IF(Data!K267&gt;0,Data!K267,"")</f>
        <v>3.7</v>
      </c>
      <c r="P36" s="197" t="str">
        <f>IF(OR(ISNUMBER(B36),ISNUMBER(N36)),Data!G267,"")</f>
        <v>Rain</v>
      </c>
    </row>
    <row r="37" spans="1:16" x14ac:dyDescent="0.2">
      <c r="A37" s="196">
        <v>30</v>
      </c>
      <c r="B37" s="197">
        <f>IF(Data!N268&gt;0,Data!N268,"")</f>
        <v>5.1680999999999999</v>
      </c>
      <c r="C37" s="226">
        <f>IF(Data!R268&gt;0,Data!R268,"")</f>
        <v>10.4</v>
      </c>
      <c r="D37" s="226">
        <f>IF(Data!P268&gt;0,Data!P268,"")</f>
        <v>5.14</v>
      </c>
      <c r="E37" s="199">
        <f t="shared" si="0"/>
        <v>7.2443596007498957E-3</v>
      </c>
      <c r="F37" s="227">
        <f>IF(Data!T268&gt;0,Data!T268,"")</f>
        <v>6.3E-2</v>
      </c>
      <c r="G37" s="227">
        <f>IF(Data!V268&gt;0,Data!V268,"")</f>
        <v>0.30699306991371667</v>
      </c>
      <c r="H37" s="227">
        <f>IF(Data!X268&gt;0,Data!X268,"")</f>
        <v>0.27136674231225666</v>
      </c>
      <c r="I37" s="227">
        <f>IF(Data!Z268&gt;0,Data!Z268,"")</f>
        <v>5.0999999999999997E-2</v>
      </c>
      <c r="J37" s="227">
        <f>IF(Data!AB268&gt;0,Data!AB268,"")</f>
        <v>0.53653914851155826</v>
      </c>
      <c r="K37" s="227">
        <f>IF(Data!AD268&gt;0,Data!AD268,"")</f>
        <v>8.5000000000000006E-2</v>
      </c>
      <c r="L37" s="227">
        <f>IF(Data!AF268&gt;0,Data!AF268,"")</f>
        <v>2.3E-2</v>
      </c>
      <c r="M37" s="228">
        <f>IF(Data!AH268&gt;0,Data!AH268,"")</f>
        <v>0.17699999999999999</v>
      </c>
      <c r="N37" s="197">
        <f>IF(Data!K268&gt;0,Data!K268,"")</f>
        <v>6.6</v>
      </c>
      <c r="P37" s="197" t="str">
        <f>IF(OR(ISNUMBER(B37),ISNUMBER(N37)),Data!G268,"")</f>
        <v>Rain</v>
      </c>
    </row>
    <row r="38" spans="1:16" x14ac:dyDescent="0.2">
      <c r="A38" s="196">
        <v>31</v>
      </c>
      <c r="B38" s="197" t="str">
        <f>IF(Data!N269&gt;0,Data!N269,"")</f>
        <v/>
      </c>
      <c r="C38" s="226" t="str">
        <f>IF(Data!R269&gt;0,Data!R269,"")</f>
        <v/>
      </c>
      <c r="D38" s="226" t="str">
        <f>IF(Data!P269&gt;0,Data!P269,"")</f>
        <v/>
      </c>
      <c r="E38" s="199" t="str">
        <f t="shared" si="0"/>
        <v/>
      </c>
      <c r="F38" s="227" t="str">
        <f>IF(Data!T269&gt;0,Data!T269,"")</f>
        <v/>
      </c>
      <c r="G38" s="227" t="str">
        <f>IF(Data!V269&gt;0,Data!V269,"")</f>
        <v/>
      </c>
      <c r="H38" s="227" t="str">
        <f>IF(Data!X269&gt;0,Data!X269,"")</f>
        <v/>
      </c>
      <c r="I38" s="227" t="str">
        <f>IF(Data!Z269&gt;0,Data!Z269,"")</f>
        <v/>
      </c>
      <c r="J38" s="227" t="str">
        <f>IF(Data!AB269&gt;0,Data!AB269,"")</f>
        <v/>
      </c>
      <c r="K38" s="227" t="str">
        <f>IF(Data!AD269&gt;0,Data!AD269,"")</f>
        <v/>
      </c>
      <c r="L38" s="227" t="str">
        <f>IF(Data!AF269&gt;0,Data!AF269,"")</f>
        <v/>
      </c>
      <c r="M38" s="228" t="str">
        <f>IF(Data!AH269&gt;0,Data!AH269,"")</f>
        <v/>
      </c>
      <c r="N38" s="197" t="str">
        <f>IF(Data!K269&gt;0,Data!K269,"")</f>
        <v/>
      </c>
      <c r="P38" s="197" t="str">
        <f>IF(OR(ISNUMBER(B38),ISNUMBER(N38)),Data!G269,"")</f>
        <v/>
      </c>
    </row>
    <row r="39" spans="1:16" x14ac:dyDescent="0.2">
      <c r="A39" s="202"/>
      <c r="B39" s="203" t="s">
        <v>189</v>
      </c>
      <c r="C39" s="204"/>
      <c r="D39" s="205"/>
      <c r="E39" s="206"/>
      <c r="F39" s="207"/>
      <c r="G39" s="207"/>
      <c r="H39" s="207"/>
      <c r="I39" s="207"/>
      <c r="J39" s="207"/>
      <c r="K39" s="207"/>
      <c r="L39" s="207"/>
      <c r="M39" s="208"/>
      <c r="N39" s="170"/>
      <c r="O39" s="170"/>
      <c r="P39" s="171"/>
    </row>
    <row r="40" spans="1:16" x14ac:dyDescent="0.2">
      <c r="A40" s="209" t="s">
        <v>511</v>
      </c>
      <c r="B40" s="210">
        <f>gewMW!D282</f>
        <v>155.81120000000001</v>
      </c>
      <c r="C40" s="211">
        <f>gewMW!E283</f>
        <v>11.348100200755786</v>
      </c>
      <c r="D40" s="212">
        <f>gewMW!F283</f>
        <v>5.0274792105574653</v>
      </c>
      <c r="E40" s="213">
        <f>gewMW!H283</f>
        <v>9.3868697003546744E-3</v>
      </c>
      <c r="F40" s="214">
        <f>gewMW!I283</f>
        <v>9.2632484057628708E-2</v>
      </c>
      <c r="G40" s="214">
        <f>gewMW!J283</f>
        <v>0.29951084857108445</v>
      </c>
      <c r="H40" s="214">
        <f>gewMW!K283</f>
        <v>0.34715155034842232</v>
      </c>
      <c r="I40" s="214">
        <f>gewMW!L283</f>
        <v>6.9854333963155407E-2</v>
      </c>
      <c r="J40" s="214">
        <f>gewMW!M283</f>
        <v>0.46349150133478184</v>
      </c>
      <c r="K40" s="214">
        <f>gewMW!N283</f>
        <v>0.10785517536608406</v>
      </c>
      <c r="L40" s="214">
        <f>gewMW!O283</f>
        <v>3.5709848842701931E-2</v>
      </c>
      <c r="M40" s="215">
        <f>gewMW!P283</f>
        <v>0.21841910722720831</v>
      </c>
      <c r="N40" s="170">
        <f>SUM(N8:N38)</f>
        <v>153.19999999999999</v>
      </c>
      <c r="O40" s="170">
        <f>SUM(O8:O38)</f>
        <v>0</v>
      </c>
    </row>
    <row r="41" spans="1:16" ht="13.5" thickBot="1" x14ac:dyDescent="0.25">
      <c r="A41" s="217"/>
      <c r="B41" s="218"/>
      <c r="C41" s="219"/>
      <c r="D41" s="220"/>
      <c r="E41" s="221"/>
      <c r="F41" s="222"/>
      <c r="G41" s="222"/>
      <c r="H41" s="222"/>
      <c r="I41" s="222"/>
      <c r="J41" s="222"/>
      <c r="K41" s="222"/>
      <c r="L41" s="222"/>
      <c r="M41" s="223"/>
      <c r="N41" s="170"/>
      <c r="O41" s="170"/>
      <c r="P41" s="171"/>
    </row>
    <row r="42" spans="1:16" x14ac:dyDescent="0.2">
      <c r="A42" s="171"/>
      <c r="B42" s="171"/>
      <c r="C42" s="224"/>
      <c r="D42" s="198"/>
      <c r="E42" s="225"/>
      <c r="F42" s="200"/>
      <c r="G42" s="200"/>
      <c r="H42" s="200"/>
      <c r="I42" s="200"/>
      <c r="J42" s="200"/>
      <c r="K42" s="200"/>
      <c r="L42" s="200"/>
      <c r="M42" s="201"/>
      <c r="N42" s="170">
        <f>B40*100/N40</f>
        <v>101.70443864229766</v>
      </c>
      <c r="O42" s="170" t="e">
        <f>B40*100/O40</f>
        <v>#DIV/0!</v>
      </c>
      <c r="P42" s="216" t="s">
        <v>190</v>
      </c>
    </row>
    <row r="43" spans="1:16" x14ac:dyDescent="0.2">
      <c r="A43" s="224"/>
      <c r="B43" s="171"/>
      <c r="C43" s="224"/>
      <c r="D43" s="198"/>
      <c r="E43" s="225"/>
      <c r="F43" s="200"/>
      <c r="G43" s="200"/>
      <c r="H43" s="200"/>
      <c r="I43" s="200"/>
      <c r="J43" s="200"/>
      <c r="K43" s="200"/>
      <c r="L43" s="200"/>
      <c r="M43" s="201"/>
      <c r="N43" s="170"/>
      <c r="O43" s="170"/>
      <c r="P43" s="171"/>
    </row>
  </sheetData>
  <phoneticPr fontId="0" type="noConversion"/>
  <pageMargins left="0.78740157499999996" right="0.78740157499999996" top="0.984251969" bottom="0.984251969" header="0.4921259845" footer="0.492125984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3"/>
  <sheetViews>
    <sheetView zoomScale="84" workbookViewId="0">
      <selection activeCell="B38" sqref="B38"/>
    </sheetView>
  </sheetViews>
  <sheetFormatPr baseColWidth="10" defaultRowHeight="12.75" x14ac:dyDescent="0.2"/>
  <cols>
    <col min="2" max="4" width="6.28515625" customWidth="1"/>
    <col min="5" max="5" width="7.5703125" customWidth="1"/>
    <col min="6" max="13" width="6.28515625" customWidth="1"/>
    <col min="14" max="14" width="6.5703125" customWidth="1"/>
    <col min="15" max="15" width="8.7109375" customWidth="1"/>
    <col min="16" max="16" width="6.7109375" customWidth="1"/>
  </cols>
  <sheetData>
    <row r="1" spans="1:16" ht="15.75" x14ac:dyDescent="0.25">
      <c r="A1" s="153" t="s">
        <v>171</v>
      </c>
      <c r="B1" s="142"/>
      <c r="C1" s="143"/>
      <c r="D1" s="154"/>
      <c r="E1" s="155"/>
      <c r="F1" s="143"/>
      <c r="G1" s="143"/>
      <c r="H1" s="143"/>
      <c r="I1" s="143"/>
      <c r="J1" s="143"/>
      <c r="K1" s="143"/>
      <c r="L1" s="143"/>
      <c r="M1" s="156"/>
      <c r="N1" s="157"/>
      <c r="O1" s="158"/>
      <c r="P1" s="158"/>
    </row>
    <row r="2" spans="1:16" ht="15.75" x14ac:dyDescent="0.25">
      <c r="A2" s="159"/>
      <c r="B2" s="160"/>
      <c r="C2" s="161"/>
      <c r="D2" s="160"/>
      <c r="E2" s="162"/>
      <c r="F2" s="161"/>
      <c r="G2" s="161"/>
      <c r="H2" s="161"/>
      <c r="I2" s="161"/>
      <c r="J2" s="161"/>
      <c r="K2" s="161"/>
      <c r="L2" s="161"/>
      <c r="M2" s="163"/>
      <c r="N2" s="157"/>
      <c r="O2" s="158"/>
      <c r="P2" s="158"/>
    </row>
    <row r="3" spans="1:16" ht="15.75" x14ac:dyDescent="0.25">
      <c r="A3" s="164" t="s">
        <v>571</v>
      </c>
      <c r="B3" s="165"/>
      <c r="C3" s="166"/>
      <c r="D3" s="167"/>
      <c r="E3" s="168"/>
      <c r="F3" s="166"/>
      <c r="G3" s="166"/>
      <c r="H3" s="166"/>
      <c r="I3" s="166"/>
      <c r="J3" s="166"/>
      <c r="K3" s="166"/>
      <c r="L3" s="166"/>
      <c r="M3" s="169"/>
      <c r="N3" s="171"/>
      <c r="O3" s="224" t="s">
        <v>835</v>
      </c>
      <c r="P3" s="171"/>
    </row>
    <row r="4" spans="1:16" ht="13.5" thickBot="1" x14ac:dyDescent="0.25">
      <c r="A4" s="172"/>
      <c r="B4" s="167"/>
      <c r="C4" s="166"/>
      <c r="D4" s="167"/>
      <c r="E4" s="168"/>
      <c r="F4" s="166"/>
      <c r="G4" s="166"/>
      <c r="H4" s="166"/>
      <c r="I4" s="166"/>
      <c r="J4" s="166"/>
      <c r="K4" s="166"/>
      <c r="L4" s="166"/>
      <c r="M4" s="169"/>
      <c r="N4" s="171"/>
      <c r="O4" s="171"/>
      <c r="P4" s="171"/>
    </row>
    <row r="5" spans="1:16" ht="17.25" x14ac:dyDescent="0.2">
      <c r="A5" s="173"/>
      <c r="B5" s="174" t="s">
        <v>172</v>
      </c>
      <c r="C5" s="175" t="s">
        <v>173</v>
      </c>
      <c r="D5" s="176" t="s">
        <v>516</v>
      </c>
      <c r="E5" s="177" t="s">
        <v>174</v>
      </c>
      <c r="F5" s="178" t="s">
        <v>175</v>
      </c>
      <c r="G5" s="179" t="s">
        <v>176</v>
      </c>
      <c r="H5" s="179" t="s">
        <v>177</v>
      </c>
      <c r="I5" s="178" t="s">
        <v>178</v>
      </c>
      <c r="J5" s="179" t="s">
        <v>179</v>
      </c>
      <c r="K5" s="178" t="s">
        <v>180</v>
      </c>
      <c r="L5" s="178" t="s">
        <v>181</v>
      </c>
      <c r="M5" s="180" t="s">
        <v>182</v>
      </c>
      <c r="N5" s="310" t="s">
        <v>183</v>
      </c>
      <c r="O5" s="310" t="s">
        <v>183</v>
      </c>
      <c r="P5" s="170" t="s">
        <v>184</v>
      </c>
    </row>
    <row r="6" spans="1:16" ht="13.5" thickBot="1" x14ac:dyDescent="0.25">
      <c r="A6" s="181" t="s">
        <v>185</v>
      </c>
      <c r="B6" s="182"/>
      <c r="C6" s="183" t="s">
        <v>186</v>
      </c>
      <c r="D6" s="183" t="s">
        <v>186</v>
      </c>
      <c r="E6" s="184" t="s">
        <v>187</v>
      </c>
      <c r="F6" s="185" t="s">
        <v>187</v>
      </c>
      <c r="G6" s="185" t="s">
        <v>187</v>
      </c>
      <c r="H6" s="185" t="s">
        <v>187</v>
      </c>
      <c r="I6" s="185" t="s">
        <v>187</v>
      </c>
      <c r="J6" s="185" t="s">
        <v>187</v>
      </c>
      <c r="K6" s="185" t="s">
        <v>187</v>
      </c>
      <c r="L6" s="185" t="s">
        <v>187</v>
      </c>
      <c r="M6" s="186" t="s">
        <v>187</v>
      </c>
      <c r="N6" s="187" t="s">
        <v>836</v>
      </c>
      <c r="O6" s="311" t="s">
        <v>837</v>
      </c>
      <c r="P6" s="170" t="s">
        <v>188</v>
      </c>
    </row>
    <row r="7" spans="1:16" x14ac:dyDescent="0.2">
      <c r="A7" s="188"/>
      <c r="B7" s="189"/>
      <c r="C7" s="190"/>
      <c r="D7" s="191"/>
      <c r="E7" s="192"/>
      <c r="F7" s="193"/>
      <c r="G7" s="193"/>
      <c r="H7" s="193"/>
      <c r="I7" s="193"/>
      <c r="J7" s="193"/>
      <c r="K7" s="193"/>
      <c r="L7" s="193"/>
      <c r="M7" s="194"/>
      <c r="N7" s="195"/>
      <c r="P7" s="170"/>
    </row>
    <row r="8" spans="1:16" x14ac:dyDescent="0.2">
      <c r="A8" s="196">
        <v>1</v>
      </c>
      <c r="B8" s="197">
        <f>IF(Data!N270&gt;0,Data!N270,"")</f>
        <v>4.2734000000000005</v>
      </c>
      <c r="C8" s="226">
        <f>IF(Data!R270&gt;0,Data!R270,"")</f>
        <v>15.6</v>
      </c>
      <c r="D8" s="226">
        <f>IF(Data!P270&gt;0,Data!P270,"")</f>
        <v>5.26</v>
      </c>
      <c r="E8" s="199">
        <f>IF(ISNUMBER(D8),10^(-D8)*10^3,"")</f>
        <v>5.4954087385762386E-3</v>
      </c>
      <c r="F8" s="227">
        <f>IF(Data!T270&gt;0,Data!T270,"")</f>
        <v>0.128</v>
      </c>
      <c r="G8" s="227">
        <f>IF(Data!V270&gt;0,Data!V270,"")</f>
        <v>0.58823396177727605</v>
      </c>
      <c r="H8" s="227">
        <f>IF(Data!X270&gt;0,Data!X270,"")</f>
        <v>0.36649530511544637</v>
      </c>
      <c r="I8" s="227">
        <f>IF(Data!Z270&gt;0,Data!Z270,"")</f>
        <v>5.7000000000000002E-2</v>
      </c>
      <c r="J8" s="227">
        <f>IF(Data!AB270&gt;0,Data!AB270,"")</f>
        <v>0.89604367204390489</v>
      </c>
      <c r="K8" s="227">
        <f>IF(Data!AD270&gt;0,Data!AD270,"")</f>
        <v>0.20100000000000001</v>
      </c>
      <c r="L8" s="227">
        <f>IF(Data!AF270&gt;0,Data!AF270,"")</f>
        <v>5.2999999999999999E-2</v>
      </c>
      <c r="M8" s="228">
        <f>IF(Data!AH270&gt;0,Data!AH270,"")</f>
        <v>0.43</v>
      </c>
      <c r="N8" s="197">
        <f>IF(Data!K270&gt;0,Data!K270,"")</f>
        <v>4.0999999999999996</v>
      </c>
      <c r="P8" s="197" t="str">
        <f>IF(OR(ISNUMBER(B8),ISNUMBER(N8)),Data!G270,"")</f>
        <v>Rain</v>
      </c>
    </row>
    <row r="9" spans="1:16" x14ac:dyDescent="0.2">
      <c r="A9" s="196">
        <v>2</v>
      </c>
      <c r="B9" s="197">
        <f>IF(Data!N271&gt;0,Data!N271,"")</f>
        <v>15.635399999999999</v>
      </c>
      <c r="C9" s="226">
        <f>IF(Data!R271&gt;0,Data!R271,"")</f>
        <v>14.6</v>
      </c>
      <c r="D9" s="226">
        <f>IF(Data!P271&gt;0,Data!P271,"")</f>
        <v>4.84</v>
      </c>
      <c r="E9" s="199">
        <f t="shared" ref="E9:E38" si="0">IF(ISNUMBER(D9),10^(-D9)*10^3,"")</f>
        <v>1.4454397707459276E-2</v>
      </c>
      <c r="F9" s="227">
        <f>IF(Data!T271&gt;0,Data!T271,"")</f>
        <v>6.7000000000000004E-2</v>
      </c>
      <c r="G9" s="227">
        <f>IF(Data!V271&gt;0,Data!V271,"")</f>
        <v>0.48477345697927582</v>
      </c>
      <c r="H9" s="227">
        <f>IF(Data!X271&gt;0,Data!X271,"")</f>
        <v>0.45962116133330555</v>
      </c>
      <c r="I9" s="227">
        <f>IF(Data!Z271&gt;0,Data!Z271,"")</f>
        <v>5.7000000000000002E-2</v>
      </c>
      <c r="J9" s="227">
        <f>IF(Data!AB271&gt;0,Data!AB271,"")</f>
        <v>0.55983317811408617</v>
      </c>
      <c r="K9" s="227">
        <f>IF(Data!AD271&gt;0,Data!AD271,"")</f>
        <v>7.0999999999999994E-2</v>
      </c>
      <c r="L9" s="227">
        <f>IF(Data!AF271&gt;0,Data!AF271,"")</f>
        <v>2.9000000000000001E-2</v>
      </c>
      <c r="M9" s="228">
        <f>IF(Data!AH271&gt;0,Data!AH271,"")</f>
        <v>0.161</v>
      </c>
      <c r="N9" s="197">
        <f>IF(Data!K271&gt;0,Data!K271,"")</f>
        <v>15.1</v>
      </c>
      <c r="P9" s="197" t="str">
        <f>IF(OR(ISNUMBER(B9),ISNUMBER(N9)),Data!G271,"")</f>
        <v>Rain</v>
      </c>
    </row>
    <row r="10" spans="1:16" x14ac:dyDescent="0.2">
      <c r="A10" s="196">
        <v>3</v>
      </c>
      <c r="B10" s="197">
        <f>IF(Data!N272&gt;0,Data!N272,"")</f>
        <v>4.5402000000000005</v>
      </c>
      <c r="C10" s="226">
        <f>IF(Data!R272&gt;0,Data!R272,"")</f>
        <v>30.2</v>
      </c>
      <c r="D10" s="226">
        <f>IF(Data!P272&gt;0,Data!P272,"")</f>
        <v>4.46</v>
      </c>
      <c r="E10" s="199">
        <f t="shared" si="0"/>
        <v>3.4673685045253158E-2</v>
      </c>
      <c r="F10" s="227">
        <f>IF(Data!T272&gt;0,Data!T272,"")</f>
        <v>0.10100000000000001</v>
      </c>
      <c r="G10" s="227">
        <f>IF(Data!V272&gt;0,Data!V272,"")</f>
        <v>0.83762347552616723</v>
      </c>
      <c r="H10" s="227">
        <f>IF(Data!X272&gt;0,Data!X272,"")</f>
        <v>1.0557601548999604</v>
      </c>
      <c r="I10" s="227">
        <f>IF(Data!Z272&gt;0,Data!Z272,"")</f>
        <v>7.8E-2</v>
      </c>
      <c r="J10" s="227">
        <f>IF(Data!AB272&gt;0,Data!AB272,"")</f>
        <v>1.0024197405621154</v>
      </c>
      <c r="K10" s="227">
        <f>IF(Data!AD272&gt;0,Data!AD272,"")</f>
        <v>8.4000000000000005E-2</v>
      </c>
      <c r="L10" s="227">
        <f>IF(Data!AF272&gt;0,Data!AF272,"")</f>
        <v>3.2000000000000001E-2</v>
      </c>
      <c r="M10" s="228">
        <f>IF(Data!AH272&gt;0,Data!AH272,"")</f>
        <v>0.183</v>
      </c>
      <c r="N10" s="197">
        <f>IF(Data!K272&gt;0,Data!K272,"")</f>
        <v>5</v>
      </c>
      <c r="P10" s="197" t="str">
        <f>IF(OR(ISNUMBER(B10),ISNUMBER(N10)),Data!G272,"")</f>
        <v>Rain</v>
      </c>
    </row>
    <row r="11" spans="1:16" x14ac:dyDescent="0.2">
      <c r="A11" s="196">
        <v>4</v>
      </c>
      <c r="B11" s="197" t="str">
        <f>IF(Data!N273&gt;0,Data!N273,"")</f>
        <v/>
      </c>
      <c r="C11" s="226" t="str">
        <f>IF(Data!R273&gt;0,Data!R273,"")</f>
        <v/>
      </c>
      <c r="D11" s="226" t="str">
        <f>IF(Data!P273&gt;0,Data!P273,"")</f>
        <v/>
      </c>
      <c r="E11" s="199" t="str">
        <f t="shared" si="0"/>
        <v/>
      </c>
      <c r="F11" s="227" t="str">
        <f>IF(Data!T273&gt;0,Data!T273,"")</f>
        <v/>
      </c>
      <c r="G11" s="227" t="str">
        <f>IF(Data!V273&gt;0,Data!V273,"")</f>
        <v/>
      </c>
      <c r="H11" s="227" t="str">
        <f>IF(Data!X273&gt;0,Data!X273,"")</f>
        <v/>
      </c>
      <c r="I11" s="227" t="str">
        <f>IF(Data!Z273&gt;0,Data!Z273,"")</f>
        <v/>
      </c>
      <c r="J11" s="227" t="str">
        <f>IF(Data!AB273&gt;0,Data!AB273,"")</f>
        <v/>
      </c>
      <c r="K11" s="227" t="str">
        <f>IF(Data!AD273&gt;0,Data!AD273,"")</f>
        <v/>
      </c>
      <c r="L11" s="227" t="str">
        <f>IF(Data!AF273&gt;0,Data!AF273,"")</f>
        <v/>
      </c>
      <c r="M11" s="228" t="str">
        <f>IF(Data!AH273&gt;0,Data!AH273,"")</f>
        <v/>
      </c>
      <c r="N11" s="197" t="str">
        <f>IF(Data!K273&gt;0,Data!K273,"")</f>
        <v/>
      </c>
      <c r="P11" s="197" t="str">
        <f>IF(OR(ISNUMBER(B11),ISNUMBER(N11)),Data!G273,"")</f>
        <v/>
      </c>
    </row>
    <row r="12" spans="1:16" x14ac:dyDescent="0.2">
      <c r="A12" s="196">
        <v>5</v>
      </c>
      <c r="B12" s="197" t="str">
        <f>IF(Data!N274&gt;0,Data!N274,"")</f>
        <v/>
      </c>
      <c r="C12" s="226" t="str">
        <f>IF(Data!R274&gt;0,Data!R274,"")</f>
        <v/>
      </c>
      <c r="D12" s="226" t="str">
        <f>IF(Data!P274&gt;0,Data!P274,"")</f>
        <v/>
      </c>
      <c r="E12" s="199" t="str">
        <f t="shared" si="0"/>
        <v/>
      </c>
      <c r="F12" s="227" t="str">
        <f>IF(Data!T274&gt;0,Data!T274,"")</f>
        <v/>
      </c>
      <c r="G12" s="227" t="str">
        <f>IF(Data!V274&gt;0,Data!V274,"")</f>
        <v/>
      </c>
      <c r="H12" s="227" t="str">
        <f>IF(Data!X274&gt;0,Data!X274,"")</f>
        <v/>
      </c>
      <c r="I12" s="227" t="str">
        <f>IF(Data!Z274&gt;0,Data!Z274,"")</f>
        <v/>
      </c>
      <c r="J12" s="227" t="str">
        <f>IF(Data!AB274&gt;0,Data!AB274,"")</f>
        <v/>
      </c>
      <c r="K12" s="227" t="str">
        <f>IF(Data!AD274&gt;0,Data!AD274,"")</f>
        <v/>
      </c>
      <c r="L12" s="227" t="str">
        <f>IF(Data!AF274&gt;0,Data!AF274,"")</f>
        <v/>
      </c>
      <c r="M12" s="228" t="str">
        <f>IF(Data!AH274&gt;0,Data!AH274,"")</f>
        <v/>
      </c>
      <c r="N12" s="197" t="str">
        <f>IF(Data!K274&gt;0,Data!K274,"")</f>
        <v/>
      </c>
      <c r="P12" s="197" t="str">
        <f>IF(OR(ISNUMBER(B12),ISNUMBER(N12)),Data!G274,"")</f>
        <v/>
      </c>
    </row>
    <row r="13" spans="1:16" x14ac:dyDescent="0.2">
      <c r="A13" s="196">
        <v>6</v>
      </c>
      <c r="B13" s="197" t="str">
        <f>IF(Data!N275&gt;0,Data!N275,"")</f>
        <v/>
      </c>
      <c r="C13" s="226" t="str">
        <f>IF(Data!R275&gt;0,Data!R275,"")</f>
        <v/>
      </c>
      <c r="D13" s="226" t="str">
        <f>IF(Data!P275&gt;0,Data!P275,"")</f>
        <v/>
      </c>
      <c r="E13" s="199" t="str">
        <f t="shared" si="0"/>
        <v/>
      </c>
      <c r="F13" s="227" t="str">
        <f>IF(Data!T275&gt;0,Data!T275,"")</f>
        <v/>
      </c>
      <c r="G13" s="227" t="str">
        <f>IF(Data!V275&gt;0,Data!V275,"")</f>
        <v/>
      </c>
      <c r="H13" s="227" t="str">
        <f>IF(Data!X275&gt;0,Data!X275,"")</f>
        <v/>
      </c>
      <c r="I13" s="227" t="str">
        <f>IF(Data!Z275&gt;0,Data!Z275,"")</f>
        <v/>
      </c>
      <c r="J13" s="227" t="str">
        <f>IF(Data!AB275&gt;0,Data!AB275,"")</f>
        <v/>
      </c>
      <c r="K13" s="227" t="str">
        <f>IF(Data!AD275&gt;0,Data!AD275,"")</f>
        <v/>
      </c>
      <c r="L13" s="227" t="str">
        <f>IF(Data!AF275&gt;0,Data!AF275,"")</f>
        <v/>
      </c>
      <c r="M13" s="228" t="str">
        <f>IF(Data!AH275&gt;0,Data!AH275,"")</f>
        <v/>
      </c>
      <c r="N13" s="197">
        <f>IF(Data!K275&gt;0,Data!K275,"")</f>
        <v>0.2</v>
      </c>
      <c r="P13" s="197" t="str">
        <f>IF(OR(ISNUMBER(B13),ISNUMBER(N13)),Data!G275,"")</f>
        <v>Rain</v>
      </c>
    </row>
    <row r="14" spans="1:16" x14ac:dyDescent="0.2">
      <c r="A14" s="196">
        <v>7</v>
      </c>
      <c r="B14" s="197">
        <f>IF(Data!N276&gt;0,Data!N276,"")</f>
        <v>9.5128000000000004</v>
      </c>
      <c r="C14" s="226">
        <f>IF(Data!R276&gt;0,Data!R276,"")</f>
        <v>7.2</v>
      </c>
      <c r="D14" s="226">
        <f>IF(Data!P276&gt;0,Data!P276,"")</f>
        <v>6.05</v>
      </c>
      <c r="E14" s="199">
        <f t="shared" si="0"/>
        <v>8.9125093813374485E-4</v>
      </c>
      <c r="F14" s="227">
        <f>IF(Data!T276&gt;0,Data!T276,"")</f>
        <v>3.2000000000000001E-2</v>
      </c>
      <c r="G14" s="227">
        <f>IF(Data!V276&gt;0,Data!V276,"")</f>
        <v>0.2457751729699218</v>
      </c>
      <c r="H14" s="227">
        <f>IF(Data!X276&gt;0,Data!X276,"")</f>
        <v>0.26235456267827029</v>
      </c>
      <c r="I14" s="227">
        <f>IF(Data!Z276&gt;0,Data!Z276,"")</f>
        <v>3.6999999999999998E-2</v>
      </c>
      <c r="J14" s="227">
        <f>IF(Data!AB276&gt;0,Data!AB276,"")</f>
        <v>0.56682138699484441</v>
      </c>
      <c r="K14" s="227">
        <f>IF(Data!AD276&gt;0,Data!AD276,"")</f>
        <v>0.06</v>
      </c>
      <c r="L14" s="227">
        <f>IF(Data!AF276&gt;0,Data!AF276,"")</f>
        <v>0.02</v>
      </c>
      <c r="M14" s="228">
        <f>IF(Data!AH276&gt;0,Data!AH276,"")</f>
        <v>9.0999999999999998E-2</v>
      </c>
      <c r="N14" s="197">
        <f>IF(Data!K276&gt;0,Data!K276,"")</f>
        <v>9.1999999999999993</v>
      </c>
      <c r="P14" s="197" t="str">
        <f>IF(OR(ISNUMBER(B14),ISNUMBER(N14)),Data!G276,"")</f>
        <v>Rain</v>
      </c>
    </row>
    <row r="15" spans="1:16" x14ac:dyDescent="0.2">
      <c r="A15" s="196">
        <v>8</v>
      </c>
      <c r="B15" s="197" t="str">
        <f>IF(Data!N277&gt;0,Data!N277,"")</f>
        <v/>
      </c>
      <c r="C15" s="226" t="str">
        <f>IF(Data!R277&gt;0,Data!R277,"")</f>
        <v/>
      </c>
      <c r="D15" s="226" t="str">
        <f>IF(Data!P277&gt;0,Data!P277,"")</f>
        <v/>
      </c>
      <c r="E15" s="199" t="str">
        <f t="shared" si="0"/>
        <v/>
      </c>
      <c r="F15" s="227" t="str">
        <f>IF(Data!T277&gt;0,Data!T277,"")</f>
        <v/>
      </c>
      <c r="G15" s="227" t="str">
        <f>IF(Data!V277&gt;0,Data!V277,"")</f>
        <v/>
      </c>
      <c r="H15" s="227" t="str">
        <f>IF(Data!X277&gt;0,Data!X277,"")</f>
        <v/>
      </c>
      <c r="I15" s="227" t="str">
        <f>IF(Data!Z277&gt;0,Data!Z277,"")</f>
        <v/>
      </c>
      <c r="J15" s="227" t="str">
        <f>IF(Data!AB277&gt;0,Data!AB277,"")</f>
        <v/>
      </c>
      <c r="K15" s="227" t="str">
        <f>IF(Data!AD277&gt;0,Data!AD277,"")</f>
        <v/>
      </c>
      <c r="L15" s="227" t="str">
        <f>IF(Data!AF277&gt;0,Data!AF277,"")</f>
        <v/>
      </c>
      <c r="M15" s="228" t="str">
        <f>IF(Data!AH277&gt;0,Data!AH277,"")</f>
        <v/>
      </c>
      <c r="N15" s="197">
        <f>IF(Data!K277&gt;0,Data!K277,"")</f>
        <v>0.1</v>
      </c>
      <c r="P15" s="197" t="str">
        <f>IF(OR(ISNUMBER(B15),ISNUMBER(N15)),Data!G277,"")</f>
        <v>Rain</v>
      </c>
    </row>
    <row r="16" spans="1:16" x14ac:dyDescent="0.2">
      <c r="A16" s="196">
        <v>9</v>
      </c>
      <c r="B16" s="197" t="str">
        <f>IF(Data!N278&gt;0,Data!N278,"")</f>
        <v/>
      </c>
      <c r="C16" s="226" t="str">
        <f>IF(Data!R278&gt;0,Data!R278,"")</f>
        <v/>
      </c>
      <c r="D16" s="226" t="str">
        <f>IF(Data!P278&gt;0,Data!P278,"")</f>
        <v/>
      </c>
      <c r="E16" s="199" t="str">
        <f t="shared" si="0"/>
        <v/>
      </c>
      <c r="F16" s="227" t="str">
        <f>IF(Data!T278&gt;0,Data!T278,"")</f>
        <v/>
      </c>
      <c r="G16" s="227" t="str">
        <f>IF(Data!V278&gt;0,Data!V278,"")</f>
        <v/>
      </c>
      <c r="H16" s="227" t="str">
        <f>IF(Data!X278&gt;0,Data!X278,"")</f>
        <v/>
      </c>
      <c r="I16" s="227" t="str">
        <f>IF(Data!Z278&gt;0,Data!Z278,"")</f>
        <v/>
      </c>
      <c r="J16" s="227" t="str">
        <f>IF(Data!AB278&gt;0,Data!AB278,"")</f>
        <v/>
      </c>
      <c r="K16" s="227" t="str">
        <f>IF(Data!AD278&gt;0,Data!AD278,"")</f>
        <v/>
      </c>
      <c r="L16" s="227" t="str">
        <f>IF(Data!AF278&gt;0,Data!AF278,"")</f>
        <v/>
      </c>
      <c r="M16" s="228" t="str">
        <f>IF(Data!AH278&gt;0,Data!AH278,"")</f>
        <v/>
      </c>
      <c r="N16" s="197" t="str">
        <f>IF(Data!K278&gt;0,Data!K278,"")</f>
        <v/>
      </c>
      <c r="P16" s="197" t="str">
        <f>IF(OR(ISNUMBER(B16),ISNUMBER(N16)),Data!G278,"")</f>
        <v/>
      </c>
    </row>
    <row r="17" spans="1:16" x14ac:dyDescent="0.2">
      <c r="A17" s="196">
        <v>10</v>
      </c>
      <c r="B17" s="197">
        <f>IF(Data!N279&gt;0,Data!N279,"")</f>
        <v>1.2742</v>
      </c>
      <c r="C17" s="226">
        <f>IF(Data!R279&gt;0,Data!R279,"")</f>
        <v>13.7</v>
      </c>
      <c r="D17" s="226">
        <f>IF(Data!P279&gt;0,Data!P279,"")</f>
        <v>5.26</v>
      </c>
      <c r="E17" s="199">
        <f t="shared" si="0"/>
        <v>5.4954087385762386E-3</v>
      </c>
      <c r="F17" s="227">
        <f>IF(Data!T279&gt;0,Data!T279,"")</f>
        <v>0.13200000000000001</v>
      </c>
      <c r="G17" s="227">
        <f>IF(Data!V279&gt;0,Data!V279,"")</f>
        <v>0.52791965002822361</v>
      </c>
      <c r="H17" s="227">
        <f>IF(Data!X279&gt;0,Data!X279,"")</f>
        <v>0.48131714934105058</v>
      </c>
      <c r="I17" s="227">
        <f>IF(Data!Z279&gt;0,Data!Z279,"")</f>
        <v>7.0999999999999994E-2</v>
      </c>
      <c r="J17" s="227">
        <f>IF(Data!AB279&gt;0,Data!AB279,"")</f>
        <v>0.78889113587227677</v>
      </c>
      <c r="K17" s="227">
        <f>IF(Data!AD279&gt;0,Data!AD279,"")</f>
        <v>0.23400000000000001</v>
      </c>
      <c r="L17" s="227">
        <f>IF(Data!AF279&gt;0,Data!AF279,"")</f>
        <v>6.6000000000000003E-2</v>
      </c>
      <c r="M17" s="228">
        <f>IF(Data!AH279&gt;0,Data!AH279,"")</f>
        <v>0.33100000000000002</v>
      </c>
      <c r="N17" s="197">
        <f>IF(Data!K279&gt;0,Data!K279,"")</f>
        <v>1.2</v>
      </c>
      <c r="P17" s="197" t="str">
        <f>IF(OR(ISNUMBER(B17),ISNUMBER(N17)),Data!G279,"")</f>
        <v>Rain</v>
      </c>
    </row>
    <row r="18" spans="1:16" x14ac:dyDescent="0.2">
      <c r="A18" s="196">
        <v>11</v>
      </c>
      <c r="B18" s="197">
        <f>IF(Data!N280&gt;0,Data!N280,"")</f>
        <v>18.558699999999998</v>
      </c>
      <c r="C18" s="226">
        <f>IF(Data!R280&gt;0,Data!R280,"")</f>
        <v>4.8</v>
      </c>
      <c r="D18" s="226">
        <f>IF(Data!P280&gt;0,Data!P280,"")</f>
        <v>5.19</v>
      </c>
      <c r="E18" s="199">
        <f t="shared" si="0"/>
        <v>6.4565422903465428E-3</v>
      </c>
      <c r="F18" s="227">
        <f>IF(Data!T280&gt;0,Data!T280,"")</f>
        <v>2.3E-2</v>
      </c>
      <c r="G18" s="227">
        <f>IF(Data!V280&gt;0,Data!V280,"")</f>
        <v>9.3295171357148612E-2</v>
      </c>
      <c r="H18" s="227">
        <f>IF(Data!X280&gt;0,Data!X280,"")</f>
        <v>0.10681101788428306</v>
      </c>
      <c r="I18" s="227">
        <f>IF(Data!Z280&gt;0,Data!Z280,"")</f>
        <v>2.9000000000000001E-2</v>
      </c>
      <c r="J18" s="227">
        <f>IF(Data!AB280&gt;0,Data!AB280,"")</f>
        <v>0.11181134209213368</v>
      </c>
      <c r="K18" s="227">
        <f>IF(Data!AD280&gt;0,Data!AD280,"")</f>
        <v>0.02</v>
      </c>
      <c r="L18" s="227">
        <f>IF(Data!AF280&gt;0,Data!AF280,"")</f>
        <v>1.4E-2</v>
      </c>
      <c r="M18" s="228">
        <f>IF(Data!AH280&gt;0,Data!AH280,"")</f>
        <v>6.4000000000000001E-2</v>
      </c>
      <c r="N18" s="197">
        <f>IF(Data!K280&gt;0,Data!K280,"")</f>
        <v>18.399999999999999</v>
      </c>
      <c r="P18" s="197" t="str">
        <f>IF(OR(ISNUMBER(B18),ISNUMBER(N18)),Data!G280,"")</f>
        <v>Rain</v>
      </c>
    </row>
    <row r="19" spans="1:16" x14ac:dyDescent="0.2">
      <c r="A19" s="196">
        <v>12</v>
      </c>
      <c r="B19" s="197">
        <f>IF(Data!N281&gt;0,Data!N281,"")</f>
        <v>8.4455999999999989</v>
      </c>
      <c r="C19" s="226">
        <f>IF(Data!R281&gt;0,Data!R281,"")</f>
        <v>2.4</v>
      </c>
      <c r="D19" s="226">
        <f>IF(Data!P281&gt;0,Data!P281,"")</f>
        <v>5.5</v>
      </c>
      <c r="E19" s="199">
        <f t="shared" si="0"/>
        <v>3.1622776601683768E-3</v>
      </c>
      <c r="F19" s="227">
        <f>IF(Data!T281&gt;0,Data!T281,"")</f>
        <v>2.1999999999999999E-2</v>
      </c>
      <c r="G19" s="227">
        <f>IF(Data!V281&gt;0,Data!V281,"")</f>
        <v>3.0270104023869041E-2</v>
      </c>
      <c r="H19" s="227">
        <f>IF(Data!X281&gt;0,Data!X281,"")</f>
        <v>2.0360850284191458E-2</v>
      </c>
      <c r="I19" s="227">
        <f>IF(Data!Z281&gt;0,Data!Z281,"")</f>
        <v>3.9E-2</v>
      </c>
      <c r="J19" s="227">
        <f>IF(Data!AB281&gt;0,Data!AB281,"")</f>
        <v>4.2705720937967734E-2</v>
      </c>
      <c r="K19" s="227">
        <f>IF(Data!AD281&gt;0,Data!AD281,"")</f>
        <v>1.6E-2</v>
      </c>
      <c r="L19" s="227">
        <f>IF(Data!AF281&gt;0,Data!AF281,"")</f>
        <v>1.2999999999999999E-2</v>
      </c>
      <c r="M19" s="228">
        <f>IF(Data!AH281&gt;0,Data!AH281,"")</f>
        <v>5.1999999999999998E-2</v>
      </c>
      <c r="N19" s="197">
        <f>IF(Data!K281&gt;0,Data!K281,"")</f>
        <v>8.3000000000000007</v>
      </c>
      <c r="P19" s="197" t="str">
        <f>IF(OR(ISNUMBER(B19),ISNUMBER(N19)),Data!G281,"")</f>
        <v>Rain</v>
      </c>
    </row>
    <row r="20" spans="1:16" x14ac:dyDescent="0.2">
      <c r="A20" s="196">
        <v>13</v>
      </c>
      <c r="B20" s="197">
        <f>IF(Data!N282&gt;0,Data!N282,"")</f>
        <v>5.7914000000000003</v>
      </c>
      <c r="C20" s="226">
        <f>IF(Data!R282&gt;0,Data!R282,"")</f>
        <v>8.1</v>
      </c>
      <c r="D20" s="226">
        <f>IF(Data!P282&gt;0,Data!P282,"")</f>
        <v>5.56</v>
      </c>
      <c r="E20" s="199">
        <f t="shared" si="0"/>
        <v>2.7542287033381664E-3</v>
      </c>
      <c r="F20" s="227">
        <f>IF(Data!T282&gt;0,Data!T282,"")</f>
        <v>4.7E-2</v>
      </c>
      <c r="G20" s="227">
        <f>IF(Data!V282&gt;0,Data!V282,"")</f>
        <v>0.3280014256914765</v>
      </c>
      <c r="H20" s="227">
        <f>IF(Data!X282&gt;0,Data!X282,"")</f>
        <v>0.20728013158168682</v>
      </c>
      <c r="I20" s="227">
        <f>IF(Data!Z282&gt;0,Data!Z282,"")</f>
        <v>4.3999999999999997E-2</v>
      </c>
      <c r="J20" s="227">
        <f>IF(Data!AB282&gt;0,Data!AB282,"")</f>
        <v>0.50780984533510731</v>
      </c>
      <c r="K20" s="227">
        <f>IF(Data!AD282&gt;0,Data!AD282,"")</f>
        <v>2.8000000000000001E-2</v>
      </c>
      <c r="L20" s="227">
        <f>IF(Data!AF282&gt;0,Data!AF282,"")</f>
        <v>2.8000000000000001E-2</v>
      </c>
      <c r="M20" s="228">
        <f>IF(Data!AH282&gt;0,Data!AH282,"")</f>
        <v>0.14299999999999999</v>
      </c>
      <c r="N20" s="197">
        <f>IF(Data!K282&gt;0,Data!K282,"")</f>
        <v>5.9</v>
      </c>
      <c r="P20" s="197" t="str">
        <f>IF(OR(ISNUMBER(B20),ISNUMBER(N20)),Data!G282,"")</f>
        <v>Rain</v>
      </c>
    </row>
    <row r="21" spans="1:16" x14ac:dyDescent="0.2">
      <c r="A21" s="196">
        <v>14</v>
      </c>
      <c r="B21" s="197" t="str">
        <f>IF(Data!N283&gt;0,Data!N283,"")</f>
        <v/>
      </c>
      <c r="C21" s="226" t="str">
        <f>IF(Data!R283&gt;0,Data!R283,"")</f>
        <v/>
      </c>
      <c r="D21" s="226" t="str">
        <f>IF(Data!P283&gt;0,Data!P283,"")</f>
        <v/>
      </c>
      <c r="E21" s="199" t="str">
        <f t="shared" si="0"/>
        <v/>
      </c>
      <c r="F21" s="227" t="str">
        <f>IF(Data!T283&gt;0,Data!T283,"")</f>
        <v/>
      </c>
      <c r="G21" s="227" t="str">
        <f>IF(Data!V283&gt;0,Data!V283,"")</f>
        <v/>
      </c>
      <c r="H21" s="227" t="str">
        <f>IF(Data!X283&gt;0,Data!X283,"")</f>
        <v/>
      </c>
      <c r="I21" s="227" t="str">
        <f>IF(Data!Z283&gt;0,Data!Z283,"")</f>
        <v/>
      </c>
      <c r="J21" s="227" t="str">
        <f>IF(Data!AB283&gt;0,Data!AB283,"")</f>
        <v/>
      </c>
      <c r="K21" s="227" t="str">
        <f>IF(Data!AD283&gt;0,Data!AD283,"")</f>
        <v/>
      </c>
      <c r="L21" s="227" t="str">
        <f>IF(Data!AF283&gt;0,Data!AF283,"")</f>
        <v/>
      </c>
      <c r="M21" s="228" t="str">
        <f>IF(Data!AH283&gt;0,Data!AH283,"")</f>
        <v/>
      </c>
      <c r="N21" s="197">
        <f>IF(Data!K283&gt;0,Data!K283,"")</f>
        <v>4.3</v>
      </c>
      <c r="P21" s="197" t="str">
        <f>IF(OR(ISNUMBER(B21),ISNUMBER(N21)),Data!G283,"")</f>
        <v>Rain</v>
      </c>
    </row>
    <row r="22" spans="1:16" x14ac:dyDescent="0.2">
      <c r="A22" s="196">
        <v>15</v>
      </c>
      <c r="B22" s="197">
        <f>IF(Data!N284&gt;0,Data!N284,"")</f>
        <v>10.014199999999999</v>
      </c>
      <c r="C22" s="226">
        <f>IF(Data!R284&gt;0,Data!R284,"")</f>
        <v>27.3</v>
      </c>
      <c r="D22" s="226">
        <f>IF(Data!P284&gt;0,Data!P284,"")</f>
        <v>4.4400000000000004</v>
      </c>
      <c r="E22" s="199">
        <f t="shared" si="0"/>
        <v>3.6307805477010069E-2</v>
      </c>
      <c r="F22" s="227">
        <f>IF(Data!T284&gt;0,Data!T284,"")</f>
        <v>7.6999999999999999E-2</v>
      </c>
      <c r="G22" s="227">
        <f>IF(Data!V284&gt;0,Data!V284,"")</f>
        <v>0.75562311910329816</v>
      </c>
      <c r="H22" s="227">
        <f>IF(Data!X284&gt;0,Data!X284,"")</f>
        <v>0.75568795153130264</v>
      </c>
      <c r="I22" s="227">
        <f>IF(Data!Z284&gt;0,Data!Z284,"")</f>
        <v>0.04</v>
      </c>
      <c r="J22" s="227">
        <f>IF(Data!AB284&gt;0,Data!AB284,"")</f>
        <v>0.87274964244137709</v>
      </c>
      <c r="K22" s="227">
        <f>IF(Data!AD284&gt;0,Data!AD284,"")</f>
        <v>5.0999999999999997E-2</v>
      </c>
      <c r="L22" s="227">
        <f>IF(Data!AF284&gt;0,Data!AF284,"")</f>
        <v>2.1999999999999999E-2</v>
      </c>
      <c r="M22" s="228">
        <f>IF(Data!AH284&gt;0,Data!AH284,"")</f>
        <v>0.121</v>
      </c>
      <c r="N22" s="197">
        <f>IF(Data!K284&gt;0,Data!K284,"")</f>
        <v>5.3</v>
      </c>
      <c r="P22" s="197" t="str">
        <f>IF(OR(ISNUMBER(B22),ISNUMBER(N22)),Data!G284,"")</f>
        <v>Rain</v>
      </c>
    </row>
    <row r="23" spans="1:16" x14ac:dyDescent="0.2">
      <c r="A23" s="196">
        <v>16</v>
      </c>
      <c r="B23" s="197" t="str">
        <f>IF(Data!N285&gt;0,Data!N285,"")</f>
        <v/>
      </c>
      <c r="C23" s="226" t="str">
        <f>IF(Data!R285&gt;0,Data!R285,"")</f>
        <v/>
      </c>
      <c r="D23" s="226" t="str">
        <f>IF(Data!P285&gt;0,Data!P285,"")</f>
        <v/>
      </c>
      <c r="E23" s="199" t="str">
        <f t="shared" si="0"/>
        <v/>
      </c>
      <c r="F23" s="227" t="str">
        <f>IF(Data!T285&gt;0,Data!T285,"")</f>
        <v/>
      </c>
      <c r="G23" s="227" t="str">
        <f>IF(Data!V285&gt;0,Data!V285,"")</f>
        <v/>
      </c>
      <c r="H23" s="227" t="str">
        <f>IF(Data!X285&gt;0,Data!X285,"")</f>
        <v/>
      </c>
      <c r="I23" s="227" t="str">
        <f>IF(Data!Z285&gt;0,Data!Z285,"")</f>
        <v/>
      </c>
      <c r="J23" s="227" t="str">
        <f>IF(Data!AB285&gt;0,Data!AB285,"")</f>
        <v/>
      </c>
      <c r="K23" s="227" t="str">
        <f>IF(Data!AD285&gt;0,Data!AD285,"")</f>
        <v/>
      </c>
      <c r="L23" s="227" t="str">
        <f>IF(Data!AF285&gt;0,Data!AF285,"")</f>
        <v/>
      </c>
      <c r="M23" s="228" t="str">
        <f>IF(Data!AH285&gt;0,Data!AH285,"")</f>
        <v/>
      </c>
      <c r="N23" s="197" t="str">
        <f>IF(Data!K285&gt;0,Data!K285,"")</f>
        <v/>
      </c>
      <c r="P23" s="197" t="str">
        <f>IF(OR(ISNUMBER(B23),ISNUMBER(N23)),Data!G285,"")</f>
        <v/>
      </c>
    </row>
    <row r="24" spans="1:16" x14ac:dyDescent="0.2">
      <c r="A24" s="196">
        <v>17</v>
      </c>
      <c r="B24" s="197" t="str">
        <f>IF(Data!N286&gt;0,Data!N286,"")</f>
        <v/>
      </c>
      <c r="C24" s="226" t="str">
        <f>IF(Data!R286&gt;0,Data!R286,"")</f>
        <v/>
      </c>
      <c r="D24" s="226" t="str">
        <f>IF(Data!P286&gt;0,Data!P286,"")</f>
        <v/>
      </c>
      <c r="E24" s="199" t="str">
        <f t="shared" si="0"/>
        <v/>
      </c>
      <c r="F24" s="227" t="str">
        <f>IF(Data!T286&gt;0,Data!T286,"")</f>
        <v/>
      </c>
      <c r="G24" s="227" t="str">
        <f>IF(Data!V286&gt;0,Data!V286,"")</f>
        <v/>
      </c>
      <c r="H24" s="227" t="str">
        <f>IF(Data!X286&gt;0,Data!X286,"")</f>
        <v/>
      </c>
      <c r="I24" s="227" t="str">
        <f>IF(Data!Z286&gt;0,Data!Z286,"")</f>
        <v/>
      </c>
      <c r="J24" s="227" t="str">
        <f>IF(Data!AB286&gt;0,Data!AB286,"")</f>
        <v/>
      </c>
      <c r="K24" s="227" t="str">
        <f>IF(Data!AD286&gt;0,Data!AD286,"")</f>
        <v/>
      </c>
      <c r="L24" s="227" t="str">
        <f>IF(Data!AF286&gt;0,Data!AF286,"")</f>
        <v/>
      </c>
      <c r="M24" s="228" t="str">
        <f>IF(Data!AH286&gt;0,Data!AH286,"")</f>
        <v/>
      </c>
      <c r="N24" s="197" t="str">
        <f>IF(Data!K286&gt;0,Data!K286,"")</f>
        <v/>
      </c>
      <c r="P24" s="197" t="str">
        <f>IF(OR(ISNUMBER(B24),ISNUMBER(N24)),Data!G286,"")</f>
        <v/>
      </c>
    </row>
    <row r="25" spans="1:16" x14ac:dyDescent="0.2">
      <c r="A25" s="196">
        <v>18</v>
      </c>
      <c r="B25" s="197" t="str">
        <f>IF(Data!N287&gt;0,Data!N287,"")</f>
        <v/>
      </c>
      <c r="C25" s="226" t="str">
        <f>IF(Data!R287&gt;0,Data!R287,"")</f>
        <v/>
      </c>
      <c r="D25" s="226" t="str">
        <f>IF(Data!P287&gt;0,Data!P287,"")</f>
        <v/>
      </c>
      <c r="E25" s="199" t="str">
        <f t="shared" si="0"/>
        <v/>
      </c>
      <c r="F25" s="227" t="str">
        <f>IF(Data!T287&gt;0,Data!T287,"")</f>
        <v/>
      </c>
      <c r="G25" s="227" t="str">
        <f>IF(Data!V287&gt;0,Data!V287,"")</f>
        <v/>
      </c>
      <c r="H25" s="227" t="str">
        <f>IF(Data!X287&gt;0,Data!X287,"")</f>
        <v/>
      </c>
      <c r="I25" s="227" t="str">
        <f>IF(Data!Z287&gt;0,Data!Z287,"")</f>
        <v/>
      </c>
      <c r="J25" s="227" t="str">
        <f>IF(Data!AB287&gt;0,Data!AB287,"")</f>
        <v/>
      </c>
      <c r="K25" s="227" t="str">
        <f>IF(Data!AD287&gt;0,Data!AD287,"")</f>
        <v/>
      </c>
      <c r="L25" s="227" t="str">
        <f>IF(Data!AF287&gt;0,Data!AF287,"")</f>
        <v/>
      </c>
      <c r="M25" s="228" t="str">
        <f>IF(Data!AH287&gt;0,Data!AH287,"")</f>
        <v/>
      </c>
      <c r="N25" s="197" t="str">
        <f>IF(Data!K287&gt;0,Data!K287,"")</f>
        <v/>
      </c>
      <c r="P25" s="197" t="str">
        <f>IF(OR(ISNUMBER(B25),ISNUMBER(N25)),Data!G287,"")</f>
        <v/>
      </c>
    </row>
    <row r="26" spans="1:16" x14ac:dyDescent="0.2">
      <c r="A26" s="196">
        <v>19</v>
      </c>
      <c r="B26" s="197" t="str">
        <f>IF(Data!N288&gt;0,Data!N288,"")</f>
        <v/>
      </c>
      <c r="C26" s="226" t="str">
        <f>IF(Data!R288&gt;0,Data!R288,"")</f>
        <v/>
      </c>
      <c r="D26" s="226" t="str">
        <f>IF(Data!P288&gt;0,Data!P288,"")</f>
        <v/>
      </c>
      <c r="E26" s="199" t="str">
        <f t="shared" si="0"/>
        <v/>
      </c>
      <c r="F26" s="227" t="str">
        <f>IF(Data!T288&gt;0,Data!T288,"")</f>
        <v/>
      </c>
      <c r="G26" s="227" t="str">
        <f>IF(Data!V288&gt;0,Data!V288,"")</f>
        <v/>
      </c>
      <c r="H26" s="227" t="str">
        <f>IF(Data!X288&gt;0,Data!X288,"")</f>
        <v/>
      </c>
      <c r="I26" s="227" t="str">
        <f>IF(Data!Z288&gt;0,Data!Z288,"")</f>
        <v/>
      </c>
      <c r="J26" s="227" t="str">
        <f>IF(Data!AB288&gt;0,Data!AB288,"")</f>
        <v/>
      </c>
      <c r="K26" s="227" t="str">
        <f>IF(Data!AD288&gt;0,Data!AD288,"")</f>
        <v/>
      </c>
      <c r="L26" s="227" t="str">
        <f>IF(Data!AF288&gt;0,Data!AF288,"")</f>
        <v/>
      </c>
      <c r="M26" s="228" t="str">
        <f>IF(Data!AH288&gt;0,Data!AH288,"")</f>
        <v/>
      </c>
      <c r="N26" s="197" t="str">
        <f>IF(Data!K288&gt;0,Data!K288,"")</f>
        <v/>
      </c>
      <c r="P26" s="197" t="str">
        <f>IF(OR(ISNUMBER(B26),ISNUMBER(N26)),Data!G288,"")</f>
        <v/>
      </c>
    </row>
    <row r="27" spans="1:16" x14ac:dyDescent="0.2">
      <c r="A27" s="196">
        <v>20</v>
      </c>
      <c r="B27" s="197">
        <f>IF(Data!N289&gt;0,Data!N289,"")</f>
        <v>1.3823000000000001</v>
      </c>
      <c r="C27" s="226">
        <f>IF(Data!R289&gt;0,Data!R289,"")</f>
        <v>29.3</v>
      </c>
      <c r="D27" s="226">
        <f>IF(Data!P289&gt;0,Data!P289,"")</f>
        <v>4.54</v>
      </c>
      <c r="E27" s="199">
        <f t="shared" si="0"/>
        <v>2.884031503126603E-2</v>
      </c>
      <c r="F27" s="227">
        <f>IF(Data!T289&gt;0,Data!T289,"")</f>
        <v>0.115</v>
      </c>
      <c r="G27" s="227">
        <f>IF(Data!V289&gt;0,Data!V289,"")</f>
        <v>0.80306134182727196</v>
      </c>
      <c r="H27" s="227">
        <f>IF(Data!X289&gt;0,Data!X289,"")</f>
        <v>0.94794778372301214</v>
      </c>
      <c r="I27" s="227">
        <f>IF(Data!Z289&gt;0,Data!Z289,"")</f>
        <v>0.06</v>
      </c>
      <c r="J27" s="227">
        <f>IF(Data!AB289&gt;0,Data!AB289,"")</f>
        <v>1.2741834192582737</v>
      </c>
      <c r="K27" s="227">
        <f>IF(Data!AD289&gt;0,Data!AD289,"")</f>
        <v>0.10299999999999999</v>
      </c>
      <c r="L27" s="227">
        <f>IF(Data!AF289&gt;0,Data!AF289,"")</f>
        <v>5.8000000000000003E-2</v>
      </c>
      <c r="M27" s="228">
        <f>IF(Data!AH289&gt;0,Data!AH289,"")</f>
        <v>0.36799999999999999</v>
      </c>
      <c r="N27" s="197">
        <f>IF(Data!K289&gt;0,Data!K289,"")</f>
        <v>1.4</v>
      </c>
      <c r="P27" s="197" t="str">
        <f>IF(OR(ISNUMBER(B27),ISNUMBER(N27)),Data!G289,"")</f>
        <v>Rain</v>
      </c>
    </row>
    <row r="28" spans="1:16" x14ac:dyDescent="0.2">
      <c r="A28" s="196">
        <v>21</v>
      </c>
      <c r="B28" s="197">
        <f>IF(Data!N290&gt;0,Data!N290,"")</f>
        <v>8.8963999999999999</v>
      </c>
      <c r="C28" s="226">
        <f>IF(Data!R290&gt;0,Data!R290,"")</f>
        <v>16</v>
      </c>
      <c r="D28" s="226">
        <f>IF(Data!P290&gt;0,Data!P290,"")</f>
        <v>5.87</v>
      </c>
      <c r="E28" s="199">
        <f t="shared" si="0"/>
        <v>1.3489628825916527E-3</v>
      </c>
      <c r="F28" s="227">
        <f>IF(Data!T290&gt;0,Data!T290,"")</f>
        <v>6.6000000000000003E-2</v>
      </c>
      <c r="G28" s="227">
        <f>IF(Data!V290&gt;0,Data!V290,"")</f>
        <v>0.41361612289331501</v>
      </c>
      <c r="H28" s="227">
        <f>IF(Data!X290&gt;0,Data!X290,"")</f>
        <v>0.58912952051799883</v>
      </c>
      <c r="I28" s="227">
        <f>IF(Data!Z290&gt;0,Data!Z290,"")</f>
        <v>4.5999999999999999E-2</v>
      </c>
      <c r="J28" s="227">
        <f>IF(Data!AB290&gt;0,Data!AB290,"")</f>
        <v>1.359594861134209</v>
      </c>
      <c r="K28" s="227">
        <f>IF(Data!AD290&gt;0,Data!AD290,"")</f>
        <v>0.11799999999999999</v>
      </c>
      <c r="L28" s="227">
        <f>IF(Data!AF290&gt;0,Data!AF290,"")</f>
        <v>5.5E-2</v>
      </c>
      <c r="M28" s="228">
        <f>IF(Data!AH290&gt;0,Data!AH290,"")</f>
        <v>0.313</v>
      </c>
      <c r="N28" s="197">
        <f>IF(Data!K290&gt;0,Data!K290,"")</f>
        <v>8.3000000000000007</v>
      </c>
      <c r="P28" s="197" t="str">
        <f>IF(OR(ISNUMBER(B28),ISNUMBER(N28)),Data!G290,"")</f>
        <v>Rain</v>
      </c>
    </row>
    <row r="29" spans="1:16" x14ac:dyDescent="0.2">
      <c r="A29" s="196">
        <v>22</v>
      </c>
      <c r="B29" s="197">
        <f>IF(Data!N291&gt;0,Data!N291,"")</f>
        <v>32.839399999999998</v>
      </c>
      <c r="C29" s="226">
        <f>IF(Data!R291&gt;0,Data!R291,"")</f>
        <v>8.1999999999999993</v>
      </c>
      <c r="D29" s="226">
        <f>IF(Data!P291&gt;0,Data!P291,"")</f>
        <v>6</v>
      </c>
      <c r="E29" s="199">
        <f t="shared" si="0"/>
        <v>1E-3</v>
      </c>
      <c r="F29" s="227">
        <f>IF(Data!T291&gt;0,Data!T291,"")</f>
        <v>1.7000000000000001E-2</v>
      </c>
      <c r="G29" s="227">
        <f>IF(Data!V291&gt;0,Data!V291,"")</f>
        <v>0.28011141037013143</v>
      </c>
      <c r="H29" s="227">
        <f>IF(Data!X291&gt;0,Data!X291,"")</f>
        <v>0.25701401178405614</v>
      </c>
      <c r="I29" s="227">
        <f>IF(Data!Z291&gt;0,Data!Z291,"")</f>
        <v>2.9000000000000001E-2</v>
      </c>
      <c r="J29" s="227">
        <f>IF(Data!AB291&gt;0,Data!AB291,"")</f>
        <v>0.6716445202062199</v>
      </c>
      <c r="K29" s="227">
        <f>IF(Data!AD291&gt;0,Data!AD291,"")</f>
        <v>2.7E-2</v>
      </c>
      <c r="L29" s="227">
        <f>IF(Data!AF291&gt;0,Data!AF291,"")</f>
        <v>1.7999999999999999E-2</v>
      </c>
      <c r="M29" s="228">
        <f>IF(Data!AH291&gt;0,Data!AH291,"")</f>
        <v>0.105</v>
      </c>
      <c r="N29" s="197">
        <f>IF(Data!K291&gt;0,Data!K291,"")</f>
        <v>31.4</v>
      </c>
      <c r="P29" s="197" t="str">
        <f>IF(OR(ISNUMBER(B29),ISNUMBER(N29)),Data!G291,"")</f>
        <v>Rain</v>
      </c>
    </row>
    <row r="30" spans="1:16" x14ac:dyDescent="0.2">
      <c r="A30" s="196">
        <v>23</v>
      </c>
      <c r="B30" s="197" t="str">
        <f>IF(Data!N292&gt;0,Data!N292,"")</f>
        <v/>
      </c>
      <c r="C30" s="226" t="str">
        <f>IF(Data!R292&gt;0,Data!R292,"")</f>
        <v/>
      </c>
      <c r="D30" s="226" t="str">
        <f>IF(Data!P292&gt;0,Data!P292,"")</f>
        <v/>
      </c>
      <c r="E30" s="199" t="str">
        <f t="shared" si="0"/>
        <v/>
      </c>
      <c r="F30" s="227" t="str">
        <f>IF(Data!T292&gt;0,Data!T292,"")</f>
        <v/>
      </c>
      <c r="G30" s="227" t="str">
        <f>IF(Data!V292&gt;0,Data!V292,"")</f>
        <v/>
      </c>
      <c r="H30" s="227" t="str">
        <f>IF(Data!X292&gt;0,Data!X292,"")</f>
        <v/>
      </c>
      <c r="I30" s="227" t="str">
        <f>IF(Data!Z292&gt;0,Data!Z292,"")</f>
        <v/>
      </c>
      <c r="J30" s="227" t="str">
        <f>IF(Data!AB292&gt;0,Data!AB292,"")</f>
        <v/>
      </c>
      <c r="K30" s="227" t="str">
        <f>IF(Data!AD292&gt;0,Data!AD292,"")</f>
        <v/>
      </c>
      <c r="L30" s="227" t="str">
        <f>IF(Data!AF292&gt;0,Data!AF292,"")</f>
        <v/>
      </c>
      <c r="M30" s="228" t="str">
        <f>IF(Data!AH292&gt;0,Data!AH292,"")</f>
        <v/>
      </c>
      <c r="N30" s="197" t="str">
        <f>IF(Data!K292&gt;0,Data!K292,"")</f>
        <v/>
      </c>
      <c r="P30" s="197" t="str">
        <f>IF(OR(ISNUMBER(B30),ISNUMBER(N30)),Data!G292,"")</f>
        <v/>
      </c>
    </row>
    <row r="31" spans="1:16" x14ac:dyDescent="0.2">
      <c r="A31" s="196">
        <v>24</v>
      </c>
      <c r="B31" s="197">
        <f>IF(Data!N293&gt;0,Data!N293,"")</f>
        <v>11.086</v>
      </c>
      <c r="C31" s="226">
        <f>IF(Data!R293&gt;0,Data!R293,"")</f>
        <v>12.3</v>
      </c>
      <c r="D31" s="226">
        <f>IF(Data!P293&gt;0,Data!P293,"")</f>
        <v>6.22</v>
      </c>
      <c r="E31" s="199">
        <f t="shared" si="0"/>
        <v>6.0255958607435725E-4</v>
      </c>
      <c r="F31" s="227">
        <f>IF(Data!T293&gt;0,Data!T293,"")</f>
        <v>0.125</v>
      </c>
      <c r="G31" s="227">
        <f>IF(Data!V293&gt;0,Data!V293,"")</f>
        <v>0.40954998951697447</v>
      </c>
      <c r="H31" s="227">
        <f>IF(Data!X293&gt;0,Data!X293,"")</f>
        <v>0.3317817243030543</v>
      </c>
      <c r="I31" s="227">
        <f>IF(Data!Z293&gt;0,Data!Z293,"")</f>
        <v>7.3999999999999996E-2</v>
      </c>
      <c r="J31" s="227">
        <f>IF(Data!AB293&gt;0,Data!AB293,"")</f>
        <v>1.0350313820056545</v>
      </c>
      <c r="K31" s="227">
        <f>IF(Data!AD293&gt;0,Data!AD293,"")</f>
        <v>3.5999999999999997E-2</v>
      </c>
      <c r="L31" s="227">
        <f>IF(Data!AF293&gt;0,Data!AF293,"")</f>
        <v>2.7E-2</v>
      </c>
      <c r="M31" s="228">
        <f>IF(Data!AH293&gt;0,Data!AH293,"")</f>
        <v>0.13900000000000001</v>
      </c>
      <c r="N31" s="197">
        <f>IF(Data!K293&gt;0,Data!K293,"")</f>
        <v>10.8</v>
      </c>
      <c r="P31" s="197" t="str">
        <f>IF(OR(ISNUMBER(B31),ISNUMBER(N31)),Data!G293,"")</f>
        <v>Rain</v>
      </c>
    </row>
    <row r="32" spans="1:16" x14ac:dyDescent="0.2">
      <c r="A32" s="196">
        <v>25</v>
      </c>
      <c r="B32" s="197">
        <f>IF(Data!N294&gt;0,Data!N294,"")</f>
        <v>14.204800000000001</v>
      </c>
      <c r="C32" s="226">
        <f>IF(Data!R294&gt;0,Data!R294,"")</f>
        <v>7.1</v>
      </c>
      <c r="D32" s="226">
        <f>IF(Data!P294&gt;0,Data!P294,"")</f>
        <v>6.15</v>
      </c>
      <c r="E32" s="199">
        <f t="shared" si="0"/>
        <v>7.0794578438413672E-4</v>
      </c>
      <c r="F32" s="227">
        <f>IF(Data!T294&gt;0,Data!T294,"")</f>
        <v>0.223</v>
      </c>
      <c r="G32" s="227">
        <f>IF(Data!V294&gt;0,Data!V294,"")</f>
        <v>0.178458075961616</v>
      </c>
      <c r="H32" s="227">
        <f>IF(Data!X294&gt;0,Data!X294,"")</f>
        <v>0.18792063459016051</v>
      </c>
      <c r="I32" s="227">
        <f>IF(Data!Z294&gt;0,Data!Z294,"")</f>
        <v>0.158</v>
      </c>
      <c r="J32" s="227">
        <f>IF(Data!AB294&gt;0,Data!AB294,"")</f>
        <v>0.51402158656244801</v>
      </c>
      <c r="K32" s="227">
        <f>IF(Data!AD294&gt;0,Data!AD294,"")</f>
        <v>0.02</v>
      </c>
      <c r="L32" s="227">
        <f>IF(Data!AF294&gt;0,Data!AF294,"")</f>
        <v>5.7000000000000002E-2</v>
      </c>
      <c r="M32" s="228">
        <f>IF(Data!AH294&gt;0,Data!AH294,"")</f>
        <v>0.06</v>
      </c>
      <c r="N32" s="197">
        <f>IF(Data!K294&gt;0,Data!K294,"")</f>
        <v>13.7</v>
      </c>
      <c r="P32" s="197" t="str">
        <f>IF(OR(ISNUMBER(B32),ISNUMBER(N32)),Data!G294,"")</f>
        <v>Rain</v>
      </c>
    </row>
    <row r="33" spans="1:16" x14ac:dyDescent="0.2">
      <c r="A33" s="196">
        <v>26</v>
      </c>
      <c r="B33" s="197">
        <f>IF(Data!N295&gt;0,Data!N295,"")</f>
        <v>1.3661999999999999</v>
      </c>
      <c r="C33" s="226">
        <f>IF(Data!R295&gt;0,Data!R295,"")</f>
        <v>8</v>
      </c>
      <c r="D33" s="226">
        <f>IF(Data!P295&gt;0,Data!P295,"")</f>
        <v>5.68</v>
      </c>
      <c r="E33" s="199">
        <f t="shared" si="0"/>
        <v>2.0892961308540377E-3</v>
      </c>
      <c r="F33" s="227">
        <f>IF(Data!T295&gt;0,Data!T295,"")</f>
        <v>0.122</v>
      </c>
      <c r="G33" s="227">
        <f>IF(Data!V295&gt;0,Data!V295,"")</f>
        <v>0.38854163373921458</v>
      </c>
      <c r="H33" s="227">
        <f>IF(Data!X295&gt;0,Data!X295,"")</f>
        <v>0.16822735316774584</v>
      </c>
      <c r="I33" s="227">
        <f>IF(Data!Z295&gt;0,Data!Z295,"")</f>
        <v>5.8999999999999997E-2</v>
      </c>
      <c r="J33" s="227">
        <f>IF(Data!AB295&gt;0,Data!AB295,"")</f>
        <v>0.53032740728421757</v>
      </c>
      <c r="K33" s="227">
        <f>IF(Data!AD295&gt;0,Data!AD295,"")</f>
        <v>2.3E-2</v>
      </c>
      <c r="L33" s="227">
        <f>IF(Data!AF295&gt;0,Data!AF295,"")</f>
        <v>4.7E-2</v>
      </c>
      <c r="M33" s="228">
        <f>IF(Data!AH295&gt;0,Data!AH295,"")</f>
        <v>0.156</v>
      </c>
      <c r="N33" s="197">
        <f>IF(Data!K295&gt;0,Data!K295,"")</f>
        <v>1.5</v>
      </c>
      <c r="P33" s="197" t="str">
        <f>IF(OR(ISNUMBER(B33),ISNUMBER(N33)),Data!G295,"")</f>
        <v>Rain</v>
      </c>
    </row>
    <row r="34" spans="1:16" x14ac:dyDescent="0.2">
      <c r="A34" s="196">
        <v>27</v>
      </c>
      <c r="B34" s="197">
        <f>IF(Data!N296&gt;0,Data!N296,"")</f>
        <v>32.669200000000004</v>
      </c>
      <c r="C34" s="226">
        <f>IF(Data!R296&gt;0,Data!R296,"")</f>
        <v>4.3</v>
      </c>
      <c r="D34" s="226">
        <f>IF(Data!P296&gt;0,Data!P296,"")</f>
        <v>5.6</v>
      </c>
      <c r="E34" s="199">
        <f t="shared" si="0"/>
        <v>2.5118864315095807E-3</v>
      </c>
      <c r="F34" s="227">
        <f>IF(Data!T296&gt;0,Data!T296,"")</f>
        <v>3.5000000000000003E-2</v>
      </c>
      <c r="G34" s="227">
        <f>IF(Data!V296&gt;0,Data!V296,"")</f>
        <v>0.13576367551003951</v>
      </c>
      <c r="H34" s="227">
        <f>IF(Data!X296&gt;0,Data!X296,"")</f>
        <v>8.1109616705877463E-2</v>
      </c>
      <c r="I34" s="227">
        <f>IF(Data!Z296&gt;0,Data!Z296,"")</f>
        <v>1.4E-2</v>
      </c>
      <c r="J34" s="227">
        <f>IF(Data!AB296&gt;0,Data!AB296,"")</f>
        <v>0.21042273407616829</v>
      </c>
      <c r="K34" s="227">
        <f>IF(Data!AD296&gt;0,Data!AD296,"")</f>
        <v>1.4999999999999999E-2</v>
      </c>
      <c r="L34" s="227">
        <f>IF(Data!AF296&gt;0,Data!AF296,"")</f>
        <v>2.1000000000000001E-2</v>
      </c>
      <c r="M34" s="228">
        <f>IF(Data!AH296&gt;0,Data!AH296,"")</f>
        <v>5.7000000000000002E-2</v>
      </c>
      <c r="N34" s="197">
        <f>IF(Data!K296&gt;0,Data!K296,"")</f>
        <v>30.4</v>
      </c>
      <c r="P34" s="197" t="str">
        <f>IF(OR(ISNUMBER(B34),ISNUMBER(N34)),Data!G296,"")</f>
        <v>Rain</v>
      </c>
    </row>
    <row r="35" spans="1:16" x14ac:dyDescent="0.2">
      <c r="A35" s="196">
        <v>28</v>
      </c>
      <c r="B35" s="197">
        <f>IF(Data!N297&gt;0,Data!N297,"")</f>
        <v>4.5655000000000001</v>
      </c>
      <c r="C35" s="226">
        <f>IF(Data!R297&gt;0,Data!R297,"")</f>
        <v>3.6</v>
      </c>
      <c r="D35" s="226">
        <f>IF(Data!P297&gt;0,Data!P297,"")</f>
        <v>5.36</v>
      </c>
      <c r="E35" s="199">
        <f t="shared" si="0"/>
        <v>4.3651583224016506E-3</v>
      </c>
      <c r="F35" s="227">
        <f>IF(Data!T297&gt;0,Data!T297,"")</f>
        <v>2.1000000000000001E-2</v>
      </c>
      <c r="G35" s="227">
        <f>IF(Data!V297&gt;0,Data!V297,"")</f>
        <v>5.4441007983227152E-2</v>
      </c>
      <c r="H35" s="227">
        <f>IF(Data!X297&gt;0,Data!X297,"")</f>
        <v>5.0067664633257685E-3</v>
      </c>
      <c r="I35" s="227">
        <f>IF(Data!Z297&gt;0,Data!Z297,"")</f>
        <v>1.4E-2</v>
      </c>
      <c r="J35" s="227">
        <f>IF(Data!AB297&gt;0,Data!AB297,"")</f>
        <v>1.3199950108099118E-2</v>
      </c>
      <c r="K35" s="227">
        <f>IF(Data!AD297&gt;0,Data!AD297,"")</f>
        <v>1.2E-2</v>
      </c>
      <c r="L35" s="227">
        <f>IF(Data!AF297&gt;0,Data!AF297,"")</f>
        <v>1.7000000000000001E-2</v>
      </c>
      <c r="M35" s="228">
        <f>IF(Data!AH297&gt;0,Data!AH297,"")</f>
        <v>5.6000000000000001E-2</v>
      </c>
      <c r="N35" s="197">
        <f>IF(Data!K297&gt;0,Data!K297,"")</f>
        <v>4.7</v>
      </c>
      <c r="P35" s="197" t="str">
        <f>IF(OR(ISNUMBER(B35),ISNUMBER(N35)),Data!G297,"")</f>
        <v>Rain</v>
      </c>
    </row>
    <row r="36" spans="1:16" x14ac:dyDescent="0.2">
      <c r="A36" s="196">
        <v>29</v>
      </c>
      <c r="B36" s="197">
        <f>IF(Data!N298&gt;0,Data!N298,"")</f>
        <v>5.29</v>
      </c>
      <c r="C36" s="226">
        <f>IF(Data!R298&gt;0,Data!R298,"")</f>
        <v>12.2</v>
      </c>
      <c r="D36" s="226">
        <f>IF(Data!P298&gt;0,Data!P298,"")</f>
        <v>5</v>
      </c>
      <c r="E36" s="199">
        <f t="shared" si="0"/>
        <v>0.01</v>
      </c>
      <c r="F36" s="227">
        <f>IF(Data!T298&gt;0,Data!T298,"")</f>
        <v>8.3000000000000004E-2</v>
      </c>
      <c r="G36" s="227">
        <f>IF(Data!V298&gt;0,Data!V298,"")</f>
        <v>0.45427745665672126</v>
      </c>
      <c r="H36" s="227">
        <f>IF(Data!X298&gt;0,Data!X298,"")</f>
        <v>0.24065857467052529</v>
      </c>
      <c r="I36" s="227">
        <f>IF(Data!Z298&gt;0,Data!Z298,"")</f>
        <v>5.1999999999999998E-2</v>
      </c>
      <c r="J36" s="227">
        <f>IF(Data!AB298&gt;0,Data!AB298,"")</f>
        <v>0.53653914851155826</v>
      </c>
      <c r="K36" s="227">
        <f>IF(Data!AD298&gt;0,Data!AD298,"")</f>
        <v>4.1000000000000002E-2</v>
      </c>
      <c r="L36" s="227">
        <f>IF(Data!AF298&gt;0,Data!AF298,"")</f>
        <v>3.3000000000000002E-2</v>
      </c>
      <c r="M36" s="228">
        <f>IF(Data!AH298&gt;0,Data!AH298,"")</f>
        <v>0.19800000000000001</v>
      </c>
      <c r="N36" s="197">
        <f>IF(Data!K298&gt;0,Data!K298,"")</f>
        <v>5.2</v>
      </c>
      <c r="P36" s="197" t="str">
        <f>IF(OR(ISNUMBER(B36),ISNUMBER(N36)),Data!G298,"")</f>
        <v>Rain</v>
      </c>
    </row>
    <row r="37" spans="1:16" x14ac:dyDescent="0.2">
      <c r="A37" s="196">
        <v>30</v>
      </c>
      <c r="B37" s="197" t="str">
        <f>IF(Data!N299&gt;0,Data!N299,"")</f>
        <v/>
      </c>
      <c r="C37" s="226" t="str">
        <f>IF(Data!R299&gt;0,Data!R299,"")</f>
        <v/>
      </c>
      <c r="D37" s="226" t="str">
        <f>IF(Data!P299&gt;0,Data!P299,"")</f>
        <v/>
      </c>
      <c r="E37" s="199" t="str">
        <f t="shared" si="0"/>
        <v/>
      </c>
      <c r="F37" s="227" t="str">
        <f>IF(Data!T299&gt;0,Data!T299,"")</f>
        <v/>
      </c>
      <c r="G37" s="227" t="str">
        <f>IF(Data!V299&gt;0,Data!V299,"")</f>
        <v/>
      </c>
      <c r="H37" s="227" t="str">
        <f>IF(Data!X299&gt;0,Data!X299,"")</f>
        <v/>
      </c>
      <c r="I37" s="227" t="str">
        <f>IF(Data!Z299&gt;0,Data!Z299,"")</f>
        <v/>
      </c>
      <c r="J37" s="227" t="str">
        <f>IF(Data!AB299&gt;0,Data!AB299,"")</f>
        <v/>
      </c>
      <c r="K37" s="227" t="str">
        <f>IF(Data!AD299&gt;0,Data!AD299,"")</f>
        <v/>
      </c>
      <c r="L37" s="227" t="str">
        <f>IF(Data!AF299&gt;0,Data!AF299,"")</f>
        <v/>
      </c>
      <c r="M37" s="228" t="str">
        <f>IF(Data!AH299&gt;0,Data!AH299,"")</f>
        <v/>
      </c>
      <c r="N37" s="197" t="str">
        <f>IF(Data!K299&gt;0,Data!K299,"")</f>
        <v/>
      </c>
      <c r="P37" s="197" t="str">
        <f>IF(OR(ISNUMBER(B37),ISNUMBER(N37)),Data!G299,"")</f>
        <v/>
      </c>
    </row>
    <row r="38" spans="1:16" x14ac:dyDescent="0.2">
      <c r="A38" s="196">
        <v>31</v>
      </c>
      <c r="B38" s="197" t="str">
        <f>IF(Data!N300&gt;0,Data!N300,"")</f>
        <v/>
      </c>
      <c r="C38" s="226" t="str">
        <f>IF(Data!R300&gt;0,Data!R300,"")</f>
        <v/>
      </c>
      <c r="D38" s="226" t="str">
        <f>IF(Data!P300&gt;0,Data!P300,"")</f>
        <v/>
      </c>
      <c r="E38" s="199" t="str">
        <f t="shared" si="0"/>
        <v/>
      </c>
      <c r="F38" s="227" t="str">
        <f>IF(Data!T300&gt;0,Data!T300,"")</f>
        <v/>
      </c>
      <c r="G38" s="227" t="str">
        <f>IF(Data!V300&gt;0,Data!V300,"")</f>
        <v/>
      </c>
      <c r="H38" s="227" t="str">
        <f>IF(Data!X300&gt;0,Data!X300,"")</f>
        <v/>
      </c>
      <c r="I38" s="227" t="str">
        <f>IF(Data!Z300&gt;0,Data!Z300,"")</f>
        <v/>
      </c>
      <c r="J38" s="227" t="str">
        <f>IF(Data!AB300&gt;0,Data!AB300,"")</f>
        <v/>
      </c>
      <c r="K38" s="227" t="str">
        <f>IF(Data!AD300&gt;0,Data!AD300,"")</f>
        <v/>
      </c>
      <c r="L38" s="227" t="str">
        <f>IF(Data!AF300&gt;0,Data!AF300,"")</f>
        <v/>
      </c>
      <c r="M38" s="228" t="str">
        <f>IF(Data!AH300&gt;0,Data!AH300,"")</f>
        <v/>
      </c>
      <c r="N38" s="197">
        <f>IF(Data!K300&gt;0,Data!K300,"")</f>
        <v>0.4</v>
      </c>
      <c r="P38" s="197" t="str">
        <f>IF(OR(ISNUMBER(B38),ISNUMBER(N38)),Data!G300,"")</f>
        <v>Rain</v>
      </c>
    </row>
    <row r="39" spans="1:16" x14ac:dyDescent="0.2">
      <c r="A39" s="202"/>
      <c r="B39" s="203" t="s">
        <v>189</v>
      </c>
      <c r="C39" s="204"/>
      <c r="D39" s="205"/>
      <c r="E39" s="206"/>
      <c r="F39" s="207"/>
      <c r="G39" s="207"/>
      <c r="H39" s="207"/>
      <c r="I39" s="207"/>
      <c r="J39" s="207"/>
      <c r="K39" s="207"/>
      <c r="L39" s="207"/>
      <c r="M39" s="208"/>
      <c r="N39" s="170"/>
      <c r="O39" s="170"/>
      <c r="P39" s="171"/>
    </row>
    <row r="40" spans="1:16" x14ac:dyDescent="0.2">
      <c r="A40" s="209" t="s">
        <v>511</v>
      </c>
      <c r="B40" s="210">
        <f>gewMW!D315</f>
        <v>190.34569999999999</v>
      </c>
      <c r="C40" s="211">
        <f>gewMW!E316</f>
        <v>9.820939112362403</v>
      </c>
      <c r="D40" s="212">
        <f>gewMW!F316</f>
        <v>5.1976003530031853</v>
      </c>
      <c r="E40" s="213">
        <f>gewMW!H316</f>
        <v>6.3445328007927099E-3</v>
      </c>
      <c r="F40" s="214">
        <f>gewMW!I316</f>
        <v>6.2436580915670802E-2</v>
      </c>
      <c r="G40" s="214">
        <f>gewMW!J316</f>
        <v>0.29967668188434421</v>
      </c>
      <c r="H40" s="214">
        <f>gewMW!K316</f>
        <v>0.2789237921903624</v>
      </c>
      <c r="I40" s="214">
        <f>gewMW!L316</f>
        <v>4.6444749211566105E-2</v>
      </c>
      <c r="J40" s="214">
        <f>gewMW!M316</f>
        <v>0.54024838381455098</v>
      </c>
      <c r="K40" s="214">
        <f>gewMW!N316</f>
        <v>4.1785582232748107E-2</v>
      </c>
      <c r="L40" s="214">
        <f>gewMW!O316</f>
        <v>2.6917712877149311E-2</v>
      </c>
      <c r="M40" s="215">
        <f>gewMW!P316</f>
        <v>0.11900955787285976</v>
      </c>
      <c r="N40" s="170">
        <f>SUM(N8:N38)</f>
        <v>184.89999999999998</v>
      </c>
      <c r="O40" s="170">
        <f>SUM(O8:O38)</f>
        <v>0</v>
      </c>
    </row>
    <row r="41" spans="1:16" ht="13.5" thickBot="1" x14ac:dyDescent="0.25">
      <c r="A41" s="217"/>
      <c r="B41" s="218"/>
      <c r="C41" s="219"/>
      <c r="D41" s="220"/>
      <c r="E41" s="221"/>
      <c r="F41" s="222"/>
      <c r="G41" s="222"/>
      <c r="H41" s="222"/>
      <c r="I41" s="222"/>
      <c r="J41" s="222"/>
      <c r="K41" s="222"/>
      <c r="L41" s="222"/>
      <c r="M41" s="223"/>
      <c r="N41" s="170"/>
      <c r="O41" s="170"/>
      <c r="P41" s="171"/>
    </row>
    <row r="42" spans="1:16" x14ac:dyDescent="0.2">
      <c r="A42" s="171"/>
      <c r="B42" s="171"/>
      <c r="C42" s="224"/>
      <c r="D42" s="198"/>
      <c r="E42" s="225"/>
      <c r="F42" s="200"/>
      <c r="G42" s="200"/>
      <c r="H42" s="200"/>
      <c r="I42" s="200"/>
      <c r="J42" s="200"/>
      <c r="K42" s="200"/>
      <c r="L42" s="200"/>
      <c r="M42" s="201"/>
      <c r="N42" s="170">
        <f>B40*100/N40</f>
        <v>102.94521362898865</v>
      </c>
      <c r="O42" s="170" t="e">
        <f>B40*100/O40</f>
        <v>#DIV/0!</v>
      </c>
      <c r="P42" s="216" t="s">
        <v>190</v>
      </c>
    </row>
    <row r="43" spans="1:16" x14ac:dyDescent="0.2">
      <c r="A43" s="224"/>
      <c r="B43" s="171"/>
      <c r="C43" s="224"/>
      <c r="D43" s="198"/>
      <c r="E43" s="225"/>
      <c r="F43" s="200"/>
      <c r="G43" s="200"/>
      <c r="H43" s="200"/>
      <c r="I43" s="200"/>
      <c r="J43" s="200"/>
      <c r="K43" s="200"/>
      <c r="L43" s="200"/>
      <c r="M43" s="201"/>
      <c r="N43" s="170"/>
      <c r="O43" s="170"/>
      <c r="P43" s="171"/>
    </row>
  </sheetData>
  <phoneticPr fontId="0" type="noConversion"/>
  <pageMargins left="0.78740157499999996" right="0.78740157499999996" top="0.984251969" bottom="0.984251969" header="0.4921259845" footer="0.492125984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P43"/>
  <sheetViews>
    <sheetView zoomScale="84" workbookViewId="0">
      <selection activeCell="B37" sqref="B37"/>
    </sheetView>
  </sheetViews>
  <sheetFormatPr baseColWidth="10" defaultRowHeight="12.75" x14ac:dyDescent="0.2"/>
  <cols>
    <col min="2" max="4" width="6.28515625" customWidth="1"/>
    <col min="5" max="5" width="7.5703125" customWidth="1"/>
    <col min="6" max="13" width="6.28515625" customWidth="1"/>
    <col min="14" max="14" width="6.5703125" customWidth="1"/>
    <col min="15" max="15" width="8.7109375" customWidth="1"/>
    <col min="16" max="16" width="6.7109375" customWidth="1"/>
  </cols>
  <sheetData>
    <row r="1" spans="1:16" ht="15.75" x14ac:dyDescent="0.25">
      <c r="A1" s="153" t="s">
        <v>171</v>
      </c>
      <c r="B1" s="142"/>
      <c r="C1" s="143"/>
      <c r="D1" s="154"/>
      <c r="E1" s="155"/>
      <c r="F1" s="143"/>
      <c r="G1" s="143"/>
      <c r="H1" s="143"/>
      <c r="I1" s="143"/>
      <c r="J1" s="143"/>
      <c r="K1" s="143"/>
      <c r="L1" s="143"/>
      <c r="M1" s="156"/>
      <c r="N1" s="157"/>
      <c r="O1" s="158"/>
      <c r="P1" s="158"/>
    </row>
    <row r="2" spans="1:16" ht="15.75" x14ac:dyDescent="0.25">
      <c r="A2" s="159"/>
      <c r="B2" s="160"/>
      <c r="C2" s="161"/>
      <c r="D2" s="160"/>
      <c r="E2" s="162"/>
      <c r="F2" s="161"/>
      <c r="G2" s="161"/>
      <c r="H2" s="161"/>
      <c r="I2" s="161"/>
      <c r="J2" s="161"/>
      <c r="K2" s="161"/>
      <c r="L2" s="161"/>
      <c r="M2" s="163"/>
      <c r="N2" s="157"/>
      <c r="O2" s="158"/>
      <c r="P2" s="158"/>
    </row>
    <row r="3" spans="1:16" ht="15.75" x14ac:dyDescent="0.25">
      <c r="A3" s="164" t="s">
        <v>572</v>
      </c>
      <c r="B3" s="165"/>
      <c r="C3" s="166"/>
      <c r="D3" s="167"/>
      <c r="E3" s="168"/>
      <c r="F3" s="166"/>
      <c r="G3" s="166"/>
      <c r="H3" s="166"/>
      <c r="I3" s="166"/>
      <c r="J3" s="166"/>
      <c r="K3" s="166"/>
      <c r="L3" s="166"/>
      <c r="M3" s="169"/>
      <c r="N3" s="171"/>
      <c r="O3" s="224" t="s">
        <v>835</v>
      </c>
      <c r="P3" s="171"/>
    </row>
    <row r="4" spans="1:16" ht="13.5" thickBot="1" x14ac:dyDescent="0.25">
      <c r="A4" s="172"/>
      <c r="B4" s="167"/>
      <c r="C4" s="166"/>
      <c r="D4" s="167"/>
      <c r="E4" s="168"/>
      <c r="F4" s="166"/>
      <c r="G4" s="166"/>
      <c r="H4" s="166"/>
      <c r="I4" s="166"/>
      <c r="J4" s="166"/>
      <c r="K4" s="166"/>
      <c r="L4" s="166"/>
      <c r="M4" s="169"/>
      <c r="N4" s="171"/>
      <c r="O4" s="171"/>
      <c r="P4" s="171"/>
    </row>
    <row r="5" spans="1:16" ht="17.25" x14ac:dyDescent="0.2">
      <c r="A5" s="173"/>
      <c r="B5" s="174" t="s">
        <v>172</v>
      </c>
      <c r="C5" s="175" t="s">
        <v>173</v>
      </c>
      <c r="D5" s="176" t="s">
        <v>516</v>
      </c>
      <c r="E5" s="177" t="s">
        <v>174</v>
      </c>
      <c r="F5" s="178" t="s">
        <v>175</v>
      </c>
      <c r="G5" s="179" t="s">
        <v>176</v>
      </c>
      <c r="H5" s="179" t="s">
        <v>177</v>
      </c>
      <c r="I5" s="178" t="s">
        <v>178</v>
      </c>
      <c r="J5" s="179" t="s">
        <v>179</v>
      </c>
      <c r="K5" s="178" t="s">
        <v>180</v>
      </c>
      <c r="L5" s="178" t="s">
        <v>181</v>
      </c>
      <c r="M5" s="180" t="s">
        <v>182</v>
      </c>
      <c r="N5" s="310" t="s">
        <v>183</v>
      </c>
      <c r="O5" s="310" t="s">
        <v>183</v>
      </c>
      <c r="P5" s="170" t="s">
        <v>184</v>
      </c>
    </row>
    <row r="6" spans="1:16" ht="13.5" thickBot="1" x14ac:dyDescent="0.25">
      <c r="A6" s="181" t="s">
        <v>185</v>
      </c>
      <c r="B6" s="182"/>
      <c r="C6" s="183" t="s">
        <v>186</v>
      </c>
      <c r="D6" s="183" t="s">
        <v>186</v>
      </c>
      <c r="E6" s="184" t="s">
        <v>187</v>
      </c>
      <c r="F6" s="185" t="s">
        <v>187</v>
      </c>
      <c r="G6" s="185" t="s">
        <v>187</v>
      </c>
      <c r="H6" s="185" t="s">
        <v>187</v>
      </c>
      <c r="I6" s="185" t="s">
        <v>187</v>
      </c>
      <c r="J6" s="185" t="s">
        <v>187</v>
      </c>
      <c r="K6" s="185" t="s">
        <v>187</v>
      </c>
      <c r="L6" s="185" t="s">
        <v>187</v>
      </c>
      <c r="M6" s="186" t="s">
        <v>187</v>
      </c>
      <c r="N6" s="187" t="s">
        <v>836</v>
      </c>
      <c r="O6" s="311" t="s">
        <v>837</v>
      </c>
      <c r="P6" s="170" t="s">
        <v>188</v>
      </c>
    </row>
    <row r="7" spans="1:16" x14ac:dyDescent="0.2">
      <c r="A7" s="188"/>
      <c r="B7" s="189"/>
      <c r="C7" s="190"/>
      <c r="D7" s="191"/>
      <c r="E7" s="192"/>
      <c r="F7" s="193"/>
      <c r="G7" s="193"/>
      <c r="H7" s="193"/>
      <c r="I7" s="193"/>
      <c r="J7" s="193"/>
      <c r="K7" s="193"/>
      <c r="L7" s="193"/>
      <c r="M7" s="194"/>
      <c r="N7" s="195"/>
      <c r="P7" s="170"/>
    </row>
    <row r="8" spans="1:16" x14ac:dyDescent="0.2">
      <c r="A8" s="196">
        <v>1</v>
      </c>
      <c r="B8" s="197">
        <f>IF(Data!N301&gt;0,Data!N301,"")</f>
        <v>11.4839</v>
      </c>
      <c r="C8" s="226">
        <f>IF(Data!R301&gt;0,Data!R301,"")</f>
        <v>36</v>
      </c>
      <c r="D8" s="226">
        <f>IF(Data!P301&gt;0,Data!P301,"")</f>
        <v>4.3</v>
      </c>
      <c r="E8" s="199">
        <f>IF(ISNUMBER(D8),10^(-D8)*10^3,"")</f>
        <v>5.0118723362727241E-2</v>
      </c>
      <c r="F8" s="227">
        <f>IF(Data!T301&gt;0,Data!T301,"")</f>
        <v>0.22900000000000001</v>
      </c>
      <c r="G8" s="227">
        <f>IF(Data!V301&gt;0,Data!V301,"")</f>
        <v>0.81684101604709292</v>
      </c>
      <c r="H8" s="227">
        <f>IF(Data!X301&gt;0,Data!X301,"")</f>
        <v>1.1248535320938562</v>
      </c>
      <c r="I8" s="227">
        <f>IF(Data!Z301&gt;0,Data!Z301,"")</f>
        <v>0.16200000000000001</v>
      </c>
      <c r="J8" s="227">
        <f>IF(Data!AB301&gt;0,Data!AB301,"")</f>
        <v>0.96747869615832349</v>
      </c>
      <c r="K8" s="227">
        <f>IF(Data!AD301&gt;0,Data!AD301,"")</f>
        <v>5.3999999999999999E-2</v>
      </c>
      <c r="L8" s="227">
        <f>IF(Data!AF301&gt;0,Data!AF301,"")</f>
        <v>4.1000000000000002E-2</v>
      </c>
      <c r="M8" s="228">
        <f>IF(Data!AH301&gt;0,Data!AH301,"")</f>
        <v>0.192</v>
      </c>
      <c r="N8" s="197">
        <f>IF(Data!K301&gt;0,Data!K301,"")</f>
        <v>11.1</v>
      </c>
      <c r="P8" s="197" t="str">
        <f>IF(OR(ISNUMBER(B8),ISNUMBER(N8)),Data!G301,"")</f>
        <v>Rain</v>
      </c>
    </row>
    <row r="9" spans="1:16" x14ac:dyDescent="0.2">
      <c r="A9" s="196">
        <v>2</v>
      </c>
      <c r="B9" s="197" t="str">
        <f>IF(Data!N302&gt;0,Data!N302,"")</f>
        <v/>
      </c>
      <c r="C9" s="226" t="str">
        <f>IF(Data!R302&gt;0,Data!R302,"")</f>
        <v/>
      </c>
      <c r="D9" s="226" t="str">
        <f>IF(Data!P302&gt;0,Data!P302,"")</f>
        <v/>
      </c>
      <c r="E9" s="199" t="str">
        <f t="shared" ref="E9:E37" si="0">IF(ISNUMBER(D9),10^(-D9)*10^3,"")</f>
        <v/>
      </c>
      <c r="F9" s="227" t="str">
        <f>IF(Data!T302&gt;0,Data!T302,"")</f>
        <v/>
      </c>
      <c r="G9" s="227" t="str">
        <f>IF(Data!V302&gt;0,Data!V302,"")</f>
        <v/>
      </c>
      <c r="H9" s="227" t="str">
        <f>IF(Data!X302&gt;0,Data!X302,"")</f>
        <v/>
      </c>
      <c r="I9" s="227" t="str">
        <f>IF(Data!Z302&gt;0,Data!Z302,"")</f>
        <v/>
      </c>
      <c r="J9" s="227" t="str">
        <f>IF(Data!AB302&gt;0,Data!AB302,"")</f>
        <v/>
      </c>
      <c r="K9" s="227" t="str">
        <f>IF(Data!AD302&gt;0,Data!AD302,"")</f>
        <v/>
      </c>
      <c r="L9" s="227" t="str">
        <f>IF(Data!AF302&gt;0,Data!AF302,"")</f>
        <v/>
      </c>
      <c r="M9" s="228" t="str">
        <f>IF(Data!AH302&gt;0,Data!AH302,"")</f>
        <v/>
      </c>
      <c r="N9" s="197">
        <f>IF(Data!K302&gt;0,Data!K302,"")</f>
        <v>1.1000000000000001</v>
      </c>
      <c r="P9" s="197" t="str">
        <f>IF(OR(ISNUMBER(B9),ISNUMBER(N9)),Data!G302,"")</f>
        <v>Rain</v>
      </c>
    </row>
    <row r="10" spans="1:16" x14ac:dyDescent="0.2">
      <c r="A10" s="196">
        <v>3</v>
      </c>
      <c r="B10" s="197" t="str">
        <f>IF(Data!N303&gt;0,Data!N303,"")</f>
        <v/>
      </c>
      <c r="C10" s="226" t="str">
        <f>IF(Data!R303&gt;0,Data!R303,"")</f>
        <v/>
      </c>
      <c r="D10" s="226" t="str">
        <f>IF(Data!P303&gt;0,Data!P303,"")</f>
        <v/>
      </c>
      <c r="E10" s="199" t="str">
        <f t="shared" si="0"/>
        <v/>
      </c>
      <c r="F10" s="227" t="str">
        <f>IF(Data!T303&gt;0,Data!T303,"")</f>
        <v/>
      </c>
      <c r="G10" s="227" t="str">
        <f>IF(Data!V303&gt;0,Data!V303,"")</f>
        <v/>
      </c>
      <c r="H10" s="227" t="str">
        <f>IF(Data!X303&gt;0,Data!X303,"")</f>
        <v/>
      </c>
      <c r="I10" s="227" t="str">
        <f>IF(Data!Z303&gt;0,Data!Z303,"")</f>
        <v/>
      </c>
      <c r="J10" s="227" t="str">
        <f>IF(Data!AB303&gt;0,Data!AB303,"")</f>
        <v/>
      </c>
      <c r="K10" s="227" t="str">
        <f>IF(Data!AD303&gt;0,Data!AD303,"")</f>
        <v/>
      </c>
      <c r="L10" s="227" t="str">
        <f>IF(Data!AF303&gt;0,Data!AF303,"")</f>
        <v/>
      </c>
      <c r="M10" s="228" t="str">
        <f>IF(Data!AH303&gt;0,Data!AH303,"")</f>
        <v/>
      </c>
      <c r="N10" s="197" t="str">
        <f>IF(Data!K303&gt;0,Data!K303,"")</f>
        <v/>
      </c>
      <c r="P10" s="197" t="str">
        <f>IF(OR(ISNUMBER(B10),ISNUMBER(N10)),Data!G303,"")</f>
        <v/>
      </c>
    </row>
    <row r="11" spans="1:16" x14ac:dyDescent="0.2">
      <c r="A11" s="196">
        <v>4</v>
      </c>
      <c r="B11" s="197">
        <f>IF(Data!N304&gt;0,Data!N304,"")</f>
        <v>4.4298000000000002</v>
      </c>
      <c r="C11" s="226">
        <f>IF(Data!R304&gt;0,Data!R304,"")</f>
        <v>60.2</v>
      </c>
      <c r="D11" s="226">
        <f>IF(Data!P304&gt;0,Data!P304,"")</f>
        <v>4.07</v>
      </c>
      <c r="E11" s="199">
        <f t="shared" si="0"/>
        <v>8.5113803820237491E-2</v>
      </c>
      <c r="F11" s="227">
        <f>IF(Data!T304&gt;0,Data!T304,"")</f>
        <v>0.24299999999999999</v>
      </c>
      <c r="G11" s="227">
        <f>IF(Data!V304&gt;0,Data!V304,"")</f>
        <v>1.2810579098459802</v>
      </c>
      <c r="H11" s="227">
        <f>IF(Data!X304&gt;0,Data!X304,"")</f>
        <v>2.130546022360559</v>
      </c>
      <c r="I11" s="227">
        <f>IF(Data!Z304&gt;0,Data!Z304,"")</f>
        <v>0.17299999999999999</v>
      </c>
      <c r="J11" s="227">
        <f>IF(Data!AB304&gt;0,Data!AB304,"")</f>
        <v>1.587876351238982</v>
      </c>
      <c r="K11" s="227">
        <f>IF(Data!AD304&gt;0,Data!AD304,"")</f>
        <v>0.13800000000000001</v>
      </c>
      <c r="L11" s="227">
        <f>IF(Data!AF304&gt;0,Data!AF304,"")</f>
        <v>9.1999999999999998E-2</v>
      </c>
      <c r="M11" s="228">
        <f>IF(Data!AH304&gt;0,Data!AH304,"")</f>
        <v>0.72299999999999998</v>
      </c>
      <c r="N11" s="197">
        <f>IF(Data!K304&gt;0,Data!K304,"")</f>
        <v>4.2</v>
      </c>
      <c r="P11" s="197" t="str">
        <f>IF(OR(ISNUMBER(B11),ISNUMBER(N11)),Data!G304,"")</f>
        <v>Rain</v>
      </c>
    </row>
    <row r="12" spans="1:16" x14ac:dyDescent="0.2">
      <c r="A12" s="196">
        <v>5</v>
      </c>
      <c r="B12" s="197" t="str">
        <f>IF(Data!N305&gt;0,Data!N305,"")</f>
        <v/>
      </c>
      <c r="C12" s="226" t="str">
        <f>IF(Data!R305&gt;0,Data!R305,"")</f>
        <v/>
      </c>
      <c r="D12" s="226" t="str">
        <f>IF(Data!P305&gt;0,Data!P305,"")</f>
        <v/>
      </c>
      <c r="E12" s="199" t="str">
        <f t="shared" si="0"/>
        <v/>
      </c>
      <c r="F12" s="227" t="str">
        <f>IF(Data!T305&gt;0,Data!T305,"")</f>
        <v/>
      </c>
      <c r="G12" s="227" t="str">
        <f>IF(Data!V305&gt;0,Data!V305,"")</f>
        <v/>
      </c>
      <c r="H12" s="227" t="str">
        <f>IF(Data!X305&gt;0,Data!X305,"")</f>
        <v/>
      </c>
      <c r="I12" s="227" t="str">
        <f>IF(Data!Z305&gt;0,Data!Z305,"")</f>
        <v/>
      </c>
      <c r="J12" s="227" t="str">
        <f>IF(Data!AB305&gt;0,Data!AB305,"")</f>
        <v/>
      </c>
      <c r="K12" s="227" t="str">
        <f>IF(Data!AD305&gt;0,Data!AD305,"")</f>
        <v/>
      </c>
      <c r="L12" s="227" t="str">
        <f>IF(Data!AF305&gt;0,Data!AF305,"")</f>
        <v/>
      </c>
      <c r="M12" s="228" t="str">
        <f>IF(Data!AH305&gt;0,Data!AH305,"")</f>
        <v/>
      </c>
      <c r="N12" s="197" t="str">
        <f>IF(Data!K305&gt;0,Data!K305,"")</f>
        <v/>
      </c>
      <c r="P12" s="197" t="str">
        <f>IF(OR(ISNUMBER(B12),ISNUMBER(N12)),Data!G305,"")</f>
        <v/>
      </c>
    </row>
    <row r="13" spans="1:16" x14ac:dyDescent="0.2">
      <c r="A13" s="196">
        <v>6</v>
      </c>
      <c r="B13" s="197">
        <f>IF(Data!N306&gt;0,Data!N306,"")</f>
        <v>2.2102999999999997</v>
      </c>
      <c r="C13" s="226">
        <f>IF(Data!R306&gt;0,Data!R306,"")</f>
        <v>32.5</v>
      </c>
      <c r="D13" s="226">
        <f>IF(Data!P306&gt;0,Data!P306,"")</f>
        <v>5.46</v>
      </c>
      <c r="E13" s="199">
        <f t="shared" si="0"/>
        <v>3.4673685045253128E-3</v>
      </c>
      <c r="F13" s="227">
        <f>IF(Data!T306&gt;0,Data!T306,"")</f>
        <v>0.376</v>
      </c>
      <c r="G13" s="227">
        <f>IF(Data!V306&gt;0,Data!V306,"")</f>
        <v>1.8085257672768325</v>
      </c>
      <c r="H13" s="227">
        <f>IF(Data!X306&gt;0,Data!X306,"")</f>
        <v>1.0864683225416918</v>
      </c>
      <c r="I13" s="227">
        <f>IF(Data!Z306&gt;0,Data!Z306,"")</f>
        <v>0.30299999999999999</v>
      </c>
      <c r="J13" s="227">
        <f>IF(Data!AB306&gt;0,Data!AB306,"")</f>
        <v>2.1282978380176285</v>
      </c>
      <c r="K13" s="227">
        <f>IF(Data!AD306&gt;0,Data!AD306,"")</f>
        <v>0.2</v>
      </c>
      <c r="L13" s="227">
        <f>IF(Data!AF306&gt;0,Data!AF306,"")</f>
        <v>0.107</v>
      </c>
      <c r="M13" s="228">
        <f>IF(Data!AH306&gt;0,Data!AH306,"")</f>
        <v>0.92600000000000005</v>
      </c>
      <c r="N13" s="197">
        <f>IF(Data!K306&gt;0,Data!K306,"")</f>
        <v>2.2999999999999998</v>
      </c>
      <c r="P13" s="197" t="str">
        <f>IF(OR(ISNUMBER(B13),ISNUMBER(N13)),Data!G306,"")</f>
        <v>Rain</v>
      </c>
    </row>
    <row r="14" spans="1:16" x14ac:dyDescent="0.2">
      <c r="A14" s="196">
        <v>7</v>
      </c>
      <c r="B14" s="197">
        <f>IF(Data!N307&gt;0,Data!N307,"")</f>
        <v>1.3041</v>
      </c>
      <c r="C14" s="226">
        <f>IF(Data!R307&gt;0,Data!R307,"")</f>
        <v>23.5</v>
      </c>
      <c r="D14" s="226">
        <f>IF(Data!P307&gt;0,Data!P307,"")</f>
        <v>6.6</v>
      </c>
      <c r="E14" s="199">
        <f t="shared" si="0"/>
        <v>2.5118864315095779E-4</v>
      </c>
      <c r="F14" s="227">
        <f>IF(Data!T307&gt;0,Data!T307,"")</f>
        <v>0.35399999999999998</v>
      </c>
      <c r="G14" s="227">
        <f>IF(Data!V307&gt;0,Data!V307,"")</f>
        <v>0.88099556487380049</v>
      </c>
      <c r="H14" s="227">
        <f>IF(Data!X307&gt;0,Data!X307,"")</f>
        <v>0.68726214319918399</v>
      </c>
      <c r="I14" s="227">
        <f>IF(Data!Z307&gt;0,Data!Z307,"")</f>
        <v>0.22700000000000001</v>
      </c>
      <c r="J14" s="227">
        <f>IF(Data!AB307&gt;0,Data!AB307,"")</f>
        <v>2.1477095293530684</v>
      </c>
      <c r="K14" s="227">
        <f>IF(Data!AD307&gt;0,Data!AD307,"")</f>
        <v>0.13300000000000001</v>
      </c>
      <c r="L14" s="227">
        <f>IF(Data!AF307&gt;0,Data!AF307,"")</f>
        <v>5.0999999999999997E-2</v>
      </c>
      <c r="M14" s="228">
        <f>IF(Data!AH307&gt;0,Data!AH307,"")</f>
        <v>0.28999999999999998</v>
      </c>
      <c r="N14" s="197">
        <f>IF(Data!K307&gt;0,Data!K307,"")</f>
        <v>1.7</v>
      </c>
      <c r="P14" s="197" t="str">
        <f>IF(OR(ISNUMBER(B14),ISNUMBER(N14)),Data!G307,"")</f>
        <v>Rain</v>
      </c>
    </row>
    <row r="15" spans="1:16" x14ac:dyDescent="0.2">
      <c r="A15" s="196">
        <v>8</v>
      </c>
      <c r="B15" s="197" t="str">
        <f>IF(Data!N308&gt;0,Data!N308,"")</f>
        <v/>
      </c>
      <c r="C15" s="226" t="str">
        <f>IF(Data!R308&gt;0,Data!R308,"")</f>
        <v/>
      </c>
      <c r="D15" s="226" t="str">
        <f>IF(Data!P308&gt;0,Data!P308,"")</f>
        <v/>
      </c>
      <c r="E15" s="199" t="str">
        <f t="shared" si="0"/>
        <v/>
      </c>
      <c r="F15" s="227" t="str">
        <f>IF(Data!T308&gt;0,Data!T308,"")</f>
        <v/>
      </c>
      <c r="G15" s="227" t="str">
        <f>IF(Data!V308&gt;0,Data!V308,"")</f>
        <v/>
      </c>
      <c r="H15" s="227" t="str">
        <f>IF(Data!X308&gt;0,Data!X308,"")</f>
        <v/>
      </c>
      <c r="I15" s="227" t="str">
        <f>IF(Data!Z308&gt;0,Data!Z308,"")</f>
        <v/>
      </c>
      <c r="J15" s="227" t="str">
        <f>IF(Data!AB308&gt;0,Data!AB308,"")</f>
        <v/>
      </c>
      <c r="K15" s="227" t="str">
        <f>IF(Data!AD308&gt;0,Data!AD308,"")</f>
        <v/>
      </c>
      <c r="L15" s="227" t="str">
        <f>IF(Data!AF308&gt;0,Data!AF308,"")</f>
        <v/>
      </c>
      <c r="M15" s="228" t="str">
        <f>IF(Data!AH308&gt;0,Data!AH308,"")</f>
        <v/>
      </c>
      <c r="N15" s="197" t="str">
        <f>IF(Data!K308&gt;0,Data!K308,"")</f>
        <v/>
      </c>
      <c r="P15" s="197" t="str">
        <f>IF(OR(ISNUMBER(B15),ISNUMBER(N15)),Data!G308,"")</f>
        <v/>
      </c>
    </row>
    <row r="16" spans="1:16" x14ac:dyDescent="0.2">
      <c r="A16" s="196">
        <v>9</v>
      </c>
      <c r="B16" s="197" t="str">
        <f>IF(Data!N309&gt;0,Data!N309,"")</f>
        <v/>
      </c>
      <c r="C16" s="226" t="str">
        <f>IF(Data!R309&gt;0,Data!R309,"")</f>
        <v/>
      </c>
      <c r="D16" s="226" t="str">
        <f>IF(Data!P309&gt;0,Data!P309,"")</f>
        <v/>
      </c>
      <c r="E16" s="199" t="str">
        <f t="shared" si="0"/>
        <v/>
      </c>
      <c r="F16" s="227" t="str">
        <f>IF(Data!T309&gt;0,Data!T309,"")</f>
        <v/>
      </c>
      <c r="G16" s="227" t="str">
        <f>IF(Data!V309&gt;0,Data!V309,"")</f>
        <v/>
      </c>
      <c r="H16" s="227" t="str">
        <f>IF(Data!X309&gt;0,Data!X309,"")</f>
        <v/>
      </c>
      <c r="I16" s="227" t="str">
        <f>IF(Data!Z309&gt;0,Data!Z309,"")</f>
        <v/>
      </c>
      <c r="J16" s="227" t="str">
        <f>IF(Data!AB309&gt;0,Data!AB309,"")</f>
        <v/>
      </c>
      <c r="K16" s="227" t="str">
        <f>IF(Data!AD309&gt;0,Data!AD309,"")</f>
        <v/>
      </c>
      <c r="L16" s="227" t="str">
        <f>IF(Data!AF309&gt;0,Data!AF309,"")</f>
        <v/>
      </c>
      <c r="M16" s="228" t="str">
        <f>IF(Data!AH309&gt;0,Data!AH309,"")</f>
        <v/>
      </c>
      <c r="N16" s="197" t="str">
        <f>IF(Data!K309&gt;0,Data!K309,"")</f>
        <v/>
      </c>
      <c r="P16" s="197" t="str">
        <f>IF(OR(ISNUMBER(B16),ISNUMBER(N16)),Data!G309,"")</f>
        <v/>
      </c>
    </row>
    <row r="17" spans="1:16" x14ac:dyDescent="0.2">
      <c r="A17" s="196">
        <v>10</v>
      </c>
      <c r="B17" s="197" t="str">
        <f>IF(Data!N310&gt;0,Data!N310,"")</f>
        <v/>
      </c>
      <c r="C17" s="226" t="str">
        <f>IF(Data!R310&gt;0,Data!R310,"")</f>
        <v/>
      </c>
      <c r="D17" s="226" t="str">
        <f>IF(Data!P310&gt;0,Data!P310,"")</f>
        <v/>
      </c>
      <c r="E17" s="199" t="str">
        <f t="shared" si="0"/>
        <v/>
      </c>
      <c r="F17" s="227" t="str">
        <f>IF(Data!T310&gt;0,Data!T310,"")</f>
        <v/>
      </c>
      <c r="G17" s="227" t="str">
        <f>IF(Data!V310&gt;0,Data!V310,"")</f>
        <v/>
      </c>
      <c r="H17" s="227" t="str">
        <f>IF(Data!X310&gt;0,Data!X310,"")</f>
        <v/>
      </c>
      <c r="I17" s="227" t="str">
        <f>IF(Data!Z310&gt;0,Data!Z310,"")</f>
        <v/>
      </c>
      <c r="J17" s="227" t="str">
        <f>IF(Data!AB310&gt;0,Data!AB310,"")</f>
        <v/>
      </c>
      <c r="K17" s="227" t="str">
        <f>IF(Data!AD310&gt;0,Data!AD310,"")</f>
        <v/>
      </c>
      <c r="L17" s="227" t="str">
        <f>IF(Data!AF310&gt;0,Data!AF310,"")</f>
        <v/>
      </c>
      <c r="M17" s="228" t="str">
        <f>IF(Data!AH310&gt;0,Data!AH310,"")</f>
        <v/>
      </c>
      <c r="N17" s="197" t="str">
        <f>IF(Data!K310&gt;0,Data!K310,"")</f>
        <v/>
      </c>
      <c r="P17" s="197" t="str">
        <f>IF(OR(ISNUMBER(B17),ISNUMBER(N17)),Data!G310,"")</f>
        <v/>
      </c>
    </row>
    <row r="18" spans="1:16" x14ac:dyDescent="0.2">
      <c r="A18" s="196">
        <v>11</v>
      </c>
      <c r="B18" s="197" t="str">
        <f>IF(Data!N311&gt;0,Data!N311,"")</f>
        <v/>
      </c>
      <c r="C18" s="226" t="str">
        <f>IF(Data!R311&gt;0,Data!R311,"")</f>
        <v/>
      </c>
      <c r="D18" s="226" t="str">
        <f>IF(Data!P311&gt;0,Data!P311,"")</f>
        <v/>
      </c>
      <c r="E18" s="199" t="str">
        <f t="shared" si="0"/>
        <v/>
      </c>
      <c r="F18" s="227" t="str">
        <f>IF(Data!T311&gt;0,Data!T311,"")</f>
        <v/>
      </c>
      <c r="G18" s="227" t="str">
        <f>IF(Data!V311&gt;0,Data!V311,"")</f>
        <v/>
      </c>
      <c r="H18" s="227" t="str">
        <f>IF(Data!X311&gt;0,Data!X311,"")</f>
        <v/>
      </c>
      <c r="I18" s="227" t="str">
        <f>IF(Data!Z311&gt;0,Data!Z311,"")</f>
        <v/>
      </c>
      <c r="J18" s="227" t="str">
        <f>IF(Data!AB311&gt;0,Data!AB311,"")</f>
        <v/>
      </c>
      <c r="K18" s="227" t="str">
        <f>IF(Data!AD311&gt;0,Data!AD311,"")</f>
        <v/>
      </c>
      <c r="L18" s="227" t="str">
        <f>IF(Data!AF311&gt;0,Data!AF311,"")</f>
        <v/>
      </c>
      <c r="M18" s="228" t="str">
        <f>IF(Data!AH311&gt;0,Data!AH311,"")</f>
        <v/>
      </c>
      <c r="N18" s="197" t="str">
        <f>IF(Data!K311&gt;0,Data!K311,"")</f>
        <v/>
      </c>
      <c r="P18" s="197" t="str">
        <f>IF(OR(ISNUMBER(B18),ISNUMBER(N18)),Data!G311,"")</f>
        <v/>
      </c>
    </row>
    <row r="19" spans="1:16" x14ac:dyDescent="0.2">
      <c r="A19" s="196">
        <v>12</v>
      </c>
      <c r="B19" s="197">
        <f>IF(Data!N312&gt;0,Data!N312,"")</f>
        <v>12.495899999999999</v>
      </c>
      <c r="C19" s="226">
        <f>IF(Data!R312&gt;0,Data!R312,"")</f>
        <v>15.6</v>
      </c>
      <c r="D19" s="226">
        <f>IF(Data!P312&gt;0,Data!P312,"")</f>
        <v>4.76</v>
      </c>
      <c r="E19" s="199">
        <f t="shared" si="0"/>
        <v>1.7378008287493744E-2</v>
      </c>
      <c r="F19" s="227">
        <f>IF(Data!T312&gt;0,Data!T312,"")</f>
        <v>0.44</v>
      </c>
      <c r="G19" s="227">
        <f>IF(Data!V312&gt;0,Data!V312,"")</f>
        <v>0.43349499717764695</v>
      </c>
      <c r="H19" s="227">
        <f>IF(Data!X312&gt;0,Data!X312,"")</f>
        <v>0.42991434698423936</v>
      </c>
      <c r="I19" s="227">
        <f>IF(Data!Z312&gt;0,Data!Z312,"")</f>
        <v>0.26600000000000001</v>
      </c>
      <c r="J19" s="227">
        <f>IF(Data!AB312&gt;0,Data!AB312,"")</f>
        <v>0.47675113919840345</v>
      </c>
      <c r="K19" s="227">
        <f>IF(Data!AD312&gt;0,Data!AD312,"")</f>
        <v>4.5999999999999999E-2</v>
      </c>
      <c r="L19" s="227">
        <f>IF(Data!AF312&gt;0,Data!AF312,"")</f>
        <v>5.1999999999999998E-2</v>
      </c>
      <c r="M19" s="228">
        <f>IF(Data!AH312&gt;0,Data!AH312,"")</f>
        <v>0.161</v>
      </c>
      <c r="N19" s="197">
        <f>IF(Data!K312&gt;0,Data!K312,"")</f>
        <v>12.9</v>
      </c>
      <c r="P19" s="197" t="str">
        <f>IF(OR(ISNUMBER(B19),ISNUMBER(N19)),Data!G312,"")</f>
        <v>Rain</v>
      </c>
    </row>
    <row r="20" spans="1:16" x14ac:dyDescent="0.2">
      <c r="A20" s="196">
        <v>13</v>
      </c>
      <c r="B20" s="197">
        <f>IF(Data!N313&gt;0,Data!N313,"")</f>
        <v>20.6264</v>
      </c>
      <c r="C20" s="226">
        <f>IF(Data!R313&gt;0,Data!R313,"")</f>
        <v>12.1</v>
      </c>
      <c r="D20" s="226">
        <f>IF(Data!P313&gt;0,Data!P313,"")</f>
        <v>4.83</v>
      </c>
      <c r="E20" s="199">
        <f t="shared" si="0"/>
        <v>1.4791083881682047E-2</v>
      </c>
      <c r="F20" s="227">
        <f>IF(Data!T313&gt;0,Data!T313,"")</f>
        <v>0.25600000000000001</v>
      </c>
      <c r="G20" s="227">
        <f>IF(Data!V313&gt;0,Data!V313,"")</f>
        <v>0.37950578179179095</v>
      </c>
      <c r="H20" s="227">
        <f>IF(Data!X313&gt;0,Data!X313,"")</f>
        <v>0.30474518540109513</v>
      </c>
      <c r="I20" s="227">
        <f>IF(Data!Z313&gt;0,Data!Z313,"")</f>
        <v>0.14000000000000001</v>
      </c>
      <c r="J20" s="227">
        <f>IF(Data!AB313&gt;0,Data!AB313,"")</f>
        <v>0.37037507068019287</v>
      </c>
      <c r="K20" s="227">
        <f>IF(Data!AD313&gt;0,Data!AD313,"")</f>
        <v>4.5999999999999999E-2</v>
      </c>
      <c r="L20" s="227">
        <f>IF(Data!AF313&gt;0,Data!AF313,"")</f>
        <v>3.5000000000000003E-2</v>
      </c>
      <c r="M20" s="228">
        <f>IF(Data!AH313&gt;0,Data!AH313,"")</f>
        <v>9.0999999999999998E-2</v>
      </c>
      <c r="N20" s="197">
        <f>IF(Data!K313&gt;0,Data!K313,"")</f>
        <v>21.6</v>
      </c>
      <c r="P20" s="197" t="str">
        <f>IF(OR(ISNUMBER(B20),ISNUMBER(N20)),Data!G313,"")</f>
        <v>Rain</v>
      </c>
    </row>
    <row r="21" spans="1:16" x14ac:dyDescent="0.2">
      <c r="A21" s="196">
        <v>14</v>
      </c>
      <c r="B21" s="197">
        <f>IF(Data!N314&gt;0,Data!N314,"")</f>
        <v>13.408999999999999</v>
      </c>
      <c r="C21" s="226">
        <f>IF(Data!R314&gt;0,Data!R314,"")</f>
        <v>26.4</v>
      </c>
      <c r="D21" s="226">
        <f>IF(Data!P314&gt;0,Data!P314,"")</f>
        <v>4.38</v>
      </c>
      <c r="E21" s="199">
        <f t="shared" si="0"/>
        <v>4.1686938347033506E-2</v>
      </c>
      <c r="F21" s="227">
        <f>IF(Data!T314&gt;0,Data!T314,"")</f>
        <v>9.0999999999999998E-2</v>
      </c>
      <c r="G21" s="227">
        <f>IF(Data!V314&gt;0,Data!V314,"")</f>
        <v>0.52317582775582605</v>
      </c>
      <c r="H21" s="227">
        <f>IF(Data!X314&gt;0,Data!X314,"")</f>
        <v>0.75101496949886537</v>
      </c>
      <c r="I21" s="227">
        <f>IF(Data!Z314&gt;0,Data!Z314,"")</f>
        <v>0.48499999999999999</v>
      </c>
      <c r="J21" s="227">
        <f>IF(Data!AB314&gt;0,Data!AB314,"")</f>
        <v>0.50548044237485446</v>
      </c>
      <c r="K21" s="227">
        <f>IF(Data!AD314&gt;0,Data!AD314,"")</f>
        <v>3.9E-2</v>
      </c>
      <c r="L21" s="227">
        <f>IF(Data!AF314&gt;0,Data!AF314,"")</f>
        <v>2.5000000000000001E-2</v>
      </c>
      <c r="M21" s="228">
        <f>IF(Data!AH314&gt;0,Data!AH314,"")</f>
        <v>0.19500000000000001</v>
      </c>
      <c r="N21" s="197">
        <f>IF(Data!K314&gt;0,Data!K314,"")</f>
        <v>14</v>
      </c>
      <c r="P21" s="197" t="str">
        <f>IF(OR(ISNUMBER(B21),ISNUMBER(N21)),Data!G314,"")</f>
        <v>Rain</v>
      </c>
    </row>
    <row r="22" spans="1:16" x14ac:dyDescent="0.2">
      <c r="A22" s="196">
        <v>15</v>
      </c>
      <c r="B22" s="197" t="str">
        <f>IF(Data!N315&gt;0,Data!N315,"")</f>
        <v/>
      </c>
      <c r="C22" s="226" t="str">
        <f>IF(Data!R315&gt;0,Data!R315,"")</f>
        <v/>
      </c>
      <c r="D22" s="226" t="str">
        <f>IF(Data!P315&gt;0,Data!P315,"")</f>
        <v/>
      </c>
      <c r="E22" s="199" t="str">
        <f t="shared" si="0"/>
        <v/>
      </c>
      <c r="F22" s="227" t="str">
        <f>IF(Data!T315&gt;0,Data!T315,"")</f>
        <v/>
      </c>
      <c r="G22" s="227" t="str">
        <f>IF(Data!V315&gt;0,Data!V315,"")</f>
        <v/>
      </c>
      <c r="H22" s="227" t="str">
        <f>IF(Data!X315&gt;0,Data!X315,"")</f>
        <v/>
      </c>
      <c r="I22" s="227" t="str">
        <f>IF(Data!Z315&gt;0,Data!Z315,"")</f>
        <v/>
      </c>
      <c r="J22" s="227" t="str">
        <f>IF(Data!AB315&gt;0,Data!AB315,"")</f>
        <v/>
      </c>
      <c r="K22" s="227" t="str">
        <f>IF(Data!AD315&gt;0,Data!AD315,"")</f>
        <v/>
      </c>
      <c r="L22" s="227" t="str">
        <f>IF(Data!AF315&gt;0,Data!AF315,"")</f>
        <v/>
      </c>
      <c r="M22" s="228" t="str">
        <f>IF(Data!AH315&gt;0,Data!AH315,"")</f>
        <v/>
      </c>
      <c r="N22" s="197">
        <f>IF(Data!K315&gt;0,Data!K315,"")</f>
        <v>0.2</v>
      </c>
      <c r="P22" s="197" t="str">
        <f>IF(OR(ISNUMBER(B22),ISNUMBER(N22)),Data!G315,"")</f>
        <v>Rain</v>
      </c>
    </row>
    <row r="23" spans="1:16" x14ac:dyDescent="0.2">
      <c r="A23" s="196">
        <v>16</v>
      </c>
      <c r="B23" s="197" t="str">
        <f>IF(Data!N316&gt;0,Data!N316,"")</f>
        <v/>
      </c>
      <c r="C23" s="226" t="str">
        <f>IF(Data!R316&gt;0,Data!R316,"")</f>
        <v/>
      </c>
      <c r="D23" s="226" t="str">
        <f>IF(Data!P316&gt;0,Data!P316,"")</f>
        <v/>
      </c>
      <c r="E23" s="199" t="str">
        <f t="shared" si="0"/>
        <v/>
      </c>
      <c r="F23" s="227" t="str">
        <f>IF(Data!T316&gt;0,Data!T316,"")</f>
        <v/>
      </c>
      <c r="G23" s="227" t="str">
        <f>IF(Data!V316&gt;0,Data!V316,"")</f>
        <v/>
      </c>
      <c r="H23" s="227" t="str">
        <f>IF(Data!X316&gt;0,Data!X316,"")</f>
        <v/>
      </c>
      <c r="I23" s="227" t="str">
        <f>IF(Data!Z316&gt;0,Data!Z316,"")</f>
        <v/>
      </c>
      <c r="J23" s="227" t="str">
        <f>IF(Data!AB316&gt;0,Data!AB316,"")</f>
        <v/>
      </c>
      <c r="K23" s="227" t="str">
        <f>IF(Data!AD316&gt;0,Data!AD316,"")</f>
        <v/>
      </c>
      <c r="L23" s="227" t="str">
        <f>IF(Data!AF316&gt;0,Data!AF316,"")</f>
        <v/>
      </c>
      <c r="M23" s="228" t="str">
        <f>IF(Data!AH316&gt;0,Data!AH316,"")</f>
        <v/>
      </c>
      <c r="N23" s="197" t="str">
        <f>IF(Data!K316&gt;0,Data!K316,"")</f>
        <v/>
      </c>
      <c r="P23" s="197" t="str">
        <f>IF(OR(ISNUMBER(B23),ISNUMBER(N23)),Data!G316,"")</f>
        <v/>
      </c>
    </row>
    <row r="24" spans="1:16" x14ac:dyDescent="0.2">
      <c r="A24" s="196">
        <v>17</v>
      </c>
      <c r="B24" s="197" t="str">
        <f>IF(Data!N317&gt;0,Data!N317,"")</f>
        <v/>
      </c>
      <c r="C24" s="226" t="str">
        <f>IF(Data!R317&gt;0,Data!R317,"")</f>
        <v/>
      </c>
      <c r="D24" s="226" t="str">
        <f>IF(Data!P317&gt;0,Data!P317,"")</f>
        <v/>
      </c>
      <c r="E24" s="199" t="str">
        <f t="shared" si="0"/>
        <v/>
      </c>
      <c r="F24" s="227" t="str">
        <f>IF(Data!T317&gt;0,Data!T317,"")</f>
        <v/>
      </c>
      <c r="G24" s="227" t="str">
        <f>IF(Data!V317&gt;0,Data!V317,"")</f>
        <v/>
      </c>
      <c r="H24" s="227" t="str">
        <f>IF(Data!X317&gt;0,Data!X317,"")</f>
        <v/>
      </c>
      <c r="I24" s="227" t="str">
        <f>IF(Data!Z317&gt;0,Data!Z317,"")</f>
        <v/>
      </c>
      <c r="J24" s="227" t="str">
        <f>IF(Data!AB317&gt;0,Data!AB317,"")</f>
        <v/>
      </c>
      <c r="K24" s="227" t="str">
        <f>IF(Data!AD317&gt;0,Data!AD317,"")</f>
        <v/>
      </c>
      <c r="L24" s="227" t="str">
        <f>IF(Data!AF317&gt;0,Data!AF317,"")</f>
        <v/>
      </c>
      <c r="M24" s="228" t="str">
        <f>IF(Data!AH317&gt;0,Data!AH317,"")</f>
        <v/>
      </c>
      <c r="N24" s="197" t="str">
        <f>IF(Data!K317&gt;0,Data!K317,"")</f>
        <v/>
      </c>
      <c r="P24" s="197" t="str">
        <f>IF(OR(ISNUMBER(B24),ISNUMBER(N24)),Data!G317,"")</f>
        <v/>
      </c>
    </row>
    <row r="25" spans="1:16" x14ac:dyDescent="0.2">
      <c r="A25" s="196">
        <v>18</v>
      </c>
      <c r="B25" s="197" t="str">
        <f>IF(Data!N318&gt;0,Data!N318,"")</f>
        <v/>
      </c>
      <c r="C25" s="226" t="str">
        <f>IF(Data!R318&gt;0,Data!R318,"")</f>
        <v/>
      </c>
      <c r="D25" s="226" t="str">
        <f>IF(Data!P318&gt;0,Data!P318,"")</f>
        <v/>
      </c>
      <c r="E25" s="199" t="str">
        <f t="shared" si="0"/>
        <v/>
      </c>
      <c r="F25" s="227" t="str">
        <f>IF(Data!T318&gt;0,Data!T318,"")</f>
        <v/>
      </c>
      <c r="G25" s="227" t="str">
        <f>IF(Data!V318&gt;0,Data!V318,"")</f>
        <v/>
      </c>
      <c r="H25" s="227" t="str">
        <f>IF(Data!X318&gt;0,Data!X318,"")</f>
        <v/>
      </c>
      <c r="I25" s="227" t="str">
        <f>IF(Data!Z318&gt;0,Data!Z318,"")</f>
        <v/>
      </c>
      <c r="J25" s="227" t="str">
        <f>IF(Data!AB318&gt;0,Data!AB318,"")</f>
        <v/>
      </c>
      <c r="K25" s="227" t="str">
        <f>IF(Data!AD318&gt;0,Data!AD318,"")</f>
        <v/>
      </c>
      <c r="L25" s="227" t="str">
        <f>IF(Data!AF318&gt;0,Data!AF318,"")</f>
        <v/>
      </c>
      <c r="M25" s="228" t="str">
        <f>IF(Data!AH318&gt;0,Data!AH318,"")</f>
        <v/>
      </c>
      <c r="N25" s="197" t="str">
        <f>IF(Data!K318&gt;0,Data!K318,"")</f>
        <v/>
      </c>
      <c r="P25" s="197" t="str">
        <f>IF(OR(ISNUMBER(B25),ISNUMBER(N25)),Data!G318,"")</f>
        <v/>
      </c>
    </row>
    <row r="26" spans="1:16" x14ac:dyDescent="0.2">
      <c r="A26" s="196">
        <v>19</v>
      </c>
      <c r="B26" s="197" t="str">
        <f>IF(Data!N319&gt;0,Data!N319,"")</f>
        <v/>
      </c>
      <c r="C26" s="226" t="str">
        <f>IF(Data!R319&gt;0,Data!R319,"")</f>
        <v/>
      </c>
      <c r="D26" s="226" t="str">
        <f>IF(Data!P319&gt;0,Data!P319,"")</f>
        <v/>
      </c>
      <c r="E26" s="199" t="str">
        <f t="shared" si="0"/>
        <v/>
      </c>
      <c r="F26" s="227" t="str">
        <f>IF(Data!T319&gt;0,Data!T319,"")</f>
        <v/>
      </c>
      <c r="G26" s="227" t="str">
        <f>IF(Data!V319&gt;0,Data!V319,"")</f>
        <v/>
      </c>
      <c r="H26" s="227" t="str">
        <f>IF(Data!X319&gt;0,Data!X319,"")</f>
        <v/>
      </c>
      <c r="I26" s="227" t="str">
        <f>IF(Data!Z319&gt;0,Data!Z319,"")</f>
        <v/>
      </c>
      <c r="J26" s="227" t="str">
        <f>IF(Data!AB319&gt;0,Data!AB319,"")</f>
        <v/>
      </c>
      <c r="K26" s="227" t="str">
        <f>IF(Data!AD319&gt;0,Data!AD319,"")</f>
        <v/>
      </c>
      <c r="L26" s="227" t="str">
        <f>IF(Data!AF319&gt;0,Data!AF319,"")</f>
        <v/>
      </c>
      <c r="M26" s="228" t="str">
        <f>IF(Data!AH319&gt;0,Data!AH319,"")</f>
        <v/>
      </c>
      <c r="N26" s="197" t="str">
        <f>IF(Data!K319&gt;0,Data!K319,"")</f>
        <v/>
      </c>
      <c r="P26" s="197" t="str">
        <f>IF(OR(ISNUMBER(B26),ISNUMBER(N26)),Data!G319,"")</f>
        <v/>
      </c>
    </row>
    <row r="27" spans="1:16" x14ac:dyDescent="0.2">
      <c r="A27" s="196">
        <v>20</v>
      </c>
      <c r="B27" s="197">
        <f>IF(Data!N320&gt;0,Data!N320,"")</f>
        <v>4.8047000000000004</v>
      </c>
      <c r="C27" s="226">
        <f>IF(Data!R320&gt;0,Data!R320,"")</f>
        <v>21.4</v>
      </c>
      <c r="D27" s="226">
        <f>IF(Data!P320&gt;0,Data!P320,"")</f>
        <v>5.67</v>
      </c>
      <c r="E27" s="199">
        <f t="shared" si="0"/>
        <v>2.13796208950223E-3</v>
      </c>
      <c r="F27" s="227">
        <f>IF(Data!T320&gt;0,Data!T320,"")</f>
        <v>9.9000000000000005E-2</v>
      </c>
      <c r="G27" s="227">
        <f>IF(Data!V320&gt;0,Data!V320,"")</f>
        <v>1.0587759519393598</v>
      </c>
      <c r="H27" s="227">
        <f>IF(Data!X320&gt;0,Data!X320,"")</f>
        <v>0.87451520892756773</v>
      </c>
      <c r="I27" s="227">
        <f>IF(Data!Z320&gt;0,Data!Z320,"")</f>
        <v>3.6999999999999998E-2</v>
      </c>
      <c r="J27" s="227">
        <f>IF(Data!AB320&gt;0,Data!AB320,"")</f>
        <v>1.9862042574422083</v>
      </c>
      <c r="K27" s="227">
        <f>IF(Data!AD320&gt;0,Data!AD320,"")</f>
        <v>7.0999999999999994E-2</v>
      </c>
      <c r="L27" s="227">
        <f>IF(Data!AF320&gt;0,Data!AF320,"")</f>
        <v>3.4000000000000002E-2</v>
      </c>
      <c r="M27" s="228">
        <f>IF(Data!AH320&gt;0,Data!AH320,"")</f>
        <v>0.19900000000000001</v>
      </c>
      <c r="N27" s="197">
        <f>IF(Data!K320&gt;0,Data!K320,"")</f>
        <v>3.9</v>
      </c>
      <c r="P27" s="197" t="str">
        <f>IF(OR(ISNUMBER(B27),ISNUMBER(N27)),Data!G320,"")</f>
        <v>Rain</v>
      </c>
    </row>
    <row r="28" spans="1:16" x14ac:dyDescent="0.2">
      <c r="A28" s="196">
        <v>21</v>
      </c>
      <c r="B28" s="197">
        <f>IF(Data!N321&gt;0,Data!N321,"")</f>
        <v>10.9779</v>
      </c>
      <c r="C28" s="226">
        <f>IF(Data!R321&gt;0,Data!R321,"")</f>
        <v>9.9</v>
      </c>
      <c r="D28" s="226">
        <f>IF(Data!P321&gt;0,Data!P321,"")</f>
        <v>4.9400000000000004</v>
      </c>
      <c r="E28" s="199">
        <f t="shared" si="0"/>
        <v>1.1481536214968798E-2</v>
      </c>
      <c r="F28" s="227">
        <f>IF(Data!T321&gt;0,Data!T321,"")</f>
        <v>6.8000000000000005E-2</v>
      </c>
      <c r="G28" s="227">
        <f>IF(Data!V321&gt;0,Data!V321,"")</f>
        <v>0.32370939601645032</v>
      </c>
      <c r="H28" s="227">
        <f>IF(Data!X321&gt;0,Data!X321,"")</f>
        <v>0.22663962857321315</v>
      </c>
      <c r="I28" s="227">
        <f>IF(Data!Z321&gt;0,Data!Z321,"")</f>
        <v>1.0999999999999999E-2</v>
      </c>
      <c r="J28" s="227">
        <f>IF(Data!AB321&gt;0,Data!AB321,"")</f>
        <v>0.37736327956095128</v>
      </c>
      <c r="K28" s="227">
        <f>IF(Data!AD321&gt;0,Data!AD321,"")</f>
        <v>3.1E-2</v>
      </c>
      <c r="L28" s="227">
        <f>IF(Data!AF321&gt;0,Data!AF321,"")</f>
        <v>1.2E-2</v>
      </c>
      <c r="M28" s="228">
        <f>IF(Data!AH321&gt;0,Data!AH321,"")</f>
        <v>6.8000000000000005E-2</v>
      </c>
      <c r="N28" s="197">
        <f>IF(Data!K321&gt;0,Data!K321,"")</f>
        <v>10.3</v>
      </c>
      <c r="P28" s="197" t="str">
        <f>IF(OR(ISNUMBER(B28),ISNUMBER(N28)),Data!G321,"")</f>
        <v>Rain</v>
      </c>
    </row>
    <row r="29" spans="1:16" x14ac:dyDescent="0.2">
      <c r="A29" s="196">
        <v>22</v>
      </c>
      <c r="B29" s="197">
        <f>IF(Data!N322&gt;0,Data!N322,"")</f>
        <v>3.5535000000000001</v>
      </c>
      <c r="C29" s="226">
        <f>IF(Data!R322&gt;0,Data!R322,"")</f>
        <v>25.4</v>
      </c>
      <c r="D29" s="226">
        <f>IF(Data!P322&gt;0,Data!P322,"")</f>
        <v>4.74</v>
      </c>
      <c r="E29" s="199">
        <f t="shared" si="0"/>
        <v>1.8197008586099819E-2</v>
      </c>
      <c r="F29" s="227">
        <f>IF(Data!T322&gt;0,Data!T322,"")</f>
        <v>0.10199999999999999</v>
      </c>
      <c r="G29" s="227">
        <f>IF(Data!V322&gt;0,Data!V322,"")</f>
        <v>0.80825695669704056</v>
      </c>
      <c r="H29" s="227">
        <f>IF(Data!X322&gt;0,Data!X322,"")</f>
        <v>1.1038251129478878</v>
      </c>
      <c r="I29" s="227">
        <f>IF(Data!Z322&gt;0,Data!Z322,"")</f>
        <v>0.05</v>
      </c>
      <c r="J29" s="227">
        <f>IF(Data!AB322&gt;0,Data!AB322,"")</f>
        <v>1.5296412772326626</v>
      </c>
      <c r="K29" s="227">
        <f>IF(Data!AD322&gt;0,Data!AD322,"")</f>
        <v>0.10100000000000001</v>
      </c>
      <c r="L29" s="227">
        <f>IF(Data!AF322&gt;0,Data!AF322,"")</f>
        <v>1.9E-2</v>
      </c>
      <c r="M29" s="228">
        <f>IF(Data!AH322&gt;0,Data!AH322,"")</f>
        <v>0.10100000000000001</v>
      </c>
      <c r="N29" s="197">
        <f>IF(Data!K322&gt;0,Data!K322,"")</f>
        <v>4</v>
      </c>
      <c r="P29" s="197" t="str">
        <f>IF(OR(ISNUMBER(B29),ISNUMBER(N29)),Data!G322,"")</f>
        <v>Rain</v>
      </c>
    </row>
    <row r="30" spans="1:16" x14ac:dyDescent="0.2">
      <c r="A30" s="196">
        <v>23</v>
      </c>
      <c r="B30" s="197">
        <f>IF(Data!N323&gt;0,Data!N323,"")</f>
        <v>6.2835999999999999</v>
      </c>
      <c r="C30" s="226">
        <f>IF(Data!R323&gt;0,Data!R323,"")</f>
        <v>33.5</v>
      </c>
      <c r="D30" s="226">
        <f>IF(Data!P323&gt;0,Data!P323,"")</f>
        <v>4.3</v>
      </c>
      <c r="E30" s="199">
        <f t="shared" si="0"/>
        <v>5.0118723362727241E-2</v>
      </c>
      <c r="F30" s="227">
        <f>IF(Data!T323&gt;0,Data!T323,"")</f>
        <v>0.107</v>
      </c>
      <c r="G30" s="227">
        <f>IF(Data!V323&gt;0,Data!V323,"")</f>
        <v>0.82294021611160384</v>
      </c>
      <c r="H30" s="227">
        <f>IF(Data!X323&gt;0,Data!X323,"")</f>
        <v>1.0243844183964523</v>
      </c>
      <c r="I30" s="227">
        <f>IF(Data!Z323&gt;0,Data!Z323,"")</f>
        <v>2.7E-2</v>
      </c>
      <c r="J30" s="227">
        <f>IF(Data!AB323&gt;0,Data!AB323,"")</f>
        <v>0.9550552137036421</v>
      </c>
      <c r="K30" s="227">
        <f>IF(Data!AD323&gt;0,Data!AD323,"")</f>
        <v>7.4999999999999997E-2</v>
      </c>
      <c r="L30" s="227">
        <f>IF(Data!AF323&gt;0,Data!AF323,"")</f>
        <v>1.7000000000000001E-2</v>
      </c>
      <c r="M30" s="228">
        <f>IF(Data!AH323&gt;0,Data!AH323,"")</f>
        <v>9.5000000000000001E-2</v>
      </c>
      <c r="N30" s="197">
        <f>IF(Data!K323&gt;0,Data!K323,"")</f>
        <v>7</v>
      </c>
      <c r="P30" s="197" t="str">
        <f>IF(OR(ISNUMBER(B30),ISNUMBER(N30)),Data!G323,"")</f>
        <v>Rain</v>
      </c>
    </row>
    <row r="31" spans="1:16" x14ac:dyDescent="0.2">
      <c r="A31" s="196">
        <v>24</v>
      </c>
      <c r="B31" s="197" t="str">
        <f>IF(Data!N324&gt;0,Data!N324,"")</f>
        <v/>
      </c>
      <c r="C31" s="226" t="str">
        <f>IF(Data!R324&gt;0,Data!R324,"")</f>
        <v/>
      </c>
      <c r="D31" s="226" t="str">
        <f>IF(Data!P324&gt;0,Data!P324,"")</f>
        <v/>
      </c>
      <c r="E31" s="199" t="str">
        <f t="shared" si="0"/>
        <v/>
      </c>
      <c r="F31" s="227" t="str">
        <f>IF(Data!T324&gt;0,Data!T324,"")</f>
        <v/>
      </c>
      <c r="G31" s="227" t="str">
        <f>IF(Data!V324&gt;0,Data!V324,"")</f>
        <v/>
      </c>
      <c r="H31" s="227" t="str">
        <f>IF(Data!X324&gt;0,Data!X324,"")</f>
        <v/>
      </c>
      <c r="I31" s="227" t="str">
        <f>IF(Data!Z324&gt;0,Data!Z324,"")</f>
        <v/>
      </c>
      <c r="J31" s="227" t="str">
        <f>IF(Data!AB324&gt;0,Data!AB324,"")</f>
        <v/>
      </c>
      <c r="K31" s="227" t="str">
        <f>IF(Data!AD324&gt;0,Data!AD324,"")</f>
        <v/>
      </c>
      <c r="L31" s="227" t="str">
        <f>IF(Data!AF324&gt;0,Data!AF324,"")</f>
        <v/>
      </c>
      <c r="M31" s="228" t="str">
        <f>IF(Data!AH324&gt;0,Data!AH324,"")</f>
        <v/>
      </c>
      <c r="N31" s="197">
        <f>IF(Data!K324&gt;0,Data!K324,"")</f>
        <v>0.3</v>
      </c>
      <c r="P31" s="197" t="str">
        <f>IF(OR(ISNUMBER(B31),ISNUMBER(N31)),Data!G324,"")</f>
        <v>Rain</v>
      </c>
    </row>
    <row r="32" spans="1:16" x14ac:dyDescent="0.2">
      <c r="A32" s="196">
        <v>25</v>
      </c>
      <c r="B32" s="197" t="str">
        <f>IF(Data!N325&gt;0,Data!N325,"")</f>
        <v/>
      </c>
      <c r="C32" s="226" t="str">
        <f>IF(Data!R325&gt;0,Data!R325,"")</f>
        <v/>
      </c>
      <c r="D32" s="226" t="str">
        <f>IF(Data!P325&gt;0,Data!P325,"")</f>
        <v/>
      </c>
      <c r="E32" s="199" t="str">
        <f t="shared" si="0"/>
        <v/>
      </c>
      <c r="F32" s="227" t="str">
        <f>IF(Data!T325&gt;0,Data!T325,"")</f>
        <v/>
      </c>
      <c r="G32" s="227" t="str">
        <f>IF(Data!V325&gt;0,Data!V325,"")</f>
        <v/>
      </c>
      <c r="H32" s="227" t="str">
        <f>IF(Data!X325&gt;0,Data!X325,"")</f>
        <v/>
      </c>
      <c r="I32" s="227" t="str">
        <f>IF(Data!Z325&gt;0,Data!Z325,"")</f>
        <v/>
      </c>
      <c r="J32" s="227" t="str">
        <f>IF(Data!AB325&gt;0,Data!AB325,"")</f>
        <v/>
      </c>
      <c r="K32" s="227" t="str">
        <f>IF(Data!AD325&gt;0,Data!AD325,"")</f>
        <v/>
      </c>
      <c r="L32" s="227" t="str">
        <f>IF(Data!AF325&gt;0,Data!AF325,"")</f>
        <v/>
      </c>
      <c r="M32" s="228" t="str">
        <f>IF(Data!AH325&gt;0,Data!AH325,"")</f>
        <v/>
      </c>
      <c r="N32" s="197" t="str">
        <f>IF(Data!K325&gt;0,Data!K325,"")</f>
        <v/>
      </c>
      <c r="P32" s="197" t="str">
        <f>IF(OR(ISNUMBER(B32),ISNUMBER(N32)),Data!G325,"")</f>
        <v/>
      </c>
    </row>
    <row r="33" spans="1:16" x14ac:dyDescent="0.2">
      <c r="A33" s="196">
        <v>26</v>
      </c>
      <c r="B33" s="197" t="str">
        <f>IF(Data!N326&gt;0,Data!N326,"")</f>
        <v/>
      </c>
      <c r="C33" s="226" t="str">
        <f>IF(Data!R326&gt;0,Data!R326,"")</f>
        <v/>
      </c>
      <c r="D33" s="226" t="str">
        <f>IF(Data!P326&gt;0,Data!P326,"")</f>
        <v/>
      </c>
      <c r="E33" s="199" t="str">
        <f t="shared" si="0"/>
        <v/>
      </c>
      <c r="F33" s="227" t="str">
        <f>IF(Data!T326&gt;0,Data!T326,"")</f>
        <v/>
      </c>
      <c r="G33" s="227" t="str">
        <f>IF(Data!V326&gt;0,Data!V326,"")</f>
        <v/>
      </c>
      <c r="H33" s="227" t="str">
        <f>IF(Data!X326&gt;0,Data!X326,"")</f>
        <v/>
      </c>
      <c r="I33" s="227" t="str">
        <f>IF(Data!Z326&gt;0,Data!Z326,"")</f>
        <v/>
      </c>
      <c r="J33" s="227" t="str">
        <f>IF(Data!AB326&gt;0,Data!AB326,"")</f>
        <v/>
      </c>
      <c r="K33" s="227" t="str">
        <f>IF(Data!AD326&gt;0,Data!AD326,"")</f>
        <v/>
      </c>
      <c r="L33" s="227" t="str">
        <f>IF(Data!AF326&gt;0,Data!AF326,"")</f>
        <v/>
      </c>
      <c r="M33" s="228" t="str">
        <f>IF(Data!AH326&gt;0,Data!AH326,"")</f>
        <v/>
      </c>
      <c r="N33" s="197" t="str">
        <f>IF(Data!K326&gt;0,Data!K326,"")</f>
        <v/>
      </c>
      <c r="P33" s="197" t="str">
        <f>IF(OR(ISNUMBER(B33),ISNUMBER(N33)),Data!G326,"")</f>
        <v/>
      </c>
    </row>
    <row r="34" spans="1:16" x14ac:dyDescent="0.2">
      <c r="A34" s="196">
        <v>27</v>
      </c>
      <c r="B34" s="197">
        <f>IF(Data!N327&gt;0,Data!N327,"")</f>
        <v>4.9611000000000001</v>
      </c>
      <c r="C34" s="226">
        <f>IF(Data!R327&gt;0,Data!R327,"")</f>
        <v>12.2</v>
      </c>
      <c r="D34" s="226">
        <f>IF(Data!P327&gt;0,Data!P327,"")</f>
        <v>4.9000000000000004</v>
      </c>
      <c r="E34" s="199">
        <f t="shared" si="0"/>
        <v>1.2589254117941658E-2</v>
      </c>
      <c r="F34" s="227">
        <f>IF(Data!T327&gt;0,Data!T327,"")</f>
        <v>0.61499999999999999</v>
      </c>
      <c r="G34" s="227">
        <f>IF(Data!V327&gt;0,Data!V327,"")</f>
        <v>0.3842496040641884</v>
      </c>
      <c r="H34" s="227">
        <f>IF(Data!X327&gt;0,Data!X327,"")</f>
        <v>0.35781690991234827</v>
      </c>
      <c r="I34" s="227">
        <f>IF(Data!Z327&gt;0,Data!Z327,"")</f>
        <v>0.39500000000000002</v>
      </c>
      <c r="J34" s="227">
        <f>IF(Data!AB327&gt;0,Data!AB327,"")</f>
        <v>0.35639865291867617</v>
      </c>
      <c r="K34" s="227">
        <f>IF(Data!AD327&gt;0,Data!AD327,"")</f>
        <v>6.7000000000000004E-2</v>
      </c>
      <c r="L34" s="227">
        <f>IF(Data!AF327&gt;0,Data!AF327,"")</f>
        <v>5.8000000000000003E-2</v>
      </c>
      <c r="M34" s="228">
        <f>IF(Data!AH327&gt;0,Data!AH327,"")</f>
        <v>0.125</v>
      </c>
      <c r="N34" s="197">
        <f>IF(Data!K327&gt;0,Data!K327,"")</f>
        <v>5</v>
      </c>
      <c r="P34" s="197" t="str">
        <f>IF(OR(ISNUMBER(B34),ISNUMBER(N34)),Data!G327,"")</f>
        <v>Rain</v>
      </c>
    </row>
    <row r="35" spans="1:16" x14ac:dyDescent="0.2">
      <c r="A35" s="196">
        <v>28</v>
      </c>
      <c r="B35" s="197">
        <f>IF(Data!N328&gt;0,Data!N328,"")</f>
        <v>2.3736000000000002</v>
      </c>
      <c r="C35" s="226">
        <f>IF(Data!R328&gt;0,Data!R328,"")</f>
        <v>18.7</v>
      </c>
      <c r="D35" s="226">
        <f>IF(Data!P328&gt;0,Data!P328,"")</f>
        <v>4.95</v>
      </c>
      <c r="E35" s="199">
        <f t="shared" si="0"/>
        <v>1.1220184543019627E-2</v>
      </c>
      <c r="F35" s="227">
        <f>IF(Data!T328&gt;0,Data!T328,"")</f>
        <v>0.78200000000000003</v>
      </c>
      <c r="G35" s="227">
        <f>IF(Data!V328&gt;0,Data!V328,"")</f>
        <v>0.66029488105797918</v>
      </c>
      <c r="H35" s="227">
        <f>IF(Data!X328&gt;0,Data!X328,"")</f>
        <v>0.55207944868938807</v>
      </c>
      <c r="I35" s="227">
        <f>IF(Data!Z328&gt;0,Data!Z328,"")</f>
        <v>0.59</v>
      </c>
      <c r="J35" s="227">
        <f>IF(Data!AB328&gt;0,Data!AB328,"")</f>
        <v>0.87197317478795944</v>
      </c>
      <c r="K35" s="227">
        <f>IF(Data!AD328&gt;0,Data!AD328,"")</f>
        <v>6.8000000000000005E-2</v>
      </c>
      <c r="L35" s="227">
        <f>IF(Data!AF328&gt;0,Data!AF328,"")</f>
        <v>8.2000000000000003E-2</v>
      </c>
      <c r="M35" s="228">
        <f>IF(Data!AH328&gt;0,Data!AH328,"")</f>
        <v>0.122</v>
      </c>
      <c r="N35" s="197">
        <f>IF(Data!K328&gt;0,Data!K328,"")</f>
        <v>2.2999999999999998</v>
      </c>
      <c r="P35" s="197" t="str">
        <f>IF(OR(ISNUMBER(B35),ISNUMBER(N35)),Data!G328,"")</f>
        <v>Rain</v>
      </c>
    </row>
    <row r="36" spans="1:16" x14ac:dyDescent="0.2">
      <c r="A36" s="196">
        <v>29</v>
      </c>
      <c r="B36" s="197" t="str">
        <f>IF(Data!N329&gt;0,Data!N329,"")</f>
        <v/>
      </c>
      <c r="C36" s="226" t="str">
        <f>IF(Data!R329&gt;0,Data!R329,"")</f>
        <v/>
      </c>
      <c r="D36" s="226" t="str">
        <f>IF(Data!P329&gt;0,Data!P329,"")</f>
        <v/>
      </c>
      <c r="E36" s="199" t="str">
        <f t="shared" si="0"/>
        <v/>
      </c>
      <c r="F36" s="227" t="str">
        <f>IF(Data!T329&gt;0,Data!T329,"")</f>
        <v/>
      </c>
      <c r="G36" s="227" t="str">
        <f>IF(Data!V329&gt;0,Data!V329,"")</f>
        <v/>
      </c>
      <c r="H36" s="227" t="str">
        <f>IF(Data!X329&gt;0,Data!X329,"")</f>
        <v/>
      </c>
      <c r="I36" s="227" t="str">
        <f>IF(Data!Z329&gt;0,Data!Z329,"")</f>
        <v/>
      </c>
      <c r="J36" s="227" t="str">
        <f>IF(Data!AB329&gt;0,Data!AB329,"")</f>
        <v/>
      </c>
      <c r="K36" s="227" t="str">
        <f>IF(Data!AD329&gt;0,Data!AD329,"")</f>
        <v/>
      </c>
      <c r="L36" s="227" t="str">
        <f>IF(Data!AF329&gt;0,Data!AF329,"")</f>
        <v/>
      </c>
      <c r="M36" s="228" t="str">
        <f>IF(Data!AH329&gt;0,Data!AH329,"")</f>
        <v/>
      </c>
      <c r="N36" s="197" t="str">
        <f>IF(Data!K329&gt;0,Data!K329,"")</f>
        <v/>
      </c>
      <c r="P36" s="197" t="str">
        <f>IF(OR(ISNUMBER(B36),ISNUMBER(N36)),Data!G329,"")</f>
        <v/>
      </c>
    </row>
    <row r="37" spans="1:16" x14ac:dyDescent="0.2">
      <c r="A37" s="196">
        <v>30</v>
      </c>
      <c r="B37" s="197" t="str">
        <f>IF(Data!N330&gt;0,Data!N330,"")</f>
        <v/>
      </c>
      <c r="C37" s="226" t="str">
        <f>IF(Data!R330&gt;0,Data!R330,"")</f>
        <v/>
      </c>
      <c r="D37" s="226" t="str">
        <f>IF(Data!P330&gt;0,Data!P330,"")</f>
        <v/>
      </c>
      <c r="E37" s="199" t="str">
        <f t="shared" si="0"/>
        <v/>
      </c>
      <c r="F37" s="227" t="str">
        <f>IF(Data!T330&gt;0,Data!T330,"")</f>
        <v/>
      </c>
      <c r="G37" s="227" t="str">
        <f>IF(Data!V330&gt;0,Data!V330,"")</f>
        <v/>
      </c>
      <c r="H37" s="227" t="str">
        <f>IF(Data!X330&gt;0,Data!X330,"")</f>
        <v/>
      </c>
      <c r="I37" s="227" t="str">
        <f>IF(Data!Z330&gt;0,Data!Z330,"")</f>
        <v/>
      </c>
      <c r="J37" s="227" t="str">
        <f>IF(Data!AB330&gt;0,Data!AB330,"")</f>
        <v/>
      </c>
      <c r="K37" s="227" t="str">
        <f>IF(Data!AD330&gt;0,Data!AD330,"")</f>
        <v/>
      </c>
      <c r="L37" s="227" t="str">
        <f>IF(Data!AF330&gt;0,Data!AF330,"")</f>
        <v/>
      </c>
      <c r="M37" s="228" t="str">
        <f>IF(Data!AH330&gt;0,Data!AH330,"")</f>
        <v/>
      </c>
      <c r="N37" s="197" t="str">
        <f>IF(Data!K330&gt;0,Data!K330,"")</f>
        <v/>
      </c>
      <c r="P37" s="197" t="str">
        <f>IF(OR(ISNUMBER(B37),ISNUMBER(N37)),Data!G330,"")</f>
        <v/>
      </c>
    </row>
    <row r="38" spans="1:16" x14ac:dyDescent="0.2">
      <c r="A38" s="196"/>
      <c r="B38" s="197"/>
      <c r="C38" s="226"/>
      <c r="D38" s="226"/>
      <c r="E38" s="199"/>
      <c r="F38" s="227"/>
      <c r="G38" s="227"/>
      <c r="H38" s="227"/>
      <c r="I38" s="227"/>
      <c r="J38" s="227"/>
      <c r="K38" s="227"/>
      <c r="L38" s="227"/>
      <c r="M38" s="228"/>
      <c r="N38" s="197" t="str">
        <f>IF(Data!K87&gt;0,Data!K87,"")</f>
        <v/>
      </c>
      <c r="P38" s="197" t="str">
        <f>IF(ISNUMBER(B38),Data!G87,"")</f>
        <v/>
      </c>
    </row>
    <row r="39" spans="1:16" x14ac:dyDescent="0.2">
      <c r="A39" s="202"/>
      <c r="B39" s="203" t="s">
        <v>189</v>
      </c>
      <c r="C39" s="204"/>
      <c r="D39" s="205"/>
      <c r="E39" s="206"/>
      <c r="F39" s="207"/>
      <c r="G39" s="207"/>
      <c r="H39" s="207"/>
      <c r="I39" s="207"/>
      <c r="J39" s="207"/>
      <c r="K39" s="207"/>
      <c r="L39" s="207"/>
      <c r="M39" s="208"/>
      <c r="N39" s="170"/>
      <c r="O39" s="170"/>
      <c r="P39" s="171"/>
    </row>
    <row r="40" spans="1:16" x14ac:dyDescent="0.2">
      <c r="A40" s="209" t="s">
        <v>511</v>
      </c>
      <c r="B40" s="210">
        <f>gewMW!D347</f>
        <v>98.913799999999981</v>
      </c>
      <c r="C40" s="211">
        <f>gewMW!E348</f>
        <v>22.224012928428596</v>
      </c>
      <c r="D40" s="212">
        <f>gewMW!F348</f>
        <v>4.57253557367721</v>
      </c>
      <c r="E40" s="213">
        <f>gewMW!H348</f>
        <v>2.6758664002087647E-2</v>
      </c>
      <c r="F40" s="214">
        <f>gewMW!I348</f>
        <v>0.24427277589173607</v>
      </c>
      <c r="G40" s="214">
        <f>gewMW!J348</f>
        <v>0.61284825406302246</v>
      </c>
      <c r="H40" s="214">
        <f>gewMW!K348</f>
        <v>0.68257671196832903</v>
      </c>
      <c r="I40" s="214">
        <f>gewMW!L348</f>
        <v>0.2053645770357625</v>
      </c>
      <c r="J40" s="214">
        <f>gewMW!M348</f>
        <v>0.75808144247509646</v>
      </c>
      <c r="K40" s="214">
        <f>gewMW!N348</f>
        <v>5.9637236664651455E-2</v>
      </c>
      <c r="L40" s="214">
        <f>gewMW!O348</f>
        <v>3.8823094451936942E-2</v>
      </c>
      <c r="M40" s="215">
        <f>gewMW!P348</f>
        <v>0.18100985908942938</v>
      </c>
      <c r="N40" s="170">
        <f>SUM(N8:N38)</f>
        <v>101.9</v>
      </c>
      <c r="O40" s="170">
        <f>SUM(O8:O38)</f>
        <v>0</v>
      </c>
    </row>
    <row r="41" spans="1:16" ht="13.5" thickBot="1" x14ac:dyDescent="0.25">
      <c r="A41" s="217"/>
      <c r="B41" s="218"/>
      <c r="C41" s="219"/>
      <c r="D41" s="220"/>
      <c r="E41" s="221"/>
      <c r="F41" s="222"/>
      <c r="G41" s="222"/>
      <c r="H41" s="222"/>
      <c r="I41" s="222"/>
      <c r="J41" s="222"/>
      <c r="K41" s="222"/>
      <c r="L41" s="222"/>
      <c r="M41" s="223"/>
      <c r="N41" s="170"/>
      <c r="O41" s="170"/>
      <c r="P41" s="171"/>
    </row>
    <row r="42" spans="1:16" x14ac:dyDescent="0.2">
      <c r="A42" s="171"/>
      <c r="B42" s="171"/>
      <c r="C42" s="224"/>
      <c r="D42" s="198"/>
      <c r="E42" s="225"/>
      <c r="F42" s="200"/>
      <c r="G42" s="200"/>
      <c r="H42" s="200"/>
      <c r="I42" s="200"/>
      <c r="J42" s="200"/>
      <c r="K42" s="200"/>
      <c r="L42" s="200"/>
      <c r="M42" s="201"/>
      <c r="N42" s="170">
        <f>B40*100/N40</f>
        <v>97.069479882237459</v>
      </c>
      <c r="O42" s="170" t="e">
        <f>B40*100/O40</f>
        <v>#DIV/0!</v>
      </c>
      <c r="P42" s="216" t="s">
        <v>190</v>
      </c>
    </row>
    <row r="43" spans="1:16" x14ac:dyDescent="0.2">
      <c r="A43" s="224"/>
      <c r="B43" s="171"/>
      <c r="C43" s="224"/>
      <c r="D43" s="198"/>
      <c r="E43" s="225"/>
      <c r="F43" s="200"/>
      <c r="G43" s="200"/>
      <c r="H43" s="200"/>
      <c r="I43" s="200"/>
      <c r="J43" s="200"/>
      <c r="K43" s="200"/>
      <c r="L43" s="200"/>
      <c r="M43" s="201"/>
      <c r="N43" s="170"/>
      <c r="O43" s="170"/>
      <c r="P43" s="171"/>
    </row>
  </sheetData>
  <phoneticPr fontId="0" type="noConversion"/>
  <pageMargins left="0.78740157499999996" right="0.78740157499999996" top="0.984251969" bottom="0.984251969" header="0.4921259845" footer="0.492125984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P43"/>
  <sheetViews>
    <sheetView zoomScale="84" workbookViewId="0">
      <selection activeCell="B38" sqref="B38"/>
    </sheetView>
  </sheetViews>
  <sheetFormatPr baseColWidth="10" defaultRowHeight="12.75" x14ac:dyDescent="0.2"/>
  <cols>
    <col min="2" max="4" width="6.28515625" customWidth="1"/>
    <col min="5" max="5" width="7.5703125" customWidth="1"/>
    <col min="6" max="13" width="6.28515625" customWidth="1"/>
    <col min="14" max="14" width="6.5703125" customWidth="1"/>
    <col min="15" max="15" width="8.7109375" customWidth="1"/>
    <col min="16" max="16" width="6.7109375" customWidth="1"/>
  </cols>
  <sheetData>
    <row r="1" spans="1:16" ht="15.75" x14ac:dyDescent="0.25">
      <c r="A1" s="153" t="s">
        <v>171</v>
      </c>
      <c r="B1" s="142"/>
      <c r="C1" s="143"/>
      <c r="D1" s="154"/>
      <c r="E1" s="155"/>
      <c r="F1" s="143"/>
      <c r="G1" s="143"/>
      <c r="H1" s="143"/>
      <c r="I1" s="143"/>
      <c r="J1" s="143"/>
      <c r="K1" s="143"/>
      <c r="L1" s="143"/>
      <c r="M1" s="156"/>
      <c r="N1" s="157"/>
      <c r="O1" s="158"/>
      <c r="P1" s="158"/>
    </row>
    <row r="2" spans="1:16" ht="15.75" x14ac:dyDescent="0.25">
      <c r="A2" s="159"/>
      <c r="B2" s="160"/>
      <c r="C2" s="161"/>
      <c r="D2" s="160"/>
      <c r="E2" s="162"/>
      <c r="F2" s="161"/>
      <c r="G2" s="161"/>
      <c r="H2" s="161"/>
      <c r="I2" s="161"/>
      <c r="J2" s="161"/>
      <c r="K2" s="161"/>
      <c r="L2" s="161"/>
      <c r="M2" s="163"/>
      <c r="N2" s="157"/>
      <c r="O2" s="158"/>
      <c r="P2" s="158"/>
    </row>
    <row r="3" spans="1:16" ht="15.75" x14ac:dyDescent="0.25">
      <c r="A3" s="164" t="s">
        <v>573</v>
      </c>
      <c r="B3" s="165"/>
      <c r="C3" s="166"/>
      <c r="D3" s="167"/>
      <c r="E3" s="168"/>
      <c r="F3" s="166"/>
      <c r="G3" s="166"/>
      <c r="H3" s="166"/>
      <c r="I3" s="166"/>
      <c r="J3" s="166"/>
      <c r="K3" s="166"/>
      <c r="L3" s="166"/>
      <c r="M3" s="169"/>
      <c r="N3" s="171"/>
      <c r="O3" s="224" t="s">
        <v>835</v>
      </c>
      <c r="P3" s="171"/>
    </row>
    <row r="4" spans="1:16" ht="13.5" thickBot="1" x14ac:dyDescent="0.25">
      <c r="A4" s="172"/>
      <c r="B4" s="167"/>
      <c r="C4" s="166"/>
      <c r="D4" s="167"/>
      <c r="E4" s="168"/>
      <c r="F4" s="166"/>
      <c r="G4" s="166"/>
      <c r="H4" s="166"/>
      <c r="I4" s="166"/>
      <c r="J4" s="166"/>
      <c r="K4" s="166"/>
      <c r="L4" s="166"/>
      <c r="M4" s="169"/>
      <c r="N4" s="171"/>
      <c r="O4" s="171"/>
      <c r="P4" s="171"/>
    </row>
    <row r="5" spans="1:16" ht="17.25" x14ac:dyDescent="0.2">
      <c r="A5" s="173"/>
      <c r="B5" s="174" t="s">
        <v>172</v>
      </c>
      <c r="C5" s="175" t="s">
        <v>173</v>
      </c>
      <c r="D5" s="176" t="s">
        <v>516</v>
      </c>
      <c r="E5" s="177" t="s">
        <v>174</v>
      </c>
      <c r="F5" s="178" t="s">
        <v>175</v>
      </c>
      <c r="G5" s="179" t="s">
        <v>176</v>
      </c>
      <c r="H5" s="179" t="s">
        <v>177</v>
      </c>
      <c r="I5" s="178" t="s">
        <v>178</v>
      </c>
      <c r="J5" s="179" t="s">
        <v>179</v>
      </c>
      <c r="K5" s="178" t="s">
        <v>180</v>
      </c>
      <c r="L5" s="178" t="s">
        <v>181</v>
      </c>
      <c r="M5" s="180" t="s">
        <v>182</v>
      </c>
      <c r="N5" s="310" t="s">
        <v>183</v>
      </c>
      <c r="O5" s="310" t="s">
        <v>183</v>
      </c>
      <c r="P5" s="170" t="s">
        <v>184</v>
      </c>
    </row>
    <row r="6" spans="1:16" ht="13.5" thickBot="1" x14ac:dyDescent="0.25">
      <c r="A6" s="181" t="s">
        <v>185</v>
      </c>
      <c r="B6" s="182"/>
      <c r="C6" s="183" t="s">
        <v>186</v>
      </c>
      <c r="D6" s="183" t="s">
        <v>186</v>
      </c>
      <c r="E6" s="184" t="s">
        <v>187</v>
      </c>
      <c r="F6" s="185" t="s">
        <v>187</v>
      </c>
      <c r="G6" s="185" t="s">
        <v>187</v>
      </c>
      <c r="H6" s="185" t="s">
        <v>187</v>
      </c>
      <c r="I6" s="185" t="s">
        <v>187</v>
      </c>
      <c r="J6" s="185" t="s">
        <v>187</v>
      </c>
      <c r="K6" s="185" t="s">
        <v>187</v>
      </c>
      <c r="L6" s="185" t="s">
        <v>187</v>
      </c>
      <c r="M6" s="186" t="s">
        <v>187</v>
      </c>
      <c r="N6" s="187" t="s">
        <v>836</v>
      </c>
      <c r="O6" s="311" t="s">
        <v>837</v>
      </c>
      <c r="P6" s="170" t="s">
        <v>188</v>
      </c>
    </row>
    <row r="7" spans="1:16" x14ac:dyDescent="0.2">
      <c r="A7" s="188"/>
      <c r="B7" s="189"/>
      <c r="C7" s="190"/>
      <c r="D7" s="191"/>
      <c r="E7" s="192"/>
      <c r="F7" s="193"/>
      <c r="G7" s="193"/>
      <c r="H7" s="193"/>
      <c r="I7" s="193"/>
      <c r="J7" s="193"/>
      <c r="K7" s="193"/>
      <c r="L7" s="193"/>
      <c r="M7" s="194"/>
      <c r="N7" s="195"/>
      <c r="P7" s="170"/>
    </row>
    <row r="8" spans="1:16" x14ac:dyDescent="0.2">
      <c r="A8" s="196">
        <v>1</v>
      </c>
      <c r="B8" s="197">
        <f>IF(Data!N331&gt;0,Data!N331,"")</f>
        <v>6.6033000000000008</v>
      </c>
      <c r="C8" s="226">
        <f>IF(Data!R331&gt;0,Data!R331,"")</f>
        <v>14.7</v>
      </c>
      <c r="D8" s="226">
        <f>IF(Data!P331&gt;0,Data!P331,"")</f>
        <v>4.6500000000000004</v>
      </c>
      <c r="E8" s="199">
        <f>IF(ISNUMBER(D8),10^(-D8)*10^3,"")</f>
        <v>2.2387211385683357E-2</v>
      </c>
      <c r="F8" s="227">
        <f>IF(Data!T331&gt;0,Data!T331,"")</f>
        <v>9.8000000000000004E-2</v>
      </c>
      <c r="G8" s="227">
        <f>IF(Data!V331&gt;0,Data!V331,"")</f>
        <v>0.46353920490283046</v>
      </c>
      <c r="H8" s="227">
        <f>IF(Data!X331&gt;0,Data!X331,"")</f>
        <v>0.29406408361266684</v>
      </c>
      <c r="I8" s="227">
        <f>IF(Data!Z331&gt;0,Data!Z331,"")</f>
        <v>3.1E-2</v>
      </c>
      <c r="J8" s="227">
        <f>IF(Data!AB331&gt;0,Data!AB331,"")</f>
        <v>0.29195183768501581</v>
      </c>
      <c r="K8" s="227">
        <f>IF(Data!AD331&gt;0,Data!AD331,"")</f>
        <v>8.6999999999999994E-2</v>
      </c>
      <c r="L8" s="227">
        <f>IF(Data!AF331&gt;0,Data!AF331,"")</f>
        <v>2.9000000000000001E-2</v>
      </c>
      <c r="M8" s="228">
        <f>IF(Data!AH331&gt;0,Data!AH331,"")</f>
        <v>0.13800000000000001</v>
      </c>
      <c r="N8" s="197">
        <f>IF(Data!K331&gt;0,Data!K331,"")</f>
        <v>7</v>
      </c>
      <c r="P8" s="197" t="str">
        <f>IF(OR(ISNUMBER(B8),ISNUMBER(N8)),Data!G331,"")</f>
        <v>Rain</v>
      </c>
    </row>
    <row r="9" spans="1:16" x14ac:dyDescent="0.2">
      <c r="A9" s="196">
        <v>2</v>
      </c>
      <c r="B9" s="197">
        <f>IF(Data!N332&gt;0,Data!N332,"")</f>
        <v>11.1343</v>
      </c>
      <c r="C9" s="226">
        <f>IF(Data!R332&gt;0,Data!R332,"")</f>
        <v>12.9</v>
      </c>
      <c r="D9" s="226">
        <f>IF(Data!P332&gt;0,Data!P332,"")</f>
        <v>4.5999999999999996</v>
      </c>
      <c r="E9" s="199">
        <f t="shared" ref="E9:E38" si="0">IF(ISNUMBER(D9),10^(-D9)*10^3,"")</f>
        <v>2.5118864315095791E-2</v>
      </c>
      <c r="F9" s="227">
        <f>IF(Data!T332&gt;0,Data!T332,"")</f>
        <v>4.2000000000000003E-2</v>
      </c>
      <c r="G9" s="227">
        <f>IF(Data!V332&gt;0,Data!V332,"")</f>
        <v>0.26271739537134098</v>
      </c>
      <c r="H9" s="227">
        <f>IF(Data!X332&gt;0,Data!X332,"")</f>
        <v>0.26635997584893095</v>
      </c>
      <c r="I9" s="227">
        <f>IF(Data!Z332&gt;0,Data!Z332,"")</f>
        <v>7.0000000000000001E-3</v>
      </c>
      <c r="J9" s="227">
        <f>IF(Data!AB332&gt;0,Data!AB332,"")</f>
        <v>5.9788009313154825E-2</v>
      </c>
      <c r="K9" s="227">
        <f>IF(Data!AD332&gt;0,Data!AD332,"")</f>
        <v>4.3999999999999997E-2</v>
      </c>
      <c r="L9" s="227">
        <f>IF(Data!AF332&gt;0,Data!AF332,"")</f>
        <v>1.0999999999999999E-2</v>
      </c>
      <c r="M9" s="228">
        <f>IF(Data!AH332&gt;0,Data!AH332,"")</f>
        <v>4.8000000000000001E-2</v>
      </c>
      <c r="N9" s="197">
        <f>IF(Data!K332&gt;0,Data!K332,"")</f>
        <v>11.5</v>
      </c>
      <c r="P9" s="197" t="str">
        <f>IF(OR(ISNUMBER(B9),ISNUMBER(N9)),Data!G332,"")</f>
        <v>Rain</v>
      </c>
    </row>
    <row r="10" spans="1:16" x14ac:dyDescent="0.2">
      <c r="A10" s="196">
        <v>3</v>
      </c>
      <c r="B10" s="197" t="str">
        <f>IF(Data!N333&gt;0,Data!N333,"")</f>
        <v/>
      </c>
      <c r="C10" s="226" t="str">
        <f>IF(Data!R333&gt;0,Data!R333,"")</f>
        <v/>
      </c>
      <c r="D10" s="226" t="str">
        <f>IF(Data!P333&gt;0,Data!P333,"")</f>
        <v/>
      </c>
      <c r="E10" s="199" t="str">
        <f t="shared" si="0"/>
        <v/>
      </c>
      <c r="F10" s="227" t="str">
        <f>IF(Data!T333&gt;0,Data!T333,"")</f>
        <v/>
      </c>
      <c r="G10" s="227" t="str">
        <f>IF(Data!V333&gt;0,Data!V333,"")</f>
        <v/>
      </c>
      <c r="H10" s="227" t="str">
        <f>IF(Data!X333&gt;0,Data!X333,"")</f>
        <v/>
      </c>
      <c r="I10" s="227" t="str">
        <f>IF(Data!Z333&gt;0,Data!Z333,"")</f>
        <v/>
      </c>
      <c r="J10" s="227" t="str">
        <f>IF(Data!AB333&gt;0,Data!AB333,"")</f>
        <v/>
      </c>
      <c r="K10" s="227" t="str">
        <f>IF(Data!AD333&gt;0,Data!AD333,"")</f>
        <v/>
      </c>
      <c r="L10" s="227" t="str">
        <f>IF(Data!AF333&gt;0,Data!AF333,"")</f>
        <v/>
      </c>
      <c r="M10" s="228" t="str">
        <f>IF(Data!AH333&gt;0,Data!AH333,"")</f>
        <v/>
      </c>
      <c r="N10" s="197" t="str">
        <f>IF(Data!K333&gt;0,Data!K333,"")</f>
        <v/>
      </c>
      <c r="P10" s="197" t="str">
        <f>IF(OR(ISNUMBER(B10),ISNUMBER(N10)),Data!G333,"")</f>
        <v/>
      </c>
    </row>
    <row r="11" spans="1:16" x14ac:dyDescent="0.2">
      <c r="A11" s="196">
        <v>4</v>
      </c>
      <c r="B11" s="197" t="str">
        <f>IF(Data!N334&gt;0,Data!N334,"")</f>
        <v/>
      </c>
      <c r="C11" s="226" t="str">
        <f>IF(Data!R334&gt;0,Data!R334,"")</f>
        <v/>
      </c>
      <c r="D11" s="226" t="str">
        <f>IF(Data!P334&gt;0,Data!P334,"")</f>
        <v/>
      </c>
      <c r="E11" s="199" t="str">
        <f t="shared" si="0"/>
        <v/>
      </c>
      <c r="F11" s="227" t="str">
        <f>IF(Data!T334&gt;0,Data!T334,"")</f>
        <v/>
      </c>
      <c r="G11" s="227" t="str">
        <f>IF(Data!V334&gt;0,Data!V334,"")</f>
        <v/>
      </c>
      <c r="H11" s="227" t="str">
        <f>IF(Data!X334&gt;0,Data!X334,"")</f>
        <v/>
      </c>
      <c r="I11" s="227" t="str">
        <f>IF(Data!Z334&gt;0,Data!Z334,"")</f>
        <v/>
      </c>
      <c r="J11" s="227" t="str">
        <f>IF(Data!AB334&gt;0,Data!AB334,"")</f>
        <v/>
      </c>
      <c r="K11" s="227" t="str">
        <f>IF(Data!AD334&gt;0,Data!AD334,"")</f>
        <v/>
      </c>
      <c r="L11" s="227" t="str">
        <f>IF(Data!AF334&gt;0,Data!AF334,"")</f>
        <v/>
      </c>
      <c r="M11" s="228" t="str">
        <f>IF(Data!AH334&gt;0,Data!AH334,"")</f>
        <v/>
      </c>
      <c r="N11" s="197" t="str">
        <f>IF(Data!K334&gt;0,Data!K334,"")</f>
        <v/>
      </c>
      <c r="P11" s="197" t="str">
        <f>IF(OR(ISNUMBER(B11),ISNUMBER(N11)),Data!G334,"")</f>
        <v/>
      </c>
    </row>
    <row r="12" spans="1:16" x14ac:dyDescent="0.2">
      <c r="A12" s="196">
        <v>5</v>
      </c>
      <c r="B12" s="197">
        <f>IF(Data!N335&gt;0,Data!N335,"")</f>
        <v>1.0327</v>
      </c>
      <c r="C12" s="226" t="str">
        <f>IF(Data!R335&gt;0,Data!R335,"")</f>
        <v/>
      </c>
      <c r="D12" s="226" t="str">
        <f>IF(Data!P335&gt;0,Data!P335,"")</f>
        <v/>
      </c>
      <c r="E12" s="199" t="str">
        <f t="shared" si="0"/>
        <v/>
      </c>
      <c r="F12" s="227" t="str">
        <f>IF(Data!T335&gt;0,Data!T335,"")</f>
        <v/>
      </c>
      <c r="G12" s="227" t="str">
        <f>IF(Data!V335&gt;0,Data!V335,"")</f>
        <v/>
      </c>
      <c r="H12" s="227" t="str">
        <f>IF(Data!X335&gt;0,Data!X335,"")</f>
        <v/>
      </c>
      <c r="I12" s="227" t="str">
        <f>IF(Data!Z335&gt;0,Data!Z335,"")</f>
        <v/>
      </c>
      <c r="J12" s="227" t="str">
        <f>IF(Data!AB335&gt;0,Data!AB335,"")</f>
        <v/>
      </c>
      <c r="K12" s="227" t="str">
        <f>IF(Data!AD335&gt;0,Data!AD335,"")</f>
        <v/>
      </c>
      <c r="L12" s="227" t="str">
        <f>IF(Data!AF335&gt;0,Data!AF335,"")</f>
        <v/>
      </c>
      <c r="M12" s="228" t="str">
        <f>IF(Data!AH335&gt;0,Data!AH335,"")</f>
        <v/>
      </c>
      <c r="N12" s="197">
        <f>IF(Data!K335&gt;0,Data!K335,"")</f>
        <v>2</v>
      </c>
      <c r="P12" s="197" t="str">
        <f>IF(OR(ISNUMBER(B12),ISNUMBER(N12)),Data!G335,"")</f>
        <v>Rain</v>
      </c>
    </row>
    <row r="13" spans="1:16" x14ac:dyDescent="0.2">
      <c r="A13" s="196">
        <v>6</v>
      </c>
      <c r="B13" s="197" t="str">
        <f>IF(Data!N336&gt;0,Data!N336,"")</f>
        <v/>
      </c>
      <c r="C13" s="226" t="str">
        <f>IF(Data!R336&gt;0,Data!R336,"")</f>
        <v/>
      </c>
      <c r="D13" s="226" t="str">
        <f>IF(Data!P336&gt;0,Data!P336,"")</f>
        <v/>
      </c>
      <c r="E13" s="199" t="str">
        <f t="shared" si="0"/>
        <v/>
      </c>
      <c r="F13" s="227" t="str">
        <f>IF(Data!T336&gt;0,Data!T336,"")</f>
        <v/>
      </c>
      <c r="G13" s="227" t="str">
        <f>IF(Data!V336&gt;0,Data!V336,"")</f>
        <v/>
      </c>
      <c r="H13" s="227" t="str">
        <f>IF(Data!X336&gt;0,Data!X336,"")</f>
        <v/>
      </c>
      <c r="I13" s="227" t="str">
        <f>IF(Data!Z336&gt;0,Data!Z336,"")</f>
        <v/>
      </c>
      <c r="J13" s="227" t="str">
        <f>IF(Data!AB336&gt;0,Data!AB336,"")</f>
        <v/>
      </c>
      <c r="K13" s="227" t="str">
        <f>IF(Data!AD336&gt;0,Data!AD336,"")</f>
        <v/>
      </c>
      <c r="L13" s="227" t="str">
        <f>IF(Data!AF336&gt;0,Data!AF336,"")</f>
        <v/>
      </c>
      <c r="M13" s="228" t="str">
        <f>IF(Data!AH336&gt;0,Data!AH336,"")</f>
        <v/>
      </c>
      <c r="N13" s="197" t="str">
        <f>IF(Data!K336&gt;0,Data!K336,"")</f>
        <v/>
      </c>
      <c r="P13" s="197" t="str">
        <f>IF(OR(ISNUMBER(B13),ISNUMBER(N13)),Data!G336,"")</f>
        <v/>
      </c>
    </row>
    <row r="14" spans="1:16" x14ac:dyDescent="0.2">
      <c r="A14" s="196">
        <v>7</v>
      </c>
      <c r="B14" s="197" t="str">
        <f>IF(Data!N337&gt;0,Data!N337,"")</f>
        <v/>
      </c>
      <c r="C14" s="226" t="str">
        <f>IF(Data!R337&gt;0,Data!R337,"")</f>
        <v/>
      </c>
      <c r="D14" s="226" t="str">
        <f>IF(Data!P337&gt;0,Data!P337,"")</f>
        <v/>
      </c>
      <c r="E14" s="199" t="str">
        <f t="shared" si="0"/>
        <v/>
      </c>
      <c r="F14" s="227" t="str">
        <f>IF(Data!T337&gt;0,Data!T337,"")</f>
        <v/>
      </c>
      <c r="G14" s="227" t="str">
        <f>IF(Data!V337&gt;0,Data!V337,"")</f>
        <v/>
      </c>
      <c r="H14" s="227" t="str">
        <f>IF(Data!X337&gt;0,Data!X337,"")</f>
        <v/>
      </c>
      <c r="I14" s="227" t="str">
        <f>IF(Data!Z337&gt;0,Data!Z337,"")</f>
        <v/>
      </c>
      <c r="J14" s="227" t="str">
        <f>IF(Data!AB337&gt;0,Data!AB337,"")</f>
        <v/>
      </c>
      <c r="K14" s="227" t="str">
        <f>IF(Data!AD337&gt;0,Data!AD337,"")</f>
        <v/>
      </c>
      <c r="L14" s="227" t="str">
        <f>IF(Data!AF337&gt;0,Data!AF337,"")</f>
        <v/>
      </c>
      <c r="M14" s="228" t="str">
        <f>IF(Data!AH337&gt;0,Data!AH337,"")</f>
        <v/>
      </c>
      <c r="N14" s="197">
        <f>IF(Data!K337&gt;0,Data!K337,"")</f>
        <v>1.1000000000000001</v>
      </c>
      <c r="P14" s="197" t="str">
        <f>IF(OR(ISNUMBER(B14),ISNUMBER(N14)),Data!G337,"")</f>
        <v>Rain</v>
      </c>
    </row>
    <row r="15" spans="1:16" x14ac:dyDescent="0.2">
      <c r="A15" s="196">
        <v>8</v>
      </c>
      <c r="B15" s="197">
        <f>IF(Data!N338&gt;0,Data!N338,"")</f>
        <v>0.4738</v>
      </c>
      <c r="C15" s="226" t="str">
        <f>IF(Data!R338&gt;0,Data!R338,"")</f>
        <v/>
      </c>
      <c r="D15" s="226" t="str">
        <f>IF(Data!P338&gt;0,Data!P338,"")</f>
        <v/>
      </c>
      <c r="E15" s="199" t="str">
        <f t="shared" si="0"/>
        <v/>
      </c>
      <c r="F15" s="227" t="str">
        <f>IF(Data!T338&gt;0,Data!T338,"")</f>
        <v/>
      </c>
      <c r="G15" s="227" t="str">
        <f>IF(Data!V338&gt;0,Data!V338,"")</f>
        <v/>
      </c>
      <c r="H15" s="227" t="str">
        <f>IF(Data!X338&gt;0,Data!X338,"")</f>
        <v/>
      </c>
      <c r="I15" s="227" t="str">
        <f>IF(Data!Z338&gt;0,Data!Z338,"")</f>
        <v/>
      </c>
      <c r="J15" s="227" t="str">
        <f>IF(Data!AB338&gt;0,Data!AB338,"")</f>
        <v/>
      </c>
      <c r="K15" s="227" t="str">
        <f>IF(Data!AD338&gt;0,Data!AD338,"")</f>
        <v/>
      </c>
      <c r="L15" s="227" t="str">
        <f>IF(Data!AF338&gt;0,Data!AF338,"")</f>
        <v/>
      </c>
      <c r="M15" s="228" t="str">
        <f>IF(Data!AH338&gt;0,Data!AH338,"")</f>
        <v/>
      </c>
      <c r="N15" s="197">
        <f>IF(Data!K338&gt;0,Data!K338,"")</f>
        <v>0.4</v>
      </c>
      <c r="P15" s="197" t="str">
        <f>IF(OR(ISNUMBER(B15),ISNUMBER(N15)),Data!G338,"")</f>
        <v>Rain</v>
      </c>
    </row>
    <row r="16" spans="1:16" x14ac:dyDescent="0.2">
      <c r="A16" s="196">
        <v>9</v>
      </c>
      <c r="B16" s="197">
        <f>IF(Data!N339&gt;0,Data!N339,"")</f>
        <v>3.3855999999999997</v>
      </c>
      <c r="C16" s="226">
        <f>IF(Data!R339&gt;0,Data!R339,"")</f>
        <v>81.7</v>
      </c>
      <c r="D16" s="226">
        <f>IF(Data!P339&gt;0,Data!P339,"")</f>
        <v>3.95</v>
      </c>
      <c r="E16" s="199">
        <f t="shared" si="0"/>
        <v>0.11220184543019618</v>
      </c>
      <c r="F16" s="227">
        <f>IF(Data!T339&gt;0,Data!T339,"")</f>
        <v>0.39600000000000002</v>
      </c>
      <c r="G16" s="227">
        <f>IF(Data!V339&gt;0,Data!V339,"")</f>
        <v>2.1916458898475928</v>
      </c>
      <c r="H16" s="227">
        <f>IF(Data!X339&gt;0,Data!X339,"")</f>
        <v>2.4349574233307658</v>
      </c>
      <c r="I16" s="227">
        <f>IF(Data!Z339&gt;0,Data!Z339,"")</f>
        <v>0.23699999999999999</v>
      </c>
      <c r="J16" s="227">
        <f>IF(Data!AB339&gt;0,Data!AB339,"")</f>
        <v>2.6889074837851323</v>
      </c>
      <c r="K16" s="227">
        <f>IF(Data!AD339&gt;0,Data!AD339,"")</f>
        <v>0.26500000000000001</v>
      </c>
      <c r="L16" s="227">
        <f>IF(Data!AF339&gt;0,Data!AF339,"")</f>
        <v>6.9000000000000006E-2</v>
      </c>
      <c r="M16" s="228">
        <f>IF(Data!AH339&gt;0,Data!AH339,"")</f>
        <v>0.38600000000000001</v>
      </c>
      <c r="N16" s="197">
        <f>IF(Data!K339&gt;0,Data!K339,"")</f>
        <v>3.6</v>
      </c>
      <c r="P16" s="197" t="str">
        <f>IF(OR(ISNUMBER(B16),ISNUMBER(N16)),Data!G339,"")</f>
        <v>Rain</v>
      </c>
    </row>
    <row r="17" spans="1:16" x14ac:dyDescent="0.2">
      <c r="A17" s="196">
        <v>10</v>
      </c>
      <c r="B17" s="197" t="str">
        <f>IF(Data!N340&gt;0,Data!N340,"")</f>
        <v/>
      </c>
      <c r="C17" s="226" t="str">
        <f>IF(Data!R340&gt;0,Data!R340,"")</f>
        <v/>
      </c>
      <c r="D17" s="226" t="str">
        <f>IF(Data!P340&gt;0,Data!P340,"")</f>
        <v/>
      </c>
      <c r="E17" s="199" t="str">
        <f t="shared" si="0"/>
        <v/>
      </c>
      <c r="F17" s="227" t="str">
        <f>IF(Data!T340&gt;0,Data!T340,"")</f>
        <v/>
      </c>
      <c r="G17" s="227" t="str">
        <f>IF(Data!V340&gt;0,Data!V340,"")</f>
        <v/>
      </c>
      <c r="H17" s="227" t="str">
        <f>IF(Data!X340&gt;0,Data!X340,"")</f>
        <v/>
      </c>
      <c r="I17" s="227" t="str">
        <f>IF(Data!Z340&gt;0,Data!Z340,"")</f>
        <v/>
      </c>
      <c r="J17" s="227" t="str">
        <f>IF(Data!AB340&gt;0,Data!AB340,"")</f>
        <v/>
      </c>
      <c r="K17" s="227" t="str">
        <f>IF(Data!AD340&gt;0,Data!AD340,"")</f>
        <v/>
      </c>
      <c r="L17" s="227" t="str">
        <f>IF(Data!AF340&gt;0,Data!AF340,"")</f>
        <v/>
      </c>
      <c r="M17" s="228" t="str">
        <f>IF(Data!AH340&gt;0,Data!AH340,"")</f>
        <v/>
      </c>
      <c r="N17" s="197" t="str">
        <f>IF(Data!K340&gt;0,Data!K340,"")</f>
        <v/>
      </c>
      <c r="P17" s="197" t="str">
        <f>IF(OR(ISNUMBER(B17),ISNUMBER(N17)),Data!G340,"")</f>
        <v/>
      </c>
    </row>
    <row r="18" spans="1:16" x14ac:dyDescent="0.2">
      <c r="A18" s="196">
        <v>11</v>
      </c>
      <c r="B18" s="197" t="str">
        <f>IF(Data!N341&gt;0,Data!N341,"")</f>
        <v/>
      </c>
      <c r="C18" s="226" t="str">
        <f>IF(Data!R341&gt;0,Data!R341,"")</f>
        <v/>
      </c>
      <c r="D18" s="226" t="str">
        <f>IF(Data!P341&gt;0,Data!P341,"")</f>
        <v/>
      </c>
      <c r="E18" s="199" t="str">
        <f t="shared" si="0"/>
        <v/>
      </c>
      <c r="F18" s="227" t="str">
        <f>IF(Data!T341&gt;0,Data!T341,"")</f>
        <v/>
      </c>
      <c r="G18" s="227" t="str">
        <f>IF(Data!V341&gt;0,Data!V341,"")</f>
        <v/>
      </c>
      <c r="H18" s="227" t="str">
        <f>IF(Data!X341&gt;0,Data!X341,"")</f>
        <v/>
      </c>
      <c r="I18" s="227" t="str">
        <f>IF(Data!Z341&gt;0,Data!Z341,"")</f>
        <v/>
      </c>
      <c r="J18" s="227" t="str">
        <f>IF(Data!AB341&gt;0,Data!AB341,"")</f>
        <v/>
      </c>
      <c r="K18" s="227" t="str">
        <f>IF(Data!AD341&gt;0,Data!AD341,"")</f>
        <v/>
      </c>
      <c r="L18" s="227" t="str">
        <f>IF(Data!AF341&gt;0,Data!AF341,"")</f>
        <v/>
      </c>
      <c r="M18" s="228" t="str">
        <f>IF(Data!AH341&gt;0,Data!AH341,"")</f>
        <v/>
      </c>
      <c r="N18" s="197" t="str">
        <f>IF(Data!K341&gt;0,Data!K341,"")</f>
        <v/>
      </c>
      <c r="P18" s="197" t="str">
        <f>IF(OR(ISNUMBER(B18),ISNUMBER(N18)),Data!G341,"")</f>
        <v/>
      </c>
    </row>
    <row r="19" spans="1:16" x14ac:dyDescent="0.2">
      <c r="A19" s="196">
        <v>12</v>
      </c>
      <c r="B19" s="197" t="str">
        <f>IF(Data!N342&gt;0,Data!N342,"")</f>
        <v/>
      </c>
      <c r="C19" s="226" t="str">
        <f>IF(Data!R342&gt;0,Data!R342,"")</f>
        <v/>
      </c>
      <c r="D19" s="226" t="str">
        <f>IF(Data!P342&gt;0,Data!P342,"")</f>
        <v/>
      </c>
      <c r="E19" s="199" t="str">
        <f t="shared" si="0"/>
        <v/>
      </c>
      <c r="F19" s="227" t="str">
        <f>IF(Data!T342&gt;0,Data!T342,"")</f>
        <v/>
      </c>
      <c r="G19" s="227" t="str">
        <f>IF(Data!V342&gt;0,Data!V342,"")</f>
        <v/>
      </c>
      <c r="H19" s="227" t="str">
        <f>IF(Data!X342&gt;0,Data!X342,"")</f>
        <v/>
      </c>
      <c r="I19" s="227" t="str">
        <f>IF(Data!Z342&gt;0,Data!Z342,"")</f>
        <v/>
      </c>
      <c r="J19" s="227" t="str">
        <f>IF(Data!AB342&gt;0,Data!AB342,"")</f>
        <v/>
      </c>
      <c r="K19" s="227" t="str">
        <f>IF(Data!AD342&gt;0,Data!AD342,"")</f>
        <v/>
      </c>
      <c r="L19" s="227" t="str">
        <f>IF(Data!AF342&gt;0,Data!AF342,"")</f>
        <v/>
      </c>
      <c r="M19" s="228" t="str">
        <f>IF(Data!AH342&gt;0,Data!AH342,"")</f>
        <v/>
      </c>
      <c r="N19" s="197" t="str">
        <f>IF(Data!K342&gt;0,Data!K342,"")</f>
        <v/>
      </c>
      <c r="P19" s="197" t="str">
        <f>IF(OR(ISNUMBER(B19),ISNUMBER(N19)),Data!G342,"")</f>
        <v/>
      </c>
    </row>
    <row r="20" spans="1:16" x14ac:dyDescent="0.2">
      <c r="A20" s="196">
        <v>13</v>
      </c>
      <c r="B20" s="197" t="str">
        <f>IF(Data!N343&gt;0,Data!N343,"")</f>
        <v/>
      </c>
      <c r="C20" s="226" t="str">
        <f>IF(Data!R343&gt;0,Data!R343,"")</f>
        <v/>
      </c>
      <c r="D20" s="226" t="str">
        <f>IF(Data!P343&gt;0,Data!P343,"")</f>
        <v/>
      </c>
      <c r="E20" s="199" t="str">
        <f t="shared" si="0"/>
        <v/>
      </c>
      <c r="F20" s="227" t="str">
        <f>IF(Data!T343&gt;0,Data!T343,"")</f>
        <v/>
      </c>
      <c r="G20" s="227" t="str">
        <f>IF(Data!V343&gt;0,Data!V343,"")</f>
        <v/>
      </c>
      <c r="H20" s="227" t="str">
        <f>IF(Data!X343&gt;0,Data!X343,"")</f>
        <v/>
      </c>
      <c r="I20" s="227" t="str">
        <f>IF(Data!Z343&gt;0,Data!Z343,"")</f>
        <v/>
      </c>
      <c r="J20" s="227" t="str">
        <f>IF(Data!AB343&gt;0,Data!AB343,"")</f>
        <v/>
      </c>
      <c r="K20" s="227" t="str">
        <f>IF(Data!AD343&gt;0,Data!AD343,"")</f>
        <v/>
      </c>
      <c r="L20" s="227" t="str">
        <f>IF(Data!AF343&gt;0,Data!AF343,"")</f>
        <v/>
      </c>
      <c r="M20" s="228" t="str">
        <f>IF(Data!AH343&gt;0,Data!AH343,"")</f>
        <v/>
      </c>
      <c r="N20" s="197" t="str">
        <f>IF(Data!K343&gt;0,Data!K343,"")</f>
        <v/>
      </c>
      <c r="P20" s="197" t="str">
        <f>IF(OR(ISNUMBER(B20),ISNUMBER(N20)),Data!G343,"")</f>
        <v/>
      </c>
    </row>
    <row r="21" spans="1:16" x14ac:dyDescent="0.2">
      <c r="A21" s="196">
        <v>14</v>
      </c>
      <c r="B21" s="197" t="str">
        <f>IF(Data!N344&gt;0,Data!N344,"")</f>
        <v/>
      </c>
      <c r="C21" s="226" t="str">
        <f>IF(Data!R344&gt;0,Data!R344,"")</f>
        <v/>
      </c>
      <c r="D21" s="226" t="str">
        <f>IF(Data!P344&gt;0,Data!P344,"")</f>
        <v/>
      </c>
      <c r="E21" s="199" t="str">
        <f t="shared" si="0"/>
        <v/>
      </c>
      <c r="F21" s="227" t="str">
        <f>IF(Data!T344&gt;0,Data!T344,"")</f>
        <v/>
      </c>
      <c r="G21" s="227" t="str">
        <f>IF(Data!V344&gt;0,Data!V344,"")</f>
        <v/>
      </c>
      <c r="H21" s="227" t="str">
        <f>IF(Data!X344&gt;0,Data!X344,"")</f>
        <v/>
      </c>
      <c r="I21" s="227" t="str">
        <f>IF(Data!Z344&gt;0,Data!Z344,"")</f>
        <v/>
      </c>
      <c r="J21" s="227" t="str">
        <f>IF(Data!AB344&gt;0,Data!AB344,"")</f>
        <v/>
      </c>
      <c r="K21" s="227" t="str">
        <f>IF(Data!AD344&gt;0,Data!AD344,"")</f>
        <v/>
      </c>
      <c r="L21" s="227" t="str">
        <f>IF(Data!AF344&gt;0,Data!AF344,"")</f>
        <v/>
      </c>
      <c r="M21" s="228" t="str">
        <f>IF(Data!AH344&gt;0,Data!AH344,"")</f>
        <v/>
      </c>
      <c r="N21" s="197" t="str">
        <f>IF(Data!K344&gt;0,Data!K344,"")</f>
        <v/>
      </c>
      <c r="P21" s="197" t="str">
        <f>IF(OR(ISNUMBER(B21),ISNUMBER(N21)),Data!G344,"")</f>
        <v/>
      </c>
    </row>
    <row r="22" spans="1:16" x14ac:dyDescent="0.2">
      <c r="A22" s="196">
        <v>15</v>
      </c>
      <c r="B22" s="197">
        <f>IF(Data!N345&gt;0,Data!N345,"")</f>
        <v>2.4402999999999997</v>
      </c>
      <c r="C22" s="226">
        <f>IF(Data!R345&gt;0,Data!R345,"")</f>
        <v>24.6</v>
      </c>
      <c r="D22" s="226">
        <f>IF(Data!P345&gt;0,Data!P345,"")</f>
        <v>5.2</v>
      </c>
      <c r="E22" s="199">
        <f t="shared" si="0"/>
        <v>6.3095734448019216E-3</v>
      </c>
      <c r="F22" s="227">
        <f>IF(Data!T345&gt;0,Data!T345,"")</f>
        <v>9.1999999999999998E-2</v>
      </c>
      <c r="G22" s="227">
        <f>IF(Data!V345&gt;0,Data!V345,"")</f>
        <v>1.0687153890815257</v>
      </c>
      <c r="H22" s="227">
        <f>IF(Data!X345&gt;0,Data!X345,"")</f>
        <v>1.0884710291270221</v>
      </c>
      <c r="I22" s="227">
        <f>IF(Data!Z345&gt;0,Data!Z345,"")</f>
        <v>3.4000000000000002E-2</v>
      </c>
      <c r="J22" s="227">
        <f>IF(Data!AB345&gt;0,Data!AB345,"")</f>
        <v>1.9116633627141193</v>
      </c>
      <c r="K22" s="227">
        <f>IF(Data!AD345&gt;0,Data!AD345,"")</f>
        <v>0.17</v>
      </c>
      <c r="L22" s="227">
        <f>IF(Data!AF345&gt;0,Data!AF345,"")</f>
        <v>4.1000000000000002E-2</v>
      </c>
      <c r="M22" s="228">
        <f>IF(Data!AH345&gt;0,Data!AH345,"")</f>
        <v>0.34899999999999998</v>
      </c>
      <c r="N22" s="197">
        <f>IF(Data!K345&gt;0,Data!K345,"")</f>
        <v>2.5</v>
      </c>
      <c r="P22" s="197" t="str">
        <f>IF(OR(ISNUMBER(B22),ISNUMBER(N22)),Data!G345,"")</f>
        <v>Rain</v>
      </c>
    </row>
    <row r="23" spans="1:16" x14ac:dyDescent="0.2">
      <c r="A23" s="196">
        <v>16</v>
      </c>
      <c r="B23" s="197">
        <f>IF(Data!N346&gt;0,Data!N346,"")</f>
        <v>7.1484000000000005</v>
      </c>
      <c r="C23" s="226">
        <f>IF(Data!R346&gt;0,Data!R346,"")</f>
        <v>22.7</v>
      </c>
      <c r="D23" s="226">
        <f>IF(Data!P346&gt;0,Data!P346,"")</f>
        <v>4.4400000000000004</v>
      </c>
      <c r="E23" s="199">
        <f t="shared" si="0"/>
        <v>3.6307805477010069E-2</v>
      </c>
      <c r="F23" s="227">
        <f>IF(Data!T346&gt;0,Data!T346,"")</f>
        <v>6.2E-2</v>
      </c>
      <c r="G23" s="227">
        <f>IF(Data!V346&gt;0,Data!V346,"")</f>
        <v>0.89206448350939427</v>
      </c>
      <c r="H23" s="227">
        <f>IF(Data!X346&gt;0,Data!X346,"")</f>
        <v>0.30608032312464867</v>
      </c>
      <c r="I23" s="227">
        <f>IF(Data!Z346&gt;0,Data!Z346,"")</f>
        <v>1.4E-2</v>
      </c>
      <c r="J23" s="227">
        <f>IF(Data!AB346&gt;0,Data!AB346,"")</f>
        <v>0.57769193414269071</v>
      </c>
      <c r="K23" s="227">
        <f>IF(Data!AD346&gt;0,Data!AD346,"")</f>
        <v>4.1000000000000002E-2</v>
      </c>
      <c r="L23" s="227">
        <f>IF(Data!AF346&gt;0,Data!AF346,"")</f>
        <v>1.6E-2</v>
      </c>
      <c r="M23" s="228">
        <f>IF(Data!AH346&gt;0,Data!AH346,"")</f>
        <v>0.113</v>
      </c>
      <c r="N23" s="197">
        <f>IF(Data!K346&gt;0,Data!K346,"")</f>
        <v>7.9</v>
      </c>
      <c r="P23" s="197" t="str">
        <f>IF(OR(ISNUMBER(B23),ISNUMBER(N23)),Data!G346,"")</f>
        <v>Rain</v>
      </c>
    </row>
    <row r="24" spans="1:16" x14ac:dyDescent="0.2">
      <c r="A24" s="196">
        <v>17</v>
      </c>
      <c r="B24" s="197">
        <f>IF(Data!N347&gt;0,Data!N347,"")</f>
        <v>3.7490000000000001</v>
      </c>
      <c r="C24" s="226">
        <f>IF(Data!R347&gt;0,Data!R347,"")</f>
        <v>26.5</v>
      </c>
      <c r="D24" s="226">
        <f>IF(Data!P347&gt;0,Data!P347,"")</f>
        <v>4.29</v>
      </c>
      <c r="E24" s="199">
        <f t="shared" si="0"/>
        <v>5.1286138399136399E-2</v>
      </c>
      <c r="F24" s="227">
        <f>IF(Data!T347&gt;0,Data!T347,"")</f>
        <v>0.152</v>
      </c>
      <c r="G24" s="227">
        <f>IF(Data!V347&gt;0,Data!V347,"")</f>
        <v>0.7441024078703331</v>
      </c>
      <c r="H24" s="227">
        <f>IF(Data!X347&gt;0,Data!X347,"")</f>
        <v>0.34947229914013866</v>
      </c>
      <c r="I24" s="227">
        <f>IF(Data!Z347&gt;0,Data!Z347,"")</f>
        <v>2.3E-2</v>
      </c>
      <c r="J24" s="227">
        <f>IF(Data!AB347&gt;0,Data!AB347,"")</f>
        <v>0.2694342757359055</v>
      </c>
      <c r="K24" s="227">
        <f>IF(Data!AD347&gt;0,Data!AD347,"")</f>
        <v>3.7999999999999999E-2</v>
      </c>
      <c r="L24" s="227">
        <f>IF(Data!AF347&gt;0,Data!AF347,"")</f>
        <v>1.4999999999999999E-2</v>
      </c>
      <c r="M24" s="228">
        <f>IF(Data!AH347&gt;0,Data!AH347,"")</f>
        <v>0.12</v>
      </c>
      <c r="N24" s="197">
        <f>IF(Data!K347&gt;0,Data!K347,"")</f>
        <v>5.6</v>
      </c>
      <c r="P24" s="197" t="str">
        <f>IF(OR(ISNUMBER(B24),ISNUMBER(N24)),Data!G347,"")</f>
        <v>Rain</v>
      </c>
    </row>
    <row r="25" spans="1:16" x14ac:dyDescent="0.2">
      <c r="A25" s="196">
        <v>18</v>
      </c>
      <c r="B25" s="197">
        <f>IF(Data!N348&gt;0,Data!N348,"")</f>
        <v>2.3736000000000002</v>
      </c>
      <c r="C25" s="226">
        <f>IF(Data!R348&gt;0,Data!R348,"")</f>
        <v>7.8</v>
      </c>
      <c r="D25" s="226">
        <f>IF(Data!P348&gt;0,Data!P348,"")</f>
        <v>4.8899999999999997</v>
      </c>
      <c r="E25" s="199">
        <f t="shared" si="0"/>
        <v>1.2882495516931347E-2</v>
      </c>
      <c r="F25" s="227">
        <f>IF(Data!T348&gt;0,Data!T348,"")</f>
        <v>9.6000000000000002E-2</v>
      </c>
      <c r="G25" s="227">
        <f>IF(Data!V348&gt;0,Data!V348,"")</f>
        <v>0.18591265381824046</v>
      </c>
      <c r="H25" s="227">
        <f>IF(Data!X348&gt;0,Data!X348,"")</f>
        <v>0.14920164060710792</v>
      </c>
      <c r="I25" s="227">
        <f>IF(Data!Z348&gt;0,Data!Z348,"")</f>
        <v>4.3999999999999997E-2</v>
      </c>
      <c r="J25" s="227">
        <f>IF(Data!AB348&gt;0,Data!AB348,"")</f>
        <v>9.3176118410111419E-2</v>
      </c>
      <c r="K25" s="227">
        <f>IF(Data!AD348&gt;0,Data!AD348,"")</f>
        <v>5.7000000000000002E-2</v>
      </c>
      <c r="L25" s="227">
        <f>IF(Data!AF348&gt;0,Data!AF348,"")</f>
        <v>1.4E-2</v>
      </c>
      <c r="M25" s="228">
        <f>IF(Data!AH348&gt;0,Data!AH348,"")</f>
        <v>8.8999999999999996E-2</v>
      </c>
      <c r="N25" s="197">
        <f>IF(Data!K348&gt;0,Data!K348,"")</f>
        <v>2.6</v>
      </c>
      <c r="P25" s="197" t="str">
        <f>IF(OR(ISNUMBER(B25),ISNUMBER(N25)),Data!G348,"")</f>
        <v>Rain</v>
      </c>
    </row>
    <row r="26" spans="1:16" x14ac:dyDescent="0.2">
      <c r="A26" s="196">
        <v>19</v>
      </c>
      <c r="B26" s="197">
        <f>IF(Data!N349&gt;0,Data!N349,"")</f>
        <v>5.4809000000000001</v>
      </c>
      <c r="C26" s="226">
        <f>IF(Data!R349&gt;0,Data!R349,"")</f>
        <v>5.9</v>
      </c>
      <c r="D26" s="226">
        <f>IF(Data!P349&gt;0,Data!P349,"")</f>
        <v>5.17</v>
      </c>
      <c r="E26" s="199">
        <f t="shared" si="0"/>
        <v>6.7608297539198158E-3</v>
      </c>
      <c r="F26" s="227">
        <f>IF(Data!T349&gt;0,Data!T349,"")</f>
        <v>0.29199999999999998</v>
      </c>
      <c r="G26" s="227">
        <f>IF(Data!V349&gt;0,Data!V349,"")</f>
        <v>0.14005570518506572</v>
      </c>
      <c r="H26" s="227">
        <f>IF(Data!X349&gt;0,Data!X349,"")</f>
        <v>9.8800191542961824E-2</v>
      </c>
      <c r="I26" s="227">
        <f>IF(Data!Z349&gt;0,Data!Z349,"")</f>
        <v>0.157</v>
      </c>
      <c r="J26" s="227">
        <f>IF(Data!AB349&gt;0,Data!AB349,"")</f>
        <v>0.13821124230833193</v>
      </c>
      <c r="K26" s="227">
        <f>IF(Data!AD349&gt;0,Data!AD349,"")</f>
        <v>4.3999999999999997E-2</v>
      </c>
      <c r="L26" s="227">
        <f>IF(Data!AF349&gt;0,Data!AF349,"")</f>
        <v>2.3E-2</v>
      </c>
      <c r="M26" s="228">
        <f>IF(Data!AH349&gt;0,Data!AH349,"")</f>
        <v>6.3E-2</v>
      </c>
      <c r="N26" s="197">
        <f>IF(Data!K349&gt;0,Data!K349,"")</f>
        <v>5.8</v>
      </c>
      <c r="P26" s="197" t="str">
        <f>IF(OR(ISNUMBER(B26),ISNUMBER(N26)),Data!G349,"")</f>
        <v>Rain</v>
      </c>
    </row>
    <row r="27" spans="1:16" x14ac:dyDescent="0.2">
      <c r="A27" s="196">
        <v>20</v>
      </c>
      <c r="B27" s="197">
        <f>IF(Data!N350&gt;0,Data!N350,"")</f>
        <v>6.9483000000000006</v>
      </c>
      <c r="C27" s="226">
        <f>IF(Data!R350&gt;0,Data!R350,"")</f>
        <v>5.9</v>
      </c>
      <c r="D27" s="226">
        <f>IF(Data!P350&gt;0,Data!P350,"")</f>
        <v>5.19</v>
      </c>
      <c r="E27" s="199">
        <f t="shared" si="0"/>
        <v>6.4565422903465428E-3</v>
      </c>
      <c r="F27" s="227">
        <f>IF(Data!T350&gt;0,Data!T350,"")</f>
        <v>0.39400000000000002</v>
      </c>
      <c r="G27" s="227">
        <f>IF(Data!V350&gt;0,Data!V350,"")</f>
        <v>0.12085451979679059</v>
      </c>
      <c r="H27" s="227">
        <f>IF(Data!X350&gt;0,Data!X350,"")</f>
        <v>9.8800191542961824E-2</v>
      </c>
      <c r="I27" s="227">
        <f>IF(Data!Z350&gt;0,Data!Z350,"")</f>
        <v>0.248</v>
      </c>
      <c r="J27" s="227">
        <f>IF(Data!AB350&gt;0,Data!AB350,"")</f>
        <v>0.10559960086479295</v>
      </c>
      <c r="K27" s="227">
        <f>IF(Data!AD350&gt;0,Data!AD350,"")</f>
        <v>8.2000000000000003E-2</v>
      </c>
      <c r="L27" s="227">
        <f>IF(Data!AF350&gt;0,Data!AF350,"")</f>
        <v>3.7999999999999999E-2</v>
      </c>
      <c r="M27" s="228">
        <f>IF(Data!AH350&gt;0,Data!AH350,"")</f>
        <v>9.9000000000000005E-2</v>
      </c>
      <c r="N27" s="197">
        <f>IF(Data!K350&gt;0,Data!K350,"")</f>
        <v>7.5</v>
      </c>
      <c r="P27" s="197" t="str">
        <f>IF(OR(ISNUMBER(B27),ISNUMBER(N27)),Data!G350,"")</f>
        <v>Rain</v>
      </c>
    </row>
    <row r="28" spans="1:16" x14ac:dyDescent="0.2">
      <c r="A28" s="196">
        <v>21</v>
      </c>
      <c r="B28" s="197">
        <f>IF(Data!N351&gt;0,Data!N351,"")</f>
        <v>8.0361999999999991</v>
      </c>
      <c r="C28" s="226">
        <f>IF(Data!R351&gt;0,Data!R351,"")</f>
        <v>7.3</v>
      </c>
      <c r="D28" s="226">
        <f>IF(Data!P351&gt;0,Data!P351,"")</f>
        <v>4.92</v>
      </c>
      <c r="E28" s="199">
        <f t="shared" si="0"/>
        <v>1.2022644346174118E-2</v>
      </c>
      <c r="F28" s="227">
        <f>IF(Data!T351&gt;0,Data!T351,"")</f>
        <v>0.111</v>
      </c>
      <c r="G28" s="227">
        <f>IF(Data!V351&gt;0,Data!V351,"")</f>
        <v>0.15993457946939763</v>
      </c>
      <c r="H28" s="227">
        <f>IF(Data!X351&gt;0,Data!X351,"")</f>
        <v>0.15420840707043368</v>
      </c>
      <c r="I28" s="227">
        <f>IF(Data!Z351&gt;0,Data!Z351,"")</f>
        <v>7.0000000000000007E-2</v>
      </c>
      <c r="J28" s="227">
        <f>IF(Data!AB351&gt;0,Data!AB351,"")</f>
        <v>0.13821124230833193</v>
      </c>
      <c r="K28" s="227">
        <f>IF(Data!AD351&gt;0,Data!AD351,"")</f>
        <v>4.8000000000000001E-2</v>
      </c>
      <c r="L28" s="227">
        <f>IF(Data!AF351&gt;0,Data!AF351,"")</f>
        <v>2.1000000000000001E-2</v>
      </c>
      <c r="M28" s="228">
        <f>IF(Data!AH351&gt;0,Data!AH351,"")</f>
        <v>8.5999999999999993E-2</v>
      </c>
      <c r="N28" s="197">
        <f>IF(Data!K351&gt;0,Data!K351,"")</f>
        <v>8.1</v>
      </c>
      <c r="P28" s="197" t="str">
        <f>IF(OR(ISNUMBER(B28),ISNUMBER(N28)),Data!G351,"")</f>
        <v>Rain</v>
      </c>
    </row>
    <row r="29" spans="1:16" x14ac:dyDescent="0.2">
      <c r="A29" s="196">
        <v>22</v>
      </c>
      <c r="B29" s="197" t="str">
        <f>IF(Data!N352&gt;0,Data!N352,"")</f>
        <v/>
      </c>
      <c r="C29" s="226" t="str">
        <f>IF(Data!R352&gt;0,Data!R352,"")</f>
        <v/>
      </c>
      <c r="D29" s="226" t="str">
        <f>IF(Data!P352&gt;0,Data!P352,"")</f>
        <v/>
      </c>
      <c r="E29" s="199" t="str">
        <f t="shared" si="0"/>
        <v/>
      </c>
      <c r="F29" s="227" t="str">
        <f>IF(Data!T352&gt;0,Data!T352,"")</f>
        <v/>
      </c>
      <c r="G29" s="227" t="str">
        <f>IF(Data!V352&gt;0,Data!V352,"")</f>
        <v/>
      </c>
      <c r="H29" s="227" t="str">
        <f>IF(Data!X352&gt;0,Data!X352,"")</f>
        <v/>
      </c>
      <c r="I29" s="227" t="str">
        <f>IF(Data!Z352&gt;0,Data!Z352,"")</f>
        <v/>
      </c>
      <c r="J29" s="227" t="str">
        <f>IF(Data!AB352&gt;0,Data!AB352,"")</f>
        <v/>
      </c>
      <c r="K29" s="227" t="str">
        <f>IF(Data!AD352&gt;0,Data!AD352,"")</f>
        <v/>
      </c>
      <c r="L29" s="227" t="str">
        <f>IF(Data!AF352&gt;0,Data!AF352,"")</f>
        <v/>
      </c>
      <c r="M29" s="228" t="str">
        <f>IF(Data!AH352&gt;0,Data!AH352,"")</f>
        <v/>
      </c>
      <c r="N29" s="197" t="str">
        <f>IF(Data!K352&gt;0,Data!K352,"")</f>
        <v/>
      </c>
      <c r="P29" s="197" t="str">
        <f>IF(OR(ISNUMBER(B29),ISNUMBER(N29)),Data!G352,"")</f>
        <v/>
      </c>
    </row>
    <row r="30" spans="1:16" x14ac:dyDescent="0.2">
      <c r="A30" s="196">
        <v>23</v>
      </c>
      <c r="B30" s="197" t="str">
        <f>IF(Data!N353&gt;0,Data!N353,"")</f>
        <v/>
      </c>
      <c r="C30" s="226" t="str">
        <f>IF(Data!R353&gt;0,Data!R353,"")</f>
        <v/>
      </c>
      <c r="D30" s="226" t="str">
        <f>IF(Data!P353&gt;0,Data!P353,"")</f>
        <v/>
      </c>
      <c r="E30" s="199" t="str">
        <f t="shared" si="0"/>
        <v/>
      </c>
      <c r="F30" s="227" t="str">
        <f>IF(Data!T353&gt;0,Data!T353,"")</f>
        <v/>
      </c>
      <c r="G30" s="227" t="str">
        <f>IF(Data!V353&gt;0,Data!V353,"")</f>
        <v/>
      </c>
      <c r="H30" s="227" t="str">
        <f>IF(Data!X353&gt;0,Data!X353,"")</f>
        <v/>
      </c>
      <c r="I30" s="227" t="str">
        <f>IF(Data!Z353&gt;0,Data!Z353,"")</f>
        <v/>
      </c>
      <c r="J30" s="227" t="str">
        <f>IF(Data!AB353&gt;0,Data!AB353,"")</f>
        <v/>
      </c>
      <c r="K30" s="227" t="str">
        <f>IF(Data!AD353&gt;0,Data!AD353,"")</f>
        <v/>
      </c>
      <c r="L30" s="227" t="str">
        <f>IF(Data!AF353&gt;0,Data!AF353,"")</f>
        <v/>
      </c>
      <c r="M30" s="228" t="str">
        <f>IF(Data!AH353&gt;0,Data!AH353,"")</f>
        <v/>
      </c>
      <c r="N30" s="197" t="str">
        <f>IF(Data!K353&gt;0,Data!K353,"")</f>
        <v/>
      </c>
      <c r="P30" s="197" t="str">
        <f>IF(OR(ISNUMBER(B30),ISNUMBER(N30)),Data!G353,"")</f>
        <v/>
      </c>
    </row>
    <row r="31" spans="1:16" x14ac:dyDescent="0.2">
      <c r="A31" s="196">
        <v>24</v>
      </c>
      <c r="B31" s="197" t="str">
        <f>IF(Data!N354&gt;0,Data!N354,"")</f>
        <v/>
      </c>
      <c r="C31" s="226" t="str">
        <f>IF(Data!R354&gt;0,Data!R354,"")</f>
        <v/>
      </c>
      <c r="D31" s="226" t="str">
        <f>IF(Data!P354&gt;0,Data!P354,"")</f>
        <v/>
      </c>
      <c r="E31" s="199" t="str">
        <f t="shared" si="0"/>
        <v/>
      </c>
      <c r="F31" s="227" t="str">
        <f>IF(Data!T354&gt;0,Data!T354,"")</f>
        <v/>
      </c>
      <c r="G31" s="227" t="str">
        <f>IF(Data!V354&gt;0,Data!V354,"")</f>
        <v/>
      </c>
      <c r="H31" s="227" t="str">
        <f>IF(Data!X354&gt;0,Data!X354,"")</f>
        <v/>
      </c>
      <c r="I31" s="227" t="str">
        <f>IF(Data!Z354&gt;0,Data!Z354,"")</f>
        <v/>
      </c>
      <c r="J31" s="227" t="str">
        <f>IF(Data!AB354&gt;0,Data!AB354,"")</f>
        <v/>
      </c>
      <c r="K31" s="227" t="str">
        <f>IF(Data!AD354&gt;0,Data!AD354,"")</f>
        <v/>
      </c>
      <c r="L31" s="227" t="str">
        <f>IF(Data!AF354&gt;0,Data!AF354,"")</f>
        <v/>
      </c>
      <c r="M31" s="228" t="str">
        <f>IF(Data!AH354&gt;0,Data!AH354,"")</f>
        <v/>
      </c>
      <c r="N31" s="197" t="str">
        <f>IF(Data!K354&gt;0,Data!K354,"")</f>
        <v/>
      </c>
      <c r="P31" s="197" t="str">
        <f>IF(OR(ISNUMBER(B31),ISNUMBER(N31)),Data!G354,"")</f>
        <v/>
      </c>
    </row>
    <row r="32" spans="1:16" x14ac:dyDescent="0.2">
      <c r="A32" s="196">
        <v>25</v>
      </c>
      <c r="B32" s="197">
        <f>IF(Data!N355&gt;0,Data!N355,"")</f>
        <v>0.98899999999999999</v>
      </c>
      <c r="C32" s="226">
        <f>IF(Data!R355&gt;0,Data!R355,"")</f>
        <v>52.8</v>
      </c>
      <c r="D32" s="226">
        <f>IF(Data!P355&gt;0,Data!P355,"")</f>
        <v>4.12</v>
      </c>
      <c r="E32" s="199">
        <f t="shared" si="0"/>
        <v>7.585775750291826E-2</v>
      </c>
      <c r="F32" s="227">
        <f>IF(Data!T355&gt;0,Data!T355,"")</f>
        <v>0.307</v>
      </c>
      <c r="G32" s="227">
        <f>IF(Data!V355&gt;0,Data!V355,"")</f>
        <v>1.3479232142569146</v>
      </c>
      <c r="H32" s="227">
        <f>IF(Data!X355&gt;0,Data!X355,"")</f>
        <v>1.7727291124482105</v>
      </c>
      <c r="I32" s="227">
        <f>IF(Data!Z355&gt;0,Data!Z355,"")</f>
        <v>0.214</v>
      </c>
      <c r="J32" s="227">
        <f>IF(Data!AB355&gt;0,Data!AB355,"")</f>
        <v>1.6313585398303676</v>
      </c>
      <c r="K32" s="227">
        <f>IF(Data!AD355&gt;0,Data!AD355,"")</f>
        <v>0.14899999999999999</v>
      </c>
      <c r="L32" s="227">
        <f>IF(Data!AF355&gt;0,Data!AF355,"")</f>
        <v>8.2000000000000003E-2</v>
      </c>
      <c r="M32" s="228">
        <f>IF(Data!AH355&gt;0,Data!AH355,"")</f>
        <v>0.52200000000000002</v>
      </c>
      <c r="N32" s="197">
        <f>IF(Data!K355&gt;0,Data!K355,"")</f>
        <v>1.2</v>
      </c>
      <c r="P32" s="197" t="str">
        <f>IF(OR(ISNUMBER(B32),ISNUMBER(N32)),Data!G355,"")</f>
        <v>Rain</v>
      </c>
    </row>
    <row r="33" spans="1:16" x14ac:dyDescent="0.2">
      <c r="A33" s="196">
        <v>26</v>
      </c>
      <c r="B33" s="197">
        <f>IF(Data!N356&gt;0,Data!N356,"")</f>
        <v>27.436700000000002</v>
      </c>
      <c r="C33" s="226">
        <f>IF(Data!R356&gt;0,Data!R356,"")</f>
        <v>8.9</v>
      </c>
      <c r="D33" s="226">
        <f>IF(Data!P356&gt;0,Data!P356,"")</f>
        <v>4.84</v>
      </c>
      <c r="E33" s="199">
        <f t="shared" si="0"/>
        <v>1.4454397707459276E-2</v>
      </c>
      <c r="F33" s="227">
        <f>IF(Data!T356&gt;0,Data!T356,"")</f>
        <v>3.5999999999999997E-2</v>
      </c>
      <c r="G33" s="227">
        <f>IF(Data!V356&gt;0,Data!V356,"")</f>
        <v>0.13779674219820981</v>
      </c>
      <c r="H33" s="227">
        <f>IF(Data!X356&gt;0,Data!X356,"")</f>
        <v>0.25634644292227937</v>
      </c>
      <c r="I33" s="227">
        <f>IF(Data!Z356&gt;0,Data!Z356,"")</f>
        <v>5.1999999999999998E-2</v>
      </c>
      <c r="J33" s="227">
        <f>IF(Data!AB356&gt;0,Data!AB356,"")</f>
        <v>0.20886979876933312</v>
      </c>
      <c r="K33" s="227">
        <f>IF(Data!AD356&gt;0,Data!AD356,"")</f>
        <v>3.4000000000000002E-2</v>
      </c>
      <c r="L33" s="227">
        <f>IF(Data!AF356&gt;0,Data!AF356,"")</f>
        <v>1.0999999999999999E-2</v>
      </c>
      <c r="M33" s="228">
        <f>IF(Data!AH356&gt;0,Data!AH356,"")</f>
        <v>5.8000000000000003E-2</v>
      </c>
      <c r="N33" s="197">
        <f>IF(Data!K356&gt;0,Data!K356,"")</f>
        <v>26.6</v>
      </c>
      <c r="P33" s="197" t="str">
        <f>IF(OR(ISNUMBER(B33),ISNUMBER(N33)),Data!G356,"")</f>
        <v>Rain</v>
      </c>
    </row>
    <row r="34" spans="1:16" x14ac:dyDescent="0.2">
      <c r="A34" s="196">
        <v>27</v>
      </c>
      <c r="B34" s="197" t="str">
        <f>IF(Data!N357&gt;0,Data!N357,"")</f>
        <v/>
      </c>
      <c r="C34" s="226" t="str">
        <f>IF(Data!R357&gt;0,Data!R357,"")</f>
        <v/>
      </c>
      <c r="D34" s="226" t="str">
        <f>IF(Data!P357&gt;0,Data!P357,"")</f>
        <v/>
      </c>
      <c r="E34" s="199" t="str">
        <f t="shared" si="0"/>
        <v/>
      </c>
      <c r="F34" s="227" t="str">
        <f>IF(Data!T357&gt;0,Data!T357,"")</f>
        <v/>
      </c>
      <c r="G34" s="227" t="str">
        <f>IF(Data!V357&gt;0,Data!V357,"")</f>
        <v/>
      </c>
      <c r="H34" s="227" t="str">
        <f>IF(Data!X357&gt;0,Data!X357,"")</f>
        <v/>
      </c>
      <c r="I34" s="227" t="str">
        <f>IF(Data!Z357&gt;0,Data!Z357,"")</f>
        <v/>
      </c>
      <c r="J34" s="227" t="str">
        <f>IF(Data!AB357&gt;0,Data!AB357,"")</f>
        <v/>
      </c>
      <c r="K34" s="227" t="str">
        <f>IF(Data!AD357&gt;0,Data!AD357,"")</f>
        <v/>
      </c>
      <c r="L34" s="227" t="str">
        <f>IF(Data!AF357&gt;0,Data!AF357,"")</f>
        <v/>
      </c>
      <c r="M34" s="228" t="str">
        <f>IF(Data!AH357&gt;0,Data!AH357,"")</f>
        <v/>
      </c>
      <c r="N34" s="197">
        <f>IF(Data!K357&gt;0,Data!K357,"")</f>
        <v>0.1</v>
      </c>
      <c r="P34" s="197" t="str">
        <f>IF(OR(ISNUMBER(B34),ISNUMBER(N34)),Data!G357,"")</f>
        <v>Rain</v>
      </c>
    </row>
    <row r="35" spans="1:16" x14ac:dyDescent="0.2">
      <c r="A35" s="196">
        <v>28</v>
      </c>
      <c r="B35" s="197">
        <f>IF(Data!N358&gt;0,Data!N358,"")</f>
        <v>0.58650000000000002</v>
      </c>
      <c r="C35" s="226">
        <f>IF(Data!R358&gt;0,Data!R358,"")</f>
        <v>18.5</v>
      </c>
      <c r="D35" s="226">
        <f>IF(Data!P358&gt;0,Data!P358,"")</f>
        <v>4.76</v>
      </c>
      <c r="E35" s="199">
        <f t="shared" si="0"/>
        <v>1.7378008287493744E-2</v>
      </c>
      <c r="F35" s="227">
        <f>IF(Data!T358&gt;0,Data!T358,"")</f>
        <v>0.27300000000000002</v>
      </c>
      <c r="G35" s="227">
        <f>IF(Data!V358&gt;0,Data!V358,"")</f>
        <v>0.54215111684541561</v>
      </c>
      <c r="H35" s="227">
        <f>IF(Data!X358&gt;0,Data!X358,"")</f>
        <v>0.572774083404468</v>
      </c>
      <c r="I35" s="227">
        <f>IF(Data!Z358&gt;0,Data!Z358,"")</f>
        <v>9.7000000000000003E-2</v>
      </c>
      <c r="J35" s="227">
        <f>IF(Data!AB358&gt;0,Data!AB358,"")</f>
        <v>0.76404417096291366</v>
      </c>
      <c r="K35" s="227">
        <f>IF(Data!AD358&gt;0,Data!AD358,"")</f>
        <v>0.16300000000000001</v>
      </c>
      <c r="L35" s="227">
        <f>IF(Data!AF358&gt;0,Data!AF358,"")</f>
        <v>3.5000000000000003E-2</v>
      </c>
      <c r="M35" s="228">
        <f>IF(Data!AH358&gt;0,Data!AH358,"")</f>
        <v>0.16700000000000001</v>
      </c>
      <c r="N35" s="197">
        <f>IF(Data!K358&gt;0,Data!K358,"")</f>
        <v>0.5</v>
      </c>
      <c r="P35" s="197" t="str">
        <f>IF(OR(ISNUMBER(B35),ISNUMBER(N35)),Data!G358,"")</f>
        <v>Rain</v>
      </c>
    </row>
    <row r="36" spans="1:16" x14ac:dyDescent="0.2">
      <c r="A36" s="196">
        <v>29</v>
      </c>
      <c r="B36" s="197">
        <f>IF(Data!N359&gt;0,Data!N359,"")</f>
        <v>12.9352</v>
      </c>
      <c r="C36" s="226">
        <f>IF(Data!R359&gt;0,Data!R359,"")</f>
        <v>6.3</v>
      </c>
      <c r="D36" s="226">
        <f>IF(Data!P359&gt;0,Data!P359,"")</f>
        <v>5.28</v>
      </c>
      <c r="E36" s="199">
        <f t="shared" si="0"/>
        <v>5.2480746024977203E-3</v>
      </c>
      <c r="F36" s="227">
        <f>IF(Data!T359&gt;0,Data!T359,"")</f>
        <v>0.20100000000000001</v>
      </c>
      <c r="G36" s="227">
        <f>IF(Data!V359&gt;0,Data!V359,"")</f>
        <v>0.22567040238690428</v>
      </c>
      <c r="H36" s="227">
        <f>IF(Data!X359&gt;0,Data!X359,"")</f>
        <v>0.10881372446961338</v>
      </c>
      <c r="I36" s="227">
        <f>IF(Data!Z359&gt;0,Data!Z359,"")</f>
        <v>0.16500000000000001</v>
      </c>
      <c r="J36" s="227">
        <f>IF(Data!AB359&gt;0,Data!AB359,"")</f>
        <v>0.23138736071844335</v>
      </c>
      <c r="K36" s="227">
        <f>IF(Data!AD359&gt;0,Data!AD359,"")</f>
        <v>6.9000000000000006E-2</v>
      </c>
      <c r="L36" s="227">
        <f>IF(Data!AF359&gt;0,Data!AF359,"")</f>
        <v>0.03</v>
      </c>
      <c r="M36" s="228">
        <f>IF(Data!AH359&gt;0,Data!AH359,"")</f>
        <v>0.106</v>
      </c>
      <c r="N36" s="197">
        <f>IF(Data!K359&gt;0,Data!K359,"")</f>
        <v>13.4</v>
      </c>
      <c r="P36" s="197" t="str">
        <f>IF(OR(ISNUMBER(B36),ISNUMBER(N36)),Data!G359,"")</f>
        <v>Rain</v>
      </c>
    </row>
    <row r="37" spans="1:16" x14ac:dyDescent="0.2">
      <c r="A37" s="196">
        <v>30</v>
      </c>
      <c r="B37" s="197" t="str">
        <f>IF(Data!N360&gt;0,Data!N360,"")</f>
        <v/>
      </c>
      <c r="C37" s="226" t="str">
        <f>IF(Data!R360&gt;0,Data!R360,"")</f>
        <v/>
      </c>
      <c r="D37" s="226" t="str">
        <f>IF(Data!P360&gt;0,Data!P360,"")</f>
        <v/>
      </c>
      <c r="E37" s="199" t="str">
        <f t="shared" si="0"/>
        <v/>
      </c>
      <c r="F37" s="227" t="str">
        <f>IF(Data!T360&gt;0,Data!T360,"")</f>
        <v/>
      </c>
      <c r="G37" s="227" t="str">
        <f>IF(Data!V360&gt;0,Data!V360,"")</f>
        <v/>
      </c>
      <c r="H37" s="227" t="str">
        <f>IF(Data!X360&gt;0,Data!X360,"")</f>
        <v/>
      </c>
      <c r="I37" s="227" t="str">
        <f>IF(Data!Z360&gt;0,Data!Z360,"")</f>
        <v/>
      </c>
      <c r="J37" s="227" t="str">
        <f>IF(Data!AB360&gt;0,Data!AB360,"")</f>
        <v/>
      </c>
      <c r="K37" s="227" t="str">
        <f>IF(Data!AD360&gt;0,Data!AD360,"")</f>
        <v/>
      </c>
      <c r="L37" s="227" t="str">
        <f>IF(Data!AF360&gt;0,Data!AF360,"")</f>
        <v/>
      </c>
      <c r="M37" s="228" t="str">
        <f>IF(Data!AH360&gt;0,Data!AH360,"")</f>
        <v/>
      </c>
      <c r="N37" s="197">
        <f>IF(Data!K360&gt;0,Data!K360,"")</f>
        <v>0.1</v>
      </c>
      <c r="P37" s="197" t="str">
        <f>IF(OR(ISNUMBER(B37),ISNUMBER(N37)),Data!G360,"")</f>
        <v>Rain</v>
      </c>
    </row>
    <row r="38" spans="1:16" x14ac:dyDescent="0.2">
      <c r="A38" s="196">
        <v>31</v>
      </c>
      <c r="B38" s="197" t="str">
        <f>IF(Data!N361&gt;0,Data!N361,"")</f>
        <v/>
      </c>
      <c r="C38" s="226" t="str">
        <f>IF(Data!R361&gt;0,Data!R361,"")</f>
        <v/>
      </c>
      <c r="D38" s="226" t="str">
        <f>IF(Data!P361&gt;0,Data!P361,"")</f>
        <v/>
      </c>
      <c r="E38" s="199" t="str">
        <f t="shared" si="0"/>
        <v/>
      </c>
      <c r="F38" s="227" t="str">
        <f>IF(Data!T361&gt;0,Data!T361,"")</f>
        <v/>
      </c>
      <c r="G38" s="227" t="str">
        <f>IF(Data!V361&gt;0,Data!V361,"")</f>
        <v/>
      </c>
      <c r="H38" s="227" t="str">
        <f>IF(Data!X361&gt;0,Data!X361,"")</f>
        <v/>
      </c>
      <c r="I38" s="227" t="str">
        <f>IF(Data!Z361&gt;0,Data!Z361,"")</f>
        <v/>
      </c>
      <c r="J38" s="227" t="str">
        <f>IF(Data!AB361&gt;0,Data!AB361,"")</f>
        <v/>
      </c>
      <c r="K38" s="227" t="str">
        <f>IF(Data!AD361&gt;0,Data!AD361,"")</f>
        <v/>
      </c>
      <c r="L38" s="227" t="str">
        <f>IF(Data!AF361&gt;0,Data!AF361,"")</f>
        <v/>
      </c>
      <c r="M38" s="228" t="str">
        <f>IF(Data!AH361&gt;0,Data!AH361,"")</f>
        <v/>
      </c>
      <c r="N38" s="197">
        <f>IF(Data!K361&gt;0,Data!K361,"")</f>
        <v>0.4</v>
      </c>
      <c r="P38" s="197" t="str">
        <f>IF(OR(ISNUMBER(B38),ISNUMBER(N38)),Data!G361,"")</f>
        <v>Rain</v>
      </c>
    </row>
    <row r="39" spans="1:16" x14ac:dyDescent="0.2">
      <c r="A39" s="202"/>
      <c r="B39" s="203" t="s">
        <v>189</v>
      </c>
      <c r="C39" s="204"/>
      <c r="D39" s="205"/>
      <c r="E39" s="206"/>
      <c r="F39" s="207"/>
      <c r="G39" s="207"/>
      <c r="H39" s="207"/>
      <c r="I39" s="207"/>
      <c r="J39" s="207"/>
      <c r="K39" s="207"/>
      <c r="L39" s="207"/>
      <c r="M39" s="208"/>
      <c r="N39" s="170"/>
      <c r="O39" s="170"/>
      <c r="P39" s="171"/>
    </row>
    <row r="40" spans="1:16" x14ac:dyDescent="0.2">
      <c r="A40" s="209" t="s">
        <v>511</v>
      </c>
      <c r="B40" s="210">
        <f>gewMW!D380</f>
        <v>100.7538</v>
      </c>
      <c r="C40" s="211">
        <f>gewMW!E381</f>
        <v>13.679002876318311</v>
      </c>
      <c r="D40" s="212">
        <f>gewMW!F381</f>
        <v>4.6950416493196965</v>
      </c>
      <c r="E40" s="213">
        <f>gewMW!H381</f>
        <v>2.0181728094028833E-2</v>
      </c>
      <c r="F40" s="214">
        <f>gewMW!I381</f>
        <v>0.13103613660229194</v>
      </c>
      <c r="G40" s="214">
        <f>gewMW!J381</f>
        <v>0.365895078580942</v>
      </c>
      <c r="H40" s="214">
        <f>gewMW!K381</f>
        <v>0.32412732785964882</v>
      </c>
      <c r="I40" s="214">
        <f>gewMW!L381</f>
        <v>8.371405743505457E-2</v>
      </c>
      <c r="J40" s="214">
        <f>gewMW!M381</f>
        <v>0.34847522999578623</v>
      </c>
      <c r="K40" s="214">
        <f>gewMW!N381</f>
        <v>6.1657900744190287E-2</v>
      </c>
      <c r="L40" s="214">
        <f>gewMW!O381</f>
        <v>2.1853399077751908E-2</v>
      </c>
      <c r="M40" s="215">
        <f>gewMW!P381</f>
        <v>0.1029644797516322</v>
      </c>
      <c r="N40" s="170">
        <f>SUM(N8:N38)</f>
        <v>107.9</v>
      </c>
      <c r="O40" s="170">
        <f>SUM(O8:O38)</f>
        <v>0</v>
      </c>
    </row>
    <row r="41" spans="1:16" ht="13.5" thickBot="1" x14ac:dyDescent="0.25">
      <c r="A41" s="217"/>
      <c r="B41" s="218"/>
      <c r="C41" s="219"/>
      <c r="D41" s="220"/>
      <c r="E41" s="221"/>
      <c r="F41" s="222"/>
      <c r="G41" s="222"/>
      <c r="H41" s="222"/>
      <c r="I41" s="222"/>
      <c r="J41" s="222"/>
      <c r="K41" s="222"/>
      <c r="L41" s="222"/>
      <c r="M41" s="223"/>
      <c r="N41" s="170"/>
      <c r="O41" s="170"/>
      <c r="P41" s="171"/>
    </row>
    <row r="42" spans="1:16" x14ac:dyDescent="0.2">
      <c r="A42" s="171"/>
      <c r="B42" s="171"/>
      <c r="C42" s="224"/>
      <c r="D42" s="198"/>
      <c r="E42" s="225"/>
      <c r="F42" s="200"/>
      <c r="G42" s="200"/>
      <c r="H42" s="200"/>
      <c r="I42" s="200"/>
      <c r="J42" s="200"/>
      <c r="K42" s="200"/>
      <c r="L42" s="200"/>
      <c r="M42" s="201"/>
      <c r="N42" s="170">
        <f>B40*100/N40</f>
        <v>93.377015755328998</v>
      </c>
      <c r="O42" s="170" t="e">
        <f>B40*100/O40</f>
        <v>#DIV/0!</v>
      </c>
      <c r="P42" s="216" t="s">
        <v>190</v>
      </c>
    </row>
    <row r="43" spans="1:16" x14ac:dyDescent="0.2">
      <c r="A43" s="224"/>
      <c r="B43" s="171"/>
      <c r="C43" s="224"/>
      <c r="D43" s="198"/>
      <c r="E43" s="225"/>
      <c r="F43" s="200"/>
      <c r="G43" s="200"/>
      <c r="H43" s="200"/>
      <c r="I43" s="200"/>
      <c r="J43" s="200"/>
      <c r="K43" s="200"/>
      <c r="L43" s="200"/>
      <c r="M43" s="201"/>
      <c r="N43" s="170"/>
      <c r="O43" s="170"/>
      <c r="P43" s="171"/>
    </row>
  </sheetData>
  <phoneticPr fontId="0" type="noConversion"/>
  <pageMargins left="0.78740157499999996" right="0.78740157499999996" top="0.984251969" bottom="0.984251969" header="0.4921259845" footer="0.492125984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P43"/>
  <sheetViews>
    <sheetView zoomScale="84" workbookViewId="0">
      <selection activeCell="B37" sqref="B37"/>
    </sheetView>
  </sheetViews>
  <sheetFormatPr baseColWidth="10" defaultRowHeight="12.75" x14ac:dyDescent="0.2"/>
  <cols>
    <col min="2" max="4" width="6.28515625" customWidth="1"/>
    <col min="5" max="5" width="7.5703125" customWidth="1"/>
    <col min="6" max="13" width="6.28515625" customWidth="1"/>
    <col min="14" max="14" width="6.5703125" customWidth="1"/>
    <col min="15" max="15" width="8.7109375" customWidth="1"/>
    <col min="16" max="16" width="6.7109375" customWidth="1"/>
  </cols>
  <sheetData>
    <row r="1" spans="1:16" ht="15.75" x14ac:dyDescent="0.25">
      <c r="A1" s="153" t="s">
        <v>171</v>
      </c>
      <c r="B1" s="142"/>
      <c r="C1" s="143"/>
      <c r="D1" s="154"/>
      <c r="E1" s="155"/>
      <c r="F1" s="143"/>
      <c r="G1" s="143"/>
      <c r="H1" s="143"/>
      <c r="I1" s="143"/>
      <c r="J1" s="143"/>
      <c r="K1" s="143"/>
      <c r="L1" s="143"/>
      <c r="M1" s="156"/>
      <c r="N1" s="157"/>
      <c r="O1" s="158"/>
      <c r="P1" s="158"/>
    </row>
    <row r="2" spans="1:16" ht="15.75" x14ac:dyDescent="0.25">
      <c r="A2" s="159"/>
      <c r="B2" s="160"/>
      <c r="C2" s="161"/>
      <c r="D2" s="160"/>
      <c r="E2" s="162"/>
      <c r="F2" s="161"/>
      <c r="G2" s="161"/>
      <c r="H2" s="161"/>
      <c r="I2" s="161"/>
      <c r="J2" s="161"/>
      <c r="K2" s="161"/>
      <c r="L2" s="161"/>
      <c r="M2" s="163"/>
      <c r="N2" s="157"/>
      <c r="O2" s="158"/>
      <c r="P2" s="158"/>
    </row>
    <row r="3" spans="1:16" ht="15.75" x14ac:dyDescent="0.25">
      <c r="A3" s="164" t="s">
        <v>574</v>
      </c>
      <c r="B3" s="165"/>
      <c r="C3" s="166"/>
      <c r="D3" s="167"/>
      <c r="E3" s="168"/>
      <c r="F3" s="166"/>
      <c r="G3" s="166"/>
      <c r="H3" s="166"/>
      <c r="I3" s="166"/>
      <c r="J3" s="166"/>
      <c r="K3" s="166"/>
      <c r="L3" s="166"/>
      <c r="M3" s="169"/>
      <c r="N3" s="171"/>
      <c r="O3" s="224" t="s">
        <v>835</v>
      </c>
      <c r="P3" s="171"/>
    </row>
    <row r="4" spans="1:16" ht="13.5" thickBot="1" x14ac:dyDescent="0.25">
      <c r="A4" s="172"/>
      <c r="B4" s="167"/>
      <c r="C4" s="166"/>
      <c r="D4" s="167"/>
      <c r="E4" s="168"/>
      <c r="F4" s="166"/>
      <c r="G4" s="166"/>
      <c r="H4" s="166"/>
      <c r="I4" s="166"/>
      <c r="J4" s="166"/>
      <c r="K4" s="166"/>
      <c r="L4" s="166"/>
      <c r="M4" s="169"/>
      <c r="N4" s="171"/>
      <c r="O4" s="171"/>
      <c r="P4" s="171"/>
    </row>
    <row r="5" spans="1:16" ht="17.25" x14ac:dyDescent="0.2">
      <c r="A5" s="173"/>
      <c r="B5" s="174" t="s">
        <v>172</v>
      </c>
      <c r="C5" s="175" t="s">
        <v>173</v>
      </c>
      <c r="D5" s="176" t="s">
        <v>516</v>
      </c>
      <c r="E5" s="177" t="s">
        <v>174</v>
      </c>
      <c r="F5" s="178" t="s">
        <v>175</v>
      </c>
      <c r="G5" s="179" t="s">
        <v>176</v>
      </c>
      <c r="H5" s="179" t="s">
        <v>177</v>
      </c>
      <c r="I5" s="178" t="s">
        <v>178</v>
      </c>
      <c r="J5" s="179" t="s">
        <v>179</v>
      </c>
      <c r="K5" s="178" t="s">
        <v>180</v>
      </c>
      <c r="L5" s="178" t="s">
        <v>181</v>
      </c>
      <c r="M5" s="180" t="s">
        <v>182</v>
      </c>
      <c r="N5" s="310" t="s">
        <v>183</v>
      </c>
      <c r="O5" s="310" t="s">
        <v>183</v>
      </c>
      <c r="P5" s="170" t="s">
        <v>184</v>
      </c>
    </row>
    <row r="6" spans="1:16" ht="13.5" thickBot="1" x14ac:dyDescent="0.25">
      <c r="A6" s="181" t="s">
        <v>185</v>
      </c>
      <c r="B6" s="182"/>
      <c r="C6" s="183" t="s">
        <v>186</v>
      </c>
      <c r="D6" s="183" t="s">
        <v>186</v>
      </c>
      <c r="E6" s="184" t="s">
        <v>187</v>
      </c>
      <c r="F6" s="185" t="s">
        <v>187</v>
      </c>
      <c r="G6" s="185" t="s">
        <v>187</v>
      </c>
      <c r="H6" s="185" t="s">
        <v>187</v>
      </c>
      <c r="I6" s="185" t="s">
        <v>187</v>
      </c>
      <c r="J6" s="185" t="s">
        <v>187</v>
      </c>
      <c r="K6" s="185" t="s">
        <v>187</v>
      </c>
      <c r="L6" s="185" t="s">
        <v>187</v>
      </c>
      <c r="M6" s="186" t="s">
        <v>187</v>
      </c>
      <c r="N6" s="187" t="s">
        <v>836</v>
      </c>
      <c r="O6" s="311" t="s">
        <v>837</v>
      </c>
      <c r="P6" s="170" t="s">
        <v>188</v>
      </c>
    </row>
    <row r="7" spans="1:16" x14ac:dyDescent="0.2">
      <c r="A7" s="188"/>
      <c r="B7" s="189"/>
      <c r="C7" s="190"/>
      <c r="D7" s="191"/>
      <c r="E7" s="192"/>
      <c r="F7" s="193"/>
      <c r="G7" s="193"/>
      <c r="H7" s="193"/>
      <c r="I7" s="193"/>
      <c r="J7" s="193"/>
      <c r="K7" s="193"/>
      <c r="L7" s="193"/>
      <c r="M7" s="194"/>
      <c r="N7" s="195"/>
      <c r="P7" s="170"/>
    </row>
    <row r="8" spans="1:16" x14ac:dyDescent="0.2">
      <c r="A8" s="196">
        <v>1</v>
      </c>
      <c r="B8" s="197">
        <f>IF(Data!N362&gt;0,Data!N362,"")</f>
        <v>3.8271999999999999</v>
      </c>
      <c r="C8" s="226">
        <f>IF(Data!R362&gt;0,Data!R362,"")</f>
        <v>8.9</v>
      </c>
      <c r="D8" s="226">
        <f>IF(Data!P362&gt;0,Data!P362,"")</f>
        <v>5.4</v>
      </c>
      <c r="E8" s="199">
        <f>IF(ISNUMBER(D8),10^(-D8)*10^3,"")</f>
        <v>3.9810717055349656E-3</v>
      </c>
      <c r="F8" s="227">
        <f>IF(Data!T362&gt;0,Data!T362,"")</f>
        <v>0.48</v>
      </c>
      <c r="G8" s="227">
        <f>IF(Data!V362&gt;0,Data!V362,"")</f>
        <v>0.4179081525683413</v>
      </c>
      <c r="H8" s="227">
        <f>IF(Data!X362&gt;0,Data!X362,"")</f>
        <v>0.15487597593221045</v>
      </c>
      <c r="I8" s="227">
        <f>IF(Data!Z362&gt;0,Data!Z362,"")</f>
        <v>0.318</v>
      </c>
      <c r="J8" s="227">
        <f>IF(Data!AB362&gt;0,Data!AB362,"")</f>
        <v>0.31835173790121402</v>
      </c>
      <c r="K8" s="227">
        <f>IF(Data!AD362&gt;0,Data!AD362,"")</f>
        <v>0.182</v>
      </c>
      <c r="L8" s="227">
        <f>IF(Data!AF362&gt;0,Data!AF362,"")</f>
        <v>7.0999999999999994E-2</v>
      </c>
      <c r="M8" s="228">
        <f>IF(Data!AH362&gt;0,Data!AH362,"")</f>
        <v>0.218</v>
      </c>
      <c r="N8" s="197">
        <f>IF(Data!K362&gt;0,Data!K362,"")</f>
        <v>3.7</v>
      </c>
      <c r="P8" s="197" t="str">
        <f>IF(OR(ISNUMBER(B8),ISNUMBER(N8)),Data!G362,"")</f>
        <v>Rain</v>
      </c>
    </row>
    <row r="9" spans="1:16" x14ac:dyDescent="0.2">
      <c r="A9" s="196">
        <v>2</v>
      </c>
      <c r="B9" s="197" t="str">
        <f>IF(Data!N363&gt;0,Data!N363,"")</f>
        <v/>
      </c>
      <c r="C9" s="226" t="str">
        <f>IF(Data!R363&gt;0,Data!R363,"")</f>
        <v/>
      </c>
      <c r="D9" s="226" t="str">
        <f>IF(Data!P363&gt;0,Data!P363,"")</f>
        <v/>
      </c>
      <c r="E9" s="199" t="str">
        <f t="shared" ref="E9:E37" si="0">IF(ISNUMBER(D9),10^(-D9)*10^3,"")</f>
        <v/>
      </c>
      <c r="F9" s="227" t="str">
        <f>IF(Data!T363&gt;0,Data!T363,"")</f>
        <v/>
      </c>
      <c r="G9" s="227" t="str">
        <f>IF(Data!V363&gt;0,Data!V363,"")</f>
        <v/>
      </c>
      <c r="H9" s="227" t="str">
        <f>IF(Data!X363&gt;0,Data!X363,"")</f>
        <v/>
      </c>
      <c r="I9" s="227" t="str">
        <f>IF(Data!Z363&gt;0,Data!Z363,"")</f>
        <v/>
      </c>
      <c r="J9" s="227" t="str">
        <f>IF(Data!AB363&gt;0,Data!AB363,"")</f>
        <v/>
      </c>
      <c r="K9" s="227" t="str">
        <f>IF(Data!AD363&gt;0,Data!AD363,"")</f>
        <v/>
      </c>
      <c r="L9" s="227" t="str">
        <f>IF(Data!AF363&gt;0,Data!AF363,"")</f>
        <v/>
      </c>
      <c r="M9" s="228" t="str">
        <f>IF(Data!AH363&gt;0,Data!AH363,"")</f>
        <v/>
      </c>
      <c r="N9" s="197" t="str">
        <f>IF(Data!K363&gt;0,Data!K363,"")</f>
        <v/>
      </c>
      <c r="P9" s="197" t="str">
        <f>IF(OR(ISNUMBER(B9),ISNUMBER(N9)),Data!G363,"")</f>
        <v/>
      </c>
    </row>
    <row r="10" spans="1:16" x14ac:dyDescent="0.2">
      <c r="A10" s="196">
        <v>3</v>
      </c>
      <c r="B10" s="197" t="str">
        <f>IF(Data!N364&gt;0,Data!N364,"")</f>
        <v/>
      </c>
      <c r="C10" s="226" t="str">
        <f>IF(Data!R364&gt;0,Data!R364,"")</f>
        <v/>
      </c>
      <c r="D10" s="226" t="str">
        <f>IF(Data!P364&gt;0,Data!P364,"")</f>
        <v/>
      </c>
      <c r="E10" s="199" t="str">
        <f t="shared" si="0"/>
        <v/>
      </c>
      <c r="F10" s="227" t="str">
        <f>IF(Data!T364&gt;0,Data!T364,"")</f>
        <v/>
      </c>
      <c r="G10" s="227" t="str">
        <f>IF(Data!V364&gt;0,Data!V364,"")</f>
        <v/>
      </c>
      <c r="H10" s="227" t="str">
        <f>IF(Data!X364&gt;0,Data!X364,"")</f>
        <v/>
      </c>
      <c r="I10" s="227" t="str">
        <f>IF(Data!Z364&gt;0,Data!Z364,"")</f>
        <v/>
      </c>
      <c r="J10" s="227" t="str">
        <f>IF(Data!AB364&gt;0,Data!AB364,"")</f>
        <v/>
      </c>
      <c r="K10" s="227" t="str">
        <f>IF(Data!AD364&gt;0,Data!AD364,"")</f>
        <v/>
      </c>
      <c r="L10" s="227" t="str">
        <f>IF(Data!AF364&gt;0,Data!AF364,"")</f>
        <v/>
      </c>
      <c r="M10" s="228" t="str">
        <f>IF(Data!AH364&gt;0,Data!AH364,"")</f>
        <v/>
      </c>
      <c r="N10" s="197" t="str">
        <f>IF(Data!K364&gt;0,Data!K364,"")</f>
        <v/>
      </c>
      <c r="P10" s="197" t="str">
        <f>IF(OR(ISNUMBER(B10),ISNUMBER(N10)),Data!G364,"")</f>
        <v/>
      </c>
    </row>
    <row r="11" spans="1:16" x14ac:dyDescent="0.2">
      <c r="A11" s="196">
        <v>4</v>
      </c>
      <c r="B11" s="197" t="str">
        <f>IF(Data!N365&gt;0,Data!N365,"")</f>
        <v/>
      </c>
      <c r="C11" s="226" t="str">
        <f>IF(Data!R365&gt;0,Data!R365,"")</f>
        <v/>
      </c>
      <c r="D11" s="226" t="str">
        <f>IF(Data!P365&gt;0,Data!P365,"")</f>
        <v/>
      </c>
      <c r="E11" s="199" t="str">
        <f t="shared" si="0"/>
        <v/>
      </c>
      <c r="F11" s="227" t="str">
        <f>IF(Data!T365&gt;0,Data!T365,"")</f>
        <v/>
      </c>
      <c r="G11" s="227" t="str">
        <f>IF(Data!V365&gt;0,Data!V365,"")</f>
        <v/>
      </c>
      <c r="H11" s="227" t="str">
        <f>IF(Data!X365&gt;0,Data!X365,"")</f>
        <v/>
      </c>
      <c r="I11" s="227" t="str">
        <f>IF(Data!Z365&gt;0,Data!Z365,"")</f>
        <v/>
      </c>
      <c r="J11" s="227" t="str">
        <f>IF(Data!AB365&gt;0,Data!AB365,"")</f>
        <v/>
      </c>
      <c r="K11" s="227" t="str">
        <f>IF(Data!AD365&gt;0,Data!AD365,"")</f>
        <v/>
      </c>
      <c r="L11" s="227" t="str">
        <f>IF(Data!AF365&gt;0,Data!AF365,"")</f>
        <v/>
      </c>
      <c r="M11" s="228" t="str">
        <f>IF(Data!AH365&gt;0,Data!AH365,"")</f>
        <v/>
      </c>
      <c r="N11" s="197" t="str">
        <f>IF(Data!K365&gt;0,Data!K365,"")</f>
        <v/>
      </c>
      <c r="P11" s="197" t="str">
        <f>IF(OR(ISNUMBER(B11),ISNUMBER(N11)),Data!G365,"")</f>
        <v/>
      </c>
    </row>
    <row r="12" spans="1:16" x14ac:dyDescent="0.2">
      <c r="A12" s="196">
        <v>5</v>
      </c>
      <c r="B12" s="197" t="str">
        <f>IF(Data!N366&gt;0,Data!N366,"")</f>
        <v/>
      </c>
      <c r="C12" s="226" t="str">
        <f>IF(Data!R366&gt;0,Data!R366,"")</f>
        <v/>
      </c>
      <c r="D12" s="226" t="str">
        <f>IF(Data!P366&gt;0,Data!P366,"")</f>
        <v/>
      </c>
      <c r="E12" s="199" t="str">
        <f t="shared" si="0"/>
        <v/>
      </c>
      <c r="F12" s="227" t="str">
        <f>IF(Data!T366&gt;0,Data!T366,"")</f>
        <v/>
      </c>
      <c r="G12" s="227" t="str">
        <f>IF(Data!V366&gt;0,Data!V366,"")</f>
        <v/>
      </c>
      <c r="H12" s="227" t="str">
        <f>IF(Data!X366&gt;0,Data!X366,"")</f>
        <v/>
      </c>
      <c r="I12" s="227" t="str">
        <f>IF(Data!Z366&gt;0,Data!Z366,"")</f>
        <v/>
      </c>
      <c r="J12" s="227" t="str">
        <f>IF(Data!AB366&gt;0,Data!AB366,"")</f>
        <v/>
      </c>
      <c r="K12" s="227" t="str">
        <f>IF(Data!AD366&gt;0,Data!AD366,"")</f>
        <v/>
      </c>
      <c r="L12" s="227" t="str">
        <f>IF(Data!AF366&gt;0,Data!AF366,"")</f>
        <v/>
      </c>
      <c r="M12" s="228" t="str">
        <f>IF(Data!AH366&gt;0,Data!AH366,"")</f>
        <v/>
      </c>
      <c r="N12" s="197" t="str">
        <f>IF(Data!K366&gt;0,Data!K366,"")</f>
        <v/>
      </c>
      <c r="P12" s="197" t="str">
        <f>IF(OR(ISNUMBER(B12),ISNUMBER(N12)),Data!G366,"")</f>
        <v/>
      </c>
    </row>
    <row r="13" spans="1:16" x14ac:dyDescent="0.2">
      <c r="A13" s="196">
        <v>6</v>
      </c>
      <c r="B13" s="197" t="str">
        <f>IF(Data!N367&gt;0,Data!N367,"")</f>
        <v/>
      </c>
      <c r="C13" s="226" t="str">
        <f>IF(Data!R367&gt;0,Data!R367,"")</f>
        <v/>
      </c>
      <c r="D13" s="226" t="str">
        <f>IF(Data!P367&gt;0,Data!P367,"")</f>
        <v/>
      </c>
      <c r="E13" s="199" t="str">
        <f t="shared" si="0"/>
        <v/>
      </c>
      <c r="F13" s="227" t="str">
        <f>IF(Data!T367&gt;0,Data!T367,"")</f>
        <v/>
      </c>
      <c r="G13" s="227" t="str">
        <f>IF(Data!V367&gt;0,Data!V367,"")</f>
        <v/>
      </c>
      <c r="H13" s="227" t="str">
        <f>IF(Data!X367&gt;0,Data!X367,"")</f>
        <v/>
      </c>
      <c r="I13" s="227" t="str">
        <f>IF(Data!Z367&gt;0,Data!Z367,"")</f>
        <v/>
      </c>
      <c r="J13" s="227" t="str">
        <f>IF(Data!AB367&gt;0,Data!AB367,"")</f>
        <v/>
      </c>
      <c r="K13" s="227" t="str">
        <f>IF(Data!AD367&gt;0,Data!AD367,"")</f>
        <v/>
      </c>
      <c r="L13" s="227" t="str">
        <f>IF(Data!AF367&gt;0,Data!AF367,"")</f>
        <v/>
      </c>
      <c r="M13" s="228" t="str">
        <f>IF(Data!AH367&gt;0,Data!AH367,"")</f>
        <v/>
      </c>
      <c r="N13" s="197" t="str">
        <f>IF(Data!K367&gt;0,Data!K367,"")</f>
        <v/>
      </c>
      <c r="P13" s="197" t="str">
        <f>IF(OR(ISNUMBER(B13),ISNUMBER(N13)),Data!G367,"")</f>
        <v/>
      </c>
    </row>
    <row r="14" spans="1:16" x14ac:dyDescent="0.2">
      <c r="A14" s="196">
        <v>7</v>
      </c>
      <c r="B14" s="197">
        <f>IF(Data!N368&gt;0,Data!N368,"")</f>
        <v>7.8705999999999996</v>
      </c>
      <c r="C14" s="226">
        <f>IF(Data!R368&gt;0,Data!R368,"")</f>
        <v>5.7</v>
      </c>
      <c r="D14" s="226">
        <f>IF(Data!P368&gt;0,Data!P368,"")</f>
        <v>6.04</v>
      </c>
      <c r="E14" s="199">
        <f t="shared" si="0"/>
        <v>9.1201083935590899E-4</v>
      </c>
      <c r="F14" s="227">
        <f>IF(Data!T368&gt;0,Data!T368,"")</f>
        <v>0.252</v>
      </c>
      <c r="G14" s="227">
        <f>IF(Data!V368&gt;0,Data!V368,"")</f>
        <v>0.16332302394968146</v>
      </c>
      <c r="H14" s="227">
        <f>IF(Data!X368&gt;0,Data!X368,"")</f>
        <v>9.7131269388519917E-2</v>
      </c>
      <c r="I14" s="227">
        <f>IF(Data!Z368&gt;0,Data!Z368,"")</f>
        <v>0.14099999999999999</v>
      </c>
      <c r="J14" s="227">
        <f>IF(Data!AB368&gt;0,Data!AB368,"")</f>
        <v>0.39056322966905038</v>
      </c>
      <c r="K14" s="227">
        <f>IF(Data!AD368&gt;0,Data!AD368,"")</f>
        <v>0.17299999999999999</v>
      </c>
      <c r="L14" s="227">
        <f>IF(Data!AF368&gt;0,Data!AF368,"")</f>
        <v>3.3000000000000002E-2</v>
      </c>
      <c r="M14" s="228">
        <f>IF(Data!AH368&gt;0,Data!AH368,"")</f>
        <v>0.112</v>
      </c>
      <c r="N14" s="197">
        <f>IF(Data!K368&gt;0,Data!K368,"")</f>
        <v>8.8000000000000007</v>
      </c>
      <c r="P14" s="197" t="str">
        <f>IF(OR(ISNUMBER(B14),ISNUMBER(N14)),Data!G368,"")</f>
        <v>Mixed</v>
      </c>
    </row>
    <row r="15" spans="1:16" x14ac:dyDescent="0.2">
      <c r="A15" s="196">
        <v>8</v>
      </c>
      <c r="B15" s="197" t="str">
        <f>IF(Data!N369&gt;0,Data!N369,"")</f>
        <v/>
      </c>
      <c r="C15" s="226" t="str">
        <f>IF(Data!R369&gt;0,Data!R369,"")</f>
        <v/>
      </c>
      <c r="D15" s="226" t="str">
        <f>IF(Data!P369&gt;0,Data!P369,"")</f>
        <v/>
      </c>
      <c r="E15" s="199" t="str">
        <f t="shared" si="0"/>
        <v/>
      </c>
      <c r="F15" s="227" t="str">
        <f>IF(Data!T369&gt;0,Data!T369,"")</f>
        <v/>
      </c>
      <c r="G15" s="227" t="str">
        <f>IF(Data!V369&gt;0,Data!V369,"")</f>
        <v/>
      </c>
      <c r="H15" s="227" t="str">
        <f>IF(Data!X369&gt;0,Data!X369,"")</f>
        <v/>
      </c>
      <c r="I15" s="227" t="str">
        <f>IF(Data!Z369&gt;0,Data!Z369,"")</f>
        <v/>
      </c>
      <c r="J15" s="227" t="str">
        <f>IF(Data!AB369&gt;0,Data!AB369,"")</f>
        <v/>
      </c>
      <c r="K15" s="227" t="str">
        <f>IF(Data!AD369&gt;0,Data!AD369,"")</f>
        <v/>
      </c>
      <c r="L15" s="227" t="str">
        <f>IF(Data!AF369&gt;0,Data!AF369,"")</f>
        <v/>
      </c>
      <c r="M15" s="228" t="str">
        <f>IF(Data!AH369&gt;0,Data!AH369,"")</f>
        <v/>
      </c>
      <c r="N15" s="197">
        <f>IF(Data!K369&gt;0,Data!K369,"")</f>
        <v>0.1</v>
      </c>
      <c r="P15" s="197" t="str">
        <f>IF(OR(ISNUMBER(B15),ISNUMBER(N15)),Data!G369,"")</f>
        <v>Rain</v>
      </c>
    </row>
    <row r="16" spans="1:16" x14ac:dyDescent="0.2">
      <c r="A16" s="196">
        <v>9</v>
      </c>
      <c r="B16" s="197" t="str">
        <f>IF(Data!N370&gt;0,Data!N370,"")</f>
        <v/>
      </c>
      <c r="C16" s="226" t="str">
        <f>IF(Data!R370&gt;0,Data!R370,"")</f>
        <v/>
      </c>
      <c r="D16" s="226" t="str">
        <f>IF(Data!P370&gt;0,Data!P370,"")</f>
        <v/>
      </c>
      <c r="E16" s="199" t="str">
        <f t="shared" si="0"/>
        <v/>
      </c>
      <c r="F16" s="227" t="str">
        <f>IF(Data!T370&gt;0,Data!T370,"")</f>
        <v/>
      </c>
      <c r="G16" s="227" t="str">
        <f>IF(Data!V370&gt;0,Data!V370,"")</f>
        <v/>
      </c>
      <c r="H16" s="227" t="str">
        <f>IF(Data!X370&gt;0,Data!X370,"")</f>
        <v/>
      </c>
      <c r="I16" s="227" t="str">
        <f>IF(Data!Z370&gt;0,Data!Z370,"")</f>
        <v/>
      </c>
      <c r="J16" s="227" t="str">
        <f>IF(Data!AB370&gt;0,Data!AB370,"")</f>
        <v/>
      </c>
      <c r="K16" s="227" t="str">
        <f>IF(Data!AD370&gt;0,Data!AD370,"")</f>
        <v/>
      </c>
      <c r="L16" s="227" t="str">
        <f>IF(Data!AF370&gt;0,Data!AF370,"")</f>
        <v/>
      </c>
      <c r="M16" s="228" t="str">
        <f>IF(Data!AH370&gt;0,Data!AH370,"")</f>
        <v/>
      </c>
      <c r="N16" s="197" t="str">
        <f>IF(Data!K370&gt;0,Data!K370,"")</f>
        <v/>
      </c>
      <c r="P16" s="197" t="str">
        <f>IF(OR(ISNUMBER(B16),ISNUMBER(N16)),Data!G370,"")</f>
        <v/>
      </c>
    </row>
    <row r="17" spans="1:16" x14ac:dyDescent="0.2">
      <c r="A17" s="196">
        <v>10</v>
      </c>
      <c r="B17" s="197" t="str">
        <f>IF(Data!N371&gt;0,Data!N371,"")</f>
        <v/>
      </c>
      <c r="C17" s="226" t="str">
        <f>IF(Data!R371&gt;0,Data!R371,"")</f>
        <v/>
      </c>
      <c r="D17" s="226" t="str">
        <f>IF(Data!P371&gt;0,Data!P371,"")</f>
        <v/>
      </c>
      <c r="E17" s="199" t="str">
        <f t="shared" si="0"/>
        <v/>
      </c>
      <c r="F17" s="227" t="str">
        <f>IF(Data!T371&gt;0,Data!T371,"")</f>
        <v/>
      </c>
      <c r="G17" s="227" t="str">
        <f>IF(Data!V371&gt;0,Data!V371,"")</f>
        <v/>
      </c>
      <c r="H17" s="227" t="str">
        <f>IF(Data!X371&gt;0,Data!X371,"")</f>
        <v/>
      </c>
      <c r="I17" s="227" t="str">
        <f>IF(Data!Z371&gt;0,Data!Z371,"")</f>
        <v/>
      </c>
      <c r="J17" s="227" t="str">
        <f>IF(Data!AB371&gt;0,Data!AB371,"")</f>
        <v/>
      </c>
      <c r="K17" s="227" t="str">
        <f>IF(Data!AD371&gt;0,Data!AD371,"")</f>
        <v/>
      </c>
      <c r="L17" s="227" t="str">
        <f>IF(Data!AF371&gt;0,Data!AF371,"")</f>
        <v/>
      </c>
      <c r="M17" s="228" t="str">
        <f>IF(Data!AH371&gt;0,Data!AH371,"")</f>
        <v/>
      </c>
      <c r="N17" s="197" t="str">
        <f>IF(Data!K371&gt;0,Data!K371,"")</f>
        <v/>
      </c>
      <c r="P17" s="197" t="str">
        <f>IF(OR(ISNUMBER(B17),ISNUMBER(N17)),Data!G371,"")</f>
        <v/>
      </c>
    </row>
    <row r="18" spans="1:16" x14ac:dyDescent="0.2">
      <c r="A18" s="196">
        <v>11</v>
      </c>
      <c r="B18" s="197" t="str">
        <f>IF(Data!N372&gt;0,Data!N372,"")</f>
        <v/>
      </c>
      <c r="C18" s="226" t="str">
        <f>IF(Data!R372&gt;0,Data!R372,"")</f>
        <v/>
      </c>
      <c r="D18" s="226" t="str">
        <f>IF(Data!P372&gt;0,Data!P372,"")</f>
        <v/>
      </c>
      <c r="E18" s="199" t="str">
        <f t="shared" si="0"/>
        <v/>
      </c>
      <c r="F18" s="227" t="str">
        <f>IF(Data!T372&gt;0,Data!T372,"")</f>
        <v/>
      </c>
      <c r="G18" s="227" t="str">
        <f>IF(Data!V372&gt;0,Data!V372,"")</f>
        <v/>
      </c>
      <c r="H18" s="227" t="str">
        <f>IF(Data!X372&gt;0,Data!X372,"")</f>
        <v/>
      </c>
      <c r="I18" s="227" t="str">
        <f>IF(Data!Z372&gt;0,Data!Z372,"")</f>
        <v/>
      </c>
      <c r="J18" s="227" t="str">
        <f>IF(Data!AB372&gt;0,Data!AB372,"")</f>
        <v/>
      </c>
      <c r="K18" s="227" t="str">
        <f>IF(Data!AD372&gt;0,Data!AD372,"")</f>
        <v/>
      </c>
      <c r="L18" s="227" t="str">
        <f>IF(Data!AF372&gt;0,Data!AF372,"")</f>
        <v/>
      </c>
      <c r="M18" s="228" t="str">
        <f>IF(Data!AH372&gt;0,Data!AH372,"")</f>
        <v/>
      </c>
      <c r="N18" s="197" t="str">
        <f>IF(Data!K372&gt;0,Data!K372,"")</f>
        <v/>
      </c>
      <c r="P18" s="197" t="str">
        <f>IF(OR(ISNUMBER(B18),ISNUMBER(N18)),Data!G372,"")</f>
        <v/>
      </c>
    </row>
    <row r="19" spans="1:16" x14ac:dyDescent="0.2">
      <c r="A19" s="196">
        <v>12</v>
      </c>
      <c r="B19" s="197" t="str">
        <f>IF(Data!N373&gt;0,Data!N373,"")</f>
        <v/>
      </c>
      <c r="C19" s="226" t="str">
        <f>IF(Data!R373&gt;0,Data!R373,"")</f>
        <v/>
      </c>
      <c r="D19" s="226" t="str">
        <f>IF(Data!P373&gt;0,Data!P373,"")</f>
        <v/>
      </c>
      <c r="E19" s="199" t="str">
        <f t="shared" si="0"/>
        <v/>
      </c>
      <c r="F19" s="227" t="str">
        <f>IF(Data!T373&gt;0,Data!T373,"")</f>
        <v/>
      </c>
      <c r="G19" s="227" t="str">
        <f>IF(Data!V373&gt;0,Data!V373,"")</f>
        <v/>
      </c>
      <c r="H19" s="227" t="str">
        <f>IF(Data!X373&gt;0,Data!X373,"")</f>
        <v/>
      </c>
      <c r="I19" s="227" t="str">
        <f>IF(Data!Z373&gt;0,Data!Z373,"")</f>
        <v/>
      </c>
      <c r="J19" s="227" t="str">
        <f>IF(Data!AB373&gt;0,Data!AB373,"")</f>
        <v/>
      </c>
      <c r="K19" s="227" t="str">
        <f>IF(Data!AD373&gt;0,Data!AD373,"")</f>
        <v/>
      </c>
      <c r="L19" s="227" t="str">
        <f>IF(Data!AF373&gt;0,Data!AF373,"")</f>
        <v/>
      </c>
      <c r="M19" s="228" t="str">
        <f>IF(Data!AH373&gt;0,Data!AH373,"")</f>
        <v/>
      </c>
      <c r="N19" s="197" t="str">
        <f>IF(Data!K373&gt;0,Data!K373,"")</f>
        <v/>
      </c>
      <c r="P19" s="197" t="str">
        <f>IF(OR(ISNUMBER(B19),ISNUMBER(N19)),Data!G373,"")</f>
        <v/>
      </c>
    </row>
    <row r="20" spans="1:16" x14ac:dyDescent="0.2">
      <c r="A20" s="196">
        <v>13</v>
      </c>
      <c r="B20" s="197">
        <f>IF(Data!N374&gt;0,Data!N374,"")</f>
        <v>15.619300000000001</v>
      </c>
      <c r="C20" s="226">
        <f>IF(Data!R374&gt;0,Data!R374,"")</f>
        <v>4.3</v>
      </c>
      <c r="D20" s="226">
        <f>IF(Data!P374&gt;0,Data!P374,"")</f>
        <v>5.38</v>
      </c>
      <c r="E20" s="199">
        <f t="shared" si="0"/>
        <v>4.1686938347033544E-3</v>
      </c>
      <c r="F20" s="227">
        <f>IF(Data!T374&gt;0,Data!T374,"")</f>
        <v>5.7000000000000002E-2</v>
      </c>
      <c r="G20" s="227">
        <f>IF(Data!V374&gt;0,Data!V374,"")</f>
        <v>0.16558198693653736</v>
      </c>
      <c r="H20" s="227">
        <f>IF(Data!X374&gt;0,Data!X374,"")</f>
        <v>5.7744706543690537E-2</v>
      </c>
      <c r="I20" s="227">
        <f>IF(Data!Z374&gt;0,Data!Z374,"")</f>
        <v>3.4000000000000002E-2</v>
      </c>
      <c r="J20" s="227">
        <f>IF(Data!AB374&gt;0,Data!AB374,"")</f>
        <v>0.15218766006984866</v>
      </c>
      <c r="K20" s="227">
        <f>IF(Data!AD374&gt;0,Data!AD374,"")</f>
        <v>0.03</v>
      </c>
      <c r="L20" s="227">
        <f>IF(Data!AF374&gt;0,Data!AF374,"")</f>
        <v>2.1999999999999999E-2</v>
      </c>
      <c r="M20" s="228">
        <f>IF(Data!AH374&gt;0,Data!AH374,"")</f>
        <v>7.2999999999999995E-2</v>
      </c>
      <c r="N20" s="197">
        <f>IF(Data!K374&gt;0,Data!K374,"")</f>
        <v>19.2</v>
      </c>
      <c r="P20" s="197" t="str">
        <f>IF(OR(ISNUMBER(B20),ISNUMBER(N20)),Data!G374,"")</f>
        <v>Mixed</v>
      </c>
    </row>
    <row r="21" spans="1:16" x14ac:dyDescent="0.2">
      <c r="A21" s="196">
        <v>14</v>
      </c>
      <c r="B21" s="197">
        <f>IF(Data!N375&gt;0,Data!N375,"")</f>
        <v>18.839300000000001</v>
      </c>
      <c r="C21" s="226">
        <f>IF(Data!R375&gt;0,Data!R375,"")</f>
        <v>8.1999999999999993</v>
      </c>
      <c r="D21" s="226">
        <f>IF(Data!P375&gt;0,Data!P375,"")</f>
        <v>4.8600000000000003</v>
      </c>
      <c r="E21" s="199">
        <f t="shared" si="0"/>
        <v>1.3803842646028826E-2</v>
      </c>
      <c r="F21" s="227">
        <f>IF(Data!T375&gt;0,Data!T375,"")</f>
        <v>1.9E-2</v>
      </c>
      <c r="G21" s="227">
        <f>IF(Data!V375&gt;0,Data!V375,"")</f>
        <v>0.20466204660914444</v>
      </c>
      <c r="H21" s="227">
        <f>IF(Data!X375&gt;0,Data!X375,"")</f>
        <v>0.10580966459161792</v>
      </c>
      <c r="I21" s="227">
        <f>IF(Data!Z375&gt;0,Data!Z375,"")</f>
        <v>9.9000000000000005E-2</v>
      </c>
      <c r="J21" s="227">
        <f>IF(Data!AB375&gt;0,Data!AB375,"")</f>
        <v>6.9105621154165964E-2</v>
      </c>
      <c r="K21" s="227">
        <f>IF(Data!AD375&gt;0,Data!AD375,"")</f>
        <v>1.7999999999999999E-2</v>
      </c>
      <c r="L21" s="227">
        <f>IF(Data!AF375&gt;0,Data!AF375,"")</f>
        <v>1.2E-2</v>
      </c>
      <c r="M21" s="228">
        <f>IF(Data!AH375&gt;0,Data!AH375,"")</f>
        <v>5.7000000000000002E-2</v>
      </c>
      <c r="N21" s="197">
        <f>IF(Data!K375&gt;0,Data!K375,"")</f>
        <v>17.100000000000001</v>
      </c>
      <c r="P21" s="197" t="str">
        <f>IF(OR(ISNUMBER(B21),ISNUMBER(N21)),Data!G375,"")</f>
        <v>Mixed</v>
      </c>
    </row>
    <row r="22" spans="1:16" x14ac:dyDescent="0.2">
      <c r="A22" s="196">
        <v>15</v>
      </c>
      <c r="B22" s="197" t="str">
        <f>IF(Data!N376&gt;0,Data!N376,"")</f>
        <v/>
      </c>
      <c r="C22" s="226" t="str">
        <f>IF(Data!R376&gt;0,Data!R376,"")</f>
        <v/>
      </c>
      <c r="D22" s="226" t="str">
        <f>IF(Data!P376&gt;0,Data!P376,"")</f>
        <v/>
      </c>
      <c r="E22" s="199" t="str">
        <f t="shared" si="0"/>
        <v/>
      </c>
      <c r="F22" s="227" t="str">
        <f>IF(Data!T376&gt;0,Data!T376,"")</f>
        <v/>
      </c>
      <c r="G22" s="227" t="str">
        <f>IF(Data!V376&gt;0,Data!V376,"")</f>
        <v/>
      </c>
      <c r="H22" s="227" t="str">
        <f>IF(Data!X376&gt;0,Data!X376,"")</f>
        <v/>
      </c>
      <c r="I22" s="227" t="str">
        <f>IF(Data!Z376&gt;0,Data!Z376,"")</f>
        <v/>
      </c>
      <c r="J22" s="227" t="str">
        <f>IF(Data!AB376&gt;0,Data!AB376,"")</f>
        <v/>
      </c>
      <c r="K22" s="227" t="str">
        <f>IF(Data!AD376&gt;0,Data!AD376,"")</f>
        <v/>
      </c>
      <c r="L22" s="227" t="str">
        <f>IF(Data!AF376&gt;0,Data!AF376,"")</f>
        <v/>
      </c>
      <c r="M22" s="228" t="str">
        <f>IF(Data!AH376&gt;0,Data!AH376,"")</f>
        <v/>
      </c>
      <c r="N22" s="197">
        <f>IF(Data!K376&gt;0,Data!K376,"")</f>
        <v>0.1</v>
      </c>
      <c r="P22" s="197" t="str">
        <f>IF(OR(ISNUMBER(B22),ISNUMBER(N22)),Data!G376,"")</f>
        <v>Mixed</v>
      </c>
    </row>
    <row r="23" spans="1:16" x14ac:dyDescent="0.2">
      <c r="A23" s="196">
        <v>16</v>
      </c>
      <c r="B23" s="197" t="str">
        <f>IF(Data!N377&gt;0,Data!N377,"")</f>
        <v/>
      </c>
      <c r="C23" s="226" t="str">
        <f>IF(Data!R377&gt;0,Data!R377,"")</f>
        <v/>
      </c>
      <c r="D23" s="226" t="str">
        <f>IF(Data!P377&gt;0,Data!P377,"")</f>
        <v/>
      </c>
      <c r="E23" s="199" t="str">
        <f t="shared" si="0"/>
        <v/>
      </c>
      <c r="F23" s="227" t="str">
        <f>IF(Data!T377&gt;0,Data!T377,"")</f>
        <v/>
      </c>
      <c r="G23" s="227" t="str">
        <f>IF(Data!V377&gt;0,Data!V377,"")</f>
        <v/>
      </c>
      <c r="H23" s="227" t="str">
        <f>IF(Data!X377&gt;0,Data!X377,"")</f>
        <v/>
      </c>
      <c r="I23" s="227" t="str">
        <f>IF(Data!Z377&gt;0,Data!Z377,"")</f>
        <v/>
      </c>
      <c r="J23" s="227" t="str">
        <f>IF(Data!AB377&gt;0,Data!AB377,"")</f>
        <v/>
      </c>
      <c r="K23" s="227" t="str">
        <f>IF(Data!AD377&gt;0,Data!AD377,"")</f>
        <v/>
      </c>
      <c r="L23" s="227" t="str">
        <f>IF(Data!AF377&gt;0,Data!AF377,"")</f>
        <v/>
      </c>
      <c r="M23" s="228" t="str">
        <f>IF(Data!AH377&gt;0,Data!AH377,"")</f>
        <v/>
      </c>
      <c r="N23" s="197" t="str">
        <f>IF(Data!K377&gt;0,Data!K377,"")</f>
        <v/>
      </c>
      <c r="P23" s="197" t="str">
        <f>IF(OR(ISNUMBER(B23),ISNUMBER(N23)),Data!G377,"")</f>
        <v/>
      </c>
    </row>
    <row r="24" spans="1:16" x14ac:dyDescent="0.2">
      <c r="A24" s="196">
        <v>17</v>
      </c>
      <c r="B24" s="197" t="str">
        <f>IF(Data!N378&gt;0,Data!N378,"")</f>
        <v/>
      </c>
      <c r="C24" s="226" t="str">
        <f>IF(Data!R378&gt;0,Data!R378,"")</f>
        <v/>
      </c>
      <c r="D24" s="226" t="str">
        <f>IF(Data!P378&gt;0,Data!P378,"")</f>
        <v/>
      </c>
      <c r="E24" s="199" t="str">
        <f t="shared" si="0"/>
        <v/>
      </c>
      <c r="F24" s="227" t="str">
        <f>IF(Data!T378&gt;0,Data!T378,"")</f>
        <v/>
      </c>
      <c r="G24" s="227" t="str">
        <f>IF(Data!V378&gt;0,Data!V378,"")</f>
        <v/>
      </c>
      <c r="H24" s="227" t="str">
        <f>IF(Data!X378&gt;0,Data!X378,"")</f>
        <v/>
      </c>
      <c r="I24" s="227" t="str">
        <f>IF(Data!Z378&gt;0,Data!Z378,"")</f>
        <v/>
      </c>
      <c r="J24" s="227" t="str">
        <f>IF(Data!AB378&gt;0,Data!AB378,"")</f>
        <v/>
      </c>
      <c r="K24" s="227" t="str">
        <f>IF(Data!AD378&gt;0,Data!AD378,"")</f>
        <v/>
      </c>
      <c r="L24" s="227" t="str">
        <f>IF(Data!AF378&gt;0,Data!AF378,"")</f>
        <v/>
      </c>
      <c r="M24" s="228" t="str">
        <f>IF(Data!AH378&gt;0,Data!AH378,"")</f>
        <v/>
      </c>
      <c r="N24" s="197" t="str">
        <f>IF(Data!K378&gt;0,Data!K378,"")</f>
        <v/>
      </c>
      <c r="P24" s="197" t="str">
        <f>IF(OR(ISNUMBER(B24),ISNUMBER(N24)),Data!G378,"")</f>
        <v/>
      </c>
    </row>
    <row r="25" spans="1:16" x14ac:dyDescent="0.2">
      <c r="A25" s="196">
        <v>18</v>
      </c>
      <c r="B25" s="197" t="str">
        <f>IF(Data!N379&gt;0,Data!N379,"")</f>
        <v/>
      </c>
      <c r="C25" s="226" t="str">
        <f>IF(Data!R379&gt;0,Data!R379,"")</f>
        <v/>
      </c>
      <c r="D25" s="226" t="str">
        <f>IF(Data!P379&gt;0,Data!P379,"")</f>
        <v/>
      </c>
      <c r="E25" s="199" t="str">
        <f t="shared" si="0"/>
        <v/>
      </c>
      <c r="F25" s="227" t="str">
        <f>IF(Data!T379&gt;0,Data!T379,"")</f>
        <v/>
      </c>
      <c r="G25" s="227" t="str">
        <f>IF(Data!V379&gt;0,Data!V379,"")</f>
        <v/>
      </c>
      <c r="H25" s="227" t="str">
        <f>IF(Data!X379&gt;0,Data!X379,"")</f>
        <v/>
      </c>
      <c r="I25" s="227" t="str">
        <f>IF(Data!Z379&gt;0,Data!Z379,"")</f>
        <v/>
      </c>
      <c r="J25" s="227" t="str">
        <f>IF(Data!AB379&gt;0,Data!AB379,"")</f>
        <v/>
      </c>
      <c r="K25" s="227" t="str">
        <f>IF(Data!AD379&gt;0,Data!AD379,"")</f>
        <v/>
      </c>
      <c r="L25" s="227" t="str">
        <f>IF(Data!AF379&gt;0,Data!AF379,"")</f>
        <v/>
      </c>
      <c r="M25" s="228" t="str">
        <f>IF(Data!AH379&gt;0,Data!AH379,"")</f>
        <v/>
      </c>
      <c r="N25" s="197" t="str">
        <f>IF(Data!K379&gt;0,Data!K379,"")</f>
        <v/>
      </c>
      <c r="P25" s="197" t="str">
        <f>IF(OR(ISNUMBER(B25),ISNUMBER(N25)),Data!G379,"")</f>
        <v/>
      </c>
    </row>
    <row r="26" spans="1:16" x14ac:dyDescent="0.2">
      <c r="A26" s="196">
        <v>19</v>
      </c>
      <c r="B26" s="197" t="str">
        <f>IF(Data!N380&gt;0,Data!N380,"")</f>
        <v/>
      </c>
      <c r="C26" s="226" t="str">
        <f>IF(Data!R380&gt;0,Data!R380,"")</f>
        <v/>
      </c>
      <c r="D26" s="226" t="str">
        <f>IF(Data!P380&gt;0,Data!P380,"")</f>
        <v/>
      </c>
      <c r="E26" s="199" t="str">
        <f t="shared" si="0"/>
        <v/>
      </c>
      <c r="F26" s="227" t="str">
        <f>IF(Data!T380&gt;0,Data!T380,"")</f>
        <v/>
      </c>
      <c r="G26" s="227" t="str">
        <f>IF(Data!V380&gt;0,Data!V380,"")</f>
        <v/>
      </c>
      <c r="H26" s="227" t="str">
        <f>IF(Data!X380&gt;0,Data!X380,"")</f>
        <v/>
      </c>
      <c r="I26" s="227" t="str">
        <f>IF(Data!Z380&gt;0,Data!Z380,"")</f>
        <v/>
      </c>
      <c r="J26" s="227" t="str">
        <f>IF(Data!AB380&gt;0,Data!AB380,"")</f>
        <v/>
      </c>
      <c r="K26" s="227" t="str">
        <f>IF(Data!AD380&gt;0,Data!AD380,"")</f>
        <v/>
      </c>
      <c r="L26" s="227" t="str">
        <f>IF(Data!AF380&gt;0,Data!AF380,"")</f>
        <v/>
      </c>
      <c r="M26" s="228" t="str">
        <f>IF(Data!AH380&gt;0,Data!AH380,"")</f>
        <v/>
      </c>
      <c r="N26" s="197" t="str">
        <f>IF(Data!K380&gt;0,Data!K380,"")</f>
        <v/>
      </c>
      <c r="P26" s="197" t="str">
        <f>IF(OR(ISNUMBER(B26),ISNUMBER(N26)),Data!G380,"")</f>
        <v/>
      </c>
    </row>
    <row r="27" spans="1:16" x14ac:dyDescent="0.2">
      <c r="A27" s="196">
        <v>20</v>
      </c>
      <c r="B27" s="197">
        <f>IF(Data!N381&gt;0,Data!N381,"")</f>
        <v>1.9227999999999998</v>
      </c>
      <c r="C27" s="226">
        <f>IF(Data!R381&gt;0,Data!R381,"")</f>
        <v>15.9</v>
      </c>
      <c r="D27" s="226">
        <f>IF(Data!P381&gt;0,Data!P381,"")</f>
        <v>4.57</v>
      </c>
      <c r="E27" s="199">
        <f t="shared" si="0"/>
        <v>2.691534803926909E-2</v>
      </c>
      <c r="F27" s="227">
        <f>IF(Data!T381&gt;0,Data!T381,"")</f>
        <v>0.13200000000000001</v>
      </c>
      <c r="G27" s="227">
        <f>IF(Data!V381&gt;0,Data!V381,"")</f>
        <v>0.57083994677848571</v>
      </c>
      <c r="H27" s="227">
        <f>IF(Data!X381&gt;0,Data!X381,"")</f>
        <v>0.21529095792300806</v>
      </c>
      <c r="I27" s="227">
        <f>IF(Data!Z381&gt;0,Data!Z381,"")</f>
        <v>7.1999999999999995E-2</v>
      </c>
      <c r="J27" s="227">
        <f>IF(Data!AB381&gt;0,Data!AB381,"")</f>
        <v>0.24303437551970727</v>
      </c>
      <c r="K27" s="227">
        <f>IF(Data!AD381&gt;0,Data!AD381,"")</f>
        <v>0.123</v>
      </c>
      <c r="L27" s="227">
        <f>IF(Data!AF381&gt;0,Data!AF381,"")</f>
        <v>3.9E-2</v>
      </c>
      <c r="M27" s="228">
        <f>IF(Data!AH381&gt;0,Data!AH381,"")</f>
        <v>0.17299999999999999</v>
      </c>
      <c r="N27" s="197">
        <f>IF(Data!K381&gt;0,Data!K381,"")</f>
        <v>3.3</v>
      </c>
      <c r="P27" s="197" t="str">
        <f>IF(OR(ISNUMBER(B27),ISNUMBER(N27)),Data!G381,"")</f>
        <v>Mixed</v>
      </c>
    </row>
    <row r="28" spans="1:16" x14ac:dyDescent="0.2">
      <c r="A28" s="196">
        <v>21</v>
      </c>
      <c r="B28" s="197">
        <f>IF(Data!N382&gt;0,Data!N382,"")</f>
        <v>4.2917999999999994</v>
      </c>
      <c r="C28" s="226">
        <f>IF(Data!R382&gt;0,Data!R382,"")</f>
        <v>20.9</v>
      </c>
      <c r="D28" s="226">
        <f>IF(Data!P382&gt;0,Data!P382,"")</f>
        <v>4.54</v>
      </c>
      <c r="E28" s="199">
        <f t="shared" si="0"/>
        <v>2.884031503126603E-2</v>
      </c>
      <c r="F28" s="227">
        <f>IF(Data!T382&gt;0,Data!T382,"")</f>
        <v>0.35399999999999998</v>
      </c>
      <c r="G28" s="227">
        <f>IF(Data!V382&gt;0,Data!V382,"")</f>
        <v>0.4960682719135554</v>
      </c>
      <c r="H28" s="227">
        <f>IF(Data!X382&gt;0,Data!X382,"")</f>
        <v>0.52070371218587996</v>
      </c>
      <c r="I28" s="227">
        <f>IF(Data!Z382&gt;0,Data!Z382,"")</f>
        <v>0.214</v>
      </c>
      <c r="J28" s="227">
        <f>IF(Data!AB382&gt;0,Data!AB382,"")</f>
        <v>0.39211616497588558</v>
      </c>
      <c r="K28" s="227">
        <f>IF(Data!AD382&gt;0,Data!AD382,"")</f>
        <v>3.2000000000000001E-2</v>
      </c>
      <c r="L28" s="227">
        <f>IF(Data!AF382&gt;0,Data!AF382,"")</f>
        <v>3.6999999999999998E-2</v>
      </c>
      <c r="M28" s="228">
        <f>IF(Data!AH382&gt;0,Data!AH382,"")</f>
        <v>0.106</v>
      </c>
      <c r="N28" s="197">
        <f>IF(Data!K382&gt;0,Data!K382,"")</f>
        <v>4.9000000000000004</v>
      </c>
      <c r="P28" s="197" t="str">
        <f>IF(OR(ISNUMBER(B28),ISNUMBER(N28)),Data!G382,"")</f>
        <v>Snow</v>
      </c>
    </row>
    <row r="29" spans="1:16" x14ac:dyDescent="0.2">
      <c r="A29" s="196">
        <v>22</v>
      </c>
      <c r="B29" s="197" t="str">
        <f>IF(Data!N383&gt;0,Data!N383,"")</f>
        <v/>
      </c>
      <c r="C29" s="226" t="str">
        <f>IF(Data!R383&gt;0,Data!R383,"")</f>
        <v/>
      </c>
      <c r="D29" s="226" t="str">
        <f>IF(Data!P383&gt;0,Data!P383,"")</f>
        <v/>
      </c>
      <c r="E29" s="199" t="str">
        <f t="shared" si="0"/>
        <v/>
      </c>
      <c r="F29" s="227" t="str">
        <f>IF(Data!T383&gt;0,Data!T383,"")</f>
        <v/>
      </c>
      <c r="G29" s="227" t="str">
        <f>IF(Data!V383&gt;0,Data!V383,"")</f>
        <v/>
      </c>
      <c r="H29" s="227" t="str">
        <f>IF(Data!X383&gt;0,Data!X383,"")</f>
        <v/>
      </c>
      <c r="I29" s="227" t="str">
        <f>IF(Data!Z383&gt;0,Data!Z383,"")</f>
        <v/>
      </c>
      <c r="J29" s="227" t="str">
        <f>IF(Data!AB383&gt;0,Data!AB383,"")</f>
        <v/>
      </c>
      <c r="K29" s="227" t="str">
        <f>IF(Data!AD383&gt;0,Data!AD383,"")</f>
        <v/>
      </c>
      <c r="L29" s="227" t="str">
        <f>IF(Data!AF383&gt;0,Data!AF383,"")</f>
        <v/>
      </c>
      <c r="M29" s="228" t="str">
        <f>IF(Data!AH383&gt;0,Data!AH383,"")</f>
        <v/>
      </c>
      <c r="N29" s="197" t="str">
        <f>IF(Data!K383&gt;0,Data!K383,"")</f>
        <v/>
      </c>
      <c r="P29" s="197" t="str">
        <f>IF(OR(ISNUMBER(B29),ISNUMBER(N29)),Data!G383,"")</f>
        <v/>
      </c>
    </row>
    <row r="30" spans="1:16" x14ac:dyDescent="0.2">
      <c r="A30" s="196">
        <v>23</v>
      </c>
      <c r="B30" s="197">
        <f>IF(Data!N384&gt;0,Data!N384,"")</f>
        <v>3.4638</v>
      </c>
      <c r="C30" s="226">
        <f>IF(Data!R384&gt;0,Data!R384,"")</f>
        <v>19</v>
      </c>
      <c r="D30" s="226">
        <f>IF(Data!P384&gt;0,Data!P384,"")</f>
        <v>4.53</v>
      </c>
      <c r="E30" s="199">
        <f t="shared" si="0"/>
        <v>2.9512092266663827E-2</v>
      </c>
      <c r="F30" s="227">
        <f>IF(Data!T384&gt;0,Data!T384,"")</f>
        <v>0.12</v>
      </c>
      <c r="G30" s="227">
        <f>IF(Data!V384&gt;0,Data!V384,"")</f>
        <v>0.69937494073058626</v>
      </c>
      <c r="H30" s="227">
        <f>IF(Data!X384&gt;0,Data!X384,"")</f>
        <v>0.31542628718952342</v>
      </c>
      <c r="I30" s="227">
        <f>IF(Data!Z384&gt;0,Data!Z384,"")</f>
        <v>6.5000000000000002E-2</v>
      </c>
      <c r="J30" s="227">
        <f>IF(Data!AB384&gt;0,Data!AB384,"")</f>
        <v>0.4984922334940961</v>
      </c>
      <c r="K30" s="227">
        <f>IF(Data!AD384&gt;0,Data!AD384,"")</f>
        <v>3.4000000000000002E-2</v>
      </c>
      <c r="L30" s="227">
        <f>IF(Data!AF384&gt;0,Data!AF384,"")</f>
        <v>2.5000000000000001E-2</v>
      </c>
      <c r="M30" s="228">
        <f>IF(Data!AH384&gt;0,Data!AH384,"")</f>
        <v>0.122</v>
      </c>
      <c r="N30" s="197">
        <f>IF(Data!K384&gt;0,Data!K384,"")</f>
        <v>4.4000000000000004</v>
      </c>
      <c r="P30" s="197" t="str">
        <f>IF(OR(ISNUMBER(B30),ISNUMBER(N30)),Data!G384,"")</f>
        <v>Snow</v>
      </c>
    </row>
    <row r="31" spans="1:16" x14ac:dyDescent="0.2">
      <c r="A31" s="196">
        <v>24</v>
      </c>
      <c r="B31" s="197" t="str">
        <f>IF(Data!N385&gt;0,Data!N385,"")</f>
        <v/>
      </c>
      <c r="C31" s="226" t="str">
        <f>IF(Data!R385&gt;0,Data!R385,"")</f>
        <v/>
      </c>
      <c r="D31" s="226" t="str">
        <f>IF(Data!P385&gt;0,Data!P385,"")</f>
        <v/>
      </c>
      <c r="E31" s="199" t="str">
        <f t="shared" si="0"/>
        <v/>
      </c>
      <c r="F31" s="227" t="str">
        <f>IF(Data!T385&gt;0,Data!T385,"")</f>
        <v/>
      </c>
      <c r="G31" s="227" t="str">
        <f>IF(Data!V385&gt;0,Data!V385,"")</f>
        <v/>
      </c>
      <c r="H31" s="227" t="str">
        <f>IF(Data!X385&gt;0,Data!X385,"")</f>
        <v/>
      </c>
      <c r="I31" s="227" t="str">
        <f>IF(Data!Z385&gt;0,Data!Z385,"")</f>
        <v/>
      </c>
      <c r="J31" s="227" t="str">
        <f>IF(Data!AB385&gt;0,Data!AB385,"")</f>
        <v/>
      </c>
      <c r="K31" s="227" t="str">
        <f>IF(Data!AD385&gt;0,Data!AD385,"")</f>
        <v/>
      </c>
      <c r="L31" s="227" t="str">
        <f>IF(Data!AF385&gt;0,Data!AF385,"")</f>
        <v/>
      </c>
      <c r="M31" s="228" t="str">
        <f>IF(Data!AH385&gt;0,Data!AH385,"")</f>
        <v/>
      </c>
      <c r="N31" s="197" t="str">
        <f>IF(Data!K385&gt;0,Data!K385,"")</f>
        <v/>
      </c>
      <c r="P31" s="197" t="str">
        <f>IF(OR(ISNUMBER(B31),ISNUMBER(N31)),Data!G385,"")</f>
        <v/>
      </c>
    </row>
    <row r="32" spans="1:16" x14ac:dyDescent="0.2">
      <c r="A32" s="196">
        <v>25</v>
      </c>
      <c r="B32" s="197">
        <f>IF(Data!N386&gt;0,Data!N386,"")</f>
        <v>1.9527000000000001</v>
      </c>
      <c r="C32" s="226">
        <f>IF(Data!R386&gt;0,Data!R386,"")</f>
        <v>11.1</v>
      </c>
      <c r="D32" s="226">
        <f>IF(Data!P386&gt;0,Data!P386,"")</f>
        <v>4.84</v>
      </c>
      <c r="E32" s="199">
        <f t="shared" si="0"/>
        <v>1.4454397707459276E-2</v>
      </c>
      <c r="F32" s="227">
        <f>IF(Data!T386&gt;0,Data!T386,"")</f>
        <v>0.15</v>
      </c>
      <c r="G32" s="227">
        <f>IF(Data!V386&gt;0,Data!V386,"")</f>
        <v>0.38040936698653333</v>
      </c>
      <c r="H32" s="227">
        <f>IF(Data!X386&gt;0,Data!X386,"")</f>
        <v>0.19426253877703983</v>
      </c>
      <c r="I32" s="227">
        <f>IF(Data!Z386&gt;0,Data!Z386,"")</f>
        <v>0.13200000000000001</v>
      </c>
      <c r="J32" s="227">
        <f>IF(Data!AB386&gt;0,Data!AB386,"")</f>
        <v>0.21119920172958589</v>
      </c>
      <c r="K32" s="227">
        <f>IF(Data!AD386&gt;0,Data!AD386,"")</f>
        <v>7.6999999999999999E-2</v>
      </c>
      <c r="L32" s="227">
        <f>IF(Data!AF386&gt;0,Data!AF386,"")</f>
        <v>3.9E-2</v>
      </c>
      <c r="M32" s="228">
        <f>IF(Data!AH386&gt;0,Data!AH386,"")</f>
        <v>0.17100000000000001</v>
      </c>
      <c r="N32" s="197">
        <f>IF(Data!K386&gt;0,Data!K386,"")</f>
        <v>2.4</v>
      </c>
      <c r="P32" s="197" t="str">
        <f>IF(OR(ISNUMBER(B32),ISNUMBER(N32)),Data!G386,"")</f>
        <v>Mixed</v>
      </c>
    </row>
    <row r="33" spans="1:16" x14ac:dyDescent="0.2">
      <c r="A33" s="196">
        <v>26</v>
      </c>
      <c r="B33" s="197">
        <f>IF(Data!N387&gt;0,Data!N387,"")</f>
        <v>4.0295999999999994</v>
      </c>
      <c r="C33" s="226">
        <f>IF(Data!R387&gt;0,Data!R387,"")</f>
        <v>19.5</v>
      </c>
      <c r="D33" s="226">
        <f>IF(Data!P387&gt;0,Data!P387,"")</f>
        <v>4.47</v>
      </c>
      <c r="E33" s="199">
        <f t="shared" si="0"/>
        <v>3.3884415613920256E-2</v>
      </c>
      <c r="F33" s="227">
        <f>IF(Data!T387&gt;0,Data!T387,"")</f>
        <v>0.126</v>
      </c>
      <c r="G33" s="227">
        <f>IF(Data!V387&gt;0,Data!V387,"")</f>
        <v>0.5197873832755423</v>
      </c>
      <c r="H33" s="227">
        <f>IF(Data!X387&gt;0,Data!X387,"")</f>
        <v>0.41589540088692717</v>
      </c>
      <c r="I33" s="227">
        <f>IF(Data!Z387&gt;0,Data!Z387,"")</f>
        <v>5.6000000000000001E-2</v>
      </c>
      <c r="J33" s="227">
        <f>IF(Data!AB387&gt;0,Data!AB387,"")</f>
        <v>0.34708104107766502</v>
      </c>
      <c r="K33" s="227">
        <f>IF(Data!AD387&gt;0,Data!AD387,"")</f>
        <v>3.2000000000000001E-2</v>
      </c>
      <c r="L33" s="227">
        <f>IF(Data!AF387&gt;0,Data!AF387,"")</f>
        <v>2.1999999999999999E-2</v>
      </c>
      <c r="M33" s="228">
        <f>IF(Data!AH387&gt;0,Data!AH387,"")</f>
        <v>0.108</v>
      </c>
      <c r="N33" s="197">
        <f>IF(Data!K387&gt;0,Data!K387,"")</f>
        <v>5.3</v>
      </c>
      <c r="P33" s="197" t="str">
        <f>IF(OR(ISNUMBER(B33),ISNUMBER(N33)),Data!G387,"")</f>
        <v>Snow</v>
      </c>
    </row>
    <row r="34" spans="1:16" x14ac:dyDescent="0.2">
      <c r="A34" s="196">
        <v>27</v>
      </c>
      <c r="B34" s="197">
        <f>IF(Data!N388&gt;0,Data!N388,"")</f>
        <v>3.6984000000000004</v>
      </c>
      <c r="C34" s="226">
        <f>IF(Data!R388&gt;0,Data!R388,"")</f>
        <v>35.4</v>
      </c>
      <c r="D34" s="226">
        <f>IF(Data!P388&gt;0,Data!P388,"")</f>
        <v>4.25</v>
      </c>
      <c r="E34" s="199">
        <f t="shared" si="0"/>
        <v>5.6234132519034884E-2</v>
      </c>
      <c r="F34" s="227">
        <f>IF(Data!T388&gt;0,Data!T388,"")</f>
        <v>0.17</v>
      </c>
      <c r="G34" s="227">
        <f>IF(Data!V388&gt;0,Data!V388,"")</f>
        <v>1.0678118038867834</v>
      </c>
      <c r="H34" s="227">
        <f>IF(Data!X388&gt;0,Data!X388,"")</f>
        <v>0.74901226291353507</v>
      </c>
      <c r="I34" s="227">
        <f>IF(Data!Z388&gt;0,Data!Z388,"")</f>
        <v>0.127</v>
      </c>
      <c r="J34" s="227">
        <f>IF(Data!AB388&gt;0,Data!AB388,"")</f>
        <v>0.80209108598037571</v>
      </c>
      <c r="K34" s="227">
        <f>IF(Data!AD388&gt;0,Data!AD388,"")</f>
        <v>4.2999999999999997E-2</v>
      </c>
      <c r="L34" s="227">
        <f>IF(Data!AF388&gt;0,Data!AF388,"")</f>
        <v>2.7E-2</v>
      </c>
      <c r="M34" s="228">
        <f>IF(Data!AH388&gt;0,Data!AH388,"")</f>
        <v>0.124</v>
      </c>
      <c r="N34" s="197">
        <f>IF(Data!K388&gt;0,Data!K388,"")</f>
        <v>4.5999999999999996</v>
      </c>
      <c r="P34" s="197" t="str">
        <f>IF(OR(ISNUMBER(B34),ISNUMBER(N34)),Data!G388,"")</f>
        <v>Snow</v>
      </c>
    </row>
    <row r="35" spans="1:16" x14ac:dyDescent="0.2">
      <c r="A35" s="196">
        <v>28</v>
      </c>
      <c r="B35" s="197">
        <f>IF(Data!N389&gt;0,Data!N389,"")</f>
        <v>2.1067999999999998</v>
      </c>
      <c r="C35" s="226">
        <f>IF(Data!R389&gt;0,Data!R389,"")</f>
        <v>51.8</v>
      </c>
      <c r="D35" s="226">
        <f>IF(Data!P389&gt;0,Data!P389,"")</f>
        <v>4.04</v>
      </c>
      <c r="E35" s="199">
        <f t="shared" si="0"/>
        <v>9.1201083935590926E-2</v>
      </c>
      <c r="F35" s="227">
        <f>IF(Data!T389&gt;0,Data!T389,"")</f>
        <v>0.23</v>
      </c>
      <c r="G35" s="227">
        <f>IF(Data!V389&gt;0,Data!V389,"")</f>
        <v>1.8261456785743084</v>
      </c>
      <c r="H35" s="227">
        <f>IF(Data!X389&gt;0,Data!X389,"")</f>
        <v>0.75702308925485617</v>
      </c>
      <c r="I35" s="227">
        <f>IF(Data!Z389&gt;0,Data!Z389,"")</f>
        <v>0.126</v>
      </c>
      <c r="J35" s="227">
        <f>IF(Data!AB389&gt;0,Data!AB389,"")</f>
        <v>1.0319255113919839</v>
      </c>
      <c r="K35" s="227">
        <f>IF(Data!AD389&gt;0,Data!AD389,"")</f>
        <v>5.1999999999999998E-2</v>
      </c>
      <c r="L35" s="227">
        <f>IF(Data!AF389&gt;0,Data!AF389,"")</f>
        <v>2.5000000000000001E-2</v>
      </c>
      <c r="M35" s="228">
        <f>IF(Data!AH389&gt;0,Data!AH389,"")</f>
        <v>0.151</v>
      </c>
      <c r="N35" s="197">
        <f>IF(Data!K389&gt;0,Data!K389,"")</f>
        <v>3.5</v>
      </c>
      <c r="P35" s="197" t="str">
        <f>IF(OR(ISNUMBER(B35),ISNUMBER(N35)),Data!G389,"")</f>
        <v>Snow</v>
      </c>
    </row>
    <row r="36" spans="1:16" x14ac:dyDescent="0.2">
      <c r="A36" s="196">
        <v>29</v>
      </c>
      <c r="B36" s="197">
        <f>IF(Data!N390&gt;0,Data!N390,"")</f>
        <v>5.8604000000000003</v>
      </c>
      <c r="C36" s="226">
        <f>IF(Data!R390&gt;0,Data!R390,"")</f>
        <v>9.1</v>
      </c>
      <c r="D36" s="226">
        <f>IF(Data!P390&gt;0,Data!P390,"")</f>
        <v>4.95</v>
      </c>
      <c r="E36" s="199">
        <f t="shared" si="0"/>
        <v>1.1220184543019627E-2</v>
      </c>
      <c r="F36" s="227">
        <f>IF(Data!T390&gt;0,Data!T390,"")</f>
        <v>8.6999999999999994E-2</v>
      </c>
      <c r="G36" s="227">
        <f>IF(Data!V390&gt;0,Data!V390,"")</f>
        <v>0.30066797355052011</v>
      </c>
      <c r="H36" s="227">
        <f>IF(Data!X390&gt;0,Data!X390,"")</f>
        <v>0.19092469446815599</v>
      </c>
      <c r="I36" s="227">
        <f>IF(Data!Z390&gt;0,Data!Z390,"")</f>
        <v>6.2E-2</v>
      </c>
      <c r="J36" s="227">
        <f>IF(Data!AB390&gt;0,Data!AB390,"")</f>
        <v>0.47519820389156825</v>
      </c>
      <c r="K36" s="227">
        <f>IF(Data!AD390&gt;0,Data!AD390,"")</f>
        <v>5.7000000000000002E-2</v>
      </c>
      <c r="L36" s="227">
        <f>IF(Data!AF390&gt;0,Data!AF390,"")</f>
        <v>1.9E-2</v>
      </c>
      <c r="M36" s="228">
        <f>IF(Data!AH390&gt;0,Data!AH390,"")</f>
        <v>0.10199999999999999</v>
      </c>
      <c r="N36" s="197">
        <f>IF(Data!K390&gt;0,Data!K390,"")</f>
        <v>7.8</v>
      </c>
      <c r="P36" s="197" t="str">
        <f>IF(OR(ISNUMBER(B36),ISNUMBER(N36)),Data!G390,"")</f>
        <v>Mixed</v>
      </c>
    </row>
    <row r="37" spans="1:16" x14ac:dyDescent="0.2">
      <c r="A37" s="196">
        <v>30</v>
      </c>
      <c r="B37" s="197">
        <f>IF(Data!N391&gt;0,Data!N391,"")</f>
        <v>5.1795999999999998</v>
      </c>
      <c r="C37" s="226">
        <f>IF(Data!R391&gt;0,Data!R391,"")</f>
        <v>20.7</v>
      </c>
      <c r="D37" s="226">
        <f>IF(Data!P391&gt;0,Data!P391,"")</f>
        <v>4.46</v>
      </c>
      <c r="E37" s="199">
        <f t="shared" si="0"/>
        <v>3.4673685045253158E-2</v>
      </c>
      <c r="F37" s="227">
        <f>IF(Data!T391&gt;0,Data!T391,"")</f>
        <v>0.42099999999999999</v>
      </c>
      <c r="G37" s="227">
        <f>IF(Data!V391&gt;0,Data!V391,"")</f>
        <v>0.57106584307717123</v>
      </c>
      <c r="H37" s="227">
        <f>IF(Data!X391&gt;0,Data!X391,"")</f>
        <v>0.34479931710770123</v>
      </c>
      <c r="I37" s="227">
        <f>IF(Data!Z391&gt;0,Data!Z391,"")</f>
        <v>0.21199999999999999</v>
      </c>
      <c r="J37" s="227">
        <f>IF(Data!AB391&gt;0,Data!AB391,"")</f>
        <v>0.51013924829536006</v>
      </c>
      <c r="K37" s="227">
        <f>IF(Data!AD391&gt;0,Data!AD391,"")</f>
        <v>3.7999999999999999E-2</v>
      </c>
      <c r="L37" s="227">
        <f>IF(Data!AF391&gt;0,Data!AF391,"")</f>
        <v>3.1E-2</v>
      </c>
      <c r="M37" s="228">
        <f>IF(Data!AH391&gt;0,Data!AH391,"")</f>
        <v>8.7999999999999995E-2</v>
      </c>
      <c r="N37" s="197">
        <f>IF(Data!K391&gt;0,Data!K391,"")</f>
        <v>6.8</v>
      </c>
      <c r="P37" s="197" t="str">
        <f>IF(OR(ISNUMBER(B37),ISNUMBER(N37)),Data!G391,"")</f>
        <v>Snow</v>
      </c>
    </row>
    <row r="38" spans="1:16" x14ac:dyDescent="0.2">
      <c r="A38" s="196"/>
      <c r="B38" s="197"/>
      <c r="C38" s="226"/>
      <c r="D38" s="226"/>
      <c r="E38" s="199"/>
      <c r="F38" s="227"/>
      <c r="G38" s="227"/>
      <c r="H38" s="227"/>
      <c r="I38" s="227"/>
      <c r="J38" s="227"/>
      <c r="K38" s="227"/>
      <c r="L38" s="227"/>
      <c r="M38" s="228"/>
      <c r="N38" s="197" t="str">
        <f>IF(Data!K87&gt;0,Data!K87,"")</f>
        <v/>
      </c>
      <c r="P38" s="197" t="str">
        <f>IF(ISNUMBER(B38),Data!G87,"")</f>
        <v/>
      </c>
    </row>
    <row r="39" spans="1:16" x14ac:dyDescent="0.2">
      <c r="A39" s="202"/>
      <c r="B39" s="203" t="s">
        <v>189</v>
      </c>
      <c r="C39" s="204"/>
      <c r="D39" s="205"/>
      <c r="E39" s="206"/>
      <c r="F39" s="207"/>
      <c r="G39" s="207"/>
      <c r="H39" s="207"/>
      <c r="I39" s="207"/>
      <c r="J39" s="207"/>
      <c r="K39" s="207"/>
      <c r="L39" s="207"/>
      <c r="M39" s="208"/>
      <c r="N39" s="170"/>
      <c r="O39" s="170"/>
      <c r="P39" s="171"/>
    </row>
    <row r="40" spans="1:16" x14ac:dyDescent="0.2">
      <c r="A40" s="209" t="s">
        <v>511</v>
      </c>
      <c r="B40" s="210">
        <f>gewMW!D412</f>
        <v>78.662300000000016</v>
      </c>
      <c r="C40" s="211">
        <f>gewMW!E413</f>
        <v>12.553767433700765</v>
      </c>
      <c r="D40" s="212">
        <f>gewMW!F413</f>
        <v>4.7387422621568902</v>
      </c>
      <c r="E40" s="213">
        <f>gewMW!H413</f>
        <v>1.8249784387605637E-2</v>
      </c>
      <c r="F40" s="214">
        <f>gewMW!I413</f>
        <v>0.15079459664922076</v>
      </c>
      <c r="G40" s="214">
        <f>gewMW!J413</f>
        <v>0.38556934148240318</v>
      </c>
      <c r="H40" s="214">
        <f>gewMW!K413</f>
        <v>0.22016792312523573</v>
      </c>
      <c r="I40" s="214">
        <f>gewMW!L413</f>
        <v>0.11040832139411128</v>
      </c>
      <c r="J40" s="214">
        <f>gewMW!M413</f>
        <v>0.30798599348643796</v>
      </c>
      <c r="K40" s="214">
        <f>gewMW!N413</f>
        <v>5.6395748662319799E-2</v>
      </c>
      <c r="L40" s="214">
        <f>gewMW!O413</f>
        <v>2.5562264261278906E-2</v>
      </c>
      <c r="M40" s="215">
        <f>gewMW!P413</f>
        <v>9.8388263501067191E-2</v>
      </c>
      <c r="N40" s="170">
        <f>SUM(N8:N38)</f>
        <v>91.999999999999986</v>
      </c>
      <c r="O40" s="170">
        <f>SUM(O8:O38)</f>
        <v>0</v>
      </c>
    </row>
    <row r="41" spans="1:16" ht="13.5" thickBot="1" x14ac:dyDescent="0.25">
      <c r="A41" s="217"/>
      <c r="B41" s="218"/>
      <c r="C41" s="219"/>
      <c r="D41" s="220"/>
      <c r="E41" s="221"/>
      <c r="F41" s="222"/>
      <c r="G41" s="222"/>
      <c r="H41" s="222"/>
      <c r="I41" s="222"/>
      <c r="J41" s="222"/>
      <c r="K41" s="222"/>
      <c r="L41" s="222"/>
      <c r="M41" s="223"/>
      <c r="N41" s="170"/>
      <c r="O41" s="170"/>
      <c r="P41" s="171"/>
    </row>
    <row r="42" spans="1:16" x14ac:dyDescent="0.2">
      <c r="A42" s="171"/>
      <c r="B42" s="171"/>
      <c r="C42" s="224"/>
      <c r="D42" s="198"/>
      <c r="E42" s="225"/>
      <c r="F42" s="200"/>
      <c r="G42" s="200"/>
      <c r="H42" s="200"/>
      <c r="I42" s="200"/>
      <c r="J42" s="200"/>
      <c r="K42" s="200"/>
      <c r="L42" s="200"/>
      <c r="M42" s="201"/>
      <c r="N42" s="170">
        <f>B40*100/N40</f>
        <v>85.502500000000026</v>
      </c>
      <c r="O42" s="170" t="e">
        <f>B40*100/O40</f>
        <v>#DIV/0!</v>
      </c>
      <c r="P42" s="216" t="s">
        <v>190</v>
      </c>
    </row>
    <row r="43" spans="1:16" x14ac:dyDescent="0.2">
      <c r="A43" s="224"/>
      <c r="B43" s="171"/>
      <c r="C43" s="224"/>
      <c r="D43" s="198"/>
      <c r="E43" s="225"/>
      <c r="F43" s="200"/>
      <c r="G43" s="200"/>
      <c r="H43" s="200"/>
      <c r="I43" s="200"/>
      <c r="J43" s="200"/>
      <c r="K43" s="200"/>
      <c r="L43" s="200"/>
      <c r="M43" s="201"/>
      <c r="N43" s="170"/>
      <c r="O43" s="170"/>
      <c r="P43" s="171"/>
    </row>
  </sheetData>
  <phoneticPr fontId="0" type="noConversion"/>
  <pageMargins left="0.78740157499999996" right="0.78740157499999996" top="0.984251969" bottom="0.984251969" header="0.4921259845" footer="0.492125984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dimension ref="A1:P43"/>
  <sheetViews>
    <sheetView zoomScale="84" workbookViewId="0">
      <selection activeCell="R33" sqref="R33"/>
    </sheetView>
  </sheetViews>
  <sheetFormatPr baseColWidth="10" defaultRowHeight="12.75" x14ac:dyDescent="0.2"/>
  <cols>
    <col min="2" max="4" width="6.28515625" customWidth="1"/>
    <col min="5" max="5" width="7.5703125" customWidth="1"/>
    <col min="6" max="13" width="6.28515625" customWidth="1"/>
    <col min="14" max="14" width="6.5703125" customWidth="1"/>
    <col min="15" max="15" width="8.7109375" customWidth="1"/>
    <col min="16" max="16" width="6.7109375" customWidth="1"/>
  </cols>
  <sheetData>
    <row r="1" spans="1:16" ht="15.75" x14ac:dyDescent="0.25">
      <c r="A1" s="153" t="s">
        <v>171</v>
      </c>
      <c r="B1" s="142"/>
      <c r="C1" s="143"/>
      <c r="D1" s="154"/>
      <c r="E1" s="155"/>
      <c r="F1" s="143"/>
      <c r="G1" s="143"/>
      <c r="H1" s="143"/>
      <c r="I1" s="143"/>
      <c r="J1" s="143"/>
      <c r="K1" s="143"/>
      <c r="L1" s="143"/>
      <c r="M1" s="156"/>
      <c r="N1" s="157"/>
      <c r="O1" s="158"/>
      <c r="P1" s="158"/>
    </row>
    <row r="2" spans="1:16" ht="15.75" x14ac:dyDescent="0.25">
      <c r="A2" s="159"/>
      <c r="B2" s="160"/>
      <c r="C2" s="161"/>
      <c r="D2" s="160"/>
      <c r="E2" s="162"/>
      <c r="F2" s="161"/>
      <c r="G2" s="161"/>
      <c r="H2" s="161"/>
      <c r="I2" s="161"/>
      <c r="J2" s="161"/>
      <c r="K2" s="161"/>
      <c r="L2" s="161"/>
      <c r="M2" s="163"/>
      <c r="N2" s="157"/>
      <c r="O2" s="158"/>
      <c r="P2" s="158"/>
    </row>
    <row r="3" spans="1:16" ht="15.75" x14ac:dyDescent="0.25">
      <c r="A3" s="164" t="s">
        <v>575</v>
      </c>
      <c r="B3" s="165"/>
      <c r="C3" s="166"/>
      <c r="D3" s="167"/>
      <c r="E3" s="168"/>
      <c r="F3" s="166"/>
      <c r="G3" s="166"/>
      <c r="H3" s="166"/>
      <c r="I3" s="166"/>
      <c r="J3" s="166"/>
      <c r="K3" s="166"/>
      <c r="L3" s="166"/>
      <c r="M3" s="169"/>
      <c r="N3" s="171"/>
      <c r="O3" s="224" t="s">
        <v>835</v>
      </c>
      <c r="P3" s="171"/>
    </row>
    <row r="4" spans="1:16" ht="13.5" thickBot="1" x14ac:dyDescent="0.25">
      <c r="A4" s="172"/>
      <c r="B4" s="167"/>
      <c r="C4" s="166"/>
      <c r="D4" s="167"/>
      <c r="E4" s="168"/>
      <c r="F4" s="166"/>
      <c r="G4" s="166"/>
      <c r="H4" s="166"/>
      <c r="I4" s="166"/>
      <c r="J4" s="166"/>
      <c r="K4" s="166"/>
      <c r="L4" s="166"/>
      <c r="M4" s="169"/>
      <c r="N4" s="171"/>
      <c r="O4" s="171"/>
      <c r="P4" s="171"/>
    </row>
    <row r="5" spans="1:16" ht="17.25" x14ac:dyDescent="0.2">
      <c r="A5" s="173"/>
      <c r="B5" s="174" t="s">
        <v>172</v>
      </c>
      <c r="C5" s="175" t="s">
        <v>173</v>
      </c>
      <c r="D5" s="176" t="s">
        <v>516</v>
      </c>
      <c r="E5" s="177" t="s">
        <v>174</v>
      </c>
      <c r="F5" s="178" t="s">
        <v>175</v>
      </c>
      <c r="G5" s="179" t="s">
        <v>176</v>
      </c>
      <c r="H5" s="179" t="s">
        <v>177</v>
      </c>
      <c r="I5" s="178" t="s">
        <v>178</v>
      </c>
      <c r="J5" s="179" t="s">
        <v>179</v>
      </c>
      <c r="K5" s="178" t="s">
        <v>180</v>
      </c>
      <c r="L5" s="178" t="s">
        <v>181</v>
      </c>
      <c r="M5" s="180" t="s">
        <v>182</v>
      </c>
      <c r="N5" s="310" t="s">
        <v>183</v>
      </c>
      <c r="O5" s="310" t="s">
        <v>183</v>
      </c>
      <c r="P5" s="170" t="s">
        <v>184</v>
      </c>
    </row>
    <row r="6" spans="1:16" ht="13.5" thickBot="1" x14ac:dyDescent="0.25">
      <c r="A6" s="181" t="s">
        <v>185</v>
      </c>
      <c r="B6" s="182"/>
      <c r="C6" s="183" t="s">
        <v>186</v>
      </c>
      <c r="D6" s="183" t="s">
        <v>186</v>
      </c>
      <c r="E6" s="184" t="s">
        <v>187</v>
      </c>
      <c r="F6" s="185" t="s">
        <v>187</v>
      </c>
      <c r="G6" s="185" t="s">
        <v>187</v>
      </c>
      <c r="H6" s="185" t="s">
        <v>187</v>
      </c>
      <c r="I6" s="185" t="s">
        <v>187</v>
      </c>
      <c r="J6" s="185" t="s">
        <v>187</v>
      </c>
      <c r="K6" s="185" t="s">
        <v>187</v>
      </c>
      <c r="L6" s="185" t="s">
        <v>187</v>
      </c>
      <c r="M6" s="186" t="s">
        <v>187</v>
      </c>
      <c r="N6" s="187" t="s">
        <v>836</v>
      </c>
      <c r="O6" s="311" t="s">
        <v>837</v>
      </c>
      <c r="P6" s="170" t="s">
        <v>188</v>
      </c>
    </row>
    <row r="7" spans="1:16" x14ac:dyDescent="0.2">
      <c r="A7" s="188"/>
      <c r="B7" s="189"/>
      <c r="C7" s="190"/>
      <c r="D7" s="191"/>
      <c r="E7" s="192"/>
      <c r="F7" s="193"/>
      <c r="G7" s="193"/>
      <c r="H7" s="193"/>
      <c r="I7" s="193"/>
      <c r="J7" s="193"/>
      <c r="K7" s="193"/>
      <c r="L7" s="193"/>
      <c r="M7" s="194"/>
      <c r="N7" s="195"/>
      <c r="P7" s="170"/>
    </row>
    <row r="8" spans="1:16" x14ac:dyDescent="0.2">
      <c r="A8" s="196">
        <v>1</v>
      </c>
      <c r="B8" s="197">
        <f>IF(Data!N392&gt;0,Data!N392,"")</f>
        <v>1.8169999999999999</v>
      </c>
      <c r="C8" s="226">
        <f>IF(Data!R392&gt;0,Data!R392,"")</f>
        <v>49.7</v>
      </c>
      <c r="D8" s="226">
        <f>IF(Data!P392&gt;0,Data!P392,"")</f>
        <v>4.07</v>
      </c>
      <c r="E8" s="199">
        <f>IF(ISNUMBER(D8),10^(-D8)*10^3,"")</f>
        <v>8.5113803820237491E-2</v>
      </c>
      <c r="F8" s="227">
        <f>IF(Data!T392&gt;0,Data!T392,"")</f>
        <v>0.65700000000000003</v>
      </c>
      <c r="G8" s="227">
        <f>IF(Data!V392&gt;0,Data!V392,"")</f>
        <v>1.2787989468591241</v>
      </c>
      <c r="H8" s="227">
        <f>IF(Data!X392&gt;0,Data!X392,"")</f>
        <v>0.93960317295080265</v>
      </c>
      <c r="I8" s="227">
        <f>IF(Data!Z392&gt;0,Data!Z392,"")</f>
        <v>0.3</v>
      </c>
      <c r="J8" s="227">
        <f>IF(Data!AB392&gt;0,Data!AB392,"")</f>
        <v>0.63359760518875763</v>
      </c>
      <c r="K8" s="227">
        <f>IF(Data!AD392&gt;0,Data!AD392,"")</f>
        <v>5.8000000000000003E-2</v>
      </c>
      <c r="L8" s="227">
        <f>IF(Data!AF392&gt;0,Data!AF392,"")</f>
        <v>4.3999999999999997E-2</v>
      </c>
      <c r="M8" s="228">
        <f>IF(Data!AH392&gt;0,Data!AH392,"")</f>
        <v>0.10299999999999999</v>
      </c>
      <c r="N8" s="197">
        <f>IF(Data!K392&gt;0,Data!K392,"")</f>
        <v>2.2999999999999998</v>
      </c>
      <c r="P8" s="197" t="str">
        <f>IF(OR(ISNUMBER(B8),ISNUMBER(N8)),Data!G392,"")</f>
        <v>Mixed</v>
      </c>
    </row>
    <row r="9" spans="1:16" x14ac:dyDescent="0.2">
      <c r="A9" s="196">
        <v>2</v>
      </c>
      <c r="B9" s="197">
        <f>IF(Data!N393&gt;0,Data!N393,"")</f>
        <v>1.2971999999999999</v>
      </c>
      <c r="C9" s="226">
        <f>IF(Data!R393&gt;0,Data!R393,"")</f>
        <v>28.8</v>
      </c>
      <c r="D9" s="226">
        <f>IF(Data!P393&gt;0,Data!P393,"")</f>
        <v>4.53</v>
      </c>
      <c r="E9" s="199">
        <f t="shared" ref="E9:E37" si="0">IF(ISNUMBER(D9),10^(-D9)*10^3,"")</f>
        <v>2.9512092266663827E-2</v>
      </c>
      <c r="F9" s="227">
        <f>IF(Data!T393&gt;0,Data!T393,"")</f>
        <v>1.7769999999999999</v>
      </c>
      <c r="G9" s="227">
        <f>IF(Data!V393&gt;0,Data!V393,"")</f>
        <v>0.70908848157406645</v>
      </c>
      <c r="H9" s="227">
        <f>IF(Data!X393&gt;0,Data!X393,"")</f>
        <v>0.75168253836064203</v>
      </c>
      <c r="I9" s="227">
        <f>IF(Data!Z393&gt;0,Data!Z393,"")</f>
        <v>1.1419999999999999</v>
      </c>
      <c r="J9" s="227">
        <f>IF(Data!AB393&gt;0,Data!AB393,"")</f>
        <v>0.67785626143356059</v>
      </c>
      <c r="K9" s="227">
        <f>IF(Data!AD393&gt;0,Data!AD393,"")</f>
        <v>0.129</v>
      </c>
      <c r="L9" s="227">
        <f>IF(Data!AF393&gt;0,Data!AF393,"")</f>
        <v>0.13</v>
      </c>
      <c r="M9" s="228">
        <f>IF(Data!AH393&gt;0,Data!AH393,"")</f>
        <v>0.20699999999999999</v>
      </c>
      <c r="N9" s="197">
        <f>IF(Data!K393&gt;0,Data!K393,"")</f>
        <v>1.8</v>
      </c>
      <c r="P9" s="197" t="str">
        <f>IF(OR(ISNUMBER(B9),ISNUMBER(N9)),Data!G393,"")</f>
        <v>Mixed</v>
      </c>
    </row>
    <row r="10" spans="1:16" x14ac:dyDescent="0.2">
      <c r="A10" s="196">
        <v>3</v>
      </c>
      <c r="B10" s="197" t="str">
        <f>IF(Data!N394&gt;0,Data!N394,"")</f>
        <v/>
      </c>
      <c r="C10" s="226" t="str">
        <f>IF(Data!R394&gt;0,Data!R394,"")</f>
        <v/>
      </c>
      <c r="D10" s="226" t="str">
        <f>IF(Data!P394&gt;0,Data!P394,"")</f>
        <v/>
      </c>
      <c r="E10" s="199" t="str">
        <f t="shared" si="0"/>
        <v/>
      </c>
      <c r="F10" s="227" t="str">
        <f>IF(Data!T394&gt;0,Data!T394,"")</f>
        <v/>
      </c>
      <c r="G10" s="227" t="str">
        <f>IF(Data!V394&gt;0,Data!V394,"")</f>
        <v/>
      </c>
      <c r="H10" s="227" t="str">
        <f>IF(Data!X394&gt;0,Data!X394,"")</f>
        <v/>
      </c>
      <c r="I10" s="227" t="str">
        <f>IF(Data!Z394&gt;0,Data!Z394,"")</f>
        <v/>
      </c>
      <c r="J10" s="227" t="str">
        <f>IF(Data!AB394&gt;0,Data!AB394,"")</f>
        <v/>
      </c>
      <c r="K10" s="227" t="str">
        <f>IF(Data!AD394&gt;0,Data!AD394,"")</f>
        <v/>
      </c>
      <c r="L10" s="227" t="str">
        <f>IF(Data!AF394&gt;0,Data!AF394,"")</f>
        <v/>
      </c>
      <c r="M10" s="228" t="str">
        <f>IF(Data!AH394&gt;0,Data!AH394,"")</f>
        <v/>
      </c>
      <c r="N10" s="197" t="str">
        <f>IF(Data!K394&gt;0,Data!K394,"")</f>
        <v/>
      </c>
      <c r="P10" s="197" t="str">
        <f>IF(OR(ISNUMBER(B10),ISNUMBER(N10)),Data!G394,"")</f>
        <v/>
      </c>
    </row>
    <row r="11" spans="1:16" x14ac:dyDescent="0.2">
      <c r="A11" s="196">
        <v>4</v>
      </c>
      <c r="B11" s="197" t="str">
        <f>IF(Data!N395&gt;0,Data!N395,"")</f>
        <v/>
      </c>
      <c r="C11" s="226" t="str">
        <f>IF(Data!R395&gt;0,Data!R395,"")</f>
        <v/>
      </c>
      <c r="D11" s="226" t="str">
        <f>IF(Data!P395&gt;0,Data!P395,"")</f>
        <v/>
      </c>
      <c r="E11" s="199" t="str">
        <f t="shared" si="0"/>
        <v/>
      </c>
      <c r="F11" s="227" t="str">
        <f>IF(Data!T395&gt;0,Data!T395,"")</f>
        <v/>
      </c>
      <c r="G11" s="227" t="str">
        <f>IF(Data!V395&gt;0,Data!V395,"")</f>
        <v/>
      </c>
      <c r="H11" s="227" t="str">
        <f>IF(Data!X395&gt;0,Data!X395,"")</f>
        <v/>
      </c>
      <c r="I11" s="227" t="str">
        <f>IF(Data!Z395&gt;0,Data!Z395,"")</f>
        <v/>
      </c>
      <c r="J11" s="227" t="str">
        <f>IF(Data!AB395&gt;0,Data!AB395,"")</f>
        <v/>
      </c>
      <c r="K11" s="227" t="str">
        <f>IF(Data!AD395&gt;0,Data!AD395,"")</f>
        <v/>
      </c>
      <c r="L11" s="227" t="str">
        <f>IF(Data!AF395&gt;0,Data!AF395,"")</f>
        <v/>
      </c>
      <c r="M11" s="228" t="str">
        <f>IF(Data!AH395&gt;0,Data!AH395,"")</f>
        <v/>
      </c>
      <c r="N11" s="197" t="str">
        <f>IF(Data!K395&gt;0,Data!K395,"")</f>
        <v/>
      </c>
      <c r="P11" s="197" t="str">
        <f>IF(OR(ISNUMBER(B11),ISNUMBER(N11)),Data!G395,"")</f>
        <v/>
      </c>
    </row>
    <row r="12" spans="1:16" x14ac:dyDescent="0.2">
      <c r="A12" s="196">
        <v>5</v>
      </c>
      <c r="B12" s="197" t="str">
        <f>IF(Data!N396&gt;0,Data!N396,"")</f>
        <v/>
      </c>
      <c r="C12" s="226" t="str">
        <f>IF(Data!R396&gt;0,Data!R396,"")</f>
        <v/>
      </c>
      <c r="D12" s="226" t="str">
        <f>IF(Data!P396&gt;0,Data!P396,"")</f>
        <v/>
      </c>
      <c r="E12" s="199" t="str">
        <f t="shared" si="0"/>
        <v/>
      </c>
      <c r="F12" s="227" t="str">
        <f>IF(Data!T396&gt;0,Data!T396,"")</f>
        <v/>
      </c>
      <c r="G12" s="227" t="str">
        <f>IF(Data!V396&gt;0,Data!V396,"")</f>
        <v/>
      </c>
      <c r="H12" s="227" t="str">
        <f>IF(Data!X396&gt;0,Data!X396,"")</f>
        <v/>
      </c>
      <c r="I12" s="227" t="str">
        <f>IF(Data!Z396&gt;0,Data!Z396,"")</f>
        <v/>
      </c>
      <c r="J12" s="227" t="str">
        <f>IF(Data!AB396&gt;0,Data!AB396,"")</f>
        <v/>
      </c>
      <c r="K12" s="227" t="str">
        <f>IF(Data!AD396&gt;0,Data!AD396,"")</f>
        <v/>
      </c>
      <c r="L12" s="227" t="str">
        <f>IF(Data!AF396&gt;0,Data!AF396,"")</f>
        <v/>
      </c>
      <c r="M12" s="228" t="str">
        <f>IF(Data!AH396&gt;0,Data!AH396,"")</f>
        <v/>
      </c>
      <c r="N12" s="197" t="str">
        <f>IF(Data!K396&gt;0,Data!K396,"")</f>
        <v/>
      </c>
      <c r="P12" s="197" t="str">
        <f>IF(OR(ISNUMBER(B12),ISNUMBER(N12)),Data!G396,"")</f>
        <v/>
      </c>
    </row>
    <row r="13" spans="1:16" x14ac:dyDescent="0.2">
      <c r="A13" s="196">
        <v>6</v>
      </c>
      <c r="B13" s="197" t="str">
        <f>IF(Data!N397&gt;0,Data!N397,"")</f>
        <v/>
      </c>
      <c r="C13" s="226" t="str">
        <f>IF(Data!R397&gt;0,Data!R397,"")</f>
        <v/>
      </c>
      <c r="D13" s="226" t="str">
        <f>IF(Data!P397&gt;0,Data!P397,"")</f>
        <v/>
      </c>
      <c r="E13" s="199" t="str">
        <f t="shared" si="0"/>
        <v/>
      </c>
      <c r="F13" s="227" t="str">
        <f>IF(Data!T397&gt;0,Data!T397,"")</f>
        <v/>
      </c>
      <c r="G13" s="227" t="str">
        <f>IF(Data!V397&gt;0,Data!V397,"")</f>
        <v/>
      </c>
      <c r="H13" s="227" t="str">
        <f>IF(Data!X397&gt;0,Data!X397,"")</f>
        <v/>
      </c>
      <c r="I13" s="227" t="str">
        <f>IF(Data!Z397&gt;0,Data!Z397,"")</f>
        <v/>
      </c>
      <c r="J13" s="227" t="str">
        <f>IF(Data!AB397&gt;0,Data!AB397,"")</f>
        <v/>
      </c>
      <c r="K13" s="227" t="str">
        <f>IF(Data!AD397&gt;0,Data!AD397,"")</f>
        <v/>
      </c>
      <c r="L13" s="227" t="str">
        <f>IF(Data!AF397&gt;0,Data!AF397,"")</f>
        <v/>
      </c>
      <c r="M13" s="228" t="str">
        <f>IF(Data!AH397&gt;0,Data!AH397,"")</f>
        <v/>
      </c>
      <c r="N13" s="197" t="str">
        <f>IF(Data!K397&gt;0,Data!K397,"")</f>
        <v/>
      </c>
      <c r="P13" s="197" t="str">
        <f>IF(OR(ISNUMBER(B13),ISNUMBER(N13)),Data!G397,"")</f>
        <v/>
      </c>
    </row>
    <row r="14" spans="1:16" x14ac:dyDescent="0.2">
      <c r="A14" s="196">
        <v>7</v>
      </c>
      <c r="B14" s="197" t="str">
        <f>IF(Data!N398&gt;0,Data!N398,"")</f>
        <v/>
      </c>
      <c r="C14" s="226" t="str">
        <f>IF(Data!R398&gt;0,Data!R398,"")</f>
        <v/>
      </c>
      <c r="D14" s="226" t="str">
        <f>IF(Data!P398&gt;0,Data!P398,"")</f>
        <v/>
      </c>
      <c r="E14" s="199" t="str">
        <f t="shared" si="0"/>
        <v/>
      </c>
      <c r="F14" s="227" t="str">
        <f>IF(Data!T398&gt;0,Data!T398,"")</f>
        <v/>
      </c>
      <c r="G14" s="227" t="str">
        <f>IF(Data!V398&gt;0,Data!V398,"")</f>
        <v/>
      </c>
      <c r="H14" s="227" t="str">
        <f>IF(Data!X398&gt;0,Data!X398,"")</f>
        <v/>
      </c>
      <c r="I14" s="227" t="str">
        <f>IF(Data!Z398&gt;0,Data!Z398,"")</f>
        <v/>
      </c>
      <c r="J14" s="227" t="str">
        <f>IF(Data!AB398&gt;0,Data!AB398,"")</f>
        <v/>
      </c>
      <c r="K14" s="227" t="str">
        <f>IF(Data!AD398&gt;0,Data!AD398,"")</f>
        <v/>
      </c>
      <c r="L14" s="227" t="str">
        <f>IF(Data!AF398&gt;0,Data!AF398,"")</f>
        <v/>
      </c>
      <c r="M14" s="228" t="str">
        <f>IF(Data!AH398&gt;0,Data!AH398,"")</f>
        <v/>
      </c>
      <c r="N14" s="197" t="str">
        <f>IF(Data!K398&gt;0,Data!K398,"")</f>
        <v/>
      </c>
      <c r="P14" s="197" t="str">
        <f>IF(OR(ISNUMBER(B14),ISNUMBER(N14)),Data!G398,"")</f>
        <v/>
      </c>
    </row>
    <row r="15" spans="1:16" x14ac:dyDescent="0.2">
      <c r="A15" s="196">
        <v>8</v>
      </c>
      <c r="B15" s="197" t="str">
        <f>IF(Data!N399&gt;0,Data!N399,"")</f>
        <v/>
      </c>
      <c r="C15" s="226" t="str">
        <f>IF(Data!R399&gt;0,Data!R399,"")</f>
        <v/>
      </c>
      <c r="D15" s="226" t="str">
        <f>IF(Data!P399&gt;0,Data!P399,"")</f>
        <v/>
      </c>
      <c r="E15" s="199" t="str">
        <f t="shared" si="0"/>
        <v/>
      </c>
      <c r="F15" s="227" t="str">
        <f>IF(Data!T399&gt;0,Data!T399,"")</f>
        <v/>
      </c>
      <c r="G15" s="227" t="str">
        <f>IF(Data!V399&gt;0,Data!V399,"")</f>
        <v/>
      </c>
      <c r="H15" s="227" t="str">
        <f>IF(Data!X399&gt;0,Data!X399,"")</f>
        <v/>
      </c>
      <c r="I15" s="227" t="str">
        <f>IF(Data!Z399&gt;0,Data!Z399,"")</f>
        <v/>
      </c>
      <c r="J15" s="227" t="str">
        <f>IF(Data!AB399&gt;0,Data!AB399,"")</f>
        <v/>
      </c>
      <c r="K15" s="227" t="str">
        <f>IF(Data!AD399&gt;0,Data!AD399,"")</f>
        <v/>
      </c>
      <c r="L15" s="227" t="str">
        <f>IF(Data!AF399&gt;0,Data!AF399,"")</f>
        <v/>
      </c>
      <c r="M15" s="228" t="str">
        <f>IF(Data!AH399&gt;0,Data!AH399,"")</f>
        <v/>
      </c>
      <c r="N15" s="197" t="str">
        <f>IF(Data!K399&gt;0,Data!K399,"")</f>
        <v/>
      </c>
      <c r="P15" s="197" t="str">
        <f>IF(OR(ISNUMBER(B15),ISNUMBER(N15)),Data!G399,"")</f>
        <v/>
      </c>
    </row>
    <row r="16" spans="1:16" x14ac:dyDescent="0.2">
      <c r="A16" s="196">
        <v>9</v>
      </c>
      <c r="B16" s="197" t="str">
        <f>IF(Data!N400&gt;0,Data!N400,"")</f>
        <v/>
      </c>
      <c r="C16" s="226" t="str">
        <f>IF(Data!R400&gt;0,Data!R400,"")</f>
        <v/>
      </c>
      <c r="D16" s="226" t="str">
        <f>IF(Data!P400&gt;0,Data!P400,"")</f>
        <v/>
      </c>
      <c r="E16" s="199" t="str">
        <f t="shared" si="0"/>
        <v/>
      </c>
      <c r="F16" s="227" t="str">
        <f>IF(Data!T400&gt;0,Data!T400,"")</f>
        <v/>
      </c>
      <c r="G16" s="227" t="str">
        <f>IF(Data!V400&gt;0,Data!V400,"")</f>
        <v/>
      </c>
      <c r="H16" s="227" t="str">
        <f>IF(Data!X400&gt;0,Data!X400,"")</f>
        <v/>
      </c>
      <c r="I16" s="227" t="str">
        <f>IF(Data!Z400&gt;0,Data!Z400,"")</f>
        <v/>
      </c>
      <c r="J16" s="227" t="str">
        <f>IF(Data!AB400&gt;0,Data!AB400,"")</f>
        <v/>
      </c>
      <c r="K16" s="227" t="str">
        <f>IF(Data!AD400&gt;0,Data!AD400,"")</f>
        <v/>
      </c>
      <c r="L16" s="227" t="str">
        <f>IF(Data!AF400&gt;0,Data!AF400,"")</f>
        <v/>
      </c>
      <c r="M16" s="228" t="str">
        <f>IF(Data!AH400&gt;0,Data!AH400,"")</f>
        <v/>
      </c>
      <c r="N16" s="197" t="str">
        <f>IF(Data!K400&gt;0,Data!K400,"")</f>
        <v/>
      </c>
      <c r="P16" s="197" t="str">
        <f>IF(OR(ISNUMBER(B16),ISNUMBER(N16)),Data!G400,"")</f>
        <v/>
      </c>
    </row>
    <row r="17" spans="1:16" x14ac:dyDescent="0.2">
      <c r="A17" s="196">
        <v>10</v>
      </c>
      <c r="B17" s="197" t="str">
        <f>IF(Data!N401&gt;0,Data!N401,"")</f>
        <v/>
      </c>
      <c r="C17" s="226" t="str">
        <f>IF(Data!R401&gt;0,Data!R401,"")</f>
        <v/>
      </c>
      <c r="D17" s="226" t="str">
        <f>IF(Data!P401&gt;0,Data!P401,"")</f>
        <v/>
      </c>
      <c r="E17" s="199" t="str">
        <f t="shared" si="0"/>
        <v/>
      </c>
      <c r="F17" s="227" t="str">
        <f>IF(Data!T401&gt;0,Data!T401,"")</f>
        <v/>
      </c>
      <c r="G17" s="227" t="str">
        <f>IF(Data!V401&gt;0,Data!V401,"")</f>
        <v/>
      </c>
      <c r="H17" s="227" t="str">
        <f>IF(Data!X401&gt;0,Data!X401,"")</f>
        <v/>
      </c>
      <c r="I17" s="227" t="str">
        <f>IF(Data!Z401&gt;0,Data!Z401,"")</f>
        <v/>
      </c>
      <c r="J17" s="227" t="str">
        <f>IF(Data!AB401&gt;0,Data!AB401,"")</f>
        <v/>
      </c>
      <c r="K17" s="227" t="str">
        <f>IF(Data!AD401&gt;0,Data!AD401,"")</f>
        <v/>
      </c>
      <c r="L17" s="227" t="str">
        <f>IF(Data!AF401&gt;0,Data!AF401,"")</f>
        <v/>
      </c>
      <c r="M17" s="228" t="str">
        <f>IF(Data!AH401&gt;0,Data!AH401,"")</f>
        <v/>
      </c>
      <c r="N17" s="197" t="str">
        <f>IF(Data!K401&gt;0,Data!K401,"")</f>
        <v/>
      </c>
      <c r="P17" s="197" t="str">
        <f>IF(OR(ISNUMBER(B17),ISNUMBER(N17)),Data!G401,"")</f>
        <v/>
      </c>
    </row>
    <row r="18" spans="1:16" x14ac:dyDescent="0.2">
      <c r="A18" s="196">
        <v>11</v>
      </c>
      <c r="B18" s="197" t="str">
        <f>IF(Data!N402&gt;0,Data!N402,"")</f>
        <v/>
      </c>
      <c r="C18" s="226" t="str">
        <f>IF(Data!R402&gt;0,Data!R402,"")</f>
        <v/>
      </c>
      <c r="D18" s="226" t="str">
        <f>IF(Data!P402&gt;0,Data!P402,"")</f>
        <v/>
      </c>
      <c r="E18" s="199" t="str">
        <f t="shared" si="0"/>
        <v/>
      </c>
      <c r="F18" s="227" t="str">
        <f>IF(Data!T402&gt;0,Data!T402,"")</f>
        <v/>
      </c>
      <c r="G18" s="227" t="str">
        <f>IF(Data!V402&gt;0,Data!V402,"")</f>
        <v/>
      </c>
      <c r="H18" s="227" t="str">
        <f>IF(Data!X402&gt;0,Data!X402,"")</f>
        <v/>
      </c>
      <c r="I18" s="227" t="str">
        <f>IF(Data!Z402&gt;0,Data!Z402,"")</f>
        <v/>
      </c>
      <c r="J18" s="227" t="str">
        <f>IF(Data!AB402&gt;0,Data!AB402,"")</f>
        <v/>
      </c>
      <c r="K18" s="227" t="str">
        <f>IF(Data!AD402&gt;0,Data!AD402,"")</f>
        <v/>
      </c>
      <c r="L18" s="227" t="str">
        <f>IF(Data!AF402&gt;0,Data!AF402,"")</f>
        <v/>
      </c>
      <c r="M18" s="228" t="str">
        <f>IF(Data!AH402&gt;0,Data!AH402,"")</f>
        <v/>
      </c>
      <c r="N18" s="197" t="str">
        <f>IF(Data!K402&gt;0,Data!K402,"")</f>
        <v/>
      </c>
      <c r="P18" s="197" t="str">
        <f>IF(OR(ISNUMBER(B18),ISNUMBER(N18)),Data!G402,"")</f>
        <v/>
      </c>
    </row>
    <row r="19" spans="1:16" x14ac:dyDescent="0.2">
      <c r="A19" s="196">
        <v>12</v>
      </c>
      <c r="B19" s="197" t="str">
        <f>IF(Data!N403&gt;0,Data!N403,"")</f>
        <v/>
      </c>
      <c r="C19" s="226" t="str">
        <f>IF(Data!R403&gt;0,Data!R403,"")</f>
        <v/>
      </c>
      <c r="D19" s="226" t="str">
        <f>IF(Data!P403&gt;0,Data!P403,"")</f>
        <v/>
      </c>
      <c r="E19" s="199" t="str">
        <f t="shared" si="0"/>
        <v/>
      </c>
      <c r="F19" s="227" t="str">
        <f>IF(Data!T403&gt;0,Data!T403,"")</f>
        <v/>
      </c>
      <c r="G19" s="227" t="str">
        <f>IF(Data!V403&gt;0,Data!V403,"")</f>
        <v/>
      </c>
      <c r="H19" s="227" t="str">
        <f>IF(Data!X403&gt;0,Data!X403,"")</f>
        <v/>
      </c>
      <c r="I19" s="227" t="str">
        <f>IF(Data!Z403&gt;0,Data!Z403,"")</f>
        <v/>
      </c>
      <c r="J19" s="227" t="str">
        <f>IF(Data!AB403&gt;0,Data!AB403,"")</f>
        <v/>
      </c>
      <c r="K19" s="227" t="str">
        <f>IF(Data!AD403&gt;0,Data!AD403,"")</f>
        <v/>
      </c>
      <c r="L19" s="227" t="str">
        <f>IF(Data!AF403&gt;0,Data!AF403,"")</f>
        <v/>
      </c>
      <c r="M19" s="228" t="str">
        <f>IF(Data!AH403&gt;0,Data!AH403,"")</f>
        <v/>
      </c>
      <c r="N19" s="197">
        <f>IF(Data!K403&gt;0,Data!K403,"")</f>
        <v>0.2</v>
      </c>
      <c r="P19" s="197" t="str">
        <f>IF(OR(ISNUMBER(B19),ISNUMBER(N19)),Data!G403,"")</f>
        <v>Rain</v>
      </c>
    </row>
    <row r="20" spans="1:16" x14ac:dyDescent="0.2">
      <c r="A20" s="196">
        <v>13</v>
      </c>
      <c r="B20" s="197">
        <f>IF(Data!N404&gt;0,Data!N404,"")</f>
        <v>5.3037999999999998</v>
      </c>
      <c r="C20" s="226">
        <f>IF(Data!R404&gt;0,Data!R404,"")</f>
        <v>9.3000000000000007</v>
      </c>
      <c r="D20" s="226">
        <f>IF(Data!P404&gt;0,Data!P404,"")</f>
        <v>4.8499999999999996</v>
      </c>
      <c r="E20" s="199">
        <f t="shared" si="0"/>
        <v>1.4125375446227545E-2</v>
      </c>
      <c r="F20" s="227">
        <f>IF(Data!T404&gt;0,Data!T404,"")</f>
        <v>0.109</v>
      </c>
      <c r="G20" s="227">
        <f>IF(Data!V404&gt;0,Data!V404,"")</f>
        <v>0.26881659543585196</v>
      </c>
      <c r="H20" s="227">
        <f>IF(Data!X404&gt;0,Data!X404,"")</f>
        <v>0.18057737711061608</v>
      </c>
      <c r="I20" s="227">
        <f>IF(Data!Z404&gt;0,Data!Z404,"")</f>
        <v>0.14899999999999999</v>
      </c>
      <c r="J20" s="227">
        <f>IF(Data!AB404&gt;0,Data!AB404,"")</f>
        <v>0.12501129220023283</v>
      </c>
      <c r="K20" s="227">
        <f>IF(Data!AD404&gt;0,Data!AD404,"")</f>
        <v>3.5000000000000003E-2</v>
      </c>
      <c r="L20" s="227">
        <f>IF(Data!AF404&gt;0,Data!AF404,"")</f>
        <v>3.3000000000000002E-2</v>
      </c>
      <c r="M20" s="228">
        <f>IF(Data!AH404&gt;0,Data!AH404,"")</f>
        <v>0.1</v>
      </c>
      <c r="N20" s="197">
        <f>IF(Data!K404&gt;0,Data!K404,"")</f>
        <v>6.9</v>
      </c>
      <c r="P20" s="197" t="str">
        <f>IF(OR(ISNUMBER(B20),ISNUMBER(N20)),Data!G404,"")</f>
        <v>Mixed</v>
      </c>
    </row>
    <row r="21" spans="1:16" x14ac:dyDescent="0.2">
      <c r="A21" s="196">
        <v>14</v>
      </c>
      <c r="B21" s="197">
        <f>IF(Data!N405&gt;0,Data!N405,"")</f>
        <v>1.2259</v>
      </c>
      <c r="C21" s="226">
        <f>IF(Data!R405&gt;0,Data!R405,"")</f>
        <v>26</v>
      </c>
      <c r="D21" s="226">
        <f>IF(Data!P405&gt;0,Data!P405,"")</f>
        <v>4.38</v>
      </c>
      <c r="E21" s="199">
        <f t="shared" si="0"/>
        <v>4.1686938347033506E-2</v>
      </c>
      <c r="F21" s="227">
        <f>IF(Data!T405&gt;0,Data!T405,"")</f>
        <v>5.7000000000000002E-2</v>
      </c>
      <c r="G21" s="227">
        <f>IF(Data!V405&gt;0,Data!V405,"")</f>
        <v>0.6855952665107653</v>
      </c>
      <c r="H21" s="227">
        <f>IF(Data!X405&gt;0,Data!X405,"")</f>
        <v>0.66857021506943437</v>
      </c>
      <c r="I21" s="227">
        <f>IF(Data!Z405&gt;0,Data!Z405,"")</f>
        <v>2.7E-2</v>
      </c>
      <c r="J21" s="227">
        <f>IF(Data!AB405&gt;0,Data!AB405,"")</f>
        <v>0.65999750540495583</v>
      </c>
      <c r="K21" s="227">
        <f>IF(Data!AD405&gt;0,Data!AD405,"")</f>
        <v>0.05</v>
      </c>
      <c r="L21" s="227">
        <f>IF(Data!AF405&gt;0,Data!AF405,"")</f>
        <v>2.1000000000000001E-2</v>
      </c>
      <c r="M21" s="228">
        <f>IF(Data!AH405&gt;0,Data!AH405,"")</f>
        <v>8.6999999999999994E-2</v>
      </c>
      <c r="N21" s="197">
        <f>IF(Data!K405&gt;0,Data!K405,"")</f>
        <v>1.8</v>
      </c>
      <c r="P21" s="197" t="str">
        <f>IF(OR(ISNUMBER(B21),ISNUMBER(N21)),Data!G405,"")</f>
        <v>Mixed</v>
      </c>
    </row>
    <row r="22" spans="1:16" x14ac:dyDescent="0.2">
      <c r="A22" s="196">
        <v>15</v>
      </c>
      <c r="B22" s="197" t="str">
        <f>IF(Data!N406&gt;0,Data!N406,"")</f>
        <v/>
      </c>
      <c r="C22" s="226" t="str">
        <f>IF(Data!R406&gt;0,Data!R406,"")</f>
        <v/>
      </c>
      <c r="D22" s="226" t="str">
        <f>IF(Data!P406&gt;0,Data!P406,"")</f>
        <v/>
      </c>
      <c r="E22" s="199" t="str">
        <f t="shared" si="0"/>
        <v/>
      </c>
      <c r="F22" s="227" t="str">
        <f>IF(Data!T406&gt;0,Data!T406,"")</f>
        <v/>
      </c>
      <c r="G22" s="227" t="str">
        <f>IF(Data!V406&gt;0,Data!V406,"")</f>
        <v/>
      </c>
      <c r="H22" s="227" t="str">
        <f>IF(Data!X406&gt;0,Data!X406,"")</f>
        <v/>
      </c>
      <c r="I22" s="227" t="str">
        <f>IF(Data!Z406&gt;0,Data!Z406,"")</f>
        <v/>
      </c>
      <c r="J22" s="227" t="str">
        <f>IF(Data!AB406&gt;0,Data!AB406,"")</f>
        <v/>
      </c>
      <c r="K22" s="227" t="str">
        <f>IF(Data!AD406&gt;0,Data!AD406,"")</f>
        <v/>
      </c>
      <c r="L22" s="227" t="str">
        <f>IF(Data!AF406&gt;0,Data!AF406,"")</f>
        <v/>
      </c>
      <c r="M22" s="228" t="str">
        <f>IF(Data!AH406&gt;0,Data!AH406,"")</f>
        <v/>
      </c>
      <c r="N22" s="197" t="str">
        <f>IF(Data!K406&gt;0,Data!K406,"")</f>
        <v/>
      </c>
      <c r="P22" s="197" t="str">
        <f>IF(OR(ISNUMBER(B22),ISNUMBER(N22)),Data!G406,"")</f>
        <v/>
      </c>
    </row>
    <row r="23" spans="1:16" x14ac:dyDescent="0.2">
      <c r="A23" s="196">
        <v>16</v>
      </c>
      <c r="B23" s="197" t="str">
        <f>IF(Data!N407&gt;0,Data!N407,"")</f>
        <v/>
      </c>
      <c r="C23" s="226" t="str">
        <f>IF(Data!R407&gt;0,Data!R407,"")</f>
        <v/>
      </c>
      <c r="D23" s="226" t="str">
        <f>IF(Data!P407&gt;0,Data!P407,"")</f>
        <v/>
      </c>
      <c r="E23" s="199" t="str">
        <f t="shared" si="0"/>
        <v/>
      </c>
      <c r="F23" s="227" t="str">
        <f>IF(Data!T407&gt;0,Data!T407,"")</f>
        <v/>
      </c>
      <c r="G23" s="227" t="str">
        <f>IF(Data!V407&gt;0,Data!V407,"")</f>
        <v/>
      </c>
      <c r="H23" s="227" t="str">
        <f>IF(Data!X407&gt;0,Data!X407,"")</f>
        <v/>
      </c>
      <c r="I23" s="227" t="str">
        <f>IF(Data!Z407&gt;0,Data!Z407,"")</f>
        <v/>
      </c>
      <c r="J23" s="227" t="str">
        <f>IF(Data!AB407&gt;0,Data!AB407,"")</f>
        <v/>
      </c>
      <c r="K23" s="227" t="str">
        <f>IF(Data!AD407&gt;0,Data!AD407,"")</f>
        <v/>
      </c>
      <c r="L23" s="227" t="str">
        <f>IF(Data!AF407&gt;0,Data!AF407,"")</f>
        <v/>
      </c>
      <c r="M23" s="228" t="str">
        <f>IF(Data!AH407&gt;0,Data!AH407,"")</f>
        <v/>
      </c>
      <c r="N23" s="197" t="str">
        <f>IF(Data!K407&gt;0,Data!K407,"")</f>
        <v/>
      </c>
      <c r="P23" s="197" t="str">
        <f>IF(OR(ISNUMBER(B23),ISNUMBER(N23)),Data!G407,"")</f>
        <v/>
      </c>
    </row>
    <row r="24" spans="1:16" x14ac:dyDescent="0.2">
      <c r="A24" s="196">
        <v>17</v>
      </c>
      <c r="B24" s="197">
        <f>IF(Data!N408&gt;0,Data!N408,"")</f>
        <v>3.0129999999999999</v>
      </c>
      <c r="C24" s="226">
        <f>IF(Data!R408&gt;0,Data!R408,"")</f>
        <v>10.7</v>
      </c>
      <c r="D24" s="226">
        <f>IF(Data!P408&gt;0,Data!P408,"")</f>
        <v>4.8899999999999997</v>
      </c>
      <c r="E24" s="199">
        <f t="shared" si="0"/>
        <v>1.2882495516931347E-2</v>
      </c>
      <c r="F24" s="227">
        <f>IF(Data!T408&gt;0,Data!T408,"")</f>
        <v>0.13700000000000001</v>
      </c>
      <c r="G24" s="227">
        <f>IF(Data!V408&gt;0,Data!V408,"")</f>
        <v>0.35533487783243289</v>
      </c>
      <c r="H24" s="227">
        <f>IF(Data!X408&gt;0,Data!X408,"")</f>
        <v>0.23431667048364596</v>
      </c>
      <c r="I24" s="227">
        <f>IF(Data!Z408&gt;0,Data!Z408,"")</f>
        <v>5.7000000000000002E-2</v>
      </c>
      <c r="J24" s="227">
        <f>IF(Data!AB408&gt;0,Data!AB408,"")</f>
        <v>0.35795158822551143</v>
      </c>
      <c r="K24" s="227">
        <f>IF(Data!AD408&gt;0,Data!AD408,"")</f>
        <v>7.0999999999999994E-2</v>
      </c>
      <c r="L24" s="227">
        <f>IF(Data!AF408&gt;0,Data!AF408,"")</f>
        <v>2.5000000000000001E-2</v>
      </c>
      <c r="M24" s="228">
        <f>IF(Data!AH408&gt;0,Data!AH408,"")</f>
        <v>0.109</v>
      </c>
      <c r="N24" s="197">
        <f>IF(Data!K408&gt;0,Data!K408,"")</f>
        <v>4</v>
      </c>
      <c r="P24" s="197" t="str">
        <f>IF(OR(ISNUMBER(B24),ISNUMBER(N24)),Data!G408,"")</f>
        <v>Rain</v>
      </c>
    </row>
    <row r="25" spans="1:16" x14ac:dyDescent="0.2">
      <c r="A25" s="196">
        <v>18</v>
      </c>
      <c r="B25" s="197">
        <f>IF(Data!N409&gt;0,Data!N409,"")</f>
        <v>0.40249999999999997</v>
      </c>
      <c r="C25" s="226">
        <f>IF(Data!R409&gt;0,Data!R409,"")</f>
        <v>4.5</v>
      </c>
      <c r="D25" s="226">
        <f>IF(Data!P409&gt;0,Data!P409,"")</f>
        <v>5.31</v>
      </c>
      <c r="E25" s="199">
        <f t="shared" si="0"/>
        <v>4.8977881936844584E-3</v>
      </c>
      <c r="F25" s="227">
        <f>IF(Data!T409&gt;0,Data!T409,"")</f>
        <v>2.5000000000000001E-2</v>
      </c>
      <c r="G25" s="227">
        <f>IF(Data!V409&gt;0,Data!V409,"")</f>
        <v>8.3807526812353844E-2</v>
      </c>
      <c r="H25" s="227">
        <f>IF(Data!X409&gt;0,Data!X409,"")</f>
        <v>6.942716162478399E-2</v>
      </c>
      <c r="I25" s="227">
        <f>IF(Data!Z409&gt;0,Data!Z409,"")</f>
        <v>2.5000000000000001E-2</v>
      </c>
      <c r="J25" s="227">
        <f>IF(Data!AB409&gt;0,Data!AB409,"")</f>
        <v>0.10171726259770497</v>
      </c>
      <c r="K25" s="227">
        <f>IF(Data!AD409&gt;0,Data!AD409,"")</f>
        <v>0.03</v>
      </c>
      <c r="L25" s="227">
        <f>IF(Data!AF409&gt;0,Data!AF409,"")</f>
        <v>1.4999999999999999E-2</v>
      </c>
      <c r="M25" s="228">
        <f>IF(Data!AH409&gt;0,Data!AH409,"")</f>
        <v>6.5000000000000002E-2</v>
      </c>
      <c r="N25" s="197">
        <f>IF(Data!K409&gt;0,Data!K409,"")</f>
        <v>0.5</v>
      </c>
      <c r="P25" s="197" t="str">
        <f>IF(OR(ISNUMBER(B25),ISNUMBER(N25)),Data!G409,"")</f>
        <v>Rain</v>
      </c>
    </row>
    <row r="26" spans="1:16" x14ac:dyDescent="0.2">
      <c r="A26" s="196">
        <v>19</v>
      </c>
      <c r="B26" s="197" t="str">
        <f>IF(Data!N410&gt;0,Data!N410,"")</f>
        <v/>
      </c>
      <c r="C26" s="226" t="str">
        <f>IF(Data!R410&gt;0,Data!R410,"")</f>
        <v/>
      </c>
      <c r="D26" s="226" t="str">
        <f>IF(Data!P410&gt;0,Data!P410,"")</f>
        <v/>
      </c>
      <c r="E26" s="199" t="str">
        <f t="shared" si="0"/>
        <v/>
      </c>
      <c r="F26" s="227" t="str">
        <f>IF(Data!T410&gt;0,Data!T410,"")</f>
        <v/>
      </c>
      <c r="G26" s="227" t="str">
        <f>IF(Data!V410&gt;0,Data!V410,"")</f>
        <v/>
      </c>
      <c r="H26" s="227" t="str">
        <f>IF(Data!X410&gt;0,Data!X410,"")</f>
        <v/>
      </c>
      <c r="I26" s="227" t="str">
        <f>IF(Data!Z410&gt;0,Data!Z410,"")</f>
        <v/>
      </c>
      <c r="J26" s="227" t="str">
        <f>IF(Data!AB410&gt;0,Data!AB410,"")</f>
        <v/>
      </c>
      <c r="K26" s="227" t="str">
        <f>IF(Data!AD410&gt;0,Data!AD410,"")</f>
        <v/>
      </c>
      <c r="L26" s="227" t="str">
        <f>IF(Data!AF410&gt;0,Data!AF410,"")</f>
        <v/>
      </c>
      <c r="M26" s="228" t="str">
        <f>IF(Data!AH410&gt;0,Data!AH410,"")</f>
        <v/>
      </c>
      <c r="N26" s="197">
        <f>IF(Data!K410&gt;0,Data!K410,"")</f>
        <v>0.1</v>
      </c>
      <c r="P26" s="197" t="str">
        <f>IF(OR(ISNUMBER(B26),ISNUMBER(N26)),Data!G410,"")</f>
        <v>Rain</v>
      </c>
    </row>
    <row r="27" spans="1:16" x14ac:dyDescent="0.2">
      <c r="A27" s="196">
        <v>20</v>
      </c>
      <c r="B27" s="197">
        <f>IF(Data!N411&gt;0,Data!N411,"")</f>
        <v>9.1723999999999997</v>
      </c>
      <c r="C27" s="226">
        <f>IF(Data!R411&gt;0,Data!R411,"")</f>
        <v>7.6</v>
      </c>
      <c r="D27" s="226">
        <f>IF(Data!P411&gt;0,Data!P411,"")</f>
        <v>4.8499999999999996</v>
      </c>
      <c r="E27" s="199">
        <f t="shared" si="0"/>
        <v>1.4125375446227545E-2</v>
      </c>
      <c r="F27" s="227">
        <f>IF(Data!T411&gt;0,Data!T411,"")</f>
        <v>2.5000000000000001E-2</v>
      </c>
      <c r="G27" s="227">
        <f>IF(Data!V411&gt;0,Data!V411,"")</f>
        <v>0.22205606160793484</v>
      </c>
      <c r="H27" s="227">
        <f>IF(Data!X411&gt;0,Data!X411,"")</f>
        <v>7.8439341258770376E-2</v>
      </c>
      <c r="I27" s="227">
        <f>IF(Data!Z411&gt;0,Data!Z411,"")</f>
        <v>6.0000000000000001E-3</v>
      </c>
      <c r="J27" s="227">
        <f>IF(Data!AB411&gt;0,Data!AB411,"")</f>
        <v>6.8329153500748377E-2</v>
      </c>
      <c r="K27" s="227">
        <f>IF(Data!AD411&gt;0,Data!AD411,"")</f>
        <v>1.9E-2</v>
      </c>
      <c r="L27" s="227">
        <f>IF(Data!AF411&gt;0,Data!AF411,"")</f>
        <v>1.2999999999999999E-2</v>
      </c>
      <c r="M27" s="228">
        <f>IF(Data!AH411&gt;0,Data!AH411,"")</f>
        <v>5.8999999999999997E-2</v>
      </c>
      <c r="N27" s="197">
        <f>IF(Data!K411&gt;0,Data!K411,"")</f>
        <v>10.8</v>
      </c>
      <c r="P27" s="197" t="str">
        <f>IF(OR(ISNUMBER(B27),ISNUMBER(N27)),Data!G411,"")</f>
        <v>Rain</v>
      </c>
    </row>
    <row r="28" spans="1:16" x14ac:dyDescent="0.2">
      <c r="A28" s="196">
        <v>21</v>
      </c>
      <c r="B28" s="197" t="str">
        <f>IF(Data!N412&gt;0,Data!N412,"")</f>
        <v/>
      </c>
      <c r="C28" s="226" t="str">
        <f>IF(Data!R412&gt;0,Data!R412,"")</f>
        <v/>
      </c>
      <c r="D28" s="226" t="str">
        <f>IF(Data!P412&gt;0,Data!P412,"")</f>
        <v/>
      </c>
      <c r="E28" s="199" t="str">
        <f t="shared" si="0"/>
        <v/>
      </c>
      <c r="F28" s="227" t="str">
        <f>IF(Data!T412&gt;0,Data!T412,"")</f>
        <v/>
      </c>
      <c r="G28" s="227" t="str">
        <f>IF(Data!V412&gt;0,Data!V412,"")</f>
        <v/>
      </c>
      <c r="H28" s="227" t="str">
        <f>IF(Data!X412&gt;0,Data!X412,"")</f>
        <v/>
      </c>
      <c r="I28" s="227" t="str">
        <f>IF(Data!Z412&gt;0,Data!Z412,"")</f>
        <v/>
      </c>
      <c r="J28" s="227" t="str">
        <f>IF(Data!AB412&gt;0,Data!AB412,"")</f>
        <v/>
      </c>
      <c r="K28" s="227" t="str">
        <f>IF(Data!AD412&gt;0,Data!AD412,"")</f>
        <v/>
      </c>
      <c r="L28" s="227" t="str">
        <f>IF(Data!AF412&gt;0,Data!AF412,"")</f>
        <v/>
      </c>
      <c r="M28" s="228" t="str">
        <f>IF(Data!AH412&gt;0,Data!AH412,"")</f>
        <v/>
      </c>
      <c r="N28" s="197">
        <f>IF(Data!K412&gt;0,Data!K412,"")</f>
        <v>0.1</v>
      </c>
      <c r="P28" s="197" t="str">
        <f>IF(OR(ISNUMBER(B28),ISNUMBER(N28)),Data!G412,"")</f>
        <v>Rain</v>
      </c>
    </row>
    <row r="29" spans="1:16" x14ac:dyDescent="0.2">
      <c r="A29" s="196">
        <v>22</v>
      </c>
      <c r="B29" s="197">
        <f>IF(Data!N413&gt;0,Data!N413,"")</f>
        <v>3.1509999999999998</v>
      </c>
      <c r="C29" s="226">
        <f>IF(Data!R413&gt;0,Data!R413,"")</f>
        <v>6.2</v>
      </c>
      <c r="D29" s="226">
        <f>IF(Data!P413&gt;0,Data!P413,"")</f>
        <v>5.1100000000000003</v>
      </c>
      <c r="E29" s="199">
        <f t="shared" si="0"/>
        <v>7.7624711662868957E-3</v>
      </c>
      <c r="F29" s="227">
        <f>IF(Data!T413&gt;0,Data!T413,"")</f>
        <v>6.6000000000000003E-2</v>
      </c>
      <c r="G29" s="227">
        <f>IF(Data!V413&gt;0,Data!V413,"")</f>
        <v>0.16942222401419241</v>
      </c>
      <c r="H29" s="227">
        <f>IF(Data!X413&gt;0,Data!X413,"")</f>
        <v>0.12216510170514876</v>
      </c>
      <c r="I29" s="227">
        <f>IF(Data!Z413&gt;0,Data!Z413,"")</f>
        <v>2.8000000000000001E-2</v>
      </c>
      <c r="J29" s="227">
        <f>IF(Data!AB413&gt;0,Data!AB413,"")</f>
        <v>0.13588183934807913</v>
      </c>
      <c r="K29" s="227">
        <f>IF(Data!AD413&gt;0,Data!AD413,"")</f>
        <v>2.1000000000000001E-2</v>
      </c>
      <c r="L29" s="227">
        <f>IF(Data!AF413&gt;0,Data!AF413,"")</f>
        <v>1.6E-2</v>
      </c>
      <c r="M29" s="228">
        <f>IF(Data!AH413&gt;0,Data!AH413,"")</f>
        <v>0.13700000000000001</v>
      </c>
      <c r="N29" s="197">
        <f>IF(Data!K413&gt;0,Data!K413,"")</f>
        <v>3.6</v>
      </c>
      <c r="P29" s="197" t="str">
        <f>IF(OR(ISNUMBER(B29),ISNUMBER(N29)),Data!G413,"")</f>
        <v>Rain</v>
      </c>
    </row>
    <row r="30" spans="1:16" x14ac:dyDescent="0.2">
      <c r="A30" s="196">
        <v>23</v>
      </c>
      <c r="B30" s="197">
        <f>IF(Data!N414&gt;0,Data!N414,"")</f>
        <v>8.6273</v>
      </c>
      <c r="C30" s="226">
        <f>IF(Data!R414&gt;0,Data!R414,"")</f>
        <v>6.2</v>
      </c>
      <c r="D30" s="226">
        <f>IF(Data!P414&gt;0,Data!P414,"")</f>
        <v>5.08</v>
      </c>
      <c r="E30" s="199">
        <f t="shared" si="0"/>
        <v>8.3176377110266986E-3</v>
      </c>
      <c r="F30" s="227">
        <f>IF(Data!T414&gt;0,Data!T414,"")</f>
        <v>5.8000000000000003E-2</v>
      </c>
      <c r="G30" s="227">
        <f>IF(Data!V414&gt;0,Data!V414,"")</f>
        <v>0.1741660462865898</v>
      </c>
      <c r="H30" s="227">
        <f>IF(Data!X414&gt;0,Data!X414,"")</f>
        <v>0.17857467052528578</v>
      </c>
      <c r="I30" s="227">
        <f>IF(Data!Z414&gt;0,Data!Z414,"")</f>
        <v>2.5000000000000001E-2</v>
      </c>
      <c r="J30" s="227">
        <f>IF(Data!AB414&gt;0,Data!AB414,"")</f>
        <v>0.18479930151338764</v>
      </c>
      <c r="K30" s="227">
        <f>IF(Data!AD414&gt;0,Data!AD414,"")</f>
        <v>2.1000000000000001E-2</v>
      </c>
      <c r="L30" s="227">
        <f>IF(Data!AF414&gt;0,Data!AF414,"")</f>
        <v>2.1999999999999999E-2</v>
      </c>
      <c r="M30" s="228">
        <f>IF(Data!AH414&gt;0,Data!AH414,"")</f>
        <v>0.16500000000000001</v>
      </c>
      <c r="N30" s="197">
        <f>IF(Data!K414&gt;0,Data!K414,"")</f>
        <v>9.3000000000000007</v>
      </c>
      <c r="P30" s="197" t="str">
        <f>IF(OR(ISNUMBER(B30),ISNUMBER(N30)),Data!G414,"")</f>
        <v>Mixed</v>
      </c>
    </row>
    <row r="31" spans="1:16" x14ac:dyDescent="0.2">
      <c r="A31" s="196">
        <v>24</v>
      </c>
      <c r="B31" s="197" t="str">
        <f>IF(Data!N415&gt;0,Data!N415,"")</f>
        <v/>
      </c>
      <c r="C31" s="226" t="str">
        <f>IF(Data!R415&gt;0,Data!R415,"")</f>
        <v/>
      </c>
      <c r="D31" s="226" t="str">
        <f>IF(Data!P415&gt;0,Data!P415,"")</f>
        <v/>
      </c>
      <c r="E31" s="199" t="str">
        <f t="shared" si="0"/>
        <v/>
      </c>
      <c r="F31" s="227" t="str">
        <f>IF(Data!T415&gt;0,Data!T415,"")</f>
        <v/>
      </c>
      <c r="G31" s="227" t="str">
        <f>IF(Data!V415&gt;0,Data!V415,"")</f>
        <v/>
      </c>
      <c r="H31" s="227" t="str">
        <f>IF(Data!X415&gt;0,Data!X415,"")</f>
        <v/>
      </c>
      <c r="I31" s="227" t="str">
        <f>IF(Data!Z415&gt;0,Data!Z415,"")</f>
        <v/>
      </c>
      <c r="J31" s="227" t="str">
        <f>IF(Data!AB415&gt;0,Data!AB415,"")</f>
        <v/>
      </c>
      <c r="K31" s="227" t="str">
        <f>IF(Data!AD415&gt;0,Data!AD415,"")</f>
        <v/>
      </c>
      <c r="L31" s="227" t="str">
        <f>IF(Data!AF415&gt;0,Data!AF415,"")</f>
        <v/>
      </c>
      <c r="M31" s="228" t="str">
        <f>IF(Data!AH415&gt;0,Data!AH415,"")</f>
        <v/>
      </c>
      <c r="N31" s="197">
        <f>IF(Data!K415&gt;0,Data!K415,"")</f>
        <v>0.2</v>
      </c>
      <c r="P31" s="197" t="str">
        <f>IF(OR(ISNUMBER(B31),ISNUMBER(N31)),Data!G415,"")</f>
        <v>Snow</v>
      </c>
    </row>
    <row r="32" spans="1:16" x14ac:dyDescent="0.2">
      <c r="A32" s="196">
        <v>25</v>
      </c>
      <c r="B32" s="197" t="str">
        <f>IF(Data!N416&gt;0,Data!N416,"")</f>
        <v/>
      </c>
      <c r="C32" s="226" t="str">
        <f>IF(Data!R416&gt;0,Data!R416,"")</f>
        <v/>
      </c>
      <c r="D32" s="226" t="str">
        <f>IF(Data!P416&gt;0,Data!P416,"")</f>
        <v/>
      </c>
      <c r="E32" s="199" t="str">
        <f t="shared" si="0"/>
        <v/>
      </c>
      <c r="F32" s="227" t="str">
        <f>IF(Data!T416&gt;0,Data!T416,"")</f>
        <v/>
      </c>
      <c r="G32" s="227" t="str">
        <f>IF(Data!V416&gt;0,Data!V416,"")</f>
        <v/>
      </c>
      <c r="H32" s="227" t="str">
        <f>IF(Data!X416&gt;0,Data!X416,"")</f>
        <v/>
      </c>
      <c r="I32" s="227" t="str">
        <f>IF(Data!Z416&gt;0,Data!Z416,"")</f>
        <v/>
      </c>
      <c r="J32" s="227" t="str">
        <f>IF(Data!AB416&gt;0,Data!AB416,"")</f>
        <v/>
      </c>
      <c r="K32" s="227" t="str">
        <f>IF(Data!AD416&gt;0,Data!AD416,"")</f>
        <v/>
      </c>
      <c r="L32" s="227" t="str">
        <f>IF(Data!AF416&gt;0,Data!AF416,"")</f>
        <v/>
      </c>
      <c r="M32" s="228" t="str">
        <f>IF(Data!AH416&gt;0,Data!AH416,"")</f>
        <v/>
      </c>
      <c r="N32" s="197" t="str">
        <f>IF(Data!K416&gt;0,Data!K416,"")</f>
        <v/>
      </c>
      <c r="P32" s="197" t="str">
        <f>IF(OR(ISNUMBER(B32),ISNUMBER(N32)),Data!G416,"")</f>
        <v/>
      </c>
    </row>
    <row r="33" spans="1:16" x14ac:dyDescent="0.2">
      <c r="A33" s="196">
        <v>26</v>
      </c>
      <c r="B33" s="197" t="str">
        <f>IF(Data!N417&gt;0,Data!N417,"")</f>
        <v/>
      </c>
      <c r="C33" s="226" t="str">
        <f>IF(Data!R417&gt;0,Data!R417,"")</f>
        <v/>
      </c>
      <c r="D33" s="226" t="str">
        <f>IF(Data!P417&gt;0,Data!P417,"")</f>
        <v/>
      </c>
      <c r="E33" s="199" t="str">
        <f t="shared" si="0"/>
        <v/>
      </c>
      <c r="F33" s="227" t="str">
        <f>IF(Data!T417&gt;0,Data!T417,"")</f>
        <v/>
      </c>
      <c r="G33" s="227" t="str">
        <f>IF(Data!V417&gt;0,Data!V417,"")</f>
        <v/>
      </c>
      <c r="H33" s="227" t="str">
        <f>IF(Data!X417&gt;0,Data!X417,"")</f>
        <v/>
      </c>
      <c r="I33" s="227" t="str">
        <f>IF(Data!Z417&gt;0,Data!Z417,"")</f>
        <v/>
      </c>
      <c r="J33" s="227" t="str">
        <f>IF(Data!AB417&gt;0,Data!AB417,"")</f>
        <v/>
      </c>
      <c r="K33" s="227" t="str">
        <f>IF(Data!AD417&gt;0,Data!AD417,"")</f>
        <v/>
      </c>
      <c r="L33" s="227" t="str">
        <f>IF(Data!AF417&gt;0,Data!AF417,"")</f>
        <v/>
      </c>
      <c r="M33" s="228" t="str">
        <f>IF(Data!AH417&gt;0,Data!AH417,"")</f>
        <v/>
      </c>
      <c r="N33" s="197" t="str">
        <f>IF(Data!K417&gt;0,Data!K417,"")</f>
        <v/>
      </c>
      <c r="P33" s="197" t="str">
        <f>IF(OR(ISNUMBER(B33),ISNUMBER(N33)),Data!G417,"")</f>
        <v/>
      </c>
    </row>
    <row r="34" spans="1:16" x14ac:dyDescent="0.2">
      <c r="A34" s="196">
        <v>27</v>
      </c>
      <c r="B34" s="197" t="str">
        <f>IF(Data!N418&gt;0,Data!N418,"")</f>
        <v/>
      </c>
      <c r="C34" s="226" t="str">
        <f>IF(Data!R418&gt;0,Data!R418,"")</f>
        <v/>
      </c>
      <c r="D34" s="226" t="str">
        <f>IF(Data!P418&gt;0,Data!P418,"")</f>
        <v/>
      </c>
      <c r="E34" s="199" t="str">
        <f t="shared" si="0"/>
        <v/>
      </c>
      <c r="F34" s="227" t="str">
        <f>IF(Data!T418&gt;0,Data!T418,"")</f>
        <v/>
      </c>
      <c r="G34" s="227" t="str">
        <f>IF(Data!V418&gt;0,Data!V418,"")</f>
        <v/>
      </c>
      <c r="H34" s="227" t="str">
        <f>IF(Data!X418&gt;0,Data!X418,"")</f>
        <v/>
      </c>
      <c r="I34" s="227" t="str">
        <f>IF(Data!Z418&gt;0,Data!Z418,"")</f>
        <v/>
      </c>
      <c r="J34" s="227" t="str">
        <f>IF(Data!AB418&gt;0,Data!AB418,"")</f>
        <v/>
      </c>
      <c r="K34" s="227" t="str">
        <f>IF(Data!AD418&gt;0,Data!AD418,"")</f>
        <v/>
      </c>
      <c r="L34" s="227" t="str">
        <f>IF(Data!AF418&gt;0,Data!AF418,"")</f>
        <v/>
      </c>
      <c r="M34" s="228" t="str">
        <f>IF(Data!AH418&gt;0,Data!AH418,"")</f>
        <v/>
      </c>
      <c r="N34" s="197" t="str">
        <f>IF(Data!K418&gt;0,Data!K418,"")</f>
        <v/>
      </c>
      <c r="P34" s="197" t="str">
        <f>IF(OR(ISNUMBER(B34),ISNUMBER(N34)),Data!G418,"")</f>
        <v/>
      </c>
    </row>
    <row r="35" spans="1:16" x14ac:dyDescent="0.2">
      <c r="A35" s="196">
        <v>28</v>
      </c>
      <c r="B35" s="197" t="str">
        <f>IF(Data!N419&gt;0,Data!N419,"")</f>
        <v/>
      </c>
      <c r="C35" s="226" t="str">
        <f>IF(Data!R419&gt;0,Data!R419,"")</f>
        <v/>
      </c>
      <c r="D35" s="226" t="str">
        <f>IF(Data!P419&gt;0,Data!P419,"")</f>
        <v/>
      </c>
      <c r="E35" s="199" t="str">
        <f t="shared" si="0"/>
        <v/>
      </c>
      <c r="F35" s="227" t="str">
        <f>IF(Data!T419&gt;0,Data!T419,"")</f>
        <v/>
      </c>
      <c r="G35" s="227" t="str">
        <f>IF(Data!V419&gt;0,Data!V419,"")</f>
        <v/>
      </c>
      <c r="H35" s="227" t="str">
        <f>IF(Data!X419&gt;0,Data!X419,"")</f>
        <v/>
      </c>
      <c r="I35" s="227" t="str">
        <f>IF(Data!Z419&gt;0,Data!Z419,"")</f>
        <v/>
      </c>
      <c r="J35" s="227" t="str">
        <f>IF(Data!AB419&gt;0,Data!AB419,"")</f>
        <v/>
      </c>
      <c r="K35" s="227" t="str">
        <f>IF(Data!AD419&gt;0,Data!AD419,"")</f>
        <v/>
      </c>
      <c r="L35" s="227" t="str">
        <f>IF(Data!AF419&gt;0,Data!AF419,"")</f>
        <v/>
      </c>
      <c r="M35" s="228" t="str">
        <f>IF(Data!AH419&gt;0,Data!AH419,"")</f>
        <v/>
      </c>
      <c r="N35" s="197" t="str">
        <f>IF(Data!K419&gt;0,Data!K419,"")</f>
        <v/>
      </c>
      <c r="P35" s="197" t="str">
        <f>IF(OR(ISNUMBER(B35),ISNUMBER(N35)),Data!G419,"")</f>
        <v/>
      </c>
    </row>
    <row r="36" spans="1:16" x14ac:dyDescent="0.2">
      <c r="A36" s="196">
        <v>29</v>
      </c>
      <c r="B36" s="197" t="str">
        <f>IF(Data!N420&gt;0,Data!N420,"")</f>
        <v/>
      </c>
      <c r="C36" s="226" t="str">
        <f>IF(Data!R420&gt;0,Data!R420,"")</f>
        <v/>
      </c>
      <c r="D36" s="226" t="str">
        <f>IF(Data!P420&gt;0,Data!P420,"")</f>
        <v/>
      </c>
      <c r="E36" s="199" t="str">
        <f t="shared" si="0"/>
        <v/>
      </c>
      <c r="F36" s="227" t="str">
        <f>IF(Data!T420&gt;0,Data!T420,"")</f>
        <v/>
      </c>
      <c r="G36" s="227" t="str">
        <f>IF(Data!V420&gt;0,Data!V420,"")</f>
        <v/>
      </c>
      <c r="H36" s="227" t="str">
        <f>IF(Data!X420&gt;0,Data!X420,"")</f>
        <v/>
      </c>
      <c r="I36" s="227" t="str">
        <f>IF(Data!Z420&gt;0,Data!Z420,"")</f>
        <v/>
      </c>
      <c r="J36" s="227" t="str">
        <f>IF(Data!AB420&gt;0,Data!AB420,"")</f>
        <v/>
      </c>
      <c r="K36" s="227" t="str">
        <f>IF(Data!AD420&gt;0,Data!AD420,"")</f>
        <v/>
      </c>
      <c r="L36" s="227" t="str">
        <f>IF(Data!AF420&gt;0,Data!AF420,"")</f>
        <v/>
      </c>
      <c r="M36" s="228" t="str">
        <f>IF(Data!AH420&gt;0,Data!AH420,"")</f>
        <v/>
      </c>
      <c r="N36" s="197" t="str">
        <f>IF(Data!K420&gt;0,Data!K420,"")</f>
        <v/>
      </c>
      <c r="P36" s="197" t="str">
        <f>IF(OR(ISNUMBER(B36),ISNUMBER(N36)),Data!G420,"")</f>
        <v/>
      </c>
    </row>
    <row r="37" spans="1:16" x14ac:dyDescent="0.2">
      <c r="A37" s="196">
        <v>30</v>
      </c>
      <c r="B37" s="197" t="str">
        <f>IF(Data!N421&gt;0,Data!N421,"")</f>
        <v/>
      </c>
      <c r="C37" s="226" t="str">
        <f>IF(Data!R421&gt;0,Data!R421,"")</f>
        <v/>
      </c>
      <c r="D37" s="226" t="str">
        <f>IF(Data!P421&gt;0,Data!P421,"")</f>
        <v/>
      </c>
      <c r="E37" s="199" t="str">
        <f t="shared" si="0"/>
        <v/>
      </c>
      <c r="F37" s="227" t="str">
        <f>IF(Data!T421&gt;0,Data!T421,"")</f>
        <v/>
      </c>
      <c r="G37" s="227" t="str">
        <f>IF(Data!V421&gt;0,Data!V421,"")</f>
        <v/>
      </c>
      <c r="H37" s="227" t="str">
        <f>IF(Data!X421&gt;0,Data!X421,"")</f>
        <v/>
      </c>
      <c r="I37" s="227" t="str">
        <f>IF(Data!Z421&gt;0,Data!Z421,"")</f>
        <v/>
      </c>
      <c r="J37" s="227" t="str">
        <f>IF(Data!AB421&gt;0,Data!AB421,"")</f>
        <v/>
      </c>
      <c r="K37" s="227" t="str">
        <f>IF(Data!AD421&gt;0,Data!AD421,"")</f>
        <v/>
      </c>
      <c r="L37" s="227" t="str">
        <f>IF(Data!AF421&gt;0,Data!AF421,"")</f>
        <v/>
      </c>
      <c r="M37" s="228" t="str">
        <f>IF(Data!AH421&gt;0,Data!AH421,"")</f>
        <v/>
      </c>
      <c r="N37" s="197" t="str">
        <f>IF(Data!K421&gt;0,Data!K421,"")</f>
        <v/>
      </c>
      <c r="P37" s="197" t="str">
        <f>IF(OR(ISNUMBER(B37),ISNUMBER(N37)),Data!G421,"")</f>
        <v/>
      </c>
    </row>
    <row r="38" spans="1:16" x14ac:dyDescent="0.2">
      <c r="A38" s="196">
        <v>31</v>
      </c>
      <c r="B38" s="197" t="str">
        <f>IF(Data!N444&gt;0,Data!N444,"")</f>
        <v/>
      </c>
      <c r="C38" s="226" t="str">
        <f>IF(Data!R444&gt;0,Data!R444,"")</f>
        <v/>
      </c>
      <c r="D38" s="226" t="str">
        <f>IF(Data!P444&gt;0,Data!P444,"")</f>
        <v/>
      </c>
      <c r="E38" s="199" t="str">
        <f>IF(ISNUMBER(D38),10^(-D38)*10^3,"")</f>
        <v/>
      </c>
      <c r="F38" s="227" t="str">
        <f>IF(Data!T444&gt;0,Data!T444,"")</f>
        <v/>
      </c>
      <c r="G38" s="227" t="str">
        <f>IF(Data!V444&gt;0,Data!V444,"")</f>
        <v/>
      </c>
      <c r="H38" s="227" t="str">
        <f>IF(Data!X444&gt;0,Data!X444,"")</f>
        <v/>
      </c>
      <c r="I38" s="227" t="str">
        <f>IF(Data!Z444&gt;0,Data!Z444,"")</f>
        <v/>
      </c>
      <c r="J38" s="227" t="str">
        <f>IF(Data!AB444&gt;0,Data!AB444,"")</f>
        <v/>
      </c>
      <c r="K38" s="227" t="str">
        <f>IF(Data!AD444&gt;0,Data!AD444,"")</f>
        <v/>
      </c>
      <c r="L38" s="227" t="str">
        <f>IF(Data!AF444&gt;0,Data!AF444,"")</f>
        <v/>
      </c>
      <c r="M38" s="228" t="str">
        <f>IF(Data!AH444&gt;0,Data!AH444,"")</f>
        <v/>
      </c>
      <c r="N38" s="197" t="str">
        <f>IF(Data!K422&gt;0,Data!K422,"")</f>
        <v/>
      </c>
      <c r="P38" s="197" t="str">
        <f>IF(OR(ISNUMBER(B38),ISNUMBER(N38)),Data!G422,"")</f>
        <v/>
      </c>
    </row>
    <row r="39" spans="1:16" x14ac:dyDescent="0.2">
      <c r="A39" s="202"/>
      <c r="B39" s="203" t="s">
        <v>189</v>
      </c>
      <c r="C39" s="204"/>
      <c r="D39" s="205"/>
      <c r="E39" s="206"/>
      <c r="F39" s="207"/>
      <c r="G39" s="207"/>
      <c r="H39" s="207"/>
      <c r="I39" s="207"/>
      <c r="J39" s="207"/>
      <c r="K39" s="207"/>
      <c r="L39" s="207"/>
      <c r="M39" s="208"/>
      <c r="N39" s="170"/>
      <c r="O39" s="170"/>
      <c r="P39" s="171"/>
    </row>
    <row r="40" spans="1:16" x14ac:dyDescent="0.2">
      <c r="A40" s="209" t="s">
        <v>511</v>
      </c>
      <c r="B40" s="210">
        <f>gewMW!D445</f>
        <v>34.010100000000001</v>
      </c>
      <c r="C40" s="211">
        <f>gewMW!E446</f>
        <v>11.339250693176441</v>
      </c>
      <c r="D40" s="212">
        <f>gewMW!F446</f>
        <v>4.7640622683982103</v>
      </c>
      <c r="E40" s="213">
        <f>gewMW!H446</f>
        <v>1.7216217141195648E-2</v>
      </c>
      <c r="F40" s="214">
        <f>gewMW!I446</f>
        <v>0.16193386082369646</v>
      </c>
      <c r="G40" s="214">
        <f>gewMW!J446</f>
        <v>0.31423617265958809</v>
      </c>
      <c r="H40" s="214">
        <f>gewMW!K446</f>
        <v>0.23048050838911985</v>
      </c>
      <c r="I40" s="214">
        <f>gewMW!L446</f>
        <v>9.9694393724217206E-2</v>
      </c>
      <c r="J40" s="214">
        <f>gewMW!M446</f>
        <v>0.21380008218819324</v>
      </c>
      <c r="K40" s="214">
        <f>gewMW!N446</f>
        <v>3.4321295732738212E-2</v>
      </c>
      <c r="L40" s="214">
        <f>gewMW!O446</f>
        <v>2.6173801311963205E-2</v>
      </c>
      <c r="M40" s="215">
        <f>gewMW!P446</f>
        <v>0.1130148779333198</v>
      </c>
      <c r="N40" s="170">
        <f>SUM(N8:N38)</f>
        <v>41.600000000000009</v>
      </c>
      <c r="O40" s="170">
        <f>SUM(O8:O38)</f>
        <v>0</v>
      </c>
    </row>
    <row r="41" spans="1:16" ht="13.5" thickBot="1" x14ac:dyDescent="0.25">
      <c r="A41" s="217"/>
      <c r="B41" s="218"/>
      <c r="C41" s="219"/>
      <c r="D41" s="220"/>
      <c r="E41" s="221"/>
      <c r="F41" s="222"/>
      <c r="G41" s="222"/>
      <c r="H41" s="222"/>
      <c r="I41" s="222"/>
      <c r="J41" s="222"/>
      <c r="K41" s="222"/>
      <c r="L41" s="222"/>
      <c r="M41" s="223"/>
      <c r="N41" s="170"/>
      <c r="O41" s="170"/>
      <c r="P41" s="171"/>
    </row>
    <row r="42" spans="1:16" x14ac:dyDescent="0.2">
      <c r="A42" s="171"/>
      <c r="B42" s="171"/>
      <c r="C42" s="224"/>
      <c r="D42" s="198"/>
      <c r="E42" s="225"/>
      <c r="F42" s="200"/>
      <c r="G42" s="200"/>
      <c r="H42" s="200"/>
      <c r="I42" s="200"/>
      <c r="J42" s="200"/>
      <c r="K42" s="200"/>
      <c r="L42" s="200"/>
      <c r="M42" s="201"/>
      <c r="N42" s="170">
        <f>B40*100/N40</f>
        <v>81.75504807692306</v>
      </c>
      <c r="O42" s="170" t="e">
        <f>B40*100/O40</f>
        <v>#DIV/0!</v>
      </c>
      <c r="P42" s="216" t="s">
        <v>190</v>
      </c>
    </row>
    <row r="43" spans="1:16" x14ac:dyDescent="0.2">
      <c r="A43" s="224"/>
      <c r="B43" s="171"/>
      <c r="C43" s="224"/>
      <c r="D43" s="198"/>
      <c r="E43" s="225"/>
      <c r="F43" s="200"/>
      <c r="G43" s="200"/>
      <c r="H43" s="200"/>
      <c r="I43" s="200"/>
      <c r="J43" s="200"/>
      <c r="K43" s="200"/>
      <c r="L43" s="200"/>
      <c r="M43" s="201"/>
      <c r="N43" s="170"/>
      <c r="O43" s="170"/>
      <c r="P43" s="171"/>
    </row>
  </sheetData>
  <phoneticPr fontId="0" type="noConversion"/>
  <pageMargins left="0.78740157499999996" right="0.78740157499999996" top="0.984251969" bottom="0.984251969" header="0.4921259845" footer="0.492125984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9"/>
  </sheetPr>
  <dimension ref="A1:S1117"/>
  <sheetViews>
    <sheetView topLeftCell="A48" zoomScale="95" workbookViewId="0">
      <pane xSplit="3" ySplit="9" topLeftCell="D181" activePane="bottomRight" state="frozen"/>
      <selection activeCell="A48" sqref="A48"/>
      <selection pane="topRight" activeCell="N48" sqref="N48"/>
      <selection pane="bottomLeft" activeCell="A57" sqref="A57"/>
      <selection pane="bottomRight" activeCell="C212" sqref="C212"/>
    </sheetView>
  </sheetViews>
  <sheetFormatPr baseColWidth="10" defaultColWidth="9.140625" defaultRowHeight="12.75" x14ac:dyDescent="0.2"/>
  <cols>
    <col min="1" max="1" width="10.42578125" style="315" customWidth="1"/>
    <col min="2" max="2" width="9.28515625" style="260" customWidth="1"/>
    <col min="3" max="3" width="7.42578125" style="280" customWidth="1"/>
    <col min="4" max="4" width="6.5703125" style="1" customWidth="1"/>
    <col min="5" max="5" width="5.5703125" style="287" customWidth="1"/>
    <col min="6" max="6" width="7.42578125" style="291" customWidth="1"/>
    <col min="7" max="7" width="7" style="291" customWidth="1"/>
    <col min="8" max="8" width="6.42578125" style="291" customWidth="1"/>
    <col min="9" max="9" width="6.7109375" style="291" customWidth="1"/>
    <col min="10" max="10" width="7.85546875" style="291" customWidth="1"/>
    <col min="11" max="11" width="7.140625" style="291" customWidth="1"/>
    <col min="12" max="12" width="7" style="291" customWidth="1"/>
    <col min="13" max="13" width="7.28515625" style="291" customWidth="1"/>
    <col min="14" max="14" width="21.28515625" style="1" customWidth="1"/>
    <col min="15" max="16" width="12.5703125" style="1" customWidth="1"/>
    <col min="17" max="17" width="5.85546875" style="1" customWidth="1"/>
    <col min="18" max="18" width="13.7109375" style="1" customWidth="1"/>
    <col min="19" max="93" width="17.7109375" style="1" customWidth="1"/>
    <col min="94" max="16384" width="9.140625" style="1"/>
  </cols>
  <sheetData>
    <row r="1" spans="1:17" ht="13.5" hidden="1" thickBot="1" x14ac:dyDescent="0.25">
      <c r="A1" s="313" t="s">
        <v>465</v>
      </c>
      <c r="B1" s="326"/>
    </row>
    <row r="2" spans="1:17" ht="13.5" hidden="1" thickBot="1" x14ac:dyDescent="0.25">
      <c r="A2" s="314" t="s">
        <v>622</v>
      </c>
      <c r="B2" s="327"/>
    </row>
    <row r="3" spans="1:17" ht="13.5" hidden="1" thickBot="1" x14ac:dyDescent="0.25"/>
    <row r="4" spans="1:17" ht="13.5" hidden="1" customHeight="1" thickBot="1" x14ac:dyDescent="0.25">
      <c r="A4" s="7" t="s">
        <v>466</v>
      </c>
      <c r="B4" s="111"/>
    </row>
    <row r="5" spans="1:17" ht="13.5" hidden="1" customHeight="1" thickBot="1" x14ac:dyDescent="0.25">
      <c r="A5" s="10" t="s">
        <v>467</v>
      </c>
      <c r="B5" s="329" t="s">
        <v>468</v>
      </c>
    </row>
    <row r="6" spans="1:17" ht="13.5" hidden="1" customHeight="1" thickBot="1" x14ac:dyDescent="0.25">
      <c r="A6" s="316" t="s">
        <v>471</v>
      </c>
      <c r="B6" s="450" t="s">
        <v>533</v>
      </c>
    </row>
    <row r="7" spans="1:17" ht="13.5" hidden="1" thickBot="1" x14ac:dyDescent="0.25"/>
    <row r="8" spans="1:17" ht="13.5" hidden="1" thickBot="1" x14ac:dyDescent="0.25">
      <c r="A8" s="7" t="s">
        <v>472</v>
      </c>
      <c r="B8" s="111"/>
      <c r="Q8" s="8"/>
    </row>
    <row r="9" spans="1:17" ht="13.5" hidden="1" customHeight="1" thickBot="1" x14ac:dyDescent="0.25">
      <c r="A9" s="10" t="s">
        <v>473</v>
      </c>
      <c r="B9" s="329" t="s">
        <v>474</v>
      </c>
      <c r="Q9" s="11" t="s">
        <v>476</v>
      </c>
    </row>
    <row r="10" spans="1:17" ht="13.5" hidden="1" customHeight="1" thickBot="1" x14ac:dyDescent="0.25">
      <c r="A10" s="317">
        <v>39604</v>
      </c>
      <c r="B10" s="450" t="s">
        <v>602</v>
      </c>
      <c r="Q10" s="25" t="s">
        <v>1257</v>
      </c>
    </row>
    <row r="11" spans="1:17" ht="13.5" hidden="1" thickBot="1" x14ac:dyDescent="0.25"/>
    <row r="12" spans="1:17" ht="13.5" hidden="1" thickBot="1" x14ac:dyDescent="0.25">
      <c r="A12" s="44" t="s">
        <v>477</v>
      </c>
      <c r="B12" s="334"/>
      <c r="Q12" s="47"/>
    </row>
    <row r="13" spans="1:17" ht="13.5" hidden="1" customHeight="1" thickBot="1" x14ac:dyDescent="0.25">
      <c r="A13" s="63" t="s">
        <v>478</v>
      </c>
      <c r="B13" s="336" t="s">
        <v>479</v>
      </c>
      <c r="Q13" s="50" t="s">
        <v>482</v>
      </c>
    </row>
    <row r="14" spans="1:17" ht="13.5" hidden="1" customHeight="1" thickBot="1" x14ac:dyDescent="0.25">
      <c r="A14" s="318" t="s">
        <v>483</v>
      </c>
      <c r="B14" s="337" t="s">
        <v>998</v>
      </c>
      <c r="Q14" s="29" t="s">
        <v>1258</v>
      </c>
    </row>
    <row r="15" spans="1:17" ht="13.5" hidden="1" thickBot="1" x14ac:dyDescent="0.25">
      <c r="A15" s="319"/>
      <c r="B15" s="265"/>
      <c r="Q15" s="51"/>
    </row>
    <row r="16" spans="1:17" ht="13.5" hidden="1" thickBot="1" x14ac:dyDescent="0.25">
      <c r="A16" s="44" t="s">
        <v>486</v>
      </c>
      <c r="B16" s="334"/>
      <c r="Q16" s="51"/>
    </row>
    <row r="17" spans="1:17" ht="13.5" hidden="1" thickBot="1" x14ac:dyDescent="0.25">
      <c r="A17" s="48" t="s">
        <v>490</v>
      </c>
      <c r="B17" s="339" t="s">
        <v>491</v>
      </c>
      <c r="Q17" s="51"/>
    </row>
    <row r="18" spans="1:17" ht="13.5" hidden="1" thickBot="1" x14ac:dyDescent="0.25">
      <c r="A18" s="320">
        <v>47.8</v>
      </c>
      <c r="B18" s="341">
        <v>11.016999999999999</v>
      </c>
      <c r="Q18" s="51"/>
    </row>
    <row r="19" spans="1:17" ht="13.5" hidden="1" thickBot="1" x14ac:dyDescent="0.25">
      <c r="A19" s="319"/>
      <c r="B19" s="265"/>
      <c r="Q19" s="51"/>
    </row>
    <row r="20" spans="1:17" ht="13.5" hidden="1" thickBot="1" x14ac:dyDescent="0.25">
      <c r="A20" s="44" t="s">
        <v>493</v>
      </c>
      <c r="B20" s="334"/>
      <c r="Q20" s="51"/>
    </row>
    <row r="21" spans="1:17" ht="13.5" hidden="1" thickBot="1" x14ac:dyDescent="0.25">
      <c r="A21" s="48" t="s">
        <v>480</v>
      </c>
      <c r="B21" s="339" t="s">
        <v>494</v>
      </c>
      <c r="Q21" s="51"/>
    </row>
    <row r="22" spans="1:17" ht="13.5" hidden="1" thickBot="1" x14ac:dyDescent="0.25">
      <c r="A22" s="320" t="s">
        <v>1338</v>
      </c>
      <c r="B22" s="341" t="s">
        <v>1340</v>
      </c>
      <c r="Q22" s="51"/>
    </row>
    <row r="23" spans="1:17" ht="13.5" hidden="1" thickBot="1" x14ac:dyDescent="0.25">
      <c r="A23" s="319"/>
      <c r="B23" s="265"/>
      <c r="Q23" s="51"/>
    </row>
    <row r="24" spans="1:17" ht="13.5" hidden="1" thickBot="1" x14ac:dyDescent="0.25">
      <c r="A24" s="44" t="s">
        <v>496</v>
      </c>
      <c r="B24" s="334"/>
      <c r="Q24" s="51"/>
    </row>
    <row r="25" spans="1:17" ht="13.5" hidden="1" thickBot="1" x14ac:dyDescent="0.25">
      <c r="A25" s="48" t="s">
        <v>480</v>
      </c>
      <c r="B25" s="339" t="s">
        <v>494</v>
      </c>
      <c r="Q25" s="51"/>
    </row>
    <row r="26" spans="1:17" ht="13.5" hidden="1" thickBot="1" x14ac:dyDescent="0.25">
      <c r="A26" s="320" t="s">
        <v>1259</v>
      </c>
      <c r="B26" s="341"/>
      <c r="Q26" s="51"/>
    </row>
    <row r="27" spans="1:17" ht="13.5" hidden="1" thickBot="1" x14ac:dyDescent="0.25"/>
    <row r="28" spans="1:17" ht="13.5" hidden="1" thickBot="1" x14ac:dyDescent="0.25">
      <c r="A28" s="7" t="s">
        <v>497</v>
      </c>
      <c r="B28" s="111"/>
    </row>
    <row r="29" spans="1:17" ht="13.5" hidden="1" thickBot="1" x14ac:dyDescent="0.25">
      <c r="A29" s="64" t="s">
        <v>498</v>
      </c>
      <c r="B29" s="330" t="s">
        <v>480</v>
      </c>
    </row>
    <row r="30" spans="1:17" ht="13.5" hidden="1" thickBot="1" x14ac:dyDescent="0.25">
      <c r="A30" s="102" t="s">
        <v>225</v>
      </c>
      <c r="B30" s="344" t="s">
        <v>1345</v>
      </c>
    </row>
    <row r="31" spans="1:17" ht="13.5" hidden="1" thickBot="1" x14ac:dyDescent="0.25">
      <c r="A31" s="103" t="s">
        <v>213</v>
      </c>
      <c r="B31" s="346" t="s">
        <v>1341</v>
      </c>
    </row>
    <row r="32" spans="1:17" ht="13.5" hidden="1" thickBot="1" x14ac:dyDescent="0.25">
      <c r="A32" s="103" t="s">
        <v>206</v>
      </c>
      <c r="B32" s="348" t="s">
        <v>1343</v>
      </c>
    </row>
    <row r="33" spans="1:17" ht="13.5" hidden="1" thickBot="1" x14ac:dyDescent="0.25">
      <c r="A33" s="103" t="s">
        <v>499</v>
      </c>
      <c r="B33" s="349" t="s">
        <v>1347</v>
      </c>
    </row>
    <row r="34" spans="1:17" ht="13.5" hidden="1" thickBot="1" x14ac:dyDescent="0.25">
      <c r="A34" s="103"/>
      <c r="B34" s="346"/>
    </row>
    <row r="35" spans="1:17" ht="13.5" hidden="1" thickBot="1" x14ac:dyDescent="0.25">
      <c r="A35" s="103"/>
      <c r="B35" s="346"/>
    </row>
    <row r="36" spans="1:17" ht="13.5" hidden="1" thickBot="1" x14ac:dyDescent="0.25">
      <c r="A36" s="104"/>
      <c r="B36" s="350"/>
    </row>
    <row r="37" spans="1:17" ht="13.5" hidden="1" thickBot="1" x14ac:dyDescent="0.25"/>
    <row r="38" spans="1:17" ht="13.5" hidden="1" thickBot="1" x14ac:dyDescent="0.25">
      <c r="A38" s="7" t="s">
        <v>500</v>
      </c>
      <c r="B38" s="111"/>
      <c r="Q38" s="9"/>
    </row>
    <row r="39" spans="1:17" ht="13.5" hidden="1" thickBot="1" x14ac:dyDescent="0.25">
      <c r="A39" s="64" t="s">
        <v>501</v>
      </c>
      <c r="B39" s="329" t="s">
        <v>296</v>
      </c>
      <c r="Q39" s="12" t="s">
        <v>873</v>
      </c>
    </row>
    <row r="40" spans="1:17" ht="13.5" hidden="1" thickBot="1" x14ac:dyDescent="0.25">
      <c r="A40" s="321" t="s">
        <v>294</v>
      </c>
      <c r="B40" s="96" t="s">
        <v>659</v>
      </c>
      <c r="Q40" s="105"/>
    </row>
    <row r="41" spans="1:17" ht="13.5" hidden="1" thickBot="1" x14ac:dyDescent="0.25"/>
    <row r="42" spans="1:17" ht="13.5" hidden="1" thickBot="1" x14ac:dyDescent="0.25"/>
    <row r="43" spans="1:17" ht="13.5" hidden="1" thickBot="1" x14ac:dyDescent="0.25">
      <c r="A43" s="314" t="s">
        <v>503</v>
      </c>
      <c r="B43" s="327"/>
    </row>
    <row r="44" spans="1:17" ht="13.5" hidden="1" thickBot="1" x14ac:dyDescent="0.25"/>
    <row r="45" spans="1:17" ht="13.5" hidden="1" thickBot="1" x14ac:dyDescent="0.25"/>
    <row r="46" spans="1:17" ht="13.5" hidden="1" thickBot="1" x14ac:dyDescent="0.25"/>
    <row r="47" spans="1:17" ht="13.5" hidden="1" thickBot="1" x14ac:dyDescent="0.25"/>
    <row r="48" spans="1:17" x14ac:dyDescent="0.2">
      <c r="A48" s="7" t="s">
        <v>504</v>
      </c>
      <c r="B48" s="111"/>
    </row>
    <row r="49" spans="1:19" ht="9.6" customHeight="1" x14ac:dyDescent="0.2">
      <c r="A49" s="10" t="s">
        <v>505</v>
      </c>
      <c r="B49" s="330" t="s">
        <v>473</v>
      </c>
    </row>
    <row r="50" spans="1:19" ht="13.5" thickBot="1" x14ac:dyDescent="0.25">
      <c r="A50" s="322" t="s">
        <v>1349</v>
      </c>
      <c r="B50" s="354">
        <v>35065</v>
      </c>
      <c r="N50" s="233"/>
    </row>
    <row r="51" spans="1:19" ht="13.5" thickBot="1" x14ac:dyDescent="0.25">
      <c r="A51" s="314" t="s">
        <v>1067</v>
      </c>
      <c r="B51" s="327"/>
    </row>
    <row r="52" spans="1:19" x14ac:dyDescent="0.2">
      <c r="A52" s="8" t="s">
        <v>665</v>
      </c>
      <c r="B52" s="356" t="s">
        <v>698</v>
      </c>
      <c r="C52" s="281" t="s">
        <v>665</v>
      </c>
      <c r="D52" s="8"/>
      <c r="E52" s="288"/>
      <c r="F52" s="292"/>
      <c r="G52" s="296"/>
      <c r="H52" s="292"/>
      <c r="I52" s="296"/>
      <c r="J52" s="292"/>
      <c r="K52" s="296"/>
      <c r="L52" s="292"/>
      <c r="M52" s="296"/>
      <c r="N52" s="108"/>
      <c r="O52" s="108"/>
      <c r="P52" s="108"/>
      <c r="Q52" s="109" t="s">
        <v>664</v>
      </c>
      <c r="R52" s="111" t="s">
        <v>667</v>
      </c>
      <c r="S52" s="108"/>
    </row>
    <row r="53" spans="1:19" ht="15" x14ac:dyDescent="0.25">
      <c r="A53" s="10" t="s">
        <v>479</v>
      </c>
      <c r="B53" s="357" t="s">
        <v>669</v>
      </c>
      <c r="C53" s="282" t="s">
        <v>676</v>
      </c>
      <c r="D53" s="263" t="s">
        <v>678</v>
      </c>
      <c r="E53" s="308" t="s">
        <v>516</v>
      </c>
      <c r="F53" s="293" t="s">
        <v>517</v>
      </c>
      <c r="G53" s="297" t="s">
        <v>695</v>
      </c>
      <c r="H53" s="293" t="s">
        <v>696</v>
      </c>
      <c r="I53" s="297" t="s">
        <v>521</v>
      </c>
      <c r="J53" s="293" t="s">
        <v>697</v>
      </c>
      <c r="K53" s="297" t="s">
        <v>519</v>
      </c>
      <c r="L53" s="293" t="s">
        <v>520</v>
      </c>
      <c r="M53" s="297" t="s">
        <v>518</v>
      </c>
      <c r="N53" s="231" t="s">
        <v>1647</v>
      </c>
      <c r="O53" s="115"/>
      <c r="P53" s="115"/>
      <c r="Q53" s="116" t="s">
        <v>478</v>
      </c>
      <c r="R53" s="54" t="s">
        <v>673</v>
      </c>
      <c r="S53" s="115"/>
    </row>
    <row r="54" spans="1:19" s="66" customFormat="1" x14ac:dyDescent="0.2">
      <c r="A54" s="323" t="s">
        <v>522</v>
      </c>
      <c r="B54" s="358" t="s">
        <v>523</v>
      </c>
      <c r="C54" s="283" t="s">
        <v>56</v>
      </c>
      <c r="D54" s="119" t="s">
        <v>1351</v>
      </c>
      <c r="E54" s="289" t="s">
        <v>527</v>
      </c>
      <c r="F54" s="294" t="s">
        <v>57</v>
      </c>
      <c r="G54" s="294" t="s">
        <v>57</v>
      </c>
      <c r="H54" s="294" t="s">
        <v>57</v>
      </c>
      <c r="I54" s="294" t="s">
        <v>57</v>
      </c>
      <c r="J54" s="294" t="s">
        <v>57</v>
      </c>
      <c r="K54" s="294" t="s">
        <v>57</v>
      </c>
      <c r="L54" s="294" t="s">
        <v>57</v>
      </c>
      <c r="M54" s="294" t="s">
        <v>57</v>
      </c>
      <c r="N54" s="83"/>
      <c r="O54" s="83"/>
      <c r="P54" s="83"/>
      <c r="Q54" s="82" t="s">
        <v>522</v>
      </c>
      <c r="R54" s="85" t="s">
        <v>522</v>
      </c>
      <c r="S54" s="83"/>
    </row>
    <row r="55" spans="1:19" s="66" customFormat="1" x14ac:dyDescent="0.2">
      <c r="A55" s="323" t="s">
        <v>528</v>
      </c>
      <c r="B55" s="358" t="s">
        <v>528</v>
      </c>
      <c r="C55" s="283" t="s">
        <v>197</v>
      </c>
      <c r="D55" s="93" t="s">
        <v>529</v>
      </c>
      <c r="E55" s="289" t="s">
        <v>213</v>
      </c>
      <c r="F55" s="294"/>
      <c r="G55" s="294"/>
      <c r="H55" s="294"/>
      <c r="I55" s="294"/>
      <c r="J55" s="294"/>
      <c r="K55" s="294"/>
      <c r="L55" s="294"/>
      <c r="M55" s="294"/>
      <c r="N55" s="83"/>
      <c r="O55" s="83"/>
      <c r="P55" s="83"/>
      <c r="Q55" s="82" t="s">
        <v>528</v>
      </c>
      <c r="R55" s="85" t="s">
        <v>528</v>
      </c>
      <c r="S55" s="83"/>
    </row>
    <row r="56" spans="1:19" s="66" customFormat="1" x14ac:dyDescent="0.2">
      <c r="A56" s="323" t="s">
        <v>528</v>
      </c>
      <c r="B56" s="358" t="s">
        <v>528</v>
      </c>
      <c r="C56" s="284"/>
      <c r="D56" s="95"/>
      <c r="E56" s="290"/>
      <c r="F56" s="295"/>
      <c r="G56" s="295"/>
      <c r="H56" s="295"/>
      <c r="I56" s="295"/>
      <c r="J56" s="295"/>
      <c r="K56" s="295"/>
      <c r="L56" s="295"/>
      <c r="M56" s="295"/>
      <c r="N56" s="83"/>
      <c r="O56" s="83"/>
      <c r="P56" s="83"/>
      <c r="Q56" s="89" t="s">
        <v>528</v>
      </c>
      <c r="R56" s="91" t="s">
        <v>528</v>
      </c>
      <c r="S56" s="83"/>
    </row>
    <row r="57" spans="1:19" x14ac:dyDescent="0.2">
      <c r="A57" s="324" t="s">
        <v>1339</v>
      </c>
      <c r="B57" s="360">
        <v>35071</v>
      </c>
      <c r="C57" s="285">
        <v>4.4252000000000002</v>
      </c>
      <c r="D57" s="391">
        <v>18.100000000000001</v>
      </c>
      <c r="E57" s="387">
        <v>4.5199999999999996</v>
      </c>
      <c r="F57" s="389">
        <v>9.5000000000000001E-2</v>
      </c>
      <c r="G57" s="388">
        <v>0.37476195951939362</v>
      </c>
      <c r="H57" s="389">
        <v>0.44059544877266765</v>
      </c>
      <c r="I57" s="388">
        <v>0.10100000000000001</v>
      </c>
      <c r="J57" s="389">
        <v>0.27564601696324625</v>
      </c>
      <c r="K57" s="388">
        <v>2.9000000000000001E-2</v>
      </c>
      <c r="L57" s="389">
        <v>2.7E-2</v>
      </c>
      <c r="M57" s="388">
        <v>0.11700000000000001</v>
      </c>
      <c r="N57" s="234"/>
      <c r="P57" s="234"/>
      <c r="Q57" s="74" t="s">
        <v>507</v>
      </c>
      <c r="R57" s="52"/>
      <c r="S57" s="234"/>
    </row>
    <row r="58" spans="1:19" x14ac:dyDescent="0.2">
      <c r="A58" s="324" t="s">
        <v>782</v>
      </c>
      <c r="B58" s="360">
        <v>35072</v>
      </c>
      <c r="C58" s="285">
        <v>2.0102000000000002</v>
      </c>
      <c r="D58" s="386">
        <v>8.8000000000000007</v>
      </c>
      <c r="E58" s="387">
        <v>4.97</v>
      </c>
      <c r="F58" s="389">
        <v>0.46300000000000002</v>
      </c>
      <c r="G58" s="388">
        <v>0.15519075719700023</v>
      </c>
      <c r="H58" s="389">
        <v>0.14219216755845185</v>
      </c>
      <c r="I58" s="388">
        <v>0.23599999999999999</v>
      </c>
      <c r="J58" s="389">
        <v>0.18169343089971729</v>
      </c>
      <c r="K58" s="388">
        <v>3.5999999999999997E-2</v>
      </c>
      <c r="L58" s="389">
        <v>3.3000000000000002E-2</v>
      </c>
      <c r="M58" s="388">
        <v>7.3999999999999996E-2</v>
      </c>
      <c r="N58" s="233"/>
      <c r="O58" s="234"/>
      <c r="P58" s="234"/>
      <c r="Q58" s="74" t="s">
        <v>507</v>
      </c>
      <c r="R58" s="52"/>
      <c r="S58" s="234"/>
    </row>
    <row r="59" spans="1:19" x14ac:dyDescent="0.2">
      <c r="A59" s="324" t="s">
        <v>783</v>
      </c>
      <c r="B59" s="360">
        <v>35091</v>
      </c>
      <c r="C59" s="285">
        <v>3.9260999999999995</v>
      </c>
      <c r="D59" s="386">
        <v>28.6</v>
      </c>
      <c r="E59" s="387">
        <v>4.6399999999999997</v>
      </c>
      <c r="F59" s="389">
        <v>0.193</v>
      </c>
      <c r="G59" s="388">
        <v>0.87263740182243377</v>
      </c>
      <c r="H59" s="389">
        <v>1.1345332805896191</v>
      </c>
      <c r="I59" s="388">
        <v>0.14899999999999999</v>
      </c>
      <c r="J59" s="389">
        <v>1.2749598869116914</v>
      </c>
      <c r="K59" s="388">
        <v>0.121</v>
      </c>
      <c r="L59" s="389">
        <v>8.5999999999999993E-2</v>
      </c>
      <c r="M59" s="388">
        <v>0.41199999999999998</v>
      </c>
      <c r="N59" s="233"/>
      <c r="O59" s="234"/>
      <c r="P59" s="234"/>
      <c r="Q59" s="74" t="s">
        <v>442</v>
      </c>
      <c r="R59" s="52"/>
      <c r="S59" s="234"/>
    </row>
    <row r="60" spans="1:19" x14ac:dyDescent="0.2">
      <c r="A60" s="324" t="s">
        <v>769</v>
      </c>
      <c r="B60" s="360">
        <v>35098</v>
      </c>
      <c r="C60" s="285">
        <v>1.1844999999999999</v>
      </c>
      <c r="D60" s="386">
        <v>83.7</v>
      </c>
      <c r="E60" s="387">
        <v>3.96</v>
      </c>
      <c r="F60" s="389">
        <v>0.35799999999999998</v>
      </c>
      <c r="G60" s="388">
        <v>2.7728770663656155</v>
      </c>
      <c r="H60" s="389">
        <v>1.9910241302492142</v>
      </c>
      <c r="I60" s="388">
        <v>0.16600000000000001</v>
      </c>
      <c r="J60" s="389">
        <v>2.8372128055878929</v>
      </c>
      <c r="K60" s="388">
        <v>0.17</v>
      </c>
      <c r="L60" s="389">
        <v>9.1999999999999998E-2</v>
      </c>
      <c r="M60" s="388">
        <v>0.42899999999999999</v>
      </c>
      <c r="O60" s="234"/>
      <c r="P60" s="234"/>
      <c r="Q60" s="74" t="s">
        <v>444</v>
      </c>
      <c r="R60" s="52"/>
      <c r="S60" s="234"/>
    </row>
    <row r="61" spans="1:19" x14ac:dyDescent="0.2">
      <c r="A61" s="324" t="s">
        <v>770</v>
      </c>
      <c r="B61" s="360">
        <v>35099</v>
      </c>
      <c r="C61" s="285">
        <v>0.75669999999999993</v>
      </c>
      <c r="D61" s="386">
        <v>113</v>
      </c>
      <c r="E61" s="387">
        <v>3.77</v>
      </c>
      <c r="F61" s="389">
        <v>0.40799999999999997</v>
      </c>
      <c r="G61" s="388">
        <v>3.478577103459398</v>
      </c>
      <c r="H61" s="389">
        <v>2.4002438425183739</v>
      </c>
      <c r="I61" s="388">
        <v>0.115</v>
      </c>
      <c r="J61" s="389">
        <v>3.4925515050723432</v>
      </c>
      <c r="K61" s="388">
        <v>0.193</v>
      </c>
      <c r="L61" s="389">
        <v>5.3999999999999999E-2</v>
      </c>
      <c r="M61" s="388">
        <v>0.17599999999999999</v>
      </c>
      <c r="N61" s="233"/>
      <c r="O61" s="234"/>
      <c r="P61" s="234"/>
      <c r="Q61" s="74" t="s">
        <v>442</v>
      </c>
      <c r="R61" s="52"/>
      <c r="S61" s="234"/>
    </row>
    <row r="62" spans="1:19" x14ac:dyDescent="0.2">
      <c r="A62" s="324" t="s">
        <v>771</v>
      </c>
      <c r="B62" s="360">
        <v>35103</v>
      </c>
      <c r="C62" s="285">
        <v>2.4449000000000001</v>
      </c>
      <c r="D62" s="386">
        <v>61.7</v>
      </c>
      <c r="E62" s="387">
        <v>4</v>
      </c>
      <c r="F62" s="389">
        <v>0.39200000000000002</v>
      </c>
      <c r="G62" s="388">
        <v>1.7744154261753085</v>
      </c>
      <c r="H62" s="389">
        <v>1.1572306218900295</v>
      </c>
      <c r="I62" s="388">
        <v>0.219</v>
      </c>
      <c r="J62" s="389">
        <v>1.2920421752868783</v>
      </c>
      <c r="K62" s="388">
        <v>7.9000000000000001E-2</v>
      </c>
      <c r="L62" s="389">
        <v>0.05</v>
      </c>
      <c r="M62" s="388">
        <v>0.20300000000000001</v>
      </c>
      <c r="N62" s="233"/>
      <c r="O62" s="234"/>
      <c r="P62" s="234"/>
      <c r="Q62" s="74" t="s">
        <v>442</v>
      </c>
      <c r="R62" s="52"/>
      <c r="S62" s="234"/>
    </row>
    <row r="63" spans="1:19" x14ac:dyDescent="0.2">
      <c r="A63" s="324" t="s">
        <v>772</v>
      </c>
      <c r="B63" s="360">
        <v>35105</v>
      </c>
      <c r="C63" s="285">
        <v>0.26219999999999999</v>
      </c>
      <c r="D63" s="386">
        <v>30.5</v>
      </c>
      <c r="E63" s="387">
        <v>4.4400000000000004</v>
      </c>
      <c r="F63" s="389">
        <v>0.46600000000000003</v>
      </c>
      <c r="G63" s="388">
        <v>0.75946335618095318</v>
      </c>
      <c r="H63" s="389">
        <v>0.94995049030834255</v>
      </c>
      <c r="I63" s="388">
        <v>0.42499999999999999</v>
      </c>
      <c r="J63" s="389">
        <v>0.9426317312489606</v>
      </c>
      <c r="K63" s="388">
        <v>0.13400000000000001</v>
      </c>
      <c r="L63" s="389">
        <v>8.1000000000000003E-2</v>
      </c>
      <c r="M63" s="388">
        <v>0.314</v>
      </c>
      <c r="N63" s="233"/>
      <c r="O63" s="234"/>
      <c r="P63" s="234"/>
      <c r="Q63" s="74" t="s">
        <v>442</v>
      </c>
      <c r="R63" s="52"/>
      <c r="S63" s="234"/>
    </row>
    <row r="64" spans="1:19" x14ac:dyDescent="0.2">
      <c r="A64" s="324" t="s">
        <v>773</v>
      </c>
      <c r="B64" s="360">
        <v>35107</v>
      </c>
      <c r="C64" s="285">
        <v>0.29899999999999999</v>
      </c>
      <c r="D64" s="386">
        <v>23.1</v>
      </c>
      <c r="E64" s="387">
        <v>4.59</v>
      </c>
      <c r="F64" s="389">
        <v>0.187</v>
      </c>
      <c r="G64" s="388">
        <v>0.62257019917748557</v>
      </c>
      <c r="H64" s="389">
        <v>0.72965276592200867</v>
      </c>
      <c r="I64" s="388">
        <v>0.29199999999999998</v>
      </c>
      <c r="J64" s="389">
        <v>0.65922103775153829</v>
      </c>
      <c r="K64" s="388">
        <v>0.10199999999999999</v>
      </c>
      <c r="L64" s="389">
        <v>8.8999999999999996E-2</v>
      </c>
      <c r="M64" s="388">
        <v>0.40100000000000002</v>
      </c>
      <c r="N64" s="233"/>
      <c r="O64" s="234"/>
      <c r="P64" s="234"/>
      <c r="Q64" s="74" t="s">
        <v>442</v>
      </c>
      <c r="R64" s="52"/>
      <c r="S64" s="234"/>
    </row>
    <row r="65" spans="1:19" x14ac:dyDescent="0.2">
      <c r="A65" s="324" t="s">
        <v>774</v>
      </c>
      <c r="B65" s="360">
        <v>35108</v>
      </c>
      <c r="C65" s="285">
        <v>2.0677000000000003</v>
      </c>
      <c r="D65" s="386">
        <v>23.2</v>
      </c>
      <c r="E65" s="387">
        <v>4.42</v>
      </c>
      <c r="F65" s="389">
        <v>4.7E-2</v>
      </c>
      <c r="G65" s="388">
        <v>0.69982673332795742</v>
      </c>
      <c r="H65" s="389">
        <v>0.31475871832774666</v>
      </c>
      <c r="I65" s="388">
        <v>7.4999999999999997E-2</v>
      </c>
      <c r="J65" s="389">
        <v>0.29583417595210376</v>
      </c>
      <c r="K65" s="388">
        <v>4.1000000000000002E-2</v>
      </c>
      <c r="L65" s="389">
        <v>0.04</v>
      </c>
      <c r="M65" s="388">
        <v>0.17799999999999999</v>
      </c>
      <c r="N65" s="233"/>
      <c r="O65" s="234"/>
      <c r="P65" s="234"/>
      <c r="Q65" s="74" t="s">
        <v>442</v>
      </c>
      <c r="R65" s="52"/>
      <c r="S65" s="234"/>
    </row>
    <row r="66" spans="1:19" x14ac:dyDescent="0.2">
      <c r="A66" s="324" t="s">
        <v>775</v>
      </c>
      <c r="B66" s="360">
        <v>35109</v>
      </c>
      <c r="C66" s="285">
        <v>10.681199999999999</v>
      </c>
      <c r="D66" s="386">
        <v>36</v>
      </c>
      <c r="E66" s="387">
        <v>4.22</v>
      </c>
      <c r="F66" s="389">
        <v>6.4000000000000001E-2</v>
      </c>
      <c r="G66" s="388">
        <v>0.86811947584872184</v>
      </c>
      <c r="H66" s="389">
        <v>0.55508350856738353</v>
      </c>
      <c r="I66" s="388">
        <v>2.5000000000000001E-2</v>
      </c>
      <c r="J66" s="389">
        <v>0.46432765674372189</v>
      </c>
      <c r="K66" s="388">
        <v>1.2E-2</v>
      </c>
      <c r="L66" s="389">
        <v>1.2E-2</v>
      </c>
      <c r="M66" s="388">
        <v>7.4999999999999997E-2</v>
      </c>
      <c r="N66" s="233"/>
      <c r="O66" s="234"/>
      <c r="P66" s="234"/>
      <c r="Q66" s="74" t="s">
        <v>442</v>
      </c>
      <c r="R66" s="52"/>
      <c r="S66" s="234"/>
    </row>
    <row r="67" spans="1:19" x14ac:dyDescent="0.2">
      <c r="A67" s="324" t="s">
        <v>776</v>
      </c>
      <c r="B67" s="360">
        <v>35110</v>
      </c>
      <c r="C67" s="285">
        <v>0.28749999999999998</v>
      </c>
      <c r="D67" s="386">
        <v>57.7</v>
      </c>
      <c r="E67" s="387">
        <v>4.09</v>
      </c>
      <c r="F67" s="389">
        <v>0.32400000000000001</v>
      </c>
      <c r="G67" s="388">
        <v>1.2062862349810499</v>
      </c>
      <c r="H67" s="389">
        <v>1.8244656992359103</v>
      </c>
      <c r="I67" s="388">
        <v>0.27500000000000002</v>
      </c>
      <c r="J67" s="389">
        <v>1.4015241144187591</v>
      </c>
      <c r="K67" s="388">
        <v>0.15</v>
      </c>
      <c r="L67" s="389">
        <v>5.0999999999999997E-2</v>
      </c>
      <c r="M67" s="388">
        <v>0.29099999999999998</v>
      </c>
      <c r="N67" s="233"/>
      <c r="O67" s="234"/>
      <c r="P67" s="234"/>
      <c r="Q67" s="74" t="s">
        <v>442</v>
      </c>
      <c r="R67" s="52"/>
      <c r="S67" s="234"/>
    </row>
    <row r="68" spans="1:19" x14ac:dyDescent="0.2">
      <c r="A68" s="324" t="s">
        <v>777</v>
      </c>
      <c r="B68" s="360">
        <v>35111</v>
      </c>
      <c r="C68" s="285">
        <v>1.9596</v>
      </c>
      <c r="D68" s="386">
        <v>18.2</v>
      </c>
      <c r="E68" s="387">
        <v>4.6500000000000004</v>
      </c>
      <c r="F68" s="389">
        <v>0.127</v>
      </c>
      <c r="G68" s="388">
        <v>0.52882323522296593</v>
      </c>
      <c r="H68" s="389">
        <v>0.58746059836355691</v>
      </c>
      <c r="I68" s="388">
        <v>0.125</v>
      </c>
      <c r="J68" s="389">
        <v>0.50082163645434896</v>
      </c>
      <c r="K68" s="388">
        <v>0.08</v>
      </c>
      <c r="L68" s="389">
        <v>4.2000000000000003E-2</v>
      </c>
      <c r="M68" s="388">
        <v>0.23200000000000001</v>
      </c>
      <c r="N68" s="233"/>
      <c r="O68" s="234"/>
      <c r="P68" s="234"/>
      <c r="Q68" s="74" t="s">
        <v>444</v>
      </c>
      <c r="R68" s="52"/>
      <c r="S68" s="234"/>
    </row>
    <row r="69" spans="1:19" x14ac:dyDescent="0.2">
      <c r="A69" s="324" t="s">
        <v>778</v>
      </c>
      <c r="B69" s="360">
        <v>35112</v>
      </c>
      <c r="C69" s="285">
        <v>1.4490000000000001</v>
      </c>
      <c r="D69" s="386">
        <v>21.7</v>
      </c>
      <c r="E69" s="387">
        <v>4.6100000000000003</v>
      </c>
      <c r="F69" s="389">
        <v>0.33</v>
      </c>
      <c r="G69" s="388">
        <v>0.54079573905330214</v>
      </c>
      <c r="H69" s="389">
        <v>0.71596760425558503</v>
      </c>
      <c r="I69" s="388">
        <v>0.23599999999999999</v>
      </c>
      <c r="J69" s="389">
        <v>0.5342097455513054</v>
      </c>
      <c r="K69" s="388">
        <v>9.5000000000000001E-2</v>
      </c>
      <c r="L69" s="389">
        <v>6.8000000000000005E-2</v>
      </c>
      <c r="M69" s="388">
        <v>0.29599999999999999</v>
      </c>
      <c r="N69" s="233" t="s">
        <v>929</v>
      </c>
      <c r="O69" s="234"/>
      <c r="P69" s="234"/>
      <c r="Q69" s="74" t="s">
        <v>442</v>
      </c>
      <c r="R69" s="52"/>
      <c r="S69" s="234"/>
    </row>
    <row r="70" spans="1:19" x14ac:dyDescent="0.2">
      <c r="A70" s="324" t="s">
        <v>779</v>
      </c>
      <c r="B70" s="360">
        <v>35113</v>
      </c>
      <c r="C70" s="285">
        <v>1.1361999999999999</v>
      </c>
      <c r="D70" s="386">
        <v>10.199999999999999</v>
      </c>
      <c r="E70" s="387">
        <v>4.95</v>
      </c>
      <c r="F70" s="389">
        <v>0.122</v>
      </c>
      <c r="G70" s="388">
        <v>0.3047341069268607</v>
      </c>
      <c r="H70" s="389">
        <v>0.27503837105202888</v>
      </c>
      <c r="I70" s="388">
        <v>0.192</v>
      </c>
      <c r="J70" s="389">
        <v>0.24303437551970727</v>
      </c>
      <c r="K70" s="388">
        <v>5.1999999999999998E-2</v>
      </c>
      <c r="L70" s="389">
        <v>3.9E-2</v>
      </c>
      <c r="M70" s="388">
        <v>0.13400000000000001</v>
      </c>
      <c r="N70" s="233"/>
      <c r="O70" s="234"/>
      <c r="P70" s="234"/>
      <c r="Q70" s="74" t="s">
        <v>442</v>
      </c>
      <c r="R70" s="52"/>
      <c r="S70" s="234"/>
    </row>
    <row r="71" spans="1:19" x14ac:dyDescent="0.2">
      <c r="A71" s="324" t="s">
        <v>780</v>
      </c>
      <c r="B71" s="360">
        <v>35117</v>
      </c>
      <c r="C71" s="285">
        <v>0.50600000000000001</v>
      </c>
      <c r="D71" s="386">
        <v>91.7</v>
      </c>
      <c r="E71" s="387">
        <v>3.96</v>
      </c>
      <c r="F71" s="389">
        <v>0.878</v>
      </c>
      <c r="G71" s="388">
        <v>2.0387140956374488</v>
      </c>
      <c r="H71" s="389">
        <v>3.2784306801857133</v>
      </c>
      <c r="I71" s="388">
        <v>1.0589999999999999</v>
      </c>
      <c r="J71" s="389">
        <v>2.4567436554132711</v>
      </c>
      <c r="K71" s="388">
        <v>0.63300000000000001</v>
      </c>
      <c r="L71" s="389">
        <v>0.19600000000000001</v>
      </c>
      <c r="M71" s="388">
        <v>0.77800000000000002</v>
      </c>
      <c r="N71" s="233"/>
      <c r="O71" s="234"/>
      <c r="P71" s="234"/>
      <c r="Q71" s="74" t="s">
        <v>442</v>
      </c>
      <c r="R71" s="52"/>
      <c r="S71" s="234"/>
    </row>
    <row r="72" spans="1:19" x14ac:dyDescent="0.2">
      <c r="A72" s="324" t="s">
        <v>755</v>
      </c>
      <c r="B72" s="360">
        <v>35125</v>
      </c>
      <c r="C72" s="285">
        <v>4.1078000000000001</v>
      </c>
      <c r="D72" s="386">
        <v>34.200000000000003</v>
      </c>
      <c r="E72" s="387">
        <v>4.5999999999999996</v>
      </c>
      <c r="F72" s="389">
        <v>0.46100000000000002</v>
      </c>
      <c r="G72" s="388">
        <v>1.3788710071768406</v>
      </c>
      <c r="H72" s="389">
        <v>1.0106992567300286</v>
      </c>
      <c r="I72" s="388">
        <v>0.51300000000000001</v>
      </c>
      <c r="J72" s="389">
        <v>1.386771229003825</v>
      </c>
      <c r="K72" s="388">
        <v>0.17199999999999999</v>
      </c>
      <c r="L72" s="389">
        <v>0.14199999999999999</v>
      </c>
      <c r="M72" s="388">
        <v>0.56699999999999995</v>
      </c>
      <c r="N72" s="233"/>
      <c r="O72" s="234"/>
      <c r="P72" s="234"/>
      <c r="Q72" s="74" t="s">
        <v>442</v>
      </c>
      <c r="R72" s="52"/>
      <c r="S72" s="234"/>
    </row>
    <row r="73" spans="1:19" x14ac:dyDescent="0.2">
      <c r="A73" s="324" t="s">
        <v>756</v>
      </c>
      <c r="B73" s="360">
        <v>35126</v>
      </c>
      <c r="C73" s="285">
        <v>1.1109</v>
      </c>
      <c r="D73" s="386">
        <v>52.3</v>
      </c>
      <c r="E73" s="387">
        <v>4.12</v>
      </c>
      <c r="F73" s="389">
        <v>0.79400000000000004</v>
      </c>
      <c r="G73" s="388">
        <v>2.0581411773244094</v>
      </c>
      <c r="H73" s="389">
        <v>0.36849801170077662</v>
      </c>
      <c r="I73" s="388">
        <v>0.70799999999999996</v>
      </c>
      <c r="J73" s="389">
        <v>0.63903287876268078</v>
      </c>
      <c r="K73" s="388">
        <v>7.0000000000000007E-2</v>
      </c>
      <c r="L73" s="389">
        <v>0.13</v>
      </c>
      <c r="M73" s="388">
        <v>0.47499999999999998</v>
      </c>
      <c r="N73" s="233"/>
      <c r="O73" s="234"/>
      <c r="P73" s="234"/>
      <c r="Q73" s="74" t="s">
        <v>442</v>
      </c>
      <c r="R73" s="52"/>
      <c r="S73" s="234"/>
    </row>
    <row r="74" spans="1:19" x14ac:dyDescent="0.2">
      <c r="A74" s="324" t="s">
        <v>757</v>
      </c>
      <c r="B74" s="360">
        <v>35127</v>
      </c>
      <c r="C74" s="285">
        <v>0.621</v>
      </c>
      <c r="D74" s="386">
        <v>80.3</v>
      </c>
      <c r="E74" s="387">
        <v>3.94</v>
      </c>
      <c r="F74" s="389">
        <v>1.48</v>
      </c>
      <c r="G74" s="388">
        <v>2.9377813644060966</v>
      </c>
      <c r="H74" s="389">
        <v>0.74033386771043708</v>
      </c>
      <c r="I74" s="388">
        <v>0.85</v>
      </c>
      <c r="J74" s="389">
        <v>1.20430133045069</v>
      </c>
      <c r="K74" s="388">
        <v>0.11</v>
      </c>
      <c r="L74" s="389">
        <v>0.16</v>
      </c>
      <c r="M74" s="388">
        <v>0.499</v>
      </c>
      <c r="N74" s="233"/>
      <c r="O74" s="234"/>
      <c r="P74" s="234"/>
      <c r="Q74" s="74" t="s">
        <v>442</v>
      </c>
      <c r="R74" s="52"/>
      <c r="S74" s="234"/>
    </row>
    <row r="75" spans="1:19" x14ac:dyDescent="0.2">
      <c r="A75" s="324" t="s">
        <v>758</v>
      </c>
      <c r="B75" s="360">
        <v>35135</v>
      </c>
      <c r="C75" s="285">
        <v>4.5194999999999999</v>
      </c>
      <c r="D75" s="386">
        <v>48.4</v>
      </c>
      <c r="E75" s="387">
        <v>4.1399999999999997</v>
      </c>
      <c r="F75" s="389">
        <v>0.246</v>
      </c>
      <c r="G75" s="388">
        <v>1.5083095863236835</v>
      </c>
      <c r="H75" s="389">
        <v>1.057095292623514</v>
      </c>
      <c r="I75" s="388">
        <v>0.28699999999999998</v>
      </c>
      <c r="J75" s="389">
        <v>1.104913470813238</v>
      </c>
      <c r="K75" s="388">
        <v>9.5000000000000001E-2</v>
      </c>
      <c r="L75" s="389">
        <v>8.5000000000000006E-2</v>
      </c>
      <c r="M75" s="388">
        <v>1.3859999999999999</v>
      </c>
      <c r="N75" s="233"/>
      <c r="O75" s="234"/>
      <c r="P75" s="234"/>
      <c r="Q75" s="74" t="s">
        <v>442</v>
      </c>
      <c r="R75" s="52"/>
      <c r="S75" s="234"/>
    </row>
    <row r="76" spans="1:19" x14ac:dyDescent="0.2">
      <c r="A76" s="324" t="s">
        <v>759</v>
      </c>
      <c r="B76" s="360">
        <v>35136</v>
      </c>
      <c r="C76" s="285">
        <v>0.6532</v>
      </c>
      <c r="D76" s="386">
        <v>42.7</v>
      </c>
      <c r="E76" s="387">
        <v>4.2300000000000004</v>
      </c>
      <c r="F76" s="389">
        <v>2.452</v>
      </c>
      <c r="G76" s="388">
        <v>1.1279002193371503</v>
      </c>
      <c r="H76" s="389">
        <v>0.36148853865212055</v>
      </c>
      <c r="I76" s="388">
        <v>1.3640000000000001</v>
      </c>
      <c r="J76" s="389">
        <v>0.32068114086146676</v>
      </c>
      <c r="K76" s="388">
        <v>0.11799999999999999</v>
      </c>
      <c r="L76" s="389">
        <v>0.08</v>
      </c>
      <c r="M76" s="388">
        <v>0.45600000000000002</v>
      </c>
      <c r="N76" s="233"/>
      <c r="O76" s="234"/>
      <c r="P76" s="234"/>
      <c r="Q76" s="74" t="s">
        <v>442</v>
      </c>
      <c r="R76" s="52"/>
      <c r="S76" s="234"/>
    </row>
    <row r="77" spans="1:19" x14ac:dyDescent="0.2">
      <c r="A77" s="324" t="s">
        <v>760</v>
      </c>
      <c r="B77" s="360">
        <v>35145</v>
      </c>
      <c r="C77" s="285">
        <v>7.1829000000000001</v>
      </c>
      <c r="D77" s="386">
        <v>18.2</v>
      </c>
      <c r="E77" s="387">
        <v>5.58</v>
      </c>
      <c r="F77" s="389">
        <v>0.107</v>
      </c>
      <c r="G77" s="388">
        <v>0.74093985968873466</v>
      </c>
      <c r="H77" s="389">
        <v>0.67257562824009509</v>
      </c>
      <c r="I77" s="388">
        <v>0.20300000000000001</v>
      </c>
      <c r="J77" s="389">
        <v>1.1615956095127224</v>
      </c>
      <c r="K77" s="388">
        <v>0.153</v>
      </c>
      <c r="L77" s="389">
        <v>9.4E-2</v>
      </c>
      <c r="M77" s="388">
        <v>0.497</v>
      </c>
      <c r="N77" s="233"/>
      <c r="O77" s="234"/>
      <c r="P77" s="234"/>
      <c r="Q77" s="74" t="s">
        <v>507</v>
      </c>
      <c r="R77" s="52"/>
      <c r="S77" s="234"/>
    </row>
    <row r="78" spans="1:19" x14ac:dyDescent="0.2">
      <c r="A78" s="324" t="s">
        <v>761</v>
      </c>
      <c r="B78" s="360">
        <v>35146</v>
      </c>
      <c r="C78" s="285">
        <v>8.1443000000000012</v>
      </c>
      <c r="D78" s="386">
        <v>5.3</v>
      </c>
      <c r="E78" s="387">
        <v>5.38</v>
      </c>
      <c r="F78" s="389">
        <v>0.30199999999999999</v>
      </c>
      <c r="G78" s="388">
        <v>0.155868446093057</v>
      </c>
      <c r="H78" s="389">
        <v>9.3793425079636089E-2</v>
      </c>
      <c r="I78" s="388">
        <v>9.7000000000000003E-2</v>
      </c>
      <c r="J78" s="389">
        <v>0.14442298353567268</v>
      </c>
      <c r="K78" s="388">
        <v>3.9E-2</v>
      </c>
      <c r="L78" s="389">
        <v>3.1E-2</v>
      </c>
      <c r="M78" s="388">
        <v>0.121</v>
      </c>
      <c r="N78" s="233"/>
      <c r="O78" s="234"/>
      <c r="P78" s="234"/>
      <c r="Q78" s="74" t="s">
        <v>507</v>
      </c>
      <c r="R78" s="52"/>
      <c r="S78" s="234"/>
    </row>
    <row r="79" spans="1:19" x14ac:dyDescent="0.2">
      <c r="A79" s="324" t="s">
        <v>762</v>
      </c>
      <c r="B79" s="360">
        <v>35147</v>
      </c>
      <c r="C79" s="285">
        <v>5.8258999999999999</v>
      </c>
      <c r="D79" s="386">
        <v>5.0999999999999996</v>
      </c>
      <c r="E79" s="387">
        <v>5.19</v>
      </c>
      <c r="F79" s="389">
        <v>3.9E-2</v>
      </c>
      <c r="G79" s="388">
        <v>0.11520711232965083</v>
      </c>
      <c r="H79" s="389">
        <v>9.846640711207344E-2</v>
      </c>
      <c r="I79" s="388">
        <v>1.9E-2</v>
      </c>
      <c r="J79" s="389">
        <v>0.14519945118909031</v>
      </c>
      <c r="K79" s="388">
        <v>1.4E-2</v>
      </c>
      <c r="L79" s="389">
        <v>1.2E-2</v>
      </c>
      <c r="M79" s="388">
        <v>0.06</v>
      </c>
      <c r="N79" s="233"/>
      <c r="O79" s="234"/>
      <c r="P79" s="234"/>
      <c r="Q79" s="74" t="s">
        <v>507</v>
      </c>
      <c r="R79" s="52"/>
      <c r="S79" s="234"/>
    </row>
    <row r="80" spans="1:19" x14ac:dyDescent="0.2">
      <c r="A80" s="324" t="s">
        <v>763</v>
      </c>
      <c r="B80" s="360">
        <v>35148</v>
      </c>
      <c r="C80" s="285">
        <v>2.1941999999999999</v>
      </c>
      <c r="D80" s="386">
        <v>18</v>
      </c>
      <c r="E80" s="387">
        <v>5.72</v>
      </c>
      <c r="F80" s="389">
        <v>0.11</v>
      </c>
      <c r="G80" s="388">
        <v>0.59952877671155547</v>
      </c>
      <c r="H80" s="389">
        <v>0.50167799962524207</v>
      </c>
      <c r="I80" s="388">
        <v>5.3999999999999999E-2</v>
      </c>
      <c r="J80" s="389">
        <v>1.7330758024280726</v>
      </c>
      <c r="K80" s="388">
        <v>7.6999999999999999E-2</v>
      </c>
      <c r="L80" s="389">
        <v>3.4000000000000002E-2</v>
      </c>
      <c r="M80" s="388">
        <v>0.13900000000000001</v>
      </c>
      <c r="N80" s="233"/>
      <c r="O80" s="234"/>
      <c r="P80" s="234"/>
      <c r="Q80" s="74" t="s">
        <v>507</v>
      </c>
      <c r="R80" s="52"/>
      <c r="S80" s="234"/>
    </row>
    <row r="81" spans="1:19" x14ac:dyDescent="0.2">
      <c r="A81" s="324" t="s">
        <v>764</v>
      </c>
      <c r="B81" s="360">
        <v>35150</v>
      </c>
      <c r="C81" s="285">
        <v>9.9704999999999995</v>
      </c>
      <c r="D81" s="386">
        <v>18.8</v>
      </c>
      <c r="E81" s="387">
        <v>5.32</v>
      </c>
      <c r="F81" s="389">
        <v>0.10299999999999999</v>
      </c>
      <c r="G81" s="388">
        <v>0.85795414240787027</v>
      </c>
      <c r="H81" s="389">
        <v>0.64420395161458222</v>
      </c>
      <c r="I81" s="388">
        <v>1.4E-2</v>
      </c>
      <c r="J81" s="389">
        <v>1.5482765009146848</v>
      </c>
      <c r="K81" s="388">
        <v>7.9000000000000001E-2</v>
      </c>
      <c r="L81" s="389">
        <v>4.5999999999999999E-2</v>
      </c>
      <c r="M81" s="388">
        <v>0.255</v>
      </c>
      <c r="N81" s="233"/>
      <c r="O81" s="234"/>
      <c r="P81" s="234"/>
      <c r="Q81" s="74" t="s">
        <v>444</v>
      </c>
      <c r="R81" s="52"/>
      <c r="S81" s="234"/>
    </row>
    <row r="82" spans="1:19" x14ac:dyDescent="0.2">
      <c r="A82" s="324" t="s">
        <v>765</v>
      </c>
      <c r="B82" s="360">
        <v>35151</v>
      </c>
      <c r="C82" s="285">
        <v>2.6105</v>
      </c>
      <c r="D82" s="386">
        <v>64.900000000000006</v>
      </c>
      <c r="E82" s="387">
        <v>4.09</v>
      </c>
      <c r="F82" s="389">
        <v>0.13600000000000001</v>
      </c>
      <c r="G82" s="388">
        <v>1.3002590952342554</v>
      </c>
      <c r="H82" s="389">
        <v>2.8688771834856657</v>
      </c>
      <c r="I82" s="388">
        <v>8.1000000000000003E-2</v>
      </c>
      <c r="J82" s="389">
        <v>2.4311202228504905</v>
      </c>
      <c r="K82" s="388">
        <v>0.10299999999999999</v>
      </c>
      <c r="L82" s="389">
        <v>5.1999999999999998E-2</v>
      </c>
      <c r="M82" s="388">
        <v>0.187</v>
      </c>
      <c r="N82" s="233"/>
      <c r="O82" s="234"/>
      <c r="P82" s="234"/>
      <c r="Q82" s="74" t="s">
        <v>442</v>
      </c>
      <c r="R82" s="52"/>
      <c r="S82" s="234"/>
    </row>
    <row r="83" spans="1:19" x14ac:dyDescent="0.2">
      <c r="A83" s="324" t="s">
        <v>766</v>
      </c>
      <c r="B83" s="360">
        <v>35153</v>
      </c>
      <c r="C83" s="285">
        <v>2.2010999999999998</v>
      </c>
      <c r="D83" s="386">
        <v>45</v>
      </c>
      <c r="E83" s="387">
        <v>5.09</v>
      </c>
      <c r="F83" s="389">
        <v>0.59899999999999998</v>
      </c>
      <c r="G83" s="388">
        <v>2.2476681719216187</v>
      </c>
      <c r="H83" s="389">
        <v>1.7797385854968666</v>
      </c>
      <c r="I83" s="388">
        <v>0.31900000000000001</v>
      </c>
      <c r="J83" s="389">
        <v>3.5896099617495425</v>
      </c>
      <c r="K83" s="388">
        <v>0.17399999999999999</v>
      </c>
      <c r="L83" s="389">
        <v>0.114</v>
      </c>
      <c r="M83" s="388">
        <v>0.58399999999999996</v>
      </c>
      <c r="N83" s="233"/>
      <c r="O83" s="234"/>
      <c r="P83" s="234"/>
      <c r="Q83" s="74" t="s">
        <v>442</v>
      </c>
      <c r="R83" s="52"/>
      <c r="S83" s="234"/>
    </row>
    <row r="84" spans="1:19" x14ac:dyDescent="0.2">
      <c r="A84" s="324" t="s">
        <v>767</v>
      </c>
      <c r="B84" s="360">
        <v>35154</v>
      </c>
      <c r="C84" s="285">
        <v>4.3193999999999999</v>
      </c>
      <c r="D84" s="386">
        <v>26.6</v>
      </c>
      <c r="E84" s="387">
        <v>4.57</v>
      </c>
      <c r="F84" s="389">
        <v>0.216</v>
      </c>
      <c r="G84" s="388">
        <v>0.95283058785581809</v>
      </c>
      <c r="H84" s="389">
        <v>0.64420395161458222</v>
      </c>
      <c r="I84" s="388">
        <v>8.5000000000000006E-2</v>
      </c>
      <c r="J84" s="389">
        <v>1.0249373025112256</v>
      </c>
      <c r="K84" s="388">
        <v>4.9000000000000002E-2</v>
      </c>
      <c r="L84" s="389">
        <v>4.5999999999999999E-2</v>
      </c>
      <c r="M84" s="388">
        <v>0.189</v>
      </c>
      <c r="N84" s="233"/>
      <c r="O84" s="234"/>
      <c r="P84" s="234"/>
      <c r="Q84" s="74" t="s">
        <v>442</v>
      </c>
      <c r="R84" s="52"/>
      <c r="S84" s="234"/>
    </row>
    <row r="85" spans="1:19" x14ac:dyDescent="0.2">
      <c r="A85" s="324" t="s">
        <v>1444</v>
      </c>
      <c r="B85" s="360">
        <v>35156</v>
      </c>
      <c r="C85" s="285">
        <v>1.7112000000000001</v>
      </c>
      <c r="D85" s="386">
        <v>50.1</v>
      </c>
      <c r="E85" s="387">
        <v>4.66</v>
      </c>
      <c r="F85" s="389">
        <v>0.48199999999999998</v>
      </c>
      <c r="G85" s="388">
        <v>2.8765634674623013</v>
      </c>
      <c r="H85" s="389">
        <v>1.5427516395661134</v>
      </c>
      <c r="I85" s="388">
        <v>0.39900000000000002</v>
      </c>
      <c r="J85" s="389">
        <v>3.3450226509229997</v>
      </c>
      <c r="K85" s="388">
        <v>0.17399999999999999</v>
      </c>
      <c r="L85" s="389">
        <v>0.13400000000000001</v>
      </c>
      <c r="M85" s="388">
        <v>0.628</v>
      </c>
      <c r="N85" s="233"/>
      <c r="O85" s="234"/>
      <c r="P85" s="234"/>
      <c r="Q85" s="74" t="s">
        <v>442</v>
      </c>
      <c r="R85" s="52"/>
      <c r="S85" s="234"/>
    </row>
    <row r="86" spans="1:19" x14ac:dyDescent="0.2">
      <c r="A86" s="324" t="s">
        <v>1445</v>
      </c>
      <c r="B86" s="360">
        <v>35157</v>
      </c>
      <c r="C86" s="285">
        <v>5.8052000000000001</v>
      </c>
      <c r="D86" s="386">
        <v>53.6</v>
      </c>
      <c r="E86" s="387">
        <v>4.18</v>
      </c>
      <c r="F86" s="389">
        <v>0.19500000000000001</v>
      </c>
      <c r="G86" s="388">
        <v>1.8360851157164746</v>
      </c>
      <c r="H86" s="389">
        <v>1.4032297474547688</v>
      </c>
      <c r="I86" s="388">
        <v>7.1999999999999995E-2</v>
      </c>
      <c r="J86" s="389">
        <v>2.0444393314485279</v>
      </c>
      <c r="K86" s="388">
        <v>8.5999999999999993E-2</v>
      </c>
      <c r="L86" s="389">
        <v>4.3999999999999997E-2</v>
      </c>
      <c r="M86" s="388">
        <v>0.17399999999999999</v>
      </c>
      <c r="N86" s="233"/>
      <c r="O86" s="234"/>
      <c r="P86" s="234"/>
      <c r="Q86" s="74" t="s">
        <v>442</v>
      </c>
      <c r="R86" s="52"/>
      <c r="S86" s="234"/>
    </row>
    <row r="87" spans="1:19" x14ac:dyDescent="0.2">
      <c r="A87" s="324" t="s">
        <v>1446</v>
      </c>
      <c r="B87" s="360">
        <v>35158</v>
      </c>
      <c r="C87" s="285">
        <v>1.6743999999999999</v>
      </c>
      <c r="D87" s="386">
        <v>84.8</v>
      </c>
      <c r="E87" s="387">
        <v>3.97</v>
      </c>
      <c r="F87" s="389">
        <v>0.47399999999999998</v>
      </c>
      <c r="G87" s="388">
        <v>2.3658119361341825</v>
      </c>
      <c r="H87" s="389">
        <v>2.6859633153588311</v>
      </c>
      <c r="I87" s="388">
        <v>0.14499999999999999</v>
      </c>
      <c r="J87" s="389">
        <v>3.2075878762680858</v>
      </c>
      <c r="K87" s="388">
        <v>0.13900000000000001</v>
      </c>
      <c r="L87" s="389">
        <v>4.3999999999999997E-2</v>
      </c>
      <c r="M87" s="388">
        <v>0.17199999999999999</v>
      </c>
      <c r="N87" s="233"/>
      <c r="O87" s="234"/>
      <c r="P87" s="234"/>
      <c r="Q87" s="74" t="s">
        <v>442</v>
      </c>
      <c r="R87" s="52"/>
      <c r="S87" s="234"/>
    </row>
    <row r="88" spans="1:19" x14ac:dyDescent="0.2">
      <c r="A88" s="324" t="s">
        <v>1447</v>
      </c>
      <c r="B88" s="360">
        <v>35159</v>
      </c>
      <c r="C88" s="285">
        <v>2.1528</v>
      </c>
      <c r="D88" s="386">
        <v>34.200000000000003</v>
      </c>
      <c r="E88" s="387">
        <v>4.28</v>
      </c>
      <c r="F88" s="389">
        <v>2.1999999999999999E-2</v>
      </c>
      <c r="G88" s="388">
        <v>0.82384380130634616</v>
      </c>
      <c r="H88" s="389">
        <v>0.89520984364264755</v>
      </c>
      <c r="I88" s="388">
        <v>4.7E-2</v>
      </c>
      <c r="J88" s="389">
        <v>0.72366785298519876</v>
      </c>
      <c r="K88" s="388">
        <v>3.4000000000000002E-2</v>
      </c>
      <c r="L88" s="389">
        <v>2.1999999999999999E-2</v>
      </c>
      <c r="M88" s="388">
        <v>0.12</v>
      </c>
      <c r="N88" s="233"/>
      <c r="O88" s="234"/>
      <c r="P88" s="234"/>
      <c r="Q88" s="74" t="s">
        <v>442</v>
      </c>
      <c r="R88" s="52"/>
      <c r="S88" s="234"/>
    </row>
    <row r="89" spans="1:19" x14ac:dyDescent="0.2">
      <c r="A89" s="324" t="s">
        <v>1448</v>
      </c>
      <c r="B89" s="360">
        <v>35163</v>
      </c>
      <c r="C89" s="285">
        <v>0.69919999999999993</v>
      </c>
      <c r="D89" s="386">
        <v>114</v>
      </c>
      <c r="E89" s="387">
        <v>4.09</v>
      </c>
      <c r="F89" s="389">
        <v>0.40799999999999997</v>
      </c>
      <c r="G89" s="388">
        <v>3.1512533666639784</v>
      </c>
      <c r="H89" s="389">
        <v>4.5027519726843082</v>
      </c>
      <c r="I89" s="388">
        <v>0.27700000000000002</v>
      </c>
      <c r="J89" s="389">
        <v>6.5665869449526033</v>
      </c>
      <c r="K89" s="388">
        <v>0.31</v>
      </c>
      <c r="L89" s="389">
        <v>0.20300000000000001</v>
      </c>
      <c r="M89" s="388">
        <v>1.167</v>
      </c>
      <c r="N89" s="234"/>
      <c r="P89" s="234"/>
      <c r="Q89" s="74" t="s">
        <v>507</v>
      </c>
      <c r="R89" s="52"/>
      <c r="S89" s="234"/>
    </row>
    <row r="90" spans="1:19" x14ac:dyDescent="0.2">
      <c r="A90" s="324" t="s">
        <v>1449</v>
      </c>
      <c r="B90" s="360">
        <v>35165</v>
      </c>
      <c r="C90" s="285">
        <v>0.51749999999999996</v>
      </c>
      <c r="D90" s="386">
        <v>164.1</v>
      </c>
      <c r="E90" s="387">
        <v>4.21</v>
      </c>
      <c r="F90" s="389">
        <v>0.76400000000000001</v>
      </c>
      <c r="G90" s="388">
        <v>7.4105280783807759</v>
      </c>
      <c r="H90" s="389">
        <v>7.4383860423476511</v>
      </c>
      <c r="I90" s="388">
        <v>0.32500000000000001</v>
      </c>
      <c r="J90" s="389">
        <v>11.171816597372359</v>
      </c>
      <c r="K90" s="388">
        <v>0.32900000000000001</v>
      </c>
      <c r="L90" s="389">
        <v>0.34599999999999997</v>
      </c>
      <c r="M90" s="388">
        <v>2.5059999999999998</v>
      </c>
      <c r="N90" s="234"/>
      <c r="O90" s="234"/>
      <c r="P90" s="234"/>
      <c r="Q90" s="74" t="s">
        <v>507</v>
      </c>
      <c r="R90" s="52"/>
      <c r="S90" s="234"/>
    </row>
    <row r="91" spans="1:19" x14ac:dyDescent="0.2">
      <c r="A91" s="324" t="s">
        <v>1450</v>
      </c>
      <c r="B91" s="360">
        <v>35166</v>
      </c>
      <c r="C91" s="285">
        <v>14.237</v>
      </c>
      <c r="D91" s="386">
        <v>41.1</v>
      </c>
      <c r="E91" s="387">
        <v>4.71</v>
      </c>
      <c r="F91" s="389">
        <v>0.108</v>
      </c>
      <c r="G91" s="388">
        <v>1.7145529070236269</v>
      </c>
      <c r="H91" s="389">
        <v>1.6195220586704422</v>
      </c>
      <c r="I91" s="388">
        <v>4.3999999999999997E-2</v>
      </c>
      <c r="J91" s="389">
        <v>2.7308367370696822</v>
      </c>
      <c r="K91" s="388">
        <v>8.4000000000000005E-2</v>
      </c>
      <c r="L91" s="389">
        <v>5.1999999999999998E-2</v>
      </c>
      <c r="M91" s="388">
        <v>0.25600000000000001</v>
      </c>
      <c r="N91" s="233"/>
      <c r="O91" s="234"/>
      <c r="P91" s="234"/>
      <c r="Q91" s="74" t="s">
        <v>507</v>
      </c>
      <c r="R91" s="52"/>
      <c r="S91" s="234"/>
    </row>
    <row r="92" spans="1:19" x14ac:dyDescent="0.2">
      <c r="A92" s="324" t="s">
        <v>1451</v>
      </c>
      <c r="B92" s="360">
        <v>35167</v>
      </c>
      <c r="C92" s="285">
        <v>6.5434999999999999</v>
      </c>
      <c r="D92" s="386">
        <v>81.8</v>
      </c>
      <c r="E92" s="387">
        <v>3.9</v>
      </c>
      <c r="F92" s="389">
        <v>0.17199999999999999</v>
      </c>
      <c r="G92" s="388">
        <v>2.2885554019837109</v>
      </c>
      <c r="H92" s="389">
        <v>2.134217651100331</v>
      </c>
      <c r="I92" s="388">
        <v>2.8000000000000001E-2</v>
      </c>
      <c r="J92" s="389">
        <v>2.2090504739730585</v>
      </c>
      <c r="K92" s="388">
        <v>6.9000000000000006E-2</v>
      </c>
      <c r="L92" s="389">
        <v>3.5000000000000003E-2</v>
      </c>
      <c r="M92" s="388">
        <v>0.151</v>
      </c>
      <c r="N92" s="233"/>
      <c r="O92" s="234"/>
      <c r="P92" s="234"/>
      <c r="Q92" s="74" t="s">
        <v>444</v>
      </c>
      <c r="R92" s="52"/>
      <c r="S92" s="234"/>
    </row>
    <row r="93" spans="1:19" x14ac:dyDescent="0.2">
      <c r="A93" s="324" t="s">
        <v>1452</v>
      </c>
      <c r="B93" s="360">
        <v>35168</v>
      </c>
      <c r="C93" s="285">
        <v>2.5851999999999999</v>
      </c>
      <c r="D93" s="386">
        <v>21.8</v>
      </c>
      <c r="E93" s="387">
        <v>4.45</v>
      </c>
      <c r="F93" s="389">
        <v>2.4E-2</v>
      </c>
      <c r="G93" s="388">
        <v>0.623473784372228</v>
      </c>
      <c r="H93" s="389">
        <v>0.33144793987216592</v>
      </c>
      <c r="I93" s="388">
        <v>0.02</v>
      </c>
      <c r="J93" s="389">
        <v>0.33621049392981872</v>
      </c>
      <c r="K93" s="388">
        <v>1.4999999999999999E-2</v>
      </c>
      <c r="L93" s="389">
        <v>8.9999999999999993E-3</v>
      </c>
      <c r="M93" s="388">
        <v>6.5000000000000002E-2</v>
      </c>
      <c r="N93" s="233"/>
      <c r="O93" s="234"/>
      <c r="P93" s="234"/>
      <c r="Q93" s="74" t="s">
        <v>442</v>
      </c>
      <c r="R93" s="52"/>
      <c r="S93" s="234"/>
    </row>
    <row r="94" spans="1:19" x14ac:dyDescent="0.2">
      <c r="A94" s="324" t="s">
        <v>1453</v>
      </c>
      <c r="B94" s="360">
        <v>35178</v>
      </c>
      <c r="C94" s="285">
        <v>3.1372</v>
      </c>
      <c r="D94" s="386">
        <v>26.6</v>
      </c>
      <c r="E94" s="387">
        <v>6.52</v>
      </c>
      <c r="F94" s="389">
        <v>0.112</v>
      </c>
      <c r="G94" s="388">
        <v>1.0836245447947743</v>
      </c>
      <c r="H94" s="389">
        <v>0.91623826278861575</v>
      </c>
      <c r="I94" s="388">
        <v>8.8999999999999996E-2</v>
      </c>
      <c r="J94" s="389">
        <v>1.7776656402168061</v>
      </c>
      <c r="K94" s="388">
        <v>0.11799999999999999</v>
      </c>
      <c r="L94" s="389">
        <v>0.18099999999999999</v>
      </c>
      <c r="M94" s="388">
        <v>0.96799999999999997</v>
      </c>
      <c r="N94" s="233"/>
      <c r="O94" s="234"/>
      <c r="P94" s="234"/>
      <c r="Q94" s="74" t="s">
        <v>507</v>
      </c>
      <c r="R94" s="52"/>
      <c r="S94" s="234"/>
    </row>
    <row r="95" spans="1:19" x14ac:dyDescent="0.2">
      <c r="A95" s="324" t="s">
        <v>1454</v>
      </c>
      <c r="B95" s="360">
        <v>35183</v>
      </c>
      <c r="C95" s="285">
        <v>5.9040999999999997</v>
      </c>
      <c r="D95" s="386">
        <v>13.5</v>
      </c>
      <c r="E95" s="387">
        <v>6.18</v>
      </c>
      <c r="F95" s="389">
        <v>0.16200000000000001</v>
      </c>
      <c r="G95" s="388">
        <v>0.44140136763164256</v>
      </c>
      <c r="H95" s="389">
        <v>0.43091570027690451</v>
      </c>
      <c r="I95" s="388">
        <v>0.13100000000000001</v>
      </c>
      <c r="J95" s="389">
        <v>0.61574719827470581</v>
      </c>
      <c r="K95" s="388">
        <v>5.8999999999999997E-2</v>
      </c>
      <c r="L95" s="389">
        <v>0.11899999999999999</v>
      </c>
      <c r="M95" s="388">
        <v>0.80400000000000005</v>
      </c>
      <c r="N95" s="233"/>
      <c r="O95" s="234"/>
      <c r="P95" s="234"/>
      <c r="Q95" s="74" t="s">
        <v>507</v>
      </c>
      <c r="R95" s="52"/>
      <c r="S95" s="234"/>
    </row>
    <row r="96" spans="1:19" x14ac:dyDescent="0.2">
      <c r="A96" s="324" t="s">
        <v>1455</v>
      </c>
      <c r="B96" s="360">
        <v>35184</v>
      </c>
      <c r="C96" s="285">
        <v>3.0935000000000001</v>
      </c>
      <c r="D96" s="386">
        <v>23.4</v>
      </c>
      <c r="E96" s="387">
        <v>5.76</v>
      </c>
      <c r="F96" s="389">
        <v>0.16800000000000001</v>
      </c>
      <c r="G96" s="388">
        <v>1.1091508265462462</v>
      </c>
      <c r="H96" s="389">
        <v>1.2480199870916699</v>
      </c>
      <c r="I96" s="388">
        <v>0.11700000000000001</v>
      </c>
      <c r="J96" s="389">
        <v>1.3650802293954494</v>
      </c>
      <c r="K96" s="388">
        <v>8.4000000000000005E-2</v>
      </c>
      <c r="L96" s="389">
        <v>0.159</v>
      </c>
      <c r="M96" s="388">
        <v>0.92900000000000005</v>
      </c>
      <c r="N96" s="233"/>
      <c r="O96" s="234"/>
      <c r="P96" s="234"/>
      <c r="Q96" s="74" t="s">
        <v>507</v>
      </c>
      <c r="R96" s="52"/>
      <c r="S96" s="234"/>
    </row>
    <row r="97" spans="1:19" x14ac:dyDescent="0.2">
      <c r="A97" s="324" t="s">
        <v>1456</v>
      </c>
      <c r="B97" s="360">
        <v>35185</v>
      </c>
      <c r="C97" s="285">
        <v>6.4009</v>
      </c>
      <c r="D97" s="386">
        <v>18.100000000000001</v>
      </c>
      <c r="E97" s="387">
        <v>5.3</v>
      </c>
      <c r="F97" s="389">
        <v>6.8000000000000005E-2</v>
      </c>
      <c r="G97" s="388">
        <v>0.95463775824530273</v>
      </c>
      <c r="H97" s="389">
        <v>0.64153367616747514</v>
      </c>
      <c r="I97" s="388">
        <v>3.4000000000000002E-2</v>
      </c>
      <c r="J97" s="389">
        <v>1.1340880600991756</v>
      </c>
      <c r="K97" s="388">
        <v>6.0999999999999999E-2</v>
      </c>
      <c r="L97" s="389">
        <v>7.4999999999999997E-2</v>
      </c>
      <c r="M97" s="388">
        <v>0.36099999999999999</v>
      </c>
      <c r="N97" s="233"/>
      <c r="O97" s="234"/>
      <c r="P97" s="234"/>
      <c r="Q97" s="394" t="s">
        <v>507</v>
      </c>
      <c r="R97" s="52"/>
      <c r="S97" s="234"/>
    </row>
    <row r="98" spans="1:19" x14ac:dyDescent="0.2">
      <c r="A98" s="324" t="s">
        <v>1457</v>
      </c>
      <c r="B98" s="360">
        <v>35188</v>
      </c>
      <c r="C98" s="285">
        <v>2.5070000000000001</v>
      </c>
      <c r="D98" s="386">
        <v>10.3</v>
      </c>
      <c r="E98" s="387">
        <v>6.21</v>
      </c>
      <c r="F98" s="389">
        <v>0.106</v>
      </c>
      <c r="G98" s="388">
        <v>0.42152249334731073</v>
      </c>
      <c r="H98" s="389">
        <v>0.31742899377485373</v>
      </c>
      <c r="I98" s="388">
        <v>6.4000000000000001E-2</v>
      </c>
      <c r="J98" s="389">
        <v>0.53921364820666329</v>
      </c>
      <c r="K98" s="388">
        <v>1.9E-2</v>
      </c>
      <c r="L98" s="389">
        <v>0.108</v>
      </c>
      <c r="M98" s="388">
        <v>0.50700000000000001</v>
      </c>
      <c r="N98" s="233"/>
      <c r="O98" s="234"/>
      <c r="P98" s="234"/>
      <c r="Q98" s="74" t="s">
        <v>507</v>
      </c>
      <c r="R98" s="52"/>
      <c r="S98" s="234"/>
    </row>
    <row r="99" spans="1:19" x14ac:dyDescent="0.2">
      <c r="A99" s="324" t="s">
        <v>1458</v>
      </c>
      <c r="B99" s="360">
        <v>35189</v>
      </c>
      <c r="C99" s="285">
        <v>3.1372</v>
      </c>
      <c r="D99" s="386">
        <v>12.8</v>
      </c>
      <c r="E99" s="387">
        <v>5.6</v>
      </c>
      <c r="F99" s="389">
        <v>0.08</v>
      </c>
      <c r="G99" s="388">
        <v>0.56202999112974761</v>
      </c>
      <c r="H99" s="389">
        <v>0.43425354458578835</v>
      </c>
      <c r="I99" s="388">
        <v>3.1E-2</v>
      </c>
      <c r="J99" s="389">
        <v>0.86900367304531934</v>
      </c>
      <c r="K99" s="388">
        <v>3.6999999999999998E-2</v>
      </c>
      <c r="L99" s="389">
        <v>6.0999999999999999E-2</v>
      </c>
      <c r="M99" s="388">
        <v>0.25700000000000001</v>
      </c>
      <c r="N99" s="233"/>
      <c r="O99" s="234"/>
      <c r="P99" s="234"/>
      <c r="Q99" s="74" t="s">
        <v>507</v>
      </c>
      <c r="R99" s="52"/>
      <c r="S99" s="234"/>
    </row>
    <row r="100" spans="1:19" x14ac:dyDescent="0.2">
      <c r="A100" s="324" t="s">
        <v>1459</v>
      </c>
      <c r="B100" s="360">
        <v>35193</v>
      </c>
      <c r="C100" s="285">
        <v>3.8110999999999997</v>
      </c>
      <c r="D100" s="386">
        <v>49.9</v>
      </c>
      <c r="E100" s="387">
        <v>4.7</v>
      </c>
      <c r="F100" s="389">
        <v>0.127</v>
      </c>
      <c r="G100" s="388">
        <v>2.0059591323280381</v>
      </c>
      <c r="H100" s="389">
        <v>2.4099235910141368</v>
      </c>
      <c r="I100" s="388">
        <v>9.4E-2</v>
      </c>
      <c r="J100" s="389">
        <v>2.517953797238599</v>
      </c>
      <c r="K100" s="388">
        <v>0.1</v>
      </c>
      <c r="L100" s="389">
        <v>0.16900000000000001</v>
      </c>
      <c r="M100" s="388">
        <v>1.012</v>
      </c>
      <c r="N100" s="234"/>
      <c r="P100" s="234"/>
      <c r="Q100" s="74" t="s">
        <v>507</v>
      </c>
      <c r="R100" s="52"/>
      <c r="S100" s="234"/>
    </row>
    <row r="101" spans="1:19" x14ac:dyDescent="0.2">
      <c r="A101" s="324" t="s">
        <v>1460</v>
      </c>
      <c r="B101" s="360">
        <v>35194</v>
      </c>
      <c r="C101" s="285">
        <v>10.278699999999999</v>
      </c>
      <c r="D101" s="386">
        <v>38.299999999999997</v>
      </c>
      <c r="E101" s="387">
        <v>4.2699999999999996</v>
      </c>
      <c r="F101" s="389">
        <v>6.3E-2</v>
      </c>
      <c r="G101" s="388">
        <v>0.77572788968631567</v>
      </c>
      <c r="H101" s="389">
        <v>1.2834011367658389</v>
      </c>
      <c r="I101" s="388">
        <v>2.9000000000000001E-2</v>
      </c>
      <c r="J101" s="389">
        <v>0.95666937585053169</v>
      </c>
      <c r="K101" s="388">
        <v>3.3000000000000002E-2</v>
      </c>
      <c r="L101" s="389">
        <v>0.04</v>
      </c>
      <c r="M101" s="388">
        <v>0.16700000000000001</v>
      </c>
      <c r="N101" s="234"/>
      <c r="O101" s="234"/>
      <c r="P101" s="234"/>
      <c r="Q101" s="74" t="s">
        <v>444</v>
      </c>
      <c r="R101" s="52"/>
      <c r="S101" s="234"/>
    </row>
    <row r="102" spans="1:19" x14ac:dyDescent="0.2">
      <c r="A102" s="324" t="s">
        <v>1461</v>
      </c>
      <c r="B102" s="360">
        <v>35196</v>
      </c>
      <c r="C102" s="285">
        <v>0.73830000000000007</v>
      </c>
      <c r="D102" s="386">
        <v>116.8</v>
      </c>
      <c r="E102" s="387">
        <v>3.99</v>
      </c>
      <c r="F102" s="389">
        <v>0.17199999999999999</v>
      </c>
      <c r="G102" s="388">
        <v>3.8481434481090235</v>
      </c>
      <c r="H102" s="389">
        <v>5.0404786908454957</v>
      </c>
      <c r="I102" s="388">
        <v>5.3999999999999999E-2</v>
      </c>
      <c r="J102" s="389">
        <v>5.9842278557748534</v>
      </c>
      <c r="K102" s="388">
        <v>0.14699999999999999</v>
      </c>
      <c r="L102" s="389">
        <v>0.16800000000000001</v>
      </c>
      <c r="M102" s="388">
        <v>0.75900000000000001</v>
      </c>
      <c r="N102" s="233"/>
      <c r="O102" s="234"/>
      <c r="P102" s="234"/>
      <c r="Q102" s="74" t="s">
        <v>507</v>
      </c>
      <c r="R102" s="52"/>
      <c r="S102" s="234"/>
    </row>
    <row r="103" spans="1:19" x14ac:dyDescent="0.2">
      <c r="A103" s="324" t="s">
        <v>1462</v>
      </c>
      <c r="B103" s="360">
        <v>35197</v>
      </c>
      <c r="C103" s="285">
        <v>20.7989</v>
      </c>
      <c r="D103" s="386">
        <v>44.5</v>
      </c>
      <c r="E103" s="387">
        <v>4.18</v>
      </c>
      <c r="F103" s="389">
        <v>4.7E-2</v>
      </c>
      <c r="G103" s="388">
        <v>0.5064595016530925</v>
      </c>
      <c r="H103" s="389">
        <v>1.7797385854968666</v>
      </c>
      <c r="I103" s="388">
        <v>2.9000000000000001E-2</v>
      </c>
      <c r="J103" s="389">
        <v>1.0575545100311332</v>
      </c>
      <c r="K103" s="388">
        <v>2.8000000000000001E-2</v>
      </c>
      <c r="L103" s="389">
        <v>2.5999999999999999E-2</v>
      </c>
      <c r="M103" s="388">
        <v>0.16500000000000001</v>
      </c>
      <c r="N103" s="233"/>
      <c r="O103" s="234"/>
      <c r="P103" s="234"/>
      <c r="Q103" s="74" t="s">
        <v>507</v>
      </c>
      <c r="R103" s="52"/>
      <c r="S103" s="234"/>
    </row>
    <row r="104" spans="1:19" x14ac:dyDescent="0.2">
      <c r="A104" s="324" t="s">
        <v>1463</v>
      </c>
      <c r="B104" s="360">
        <v>35198</v>
      </c>
      <c r="C104" s="285">
        <v>11.9117</v>
      </c>
      <c r="D104" s="386">
        <v>12.7</v>
      </c>
      <c r="E104" s="387">
        <v>4.66</v>
      </c>
      <c r="F104" s="389">
        <v>3.2000000000000001E-2</v>
      </c>
      <c r="G104" s="388">
        <v>0.22273375050399161</v>
      </c>
      <c r="H104" s="389">
        <v>0.33678849076638007</v>
      </c>
      <c r="I104" s="388">
        <v>2.1000000000000001E-2</v>
      </c>
      <c r="J104" s="389">
        <v>0.11132152737169823</v>
      </c>
      <c r="K104" s="388">
        <v>0.02</v>
      </c>
      <c r="L104" s="389">
        <v>1.6E-2</v>
      </c>
      <c r="M104" s="388">
        <v>8.1000000000000003E-2</v>
      </c>
      <c r="N104" s="233"/>
      <c r="O104" s="234"/>
      <c r="P104" s="234"/>
      <c r="Q104" s="74" t="s">
        <v>507</v>
      </c>
      <c r="R104" s="52"/>
      <c r="S104" s="234"/>
    </row>
    <row r="105" spans="1:19" x14ac:dyDescent="0.2">
      <c r="A105" s="324" t="s">
        <v>1464</v>
      </c>
      <c r="B105" s="360">
        <v>35199</v>
      </c>
      <c r="C105" s="285">
        <v>1.4857999999999998</v>
      </c>
      <c r="D105" s="386">
        <v>45.9</v>
      </c>
      <c r="E105" s="387">
        <v>4.1500000000000004</v>
      </c>
      <c r="F105" s="389">
        <v>0.12</v>
      </c>
      <c r="G105" s="388">
        <v>0.88348042415934203</v>
      </c>
      <c r="H105" s="389">
        <v>1.3952189211134474</v>
      </c>
      <c r="I105" s="388">
        <v>6.9000000000000006E-2</v>
      </c>
      <c r="J105" s="389">
        <v>0.83560721483380973</v>
      </c>
      <c r="K105" s="388">
        <v>3.7999999999999999E-2</v>
      </c>
      <c r="L105" s="389">
        <v>5.1999999999999998E-2</v>
      </c>
      <c r="M105" s="388">
        <v>0.45600000000000002</v>
      </c>
      <c r="N105" s="233"/>
      <c r="O105" s="234"/>
      <c r="P105" s="234"/>
      <c r="Q105" s="74" t="s">
        <v>507</v>
      </c>
      <c r="R105" s="52"/>
      <c r="S105" s="234"/>
    </row>
    <row r="106" spans="1:19" x14ac:dyDescent="0.2">
      <c r="A106" s="324" t="s">
        <v>1465</v>
      </c>
      <c r="B106" s="360">
        <v>35204</v>
      </c>
      <c r="C106" s="285">
        <v>7.5646999999999993</v>
      </c>
      <c r="D106" s="386">
        <v>8.1</v>
      </c>
      <c r="E106" s="387">
        <v>5.69</v>
      </c>
      <c r="F106" s="389">
        <v>6.8000000000000005E-2</v>
      </c>
      <c r="G106" s="388">
        <v>0.22228195790662042</v>
      </c>
      <c r="H106" s="389">
        <v>0.24599912556473943</v>
      </c>
      <c r="I106" s="388">
        <v>4.8000000000000001E-2</v>
      </c>
      <c r="J106" s="389">
        <v>0.28804445207426915</v>
      </c>
      <c r="K106" s="388">
        <v>0.371</v>
      </c>
      <c r="L106" s="389">
        <v>6.2E-2</v>
      </c>
      <c r="M106" s="388">
        <v>0.34100000000000003</v>
      </c>
      <c r="N106" s="233"/>
      <c r="O106" s="234"/>
      <c r="P106" s="234"/>
      <c r="Q106" s="74" t="s">
        <v>507</v>
      </c>
      <c r="R106" s="52"/>
      <c r="S106" s="234"/>
    </row>
    <row r="107" spans="1:19" x14ac:dyDescent="0.2">
      <c r="A107" s="324" t="s">
        <v>1466</v>
      </c>
      <c r="B107" s="360">
        <v>35205</v>
      </c>
      <c r="C107" s="285">
        <v>12.127899999999999</v>
      </c>
      <c r="D107" s="386">
        <v>5.9</v>
      </c>
      <c r="E107" s="387">
        <v>5.31</v>
      </c>
      <c r="F107" s="389">
        <v>3.5000000000000003E-2</v>
      </c>
      <c r="G107" s="388">
        <v>0.18184652044189986</v>
      </c>
      <c r="H107" s="389">
        <v>0.13785296995690283</v>
      </c>
      <c r="I107" s="388">
        <v>2.5999999999999999E-2</v>
      </c>
      <c r="J107" s="389">
        <v>0.25743103204705214</v>
      </c>
      <c r="K107" s="388">
        <v>2.5999999999999999E-2</v>
      </c>
      <c r="L107" s="389">
        <v>2.9000000000000001E-2</v>
      </c>
      <c r="M107" s="388">
        <v>0.115</v>
      </c>
      <c r="N107" s="233" t="s">
        <v>768</v>
      </c>
      <c r="O107" s="234"/>
      <c r="P107" s="234"/>
      <c r="Q107" s="74" t="s">
        <v>507</v>
      </c>
      <c r="R107" s="52"/>
      <c r="S107" s="234"/>
    </row>
    <row r="108" spans="1:19" x14ac:dyDescent="0.2">
      <c r="A108" s="324" t="s">
        <v>1467</v>
      </c>
      <c r="B108" s="360">
        <v>35206</v>
      </c>
      <c r="C108" s="285">
        <v>12.7075</v>
      </c>
      <c r="D108" s="386">
        <v>11.2</v>
      </c>
      <c r="E108" s="387">
        <v>5.85</v>
      </c>
      <c r="F108" s="389">
        <v>7.9000000000000001E-2</v>
      </c>
      <c r="G108" s="388">
        <v>0.40458027094589144</v>
      </c>
      <c r="H108" s="389">
        <v>0.32176819137640272</v>
      </c>
      <c r="I108" s="388">
        <v>5.5E-2</v>
      </c>
      <c r="J108" s="389">
        <v>0.80221075662230024</v>
      </c>
      <c r="K108" s="388">
        <v>6.4000000000000001E-2</v>
      </c>
      <c r="L108" s="389">
        <v>4.2000000000000003E-2</v>
      </c>
      <c r="M108" s="388">
        <v>0.252</v>
      </c>
      <c r="N108" s="233" t="s">
        <v>768</v>
      </c>
      <c r="O108" s="234"/>
      <c r="P108" s="234"/>
      <c r="Q108" s="74" t="s">
        <v>507</v>
      </c>
      <c r="R108" s="52"/>
      <c r="S108" s="234"/>
    </row>
    <row r="109" spans="1:19" x14ac:dyDescent="0.2">
      <c r="A109" s="324" t="s">
        <v>1468</v>
      </c>
      <c r="B109" s="360">
        <v>35208</v>
      </c>
      <c r="C109" s="285">
        <v>1.0671999999999999</v>
      </c>
      <c r="D109" s="386">
        <v>8.4</v>
      </c>
      <c r="E109" s="387">
        <v>5.53</v>
      </c>
      <c r="F109" s="389">
        <v>0.126</v>
      </c>
      <c r="G109" s="388">
        <v>0.33771496653495686</v>
      </c>
      <c r="H109" s="389">
        <v>0.24065857467052529</v>
      </c>
      <c r="I109" s="388">
        <v>5.3999999999999999E-2</v>
      </c>
      <c r="J109" s="389">
        <v>0.39519142216952863</v>
      </c>
      <c r="K109" s="388">
        <v>0.16400000000000001</v>
      </c>
      <c r="L109" s="389">
        <v>5.1999999999999998E-2</v>
      </c>
      <c r="M109" s="388">
        <v>0.21299999999999999</v>
      </c>
      <c r="N109" s="233"/>
      <c r="O109" s="234"/>
      <c r="P109" s="234"/>
      <c r="Q109" s="74" t="s">
        <v>507</v>
      </c>
      <c r="R109" s="52"/>
      <c r="S109" s="234"/>
    </row>
    <row r="110" spans="1:19" x14ac:dyDescent="0.2">
      <c r="A110" s="324" t="s">
        <v>1469</v>
      </c>
      <c r="B110" s="360">
        <v>35209</v>
      </c>
      <c r="C110" s="285">
        <v>2.6082000000000001</v>
      </c>
      <c r="D110" s="386">
        <v>8.5</v>
      </c>
      <c r="E110" s="387">
        <v>5.29</v>
      </c>
      <c r="F110" s="389">
        <v>7.6999999999999999E-2</v>
      </c>
      <c r="G110" s="388">
        <v>0.39260776711555517</v>
      </c>
      <c r="H110" s="389">
        <v>0.17657196393995547</v>
      </c>
      <c r="I110" s="388">
        <v>3.5999999999999997E-2</v>
      </c>
      <c r="J110" s="389">
        <v>0.21846849746695779</v>
      </c>
      <c r="K110" s="388">
        <v>0.20100000000000001</v>
      </c>
      <c r="L110" s="389">
        <v>6.7000000000000004E-2</v>
      </c>
      <c r="M110" s="388">
        <v>0.33300000000000002</v>
      </c>
      <c r="N110" s="233"/>
      <c r="O110" s="234"/>
      <c r="P110" s="234"/>
      <c r="Q110" s="74" t="s">
        <v>507</v>
      </c>
      <c r="R110" s="52"/>
      <c r="S110" s="234"/>
    </row>
    <row r="111" spans="1:19" x14ac:dyDescent="0.2">
      <c r="A111" s="324" t="s">
        <v>1470</v>
      </c>
      <c r="B111" s="360">
        <v>35210</v>
      </c>
      <c r="C111" s="285">
        <v>12.240600000000001</v>
      </c>
      <c r="D111" s="386">
        <v>8.4</v>
      </c>
      <c r="E111" s="387">
        <v>6.18</v>
      </c>
      <c r="F111" s="389">
        <v>4.3999999999999997E-2</v>
      </c>
      <c r="G111" s="388">
        <v>0.17890986855898719</v>
      </c>
      <c r="H111" s="389">
        <v>0.29573300576710876</v>
      </c>
      <c r="I111" s="388">
        <v>2.9000000000000001E-2</v>
      </c>
      <c r="J111" s="389">
        <v>0.66862492377626248</v>
      </c>
      <c r="K111" s="388">
        <v>0.11899999999999999</v>
      </c>
      <c r="L111" s="389">
        <v>3.1E-2</v>
      </c>
      <c r="M111" s="388">
        <v>0.129</v>
      </c>
      <c r="N111" s="233"/>
      <c r="O111" s="234"/>
      <c r="P111" s="234"/>
      <c r="Q111" s="74" t="s">
        <v>507</v>
      </c>
      <c r="R111" s="52"/>
      <c r="S111" s="234"/>
    </row>
    <row r="112" spans="1:19" x14ac:dyDescent="0.2">
      <c r="A112" s="324" t="s">
        <v>1471</v>
      </c>
      <c r="B112" s="360">
        <v>35211</v>
      </c>
      <c r="C112" s="285">
        <v>11.0814</v>
      </c>
      <c r="D112" s="386">
        <v>3.4</v>
      </c>
      <c r="E112" s="387">
        <v>5.35</v>
      </c>
      <c r="F112" s="389">
        <v>2.7E-2</v>
      </c>
      <c r="G112" s="388">
        <v>5.8055348762196597E-2</v>
      </c>
      <c r="H112" s="389">
        <v>4.1389269430159692E-2</v>
      </c>
      <c r="I112" s="388">
        <v>1.4999999999999999E-2</v>
      </c>
      <c r="J112" s="389">
        <v>9.7406336450235938E-3</v>
      </c>
      <c r="K112" s="388">
        <v>0.14399999999999999</v>
      </c>
      <c r="L112" s="389">
        <v>0.02</v>
      </c>
      <c r="M112" s="388">
        <v>8.5999999999999993E-2</v>
      </c>
      <c r="N112" s="233"/>
      <c r="O112" s="234"/>
      <c r="P112" s="234"/>
      <c r="Q112" s="74" t="s">
        <v>507</v>
      </c>
      <c r="R112" s="52"/>
      <c r="S112" s="234"/>
    </row>
    <row r="113" spans="1:19" x14ac:dyDescent="0.2">
      <c r="A113" s="324" t="s">
        <v>1472</v>
      </c>
      <c r="B113" s="360">
        <v>35212</v>
      </c>
      <c r="C113" s="285">
        <v>17.2822</v>
      </c>
      <c r="D113" s="386">
        <v>5.5</v>
      </c>
      <c r="E113" s="387">
        <v>5.35</v>
      </c>
      <c r="F113" s="389">
        <v>4.9000000000000002E-2</v>
      </c>
      <c r="G113" s="388">
        <v>0.14299235706797839</v>
      </c>
      <c r="H113" s="389">
        <v>0.16355437113530844</v>
      </c>
      <c r="I113" s="388">
        <v>2.8000000000000001E-2</v>
      </c>
      <c r="J113" s="389">
        <v>0.2205557761051771</v>
      </c>
      <c r="K113" s="388">
        <v>8.5000000000000006E-2</v>
      </c>
      <c r="L113" s="389">
        <v>1.7000000000000001E-2</v>
      </c>
      <c r="M113" s="388">
        <v>7.4999999999999997E-2</v>
      </c>
      <c r="N113" s="233" t="s">
        <v>768</v>
      </c>
      <c r="O113" s="234"/>
      <c r="P113" s="234"/>
      <c r="Q113" s="74" t="s">
        <v>507</v>
      </c>
      <c r="R113" s="52"/>
      <c r="S113" s="234"/>
    </row>
    <row r="114" spans="1:19" x14ac:dyDescent="0.2">
      <c r="A114" s="324" t="s">
        <v>1473</v>
      </c>
      <c r="B114" s="360">
        <v>35213</v>
      </c>
      <c r="C114" s="285">
        <v>0.27829999999999999</v>
      </c>
      <c r="D114" s="386">
        <v>13</v>
      </c>
      <c r="E114" s="387">
        <v>4.9400000000000004</v>
      </c>
      <c r="F114" s="389">
        <v>0.17299999999999999</v>
      </c>
      <c r="G114" s="388">
        <v>0.34810619627449396</v>
      </c>
      <c r="H114" s="389">
        <v>0.39987374820428473</v>
      </c>
      <c r="I114" s="388">
        <v>6.6000000000000003E-2</v>
      </c>
      <c r="J114" s="389">
        <v>0.49816383498834954</v>
      </c>
      <c r="K114" s="388">
        <v>0.124</v>
      </c>
      <c r="L114" s="389">
        <v>0.03</v>
      </c>
      <c r="M114" s="388">
        <v>0.13700000000000001</v>
      </c>
      <c r="N114" s="233"/>
      <c r="O114" s="234"/>
      <c r="P114" s="234"/>
      <c r="Q114" s="74" t="s">
        <v>507</v>
      </c>
      <c r="R114" s="52"/>
      <c r="S114" s="234"/>
    </row>
    <row r="115" spans="1:19" x14ac:dyDescent="0.2">
      <c r="A115" s="324" t="s">
        <v>1474</v>
      </c>
      <c r="B115" s="360">
        <v>35219</v>
      </c>
      <c r="C115" s="285">
        <v>1.8192999999999999</v>
      </c>
      <c r="D115" s="386">
        <v>69</v>
      </c>
      <c r="E115" s="387">
        <v>6.5</v>
      </c>
      <c r="F115" s="389">
        <v>0.35099999999999998</v>
      </c>
      <c r="G115" s="388">
        <v>2.8991530973308599</v>
      </c>
      <c r="H115" s="389">
        <v>2.564799566946347</v>
      </c>
      <c r="I115" s="388">
        <v>0.192</v>
      </c>
      <c r="J115" s="389">
        <v>5.4505802839367741</v>
      </c>
      <c r="K115" s="388">
        <v>0.53900000000000003</v>
      </c>
      <c r="L115" s="389">
        <v>0.108</v>
      </c>
      <c r="M115" s="388">
        <v>0.78400000000000003</v>
      </c>
      <c r="N115" s="233"/>
      <c r="O115" s="234"/>
      <c r="P115" s="234"/>
      <c r="Q115" s="74" t="s">
        <v>507</v>
      </c>
      <c r="R115" s="52"/>
      <c r="S115" s="234"/>
    </row>
    <row r="116" spans="1:19" x14ac:dyDescent="0.2">
      <c r="A116" s="324" t="s">
        <v>1475</v>
      </c>
      <c r="B116" s="360">
        <v>35226</v>
      </c>
      <c r="C116" s="285">
        <v>7.82</v>
      </c>
      <c r="D116" s="386">
        <v>17.7</v>
      </c>
      <c r="E116" s="387">
        <v>5.58</v>
      </c>
      <c r="F116" s="389">
        <v>0.10299999999999999</v>
      </c>
      <c r="G116" s="388">
        <v>0.67046021449883075</v>
      </c>
      <c r="H116" s="389">
        <v>0.69927838271116571</v>
      </c>
      <c r="I116" s="388">
        <v>8.3000000000000004E-2</v>
      </c>
      <c r="J116" s="389">
        <v>1.0213750136353312</v>
      </c>
      <c r="K116" s="388">
        <v>0.192</v>
      </c>
      <c r="L116" s="389">
        <v>0.13800000000000001</v>
      </c>
      <c r="M116" s="388">
        <v>0.61699999999999999</v>
      </c>
      <c r="N116" s="233"/>
      <c r="O116" s="234"/>
      <c r="P116" s="234"/>
      <c r="Q116" s="74" t="s">
        <v>507</v>
      </c>
      <c r="R116" s="52"/>
      <c r="S116" s="234"/>
    </row>
    <row r="117" spans="1:19" x14ac:dyDescent="0.2">
      <c r="A117" s="324" t="s">
        <v>1476</v>
      </c>
      <c r="B117" s="360">
        <v>35228</v>
      </c>
      <c r="C117" s="285">
        <v>4.9864000000000006</v>
      </c>
      <c r="D117" s="386">
        <v>35.4</v>
      </c>
      <c r="E117" s="387">
        <v>4.4000000000000004</v>
      </c>
      <c r="F117" s="389">
        <v>0.11600000000000001</v>
      </c>
      <c r="G117" s="388">
        <v>0.9151059059753246</v>
      </c>
      <c r="H117" s="389">
        <v>1.0911413045741292</v>
      </c>
      <c r="I117" s="388">
        <v>0.10199999999999999</v>
      </c>
      <c r="J117" s="389">
        <v>1.0923424873347889</v>
      </c>
      <c r="K117" s="388">
        <v>0.13600000000000001</v>
      </c>
      <c r="L117" s="389">
        <v>7.2999999999999995E-2</v>
      </c>
      <c r="M117" s="388">
        <v>0.44500000000000001</v>
      </c>
      <c r="N117" s="233"/>
      <c r="O117" s="234"/>
      <c r="P117" s="234"/>
      <c r="Q117" s="74" t="s">
        <v>507</v>
      </c>
      <c r="R117" s="52"/>
      <c r="S117" s="234"/>
    </row>
    <row r="118" spans="1:19" x14ac:dyDescent="0.2">
      <c r="A118" s="324" t="s">
        <v>1477</v>
      </c>
      <c r="B118" s="360">
        <v>35234</v>
      </c>
      <c r="C118" s="285">
        <v>3.1095999999999995</v>
      </c>
      <c r="D118" s="386">
        <v>24.6</v>
      </c>
      <c r="E118" s="387">
        <v>4.74</v>
      </c>
      <c r="F118" s="389">
        <v>0.16400000000000001</v>
      </c>
      <c r="G118" s="388">
        <v>0.70524824449641155</v>
      </c>
      <c r="H118" s="389">
        <v>0.67357698153276013</v>
      </c>
      <c r="I118" s="388">
        <v>0.14899999999999999</v>
      </c>
      <c r="J118" s="389">
        <v>0.77646765341759516</v>
      </c>
      <c r="K118" s="388">
        <v>0.16</v>
      </c>
      <c r="L118" s="389">
        <v>9.2999999999999999E-2</v>
      </c>
      <c r="M118" s="388">
        <v>0.745</v>
      </c>
      <c r="N118" s="233"/>
      <c r="O118" s="234"/>
      <c r="P118" s="234"/>
      <c r="Q118" s="74" t="s">
        <v>507</v>
      </c>
      <c r="R118" s="52"/>
      <c r="S118" s="234"/>
    </row>
    <row r="119" spans="1:19" x14ac:dyDescent="0.2">
      <c r="A119" s="324" t="s">
        <v>1478</v>
      </c>
      <c r="B119" s="360">
        <v>35236</v>
      </c>
      <c r="C119" s="285">
        <v>11.161899999999999</v>
      </c>
      <c r="D119" s="386">
        <v>20.100000000000001</v>
      </c>
      <c r="E119" s="387">
        <v>4.7699999999999996</v>
      </c>
      <c r="F119" s="389">
        <v>0.114</v>
      </c>
      <c r="G119" s="388">
        <v>0.54712083541649881</v>
      </c>
      <c r="H119" s="389">
        <v>0.65488505340301062</v>
      </c>
      <c r="I119" s="388">
        <v>6.9000000000000006E-2</v>
      </c>
      <c r="J119" s="389">
        <v>0.87874430669034287</v>
      </c>
      <c r="K119" s="388">
        <v>0.10100000000000001</v>
      </c>
      <c r="L119" s="389">
        <v>6.6000000000000003E-2</v>
      </c>
      <c r="M119" s="388">
        <v>0.40100000000000002</v>
      </c>
      <c r="N119" s="233"/>
      <c r="O119" s="234"/>
      <c r="P119" s="234"/>
      <c r="Q119" s="74" t="s">
        <v>507</v>
      </c>
      <c r="R119" s="52"/>
      <c r="S119" s="234"/>
    </row>
    <row r="120" spans="1:19" x14ac:dyDescent="0.2">
      <c r="A120" s="324" t="s">
        <v>1479</v>
      </c>
      <c r="B120" s="360">
        <v>35237</v>
      </c>
      <c r="C120" s="285">
        <v>17.960699999999999</v>
      </c>
      <c r="D120" s="386">
        <v>4.4000000000000004</v>
      </c>
      <c r="E120" s="387">
        <v>5.59</v>
      </c>
      <c r="F120" s="389">
        <v>4.2000000000000003E-2</v>
      </c>
      <c r="G120" s="388">
        <v>0.14276646076929281</v>
      </c>
      <c r="H120" s="389">
        <v>0.1188272573962649</v>
      </c>
      <c r="I120" s="388">
        <v>5.6000000000000001E-2</v>
      </c>
      <c r="J120" s="389">
        <v>0.27412926115280689</v>
      </c>
      <c r="K120" s="388">
        <v>2.8000000000000001E-2</v>
      </c>
      <c r="L120" s="389">
        <v>2.1000000000000001E-2</v>
      </c>
      <c r="M120" s="388">
        <v>0.104</v>
      </c>
      <c r="N120" s="234" t="s">
        <v>1487</v>
      </c>
      <c r="P120" s="234"/>
      <c r="Q120" s="74" t="s">
        <v>507</v>
      </c>
      <c r="R120" s="52"/>
      <c r="S120" s="234"/>
    </row>
    <row r="121" spans="1:19" x14ac:dyDescent="0.2">
      <c r="A121" s="324" t="s">
        <v>1480</v>
      </c>
      <c r="B121" s="360">
        <v>35238</v>
      </c>
      <c r="C121" s="285">
        <v>24.649100000000001</v>
      </c>
      <c r="D121" s="386">
        <v>13.5</v>
      </c>
      <c r="E121" s="387">
        <v>4.8</v>
      </c>
      <c r="F121" s="389">
        <v>9.5000000000000001E-2</v>
      </c>
      <c r="G121" s="388">
        <v>0.47076788646076934</v>
      </c>
      <c r="H121" s="389">
        <v>0.39219670629385195</v>
      </c>
      <c r="I121" s="388">
        <v>8.7999999999999995E-2</v>
      </c>
      <c r="J121" s="389">
        <v>0.53990940775273644</v>
      </c>
      <c r="K121" s="388">
        <v>2.8000000000000001E-2</v>
      </c>
      <c r="L121" s="389">
        <v>3.1E-2</v>
      </c>
      <c r="M121" s="388">
        <v>9.8000000000000004E-2</v>
      </c>
      <c r="N121" s="233"/>
      <c r="O121" s="234"/>
      <c r="P121" s="234"/>
      <c r="Q121" s="74" t="s">
        <v>507</v>
      </c>
      <c r="R121" s="52"/>
      <c r="S121" s="234"/>
    </row>
    <row r="122" spans="1:19" x14ac:dyDescent="0.2">
      <c r="A122" s="324" t="s">
        <v>1481</v>
      </c>
      <c r="B122" s="360">
        <v>35239</v>
      </c>
      <c r="C122" s="285">
        <v>12.762699999999999</v>
      </c>
      <c r="D122" s="386">
        <v>10.1</v>
      </c>
      <c r="E122" s="387">
        <v>5.29</v>
      </c>
      <c r="F122" s="389">
        <v>8.7999999999999995E-2</v>
      </c>
      <c r="G122" s="388">
        <v>0.44041645976937344</v>
      </c>
      <c r="H122" s="389">
        <v>0.23231396389831566</v>
      </c>
      <c r="I122" s="388">
        <v>0.1</v>
      </c>
      <c r="J122" s="389">
        <v>0.63522846556475299</v>
      </c>
      <c r="K122" s="388">
        <v>4.8000000000000001E-2</v>
      </c>
      <c r="L122" s="389">
        <v>2.5000000000000001E-2</v>
      </c>
      <c r="M122" s="388">
        <v>8.8999999999999996E-2</v>
      </c>
      <c r="N122" s="233"/>
      <c r="O122" s="234"/>
      <c r="P122" s="234"/>
      <c r="Q122" s="74" t="s">
        <v>507</v>
      </c>
      <c r="R122" s="52"/>
      <c r="S122" s="234"/>
    </row>
    <row r="123" spans="1:19" x14ac:dyDescent="0.2">
      <c r="A123" s="324" t="s">
        <v>1482</v>
      </c>
      <c r="B123" s="360">
        <v>35240</v>
      </c>
      <c r="C123" s="285">
        <v>0.54049999999999998</v>
      </c>
      <c r="D123" s="386">
        <v>38</v>
      </c>
      <c r="E123" s="387">
        <v>5.18</v>
      </c>
      <c r="F123" s="389">
        <v>0.26200000000000001</v>
      </c>
      <c r="G123" s="388">
        <v>2.0003117248608984</v>
      </c>
      <c r="H123" s="389">
        <v>1.178592825466886</v>
      </c>
      <c r="I123" s="388">
        <v>0.17399999999999999</v>
      </c>
      <c r="J123" s="389">
        <v>2.8790530016505453</v>
      </c>
      <c r="K123" s="388">
        <v>0.14899999999999999</v>
      </c>
      <c r="L123" s="389">
        <v>7.3999999999999996E-2</v>
      </c>
      <c r="M123" s="388">
        <v>0.38600000000000001</v>
      </c>
      <c r="N123" s="233"/>
      <c r="O123" s="234"/>
      <c r="P123" s="234"/>
      <c r="Q123" s="74" t="s">
        <v>507</v>
      </c>
      <c r="R123" s="52"/>
      <c r="S123" s="234"/>
    </row>
    <row r="124" spans="1:19" x14ac:dyDescent="0.2">
      <c r="A124" s="324" t="s">
        <v>1483</v>
      </c>
      <c r="B124" s="360">
        <v>35241</v>
      </c>
      <c r="C124" s="285">
        <v>4.0594999999999999</v>
      </c>
      <c r="D124" s="386">
        <v>34.9</v>
      </c>
      <c r="E124" s="387">
        <v>4.6100000000000003</v>
      </c>
      <c r="F124" s="389">
        <v>0.105</v>
      </c>
      <c r="G124" s="388">
        <v>1.8629667752600596</v>
      </c>
      <c r="H124" s="389">
        <v>0.83679756823718021</v>
      </c>
      <c r="I124" s="388">
        <v>0.08</v>
      </c>
      <c r="J124" s="389">
        <v>1.7011320901487632</v>
      </c>
      <c r="K124" s="388">
        <v>9.2999999999999999E-2</v>
      </c>
      <c r="L124" s="389">
        <v>0.11899999999999999</v>
      </c>
      <c r="M124" s="388">
        <v>0.67</v>
      </c>
      <c r="N124" s="233"/>
      <c r="O124" s="234"/>
      <c r="P124" s="234"/>
      <c r="Q124" s="74" t="s">
        <v>507</v>
      </c>
      <c r="R124" s="52"/>
      <c r="S124" s="234"/>
    </row>
    <row r="125" spans="1:19" x14ac:dyDescent="0.2">
      <c r="A125" s="324" t="s">
        <v>1484</v>
      </c>
      <c r="B125" s="360">
        <v>35243</v>
      </c>
      <c r="C125" s="285">
        <v>0.61869999999999992</v>
      </c>
      <c r="D125" s="386">
        <v>57.7</v>
      </c>
      <c r="E125" s="387">
        <v>4.12</v>
      </c>
      <c r="F125" s="389">
        <v>0.39300000000000002</v>
      </c>
      <c r="G125" s="388">
        <v>2.160246304330296</v>
      </c>
      <c r="H125" s="389">
        <v>2.303446357560742</v>
      </c>
      <c r="I125" s="388">
        <v>0.19800000000000001</v>
      </c>
      <c r="J125" s="389">
        <v>1.4736187185828551</v>
      </c>
      <c r="K125" s="388">
        <v>0.23200000000000001</v>
      </c>
      <c r="L125" s="389">
        <v>0.192</v>
      </c>
      <c r="M125" s="388">
        <v>0.999</v>
      </c>
      <c r="N125" s="233"/>
      <c r="O125" s="234"/>
      <c r="P125" s="234"/>
      <c r="Q125" s="74" t="s">
        <v>507</v>
      </c>
      <c r="R125" s="52"/>
      <c r="S125" s="234"/>
    </row>
    <row r="126" spans="1:19" x14ac:dyDescent="0.2">
      <c r="A126" s="324" t="s">
        <v>1485</v>
      </c>
      <c r="B126" s="360">
        <v>35245</v>
      </c>
      <c r="C126" s="285">
        <v>6.5503999999999998</v>
      </c>
      <c r="D126" s="386">
        <v>13.2</v>
      </c>
      <c r="E126" s="387">
        <v>5.89</v>
      </c>
      <c r="F126" s="389">
        <v>0.17699999999999999</v>
      </c>
      <c r="G126" s="388">
        <v>0.47664119022659462</v>
      </c>
      <c r="H126" s="389">
        <v>0.59146601153421752</v>
      </c>
      <c r="I126" s="388">
        <v>0.14699999999999999</v>
      </c>
      <c r="J126" s="389">
        <v>0.94205842538299622</v>
      </c>
      <c r="K126" s="388">
        <v>0.108</v>
      </c>
      <c r="L126" s="389">
        <v>7.1999999999999995E-2</v>
      </c>
      <c r="M126" s="388">
        <v>0.45</v>
      </c>
      <c r="N126" s="233"/>
      <c r="O126" s="234"/>
      <c r="P126" s="234"/>
      <c r="Q126" s="74" t="s">
        <v>507</v>
      </c>
      <c r="R126" s="52"/>
      <c r="S126" s="234"/>
    </row>
    <row r="127" spans="1:19" x14ac:dyDescent="0.2">
      <c r="A127" s="324" t="s">
        <v>1486</v>
      </c>
      <c r="B127" s="360">
        <v>35246</v>
      </c>
      <c r="C127" s="285">
        <v>6.141</v>
      </c>
      <c r="D127" s="386">
        <v>6.6</v>
      </c>
      <c r="E127" s="387">
        <v>5.45</v>
      </c>
      <c r="F127" s="389">
        <v>0.20399999999999999</v>
      </c>
      <c r="G127" s="388">
        <v>0.21392379485525359</v>
      </c>
      <c r="H127" s="389">
        <v>0.13785296995690283</v>
      </c>
      <c r="I127" s="388">
        <v>0.20799999999999999</v>
      </c>
      <c r="J127" s="389">
        <v>0.24351584112558985</v>
      </c>
      <c r="K127" s="388">
        <v>0.06</v>
      </c>
      <c r="L127" s="389">
        <v>4.4999999999999998E-2</v>
      </c>
      <c r="M127" s="388">
        <v>0.17799999999999999</v>
      </c>
      <c r="N127" s="233"/>
      <c r="O127" s="234"/>
      <c r="P127" s="234"/>
      <c r="Q127" s="74" t="s">
        <v>507</v>
      </c>
      <c r="R127" s="52"/>
      <c r="S127" s="234"/>
    </row>
    <row r="128" spans="1:19" x14ac:dyDescent="0.2">
      <c r="A128" s="324" t="s">
        <v>1488</v>
      </c>
      <c r="B128" s="360">
        <v>35247</v>
      </c>
      <c r="C128" s="285">
        <v>2.7738</v>
      </c>
      <c r="D128" s="386">
        <v>6.7</v>
      </c>
      <c r="E128" s="387">
        <v>5.45</v>
      </c>
      <c r="F128" s="389">
        <v>0.13900000000000001</v>
      </c>
      <c r="G128" s="388">
        <v>0.2654281509555681</v>
      </c>
      <c r="H128" s="389">
        <v>0.11916104182715329</v>
      </c>
      <c r="I128" s="388">
        <v>0.108</v>
      </c>
      <c r="J128" s="389">
        <v>0.35762040668158052</v>
      </c>
      <c r="K128" s="388">
        <v>6.2E-2</v>
      </c>
      <c r="L128" s="389">
        <v>3.3000000000000002E-2</v>
      </c>
      <c r="M128" s="388">
        <v>0.161</v>
      </c>
      <c r="N128" s="233"/>
      <c r="O128" s="234"/>
      <c r="P128" s="234"/>
      <c r="Q128" s="74" t="s">
        <v>507</v>
      </c>
      <c r="R128" s="52"/>
      <c r="S128" s="234"/>
    </row>
    <row r="129" spans="1:19" x14ac:dyDescent="0.2">
      <c r="A129" s="324" t="s">
        <v>1489</v>
      </c>
      <c r="B129" s="360">
        <v>35248</v>
      </c>
      <c r="C129" s="285">
        <v>16.4588</v>
      </c>
      <c r="D129" s="386">
        <v>9.3000000000000007</v>
      </c>
      <c r="E129" s="387">
        <v>5.66</v>
      </c>
      <c r="F129" s="389">
        <v>0.16400000000000001</v>
      </c>
      <c r="G129" s="388">
        <v>0.33003449237964683</v>
      </c>
      <c r="H129" s="389">
        <v>0.20995040702879392</v>
      </c>
      <c r="I129" s="388">
        <v>0.14299999999999999</v>
      </c>
      <c r="J129" s="389">
        <v>0.6004404882610973</v>
      </c>
      <c r="K129" s="388">
        <v>5.5E-2</v>
      </c>
      <c r="L129" s="389">
        <v>4.2999999999999997E-2</v>
      </c>
      <c r="M129" s="388">
        <v>0.17899999999999999</v>
      </c>
      <c r="N129" s="233"/>
      <c r="O129" s="234"/>
      <c r="P129" s="234"/>
      <c r="Q129" s="74" t="s">
        <v>507</v>
      </c>
      <c r="R129" s="52"/>
      <c r="S129" s="234"/>
    </row>
    <row r="130" spans="1:19" x14ac:dyDescent="0.2">
      <c r="A130" s="324" t="s">
        <v>1490</v>
      </c>
      <c r="B130" s="360">
        <v>35250</v>
      </c>
      <c r="C130" s="285">
        <v>10.2166</v>
      </c>
      <c r="D130" s="386">
        <v>16.600000000000001</v>
      </c>
      <c r="E130" s="387">
        <v>4.71</v>
      </c>
      <c r="F130" s="389">
        <v>6.8000000000000005E-2</v>
      </c>
      <c r="G130" s="388">
        <v>0.48048142730424964</v>
      </c>
      <c r="H130" s="389">
        <v>0.53438887385230371</v>
      </c>
      <c r="I130" s="388">
        <v>5.3999999999999999E-2</v>
      </c>
      <c r="J130" s="389">
        <v>0.58157427240977877</v>
      </c>
      <c r="K130" s="388">
        <v>3.7999999999999999E-2</v>
      </c>
      <c r="L130" s="389">
        <v>3.7999999999999999E-2</v>
      </c>
      <c r="M130" s="388">
        <v>0.23599999999999999</v>
      </c>
      <c r="N130" s="233"/>
      <c r="O130" s="234"/>
      <c r="P130" s="234"/>
      <c r="Q130" s="74" t="s">
        <v>507</v>
      </c>
      <c r="R130" s="52"/>
      <c r="S130" s="234"/>
    </row>
    <row r="131" spans="1:19" x14ac:dyDescent="0.2">
      <c r="A131" s="324" t="s">
        <v>1491</v>
      </c>
      <c r="B131" s="360">
        <v>35251</v>
      </c>
      <c r="C131" s="285">
        <v>28.864999999999998</v>
      </c>
      <c r="D131" s="386">
        <v>6.6</v>
      </c>
      <c r="E131" s="387">
        <v>5.7</v>
      </c>
      <c r="F131" s="389">
        <v>4.2999999999999997E-2</v>
      </c>
      <c r="G131" s="388">
        <v>0.17371425368921861</v>
      </c>
      <c r="H131" s="389">
        <v>0.23898965251608337</v>
      </c>
      <c r="I131" s="388">
        <v>3.6999999999999998E-2</v>
      </c>
      <c r="J131" s="389">
        <v>0.39832790620322633</v>
      </c>
      <c r="K131" s="388">
        <v>0.16</v>
      </c>
      <c r="L131" s="389">
        <v>4.1000000000000002E-2</v>
      </c>
      <c r="M131" s="388">
        <v>0.193</v>
      </c>
      <c r="N131" s="233" t="s">
        <v>2150</v>
      </c>
      <c r="O131" s="234" t="s">
        <v>768</v>
      </c>
      <c r="P131" s="234"/>
      <c r="Q131" s="74" t="s">
        <v>507</v>
      </c>
      <c r="R131" s="52"/>
      <c r="S131" s="234"/>
    </row>
    <row r="132" spans="1:19" x14ac:dyDescent="0.2">
      <c r="A132" s="324" t="s">
        <v>1492</v>
      </c>
      <c r="B132" s="360">
        <v>35252</v>
      </c>
      <c r="C132" s="285">
        <v>2.5829</v>
      </c>
      <c r="D132" s="386">
        <v>10.6</v>
      </c>
      <c r="E132" s="387">
        <v>5.1100000000000003</v>
      </c>
      <c r="F132" s="389">
        <v>7.4999999999999997E-2</v>
      </c>
      <c r="G132" s="388">
        <v>0.37679502620756389</v>
      </c>
      <c r="H132" s="389">
        <v>0.33979255064437552</v>
      </c>
      <c r="I132" s="388">
        <v>4.2000000000000003E-2</v>
      </c>
      <c r="J132" s="389">
        <v>0.50004516880093131</v>
      </c>
      <c r="K132" s="388">
        <v>6.7000000000000004E-2</v>
      </c>
      <c r="L132" s="389">
        <v>0.03</v>
      </c>
      <c r="M132" s="388">
        <v>0.14799999999999999</v>
      </c>
      <c r="N132" s="233"/>
      <c r="O132" s="234"/>
      <c r="P132" s="234"/>
      <c r="Q132" s="74" t="s">
        <v>507</v>
      </c>
      <c r="R132" s="52"/>
      <c r="S132" s="234"/>
    </row>
    <row r="133" spans="1:19" x14ac:dyDescent="0.2">
      <c r="A133" s="324" t="s">
        <v>1493</v>
      </c>
      <c r="B133" s="360">
        <v>35253</v>
      </c>
      <c r="C133" s="285">
        <v>5.8604000000000003</v>
      </c>
      <c r="D133" s="386">
        <v>7.9</v>
      </c>
      <c r="E133" s="387">
        <v>5.18</v>
      </c>
      <c r="F133" s="389">
        <v>5.1999999999999998E-2</v>
      </c>
      <c r="G133" s="388">
        <v>0.25481102491734536</v>
      </c>
      <c r="H133" s="389">
        <v>0.26869646686514964</v>
      </c>
      <c r="I133" s="388">
        <v>4.2999999999999997E-2</v>
      </c>
      <c r="J133" s="389">
        <v>0.36959860302677527</v>
      </c>
      <c r="K133" s="388">
        <v>0.05</v>
      </c>
      <c r="L133" s="389">
        <v>2.4E-2</v>
      </c>
      <c r="M133" s="388">
        <v>0.121</v>
      </c>
      <c r="N133" s="233"/>
      <c r="O133" s="234"/>
      <c r="P133" s="234"/>
      <c r="Q133" s="74" t="s">
        <v>507</v>
      </c>
      <c r="R133" s="52"/>
      <c r="S133" s="234"/>
    </row>
    <row r="134" spans="1:19" x14ac:dyDescent="0.2">
      <c r="A134" s="324" t="s">
        <v>1494</v>
      </c>
      <c r="B134" s="360">
        <v>35254</v>
      </c>
      <c r="C134" s="285">
        <v>32.409299999999995</v>
      </c>
      <c r="D134" s="386">
        <v>9.1999999999999993</v>
      </c>
      <c r="E134" s="387">
        <v>4.84</v>
      </c>
      <c r="F134" s="389">
        <v>4.7E-2</v>
      </c>
      <c r="G134" s="388">
        <v>0.20601742440125798</v>
      </c>
      <c r="H134" s="389">
        <v>0.26135320938560513</v>
      </c>
      <c r="I134" s="388">
        <v>0.05</v>
      </c>
      <c r="J134" s="389">
        <v>0.18324636620655244</v>
      </c>
      <c r="K134" s="388">
        <v>0.02</v>
      </c>
      <c r="L134" s="389">
        <v>1.6E-2</v>
      </c>
      <c r="M134" s="388">
        <v>7.0000000000000007E-2</v>
      </c>
      <c r="N134" s="233"/>
      <c r="O134" s="234"/>
      <c r="P134" s="234"/>
      <c r="Q134" s="74" t="s">
        <v>507</v>
      </c>
      <c r="R134" s="52"/>
      <c r="S134" s="234"/>
    </row>
    <row r="135" spans="1:19" x14ac:dyDescent="0.2">
      <c r="A135" s="324" t="s">
        <v>1495</v>
      </c>
      <c r="B135" s="360">
        <v>35255</v>
      </c>
      <c r="C135" s="285">
        <v>4.6436999999999999</v>
      </c>
      <c r="D135" s="386">
        <v>26.6</v>
      </c>
      <c r="E135" s="387">
        <v>4.38</v>
      </c>
      <c r="F135" s="389">
        <v>0.192</v>
      </c>
      <c r="G135" s="388">
        <v>0.58778216917990478</v>
      </c>
      <c r="H135" s="389">
        <v>0.77471366409194076</v>
      </c>
      <c r="I135" s="388">
        <v>0.13300000000000001</v>
      </c>
      <c r="J135" s="389">
        <v>0.45733944786296349</v>
      </c>
      <c r="K135" s="388">
        <v>7.5999999999999998E-2</v>
      </c>
      <c r="L135" s="389">
        <v>5.0999999999999997E-2</v>
      </c>
      <c r="M135" s="388">
        <v>0.25700000000000001</v>
      </c>
      <c r="N135" s="233"/>
      <c r="O135" s="234"/>
      <c r="P135" s="234"/>
      <c r="Q135" s="74" t="s">
        <v>507</v>
      </c>
      <c r="R135" s="52"/>
      <c r="S135" s="234"/>
    </row>
    <row r="136" spans="1:19" x14ac:dyDescent="0.2">
      <c r="A136" s="324" t="s">
        <v>1496</v>
      </c>
      <c r="B136" s="360">
        <v>35256</v>
      </c>
      <c r="C136" s="285">
        <v>12.346399999999999</v>
      </c>
      <c r="D136" s="386">
        <v>12.8</v>
      </c>
      <c r="E136" s="387">
        <v>4.7</v>
      </c>
      <c r="F136" s="389">
        <v>4.7E-2</v>
      </c>
      <c r="G136" s="388">
        <v>0.31309226997822753</v>
      </c>
      <c r="H136" s="389">
        <v>0.2747045866211405</v>
      </c>
      <c r="I136" s="388">
        <v>4.1000000000000002E-2</v>
      </c>
      <c r="J136" s="389">
        <v>0.13821124230833193</v>
      </c>
      <c r="K136" s="388">
        <v>0.05</v>
      </c>
      <c r="L136" s="389">
        <v>2.1000000000000001E-2</v>
      </c>
      <c r="M136" s="388">
        <v>9.6000000000000002E-2</v>
      </c>
      <c r="N136" s="233"/>
      <c r="O136" s="234"/>
      <c r="P136" s="234"/>
      <c r="Q136" s="74" t="s">
        <v>507</v>
      </c>
      <c r="R136" s="52"/>
      <c r="S136" s="234"/>
    </row>
    <row r="137" spans="1:19" x14ac:dyDescent="0.2">
      <c r="A137" s="324" t="s">
        <v>1497</v>
      </c>
      <c r="B137" s="360">
        <v>35269</v>
      </c>
      <c r="C137" s="285">
        <v>3.9490999999999996</v>
      </c>
      <c r="D137" s="386">
        <v>34.299999999999997</v>
      </c>
      <c r="E137" s="387">
        <v>4.87</v>
      </c>
      <c r="F137" s="389">
        <v>0.39500000000000002</v>
      </c>
      <c r="G137" s="388">
        <v>0.98739272155471336</v>
      </c>
      <c r="H137" s="389">
        <v>1.3885432324956801</v>
      </c>
      <c r="I137" s="388">
        <v>0.23899999999999999</v>
      </c>
      <c r="J137" s="389">
        <v>1.1429603858307</v>
      </c>
      <c r="K137" s="388">
        <v>0.66200000000000003</v>
      </c>
      <c r="L137" s="389">
        <v>0.18</v>
      </c>
      <c r="M137" s="388">
        <v>1.458</v>
      </c>
      <c r="N137" s="233"/>
      <c r="O137" s="234"/>
      <c r="P137" s="234"/>
      <c r="Q137" s="74" t="s">
        <v>507</v>
      </c>
      <c r="R137" s="52"/>
      <c r="S137" s="234"/>
    </row>
    <row r="138" spans="1:19" x14ac:dyDescent="0.2">
      <c r="A138" s="324" t="s">
        <v>1498</v>
      </c>
      <c r="B138" s="360">
        <v>35270</v>
      </c>
      <c r="C138" s="285">
        <v>2.2447999999999997</v>
      </c>
      <c r="D138" s="386">
        <v>34.5</v>
      </c>
      <c r="E138" s="387">
        <v>6.12</v>
      </c>
      <c r="F138" s="389">
        <v>0.43</v>
      </c>
      <c r="G138" s="388">
        <v>0.98535965486654309</v>
      </c>
      <c r="H138" s="389">
        <v>1.2767254481480712</v>
      </c>
      <c r="I138" s="388">
        <v>0.215</v>
      </c>
      <c r="J138" s="389">
        <v>2.4124849991684685</v>
      </c>
      <c r="K138" s="388">
        <v>0.72399999999999998</v>
      </c>
      <c r="L138" s="389">
        <v>0.09</v>
      </c>
      <c r="M138" s="388">
        <v>1.218</v>
      </c>
      <c r="N138" s="233"/>
      <c r="O138" s="234"/>
      <c r="P138" s="234"/>
      <c r="Q138" s="74" t="s">
        <v>507</v>
      </c>
      <c r="R138" s="52"/>
      <c r="S138" s="234"/>
    </row>
    <row r="139" spans="1:19" x14ac:dyDescent="0.2">
      <c r="A139" s="324" t="s">
        <v>1499</v>
      </c>
      <c r="B139" s="360">
        <v>35273</v>
      </c>
      <c r="C139" s="285">
        <v>2.4012000000000002</v>
      </c>
      <c r="D139" s="386">
        <v>19</v>
      </c>
      <c r="E139" s="387">
        <v>6.32</v>
      </c>
      <c r="F139" s="389">
        <v>0.41799999999999998</v>
      </c>
      <c r="G139" s="388">
        <v>0.56451485041528915</v>
      </c>
      <c r="H139" s="389">
        <v>1.1328643584351772</v>
      </c>
      <c r="I139" s="388">
        <v>0.17899999999999999</v>
      </c>
      <c r="J139" s="389">
        <v>0.87119670713454178</v>
      </c>
      <c r="K139" s="388">
        <v>0.65400000000000003</v>
      </c>
      <c r="L139" s="389">
        <v>0.11899999999999999</v>
      </c>
      <c r="M139" s="388">
        <v>1.0429999999999999</v>
      </c>
      <c r="N139" s="233"/>
      <c r="O139" s="234"/>
      <c r="P139" s="234"/>
      <c r="Q139" s="74" t="s">
        <v>507</v>
      </c>
      <c r="R139" s="52"/>
      <c r="S139" s="234"/>
    </row>
    <row r="140" spans="1:19" x14ac:dyDescent="0.2">
      <c r="A140" s="324" t="s">
        <v>1500</v>
      </c>
      <c r="B140" s="360">
        <v>35274</v>
      </c>
      <c r="C140" s="285">
        <v>20.5459</v>
      </c>
      <c r="D140" s="386">
        <v>8</v>
      </c>
      <c r="E140" s="387">
        <v>6.05</v>
      </c>
      <c r="F140" s="389">
        <v>6.9000000000000006E-2</v>
      </c>
      <c r="G140" s="388">
        <v>0.1341824014192404</v>
      </c>
      <c r="H140" s="389">
        <v>0.21695988007744998</v>
      </c>
      <c r="I140" s="388">
        <v>5.5E-2</v>
      </c>
      <c r="J140" s="389">
        <v>0.52799800432396471</v>
      </c>
      <c r="K140" s="388">
        <v>7.9000000000000001E-2</v>
      </c>
      <c r="L140" s="389">
        <v>2.4E-2</v>
      </c>
      <c r="M140" s="388">
        <v>0.17399999999999999</v>
      </c>
      <c r="N140" s="233" t="s">
        <v>781</v>
      </c>
      <c r="O140" s="234"/>
      <c r="P140" s="234"/>
      <c r="Q140" s="74" t="s">
        <v>507</v>
      </c>
      <c r="R140" s="52"/>
      <c r="S140" s="234"/>
    </row>
    <row r="141" spans="1:19" x14ac:dyDescent="0.2">
      <c r="A141" s="324" t="s">
        <v>1501</v>
      </c>
      <c r="B141" s="360">
        <v>35275</v>
      </c>
      <c r="C141" s="285">
        <v>5.3452000000000002</v>
      </c>
      <c r="D141" s="386">
        <v>19.899999999999999</v>
      </c>
      <c r="E141" s="387">
        <v>4.82</v>
      </c>
      <c r="F141" s="389">
        <v>0.121</v>
      </c>
      <c r="G141" s="388">
        <v>0.56632202080477378</v>
      </c>
      <c r="H141" s="389">
        <v>0.58078490974578911</v>
      </c>
      <c r="I141" s="388">
        <v>4.8000000000000001E-2</v>
      </c>
      <c r="J141" s="389">
        <v>0.94185526359554306</v>
      </c>
      <c r="K141" s="388">
        <v>0.14299999999999999</v>
      </c>
      <c r="L141" s="389">
        <v>2.8000000000000001E-2</v>
      </c>
      <c r="M141" s="388">
        <v>0.26800000000000002</v>
      </c>
      <c r="N141" s="233"/>
      <c r="O141" s="234"/>
      <c r="P141" s="234"/>
      <c r="Q141" s="74" t="s">
        <v>507</v>
      </c>
      <c r="R141" s="52"/>
      <c r="S141" s="234"/>
    </row>
    <row r="142" spans="1:19" x14ac:dyDescent="0.2">
      <c r="A142" s="324" t="s">
        <v>1502</v>
      </c>
      <c r="B142" s="360">
        <v>35276</v>
      </c>
      <c r="C142" s="285">
        <v>5.1680999999999999</v>
      </c>
      <c r="D142" s="386">
        <v>10.4</v>
      </c>
      <c r="E142" s="387">
        <v>5.14</v>
      </c>
      <c r="F142" s="389">
        <v>6.3E-2</v>
      </c>
      <c r="G142" s="388">
        <v>0.30699306991371667</v>
      </c>
      <c r="H142" s="389">
        <v>0.27136674231225666</v>
      </c>
      <c r="I142" s="388">
        <v>5.0999999999999997E-2</v>
      </c>
      <c r="J142" s="389">
        <v>0.53653914851155826</v>
      </c>
      <c r="K142" s="388">
        <v>8.5000000000000006E-2</v>
      </c>
      <c r="L142" s="389">
        <v>2.3E-2</v>
      </c>
      <c r="M142" s="388">
        <v>0.17699999999999999</v>
      </c>
      <c r="N142" s="233"/>
      <c r="O142" s="234"/>
      <c r="P142" s="234"/>
      <c r="Q142" s="74" t="s">
        <v>507</v>
      </c>
      <c r="R142" s="52"/>
      <c r="S142" s="234"/>
    </row>
    <row r="143" spans="1:19" x14ac:dyDescent="0.2">
      <c r="A143" s="324" t="s">
        <v>1503</v>
      </c>
      <c r="B143" s="360">
        <v>35278</v>
      </c>
      <c r="C143" s="285">
        <v>4.2734000000000005</v>
      </c>
      <c r="D143" s="386">
        <v>15.6</v>
      </c>
      <c r="E143" s="387">
        <v>5.26</v>
      </c>
      <c r="F143" s="389">
        <v>0.128</v>
      </c>
      <c r="G143" s="388">
        <v>0.58823396177727605</v>
      </c>
      <c r="H143" s="389">
        <v>0.36649530511544637</v>
      </c>
      <c r="I143" s="388">
        <v>5.7000000000000002E-2</v>
      </c>
      <c r="J143" s="389">
        <v>0.89604367204390489</v>
      </c>
      <c r="K143" s="388">
        <v>0.20100000000000001</v>
      </c>
      <c r="L143" s="389">
        <v>5.2999999999999999E-2</v>
      </c>
      <c r="M143" s="388">
        <v>0.43</v>
      </c>
      <c r="N143" s="233"/>
      <c r="O143" s="234"/>
      <c r="P143" s="234"/>
      <c r="Q143" s="74" t="s">
        <v>507</v>
      </c>
      <c r="R143" s="52"/>
      <c r="S143" s="234"/>
    </row>
    <row r="144" spans="1:19" x14ac:dyDescent="0.2">
      <c r="A144" s="324" t="s">
        <v>1504</v>
      </c>
      <c r="B144" s="360">
        <v>35279</v>
      </c>
      <c r="C144" s="285">
        <v>15.635399999999999</v>
      </c>
      <c r="D144" s="386">
        <v>14.6</v>
      </c>
      <c r="E144" s="387">
        <v>4.84</v>
      </c>
      <c r="F144" s="389">
        <v>6.7000000000000004E-2</v>
      </c>
      <c r="G144" s="388">
        <v>0.48477345697927582</v>
      </c>
      <c r="H144" s="389">
        <v>0.45962116133330555</v>
      </c>
      <c r="I144" s="388">
        <v>5.7000000000000002E-2</v>
      </c>
      <c r="J144" s="389">
        <v>0.55983317811408617</v>
      </c>
      <c r="K144" s="388">
        <v>7.0999999999999994E-2</v>
      </c>
      <c r="L144" s="389">
        <v>2.9000000000000001E-2</v>
      </c>
      <c r="M144" s="388">
        <v>0.161</v>
      </c>
      <c r="N144" s="233"/>
      <c r="O144" s="234"/>
      <c r="P144" s="234"/>
      <c r="Q144" s="74" t="s">
        <v>507</v>
      </c>
      <c r="R144" s="52"/>
      <c r="S144" s="234"/>
    </row>
    <row r="145" spans="1:19" x14ac:dyDescent="0.2">
      <c r="A145" s="324" t="s">
        <v>1505</v>
      </c>
      <c r="B145" s="360">
        <v>35280</v>
      </c>
      <c r="C145" s="285">
        <v>4.5402000000000005</v>
      </c>
      <c r="D145" s="386">
        <v>30.2</v>
      </c>
      <c r="E145" s="387">
        <v>4.46</v>
      </c>
      <c r="F145" s="389">
        <v>0.10100000000000001</v>
      </c>
      <c r="G145" s="388">
        <v>0.83762347552616723</v>
      </c>
      <c r="H145" s="389">
        <v>1.0557601548999604</v>
      </c>
      <c r="I145" s="388">
        <v>7.8E-2</v>
      </c>
      <c r="J145" s="389">
        <v>1.0024197405621154</v>
      </c>
      <c r="K145" s="388">
        <v>8.4000000000000005E-2</v>
      </c>
      <c r="L145" s="389">
        <v>3.2000000000000001E-2</v>
      </c>
      <c r="M145" s="388">
        <v>0.183</v>
      </c>
      <c r="N145" s="233"/>
      <c r="O145" s="234"/>
      <c r="P145" s="234"/>
      <c r="Q145" s="74" t="s">
        <v>507</v>
      </c>
      <c r="R145" s="52"/>
      <c r="S145" s="234"/>
    </row>
    <row r="146" spans="1:19" x14ac:dyDescent="0.2">
      <c r="A146" s="324" t="s">
        <v>1506</v>
      </c>
      <c r="B146" s="360">
        <v>35284</v>
      </c>
      <c r="C146" s="285">
        <v>9.5128000000000004</v>
      </c>
      <c r="D146" s="386">
        <v>7.2</v>
      </c>
      <c r="E146" s="387">
        <v>6.05</v>
      </c>
      <c r="F146" s="389">
        <v>3.2000000000000001E-2</v>
      </c>
      <c r="G146" s="388">
        <v>0.2457751729699218</v>
      </c>
      <c r="H146" s="389">
        <v>0.26235456267827029</v>
      </c>
      <c r="I146" s="388">
        <v>3.6999999999999998E-2</v>
      </c>
      <c r="J146" s="389">
        <v>0.56682138699484441</v>
      </c>
      <c r="K146" s="388">
        <v>0.06</v>
      </c>
      <c r="L146" s="389">
        <v>0.02</v>
      </c>
      <c r="M146" s="388">
        <v>9.0999999999999998E-2</v>
      </c>
      <c r="N146" s="233"/>
      <c r="O146" s="234"/>
      <c r="P146" s="234"/>
      <c r="Q146" s="74" t="s">
        <v>507</v>
      </c>
      <c r="R146" s="52"/>
      <c r="S146" s="234"/>
    </row>
    <row r="147" spans="1:19" x14ac:dyDescent="0.2">
      <c r="A147" s="324" t="s">
        <v>1507</v>
      </c>
      <c r="B147" s="360">
        <v>35287</v>
      </c>
      <c r="C147" s="285">
        <v>1.2742</v>
      </c>
      <c r="D147" s="386">
        <v>13.7</v>
      </c>
      <c r="E147" s="387">
        <v>5.26</v>
      </c>
      <c r="F147" s="389">
        <v>0.13200000000000001</v>
      </c>
      <c r="G147" s="388">
        <v>0.52791965002822361</v>
      </c>
      <c r="H147" s="389">
        <v>0.48131714934105058</v>
      </c>
      <c r="I147" s="388">
        <v>7.0999999999999994E-2</v>
      </c>
      <c r="J147" s="389">
        <v>0.78889113587227677</v>
      </c>
      <c r="K147" s="388">
        <v>0.23400000000000001</v>
      </c>
      <c r="L147" s="389">
        <v>6.6000000000000003E-2</v>
      </c>
      <c r="M147" s="388">
        <v>0.33100000000000002</v>
      </c>
      <c r="N147" s="233"/>
      <c r="O147" s="234"/>
      <c r="P147" s="234"/>
      <c r="Q147" s="74" t="s">
        <v>507</v>
      </c>
      <c r="R147" s="52"/>
      <c r="S147" s="234"/>
    </row>
    <row r="148" spans="1:19" x14ac:dyDescent="0.2">
      <c r="A148" s="324" t="s">
        <v>1508</v>
      </c>
      <c r="B148" s="360">
        <v>35288</v>
      </c>
      <c r="C148" s="285">
        <v>18.558699999999998</v>
      </c>
      <c r="D148" s="386">
        <v>4.8</v>
      </c>
      <c r="E148" s="387">
        <v>5.19</v>
      </c>
      <c r="F148" s="389">
        <v>2.3E-2</v>
      </c>
      <c r="G148" s="388">
        <v>9.3295171357148612E-2</v>
      </c>
      <c r="H148" s="389">
        <v>0.10681101788428306</v>
      </c>
      <c r="I148" s="388">
        <v>2.9000000000000001E-2</v>
      </c>
      <c r="J148" s="389">
        <v>0.11181134209213368</v>
      </c>
      <c r="K148" s="388">
        <v>0.02</v>
      </c>
      <c r="L148" s="389">
        <v>1.4E-2</v>
      </c>
      <c r="M148" s="388">
        <v>6.4000000000000001E-2</v>
      </c>
      <c r="N148" s="233"/>
      <c r="O148" s="234"/>
      <c r="P148" s="234"/>
      <c r="Q148" s="74" t="s">
        <v>507</v>
      </c>
      <c r="R148" s="52"/>
      <c r="S148" s="234"/>
    </row>
    <row r="149" spans="1:19" x14ac:dyDescent="0.2">
      <c r="A149" s="324" t="s">
        <v>1509</v>
      </c>
      <c r="B149" s="360">
        <v>35289</v>
      </c>
      <c r="C149" s="285">
        <v>8.4455999999999989</v>
      </c>
      <c r="D149" s="386">
        <v>2.4</v>
      </c>
      <c r="E149" s="387">
        <v>5.5</v>
      </c>
      <c r="F149" s="389">
        <v>2.1999999999999999E-2</v>
      </c>
      <c r="G149" s="388">
        <v>3.0270104023869041E-2</v>
      </c>
      <c r="H149" s="389">
        <v>2.0360850284191458E-2</v>
      </c>
      <c r="I149" s="388">
        <v>3.9E-2</v>
      </c>
      <c r="J149" s="389">
        <v>4.2705720937967734E-2</v>
      </c>
      <c r="K149" s="388">
        <v>1.6E-2</v>
      </c>
      <c r="L149" s="389">
        <v>1.2999999999999999E-2</v>
      </c>
      <c r="M149" s="388">
        <v>5.1999999999999998E-2</v>
      </c>
      <c r="N149" s="233"/>
      <c r="O149" s="234"/>
      <c r="P149" s="234"/>
      <c r="Q149" s="74" t="s">
        <v>507</v>
      </c>
      <c r="R149" s="52"/>
      <c r="S149" s="234"/>
    </row>
    <row r="150" spans="1:19" x14ac:dyDescent="0.2">
      <c r="A150" s="324" t="s">
        <v>1510</v>
      </c>
      <c r="B150" s="360">
        <v>35290</v>
      </c>
      <c r="C150" s="285">
        <v>5.7914000000000003</v>
      </c>
      <c r="D150" s="386">
        <v>8.1</v>
      </c>
      <c r="E150" s="387">
        <v>5.56</v>
      </c>
      <c r="F150" s="389">
        <v>4.7E-2</v>
      </c>
      <c r="G150" s="388">
        <v>0.3280014256914765</v>
      </c>
      <c r="H150" s="389">
        <v>0.20728013158168682</v>
      </c>
      <c r="I150" s="388">
        <v>4.3999999999999997E-2</v>
      </c>
      <c r="J150" s="389">
        <v>0.50780984533510731</v>
      </c>
      <c r="K150" s="388">
        <v>2.8000000000000001E-2</v>
      </c>
      <c r="L150" s="389">
        <v>2.8000000000000001E-2</v>
      </c>
      <c r="M150" s="388">
        <v>0.14299999999999999</v>
      </c>
      <c r="N150" s="233"/>
      <c r="O150" s="234"/>
      <c r="P150" s="234"/>
      <c r="Q150" s="74" t="s">
        <v>507</v>
      </c>
      <c r="R150" s="52"/>
      <c r="S150" s="234"/>
    </row>
    <row r="151" spans="1:19" x14ac:dyDescent="0.2">
      <c r="A151" s="324" t="s">
        <v>1511</v>
      </c>
      <c r="B151" s="360">
        <v>35292</v>
      </c>
      <c r="C151" s="285">
        <v>10.014199999999999</v>
      </c>
      <c r="D151" s="386">
        <v>27.3</v>
      </c>
      <c r="E151" s="387">
        <v>4.4400000000000004</v>
      </c>
      <c r="F151" s="389">
        <v>7.6999999999999999E-2</v>
      </c>
      <c r="G151" s="388">
        <v>0.75562311910329816</v>
      </c>
      <c r="H151" s="389">
        <v>0.75568795153130264</v>
      </c>
      <c r="I151" s="388">
        <v>0.04</v>
      </c>
      <c r="J151" s="389">
        <v>0.87274964244137709</v>
      </c>
      <c r="K151" s="388">
        <v>5.0999999999999997E-2</v>
      </c>
      <c r="L151" s="389">
        <v>2.1999999999999999E-2</v>
      </c>
      <c r="M151" s="388">
        <v>0.121</v>
      </c>
      <c r="N151" s="234" t="s">
        <v>931</v>
      </c>
      <c r="O151" s="234"/>
      <c r="P151" s="234"/>
      <c r="Q151" s="74" t="s">
        <v>507</v>
      </c>
      <c r="R151" s="52"/>
      <c r="S151" s="234"/>
    </row>
    <row r="152" spans="1:19" x14ac:dyDescent="0.2">
      <c r="A152" s="324" t="s">
        <v>1512</v>
      </c>
      <c r="B152" s="360">
        <v>35297</v>
      </c>
      <c r="C152" s="285">
        <v>1.3823000000000001</v>
      </c>
      <c r="D152" s="386">
        <v>29.3</v>
      </c>
      <c r="E152" s="387">
        <v>4.54</v>
      </c>
      <c r="F152" s="389">
        <v>0.115</v>
      </c>
      <c r="G152" s="388">
        <v>0.80306134182727196</v>
      </c>
      <c r="H152" s="389">
        <v>0.94794778372301214</v>
      </c>
      <c r="I152" s="388">
        <v>0.06</v>
      </c>
      <c r="J152" s="389">
        <v>1.2741834192582737</v>
      </c>
      <c r="K152" s="388">
        <v>0.10299999999999999</v>
      </c>
      <c r="L152" s="389">
        <v>5.8000000000000003E-2</v>
      </c>
      <c r="M152" s="388">
        <v>0.36799999999999999</v>
      </c>
      <c r="N152" s="233"/>
      <c r="O152" s="234"/>
      <c r="P152" s="234"/>
      <c r="Q152" s="74" t="s">
        <v>507</v>
      </c>
      <c r="R152" s="52"/>
      <c r="S152" s="234"/>
    </row>
    <row r="153" spans="1:19" x14ac:dyDescent="0.2">
      <c r="A153" s="324" t="s">
        <v>1513</v>
      </c>
      <c r="B153" s="360">
        <v>35298</v>
      </c>
      <c r="C153" s="285">
        <v>8.8963999999999999</v>
      </c>
      <c r="D153" s="386">
        <v>16</v>
      </c>
      <c r="E153" s="387">
        <v>5.87</v>
      </c>
      <c r="F153" s="389">
        <v>6.6000000000000003E-2</v>
      </c>
      <c r="G153" s="388">
        <v>0.41361612289331501</v>
      </c>
      <c r="H153" s="389">
        <v>0.58912952051799883</v>
      </c>
      <c r="I153" s="388">
        <v>4.5999999999999999E-2</v>
      </c>
      <c r="J153" s="389">
        <v>1.359594861134209</v>
      </c>
      <c r="K153" s="388">
        <v>0.11799999999999999</v>
      </c>
      <c r="L153" s="389">
        <v>5.5E-2</v>
      </c>
      <c r="M153" s="388">
        <v>0.313</v>
      </c>
      <c r="N153" s="233"/>
      <c r="O153" s="234"/>
      <c r="P153" s="234"/>
      <c r="Q153" s="74" t="s">
        <v>507</v>
      </c>
      <c r="R153" s="52"/>
      <c r="S153" s="234"/>
    </row>
    <row r="154" spans="1:19" x14ac:dyDescent="0.2">
      <c r="A154" s="324" t="s">
        <v>1514</v>
      </c>
      <c r="B154" s="360">
        <v>35299</v>
      </c>
      <c r="C154" s="285">
        <v>32.839399999999998</v>
      </c>
      <c r="D154" s="386">
        <v>8.1999999999999993</v>
      </c>
      <c r="E154" s="387">
        <v>6</v>
      </c>
      <c r="F154" s="389">
        <v>1.7000000000000001E-2</v>
      </c>
      <c r="G154" s="388">
        <v>0.28011141037013143</v>
      </c>
      <c r="H154" s="389">
        <v>0.25701401178405614</v>
      </c>
      <c r="I154" s="388">
        <v>2.9000000000000001E-2</v>
      </c>
      <c r="J154" s="389">
        <v>0.6716445202062199</v>
      </c>
      <c r="K154" s="388">
        <v>2.7E-2</v>
      </c>
      <c r="L154" s="389">
        <v>1.7999999999999999E-2</v>
      </c>
      <c r="M154" s="388">
        <v>0.105</v>
      </c>
      <c r="N154" s="234"/>
      <c r="P154" s="234"/>
      <c r="Q154" s="74" t="s">
        <v>507</v>
      </c>
      <c r="R154" s="52"/>
      <c r="S154" s="234"/>
    </row>
    <row r="155" spans="1:19" x14ac:dyDescent="0.2">
      <c r="A155" s="324" t="s">
        <v>1515</v>
      </c>
      <c r="B155" s="360">
        <v>35301</v>
      </c>
      <c r="C155" s="285">
        <v>11.086</v>
      </c>
      <c r="D155" s="386">
        <v>12.3</v>
      </c>
      <c r="E155" s="387">
        <v>6.22</v>
      </c>
      <c r="F155" s="389">
        <v>0.125</v>
      </c>
      <c r="G155" s="388">
        <v>0.40954998951697447</v>
      </c>
      <c r="H155" s="389">
        <v>0.3317817243030543</v>
      </c>
      <c r="I155" s="388">
        <v>7.3999999999999996E-2</v>
      </c>
      <c r="J155" s="389">
        <v>1.0350313820056545</v>
      </c>
      <c r="K155" s="388">
        <v>3.5999999999999997E-2</v>
      </c>
      <c r="L155" s="389">
        <v>2.7E-2</v>
      </c>
      <c r="M155" s="388">
        <v>0.13900000000000001</v>
      </c>
      <c r="N155" s="233"/>
      <c r="O155" s="234"/>
      <c r="P155" s="234"/>
      <c r="Q155" s="74" t="s">
        <v>507</v>
      </c>
      <c r="R155" s="52"/>
      <c r="S155" s="234"/>
    </row>
    <row r="156" spans="1:19" x14ac:dyDescent="0.2">
      <c r="A156" s="324" t="s">
        <v>1516</v>
      </c>
      <c r="B156" s="360">
        <v>35302</v>
      </c>
      <c r="C156" s="285">
        <v>14.204800000000001</v>
      </c>
      <c r="D156" s="386">
        <v>7.1</v>
      </c>
      <c r="E156" s="387">
        <v>6.15</v>
      </c>
      <c r="F156" s="389">
        <v>0.223</v>
      </c>
      <c r="G156" s="388">
        <v>0.178458075961616</v>
      </c>
      <c r="H156" s="389">
        <v>0.18792063459016051</v>
      </c>
      <c r="I156" s="388">
        <v>0.158</v>
      </c>
      <c r="J156" s="389">
        <v>0.51402158656244801</v>
      </c>
      <c r="K156" s="388">
        <v>0.02</v>
      </c>
      <c r="L156" s="389">
        <v>5.7000000000000002E-2</v>
      </c>
      <c r="M156" s="388">
        <v>0.06</v>
      </c>
      <c r="N156" s="233"/>
      <c r="O156" s="234"/>
      <c r="P156" s="234"/>
      <c r="Q156" s="74" t="s">
        <v>507</v>
      </c>
      <c r="R156" s="52"/>
      <c r="S156" s="234"/>
    </row>
    <row r="157" spans="1:19" x14ac:dyDescent="0.2">
      <c r="A157" s="324" t="s">
        <v>1517</v>
      </c>
      <c r="B157" s="360">
        <v>35303</v>
      </c>
      <c r="C157" s="285">
        <v>1.3661999999999999</v>
      </c>
      <c r="D157" s="386">
        <v>8</v>
      </c>
      <c r="E157" s="387">
        <v>5.68</v>
      </c>
      <c r="F157" s="389">
        <v>0.122</v>
      </c>
      <c r="G157" s="388">
        <v>0.38854163373921458</v>
      </c>
      <c r="H157" s="389">
        <v>0.16822735316774584</v>
      </c>
      <c r="I157" s="388">
        <v>5.8999999999999997E-2</v>
      </c>
      <c r="J157" s="389">
        <v>0.53032740728421757</v>
      </c>
      <c r="K157" s="388">
        <v>2.3E-2</v>
      </c>
      <c r="L157" s="389">
        <v>4.7E-2</v>
      </c>
      <c r="M157" s="388">
        <v>0.156</v>
      </c>
      <c r="N157" s="233"/>
      <c r="O157" s="234"/>
      <c r="P157" s="234"/>
      <c r="Q157" s="74" t="s">
        <v>507</v>
      </c>
      <c r="R157" s="52"/>
      <c r="S157" s="234"/>
    </row>
    <row r="158" spans="1:19" x14ac:dyDescent="0.2">
      <c r="A158" s="324" t="s">
        <v>1518</v>
      </c>
      <c r="B158" s="360">
        <v>35304</v>
      </c>
      <c r="C158" s="285">
        <v>32.669200000000004</v>
      </c>
      <c r="D158" s="386">
        <v>4.3</v>
      </c>
      <c r="E158" s="387">
        <v>5.6</v>
      </c>
      <c r="F158" s="389">
        <v>3.5000000000000003E-2</v>
      </c>
      <c r="G158" s="388">
        <v>0.13576367551003951</v>
      </c>
      <c r="H158" s="389">
        <v>8.1109616705877463E-2</v>
      </c>
      <c r="I158" s="388">
        <v>1.4E-2</v>
      </c>
      <c r="J158" s="389">
        <v>0.21042273407616829</v>
      </c>
      <c r="K158" s="388">
        <v>1.4999999999999999E-2</v>
      </c>
      <c r="L158" s="389">
        <v>2.1000000000000001E-2</v>
      </c>
      <c r="M158" s="388">
        <v>5.7000000000000002E-2</v>
      </c>
      <c r="N158" s="233"/>
      <c r="O158" s="234"/>
      <c r="P158" s="234"/>
      <c r="Q158" s="74" t="s">
        <v>507</v>
      </c>
      <c r="R158" s="52"/>
      <c r="S158" s="234"/>
    </row>
    <row r="159" spans="1:19" x14ac:dyDescent="0.2">
      <c r="A159" s="324" t="s">
        <v>1519</v>
      </c>
      <c r="B159" s="360">
        <v>35305</v>
      </c>
      <c r="C159" s="285">
        <v>4.5655000000000001</v>
      </c>
      <c r="D159" s="386">
        <v>3.6</v>
      </c>
      <c r="E159" s="387">
        <v>5.36</v>
      </c>
      <c r="F159" s="389">
        <v>2.1000000000000001E-2</v>
      </c>
      <c r="G159" s="388">
        <v>5.4441007983227152E-2</v>
      </c>
      <c r="H159" s="389">
        <v>5.0067664633257685E-3</v>
      </c>
      <c r="I159" s="388">
        <v>1.4E-2</v>
      </c>
      <c r="J159" s="389">
        <v>1.3199950108099118E-2</v>
      </c>
      <c r="K159" s="388">
        <v>1.2E-2</v>
      </c>
      <c r="L159" s="389">
        <v>1.7000000000000001E-2</v>
      </c>
      <c r="M159" s="388">
        <v>5.6000000000000001E-2</v>
      </c>
      <c r="N159" s="233"/>
      <c r="O159" s="234"/>
      <c r="P159" s="234"/>
      <c r="Q159" s="74" t="s">
        <v>507</v>
      </c>
      <c r="R159" s="52"/>
      <c r="S159" s="234"/>
    </row>
    <row r="160" spans="1:19" x14ac:dyDescent="0.2">
      <c r="A160" s="324" t="s">
        <v>1520</v>
      </c>
      <c r="B160" s="360">
        <v>35306</v>
      </c>
      <c r="C160" s="285">
        <v>5.29</v>
      </c>
      <c r="D160" s="386">
        <v>12.2</v>
      </c>
      <c r="E160" s="387">
        <v>5</v>
      </c>
      <c r="F160" s="389">
        <v>8.3000000000000004E-2</v>
      </c>
      <c r="G160" s="388">
        <v>0.45427745665672126</v>
      </c>
      <c r="H160" s="389">
        <v>0.24065857467052529</v>
      </c>
      <c r="I160" s="388">
        <v>5.1999999999999998E-2</v>
      </c>
      <c r="J160" s="389">
        <v>0.53653914851155826</v>
      </c>
      <c r="K160" s="388">
        <v>4.1000000000000002E-2</v>
      </c>
      <c r="L160" s="389">
        <v>3.3000000000000002E-2</v>
      </c>
      <c r="M160" s="388">
        <v>0.19800000000000001</v>
      </c>
      <c r="N160" s="233"/>
      <c r="O160" s="234"/>
      <c r="P160" s="234"/>
      <c r="Q160" s="74" t="s">
        <v>507</v>
      </c>
      <c r="R160" s="52"/>
      <c r="S160" s="234"/>
    </row>
    <row r="161" spans="1:19" x14ac:dyDescent="0.2">
      <c r="A161" s="324" t="s">
        <v>1521</v>
      </c>
      <c r="B161" s="360">
        <v>35309</v>
      </c>
      <c r="C161" s="285">
        <v>11.4839</v>
      </c>
      <c r="D161" s="386">
        <v>36</v>
      </c>
      <c r="E161" s="387">
        <v>4.3</v>
      </c>
      <c r="F161" s="389">
        <v>0.22900000000000001</v>
      </c>
      <c r="G161" s="388">
        <v>0.81684101604709292</v>
      </c>
      <c r="H161" s="389">
        <v>1.1248535320938562</v>
      </c>
      <c r="I161" s="388">
        <v>0.16200000000000001</v>
      </c>
      <c r="J161" s="389">
        <v>0.96747869615832349</v>
      </c>
      <c r="K161" s="388">
        <v>5.3999999999999999E-2</v>
      </c>
      <c r="L161" s="389">
        <v>4.1000000000000002E-2</v>
      </c>
      <c r="M161" s="388">
        <v>0.192</v>
      </c>
      <c r="N161" s="233"/>
      <c r="O161" s="234"/>
      <c r="P161" s="234"/>
      <c r="Q161" s="74" t="s">
        <v>507</v>
      </c>
      <c r="R161" s="52"/>
      <c r="S161" s="234"/>
    </row>
    <row r="162" spans="1:19" x14ac:dyDescent="0.2">
      <c r="A162" s="324" t="s">
        <v>1522</v>
      </c>
      <c r="B162" s="360">
        <v>35312</v>
      </c>
      <c r="C162" s="285">
        <v>4.4298000000000002</v>
      </c>
      <c r="D162" s="386">
        <v>60.2</v>
      </c>
      <c r="E162" s="387">
        <v>4.07</v>
      </c>
      <c r="F162" s="389">
        <v>0.24299999999999999</v>
      </c>
      <c r="G162" s="388">
        <v>1.2810579098459802</v>
      </c>
      <c r="H162" s="389">
        <v>2.130546022360559</v>
      </c>
      <c r="I162" s="388">
        <v>0.17299999999999999</v>
      </c>
      <c r="J162" s="389">
        <v>1.587876351238982</v>
      </c>
      <c r="K162" s="388">
        <v>0.13800000000000001</v>
      </c>
      <c r="L162" s="389">
        <v>9.1999999999999998E-2</v>
      </c>
      <c r="M162" s="388">
        <v>0.72299999999999998</v>
      </c>
      <c r="N162" s="233"/>
      <c r="O162" s="234"/>
      <c r="P162" s="234"/>
      <c r="Q162" s="74" t="s">
        <v>507</v>
      </c>
      <c r="R162" s="52"/>
      <c r="S162" s="234"/>
    </row>
    <row r="163" spans="1:19" x14ac:dyDescent="0.2">
      <c r="A163" s="324" t="s">
        <v>1523</v>
      </c>
      <c r="B163" s="360">
        <v>35314</v>
      </c>
      <c r="C163" s="285">
        <v>2.2102999999999997</v>
      </c>
      <c r="D163" s="386">
        <v>32.5</v>
      </c>
      <c r="E163" s="387">
        <v>5.46</v>
      </c>
      <c r="F163" s="389">
        <v>0.376</v>
      </c>
      <c r="G163" s="388">
        <v>1.8085257672768325</v>
      </c>
      <c r="H163" s="389">
        <v>1.0864683225416918</v>
      </c>
      <c r="I163" s="388">
        <v>0.30299999999999999</v>
      </c>
      <c r="J163" s="389">
        <v>2.1282978380176285</v>
      </c>
      <c r="K163" s="388">
        <v>0.2</v>
      </c>
      <c r="L163" s="389">
        <v>0.107</v>
      </c>
      <c r="M163" s="388">
        <v>0.92600000000000005</v>
      </c>
      <c r="N163" s="233"/>
      <c r="O163" s="234"/>
      <c r="P163" s="234"/>
      <c r="Q163" s="74" t="s">
        <v>507</v>
      </c>
      <c r="R163" s="52"/>
      <c r="S163" s="234"/>
    </row>
    <row r="164" spans="1:19" x14ac:dyDescent="0.2">
      <c r="A164" s="324" t="s">
        <v>1524</v>
      </c>
      <c r="B164" s="360">
        <v>35315</v>
      </c>
      <c r="C164" s="285">
        <v>1.3041</v>
      </c>
      <c r="D164" s="386">
        <v>23.5</v>
      </c>
      <c r="E164" s="387">
        <v>6.6</v>
      </c>
      <c r="F164" s="389">
        <v>0.35399999999999998</v>
      </c>
      <c r="G164" s="388">
        <v>0.88099556487380049</v>
      </c>
      <c r="H164" s="389">
        <v>0.68726214319918399</v>
      </c>
      <c r="I164" s="388">
        <v>0.22700000000000001</v>
      </c>
      <c r="J164" s="389">
        <v>2.1477095293530684</v>
      </c>
      <c r="K164" s="388">
        <v>0.13300000000000001</v>
      </c>
      <c r="L164" s="389">
        <v>5.0999999999999997E-2</v>
      </c>
      <c r="M164" s="388">
        <v>0.28999999999999998</v>
      </c>
      <c r="N164" s="233"/>
      <c r="O164" s="234"/>
      <c r="P164" s="234"/>
      <c r="Q164" s="74" t="s">
        <v>507</v>
      </c>
      <c r="R164" s="52"/>
      <c r="S164" s="234"/>
    </row>
    <row r="165" spans="1:19" x14ac:dyDescent="0.2">
      <c r="A165" s="324" t="s">
        <v>1525</v>
      </c>
      <c r="B165" s="360">
        <v>35320</v>
      </c>
      <c r="C165" s="285">
        <v>12.495899999999999</v>
      </c>
      <c r="D165" s="386">
        <v>15.6</v>
      </c>
      <c r="E165" s="387">
        <v>4.76</v>
      </c>
      <c r="F165" s="389">
        <v>0.44</v>
      </c>
      <c r="G165" s="388">
        <v>0.43349499717764695</v>
      </c>
      <c r="H165" s="389">
        <v>0.42991434698423936</v>
      </c>
      <c r="I165" s="388">
        <v>0.26600000000000001</v>
      </c>
      <c r="J165" s="389">
        <v>0.47675113919840345</v>
      </c>
      <c r="K165" s="388">
        <v>4.5999999999999999E-2</v>
      </c>
      <c r="L165" s="389">
        <v>5.1999999999999998E-2</v>
      </c>
      <c r="M165" s="388">
        <v>0.161</v>
      </c>
      <c r="N165" s="233"/>
      <c r="O165" s="234"/>
      <c r="P165" s="234"/>
      <c r="Q165" s="74" t="s">
        <v>507</v>
      </c>
      <c r="R165" s="52"/>
      <c r="S165" s="234"/>
    </row>
    <row r="166" spans="1:19" x14ac:dyDescent="0.2">
      <c r="A166" s="324" t="s">
        <v>1526</v>
      </c>
      <c r="B166" s="360">
        <v>35321</v>
      </c>
      <c r="C166" s="285">
        <v>20.6264</v>
      </c>
      <c r="D166" s="386">
        <v>12.1</v>
      </c>
      <c r="E166" s="387">
        <v>4.83</v>
      </c>
      <c r="F166" s="389">
        <v>0.25600000000000001</v>
      </c>
      <c r="G166" s="388">
        <v>0.37950578179179095</v>
      </c>
      <c r="H166" s="389">
        <v>0.30474518540109513</v>
      </c>
      <c r="I166" s="388">
        <v>0.14000000000000001</v>
      </c>
      <c r="J166" s="389">
        <v>0.37037507068019287</v>
      </c>
      <c r="K166" s="388">
        <v>4.5999999999999999E-2</v>
      </c>
      <c r="L166" s="389">
        <v>3.5000000000000003E-2</v>
      </c>
      <c r="M166" s="388">
        <v>9.0999999999999998E-2</v>
      </c>
      <c r="N166" s="233"/>
      <c r="O166" s="234"/>
      <c r="P166" s="234"/>
      <c r="Q166" s="74" t="s">
        <v>507</v>
      </c>
      <c r="R166" s="52"/>
      <c r="S166" s="234"/>
    </row>
    <row r="167" spans="1:19" x14ac:dyDescent="0.2">
      <c r="A167" s="324" t="s">
        <v>1527</v>
      </c>
      <c r="B167" s="360">
        <v>35322</v>
      </c>
      <c r="C167" s="285">
        <v>13.408999999999999</v>
      </c>
      <c r="D167" s="386">
        <v>26.4</v>
      </c>
      <c r="E167" s="387">
        <v>4.38</v>
      </c>
      <c r="F167" s="389">
        <v>9.0999999999999998E-2</v>
      </c>
      <c r="G167" s="388">
        <v>0.52317582775582605</v>
      </c>
      <c r="H167" s="389">
        <v>0.75101496949886537</v>
      </c>
      <c r="I167" s="388">
        <v>0.48499999999999999</v>
      </c>
      <c r="J167" s="389">
        <v>0.50548044237485446</v>
      </c>
      <c r="K167" s="388">
        <v>3.9E-2</v>
      </c>
      <c r="L167" s="389">
        <v>2.5000000000000001E-2</v>
      </c>
      <c r="M167" s="388">
        <v>0.19500000000000001</v>
      </c>
      <c r="N167" s="233"/>
      <c r="O167" s="234"/>
      <c r="P167" s="234"/>
      <c r="Q167" s="74" t="s">
        <v>507</v>
      </c>
      <c r="R167" s="52"/>
      <c r="S167" s="234"/>
    </row>
    <row r="168" spans="1:19" x14ac:dyDescent="0.2">
      <c r="A168" s="324" t="s">
        <v>1528</v>
      </c>
      <c r="B168" s="360">
        <v>35328</v>
      </c>
      <c r="C168" s="285">
        <v>4.8047000000000004</v>
      </c>
      <c r="D168" s="386">
        <v>21.4</v>
      </c>
      <c r="E168" s="387">
        <v>5.67</v>
      </c>
      <c r="F168" s="389">
        <v>9.9000000000000005E-2</v>
      </c>
      <c r="G168" s="388">
        <v>1.0587759519393598</v>
      </c>
      <c r="H168" s="389">
        <v>0.87451520892756773</v>
      </c>
      <c r="I168" s="388">
        <v>3.6999999999999998E-2</v>
      </c>
      <c r="J168" s="389">
        <v>1.9862042574422083</v>
      </c>
      <c r="K168" s="388">
        <v>7.0999999999999994E-2</v>
      </c>
      <c r="L168" s="389">
        <v>3.4000000000000002E-2</v>
      </c>
      <c r="M168" s="388">
        <v>0.19900000000000001</v>
      </c>
      <c r="N168" s="233"/>
      <c r="O168" s="234"/>
      <c r="P168" s="234"/>
      <c r="Q168" s="74" t="s">
        <v>507</v>
      </c>
      <c r="R168" s="52"/>
      <c r="S168" s="234"/>
    </row>
    <row r="169" spans="1:19" x14ac:dyDescent="0.2">
      <c r="A169" s="324" t="s">
        <v>1529</v>
      </c>
      <c r="B169" s="360">
        <v>35329</v>
      </c>
      <c r="C169" s="285">
        <v>10.9779</v>
      </c>
      <c r="D169" s="386">
        <v>9.9</v>
      </c>
      <c r="E169" s="387">
        <v>4.9400000000000004</v>
      </c>
      <c r="F169" s="389">
        <v>6.8000000000000005E-2</v>
      </c>
      <c r="G169" s="388">
        <v>0.32370939601645032</v>
      </c>
      <c r="H169" s="389">
        <v>0.22663962857321315</v>
      </c>
      <c r="I169" s="388">
        <v>1.0999999999999999E-2</v>
      </c>
      <c r="J169" s="389">
        <v>0.37736327956095128</v>
      </c>
      <c r="K169" s="388">
        <v>3.1E-2</v>
      </c>
      <c r="L169" s="389">
        <v>1.2E-2</v>
      </c>
      <c r="M169" s="388">
        <v>6.8000000000000005E-2</v>
      </c>
      <c r="N169" s="233"/>
      <c r="O169" s="234"/>
      <c r="P169" s="234"/>
      <c r="Q169" s="74" t="s">
        <v>507</v>
      </c>
      <c r="R169" s="52"/>
      <c r="S169" s="234"/>
    </row>
    <row r="170" spans="1:19" x14ac:dyDescent="0.2">
      <c r="A170" s="324" t="s">
        <v>1530</v>
      </c>
      <c r="B170" s="360">
        <v>35330</v>
      </c>
      <c r="C170" s="285">
        <v>3.5535000000000001</v>
      </c>
      <c r="D170" s="386">
        <v>25.4</v>
      </c>
      <c r="E170" s="387">
        <v>4.74</v>
      </c>
      <c r="F170" s="389">
        <v>0.10199999999999999</v>
      </c>
      <c r="G170" s="388">
        <v>0.80825695669704056</v>
      </c>
      <c r="H170" s="389">
        <v>1.1038251129478878</v>
      </c>
      <c r="I170" s="388">
        <v>0.05</v>
      </c>
      <c r="J170" s="389">
        <v>1.5296412772326626</v>
      </c>
      <c r="K170" s="388">
        <v>0.10100000000000001</v>
      </c>
      <c r="L170" s="389">
        <v>1.9E-2</v>
      </c>
      <c r="M170" s="388">
        <v>0.10100000000000001</v>
      </c>
      <c r="N170" s="233"/>
      <c r="O170" s="234"/>
      <c r="P170" s="234"/>
      <c r="Q170" s="74" t="s">
        <v>507</v>
      </c>
      <c r="R170" s="52"/>
      <c r="S170" s="234"/>
    </row>
    <row r="171" spans="1:19" x14ac:dyDescent="0.2">
      <c r="A171" s="324" t="s">
        <v>1531</v>
      </c>
      <c r="B171" s="360">
        <v>35331</v>
      </c>
      <c r="C171" s="285">
        <v>6.2835999999999999</v>
      </c>
      <c r="D171" s="386">
        <v>33.5</v>
      </c>
      <c r="E171" s="387">
        <v>4.3</v>
      </c>
      <c r="F171" s="389">
        <v>0.107</v>
      </c>
      <c r="G171" s="388">
        <v>0.82294021611160384</v>
      </c>
      <c r="H171" s="389">
        <v>1.0243844183964523</v>
      </c>
      <c r="I171" s="388">
        <v>2.7E-2</v>
      </c>
      <c r="J171" s="389">
        <v>0.9550552137036421</v>
      </c>
      <c r="K171" s="388">
        <v>7.4999999999999997E-2</v>
      </c>
      <c r="L171" s="389">
        <v>1.7000000000000001E-2</v>
      </c>
      <c r="M171" s="388">
        <v>9.5000000000000001E-2</v>
      </c>
      <c r="N171" s="233"/>
      <c r="O171" s="234"/>
      <c r="P171" s="234"/>
      <c r="Q171" s="74" t="s">
        <v>507</v>
      </c>
      <c r="R171" s="52"/>
      <c r="S171" s="234"/>
    </row>
    <row r="172" spans="1:19" x14ac:dyDescent="0.2">
      <c r="A172" s="324" t="s">
        <v>1532</v>
      </c>
      <c r="B172" s="360">
        <v>35335</v>
      </c>
      <c r="C172" s="285">
        <v>4.9611000000000001</v>
      </c>
      <c r="D172" s="386">
        <v>12.2</v>
      </c>
      <c r="E172" s="387">
        <v>4.9000000000000004</v>
      </c>
      <c r="F172" s="389">
        <v>0.61499999999999999</v>
      </c>
      <c r="G172" s="388">
        <v>0.3842496040641884</v>
      </c>
      <c r="H172" s="389">
        <v>0.35781690991234827</v>
      </c>
      <c r="I172" s="388">
        <v>0.39500000000000002</v>
      </c>
      <c r="J172" s="389">
        <v>0.35639865291867617</v>
      </c>
      <c r="K172" s="388">
        <v>6.7000000000000004E-2</v>
      </c>
      <c r="L172" s="389">
        <v>5.8000000000000003E-2</v>
      </c>
      <c r="M172" s="388">
        <v>0.125</v>
      </c>
      <c r="N172" s="233"/>
      <c r="O172" s="234"/>
      <c r="P172" s="234"/>
      <c r="Q172" s="74" t="s">
        <v>507</v>
      </c>
      <c r="R172" s="52"/>
      <c r="S172" s="234"/>
    </row>
    <row r="173" spans="1:19" x14ac:dyDescent="0.2">
      <c r="A173" s="324" t="s">
        <v>1533</v>
      </c>
      <c r="B173" s="360">
        <v>35336</v>
      </c>
      <c r="C173" s="285">
        <v>2.3736000000000002</v>
      </c>
      <c r="D173" s="386">
        <v>18.7</v>
      </c>
      <c r="E173" s="387">
        <v>4.95</v>
      </c>
      <c r="F173" s="389">
        <v>0.78200000000000003</v>
      </c>
      <c r="G173" s="388">
        <v>0.66029488105797918</v>
      </c>
      <c r="H173" s="389">
        <v>0.55207944868938807</v>
      </c>
      <c r="I173" s="388">
        <v>0.59</v>
      </c>
      <c r="J173" s="389">
        <v>0.87197317478795944</v>
      </c>
      <c r="K173" s="388">
        <v>6.8000000000000005E-2</v>
      </c>
      <c r="L173" s="389">
        <v>8.2000000000000003E-2</v>
      </c>
      <c r="M173" s="388">
        <v>0.122</v>
      </c>
      <c r="N173" s="233"/>
      <c r="O173" s="234"/>
      <c r="P173" s="234"/>
      <c r="Q173" s="74" t="s">
        <v>507</v>
      </c>
      <c r="R173" s="52"/>
      <c r="S173" s="234"/>
    </row>
    <row r="174" spans="1:19" x14ac:dyDescent="0.2">
      <c r="A174" s="324" t="s">
        <v>1535</v>
      </c>
      <c r="B174" s="360">
        <v>35339</v>
      </c>
      <c r="C174" s="285">
        <v>6.6033000000000008</v>
      </c>
      <c r="D174" s="386">
        <v>14.7</v>
      </c>
      <c r="E174" s="387">
        <v>4.6500000000000004</v>
      </c>
      <c r="F174" s="389">
        <v>9.8000000000000004E-2</v>
      </c>
      <c r="G174" s="388">
        <v>0.46353920490283046</v>
      </c>
      <c r="H174" s="389">
        <v>0.29406408361266684</v>
      </c>
      <c r="I174" s="388">
        <v>3.1E-2</v>
      </c>
      <c r="J174" s="389">
        <v>0.29195183768501581</v>
      </c>
      <c r="K174" s="388">
        <v>8.6999999999999994E-2</v>
      </c>
      <c r="L174" s="389">
        <v>2.9000000000000001E-2</v>
      </c>
      <c r="M174" s="388">
        <v>0.13800000000000001</v>
      </c>
      <c r="N174" s="233"/>
      <c r="O174" s="234"/>
      <c r="P174" s="234"/>
      <c r="Q174" s="74" t="s">
        <v>507</v>
      </c>
      <c r="R174" s="52"/>
      <c r="S174" s="234"/>
    </row>
    <row r="175" spans="1:19" x14ac:dyDescent="0.2">
      <c r="A175" s="324" t="s">
        <v>1536</v>
      </c>
      <c r="B175" s="360">
        <v>35340</v>
      </c>
      <c r="C175" s="285">
        <v>11.1343</v>
      </c>
      <c r="D175" s="386">
        <v>12.9</v>
      </c>
      <c r="E175" s="387">
        <v>4.5999999999999996</v>
      </c>
      <c r="F175" s="389">
        <v>4.2000000000000003E-2</v>
      </c>
      <c r="G175" s="388">
        <v>0.26271739537134098</v>
      </c>
      <c r="H175" s="389">
        <v>0.26635997584893095</v>
      </c>
      <c r="I175" s="388">
        <v>7.0000000000000001E-3</v>
      </c>
      <c r="J175" s="389">
        <v>5.9788009313154825E-2</v>
      </c>
      <c r="K175" s="388">
        <v>4.3999999999999997E-2</v>
      </c>
      <c r="L175" s="389">
        <v>1.0999999999999999E-2</v>
      </c>
      <c r="M175" s="388">
        <v>4.8000000000000001E-2</v>
      </c>
      <c r="N175" s="233"/>
      <c r="O175" s="234"/>
      <c r="P175" s="234"/>
      <c r="Q175" s="74" t="s">
        <v>507</v>
      </c>
      <c r="R175" s="52"/>
      <c r="S175" s="234"/>
    </row>
    <row r="176" spans="1:19" x14ac:dyDescent="0.2">
      <c r="A176" s="324" t="s">
        <v>1537</v>
      </c>
      <c r="B176" s="360">
        <v>35343</v>
      </c>
      <c r="C176" s="285">
        <v>1.0327</v>
      </c>
      <c r="D176" s="386"/>
      <c r="E176" s="387"/>
      <c r="F176" s="389"/>
      <c r="G176" s="388"/>
      <c r="H176" s="389"/>
      <c r="I176" s="388"/>
      <c r="J176" s="389"/>
      <c r="K176" s="388"/>
      <c r="L176" s="389"/>
      <c r="M176" s="388"/>
      <c r="N176" s="233" t="s">
        <v>935</v>
      </c>
      <c r="O176" s="234"/>
      <c r="P176" s="234"/>
      <c r="Q176" s="74" t="s">
        <v>507</v>
      </c>
      <c r="R176" s="52"/>
      <c r="S176" s="234"/>
    </row>
    <row r="177" spans="1:19" x14ac:dyDescent="0.2">
      <c r="A177" s="324" t="s">
        <v>1537</v>
      </c>
      <c r="B177" s="360">
        <v>35346</v>
      </c>
      <c r="C177" s="285">
        <v>0.4738</v>
      </c>
      <c r="D177" s="386"/>
      <c r="E177" s="387"/>
      <c r="F177" s="389"/>
      <c r="G177" s="388"/>
      <c r="H177" s="389"/>
      <c r="I177" s="388"/>
      <c r="J177" s="389"/>
      <c r="K177" s="388"/>
      <c r="L177" s="389"/>
      <c r="M177" s="388"/>
      <c r="N177" s="233" t="s">
        <v>936</v>
      </c>
      <c r="O177" s="234"/>
      <c r="P177" s="234"/>
      <c r="Q177" s="74" t="s">
        <v>507</v>
      </c>
      <c r="R177" s="52"/>
      <c r="S177" s="234"/>
    </row>
    <row r="178" spans="1:19" x14ac:dyDescent="0.2">
      <c r="A178" s="324" t="s">
        <v>1537</v>
      </c>
      <c r="B178" s="360">
        <v>35347</v>
      </c>
      <c r="C178" s="285">
        <v>3.3855999999999997</v>
      </c>
      <c r="D178" s="386">
        <v>81.7</v>
      </c>
      <c r="E178" s="387">
        <v>3.95</v>
      </c>
      <c r="F178" s="389">
        <v>0.39600000000000002</v>
      </c>
      <c r="G178" s="388">
        <v>2.1916458898475928</v>
      </c>
      <c r="H178" s="389">
        <v>2.4349574233307658</v>
      </c>
      <c r="I178" s="388">
        <v>0.23699999999999999</v>
      </c>
      <c r="J178" s="389">
        <v>2.6889074837851323</v>
      </c>
      <c r="K178" s="388">
        <v>0.26500000000000001</v>
      </c>
      <c r="L178" s="389">
        <v>6.9000000000000006E-2</v>
      </c>
      <c r="M178" s="388">
        <v>0.38600000000000001</v>
      </c>
      <c r="N178" s="233" t="s">
        <v>937</v>
      </c>
      <c r="O178" s="234"/>
      <c r="P178" s="234"/>
      <c r="Q178" s="74" t="s">
        <v>507</v>
      </c>
      <c r="R178" s="52"/>
      <c r="S178" s="234"/>
    </row>
    <row r="179" spans="1:19" x14ac:dyDescent="0.2">
      <c r="A179" s="324" t="s">
        <v>1538</v>
      </c>
      <c r="B179" s="360">
        <v>35353</v>
      </c>
      <c r="C179" s="285">
        <v>2.4402999999999997</v>
      </c>
      <c r="D179" s="386">
        <v>24.6</v>
      </c>
      <c r="E179" s="387">
        <v>5.2</v>
      </c>
      <c r="F179" s="389">
        <v>9.1999999999999998E-2</v>
      </c>
      <c r="G179" s="388">
        <v>1.0687153890815257</v>
      </c>
      <c r="H179" s="389">
        <v>1.0884710291270221</v>
      </c>
      <c r="I179" s="388">
        <v>3.4000000000000002E-2</v>
      </c>
      <c r="J179" s="389">
        <v>1.9116633627141193</v>
      </c>
      <c r="K179" s="388">
        <v>0.17</v>
      </c>
      <c r="L179" s="389">
        <v>4.1000000000000002E-2</v>
      </c>
      <c r="M179" s="388">
        <v>0.34899999999999998</v>
      </c>
      <c r="N179" s="233"/>
      <c r="O179" s="234"/>
      <c r="P179" s="234"/>
      <c r="Q179" s="74" t="s">
        <v>507</v>
      </c>
      <c r="R179" s="52"/>
      <c r="S179" s="234"/>
    </row>
    <row r="180" spans="1:19" x14ac:dyDescent="0.2">
      <c r="A180" s="324" t="s">
        <v>1539</v>
      </c>
      <c r="B180" s="360">
        <v>35354</v>
      </c>
      <c r="C180" s="285">
        <v>7.1484000000000005</v>
      </c>
      <c r="D180" s="386">
        <v>22.7</v>
      </c>
      <c r="E180" s="387">
        <v>4.4400000000000004</v>
      </c>
      <c r="F180" s="389">
        <v>6.2E-2</v>
      </c>
      <c r="G180" s="388">
        <v>0.89206448350939427</v>
      </c>
      <c r="H180" s="389">
        <v>0.30608032312464867</v>
      </c>
      <c r="I180" s="388">
        <v>1.4E-2</v>
      </c>
      <c r="J180" s="389">
        <v>0.57769193414269071</v>
      </c>
      <c r="K180" s="388">
        <v>4.1000000000000002E-2</v>
      </c>
      <c r="L180" s="389">
        <v>1.6E-2</v>
      </c>
      <c r="M180" s="388">
        <v>0.113</v>
      </c>
      <c r="N180" s="233"/>
      <c r="O180" s="234"/>
      <c r="P180" s="234"/>
      <c r="Q180" s="74" t="s">
        <v>507</v>
      </c>
      <c r="R180" s="52"/>
      <c r="S180" s="234"/>
    </row>
    <row r="181" spans="1:19" x14ac:dyDescent="0.2">
      <c r="A181" s="324" t="s">
        <v>1540</v>
      </c>
      <c r="B181" s="360">
        <v>35355</v>
      </c>
      <c r="C181" s="285">
        <v>3.7490000000000001</v>
      </c>
      <c r="D181" s="386">
        <v>26.5</v>
      </c>
      <c r="E181" s="387">
        <v>4.29</v>
      </c>
      <c r="F181" s="389">
        <v>0.152</v>
      </c>
      <c r="G181" s="388">
        <v>0.7441024078703331</v>
      </c>
      <c r="H181" s="389">
        <v>0.34947229914013866</v>
      </c>
      <c r="I181" s="388">
        <v>2.3E-2</v>
      </c>
      <c r="J181" s="389">
        <v>0.2694342757359055</v>
      </c>
      <c r="K181" s="388">
        <v>3.7999999999999999E-2</v>
      </c>
      <c r="L181" s="389">
        <v>1.4999999999999999E-2</v>
      </c>
      <c r="M181" s="388">
        <v>0.12</v>
      </c>
      <c r="N181" s="233"/>
      <c r="O181" s="234"/>
      <c r="P181" s="234"/>
      <c r="Q181" s="74" t="s">
        <v>507</v>
      </c>
      <c r="R181" s="52"/>
      <c r="S181" s="234"/>
    </row>
    <row r="182" spans="1:19" x14ac:dyDescent="0.2">
      <c r="A182" s="324" t="s">
        <v>1541</v>
      </c>
      <c r="B182" s="360">
        <v>35356</v>
      </c>
      <c r="C182" s="285">
        <v>2.3736000000000002</v>
      </c>
      <c r="D182" s="386">
        <v>7.8</v>
      </c>
      <c r="E182" s="387">
        <v>4.8899999999999997</v>
      </c>
      <c r="F182" s="389">
        <v>9.6000000000000002E-2</v>
      </c>
      <c r="G182" s="388">
        <v>0.18591265381824046</v>
      </c>
      <c r="H182" s="389">
        <v>0.14920164060710792</v>
      </c>
      <c r="I182" s="388">
        <v>4.3999999999999997E-2</v>
      </c>
      <c r="J182" s="389">
        <v>9.3176118410111419E-2</v>
      </c>
      <c r="K182" s="388">
        <v>5.7000000000000002E-2</v>
      </c>
      <c r="L182" s="389">
        <v>1.4E-2</v>
      </c>
      <c r="M182" s="388">
        <v>8.8999999999999996E-2</v>
      </c>
      <c r="N182" s="233"/>
      <c r="O182" s="234"/>
      <c r="P182" s="234"/>
      <c r="Q182" s="74" t="s">
        <v>507</v>
      </c>
      <c r="R182" s="52"/>
      <c r="S182" s="234"/>
    </row>
    <row r="183" spans="1:19" x14ac:dyDescent="0.2">
      <c r="A183" s="324" t="s">
        <v>1542</v>
      </c>
      <c r="B183" s="360">
        <v>35357</v>
      </c>
      <c r="C183" s="285">
        <v>5.4809000000000001</v>
      </c>
      <c r="D183" s="386">
        <v>5.9</v>
      </c>
      <c r="E183" s="387">
        <v>5.17</v>
      </c>
      <c r="F183" s="389">
        <v>0.29199999999999998</v>
      </c>
      <c r="G183" s="388">
        <v>0.14005570518506572</v>
      </c>
      <c r="H183" s="389">
        <v>9.8800191542961824E-2</v>
      </c>
      <c r="I183" s="388">
        <v>0.157</v>
      </c>
      <c r="J183" s="389">
        <v>0.13821124230833193</v>
      </c>
      <c r="K183" s="388">
        <v>4.3999999999999997E-2</v>
      </c>
      <c r="L183" s="389">
        <v>2.3E-2</v>
      </c>
      <c r="M183" s="388">
        <v>6.3E-2</v>
      </c>
      <c r="N183" s="233"/>
      <c r="O183" s="234"/>
      <c r="P183" s="234"/>
      <c r="Q183" s="74" t="s">
        <v>507</v>
      </c>
      <c r="R183" s="52"/>
      <c r="S183" s="234"/>
    </row>
    <row r="184" spans="1:19" x14ac:dyDescent="0.2">
      <c r="A184" s="324" t="s">
        <v>1543</v>
      </c>
      <c r="B184" s="360">
        <v>35358</v>
      </c>
      <c r="C184" s="285">
        <v>6.9483000000000006</v>
      </c>
      <c r="D184" s="386">
        <v>5.9</v>
      </c>
      <c r="E184" s="387">
        <v>5.19</v>
      </c>
      <c r="F184" s="389">
        <v>0.39400000000000002</v>
      </c>
      <c r="G184" s="388">
        <v>0.12085451979679059</v>
      </c>
      <c r="H184" s="389">
        <v>9.8800191542961824E-2</v>
      </c>
      <c r="I184" s="388">
        <v>0.248</v>
      </c>
      <c r="J184" s="389">
        <v>0.10559960086479295</v>
      </c>
      <c r="K184" s="388">
        <v>8.2000000000000003E-2</v>
      </c>
      <c r="L184" s="389">
        <v>3.7999999999999999E-2</v>
      </c>
      <c r="M184" s="388">
        <v>9.9000000000000005E-2</v>
      </c>
      <c r="N184" s="233"/>
      <c r="O184" s="234"/>
      <c r="P184" s="234"/>
      <c r="Q184" s="74" t="s">
        <v>507</v>
      </c>
      <c r="R184" s="52"/>
      <c r="S184" s="234"/>
    </row>
    <row r="185" spans="1:19" x14ac:dyDescent="0.2">
      <c r="A185" s="324" t="s">
        <v>1544</v>
      </c>
      <c r="B185" s="360">
        <v>35359</v>
      </c>
      <c r="C185" s="285">
        <v>8.0361999999999991</v>
      </c>
      <c r="D185" s="386">
        <v>7.3</v>
      </c>
      <c r="E185" s="387">
        <v>4.92</v>
      </c>
      <c r="F185" s="389">
        <v>0.111</v>
      </c>
      <c r="G185" s="388">
        <v>0.15993457946939763</v>
      </c>
      <c r="H185" s="389">
        <v>0.15420840707043368</v>
      </c>
      <c r="I185" s="388">
        <v>7.0000000000000007E-2</v>
      </c>
      <c r="J185" s="389">
        <v>0.13821124230833193</v>
      </c>
      <c r="K185" s="388">
        <v>4.8000000000000001E-2</v>
      </c>
      <c r="L185" s="389">
        <v>2.1000000000000001E-2</v>
      </c>
      <c r="M185" s="388">
        <v>8.5999999999999993E-2</v>
      </c>
      <c r="N185" s="233"/>
      <c r="O185" s="234"/>
      <c r="P185" s="234"/>
      <c r="Q185" s="74" t="s">
        <v>507</v>
      </c>
      <c r="R185" s="52"/>
      <c r="S185" s="234"/>
    </row>
    <row r="186" spans="1:19" x14ac:dyDescent="0.2">
      <c r="A186" s="324" t="s">
        <v>1545</v>
      </c>
      <c r="B186" s="360">
        <v>35363</v>
      </c>
      <c r="C186" s="285">
        <v>0.98899999999999999</v>
      </c>
      <c r="D186" s="386">
        <v>52.8</v>
      </c>
      <c r="E186" s="387">
        <v>4.12</v>
      </c>
      <c r="F186" s="389">
        <v>0.307</v>
      </c>
      <c r="G186" s="388">
        <v>1.3479232142569146</v>
      </c>
      <c r="H186" s="389">
        <v>1.7727291124482105</v>
      </c>
      <c r="I186" s="388">
        <v>0.214</v>
      </c>
      <c r="J186" s="389">
        <v>1.6313585398303676</v>
      </c>
      <c r="K186" s="388">
        <v>0.14899999999999999</v>
      </c>
      <c r="L186" s="389">
        <v>8.2000000000000003E-2</v>
      </c>
      <c r="M186" s="388">
        <v>0.52200000000000002</v>
      </c>
      <c r="N186" s="233"/>
      <c r="O186" s="234"/>
      <c r="P186" s="234"/>
      <c r="Q186" s="74" t="s">
        <v>507</v>
      </c>
      <c r="R186" s="52"/>
      <c r="S186" s="234"/>
    </row>
    <row r="187" spans="1:19" x14ac:dyDescent="0.2">
      <c r="A187" s="324" t="s">
        <v>1546</v>
      </c>
      <c r="B187" s="360">
        <v>35364</v>
      </c>
      <c r="C187" s="285">
        <v>27.436700000000002</v>
      </c>
      <c r="D187" s="386">
        <v>8.9</v>
      </c>
      <c r="E187" s="387">
        <v>4.84</v>
      </c>
      <c r="F187" s="389">
        <v>3.5999999999999997E-2</v>
      </c>
      <c r="G187" s="388">
        <v>0.13779674219820981</v>
      </c>
      <c r="H187" s="389">
        <v>0.25634644292227937</v>
      </c>
      <c r="I187" s="388">
        <v>5.1999999999999998E-2</v>
      </c>
      <c r="J187" s="389">
        <v>0.20886979876933312</v>
      </c>
      <c r="K187" s="388">
        <v>3.4000000000000002E-2</v>
      </c>
      <c r="L187" s="389">
        <v>1.0999999999999999E-2</v>
      </c>
      <c r="M187" s="388">
        <v>5.8000000000000003E-2</v>
      </c>
      <c r="N187" s="233"/>
      <c r="O187" s="234"/>
      <c r="P187" s="234"/>
      <c r="Q187" s="74" t="s">
        <v>507</v>
      </c>
      <c r="R187" s="52"/>
      <c r="S187" s="234"/>
    </row>
    <row r="188" spans="1:19" x14ac:dyDescent="0.2">
      <c r="A188" s="324" t="s">
        <v>1547</v>
      </c>
      <c r="B188" s="360">
        <v>35366</v>
      </c>
      <c r="C188" s="285">
        <v>0.58650000000000002</v>
      </c>
      <c r="D188" s="386">
        <v>18.5</v>
      </c>
      <c r="E188" s="387">
        <v>4.76</v>
      </c>
      <c r="F188" s="389">
        <v>0.27300000000000002</v>
      </c>
      <c r="G188" s="388">
        <v>0.54215111684541561</v>
      </c>
      <c r="H188" s="389">
        <v>0.572774083404468</v>
      </c>
      <c r="I188" s="388">
        <v>9.7000000000000003E-2</v>
      </c>
      <c r="J188" s="389">
        <v>0.76404417096291366</v>
      </c>
      <c r="K188" s="388">
        <v>0.16300000000000001</v>
      </c>
      <c r="L188" s="389">
        <v>3.5000000000000003E-2</v>
      </c>
      <c r="M188" s="388">
        <v>0.16700000000000001</v>
      </c>
      <c r="N188" s="233"/>
      <c r="O188" s="234"/>
      <c r="P188" s="234"/>
      <c r="Q188" s="74" t="s">
        <v>507</v>
      </c>
      <c r="R188" s="52"/>
      <c r="S188" s="234"/>
    </row>
    <row r="189" spans="1:19" x14ac:dyDescent="0.2">
      <c r="A189" s="324" t="s">
        <v>1548</v>
      </c>
      <c r="B189" s="360">
        <v>35367</v>
      </c>
      <c r="C189" s="285">
        <v>12.9352</v>
      </c>
      <c r="D189" s="386">
        <v>6.3</v>
      </c>
      <c r="E189" s="387">
        <v>5.28</v>
      </c>
      <c r="F189" s="389">
        <v>0.20100000000000001</v>
      </c>
      <c r="G189" s="388">
        <v>0.22567040238690428</v>
      </c>
      <c r="H189" s="389">
        <v>0.10881372446961338</v>
      </c>
      <c r="I189" s="388">
        <v>0.16500000000000001</v>
      </c>
      <c r="J189" s="389">
        <v>0.23138736071844335</v>
      </c>
      <c r="K189" s="388">
        <v>6.9000000000000006E-2</v>
      </c>
      <c r="L189" s="389">
        <v>0.03</v>
      </c>
      <c r="M189" s="388">
        <v>0.106</v>
      </c>
      <c r="N189" s="233"/>
      <c r="O189" s="234"/>
      <c r="P189" s="234"/>
      <c r="Q189" s="74" t="s">
        <v>507</v>
      </c>
      <c r="R189" s="52"/>
      <c r="S189" s="234"/>
    </row>
    <row r="190" spans="1:19" x14ac:dyDescent="0.2">
      <c r="A190" s="324" t="s">
        <v>1550</v>
      </c>
      <c r="B190" s="360">
        <v>35370</v>
      </c>
      <c r="C190" s="285">
        <v>3.8271999999999999</v>
      </c>
      <c r="D190" s="386">
        <v>8.9</v>
      </c>
      <c r="E190" s="387">
        <v>5.4</v>
      </c>
      <c r="F190" s="389">
        <v>0.48</v>
      </c>
      <c r="G190" s="388">
        <v>0.4179081525683413</v>
      </c>
      <c r="H190" s="389">
        <v>0.15487597593221045</v>
      </c>
      <c r="I190" s="388">
        <v>0.318</v>
      </c>
      <c r="J190" s="389">
        <v>0.31835173790121402</v>
      </c>
      <c r="K190" s="388">
        <v>0.182</v>
      </c>
      <c r="L190" s="389">
        <v>7.0999999999999994E-2</v>
      </c>
      <c r="M190" s="388">
        <v>0.218</v>
      </c>
      <c r="N190" s="233"/>
      <c r="O190" s="234"/>
      <c r="P190" s="234"/>
      <c r="Q190" s="74" t="s">
        <v>507</v>
      </c>
      <c r="R190" s="52"/>
      <c r="S190" s="234"/>
    </row>
    <row r="191" spans="1:19" x14ac:dyDescent="0.2">
      <c r="A191" s="324" t="s">
        <v>1551</v>
      </c>
      <c r="B191" s="360">
        <v>35376</v>
      </c>
      <c r="C191" s="285">
        <v>7.8705999999999996</v>
      </c>
      <c r="D191" s="386">
        <v>5.7</v>
      </c>
      <c r="E191" s="387">
        <v>6.04</v>
      </c>
      <c r="F191" s="389">
        <v>0.252</v>
      </c>
      <c r="G191" s="388">
        <v>0.16332302394968146</v>
      </c>
      <c r="H191" s="389">
        <v>9.7131269388519917E-2</v>
      </c>
      <c r="I191" s="388">
        <v>0.14099999999999999</v>
      </c>
      <c r="J191" s="389">
        <v>0.39056322966905038</v>
      </c>
      <c r="K191" s="388">
        <v>0.17299999999999999</v>
      </c>
      <c r="L191" s="389">
        <v>3.3000000000000002E-2</v>
      </c>
      <c r="M191" s="388">
        <v>0.112</v>
      </c>
      <c r="N191" s="233"/>
      <c r="O191" s="234"/>
      <c r="P191" s="234"/>
      <c r="Q191" s="74" t="s">
        <v>444</v>
      </c>
      <c r="R191" s="52"/>
      <c r="S191" s="234"/>
    </row>
    <row r="192" spans="1:19" x14ac:dyDescent="0.2">
      <c r="A192" s="324" t="s">
        <v>1552</v>
      </c>
      <c r="B192" s="360">
        <v>35382</v>
      </c>
      <c r="C192" s="285">
        <v>15.619300000000001</v>
      </c>
      <c r="D192" s="386">
        <v>4.3</v>
      </c>
      <c r="E192" s="387">
        <v>5.38</v>
      </c>
      <c r="F192" s="389">
        <v>5.7000000000000002E-2</v>
      </c>
      <c r="G192" s="388">
        <v>0.16558198693653736</v>
      </c>
      <c r="H192" s="389">
        <v>5.7744706543690537E-2</v>
      </c>
      <c r="I192" s="388">
        <v>3.4000000000000002E-2</v>
      </c>
      <c r="J192" s="389">
        <v>0.15218766006984866</v>
      </c>
      <c r="K192" s="388">
        <v>0.03</v>
      </c>
      <c r="L192" s="389">
        <v>2.1999999999999999E-2</v>
      </c>
      <c r="M192" s="388">
        <v>7.2999999999999995E-2</v>
      </c>
      <c r="N192" s="233" t="s">
        <v>781</v>
      </c>
      <c r="O192" s="234"/>
      <c r="P192" s="234"/>
      <c r="Q192" s="74" t="s">
        <v>444</v>
      </c>
      <c r="R192" s="52"/>
      <c r="S192" s="234"/>
    </row>
    <row r="193" spans="1:19" x14ac:dyDescent="0.2">
      <c r="A193" s="324" t="s">
        <v>1553</v>
      </c>
      <c r="B193" s="360">
        <v>35383</v>
      </c>
      <c r="C193" s="285">
        <v>18.839300000000001</v>
      </c>
      <c r="D193" s="386">
        <v>8.1999999999999993</v>
      </c>
      <c r="E193" s="387">
        <v>4.8600000000000003</v>
      </c>
      <c r="F193" s="389">
        <v>1.9E-2</v>
      </c>
      <c r="G193" s="388">
        <v>0.20466204660914444</v>
      </c>
      <c r="H193" s="389">
        <v>0.10580966459161792</v>
      </c>
      <c r="I193" s="388">
        <v>9.9000000000000005E-2</v>
      </c>
      <c r="J193" s="389">
        <v>6.9105621154165964E-2</v>
      </c>
      <c r="K193" s="388">
        <v>1.7999999999999999E-2</v>
      </c>
      <c r="L193" s="389">
        <v>1.2E-2</v>
      </c>
      <c r="M193" s="388">
        <v>5.7000000000000002E-2</v>
      </c>
      <c r="N193" s="233" t="s">
        <v>781</v>
      </c>
      <c r="O193" s="234"/>
      <c r="P193" s="234"/>
      <c r="Q193" s="74" t="s">
        <v>444</v>
      </c>
      <c r="R193" s="52"/>
      <c r="S193" s="234"/>
    </row>
    <row r="194" spans="1:19" x14ac:dyDescent="0.2">
      <c r="A194" s="324" t="s">
        <v>1554</v>
      </c>
      <c r="B194" s="360">
        <v>35389</v>
      </c>
      <c r="C194" s="285">
        <v>1.9227999999999998</v>
      </c>
      <c r="D194" s="386">
        <v>15.9</v>
      </c>
      <c r="E194" s="387">
        <v>4.57</v>
      </c>
      <c r="F194" s="389">
        <v>0.13200000000000001</v>
      </c>
      <c r="G194" s="388">
        <v>0.57083994677848571</v>
      </c>
      <c r="H194" s="389">
        <v>0.21529095792300806</v>
      </c>
      <c r="I194" s="388">
        <v>7.1999999999999995E-2</v>
      </c>
      <c r="J194" s="389">
        <v>0.24303437551970727</v>
      </c>
      <c r="K194" s="388">
        <v>0.123</v>
      </c>
      <c r="L194" s="389">
        <v>3.9E-2</v>
      </c>
      <c r="M194" s="388">
        <v>0.17299999999999999</v>
      </c>
      <c r="N194" s="233"/>
      <c r="O194" s="234"/>
      <c r="P194" s="234"/>
      <c r="Q194" s="74" t="s">
        <v>444</v>
      </c>
      <c r="R194" s="52"/>
      <c r="S194" s="234"/>
    </row>
    <row r="195" spans="1:19" x14ac:dyDescent="0.2">
      <c r="A195" s="324" t="s">
        <v>1555</v>
      </c>
      <c r="B195" s="360">
        <v>35390</v>
      </c>
      <c r="C195" s="285">
        <v>4.2917999999999994</v>
      </c>
      <c r="D195" s="386">
        <v>20.9</v>
      </c>
      <c r="E195" s="387">
        <v>4.54</v>
      </c>
      <c r="F195" s="389">
        <v>0.35399999999999998</v>
      </c>
      <c r="G195" s="388">
        <v>0.4960682719135554</v>
      </c>
      <c r="H195" s="389">
        <v>0.52070371218587996</v>
      </c>
      <c r="I195" s="388">
        <v>0.214</v>
      </c>
      <c r="J195" s="389">
        <v>0.39211616497588558</v>
      </c>
      <c r="K195" s="388">
        <v>3.2000000000000001E-2</v>
      </c>
      <c r="L195" s="389">
        <v>3.6999999999999998E-2</v>
      </c>
      <c r="M195" s="388">
        <v>0.106</v>
      </c>
      <c r="N195" s="233"/>
      <c r="O195" s="234"/>
      <c r="P195" s="234"/>
      <c r="Q195" s="74" t="s">
        <v>442</v>
      </c>
      <c r="R195" s="52"/>
      <c r="S195" s="234"/>
    </row>
    <row r="196" spans="1:19" x14ac:dyDescent="0.2">
      <c r="A196" s="324" t="s">
        <v>1556</v>
      </c>
      <c r="B196" s="360">
        <v>35392</v>
      </c>
      <c r="C196" s="285">
        <v>3.4638</v>
      </c>
      <c r="D196" s="386">
        <v>19</v>
      </c>
      <c r="E196" s="387">
        <v>4.53</v>
      </c>
      <c r="F196" s="389">
        <v>0.12</v>
      </c>
      <c r="G196" s="388">
        <v>0.69937494073058626</v>
      </c>
      <c r="H196" s="389">
        <v>0.31542628718952342</v>
      </c>
      <c r="I196" s="388">
        <v>6.5000000000000002E-2</v>
      </c>
      <c r="J196" s="389">
        <v>0.4984922334940961</v>
      </c>
      <c r="K196" s="388">
        <v>3.4000000000000002E-2</v>
      </c>
      <c r="L196" s="389">
        <v>2.5000000000000001E-2</v>
      </c>
      <c r="M196" s="388">
        <v>0.122</v>
      </c>
      <c r="N196" s="233"/>
      <c r="O196" s="234"/>
      <c r="P196" s="234"/>
      <c r="Q196" s="74" t="s">
        <v>442</v>
      </c>
      <c r="R196" s="52"/>
      <c r="S196" s="234"/>
    </row>
    <row r="197" spans="1:19" x14ac:dyDescent="0.2">
      <c r="A197" s="324" t="s">
        <v>1557</v>
      </c>
      <c r="B197" s="360">
        <v>35394</v>
      </c>
      <c r="C197" s="285">
        <v>1.9527000000000001</v>
      </c>
      <c r="D197" s="386">
        <v>11.1</v>
      </c>
      <c r="E197" s="387">
        <v>4.84</v>
      </c>
      <c r="F197" s="389">
        <v>0.15</v>
      </c>
      <c r="G197" s="388">
        <v>0.38040936698653333</v>
      </c>
      <c r="H197" s="389">
        <v>0.19426253877703983</v>
      </c>
      <c r="I197" s="388">
        <v>0.13200000000000001</v>
      </c>
      <c r="J197" s="389">
        <v>0.21119920172958589</v>
      </c>
      <c r="K197" s="388">
        <v>7.6999999999999999E-2</v>
      </c>
      <c r="L197" s="389">
        <v>3.9E-2</v>
      </c>
      <c r="M197" s="388">
        <v>0.17100000000000001</v>
      </c>
      <c r="N197" s="233"/>
      <c r="O197" s="234"/>
      <c r="P197" s="234"/>
      <c r="Q197" s="74" t="s">
        <v>444</v>
      </c>
      <c r="R197" s="52"/>
      <c r="S197" s="234"/>
    </row>
    <row r="198" spans="1:19" x14ac:dyDescent="0.2">
      <c r="A198" s="324" t="s">
        <v>1558</v>
      </c>
      <c r="B198" s="360">
        <v>35395</v>
      </c>
      <c r="C198" s="285">
        <v>4.0295999999999994</v>
      </c>
      <c r="D198" s="386">
        <v>19.5</v>
      </c>
      <c r="E198" s="387">
        <v>4.47</v>
      </c>
      <c r="F198" s="389">
        <v>0.126</v>
      </c>
      <c r="G198" s="388">
        <v>0.5197873832755423</v>
      </c>
      <c r="H198" s="389">
        <v>0.41589540088692717</v>
      </c>
      <c r="I198" s="388">
        <v>5.6000000000000001E-2</v>
      </c>
      <c r="J198" s="389">
        <v>0.34708104107766502</v>
      </c>
      <c r="K198" s="388">
        <v>3.2000000000000001E-2</v>
      </c>
      <c r="L198" s="389">
        <v>2.1999999999999999E-2</v>
      </c>
      <c r="M198" s="388">
        <v>0.108</v>
      </c>
      <c r="N198" s="233"/>
      <c r="O198" s="234"/>
      <c r="P198" s="234"/>
      <c r="Q198" s="74" t="s">
        <v>442</v>
      </c>
      <c r="R198" s="52"/>
      <c r="S198" s="234"/>
    </row>
    <row r="199" spans="1:19" x14ac:dyDescent="0.2">
      <c r="A199" s="324" t="s">
        <v>1559</v>
      </c>
      <c r="B199" s="360">
        <v>35396</v>
      </c>
      <c r="C199" s="285">
        <v>3.6984000000000004</v>
      </c>
      <c r="D199" s="386">
        <v>35.4</v>
      </c>
      <c r="E199" s="387">
        <v>4.25</v>
      </c>
      <c r="F199" s="389">
        <v>0.17</v>
      </c>
      <c r="G199" s="388">
        <v>1.0678118038867834</v>
      </c>
      <c r="H199" s="389">
        <v>0.74901226291353507</v>
      </c>
      <c r="I199" s="388">
        <v>0.127</v>
      </c>
      <c r="J199" s="389">
        <v>0.80209108598037571</v>
      </c>
      <c r="K199" s="388">
        <v>4.2999999999999997E-2</v>
      </c>
      <c r="L199" s="389">
        <v>2.7E-2</v>
      </c>
      <c r="M199" s="388">
        <v>0.124</v>
      </c>
      <c r="N199" s="233"/>
      <c r="O199" s="234"/>
      <c r="P199" s="234"/>
      <c r="Q199" s="74" t="s">
        <v>442</v>
      </c>
      <c r="R199" s="52"/>
      <c r="S199" s="234"/>
    </row>
    <row r="200" spans="1:19" x14ac:dyDescent="0.2">
      <c r="A200" s="324" t="s">
        <v>1560</v>
      </c>
      <c r="B200" s="360">
        <v>35397</v>
      </c>
      <c r="C200" s="285">
        <v>2.1067999999999998</v>
      </c>
      <c r="D200" s="386">
        <v>51.8</v>
      </c>
      <c r="E200" s="387">
        <v>4.04</v>
      </c>
      <c r="F200" s="389">
        <v>0.23</v>
      </c>
      <c r="G200" s="388">
        <v>1.8261456785743084</v>
      </c>
      <c r="H200" s="389">
        <v>0.75702308925485617</v>
      </c>
      <c r="I200" s="388">
        <v>0.126</v>
      </c>
      <c r="J200" s="389">
        <v>1.0319255113919839</v>
      </c>
      <c r="K200" s="388">
        <v>5.1999999999999998E-2</v>
      </c>
      <c r="L200" s="389">
        <v>2.5000000000000001E-2</v>
      </c>
      <c r="M200" s="388">
        <v>0.151</v>
      </c>
      <c r="N200" s="233"/>
      <c r="O200" s="234"/>
      <c r="P200" s="234"/>
      <c r="Q200" s="74" t="s">
        <v>442</v>
      </c>
      <c r="R200" s="52"/>
      <c r="S200" s="234"/>
    </row>
    <row r="201" spans="1:19" x14ac:dyDescent="0.2">
      <c r="A201" s="324" t="s">
        <v>1561</v>
      </c>
      <c r="B201" s="360">
        <v>35398</v>
      </c>
      <c r="C201" s="285">
        <v>5.8604000000000003</v>
      </c>
      <c r="D201" s="386">
        <v>9.1</v>
      </c>
      <c r="E201" s="387">
        <v>4.95</v>
      </c>
      <c r="F201" s="389">
        <v>8.6999999999999994E-2</v>
      </c>
      <c r="G201" s="388">
        <v>0.30066797355052011</v>
      </c>
      <c r="H201" s="389">
        <v>0.19092469446815599</v>
      </c>
      <c r="I201" s="388">
        <v>6.2E-2</v>
      </c>
      <c r="J201" s="389">
        <v>0.47519820389156825</v>
      </c>
      <c r="K201" s="388">
        <v>5.7000000000000002E-2</v>
      </c>
      <c r="L201" s="389">
        <v>1.9E-2</v>
      </c>
      <c r="M201" s="388">
        <v>0.10199999999999999</v>
      </c>
      <c r="N201" s="233"/>
      <c r="O201" s="234"/>
      <c r="P201" s="234"/>
      <c r="Q201" s="74" t="s">
        <v>444</v>
      </c>
      <c r="R201" s="52"/>
      <c r="S201" s="234"/>
    </row>
    <row r="202" spans="1:19" x14ac:dyDescent="0.2">
      <c r="A202" s="324" t="s">
        <v>1562</v>
      </c>
      <c r="B202" s="360">
        <v>35399</v>
      </c>
      <c r="C202" s="285">
        <v>5.1795999999999998</v>
      </c>
      <c r="D202" s="386">
        <v>20.7</v>
      </c>
      <c r="E202" s="387">
        <v>4.46</v>
      </c>
      <c r="F202" s="389">
        <v>0.42099999999999999</v>
      </c>
      <c r="G202" s="388">
        <v>0.57106584307717123</v>
      </c>
      <c r="H202" s="389">
        <v>0.34479931710770123</v>
      </c>
      <c r="I202" s="388">
        <v>0.21199999999999999</v>
      </c>
      <c r="J202" s="389">
        <v>0.51013924829536006</v>
      </c>
      <c r="K202" s="388">
        <v>3.7999999999999999E-2</v>
      </c>
      <c r="L202" s="389">
        <v>3.1E-2</v>
      </c>
      <c r="M202" s="388">
        <v>8.7999999999999995E-2</v>
      </c>
      <c r="N202" s="233"/>
      <c r="O202" s="234"/>
      <c r="P202" s="234"/>
      <c r="Q202" s="74" t="s">
        <v>442</v>
      </c>
      <c r="R202" s="52"/>
      <c r="S202" s="234"/>
    </row>
    <row r="203" spans="1:19" x14ac:dyDescent="0.2">
      <c r="A203" s="324" t="s">
        <v>1563</v>
      </c>
      <c r="B203" s="360">
        <v>35400</v>
      </c>
      <c r="C203" s="285">
        <v>1.8169999999999999</v>
      </c>
      <c r="D203" s="386">
        <v>49.7</v>
      </c>
      <c r="E203" s="387">
        <v>4.07</v>
      </c>
      <c r="F203" s="389">
        <v>0.65700000000000003</v>
      </c>
      <c r="G203" s="388">
        <v>1.2787989468591241</v>
      </c>
      <c r="H203" s="389">
        <v>0.93960317295080265</v>
      </c>
      <c r="I203" s="388">
        <v>0.3</v>
      </c>
      <c r="J203" s="389">
        <v>0.63359760518875763</v>
      </c>
      <c r="K203" s="388">
        <v>5.8000000000000003E-2</v>
      </c>
      <c r="L203" s="389">
        <v>4.3999999999999997E-2</v>
      </c>
      <c r="M203" s="388">
        <v>0.10299999999999999</v>
      </c>
      <c r="N203" s="233"/>
      <c r="O203" s="234"/>
      <c r="P203" s="234"/>
      <c r="Q203" s="74" t="s">
        <v>444</v>
      </c>
      <c r="R203" s="52"/>
      <c r="S203" s="234"/>
    </row>
    <row r="204" spans="1:19" x14ac:dyDescent="0.2">
      <c r="A204" s="324" t="s">
        <v>1564</v>
      </c>
      <c r="B204" s="360">
        <v>35401</v>
      </c>
      <c r="C204" s="285">
        <v>1.2971999999999999</v>
      </c>
      <c r="D204" s="386">
        <v>28.8</v>
      </c>
      <c r="E204" s="387">
        <v>4.53</v>
      </c>
      <c r="F204" s="389">
        <v>1.7769999999999999</v>
      </c>
      <c r="G204" s="388">
        <v>0.70908848157406645</v>
      </c>
      <c r="H204" s="389">
        <v>0.75168253836064203</v>
      </c>
      <c r="I204" s="388">
        <v>1.1419999999999999</v>
      </c>
      <c r="J204" s="389">
        <v>0.67785626143356059</v>
      </c>
      <c r="K204" s="388">
        <v>0.129</v>
      </c>
      <c r="L204" s="389">
        <v>0.13</v>
      </c>
      <c r="M204" s="388">
        <v>0.20699999999999999</v>
      </c>
      <c r="N204" s="233"/>
      <c r="O204" s="234"/>
      <c r="P204" s="234"/>
      <c r="Q204" s="74" t="s">
        <v>444</v>
      </c>
      <c r="R204" s="52"/>
      <c r="S204" s="234"/>
    </row>
    <row r="205" spans="1:19" x14ac:dyDescent="0.2">
      <c r="A205" s="324" t="s">
        <v>1565</v>
      </c>
      <c r="B205" s="360">
        <v>35412</v>
      </c>
      <c r="C205" s="285">
        <v>5.3037999999999998</v>
      </c>
      <c r="D205" s="386">
        <v>9.3000000000000007</v>
      </c>
      <c r="E205" s="387">
        <v>4.8499999999999996</v>
      </c>
      <c r="F205" s="389">
        <v>0.109</v>
      </c>
      <c r="G205" s="388">
        <v>0.26881659543585196</v>
      </c>
      <c r="H205" s="389">
        <v>0.18057737711061608</v>
      </c>
      <c r="I205" s="388">
        <v>0.14899999999999999</v>
      </c>
      <c r="J205" s="389">
        <v>0.12501129220023283</v>
      </c>
      <c r="K205" s="388">
        <v>3.5000000000000003E-2</v>
      </c>
      <c r="L205" s="389">
        <v>3.3000000000000002E-2</v>
      </c>
      <c r="M205" s="388">
        <v>0.1</v>
      </c>
      <c r="N205" s="233"/>
      <c r="O205" s="234"/>
      <c r="P205" s="234"/>
      <c r="Q205" s="74" t="s">
        <v>444</v>
      </c>
      <c r="R205" s="52"/>
      <c r="S205" s="234"/>
    </row>
    <row r="206" spans="1:19" x14ac:dyDescent="0.2">
      <c r="A206" s="324" t="s">
        <v>1566</v>
      </c>
      <c r="B206" s="360">
        <v>35413</v>
      </c>
      <c r="C206" s="285">
        <v>1.2259</v>
      </c>
      <c r="D206" s="386">
        <v>26</v>
      </c>
      <c r="E206" s="387">
        <v>4.38</v>
      </c>
      <c r="F206" s="389">
        <v>5.7000000000000002E-2</v>
      </c>
      <c r="G206" s="388">
        <v>0.6855952665107653</v>
      </c>
      <c r="H206" s="389">
        <v>0.66857021506943437</v>
      </c>
      <c r="I206" s="388">
        <v>2.7E-2</v>
      </c>
      <c r="J206" s="389">
        <v>0.65999750540495583</v>
      </c>
      <c r="K206" s="388">
        <v>0.05</v>
      </c>
      <c r="L206" s="389">
        <v>2.1000000000000001E-2</v>
      </c>
      <c r="M206" s="388">
        <v>8.6999999999999994E-2</v>
      </c>
      <c r="N206" s="233"/>
      <c r="O206" s="234"/>
      <c r="P206" s="234"/>
      <c r="Q206" s="74" t="s">
        <v>444</v>
      </c>
      <c r="R206" s="52"/>
      <c r="S206" s="234"/>
    </row>
    <row r="207" spans="1:19" x14ac:dyDescent="0.2">
      <c r="A207" s="324" t="s">
        <v>1567</v>
      </c>
      <c r="B207" s="360">
        <v>35416</v>
      </c>
      <c r="C207" s="285">
        <v>3.0129999999999999</v>
      </c>
      <c r="D207" s="386">
        <v>10.7</v>
      </c>
      <c r="E207" s="387">
        <v>4.8899999999999997</v>
      </c>
      <c r="F207" s="389">
        <v>0.13700000000000001</v>
      </c>
      <c r="G207" s="388">
        <v>0.35533487783243289</v>
      </c>
      <c r="H207" s="389">
        <v>0.23431667048364596</v>
      </c>
      <c r="I207" s="388">
        <v>5.7000000000000002E-2</v>
      </c>
      <c r="J207" s="389">
        <v>0.35795158822551143</v>
      </c>
      <c r="K207" s="388">
        <v>7.0999999999999994E-2</v>
      </c>
      <c r="L207" s="389">
        <v>2.5000000000000001E-2</v>
      </c>
      <c r="M207" s="388">
        <v>0.109</v>
      </c>
      <c r="N207" s="233"/>
      <c r="O207" s="234"/>
      <c r="P207" s="234"/>
      <c r="Q207" s="74" t="s">
        <v>507</v>
      </c>
      <c r="R207" s="52"/>
      <c r="S207" s="234"/>
    </row>
    <row r="208" spans="1:19" x14ac:dyDescent="0.2">
      <c r="A208" s="324" t="s">
        <v>1568</v>
      </c>
      <c r="B208" s="360">
        <v>35417</v>
      </c>
      <c r="C208" s="285">
        <v>0.40250000000000002</v>
      </c>
      <c r="D208" s="386">
        <v>4.5</v>
      </c>
      <c r="E208" s="387">
        <v>5.31</v>
      </c>
      <c r="F208" s="389">
        <v>2.5000000000000001E-2</v>
      </c>
      <c r="G208" s="388">
        <v>8.3807526812353844E-2</v>
      </c>
      <c r="H208" s="389">
        <v>6.942716162478399E-2</v>
      </c>
      <c r="I208" s="388">
        <v>2.5000000000000001E-2</v>
      </c>
      <c r="J208" s="389">
        <v>0.10171726259770497</v>
      </c>
      <c r="K208" s="388">
        <v>0.03</v>
      </c>
      <c r="L208" s="389">
        <v>1.4999999999999999E-2</v>
      </c>
      <c r="M208" s="388">
        <v>6.5000000000000002E-2</v>
      </c>
      <c r="N208" s="233"/>
      <c r="O208" s="234"/>
      <c r="P208" s="234"/>
      <c r="Q208" s="74" t="s">
        <v>507</v>
      </c>
      <c r="R208" s="52"/>
      <c r="S208" s="234"/>
    </row>
    <row r="209" spans="1:19" x14ac:dyDescent="0.2">
      <c r="A209" s="324" t="s">
        <v>1569</v>
      </c>
      <c r="B209" s="360">
        <v>35419</v>
      </c>
      <c r="C209" s="285">
        <v>9.1723999999999997</v>
      </c>
      <c r="D209" s="386">
        <v>7.6</v>
      </c>
      <c r="E209" s="387">
        <v>4.8499999999999996</v>
      </c>
      <c r="F209" s="389">
        <v>2.5000000000000001E-2</v>
      </c>
      <c r="G209" s="388">
        <v>0.22205606160793484</v>
      </c>
      <c r="H209" s="389">
        <v>7.8439341258770376E-2</v>
      </c>
      <c r="I209" s="388">
        <v>6.0000000000000001E-3</v>
      </c>
      <c r="J209" s="389">
        <v>6.8329153500748377E-2</v>
      </c>
      <c r="K209" s="388">
        <v>1.9E-2</v>
      </c>
      <c r="L209" s="389">
        <v>1.2999999999999999E-2</v>
      </c>
      <c r="M209" s="388">
        <v>5.8999999999999997E-2</v>
      </c>
      <c r="N209" s="233"/>
      <c r="O209" s="234"/>
      <c r="P209" s="234"/>
      <c r="Q209" s="74" t="s">
        <v>507</v>
      </c>
      <c r="R209" s="52"/>
      <c r="S209" s="234"/>
    </row>
    <row r="210" spans="1:19" x14ac:dyDescent="0.2">
      <c r="A210" s="324" t="s">
        <v>1570</v>
      </c>
      <c r="B210" s="360">
        <v>35421</v>
      </c>
      <c r="C210" s="285">
        <v>3.1509999999999998</v>
      </c>
      <c r="D210" s="386">
        <v>6.2</v>
      </c>
      <c r="E210" s="387">
        <v>5.1100000000000003</v>
      </c>
      <c r="F210" s="389">
        <v>6.6000000000000003E-2</v>
      </c>
      <c r="G210" s="388">
        <v>0.16942222401419241</v>
      </c>
      <c r="H210" s="389">
        <v>0.12216510170514876</v>
      </c>
      <c r="I210" s="388">
        <v>2.8000000000000001E-2</v>
      </c>
      <c r="J210" s="389">
        <v>0.13588183934807913</v>
      </c>
      <c r="K210" s="388">
        <v>2.1000000000000001E-2</v>
      </c>
      <c r="L210" s="389">
        <v>1.6E-2</v>
      </c>
      <c r="M210" s="388">
        <v>0.13700000000000001</v>
      </c>
      <c r="N210" s="233"/>
      <c r="O210" s="234"/>
      <c r="P210" s="234"/>
      <c r="Q210" s="74" t="s">
        <v>507</v>
      </c>
      <c r="R210" s="52"/>
      <c r="S210" s="234"/>
    </row>
    <row r="211" spans="1:19" x14ac:dyDescent="0.2">
      <c r="A211" s="324" t="s">
        <v>1571</v>
      </c>
      <c r="B211" s="360">
        <v>35422</v>
      </c>
      <c r="C211" s="285">
        <v>8.6273</v>
      </c>
      <c r="D211" s="386">
        <v>6.2</v>
      </c>
      <c r="E211" s="387">
        <v>5.08</v>
      </c>
      <c r="F211" s="389">
        <v>5.8000000000000003E-2</v>
      </c>
      <c r="G211" s="388">
        <v>0.1741660462865898</v>
      </c>
      <c r="H211" s="389">
        <v>0.17857467052528578</v>
      </c>
      <c r="I211" s="388">
        <v>2.5000000000000001E-2</v>
      </c>
      <c r="J211" s="389">
        <v>0.18479930151338764</v>
      </c>
      <c r="K211" s="388">
        <v>2.1000000000000001E-2</v>
      </c>
      <c r="L211" s="389">
        <v>2.1999999999999999E-2</v>
      </c>
      <c r="M211" s="388">
        <v>0.16500000000000001</v>
      </c>
      <c r="N211" s="233"/>
      <c r="O211" s="234"/>
      <c r="P211" s="234"/>
      <c r="Q211" s="74" t="s">
        <v>444</v>
      </c>
      <c r="R211" s="52"/>
      <c r="S211" s="234"/>
    </row>
    <row r="212" spans="1:19" x14ac:dyDescent="0.2">
      <c r="C212" s="280">
        <f>SUM(C57:C211)</f>
        <v>1033.6223</v>
      </c>
      <c r="N212" s="235"/>
      <c r="O212" s="235"/>
      <c r="P212" s="235"/>
      <c r="S212" s="235"/>
    </row>
    <row r="213" spans="1:19" x14ac:dyDescent="0.2">
      <c r="N213" s="235"/>
      <c r="O213" s="235"/>
      <c r="P213" s="235"/>
      <c r="S213" s="235"/>
    </row>
    <row r="214" spans="1:19" x14ac:dyDescent="0.2">
      <c r="N214" s="235"/>
      <c r="O214" s="235"/>
      <c r="P214" s="235"/>
      <c r="S214" s="235"/>
    </row>
    <row r="215" spans="1:19" x14ac:dyDescent="0.2">
      <c r="N215" s="235"/>
      <c r="O215" s="235"/>
      <c r="P215" s="235"/>
      <c r="S215" s="235"/>
    </row>
    <row r="216" spans="1:19" x14ac:dyDescent="0.2">
      <c r="N216" s="235"/>
      <c r="O216" s="235"/>
      <c r="P216" s="235"/>
      <c r="S216" s="235"/>
    </row>
    <row r="217" spans="1:19" x14ac:dyDescent="0.2">
      <c r="N217" s="235"/>
      <c r="O217" s="235"/>
      <c r="P217" s="235"/>
      <c r="S217" s="235"/>
    </row>
    <row r="218" spans="1:19" x14ac:dyDescent="0.2">
      <c r="N218" s="235"/>
      <c r="O218" s="235"/>
      <c r="P218" s="235"/>
      <c r="S218" s="235"/>
    </row>
    <row r="219" spans="1:19" x14ac:dyDescent="0.2">
      <c r="N219" s="235"/>
      <c r="O219" s="235"/>
      <c r="P219" s="235"/>
      <c r="S219" s="235"/>
    </row>
    <row r="220" spans="1:19" x14ac:dyDescent="0.2">
      <c r="N220" s="235"/>
      <c r="O220" s="235"/>
      <c r="P220" s="235"/>
      <c r="S220" s="235"/>
    </row>
    <row r="221" spans="1:19" x14ac:dyDescent="0.2">
      <c r="N221" s="235"/>
      <c r="O221" s="235"/>
      <c r="P221" s="235"/>
      <c r="S221" s="235"/>
    </row>
    <row r="222" spans="1:19" x14ac:dyDescent="0.2">
      <c r="N222" s="235"/>
      <c r="O222" s="235"/>
      <c r="P222" s="235"/>
      <c r="S222" s="235"/>
    </row>
    <row r="223" spans="1:19" x14ac:dyDescent="0.2">
      <c r="N223" s="235"/>
      <c r="O223" s="235"/>
      <c r="P223" s="235"/>
      <c r="S223" s="235"/>
    </row>
    <row r="224" spans="1:19" x14ac:dyDescent="0.2">
      <c r="N224" s="235"/>
      <c r="O224" s="235"/>
      <c r="P224" s="235"/>
      <c r="S224" s="235"/>
    </row>
    <row r="225" spans="14:19" x14ac:dyDescent="0.2">
      <c r="N225" s="235"/>
      <c r="O225" s="235"/>
      <c r="P225" s="235"/>
      <c r="S225" s="235"/>
    </row>
    <row r="226" spans="14:19" x14ac:dyDescent="0.2">
      <c r="N226" s="235"/>
      <c r="O226" s="235"/>
      <c r="P226" s="235"/>
      <c r="S226" s="235"/>
    </row>
    <row r="227" spans="14:19" x14ac:dyDescent="0.2">
      <c r="N227" s="235"/>
      <c r="O227" s="235"/>
      <c r="P227" s="235"/>
      <c r="S227" s="235"/>
    </row>
    <row r="228" spans="14:19" x14ac:dyDescent="0.2">
      <c r="N228" s="235"/>
      <c r="O228" s="235"/>
      <c r="P228" s="235"/>
      <c r="S228" s="235"/>
    </row>
    <row r="229" spans="14:19" x14ac:dyDescent="0.2">
      <c r="N229" s="235"/>
      <c r="O229" s="235"/>
      <c r="P229" s="235"/>
      <c r="S229" s="235"/>
    </row>
    <row r="230" spans="14:19" x14ac:dyDescent="0.2">
      <c r="N230" s="235"/>
      <c r="O230" s="235"/>
      <c r="P230" s="235"/>
      <c r="S230" s="235"/>
    </row>
    <row r="231" spans="14:19" x14ac:dyDescent="0.2">
      <c r="N231" s="235"/>
      <c r="O231" s="235"/>
      <c r="P231" s="235"/>
      <c r="S231" s="235"/>
    </row>
    <row r="232" spans="14:19" x14ac:dyDescent="0.2">
      <c r="N232" s="235"/>
      <c r="O232" s="235"/>
      <c r="P232" s="235"/>
      <c r="S232" s="235"/>
    </row>
    <row r="233" spans="14:19" x14ac:dyDescent="0.2">
      <c r="N233" s="235"/>
      <c r="O233" s="235"/>
      <c r="P233" s="235"/>
      <c r="S233" s="235"/>
    </row>
    <row r="234" spans="14:19" x14ac:dyDescent="0.2">
      <c r="N234" s="235"/>
      <c r="O234" s="235"/>
      <c r="P234" s="235"/>
      <c r="S234" s="235"/>
    </row>
    <row r="235" spans="14:19" x14ac:dyDescent="0.2">
      <c r="N235" s="235"/>
      <c r="O235" s="235"/>
      <c r="P235" s="235"/>
      <c r="S235" s="235"/>
    </row>
    <row r="236" spans="14:19" x14ac:dyDescent="0.2">
      <c r="N236" s="235"/>
      <c r="O236" s="235"/>
      <c r="P236" s="235"/>
      <c r="S236" s="235"/>
    </row>
    <row r="237" spans="14:19" x14ac:dyDescent="0.2">
      <c r="N237" s="235"/>
      <c r="O237" s="235"/>
      <c r="P237" s="235"/>
      <c r="S237" s="235"/>
    </row>
    <row r="238" spans="14:19" x14ac:dyDescent="0.2">
      <c r="N238" s="235"/>
      <c r="O238" s="235"/>
      <c r="P238" s="235"/>
      <c r="S238" s="235"/>
    </row>
    <row r="239" spans="14:19" x14ac:dyDescent="0.2">
      <c r="N239" s="235"/>
      <c r="O239" s="235"/>
      <c r="P239" s="235"/>
      <c r="S239" s="235"/>
    </row>
    <row r="240" spans="14:19" x14ac:dyDescent="0.2">
      <c r="N240" s="235"/>
      <c r="O240" s="235"/>
      <c r="P240" s="235"/>
      <c r="S240" s="235"/>
    </row>
    <row r="241" spans="14:19" x14ac:dyDescent="0.2">
      <c r="N241" s="235"/>
      <c r="O241" s="235"/>
      <c r="P241" s="235"/>
      <c r="S241" s="235"/>
    </row>
    <row r="242" spans="14:19" x14ac:dyDescent="0.2">
      <c r="N242" s="235"/>
      <c r="O242" s="235"/>
      <c r="P242" s="235"/>
      <c r="S242" s="235"/>
    </row>
    <row r="243" spans="14:19" x14ac:dyDescent="0.2">
      <c r="N243" s="235"/>
      <c r="O243" s="235"/>
      <c r="P243" s="235"/>
      <c r="S243" s="235"/>
    </row>
    <row r="244" spans="14:19" x14ac:dyDescent="0.2">
      <c r="N244" s="235"/>
      <c r="O244" s="235"/>
      <c r="P244" s="235"/>
      <c r="S244" s="235"/>
    </row>
    <row r="245" spans="14:19" x14ac:dyDescent="0.2">
      <c r="N245" s="235"/>
      <c r="O245" s="235"/>
      <c r="P245" s="235"/>
      <c r="S245" s="235"/>
    </row>
    <row r="246" spans="14:19" x14ac:dyDescent="0.2">
      <c r="N246" s="235"/>
      <c r="O246" s="235"/>
      <c r="P246" s="235"/>
      <c r="S246" s="235"/>
    </row>
    <row r="247" spans="14:19" x14ac:dyDescent="0.2">
      <c r="N247" s="235"/>
      <c r="O247" s="235"/>
      <c r="P247" s="235"/>
      <c r="S247" s="235"/>
    </row>
    <row r="248" spans="14:19" x14ac:dyDescent="0.2">
      <c r="N248" s="235"/>
      <c r="O248" s="235"/>
      <c r="P248" s="235"/>
      <c r="S248" s="235"/>
    </row>
    <row r="249" spans="14:19" x14ac:dyDescent="0.2">
      <c r="N249" s="235"/>
      <c r="O249" s="235"/>
      <c r="P249" s="235"/>
      <c r="S249" s="235"/>
    </row>
    <row r="250" spans="14:19" x14ac:dyDescent="0.2">
      <c r="N250" s="235"/>
      <c r="O250" s="235"/>
      <c r="P250" s="235"/>
      <c r="S250" s="235"/>
    </row>
    <row r="251" spans="14:19" x14ac:dyDescent="0.2">
      <c r="N251" s="235"/>
      <c r="O251" s="235"/>
      <c r="P251" s="235"/>
      <c r="S251" s="235"/>
    </row>
    <row r="252" spans="14:19" x14ac:dyDescent="0.2">
      <c r="N252" s="235"/>
      <c r="O252" s="235"/>
      <c r="P252" s="235"/>
      <c r="S252" s="235"/>
    </row>
    <row r="253" spans="14:19" x14ac:dyDescent="0.2">
      <c r="N253" s="235"/>
      <c r="O253" s="235"/>
      <c r="P253" s="235"/>
      <c r="S253" s="235"/>
    </row>
    <row r="254" spans="14:19" x14ac:dyDescent="0.2">
      <c r="N254" s="235"/>
      <c r="O254" s="235"/>
      <c r="P254" s="235"/>
      <c r="S254" s="235"/>
    </row>
    <row r="255" spans="14:19" x14ac:dyDescent="0.2">
      <c r="N255" s="235"/>
      <c r="O255" s="235"/>
      <c r="P255" s="235"/>
      <c r="S255" s="235"/>
    </row>
    <row r="256" spans="14:19" x14ac:dyDescent="0.2">
      <c r="N256" s="235"/>
      <c r="O256" s="235"/>
      <c r="P256" s="235"/>
      <c r="S256" s="235"/>
    </row>
    <row r="257" spans="14:19" x14ac:dyDescent="0.2">
      <c r="N257" s="235"/>
      <c r="O257" s="235"/>
      <c r="P257" s="235"/>
      <c r="S257" s="235"/>
    </row>
    <row r="258" spans="14:19" x14ac:dyDescent="0.2">
      <c r="N258" s="235"/>
      <c r="O258" s="235"/>
      <c r="P258" s="235"/>
      <c r="S258" s="235"/>
    </row>
    <row r="259" spans="14:19" x14ac:dyDescent="0.2">
      <c r="N259" s="235"/>
      <c r="O259" s="235"/>
      <c r="P259" s="235"/>
      <c r="S259" s="235"/>
    </row>
    <row r="260" spans="14:19" x14ac:dyDescent="0.2">
      <c r="N260" s="235"/>
      <c r="O260" s="235"/>
      <c r="P260" s="235"/>
      <c r="S260" s="235"/>
    </row>
    <row r="261" spans="14:19" x14ac:dyDescent="0.2">
      <c r="N261" s="235"/>
      <c r="O261" s="235"/>
      <c r="P261" s="235"/>
      <c r="S261" s="235"/>
    </row>
    <row r="262" spans="14:19" x14ac:dyDescent="0.2">
      <c r="N262" s="235"/>
      <c r="O262" s="235"/>
      <c r="P262" s="235"/>
      <c r="S262" s="235"/>
    </row>
    <row r="263" spans="14:19" x14ac:dyDescent="0.2">
      <c r="N263" s="235"/>
      <c r="O263" s="235"/>
      <c r="P263" s="235"/>
      <c r="S263" s="235"/>
    </row>
    <row r="264" spans="14:19" x14ac:dyDescent="0.2">
      <c r="N264" s="235"/>
      <c r="O264" s="235"/>
      <c r="P264" s="235"/>
      <c r="S264" s="235"/>
    </row>
    <row r="265" spans="14:19" x14ac:dyDescent="0.2">
      <c r="N265" s="235"/>
      <c r="O265" s="235"/>
      <c r="P265" s="235"/>
      <c r="S265" s="235"/>
    </row>
    <row r="266" spans="14:19" x14ac:dyDescent="0.2">
      <c r="N266" s="235"/>
      <c r="O266" s="235"/>
      <c r="P266" s="235"/>
      <c r="S266" s="235"/>
    </row>
    <row r="267" spans="14:19" x14ac:dyDescent="0.2">
      <c r="N267" s="235"/>
      <c r="O267" s="235"/>
      <c r="P267" s="235"/>
      <c r="S267" s="235"/>
    </row>
    <row r="268" spans="14:19" x14ac:dyDescent="0.2">
      <c r="N268" s="235"/>
      <c r="O268" s="235"/>
      <c r="P268" s="235"/>
      <c r="S268" s="235"/>
    </row>
    <row r="269" spans="14:19" x14ac:dyDescent="0.2">
      <c r="N269" s="235"/>
      <c r="O269" s="235"/>
      <c r="P269" s="235"/>
      <c r="S269" s="235"/>
    </row>
    <row r="270" spans="14:19" x14ac:dyDescent="0.2">
      <c r="N270" s="235"/>
      <c r="O270" s="235"/>
      <c r="P270" s="235"/>
      <c r="S270" s="235"/>
    </row>
    <row r="271" spans="14:19" x14ac:dyDescent="0.2">
      <c r="N271" s="235"/>
      <c r="O271" s="235"/>
      <c r="P271" s="235"/>
      <c r="S271" s="235"/>
    </row>
    <row r="272" spans="14:19" x14ac:dyDescent="0.2">
      <c r="N272" s="235"/>
      <c r="O272" s="235"/>
      <c r="P272" s="235"/>
      <c r="S272" s="235"/>
    </row>
    <row r="273" spans="14:19" x14ac:dyDescent="0.2">
      <c r="N273" s="235"/>
      <c r="O273" s="235"/>
      <c r="P273" s="235"/>
      <c r="S273" s="235"/>
    </row>
    <row r="274" spans="14:19" x14ac:dyDescent="0.2">
      <c r="N274" s="235"/>
      <c r="O274" s="235"/>
      <c r="P274" s="235"/>
      <c r="S274" s="235"/>
    </row>
    <row r="275" spans="14:19" x14ac:dyDescent="0.2">
      <c r="N275" s="235"/>
      <c r="O275" s="235"/>
      <c r="P275" s="235"/>
      <c r="S275" s="235"/>
    </row>
    <row r="276" spans="14:19" x14ac:dyDescent="0.2">
      <c r="N276" s="235"/>
      <c r="O276" s="235"/>
      <c r="P276" s="235"/>
      <c r="S276" s="235"/>
    </row>
    <row r="277" spans="14:19" x14ac:dyDescent="0.2">
      <c r="N277" s="235"/>
      <c r="O277" s="235"/>
      <c r="P277" s="235"/>
      <c r="S277" s="235"/>
    </row>
    <row r="278" spans="14:19" x14ac:dyDescent="0.2">
      <c r="N278" s="235"/>
      <c r="O278" s="235"/>
      <c r="P278" s="235"/>
      <c r="S278" s="235"/>
    </row>
    <row r="279" spans="14:19" x14ac:dyDescent="0.2">
      <c r="N279" s="235"/>
      <c r="O279" s="235"/>
      <c r="P279" s="235"/>
      <c r="S279" s="235"/>
    </row>
    <row r="280" spans="14:19" x14ac:dyDescent="0.2">
      <c r="N280" s="235"/>
      <c r="O280" s="235"/>
      <c r="P280" s="235"/>
      <c r="S280" s="235"/>
    </row>
    <row r="281" spans="14:19" x14ac:dyDescent="0.2">
      <c r="N281" s="235"/>
      <c r="O281" s="235"/>
      <c r="P281" s="235"/>
      <c r="S281" s="235"/>
    </row>
    <row r="282" spans="14:19" x14ac:dyDescent="0.2">
      <c r="N282" s="235"/>
      <c r="O282" s="235"/>
      <c r="P282" s="235"/>
      <c r="S282" s="235"/>
    </row>
    <row r="283" spans="14:19" x14ac:dyDescent="0.2">
      <c r="N283" s="235"/>
      <c r="O283" s="235"/>
      <c r="P283" s="235"/>
      <c r="S283" s="235"/>
    </row>
    <row r="284" spans="14:19" x14ac:dyDescent="0.2">
      <c r="N284" s="235"/>
      <c r="O284" s="235"/>
      <c r="P284" s="235"/>
      <c r="S284" s="235"/>
    </row>
    <row r="285" spans="14:19" x14ac:dyDescent="0.2">
      <c r="N285" s="235"/>
      <c r="O285" s="235"/>
      <c r="P285" s="235"/>
      <c r="S285" s="235"/>
    </row>
    <row r="286" spans="14:19" x14ac:dyDescent="0.2">
      <c r="N286" s="235"/>
      <c r="O286" s="235"/>
      <c r="P286" s="235"/>
      <c r="S286" s="235"/>
    </row>
    <row r="287" spans="14:19" x14ac:dyDescent="0.2">
      <c r="N287" s="235"/>
      <c r="O287" s="235"/>
      <c r="P287" s="235"/>
      <c r="S287" s="235"/>
    </row>
    <row r="288" spans="14:19" x14ac:dyDescent="0.2">
      <c r="N288" s="235"/>
      <c r="O288" s="235"/>
      <c r="P288" s="235"/>
      <c r="S288" s="235"/>
    </row>
    <row r="289" spans="14:19" x14ac:dyDescent="0.2">
      <c r="N289" s="235"/>
      <c r="O289" s="235"/>
      <c r="P289" s="235"/>
      <c r="S289" s="235"/>
    </row>
    <row r="290" spans="14:19" x14ac:dyDescent="0.2">
      <c r="N290" s="235"/>
      <c r="O290" s="235"/>
      <c r="P290" s="235"/>
      <c r="S290" s="235"/>
    </row>
    <row r="291" spans="14:19" x14ac:dyDescent="0.2">
      <c r="N291" s="235"/>
      <c r="O291" s="235"/>
      <c r="P291" s="235"/>
      <c r="S291" s="235"/>
    </row>
    <row r="292" spans="14:19" x14ac:dyDescent="0.2">
      <c r="N292" s="235"/>
      <c r="O292" s="235"/>
      <c r="P292" s="235"/>
      <c r="S292" s="235"/>
    </row>
    <row r="293" spans="14:19" x14ac:dyDescent="0.2">
      <c r="N293" s="235"/>
      <c r="O293" s="235"/>
      <c r="P293" s="235"/>
      <c r="S293" s="235"/>
    </row>
    <row r="294" spans="14:19" x14ac:dyDescent="0.2">
      <c r="N294" s="235"/>
      <c r="O294" s="235"/>
      <c r="P294" s="235"/>
      <c r="S294" s="235"/>
    </row>
    <row r="295" spans="14:19" x14ac:dyDescent="0.2">
      <c r="N295" s="235"/>
      <c r="O295" s="235"/>
      <c r="P295" s="235"/>
      <c r="S295" s="235"/>
    </row>
    <row r="296" spans="14:19" x14ac:dyDescent="0.2">
      <c r="N296" s="235"/>
      <c r="O296" s="235"/>
      <c r="P296" s="235"/>
      <c r="S296" s="235"/>
    </row>
    <row r="297" spans="14:19" x14ac:dyDescent="0.2">
      <c r="N297" s="235"/>
      <c r="O297" s="235"/>
      <c r="P297" s="235"/>
      <c r="S297" s="235"/>
    </row>
    <row r="298" spans="14:19" x14ac:dyDescent="0.2">
      <c r="N298" s="235"/>
      <c r="O298" s="235"/>
      <c r="P298" s="235"/>
      <c r="S298" s="235"/>
    </row>
    <row r="299" spans="14:19" x14ac:dyDescent="0.2">
      <c r="N299" s="235"/>
      <c r="O299" s="235"/>
      <c r="P299" s="235"/>
      <c r="S299" s="235"/>
    </row>
    <row r="300" spans="14:19" x14ac:dyDescent="0.2">
      <c r="N300" s="235"/>
      <c r="O300" s="235"/>
      <c r="P300" s="235"/>
      <c r="S300" s="235"/>
    </row>
    <row r="301" spans="14:19" x14ac:dyDescent="0.2">
      <c r="N301" s="235"/>
      <c r="O301" s="235"/>
      <c r="P301" s="235"/>
      <c r="S301" s="235"/>
    </row>
    <row r="302" spans="14:19" x14ac:dyDescent="0.2">
      <c r="N302" s="235"/>
      <c r="O302" s="235"/>
      <c r="P302" s="235"/>
      <c r="S302" s="235"/>
    </row>
    <row r="303" spans="14:19" x14ac:dyDescent="0.2">
      <c r="N303" s="235"/>
      <c r="O303" s="235"/>
      <c r="P303" s="235"/>
      <c r="S303" s="235"/>
    </row>
    <row r="304" spans="14:19" x14ac:dyDescent="0.2">
      <c r="N304" s="235"/>
      <c r="O304" s="235"/>
      <c r="P304" s="235"/>
      <c r="S304" s="235"/>
    </row>
    <row r="305" spans="14:19" x14ac:dyDescent="0.2">
      <c r="N305" s="235"/>
      <c r="O305" s="235"/>
      <c r="P305" s="235"/>
      <c r="S305" s="235"/>
    </row>
    <row r="306" spans="14:19" x14ac:dyDescent="0.2">
      <c r="N306" s="235"/>
      <c r="O306" s="235"/>
      <c r="P306" s="235"/>
      <c r="S306" s="235"/>
    </row>
    <row r="307" spans="14:19" x14ac:dyDescent="0.2">
      <c r="N307" s="235"/>
      <c r="O307" s="235"/>
      <c r="P307" s="235"/>
      <c r="S307" s="235"/>
    </row>
    <row r="308" spans="14:19" x14ac:dyDescent="0.2">
      <c r="N308" s="235"/>
      <c r="O308" s="235"/>
      <c r="P308" s="235"/>
      <c r="S308" s="235"/>
    </row>
    <row r="309" spans="14:19" x14ac:dyDescent="0.2">
      <c r="N309" s="235"/>
      <c r="O309" s="235"/>
      <c r="P309" s="235"/>
      <c r="S309" s="235"/>
    </row>
    <row r="310" spans="14:19" x14ac:dyDescent="0.2">
      <c r="N310" s="235"/>
      <c r="O310" s="235"/>
      <c r="P310" s="235"/>
      <c r="S310" s="235"/>
    </row>
    <row r="311" spans="14:19" x14ac:dyDescent="0.2">
      <c r="N311" s="235"/>
      <c r="O311" s="235"/>
      <c r="P311" s="235"/>
      <c r="S311" s="235"/>
    </row>
    <row r="312" spans="14:19" x14ac:dyDescent="0.2">
      <c r="N312" s="235"/>
      <c r="O312" s="235"/>
      <c r="P312" s="235"/>
      <c r="S312" s="235"/>
    </row>
    <row r="313" spans="14:19" x14ac:dyDescent="0.2">
      <c r="N313" s="235"/>
      <c r="O313" s="235"/>
      <c r="P313" s="235"/>
      <c r="S313" s="235"/>
    </row>
    <row r="314" spans="14:19" x14ac:dyDescent="0.2">
      <c r="N314" s="235"/>
      <c r="O314" s="235"/>
      <c r="P314" s="235"/>
      <c r="S314" s="235"/>
    </row>
    <row r="315" spans="14:19" x14ac:dyDescent="0.2">
      <c r="N315" s="235"/>
      <c r="O315" s="235"/>
      <c r="P315" s="235"/>
      <c r="S315" s="235"/>
    </row>
    <row r="316" spans="14:19" x14ac:dyDescent="0.2">
      <c r="N316" s="235"/>
      <c r="O316" s="235"/>
      <c r="P316" s="235"/>
      <c r="S316" s="235"/>
    </row>
    <row r="317" spans="14:19" x14ac:dyDescent="0.2">
      <c r="N317" s="235"/>
      <c r="O317" s="235"/>
      <c r="P317" s="235"/>
      <c r="S317" s="235"/>
    </row>
    <row r="318" spans="14:19" x14ac:dyDescent="0.2">
      <c r="N318" s="235"/>
      <c r="O318" s="235"/>
      <c r="P318" s="235"/>
      <c r="S318" s="235"/>
    </row>
    <row r="319" spans="14:19" x14ac:dyDescent="0.2">
      <c r="N319" s="235"/>
      <c r="O319" s="235"/>
      <c r="P319" s="235"/>
      <c r="S319" s="235"/>
    </row>
    <row r="320" spans="14:19" x14ac:dyDescent="0.2">
      <c r="N320" s="235"/>
      <c r="O320" s="235"/>
      <c r="P320" s="235"/>
      <c r="S320" s="235"/>
    </row>
    <row r="321" spans="14:19" x14ac:dyDescent="0.2">
      <c r="N321" s="235"/>
      <c r="O321" s="235"/>
      <c r="P321" s="235"/>
      <c r="S321" s="235"/>
    </row>
    <row r="322" spans="14:19" x14ac:dyDescent="0.2">
      <c r="N322" s="235"/>
      <c r="O322" s="235"/>
      <c r="P322" s="235"/>
      <c r="S322" s="235"/>
    </row>
    <row r="323" spans="14:19" x14ac:dyDescent="0.2">
      <c r="N323" s="235"/>
      <c r="O323" s="235"/>
      <c r="P323" s="235"/>
      <c r="S323" s="235"/>
    </row>
    <row r="324" spans="14:19" x14ac:dyDescent="0.2">
      <c r="N324" s="235"/>
      <c r="O324" s="235"/>
      <c r="P324" s="235"/>
      <c r="S324" s="235"/>
    </row>
    <row r="325" spans="14:19" x14ac:dyDescent="0.2">
      <c r="N325" s="235"/>
      <c r="O325" s="235"/>
      <c r="P325" s="235"/>
      <c r="S325" s="235"/>
    </row>
    <row r="326" spans="14:19" x14ac:dyDescent="0.2">
      <c r="N326" s="235"/>
      <c r="O326" s="235"/>
      <c r="P326" s="235"/>
      <c r="S326" s="235"/>
    </row>
    <row r="327" spans="14:19" x14ac:dyDescent="0.2">
      <c r="N327" s="235"/>
      <c r="O327" s="235"/>
      <c r="P327" s="235"/>
      <c r="S327" s="235"/>
    </row>
    <row r="328" spans="14:19" x14ac:dyDescent="0.2">
      <c r="N328" s="235"/>
      <c r="O328" s="235"/>
      <c r="P328" s="235"/>
      <c r="S328" s="235"/>
    </row>
    <row r="329" spans="14:19" x14ac:dyDescent="0.2">
      <c r="N329" s="235"/>
      <c r="O329" s="235"/>
      <c r="P329" s="235"/>
      <c r="S329" s="235"/>
    </row>
    <row r="330" spans="14:19" x14ac:dyDescent="0.2">
      <c r="N330" s="235"/>
      <c r="O330" s="235"/>
      <c r="P330" s="235"/>
      <c r="S330" s="235"/>
    </row>
    <row r="331" spans="14:19" x14ac:dyDescent="0.2">
      <c r="N331" s="235"/>
      <c r="O331" s="235"/>
      <c r="P331" s="235"/>
      <c r="S331" s="235"/>
    </row>
    <row r="332" spans="14:19" x14ac:dyDescent="0.2">
      <c r="N332" s="235"/>
      <c r="O332" s="235"/>
      <c r="P332" s="235"/>
      <c r="S332" s="235"/>
    </row>
    <row r="333" spans="14:19" x14ac:dyDescent="0.2">
      <c r="N333" s="235"/>
      <c r="O333" s="235"/>
      <c r="P333" s="235"/>
      <c r="S333" s="235"/>
    </row>
    <row r="334" spans="14:19" x14ac:dyDescent="0.2">
      <c r="N334" s="235"/>
      <c r="O334" s="235"/>
      <c r="P334" s="235"/>
      <c r="S334" s="235"/>
    </row>
    <row r="335" spans="14:19" x14ac:dyDescent="0.2">
      <c r="N335" s="235"/>
      <c r="O335" s="235"/>
      <c r="P335" s="235"/>
      <c r="S335" s="235"/>
    </row>
    <row r="336" spans="14:19" x14ac:dyDescent="0.2">
      <c r="N336" s="235"/>
      <c r="O336" s="235"/>
      <c r="P336" s="235"/>
      <c r="S336" s="235"/>
    </row>
    <row r="337" spans="14:19" x14ac:dyDescent="0.2">
      <c r="N337" s="235"/>
      <c r="O337" s="235"/>
      <c r="P337" s="235"/>
      <c r="S337" s="235"/>
    </row>
    <row r="338" spans="14:19" x14ac:dyDescent="0.2">
      <c r="N338" s="235"/>
      <c r="O338" s="235"/>
      <c r="P338" s="235"/>
      <c r="S338" s="235"/>
    </row>
    <row r="339" spans="14:19" x14ac:dyDescent="0.2">
      <c r="N339" s="235"/>
      <c r="O339" s="235"/>
      <c r="P339" s="235"/>
      <c r="S339" s="235"/>
    </row>
    <row r="340" spans="14:19" x14ac:dyDescent="0.2">
      <c r="N340" s="235"/>
      <c r="O340" s="235"/>
      <c r="P340" s="235"/>
      <c r="S340" s="235"/>
    </row>
    <row r="341" spans="14:19" x14ac:dyDescent="0.2">
      <c r="N341" s="235"/>
      <c r="O341" s="235"/>
      <c r="P341" s="235"/>
      <c r="S341" s="235"/>
    </row>
    <row r="342" spans="14:19" x14ac:dyDescent="0.2">
      <c r="N342" s="235"/>
      <c r="O342" s="235"/>
      <c r="P342" s="235"/>
      <c r="S342" s="235"/>
    </row>
    <row r="343" spans="14:19" x14ac:dyDescent="0.2">
      <c r="N343" s="235"/>
      <c r="O343" s="235"/>
      <c r="P343" s="235"/>
      <c r="S343" s="235"/>
    </row>
    <row r="344" spans="14:19" x14ac:dyDescent="0.2">
      <c r="N344" s="235"/>
      <c r="O344" s="235"/>
      <c r="P344" s="235"/>
      <c r="S344" s="235"/>
    </row>
    <row r="345" spans="14:19" x14ac:dyDescent="0.2">
      <c r="N345" s="235"/>
      <c r="O345" s="235"/>
      <c r="P345" s="235"/>
      <c r="S345" s="235"/>
    </row>
    <row r="346" spans="14:19" x14ac:dyDescent="0.2">
      <c r="N346" s="235"/>
      <c r="O346" s="235"/>
      <c r="P346" s="235"/>
      <c r="S346" s="235"/>
    </row>
    <row r="347" spans="14:19" x14ac:dyDescent="0.2">
      <c r="N347" s="235"/>
      <c r="O347" s="235"/>
      <c r="P347" s="235"/>
      <c r="S347" s="235"/>
    </row>
    <row r="348" spans="14:19" x14ac:dyDescent="0.2">
      <c r="N348" s="235"/>
      <c r="O348" s="235"/>
      <c r="P348" s="235"/>
      <c r="S348" s="235"/>
    </row>
    <row r="349" spans="14:19" x14ac:dyDescent="0.2">
      <c r="N349" s="235"/>
      <c r="O349" s="235"/>
      <c r="P349" s="235"/>
      <c r="S349" s="235"/>
    </row>
    <row r="350" spans="14:19" x14ac:dyDescent="0.2">
      <c r="N350" s="235"/>
      <c r="O350" s="235"/>
      <c r="P350" s="235"/>
      <c r="S350" s="235"/>
    </row>
    <row r="351" spans="14:19" x14ac:dyDescent="0.2">
      <c r="N351" s="235"/>
      <c r="O351" s="235"/>
      <c r="P351" s="235"/>
      <c r="S351" s="235"/>
    </row>
    <row r="352" spans="14:19" x14ac:dyDescent="0.2">
      <c r="N352" s="235"/>
      <c r="O352" s="235"/>
      <c r="P352" s="235"/>
      <c r="S352" s="235"/>
    </row>
    <row r="353" spans="14:19" x14ac:dyDescent="0.2">
      <c r="N353" s="235"/>
      <c r="O353" s="235"/>
      <c r="P353" s="235"/>
      <c r="S353" s="235"/>
    </row>
    <row r="354" spans="14:19" x14ac:dyDescent="0.2">
      <c r="N354" s="235"/>
      <c r="O354" s="235"/>
      <c r="P354" s="235"/>
      <c r="S354" s="235"/>
    </row>
    <row r="355" spans="14:19" x14ac:dyDescent="0.2">
      <c r="N355" s="235"/>
      <c r="O355" s="235"/>
      <c r="P355" s="235"/>
      <c r="S355" s="235"/>
    </row>
    <row r="356" spans="14:19" x14ac:dyDescent="0.2">
      <c r="N356" s="235"/>
      <c r="O356" s="235"/>
      <c r="P356" s="235"/>
      <c r="S356" s="235"/>
    </row>
    <row r="357" spans="14:19" x14ac:dyDescent="0.2">
      <c r="N357" s="235"/>
      <c r="O357" s="235"/>
      <c r="P357" s="235"/>
      <c r="S357" s="235"/>
    </row>
    <row r="358" spans="14:19" x14ac:dyDescent="0.2">
      <c r="N358" s="235"/>
      <c r="O358" s="235"/>
      <c r="P358" s="235"/>
      <c r="S358" s="235"/>
    </row>
    <row r="359" spans="14:19" x14ac:dyDescent="0.2">
      <c r="N359" s="235"/>
      <c r="O359" s="235"/>
      <c r="P359" s="235"/>
      <c r="S359" s="235"/>
    </row>
    <row r="360" spans="14:19" x14ac:dyDescent="0.2">
      <c r="N360" s="235"/>
      <c r="O360" s="235"/>
      <c r="P360" s="235"/>
      <c r="S360" s="235"/>
    </row>
    <row r="361" spans="14:19" x14ac:dyDescent="0.2">
      <c r="N361" s="235"/>
      <c r="O361" s="235"/>
      <c r="P361" s="235"/>
      <c r="S361" s="235"/>
    </row>
    <row r="362" spans="14:19" x14ac:dyDescent="0.2">
      <c r="N362" s="235"/>
      <c r="O362" s="235"/>
      <c r="P362" s="235"/>
      <c r="S362" s="235"/>
    </row>
    <row r="363" spans="14:19" x14ac:dyDescent="0.2">
      <c r="N363" s="235"/>
      <c r="O363" s="235"/>
      <c r="P363" s="235"/>
      <c r="S363" s="235"/>
    </row>
    <row r="364" spans="14:19" x14ac:dyDescent="0.2">
      <c r="N364" s="235"/>
      <c r="O364" s="235"/>
      <c r="P364" s="235"/>
      <c r="S364" s="235"/>
    </row>
    <row r="365" spans="14:19" x14ac:dyDescent="0.2">
      <c r="N365" s="235"/>
      <c r="O365" s="235"/>
      <c r="P365" s="235"/>
      <c r="S365" s="235"/>
    </row>
    <row r="366" spans="14:19" x14ac:dyDescent="0.2">
      <c r="N366" s="235"/>
      <c r="O366" s="235"/>
      <c r="P366" s="235"/>
      <c r="S366" s="235"/>
    </row>
    <row r="367" spans="14:19" x14ac:dyDescent="0.2">
      <c r="N367" s="235"/>
      <c r="O367" s="235"/>
      <c r="P367" s="235"/>
      <c r="S367" s="235"/>
    </row>
    <row r="368" spans="14:19" x14ac:dyDescent="0.2">
      <c r="N368" s="235"/>
      <c r="O368" s="235"/>
      <c r="P368" s="235"/>
      <c r="S368" s="235"/>
    </row>
    <row r="369" spans="14:19" x14ac:dyDescent="0.2">
      <c r="N369" s="235"/>
      <c r="O369" s="235"/>
      <c r="P369" s="235"/>
      <c r="S369" s="235"/>
    </row>
    <row r="370" spans="14:19" x14ac:dyDescent="0.2">
      <c r="N370" s="235"/>
      <c r="O370" s="235"/>
      <c r="P370" s="235"/>
      <c r="S370" s="235"/>
    </row>
    <row r="371" spans="14:19" x14ac:dyDescent="0.2">
      <c r="N371" s="235"/>
      <c r="O371" s="235"/>
      <c r="P371" s="235"/>
      <c r="S371" s="235"/>
    </row>
    <row r="372" spans="14:19" x14ac:dyDescent="0.2">
      <c r="N372" s="235"/>
      <c r="O372" s="235"/>
      <c r="P372" s="235"/>
      <c r="S372" s="235"/>
    </row>
    <row r="373" spans="14:19" x14ac:dyDescent="0.2">
      <c r="N373" s="235"/>
      <c r="O373" s="235"/>
      <c r="P373" s="235"/>
      <c r="S373" s="235"/>
    </row>
    <row r="374" spans="14:19" x14ac:dyDescent="0.2">
      <c r="N374" s="235"/>
      <c r="O374" s="235"/>
      <c r="P374" s="235"/>
      <c r="S374" s="235"/>
    </row>
    <row r="375" spans="14:19" x14ac:dyDescent="0.2">
      <c r="N375" s="235"/>
      <c r="O375" s="235"/>
      <c r="P375" s="235"/>
      <c r="S375" s="235"/>
    </row>
    <row r="376" spans="14:19" x14ac:dyDescent="0.2">
      <c r="N376" s="235"/>
      <c r="O376" s="235"/>
      <c r="P376" s="235"/>
      <c r="S376" s="235"/>
    </row>
    <row r="377" spans="14:19" x14ac:dyDescent="0.2">
      <c r="N377" s="235"/>
      <c r="O377" s="235"/>
      <c r="P377" s="235"/>
      <c r="S377" s="235"/>
    </row>
    <row r="378" spans="14:19" x14ac:dyDescent="0.2">
      <c r="N378" s="235"/>
      <c r="O378" s="235"/>
      <c r="P378" s="235"/>
      <c r="S378" s="235"/>
    </row>
    <row r="379" spans="14:19" x14ac:dyDescent="0.2">
      <c r="N379" s="235"/>
      <c r="O379" s="235"/>
      <c r="P379" s="235"/>
      <c r="S379" s="235"/>
    </row>
    <row r="380" spans="14:19" x14ac:dyDescent="0.2">
      <c r="N380" s="235"/>
      <c r="O380" s="235"/>
      <c r="P380" s="235"/>
      <c r="S380" s="235"/>
    </row>
    <row r="381" spans="14:19" x14ac:dyDescent="0.2">
      <c r="N381" s="235"/>
      <c r="O381" s="235"/>
      <c r="P381" s="235"/>
      <c r="S381" s="235"/>
    </row>
    <row r="382" spans="14:19" x14ac:dyDescent="0.2">
      <c r="N382" s="235"/>
      <c r="O382" s="235"/>
      <c r="P382" s="235"/>
      <c r="S382" s="235"/>
    </row>
    <row r="383" spans="14:19" x14ac:dyDescent="0.2">
      <c r="N383" s="235"/>
      <c r="O383" s="235"/>
      <c r="P383" s="235"/>
      <c r="S383" s="235"/>
    </row>
    <row r="384" spans="14:19" x14ac:dyDescent="0.2">
      <c r="N384" s="235"/>
      <c r="O384" s="235"/>
      <c r="P384" s="235"/>
      <c r="S384" s="235"/>
    </row>
    <row r="385" spans="14:19" x14ac:dyDescent="0.2">
      <c r="N385" s="235"/>
      <c r="O385" s="235"/>
      <c r="P385" s="235"/>
      <c r="S385" s="235"/>
    </row>
    <row r="386" spans="14:19" x14ac:dyDescent="0.2">
      <c r="N386" s="235"/>
      <c r="O386" s="235"/>
      <c r="P386" s="235"/>
      <c r="S386" s="235"/>
    </row>
    <row r="387" spans="14:19" x14ac:dyDescent="0.2">
      <c r="N387" s="235"/>
      <c r="O387" s="235"/>
      <c r="P387" s="235"/>
      <c r="S387" s="235"/>
    </row>
    <row r="388" spans="14:19" x14ac:dyDescent="0.2">
      <c r="N388" s="235"/>
      <c r="O388" s="235"/>
      <c r="P388" s="235"/>
      <c r="S388" s="235"/>
    </row>
    <row r="389" spans="14:19" x14ac:dyDescent="0.2">
      <c r="N389" s="235"/>
      <c r="O389" s="235"/>
      <c r="P389" s="235"/>
      <c r="S389" s="235"/>
    </row>
    <row r="390" spans="14:19" x14ac:dyDescent="0.2">
      <c r="N390" s="235"/>
      <c r="O390" s="235"/>
      <c r="P390" s="235"/>
      <c r="S390" s="235"/>
    </row>
    <row r="391" spans="14:19" x14ac:dyDescent="0.2">
      <c r="N391" s="235"/>
      <c r="O391" s="235"/>
      <c r="P391" s="235"/>
      <c r="S391" s="235"/>
    </row>
    <row r="392" spans="14:19" x14ac:dyDescent="0.2">
      <c r="N392" s="235"/>
      <c r="O392" s="235"/>
      <c r="P392" s="235"/>
      <c r="S392" s="235"/>
    </row>
    <row r="393" spans="14:19" x14ac:dyDescent="0.2">
      <c r="N393" s="235"/>
      <c r="O393" s="235"/>
      <c r="P393" s="235"/>
      <c r="S393" s="235"/>
    </row>
    <row r="394" spans="14:19" x14ac:dyDescent="0.2">
      <c r="N394" s="235"/>
      <c r="O394" s="235"/>
      <c r="P394" s="235"/>
      <c r="S394" s="235"/>
    </row>
    <row r="395" spans="14:19" x14ac:dyDescent="0.2">
      <c r="N395" s="235"/>
      <c r="O395" s="235"/>
      <c r="P395" s="235"/>
      <c r="S395" s="235"/>
    </row>
    <row r="396" spans="14:19" x14ac:dyDescent="0.2">
      <c r="N396" s="235"/>
      <c r="O396" s="235"/>
      <c r="P396" s="235"/>
      <c r="S396" s="235"/>
    </row>
    <row r="397" spans="14:19" x14ac:dyDescent="0.2">
      <c r="N397" s="235"/>
      <c r="O397" s="235"/>
      <c r="P397" s="235"/>
      <c r="S397" s="235"/>
    </row>
    <row r="398" spans="14:19" x14ac:dyDescent="0.2">
      <c r="N398" s="235"/>
      <c r="O398" s="235"/>
      <c r="P398" s="235"/>
      <c r="S398" s="235"/>
    </row>
    <row r="399" spans="14:19" x14ac:dyDescent="0.2">
      <c r="N399" s="235"/>
      <c r="O399" s="235"/>
      <c r="P399" s="235"/>
      <c r="S399" s="235"/>
    </row>
    <row r="400" spans="14:19" x14ac:dyDescent="0.2">
      <c r="N400" s="235"/>
      <c r="O400" s="235"/>
      <c r="P400" s="235"/>
      <c r="S400" s="235"/>
    </row>
    <row r="401" spans="14:19" x14ac:dyDescent="0.2">
      <c r="N401" s="235"/>
      <c r="O401" s="235"/>
      <c r="P401" s="235"/>
      <c r="S401" s="235"/>
    </row>
    <row r="402" spans="14:19" x14ac:dyDescent="0.2">
      <c r="N402" s="235"/>
      <c r="O402" s="235"/>
      <c r="P402" s="235"/>
      <c r="S402" s="235"/>
    </row>
    <row r="403" spans="14:19" x14ac:dyDescent="0.2">
      <c r="N403" s="235"/>
      <c r="O403" s="235"/>
      <c r="P403" s="235"/>
      <c r="S403" s="235"/>
    </row>
    <row r="404" spans="14:19" x14ac:dyDescent="0.2">
      <c r="N404" s="235"/>
      <c r="O404" s="235"/>
      <c r="P404" s="235"/>
      <c r="S404" s="235"/>
    </row>
    <row r="405" spans="14:19" x14ac:dyDescent="0.2">
      <c r="N405" s="235"/>
      <c r="O405" s="235"/>
      <c r="P405" s="235"/>
      <c r="S405" s="235"/>
    </row>
    <row r="406" spans="14:19" x14ac:dyDescent="0.2">
      <c r="N406" s="235"/>
      <c r="O406" s="235"/>
      <c r="P406" s="235"/>
      <c r="S406" s="235"/>
    </row>
    <row r="407" spans="14:19" x14ac:dyDescent="0.2">
      <c r="N407" s="235"/>
      <c r="O407" s="235"/>
      <c r="P407" s="235"/>
      <c r="S407" s="235"/>
    </row>
    <row r="408" spans="14:19" x14ac:dyDescent="0.2">
      <c r="N408" s="235"/>
      <c r="O408" s="235"/>
      <c r="P408" s="235"/>
      <c r="S408" s="235"/>
    </row>
    <row r="409" spans="14:19" x14ac:dyDescent="0.2">
      <c r="N409" s="235"/>
      <c r="O409" s="235"/>
      <c r="P409" s="235"/>
      <c r="S409" s="235"/>
    </row>
    <row r="410" spans="14:19" x14ac:dyDescent="0.2">
      <c r="N410" s="235"/>
      <c r="O410" s="235"/>
      <c r="P410" s="235"/>
      <c r="S410" s="235"/>
    </row>
    <row r="411" spans="14:19" x14ac:dyDescent="0.2">
      <c r="N411" s="235"/>
      <c r="O411" s="235"/>
      <c r="P411" s="235"/>
      <c r="S411" s="235"/>
    </row>
    <row r="412" spans="14:19" x14ac:dyDescent="0.2">
      <c r="N412" s="235"/>
      <c r="O412" s="235"/>
      <c r="P412" s="235"/>
      <c r="S412" s="235"/>
    </row>
    <row r="413" spans="14:19" x14ac:dyDescent="0.2">
      <c r="N413" s="235"/>
      <c r="O413" s="235"/>
      <c r="P413" s="235"/>
      <c r="S413" s="235"/>
    </row>
    <row r="414" spans="14:19" x14ac:dyDescent="0.2">
      <c r="N414" s="235"/>
      <c r="O414" s="235"/>
      <c r="P414" s="235"/>
      <c r="S414" s="235"/>
    </row>
    <row r="415" spans="14:19" x14ac:dyDescent="0.2">
      <c r="N415" s="235"/>
      <c r="O415" s="235"/>
      <c r="P415" s="235"/>
      <c r="S415" s="235"/>
    </row>
    <row r="416" spans="14:19" x14ac:dyDescent="0.2">
      <c r="N416" s="235"/>
      <c r="O416" s="235"/>
      <c r="P416" s="235"/>
      <c r="S416" s="235"/>
    </row>
    <row r="417" spans="14:19" x14ac:dyDescent="0.2">
      <c r="N417" s="235"/>
      <c r="O417" s="235"/>
      <c r="P417" s="235"/>
      <c r="S417" s="235"/>
    </row>
    <row r="418" spans="14:19" x14ac:dyDescent="0.2">
      <c r="N418" s="235"/>
      <c r="O418" s="235"/>
      <c r="P418" s="235"/>
      <c r="S418" s="235"/>
    </row>
    <row r="419" spans="14:19" x14ac:dyDescent="0.2">
      <c r="N419" s="235"/>
      <c r="O419" s="235"/>
      <c r="P419" s="235"/>
      <c r="S419" s="235"/>
    </row>
    <row r="420" spans="14:19" x14ac:dyDescent="0.2">
      <c r="N420" s="235"/>
      <c r="O420" s="235"/>
      <c r="P420" s="235"/>
      <c r="S420" s="235"/>
    </row>
    <row r="421" spans="14:19" x14ac:dyDescent="0.2">
      <c r="N421" s="235"/>
      <c r="O421" s="235"/>
      <c r="P421" s="235"/>
      <c r="S421" s="235"/>
    </row>
    <row r="422" spans="14:19" x14ac:dyDescent="0.2">
      <c r="N422" s="235"/>
      <c r="O422" s="235"/>
      <c r="P422" s="235"/>
      <c r="S422" s="235"/>
    </row>
    <row r="423" spans="14:19" x14ac:dyDescent="0.2">
      <c r="N423" s="235"/>
      <c r="O423" s="235"/>
      <c r="P423" s="235"/>
      <c r="S423" s="235"/>
    </row>
    <row r="424" spans="14:19" x14ac:dyDescent="0.2">
      <c r="N424" s="235"/>
      <c r="O424" s="235"/>
      <c r="P424" s="235"/>
      <c r="S424" s="235"/>
    </row>
    <row r="425" spans="14:19" x14ac:dyDescent="0.2">
      <c r="N425" s="235"/>
      <c r="O425" s="235"/>
      <c r="P425" s="235"/>
      <c r="S425" s="235"/>
    </row>
    <row r="426" spans="14:19" x14ac:dyDescent="0.2">
      <c r="N426" s="235"/>
      <c r="O426" s="235"/>
      <c r="P426" s="235"/>
      <c r="S426" s="235"/>
    </row>
    <row r="427" spans="14:19" x14ac:dyDescent="0.2">
      <c r="N427" s="235"/>
      <c r="O427" s="235"/>
      <c r="P427" s="235"/>
      <c r="S427" s="235"/>
    </row>
    <row r="428" spans="14:19" x14ac:dyDescent="0.2">
      <c r="N428" s="235"/>
      <c r="O428" s="235"/>
      <c r="P428" s="235"/>
      <c r="S428" s="235"/>
    </row>
    <row r="429" spans="14:19" x14ac:dyDescent="0.2">
      <c r="N429" s="235"/>
      <c r="O429" s="235"/>
      <c r="P429" s="235"/>
      <c r="S429" s="235"/>
    </row>
    <row r="430" spans="14:19" x14ac:dyDescent="0.2">
      <c r="N430" s="235"/>
      <c r="O430" s="235"/>
      <c r="P430" s="235"/>
      <c r="S430" s="235"/>
    </row>
    <row r="431" spans="14:19" x14ac:dyDescent="0.2">
      <c r="N431" s="235"/>
      <c r="O431" s="235"/>
      <c r="P431" s="235"/>
      <c r="S431" s="235"/>
    </row>
    <row r="432" spans="14:19" x14ac:dyDescent="0.2">
      <c r="N432" s="235"/>
      <c r="O432" s="235"/>
      <c r="P432" s="235"/>
      <c r="S432" s="235"/>
    </row>
    <row r="433" spans="14:19" x14ac:dyDescent="0.2">
      <c r="N433" s="235"/>
      <c r="O433" s="235"/>
      <c r="P433" s="235"/>
      <c r="S433" s="235"/>
    </row>
    <row r="434" spans="14:19" x14ac:dyDescent="0.2">
      <c r="N434" s="235"/>
      <c r="O434" s="235"/>
      <c r="P434" s="235"/>
      <c r="S434" s="235"/>
    </row>
    <row r="435" spans="14:19" x14ac:dyDescent="0.2">
      <c r="N435" s="235"/>
      <c r="O435" s="235"/>
      <c r="P435" s="235"/>
      <c r="S435" s="235"/>
    </row>
    <row r="436" spans="14:19" x14ac:dyDescent="0.2">
      <c r="N436" s="235"/>
      <c r="O436" s="235"/>
      <c r="P436" s="235"/>
      <c r="S436" s="235"/>
    </row>
    <row r="437" spans="14:19" x14ac:dyDescent="0.2">
      <c r="N437" s="235"/>
      <c r="O437" s="235"/>
      <c r="P437" s="235"/>
      <c r="S437" s="235"/>
    </row>
    <row r="438" spans="14:19" x14ac:dyDescent="0.2">
      <c r="N438" s="235"/>
      <c r="O438" s="235"/>
      <c r="P438" s="235"/>
      <c r="S438" s="235"/>
    </row>
    <row r="439" spans="14:19" x14ac:dyDescent="0.2">
      <c r="N439" s="235"/>
      <c r="O439" s="235"/>
      <c r="P439" s="235"/>
      <c r="S439" s="235"/>
    </row>
    <row r="440" spans="14:19" x14ac:dyDescent="0.2">
      <c r="N440" s="235"/>
      <c r="O440" s="235"/>
      <c r="P440" s="235"/>
      <c r="S440" s="235"/>
    </row>
    <row r="441" spans="14:19" x14ac:dyDescent="0.2">
      <c r="N441" s="235"/>
      <c r="O441" s="235"/>
      <c r="P441" s="235"/>
      <c r="S441" s="235"/>
    </row>
    <row r="442" spans="14:19" x14ac:dyDescent="0.2">
      <c r="N442" s="235"/>
      <c r="O442" s="235"/>
      <c r="P442" s="235"/>
      <c r="S442" s="235"/>
    </row>
    <row r="443" spans="14:19" x14ac:dyDescent="0.2">
      <c r="N443" s="235"/>
      <c r="O443" s="235"/>
      <c r="P443" s="235"/>
      <c r="S443" s="235"/>
    </row>
    <row r="444" spans="14:19" x14ac:dyDescent="0.2">
      <c r="N444" s="235"/>
      <c r="O444" s="235"/>
      <c r="P444" s="235"/>
      <c r="S444" s="235"/>
    </row>
    <row r="445" spans="14:19" x14ac:dyDescent="0.2">
      <c r="N445" s="235"/>
      <c r="O445" s="235"/>
      <c r="P445" s="235"/>
      <c r="S445" s="235"/>
    </row>
    <row r="446" spans="14:19" x14ac:dyDescent="0.2">
      <c r="N446" s="235"/>
      <c r="O446" s="235"/>
      <c r="P446" s="235"/>
      <c r="S446" s="235"/>
    </row>
    <row r="447" spans="14:19" x14ac:dyDescent="0.2">
      <c r="N447" s="235"/>
      <c r="O447" s="235"/>
      <c r="P447" s="235"/>
      <c r="S447" s="235"/>
    </row>
    <row r="448" spans="14:19" x14ac:dyDescent="0.2">
      <c r="N448" s="235"/>
      <c r="O448" s="235"/>
      <c r="P448" s="235"/>
      <c r="S448" s="235"/>
    </row>
    <row r="449" spans="14:19" x14ac:dyDescent="0.2">
      <c r="N449" s="235"/>
      <c r="O449" s="235"/>
      <c r="P449" s="235"/>
      <c r="S449" s="235"/>
    </row>
    <row r="450" spans="14:19" x14ac:dyDescent="0.2">
      <c r="N450" s="235"/>
      <c r="O450" s="235"/>
      <c r="P450" s="235"/>
      <c r="S450" s="235"/>
    </row>
    <row r="451" spans="14:19" x14ac:dyDescent="0.2">
      <c r="N451" s="235"/>
      <c r="O451" s="235"/>
      <c r="P451" s="235"/>
      <c r="S451" s="235"/>
    </row>
    <row r="452" spans="14:19" x14ac:dyDescent="0.2">
      <c r="N452" s="235"/>
      <c r="O452" s="235"/>
      <c r="P452" s="235"/>
      <c r="S452" s="235"/>
    </row>
    <row r="453" spans="14:19" x14ac:dyDescent="0.2">
      <c r="N453" s="235"/>
      <c r="O453" s="235"/>
      <c r="P453" s="235"/>
      <c r="S453" s="235"/>
    </row>
    <row r="454" spans="14:19" x14ac:dyDescent="0.2">
      <c r="N454" s="235"/>
      <c r="O454" s="235"/>
      <c r="P454" s="235"/>
      <c r="S454" s="235"/>
    </row>
    <row r="455" spans="14:19" x14ac:dyDescent="0.2">
      <c r="N455" s="235"/>
      <c r="O455" s="235"/>
      <c r="P455" s="235"/>
      <c r="S455" s="235"/>
    </row>
    <row r="456" spans="14:19" x14ac:dyDescent="0.2">
      <c r="N456" s="235"/>
      <c r="O456" s="235"/>
      <c r="P456" s="235"/>
      <c r="S456" s="235"/>
    </row>
    <row r="457" spans="14:19" x14ac:dyDescent="0.2">
      <c r="N457" s="235"/>
      <c r="O457" s="235"/>
      <c r="P457" s="235"/>
      <c r="S457" s="235"/>
    </row>
    <row r="458" spans="14:19" x14ac:dyDescent="0.2">
      <c r="N458" s="235"/>
      <c r="O458" s="235"/>
      <c r="P458" s="235"/>
      <c r="S458" s="235"/>
    </row>
    <row r="459" spans="14:19" x14ac:dyDescent="0.2">
      <c r="N459" s="235"/>
      <c r="O459" s="235"/>
      <c r="P459" s="235"/>
      <c r="S459" s="235"/>
    </row>
    <row r="460" spans="14:19" x14ac:dyDescent="0.2">
      <c r="N460" s="235"/>
      <c r="O460" s="235"/>
      <c r="P460" s="235"/>
      <c r="S460" s="235"/>
    </row>
    <row r="461" spans="14:19" x14ac:dyDescent="0.2">
      <c r="N461" s="235"/>
      <c r="O461" s="235"/>
      <c r="P461" s="235"/>
      <c r="S461" s="235"/>
    </row>
    <row r="462" spans="14:19" x14ac:dyDescent="0.2">
      <c r="N462" s="235"/>
      <c r="O462" s="235"/>
      <c r="P462" s="235"/>
      <c r="S462" s="235"/>
    </row>
    <row r="463" spans="14:19" x14ac:dyDescent="0.2">
      <c r="N463" s="235"/>
      <c r="O463" s="235"/>
      <c r="P463" s="235"/>
      <c r="S463" s="235"/>
    </row>
    <row r="464" spans="14:19" x14ac:dyDescent="0.2">
      <c r="N464" s="235"/>
      <c r="O464" s="235"/>
      <c r="P464" s="235"/>
      <c r="S464" s="235"/>
    </row>
    <row r="465" spans="14:19" x14ac:dyDescent="0.2">
      <c r="N465" s="235"/>
      <c r="O465" s="235"/>
      <c r="P465" s="235"/>
      <c r="S465" s="235"/>
    </row>
    <row r="466" spans="14:19" x14ac:dyDescent="0.2">
      <c r="N466" s="235"/>
      <c r="O466" s="235"/>
      <c r="P466" s="235"/>
      <c r="S466" s="235"/>
    </row>
    <row r="467" spans="14:19" x14ac:dyDescent="0.2">
      <c r="N467" s="235"/>
      <c r="O467" s="235"/>
      <c r="P467" s="235"/>
      <c r="S467" s="235"/>
    </row>
    <row r="468" spans="14:19" x14ac:dyDescent="0.2">
      <c r="N468" s="235"/>
      <c r="O468" s="235"/>
      <c r="P468" s="235"/>
      <c r="S468" s="235"/>
    </row>
    <row r="469" spans="14:19" x14ac:dyDescent="0.2">
      <c r="N469" s="235"/>
      <c r="O469" s="235"/>
      <c r="P469" s="235"/>
      <c r="S469" s="235"/>
    </row>
    <row r="470" spans="14:19" x14ac:dyDescent="0.2">
      <c r="N470" s="235"/>
      <c r="O470" s="235"/>
      <c r="P470" s="235"/>
      <c r="S470" s="235"/>
    </row>
    <row r="471" spans="14:19" x14ac:dyDescent="0.2">
      <c r="N471" s="235"/>
      <c r="O471" s="235"/>
      <c r="P471" s="235"/>
      <c r="S471" s="235"/>
    </row>
    <row r="472" spans="14:19" x14ac:dyDescent="0.2">
      <c r="N472" s="235"/>
      <c r="O472" s="235"/>
      <c r="P472" s="235"/>
      <c r="S472" s="235"/>
    </row>
    <row r="473" spans="14:19" x14ac:dyDescent="0.2">
      <c r="N473" s="235"/>
      <c r="O473" s="235"/>
      <c r="P473" s="235"/>
      <c r="S473" s="235"/>
    </row>
    <row r="474" spans="14:19" x14ac:dyDescent="0.2">
      <c r="N474" s="235"/>
      <c r="O474" s="235"/>
      <c r="P474" s="235"/>
      <c r="S474" s="235"/>
    </row>
    <row r="475" spans="14:19" x14ac:dyDescent="0.2">
      <c r="N475" s="235"/>
      <c r="O475" s="235"/>
      <c r="P475" s="235"/>
      <c r="S475" s="235"/>
    </row>
    <row r="476" spans="14:19" x14ac:dyDescent="0.2">
      <c r="N476" s="235"/>
      <c r="O476" s="235"/>
      <c r="P476" s="235"/>
      <c r="S476" s="235"/>
    </row>
    <row r="477" spans="14:19" x14ac:dyDescent="0.2">
      <c r="N477" s="235"/>
      <c r="O477" s="235"/>
      <c r="P477" s="235"/>
      <c r="S477" s="235"/>
    </row>
    <row r="478" spans="14:19" x14ac:dyDescent="0.2">
      <c r="N478" s="235"/>
      <c r="O478" s="235"/>
      <c r="P478" s="235"/>
      <c r="S478" s="235"/>
    </row>
    <row r="479" spans="14:19" x14ac:dyDescent="0.2">
      <c r="N479" s="235"/>
      <c r="O479" s="235"/>
      <c r="P479" s="235"/>
      <c r="S479" s="235"/>
    </row>
    <row r="480" spans="14:19" x14ac:dyDescent="0.2">
      <c r="N480" s="235"/>
      <c r="O480" s="235"/>
      <c r="P480" s="235"/>
      <c r="S480" s="235"/>
    </row>
    <row r="481" spans="14:19" x14ac:dyDescent="0.2">
      <c r="N481" s="235"/>
      <c r="O481" s="235"/>
      <c r="P481" s="235"/>
      <c r="S481" s="235"/>
    </row>
    <row r="482" spans="14:19" x14ac:dyDescent="0.2">
      <c r="N482" s="235"/>
      <c r="O482" s="235"/>
      <c r="P482" s="235"/>
      <c r="S482" s="235"/>
    </row>
    <row r="483" spans="14:19" x14ac:dyDescent="0.2">
      <c r="N483" s="235"/>
      <c r="O483" s="235"/>
      <c r="P483" s="235"/>
      <c r="S483" s="235"/>
    </row>
    <row r="484" spans="14:19" x14ac:dyDescent="0.2">
      <c r="N484" s="235"/>
      <c r="O484" s="235"/>
      <c r="P484" s="235"/>
      <c r="S484" s="235"/>
    </row>
    <row r="485" spans="14:19" x14ac:dyDescent="0.2">
      <c r="N485" s="235"/>
      <c r="O485" s="235"/>
      <c r="P485" s="235"/>
      <c r="S485" s="235"/>
    </row>
    <row r="486" spans="14:19" x14ac:dyDescent="0.2">
      <c r="N486" s="235"/>
      <c r="O486" s="235"/>
      <c r="P486" s="235"/>
      <c r="S486" s="235"/>
    </row>
    <row r="487" spans="14:19" x14ac:dyDescent="0.2">
      <c r="N487" s="235"/>
      <c r="O487" s="235"/>
      <c r="P487" s="235"/>
      <c r="S487" s="235"/>
    </row>
    <row r="488" spans="14:19" x14ac:dyDescent="0.2">
      <c r="N488" s="235"/>
      <c r="O488" s="235"/>
      <c r="P488" s="235"/>
      <c r="S488" s="235"/>
    </row>
    <row r="489" spans="14:19" x14ac:dyDescent="0.2">
      <c r="N489" s="235"/>
      <c r="O489" s="235"/>
      <c r="P489" s="235"/>
      <c r="S489" s="235"/>
    </row>
    <row r="490" spans="14:19" x14ac:dyDescent="0.2">
      <c r="N490" s="235"/>
      <c r="O490" s="235"/>
      <c r="P490" s="235"/>
      <c r="S490" s="235"/>
    </row>
    <row r="491" spans="14:19" x14ac:dyDescent="0.2">
      <c r="N491" s="235"/>
      <c r="O491" s="235"/>
      <c r="P491" s="235"/>
      <c r="S491" s="235"/>
    </row>
    <row r="492" spans="14:19" x14ac:dyDescent="0.2">
      <c r="N492" s="235"/>
      <c r="O492" s="235"/>
      <c r="P492" s="235"/>
      <c r="S492" s="235"/>
    </row>
    <row r="493" spans="14:19" x14ac:dyDescent="0.2">
      <c r="N493" s="235"/>
      <c r="O493" s="235"/>
      <c r="P493" s="235"/>
      <c r="S493" s="235"/>
    </row>
    <row r="494" spans="14:19" x14ac:dyDescent="0.2">
      <c r="N494" s="235"/>
      <c r="O494" s="235"/>
      <c r="P494" s="235"/>
      <c r="S494" s="235"/>
    </row>
    <row r="495" spans="14:19" x14ac:dyDescent="0.2">
      <c r="N495" s="235"/>
      <c r="O495" s="235"/>
      <c r="P495" s="235"/>
      <c r="S495" s="235"/>
    </row>
    <row r="496" spans="14:19" x14ac:dyDescent="0.2">
      <c r="N496" s="235"/>
      <c r="O496" s="235"/>
      <c r="P496" s="235"/>
      <c r="S496" s="235"/>
    </row>
    <row r="497" spans="14:19" x14ac:dyDescent="0.2">
      <c r="N497" s="235"/>
      <c r="O497" s="235"/>
      <c r="P497" s="235"/>
      <c r="S497" s="235"/>
    </row>
    <row r="498" spans="14:19" x14ac:dyDescent="0.2">
      <c r="N498" s="235"/>
      <c r="O498" s="235"/>
      <c r="P498" s="235"/>
      <c r="S498" s="235"/>
    </row>
    <row r="499" spans="14:19" x14ac:dyDescent="0.2">
      <c r="N499" s="235"/>
      <c r="O499" s="235"/>
      <c r="P499" s="235"/>
      <c r="S499" s="235"/>
    </row>
    <row r="500" spans="14:19" x14ac:dyDescent="0.2">
      <c r="N500" s="235"/>
      <c r="O500" s="235"/>
      <c r="P500" s="235"/>
      <c r="S500" s="235"/>
    </row>
    <row r="501" spans="14:19" x14ac:dyDescent="0.2">
      <c r="N501" s="235"/>
      <c r="O501" s="235"/>
      <c r="P501" s="235"/>
      <c r="S501" s="235"/>
    </row>
    <row r="502" spans="14:19" x14ac:dyDescent="0.2">
      <c r="N502" s="235"/>
      <c r="O502" s="235"/>
      <c r="P502" s="235"/>
      <c r="S502" s="235"/>
    </row>
    <row r="503" spans="14:19" x14ac:dyDescent="0.2">
      <c r="N503" s="235"/>
      <c r="O503" s="235"/>
      <c r="P503" s="235"/>
      <c r="S503" s="235"/>
    </row>
    <row r="504" spans="14:19" x14ac:dyDescent="0.2">
      <c r="N504" s="235"/>
      <c r="O504" s="235"/>
      <c r="P504" s="235"/>
      <c r="S504" s="235"/>
    </row>
    <row r="505" spans="14:19" x14ac:dyDescent="0.2">
      <c r="N505" s="235"/>
      <c r="O505" s="235"/>
      <c r="P505" s="235"/>
      <c r="S505" s="235"/>
    </row>
    <row r="506" spans="14:19" x14ac:dyDescent="0.2">
      <c r="N506" s="235"/>
      <c r="O506" s="235"/>
      <c r="P506" s="235"/>
      <c r="S506" s="235"/>
    </row>
    <row r="507" spans="14:19" x14ac:dyDescent="0.2">
      <c r="N507" s="235"/>
      <c r="O507" s="235"/>
      <c r="P507" s="235"/>
      <c r="S507" s="235"/>
    </row>
    <row r="508" spans="14:19" x14ac:dyDescent="0.2">
      <c r="N508" s="235"/>
      <c r="O508" s="235"/>
      <c r="P508" s="235"/>
      <c r="S508" s="235"/>
    </row>
    <row r="509" spans="14:19" x14ac:dyDescent="0.2">
      <c r="N509" s="235"/>
      <c r="O509" s="235"/>
      <c r="P509" s="235"/>
      <c r="S509" s="235"/>
    </row>
    <row r="510" spans="14:19" x14ac:dyDescent="0.2">
      <c r="N510" s="235"/>
      <c r="O510" s="235"/>
      <c r="P510" s="235"/>
      <c r="S510" s="235"/>
    </row>
    <row r="511" spans="14:19" x14ac:dyDescent="0.2">
      <c r="N511" s="235"/>
      <c r="O511" s="235"/>
      <c r="P511" s="235"/>
      <c r="S511" s="235"/>
    </row>
    <row r="512" spans="14:19" x14ac:dyDescent="0.2">
      <c r="N512" s="235"/>
      <c r="O512" s="235"/>
      <c r="P512" s="235"/>
      <c r="S512" s="235"/>
    </row>
    <row r="513" spans="14:19" x14ac:dyDescent="0.2">
      <c r="N513" s="235"/>
      <c r="O513" s="235"/>
      <c r="P513" s="235"/>
      <c r="S513" s="235"/>
    </row>
    <row r="514" spans="14:19" x14ac:dyDescent="0.2">
      <c r="N514" s="235"/>
      <c r="O514" s="235"/>
      <c r="P514" s="235"/>
      <c r="S514" s="235"/>
    </row>
    <row r="515" spans="14:19" x14ac:dyDescent="0.2">
      <c r="N515" s="235"/>
      <c r="O515" s="235"/>
      <c r="P515" s="235"/>
      <c r="S515" s="235"/>
    </row>
    <row r="516" spans="14:19" x14ac:dyDescent="0.2">
      <c r="N516" s="235"/>
      <c r="O516" s="235"/>
      <c r="P516" s="235"/>
      <c r="S516" s="235"/>
    </row>
    <row r="517" spans="14:19" x14ac:dyDescent="0.2">
      <c r="N517" s="235"/>
      <c r="O517" s="235"/>
      <c r="P517" s="235"/>
      <c r="S517" s="235"/>
    </row>
    <row r="518" spans="14:19" x14ac:dyDescent="0.2">
      <c r="N518" s="235"/>
      <c r="O518" s="235"/>
      <c r="P518" s="235"/>
      <c r="S518" s="235"/>
    </row>
    <row r="519" spans="14:19" x14ac:dyDescent="0.2">
      <c r="N519" s="235"/>
      <c r="O519" s="235"/>
      <c r="P519" s="235"/>
      <c r="S519" s="235"/>
    </row>
    <row r="520" spans="14:19" x14ac:dyDescent="0.2">
      <c r="N520" s="235"/>
      <c r="O520" s="235"/>
      <c r="P520" s="235"/>
      <c r="S520" s="235"/>
    </row>
    <row r="521" spans="14:19" x14ac:dyDescent="0.2">
      <c r="N521" s="235"/>
      <c r="O521" s="235"/>
      <c r="P521" s="235"/>
      <c r="S521" s="235"/>
    </row>
    <row r="522" spans="14:19" x14ac:dyDescent="0.2">
      <c r="N522" s="235"/>
      <c r="O522" s="235"/>
      <c r="P522" s="235"/>
      <c r="S522" s="235"/>
    </row>
    <row r="523" spans="14:19" x14ac:dyDescent="0.2">
      <c r="N523" s="235"/>
      <c r="O523" s="235"/>
      <c r="P523" s="235"/>
      <c r="S523" s="235"/>
    </row>
    <row r="524" spans="14:19" x14ac:dyDescent="0.2">
      <c r="N524" s="235"/>
      <c r="O524" s="235"/>
      <c r="P524" s="235"/>
      <c r="S524" s="235"/>
    </row>
    <row r="525" spans="14:19" x14ac:dyDescent="0.2">
      <c r="N525" s="235"/>
      <c r="O525" s="235"/>
      <c r="P525" s="235"/>
      <c r="S525" s="235"/>
    </row>
    <row r="526" spans="14:19" x14ac:dyDescent="0.2">
      <c r="N526" s="235"/>
      <c r="O526" s="235"/>
      <c r="P526" s="235"/>
      <c r="S526" s="235"/>
    </row>
    <row r="527" spans="14:19" x14ac:dyDescent="0.2">
      <c r="N527" s="235"/>
      <c r="O527" s="235"/>
      <c r="P527" s="235"/>
      <c r="S527" s="235"/>
    </row>
    <row r="528" spans="14:19" x14ac:dyDescent="0.2">
      <c r="N528" s="235"/>
      <c r="O528" s="235"/>
      <c r="P528" s="235"/>
      <c r="S528" s="235"/>
    </row>
    <row r="529" spans="14:19" x14ac:dyDescent="0.2">
      <c r="N529" s="235"/>
      <c r="O529" s="235"/>
      <c r="P529" s="235"/>
      <c r="S529" s="235"/>
    </row>
    <row r="530" spans="14:19" x14ac:dyDescent="0.2">
      <c r="N530" s="235"/>
      <c r="O530" s="235"/>
      <c r="P530" s="235"/>
      <c r="S530" s="235"/>
    </row>
    <row r="531" spans="14:19" x14ac:dyDescent="0.2">
      <c r="N531" s="235"/>
      <c r="O531" s="235"/>
      <c r="P531" s="235"/>
      <c r="S531" s="235"/>
    </row>
    <row r="532" spans="14:19" x14ac:dyDescent="0.2">
      <c r="N532" s="235"/>
      <c r="O532" s="235"/>
      <c r="P532" s="235"/>
      <c r="S532" s="235"/>
    </row>
    <row r="533" spans="14:19" x14ac:dyDescent="0.2">
      <c r="N533" s="235"/>
      <c r="O533" s="235"/>
      <c r="P533" s="235"/>
      <c r="S533" s="235"/>
    </row>
    <row r="534" spans="14:19" x14ac:dyDescent="0.2">
      <c r="N534" s="235"/>
      <c r="O534" s="235"/>
      <c r="P534" s="235"/>
      <c r="S534" s="235"/>
    </row>
    <row r="535" spans="14:19" x14ac:dyDescent="0.2">
      <c r="N535" s="235"/>
      <c r="O535" s="235"/>
      <c r="P535" s="235"/>
      <c r="S535" s="235"/>
    </row>
    <row r="536" spans="14:19" x14ac:dyDescent="0.2">
      <c r="N536" s="235"/>
      <c r="O536" s="235"/>
      <c r="P536" s="235"/>
      <c r="S536" s="235"/>
    </row>
    <row r="537" spans="14:19" x14ac:dyDescent="0.2">
      <c r="N537" s="235"/>
      <c r="O537" s="235"/>
      <c r="P537" s="235"/>
      <c r="S537" s="235"/>
    </row>
    <row r="538" spans="14:19" x14ac:dyDescent="0.2">
      <c r="N538" s="235"/>
      <c r="O538" s="235"/>
      <c r="P538" s="235"/>
      <c r="S538" s="235"/>
    </row>
    <row r="539" spans="14:19" x14ac:dyDescent="0.2">
      <c r="N539" s="235"/>
      <c r="O539" s="235"/>
      <c r="P539" s="235"/>
      <c r="S539" s="235"/>
    </row>
    <row r="540" spans="14:19" x14ac:dyDescent="0.2">
      <c r="N540" s="235"/>
      <c r="O540" s="235"/>
      <c r="P540" s="235"/>
      <c r="S540" s="235"/>
    </row>
    <row r="541" spans="14:19" x14ac:dyDescent="0.2">
      <c r="N541" s="235"/>
      <c r="O541" s="235"/>
      <c r="P541" s="235"/>
      <c r="S541" s="235"/>
    </row>
    <row r="542" spans="14:19" x14ac:dyDescent="0.2">
      <c r="N542" s="235"/>
      <c r="O542" s="235"/>
      <c r="P542" s="235"/>
      <c r="S542" s="235"/>
    </row>
    <row r="543" spans="14:19" x14ac:dyDescent="0.2">
      <c r="N543" s="235"/>
      <c r="O543" s="235"/>
      <c r="P543" s="235"/>
      <c r="S543" s="235"/>
    </row>
    <row r="544" spans="14:19" x14ac:dyDescent="0.2">
      <c r="N544" s="235"/>
      <c r="O544" s="235"/>
      <c r="P544" s="235"/>
      <c r="S544" s="235"/>
    </row>
    <row r="545" spans="14:19" x14ac:dyDescent="0.2">
      <c r="N545" s="235"/>
      <c r="O545" s="235"/>
      <c r="P545" s="235"/>
      <c r="S545" s="235"/>
    </row>
    <row r="546" spans="14:19" x14ac:dyDescent="0.2">
      <c r="N546" s="235"/>
      <c r="O546" s="235"/>
      <c r="P546" s="235"/>
      <c r="S546" s="235"/>
    </row>
    <row r="547" spans="14:19" x14ac:dyDescent="0.2">
      <c r="N547" s="235"/>
      <c r="O547" s="235"/>
      <c r="P547" s="235"/>
      <c r="S547" s="235"/>
    </row>
    <row r="548" spans="14:19" x14ac:dyDescent="0.2">
      <c r="N548" s="235"/>
      <c r="O548" s="235"/>
      <c r="P548" s="235"/>
      <c r="S548" s="235"/>
    </row>
    <row r="549" spans="14:19" x14ac:dyDescent="0.2">
      <c r="N549" s="235"/>
      <c r="O549" s="235"/>
      <c r="P549" s="235"/>
      <c r="S549" s="235"/>
    </row>
    <row r="550" spans="14:19" x14ac:dyDescent="0.2">
      <c r="N550" s="235"/>
      <c r="O550" s="235"/>
      <c r="P550" s="235"/>
      <c r="S550" s="235"/>
    </row>
    <row r="551" spans="14:19" x14ac:dyDescent="0.2">
      <c r="N551" s="235"/>
      <c r="O551" s="235"/>
      <c r="P551" s="235"/>
      <c r="S551" s="235"/>
    </row>
    <row r="552" spans="14:19" x14ac:dyDescent="0.2">
      <c r="N552" s="235"/>
      <c r="O552" s="235"/>
      <c r="P552" s="235"/>
      <c r="S552" s="235"/>
    </row>
    <row r="553" spans="14:19" x14ac:dyDescent="0.2">
      <c r="N553" s="235"/>
      <c r="O553" s="235"/>
      <c r="P553" s="235"/>
      <c r="S553" s="235"/>
    </row>
    <row r="554" spans="14:19" x14ac:dyDescent="0.2">
      <c r="N554" s="235"/>
      <c r="O554" s="235"/>
      <c r="P554" s="235"/>
      <c r="S554" s="235"/>
    </row>
    <row r="555" spans="14:19" x14ac:dyDescent="0.2">
      <c r="N555" s="235"/>
      <c r="O555" s="235"/>
      <c r="P555" s="235"/>
      <c r="S555" s="235"/>
    </row>
    <row r="556" spans="14:19" x14ac:dyDescent="0.2">
      <c r="N556" s="235"/>
      <c r="O556" s="235"/>
      <c r="P556" s="235"/>
      <c r="S556" s="235"/>
    </row>
    <row r="557" spans="14:19" x14ac:dyDescent="0.2">
      <c r="N557" s="235"/>
      <c r="O557" s="235"/>
      <c r="P557" s="235"/>
      <c r="S557" s="235"/>
    </row>
    <row r="558" spans="14:19" x14ac:dyDescent="0.2">
      <c r="N558" s="235"/>
      <c r="O558" s="235"/>
      <c r="P558" s="235"/>
      <c r="S558" s="235"/>
    </row>
    <row r="559" spans="14:19" x14ac:dyDescent="0.2">
      <c r="N559" s="235"/>
      <c r="O559" s="235"/>
      <c r="P559" s="235"/>
      <c r="S559" s="235"/>
    </row>
    <row r="560" spans="14:19" x14ac:dyDescent="0.2">
      <c r="N560" s="235"/>
      <c r="O560" s="235"/>
      <c r="P560" s="235"/>
      <c r="S560" s="235"/>
    </row>
    <row r="561" spans="14:19" x14ac:dyDescent="0.2">
      <c r="N561" s="235"/>
      <c r="O561" s="235"/>
      <c r="P561" s="235"/>
      <c r="S561" s="235"/>
    </row>
    <row r="562" spans="14:19" x14ac:dyDescent="0.2">
      <c r="N562" s="235"/>
      <c r="O562" s="235"/>
      <c r="P562" s="235"/>
      <c r="S562" s="235"/>
    </row>
    <row r="563" spans="14:19" x14ac:dyDescent="0.2">
      <c r="N563" s="235"/>
      <c r="O563" s="235"/>
      <c r="P563" s="235"/>
      <c r="S563" s="235"/>
    </row>
    <row r="564" spans="14:19" x14ac:dyDescent="0.2">
      <c r="N564" s="235"/>
      <c r="O564" s="235"/>
      <c r="P564" s="235"/>
      <c r="S564" s="235"/>
    </row>
    <row r="565" spans="14:19" x14ac:dyDescent="0.2">
      <c r="N565" s="235"/>
      <c r="O565" s="235"/>
      <c r="P565" s="235"/>
      <c r="S565" s="235"/>
    </row>
    <row r="566" spans="14:19" x14ac:dyDescent="0.2">
      <c r="N566" s="235"/>
      <c r="O566" s="235"/>
      <c r="P566" s="235"/>
      <c r="S566" s="235"/>
    </row>
    <row r="567" spans="14:19" x14ac:dyDescent="0.2">
      <c r="N567" s="235"/>
      <c r="O567" s="235"/>
      <c r="P567" s="235"/>
      <c r="S567" s="235"/>
    </row>
    <row r="568" spans="14:19" x14ac:dyDescent="0.2">
      <c r="N568" s="235"/>
      <c r="O568" s="235"/>
      <c r="P568" s="235"/>
      <c r="S568" s="235"/>
    </row>
    <row r="569" spans="14:19" x14ac:dyDescent="0.2">
      <c r="N569" s="235"/>
      <c r="O569" s="235"/>
      <c r="P569" s="235"/>
      <c r="S569" s="235"/>
    </row>
    <row r="570" spans="14:19" x14ac:dyDescent="0.2">
      <c r="N570" s="235"/>
      <c r="O570" s="235"/>
      <c r="P570" s="235"/>
      <c r="S570" s="235"/>
    </row>
    <row r="571" spans="14:19" x14ac:dyDescent="0.2">
      <c r="N571" s="235"/>
      <c r="O571" s="235"/>
      <c r="P571" s="235"/>
      <c r="S571" s="235"/>
    </row>
    <row r="572" spans="14:19" x14ac:dyDescent="0.2">
      <c r="N572" s="235"/>
      <c r="O572" s="235"/>
      <c r="P572" s="235"/>
      <c r="S572" s="235"/>
    </row>
    <row r="573" spans="14:19" x14ac:dyDescent="0.2">
      <c r="N573" s="235"/>
      <c r="O573" s="235"/>
      <c r="P573" s="235"/>
      <c r="S573" s="235"/>
    </row>
    <row r="574" spans="14:19" x14ac:dyDescent="0.2">
      <c r="N574" s="235"/>
      <c r="O574" s="235"/>
      <c r="P574" s="235"/>
      <c r="S574" s="235"/>
    </row>
    <row r="575" spans="14:19" x14ac:dyDescent="0.2">
      <c r="N575" s="235"/>
      <c r="O575" s="235"/>
      <c r="P575" s="235"/>
      <c r="S575" s="235"/>
    </row>
    <row r="576" spans="14:19" x14ac:dyDescent="0.2">
      <c r="N576" s="235"/>
      <c r="O576" s="235"/>
      <c r="P576" s="235"/>
      <c r="S576" s="235"/>
    </row>
    <row r="577" spans="14:19" x14ac:dyDescent="0.2">
      <c r="N577" s="235"/>
      <c r="O577" s="235"/>
      <c r="P577" s="235"/>
      <c r="S577" s="235"/>
    </row>
    <row r="578" spans="14:19" x14ac:dyDescent="0.2">
      <c r="N578" s="235"/>
      <c r="O578" s="235"/>
      <c r="P578" s="235"/>
      <c r="S578" s="235"/>
    </row>
    <row r="579" spans="14:19" x14ac:dyDescent="0.2">
      <c r="N579" s="235"/>
      <c r="O579" s="235"/>
      <c r="P579" s="235"/>
      <c r="S579" s="235"/>
    </row>
    <row r="580" spans="14:19" x14ac:dyDescent="0.2">
      <c r="N580" s="235"/>
      <c r="O580" s="235"/>
      <c r="P580" s="235"/>
      <c r="S580" s="235"/>
    </row>
    <row r="581" spans="14:19" x14ac:dyDescent="0.2">
      <c r="N581" s="235"/>
      <c r="O581" s="235"/>
      <c r="P581" s="235"/>
      <c r="S581" s="235"/>
    </row>
    <row r="582" spans="14:19" x14ac:dyDescent="0.2">
      <c r="N582" s="235"/>
      <c r="O582" s="235"/>
      <c r="P582" s="235"/>
      <c r="S582" s="235"/>
    </row>
    <row r="583" spans="14:19" x14ac:dyDescent="0.2">
      <c r="N583" s="235"/>
      <c r="O583" s="235"/>
      <c r="P583" s="235"/>
      <c r="S583" s="235"/>
    </row>
    <row r="584" spans="14:19" x14ac:dyDescent="0.2">
      <c r="N584" s="235"/>
      <c r="O584" s="235"/>
      <c r="P584" s="235"/>
      <c r="S584" s="235"/>
    </row>
    <row r="585" spans="14:19" x14ac:dyDescent="0.2">
      <c r="N585" s="235"/>
      <c r="O585" s="235"/>
      <c r="P585" s="235"/>
      <c r="S585" s="235"/>
    </row>
    <row r="586" spans="14:19" x14ac:dyDescent="0.2">
      <c r="N586" s="235"/>
      <c r="O586" s="235"/>
      <c r="P586" s="235"/>
      <c r="S586" s="235"/>
    </row>
    <row r="587" spans="14:19" x14ac:dyDescent="0.2">
      <c r="N587" s="235"/>
      <c r="O587" s="235"/>
      <c r="P587" s="235"/>
      <c r="S587" s="235"/>
    </row>
    <row r="588" spans="14:19" x14ac:dyDescent="0.2">
      <c r="N588" s="235"/>
      <c r="O588" s="235"/>
      <c r="P588" s="235"/>
      <c r="S588" s="235"/>
    </row>
    <row r="589" spans="14:19" x14ac:dyDescent="0.2">
      <c r="N589" s="235"/>
      <c r="O589" s="235"/>
      <c r="P589" s="235"/>
      <c r="S589" s="235"/>
    </row>
    <row r="590" spans="14:19" x14ac:dyDescent="0.2">
      <c r="N590" s="235"/>
      <c r="O590" s="235"/>
      <c r="P590" s="235"/>
      <c r="S590" s="235"/>
    </row>
    <row r="591" spans="14:19" x14ac:dyDescent="0.2">
      <c r="N591" s="235"/>
      <c r="O591" s="235"/>
      <c r="P591" s="235"/>
      <c r="S591" s="235"/>
    </row>
    <row r="592" spans="14:19" x14ac:dyDescent="0.2">
      <c r="N592" s="235"/>
      <c r="O592" s="235"/>
      <c r="P592" s="235"/>
      <c r="S592" s="235"/>
    </row>
    <row r="593" spans="14:19" x14ac:dyDescent="0.2">
      <c r="N593" s="235"/>
      <c r="O593" s="235"/>
      <c r="P593" s="235"/>
      <c r="S593" s="235"/>
    </row>
    <row r="594" spans="14:19" x14ac:dyDescent="0.2">
      <c r="N594" s="235"/>
      <c r="O594" s="235"/>
      <c r="P594" s="235"/>
      <c r="S594" s="235"/>
    </row>
    <row r="595" spans="14:19" x14ac:dyDescent="0.2">
      <c r="N595" s="235"/>
      <c r="O595" s="235"/>
      <c r="P595" s="235"/>
      <c r="S595" s="235"/>
    </row>
    <row r="596" spans="14:19" x14ac:dyDescent="0.2">
      <c r="N596" s="235"/>
      <c r="O596" s="235"/>
      <c r="P596" s="235"/>
      <c r="S596" s="235"/>
    </row>
    <row r="597" spans="14:19" x14ac:dyDescent="0.2">
      <c r="N597" s="235"/>
      <c r="O597" s="235"/>
      <c r="P597" s="235"/>
      <c r="S597" s="235"/>
    </row>
    <row r="598" spans="14:19" x14ac:dyDescent="0.2">
      <c r="N598" s="235"/>
      <c r="O598" s="235"/>
      <c r="P598" s="235"/>
      <c r="S598" s="235"/>
    </row>
    <row r="599" spans="14:19" x14ac:dyDescent="0.2">
      <c r="N599" s="235"/>
      <c r="O599" s="235"/>
      <c r="P599" s="235"/>
      <c r="S599" s="235"/>
    </row>
    <row r="600" spans="14:19" x14ac:dyDescent="0.2">
      <c r="N600" s="235"/>
      <c r="O600" s="235"/>
      <c r="P600" s="235"/>
      <c r="S600" s="235"/>
    </row>
    <row r="601" spans="14:19" x14ac:dyDescent="0.2">
      <c r="N601" s="235"/>
      <c r="O601" s="235"/>
      <c r="P601" s="235"/>
      <c r="S601" s="235"/>
    </row>
    <row r="602" spans="14:19" x14ac:dyDescent="0.2">
      <c r="N602" s="235"/>
      <c r="O602" s="235"/>
      <c r="P602" s="235"/>
      <c r="S602" s="235"/>
    </row>
    <row r="603" spans="14:19" x14ac:dyDescent="0.2">
      <c r="N603" s="235"/>
      <c r="O603" s="235"/>
      <c r="P603" s="235"/>
      <c r="S603" s="235"/>
    </row>
    <row r="604" spans="14:19" x14ac:dyDescent="0.2">
      <c r="N604" s="235"/>
      <c r="O604" s="235"/>
      <c r="P604" s="235"/>
      <c r="S604" s="235"/>
    </row>
    <row r="605" spans="14:19" x14ac:dyDescent="0.2">
      <c r="N605" s="235"/>
      <c r="O605" s="235"/>
      <c r="P605" s="235"/>
      <c r="S605" s="235"/>
    </row>
    <row r="606" spans="14:19" x14ac:dyDescent="0.2">
      <c r="N606" s="235"/>
      <c r="O606" s="235"/>
      <c r="P606" s="235"/>
      <c r="S606" s="235"/>
    </row>
    <row r="607" spans="14:19" x14ac:dyDescent="0.2">
      <c r="N607" s="235"/>
      <c r="O607" s="235"/>
      <c r="P607" s="235"/>
      <c r="S607" s="235"/>
    </row>
    <row r="608" spans="14:19" x14ac:dyDescent="0.2">
      <c r="N608" s="235"/>
      <c r="O608" s="235"/>
      <c r="P608" s="235"/>
      <c r="S608" s="235"/>
    </row>
    <row r="609" spans="14:19" x14ac:dyDescent="0.2">
      <c r="N609" s="235"/>
      <c r="O609" s="235"/>
      <c r="P609" s="235"/>
      <c r="S609" s="235"/>
    </row>
    <row r="610" spans="14:19" x14ac:dyDescent="0.2">
      <c r="N610" s="235"/>
      <c r="O610" s="235"/>
      <c r="P610" s="235"/>
      <c r="S610" s="235"/>
    </row>
    <row r="611" spans="14:19" x14ac:dyDescent="0.2">
      <c r="N611" s="235"/>
      <c r="O611" s="235"/>
      <c r="P611" s="235"/>
      <c r="S611" s="235"/>
    </row>
    <row r="612" spans="14:19" x14ac:dyDescent="0.2">
      <c r="N612" s="235"/>
      <c r="O612" s="235"/>
      <c r="P612" s="235"/>
      <c r="S612" s="235"/>
    </row>
    <row r="613" spans="14:19" x14ac:dyDescent="0.2">
      <c r="N613" s="235"/>
      <c r="O613" s="235"/>
      <c r="P613" s="235"/>
      <c r="S613" s="235"/>
    </row>
    <row r="614" spans="14:19" x14ac:dyDescent="0.2">
      <c r="N614" s="235"/>
      <c r="O614" s="235"/>
      <c r="P614" s="235"/>
      <c r="S614" s="235"/>
    </row>
    <row r="615" spans="14:19" x14ac:dyDescent="0.2">
      <c r="N615" s="235"/>
      <c r="O615" s="235"/>
      <c r="P615" s="235"/>
      <c r="S615" s="235"/>
    </row>
    <row r="616" spans="14:19" x14ac:dyDescent="0.2">
      <c r="N616" s="235"/>
      <c r="O616" s="235"/>
      <c r="P616" s="235"/>
      <c r="S616" s="235"/>
    </row>
    <row r="617" spans="14:19" x14ac:dyDescent="0.2">
      <c r="N617" s="235"/>
      <c r="O617" s="235"/>
      <c r="P617" s="235"/>
      <c r="S617" s="235"/>
    </row>
    <row r="618" spans="14:19" x14ac:dyDescent="0.2">
      <c r="N618" s="235"/>
      <c r="O618" s="235"/>
      <c r="P618" s="235"/>
      <c r="S618" s="235"/>
    </row>
    <row r="619" spans="14:19" x14ac:dyDescent="0.2">
      <c r="N619" s="235"/>
      <c r="O619" s="235"/>
      <c r="P619" s="235"/>
      <c r="S619" s="235"/>
    </row>
    <row r="620" spans="14:19" x14ac:dyDescent="0.2">
      <c r="N620" s="235"/>
      <c r="O620" s="235"/>
      <c r="P620" s="235"/>
      <c r="S620" s="235"/>
    </row>
    <row r="621" spans="14:19" x14ac:dyDescent="0.2">
      <c r="N621" s="235"/>
      <c r="O621" s="235"/>
      <c r="P621" s="235"/>
      <c r="S621" s="235"/>
    </row>
    <row r="622" spans="14:19" x14ac:dyDescent="0.2">
      <c r="N622" s="235"/>
      <c r="O622" s="235"/>
      <c r="P622" s="235"/>
      <c r="S622" s="235"/>
    </row>
    <row r="623" spans="14:19" x14ac:dyDescent="0.2">
      <c r="N623" s="235"/>
      <c r="O623" s="235"/>
      <c r="P623" s="235"/>
      <c r="S623" s="235"/>
    </row>
    <row r="624" spans="14:19" x14ac:dyDescent="0.2">
      <c r="N624" s="235"/>
      <c r="O624" s="235"/>
      <c r="P624" s="235"/>
      <c r="S624" s="235"/>
    </row>
    <row r="625" spans="14:19" x14ac:dyDescent="0.2">
      <c r="N625" s="235"/>
      <c r="O625" s="235"/>
      <c r="P625" s="235"/>
      <c r="S625" s="235"/>
    </row>
    <row r="626" spans="14:19" x14ac:dyDescent="0.2">
      <c r="N626" s="235"/>
      <c r="O626" s="235"/>
      <c r="P626" s="235"/>
      <c r="S626" s="235"/>
    </row>
    <row r="627" spans="14:19" x14ac:dyDescent="0.2">
      <c r="N627" s="235"/>
      <c r="O627" s="235"/>
      <c r="P627" s="235"/>
      <c r="S627" s="235"/>
    </row>
    <row r="628" spans="14:19" x14ac:dyDescent="0.2">
      <c r="N628" s="235"/>
      <c r="O628" s="235"/>
      <c r="P628" s="235"/>
      <c r="S628" s="235"/>
    </row>
    <row r="629" spans="14:19" x14ac:dyDescent="0.2">
      <c r="N629" s="235"/>
      <c r="O629" s="235"/>
      <c r="P629" s="235"/>
      <c r="S629" s="235"/>
    </row>
    <row r="630" spans="14:19" x14ac:dyDescent="0.2">
      <c r="N630" s="235"/>
      <c r="O630" s="235"/>
      <c r="P630" s="235"/>
      <c r="S630" s="235"/>
    </row>
    <row r="631" spans="14:19" x14ac:dyDescent="0.2">
      <c r="N631" s="235"/>
      <c r="O631" s="235"/>
      <c r="P631" s="235"/>
      <c r="S631" s="235"/>
    </row>
    <row r="632" spans="14:19" x14ac:dyDescent="0.2">
      <c r="N632" s="235"/>
      <c r="O632" s="235"/>
      <c r="P632" s="235"/>
      <c r="S632" s="235"/>
    </row>
    <row r="633" spans="14:19" x14ac:dyDescent="0.2">
      <c r="N633" s="235"/>
      <c r="O633" s="235"/>
      <c r="P633" s="235"/>
      <c r="S633" s="235"/>
    </row>
    <row r="634" spans="14:19" x14ac:dyDescent="0.2">
      <c r="N634" s="235"/>
      <c r="O634" s="235"/>
      <c r="P634" s="235"/>
      <c r="S634" s="235"/>
    </row>
    <row r="635" spans="14:19" x14ac:dyDescent="0.2">
      <c r="N635" s="235"/>
      <c r="O635" s="235"/>
      <c r="P635" s="235"/>
      <c r="S635" s="235"/>
    </row>
    <row r="636" spans="14:19" x14ac:dyDescent="0.2">
      <c r="N636" s="235"/>
      <c r="O636" s="235"/>
      <c r="P636" s="235"/>
      <c r="S636" s="235"/>
    </row>
    <row r="637" spans="14:19" x14ac:dyDescent="0.2">
      <c r="N637" s="235"/>
      <c r="O637" s="235"/>
      <c r="P637" s="235"/>
      <c r="S637" s="235"/>
    </row>
    <row r="638" spans="14:19" x14ac:dyDescent="0.2">
      <c r="N638" s="235"/>
      <c r="O638" s="235"/>
      <c r="P638" s="235"/>
      <c r="S638" s="235"/>
    </row>
    <row r="639" spans="14:19" x14ac:dyDescent="0.2">
      <c r="N639" s="235"/>
      <c r="O639" s="235"/>
      <c r="P639" s="235"/>
      <c r="S639" s="235"/>
    </row>
    <row r="640" spans="14:19" x14ac:dyDescent="0.2">
      <c r="N640" s="235"/>
      <c r="O640" s="235"/>
      <c r="P640" s="235"/>
      <c r="S640" s="235"/>
    </row>
    <row r="641" spans="14:19" x14ac:dyDescent="0.2">
      <c r="N641" s="235"/>
      <c r="O641" s="235"/>
      <c r="P641" s="235"/>
      <c r="S641" s="235"/>
    </row>
    <row r="642" spans="14:19" x14ac:dyDescent="0.2">
      <c r="N642" s="235"/>
      <c r="O642" s="235"/>
      <c r="P642" s="235"/>
      <c r="S642" s="235"/>
    </row>
    <row r="643" spans="14:19" x14ac:dyDescent="0.2">
      <c r="N643" s="235"/>
      <c r="O643" s="235"/>
      <c r="P643" s="235"/>
      <c r="S643" s="235"/>
    </row>
    <row r="644" spans="14:19" x14ac:dyDescent="0.2">
      <c r="N644" s="235"/>
      <c r="O644" s="235"/>
      <c r="P644" s="235"/>
      <c r="S644" s="235"/>
    </row>
    <row r="645" spans="14:19" x14ac:dyDescent="0.2">
      <c r="N645" s="235"/>
      <c r="O645" s="235"/>
      <c r="P645" s="235"/>
      <c r="S645" s="235"/>
    </row>
    <row r="646" spans="14:19" x14ac:dyDescent="0.2">
      <c r="N646" s="235"/>
      <c r="O646" s="235"/>
      <c r="P646" s="235"/>
      <c r="S646" s="235"/>
    </row>
    <row r="647" spans="14:19" x14ac:dyDescent="0.2">
      <c r="N647" s="235"/>
      <c r="O647" s="235"/>
      <c r="P647" s="235"/>
      <c r="S647" s="235"/>
    </row>
    <row r="648" spans="14:19" x14ac:dyDescent="0.2">
      <c r="N648" s="235"/>
      <c r="O648" s="235"/>
      <c r="P648" s="235"/>
      <c r="S648" s="235"/>
    </row>
    <row r="649" spans="14:19" x14ac:dyDescent="0.2">
      <c r="N649" s="235"/>
      <c r="O649" s="235"/>
      <c r="P649" s="235"/>
      <c r="S649" s="235"/>
    </row>
    <row r="650" spans="14:19" x14ac:dyDescent="0.2">
      <c r="N650" s="235"/>
      <c r="O650" s="235"/>
      <c r="P650" s="235"/>
      <c r="S650" s="235"/>
    </row>
    <row r="651" spans="14:19" x14ac:dyDescent="0.2">
      <c r="N651" s="235"/>
      <c r="O651" s="235"/>
      <c r="P651" s="235"/>
      <c r="S651" s="235"/>
    </row>
    <row r="652" spans="14:19" x14ac:dyDescent="0.2">
      <c r="N652" s="235"/>
      <c r="O652" s="235"/>
      <c r="P652" s="235"/>
      <c r="S652" s="235"/>
    </row>
    <row r="653" spans="14:19" x14ac:dyDescent="0.2">
      <c r="N653" s="235"/>
      <c r="O653" s="235"/>
      <c r="P653" s="235"/>
      <c r="S653" s="235"/>
    </row>
    <row r="654" spans="14:19" x14ac:dyDescent="0.2">
      <c r="N654" s="235"/>
      <c r="O654" s="235"/>
      <c r="P654" s="235"/>
      <c r="S654" s="235"/>
    </row>
    <row r="655" spans="14:19" x14ac:dyDescent="0.2">
      <c r="N655" s="235"/>
      <c r="O655" s="235"/>
      <c r="P655" s="235"/>
      <c r="S655" s="235"/>
    </row>
    <row r="656" spans="14:19" x14ac:dyDescent="0.2">
      <c r="N656" s="235"/>
      <c r="O656" s="235"/>
      <c r="P656" s="235"/>
      <c r="S656" s="235"/>
    </row>
    <row r="657" spans="14:19" x14ac:dyDescent="0.2">
      <c r="N657" s="235"/>
      <c r="O657" s="235"/>
      <c r="P657" s="235"/>
      <c r="S657" s="235"/>
    </row>
    <row r="658" spans="14:19" x14ac:dyDescent="0.2">
      <c r="N658" s="235"/>
      <c r="O658" s="235"/>
      <c r="P658" s="235"/>
      <c r="S658" s="235"/>
    </row>
    <row r="659" spans="14:19" x14ac:dyDescent="0.2">
      <c r="N659" s="235"/>
      <c r="O659" s="235"/>
      <c r="P659" s="235"/>
      <c r="S659" s="235"/>
    </row>
    <row r="660" spans="14:19" x14ac:dyDescent="0.2">
      <c r="N660" s="235"/>
      <c r="O660" s="235"/>
      <c r="P660" s="235"/>
      <c r="S660" s="235"/>
    </row>
    <row r="661" spans="14:19" x14ac:dyDescent="0.2">
      <c r="N661" s="235"/>
      <c r="O661" s="235"/>
      <c r="P661" s="235"/>
      <c r="S661" s="235"/>
    </row>
    <row r="662" spans="14:19" x14ac:dyDescent="0.2">
      <c r="N662" s="235"/>
      <c r="O662" s="235"/>
      <c r="P662" s="235"/>
      <c r="S662" s="235"/>
    </row>
    <row r="663" spans="14:19" x14ac:dyDescent="0.2">
      <c r="N663" s="235"/>
      <c r="O663" s="235"/>
      <c r="P663" s="235"/>
      <c r="S663" s="235"/>
    </row>
    <row r="664" spans="14:19" x14ac:dyDescent="0.2">
      <c r="N664" s="235"/>
      <c r="O664" s="235"/>
      <c r="P664" s="235"/>
      <c r="S664" s="235"/>
    </row>
    <row r="665" spans="14:19" x14ac:dyDescent="0.2">
      <c r="N665" s="235"/>
      <c r="O665" s="235"/>
      <c r="P665" s="235"/>
      <c r="S665" s="235"/>
    </row>
    <row r="666" spans="14:19" x14ac:dyDescent="0.2">
      <c r="N666" s="235"/>
      <c r="O666" s="235"/>
      <c r="P666" s="235"/>
      <c r="S666" s="235"/>
    </row>
    <row r="667" spans="14:19" x14ac:dyDescent="0.2">
      <c r="N667" s="235"/>
      <c r="O667" s="235"/>
      <c r="P667" s="235"/>
      <c r="S667" s="235"/>
    </row>
    <row r="668" spans="14:19" x14ac:dyDescent="0.2">
      <c r="N668" s="235"/>
      <c r="O668" s="235"/>
      <c r="P668" s="235"/>
      <c r="S668" s="235"/>
    </row>
    <row r="669" spans="14:19" x14ac:dyDescent="0.2">
      <c r="N669" s="235"/>
      <c r="O669" s="235"/>
      <c r="P669" s="235"/>
      <c r="S669" s="235"/>
    </row>
    <row r="670" spans="14:19" x14ac:dyDescent="0.2">
      <c r="N670" s="235"/>
      <c r="O670" s="235"/>
      <c r="P670" s="235"/>
      <c r="S670" s="235"/>
    </row>
    <row r="671" spans="14:19" x14ac:dyDescent="0.2">
      <c r="N671" s="235"/>
      <c r="O671" s="235"/>
      <c r="P671" s="235"/>
      <c r="S671" s="235"/>
    </row>
    <row r="672" spans="14:19" x14ac:dyDescent="0.2">
      <c r="N672" s="235"/>
      <c r="O672" s="235"/>
      <c r="P672" s="235"/>
      <c r="S672" s="235"/>
    </row>
    <row r="673" spans="14:19" x14ac:dyDescent="0.2">
      <c r="N673" s="235"/>
      <c r="O673" s="235"/>
      <c r="P673" s="235"/>
      <c r="S673" s="235"/>
    </row>
    <row r="674" spans="14:19" x14ac:dyDescent="0.2">
      <c r="N674" s="235"/>
      <c r="O674" s="235"/>
      <c r="P674" s="235"/>
      <c r="S674" s="235"/>
    </row>
    <row r="675" spans="14:19" x14ac:dyDescent="0.2">
      <c r="N675" s="235"/>
      <c r="O675" s="235"/>
      <c r="P675" s="235"/>
      <c r="S675" s="235"/>
    </row>
    <row r="676" spans="14:19" x14ac:dyDescent="0.2">
      <c r="N676" s="235"/>
      <c r="O676" s="235"/>
      <c r="P676" s="235"/>
      <c r="S676" s="235"/>
    </row>
    <row r="677" spans="14:19" x14ac:dyDescent="0.2">
      <c r="N677" s="235"/>
      <c r="O677" s="235"/>
      <c r="P677" s="235"/>
      <c r="S677" s="235"/>
    </row>
    <row r="678" spans="14:19" x14ac:dyDescent="0.2">
      <c r="N678" s="235"/>
      <c r="O678" s="235"/>
      <c r="P678" s="235"/>
      <c r="S678" s="235"/>
    </row>
    <row r="679" spans="14:19" x14ac:dyDescent="0.2">
      <c r="N679" s="235"/>
      <c r="O679" s="235"/>
      <c r="P679" s="235"/>
      <c r="S679" s="235"/>
    </row>
    <row r="680" spans="14:19" x14ac:dyDescent="0.2">
      <c r="N680" s="235"/>
      <c r="O680" s="235"/>
      <c r="P680" s="235"/>
      <c r="S680" s="235"/>
    </row>
    <row r="681" spans="14:19" x14ac:dyDescent="0.2">
      <c r="N681" s="235"/>
      <c r="O681" s="235"/>
      <c r="P681" s="235"/>
      <c r="S681" s="235"/>
    </row>
    <row r="682" spans="14:19" x14ac:dyDescent="0.2">
      <c r="N682" s="235"/>
      <c r="O682" s="235"/>
      <c r="P682" s="235"/>
      <c r="S682" s="235"/>
    </row>
    <row r="683" spans="14:19" x14ac:dyDescent="0.2">
      <c r="N683" s="235"/>
      <c r="O683" s="235"/>
      <c r="P683" s="235"/>
      <c r="S683" s="235"/>
    </row>
    <row r="684" spans="14:19" x14ac:dyDescent="0.2">
      <c r="N684" s="235"/>
      <c r="O684" s="235"/>
      <c r="P684" s="235"/>
      <c r="S684" s="235"/>
    </row>
    <row r="685" spans="14:19" x14ac:dyDescent="0.2">
      <c r="N685" s="235"/>
      <c r="O685" s="235"/>
      <c r="P685" s="235"/>
      <c r="S685" s="235"/>
    </row>
    <row r="686" spans="14:19" x14ac:dyDescent="0.2">
      <c r="N686" s="235"/>
      <c r="O686" s="235"/>
      <c r="P686" s="235"/>
      <c r="S686" s="235"/>
    </row>
    <row r="687" spans="14:19" x14ac:dyDescent="0.2">
      <c r="N687" s="235"/>
      <c r="O687" s="235"/>
      <c r="P687" s="235"/>
      <c r="S687" s="235"/>
    </row>
    <row r="688" spans="14:19" x14ac:dyDescent="0.2">
      <c r="N688" s="235"/>
      <c r="O688" s="235"/>
      <c r="P688" s="235"/>
      <c r="S688" s="235"/>
    </row>
    <row r="689" spans="14:19" x14ac:dyDescent="0.2">
      <c r="N689" s="235"/>
      <c r="O689" s="235"/>
      <c r="P689" s="235"/>
      <c r="S689" s="235"/>
    </row>
    <row r="690" spans="14:19" x14ac:dyDescent="0.2">
      <c r="N690" s="235"/>
      <c r="O690" s="235"/>
      <c r="P690" s="235"/>
      <c r="S690" s="235"/>
    </row>
    <row r="691" spans="14:19" x14ac:dyDescent="0.2">
      <c r="N691" s="235"/>
      <c r="O691" s="235"/>
      <c r="P691" s="235"/>
      <c r="S691" s="235"/>
    </row>
    <row r="692" spans="14:19" x14ac:dyDescent="0.2">
      <c r="N692" s="235"/>
      <c r="O692" s="235"/>
      <c r="P692" s="235"/>
      <c r="S692" s="235"/>
    </row>
    <row r="693" spans="14:19" x14ac:dyDescent="0.2">
      <c r="N693" s="235"/>
      <c r="O693" s="235"/>
      <c r="P693" s="235"/>
      <c r="S693" s="235"/>
    </row>
    <row r="694" spans="14:19" x14ac:dyDescent="0.2">
      <c r="N694" s="235"/>
      <c r="O694" s="235"/>
      <c r="P694" s="235"/>
      <c r="S694" s="235"/>
    </row>
    <row r="695" spans="14:19" x14ac:dyDescent="0.2">
      <c r="N695" s="235"/>
      <c r="O695" s="235"/>
      <c r="P695" s="235"/>
      <c r="S695" s="235"/>
    </row>
    <row r="696" spans="14:19" x14ac:dyDescent="0.2">
      <c r="N696" s="235"/>
      <c r="O696" s="235"/>
      <c r="P696" s="235"/>
      <c r="S696" s="235"/>
    </row>
    <row r="697" spans="14:19" x14ac:dyDescent="0.2">
      <c r="N697" s="235"/>
      <c r="O697" s="235"/>
      <c r="P697" s="235"/>
      <c r="S697" s="235"/>
    </row>
    <row r="698" spans="14:19" x14ac:dyDescent="0.2">
      <c r="N698" s="235"/>
      <c r="O698" s="235"/>
      <c r="P698" s="235"/>
      <c r="S698" s="235"/>
    </row>
    <row r="699" spans="14:19" x14ac:dyDescent="0.2">
      <c r="N699" s="235"/>
      <c r="O699" s="235"/>
      <c r="P699" s="235"/>
      <c r="S699" s="235"/>
    </row>
    <row r="700" spans="14:19" x14ac:dyDescent="0.2">
      <c r="N700" s="235"/>
      <c r="O700" s="235"/>
      <c r="P700" s="235"/>
      <c r="S700" s="235"/>
    </row>
    <row r="701" spans="14:19" x14ac:dyDescent="0.2">
      <c r="N701" s="235"/>
      <c r="O701" s="235"/>
      <c r="P701" s="235"/>
      <c r="S701" s="235"/>
    </row>
    <row r="702" spans="14:19" x14ac:dyDescent="0.2">
      <c r="N702" s="235"/>
      <c r="O702" s="235"/>
      <c r="P702" s="235"/>
      <c r="S702" s="235"/>
    </row>
    <row r="703" spans="14:19" x14ac:dyDescent="0.2">
      <c r="N703" s="235"/>
      <c r="O703" s="235"/>
      <c r="P703" s="235"/>
      <c r="S703" s="235"/>
    </row>
    <row r="704" spans="14:19" x14ac:dyDescent="0.2">
      <c r="N704" s="235"/>
      <c r="O704" s="235"/>
      <c r="P704" s="235"/>
      <c r="S704" s="235"/>
    </row>
    <row r="705" spans="14:19" x14ac:dyDescent="0.2">
      <c r="N705" s="235"/>
      <c r="O705" s="235"/>
      <c r="P705" s="235"/>
      <c r="S705" s="235"/>
    </row>
    <row r="706" spans="14:19" x14ac:dyDescent="0.2">
      <c r="N706" s="235"/>
      <c r="O706" s="235"/>
      <c r="P706" s="235"/>
      <c r="S706" s="235"/>
    </row>
    <row r="707" spans="14:19" x14ac:dyDescent="0.2">
      <c r="N707" s="235"/>
      <c r="O707" s="235"/>
      <c r="P707" s="235"/>
      <c r="S707" s="235"/>
    </row>
    <row r="708" spans="14:19" x14ac:dyDescent="0.2">
      <c r="N708" s="235"/>
      <c r="O708" s="235"/>
      <c r="P708" s="235"/>
      <c r="S708" s="235"/>
    </row>
    <row r="709" spans="14:19" x14ac:dyDescent="0.2">
      <c r="N709" s="235"/>
      <c r="O709" s="235"/>
      <c r="P709" s="235"/>
      <c r="S709" s="235"/>
    </row>
    <row r="710" spans="14:19" x14ac:dyDescent="0.2">
      <c r="N710" s="235"/>
      <c r="O710" s="235"/>
      <c r="P710" s="235"/>
      <c r="S710" s="235"/>
    </row>
    <row r="711" spans="14:19" x14ac:dyDescent="0.2">
      <c r="N711" s="235"/>
      <c r="O711" s="235"/>
      <c r="P711" s="235"/>
      <c r="S711" s="235"/>
    </row>
    <row r="712" spans="14:19" x14ac:dyDescent="0.2">
      <c r="N712" s="235"/>
      <c r="O712" s="235"/>
      <c r="P712" s="235"/>
      <c r="S712" s="235"/>
    </row>
    <row r="713" spans="14:19" x14ac:dyDescent="0.2">
      <c r="N713" s="235"/>
      <c r="O713" s="235"/>
      <c r="P713" s="235"/>
      <c r="S713" s="235"/>
    </row>
    <row r="714" spans="14:19" x14ac:dyDescent="0.2">
      <c r="N714" s="235"/>
      <c r="O714" s="235"/>
      <c r="P714" s="235"/>
      <c r="S714" s="235"/>
    </row>
    <row r="715" spans="14:19" x14ac:dyDescent="0.2">
      <c r="N715" s="235"/>
      <c r="O715" s="235"/>
      <c r="P715" s="235"/>
      <c r="S715" s="235"/>
    </row>
    <row r="716" spans="14:19" x14ac:dyDescent="0.2">
      <c r="N716" s="235"/>
      <c r="O716" s="235"/>
      <c r="P716" s="235"/>
      <c r="S716" s="235"/>
    </row>
    <row r="717" spans="14:19" x14ac:dyDescent="0.2">
      <c r="N717" s="235"/>
      <c r="O717" s="235"/>
      <c r="P717" s="235"/>
      <c r="S717" s="235"/>
    </row>
    <row r="718" spans="14:19" x14ac:dyDescent="0.2">
      <c r="N718" s="235"/>
      <c r="O718" s="235"/>
      <c r="P718" s="235"/>
      <c r="S718" s="235"/>
    </row>
    <row r="719" spans="14:19" x14ac:dyDescent="0.2">
      <c r="N719" s="235"/>
      <c r="O719" s="235"/>
      <c r="P719" s="235"/>
      <c r="S719" s="235"/>
    </row>
    <row r="720" spans="14:19" x14ac:dyDescent="0.2">
      <c r="N720" s="235"/>
      <c r="O720" s="235"/>
      <c r="P720" s="235"/>
      <c r="S720" s="235"/>
    </row>
    <row r="721" spans="14:19" x14ac:dyDescent="0.2">
      <c r="N721" s="235"/>
      <c r="O721" s="235"/>
      <c r="P721" s="235"/>
      <c r="S721" s="235"/>
    </row>
    <row r="722" spans="14:19" x14ac:dyDescent="0.2">
      <c r="N722" s="235"/>
      <c r="O722" s="235"/>
      <c r="P722" s="235"/>
      <c r="S722" s="235"/>
    </row>
    <row r="723" spans="14:19" x14ac:dyDescent="0.2">
      <c r="N723" s="235"/>
      <c r="O723" s="235"/>
      <c r="P723" s="235"/>
      <c r="S723" s="235"/>
    </row>
    <row r="724" spans="14:19" x14ac:dyDescent="0.2">
      <c r="N724" s="235"/>
      <c r="O724" s="235"/>
      <c r="P724" s="235"/>
      <c r="S724" s="235"/>
    </row>
    <row r="725" spans="14:19" x14ac:dyDescent="0.2">
      <c r="N725" s="235"/>
      <c r="O725" s="235"/>
      <c r="P725" s="235"/>
      <c r="S725" s="235"/>
    </row>
    <row r="726" spans="14:19" x14ac:dyDescent="0.2">
      <c r="N726" s="235"/>
      <c r="O726" s="235"/>
      <c r="P726" s="235"/>
      <c r="S726" s="235"/>
    </row>
    <row r="727" spans="14:19" x14ac:dyDescent="0.2">
      <c r="N727" s="235"/>
      <c r="O727" s="235"/>
      <c r="P727" s="235"/>
      <c r="S727" s="235"/>
    </row>
    <row r="728" spans="14:19" x14ac:dyDescent="0.2">
      <c r="N728" s="235"/>
      <c r="O728" s="235"/>
      <c r="P728" s="235"/>
      <c r="S728" s="235"/>
    </row>
    <row r="729" spans="14:19" x14ac:dyDescent="0.2">
      <c r="N729" s="235"/>
      <c r="O729" s="235"/>
      <c r="P729" s="235"/>
      <c r="S729" s="235"/>
    </row>
    <row r="730" spans="14:19" x14ac:dyDescent="0.2">
      <c r="N730" s="235"/>
      <c r="O730" s="235"/>
      <c r="P730" s="235"/>
      <c r="S730" s="235"/>
    </row>
    <row r="731" spans="14:19" x14ac:dyDescent="0.2">
      <c r="N731" s="235"/>
      <c r="O731" s="235"/>
      <c r="P731" s="235"/>
      <c r="S731" s="235"/>
    </row>
    <row r="732" spans="14:19" x14ac:dyDescent="0.2">
      <c r="N732" s="235"/>
      <c r="O732" s="235"/>
      <c r="P732" s="235"/>
      <c r="S732" s="235"/>
    </row>
    <row r="733" spans="14:19" x14ac:dyDescent="0.2">
      <c r="N733" s="235"/>
      <c r="O733" s="235"/>
      <c r="P733" s="235"/>
      <c r="S733" s="235"/>
    </row>
    <row r="734" spans="14:19" x14ac:dyDescent="0.2">
      <c r="N734" s="235"/>
      <c r="O734" s="235"/>
      <c r="P734" s="235"/>
      <c r="S734" s="235"/>
    </row>
    <row r="735" spans="14:19" x14ac:dyDescent="0.2">
      <c r="N735" s="235"/>
      <c r="O735" s="235"/>
      <c r="P735" s="235"/>
      <c r="S735" s="235"/>
    </row>
    <row r="736" spans="14:19" x14ac:dyDescent="0.2">
      <c r="N736" s="235"/>
      <c r="O736" s="235"/>
      <c r="P736" s="235"/>
      <c r="S736" s="235"/>
    </row>
    <row r="737" spans="14:19" x14ac:dyDescent="0.2">
      <c r="N737" s="235"/>
      <c r="O737" s="235"/>
      <c r="P737" s="235"/>
      <c r="S737" s="235"/>
    </row>
    <row r="738" spans="14:19" x14ac:dyDescent="0.2">
      <c r="N738" s="235"/>
      <c r="O738" s="235"/>
      <c r="P738" s="235"/>
      <c r="S738" s="235"/>
    </row>
    <row r="739" spans="14:19" x14ac:dyDescent="0.2">
      <c r="N739" s="235"/>
      <c r="O739" s="235"/>
      <c r="P739" s="235"/>
      <c r="S739" s="235"/>
    </row>
    <row r="740" spans="14:19" x14ac:dyDescent="0.2">
      <c r="N740" s="235"/>
      <c r="O740" s="235"/>
      <c r="P740" s="235"/>
      <c r="S740" s="235"/>
    </row>
    <row r="741" spans="14:19" x14ac:dyDescent="0.2">
      <c r="N741" s="235"/>
      <c r="O741" s="235"/>
      <c r="P741" s="235"/>
      <c r="S741" s="235"/>
    </row>
    <row r="742" spans="14:19" x14ac:dyDescent="0.2">
      <c r="N742" s="235"/>
      <c r="O742" s="235"/>
      <c r="P742" s="235"/>
      <c r="S742" s="235"/>
    </row>
    <row r="743" spans="14:19" x14ac:dyDescent="0.2">
      <c r="N743" s="235"/>
      <c r="O743" s="235"/>
      <c r="P743" s="235"/>
      <c r="S743" s="235"/>
    </row>
    <row r="744" spans="14:19" x14ac:dyDescent="0.2">
      <c r="N744" s="235"/>
      <c r="O744" s="235"/>
      <c r="P744" s="235"/>
      <c r="S744" s="235"/>
    </row>
    <row r="745" spans="14:19" x14ac:dyDescent="0.2">
      <c r="N745" s="235"/>
      <c r="O745" s="235"/>
      <c r="P745" s="235"/>
      <c r="S745" s="235"/>
    </row>
    <row r="746" spans="14:19" x14ac:dyDescent="0.2">
      <c r="N746" s="235"/>
      <c r="O746" s="235"/>
      <c r="P746" s="235"/>
      <c r="S746" s="235"/>
    </row>
    <row r="747" spans="14:19" x14ac:dyDescent="0.2">
      <c r="N747" s="235"/>
      <c r="O747" s="235"/>
      <c r="P747" s="235"/>
      <c r="S747" s="235"/>
    </row>
    <row r="748" spans="14:19" x14ac:dyDescent="0.2">
      <c r="N748" s="235"/>
      <c r="O748" s="235"/>
      <c r="P748" s="235"/>
      <c r="S748" s="235"/>
    </row>
    <row r="749" spans="14:19" x14ac:dyDescent="0.2">
      <c r="N749" s="235"/>
      <c r="O749" s="235"/>
      <c r="P749" s="235"/>
      <c r="S749" s="235"/>
    </row>
    <row r="750" spans="14:19" x14ac:dyDescent="0.2">
      <c r="N750" s="235"/>
      <c r="O750" s="235"/>
      <c r="P750" s="235"/>
      <c r="S750" s="235"/>
    </row>
    <row r="751" spans="14:19" x14ac:dyDescent="0.2">
      <c r="N751" s="235"/>
      <c r="O751" s="235"/>
      <c r="P751" s="235"/>
      <c r="S751" s="235"/>
    </row>
    <row r="752" spans="14:19" x14ac:dyDescent="0.2">
      <c r="N752" s="235"/>
      <c r="O752" s="235"/>
      <c r="P752" s="235"/>
      <c r="S752" s="235"/>
    </row>
    <row r="753" spans="14:19" x14ac:dyDescent="0.2">
      <c r="N753" s="235"/>
      <c r="O753" s="235"/>
      <c r="P753" s="235"/>
      <c r="S753" s="235"/>
    </row>
    <row r="754" spans="14:19" x14ac:dyDescent="0.2">
      <c r="N754" s="235"/>
      <c r="O754" s="235"/>
      <c r="P754" s="235"/>
      <c r="S754" s="235"/>
    </row>
    <row r="755" spans="14:19" x14ac:dyDescent="0.2">
      <c r="N755" s="235"/>
      <c r="O755" s="235"/>
      <c r="P755" s="235"/>
      <c r="S755" s="235"/>
    </row>
    <row r="756" spans="14:19" x14ac:dyDescent="0.2">
      <c r="N756" s="235"/>
      <c r="O756" s="235"/>
      <c r="P756" s="235"/>
      <c r="S756" s="235"/>
    </row>
    <row r="757" spans="14:19" x14ac:dyDescent="0.2">
      <c r="N757" s="235"/>
      <c r="O757" s="235"/>
      <c r="P757" s="235"/>
      <c r="S757" s="235"/>
    </row>
    <row r="758" spans="14:19" x14ac:dyDescent="0.2">
      <c r="N758" s="235"/>
      <c r="O758" s="235"/>
      <c r="P758" s="235"/>
      <c r="S758" s="235"/>
    </row>
    <row r="759" spans="14:19" x14ac:dyDescent="0.2">
      <c r="N759" s="235"/>
      <c r="O759" s="235"/>
      <c r="P759" s="235"/>
      <c r="S759" s="235"/>
    </row>
    <row r="760" spans="14:19" x14ac:dyDescent="0.2">
      <c r="N760" s="235"/>
      <c r="O760" s="235"/>
      <c r="P760" s="235"/>
      <c r="S760" s="235"/>
    </row>
    <row r="761" spans="14:19" x14ac:dyDescent="0.2">
      <c r="N761" s="235"/>
      <c r="O761" s="235"/>
      <c r="P761" s="235"/>
      <c r="S761" s="235"/>
    </row>
    <row r="762" spans="14:19" x14ac:dyDescent="0.2">
      <c r="N762" s="235"/>
      <c r="O762" s="235"/>
      <c r="P762" s="235"/>
      <c r="S762" s="235"/>
    </row>
    <row r="763" spans="14:19" x14ac:dyDescent="0.2">
      <c r="N763" s="235"/>
      <c r="O763" s="235"/>
      <c r="P763" s="235"/>
      <c r="S763" s="235"/>
    </row>
    <row r="764" spans="14:19" x14ac:dyDescent="0.2">
      <c r="N764" s="235"/>
      <c r="O764" s="235"/>
      <c r="P764" s="235"/>
      <c r="S764" s="235"/>
    </row>
    <row r="765" spans="14:19" x14ac:dyDescent="0.2">
      <c r="N765" s="235"/>
      <c r="O765" s="235"/>
      <c r="P765" s="235"/>
      <c r="S765" s="235"/>
    </row>
    <row r="766" spans="14:19" x14ac:dyDescent="0.2">
      <c r="N766" s="235"/>
      <c r="O766" s="235"/>
      <c r="P766" s="235"/>
      <c r="S766" s="235"/>
    </row>
    <row r="767" spans="14:19" x14ac:dyDescent="0.2">
      <c r="N767" s="235"/>
      <c r="O767" s="235"/>
      <c r="P767" s="235"/>
      <c r="S767" s="235"/>
    </row>
    <row r="768" spans="14:19" x14ac:dyDescent="0.2">
      <c r="N768" s="235"/>
      <c r="O768" s="235"/>
      <c r="P768" s="235"/>
      <c r="S768" s="235"/>
    </row>
    <row r="769" spans="14:19" x14ac:dyDescent="0.2">
      <c r="N769" s="235"/>
      <c r="O769" s="235"/>
      <c r="P769" s="235"/>
      <c r="S769" s="235"/>
    </row>
    <row r="770" spans="14:19" x14ac:dyDescent="0.2">
      <c r="N770" s="235"/>
      <c r="O770" s="235"/>
      <c r="P770" s="235"/>
      <c r="S770" s="235"/>
    </row>
    <row r="771" spans="14:19" x14ac:dyDescent="0.2">
      <c r="N771" s="235"/>
      <c r="O771" s="235"/>
      <c r="P771" s="235"/>
      <c r="S771" s="235"/>
    </row>
    <row r="772" spans="14:19" x14ac:dyDescent="0.2">
      <c r="N772" s="235"/>
      <c r="O772" s="235"/>
      <c r="P772" s="235"/>
      <c r="S772" s="235"/>
    </row>
    <row r="773" spans="14:19" x14ac:dyDescent="0.2">
      <c r="N773" s="235"/>
      <c r="O773" s="235"/>
      <c r="P773" s="235"/>
      <c r="S773" s="235"/>
    </row>
    <row r="774" spans="14:19" x14ac:dyDescent="0.2">
      <c r="N774" s="235"/>
      <c r="O774" s="235"/>
      <c r="P774" s="235"/>
      <c r="S774" s="235"/>
    </row>
    <row r="775" spans="14:19" x14ac:dyDescent="0.2">
      <c r="N775" s="235"/>
      <c r="O775" s="235"/>
      <c r="P775" s="235"/>
      <c r="S775" s="235"/>
    </row>
    <row r="776" spans="14:19" x14ac:dyDescent="0.2">
      <c r="N776" s="235"/>
      <c r="O776" s="235"/>
      <c r="P776" s="235"/>
      <c r="S776" s="235"/>
    </row>
    <row r="777" spans="14:19" x14ac:dyDescent="0.2">
      <c r="N777" s="235"/>
      <c r="O777" s="235"/>
      <c r="P777" s="235"/>
      <c r="S777" s="235"/>
    </row>
    <row r="778" spans="14:19" x14ac:dyDescent="0.2">
      <c r="N778" s="235"/>
      <c r="O778" s="235"/>
      <c r="P778" s="235"/>
      <c r="S778" s="235"/>
    </row>
    <row r="779" spans="14:19" x14ac:dyDescent="0.2">
      <c r="N779" s="235"/>
      <c r="O779" s="235"/>
      <c r="P779" s="235"/>
      <c r="S779" s="235"/>
    </row>
    <row r="780" spans="14:19" x14ac:dyDescent="0.2">
      <c r="N780" s="235"/>
      <c r="O780" s="235"/>
      <c r="P780" s="235"/>
      <c r="S780" s="235"/>
    </row>
    <row r="781" spans="14:19" x14ac:dyDescent="0.2">
      <c r="N781" s="235"/>
      <c r="O781" s="235"/>
      <c r="P781" s="235"/>
      <c r="S781" s="235"/>
    </row>
    <row r="782" spans="14:19" x14ac:dyDescent="0.2">
      <c r="N782" s="235"/>
      <c r="O782" s="235"/>
      <c r="P782" s="235"/>
      <c r="S782" s="235"/>
    </row>
    <row r="783" spans="14:19" x14ac:dyDescent="0.2">
      <c r="N783" s="235"/>
      <c r="O783" s="235"/>
      <c r="P783" s="235"/>
      <c r="S783" s="235"/>
    </row>
    <row r="784" spans="14:19" x14ac:dyDescent="0.2">
      <c r="N784" s="235"/>
      <c r="O784" s="235"/>
      <c r="P784" s="235"/>
      <c r="S784" s="235"/>
    </row>
    <row r="785" spans="14:19" x14ac:dyDescent="0.2">
      <c r="N785" s="235"/>
      <c r="O785" s="235"/>
      <c r="P785" s="235"/>
      <c r="S785" s="235"/>
    </row>
    <row r="786" spans="14:19" x14ac:dyDescent="0.2">
      <c r="N786" s="235"/>
      <c r="O786" s="235"/>
      <c r="P786" s="235"/>
      <c r="S786" s="235"/>
    </row>
    <row r="787" spans="14:19" x14ac:dyDescent="0.2">
      <c r="N787" s="235"/>
      <c r="O787" s="235"/>
      <c r="P787" s="235"/>
      <c r="S787" s="235"/>
    </row>
    <row r="788" spans="14:19" x14ac:dyDescent="0.2">
      <c r="N788" s="235"/>
      <c r="O788" s="235"/>
      <c r="P788" s="235"/>
      <c r="S788" s="235"/>
    </row>
    <row r="789" spans="14:19" x14ac:dyDescent="0.2">
      <c r="N789" s="235"/>
      <c r="O789" s="235"/>
      <c r="P789" s="235"/>
      <c r="S789" s="235"/>
    </row>
    <row r="790" spans="14:19" x14ac:dyDescent="0.2">
      <c r="N790" s="235"/>
      <c r="O790" s="235"/>
      <c r="P790" s="235"/>
      <c r="S790" s="235"/>
    </row>
    <row r="791" spans="14:19" x14ac:dyDescent="0.2">
      <c r="N791" s="235"/>
      <c r="O791" s="235"/>
      <c r="P791" s="235"/>
      <c r="S791" s="235"/>
    </row>
    <row r="792" spans="14:19" x14ac:dyDescent="0.2">
      <c r="N792" s="235"/>
      <c r="O792" s="235"/>
      <c r="P792" s="235"/>
      <c r="S792" s="235"/>
    </row>
    <row r="793" spans="14:19" x14ac:dyDescent="0.2">
      <c r="N793" s="235"/>
      <c r="O793" s="235"/>
      <c r="P793" s="235"/>
      <c r="S793" s="235"/>
    </row>
    <row r="794" spans="14:19" x14ac:dyDescent="0.2">
      <c r="N794" s="235"/>
      <c r="O794" s="235"/>
      <c r="P794" s="235"/>
      <c r="S794" s="235"/>
    </row>
    <row r="795" spans="14:19" x14ac:dyDescent="0.2">
      <c r="N795" s="235"/>
      <c r="O795" s="235"/>
      <c r="P795" s="235"/>
      <c r="S795" s="235"/>
    </row>
    <row r="796" spans="14:19" x14ac:dyDescent="0.2">
      <c r="N796" s="235"/>
      <c r="O796" s="235"/>
      <c r="P796" s="235"/>
      <c r="S796" s="235"/>
    </row>
    <row r="797" spans="14:19" x14ac:dyDescent="0.2">
      <c r="N797" s="235"/>
      <c r="O797" s="235"/>
      <c r="P797" s="235"/>
      <c r="S797" s="235"/>
    </row>
    <row r="798" spans="14:19" x14ac:dyDescent="0.2">
      <c r="N798" s="235"/>
      <c r="O798" s="235"/>
      <c r="P798" s="235"/>
      <c r="S798" s="235"/>
    </row>
    <row r="799" spans="14:19" x14ac:dyDescent="0.2">
      <c r="N799" s="235"/>
      <c r="O799" s="235"/>
      <c r="P799" s="235"/>
      <c r="S799" s="235"/>
    </row>
    <row r="800" spans="14:19" x14ac:dyDescent="0.2">
      <c r="N800" s="235"/>
      <c r="O800" s="235"/>
      <c r="P800" s="235"/>
      <c r="S800" s="235"/>
    </row>
    <row r="801" spans="14:19" x14ac:dyDescent="0.2">
      <c r="N801" s="235"/>
      <c r="O801" s="235"/>
      <c r="P801" s="235"/>
      <c r="S801" s="235"/>
    </row>
    <row r="802" spans="14:19" x14ac:dyDescent="0.2">
      <c r="N802" s="235"/>
      <c r="O802" s="235"/>
      <c r="P802" s="235"/>
      <c r="S802" s="235"/>
    </row>
    <row r="803" spans="14:19" x14ac:dyDescent="0.2">
      <c r="N803" s="235"/>
      <c r="O803" s="235"/>
      <c r="P803" s="235"/>
      <c r="S803" s="235"/>
    </row>
    <row r="804" spans="14:19" x14ac:dyDescent="0.2">
      <c r="N804" s="235"/>
      <c r="O804" s="235"/>
      <c r="P804" s="235"/>
      <c r="S804" s="235"/>
    </row>
    <row r="805" spans="14:19" x14ac:dyDescent="0.2">
      <c r="N805" s="235"/>
      <c r="O805" s="235"/>
      <c r="P805" s="235"/>
      <c r="S805" s="235"/>
    </row>
    <row r="806" spans="14:19" x14ac:dyDescent="0.2">
      <c r="N806" s="235"/>
      <c r="O806" s="235"/>
      <c r="P806" s="235"/>
      <c r="S806" s="235"/>
    </row>
    <row r="807" spans="14:19" x14ac:dyDescent="0.2">
      <c r="N807" s="235"/>
      <c r="O807" s="235"/>
      <c r="P807" s="235"/>
      <c r="S807" s="235"/>
    </row>
    <row r="808" spans="14:19" x14ac:dyDescent="0.2">
      <c r="N808" s="235"/>
      <c r="O808" s="235"/>
      <c r="P808" s="235"/>
      <c r="S808" s="235"/>
    </row>
    <row r="809" spans="14:19" x14ac:dyDescent="0.2">
      <c r="N809" s="235"/>
      <c r="O809" s="235"/>
      <c r="P809" s="235"/>
      <c r="S809" s="235"/>
    </row>
    <row r="810" spans="14:19" x14ac:dyDescent="0.2">
      <c r="N810" s="235"/>
      <c r="O810" s="235"/>
      <c r="P810" s="235"/>
      <c r="S810" s="235"/>
    </row>
    <row r="811" spans="14:19" x14ac:dyDescent="0.2">
      <c r="N811" s="235"/>
      <c r="O811" s="235"/>
      <c r="P811" s="235"/>
      <c r="S811" s="235"/>
    </row>
    <row r="812" spans="14:19" x14ac:dyDescent="0.2">
      <c r="N812" s="235"/>
      <c r="O812" s="235"/>
      <c r="P812" s="235"/>
      <c r="S812" s="235"/>
    </row>
    <row r="813" spans="14:19" x14ac:dyDescent="0.2">
      <c r="N813" s="235"/>
      <c r="O813" s="235"/>
      <c r="P813" s="235"/>
      <c r="S813" s="235"/>
    </row>
    <row r="814" spans="14:19" x14ac:dyDescent="0.2">
      <c r="N814" s="235"/>
      <c r="O814" s="235"/>
      <c r="P814" s="235"/>
      <c r="S814" s="235"/>
    </row>
    <row r="815" spans="14:19" x14ac:dyDescent="0.2">
      <c r="N815" s="235"/>
      <c r="O815" s="235"/>
      <c r="P815" s="235"/>
      <c r="S815" s="235"/>
    </row>
    <row r="816" spans="14:19" x14ac:dyDescent="0.2">
      <c r="N816" s="235"/>
      <c r="O816" s="235"/>
      <c r="P816" s="235"/>
      <c r="S816" s="235"/>
    </row>
    <row r="817" spans="14:19" x14ac:dyDescent="0.2">
      <c r="N817" s="235"/>
      <c r="O817" s="235"/>
      <c r="P817" s="235"/>
      <c r="S817" s="235"/>
    </row>
    <row r="818" spans="14:19" x14ac:dyDescent="0.2">
      <c r="N818" s="235"/>
      <c r="O818" s="235"/>
      <c r="P818" s="235"/>
      <c r="S818" s="235"/>
    </row>
    <row r="819" spans="14:19" x14ac:dyDescent="0.2">
      <c r="N819" s="235"/>
      <c r="O819" s="235"/>
      <c r="P819" s="235"/>
      <c r="S819" s="235"/>
    </row>
    <row r="820" spans="14:19" x14ac:dyDescent="0.2">
      <c r="N820" s="235"/>
      <c r="O820" s="235"/>
      <c r="P820" s="235"/>
      <c r="S820" s="235"/>
    </row>
    <row r="821" spans="14:19" x14ac:dyDescent="0.2">
      <c r="N821" s="235"/>
      <c r="O821" s="235"/>
      <c r="P821" s="235"/>
      <c r="S821" s="235"/>
    </row>
    <row r="822" spans="14:19" x14ac:dyDescent="0.2">
      <c r="N822" s="235"/>
      <c r="O822" s="235"/>
      <c r="P822" s="235"/>
      <c r="S822" s="235"/>
    </row>
    <row r="823" spans="14:19" x14ac:dyDescent="0.2">
      <c r="N823" s="235"/>
      <c r="O823" s="235"/>
      <c r="P823" s="235"/>
      <c r="S823" s="235"/>
    </row>
    <row r="824" spans="14:19" x14ac:dyDescent="0.2">
      <c r="N824" s="235"/>
      <c r="O824" s="235"/>
      <c r="P824" s="235"/>
      <c r="S824" s="235"/>
    </row>
    <row r="825" spans="14:19" x14ac:dyDescent="0.2">
      <c r="N825" s="235"/>
      <c r="O825" s="235"/>
      <c r="P825" s="235"/>
      <c r="S825" s="235"/>
    </row>
    <row r="826" spans="14:19" x14ac:dyDescent="0.2">
      <c r="N826" s="235"/>
      <c r="O826" s="235"/>
      <c r="P826" s="235"/>
      <c r="S826" s="235"/>
    </row>
    <row r="827" spans="14:19" x14ac:dyDescent="0.2">
      <c r="N827" s="235"/>
      <c r="O827" s="235"/>
      <c r="P827" s="235"/>
      <c r="S827" s="235"/>
    </row>
    <row r="828" spans="14:19" x14ac:dyDescent="0.2">
      <c r="N828" s="235"/>
      <c r="O828" s="235"/>
      <c r="P828" s="235"/>
      <c r="S828" s="235"/>
    </row>
    <row r="829" spans="14:19" x14ac:dyDescent="0.2">
      <c r="N829" s="235"/>
      <c r="O829" s="235"/>
      <c r="P829" s="235"/>
      <c r="S829" s="235"/>
    </row>
    <row r="830" spans="14:19" x14ac:dyDescent="0.2">
      <c r="N830" s="235"/>
      <c r="O830" s="235"/>
      <c r="P830" s="235"/>
      <c r="S830" s="235"/>
    </row>
    <row r="831" spans="14:19" x14ac:dyDescent="0.2">
      <c r="N831" s="235"/>
      <c r="O831" s="235"/>
      <c r="P831" s="235"/>
      <c r="S831" s="235"/>
    </row>
    <row r="832" spans="14:19" x14ac:dyDescent="0.2">
      <c r="N832" s="235"/>
      <c r="O832" s="235"/>
      <c r="P832" s="235"/>
      <c r="S832" s="235"/>
    </row>
    <row r="833" spans="14:19" x14ac:dyDescent="0.2">
      <c r="N833" s="235"/>
      <c r="O833" s="235"/>
      <c r="P833" s="235"/>
      <c r="S833" s="235"/>
    </row>
    <row r="834" spans="14:19" x14ac:dyDescent="0.2">
      <c r="N834" s="235"/>
      <c r="O834" s="235"/>
      <c r="P834" s="235"/>
      <c r="S834" s="235"/>
    </row>
    <row r="835" spans="14:19" x14ac:dyDescent="0.2">
      <c r="N835" s="235"/>
      <c r="O835" s="235"/>
      <c r="P835" s="235"/>
      <c r="S835" s="235"/>
    </row>
    <row r="836" spans="14:19" x14ac:dyDescent="0.2">
      <c r="N836" s="235"/>
      <c r="O836" s="235"/>
      <c r="P836" s="235"/>
      <c r="S836" s="235"/>
    </row>
    <row r="837" spans="14:19" x14ac:dyDescent="0.2">
      <c r="N837" s="235"/>
      <c r="O837" s="235"/>
      <c r="P837" s="235"/>
      <c r="S837" s="235"/>
    </row>
    <row r="838" spans="14:19" x14ac:dyDescent="0.2">
      <c r="N838" s="235"/>
      <c r="O838" s="235"/>
      <c r="P838" s="235"/>
      <c r="S838" s="235"/>
    </row>
    <row r="839" spans="14:19" x14ac:dyDescent="0.2">
      <c r="N839" s="235"/>
      <c r="O839" s="235"/>
      <c r="P839" s="235"/>
      <c r="S839" s="235"/>
    </row>
    <row r="840" spans="14:19" x14ac:dyDescent="0.2">
      <c r="N840" s="235"/>
      <c r="O840" s="235"/>
      <c r="P840" s="235"/>
      <c r="S840" s="235"/>
    </row>
    <row r="841" spans="14:19" x14ac:dyDescent="0.2">
      <c r="N841" s="235"/>
      <c r="O841" s="235"/>
      <c r="P841" s="235"/>
      <c r="S841" s="235"/>
    </row>
    <row r="842" spans="14:19" x14ac:dyDescent="0.2">
      <c r="N842" s="235"/>
      <c r="O842" s="235"/>
      <c r="P842" s="235"/>
      <c r="S842" s="235"/>
    </row>
    <row r="843" spans="14:19" x14ac:dyDescent="0.2">
      <c r="N843" s="235"/>
      <c r="O843" s="235"/>
      <c r="P843" s="235"/>
      <c r="S843" s="235"/>
    </row>
    <row r="844" spans="14:19" x14ac:dyDescent="0.2">
      <c r="N844" s="235"/>
      <c r="O844" s="235"/>
      <c r="P844" s="235"/>
      <c r="S844" s="235"/>
    </row>
    <row r="845" spans="14:19" x14ac:dyDescent="0.2">
      <c r="N845" s="235"/>
      <c r="O845" s="235"/>
      <c r="P845" s="235"/>
      <c r="S845" s="235"/>
    </row>
    <row r="846" spans="14:19" x14ac:dyDescent="0.2">
      <c r="N846" s="235"/>
      <c r="O846" s="235"/>
      <c r="P846" s="235"/>
      <c r="S846" s="235"/>
    </row>
    <row r="847" spans="14:19" x14ac:dyDescent="0.2">
      <c r="N847" s="235"/>
      <c r="O847" s="235"/>
      <c r="P847" s="235"/>
      <c r="S847" s="235"/>
    </row>
    <row r="848" spans="14:19" x14ac:dyDescent="0.2">
      <c r="N848" s="235"/>
      <c r="O848" s="235"/>
      <c r="P848" s="235"/>
      <c r="S848" s="235"/>
    </row>
    <row r="849" spans="14:19" x14ac:dyDescent="0.2">
      <c r="N849" s="235"/>
      <c r="O849" s="235"/>
      <c r="P849" s="235"/>
      <c r="S849" s="235"/>
    </row>
    <row r="850" spans="14:19" x14ac:dyDescent="0.2">
      <c r="N850" s="235"/>
      <c r="O850" s="235"/>
      <c r="P850" s="235"/>
      <c r="S850" s="235"/>
    </row>
    <row r="851" spans="14:19" x14ac:dyDescent="0.2">
      <c r="N851" s="235"/>
      <c r="O851" s="235"/>
      <c r="P851" s="235"/>
      <c r="S851" s="235"/>
    </row>
    <row r="852" spans="14:19" x14ac:dyDescent="0.2">
      <c r="N852" s="235"/>
      <c r="O852" s="235"/>
      <c r="P852" s="235"/>
      <c r="S852" s="235"/>
    </row>
    <row r="853" spans="14:19" x14ac:dyDescent="0.2">
      <c r="N853" s="235"/>
      <c r="O853" s="235"/>
      <c r="P853" s="235"/>
      <c r="S853" s="235"/>
    </row>
    <row r="854" spans="14:19" x14ac:dyDescent="0.2">
      <c r="N854" s="235"/>
      <c r="O854" s="235"/>
      <c r="P854" s="235"/>
      <c r="S854" s="235"/>
    </row>
    <row r="855" spans="14:19" x14ac:dyDescent="0.2">
      <c r="N855" s="235"/>
      <c r="O855" s="235"/>
      <c r="P855" s="235"/>
      <c r="S855" s="235"/>
    </row>
    <row r="856" spans="14:19" x14ac:dyDescent="0.2">
      <c r="N856" s="235"/>
      <c r="O856" s="235"/>
      <c r="P856" s="235"/>
      <c r="S856" s="235"/>
    </row>
    <row r="857" spans="14:19" x14ac:dyDescent="0.2">
      <c r="N857" s="235"/>
      <c r="O857" s="235"/>
      <c r="P857" s="235"/>
      <c r="S857" s="235"/>
    </row>
    <row r="858" spans="14:19" x14ac:dyDescent="0.2">
      <c r="N858" s="235"/>
      <c r="O858" s="235"/>
      <c r="P858" s="235"/>
      <c r="S858" s="235"/>
    </row>
    <row r="859" spans="14:19" x14ac:dyDescent="0.2">
      <c r="N859" s="235"/>
      <c r="O859" s="235"/>
      <c r="P859" s="235"/>
      <c r="S859" s="235"/>
    </row>
    <row r="860" spans="14:19" x14ac:dyDescent="0.2">
      <c r="N860" s="235"/>
      <c r="O860" s="235"/>
      <c r="P860" s="235"/>
      <c r="S860" s="235"/>
    </row>
    <row r="861" spans="14:19" x14ac:dyDescent="0.2">
      <c r="N861" s="235"/>
      <c r="O861" s="235"/>
      <c r="P861" s="235"/>
      <c r="S861" s="235"/>
    </row>
    <row r="862" spans="14:19" x14ac:dyDescent="0.2">
      <c r="N862" s="235"/>
      <c r="O862" s="235"/>
      <c r="P862" s="235"/>
      <c r="S862" s="235"/>
    </row>
    <row r="863" spans="14:19" x14ac:dyDescent="0.2">
      <c r="N863" s="235"/>
      <c r="O863" s="235"/>
      <c r="P863" s="235"/>
      <c r="S863" s="235"/>
    </row>
    <row r="864" spans="14:19" x14ac:dyDescent="0.2">
      <c r="N864" s="235"/>
      <c r="O864" s="235"/>
      <c r="P864" s="235"/>
      <c r="S864" s="235"/>
    </row>
    <row r="865" spans="14:19" x14ac:dyDescent="0.2">
      <c r="N865" s="235"/>
      <c r="O865" s="235"/>
      <c r="P865" s="235"/>
      <c r="S865" s="235"/>
    </row>
    <row r="866" spans="14:19" x14ac:dyDescent="0.2">
      <c r="N866" s="235"/>
      <c r="O866" s="235"/>
      <c r="P866" s="235"/>
      <c r="S866" s="235"/>
    </row>
    <row r="867" spans="14:19" x14ac:dyDescent="0.2">
      <c r="N867" s="235"/>
      <c r="O867" s="235"/>
      <c r="P867" s="235"/>
      <c r="S867" s="235"/>
    </row>
    <row r="868" spans="14:19" x14ac:dyDescent="0.2">
      <c r="N868" s="235"/>
      <c r="O868" s="235"/>
      <c r="P868" s="235"/>
      <c r="S868" s="235"/>
    </row>
    <row r="869" spans="14:19" x14ac:dyDescent="0.2">
      <c r="N869" s="235"/>
      <c r="O869" s="235"/>
      <c r="P869" s="235"/>
      <c r="S869" s="235"/>
    </row>
    <row r="870" spans="14:19" x14ac:dyDescent="0.2">
      <c r="N870" s="235"/>
      <c r="O870" s="235"/>
      <c r="P870" s="235"/>
      <c r="S870" s="235"/>
    </row>
    <row r="871" spans="14:19" x14ac:dyDescent="0.2">
      <c r="N871" s="235"/>
      <c r="O871" s="235"/>
      <c r="P871" s="235"/>
      <c r="S871" s="235"/>
    </row>
    <row r="872" spans="14:19" x14ac:dyDescent="0.2">
      <c r="N872" s="235"/>
      <c r="O872" s="235"/>
      <c r="P872" s="235"/>
      <c r="S872" s="235"/>
    </row>
    <row r="873" spans="14:19" x14ac:dyDescent="0.2">
      <c r="N873" s="235"/>
      <c r="O873" s="235"/>
      <c r="P873" s="235"/>
      <c r="S873" s="235"/>
    </row>
    <row r="874" spans="14:19" x14ac:dyDescent="0.2">
      <c r="N874" s="235"/>
      <c r="O874" s="235"/>
      <c r="P874" s="235"/>
      <c r="S874" s="235"/>
    </row>
    <row r="875" spans="14:19" x14ac:dyDescent="0.2">
      <c r="N875" s="235"/>
      <c r="O875" s="235"/>
      <c r="P875" s="235"/>
      <c r="S875" s="235"/>
    </row>
    <row r="876" spans="14:19" x14ac:dyDescent="0.2">
      <c r="N876" s="235"/>
      <c r="O876" s="235"/>
      <c r="P876" s="235"/>
      <c r="S876" s="235"/>
    </row>
    <row r="877" spans="14:19" x14ac:dyDescent="0.2">
      <c r="N877" s="235"/>
      <c r="O877" s="235"/>
      <c r="P877" s="235"/>
      <c r="S877" s="235"/>
    </row>
    <row r="878" spans="14:19" x14ac:dyDescent="0.2">
      <c r="N878" s="235"/>
      <c r="O878" s="235"/>
      <c r="P878" s="235"/>
      <c r="S878" s="235"/>
    </row>
    <row r="879" spans="14:19" x14ac:dyDescent="0.2">
      <c r="N879" s="235"/>
      <c r="O879" s="235"/>
      <c r="P879" s="235"/>
      <c r="S879" s="235"/>
    </row>
    <row r="880" spans="14:19" x14ac:dyDescent="0.2">
      <c r="N880" s="235"/>
      <c r="O880" s="235"/>
      <c r="P880" s="235"/>
      <c r="S880" s="235"/>
    </row>
    <row r="881" spans="14:19" x14ac:dyDescent="0.2">
      <c r="N881" s="235"/>
      <c r="O881" s="235"/>
      <c r="P881" s="235"/>
      <c r="S881" s="235"/>
    </row>
    <row r="882" spans="14:19" x14ac:dyDescent="0.2">
      <c r="N882" s="235"/>
      <c r="O882" s="235"/>
      <c r="P882" s="235"/>
      <c r="S882" s="235"/>
    </row>
    <row r="883" spans="14:19" x14ac:dyDescent="0.2">
      <c r="N883" s="235"/>
      <c r="O883" s="235"/>
      <c r="P883" s="235"/>
      <c r="S883" s="235"/>
    </row>
    <row r="884" spans="14:19" x14ac:dyDescent="0.2">
      <c r="N884" s="235"/>
      <c r="O884" s="235"/>
      <c r="P884" s="235"/>
      <c r="S884" s="235"/>
    </row>
    <row r="885" spans="14:19" x14ac:dyDescent="0.2">
      <c r="N885" s="235"/>
      <c r="O885" s="235"/>
      <c r="P885" s="235"/>
      <c r="S885" s="235"/>
    </row>
    <row r="886" spans="14:19" x14ac:dyDescent="0.2">
      <c r="N886" s="235"/>
      <c r="O886" s="235"/>
      <c r="P886" s="235"/>
      <c r="S886" s="235"/>
    </row>
    <row r="887" spans="14:19" x14ac:dyDescent="0.2">
      <c r="N887" s="235"/>
      <c r="O887" s="235"/>
      <c r="P887" s="235"/>
      <c r="S887" s="235"/>
    </row>
    <row r="888" spans="14:19" x14ac:dyDescent="0.2">
      <c r="N888" s="235"/>
      <c r="O888" s="235"/>
      <c r="P888" s="235"/>
      <c r="S888" s="235"/>
    </row>
    <row r="889" spans="14:19" x14ac:dyDescent="0.2">
      <c r="N889" s="235"/>
      <c r="O889" s="235"/>
      <c r="P889" s="235"/>
      <c r="S889" s="235"/>
    </row>
    <row r="890" spans="14:19" x14ac:dyDescent="0.2">
      <c r="N890" s="235"/>
      <c r="O890" s="235"/>
      <c r="P890" s="235"/>
      <c r="S890" s="235"/>
    </row>
    <row r="891" spans="14:19" x14ac:dyDescent="0.2">
      <c r="N891" s="235"/>
      <c r="O891" s="235"/>
      <c r="P891" s="235"/>
      <c r="S891" s="235"/>
    </row>
    <row r="892" spans="14:19" x14ac:dyDescent="0.2">
      <c r="N892" s="235"/>
      <c r="O892" s="235"/>
      <c r="P892" s="235"/>
      <c r="S892" s="235"/>
    </row>
    <row r="893" spans="14:19" x14ac:dyDescent="0.2">
      <c r="N893" s="235"/>
      <c r="O893" s="235"/>
      <c r="P893" s="235"/>
      <c r="S893" s="235"/>
    </row>
    <row r="894" spans="14:19" x14ac:dyDescent="0.2">
      <c r="N894" s="235"/>
      <c r="O894" s="235"/>
      <c r="P894" s="235"/>
      <c r="S894" s="235"/>
    </row>
    <row r="895" spans="14:19" x14ac:dyDescent="0.2">
      <c r="N895" s="235"/>
      <c r="O895" s="235"/>
      <c r="P895" s="235"/>
      <c r="S895" s="235"/>
    </row>
    <row r="896" spans="14:19" x14ac:dyDescent="0.2">
      <c r="N896" s="235"/>
      <c r="O896" s="235"/>
      <c r="P896" s="235"/>
      <c r="S896" s="235"/>
    </row>
    <row r="897" spans="14:19" x14ac:dyDescent="0.2">
      <c r="N897" s="235"/>
      <c r="O897" s="235"/>
      <c r="P897" s="235"/>
      <c r="S897" s="235"/>
    </row>
    <row r="898" spans="14:19" x14ac:dyDescent="0.2">
      <c r="N898" s="235"/>
      <c r="O898" s="235"/>
      <c r="P898" s="235"/>
      <c r="S898" s="235"/>
    </row>
    <row r="899" spans="14:19" x14ac:dyDescent="0.2">
      <c r="N899" s="235"/>
      <c r="O899" s="235"/>
      <c r="P899" s="235"/>
      <c r="S899" s="235"/>
    </row>
    <row r="900" spans="14:19" x14ac:dyDescent="0.2">
      <c r="N900" s="235"/>
      <c r="O900" s="235"/>
      <c r="P900" s="235"/>
      <c r="S900" s="235"/>
    </row>
    <row r="901" spans="14:19" x14ac:dyDescent="0.2">
      <c r="N901" s="235"/>
      <c r="O901" s="235"/>
      <c r="P901" s="235"/>
      <c r="S901" s="235"/>
    </row>
    <row r="902" spans="14:19" x14ac:dyDescent="0.2">
      <c r="N902" s="235"/>
      <c r="O902" s="235"/>
      <c r="P902" s="235"/>
      <c r="S902" s="235"/>
    </row>
    <row r="903" spans="14:19" x14ac:dyDescent="0.2">
      <c r="N903" s="235"/>
      <c r="O903" s="235"/>
      <c r="P903" s="235"/>
      <c r="S903" s="235"/>
    </row>
    <row r="904" spans="14:19" x14ac:dyDescent="0.2">
      <c r="N904" s="235"/>
      <c r="O904" s="235"/>
      <c r="P904" s="235"/>
      <c r="S904" s="235"/>
    </row>
    <row r="905" spans="14:19" x14ac:dyDescent="0.2">
      <c r="N905" s="235"/>
      <c r="O905" s="235"/>
      <c r="P905" s="235"/>
      <c r="S905" s="235"/>
    </row>
    <row r="906" spans="14:19" x14ac:dyDescent="0.2">
      <c r="N906" s="235"/>
      <c r="O906" s="235"/>
      <c r="P906" s="235"/>
      <c r="S906" s="235"/>
    </row>
    <row r="907" spans="14:19" x14ac:dyDescent="0.2">
      <c r="N907" s="235"/>
      <c r="O907" s="235"/>
      <c r="P907" s="235"/>
      <c r="S907" s="235"/>
    </row>
    <row r="908" spans="14:19" x14ac:dyDescent="0.2">
      <c r="N908" s="235"/>
      <c r="O908" s="235"/>
      <c r="P908" s="235"/>
      <c r="S908" s="235"/>
    </row>
    <row r="909" spans="14:19" x14ac:dyDescent="0.2">
      <c r="N909" s="235"/>
      <c r="O909" s="235"/>
      <c r="P909" s="235"/>
      <c r="S909" s="235"/>
    </row>
    <row r="910" spans="14:19" x14ac:dyDescent="0.2">
      <c r="N910" s="235"/>
      <c r="O910" s="235"/>
      <c r="P910" s="235"/>
      <c r="S910" s="235"/>
    </row>
    <row r="911" spans="14:19" x14ac:dyDescent="0.2">
      <c r="N911" s="235"/>
      <c r="O911" s="235"/>
      <c r="P911" s="235"/>
      <c r="S911" s="235"/>
    </row>
    <row r="912" spans="14:19" x14ac:dyDescent="0.2">
      <c r="N912" s="235"/>
      <c r="O912" s="235"/>
      <c r="P912" s="235"/>
      <c r="S912" s="235"/>
    </row>
    <row r="913" spans="14:19" x14ac:dyDescent="0.2">
      <c r="N913" s="235"/>
      <c r="O913" s="235"/>
      <c r="P913" s="235"/>
      <c r="S913" s="235"/>
    </row>
    <row r="914" spans="14:19" x14ac:dyDescent="0.2">
      <c r="N914" s="235"/>
      <c r="O914" s="235"/>
      <c r="P914" s="235"/>
      <c r="S914" s="235"/>
    </row>
    <row r="915" spans="14:19" x14ac:dyDescent="0.2">
      <c r="N915" s="235"/>
      <c r="O915" s="235"/>
      <c r="P915" s="235"/>
      <c r="S915" s="235"/>
    </row>
    <row r="916" spans="14:19" x14ac:dyDescent="0.2">
      <c r="N916" s="235"/>
      <c r="O916" s="235"/>
      <c r="P916" s="235"/>
      <c r="S916" s="235"/>
    </row>
    <row r="917" spans="14:19" x14ac:dyDescent="0.2">
      <c r="N917" s="235"/>
      <c r="O917" s="235"/>
      <c r="P917" s="235"/>
      <c r="S917" s="235"/>
    </row>
    <row r="918" spans="14:19" x14ac:dyDescent="0.2">
      <c r="N918" s="235"/>
      <c r="O918" s="235"/>
      <c r="P918" s="235"/>
      <c r="S918" s="235"/>
    </row>
    <row r="919" spans="14:19" x14ac:dyDescent="0.2">
      <c r="N919" s="235"/>
      <c r="O919" s="235"/>
      <c r="P919" s="235"/>
      <c r="S919" s="235"/>
    </row>
    <row r="920" spans="14:19" x14ac:dyDescent="0.2">
      <c r="N920" s="235"/>
      <c r="O920" s="235"/>
      <c r="P920" s="235"/>
      <c r="S920" s="235"/>
    </row>
    <row r="921" spans="14:19" x14ac:dyDescent="0.2">
      <c r="N921" s="235"/>
      <c r="O921" s="235"/>
      <c r="P921" s="235"/>
      <c r="S921" s="235"/>
    </row>
    <row r="922" spans="14:19" x14ac:dyDescent="0.2">
      <c r="N922" s="235"/>
      <c r="O922" s="235"/>
      <c r="P922" s="235"/>
      <c r="S922" s="235"/>
    </row>
    <row r="923" spans="14:19" x14ac:dyDescent="0.2">
      <c r="N923" s="235"/>
      <c r="O923" s="235"/>
      <c r="P923" s="235"/>
      <c r="S923" s="235"/>
    </row>
    <row r="924" spans="14:19" x14ac:dyDescent="0.2">
      <c r="N924" s="235"/>
      <c r="O924" s="235"/>
      <c r="P924" s="235"/>
      <c r="S924" s="235"/>
    </row>
    <row r="925" spans="14:19" x14ac:dyDescent="0.2">
      <c r="N925" s="235"/>
      <c r="O925" s="235"/>
      <c r="P925" s="235"/>
      <c r="S925" s="235"/>
    </row>
    <row r="926" spans="14:19" x14ac:dyDescent="0.2">
      <c r="N926" s="235"/>
      <c r="O926" s="235"/>
      <c r="P926" s="235"/>
      <c r="S926" s="235"/>
    </row>
    <row r="927" spans="14:19" x14ac:dyDescent="0.2">
      <c r="N927" s="235"/>
      <c r="O927" s="235"/>
      <c r="P927" s="235"/>
      <c r="S927" s="235"/>
    </row>
    <row r="928" spans="14:19" x14ac:dyDescent="0.2">
      <c r="N928" s="235"/>
      <c r="O928" s="235"/>
      <c r="P928" s="235"/>
      <c r="S928" s="235"/>
    </row>
    <row r="929" spans="14:19" x14ac:dyDescent="0.2">
      <c r="N929" s="235"/>
      <c r="O929" s="235"/>
      <c r="P929" s="235"/>
      <c r="S929" s="235"/>
    </row>
    <row r="930" spans="14:19" x14ac:dyDescent="0.2">
      <c r="N930" s="235"/>
      <c r="O930" s="235"/>
      <c r="P930" s="235"/>
      <c r="S930" s="235"/>
    </row>
    <row r="931" spans="14:19" x14ac:dyDescent="0.2">
      <c r="N931" s="235"/>
      <c r="O931" s="235"/>
      <c r="P931" s="235"/>
      <c r="S931" s="235"/>
    </row>
    <row r="932" spans="14:19" x14ac:dyDescent="0.2">
      <c r="N932" s="235"/>
      <c r="O932" s="235"/>
      <c r="P932" s="235"/>
      <c r="S932" s="235"/>
    </row>
    <row r="933" spans="14:19" x14ac:dyDescent="0.2">
      <c r="N933" s="235"/>
      <c r="O933" s="235"/>
      <c r="P933" s="235"/>
      <c r="S933" s="235"/>
    </row>
    <row r="934" spans="14:19" x14ac:dyDescent="0.2">
      <c r="N934" s="235"/>
      <c r="O934" s="235"/>
      <c r="P934" s="235"/>
      <c r="S934" s="235"/>
    </row>
    <row r="935" spans="14:19" x14ac:dyDescent="0.2">
      <c r="N935" s="235"/>
      <c r="O935" s="235"/>
      <c r="P935" s="235"/>
      <c r="S935" s="235"/>
    </row>
    <row r="936" spans="14:19" x14ac:dyDescent="0.2">
      <c r="N936" s="235"/>
      <c r="O936" s="235"/>
      <c r="P936" s="235"/>
      <c r="S936" s="235"/>
    </row>
    <row r="937" spans="14:19" x14ac:dyDescent="0.2">
      <c r="N937" s="235"/>
      <c r="O937" s="235"/>
      <c r="P937" s="235"/>
      <c r="S937" s="235"/>
    </row>
    <row r="938" spans="14:19" x14ac:dyDescent="0.2">
      <c r="N938" s="235"/>
      <c r="O938" s="235"/>
      <c r="P938" s="235"/>
      <c r="S938" s="235"/>
    </row>
    <row r="939" spans="14:19" x14ac:dyDescent="0.2">
      <c r="N939" s="235"/>
      <c r="O939" s="235"/>
      <c r="P939" s="235"/>
      <c r="S939" s="235"/>
    </row>
    <row r="940" spans="14:19" x14ac:dyDescent="0.2">
      <c r="N940" s="235"/>
      <c r="O940" s="235"/>
      <c r="P940" s="235"/>
      <c r="S940" s="235"/>
    </row>
    <row r="941" spans="14:19" x14ac:dyDescent="0.2">
      <c r="N941" s="235"/>
      <c r="O941" s="235"/>
      <c r="P941" s="235"/>
      <c r="S941" s="235"/>
    </row>
    <row r="942" spans="14:19" x14ac:dyDescent="0.2">
      <c r="N942" s="235"/>
      <c r="O942" s="235"/>
      <c r="P942" s="235"/>
      <c r="S942" s="235"/>
    </row>
    <row r="943" spans="14:19" x14ac:dyDescent="0.2">
      <c r="N943" s="235"/>
      <c r="O943" s="235"/>
      <c r="P943" s="235"/>
      <c r="S943" s="235"/>
    </row>
    <row r="944" spans="14:19" x14ac:dyDescent="0.2">
      <c r="N944" s="235"/>
      <c r="O944" s="235"/>
      <c r="P944" s="235"/>
      <c r="S944" s="235"/>
    </row>
    <row r="945" spans="14:19" x14ac:dyDescent="0.2">
      <c r="N945" s="235"/>
      <c r="O945" s="235"/>
      <c r="P945" s="235"/>
      <c r="S945" s="235"/>
    </row>
    <row r="946" spans="14:19" x14ac:dyDescent="0.2">
      <c r="N946" s="235"/>
      <c r="O946" s="235"/>
      <c r="P946" s="235"/>
      <c r="S946" s="235"/>
    </row>
    <row r="947" spans="14:19" x14ac:dyDescent="0.2">
      <c r="N947" s="235"/>
      <c r="O947" s="235"/>
      <c r="P947" s="235"/>
      <c r="S947" s="235"/>
    </row>
    <row r="948" spans="14:19" x14ac:dyDescent="0.2">
      <c r="N948" s="235"/>
      <c r="O948" s="235"/>
      <c r="P948" s="235"/>
      <c r="S948" s="235"/>
    </row>
    <row r="949" spans="14:19" x14ac:dyDescent="0.2">
      <c r="N949" s="235"/>
      <c r="O949" s="235"/>
      <c r="P949" s="235"/>
      <c r="S949" s="235"/>
    </row>
    <row r="950" spans="14:19" x14ac:dyDescent="0.2">
      <c r="N950" s="235"/>
      <c r="O950" s="235"/>
      <c r="P950" s="235"/>
      <c r="S950" s="235"/>
    </row>
    <row r="951" spans="14:19" x14ac:dyDescent="0.2">
      <c r="N951" s="235"/>
      <c r="O951" s="235"/>
      <c r="P951" s="235"/>
      <c r="S951" s="235"/>
    </row>
    <row r="952" spans="14:19" x14ac:dyDescent="0.2">
      <c r="N952" s="235"/>
      <c r="O952" s="235"/>
      <c r="P952" s="235"/>
      <c r="S952" s="235"/>
    </row>
    <row r="953" spans="14:19" x14ac:dyDescent="0.2">
      <c r="N953" s="235"/>
      <c r="O953" s="235"/>
      <c r="P953" s="235"/>
      <c r="S953" s="235"/>
    </row>
    <row r="954" spans="14:19" x14ac:dyDescent="0.2">
      <c r="N954" s="235"/>
      <c r="O954" s="235"/>
      <c r="P954" s="235"/>
      <c r="S954" s="235"/>
    </row>
    <row r="955" spans="14:19" x14ac:dyDescent="0.2">
      <c r="N955" s="235"/>
      <c r="O955" s="235"/>
      <c r="P955" s="235"/>
      <c r="S955" s="235"/>
    </row>
    <row r="956" spans="14:19" x14ac:dyDescent="0.2">
      <c r="N956" s="235"/>
      <c r="O956" s="235"/>
      <c r="P956" s="235"/>
      <c r="S956" s="235"/>
    </row>
    <row r="957" spans="14:19" x14ac:dyDescent="0.2">
      <c r="N957" s="235"/>
      <c r="O957" s="235"/>
      <c r="P957" s="235"/>
      <c r="S957" s="235"/>
    </row>
    <row r="958" spans="14:19" x14ac:dyDescent="0.2">
      <c r="N958" s="235"/>
      <c r="O958" s="235"/>
      <c r="P958" s="235"/>
      <c r="S958" s="235"/>
    </row>
    <row r="959" spans="14:19" x14ac:dyDescent="0.2">
      <c r="N959" s="235"/>
      <c r="O959" s="235"/>
      <c r="P959" s="235"/>
      <c r="S959" s="235"/>
    </row>
    <row r="960" spans="14:19" x14ac:dyDescent="0.2">
      <c r="N960" s="235"/>
      <c r="O960" s="235"/>
      <c r="P960" s="235"/>
      <c r="S960" s="235"/>
    </row>
    <row r="961" spans="14:19" x14ac:dyDescent="0.2">
      <c r="N961" s="235"/>
      <c r="O961" s="235"/>
      <c r="P961" s="235"/>
      <c r="S961" s="235"/>
    </row>
    <row r="962" spans="14:19" x14ac:dyDescent="0.2">
      <c r="N962" s="235"/>
      <c r="O962" s="235"/>
      <c r="P962" s="235"/>
      <c r="S962" s="235"/>
    </row>
    <row r="963" spans="14:19" x14ac:dyDescent="0.2">
      <c r="N963" s="235"/>
      <c r="O963" s="235"/>
      <c r="P963" s="235"/>
      <c r="S963" s="235"/>
    </row>
    <row r="964" spans="14:19" x14ac:dyDescent="0.2">
      <c r="N964" s="235"/>
      <c r="O964" s="235"/>
      <c r="P964" s="235"/>
      <c r="S964" s="235"/>
    </row>
    <row r="965" spans="14:19" x14ac:dyDescent="0.2">
      <c r="N965" s="235"/>
      <c r="O965" s="235"/>
      <c r="P965" s="235"/>
      <c r="S965" s="235"/>
    </row>
    <row r="966" spans="14:19" x14ac:dyDescent="0.2">
      <c r="N966" s="235"/>
      <c r="O966" s="235"/>
      <c r="P966" s="235"/>
      <c r="S966" s="235"/>
    </row>
    <row r="967" spans="14:19" x14ac:dyDescent="0.2">
      <c r="N967" s="235"/>
      <c r="O967" s="235"/>
      <c r="P967" s="235"/>
      <c r="S967" s="235"/>
    </row>
    <row r="968" spans="14:19" x14ac:dyDescent="0.2">
      <c r="N968" s="235"/>
      <c r="O968" s="235"/>
      <c r="P968" s="235"/>
      <c r="S968" s="235"/>
    </row>
    <row r="969" spans="14:19" x14ac:dyDescent="0.2">
      <c r="N969" s="235"/>
      <c r="O969" s="235"/>
      <c r="P969" s="235"/>
      <c r="S969" s="235"/>
    </row>
    <row r="970" spans="14:19" x14ac:dyDescent="0.2">
      <c r="N970" s="235"/>
      <c r="O970" s="235"/>
      <c r="P970" s="235"/>
      <c r="S970" s="235"/>
    </row>
    <row r="971" spans="14:19" x14ac:dyDescent="0.2">
      <c r="N971" s="235"/>
      <c r="O971" s="235"/>
      <c r="P971" s="235"/>
      <c r="S971" s="235"/>
    </row>
    <row r="972" spans="14:19" x14ac:dyDescent="0.2">
      <c r="N972" s="235"/>
      <c r="O972" s="235"/>
      <c r="P972" s="235"/>
      <c r="S972" s="235"/>
    </row>
    <row r="973" spans="14:19" x14ac:dyDescent="0.2">
      <c r="N973" s="235"/>
      <c r="O973" s="235"/>
      <c r="P973" s="235"/>
      <c r="S973" s="235"/>
    </row>
    <row r="974" spans="14:19" x14ac:dyDescent="0.2">
      <c r="N974" s="235"/>
      <c r="O974" s="235"/>
      <c r="P974" s="235"/>
      <c r="S974" s="235"/>
    </row>
    <row r="975" spans="14:19" x14ac:dyDescent="0.2">
      <c r="N975" s="235"/>
      <c r="O975" s="235"/>
      <c r="P975" s="235"/>
      <c r="S975" s="235"/>
    </row>
    <row r="976" spans="14:19" x14ac:dyDescent="0.2">
      <c r="N976" s="235"/>
      <c r="O976" s="235"/>
      <c r="P976" s="235"/>
      <c r="S976" s="235"/>
    </row>
    <row r="977" spans="14:19" x14ac:dyDescent="0.2">
      <c r="N977" s="235"/>
      <c r="O977" s="235"/>
      <c r="P977" s="235"/>
      <c r="S977" s="235"/>
    </row>
    <row r="978" spans="14:19" x14ac:dyDescent="0.2">
      <c r="N978" s="235"/>
      <c r="O978" s="235"/>
      <c r="P978" s="235"/>
      <c r="S978" s="235"/>
    </row>
    <row r="979" spans="14:19" x14ac:dyDescent="0.2">
      <c r="N979" s="235"/>
      <c r="O979" s="235"/>
      <c r="P979" s="235"/>
      <c r="S979" s="235"/>
    </row>
    <row r="980" spans="14:19" x14ac:dyDescent="0.2">
      <c r="N980" s="235"/>
      <c r="O980" s="235"/>
      <c r="P980" s="235"/>
      <c r="S980" s="235"/>
    </row>
    <row r="981" spans="14:19" x14ac:dyDescent="0.2">
      <c r="N981" s="235"/>
      <c r="O981" s="235"/>
      <c r="P981" s="235"/>
      <c r="S981" s="235"/>
    </row>
    <row r="982" spans="14:19" x14ac:dyDescent="0.2">
      <c r="N982" s="235"/>
      <c r="O982" s="235"/>
      <c r="P982" s="235"/>
      <c r="S982" s="235"/>
    </row>
    <row r="983" spans="14:19" x14ac:dyDescent="0.2">
      <c r="N983" s="235"/>
      <c r="O983" s="235"/>
      <c r="P983" s="235"/>
      <c r="S983" s="235"/>
    </row>
    <row r="984" spans="14:19" x14ac:dyDescent="0.2">
      <c r="N984" s="235"/>
      <c r="O984" s="235"/>
      <c r="P984" s="235"/>
      <c r="S984" s="235"/>
    </row>
    <row r="985" spans="14:19" x14ac:dyDescent="0.2">
      <c r="N985" s="235"/>
      <c r="O985" s="235"/>
      <c r="P985" s="235"/>
      <c r="S985" s="235"/>
    </row>
    <row r="986" spans="14:19" x14ac:dyDescent="0.2">
      <c r="N986" s="235"/>
      <c r="O986" s="235"/>
      <c r="P986" s="235"/>
      <c r="S986" s="235"/>
    </row>
    <row r="987" spans="14:19" x14ac:dyDescent="0.2">
      <c r="N987" s="235"/>
      <c r="O987" s="235"/>
      <c r="P987" s="235"/>
      <c r="S987" s="235"/>
    </row>
    <row r="988" spans="14:19" x14ac:dyDescent="0.2">
      <c r="N988" s="235"/>
      <c r="O988" s="235"/>
      <c r="P988" s="235"/>
      <c r="S988" s="235"/>
    </row>
    <row r="989" spans="14:19" x14ac:dyDescent="0.2">
      <c r="N989" s="235"/>
      <c r="O989" s="235"/>
      <c r="P989" s="235"/>
      <c r="S989" s="235"/>
    </row>
    <row r="990" spans="14:19" x14ac:dyDescent="0.2">
      <c r="N990" s="235"/>
      <c r="O990" s="235"/>
      <c r="P990" s="235"/>
      <c r="S990" s="235"/>
    </row>
    <row r="991" spans="14:19" x14ac:dyDescent="0.2">
      <c r="N991" s="235"/>
      <c r="O991" s="235"/>
      <c r="P991" s="235"/>
      <c r="S991" s="235"/>
    </row>
    <row r="992" spans="14:19" x14ac:dyDescent="0.2">
      <c r="N992" s="235"/>
      <c r="O992" s="235"/>
      <c r="P992" s="235"/>
      <c r="S992" s="235"/>
    </row>
    <row r="993" spans="14:19" x14ac:dyDescent="0.2">
      <c r="N993" s="235"/>
      <c r="O993" s="235"/>
      <c r="P993" s="235"/>
      <c r="S993" s="235"/>
    </row>
    <row r="994" spans="14:19" x14ac:dyDescent="0.2">
      <c r="N994" s="235"/>
      <c r="O994" s="235"/>
      <c r="P994" s="235"/>
      <c r="S994" s="235"/>
    </row>
    <row r="995" spans="14:19" x14ac:dyDescent="0.2">
      <c r="N995" s="235"/>
      <c r="O995" s="235"/>
      <c r="P995" s="235"/>
      <c r="S995" s="235"/>
    </row>
    <row r="996" spans="14:19" x14ac:dyDescent="0.2">
      <c r="N996" s="235"/>
      <c r="O996" s="235"/>
      <c r="P996" s="235"/>
      <c r="S996" s="235"/>
    </row>
    <row r="997" spans="14:19" x14ac:dyDescent="0.2">
      <c r="N997" s="235"/>
      <c r="O997" s="235"/>
      <c r="P997" s="235"/>
      <c r="S997" s="235"/>
    </row>
    <row r="998" spans="14:19" x14ac:dyDescent="0.2">
      <c r="N998" s="235"/>
      <c r="O998" s="235"/>
      <c r="P998" s="235"/>
      <c r="S998" s="235"/>
    </row>
    <row r="999" spans="14:19" x14ac:dyDescent="0.2">
      <c r="N999" s="235"/>
      <c r="O999" s="235"/>
      <c r="P999" s="235"/>
      <c r="S999" s="235"/>
    </row>
    <row r="1000" spans="14:19" x14ac:dyDescent="0.2">
      <c r="N1000" s="235"/>
      <c r="O1000" s="235"/>
      <c r="P1000" s="235"/>
      <c r="S1000" s="235"/>
    </row>
    <row r="1001" spans="14:19" x14ac:dyDescent="0.2">
      <c r="N1001" s="235"/>
      <c r="O1001" s="235"/>
      <c r="P1001" s="235"/>
      <c r="S1001" s="235"/>
    </row>
    <row r="1002" spans="14:19" x14ac:dyDescent="0.2">
      <c r="N1002" s="235"/>
      <c r="O1002" s="235"/>
      <c r="P1002" s="235"/>
      <c r="S1002" s="235"/>
    </row>
    <row r="1003" spans="14:19" x14ac:dyDescent="0.2">
      <c r="N1003" s="235"/>
      <c r="O1003" s="235"/>
      <c r="P1003" s="235"/>
      <c r="S1003" s="235"/>
    </row>
    <row r="1004" spans="14:19" x14ac:dyDescent="0.2">
      <c r="N1004" s="235"/>
      <c r="O1004" s="235"/>
      <c r="P1004" s="235"/>
      <c r="S1004" s="235"/>
    </row>
    <row r="1005" spans="14:19" x14ac:dyDescent="0.2">
      <c r="N1005" s="235"/>
      <c r="O1005" s="235"/>
      <c r="P1005" s="235"/>
      <c r="S1005" s="235"/>
    </row>
    <row r="1006" spans="14:19" x14ac:dyDescent="0.2">
      <c r="N1006" s="235"/>
      <c r="O1006" s="235"/>
      <c r="P1006" s="235"/>
      <c r="S1006" s="235"/>
    </row>
    <row r="1007" spans="14:19" x14ac:dyDescent="0.2">
      <c r="N1007" s="235"/>
      <c r="O1007" s="235"/>
      <c r="P1007" s="235"/>
      <c r="S1007" s="235"/>
    </row>
    <row r="1008" spans="14:19" x14ac:dyDescent="0.2">
      <c r="N1008" s="235"/>
      <c r="O1008" s="235"/>
      <c r="P1008" s="235"/>
      <c r="S1008" s="235"/>
    </row>
    <row r="1009" spans="14:19" x14ac:dyDescent="0.2">
      <c r="N1009" s="235"/>
      <c r="O1009" s="235"/>
      <c r="P1009" s="235"/>
      <c r="S1009" s="235"/>
    </row>
    <row r="1010" spans="14:19" x14ac:dyDescent="0.2">
      <c r="N1010" s="235"/>
      <c r="O1010" s="235"/>
      <c r="P1010" s="235"/>
      <c r="S1010" s="235"/>
    </row>
    <row r="1011" spans="14:19" x14ac:dyDescent="0.2">
      <c r="N1011" s="235"/>
      <c r="O1011" s="235"/>
      <c r="P1011" s="235"/>
      <c r="S1011" s="235"/>
    </row>
    <row r="1012" spans="14:19" x14ac:dyDescent="0.2">
      <c r="N1012" s="235"/>
      <c r="O1012" s="235"/>
      <c r="P1012" s="235"/>
      <c r="S1012" s="235"/>
    </row>
    <row r="1013" spans="14:19" x14ac:dyDescent="0.2">
      <c r="N1013" s="235"/>
      <c r="O1013" s="235"/>
      <c r="P1013" s="235"/>
      <c r="S1013" s="235"/>
    </row>
    <row r="1014" spans="14:19" x14ac:dyDescent="0.2">
      <c r="N1014" s="235"/>
      <c r="O1014" s="235"/>
      <c r="P1014" s="235"/>
      <c r="S1014" s="235"/>
    </row>
    <row r="1015" spans="14:19" x14ac:dyDescent="0.2">
      <c r="N1015" s="235"/>
      <c r="O1015" s="235"/>
      <c r="P1015" s="235"/>
      <c r="S1015" s="235"/>
    </row>
    <row r="1016" spans="14:19" x14ac:dyDescent="0.2">
      <c r="N1016" s="235"/>
      <c r="O1016" s="235"/>
      <c r="P1016" s="235"/>
      <c r="S1016" s="235"/>
    </row>
    <row r="1017" spans="14:19" x14ac:dyDescent="0.2">
      <c r="N1017" s="235"/>
      <c r="O1017" s="235"/>
      <c r="P1017" s="235"/>
      <c r="S1017" s="235"/>
    </row>
    <row r="1018" spans="14:19" x14ac:dyDescent="0.2">
      <c r="N1018" s="235"/>
      <c r="O1018" s="235"/>
      <c r="P1018" s="235"/>
      <c r="S1018" s="235"/>
    </row>
    <row r="1019" spans="14:19" x14ac:dyDescent="0.2">
      <c r="N1019" s="235"/>
      <c r="O1019" s="235"/>
      <c r="P1019" s="235"/>
      <c r="S1019" s="235"/>
    </row>
    <row r="1020" spans="14:19" x14ac:dyDescent="0.2">
      <c r="N1020" s="235"/>
      <c r="O1020" s="235"/>
      <c r="P1020" s="235"/>
      <c r="S1020" s="235"/>
    </row>
    <row r="1021" spans="14:19" x14ac:dyDescent="0.2">
      <c r="N1021" s="235"/>
      <c r="O1021" s="235"/>
      <c r="P1021" s="235"/>
      <c r="S1021" s="235"/>
    </row>
    <row r="1022" spans="14:19" x14ac:dyDescent="0.2">
      <c r="N1022" s="235"/>
      <c r="O1022" s="235"/>
      <c r="P1022" s="235"/>
      <c r="S1022" s="235"/>
    </row>
    <row r="1023" spans="14:19" x14ac:dyDescent="0.2">
      <c r="N1023" s="235"/>
      <c r="O1023" s="235"/>
      <c r="P1023" s="235"/>
      <c r="S1023" s="235"/>
    </row>
    <row r="1024" spans="14:19" x14ac:dyDescent="0.2">
      <c r="N1024" s="235"/>
      <c r="O1024" s="235"/>
      <c r="P1024" s="235"/>
      <c r="S1024" s="235"/>
    </row>
    <row r="1025" spans="14:19" x14ac:dyDescent="0.2">
      <c r="N1025" s="235"/>
      <c r="O1025" s="235"/>
      <c r="P1025" s="235"/>
      <c r="S1025" s="235"/>
    </row>
    <row r="1026" spans="14:19" x14ac:dyDescent="0.2">
      <c r="N1026" s="235"/>
      <c r="O1026" s="235"/>
      <c r="P1026" s="235"/>
      <c r="S1026" s="235"/>
    </row>
    <row r="1027" spans="14:19" x14ac:dyDescent="0.2">
      <c r="N1027" s="235"/>
      <c r="O1027" s="235"/>
      <c r="P1027" s="235"/>
      <c r="S1027" s="235"/>
    </row>
    <row r="1028" spans="14:19" x14ac:dyDescent="0.2">
      <c r="N1028" s="235"/>
      <c r="O1028" s="235"/>
      <c r="P1028" s="235"/>
      <c r="S1028" s="235"/>
    </row>
    <row r="1029" spans="14:19" x14ac:dyDescent="0.2">
      <c r="N1029" s="235"/>
      <c r="O1029" s="235"/>
      <c r="P1029" s="235"/>
      <c r="S1029" s="235"/>
    </row>
    <row r="1030" spans="14:19" x14ac:dyDescent="0.2">
      <c r="N1030" s="235"/>
      <c r="O1030" s="235"/>
      <c r="P1030" s="235"/>
      <c r="S1030" s="235"/>
    </row>
    <row r="1031" spans="14:19" x14ac:dyDescent="0.2">
      <c r="N1031" s="235"/>
      <c r="O1031" s="235"/>
      <c r="P1031" s="235"/>
      <c r="S1031" s="235"/>
    </row>
    <row r="1032" spans="14:19" x14ac:dyDescent="0.2">
      <c r="N1032" s="235"/>
      <c r="O1032" s="235"/>
      <c r="P1032" s="235"/>
      <c r="S1032" s="235"/>
    </row>
    <row r="1033" spans="14:19" x14ac:dyDescent="0.2">
      <c r="N1033" s="235"/>
      <c r="O1033" s="235"/>
      <c r="P1033" s="235"/>
      <c r="S1033" s="235"/>
    </row>
    <row r="1034" spans="14:19" x14ac:dyDescent="0.2">
      <c r="N1034" s="235"/>
      <c r="O1034" s="235"/>
      <c r="P1034" s="235"/>
      <c r="S1034" s="235"/>
    </row>
    <row r="1035" spans="14:19" x14ac:dyDescent="0.2">
      <c r="N1035" s="235"/>
      <c r="O1035" s="235"/>
      <c r="P1035" s="235"/>
      <c r="S1035" s="235"/>
    </row>
    <row r="1036" spans="14:19" x14ac:dyDescent="0.2">
      <c r="N1036" s="235"/>
      <c r="O1036" s="235"/>
      <c r="P1036" s="235"/>
      <c r="S1036" s="235"/>
    </row>
    <row r="1037" spans="14:19" x14ac:dyDescent="0.2">
      <c r="N1037" s="235"/>
      <c r="O1037" s="235"/>
      <c r="P1037" s="235"/>
      <c r="S1037" s="235"/>
    </row>
    <row r="1038" spans="14:19" x14ac:dyDescent="0.2">
      <c r="N1038" s="235"/>
      <c r="O1038" s="235"/>
      <c r="P1038" s="235"/>
      <c r="S1038" s="235"/>
    </row>
    <row r="1039" spans="14:19" x14ac:dyDescent="0.2">
      <c r="N1039" s="235"/>
      <c r="O1039" s="235"/>
      <c r="P1039" s="235"/>
      <c r="S1039" s="235"/>
    </row>
    <row r="1040" spans="14:19" x14ac:dyDescent="0.2">
      <c r="N1040" s="235"/>
      <c r="O1040" s="235"/>
      <c r="P1040" s="235"/>
      <c r="S1040" s="235"/>
    </row>
    <row r="1041" spans="14:19" x14ac:dyDescent="0.2">
      <c r="N1041" s="235"/>
      <c r="O1041" s="235"/>
      <c r="P1041" s="235"/>
      <c r="S1041" s="235"/>
    </row>
    <row r="1042" spans="14:19" x14ac:dyDescent="0.2">
      <c r="N1042" s="235"/>
      <c r="O1042" s="235"/>
      <c r="P1042" s="235"/>
      <c r="S1042" s="235"/>
    </row>
    <row r="1043" spans="14:19" x14ac:dyDescent="0.2">
      <c r="N1043" s="235"/>
      <c r="O1043" s="235"/>
      <c r="P1043" s="235"/>
      <c r="S1043" s="235"/>
    </row>
    <row r="1044" spans="14:19" x14ac:dyDescent="0.2">
      <c r="N1044" s="235"/>
      <c r="O1044" s="235"/>
      <c r="P1044" s="235"/>
      <c r="S1044" s="235"/>
    </row>
    <row r="1045" spans="14:19" x14ac:dyDescent="0.2">
      <c r="N1045" s="235"/>
      <c r="O1045" s="235"/>
      <c r="P1045" s="235"/>
      <c r="S1045" s="235"/>
    </row>
    <row r="1046" spans="14:19" x14ac:dyDescent="0.2">
      <c r="N1046" s="235"/>
      <c r="O1046" s="235"/>
      <c r="P1046" s="235"/>
      <c r="S1046" s="235"/>
    </row>
    <row r="1047" spans="14:19" x14ac:dyDescent="0.2">
      <c r="N1047" s="235"/>
      <c r="O1047" s="235"/>
      <c r="P1047" s="235"/>
      <c r="S1047" s="235"/>
    </row>
    <row r="1048" spans="14:19" x14ac:dyDescent="0.2">
      <c r="N1048" s="235"/>
      <c r="O1048" s="235"/>
      <c r="P1048" s="235"/>
      <c r="S1048" s="235"/>
    </row>
    <row r="1049" spans="14:19" x14ac:dyDescent="0.2">
      <c r="N1049" s="235"/>
      <c r="O1049" s="235"/>
      <c r="P1049" s="235"/>
      <c r="S1049" s="235"/>
    </row>
    <row r="1050" spans="14:19" x14ac:dyDescent="0.2">
      <c r="N1050" s="235"/>
      <c r="O1050" s="235"/>
      <c r="P1050" s="235"/>
      <c r="S1050" s="235"/>
    </row>
    <row r="1051" spans="14:19" x14ac:dyDescent="0.2">
      <c r="N1051" s="235"/>
      <c r="O1051" s="235"/>
      <c r="P1051" s="235"/>
      <c r="S1051" s="235"/>
    </row>
    <row r="1052" spans="14:19" x14ac:dyDescent="0.2">
      <c r="N1052" s="235"/>
      <c r="O1052" s="235"/>
      <c r="P1052" s="235"/>
      <c r="S1052" s="235"/>
    </row>
    <row r="1053" spans="14:19" x14ac:dyDescent="0.2">
      <c r="N1053" s="235"/>
      <c r="O1053" s="235"/>
      <c r="P1053" s="235"/>
      <c r="S1053" s="235"/>
    </row>
    <row r="1054" spans="14:19" x14ac:dyDescent="0.2">
      <c r="N1054" s="235"/>
      <c r="O1054" s="235"/>
      <c r="P1054" s="235"/>
      <c r="S1054" s="235"/>
    </row>
    <row r="1055" spans="14:19" x14ac:dyDescent="0.2">
      <c r="N1055" s="235"/>
      <c r="O1055" s="235"/>
      <c r="P1055" s="235"/>
      <c r="S1055" s="235"/>
    </row>
    <row r="1056" spans="14:19" x14ac:dyDescent="0.2">
      <c r="N1056" s="235"/>
      <c r="O1056" s="235"/>
      <c r="P1056" s="235"/>
      <c r="S1056" s="235"/>
    </row>
    <row r="1057" spans="14:19" x14ac:dyDescent="0.2">
      <c r="N1057" s="235"/>
      <c r="O1057" s="235"/>
      <c r="P1057" s="235"/>
      <c r="S1057" s="235"/>
    </row>
    <row r="1058" spans="14:19" x14ac:dyDescent="0.2">
      <c r="N1058" s="235"/>
      <c r="O1058" s="235"/>
      <c r="P1058" s="235"/>
      <c r="S1058" s="235"/>
    </row>
    <row r="1059" spans="14:19" x14ac:dyDescent="0.2">
      <c r="N1059" s="235"/>
      <c r="O1059" s="235"/>
      <c r="P1059" s="235"/>
      <c r="S1059" s="235"/>
    </row>
    <row r="1060" spans="14:19" x14ac:dyDescent="0.2">
      <c r="N1060" s="235"/>
      <c r="O1060" s="235"/>
      <c r="P1060" s="235"/>
      <c r="S1060" s="235"/>
    </row>
    <row r="1061" spans="14:19" x14ac:dyDescent="0.2">
      <c r="N1061" s="235"/>
      <c r="O1061" s="235"/>
      <c r="P1061" s="235"/>
      <c r="S1061" s="235"/>
    </row>
    <row r="1062" spans="14:19" x14ac:dyDescent="0.2">
      <c r="N1062" s="235"/>
      <c r="O1062" s="235"/>
      <c r="P1062" s="235"/>
      <c r="S1062" s="235"/>
    </row>
    <row r="1063" spans="14:19" x14ac:dyDescent="0.2">
      <c r="N1063" s="235"/>
      <c r="O1063" s="235"/>
      <c r="P1063" s="235"/>
      <c r="S1063" s="235"/>
    </row>
    <row r="1064" spans="14:19" x14ac:dyDescent="0.2">
      <c r="N1064" s="235"/>
      <c r="O1064" s="235"/>
      <c r="P1064" s="235"/>
      <c r="S1064" s="235"/>
    </row>
    <row r="1065" spans="14:19" x14ac:dyDescent="0.2">
      <c r="N1065" s="235"/>
      <c r="O1065" s="235"/>
      <c r="P1065" s="235"/>
      <c r="S1065" s="235"/>
    </row>
    <row r="1066" spans="14:19" x14ac:dyDescent="0.2">
      <c r="N1066" s="235"/>
      <c r="O1066" s="235"/>
      <c r="P1066" s="235"/>
      <c r="S1066" s="235"/>
    </row>
    <row r="1067" spans="14:19" x14ac:dyDescent="0.2">
      <c r="N1067" s="235"/>
      <c r="O1067" s="235"/>
      <c r="P1067" s="235"/>
      <c r="S1067" s="235"/>
    </row>
    <row r="1068" spans="14:19" x14ac:dyDescent="0.2">
      <c r="N1068" s="235"/>
      <c r="O1068" s="235"/>
      <c r="P1068" s="235"/>
      <c r="S1068" s="235"/>
    </row>
    <row r="1069" spans="14:19" x14ac:dyDescent="0.2">
      <c r="N1069" s="235"/>
      <c r="O1069" s="235"/>
      <c r="P1069" s="235"/>
      <c r="S1069" s="235"/>
    </row>
    <row r="1070" spans="14:19" x14ac:dyDescent="0.2">
      <c r="N1070" s="235"/>
      <c r="O1070" s="235"/>
      <c r="P1070" s="235"/>
      <c r="S1070" s="235"/>
    </row>
    <row r="1071" spans="14:19" x14ac:dyDescent="0.2">
      <c r="N1071" s="235"/>
      <c r="O1071" s="235"/>
      <c r="P1071" s="235"/>
      <c r="S1071" s="235"/>
    </row>
    <row r="1072" spans="14:19" x14ac:dyDescent="0.2">
      <c r="N1072" s="235"/>
      <c r="O1072" s="235"/>
      <c r="P1072" s="235"/>
      <c r="S1072" s="235"/>
    </row>
    <row r="1073" spans="14:19" x14ac:dyDescent="0.2">
      <c r="N1073" s="235"/>
      <c r="O1073" s="235"/>
      <c r="P1073" s="235"/>
      <c r="S1073" s="235"/>
    </row>
    <row r="1074" spans="14:19" x14ac:dyDescent="0.2">
      <c r="N1074" s="235"/>
      <c r="O1074" s="235"/>
      <c r="P1074" s="235"/>
      <c r="S1074" s="235"/>
    </row>
    <row r="1075" spans="14:19" x14ac:dyDescent="0.2">
      <c r="N1075" s="235"/>
      <c r="O1075" s="235"/>
      <c r="P1075" s="235"/>
      <c r="S1075" s="235"/>
    </row>
    <row r="1076" spans="14:19" x14ac:dyDescent="0.2">
      <c r="N1076" s="235"/>
      <c r="O1076" s="235"/>
      <c r="P1076" s="235"/>
      <c r="S1076" s="235"/>
    </row>
    <row r="1077" spans="14:19" x14ac:dyDescent="0.2">
      <c r="N1077" s="235"/>
      <c r="O1077" s="235"/>
      <c r="P1077" s="235"/>
      <c r="S1077" s="235"/>
    </row>
    <row r="1078" spans="14:19" x14ac:dyDescent="0.2">
      <c r="N1078" s="235"/>
      <c r="O1078" s="235"/>
      <c r="P1078" s="235"/>
      <c r="S1078" s="235"/>
    </row>
    <row r="1079" spans="14:19" x14ac:dyDescent="0.2">
      <c r="N1079" s="235"/>
      <c r="O1079" s="235"/>
      <c r="P1079" s="235"/>
      <c r="S1079" s="235"/>
    </row>
    <row r="1080" spans="14:19" x14ac:dyDescent="0.2">
      <c r="N1080" s="235"/>
      <c r="O1080" s="235"/>
      <c r="P1080" s="235"/>
      <c r="S1080" s="235"/>
    </row>
    <row r="1081" spans="14:19" x14ac:dyDescent="0.2">
      <c r="N1081" s="235"/>
      <c r="O1081" s="235"/>
      <c r="P1081" s="235"/>
      <c r="S1081" s="235"/>
    </row>
    <row r="1082" spans="14:19" x14ac:dyDescent="0.2">
      <c r="N1082" s="235"/>
      <c r="O1082" s="235"/>
      <c r="P1082" s="235"/>
      <c r="S1082" s="235"/>
    </row>
    <row r="1083" spans="14:19" x14ac:dyDescent="0.2">
      <c r="N1083" s="235"/>
      <c r="O1083" s="235"/>
      <c r="P1083" s="235"/>
      <c r="S1083" s="235"/>
    </row>
    <row r="1084" spans="14:19" x14ac:dyDescent="0.2">
      <c r="N1084" s="235"/>
      <c r="O1084" s="235"/>
      <c r="P1084" s="235"/>
      <c r="S1084" s="235"/>
    </row>
    <row r="1085" spans="14:19" x14ac:dyDescent="0.2">
      <c r="N1085" s="235"/>
      <c r="O1085" s="235"/>
      <c r="P1085" s="235"/>
      <c r="S1085" s="235"/>
    </row>
    <row r="1086" spans="14:19" x14ac:dyDescent="0.2">
      <c r="N1086" s="235"/>
      <c r="O1086" s="235"/>
      <c r="P1086" s="235"/>
      <c r="S1086" s="235"/>
    </row>
    <row r="1087" spans="14:19" x14ac:dyDescent="0.2">
      <c r="N1087" s="235"/>
      <c r="O1087" s="235"/>
      <c r="P1087" s="235"/>
      <c r="S1087" s="235"/>
    </row>
    <row r="1088" spans="14:19" x14ac:dyDescent="0.2">
      <c r="N1088" s="235"/>
      <c r="O1088" s="235"/>
      <c r="P1088" s="235"/>
      <c r="S1088" s="235"/>
    </row>
    <row r="1089" spans="14:19" x14ac:dyDescent="0.2">
      <c r="N1089" s="235"/>
      <c r="O1089" s="235"/>
      <c r="P1089" s="235"/>
      <c r="S1089" s="235"/>
    </row>
    <row r="1090" spans="14:19" x14ac:dyDescent="0.2">
      <c r="N1090" s="235"/>
      <c r="O1090" s="235"/>
      <c r="P1090" s="235"/>
      <c r="S1090" s="235"/>
    </row>
    <row r="1091" spans="14:19" x14ac:dyDescent="0.2">
      <c r="N1091" s="235"/>
      <c r="O1091" s="235"/>
      <c r="P1091" s="235"/>
      <c r="S1091" s="235"/>
    </row>
    <row r="1092" spans="14:19" x14ac:dyDescent="0.2">
      <c r="N1092" s="235"/>
      <c r="O1092" s="235"/>
      <c r="P1092" s="235"/>
      <c r="S1092" s="235"/>
    </row>
    <row r="1093" spans="14:19" x14ac:dyDescent="0.2">
      <c r="N1093" s="235"/>
      <c r="O1093" s="235"/>
      <c r="P1093" s="235"/>
      <c r="S1093" s="235"/>
    </row>
    <row r="1094" spans="14:19" x14ac:dyDescent="0.2">
      <c r="N1094" s="235"/>
      <c r="O1094" s="235"/>
      <c r="P1094" s="235"/>
      <c r="S1094" s="235"/>
    </row>
    <row r="1095" spans="14:19" x14ac:dyDescent="0.2">
      <c r="N1095" s="235"/>
      <c r="O1095" s="235"/>
      <c r="P1095" s="235"/>
      <c r="S1095" s="235"/>
    </row>
    <row r="1096" spans="14:19" x14ac:dyDescent="0.2">
      <c r="N1096" s="235"/>
      <c r="O1096" s="235"/>
      <c r="P1096" s="235"/>
      <c r="S1096" s="235"/>
    </row>
    <row r="1097" spans="14:19" x14ac:dyDescent="0.2">
      <c r="N1097" s="235"/>
      <c r="O1097" s="235"/>
      <c r="P1097" s="235"/>
      <c r="S1097" s="235"/>
    </row>
    <row r="1098" spans="14:19" x14ac:dyDescent="0.2">
      <c r="N1098" s="235"/>
      <c r="O1098" s="235"/>
      <c r="P1098" s="235"/>
      <c r="S1098" s="235"/>
    </row>
    <row r="1099" spans="14:19" x14ac:dyDescent="0.2">
      <c r="N1099" s="235"/>
      <c r="O1099" s="235"/>
      <c r="P1099" s="235"/>
      <c r="S1099" s="235"/>
    </row>
    <row r="1100" spans="14:19" x14ac:dyDescent="0.2">
      <c r="N1100" s="235"/>
      <c r="O1100" s="235"/>
      <c r="P1100" s="235"/>
      <c r="S1100" s="235"/>
    </row>
    <row r="1101" spans="14:19" x14ac:dyDescent="0.2">
      <c r="N1101" s="235"/>
      <c r="O1101" s="235"/>
      <c r="P1101" s="235"/>
      <c r="S1101" s="235"/>
    </row>
    <row r="1102" spans="14:19" x14ac:dyDescent="0.2">
      <c r="N1102" s="235"/>
      <c r="O1102" s="235"/>
      <c r="P1102" s="235"/>
      <c r="S1102" s="235"/>
    </row>
    <row r="1103" spans="14:19" x14ac:dyDescent="0.2">
      <c r="N1103" s="235"/>
      <c r="O1103" s="235"/>
      <c r="P1103" s="235"/>
      <c r="S1103" s="235"/>
    </row>
    <row r="1104" spans="14:19" x14ac:dyDescent="0.2">
      <c r="N1104" s="235"/>
      <c r="O1104" s="235"/>
      <c r="P1104" s="235"/>
      <c r="S1104" s="235"/>
    </row>
    <row r="1105" spans="14:19" x14ac:dyDescent="0.2">
      <c r="N1105" s="235"/>
      <c r="O1105" s="235"/>
      <c r="P1105" s="235"/>
      <c r="S1105" s="235"/>
    </row>
    <row r="1106" spans="14:19" x14ac:dyDescent="0.2">
      <c r="N1106" s="235"/>
      <c r="O1106" s="235"/>
      <c r="P1106" s="235"/>
      <c r="S1106" s="235"/>
    </row>
    <row r="1107" spans="14:19" x14ac:dyDescent="0.2">
      <c r="N1107" s="235"/>
      <c r="O1107" s="235"/>
      <c r="P1107" s="235"/>
      <c r="S1107" s="235"/>
    </row>
    <row r="1108" spans="14:19" x14ac:dyDescent="0.2">
      <c r="N1108" s="235"/>
      <c r="O1108" s="235"/>
      <c r="P1108" s="235"/>
      <c r="S1108" s="235"/>
    </row>
    <row r="1109" spans="14:19" x14ac:dyDescent="0.2">
      <c r="N1109" s="235"/>
      <c r="O1109" s="235"/>
      <c r="P1109" s="235"/>
      <c r="S1109" s="235"/>
    </row>
    <row r="1110" spans="14:19" x14ac:dyDescent="0.2">
      <c r="N1110" s="235"/>
      <c r="O1110" s="235"/>
      <c r="P1110" s="235"/>
      <c r="S1110" s="235"/>
    </row>
    <row r="1111" spans="14:19" x14ac:dyDescent="0.2">
      <c r="N1111" s="235"/>
      <c r="O1111" s="235"/>
      <c r="P1111" s="235"/>
      <c r="S1111" s="235"/>
    </row>
    <row r="1112" spans="14:19" x14ac:dyDescent="0.2">
      <c r="N1112" s="235"/>
      <c r="O1112" s="235"/>
      <c r="P1112" s="235"/>
      <c r="S1112" s="235"/>
    </row>
    <row r="1113" spans="14:19" x14ac:dyDescent="0.2">
      <c r="N1113" s="235"/>
      <c r="O1113" s="235"/>
      <c r="P1113" s="235"/>
      <c r="S1113" s="235"/>
    </row>
    <row r="1114" spans="14:19" x14ac:dyDescent="0.2">
      <c r="N1114" s="235"/>
      <c r="O1114" s="235"/>
      <c r="P1114" s="235"/>
      <c r="S1114" s="235"/>
    </row>
    <row r="1115" spans="14:19" x14ac:dyDescent="0.2">
      <c r="N1115" s="235"/>
      <c r="O1115" s="235"/>
      <c r="P1115" s="235"/>
      <c r="S1115" s="235"/>
    </row>
    <row r="1116" spans="14:19" x14ac:dyDescent="0.2">
      <c r="N1116" s="235"/>
      <c r="O1116" s="235"/>
      <c r="P1116" s="235"/>
      <c r="S1116" s="235"/>
    </row>
    <row r="1117" spans="14:19" x14ac:dyDescent="0.2">
      <c r="N1117" s="235"/>
      <c r="O1117" s="235"/>
      <c r="P1117" s="235"/>
      <c r="S1117" s="235"/>
    </row>
  </sheetData>
  <phoneticPr fontId="0" type="noConversion"/>
  <dataValidations xWindow="251" yWindow="517" count="43">
    <dataValidation type="list" allowBlank="1" showInputMessage="1" showErrorMessage="1" sqref="R57:R211">
      <formula1>UnusualOccur</formula1>
    </dataValidation>
    <dataValidation allowBlank="1" showInputMessage="1" showErrorMessage="1" promptTitle="Unusual_Occurances" prompt="This column has a list of unusual events that may or may not have affected the sample quality.  If the station operator notices that one of these events has occurred, then select it from the list.  Otherwise, the field may be left blank." sqref="R53"/>
    <dataValidation allowBlank="1" showInputMessage="1" showErrorMessage="1" promptTitle="GAW ID" prompt="Common GAW station ID number (maintained by WMO).  At the time of publication the format for a common GAW_ID was still undecided. Until a common format is established, please enter &quot;Not Defined&quot;.    " sqref="Q14"/>
    <dataValidation type="list" showInputMessage="1" showErrorMessage="1" sqref="Q57:Q211">
      <formula1>PrecipType</formula1>
    </dataValidation>
    <dataValidation type="textLength" operator="greaterThan" showInputMessage="1" showErrorMessage="1" errorTitle="ScientificAuthority" error="The Scientific Authority is the name of the person who is responsible for the quality of the data.  This person will be contacted whenever there is a question about the data.  Please enter his or her name here. " promptTitle="ScientificAuthority" prompt="The Scientific Authority is the name of the person who is responsible for the quality of the data.  This person will be contacted whenever there is a question about the data.  Please enter his or her name here. " sqref="Q10">
      <formula1>0</formula1>
    </dataValidation>
    <dataValidation allowBlank="1" showInputMessage="1" showErrorMessage="1" promptTitle="Precipitation_Type" prompt="The type of preciptiation that was collected.  If no preciptiation occurred during the sampling period, then select &quot;No Precipitation Occurred&quot; from the associated picklist.   This is a required field." sqref="Q53"/>
    <dataValidation allowBlank="1" showInputMessage="1" showErrorMessage="1" promptTitle="Other Preservative" prompt="If Other Preservative was selected in the Preservation field, then enter the method used here.  Otherwise, level this field blank. " sqref="Q40"/>
    <dataValidation type="decimal" operator="greaterThan" showInputMessage="1" showErrorMessage="1" errorTitle="Data Values" error="Please code either a numeric decimal value, OR -9999.9 for missing data.  For values below the detection limit, code the value as a numeral and put the V1 code into the flag field." sqref="D57:M211">
      <formula1>-9999.91</formula1>
    </dataValidation>
    <dataValidation allowBlank="1" showInputMessage="1" showErrorMessage="1" promptTitle="Ca" prompt="Enter the amount of Calcium (Ca) detected.  If the amount is missing, then code -9999.9.  If the amount is below the detection limit, then consult the guidence document for how to report the value. " sqref="M53"/>
    <dataValidation allowBlank="1" showInputMessage="1" showErrorMessage="1" promptTitle="Mg" prompt="Enter the amount of Magnesium (Mg) detected.  If the amount is missing, then code -9999.9.  If the amount is below the detection limit, then consult the guidence document for how to report the value. " sqref="L53"/>
    <dataValidation allowBlank="1" showInputMessage="1" showErrorMessage="1" promptTitle="K" prompt="Enter the amount of Potassium (K) detected.  If the amount is missing, then code -9999.9.  If the amount is below the detection limit, then consult the guidence document for how to report the value. " sqref="K53"/>
    <dataValidation allowBlank="1" showInputMessage="1" showErrorMessage="1" promptTitle="NH4" prompt="Enter the amount of Ammonium (NH4) detected.  If the amount is missing, then code -9999.9.  If the amount is below the detection limit, then consult the guidence document for how to report the value. " sqref="J53"/>
    <dataValidation allowBlank="1" showInputMessage="1" showErrorMessage="1" promptTitle="Na" prompt="Enter the amount of Sodium (Na) detected.  If the amount is missing, then code -9999.9.  If the amount is below the detection limit, then consult the guidence document for how to report the value. " sqref="I53"/>
    <dataValidation allowBlank="1" showInputMessage="1" showErrorMessage="1" promptTitle="SO4" prompt="Enter the amount of Sulfate (SO4) detected.  If the amount is missing, then code -9999.9.  If the amount is below the detection limit, then consult the guidence document for how to report the value. " sqref="H53"/>
    <dataValidation allowBlank="1" showInputMessage="1" showErrorMessage="1" promptTitle="NO3" prompt="Enter the amount of Nitrate (NO3) detected.  If the amount is missing, then code -9999.9.  If the amount is below the detection limit, then consult the guidence document for how to report the value. " sqref="G53"/>
    <dataValidation allowBlank="1" showInputMessage="1" showErrorMessage="1" promptTitle="Cl" prompt="Enter the amount of Chloride (Cl) detected.  If the amount is missing, then code -9999.9.  If the amount is below the detection limit, then consult the guidence document for how to report the value. " sqref="F53"/>
    <dataValidation allowBlank="1" showInputMessage="1" showErrorMessage="1" promptTitle="pH" prompt="Enter the pH of the sample.  If the amount is missing, then code -9999.9.  If the amount is below the detection limit, then consult the guidence document for how to report the value." sqref="E53"/>
    <dataValidation allowBlank="1" showInputMessage="1" showErrorMessage="1" promptTitle="Conductivity" prompt="Enter the Conductivity of the sample.  If the amount is missing, then code -9999.9.  If the amount is below the detection limit, then consult the guidence document for how to report the value." sqref="D53"/>
    <dataValidation type="decimal" operator="greaterThanOrEqual" showInputMessage="1" showErrorMessage="1" errorTitle="Detection Limit" error="Please enter the detection limit for this parameter and method.  Values must be greater than or equal to zero.  " promptTitle="Detection Limit " prompt="This field holds the detection limit for this paramter and method.  Please enter a value greater than or equal to zero." sqref="C56:M56">
      <formula1>0</formula1>
    </dataValidation>
    <dataValidation type="list" allowBlank="1" showInputMessage="1" showErrorMessage="1" errorTitle="Analysis_Method" error="Please chose one of the methods from the drop down list.  If your method is not listed, then code: OTHER and contact the QA/SAC Americas for assistance. " promptTitle="Analysis Method" prompt="This row specifices the analysis method.  Select the method form the associated picklist.  If the parameter has not been analyzed then select &quot;none&quot;, and set all the values to missing using the M1 flag. " sqref="C55:M55">
      <formula1>AnalysisMethod</formula1>
    </dataValidation>
    <dataValidation type="list" showInputMessage="1" showErrorMessage="1" errorTitle="Units" error="Please select one of the units from the drop down list.  " promptTitle="Units and Formats" prompt="This row specifices the units or format for the column.  A picklist havs been provided for this parameter.  Please select the units for this column form the associated picklist.  " sqref="C54:M54">
      <formula1>Units</formula1>
    </dataValidation>
    <dataValidation allowBlank="1" showInputMessage="1" showErrorMessage="1" promptTitle="Samplequantity" prompt="This is the amount of precipitation found in the precipitation chemistry collector.   Do not enter the amount from the standard raingauge.  The rainguage's amount is entered in the Samplegauge column." sqref="C53"/>
    <dataValidation allowBlank="1" showInputMessage="1" showErrorMessage="1" promptTitle="Detection Limit " prompt="This row specifies the detection limit for each parameter.  Parameters which do not have detection limits have been set to &quot;none&quot;.  The Flag columns are also set to &quot;none&quot;._x000a_" sqref="Q56:R56 B56"/>
    <dataValidation allowBlank="1" showInputMessage="1" showErrorMessage="1" promptTitle="Analysis Method" prompt="This row specifices the analysis method (or method of detection). Those parameters which do not have a analysis method have been set to &quot;none&quot;.  The flag columns are also &quot;none&quot;." sqref="Q55:R55 A55:B55"/>
    <dataValidation allowBlank="1" showInputMessage="1" showErrorMessage="1" promptTitle="Units and Format" prompt="This row specifices the units or format for the column.  Picklists have been provided for those parameters which allow a choice of units.  Otherwise, the field has been hardcoded to the defined format. " sqref="Q54:R54 A54:B54"/>
    <dataValidation type="date" operator="greaterThan" showInputMessage="1" showErrorMessage="1" errorTitle="Date " error="Please enter a valid date using the form _x000a_YYYY-MM-DD" promptTitle="Date" prompt="The date that this file was created by the data originator.  This field is automatically filled in with the current date by MS Excel. " sqref="A10">
      <formula1>25569</formula1>
    </dataValidation>
    <dataValidation type="decimal" showInputMessage="1" showErrorMessage="1" errorTitle="Latitude" error="Please Enter the station's latitude in decimal degrees.  For North latitudes code a value between 0 and 90.  For South latitudes code a value between -90 and 0.  " sqref="A18">
      <formula1>-90</formula1>
      <formula2>90</formula2>
    </dataValidation>
    <dataValidation type="decimal" showInputMessage="1" showErrorMessage="1" errorTitle="Longitude" error="Please Enter the station's longitude in decimal degrees.  For East longitudes code a value between 0 and 180.  For West longitudes code a value between -180 and 0.  " sqref="B18">
      <formula1>-180</formula1>
      <formula2>180</formula2>
    </dataValidation>
    <dataValidation type="date" operator="greaterThan" allowBlank="1" showInputMessage="1" showErrorMessage="1" errorTitle="Date " error="Code the date of the first sample. using the format YYYY-MM-DD. " promptTitle="Date" prompt="The starting date of the first sample listed in the sample data record.  For additional in formation, please consult the guidence document. " sqref="B50">
      <formula1>25569</formula1>
    </dataValidation>
    <dataValidation type="list" allowBlank="1" showInputMessage="1" showErrorMessage="1" errorTitle="Type" error="Please select one of the items form the list_x000a_provided. " promptTitle="Type" prompt="Type of observing platform: Stationary (STN) or Moving {Examples: Airborne (FLT) and Shipborne (SHP)}.  There are no known mobile precipitation chemistry stations defined to the QA/SAC; therefore, it is expected that this field's value will be: STN. " sqref="A14">
      <formula1>PlatformType</formula1>
    </dataValidation>
    <dataValidation type="list" allowBlank="1" showInputMessage="1" showErrorMessage="1" sqref="B14">
      <formula1>PlatformID</formula1>
    </dataValidation>
    <dataValidation type="list" allowBlank="1" showInputMessage="1" showErrorMessage="1" promptTitle="Sampling_Interval" prompt="How often the samples are removed from the collector.  Choose one the intervals form the list.  However, Monthly data will be accepted only when the monitoring network has previously received permission from the QA/SAC Americas." sqref="A40">
      <formula1>SampleInterval</formula1>
    </dataValidation>
    <dataValidation type="list" allowBlank="1" showInputMessage="1" showErrorMessage="1" promptTitle="Sampling_Type" prompt="Most monitoring networks will use a Wet_Only protocol.  If Bulk protocol is used, then the QA/SAC may reject or sequester the data.  Neworks must receive permission from the QA/SAC before submitting Bulk data, if they wish to have the data accepted.  " sqref="B40">
      <formula1>SampleType</formula1>
    </dataValidation>
    <dataValidation type="date" operator="greaterThan" showInputMessage="1" showErrorMessage="1" errorTitle="Start_date" error="Code the date that collection for this sample began.  Use the format yyyy-mm-dd." sqref="B57:B211">
      <formula1>25569</formula1>
    </dataValidation>
    <dataValidation allowBlank="1" showInputMessage="1" showErrorMessage="1" promptTitle="UTC_Offset" prompt="The temporal offset between local time and UTC.  The Offset value is represented in the ISO-8601 standard of hh:mm:ss. If UTC is reported, then the Offset value will be +00:00:00.  For additional information please see the Guidence Document." sqref="A50"/>
    <dataValidation type="list" allowBlank="1" showInputMessage="1" showErrorMessage="1" errorTitle="Analysis_Method" error="Please chose one of the methods from the drop down list.  If your method is not listed, then code: OTHER and contact the QA/SAC Americas for assistance. " sqref="A30:A36">
      <formula1>AnalysisMethod</formula1>
    </dataValidation>
    <dataValidation allowBlank="1" showInputMessage="1" showErrorMessage="1" promptTitle="Class" prompt="This field describes the overall class of data, and the data centre to which this file will be sent.  For WMO/GAW Precipitation Chemistry data, this value has been hard coded to &quot;WDCPC&quot;, which represents the World Data Centre for Precipitation Chemistry." sqref="A6"/>
    <dataValidation type="list" allowBlank="1" showInputMessage="1" showErrorMessage="1" errorTitle="Category" error="Please select one of the items form the list_x000a_provided. " promptTitle="Category" prompt="The Category provides further clarification of the type of data that the file provides.  Please choose one of the selections from the associated picklist. " sqref="B6">
      <formula1>Category</formula1>
    </dataValidation>
    <dataValidation type="list" showInputMessage="1" showErrorMessage="1" errorTitle="Agency" error="This is the name of the ministry, organization, or network to which the laboratory belongs.  Please select your agency from the associated picklist." promptTitle="Agency" prompt="This is the name of the ministry, organization, or network to which the laboratory belongs.  Please select your agency from the associated picklist. " sqref="B10">
      <formula1>Agency</formula1>
    </dataValidation>
    <dataValidation allowBlank="1" showInputMessage="1" showErrorMessage="1" promptTitle="Detection Limit" prompt="This row specifies the detection limit for each parameter.  Parameters which do not have detection limits have been set to &quot;none&quot;.  The Flag columns are also set to &quot;none&quot;." sqref="A56"/>
    <dataValidation allowBlank="1" showInputMessage="1" showErrorMessage="1" promptTitle="Name" prompt="Please enter the name of the instrument or raingauge's manufacturer.  " sqref="A22 A26 B30:B36"/>
    <dataValidation allowBlank="1" showInputMessage="1" showErrorMessage="1" promptTitle="Sample_id" prompt="This is a unique identification code assigned by the local network or station.  It is a free format, alphanumeric field.  If your local network or station does not assign IDs, then the WDCPC will create one based on the sampling date. " sqref="A53"/>
    <dataValidation allowBlank="1" showInputMessage="1" showErrorMessage="1" promptTitle="Start_date" prompt="The date that sampling began for this sample.  Dates must be entered in yyyy-mm-dd format.  This is a required field. " sqref="B53"/>
  </dataValidations>
  <pageMargins left="0.78740157499999996" right="0.78740157499999996" top="0.984251969" bottom="0.984251969" header="0.5" footer="0.5"/>
  <pageSetup orientation="portrait" horizontalDpi="15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Q742"/>
  <sheetViews>
    <sheetView topLeftCell="A275" zoomScale="75" workbookViewId="0">
      <selection activeCell="AL337" sqref="AL337"/>
    </sheetView>
  </sheetViews>
  <sheetFormatPr baseColWidth="10" defaultColWidth="9.140625" defaultRowHeight="12.75" x14ac:dyDescent="0.2"/>
  <cols>
    <col min="1" max="1" width="11.140625" style="1" customWidth="1"/>
    <col min="2" max="2" width="12.7109375" style="1" customWidth="1"/>
    <col min="3" max="3" width="10.5703125" style="1" customWidth="1"/>
    <col min="4" max="4" width="13" style="1" customWidth="1"/>
    <col min="5" max="5" width="8.140625" style="1" customWidth="1"/>
    <col min="6" max="6" width="12.28515625" style="1" customWidth="1"/>
    <col min="7" max="7" width="12.7109375" style="1" customWidth="1"/>
    <col min="8" max="8" width="15.140625" style="1" customWidth="1"/>
    <col min="9" max="9" width="15.7109375" style="1" customWidth="1"/>
    <col min="10" max="10" width="13" style="268" customWidth="1"/>
    <col min="11" max="11" width="15.7109375" style="1" customWidth="1"/>
    <col min="12" max="12" width="13.28515625" style="268" customWidth="1"/>
    <col min="13" max="13" width="14" style="300" customWidth="1"/>
    <col min="14" max="14" width="13.140625" style="268" customWidth="1"/>
    <col min="15" max="15" width="8.7109375" style="1" customWidth="1"/>
    <col min="16" max="16" width="13" style="268" customWidth="1"/>
    <col min="17" max="17" width="11.28515625" style="1" customWidth="1"/>
    <col min="18" max="18" width="7.7109375" style="268" customWidth="1"/>
    <col min="19" max="19" width="6.7109375" style="1" customWidth="1"/>
    <col min="20" max="20" width="9.85546875" style="268" customWidth="1"/>
    <col min="21" max="21" width="8.140625" style="1" customWidth="1"/>
    <col min="22" max="22" width="8.85546875" style="268" customWidth="1"/>
    <col min="23" max="23" width="7.5703125" style="1" customWidth="1"/>
    <col min="24" max="24" width="9.140625" style="268" customWidth="1"/>
    <col min="25" max="25" width="7.5703125" style="1" customWidth="1"/>
    <col min="26" max="26" width="9.140625" style="268" customWidth="1"/>
    <col min="27" max="27" width="5.7109375" style="1" customWidth="1"/>
    <col min="28" max="28" width="7.28515625" style="268" customWidth="1"/>
    <col min="29" max="29" width="7" style="1" customWidth="1"/>
    <col min="30" max="30" width="7.42578125" style="268" customWidth="1"/>
    <col min="31" max="31" width="6.28515625" style="1" customWidth="1"/>
    <col min="32" max="32" width="7.28515625" style="268" customWidth="1"/>
    <col min="33" max="33" width="7.140625" style="1" customWidth="1"/>
    <col min="34" max="34" width="7.7109375" style="268" customWidth="1"/>
    <col min="35" max="35" width="6.7109375" style="1" customWidth="1"/>
    <col min="36" max="36" width="8.28515625" style="268" customWidth="1"/>
    <col min="37" max="37" width="4.7109375" style="1" customWidth="1"/>
    <col min="38" max="38" width="39.140625" style="1" customWidth="1"/>
    <col min="39" max="118" width="17.7109375" style="1" customWidth="1"/>
    <col min="119" max="16384" width="9.140625" style="1"/>
  </cols>
  <sheetData>
    <row r="1" spans="1:8" ht="18" x14ac:dyDescent="0.25">
      <c r="A1" s="3" t="s">
        <v>465</v>
      </c>
      <c r="B1" s="4"/>
      <c r="C1" s="4"/>
      <c r="D1" s="2"/>
      <c r="E1" s="2"/>
    </row>
    <row r="2" spans="1:8" ht="18" x14ac:dyDescent="0.25">
      <c r="A2" s="5" t="s">
        <v>622</v>
      </c>
      <c r="B2" s="6"/>
      <c r="C2" s="4"/>
      <c r="D2" s="2"/>
      <c r="E2" s="2"/>
    </row>
    <row r="3" spans="1:8" ht="13.5" thickBot="1" x14ac:dyDescent="0.25"/>
    <row r="4" spans="1:8" x14ac:dyDescent="0.2">
      <c r="A4" s="7" t="s">
        <v>466</v>
      </c>
      <c r="B4" s="8"/>
      <c r="C4" s="256"/>
      <c r="D4" s="8"/>
      <c r="E4" s="9"/>
    </row>
    <row r="5" spans="1:8" x14ac:dyDescent="0.2">
      <c r="A5" s="10" t="s">
        <v>467</v>
      </c>
      <c r="B5" s="61" t="s">
        <v>468</v>
      </c>
      <c r="C5" s="257"/>
      <c r="D5" s="11" t="s">
        <v>469</v>
      </c>
      <c r="E5" s="12" t="s">
        <v>470</v>
      </c>
    </row>
    <row r="6" spans="1:8" ht="13.5" thickBot="1" x14ac:dyDescent="0.25">
      <c r="A6" s="58" t="s">
        <v>471</v>
      </c>
      <c r="B6" s="258" t="s">
        <v>533</v>
      </c>
      <c r="C6" s="259"/>
      <c r="D6" s="56">
        <v>1</v>
      </c>
      <c r="E6" s="55">
        <v>2</v>
      </c>
    </row>
    <row r="7" spans="1:8" ht="13.5" thickBot="1" x14ac:dyDescent="0.25"/>
    <row r="8" spans="1:8" x14ac:dyDescent="0.2">
      <c r="A8" s="7" t="s">
        <v>472</v>
      </c>
      <c r="B8" s="8"/>
      <c r="C8" s="8"/>
      <c r="D8" s="8"/>
      <c r="E8" s="8"/>
      <c r="F8" s="8"/>
      <c r="G8" s="9"/>
      <c r="H8" s="21"/>
    </row>
    <row r="9" spans="1:8" x14ac:dyDescent="0.2">
      <c r="A9" s="10" t="s">
        <v>473</v>
      </c>
      <c r="B9" s="61" t="s">
        <v>474</v>
      </c>
      <c r="C9" s="61"/>
      <c r="D9" s="61"/>
      <c r="E9" s="11" t="s">
        <v>475</v>
      </c>
      <c r="F9" s="11" t="s">
        <v>476</v>
      </c>
      <c r="G9" s="12" t="s">
        <v>532</v>
      </c>
      <c r="H9" s="21"/>
    </row>
    <row r="10" spans="1:8" ht="13.5" thickBot="1" x14ac:dyDescent="0.25">
      <c r="A10" s="57">
        <v>39604</v>
      </c>
      <c r="B10" s="309" t="s">
        <v>602</v>
      </c>
      <c r="C10" s="254"/>
      <c r="D10" s="255"/>
      <c r="E10" s="56">
        <v>1</v>
      </c>
      <c r="F10" s="25" t="s">
        <v>1257</v>
      </c>
      <c r="G10" s="26">
        <v>700118</v>
      </c>
      <c r="H10" s="22"/>
    </row>
    <row r="11" spans="1:8" ht="13.5" thickBot="1" x14ac:dyDescent="0.25"/>
    <row r="12" spans="1:8" x14ac:dyDescent="0.2">
      <c r="A12" s="44" t="s">
        <v>477</v>
      </c>
      <c r="B12" s="45"/>
      <c r="C12" s="45"/>
      <c r="D12" s="46"/>
      <c r="E12" s="45"/>
      <c r="F12" s="47"/>
      <c r="G12" s="23"/>
    </row>
    <row r="13" spans="1:8" x14ac:dyDescent="0.2">
      <c r="A13" s="63" t="s">
        <v>478</v>
      </c>
      <c r="B13" s="62" t="s">
        <v>479</v>
      </c>
      <c r="C13" s="62" t="s">
        <v>480</v>
      </c>
      <c r="D13" s="253"/>
      <c r="E13" s="62" t="s">
        <v>481</v>
      </c>
      <c r="F13" s="50" t="s">
        <v>482</v>
      </c>
      <c r="G13" s="23"/>
    </row>
    <row r="14" spans="1:8" ht="13.5" thickBot="1" x14ac:dyDescent="0.25">
      <c r="A14" s="59" t="s">
        <v>483</v>
      </c>
      <c r="B14" s="60" t="s">
        <v>998</v>
      </c>
      <c r="C14" s="251" t="s">
        <v>997</v>
      </c>
      <c r="D14" s="252"/>
      <c r="E14" s="60" t="s">
        <v>272</v>
      </c>
      <c r="F14" s="29" t="s">
        <v>1258</v>
      </c>
      <c r="G14" s="24"/>
    </row>
    <row r="15" spans="1:8" ht="13.5" thickBot="1" x14ac:dyDescent="0.25">
      <c r="A15" s="51"/>
      <c r="B15" s="51"/>
      <c r="C15" s="51"/>
      <c r="D15" s="51"/>
      <c r="E15" s="51"/>
      <c r="F15" s="51"/>
    </row>
    <row r="16" spans="1:8" x14ac:dyDescent="0.2">
      <c r="A16" s="44" t="s">
        <v>486</v>
      </c>
      <c r="B16" s="45"/>
      <c r="C16" s="47"/>
      <c r="D16" s="51"/>
      <c r="E16" s="51"/>
      <c r="F16" s="51"/>
    </row>
    <row r="17" spans="1:6" x14ac:dyDescent="0.2">
      <c r="A17" s="48" t="s">
        <v>490</v>
      </c>
      <c r="B17" s="49" t="s">
        <v>491</v>
      </c>
      <c r="C17" s="50" t="s">
        <v>492</v>
      </c>
      <c r="D17" s="51"/>
      <c r="E17" s="51"/>
      <c r="F17" s="51"/>
    </row>
    <row r="18" spans="1:6" ht="13.5" thickBot="1" x14ac:dyDescent="0.25">
      <c r="A18" s="27">
        <v>47.8</v>
      </c>
      <c r="B18" s="28">
        <v>11.016999999999999</v>
      </c>
      <c r="C18" s="29">
        <v>985</v>
      </c>
      <c r="D18" s="51"/>
      <c r="E18" s="51"/>
      <c r="F18" s="51"/>
    </row>
    <row r="19" spans="1:6" ht="13.5" thickBot="1" x14ac:dyDescent="0.25">
      <c r="A19" s="51"/>
      <c r="B19" s="51"/>
      <c r="C19" s="51"/>
      <c r="D19" s="51"/>
      <c r="E19" s="51"/>
      <c r="F19" s="51"/>
    </row>
    <row r="20" spans="1:6" x14ac:dyDescent="0.2">
      <c r="A20" s="44" t="s">
        <v>493</v>
      </c>
      <c r="B20" s="45"/>
      <c r="C20" s="45"/>
      <c r="D20" s="47"/>
      <c r="E20" s="51"/>
      <c r="F20" s="51"/>
    </row>
    <row r="21" spans="1:6" x14ac:dyDescent="0.2">
      <c r="A21" s="48" t="s">
        <v>480</v>
      </c>
      <c r="B21" s="49" t="s">
        <v>494</v>
      </c>
      <c r="C21" s="49" t="s">
        <v>495</v>
      </c>
      <c r="D21" s="50" t="s">
        <v>1140</v>
      </c>
      <c r="E21" s="51"/>
      <c r="F21" s="51"/>
    </row>
    <row r="22" spans="1:6" ht="13.5" thickBot="1" x14ac:dyDescent="0.25">
      <c r="A22" s="30" t="s">
        <v>1338</v>
      </c>
      <c r="B22" s="28" t="s">
        <v>1340</v>
      </c>
      <c r="C22" s="28"/>
      <c r="D22" s="81">
        <v>1.5</v>
      </c>
      <c r="E22" s="51"/>
      <c r="F22" s="51"/>
    </row>
    <row r="23" spans="1:6" ht="13.5" thickBot="1" x14ac:dyDescent="0.25">
      <c r="A23" s="51"/>
      <c r="B23" s="51"/>
      <c r="C23" s="51"/>
      <c r="D23" s="51"/>
      <c r="E23" s="51"/>
      <c r="F23" s="51"/>
    </row>
    <row r="24" spans="1:6" x14ac:dyDescent="0.2">
      <c r="A24" s="44" t="s">
        <v>496</v>
      </c>
      <c r="B24" s="45"/>
      <c r="C24" s="45"/>
      <c r="D24" s="47"/>
      <c r="E24" s="51"/>
      <c r="F24" s="51"/>
    </row>
    <row r="25" spans="1:6" x14ac:dyDescent="0.2">
      <c r="A25" s="48" t="s">
        <v>480</v>
      </c>
      <c r="B25" s="49" t="s">
        <v>494</v>
      </c>
      <c r="C25" s="49" t="s">
        <v>495</v>
      </c>
      <c r="D25" s="50" t="s">
        <v>1140</v>
      </c>
      <c r="E25" s="51"/>
      <c r="F25" s="51"/>
    </row>
    <row r="26" spans="1:6" ht="13.5" thickBot="1" x14ac:dyDescent="0.25">
      <c r="A26" s="30" t="s">
        <v>1259</v>
      </c>
      <c r="B26" s="28"/>
      <c r="C26" s="28"/>
      <c r="D26" s="81">
        <v>1.5</v>
      </c>
      <c r="E26" s="51"/>
      <c r="F26" s="51"/>
    </row>
    <row r="27" spans="1:6" ht="13.5" thickBot="1" x14ac:dyDescent="0.25"/>
    <row r="28" spans="1:6" x14ac:dyDescent="0.2">
      <c r="A28" s="7" t="s">
        <v>497</v>
      </c>
      <c r="B28" s="8"/>
      <c r="C28" s="8"/>
      <c r="D28" s="9"/>
    </row>
    <row r="29" spans="1:6" x14ac:dyDescent="0.2">
      <c r="A29" s="64" t="s">
        <v>498</v>
      </c>
      <c r="B29" s="11" t="s">
        <v>480</v>
      </c>
      <c r="C29" s="11" t="s">
        <v>494</v>
      </c>
      <c r="D29" s="12" t="s">
        <v>495</v>
      </c>
    </row>
    <row r="30" spans="1:6" x14ac:dyDescent="0.2">
      <c r="A30" s="102" t="s">
        <v>225</v>
      </c>
      <c r="B30" s="31" t="s">
        <v>1345</v>
      </c>
      <c r="C30" s="31" t="s">
        <v>1346</v>
      </c>
      <c r="D30" s="32"/>
    </row>
    <row r="31" spans="1:6" x14ac:dyDescent="0.2">
      <c r="A31" s="103" t="s">
        <v>213</v>
      </c>
      <c r="B31" s="33" t="s">
        <v>1341</v>
      </c>
      <c r="C31" s="33" t="s">
        <v>1342</v>
      </c>
      <c r="D31" s="34"/>
    </row>
    <row r="32" spans="1:6" x14ac:dyDescent="0.2">
      <c r="A32" s="103" t="s">
        <v>206</v>
      </c>
      <c r="B32" s="106" t="s">
        <v>1343</v>
      </c>
      <c r="C32" s="106" t="s">
        <v>1344</v>
      </c>
      <c r="D32" s="34"/>
    </row>
    <row r="33" spans="1:6" ht="13.5" thickBot="1" x14ac:dyDescent="0.25">
      <c r="A33" s="103" t="s">
        <v>499</v>
      </c>
      <c r="B33" s="107" t="s">
        <v>1347</v>
      </c>
      <c r="C33" s="107" t="s">
        <v>1256</v>
      </c>
      <c r="D33" s="34"/>
    </row>
    <row r="34" spans="1:6" x14ac:dyDescent="0.2">
      <c r="A34" s="103"/>
      <c r="B34" s="33"/>
      <c r="C34" s="33"/>
      <c r="D34" s="34"/>
    </row>
    <row r="35" spans="1:6" x14ac:dyDescent="0.2">
      <c r="A35" s="103"/>
      <c r="B35" s="33"/>
      <c r="C35" s="33"/>
      <c r="D35" s="34"/>
    </row>
    <row r="36" spans="1:6" ht="13.5" thickBot="1" x14ac:dyDescent="0.25">
      <c r="A36" s="104"/>
      <c r="B36" s="35"/>
      <c r="C36" s="35"/>
      <c r="D36" s="36"/>
    </row>
    <row r="37" spans="1:6" ht="13.5" thickBot="1" x14ac:dyDescent="0.25"/>
    <row r="38" spans="1:6" x14ac:dyDescent="0.2">
      <c r="A38" s="7" t="s">
        <v>500</v>
      </c>
      <c r="B38" s="8"/>
      <c r="C38" s="77"/>
      <c r="D38" s="8"/>
      <c r="E38" s="77"/>
      <c r="F38" s="9"/>
    </row>
    <row r="39" spans="1:6" x14ac:dyDescent="0.2">
      <c r="A39" s="64" t="s">
        <v>501</v>
      </c>
      <c r="B39" s="61" t="s">
        <v>296</v>
      </c>
      <c r="C39" s="61" t="s">
        <v>1323</v>
      </c>
      <c r="D39" s="11" t="s">
        <v>870</v>
      </c>
      <c r="E39" s="61" t="s">
        <v>1324</v>
      </c>
      <c r="F39" s="12" t="s">
        <v>873</v>
      </c>
    </row>
    <row r="40" spans="1:6" ht="13.5" thickBot="1" x14ac:dyDescent="0.25">
      <c r="A40" s="65" t="s">
        <v>294</v>
      </c>
      <c r="B40" s="96" t="s">
        <v>659</v>
      </c>
      <c r="C40" s="78" t="s">
        <v>1326</v>
      </c>
      <c r="D40" s="28" t="s">
        <v>1348</v>
      </c>
      <c r="E40" s="79" t="s">
        <v>1327</v>
      </c>
      <c r="F40" s="105"/>
    </row>
    <row r="43" spans="1:6" ht="18" x14ac:dyDescent="0.25">
      <c r="A43" s="5" t="s">
        <v>503</v>
      </c>
      <c r="B43" s="6"/>
    </row>
    <row r="44" spans="1:6" ht="13.5" thickBot="1" x14ac:dyDescent="0.25"/>
    <row r="45" spans="1:6" x14ac:dyDescent="0.2">
      <c r="A45" s="7" t="s">
        <v>504</v>
      </c>
      <c r="B45" s="8"/>
      <c r="C45" s="9"/>
    </row>
    <row r="46" spans="1:6" x14ac:dyDescent="0.2">
      <c r="A46" s="10" t="s">
        <v>505</v>
      </c>
      <c r="B46" s="11" t="s">
        <v>473</v>
      </c>
      <c r="C46" s="12" t="s">
        <v>506</v>
      </c>
    </row>
    <row r="47" spans="1:6" ht="13.5" thickBot="1" x14ac:dyDescent="0.25">
      <c r="A47" s="100" t="s">
        <v>1349</v>
      </c>
      <c r="B47" s="249">
        <v>35065</v>
      </c>
      <c r="C47" s="101">
        <v>0.27083333333333331</v>
      </c>
    </row>
    <row r="51" spans="1:43" ht="13.5" thickBot="1" x14ac:dyDescent="0.25">
      <c r="A51" s="80" t="s">
        <v>1067</v>
      </c>
      <c r="B51" s="2"/>
      <c r="C51" s="2"/>
      <c r="D51" s="2"/>
      <c r="E51" s="2"/>
    </row>
    <row r="52" spans="1:43" x14ac:dyDescent="0.2">
      <c r="A52" s="7" t="s">
        <v>1225</v>
      </c>
      <c r="B52" s="8"/>
      <c r="C52" s="8"/>
      <c r="D52" s="8"/>
      <c r="E52" s="8"/>
      <c r="F52" s="8"/>
      <c r="G52" s="8"/>
      <c r="H52" s="8"/>
      <c r="I52" s="8"/>
      <c r="J52" s="269"/>
      <c r="K52" s="8"/>
      <c r="L52" s="269"/>
      <c r="M52" s="301"/>
      <c r="N52" s="269"/>
      <c r="O52" s="8"/>
      <c r="P52" s="269"/>
      <c r="Q52" s="8"/>
      <c r="R52" s="269"/>
      <c r="S52" s="8"/>
      <c r="T52" s="269"/>
      <c r="U52" s="8"/>
      <c r="V52" s="269"/>
      <c r="W52" s="8"/>
      <c r="X52" s="269"/>
      <c r="Y52" s="8"/>
      <c r="Z52" s="269"/>
      <c r="AA52" s="8"/>
      <c r="AB52" s="269"/>
      <c r="AC52" s="8"/>
      <c r="AD52" s="269"/>
      <c r="AE52" s="8"/>
      <c r="AF52" s="269"/>
      <c r="AG52" s="8"/>
      <c r="AH52" s="269"/>
      <c r="AI52" s="8"/>
      <c r="AJ52" s="269"/>
      <c r="AK52" s="9"/>
      <c r="AL52" s="108"/>
      <c r="AM52" s="108"/>
      <c r="AN52" s="108"/>
      <c r="AO52" s="108"/>
      <c r="AP52" s="108"/>
      <c r="AQ52" s="108"/>
    </row>
    <row r="53" spans="1:43" x14ac:dyDescent="0.2">
      <c r="A53" s="10" t="s">
        <v>1226</v>
      </c>
      <c r="B53" s="11" t="s">
        <v>1227</v>
      </c>
      <c r="C53" s="11" t="s">
        <v>1228</v>
      </c>
      <c r="D53" s="11" t="s">
        <v>1229</v>
      </c>
      <c r="E53" s="11" t="s">
        <v>1230</v>
      </c>
      <c r="F53" s="237" t="s">
        <v>441</v>
      </c>
      <c r="G53" s="54" t="s">
        <v>448</v>
      </c>
      <c r="H53" s="237" t="s">
        <v>1231</v>
      </c>
      <c r="I53" s="54" t="s">
        <v>1232</v>
      </c>
      <c r="J53" s="270" t="s">
        <v>1233</v>
      </c>
      <c r="K53" s="67" t="s">
        <v>1234</v>
      </c>
      <c r="L53" s="274" t="s">
        <v>1235</v>
      </c>
      <c r="M53" s="302" t="s">
        <v>1236</v>
      </c>
      <c r="N53" s="270" t="s">
        <v>516</v>
      </c>
      <c r="O53" s="67" t="s">
        <v>1237</v>
      </c>
      <c r="P53" s="274" t="s">
        <v>1238</v>
      </c>
      <c r="Q53" s="70" t="s">
        <v>1239</v>
      </c>
      <c r="R53" s="270" t="s">
        <v>1240</v>
      </c>
      <c r="S53" s="67" t="s">
        <v>1241</v>
      </c>
      <c r="T53" s="274" t="s">
        <v>1242</v>
      </c>
      <c r="U53" s="69" t="s">
        <v>1243</v>
      </c>
      <c r="V53" s="270" t="s">
        <v>1244</v>
      </c>
      <c r="W53" s="67" t="s">
        <v>1245</v>
      </c>
      <c r="X53" s="274" t="s">
        <v>1246</v>
      </c>
      <c r="Y53" s="69" t="s">
        <v>1247</v>
      </c>
      <c r="Z53" s="270" t="s">
        <v>517</v>
      </c>
      <c r="AA53" s="67" t="s">
        <v>1248</v>
      </c>
      <c r="AB53" s="274" t="s">
        <v>518</v>
      </c>
      <c r="AC53" s="69" t="s">
        <v>1249</v>
      </c>
      <c r="AD53" s="270" t="s">
        <v>519</v>
      </c>
      <c r="AE53" s="67" t="s">
        <v>1250</v>
      </c>
      <c r="AF53" s="274" t="s">
        <v>520</v>
      </c>
      <c r="AG53" s="69" t="s">
        <v>1251</v>
      </c>
      <c r="AH53" s="270" t="s">
        <v>521</v>
      </c>
      <c r="AI53" s="67" t="s">
        <v>1252</v>
      </c>
      <c r="AJ53" s="274" t="s">
        <v>1253</v>
      </c>
      <c r="AK53" s="238" t="s">
        <v>1254</v>
      </c>
      <c r="AL53" s="231" t="s">
        <v>1647</v>
      </c>
      <c r="AM53" s="231" t="s">
        <v>1647</v>
      </c>
      <c r="AN53" s="231" t="s">
        <v>1647</v>
      </c>
      <c r="AO53" s="231" t="s">
        <v>1647</v>
      </c>
      <c r="AP53" s="231" t="s">
        <v>1647</v>
      </c>
      <c r="AQ53" s="231" t="s">
        <v>1647</v>
      </c>
    </row>
    <row r="54" spans="1:43" s="66" customFormat="1" x14ac:dyDescent="0.2">
      <c r="A54" s="82" t="s">
        <v>522</v>
      </c>
      <c r="B54" s="83" t="s">
        <v>523</v>
      </c>
      <c r="C54" s="83" t="s">
        <v>524</v>
      </c>
      <c r="D54" s="83" t="s">
        <v>523</v>
      </c>
      <c r="E54" s="84" t="s">
        <v>524</v>
      </c>
      <c r="F54" s="82" t="s">
        <v>522</v>
      </c>
      <c r="G54" s="83" t="s">
        <v>522</v>
      </c>
      <c r="H54" s="83" t="s">
        <v>522</v>
      </c>
      <c r="I54" s="85" t="s">
        <v>522</v>
      </c>
      <c r="J54" s="271" t="s">
        <v>525</v>
      </c>
      <c r="K54" s="86" t="s">
        <v>699</v>
      </c>
      <c r="L54" s="275" t="s">
        <v>56</v>
      </c>
      <c r="M54" s="303" t="s">
        <v>699</v>
      </c>
      <c r="N54" s="275" t="s">
        <v>527</v>
      </c>
      <c r="O54" s="86" t="s">
        <v>699</v>
      </c>
      <c r="P54" s="279" t="s">
        <v>1351</v>
      </c>
      <c r="Q54" s="86" t="s">
        <v>699</v>
      </c>
      <c r="R54" s="279" t="s">
        <v>1352</v>
      </c>
      <c r="S54" s="86" t="s">
        <v>699</v>
      </c>
      <c r="T54" s="275" t="s">
        <v>57</v>
      </c>
      <c r="U54" s="86" t="s">
        <v>699</v>
      </c>
      <c r="V54" s="275" t="s">
        <v>57</v>
      </c>
      <c r="W54" s="86" t="s">
        <v>699</v>
      </c>
      <c r="X54" s="275" t="s">
        <v>57</v>
      </c>
      <c r="Y54" s="86" t="s">
        <v>699</v>
      </c>
      <c r="Z54" s="275" t="s">
        <v>57</v>
      </c>
      <c r="AA54" s="86" t="s">
        <v>699</v>
      </c>
      <c r="AB54" s="275" t="s">
        <v>57</v>
      </c>
      <c r="AC54" s="86" t="s">
        <v>699</v>
      </c>
      <c r="AD54" s="275" t="s">
        <v>57</v>
      </c>
      <c r="AE54" s="86" t="s">
        <v>699</v>
      </c>
      <c r="AF54" s="275" t="s">
        <v>57</v>
      </c>
      <c r="AG54" s="86" t="s">
        <v>699</v>
      </c>
      <c r="AH54" s="275" t="s">
        <v>57</v>
      </c>
      <c r="AI54" s="86" t="s">
        <v>699</v>
      </c>
      <c r="AJ54" s="275" t="s">
        <v>57</v>
      </c>
      <c r="AK54" s="239" t="s">
        <v>699</v>
      </c>
      <c r="AL54" s="83"/>
      <c r="AM54" s="83"/>
      <c r="AN54" s="83"/>
      <c r="AO54" s="83"/>
      <c r="AP54" s="83"/>
      <c r="AQ54" s="83"/>
    </row>
    <row r="55" spans="1:43" s="66" customFormat="1" x14ac:dyDescent="0.2">
      <c r="A55" s="82" t="s">
        <v>528</v>
      </c>
      <c r="B55" s="83" t="s">
        <v>528</v>
      </c>
      <c r="C55" s="83" t="s">
        <v>528</v>
      </c>
      <c r="D55" s="83" t="s">
        <v>528</v>
      </c>
      <c r="E55" s="84" t="s">
        <v>528</v>
      </c>
      <c r="F55" s="82" t="s">
        <v>528</v>
      </c>
      <c r="G55" s="83" t="s">
        <v>528</v>
      </c>
      <c r="H55" s="83" t="s">
        <v>528</v>
      </c>
      <c r="I55" s="85" t="s">
        <v>528</v>
      </c>
      <c r="J55" s="271" t="s">
        <v>197</v>
      </c>
      <c r="K55" s="87" t="s">
        <v>528</v>
      </c>
      <c r="L55" s="275" t="s">
        <v>1255</v>
      </c>
      <c r="M55" s="304" t="s">
        <v>528</v>
      </c>
      <c r="N55" s="275" t="s">
        <v>213</v>
      </c>
      <c r="O55" s="87" t="s">
        <v>528</v>
      </c>
      <c r="P55" s="275" t="s">
        <v>529</v>
      </c>
      <c r="Q55" s="88" t="s">
        <v>528</v>
      </c>
      <c r="R55" s="275"/>
      <c r="S55" s="87" t="s">
        <v>528</v>
      </c>
      <c r="T55" s="275"/>
      <c r="U55" s="87" t="s">
        <v>528</v>
      </c>
      <c r="V55" s="275"/>
      <c r="W55" s="87" t="s">
        <v>528</v>
      </c>
      <c r="X55" s="275"/>
      <c r="Y55" s="87" t="s">
        <v>528</v>
      </c>
      <c r="Z55" s="275"/>
      <c r="AA55" s="87" t="s">
        <v>528</v>
      </c>
      <c r="AB55" s="275"/>
      <c r="AC55" s="87" t="s">
        <v>528</v>
      </c>
      <c r="AD55" s="275"/>
      <c r="AE55" s="87" t="s">
        <v>528</v>
      </c>
      <c r="AF55" s="275"/>
      <c r="AG55" s="87" t="s">
        <v>528</v>
      </c>
      <c r="AH55" s="275"/>
      <c r="AI55" s="87" t="s">
        <v>528</v>
      </c>
      <c r="AJ55" s="275"/>
      <c r="AK55" s="240" t="s">
        <v>528</v>
      </c>
      <c r="AL55" s="83"/>
      <c r="AM55" s="83"/>
      <c r="AN55" s="83"/>
      <c r="AO55" s="83"/>
      <c r="AP55" s="83"/>
      <c r="AQ55" s="83"/>
    </row>
    <row r="56" spans="1:43" s="66" customFormat="1" x14ac:dyDescent="0.2">
      <c r="A56" s="82" t="s">
        <v>528</v>
      </c>
      <c r="B56" s="83" t="s">
        <v>528</v>
      </c>
      <c r="C56" s="83" t="s">
        <v>528</v>
      </c>
      <c r="D56" s="83" t="s">
        <v>528</v>
      </c>
      <c r="E56" s="84" t="s">
        <v>528</v>
      </c>
      <c r="F56" s="89" t="s">
        <v>528</v>
      </c>
      <c r="G56" s="90" t="s">
        <v>528</v>
      </c>
      <c r="H56" s="90" t="s">
        <v>528</v>
      </c>
      <c r="I56" s="91" t="s">
        <v>528</v>
      </c>
      <c r="J56" s="272"/>
      <c r="K56" s="87" t="s">
        <v>528</v>
      </c>
      <c r="L56" s="276"/>
      <c r="M56" s="304" t="s">
        <v>528</v>
      </c>
      <c r="N56" s="276"/>
      <c r="O56" s="87" t="s">
        <v>528</v>
      </c>
      <c r="P56" s="276"/>
      <c r="Q56" s="88" t="s">
        <v>528</v>
      </c>
      <c r="R56" s="276"/>
      <c r="S56" s="87" t="s">
        <v>528</v>
      </c>
      <c r="T56" s="276"/>
      <c r="U56" s="87" t="s">
        <v>528</v>
      </c>
      <c r="V56" s="276"/>
      <c r="W56" s="87" t="s">
        <v>528</v>
      </c>
      <c r="X56" s="276"/>
      <c r="Y56" s="87" t="s">
        <v>528</v>
      </c>
      <c r="Z56" s="276"/>
      <c r="AA56" s="87" t="s">
        <v>528</v>
      </c>
      <c r="AB56" s="276"/>
      <c r="AC56" s="87" t="s">
        <v>528</v>
      </c>
      <c r="AD56" s="276"/>
      <c r="AE56" s="87" t="s">
        <v>528</v>
      </c>
      <c r="AF56" s="276"/>
      <c r="AG56" s="87" t="s">
        <v>528</v>
      </c>
      <c r="AH56" s="276"/>
      <c r="AI56" s="230" t="s">
        <v>528</v>
      </c>
      <c r="AJ56" s="276"/>
      <c r="AK56" s="241" t="s">
        <v>528</v>
      </c>
      <c r="AL56" s="83"/>
      <c r="AM56" s="83"/>
      <c r="AN56" s="83"/>
      <c r="AO56" s="83"/>
      <c r="AP56" s="83"/>
      <c r="AQ56" s="83"/>
    </row>
    <row r="57" spans="1:43" x14ac:dyDescent="0.2">
      <c r="A57" s="120" t="str">
        <f>IF(ISTEXT(Data!A57),Data!A57,"")</f>
        <v/>
      </c>
      <c r="B57" s="250">
        <f>IF(ISREF(Data!B57),Data!B57,"")</f>
        <v>35065</v>
      </c>
      <c r="C57" s="244">
        <v>0.27083333333333298</v>
      </c>
      <c r="D57" s="250">
        <f>IF(ISREF(Data!D57),Data!D57,"")</f>
        <v>35066</v>
      </c>
      <c r="E57" s="244">
        <v>0.27083333333333298</v>
      </c>
      <c r="F57" s="245" t="str">
        <f>IF(ISTEXT(Data!G57),Data!G57,"")</f>
        <v>Rain</v>
      </c>
      <c r="G57" s="247" t="str">
        <f>IF(ISTEXT(Data!H57),Data!H57,"")</f>
        <v>Clean and Clear</v>
      </c>
      <c r="H57" s="246" t="str">
        <f>IF(ISTEXT(Data!I57),Data!I57,"")</f>
        <v>Insufficient Quantity</v>
      </c>
      <c r="I57" s="248" t="str">
        <f>IF(ISTEXT(Data!J57),Data!J57,"")</f>
        <v/>
      </c>
      <c r="J57" s="273">
        <f>IF(ISNUMBER(Data!K57),Data!K57,-9999.9)</f>
        <v>0.7</v>
      </c>
      <c r="K57" s="242" t="str">
        <f>IF(ISTEXT(Data!L57),Data!L57,"")</f>
        <v>V0</v>
      </c>
      <c r="L57" s="285">
        <f>IF(ISNUMBER(Data!N57),Data!N57,-9999.9)</f>
        <v>-9999.9</v>
      </c>
      <c r="M57" s="243" t="str">
        <f>IF(ISTEXT(Data!O57),Data!O57,"")</f>
        <v>M1</v>
      </c>
      <c r="N57" s="278">
        <f>IF(ISNUMBER(Data!P57),Data!P57,-9999.9)</f>
        <v>-9999.9</v>
      </c>
      <c r="O57" s="242" t="str">
        <f>IF(ISTEXT(Data!S57),Data!S57,"")</f>
        <v>M1</v>
      </c>
      <c r="P57" s="277">
        <f>IF(ISNUMBER(Data!R57),Data!R57,-9999.9)</f>
        <v>-9999.9</v>
      </c>
      <c r="Q57" s="243" t="str">
        <f>IF(ISTEXT(Data!S57),Data!S57,"")</f>
        <v>M1</v>
      </c>
      <c r="R57" s="278">
        <v>-9999.9</v>
      </c>
      <c r="S57" s="262" t="s">
        <v>117</v>
      </c>
      <c r="T57" s="277">
        <f>IF((Data!X57&gt;0),Data!X57*96.062/32.064,-9999.9)</f>
        <v>-9999.9</v>
      </c>
      <c r="U57" s="243" t="str">
        <f>IF(ISTEXT(Data!Y57),Data!Y57,"")</f>
        <v>M1</v>
      </c>
      <c r="V57" s="277">
        <f>IF((Data!AB57&gt;T498),Data!AB57*18.039/14.0067,-9999.9)</f>
        <v>-9999.9</v>
      </c>
      <c r="W57" s="242" t="str">
        <f>IF(ISTEXT(Data!AC57),Data!AC57,"")</f>
        <v>M1</v>
      </c>
      <c r="X57" s="277">
        <f>IF((Data!V57&gt;0),(Data!V57*62.005/14.0067),-9999.9)</f>
        <v>-9999.9</v>
      </c>
      <c r="Y57" s="243" t="str">
        <f>IF(ISTEXT(Data!W57),Data!W57,"")</f>
        <v>M1</v>
      </c>
      <c r="Z57" s="278">
        <f>IF(ISNUMBER(Data!T57),Data!T57,-9999.9)</f>
        <v>-9999.9</v>
      </c>
      <c r="AA57" s="242" t="str">
        <f>IF(ISTEXT(Data!U57),Data!U57,"")</f>
        <v>M1</v>
      </c>
      <c r="AB57" s="277">
        <f>IF(ISNUMBER(Data!AH57),Data!AH57,-9999.9)</f>
        <v>-9999.9</v>
      </c>
      <c r="AC57" s="243" t="str">
        <f>IF(ISTEXT(Data!AI57),Data!AI57,"")</f>
        <v>M1</v>
      </c>
      <c r="AD57" s="278">
        <f>IF(ISNUMBER(Data!AD57),Data!AD57,-9999.9)</f>
        <v>-9999.9</v>
      </c>
      <c r="AE57" s="242" t="str">
        <f>IF(ISTEXT(Data!AE57),Data!AE57,"")</f>
        <v>M1</v>
      </c>
      <c r="AF57" s="277">
        <f>IF(ISNUMBER(Data!AF57),Data!AF57,-9999.9)</f>
        <v>-9999.9</v>
      </c>
      <c r="AG57" s="243" t="str">
        <f>IF(ISTEXT(Data!AG57),Data!AG57,"")</f>
        <v>M1</v>
      </c>
      <c r="AH57" s="278">
        <f>IF(ISNUMBER(Data!Z57),Data!Z57,-9999.9)</f>
        <v>-9999.9</v>
      </c>
      <c r="AI57" s="242" t="str">
        <f>IF(ISTEXT(Data!AA57),Data!AA57,"")</f>
        <v>M1</v>
      </c>
      <c r="AJ57" s="277">
        <v>-9999.9</v>
      </c>
      <c r="AK57" s="261" t="s">
        <v>117</v>
      </c>
      <c r="AL57" s="267" t="str">
        <f>IF(ISTEXT(Data!AJ57),Data!AJ57,"")</f>
        <v/>
      </c>
      <c r="AM57" s="267" t="str">
        <f>IF(ISTEXT(Data!AK57),Data!AK57,"")</f>
        <v/>
      </c>
      <c r="AN57" s="267" t="str">
        <f>IF(ISTEXT(Data!AL57),Data!AL57,"")</f>
        <v/>
      </c>
      <c r="AO57" s="267" t="str">
        <f>IF(ISTEXT(Data!AM57),Data!AM57,"")</f>
        <v/>
      </c>
      <c r="AP57" s="267" t="str">
        <f>IF(ISTEXT(Data!AN57),Data!AN57,"")</f>
        <v/>
      </c>
      <c r="AQ57" s="267" t="str">
        <f>IF(ISTEXT(Data!AO57),Data!AO57,"")</f>
        <v/>
      </c>
    </row>
    <row r="58" spans="1:43" x14ac:dyDescent="0.2">
      <c r="A58" s="120" t="str">
        <f>IF(ISTEXT(Data!A58),Data!A58,"")</f>
        <v/>
      </c>
      <c r="B58" s="250">
        <f>IF(ISREF(Data!B58),Data!B58,"")</f>
        <v>35066</v>
      </c>
      <c r="C58" s="244">
        <v>0.27083333333333298</v>
      </c>
      <c r="D58" s="250">
        <f>IF(ISREF(Data!D58),Data!D58,"")</f>
        <v>35067</v>
      </c>
      <c r="E58" s="244">
        <v>0.27083333333333298</v>
      </c>
      <c r="F58" s="245" t="str">
        <f>IF(ISTEXT(Data!G58),Data!G58,"")</f>
        <v>No Precipitation Occurred</v>
      </c>
      <c r="G58" s="247" t="str">
        <f>IF(ISTEXT(Data!H58),Data!H58,"")</f>
        <v/>
      </c>
      <c r="H58" s="246" t="str">
        <f>IF(ISTEXT(Data!I58),Data!I58,"")</f>
        <v/>
      </c>
      <c r="I58" s="248" t="str">
        <f>IF(ISTEXT(Data!J58),Data!J58,"")</f>
        <v/>
      </c>
      <c r="J58" s="273">
        <f>IF(ISNUMBER(Data!K58),Data!K58,-9999.9)</f>
        <v>-9999.9</v>
      </c>
      <c r="K58" s="242" t="str">
        <f>IF(ISTEXT(Data!L58),Data!L58,"")</f>
        <v>M1</v>
      </c>
      <c r="L58" s="285">
        <f>IF(ISNUMBER(Data!N58),Data!N58,-9999.9)</f>
        <v>-9999.9</v>
      </c>
      <c r="M58" s="243" t="str">
        <f>IF(ISTEXT(Data!O58),Data!O58,"")</f>
        <v>M1</v>
      </c>
      <c r="N58" s="278">
        <f>IF(ISNUMBER(Data!P58),Data!P58,-9999.9)</f>
        <v>-9999.9</v>
      </c>
      <c r="O58" s="242" t="str">
        <f>IF(ISTEXT(Data!S58),Data!S58,"")</f>
        <v>M1</v>
      </c>
      <c r="P58" s="277">
        <f>IF(ISNUMBER(Data!R58),Data!R58,-9999.9)</f>
        <v>-9999.9</v>
      </c>
      <c r="Q58" s="243" t="str">
        <f>IF(ISTEXT(Data!S58),Data!S58,"")</f>
        <v>M1</v>
      </c>
      <c r="R58" s="278">
        <v>-9999.9</v>
      </c>
      <c r="S58" s="262" t="s">
        <v>117</v>
      </c>
      <c r="T58" s="277">
        <f>IF((Data!X58&gt;0),Data!X58*96.062/32.064,-9999.9)</f>
        <v>-9999.9</v>
      </c>
      <c r="U58" s="243" t="str">
        <f>IF(ISTEXT(Data!Y58),Data!Y58,"")</f>
        <v>M1</v>
      </c>
      <c r="V58" s="277">
        <f>IF((Data!AB58&gt;T499),Data!AB58*18.039/14.0067,-9999.9)</f>
        <v>-9999.9</v>
      </c>
      <c r="W58" s="242" t="str">
        <f>IF(ISTEXT(Data!AC58),Data!AC58,"")</f>
        <v>M1</v>
      </c>
      <c r="X58" s="277">
        <f>IF((Data!V58&gt;0),(Data!V58*62.005/14.0067),-9999.9)</f>
        <v>-9999.9</v>
      </c>
      <c r="Y58" s="243" t="str">
        <f>IF(ISTEXT(Data!W58),Data!W58,"")</f>
        <v>M1</v>
      </c>
      <c r="Z58" s="278">
        <f>IF(ISNUMBER(Data!T58),Data!T58,-9999.9)</f>
        <v>-9999.9</v>
      </c>
      <c r="AA58" s="242" t="str">
        <f>IF(ISTEXT(Data!U58),Data!U58,"")</f>
        <v>M1</v>
      </c>
      <c r="AB58" s="277">
        <f>IF(ISNUMBER(Data!AH58),Data!AH58,-9999.9)</f>
        <v>-9999.9</v>
      </c>
      <c r="AC58" s="243" t="str">
        <f>IF(ISTEXT(Data!AI58),Data!AI58,"")</f>
        <v>M1</v>
      </c>
      <c r="AD58" s="278">
        <f>IF(ISNUMBER(Data!AD58),Data!AD58,-9999.9)</f>
        <v>-9999.9</v>
      </c>
      <c r="AE58" s="242" t="str">
        <f>IF(ISTEXT(Data!AE58),Data!AE58,"")</f>
        <v>M1</v>
      </c>
      <c r="AF58" s="277">
        <f>IF(ISNUMBER(Data!AF58),Data!AF58,-9999.9)</f>
        <v>-9999.9</v>
      </c>
      <c r="AG58" s="243" t="str">
        <f>IF(ISTEXT(Data!AG58),Data!AG58,"")</f>
        <v>M1</v>
      </c>
      <c r="AH58" s="278">
        <f>IF(ISNUMBER(Data!Z58),Data!Z58,-9999.9)</f>
        <v>-9999.9</v>
      </c>
      <c r="AI58" s="242" t="str">
        <f>IF(ISTEXT(Data!AA58),Data!AA58,"")</f>
        <v>M1</v>
      </c>
      <c r="AJ58" s="277">
        <v>-9999.9</v>
      </c>
      <c r="AK58" s="261" t="s">
        <v>117</v>
      </c>
      <c r="AL58" s="267" t="str">
        <f>IF(ISTEXT(Data!AJ58),Data!AJ58,"")</f>
        <v/>
      </c>
      <c r="AM58" s="267" t="str">
        <f>IF(ISTEXT(Data!AK58),Data!AK58,"")</f>
        <v/>
      </c>
      <c r="AN58" s="267" t="str">
        <f>IF(ISTEXT(Data!AL58),Data!AL58,"")</f>
        <v/>
      </c>
      <c r="AO58" s="267" t="str">
        <f>IF(ISTEXT(Data!AM58),Data!AM58,"")</f>
        <v/>
      </c>
      <c r="AP58" s="267" t="str">
        <f>IF(ISTEXT(Data!AN58),Data!AN58,"")</f>
        <v/>
      </c>
      <c r="AQ58" s="267" t="str">
        <f>IF(ISTEXT(Data!AO58),Data!AO58,"")</f>
        <v/>
      </c>
    </row>
    <row r="59" spans="1:43" x14ac:dyDescent="0.2">
      <c r="A59" s="120" t="str">
        <f>IF(ISTEXT(Data!A59),Data!A59,"")</f>
        <v/>
      </c>
      <c r="B59" s="250">
        <f>IF(ISREF(Data!B59),Data!B59,"")</f>
        <v>35067</v>
      </c>
      <c r="C59" s="244">
        <v>0.27083333333333298</v>
      </c>
      <c r="D59" s="250">
        <f>IF(ISREF(Data!D59),Data!D59,"")</f>
        <v>35068</v>
      </c>
      <c r="E59" s="244">
        <v>0.27083333333333298</v>
      </c>
      <c r="F59" s="245" t="str">
        <f>IF(ISTEXT(Data!G59),Data!G59,"")</f>
        <v>Mixed</v>
      </c>
      <c r="G59" s="247" t="str">
        <f>IF(ISTEXT(Data!H59),Data!H59,"")</f>
        <v>Clean and Clear</v>
      </c>
      <c r="H59" s="246" t="str">
        <f>IF(ISTEXT(Data!I59),Data!I59,"")</f>
        <v>Insufficient Quantity</v>
      </c>
      <c r="I59" s="248" t="str">
        <f>IF(ISTEXT(Data!J59),Data!J59,"")</f>
        <v/>
      </c>
      <c r="J59" s="273">
        <f>IF(ISNUMBER(Data!K59),Data!K59,-9999.9)</f>
        <v>0.4</v>
      </c>
      <c r="K59" s="242" t="str">
        <f>IF(ISTEXT(Data!L59),Data!L59,"")</f>
        <v>V0</v>
      </c>
      <c r="L59" s="285">
        <f>IF(ISNUMBER(Data!N59),Data!N59,-9999.9)</f>
        <v>-9999.9</v>
      </c>
      <c r="M59" s="243" t="str">
        <f>IF(ISTEXT(Data!O59),Data!O59,"")</f>
        <v>M1</v>
      </c>
      <c r="N59" s="278">
        <f>IF(ISNUMBER(Data!P59),Data!P59,-9999.9)</f>
        <v>-9999.9</v>
      </c>
      <c r="O59" s="242" t="str">
        <f>IF(ISTEXT(Data!S59),Data!S59,"")</f>
        <v>M1</v>
      </c>
      <c r="P59" s="277">
        <f>IF(ISNUMBER(Data!R59),Data!R59,-9999.9)</f>
        <v>-9999.9</v>
      </c>
      <c r="Q59" s="243" t="str">
        <f>IF(ISTEXT(Data!S59),Data!S59,"")</f>
        <v>M1</v>
      </c>
      <c r="R59" s="278">
        <v>-9999.9</v>
      </c>
      <c r="S59" s="262" t="s">
        <v>117</v>
      </c>
      <c r="T59" s="277">
        <f>IF((Data!X59&gt;0),Data!X59*96.062/32.064,-9999.9)</f>
        <v>-9999.9</v>
      </c>
      <c r="U59" s="243" t="str">
        <f>IF(ISTEXT(Data!Y59),Data!Y59,"")</f>
        <v>M1</v>
      </c>
      <c r="V59" s="277">
        <f>IF((Data!AB59&gt;T500),Data!AB59*18.039/14.0067,-9999.9)</f>
        <v>-9999.9</v>
      </c>
      <c r="W59" s="242" t="str">
        <f>IF(ISTEXT(Data!AC59),Data!AC59,"")</f>
        <v>M1</v>
      </c>
      <c r="X59" s="277">
        <f>IF((Data!V59&gt;0),(Data!V59*62.005/14.0067),-9999.9)</f>
        <v>-9999.9</v>
      </c>
      <c r="Y59" s="243" t="str">
        <f>IF(ISTEXT(Data!W59),Data!W59,"")</f>
        <v>M1</v>
      </c>
      <c r="Z59" s="278">
        <f>IF(ISNUMBER(Data!T59),Data!T59,-9999.9)</f>
        <v>-9999.9</v>
      </c>
      <c r="AA59" s="242" t="str">
        <f>IF(ISTEXT(Data!U59),Data!U59,"")</f>
        <v>M1</v>
      </c>
      <c r="AB59" s="277">
        <f>IF(ISNUMBER(Data!AH59),Data!AH59,-9999.9)</f>
        <v>-9999.9</v>
      </c>
      <c r="AC59" s="243" t="str">
        <f>IF(ISTEXT(Data!AI59),Data!AI59,"")</f>
        <v>M1</v>
      </c>
      <c r="AD59" s="278">
        <f>IF(ISNUMBER(Data!AD59),Data!AD59,-9999.9)</f>
        <v>-9999.9</v>
      </c>
      <c r="AE59" s="242" t="str">
        <f>IF(ISTEXT(Data!AE59),Data!AE59,"")</f>
        <v>M1</v>
      </c>
      <c r="AF59" s="277">
        <f>IF(ISNUMBER(Data!AF59),Data!AF59,-9999.9)</f>
        <v>-9999.9</v>
      </c>
      <c r="AG59" s="243" t="str">
        <f>IF(ISTEXT(Data!AG59),Data!AG59,"")</f>
        <v>M1</v>
      </c>
      <c r="AH59" s="278">
        <f>IF(ISNUMBER(Data!Z59),Data!Z59,-9999.9)</f>
        <v>-9999.9</v>
      </c>
      <c r="AI59" s="242" t="str">
        <f>IF(ISTEXT(Data!AA59),Data!AA59,"")</f>
        <v>M1</v>
      </c>
      <c r="AJ59" s="277">
        <v>-9999.9</v>
      </c>
      <c r="AK59" s="261" t="s">
        <v>117</v>
      </c>
      <c r="AL59" s="267" t="str">
        <f>IF(ISTEXT(Data!AJ59),Data!AJ59,"")</f>
        <v/>
      </c>
      <c r="AM59" s="267" t="str">
        <f>IF(ISTEXT(Data!AK59),Data!AK59,"")</f>
        <v/>
      </c>
      <c r="AN59" s="267" t="str">
        <f>IF(ISTEXT(Data!AL59),Data!AL59,"")</f>
        <v/>
      </c>
      <c r="AO59" s="267" t="str">
        <f>IF(ISTEXT(Data!AM59),Data!AM59,"")</f>
        <v/>
      </c>
      <c r="AP59" s="267" t="str">
        <f>IF(ISTEXT(Data!AN59),Data!AN59,"")</f>
        <v/>
      </c>
      <c r="AQ59" s="267" t="str">
        <f>IF(ISTEXT(Data!AO59),Data!AO59,"")</f>
        <v/>
      </c>
    </row>
    <row r="60" spans="1:43" x14ac:dyDescent="0.2">
      <c r="A60" s="120" t="str">
        <f>IF(ISTEXT(Data!A60),Data!A60,"")</f>
        <v/>
      </c>
      <c r="B60" s="250">
        <f>IF(ISREF(Data!B60),Data!B60,"")</f>
        <v>35068</v>
      </c>
      <c r="C60" s="244">
        <v>0.27083333333333298</v>
      </c>
      <c r="D60" s="250">
        <f>IF(ISREF(Data!D60),Data!D60,"")</f>
        <v>35069</v>
      </c>
      <c r="E60" s="244">
        <v>0.27083333333333298</v>
      </c>
      <c r="F60" s="245" t="str">
        <f>IF(ISTEXT(Data!G60),Data!G60,"")</f>
        <v>No Precipitation Occurred</v>
      </c>
      <c r="G60" s="247" t="str">
        <f>IF(ISTEXT(Data!H60),Data!H60,"")</f>
        <v/>
      </c>
      <c r="H60" s="246" t="str">
        <f>IF(ISTEXT(Data!I60),Data!I60,"")</f>
        <v/>
      </c>
      <c r="I60" s="248" t="str">
        <f>IF(ISTEXT(Data!J60),Data!J60,"")</f>
        <v/>
      </c>
      <c r="J60" s="273">
        <f>IF(ISNUMBER(Data!K60),Data!K60,-9999.9)</f>
        <v>-9999.9</v>
      </c>
      <c r="K60" s="242" t="str">
        <f>IF(ISTEXT(Data!L60),Data!L60,"")</f>
        <v>M1</v>
      </c>
      <c r="L60" s="285">
        <f>IF(ISNUMBER(Data!N60),Data!N60,-9999.9)</f>
        <v>-9999.9</v>
      </c>
      <c r="M60" s="243" t="str">
        <f>IF(ISTEXT(Data!O60),Data!O60,"")</f>
        <v>M1</v>
      </c>
      <c r="N60" s="278">
        <f>IF(ISNUMBER(Data!P60),Data!P60,-9999.9)</f>
        <v>-9999.9</v>
      </c>
      <c r="O60" s="242" t="str">
        <f>IF(ISTEXT(Data!S60),Data!S60,"")</f>
        <v>M1</v>
      </c>
      <c r="P60" s="277">
        <f>IF(ISNUMBER(Data!R60),Data!R60,-9999.9)</f>
        <v>-9999.9</v>
      </c>
      <c r="Q60" s="243" t="str">
        <f>IF(ISTEXT(Data!S60),Data!S60,"")</f>
        <v>M1</v>
      </c>
      <c r="R60" s="278">
        <v>-9999.9</v>
      </c>
      <c r="S60" s="262" t="s">
        <v>117</v>
      </c>
      <c r="T60" s="277">
        <f>IF((Data!X60&gt;0),Data!X60*96.062/32.064,-9999.9)</f>
        <v>-9999.9</v>
      </c>
      <c r="U60" s="243" t="str">
        <f>IF(ISTEXT(Data!Y60),Data!Y60,"")</f>
        <v>M1</v>
      </c>
      <c r="V60" s="277">
        <f>IF((Data!AB60&gt;T501),Data!AB60*18.039/14.0067,-9999.9)</f>
        <v>-9999.9</v>
      </c>
      <c r="W60" s="242" t="str">
        <f>IF(ISTEXT(Data!AC60),Data!AC60,"")</f>
        <v>M1</v>
      </c>
      <c r="X60" s="277">
        <f>IF((Data!V60&gt;0),(Data!V60*62.005/14.0067),-9999.9)</f>
        <v>-9999.9</v>
      </c>
      <c r="Y60" s="243" t="str">
        <f>IF(ISTEXT(Data!W60),Data!W60,"")</f>
        <v>M1</v>
      </c>
      <c r="Z60" s="278">
        <f>IF(ISNUMBER(Data!T60),Data!T60,-9999.9)</f>
        <v>-9999.9</v>
      </c>
      <c r="AA60" s="242" t="str">
        <f>IF(ISTEXT(Data!U60),Data!U60,"")</f>
        <v>M1</v>
      </c>
      <c r="AB60" s="277">
        <f>IF(ISNUMBER(Data!AH60),Data!AH60,-9999.9)</f>
        <v>-9999.9</v>
      </c>
      <c r="AC60" s="243" t="str">
        <f>IF(ISTEXT(Data!AI60),Data!AI60,"")</f>
        <v>M1</v>
      </c>
      <c r="AD60" s="278">
        <f>IF(ISNUMBER(Data!AD60),Data!AD60,-9999.9)</f>
        <v>-9999.9</v>
      </c>
      <c r="AE60" s="242" t="str">
        <f>IF(ISTEXT(Data!AE60),Data!AE60,"")</f>
        <v>M1</v>
      </c>
      <c r="AF60" s="277">
        <f>IF(ISNUMBER(Data!AF60),Data!AF60,-9999.9)</f>
        <v>-9999.9</v>
      </c>
      <c r="AG60" s="243" t="str">
        <f>IF(ISTEXT(Data!AG60),Data!AG60,"")</f>
        <v>M1</v>
      </c>
      <c r="AH60" s="278">
        <f>IF(ISNUMBER(Data!Z60),Data!Z60,-9999.9)</f>
        <v>-9999.9</v>
      </c>
      <c r="AI60" s="242" t="str">
        <f>IF(ISTEXT(Data!AA60),Data!AA60,"")</f>
        <v>M1</v>
      </c>
      <c r="AJ60" s="277">
        <v>-9999.9</v>
      </c>
      <c r="AK60" s="261" t="s">
        <v>117</v>
      </c>
      <c r="AL60" s="267" t="str">
        <f>IF(ISTEXT(Data!AJ60),Data!AJ60,"")</f>
        <v/>
      </c>
      <c r="AM60" s="267" t="str">
        <f>IF(ISTEXT(Data!AK60),Data!AK60,"")</f>
        <v/>
      </c>
      <c r="AN60" s="267" t="str">
        <f>IF(ISTEXT(Data!AL60),Data!AL60,"")</f>
        <v/>
      </c>
      <c r="AO60" s="267" t="str">
        <f>IF(ISTEXT(Data!AM60),Data!AM60,"")</f>
        <v/>
      </c>
      <c r="AP60" s="267" t="str">
        <f>IF(ISTEXT(Data!AN60),Data!AN60,"")</f>
        <v/>
      </c>
      <c r="AQ60" s="267" t="str">
        <f>IF(ISTEXT(Data!AO60),Data!AO60,"")</f>
        <v/>
      </c>
    </row>
    <row r="61" spans="1:43" x14ac:dyDescent="0.2">
      <c r="A61" s="120" t="str">
        <f>IF(ISTEXT(Data!A61),Data!A61,"")</f>
        <v/>
      </c>
      <c r="B61" s="250">
        <f>IF(ISREF(Data!B61),Data!B61,"")</f>
        <v>35069</v>
      </c>
      <c r="C61" s="244">
        <v>0.27083333333333298</v>
      </c>
      <c r="D61" s="250">
        <f>IF(ISREF(Data!D61),Data!D61,"")</f>
        <v>35070</v>
      </c>
      <c r="E61" s="244">
        <v>0.27083333333333298</v>
      </c>
      <c r="F61" s="245" t="str">
        <f>IF(ISTEXT(Data!G61),Data!G61,"")</f>
        <v>No Precipitation Occurred</v>
      </c>
      <c r="G61" s="247" t="str">
        <f>IF(ISTEXT(Data!H61),Data!H61,"")</f>
        <v/>
      </c>
      <c r="H61" s="246" t="str">
        <f>IF(ISTEXT(Data!I61),Data!I61,"")</f>
        <v/>
      </c>
      <c r="I61" s="248" t="str">
        <f>IF(ISTEXT(Data!J61),Data!J61,"")</f>
        <v/>
      </c>
      <c r="J61" s="273">
        <f>IF(ISNUMBER(Data!K61),Data!K61,-9999.9)</f>
        <v>-9999.9</v>
      </c>
      <c r="K61" s="242" t="str">
        <f>IF(ISTEXT(Data!L61),Data!L61,"")</f>
        <v>M1</v>
      </c>
      <c r="L61" s="285">
        <f>IF(ISNUMBER(Data!N61),Data!N61,-9999.9)</f>
        <v>-9999.9</v>
      </c>
      <c r="M61" s="243" t="str">
        <f>IF(ISTEXT(Data!O61),Data!O61,"")</f>
        <v>M1</v>
      </c>
      <c r="N61" s="278">
        <f>IF(ISNUMBER(Data!P61),Data!P61,-9999.9)</f>
        <v>-9999.9</v>
      </c>
      <c r="O61" s="242" t="str">
        <f>IF(ISTEXT(Data!S61),Data!S61,"")</f>
        <v>M1</v>
      </c>
      <c r="P61" s="277">
        <f>IF(ISNUMBER(Data!R61),Data!R61,-9999.9)</f>
        <v>-9999.9</v>
      </c>
      <c r="Q61" s="243" t="str">
        <f>IF(ISTEXT(Data!S61),Data!S61,"")</f>
        <v>M1</v>
      </c>
      <c r="R61" s="278">
        <v>-9999.9</v>
      </c>
      <c r="S61" s="262" t="s">
        <v>117</v>
      </c>
      <c r="T61" s="277">
        <f>IF((Data!X61&gt;0),Data!X61*96.062/32.064,-9999.9)</f>
        <v>-9999.9</v>
      </c>
      <c r="U61" s="243" t="str">
        <f>IF(ISTEXT(Data!Y61),Data!Y61,"")</f>
        <v>M1</v>
      </c>
      <c r="V61" s="277">
        <f>IF((Data!AB61&gt;T502),Data!AB61*18.039/14.0067,-9999.9)</f>
        <v>-9999.9</v>
      </c>
      <c r="W61" s="242" t="str">
        <f>IF(ISTEXT(Data!AC61),Data!AC61,"")</f>
        <v>M1</v>
      </c>
      <c r="X61" s="277">
        <f>IF((Data!V61&gt;0),(Data!V61*62.005/14.0067),-9999.9)</f>
        <v>-9999.9</v>
      </c>
      <c r="Y61" s="243" t="str">
        <f>IF(ISTEXT(Data!W61),Data!W61,"")</f>
        <v>M1</v>
      </c>
      <c r="Z61" s="278">
        <f>IF(ISNUMBER(Data!T61),Data!T61,-9999.9)</f>
        <v>-9999.9</v>
      </c>
      <c r="AA61" s="242" t="str">
        <f>IF(ISTEXT(Data!U61),Data!U61,"")</f>
        <v>M1</v>
      </c>
      <c r="AB61" s="277">
        <f>IF(ISNUMBER(Data!AH61),Data!AH61,-9999.9)</f>
        <v>-9999.9</v>
      </c>
      <c r="AC61" s="243" t="str">
        <f>IF(ISTEXT(Data!AI61),Data!AI61,"")</f>
        <v>M1</v>
      </c>
      <c r="AD61" s="278">
        <f>IF(ISNUMBER(Data!AD61),Data!AD61,-9999.9)</f>
        <v>-9999.9</v>
      </c>
      <c r="AE61" s="242" t="str">
        <f>IF(ISTEXT(Data!AE61),Data!AE61,"")</f>
        <v>M1</v>
      </c>
      <c r="AF61" s="277">
        <f>IF(ISNUMBER(Data!AF61),Data!AF61,-9999.9)</f>
        <v>-9999.9</v>
      </c>
      <c r="AG61" s="243" t="str">
        <f>IF(ISTEXT(Data!AG61),Data!AG61,"")</f>
        <v>M1</v>
      </c>
      <c r="AH61" s="278">
        <f>IF(ISNUMBER(Data!Z61),Data!Z61,-9999.9)</f>
        <v>-9999.9</v>
      </c>
      <c r="AI61" s="242" t="str">
        <f>IF(ISTEXT(Data!AA61),Data!AA61,"")</f>
        <v>M1</v>
      </c>
      <c r="AJ61" s="277">
        <v>-9999.9</v>
      </c>
      <c r="AK61" s="261" t="s">
        <v>117</v>
      </c>
      <c r="AL61" s="267" t="str">
        <f>IF(ISTEXT(Data!AJ61),Data!AJ61,"")</f>
        <v/>
      </c>
      <c r="AM61" s="267" t="str">
        <f>IF(ISTEXT(Data!AK61),Data!AK61,"")</f>
        <v/>
      </c>
      <c r="AN61" s="267" t="str">
        <f>IF(ISTEXT(Data!AL61),Data!AL61,"")</f>
        <v/>
      </c>
      <c r="AO61" s="267" t="str">
        <f>IF(ISTEXT(Data!AM61),Data!AM61,"")</f>
        <v/>
      </c>
      <c r="AP61" s="267" t="str">
        <f>IF(ISTEXT(Data!AN61),Data!AN61,"")</f>
        <v/>
      </c>
      <c r="AQ61" s="267" t="str">
        <f>IF(ISTEXT(Data!AO61),Data!AO61,"")</f>
        <v/>
      </c>
    </row>
    <row r="62" spans="1:43" x14ac:dyDescent="0.2">
      <c r="A62" s="120" t="str">
        <f>IF(ISTEXT(Data!A62),Data!A62,"")</f>
        <v/>
      </c>
      <c r="B62" s="250">
        <f>IF(ISREF(Data!B62),Data!B62,"")</f>
        <v>35070</v>
      </c>
      <c r="C62" s="244">
        <v>0.27083333333333298</v>
      </c>
      <c r="D62" s="250">
        <f>IF(ISREF(Data!D62),Data!D62,"")</f>
        <v>35071</v>
      </c>
      <c r="E62" s="244">
        <v>0.27083333333333298</v>
      </c>
      <c r="F62" s="245" t="str">
        <f>IF(ISTEXT(Data!G62),Data!G62,"")</f>
        <v>No Precipitation Occurred</v>
      </c>
      <c r="G62" s="247" t="str">
        <f>IF(ISTEXT(Data!H62),Data!H62,"")</f>
        <v/>
      </c>
      <c r="H62" s="246" t="str">
        <f>IF(ISTEXT(Data!I62),Data!I62,"")</f>
        <v/>
      </c>
      <c r="I62" s="248" t="str">
        <f>IF(ISTEXT(Data!J62),Data!J62,"")</f>
        <v/>
      </c>
      <c r="J62" s="273">
        <f>IF(ISNUMBER(Data!K62),Data!K62,-9999.9)</f>
        <v>-9999.9</v>
      </c>
      <c r="K62" s="242" t="str">
        <f>IF(ISTEXT(Data!L62),Data!L62,"")</f>
        <v>M1</v>
      </c>
      <c r="L62" s="285">
        <f>IF(ISNUMBER(Data!N62),Data!N62,-9999.9)</f>
        <v>-9999.9</v>
      </c>
      <c r="M62" s="243" t="str">
        <f>IF(ISTEXT(Data!O62),Data!O62,"")</f>
        <v>M1</v>
      </c>
      <c r="N62" s="278">
        <f>IF(ISNUMBER(Data!P62),Data!P62,-9999.9)</f>
        <v>-9999.9</v>
      </c>
      <c r="O62" s="242" t="str">
        <f>IF(ISTEXT(Data!S62),Data!S62,"")</f>
        <v>M1</v>
      </c>
      <c r="P62" s="277">
        <f>IF(ISNUMBER(Data!R62),Data!R62,-9999.9)</f>
        <v>-9999.9</v>
      </c>
      <c r="Q62" s="243" t="str">
        <f>IF(ISTEXT(Data!S62),Data!S62,"")</f>
        <v>M1</v>
      </c>
      <c r="R62" s="278">
        <v>-9999.9</v>
      </c>
      <c r="S62" s="262" t="s">
        <v>117</v>
      </c>
      <c r="T62" s="277">
        <f>IF((Data!X62&gt;0),Data!X62*96.062/32.064,-9999.9)</f>
        <v>-9999.9</v>
      </c>
      <c r="U62" s="243" t="str">
        <f>IF(ISTEXT(Data!Y62),Data!Y62,"")</f>
        <v>M1</v>
      </c>
      <c r="V62" s="277">
        <f>IF((Data!AB62&gt;T503),Data!AB62*18.039/14.0067,-9999.9)</f>
        <v>-9999.9</v>
      </c>
      <c r="W62" s="242" t="str">
        <f>IF(ISTEXT(Data!AC62),Data!AC62,"")</f>
        <v>M1</v>
      </c>
      <c r="X62" s="277">
        <f>IF((Data!V62&gt;0),(Data!V62*62.005/14.0067),-9999.9)</f>
        <v>-9999.9</v>
      </c>
      <c r="Y62" s="243" t="str">
        <f>IF(ISTEXT(Data!W62),Data!W62,"")</f>
        <v>M1</v>
      </c>
      <c r="Z62" s="278">
        <f>IF(ISNUMBER(Data!T62),Data!T62,-9999.9)</f>
        <v>-9999.9</v>
      </c>
      <c r="AA62" s="242" t="str">
        <f>IF(ISTEXT(Data!U62),Data!U62,"")</f>
        <v>M1</v>
      </c>
      <c r="AB62" s="277">
        <f>IF(ISNUMBER(Data!AH62),Data!AH62,-9999.9)</f>
        <v>-9999.9</v>
      </c>
      <c r="AC62" s="243" t="str">
        <f>IF(ISTEXT(Data!AI62),Data!AI62,"")</f>
        <v>M1</v>
      </c>
      <c r="AD62" s="278">
        <f>IF(ISNUMBER(Data!AD62),Data!AD62,-9999.9)</f>
        <v>-9999.9</v>
      </c>
      <c r="AE62" s="242" t="str">
        <f>IF(ISTEXT(Data!AE62),Data!AE62,"")</f>
        <v>M1</v>
      </c>
      <c r="AF62" s="277">
        <f>IF(ISNUMBER(Data!AF62),Data!AF62,-9999.9)</f>
        <v>-9999.9</v>
      </c>
      <c r="AG62" s="243" t="str">
        <f>IF(ISTEXT(Data!AG62),Data!AG62,"")</f>
        <v>M1</v>
      </c>
      <c r="AH62" s="278">
        <f>IF(ISNUMBER(Data!Z62),Data!Z62,-9999.9)</f>
        <v>-9999.9</v>
      </c>
      <c r="AI62" s="242" t="str">
        <f>IF(ISTEXT(Data!AA62),Data!AA62,"")</f>
        <v>M1</v>
      </c>
      <c r="AJ62" s="277">
        <v>-9999.9</v>
      </c>
      <c r="AK62" s="261" t="s">
        <v>117</v>
      </c>
      <c r="AL62" s="267" t="str">
        <f>IF(ISTEXT(Data!AJ62),Data!AJ62,"")</f>
        <v/>
      </c>
      <c r="AM62" s="267" t="str">
        <f>IF(ISTEXT(Data!AK62),Data!AK62,"")</f>
        <v/>
      </c>
      <c r="AN62" s="267" t="str">
        <f>IF(ISTEXT(Data!AL62),Data!AL62,"")</f>
        <v/>
      </c>
      <c r="AO62" s="267" t="str">
        <f>IF(ISTEXT(Data!AM62),Data!AM62,"")</f>
        <v/>
      </c>
      <c r="AP62" s="267" t="str">
        <f>IF(ISTEXT(Data!AN62),Data!AN62,"")</f>
        <v/>
      </c>
      <c r="AQ62" s="267" t="str">
        <f>IF(ISTEXT(Data!AO62),Data!AO62,"")</f>
        <v/>
      </c>
    </row>
    <row r="63" spans="1:43" x14ac:dyDescent="0.2">
      <c r="A63" s="120" t="str">
        <f>IF(ISTEXT(Data!A63),Data!A63,"")</f>
        <v>DEU96001</v>
      </c>
      <c r="B63" s="250">
        <f>IF(ISREF(Data!B63),Data!B63,"")</f>
        <v>35071</v>
      </c>
      <c r="C63" s="244">
        <v>0.27083333333333298</v>
      </c>
      <c r="D63" s="250">
        <f>IF(ISREF(Data!D63),Data!D63,"")</f>
        <v>35072</v>
      </c>
      <c r="E63" s="244">
        <v>0.27083333333333298</v>
      </c>
      <c r="F63" s="245" t="str">
        <f>IF(ISTEXT(Data!G63),Data!G63,"")</f>
        <v>Rain</v>
      </c>
      <c r="G63" s="247" t="str">
        <f>IF(ISTEXT(Data!H63),Data!H63,"")</f>
        <v>Clean and Clear</v>
      </c>
      <c r="H63" s="246" t="str">
        <f>IF(ISTEXT(Data!I63),Data!I63,"")</f>
        <v/>
      </c>
      <c r="I63" s="248" t="str">
        <f>IF(ISTEXT(Data!J63),Data!J63,"")</f>
        <v/>
      </c>
      <c r="J63" s="273">
        <f>IF(ISNUMBER(Data!K63),Data!K63,-9999.9)</f>
        <v>5.6</v>
      </c>
      <c r="K63" s="242" t="str">
        <f>IF(ISTEXT(Data!L63),Data!L63,"")</f>
        <v>V0</v>
      </c>
      <c r="L63" s="285">
        <f>IF(ISNUMBER(Data!N63),Data!N63,-9999.9)</f>
        <v>4.4252000000000002</v>
      </c>
      <c r="M63" s="243" t="str">
        <f>IF(ISTEXT(Data!O63),Data!O63,"")</f>
        <v>V0</v>
      </c>
      <c r="N63" s="278">
        <f>IF(ISNUMBER(Data!P63),Data!P63,-9999.9)</f>
        <v>4.5199999999999996</v>
      </c>
      <c r="O63" s="242" t="str">
        <f>IF(ISTEXT(Data!S63),Data!S63,"")</f>
        <v>V0</v>
      </c>
      <c r="P63" s="277">
        <f>IF(ISNUMBER(Data!R63),Data!R63,-9999.9)</f>
        <v>18.100000000000001</v>
      </c>
      <c r="Q63" s="243" t="str">
        <f>IF(ISTEXT(Data!S63),Data!S63,"")</f>
        <v>V0</v>
      </c>
      <c r="R63" s="278">
        <v>-9999.9</v>
      </c>
      <c r="S63" s="262" t="s">
        <v>117</v>
      </c>
      <c r="T63" s="277">
        <f>IF((Data!X63&gt;0),Data!X63*96.062/32.064,-9999.9)</f>
        <v>1.32</v>
      </c>
      <c r="U63" s="243" t="str">
        <f>IF(ISTEXT(Data!Y63),Data!Y63,"")</f>
        <v>V0</v>
      </c>
      <c r="V63" s="277">
        <f>IF((Data!AB63&gt;T504),Data!AB63*18.039/14.0067,-9999.9)</f>
        <v>0.35499999999999998</v>
      </c>
      <c r="W63" s="242" t="str">
        <f>IF(ISTEXT(Data!AC63),Data!AC63,"")</f>
        <v>V0</v>
      </c>
      <c r="X63" s="277">
        <f>IF((Data!V63&gt;0),(Data!V63*62.005/14.0067),-9999.9)</f>
        <v>1.6590000000000003</v>
      </c>
      <c r="Y63" s="243" t="str">
        <f>IF(ISTEXT(Data!W63),Data!W63,"")</f>
        <v>V0</v>
      </c>
      <c r="Z63" s="278">
        <f>IF(ISNUMBER(Data!T63),Data!T63,-9999.9)</f>
        <v>9.5000000000000001E-2</v>
      </c>
      <c r="AA63" s="242" t="str">
        <f>IF(ISTEXT(Data!U63),Data!U63,"")</f>
        <v>V0</v>
      </c>
      <c r="AB63" s="277">
        <f>IF(ISNUMBER(Data!AH63),Data!AH63,-9999.9)</f>
        <v>0.11700000000000001</v>
      </c>
      <c r="AC63" s="243" t="str">
        <f>IF(ISTEXT(Data!AI63),Data!AI63,"")</f>
        <v>V0</v>
      </c>
      <c r="AD63" s="278">
        <f>IF(ISNUMBER(Data!AD63),Data!AD63,-9999.9)</f>
        <v>2.9000000000000001E-2</v>
      </c>
      <c r="AE63" s="242" t="str">
        <f>IF(ISTEXT(Data!AE63),Data!AE63,"")</f>
        <v>V0</v>
      </c>
      <c r="AF63" s="277">
        <f>IF(ISNUMBER(Data!AF63),Data!AF63,-9999.9)</f>
        <v>2.7E-2</v>
      </c>
      <c r="AG63" s="243" t="str">
        <f>IF(ISTEXT(Data!AG63),Data!AG63,"")</f>
        <v>V0</v>
      </c>
      <c r="AH63" s="278">
        <f>IF(ISNUMBER(Data!Z63),Data!Z63,-9999.9)</f>
        <v>0.10100000000000001</v>
      </c>
      <c r="AI63" s="242" t="str">
        <f>IF(ISTEXT(Data!AA63),Data!AA63,"")</f>
        <v>V0</v>
      </c>
      <c r="AJ63" s="277">
        <v>-9999.9</v>
      </c>
      <c r="AK63" s="261" t="s">
        <v>117</v>
      </c>
      <c r="AL63" s="267" t="str">
        <f>IF(ISTEXT(Data!AJ63),Data!AJ63,"")</f>
        <v/>
      </c>
      <c r="AM63" s="267" t="str">
        <f>IF(ISTEXT(Data!AK63),Data!AK63,"")</f>
        <v/>
      </c>
      <c r="AN63" s="267" t="str">
        <f>IF(ISTEXT(Data!AL63),Data!AL63,"")</f>
        <v/>
      </c>
      <c r="AO63" s="267" t="str">
        <f>IF(ISTEXT(Data!AM63),Data!AM63,"")</f>
        <v/>
      </c>
      <c r="AP63" s="267" t="str">
        <f>IF(ISTEXT(Data!AN63),Data!AN63,"")</f>
        <v/>
      </c>
      <c r="AQ63" s="267" t="str">
        <f>IF(ISTEXT(Data!AO63),Data!AO63,"")</f>
        <v/>
      </c>
    </row>
    <row r="64" spans="1:43" x14ac:dyDescent="0.2">
      <c r="A64" s="120" t="str">
        <f>IF(ISTEXT(Data!A64),Data!A64,"")</f>
        <v>DEU96002</v>
      </c>
      <c r="B64" s="250">
        <f>IF(ISREF(Data!B64),Data!B64,"")</f>
        <v>35072</v>
      </c>
      <c r="C64" s="244">
        <v>0.27083333333333298</v>
      </c>
      <c r="D64" s="250">
        <f>IF(ISREF(Data!D64),Data!D64,"")</f>
        <v>35073</v>
      </c>
      <c r="E64" s="244">
        <v>0.27083333333333298</v>
      </c>
      <c r="F64" s="245" t="str">
        <f>IF(ISTEXT(Data!G64),Data!G64,"")</f>
        <v>Rain</v>
      </c>
      <c r="G64" s="247" t="str">
        <f>IF(ISTEXT(Data!H64),Data!H64,"")</f>
        <v>Clean and Clear</v>
      </c>
      <c r="H64" s="246" t="str">
        <f>IF(ISTEXT(Data!I64),Data!I64,"")</f>
        <v/>
      </c>
      <c r="I64" s="248" t="str">
        <f>IF(ISTEXT(Data!J64),Data!J64,"")</f>
        <v/>
      </c>
      <c r="J64" s="273">
        <f>IF(ISNUMBER(Data!K64),Data!K64,-9999.9)</f>
        <v>2.7</v>
      </c>
      <c r="K64" s="242" t="str">
        <f>IF(ISTEXT(Data!L64),Data!L64,"")</f>
        <v>V0</v>
      </c>
      <c r="L64" s="285">
        <f>IF(ISNUMBER(Data!N64),Data!N64,-9999.9)</f>
        <v>2.0102000000000002</v>
      </c>
      <c r="M64" s="243" t="str">
        <f>IF(ISTEXT(Data!O64),Data!O64,"")</f>
        <v>V0</v>
      </c>
      <c r="N64" s="278">
        <f>IF(ISNUMBER(Data!P64),Data!P64,-9999.9)</f>
        <v>4.97</v>
      </c>
      <c r="O64" s="242" t="str">
        <f>IF(ISTEXT(Data!S64),Data!S64,"")</f>
        <v>V0</v>
      </c>
      <c r="P64" s="277">
        <f>IF(ISNUMBER(Data!R64),Data!R64,-9999.9)</f>
        <v>8.8000000000000007</v>
      </c>
      <c r="Q64" s="243" t="str">
        <f>IF(ISTEXT(Data!S64),Data!S64,"")</f>
        <v>V0</v>
      </c>
      <c r="R64" s="278">
        <v>-9999.9</v>
      </c>
      <c r="S64" s="262" t="s">
        <v>117</v>
      </c>
      <c r="T64" s="277">
        <f>IF((Data!X64&gt;0),Data!X64*96.062/32.064,-9999.9)</f>
        <v>0.42599999999999999</v>
      </c>
      <c r="U64" s="243" t="str">
        <f>IF(ISTEXT(Data!Y64),Data!Y64,"")</f>
        <v>V0</v>
      </c>
      <c r="V64" s="277">
        <f>IF((Data!AB64&gt;T505),Data!AB64*18.039/14.0067,-9999.9)</f>
        <v>0.23400000000000001</v>
      </c>
      <c r="W64" s="242" t="str">
        <f>IF(ISTEXT(Data!AC64),Data!AC64,"")</f>
        <v>V0</v>
      </c>
      <c r="X64" s="277">
        <f>IF((Data!V64&gt;0),(Data!V64*62.005/14.0067),-9999.9)</f>
        <v>0.68700000000000006</v>
      </c>
      <c r="Y64" s="243" t="str">
        <f>IF(ISTEXT(Data!W64),Data!W64,"")</f>
        <v>V0</v>
      </c>
      <c r="Z64" s="278">
        <f>IF(ISNUMBER(Data!T64),Data!T64,-9999.9)</f>
        <v>0.46300000000000002</v>
      </c>
      <c r="AA64" s="242" t="str">
        <f>IF(ISTEXT(Data!U64),Data!U64,"")</f>
        <v>V0</v>
      </c>
      <c r="AB64" s="277">
        <f>IF(ISNUMBER(Data!AH64),Data!AH64,-9999.9)</f>
        <v>7.3999999999999996E-2</v>
      </c>
      <c r="AC64" s="243" t="str">
        <f>IF(ISTEXT(Data!AI64),Data!AI64,"")</f>
        <v>V0</v>
      </c>
      <c r="AD64" s="278">
        <f>IF(ISNUMBER(Data!AD64),Data!AD64,-9999.9)</f>
        <v>3.5999999999999997E-2</v>
      </c>
      <c r="AE64" s="242" t="str">
        <f>IF(ISTEXT(Data!AE64),Data!AE64,"")</f>
        <v>V0</v>
      </c>
      <c r="AF64" s="277">
        <f>IF(ISNUMBER(Data!AF64),Data!AF64,-9999.9)</f>
        <v>3.3000000000000002E-2</v>
      </c>
      <c r="AG64" s="243" t="str">
        <f>IF(ISTEXT(Data!AG64),Data!AG64,"")</f>
        <v>V0</v>
      </c>
      <c r="AH64" s="278">
        <f>IF(ISNUMBER(Data!Z64),Data!Z64,-9999.9)</f>
        <v>0.23599999999999999</v>
      </c>
      <c r="AI64" s="242" t="str">
        <f>IF(ISTEXT(Data!AA64),Data!AA64,"")</f>
        <v>V0</v>
      </c>
      <c r="AJ64" s="277">
        <v>-9999.9</v>
      </c>
      <c r="AK64" s="261" t="s">
        <v>117</v>
      </c>
      <c r="AL64" s="267" t="str">
        <f>IF(ISTEXT(Data!AJ64),Data!AJ64,"")</f>
        <v/>
      </c>
      <c r="AM64" s="267" t="str">
        <f>IF(ISTEXT(Data!AK64),Data!AK64,"")</f>
        <v/>
      </c>
      <c r="AN64" s="267" t="str">
        <f>IF(ISTEXT(Data!AL64),Data!AL64,"")</f>
        <v/>
      </c>
      <c r="AO64" s="267" t="str">
        <f>IF(ISTEXT(Data!AM64),Data!AM64,"")</f>
        <v/>
      </c>
      <c r="AP64" s="267" t="str">
        <f>IF(ISTEXT(Data!AN64),Data!AN64,"")</f>
        <v/>
      </c>
      <c r="AQ64" s="267" t="str">
        <f>IF(ISTEXT(Data!AO64),Data!AO64,"")</f>
        <v/>
      </c>
    </row>
    <row r="65" spans="1:43" x14ac:dyDescent="0.2">
      <c r="A65" s="120" t="str">
        <f>IF(ISTEXT(Data!A65),Data!A65,"")</f>
        <v/>
      </c>
      <c r="B65" s="250">
        <f>IF(ISREF(Data!B65),Data!B65,"")</f>
        <v>35073</v>
      </c>
      <c r="C65" s="244">
        <v>0.27083333333333298</v>
      </c>
      <c r="D65" s="250">
        <f>IF(ISREF(Data!D65),Data!D65,"")</f>
        <v>35074</v>
      </c>
      <c r="E65" s="244">
        <v>0.27083333333333298</v>
      </c>
      <c r="F65" s="245" t="str">
        <f>IF(ISTEXT(Data!G65),Data!G65,"")</f>
        <v>No Precipitation Occurred</v>
      </c>
      <c r="G65" s="247" t="str">
        <f>IF(ISTEXT(Data!H65),Data!H65,"")</f>
        <v/>
      </c>
      <c r="H65" s="246" t="str">
        <f>IF(ISTEXT(Data!I65),Data!I65,"")</f>
        <v/>
      </c>
      <c r="I65" s="248" t="str">
        <f>IF(ISTEXT(Data!J65),Data!J65,"")</f>
        <v/>
      </c>
      <c r="J65" s="273">
        <f>IF(ISNUMBER(Data!K65),Data!K65,-9999.9)</f>
        <v>-9999.9</v>
      </c>
      <c r="K65" s="242" t="str">
        <f>IF(ISTEXT(Data!L65),Data!L65,"")</f>
        <v>M1</v>
      </c>
      <c r="L65" s="285">
        <f>IF(ISNUMBER(Data!N65),Data!N65,-9999.9)</f>
        <v>-9999.9</v>
      </c>
      <c r="M65" s="243" t="str">
        <f>IF(ISTEXT(Data!O65),Data!O65,"")</f>
        <v>M1</v>
      </c>
      <c r="N65" s="278">
        <f>IF(ISNUMBER(Data!P65),Data!P65,-9999.9)</f>
        <v>-9999.9</v>
      </c>
      <c r="O65" s="242" t="str">
        <f>IF(ISTEXT(Data!S65),Data!S65,"")</f>
        <v>M1</v>
      </c>
      <c r="P65" s="277">
        <f>IF(ISNUMBER(Data!R65),Data!R65,-9999.9)</f>
        <v>-9999.9</v>
      </c>
      <c r="Q65" s="243" t="str">
        <f>IF(ISTEXT(Data!S65),Data!S65,"")</f>
        <v>M1</v>
      </c>
      <c r="R65" s="278">
        <v>-9999.9</v>
      </c>
      <c r="S65" s="262" t="s">
        <v>117</v>
      </c>
      <c r="T65" s="277">
        <f>IF((Data!X65&gt;0),Data!X65*96.062/32.064,-9999.9)</f>
        <v>-9999.9</v>
      </c>
      <c r="U65" s="243" t="str">
        <f>IF(ISTEXT(Data!Y65),Data!Y65,"")</f>
        <v>M1</v>
      </c>
      <c r="V65" s="277">
        <f>IF((Data!AB65&gt;T506),Data!AB65*18.039/14.0067,-9999.9)</f>
        <v>-9999.9</v>
      </c>
      <c r="W65" s="242" t="str">
        <f>IF(ISTEXT(Data!AC65),Data!AC65,"")</f>
        <v>M1</v>
      </c>
      <c r="X65" s="277">
        <f>IF((Data!V65&gt;0),(Data!V65*62.005/14.0067),-9999.9)</f>
        <v>-9999.9</v>
      </c>
      <c r="Y65" s="243" t="str">
        <f>IF(ISTEXT(Data!W65),Data!W65,"")</f>
        <v>M1</v>
      </c>
      <c r="Z65" s="278">
        <f>IF(ISNUMBER(Data!T65),Data!T65,-9999.9)</f>
        <v>-9999.9</v>
      </c>
      <c r="AA65" s="242" t="str">
        <f>IF(ISTEXT(Data!U65),Data!U65,"")</f>
        <v>M1</v>
      </c>
      <c r="AB65" s="277">
        <f>IF(ISNUMBER(Data!AH65),Data!AH65,-9999.9)</f>
        <v>-9999.9</v>
      </c>
      <c r="AC65" s="243" t="str">
        <f>IF(ISTEXT(Data!AI65),Data!AI65,"")</f>
        <v>M1</v>
      </c>
      <c r="AD65" s="278">
        <f>IF(ISNUMBER(Data!AD65),Data!AD65,-9999.9)</f>
        <v>-9999.9</v>
      </c>
      <c r="AE65" s="242" t="str">
        <f>IF(ISTEXT(Data!AE65),Data!AE65,"")</f>
        <v>M1</v>
      </c>
      <c r="AF65" s="277">
        <f>IF(ISNUMBER(Data!AF65),Data!AF65,-9999.9)</f>
        <v>-9999.9</v>
      </c>
      <c r="AG65" s="243" t="str">
        <f>IF(ISTEXT(Data!AG65),Data!AG65,"")</f>
        <v>M1</v>
      </c>
      <c r="AH65" s="278">
        <f>IF(ISNUMBER(Data!Z65),Data!Z65,-9999.9)</f>
        <v>-9999.9</v>
      </c>
      <c r="AI65" s="242" t="str">
        <f>IF(ISTEXT(Data!AA65),Data!AA65,"")</f>
        <v>M1</v>
      </c>
      <c r="AJ65" s="277">
        <v>-9999.9</v>
      </c>
      <c r="AK65" s="261" t="s">
        <v>117</v>
      </c>
      <c r="AL65" s="267" t="str">
        <f>IF(ISTEXT(Data!AJ65),Data!AJ65,"")</f>
        <v/>
      </c>
      <c r="AM65" s="267" t="str">
        <f>IF(ISTEXT(Data!AK65),Data!AK65,"")</f>
        <v/>
      </c>
      <c r="AN65" s="267" t="str">
        <f>IF(ISTEXT(Data!AL65),Data!AL65,"")</f>
        <v/>
      </c>
      <c r="AO65" s="267" t="str">
        <f>IF(ISTEXT(Data!AM65),Data!AM65,"")</f>
        <v/>
      </c>
      <c r="AP65" s="267" t="str">
        <f>IF(ISTEXT(Data!AN65),Data!AN65,"")</f>
        <v/>
      </c>
      <c r="AQ65" s="267" t="str">
        <f>IF(ISTEXT(Data!AO65),Data!AO65,"")</f>
        <v/>
      </c>
    </row>
    <row r="66" spans="1:43" x14ac:dyDescent="0.2">
      <c r="A66" s="120" t="str">
        <f>IF(ISTEXT(Data!A66),Data!A66,"")</f>
        <v/>
      </c>
      <c r="B66" s="250">
        <f>IF(ISREF(Data!B66),Data!B66,"")</f>
        <v>35074</v>
      </c>
      <c r="C66" s="244">
        <v>0.27083333333333298</v>
      </c>
      <c r="D66" s="250">
        <f>IF(ISREF(Data!D66),Data!D66,"")</f>
        <v>35075</v>
      </c>
      <c r="E66" s="244">
        <v>0.27083333333333298</v>
      </c>
      <c r="F66" s="245" t="str">
        <f>IF(ISTEXT(Data!G66),Data!G66,"")</f>
        <v>No Precipitation Occurred</v>
      </c>
      <c r="G66" s="247" t="str">
        <f>IF(ISTEXT(Data!H66),Data!H66,"")</f>
        <v/>
      </c>
      <c r="H66" s="246" t="str">
        <f>IF(ISTEXT(Data!I66),Data!I66,"")</f>
        <v/>
      </c>
      <c r="I66" s="248" t="str">
        <f>IF(ISTEXT(Data!J66),Data!J66,"")</f>
        <v/>
      </c>
      <c r="J66" s="273">
        <f>IF(ISNUMBER(Data!K66),Data!K66,-9999.9)</f>
        <v>-9999.9</v>
      </c>
      <c r="K66" s="242" t="str">
        <f>IF(ISTEXT(Data!L66),Data!L66,"")</f>
        <v>M1</v>
      </c>
      <c r="L66" s="285">
        <f>IF(ISNUMBER(Data!N66),Data!N66,-9999.9)</f>
        <v>-9999.9</v>
      </c>
      <c r="M66" s="243" t="str">
        <f>IF(ISTEXT(Data!O66),Data!O66,"")</f>
        <v>M1</v>
      </c>
      <c r="N66" s="278">
        <f>IF(ISNUMBER(Data!P66),Data!P66,-9999.9)</f>
        <v>-9999.9</v>
      </c>
      <c r="O66" s="242" t="str">
        <f>IF(ISTEXT(Data!S66),Data!S66,"")</f>
        <v>M1</v>
      </c>
      <c r="P66" s="277">
        <f>IF(ISNUMBER(Data!R66),Data!R66,-9999.9)</f>
        <v>-9999.9</v>
      </c>
      <c r="Q66" s="243" t="str">
        <f>IF(ISTEXT(Data!S66),Data!S66,"")</f>
        <v>M1</v>
      </c>
      <c r="R66" s="278">
        <v>-9999.9</v>
      </c>
      <c r="S66" s="262" t="s">
        <v>117</v>
      </c>
      <c r="T66" s="277">
        <f>IF((Data!X66&gt;0),Data!X66*96.062/32.064,-9999.9)</f>
        <v>-9999.9</v>
      </c>
      <c r="U66" s="243" t="str">
        <f>IF(ISTEXT(Data!Y66),Data!Y66,"")</f>
        <v>M1</v>
      </c>
      <c r="V66" s="277">
        <f>IF((Data!AB66&gt;T507),Data!AB66*18.039/14.0067,-9999.9)</f>
        <v>-9999.9</v>
      </c>
      <c r="W66" s="242" t="str">
        <f>IF(ISTEXT(Data!AC66),Data!AC66,"")</f>
        <v>M1</v>
      </c>
      <c r="X66" s="277">
        <f>IF((Data!V66&gt;0),(Data!V66*62.005/14.0067),-9999.9)</f>
        <v>-9999.9</v>
      </c>
      <c r="Y66" s="243" t="str">
        <f>IF(ISTEXT(Data!W66),Data!W66,"")</f>
        <v>M1</v>
      </c>
      <c r="Z66" s="278">
        <f>IF(ISNUMBER(Data!T66),Data!T66,-9999.9)</f>
        <v>-9999.9</v>
      </c>
      <c r="AA66" s="242" t="str">
        <f>IF(ISTEXT(Data!U66),Data!U66,"")</f>
        <v>M1</v>
      </c>
      <c r="AB66" s="277">
        <f>IF(ISNUMBER(Data!AH66),Data!AH66,-9999.9)</f>
        <v>-9999.9</v>
      </c>
      <c r="AC66" s="243" t="str">
        <f>IF(ISTEXT(Data!AI66),Data!AI66,"")</f>
        <v>M1</v>
      </c>
      <c r="AD66" s="278">
        <f>IF(ISNUMBER(Data!AD66),Data!AD66,-9999.9)</f>
        <v>-9999.9</v>
      </c>
      <c r="AE66" s="242" t="str">
        <f>IF(ISTEXT(Data!AE66),Data!AE66,"")</f>
        <v>M1</v>
      </c>
      <c r="AF66" s="277">
        <f>IF(ISNUMBER(Data!AF66),Data!AF66,-9999.9)</f>
        <v>-9999.9</v>
      </c>
      <c r="AG66" s="243" t="str">
        <f>IF(ISTEXT(Data!AG66),Data!AG66,"")</f>
        <v>M1</v>
      </c>
      <c r="AH66" s="278">
        <f>IF(ISNUMBER(Data!Z66),Data!Z66,-9999.9)</f>
        <v>-9999.9</v>
      </c>
      <c r="AI66" s="242" t="str">
        <f>IF(ISTEXT(Data!AA66),Data!AA66,"")</f>
        <v>M1</v>
      </c>
      <c r="AJ66" s="277">
        <v>-9999.9</v>
      </c>
      <c r="AK66" s="261" t="s">
        <v>117</v>
      </c>
      <c r="AL66" s="267" t="str">
        <f>IF(ISTEXT(Data!AJ66),Data!AJ66,"")</f>
        <v/>
      </c>
      <c r="AM66" s="267" t="str">
        <f>IF(ISTEXT(Data!AK66),Data!AK66,"")</f>
        <v/>
      </c>
      <c r="AN66" s="267" t="str">
        <f>IF(ISTEXT(Data!AL66),Data!AL66,"")</f>
        <v/>
      </c>
      <c r="AO66" s="267" t="str">
        <f>IF(ISTEXT(Data!AM66),Data!AM66,"")</f>
        <v/>
      </c>
      <c r="AP66" s="267" t="str">
        <f>IF(ISTEXT(Data!AN66),Data!AN66,"")</f>
        <v/>
      </c>
      <c r="AQ66" s="267" t="str">
        <f>IF(ISTEXT(Data!AO66),Data!AO66,"")</f>
        <v/>
      </c>
    </row>
    <row r="67" spans="1:43" x14ac:dyDescent="0.2">
      <c r="A67" s="120" t="str">
        <f>IF(ISTEXT(Data!A67),Data!A67,"")</f>
        <v/>
      </c>
      <c r="B67" s="250">
        <f>IF(ISREF(Data!B67),Data!B67,"")</f>
        <v>35075</v>
      </c>
      <c r="C67" s="244">
        <v>0.27083333333333298</v>
      </c>
      <c r="D67" s="250">
        <f>IF(ISREF(Data!D67),Data!D67,"")</f>
        <v>35076</v>
      </c>
      <c r="E67" s="244">
        <v>0.27083333333333298</v>
      </c>
      <c r="F67" s="245" t="str">
        <f>IF(ISTEXT(Data!G67),Data!G67,"")</f>
        <v>No Precipitation Occurred</v>
      </c>
      <c r="G67" s="247" t="str">
        <f>IF(ISTEXT(Data!H67),Data!H67,"")</f>
        <v/>
      </c>
      <c r="H67" s="246" t="str">
        <f>IF(ISTEXT(Data!I67),Data!I67,"")</f>
        <v/>
      </c>
      <c r="I67" s="248" t="str">
        <f>IF(ISTEXT(Data!J67),Data!J67,"")</f>
        <v/>
      </c>
      <c r="J67" s="273">
        <f>IF(ISNUMBER(Data!K67),Data!K67,-9999.9)</f>
        <v>-9999.9</v>
      </c>
      <c r="K67" s="242" t="str">
        <f>IF(ISTEXT(Data!L67),Data!L67,"")</f>
        <v>M1</v>
      </c>
      <c r="L67" s="285">
        <f>IF(ISNUMBER(Data!N67),Data!N67,-9999.9)</f>
        <v>-9999.9</v>
      </c>
      <c r="M67" s="243" t="str">
        <f>IF(ISTEXT(Data!O67),Data!O67,"")</f>
        <v>M1</v>
      </c>
      <c r="N67" s="278">
        <f>IF(ISNUMBER(Data!P67),Data!P67,-9999.9)</f>
        <v>-9999.9</v>
      </c>
      <c r="O67" s="242" t="str">
        <f>IF(ISTEXT(Data!S67),Data!S67,"")</f>
        <v>M1</v>
      </c>
      <c r="P67" s="277">
        <f>IF(ISNUMBER(Data!R67),Data!R67,-9999.9)</f>
        <v>-9999.9</v>
      </c>
      <c r="Q67" s="243" t="str">
        <f>IF(ISTEXT(Data!S67),Data!S67,"")</f>
        <v>M1</v>
      </c>
      <c r="R67" s="278">
        <v>-9999.9</v>
      </c>
      <c r="S67" s="262" t="s">
        <v>117</v>
      </c>
      <c r="T67" s="277">
        <f>IF((Data!X67&gt;0),Data!X67*96.062/32.064,-9999.9)</f>
        <v>-9999.9</v>
      </c>
      <c r="U67" s="243" t="str">
        <f>IF(ISTEXT(Data!Y67),Data!Y67,"")</f>
        <v>M1</v>
      </c>
      <c r="V67" s="277">
        <f>IF((Data!AB67&gt;T508),Data!AB67*18.039/14.0067,-9999.9)</f>
        <v>-9999.9</v>
      </c>
      <c r="W67" s="242" t="str">
        <f>IF(ISTEXT(Data!AC67),Data!AC67,"")</f>
        <v>M1</v>
      </c>
      <c r="X67" s="277">
        <f>IF((Data!V67&gt;0),(Data!V67*62.005/14.0067),-9999.9)</f>
        <v>-9999.9</v>
      </c>
      <c r="Y67" s="243" t="str">
        <f>IF(ISTEXT(Data!W67),Data!W67,"")</f>
        <v>M1</v>
      </c>
      <c r="Z67" s="278">
        <f>IF(ISNUMBER(Data!T67),Data!T67,-9999.9)</f>
        <v>-9999.9</v>
      </c>
      <c r="AA67" s="242" t="str">
        <f>IF(ISTEXT(Data!U67),Data!U67,"")</f>
        <v>M1</v>
      </c>
      <c r="AB67" s="277">
        <f>IF(ISNUMBER(Data!AH67),Data!AH67,-9999.9)</f>
        <v>-9999.9</v>
      </c>
      <c r="AC67" s="243" t="str">
        <f>IF(ISTEXT(Data!AI67),Data!AI67,"")</f>
        <v>M1</v>
      </c>
      <c r="AD67" s="278">
        <f>IF(ISNUMBER(Data!AD67),Data!AD67,-9999.9)</f>
        <v>-9999.9</v>
      </c>
      <c r="AE67" s="242" t="str">
        <f>IF(ISTEXT(Data!AE67),Data!AE67,"")</f>
        <v>M1</v>
      </c>
      <c r="AF67" s="277">
        <f>IF(ISNUMBER(Data!AF67),Data!AF67,-9999.9)</f>
        <v>-9999.9</v>
      </c>
      <c r="AG67" s="243" t="str">
        <f>IF(ISTEXT(Data!AG67),Data!AG67,"")</f>
        <v>M1</v>
      </c>
      <c r="AH67" s="278">
        <f>IF(ISNUMBER(Data!Z67),Data!Z67,-9999.9)</f>
        <v>-9999.9</v>
      </c>
      <c r="AI67" s="242" t="str">
        <f>IF(ISTEXT(Data!AA67),Data!AA67,"")</f>
        <v>M1</v>
      </c>
      <c r="AJ67" s="277">
        <v>-9999.9</v>
      </c>
      <c r="AK67" s="261" t="s">
        <v>117</v>
      </c>
      <c r="AL67" s="267" t="str">
        <f>IF(ISTEXT(Data!AJ67),Data!AJ67,"")</f>
        <v/>
      </c>
      <c r="AM67" s="267" t="str">
        <f>IF(ISTEXT(Data!AK67),Data!AK67,"")</f>
        <v/>
      </c>
      <c r="AN67" s="267" t="str">
        <f>IF(ISTEXT(Data!AL67),Data!AL67,"")</f>
        <v/>
      </c>
      <c r="AO67" s="267" t="str">
        <f>IF(ISTEXT(Data!AM67),Data!AM67,"")</f>
        <v/>
      </c>
      <c r="AP67" s="267" t="str">
        <f>IF(ISTEXT(Data!AN67),Data!AN67,"")</f>
        <v/>
      </c>
      <c r="AQ67" s="267" t="str">
        <f>IF(ISTEXT(Data!AO67),Data!AO67,"")</f>
        <v/>
      </c>
    </row>
    <row r="68" spans="1:43" x14ac:dyDescent="0.2">
      <c r="A68" s="120" t="str">
        <f>IF(ISTEXT(Data!A68),Data!A68,"")</f>
        <v/>
      </c>
      <c r="B68" s="250">
        <f>IF(ISREF(Data!B68),Data!B68,"")</f>
        <v>35076</v>
      </c>
      <c r="C68" s="244">
        <v>0.27083333333333298</v>
      </c>
      <c r="D68" s="250">
        <f>IF(ISREF(Data!D68),Data!D68,"")</f>
        <v>35077</v>
      </c>
      <c r="E68" s="244">
        <v>0.27083333333333298</v>
      </c>
      <c r="F68" s="245" t="str">
        <f>IF(ISTEXT(Data!G68),Data!G68,"")</f>
        <v>No Precipitation Occurred</v>
      </c>
      <c r="G68" s="247" t="str">
        <f>IF(ISTEXT(Data!H68),Data!H68,"")</f>
        <v/>
      </c>
      <c r="H68" s="246" t="str">
        <f>IF(ISTEXT(Data!I68),Data!I68,"")</f>
        <v/>
      </c>
      <c r="I68" s="248" t="str">
        <f>IF(ISTEXT(Data!J68),Data!J68,"")</f>
        <v/>
      </c>
      <c r="J68" s="273">
        <f>IF(ISNUMBER(Data!K68),Data!K68,-9999.9)</f>
        <v>-9999.9</v>
      </c>
      <c r="K68" s="242" t="str">
        <f>IF(ISTEXT(Data!L68),Data!L68,"")</f>
        <v>M1</v>
      </c>
      <c r="L68" s="285">
        <f>IF(ISNUMBER(Data!N68),Data!N68,-9999.9)</f>
        <v>-9999.9</v>
      </c>
      <c r="M68" s="243" t="str">
        <f>IF(ISTEXT(Data!O68),Data!O68,"")</f>
        <v>M1</v>
      </c>
      <c r="N68" s="278">
        <f>IF(ISNUMBER(Data!P68),Data!P68,-9999.9)</f>
        <v>-9999.9</v>
      </c>
      <c r="O68" s="242" t="str">
        <f>IF(ISTEXT(Data!S68),Data!S68,"")</f>
        <v>M1</v>
      </c>
      <c r="P68" s="277">
        <f>IF(ISNUMBER(Data!R68),Data!R68,-9999.9)</f>
        <v>-9999.9</v>
      </c>
      <c r="Q68" s="243" t="str">
        <f>IF(ISTEXT(Data!S68),Data!S68,"")</f>
        <v>M1</v>
      </c>
      <c r="R68" s="278">
        <v>-9999.9</v>
      </c>
      <c r="S68" s="262" t="s">
        <v>117</v>
      </c>
      <c r="T68" s="277">
        <f>IF((Data!X68&gt;0),Data!X68*96.062/32.064,-9999.9)</f>
        <v>-9999.9</v>
      </c>
      <c r="U68" s="243" t="str">
        <f>IF(ISTEXT(Data!Y68),Data!Y68,"")</f>
        <v>M1</v>
      </c>
      <c r="V68" s="277">
        <f>IF((Data!AB68&gt;T509),Data!AB68*18.039/14.0067,-9999.9)</f>
        <v>-9999.9</v>
      </c>
      <c r="W68" s="242" t="str">
        <f>IF(ISTEXT(Data!AC68),Data!AC68,"")</f>
        <v>M1</v>
      </c>
      <c r="X68" s="277">
        <f>IF((Data!V68&gt;0),(Data!V68*62.005/14.0067),-9999.9)</f>
        <v>-9999.9</v>
      </c>
      <c r="Y68" s="243" t="str">
        <f>IF(ISTEXT(Data!W68),Data!W68,"")</f>
        <v>M1</v>
      </c>
      <c r="Z68" s="278">
        <f>IF(ISNUMBER(Data!T68),Data!T68,-9999.9)</f>
        <v>-9999.9</v>
      </c>
      <c r="AA68" s="242" t="str">
        <f>IF(ISTEXT(Data!U68),Data!U68,"")</f>
        <v>M1</v>
      </c>
      <c r="AB68" s="277">
        <f>IF(ISNUMBER(Data!AH68),Data!AH68,-9999.9)</f>
        <v>-9999.9</v>
      </c>
      <c r="AC68" s="243" t="str">
        <f>IF(ISTEXT(Data!AI68),Data!AI68,"")</f>
        <v>M1</v>
      </c>
      <c r="AD68" s="278">
        <f>IF(ISNUMBER(Data!AD68),Data!AD68,-9999.9)</f>
        <v>-9999.9</v>
      </c>
      <c r="AE68" s="242" t="str">
        <f>IF(ISTEXT(Data!AE68),Data!AE68,"")</f>
        <v>M1</v>
      </c>
      <c r="AF68" s="277">
        <f>IF(ISNUMBER(Data!AF68),Data!AF68,-9999.9)</f>
        <v>-9999.9</v>
      </c>
      <c r="AG68" s="243" t="str">
        <f>IF(ISTEXT(Data!AG68),Data!AG68,"")</f>
        <v>M1</v>
      </c>
      <c r="AH68" s="278">
        <f>IF(ISNUMBER(Data!Z68),Data!Z68,-9999.9)</f>
        <v>-9999.9</v>
      </c>
      <c r="AI68" s="242" t="str">
        <f>IF(ISTEXT(Data!AA68),Data!AA68,"")</f>
        <v>M1</v>
      </c>
      <c r="AJ68" s="277">
        <v>-9999.9</v>
      </c>
      <c r="AK68" s="261" t="s">
        <v>117</v>
      </c>
      <c r="AL68" s="267" t="str">
        <f>IF(ISTEXT(Data!AJ68),Data!AJ68,"")</f>
        <v/>
      </c>
      <c r="AM68" s="267" t="str">
        <f>IF(ISTEXT(Data!AK68),Data!AK68,"")</f>
        <v/>
      </c>
      <c r="AN68" s="267" t="str">
        <f>IF(ISTEXT(Data!AL68),Data!AL68,"")</f>
        <v/>
      </c>
      <c r="AO68" s="267" t="str">
        <f>IF(ISTEXT(Data!AM68),Data!AM68,"")</f>
        <v/>
      </c>
      <c r="AP68" s="267" t="str">
        <f>IF(ISTEXT(Data!AN68),Data!AN68,"")</f>
        <v/>
      </c>
      <c r="AQ68" s="267" t="str">
        <f>IF(ISTEXT(Data!AO68),Data!AO68,"")</f>
        <v/>
      </c>
    </row>
    <row r="69" spans="1:43" x14ac:dyDescent="0.2">
      <c r="A69" s="120" t="str">
        <f>IF(ISTEXT(Data!A69),Data!A69,"")</f>
        <v/>
      </c>
      <c r="B69" s="250">
        <f>IF(ISREF(Data!B69),Data!B69,"")</f>
        <v>35077</v>
      </c>
      <c r="C69" s="244">
        <v>0.27083333333333298</v>
      </c>
      <c r="D69" s="250">
        <f>IF(ISREF(Data!D69),Data!D69,"")</f>
        <v>35078</v>
      </c>
      <c r="E69" s="244">
        <v>0.27083333333333298</v>
      </c>
      <c r="F69" s="245" t="str">
        <f>IF(ISTEXT(Data!G69),Data!G69,"")</f>
        <v>No Precipitation Occurred</v>
      </c>
      <c r="G69" s="247" t="str">
        <f>IF(ISTEXT(Data!H69),Data!H69,"")</f>
        <v/>
      </c>
      <c r="H69" s="246" t="str">
        <f>IF(ISTEXT(Data!I69),Data!I69,"")</f>
        <v/>
      </c>
      <c r="I69" s="248" t="str">
        <f>IF(ISTEXT(Data!J69),Data!J69,"")</f>
        <v/>
      </c>
      <c r="J69" s="273">
        <f>IF(ISNUMBER(Data!K69),Data!K69,-9999.9)</f>
        <v>-9999.9</v>
      </c>
      <c r="K69" s="242" t="str">
        <f>IF(ISTEXT(Data!L69),Data!L69,"")</f>
        <v>M1</v>
      </c>
      <c r="L69" s="285">
        <f>IF(ISNUMBER(Data!N69),Data!N69,-9999.9)</f>
        <v>-9999.9</v>
      </c>
      <c r="M69" s="243" t="str">
        <f>IF(ISTEXT(Data!O69),Data!O69,"")</f>
        <v>M1</v>
      </c>
      <c r="N69" s="278">
        <f>IF(ISNUMBER(Data!P69),Data!P69,-9999.9)</f>
        <v>-9999.9</v>
      </c>
      <c r="O69" s="242" t="str">
        <f>IF(ISTEXT(Data!S69),Data!S69,"")</f>
        <v>M1</v>
      </c>
      <c r="P69" s="277">
        <f>IF(ISNUMBER(Data!R69),Data!R69,-9999.9)</f>
        <v>-9999.9</v>
      </c>
      <c r="Q69" s="243" t="str">
        <f>IF(ISTEXT(Data!S69),Data!S69,"")</f>
        <v>M1</v>
      </c>
      <c r="R69" s="278">
        <v>-9999.9</v>
      </c>
      <c r="S69" s="262" t="s">
        <v>117</v>
      </c>
      <c r="T69" s="277">
        <f>IF((Data!X69&gt;0),Data!X69*96.062/32.064,-9999.9)</f>
        <v>-9999.9</v>
      </c>
      <c r="U69" s="243" t="str">
        <f>IF(ISTEXT(Data!Y69),Data!Y69,"")</f>
        <v>M1</v>
      </c>
      <c r="V69" s="277">
        <f>IF((Data!AB69&gt;T510),Data!AB69*18.039/14.0067,-9999.9)</f>
        <v>-9999.9</v>
      </c>
      <c r="W69" s="242" t="str">
        <f>IF(ISTEXT(Data!AC69),Data!AC69,"")</f>
        <v>M1</v>
      </c>
      <c r="X69" s="277">
        <f>IF((Data!V69&gt;0),(Data!V69*62.005/14.0067),-9999.9)</f>
        <v>-9999.9</v>
      </c>
      <c r="Y69" s="243" t="str">
        <f>IF(ISTEXT(Data!W69),Data!W69,"")</f>
        <v>M1</v>
      </c>
      <c r="Z69" s="278">
        <f>IF(ISNUMBER(Data!T69),Data!T69,-9999.9)</f>
        <v>-9999.9</v>
      </c>
      <c r="AA69" s="242" t="str">
        <f>IF(ISTEXT(Data!U69),Data!U69,"")</f>
        <v>M1</v>
      </c>
      <c r="AB69" s="277">
        <f>IF(ISNUMBER(Data!AH69),Data!AH69,-9999.9)</f>
        <v>-9999.9</v>
      </c>
      <c r="AC69" s="243" t="str">
        <f>IF(ISTEXT(Data!AI69),Data!AI69,"")</f>
        <v>M1</v>
      </c>
      <c r="AD69" s="278">
        <f>IF(ISNUMBER(Data!AD69),Data!AD69,-9999.9)</f>
        <v>-9999.9</v>
      </c>
      <c r="AE69" s="242" t="str">
        <f>IF(ISTEXT(Data!AE69),Data!AE69,"")</f>
        <v>M1</v>
      </c>
      <c r="AF69" s="277">
        <f>IF(ISNUMBER(Data!AF69),Data!AF69,-9999.9)</f>
        <v>-9999.9</v>
      </c>
      <c r="AG69" s="243" t="str">
        <f>IF(ISTEXT(Data!AG69),Data!AG69,"")</f>
        <v>M1</v>
      </c>
      <c r="AH69" s="278">
        <f>IF(ISNUMBER(Data!Z69),Data!Z69,-9999.9)</f>
        <v>-9999.9</v>
      </c>
      <c r="AI69" s="242" t="str">
        <f>IF(ISTEXT(Data!AA69),Data!AA69,"")</f>
        <v>M1</v>
      </c>
      <c r="AJ69" s="277">
        <v>-9999.9</v>
      </c>
      <c r="AK69" s="261" t="s">
        <v>117</v>
      </c>
      <c r="AL69" s="267" t="str">
        <f>IF(ISTEXT(Data!AJ69),Data!AJ69,"")</f>
        <v/>
      </c>
      <c r="AM69" s="267" t="str">
        <f>IF(ISTEXT(Data!AK69),Data!AK69,"")</f>
        <v/>
      </c>
      <c r="AN69" s="267" t="str">
        <f>IF(ISTEXT(Data!AL69),Data!AL69,"")</f>
        <v/>
      </c>
      <c r="AO69" s="267" t="str">
        <f>IF(ISTEXT(Data!AM69),Data!AM69,"")</f>
        <v/>
      </c>
      <c r="AP69" s="267" t="str">
        <f>IF(ISTEXT(Data!AN69),Data!AN69,"")</f>
        <v/>
      </c>
      <c r="AQ69" s="267" t="str">
        <f>IF(ISTEXT(Data!AO69),Data!AO69,"")</f>
        <v/>
      </c>
    </row>
    <row r="70" spans="1:43" x14ac:dyDescent="0.2">
      <c r="A70" s="120" t="str">
        <f>IF(ISTEXT(Data!A70),Data!A70,"")</f>
        <v/>
      </c>
      <c r="B70" s="250">
        <f>IF(ISREF(Data!B70),Data!B70,"")</f>
        <v>35078</v>
      </c>
      <c r="C70" s="244">
        <v>0.27083333333333298</v>
      </c>
      <c r="D70" s="250">
        <f>IF(ISREF(Data!D70),Data!D70,"")</f>
        <v>35079</v>
      </c>
      <c r="E70" s="244">
        <v>0.27083333333333298</v>
      </c>
      <c r="F70" s="245" t="str">
        <f>IF(ISTEXT(Data!G70),Data!G70,"")</f>
        <v>No Precipitation Occurred</v>
      </c>
      <c r="G70" s="247" t="str">
        <f>IF(ISTEXT(Data!H70),Data!H70,"")</f>
        <v/>
      </c>
      <c r="H70" s="246" t="str">
        <f>IF(ISTEXT(Data!I70),Data!I70,"")</f>
        <v/>
      </c>
      <c r="I70" s="248" t="str">
        <f>IF(ISTEXT(Data!J70),Data!J70,"")</f>
        <v/>
      </c>
      <c r="J70" s="273">
        <f>IF(ISNUMBER(Data!K70),Data!K70,-9999.9)</f>
        <v>-9999.9</v>
      </c>
      <c r="K70" s="242" t="str">
        <f>IF(ISTEXT(Data!L70),Data!L70,"")</f>
        <v>M1</v>
      </c>
      <c r="L70" s="285">
        <f>IF(ISNUMBER(Data!N70),Data!N70,-9999.9)</f>
        <v>-9999.9</v>
      </c>
      <c r="M70" s="243" t="str">
        <f>IF(ISTEXT(Data!O70),Data!O70,"")</f>
        <v>M1</v>
      </c>
      <c r="N70" s="278">
        <f>IF(ISNUMBER(Data!P70),Data!P70,-9999.9)</f>
        <v>-9999.9</v>
      </c>
      <c r="O70" s="242" t="str">
        <f>IF(ISTEXT(Data!S70),Data!S70,"")</f>
        <v>M1</v>
      </c>
      <c r="P70" s="277">
        <f>IF(ISNUMBER(Data!R70),Data!R70,-9999.9)</f>
        <v>-9999.9</v>
      </c>
      <c r="Q70" s="243" t="str">
        <f>IF(ISTEXT(Data!S70),Data!S70,"")</f>
        <v>M1</v>
      </c>
      <c r="R70" s="278">
        <v>-9999.9</v>
      </c>
      <c r="S70" s="262" t="s">
        <v>117</v>
      </c>
      <c r="T70" s="277">
        <f>IF((Data!X70&gt;0),Data!X70*96.062/32.064,-9999.9)</f>
        <v>-9999.9</v>
      </c>
      <c r="U70" s="243" t="str">
        <f>IF(ISTEXT(Data!Y70),Data!Y70,"")</f>
        <v>M1</v>
      </c>
      <c r="V70" s="277">
        <f>IF((Data!AB70&gt;T511),Data!AB70*18.039/14.0067,-9999.9)</f>
        <v>-9999.9</v>
      </c>
      <c r="W70" s="242" t="str">
        <f>IF(ISTEXT(Data!AC70),Data!AC70,"")</f>
        <v>M1</v>
      </c>
      <c r="X70" s="277">
        <f>IF((Data!V70&gt;0),(Data!V70*62.005/14.0067),-9999.9)</f>
        <v>-9999.9</v>
      </c>
      <c r="Y70" s="243" t="str">
        <f>IF(ISTEXT(Data!W70),Data!W70,"")</f>
        <v>M1</v>
      </c>
      <c r="Z70" s="278">
        <f>IF(ISNUMBER(Data!T70),Data!T70,-9999.9)</f>
        <v>-9999.9</v>
      </c>
      <c r="AA70" s="242" t="str">
        <f>IF(ISTEXT(Data!U70),Data!U70,"")</f>
        <v>M1</v>
      </c>
      <c r="AB70" s="277">
        <f>IF(ISNUMBER(Data!AH70),Data!AH70,-9999.9)</f>
        <v>-9999.9</v>
      </c>
      <c r="AC70" s="243" t="str">
        <f>IF(ISTEXT(Data!AI70),Data!AI70,"")</f>
        <v>M1</v>
      </c>
      <c r="AD70" s="278">
        <f>IF(ISNUMBER(Data!AD70),Data!AD70,-9999.9)</f>
        <v>-9999.9</v>
      </c>
      <c r="AE70" s="242" t="str">
        <f>IF(ISTEXT(Data!AE70),Data!AE70,"")</f>
        <v>M1</v>
      </c>
      <c r="AF70" s="277">
        <f>IF(ISNUMBER(Data!AF70),Data!AF70,-9999.9)</f>
        <v>-9999.9</v>
      </c>
      <c r="AG70" s="243" t="str">
        <f>IF(ISTEXT(Data!AG70),Data!AG70,"")</f>
        <v>M1</v>
      </c>
      <c r="AH70" s="278">
        <f>IF(ISNUMBER(Data!Z70),Data!Z70,-9999.9)</f>
        <v>-9999.9</v>
      </c>
      <c r="AI70" s="242" t="str">
        <f>IF(ISTEXT(Data!AA70),Data!AA70,"")</f>
        <v>M1</v>
      </c>
      <c r="AJ70" s="277">
        <v>-9999.9</v>
      </c>
      <c r="AK70" s="261" t="s">
        <v>117</v>
      </c>
      <c r="AL70" s="267" t="str">
        <f>IF(ISTEXT(Data!AJ70),Data!AJ70,"")</f>
        <v/>
      </c>
      <c r="AM70" s="267" t="str">
        <f>IF(ISTEXT(Data!AK70),Data!AK70,"")</f>
        <v/>
      </c>
      <c r="AN70" s="267" t="str">
        <f>IF(ISTEXT(Data!AL70),Data!AL70,"")</f>
        <v/>
      </c>
      <c r="AO70" s="267" t="str">
        <f>IF(ISTEXT(Data!AM70),Data!AM70,"")</f>
        <v/>
      </c>
      <c r="AP70" s="267" t="str">
        <f>IF(ISTEXT(Data!AN70),Data!AN70,"")</f>
        <v/>
      </c>
      <c r="AQ70" s="267" t="str">
        <f>IF(ISTEXT(Data!AO70),Data!AO70,"")</f>
        <v/>
      </c>
    </row>
    <row r="71" spans="1:43" x14ac:dyDescent="0.2">
      <c r="A71" s="120" t="str">
        <f>IF(ISTEXT(Data!A71),Data!A71,"")</f>
        <v/>
      </c>
      <c r="B71" s="250">
        <f>IF(ISREF(Data!B71),Data!B71,"")</f>
        <v>35079</v>
      </c>
      <c r="C71" s="244">
        <v>0.27083333333333298</v>
      </c>
      <c r="D71" s="250">
        <f>IF(ISREF(Data!D71),Data!D71,"")</f>
        <v>35080</v>
      </c>
      <c r="E71" s="244">
        <v>0.27083333333333298</v>
      </c>
      <c r="F71" s="245" t="str">
        <f>IF(ISTEXT(Data!G71),Data!G71,"")</f>
        <v>No Precipitation Occurred</v>
      </c>
      <c r="G71" s="247" t="str">
        <f>IF(ISTEXT(Data!H71),Data!H71,"")</f>
        <v/>
      </c>
      <c r="H71" s="246" t="str">
        <f>IF(ISTEXT(Data!I71),Data!I71,"")</f>
        <v/>
      </c>
      <c r="I71" s="248" t="str">
        <f>IF(ISTEXT(Data!J71),Data!J71,"")</f>
        <v/>
      </c>
      <c r="J71" s="273">
        <f>IF(ISNUMBER(Data!K71),Data!K71,-9999.9)</f>
        <v>-9999.9</v>
      </c>
      <c r="K71" s="242" t="str">
        <f>IF(ISTEXT(Data!L71),Data!L71,"")</f>
        <v>M1</v>
      </c>
      <c r="L71" s="285">
        <f>IF(ISNUMBER(Data!N71),Data!N71,-9999.9)</f>
        <v>-9999.9</v>
      </c>
      <c r="M71" s="243" t="str">
        <f>IF(ISTEXT(Data!O71),Data!O71,"")</f>
        <v>M1</v>
      </c>
      <c r="N71" s="278">
        <f>IF(ISNUMBER(Data!P71),Data!P71,-9999.9)</f>
        <v>-9999.9</v>
      </c>
      <c r="O71" s="242" t="str">
        <f>IF(ISTEXT(Data!S71),Data!S71,"")</f>
        <v>M1</v>
      </c>
      <c r="P71" s="277">
        <f>IF(ISNUMBER(Data!R71),Data!R71,-9999.9)</f>
        <v>-9999.9</v>
      </c>
      <c r="Q71" s="243" t="str">
        <f>IF(ISTEXT(Data!S71),Data!S71,"")</f>
        <v>M1</v>
      </c>
      <c r="R71" s="278">
        <v>-9999.9</v>
      </c>
      <c r="S71" s="262" t="s">
        <v>117</v>
      </c>
      <c r="T71" s="277">
        <f>IF((Data!X71&gt;0),Data!X71*96.062/32.064,-9999.9)</f>
        <v>-9999.9</v>
      </c>
      <c r="U71" s="243" t="str">
        <f>IF(ISTEXT(Data!Y71),Data!Y71,"")</f>
        <v>M1</v>
      </c>
      <c r="V71" s="277">
        <f>IF((Data!AB71&gt;T512),Data!AB71*18.039/14.0067,-9999.9)</f>
        <v>-9999.9</v>
      </c>
      <c r="W71" s="242" t="str">
        <f>IF(ISTEXT(Data!AC71),Data!AC71,"")</f>
        <v>M1</v>
      </c>
      <c r="X71" s="277">
        <f>IF((Data!V71&gt;0),(Data!V71*62.005/14.0067),-9999.9)</f>
        <v>-9999.9</v>
      </c>
      <c r="Y71" s="243" t="str">
        <f>IF(ISTEXT(Data!W71),Data!W71,"")</f>
        <v>M1</v>
      </c>
      <c r="Z71" s="278">
        <f>IF(ISNUMBER(Data!T71),Data!T71,-9999.9)</f>
        <v>-9999.9</v>
      </c>
      <c r="AA71" s="242" t="str">
        <f>IF(ISTEXT(Data!U71),Data!U71,"")</f>
        <v>M1</v>
      </c>
      <c r="AB71" s="277">
        <f>IF(ISNUMBER(Data!AH71),Data!AH71,-9999.9)</f>
        <v>-9999.9</v>
      </c>
      <c r="AC71" s="243" t="str">
        <f>IF(ISTEXT(Data!AI71),Data!AI71,"")</f>
        <v>M1</v>
      </c>
      <c r="AD71" s="278">
        <f>IF(ISNUMBER(Data!AD71),Data!AD71,-9999.9)</f>
        <v>-9999.9</v>
      </c>
      <c r="AE71" s="242" t="str">
        <f>IF(ISTEXT(Data!AE71),Data!AE71,"")</f>
        <v>M1</v>
      </c>
      <c r="AF71" s="277">
        <f>IF(ISNUMBER(Data!AF71),Data!AF71,-9999.9)</f>
        <v>-9999.9</v>
      </c>
      <c r="AG71" s="243" t="str">
        <f>IF(ISTEXT(Data!AG71),Data!AG71,"")</f>
        <v>M1</v>
      </c>
      <c r="AH71" s="278">
        <f>IF(ISNUMBER(Data!Z71),Data!Z71,-9999.9)</f>
        <v>-9999.9</v>
      </c>
      <c r="AI71" s="242" t="str">
        <f>IF(ISTEXT(Data!AA71),Data!AA71,"")</f>
        <v>M1</v>
      </c>
      <c r="AJ71" s="277">
        <v>-9999.9</v>
      </c>
      <c r="AK71" s="261" t="s">
        <v>117</v>
      </c>
      <c r="AL71" s="267" t="str">
        <f>IF(ISTEXT(Data!AJ71),Data!AJ71,"")</f>
        <v/>
      </c>
      <c r="AM71" s="267" t="str">
        <f>IF(ISTEXT(Data!AK71),Data!AK71,"")</f>
        <v/>
      </c>
      <c r="AN71" s="267" t="str">
        <f>IF(ISTEXT(Data!AL71),Data!AL71,"")</f>
        <v/>
      </c>
      <c r="AO71" s="267" t="str">
        <f>IF(ISTEXT(Data!AM71),Data!AM71,"")</f>
        <v/>
      </c>
      <c r="AP71" s="267" t="str">
        <f>IF(ISTEXT(Data!AN71),Data!AN71,"")</f>
        <v/>
      </c>
      <c r="AQ71" s="267" t="str">
        <f>IF(ISTEXT(Data!AO71),Data!AO71,"")</f>
        <v/>
      </c>
    </row>
    <row r="72" spans="1:43" x14ac:dyDescent="0.2">
      <c r="A72" s="120" t="str">
        <f>IF(ISTEXT(Data!A72),Data!A72,"")</f>
        <v/>
      </c>
      <c r="B72" s="250">
        <f>IF(ISREF(Data!B72),Data!B72,"")</f>
        <v>35080</v>
      </c>
      <c r="C72" s="244">
        <v>0.27083333333333298</v>
      </c>
      <c r="D72" s="250">
        <f>IF(ISREF(Data!D72),Data!D72,"")</f>
        <v>35081</v>
      </c>
      <c r="E72" s="244">
        <v>0.27083333333333298</v>
      </c>
      <c r="F72" s="245" t="str">
        <f>IF(ISTEXT(Data!G72),Data!G72,"")</f>
        <v>No Precipitation Occurred</v>
      </c>
      <c r="G72" s="247" t="str">
        <f>IF(ISTEXT(Data!H72),Data!H72,"")</f>
        <v/>
      </c>
      <c r="H72" s="246" t="str">
        <f>IF(ISTEXT(Data!I72),Data!I72,"")</f>
        <v/>
      </c>
      <c r="I72" s="248" t="str">
        <f>IF(ISTEXT(Data!J72),Data!J72,"")</f>
        <v/>
      </c>
      <c r="J72" s="273">
        <f>IF(ISNUMBER(Data!K72),Data!K72,-9999.9)</f>
        <v>-9999.9</v>
      </c>
      <c r="K72" s="242" t="str">
        <f>IF(ISTEXT(Data!L72),Data!L72,"")</f>
        <v>M1</v>
      </c>
      <c r="L72" s="285">
        <f>IF(ISNUMBER(Data!N72),Data!N72,-9999.9)</f>
        <v>-9999.9</v>
      </c>
      <c r="M72" s="243" t="str">
        <f>IF(ISTEXT(Data!O72),Data!O72,"")</f>
        <v>M1</v>
      </c>
      <c r="N72" s="278">
        <f>IF(ISNUMBER(Data!P72),Data!P72,-9999.9)</f>
        <v>-9999.9</v>
      </c>
      <c r="O72" s="242" t="str">
        <f>IF(ISTEXT(Data!S72),Data!S72,"")</f>
        <v>M1</v>
      </c>
      <c r="P72" s="277">
        <f>IF(ISNUMBER(Data!R72),Data!R72,-9999.9)</f>
        <v>-9999.9</v>
      </c>
      <c r="Q72" s="243" t="str">
        <f>IF(ISTEXT(Data!S72),Data!S72,"")</f>
        <v>M1</v>
      </c>
      <c r="R72" s="278">
        <v>-9999.9</v>
      </c>
      <c r="S72" s="262" t="s">
        <v>117</v>
      </c>
      <c r="T72" s="277">
        <f>IF((Data!X72&gt;0),Data!X72*96.062/32.064,-9999.9)</f>
        <v>-9999.9</v>
      </c>
      <c r="U72" s="243" t="str">
        <f>IF(ISTEXT(Data!Y72),Data!Y72,"")</f>
        <v>M1</v>
      </c>
      <c r="V72" s="277">
        <f>IF((Data!AB72&gt;T513),Data!AB72*18.039/14.0067,-9999.9)</f>
        <v>-9999.9</v>
      </c>
      <c r="W72" s="242" t="str">
        <f>IF(ISTEXT(Data!AC72),Data!AC72,"")</f>
        <v>M1</v>
      </c>
      <c r="X72" s="277">
        <f>IF((Data!V72&gt;0),(Data!V72*62.005/14.0067),-9999.9)</f>
        <v>-9999.9</v>
      </c>
      <c r="Y72" s="243" t="str">
        <f>IF(ISTEXT(Data!W72),Data!W72,"")</f>
        <v>M1</v>
      </c>
      <c r="Z72" s="278">
        <f>IF(ISNUMBER(Data!T72),Data!T72,-9999.9)</f>
        <v>-9999.9</v>
      </c>
      <c r="AA72" s="242" t="str">
        <f>IF(ISTEXT(Data!U72),Data!U72,"")</f>
        <v>M1</v>
      </c>
      <c r="AB72" s="277">
        <f>IF(ISNUMBER(Data!AH72),Data!AH72,-9999.9)</f>
        <v>-9999.9</v>
      </c>
      <c r="AC72" s="243" t="str">
        <f>IF(ISTEXT(Data!AI72),Data!AI72,"")</f>
        <v>M1</v>
      </c>
      <c r="AD72" s="278">
        <f>IF(ISNUMBER(Data!AD72),Data!AD72,-9999.9)</f>
        <v>-9999.9</v>
      </c>
      <c r="AE72" s="242" t="str">
        <f>IF(ISTEXT(Data!AE72),Data!AE72,"")</f>
        <v>M1</v>
      </c>
      <c r="AF72" s="277">
        <f>IF(ISNUMBER(Data!AF72),Data!AF72,-9999.9)</f>
        <v>-9999.9</v>
      </c>
      <c r="AG72" s="243" t="str">
        <f>IF(ISTEXT(Data!AG72),Data!AG72,"")</f>
        <v>M1</v>
      </c>
      <c r="AH72" s="278">
        <f>IF(ISNUMBER(Data!Z72),Data!Z72,-9999.9)</f>
        <v>-9999.9</v>
      </c>
      <c r="AI72" s="242" t="str">
        <f>IF(ISTEXT(Data!AA72),Data!AA72,"")</f>
        <v>M1</v>
      </c>
      <c r="AJ72" s="277">
        <v>-9999.9</v>
      </c>
      <c r="AK72" s="261" t="s">
        <v>117</v>
      </c>
      <c r="AL72" s="267" t="str">
        <f>IF(ISTEXT(Data!AJ72),Data!AJ72,"")</f>
        <v/>
      </c>
      <c r="AM72" s="267" t="str">
        <f>IF(ISTEXT(Data!AK72),Data!AK72,"")</f>
        <v/>
      </c>
      <c r="AN72" s="267" t="str">
        <f>IF(ISTEXT(Data!AL72),Data!AL72,"")</f>
        <v/>
      </c>
      <c r="AO72" s="267" t="str">
        <f>IF(ISTEXT(Data!AM72),Data!AM72,"")</f>
        <v/>
      </c>
      <c r="AP72" s="267" t="str">
        <f>IF(ISTEXT(Data!AN72),Data!AN72,"")</f>
        <v/>
      </c>
      <c r="AQ72" s="267" t="str">
        <f>IF(ISTEXT(Data!AO72),Data!AO72,"")</f>
        <v/>
      </c>
    </row>
    <row r="73" spans="1:43" x14ac:dyDescent="0.2">
      <c r="A73" s="120" t="str">
        <f>IF(ISTEXT(Data!A73),Data!A73,"")</f>
        <v/>
      </c>
      <c r="B73" s="250">
        <f>IF(ISREF(Data!B73),Data!B73,"")</f>
        <v>35081</v>
      </c>
      <c r="C73" s="244">
        <v>0.27083333333333298</v>
      </c>
      <c r="D73" s="250">
        <f>IF(ISREF(Data!D73),Data!D73,"")</f>
        <v>35082</v>
      </c>
      <c r="E73" s="244">
        <v>0.27083333333333298</v>
      </c>
      <c r="F73" s="245" t="str">
        <f>IF(ISTEXT(Data!G73),Data!G73,"")</f>
        <v>No Precipitation Occurred</v>
      </c>
      <c r="G73" s="247" t="str">
        <f>IF(ISTEXT(Data!H73),Data!H73,"")</f>
        <v/>
      </c>
      <c r="H73" s="246" t="str">
        <f>IF(ISTEXT(Data!I73),Data!I73,"")</f>
        <v/>
      </c>
      <c r="I73" s="248" t="str">
        <f>IF(ISTEXT(Data!J73),Data!J73,"")</f>
        <v/>
      </c>
      <c r="J73" s="273">
        <f>IF(ISNUMBER(Data!K73),Data!K73,-9999.9)</f>
        <v>-9999.9</v>
      </c>
      <c r="K73" s="242" t="str">
        <f>IF(ISTEXT(Data!L73),Data!L73,"")</f>
        <v>M1</v>
      </c>
      <c r="L73" s="285">
        <f>IF(ISNUMBER(Data!N73),Data!N73,-9999.9)</f>
        <v>-9999.9</v>
      </c>
      <c r="M73" s="243" t="str">
        <f>IF(ISTEXT(Data!O73),Data!O73,"")</f>
        <v>M1</v>
      </c>
      <c r="N73" s="278">
        <f>IF(ISNUMBER(Data!P73),Data!P73,-9999.9)</f>
        <v>-9999.9</v>
      </c>
      <c r="O73" s="242" t="str">
        <f>IF(ISTEXT(Data!S73),Data!S73,"")</f>
        <v>M1</v>
      </c>
      <c r="P73" s="277">
        <f>IF(ISNUMBER(Data!R73),Data!R73,-9999.9)</f>
        <v>-9999.9</v>
      </c>
      <c r="Q73" s="243" t="str">
        <f>IF(ISTEXT(Data!S73),Data!S73,"")</f>
        <v>M1</v>
      </c>
      <c r="R73" s="278">
        <v>-9999.9</v>
      </c>
      <c r="S73" s="262" t="s">
        <v>117</v>
      </c>
      <c r="T73" s="277">
        <f>IF((Data!X73&gt;0),Data!X73*96.062/32.064,-9999.9)</f>
        <v>-9999.9</v>
      </c>
      <c r="U73" s="243" t="str">
        <f>IF(ISTEXT(Data!Y73),Data!Y73,"")</f>
        <v>M1</v>
      </c>
      <c r="V73" s="277">
        <f>IF((Data!AB73&gt;T514),Data!AB73*18.039/14.0067,-9999.9)</f>
        <v>-9999.9</v>
      </c>
      <c r="W73" s="242" t="str">
        <f>IF(ISTEXT(Data!AC73),Data!AC73,"")</f>
        <v>M1</v>
      </c>
      <c r="X73" s="277">
        <f>IF((Data!V73&gt;0),(Data!V73*62.005/14.0067),-9999.9)</f>
        <v>-9999.9</v>
      </c>
      <c r="Y73" s="243" t="str">
        <f>IF(ISTEXT(Data!W73),Data!W73,"")</f>
        <v>M1</v>
      </c>
      <c r="Z73" s="278">
        <f>IF(ISNUMBER(Data!T73),Data!T73,-9999.9)</f>
        <v>-9999.9</v>
      </c>
      <c r="AA73" s="242" t="str">
        <f>IF(ISTEXT(Data!U73),Data!U73,"")</f>
        <v>M1</v>
      </c>
      <c r="AB73" s="277">
        <f>IF(ISNUMBER(Data!AH73),Data!AH73,-9999.9)</f>
        <v>-9999.9</v>
      </c>
      <c r="AC73" s="243" t="str">
        <f>IF(ISTEXT(Data!AI73),Data!AI73,"")</f>
        <v>M1</v>
      </c>
      <c r="AD73" s="278">
        <f>IF(ISNUMBER(Data!AD73),Data!AD73,-9999.9)</f>
        <v>-9999.9</v>
      </c>
      <c r="AE73" s="242" t="str">
        <f>IF(ISTEXT(Data!AE73),Data!AE73,"")</f>
        <v>M1</v>
      </c>
      <c r="AF73" s="277">
        <f>IF(ISNUMBER(Data!AF73),Data!AF73,-9999.9)</f>
        <v>-9999.9</v>
      </c>
      <c r="AG73" s="243" t="str">
        <f>IF(ISTEXT(Data!AG73),Data!AG73,"")</f>
        <v>M1</v>
      </c>
      <c r="AH73" s="278">
        <f>IF(ISNUMBER(Data!Z73),Data!Z73,-9999.9)</f>
        <v>-9999.9</v>
      </c>
      <c r="AI73" s="242" t="str">
        <f>IF(ISTEXT(Data!AA73),Data!AA73,"")</f>
        <v>M1</v>
      </c>
      <c r="AJ73" s="277">
        <v>-9999.9</v>
      </c>
      <c r="AK73" s="261" t="s">
        <v>117</v>
      </c>
      <c r="AL73" s="267" t="str">
        <f>IF(ISTEXT(Data!AJ73),Data!AJ73,"")</f>
        <v/>
      </c>
      <c r="AM73" s="267" t="str">
        <f>IF(ISTEXT(Data!AK73),Data!AK73,"")</f>
        <v/>
      </c>
      <c r="AN73" s="267" t="str">
        <f>IF(ISTEXT(Data!AL73),Data!AL73,"")</f>
        <v/>
      </c>
      <c r="AO73" s="267" t="str">
        <f>IF(ISTEXT(Data!AM73),Data!AM73,"")</f>
        <v/>
      </c>
      <c r="AP73" s="267" t="str">
        <f>IF(ISTEXT(Data!AN73),Data!AN73,"")</f>
        <v/>
      </c>
      <c r="AQ73" s="267" t="str">
        <f>IF(ISTEXT(Data!AO73),Data!AO73,"")</f>
        <v/>
      </c>
    </row>
    <row r="74" spans="1:43" x14ac:dyDescent="0.2">
      <c r="A74" s="120" t="str">
        <f>IF(ISTEXT(Data!A74),Data!A74,"")</f>
        <v/>
      </c>
      <c r="B74" s="250">
        <f>IF(ISREF(Data!B74),Data!B74,"")</f>
        <v>35082</v>
      </c>
      <c r="C74" s="244">
        <v>0.27083333333333298</v>
      </c>
      <c r="D74" s="250">
        <f>IF(ISREF(Data!D74),Data!D74,"")</f>
        <v>35083</v>
      </c>
      <c r="E74" s="244">
        <v>0.27083333333333298</v>
      </c>
      <c r="F74" s="245" t="str">
        <f>IF(ISTEXT(Data!G74),Data!G74,"")</f>
        <v>No Precipitation Occurred</v>
      </c>
      <c r="G74" s="247" t="str">
        <f>IF(ISTEXT(Data!H74),Data!H74,"")</f>
        <v/>
      </c>
      <c r="H74" s="246" t="str">
        <f>IF(ISTEXT(Data!I74),Data!I74,"")</f>
        <v/>
      </c>
      <c r="I74" s="248" t="str">
        <f>IF(ISTEXT(Data!J74),Data!J74,"")</f>
        <v/>
      </c>
      <c r="J74" s="273">
        <f>IF(ISNUMBER(Data!K74),Data!K74,-9999.9)</f>
        <v>-9999.9</v>
      </c>
      <c r="K74" s="242" t="str">
        <f>IF(ISTEXT(Data!L74),Data!L74,"")</f>
        <v>M1</v>
      </c>
      <c r="L74" s="285">
        <f>IF(ISNUMBER(Data!N74),Data!N74,-9999.9)</f>
        <v>-9999.9</v>
      </c>
      <c r="M74" s="243" t="str">
        <f>IF(ISTEXT(Data!O74),Data!O74,"")</f>
        <v>M1</v>
      </c>
      <c r="N74" s="278">
        <f>IF(ISNUMBER(Data!P74),Data!P74,-9999.9)</f>
        <v>-9999.9</v>
      </c>
      <c r="O74" s="242" t="str">
        <f>IF(ISTEXT(Data!S74),Data!S74,"")</f>
        <v>M1</v>
      </c>
      <c r="P74" s="277">
        <f>IF(ISNUMBER(Data!R74),Data!R74,-9999.9)</f>
        <v>-9999.9</v>
      </c>
      <c r="Q74" s="243" t="str">
        <f>IF(ISTEXT(Data!S74),Data!S74,"")</f>
        <v>M1</v>
      </c>
      <c r="R74" s="278">
        <v>-9999.9</v>
      </c>
      <c r="S74" s="262" t="s">
        <v>117</v>
      </c>
      <c r="T74" s="277">
        <f>IF((Data!X74&gt;0),Data!X74*96.062/32.064,-9999.9)</f>
        <v>-9999.9</v>
      </c>
      <c r="U74" s="243" t="str">
        <f>IF(ISTEXT(Data!Y74),Data!Y74,"")</f>
        <v>M1</v>
      </c>
      <c r="V74" s="277">
        <f>IF((Data!AB74&gt;T515),Data!AB74*18.039/14.0067,-9999.9)</f>
        <v>-9999.9</v>
      </c>
      <c r="W74" s="242" t="str">
        <f>IF(ISTEXT(Data!AC74),Data!AC74,"")</f>
        <v>M1</v>
      </c>
      <c r="X74" s="277">
        <f>IF((Data!V74&gt;0),(Data!V74*62.005/14.0067),-9999.9)</f>
        <v>-9999.9</v>
      </c>
      <c r="Y74" s="243" t="str">
        <f>IF(ISTEXT(Data!W74),Data!W74,"")</f>
        <v>M1</v>
      </c>
      <c r="Z74" s="278">
        <f>IF(ISNUMBER(Data!T74),Data!T74,-9999.9)</f>
        <v>-9999.9</v>
      </c>
      <c r="AA74" s="242" t="str">
        <f>IF(ISTEXT(Data!U74),Data!U74,"")</f>
        <v>M1</v>
      </c>
      <c r="AB74" s="277">
        <f>IF(ISNUMBER(Data!AH74),Data!AH74,-9999.9)</f>
        <v>-9999.9</v>
      </c>
      <c r="AC74" s="243" t="str">
        <f>IF(ISTEXT(Data!AI74),Data!AI74,"")</f>
        <v>M1</v>
      </c>
      <c r="AD74" s="278">
        <f>IF(ISNUMBER(Data!AD74),Data!AD74,-9999.9)</f>
        <v>-9999.9</v>
      </c>
      <c r="AE74" s="242" t="str">
        <f>IF(ISTEXT(Data!AE74),Data!AE74,"")</f>
        <v>M1</v>
      </c>
      <c r="AF74" s="277">
        <f>IF(ISNUMBER(Data!AF74),Data!AF74,-9999.9)</f>
        <v>-9999.9</v>
      </c>
      <c r="AG74" s="243" t="str">
        <f>IF(ISTEXT(Data!AG74),Data!AG74,"")</f>
        <v>M1</v>
      </c>
      <c r="AH74" s="278">
        <f>IF(ISNUMBER(Data!Z74),Data!Z74,-9999.9)</f>
        <v>-9999.9</v>
      </c>
      <c r="AI74" s="242" t="str">
        <f>IF(ISTEXT(Data!AA74),Data!AA74,"")</f>
        <v>M1</v>
      </c>
      <c r="AJ74" s="277">
        <v>-9999.9</v>
      </c>
      <c r="AK74" s="261" t="s">
        <v>117</v>
      </c>
      <c r="AL74" s="267" t="str">
        <f>IF(ISTEXT(Data!AJ74),Data!AJ74,"")</f>
        <v/>
      </c>
      <c r="AM74" s="267" t="str">
        <f>IF(ISTEXT(Data!AK74),Data!AK74,"")</f>
        <v/>
      </c>
      <c r="AN74" s="267" t="str">
        <f>IF(ISTEXT(Data!AL74),Data!AL74,"")</f>
        <v/>
      </c>
      <c r="AO74" s="267" t="str">
        <f>IF(ISTEXT(Data!AM74),Data!AM74,"")</f>
        <v/>
      </c>
      <c r="AP74" s="267" t="str">
        <f>IF(ISTEXT(Data!AN74),Data!AN74,"")</f>
        <v/>
      </c>
      <c r="AQ74" s="267" t="str">
        <f>IF(ISTEXT(Data!AO74),Data!AO74,"")</f>
        <v/>
      </c>
    </row>
    <row r="75" spans="1:43" x14ac:dyDescent="0.2">
      <c r="A75" s="120" t="str">
        <f>IF(ISTEXT(Data!A75),Data!A75,"")</f>
        <v/>
      </c>
      <c r="B75" s="250">
        <f>IF(ISREF(Data!B75),Data!B75,"")</f>
        <v>35083</v>
      </c>
      <c r="C75" s="244">
        <v>0.27083333333333298</v>
      </c>
      <c r="D75" s="250">
        <f>IF(ISREF(Data!D75),Data!D75,"")</f>
        <v>35084</v>
      </c>
      <c r="E75" s="244">
        <v>0.27083333333333298</v>
      </c>
      <c r="F75" s="245" t="str">
        <f>IF(ISTEXT(Data!G75),Data!G75,"")</f>
        <v>No Precipitation Occurred</v>
      </c>
      <c r="G75" s="247" t="str">
        <f>IF(ISTEXT(Data!H75),Data!H75,"")</f>
        <v/>
      </c>
      <c r="H75" s="246" t="str">
        <f>IF(ISTEXT(Data!I75),Data!I75,"")</f>
        <v/>
      </c>
      <c r="I75" s="248" t="str">
        <f>IF(ISTEXT(Data!J75),Data!J75,"")</f>
        <v/>
      </c>
      <c r="J75" s="273">
        <f>IF(ISNUMBER(Data!K75),Data!K75,-9999.9)</f>
        <v>-9999.9</v>
      </c>
      <c r="K75" s="242" t="str">
        <f>IF(ISTEXT(Data!L75),Data!L75,"")</f>
        <v>M1</v>
      </c>
      <c r="L75" s="285">
        <f>IF(ISNUMBER(Data!N75),Data!N75,-9999.9)</f>
        <v>-9999.9</v>
      </c>
      <c r="M75" s="243" t="str">
        <f>IF(ISTEXT(Data!O75),Data!O75,"")</f>
        <v>M1</v>
      </c>
      <c r="N75" s="278">
        <f>IF(ISNUMBER(Data!P75),Data!P75,-9999.9)</f>
        <v>-9999.9</v>
      </c>
      <c r="O75" s="242" t="str">
        <f>IF(ISTEXT(Data!S75),Data!S75,"")</f>
        <v>M1</v>
      </c>
      <c r="P75" s="277">
        <f>IF(ISNUMBER(Data!R75),Data!R75,-9999.9)</f>
        <v>-9999.9</v>
      </c>
      <c r="Q75" s="243" t="str">
        <f>IF(ISTEXT(Data!S75),Data!S75,"")</f>
        <v>M1</v>
      </c>
      <c r="R75" s="278">
        <v>-9999.9</v>
      </c>
      <c r="S75" s="262" t="s">
        <v>117</v>
      </c>
      <c r="T75" s="277">
        <f>IF((Data!X75&gt;0),Data!X75*96.062/32.064,-9999.9)</f>
        <v>-9999.9</v>
      </c>
      <c r="U75" s="243" t="str">
        <f>IF(ISTEXT(Data!Y75),Data!Y75,"")</f>
        <v>M1</v>
      </c>
      <c r="V75" s="277">
        <f>IF((Data!AB75&gt;T516),Data!AB75*18.039/14.0067,-9999.9)</f>
        <v>-9999.9</v>
      </c>
      <c r="W75" s="242" t="str">
        <f>IF(ISTEXT(Data!AC75),Data!AC75,"")</f>
        <v>M1</v>
      </c>
      <c r="X75" s="277">
        <f>IF((Data!V75&gt;0),(Data!V75*62.005/14.0067),-9999.9)</f>
        <v>-9999.9</v>
      </c>
      <c r="Y75" s="243" t="str">
        <f>IF(ISTEXT(Data!W75),Data!W75,"")</f>
        <v>M1</v>
      </c>
      <c r="Z75" s="278">
        <f>IF(ISNUMBER(Data!T75),Data!T75,-9999.9)</f>
        <v>-9999.9</v>
      </c>
      <c r="AA75" s="242" t="str">
        <f>IF(ISTEXT(Data!U75),Data!U75,"")</f>
        <v>M1</v>
      </c>
      <c r="AB75" s="277">
        <f>IF(ISNUMBER(Data!AH75),Data!AH75,-9999.9)</f>
        <v>-9999.9</v>
      </c>
      <c r="AC75" s="243" t="str">
        <f>IF(ISTEXT(Data!AI75),Data!AI75,"")</f>
        <v>M1</v>
      </c>
      <c r="AD75" s="278">
        <f>IF(ISNUMBER(Data!AD75),Data!AD75,-9999.9)</f>
        <v>-9999.9</v>
      </c>
      <c r="AE75" s="242" t="str">
        <f>IF(ISTEXT(Data!AE75),Data!AE75,"")</f>
        <v>M1</v>
      </c>
      <c r="AF75" s="277">
        <f>IF(ISNUMBER(Data!AF75),Data!AF75,-9999.9)</f>
        <v>-9999.9</v>
      </c>
      <c r="AG75" s="243" t="str">
        <f>IF(ISTEXT(Data!AG75),Data!AG75,"")</f>
        <v>M1</v>
      </c>
      <c r="AH75" s="278">
        <f>IF(ISNUMBER(Data!Z75),Data!Z75,-9999.9)</f>
        <v>-9999.9</v>
      </c>
      <c r="AI75" s="242" t="str">
        <f>IF(ISTEXT(Data!AA75),Data!AA75,"")</f>
        <v>M1</v>
      </c>
      <c r="AJ75" s="277">
        <v>-9999.9</v>
      </c>
      <c r="AK75" s="261" t="s">
        <v>117</v>
      </c>
      <c r="AL75" s="267" t="str">
        <f>IF(ISTEXT(Data!AJ75),Data!AJ75,"")</f>
        <v/>
      </c>
      <c r="AM75" s="267" t="str">
        <f>IF(ISTEXT(Data!AK75),Data!AK75,"")</f>
        <v/>
      </c>
      <c r="AN75" s="267" t="str">
        <f>IF(ISTEXT(Data!AL75),Data!AL75,"")</f>
        <v/>
      </c>
      <c r="AO75" s="267" t="str">
        <f>IF(ISTEXT(Data!AM75),Data!AM75,"")</f>
        <v/>
      </c>
      <c r="AP75" s="267" t="str">
        <f>IF(ISTEXT(Data!AN75),Data!AN75,"")</f>
        <v/>
      </c>
      <c r="AQ75" s="267" t="str">
        <f>IF(ISTEXT(Data!AO75),Data!AO75,"")</f>
        <v/>
      </c>
    </row>
    <row r="76" spans="1:43" x14ac:dyDescent="0.2">
      <c r="A76" s="120" t="str">
        <f>IF(ISTEXT(Data!A76),Data!A76,"")</f>
        <v/>
      </c>
      <c r="B76" s="250">
        <f>IF(ISREF(Data!B76),Data!B76,"")</f>
        <v>35084</v>
      </c>
      <c r="C76" s="244">
        <v>0.27083333333333298</v>
      </c>
      <c r="D76" s="250">
        <f>IF(ISREF(Data!D76),Data!D76,"")</f>
        <v>35085</v>
      </c>
      <c r="E76" s="244">
        <v>0.27083333333333298</v>
      </c>
      <c r="F76" s="245" t="str">
        <f>IF(ISTEXT(Data!G76),Data!G76,"")</f>
        <v>No Precipitation Occurred</v>
      </c>
      <c r="G76" s="247" t="str">
        <f>IF(ISTEXT(Data!H76),Data!H76,"")</f>
        <v/>
      </c>
      <c r="H76" s="246" t="str">
        <f>IF(ISTEXT(Data!I76),Data!I76,"")</f>
        <v/>
      </c>
      <c r="I76" s="248" t="str">
        <f>IF(ISTEXT(Data!J76),Data!J76,"")</f>
        <v/>
      </c>
      <c r="J76" s="273">
        <f>IF(ISNUMBER(Data!K76),Data!K76,-9999.9)</f>
        <v>-9999.9</v>
      </c>
      <c r="K76" s="242" t="str">
        <f>IF(ISTEXT(Data!L76),Data!L76,"")</f>
        <v>M1</v>
      </c>
      <c r="L76" s="285">
        <f>IF(ISNUMBER(Data!N76),Data!N76,-9999.9)</f>
        <v>-9999.9</v>
      </c>
      <c r="M76" s="243" t="str">
        <f>IF(ISTEXT(Data!O76),Data!O76,"")</f>
        <v>M1</v>
      </c>
      <c r="N76" s="278">
        <f>IF(ISNUMBER(Data!P76),Data!P76,-9999.9)</f>
        <v>-9999.9</v>
      </c>
      <c r="O76" s="242" t="str">
        <f>IF(ISTEXT(Data!S76),Data!S76,"")</f>
        <v>M1</v>
      </c>
      <c r="P76" s="277">
        <f>IF(ISNUMBER(Data!R76),Data!R76,-9999.9)</f>
        <v>-9999.9</v>
      </c>
      <c r="Q76" s="243" t="str">
        <f>IF(ISTEXT(Data!S76),Data!S76,"")</f>
        <v>M1</v>
      </c>
      <c r="R76" s="278">
        <v>-9999.9</v>
      </c>
      <c r="S76" s="262" t="s">
        <v>117</v>
      </c>
      <c r="T76" s="277">
        <f>IF((Data!X76&gt;0),Data!X76*96.062/32.064,-9999.9)</f>
        <v>-9999.9</v>
      </c>
      <c r="U76" s="243" t="str">
        <f>IF(ISTEXT(Data!Y76),Data!Y76,"")</f>
        <v>M1</v>
      </c>
      <c r="V76" s="277">
        <f>IF((Data!AB76&gt;T517),Data!AB76*18.039/14.0067,-9999.9)</f>
        <v>-9999.9</v>
      </c>
      <c r="W76" s="242" t="str">
        <f>IF(ISTEXT(Data!AC76),Data!AC76,"")</f>
        <v>M1</v>
      </c>
      <c r="X76" s="277">
        <f>IF((Data!V76&gt;0),(Data!V76*62.005/14.0067),-9999.9)</f>
        <v>-9999.9</v>
      </c>
      <c r="Y76" s="243" t="str">
        <f>IF(ISTEXT(Data!W76),Data!W76,"")</f>
        <v>M1</v>
      </c>
      <c r="Z76" s="278">
        <f>IF(ISNUMBER(Data!T76),Data!T76,-9999.9)</f>
        <v>-9999.9</v>
      </c>
      <c r="AA76" s="242" t="str">
        <f>IF(ISTEXT(Data!U76),Data!U76,"")</f>
        <v>M1</v>
      </c>
      <c r="AB76" s="277">
        <f>IF(ISNUMBER(Data!AH76),Data!AH76,-9999.9)</f>
        <v>-9999.9</v>
      </c>
      <c r="AC76" s="243" t="str">
        <f>IF(ISTEXT(Data!AI76),Data!AI76,"")</f>
        <v>M1</v>
      </c>
      <c r="AD76" s="278">
        <f>IF(ISNUMBER(Data!AD76),Data!AD76,-9999.9)</f>
        <v>-9999.9</v>
      </c>
      <c r="AE76" s="242" t="str">
        <f>IF(ISTEXT(Data!AE76),Data!AE76,"")</f>
        <v>M1</v>
      </c>
      <c r="AF76" s="277">
        <f>IF(ISNUMBER(Data!AF76),Data!AF76,-9999.9)</f>
        <v>-9999.9</v>
      </c>
      <c r="AG76" s="243" t="str">
        <f>IF(ISTEXT(Data!AG76),Data!AG76,"")</f>
        <v>M1</v>
      </c>
      <c r="AH76" s="278">
        <f>IF(ISNUMBER(Data!Z76),Data!Z76,-9999.9)</f>
        <v>-9999.9</v>
      </c>
      <c r="AI76" s="242" t="str">
        <f>IF(ISTEXT(Data!AA76),Data!AA76,"")</f>
        <v>M1</v>
      </c>
      <c r="AJ76" s="277">
        <v>-9999.9</v>
      </c>
      <c r="AK76" s="261" t="s">
        <v>117</v>
      </c>
      <c r="AL76" s="267" t="str">
        <f>IF(ISTEXT(Data!AJ76),Data!AJ76,"")</f>
        <v/>
      </c>
      <c r="AM76" s="267" t="str">
        <f>IF(ISTEXT(Data!AK76),Data!AK76,"")</f>
        <v/>
      </c>
      <c r="AN76" s="267" t="str">
        <f>IF(ISTEXT(Data!AL76),Data!AL76,"")</f>
        <v/>
      </c>
      <c r="AO76" s="267" t="str">
        <f>IF(ISTEXT(Data!AM76),Data!AM76,"")</f>
        <v/>
      </c>
      <c r="AP76" s="267" t="str">
        <f>IF(ISTEXT(Data!AN76),Data!AN76,"")</f>
        <v/>
      </c>
      <c r="AQ76" s="267" t="str">
        <f>IF(ISTEXT(Data!AO76),Data!AO76,"")</f>
        <v/>
      </c>
    </row>
    <row r="77" spans="1:43" x14ac:dyDescent="0.2">
      <c r="A77" s="120" t="str">
        <f>IF(ISTEXT(Data!A77),Data!A77,"")</f>
        <v/>
      </c>
      <c r="B77" s="250">
        <f>IF(ISREF(Data!B77),Data!B77,"")</f>
        <v>35085</v>
      </c>
      <c r="C77" s="244">
        <v>0.27083333333333298</v>
      </c>
      <c r="D77" s="250">
        <f>IF(ISREF(Data!D77),Data!D77,"")</f>
        <v>35086</v>
      </c>
      <c r="E77" s="244">
        <v>0.27083333333333298</v>
      </c>
      <c r="F77" s="245" t="str">
        <f>IF(ISTEXT(Data!G77),Data!G77,"")</f>
        <v>No Precipitation Occurred</v>
      </c>
      <c r="G77" s="247" t="str">
        <f>IF(ISTEXT(Data!H77),Data!H77,"")</f>
        <v/>
      </c>
      <c r="H77" s="246" t="str">
        <f>IF(ISTEXT(Data!I77),Data!I77,"")</f>
        <v/>
      </c>
      <c r="I77" s="248" t="str">
        <f>IF(ISTEXT(Data!J77),Data!J77,"")</f>
        <v/>
      </c>
      <c r="J77" s="273">
        <f>IF(ISNUMBER(Data!K77),Data!K77,-9999.9)</f>
        <v>-9999.9</v>
      </c>
      <c r="K77" s="242" t="str">
        <f>IF(ISTEXT(Data!L77),Data!L77,"")</f>
        <v>M1</v>
      </c>
      <c r="L77" s="285">
        <f>IF(ISNUMBER(Data!N77),Data!N77,-9999.9)</f>
        <v>-9999.9</v>
      </c>
      <c r="M77" s="243" t="str">
        <f>IF(ISTEXT(Data!O77),Data!O77,"")</f>
        <v>M1</v>
      </c>
      <c r="N77" s="278">
        <f>IF(ISNUMBER(Data!P77),Data!P77,-9999.9)</f>
        <v>-9999.9</v>
      </c>
      <c r="O77" s="242" t="str">
        <f>IF(ISTEXT(Data!S77),Data!S77,"")</f>
        <v>M1</v>
      </c>
      <c r="P77" s="277">
        <f>IF(ISNUMBER(Data!R77),Data!R77,-9999.9)</f>
        <v>-9999.9</v>
      </c>
      <c r="Q77" s="243" t="str">
        <f>IF(ISTEXT(Data!S77),Data!S77,"")</f>
        <v>M1</v>
      </c>
      <c r="R77" s="278">
        <v>-9999.9</v>
      </c>
      <c r="S77" s="262" t="s">
        <v>117</v>
      </c>
      <c r="T77" s="277">
        <f>IF((Data!X77&gt;0),Data!X77*96.062/32.064,-9999.9)</f>
        <v>-9999.9</v>
      </c>
      <c r="U77" s="243" t="str">
        <f>IF(ISTEXT(Data!Y77),Data!Y77,"")</f>
        <v>M1</v>
      </c>
      <c r="V77" s="277">
        <f>IF((Data!AB77&gt;T518),Data!AB77*18.039/14.0067,-9999.9)</f>
        <v>-9999.9</v>
      </c>
      <c r="W77" s="242" t="str">
        <f>IF(ISTEXT(Data!AC77),Data!AC77,"")</f>
        <v>M1</v>
      </c>
      <c r="X77" s="277">
        <f>IF((Data!V77&gt;0),(Data!V77*62.005/14.0067),-9999.9)</f>
        <v>-9999.9</v>
      </c>
      <c r="Y77" s="243" t="str">
        <f>IF(ISTEXT(Data!W77),Data!W77,"")</f>
        <v>M1</v>
      </c>
      <c r="Z77" s="278">
        <f>IF(ISNUMBER(Data!T77),Data!T77,-9999.9)</f>
        <v>-9999.9</v>
      </c>
      <c r="AA77" s="242" t="str">
        <f>IF(ISTEXT(Data!U77),Data!U77,"")</f>
        <v>M1</v>
      </c>
      <c r="AB77" s="277">
        <f>IF(ISNUMBER(Data!AH77),Data!AH77,-9999.9)</f>
        <v>-9999.9</v>
      </c>
      <c r="AC77" s="243" t="str">
        <f>IF(ISTEXT(Data!AI77),Data!AI77,"")</f>
        <v>M1</v>
      </c>
      <c r="AD77" s="278">
        <f>IF(ISNUMBER(Data!AD77),Data!AD77,-9999.9)</f>
        <v>-9999.9</v>
      </c>
      <c r="AE77" s="242" t="str">
        <f>IF(ISTEXT(Data!AE77),Data!AE77,"")</f>
        <v>M1</v>
      </c>
      <c r="AF77" s="277">
        <f>IF(ISNUMBER(Data!AF77),Data!AF77,-9999.9)</f>
        <v>-9999.9</v>
      </c>
      <c r="AG77" s="243" t="str">
        <f>IF(ISTEXT(Data!AG77),Data!AG77,"")</f>
        <v>M1</v>
      </c>
      <c r="AH77" s="278">
        <f>IF(ISNUMBER(Data!Z77),Data!Z77,-9999.9)</f>
        <v>-9999.9</v>
      </c>
      <c r="AI77" s="242" t="str">
        <f>IF(ISTEXT(Data!AA77),Data!AA77,"")</f>
        <v>M1</v>
      </c>
      <c r="AJ77" s="277">
        <v>-9999.9</v>
      </c>
      <c r="AK77" s="261" t="s">
        <v>117</v>
      </c>
      <c r="AL77" s="267" t="str">
        <f>IF(ISTEXT(Data!AJ77),Data!AJ77,"")</f>
        <v/>
      </c>
      <c r="AM77" s="267" t="str">
        <f>IF(ISTEXT(Data!AK77),Data!AK77,"")</f>
        <v/>
      </c>
      <c r="AN77" s="267" t="str">
        <f>IF(ISTEXT(Data!AL77),Data!AL77,"")</f>
        <v/>
      </c>
      <c r="AO77" s="267" t="str">
        <f>IF(ISTEXT(Data!AM77),Data!AM77,"")</f>
        <v/>
      </c>
      <c r="AP77" s="267" t="str">
        <f>IF(ISTEXT(Data!AN77),Data!AN77,"")</f>
        <v/>
      </c>
      <c r="AQ77" s="267" t="str">
        <f>IF(ISTEXT(Data!AO77),Data!AO77,"")</f>
        <v/>
      </c>
    </row>
    <row r="78" spans="1:43" x14ac:dyDescent="0.2">
      <c r="A78" s="120" t="str">
        <f>IF(ISTEXT(Data!A78),Data!A78,"")</f>
        <v/>
      </c>
      <c r="B78" s="250">
        <f>IF(ISREF(Data!B78),Data!B78,"")</f>
        <v>35086</v>
      </c>
      <c r="C78" s="244">
        <v>0.27083333333333298</v>
      </c>
      <c r="D78" s="250">
        <f>IF(ISREF(Data!D78),Data!D78,"")</f>
        <v>35087</v>
      </c>
      <c r="E78" s="244">
        <v>0.27083333333333298</v>
      </c>
      <c r="F78" s="245" t="str">
        <f>IF(ISTEXT(Data!G78),Data!G78,"")</f>
        <v>No Precipitation Occurred</v>
      </c>
      <c r="G78" s="247" t="str">
        <f>IF(ISTEXT(Data!H78),Data!H78,"")</f>
        <v/>
      </c>
      <c r="H78" s="246" t="str">
        <f>IF(ISTEXT(Data!I78),Data!I78,"")</f>
        <v/>
      </c>
      <c r="I78" s="248" t="str">
        <f>IF(ISTEXT(Data!J78),Data!J78,"")</f>
        <v/>
      </c>
      <c r="J78" s="273">
        <f>IF(ISNUMBER(Data!K78),Data!K78,-9999.9)</f>
        <v>-9999.9</v>
      </c>
      <c r="K78" s="242" t="str">
        <f>IF(ISTEXT(Data!L78),Data!L78,"")</f>
        <v>M1</v>
      </c>
      <c r="L78" s="285">
        <f>IF(ISNUMBER(Data!N78),Data!N78,-9999.9)</f>
        <v>-9999.9</v>
      </c>
      <c r="M78" s="243" t="str">
        <f>IF(ISTEXT(Data!O78),Data!O78,"")</f>
        <v>M1</v>
      </c>
      <c r="N78" s="278">
        <f>IF(ISNUMBER(Data!P78),Data!P78,-9999.9)</f>
        <v>-9999.9</v>
      </c>
      <c r="O78" s="242" t="str">
        <f>IF(ISTEXT(Data!S78),Data!S78,"")</f>
        <v>M1</v>
      </c>
      <c r="P78" s="277">
        <f>IF(ISNUMBER(Data!R78),Data!R78,-9999.9)</f>
        <v>-9999.9</v>
      </c>
      <c r="Q78" s="243" t="str">
        <f>IF(ISTEXT(Data!S78),Data!S78,"")</f>
        <v>M1</v>
      </c>
      <c r="R78" s="278">
        <v>-9999.9</v>
      </c>
      <c r="S78" s="262" t="s">
        <v>117</v>
      </c>
      <c r="T78" s="277">
        <f>IF((Data!X78&gt;0),Data!X78*96.062/32.064,-9999.9)</f>
        <v>-9999.9</v>
      </c>
      <c r="U78" s="243" t="str">
        <f>IF(ISTEXT(Data!Y78),Data!Y78,"")</f>
        <v>M1</v>
      </c>
      <c r="V78" s="277">
        <f>IF((Data!AB78&gt;T519),Data!AB78*18.039/14.0067,-9999.9)</f>
        <v>-9999.9</v>
      </c>
      <c r="W78" s="242" t="str">
        <f>IF(ISTEXT(Data!AC78),Data!AC78,"")</f>
        <v>M1</v>
      </c>
      <c r="X78" s="277">
        <f>IF((Data!V78&gt;0),(Data!V78*62.005/14.0067),-9999.9)</f>
        <v>-9999.9</v>
      </c>
      <c r="Y78" s="243" t="str">
        <f>IF(ISTEXT(Data!W78),Data!W78,"")</f>
        <v>M1</v>
      </c>
      <c r="Z78" s="278">
        <f>IF(ISNUMBER(Data!T78),Data!T78,-9999.9)</f>
        <v>-9999.9</v>
      </c>
      <c r="AA78" s="242" t="str">
        <f>IF(ISTEXT(Data!U78),Data!U78,"")</f>
        <v>M1</v>
      </c>
      <c r="AB78" s="277">
        <f>IF(ISNUMBER(Data!AH78),Data!AH78,-9999.9)</f>
        <v>-9999.9</v>
      </c>
      <c r="AC78" s="243" t="str">
        <f>IF(ISTEXT(Data!AI78),Data!AI78,"")</f>
        <v>M1</v>
      </c>
      <c r="AD78" s="278">
        <f>IF(ISNUMBER(Data!AD78),Data!AD78,-9999.9)</f>
        <v>-9999.9</v>
      </c>
      <c r="AE78" s="242" t="str">
        <f>IF(ISTEXT(Data!AE78),Data!AE78,"")</f>
        <v>M1</v>
      </c>
      <c r="AF78" s="277">
        <f>IF(ISNUMBER(Data!AF78),Data!AF78,-9999.9)</f>
        <v>-9999.9</v>
      </c>
      <c r="AG78" s="243" t="str">
        <f>IF(ISTEXT(Data!AG78),Data!AG78,"")</f>
        <v>M1</v>
      </c>
      <c r="AH78" s="278">
        <f>IF(ISNUMBER(Data!Z78),Data!Z78,-9999.9)</f>
        <v>-9999.9</v>
      </c>
      <c r="AI78" s="242" t="str">
        <f>IF(ISTEXT(Data!AA78),Data!AA78,"")</f>
        <v>M1</v>
      </c>
      <c r="AJ78" s="277">
        <v>-9999.9</v>
      </c>
      <c r="AK78" s="261" t="s">
        <v>117</v>
      </c>
      <c r="AL78" s="267" t="str">
        <f>IF(ISTEXT(Data!AJ78),Data!AJ78,"")</f>
        <v/>
      </c>
      <c r="AM78" s="267" t="str">
        <f>IF(ISTEXT(Data!AK78),Data!AK78,"")</f>
        <v/>
      </c>
      <c r="AN78" s="267" t="str">
        <f>IF(ISTEXT(Data!AL78),Data!AL78,"")</f>
        <v/>
      </c>
      <c r="AO78" s="267" t="str">
        <f>IF(ISTEXT(Data!AM78),Data!AM78,"")</f>
        <v/>
      </c>
      <c r="AP78" s="267" t="str">
        <f>IF(ISTEXT(Data!AN78),Data!AN78,"")</f>
        <v/>
      </c>
      <c r="AQ78" s="267" t="str">
        <f>IF(ISTEXT(Data!AO78),Data!AO78,"")</f>
        <v/>
      </c>
    </row>
    <row r="79" spans="1:43" x14ac:dyDescent="0.2">
      <c r="A79" s="120" t="str">
        <f>IF(ISTEXT(Data!A79),Data!A79,"")</f>
        <v/>
      </c>
      <c r="B79" s="250">
        <f>IF(ISREF(Data!B79),Data!B79,"")</f>
        <v>35087</v>
      </c>
      <c r="C79" s="244">
        <v>0.27083333333333298</v>
      </c>
      <c r="D79" s="250">
        <f>IF(ISREF(Data!D79),Data!D79,"")</f>
        <v>35088</v>
      </c>
      <c r="E79" s="244">
        <v>0.27083333333333298</v>
      </c>
      <c r="F79" s="245" t="str">
        <f>IF(ISTEXT(Data!G79),Data!G79,"")</f>
        <v>No Precipitation Occurred</v>
      </c>
      <c r="G79" s="247" t="str">
        <f>IF(ISTEXT(Data!H79),Data!H79,"")</f>
        <v/>
      </c>
      <c r="H79" s="246" t="str">
        <f>IF(ISTEXT(Data!I79),Data!I79,"")</f>
        <v/>
      </c>
      <c r="I79" s="248" t="str">
        <f>IF(ISTEXT(Data!J79),Data!J79,"")</f>
        <v/>
      </c>
      <c r="J79" s="273">
        <f>IF(ISNUMBER(Data!K79),Data!K79,-9999.9)</f>
        <v>-9999.9</v>
      </c>
      <c r="K79" s="242" t="str">
        <f>IF(ISTEXT(Data!L79),Data!L79,"")</f>
        <v>M1</v>
      </c>
      <c r="L79" s="285">
        <f>IF(ISNUMBER(Data!N79),Data!N79,-9999.9)</f>
        <v>-9999.9</v>
      </c>
      <c r="M79" s="243" t="str">
        <f>IF(ISTEXT(Data!O79),Data!O79,"")</f>
        <v>M1</v>
      </c>
      <c r="N79" s="278">
        <f>IF(ISNUMBER(Data!P79),Data!P79,-9999.9)</f>
        <v>-9999.9</v>
      </c>
      <c r="O79" s="242" t="str">
        <f>IF(ISTEXT(Data!S79),Data!S79,"")</f>
        <v>M1</v>
      </c>
      <c r="P79" s="277">
        <f>IF(ISNUMBER(Data!R79),Data!R79,-9999.9)</f>
        <v>-9999.9</v>
      </c>
      <c r="Q79" s="243" t="str">
        <f>IF(ISTEXT(Data!S79),Data!S79,"")</f>
        <v>M1</v>
      </c>
      <c r="R79" s="278">
        <v>-9999.9</v>
      </c>
      <c r="S79" s="262" t="s">
        <v>117</v>
      </c>
      <c r="T79" s="277">
        <f>IF((Data!X79&gt;0),Data!X79*96.062/32.064,-9999.9)</f>
        <v>-9999.9</v>
      </c>
      <c r="U79" s="243" t="str">
        <f>IF(ISTEXT(Data!Y79),Data!Y79,"")</f>
        <v>M1</v>
      </c>
      <c r="V79" s="277">
        <f>IF((Data!AB79&gt;T520),Data!AB79*18.039/14.0067,-9999.9)</f>
        <v>-9999.9</v>
      </c>
      <c r="W79" s="242" t="str">
        <f>IF(ISTEXT(Data!AC79),Data!AC79,"")</f>
        <v>M1</v>
      </c>
      <c r="X79" s="277">
        <f>IF((Data!V79&gt;0),(Data!V79*62.005/14.0067),-9999.9)</f>
        <v>-9999.9</v>
      </c>
      <c r="Y79" s="243" t="str">
        <f>IF(ISTEXT(Data!W79),Data!W79,"")</f>
        <v>M1</v>
      </c>
      <c r="Z79" s="278">
        <f>IF(ISNUMBER(Data!T79),Data!T79,-9999.9)</f>
        <v>-9999.9</v>
      </c>
      <c r="AA79" s="242" t="str">
        <f>IF(ISTEXT(Data!U79),Data!U79,"")</f>
        <v>M1</v>
      </c>
      <c r="AB79" s="277">
        <f>IF(ISNUMBER(Data!AH79),Data!AH79,-9999.9)</f>
        <v>-9999.9</v>
      </c>
      <c r="AC79" s="243" t="str">
        <f>IF(ISTEXT(Data!AI79),Data!AI79,"")</f>
        <v>M1</v>
      </c>
      <c r="AD79" s="278">
        <f>IF(ISNUMBER(Data!AD79),Data!AD79,-9999.9)</f>
        <v>-9999.9</v>
      </c>
      <c r="AE79" s="242" t="str">
        <f>IF(ISTEXT(Data!AE79),Data!AE79,"")</f>
        <v>M1</v>
      </c>
      <c r="AF79" s="277">
        <f>IF(ISNUMBER(Data!AF79),Data!AF79,-9999.9)</f>
        <v>-9999.9</v>
      </c>
      <c r="AG79" s="243" t="str">
        <f>IF(ISTEXT(Data!AG79),Data!AG79,"")</f>
        <v>M1</v>
      </c>
      <c r="AH79" s="278">
        <f>IF(ISNUMBER(Data!Z79),Data!Z79,-9999.9)</f>
        <v>-9999.9</v>
      </c>
      <c r="AI79" s="242" t="str">
        <f>IF(ISTEXT(Data!AA79),Data!AA79,"")</f>
        <v>M1</v>
      </c>
      <c r="AJ79" s="277">
        <v>-9999.9</v>
      </c>
      <c r="AK79" s="261" t="s">
        <v>117</v>
      </c>
      <c r="AL79" s="267" t="str">
        <f>IF(ISTEXT(Data!AJ79),Data!AJ79,"")</f>
        <v/>
      </c>
      <c r="AM79" s="267" t="str">
        <f>IF(ISTEXT(Data!AK79),Data!AK79,"")</f>
        <v/>
      </c>
      <c r="AN79" s="267" t="str">
        <f>IF(ISTEXT(Data!AL79),Data!AL79,"")</f>
        <v/>
      </c>
      <c r="AO79" s="267" t="str">
        <f>IF(ISTEXT(Data!AM79),Data!AM79,"")</f>
        <v/>
      </c>
      <c r="AP79" s="267" t="str">
        <f>IF(ISTEXT(Data!AN79),Data!AN79,"")</f>
        <v/>
      </c>
      <c r="AQ79" s="267" t="str">
        <f>IF(ISTEXT(Data!AO79),Data!AO79,"")</f>
        <v/>
      </c>
    </row>
    <row r="80" spans="1:43" x14ac:dyDescent="0.2">
      <c r="A80" s="120" t="str">
        <f>IF(ISTEXT(Data!A80),Data!A80,"")</f>
        <v/>
      </c>
      <c r="B80" s="250">
        <f>IF(ISREF(Data!B80),Data!B80,"")</f>
        <v>35088</v>
      </c>
      <c r="C80" s="244">
        <v>0.27083333333333298</v>
      </c>
      <c r="D80" s="250">
        <f>IF(ISREF(Data!D80),Data!D80,"")</f>
        <v>35089</v>
      </c>
      <c r="E80" s="244">
        <v>0.27083333333333298</v>
      </c>
      <c r="F80" s="245" t="str">
        <f>IF(ISTEXT(Data!G80),Data!G80,"")</f>
        <v>No Precipitation Occurred</v>
      </c>
      <c r="G80" s="247" t="str">
        <f>IF(ISTEXT(Data!H80),Data!H80,"")</f>
        <v/>
      </c>
      <c r="H80" s="246" t="str">
        <f>IF(ISTEXT(Data!I80),Data!I80,"")</f>
        <v/>
      </c>
      <c r="I80" s="248" t="str">
        <f>IF(ISTEXT(Data!J80),Data!J80,"")</f>
        <v/>
      </c>
      <c r="J80" s="273">
        <f>IF(ISNUMBER(Data!K80),Data!K80,-9999.9)</f>
        <v>-9999.9</v>
      </c>
      <c r="K80" s="242" t="str">
        <f>IF(ISTEXT(Data!L80),Data!L80,"")</f>
        <v>M1</v>
      </c>
      <c r="L80" s="285">
        <f>IF(ISNUMBER(Data!N80),Data!N80,-9999.9)</f>
        <v>-9999.9</v>
      </c>
      <c r="M80" s="243" t="str">
        <f>IF(ISTEXT(Data!O80),Data!O80,"")</f>
        <v>M1</v>
      </c>
      <c r="N80" s="278">
        <f>IF(ISNUMBER(Data!P80),Data!P80,-9999.9)</f>
        <v>-9999.9</v>
      </c>
      <c r="O80" s="242" t="str">
        <f>IF(ISTEXT(Data!S80),Data!S80,"")</f>
        <v>M1</v>
      </c>
      <c r="P80" s="277">
        <f>IF(ISNUMBER(Data!R80),Data!R80,-9999.9)</f>
        <v>-9999.9</v>
      </c>
      <c r="Q80" s="243" t="str">
        <f>IF(ISTEXT(Data!S80),Data!S80,"")</f>
        <v>M1</v>
      </c>
      <c r="R80" s="278">
        <v>-9999.9</v>
      </c>
      <c r="S80" s="262" t="s">
        <v>117</v>
      </c>
      <c r="T80" s="277">
        <f>IF((Data!X80&gt;0),Data!X80*96.062/32.064,-9999.9)</f>
        <v>-9999.9</v>
      </c>
      <c r="U80" s="243" t="str">
        <f>IF(ISTEXT(Data!Y80),Data!Y80,"")</f>
        <v>M1</v>
      </c>
      <c r="V80" s="277">
        <f>IF((Data!AB80&gt;T521),Data!AB80*18.039/14.0067,-9999.9)</f>
        <v>-9999.9</v>
      </c>
      <c r="W80" s="242" t="str">
        <f>IF(ISTEXT(Data!AC80),Data!AC80,"")</f>
        <v>M1</v>
      </c>
      <c r="X80" s="277">
        <f>IF((Data!V80&gt;0),(Data!V80*62.005/14.0067),-9999.9)</f>
        <v>-9999.9</v>
      </c>
      <c r="Y80" s="243" t="str">
        <f>IF(ISTEXT(Data!W80),Data!W80,"")</f>
        <v>M1</v>
      </c>
      <c r="Z80" s="278">
        <f>IF(ISNUMBER(Data!T80),Data!T80,-9999.9)</f>
        <v>-9999.9</v>
      </c>
      <c r="AA80" s="242" t="str">
        <f>IF(ISTEXT(Data!U80),Data!U80,"")</f>
        <v>M1</v>
      </c>
      <c r="AB80" s="277">
        <f>IF(ISNUMBER(Data!AH80),Data!AH80,-9999.9)</f>
        <v>-9999.9</v>
      </c>
      <c r="AC80" s="243" t="str">
        <f>IF(ISTEXT(Data!AI80),Data!AI80,"")</f>
        <v>M1</v>
      </c>
      <c r="AD80" s="278">
        <f>IF(ISNUMBER(Data!AD80),Data!AD80,-9999.9)</f>
        <v>-9999.9</v>
      </c>
      <c r="AE80" s="242" t="str">
        <f>IF(ISTEXT(Data!AE80),Data!AE80,"")</f>
        <v>M1</v>
      </c>
      <c r="AF80" s="277">
        <f>IF(ISNUMBER(Data!AF80),Data!AF80,-9999.9)</f>
        <v>-9999.9</v>
      </c>
      <c r="AG80" s="243" t="str">
        <f>IF(ISTEXT(Data!AG80),Data!AG80,"")</f>
        <v>M1</v>
      </c>
      <c r="AH80" s="278">
        <f>IF(ISNUMBER(Data!Z80),Data!Z80,-9999.9)</f>
        <v>-9999.9</v>
      </c>
      <c r="AI80" s="242" t="str">
        <f>IF(ISTEXT(Data!AA80),Data!AA80,"")</f>
        <v>M1</v>
      </c>
      <c r="AJ80" s="277">
        <v>-9999.9</v>
      </c>
      <c r="AK80" s="261" t="s">
        <v>117</v>
      </c>
      <c r="AL80" s="267" t="str">
        <f>IF(ISTEXT(Data!AJ80),Data!AJ80,"")</f>
        <v/>
      </c>
      <c r="AM80" s="267" t="str">
        <f>IF(ISTEXT(Data!AK80),Data!AK80,"")</f>
        <v/>
      </c>
      <c r="AN80" s="267" t="str">
        <f>IF(ISTEXT(Data!AL80),Data!AL80,"")</f>
        <v/>
      </c>
      <c r="AO80" s="267" t="str">
        <f>IF(ISTEXT(Data!AM80),Data!AM80,"")</f>
        <v/>
      </c>
      <c r="AP80" s="267" t="str">
        <f>IF(ISTEXT(Data!AN80),Data!AN80,"")</f>
        <v/>
      </c>
      <c r="AQ80" s="267" t="str">
        <f>IF(ISTEXT(Data!AO80),Data!AO80,"")</f>
        <v/>
      </c>
    </row>
    <row r="81" spans="1:43" x14ac:dyDescent="0.2">
      <c r="A81" s="120" t="str">
        <f>IF(ISTEXT(Data!A81),Data!A81,"")</f>
        <v/>
      </c>
      <c r="B81" s="250">
        <f>IF(ISREF(Data!B81),Data!B81,"")</f>
        <v>35089</v>
      </c>
      <c r="C81" s="244">
        <v>0.27083333333333298</v>
      </c>
      <c r="D81" s="250">
        <f>IF(ISREF(Data!D81),Data!D81,"")</f>
        <v>35090</v>
      </c>
      <c r="E81" s="244">
        <v>0.27083333333333298</v>
      </c>
      <c r="F81" s="245" t="str">
        <f>IF(ISTEXT(Data!G81),Data!G81,"")</f>
        <v>No Precipitation Occurred</v>
      </c>
      <c r="G81" s="247" t="str">
        <f>IF(ISTEXT(Data!H81),Data!H81,"")</f>
        <v/>
      </c>
      <c r="H81" s="246" t="str">
        <f>IF(ISTEXT(Data!I81),Data!I81,"")</f>
        <v/>
      </c>
      <c r="I81" s="248" t="str">
        <f>IF(ISTEXT(Data!J81),Data!J81,"")</f>
        <v/>
      </c>
      <c r="J81" s="273">
        <f>IF(ISNUMBER(Data!K81),Data!K81,-9999.9)</f>
        <v>-9999.9</v>
      </c>
      <c r="K81" s="242" t="str">
        <f>IF(ISTEXT(Data!L81),Data!L81,"")</f>
        <v>M1</v>
      </c>
      <c r="L81" s="285">
        <f>IF(ISNUMBER(Data!N81),Data!N81,-9999.9)</f>
        <v>-9999.9</v>
      </c>
      <c r="M81" s="243" t="str">
        <f>IF(ISTEXT(Data!O81),Data!O81,"")</f>
        <v>M1</v>
      </c>
      <c r="N81" s="278">
        <f>IF(ISNUMBER(Data!P81),Data!P81,-9999.9)</f>
        <v>-9999.9</v>
      </c>
      <c r="O81" s="242" t="str">
        <f>IF(ISTEXT(Data!S81),Data!S81,"")</f>
        <v>M1</v>
      </c>
      <c r="P81" s="277">
        <f>IF(ISNUMBER(Data!R81),Data!R81,-9999.9)</f>
        <v>-9999.9</v>
      </c>
      <c r="Q81" s="243" t="str">
        <f>IF(ISTEXT(Data!S81),Data!S81,"")</f>
        <v>M1</v>
      </c>
      <c r="R81" s="278">
        <v>-9999.9</v>
      </c>
      <c r="S81" s="262" t="s">
        <v>117</v>
      </c>
      <c r="T81" s="277">
        <f>IF((Data!X81&gt;0),Data!X81*96.062/32.064,-9999.9)</f>
        <v>-9999.9</v>
      </c>
      <c r="U81" s="243" t="str">
        <f>IF(ISTEXT(Data!Y81),Data!Y81,"")</f>
        <v>M1</v>
      </c>
      <c r="V81" s="277">
        <f>IF((Data!AB81&gt;T522),Data!AB81*18.039/14.0067,-9999.9)</f>
        <v>-9999.9</v>
      </c>
      <c r="W81" s="242" t="str">
        <f>IF(ISTEXT(Data!AC81),Data!AC81,"")</f>
        <v>M1</v>
      </c>
      <c r="X81" s="277">
        <f>IF((Data!V81&gt;0),(Data!V81*62.005/14.0067),-9999.9)</f>
        <v>-9999.9</v>
      </c>
      <c r="Y81" s="243" t="str">
        <f>IF(ISTEXT(Data!W81),Data!W81,"")</f>
        <v>M1</v>
      </c>
      <c r="Z81" s="278">
        <f>IF(ISNUMBER(Data!T81),Data!T81,-9999.9)</f>
        <v>-9999.9</v>
      </c>
      <c r="AA81" s="242" t="str">
        <f>IF(ISTEXT(Data!U81),Data!U81,"")</f>
        <v>M1</v>
      </c>
      <c r="AB81" s="277">
        <f>IF(ISNUMBER(Data!AH81),Data!AH81,-9999.9)</f>
        <v>-9999.9</v>
      </c>
      <c r="AC81" s="243" t="str">
        <f>IF(ISTEXT(Data!AI81),Data!AI81,"")</f>
        <v>M1</v>
      </c>
      <c r="AD81" s="278">
        <f>IF(ISNUMBER(Data!AD81),Data!AD81,-9999.9)</f>
        <v>-9999.9</v>
      </c>
      <c r="AE81" s="242" t="str">
        <f>IF(ISTEXT(Data!AE81),Data!AE81,"")</f>
        <v>M1</v>
      </c>
      <c r="AF81" s="277">
        <f>IF(ISNUMBER(Data!AF81),Data!AF81,-9999.9)</f>
        <v>-9999.9</v>
      </c>
      <c r="AG81" s="243" t="str">
        <f>IF(ISTEXT(Data!AG81),Data!AG81,"")</f>
        <v>M1</v>
      </c>
      <c r="AH81" s="278">
        <f>IF(ISNUMBER(Data!Z81),Data!Z81,-9999.9)</f>
        <v>-9999.9</v>
      </c>
      <c r="AI81" s="242" t="str">
        <f>IF(ISTEXT(Data!AA81),Data!AA81,"")</f>
        <v>M1</v>
      </c>
      <c r="AJ81" s="277">
        <v>-9999.9</v>
      </c>
      <c r="AK81" s="261" t="s">
        <v>117</v>
      </c>
      <c r="AL81" s="267" t="str">
        <f>IF(ISTEXT(Data!AJ81),Data!AJ81,"")</f>
        <v/>
      </c>
      <c r="AM81" s="267" t="str">
        <f>IF(ISTEXT(Data!AK81),Data!AK81,"")</f>
        <v/>
      </c>
      <c r="AN81" s="267" t="str">
        <f>IF(ISTEXT(Data!AL81),Data!AL81,"")</f>
        <v/>
      </c>
      <c r="AO81" s="267" t="str">
        <f>IF(ISTEXT(Data!AM81),Data!AM81,"")</f>
        <v/>
      </c>
      <c r="AP81" s="267" t="str">
        <f>IF(ISTEXT(Data!AN81),Data!AN81,"")</f>
        <v/>
      </c>
      <c r="AQ81" s="267" t="str">
        <f>IF(ISTEXT(Data!AO81),Data!AO81,"")</f>
        <v/>
      </c>
    </row>
    <row r="82" spans="1:43" x14ac:dyDescent="0.2">
      <c r="A82" s="120" t="str">
        <f>IF(ISTEXT(Data!A82),Data!A82,"")</f>
        <v/>
      </c>
      <c r="B82" s="250">
        <f>IF(ISREF(Data!B82),Data!B82,"")</f>
        <v>35090</v>
      </c>
      <c r="C82" s="244">
        <v>0.27083333333333298</v>
      </c>
      <c r="D82" s="250">
        <f>IF(ISREF(Data!D82),Data!D82,"")</f>
        <v>35091</v>
      </c>
      <c r="E82" s="244">
        <v>0.27083333333333298</v>
      </c>
      <c r="F82" s="245" t="str">
        <f>IF(ISTEXT(Data!G82),Data!G82,"")</f>
        <v>No Precipitation Occurred</v>
      </c>
      <c r="G82" s="247" t="str">
        <f>IF(ISTEXT(Data!H82),Data!H82,"")</f>
        <v/>
      </c>
      <c r="H82" s="246" t="str">
        <f>IF(ISTEXT(Data!I82),Data!I82,"")</f>
        <v/>
      </c>
      <c r="I82" s="248" t="str">
        <f>IF(ISTEXT(Data!J82),Data!J82,"")</f>
        <v/>
      </c>
      <c r="J82" s="273">
        <f>IF(ISNUMBER(Data!K82),Data!K82,-9999.9)</f>
        <v>-9999.9</v>
      </c>
      <c r="K82" s="242" t="str">
        <f>IF(ISTEXT(Data!L82),Data!L82,"")</f>
        <v>M1</v>
      </c>
      <c r="L82" s="285">
        <f>IF(ISNUMBER(Data!N82),Data!N82,-9999.9)</f>
        <v>-9999.9</v>
      </c>
      <c r="M82" s="243" t="str">
        <f>IF(ISTEXT(Data!O82),Data!O82,"")</f>
        <v>M1</v>
      </c>
      <c r="N82" s="278">
        <f>IF(ISNUMBER(Data!P82),Data!P82,-9999.9)</f>
        <v>-9999.9</v>
      </c>
      <c r="O82" s="242" t="str">
        <f>IF(ISTEXT(Data!S82),Data!S82,"")</f>
        <v>M1</v>
      </c>
      <c r="P82" s="277">
        <f>IF(ISNUMBER(Data!R82),Data!R82,-9999.9)</f>
        <v>-9999.9</v>
      </c>
      <c r="Q82" s="243" t="str">
        <f>IF(ISTEXT(Data!S82),Data!S82,"")</f>
        <v>M1</v>
      </c>
      <c r="R82" s="278">
        <v>-9999.9</v>
      </c>
      <c r="S82" s="262" t="s">
        <v>117</v>
      </c>
      <c r="T82" s="277">
        <f>IF((Data!X82&gt;0),Data!X82*96.062/32.064,-9999.9)</f>
        <v>-9999.9</v>
      </c>
      <c r="U82" s="243" t="str">
        <f>IF(ISTEXT(Data!Y82),Data!Y82,"")</f>
        <v>M1</v>
      </c>
      <c r="V82" s="277">
        <f>IF((Data!AB82&gt;T523),Data!AB82*18.039/14.0067,-9999.9)</f>
        <v>-9999.9</v>
      </c>
      <c r="W82" s="242" t="str">
        <f>IF(ISTEXT(Data!AC82),Data!AC82,"")</f>
        <v>M1</v>
      </c>
      <c r="X82" s="277">
        <f>IF((Data!V82&gt;0),(Data!V82*62.005/14.0067),-9999.9)</f>
        <v>-9999.9</v>
      </c>
      <c r="Y82" s="243" t="str">
        <f>IF(ISTEXT(Data!W82),Data!W82,"")</f>
        <v>M1</v>
      </c>
      <c r="Z82" s="278">
        <f>IF(ISNUMBER(Data!T82),Data!T82,-9999.9)</f>
        <v>-9999.9</v>
      </c>
      <c r="AA82" s="242" t="str">
        <f>IF(ISTEXT(Data!U82),Data!U82,"")</f>
        <v>M1</v>
      </c>
      <c r="AB82" s="277">
        <f>IF(ISNUMBER(Data!AH82),Data!AH82,-9999.9)</f>
        <v>-9999.9</v>
      </c>
      <c r="AC82" s="243" t="str">
        <f>IF(ISTEXT(Data!AI82),Data!AI82,"")</f>
        <v>M1</v>
      </c>
      <c r="AD82" s="278">
        <f>IF(ISNUMBER(Data!AD82),Data!AD82,-9999.9)</f>
        <v>-9999.9</v>
      </c>
      <c r="AE82" s="242" t="str">
        <f>IF(ISTEXT(Data!AE82),Data!AE82,"")</f>
        <v>M1</v>
      </c>
      <c r="AF82" s="277">
        <f>IF(ISNUMBER(Data!AF82),Data!AF82,-9999.9)</f>
        <v>-9999.9</v>
      </c>
      <c r="AG82" s="243" t="str">
        <f>IF(ISTEXT(Data!AG82),Data!AG82,"")</f>
        <v>M1</v>
      </c>
      <c r="AH82" s="278">
        <f>IF(ISNUMBER(Data!Z82),Data!Z82,-9999.9)</f>
        <v>-9999.9</v>
      </c>
      <c r="AI82" s="242" t="str">
        <f>IF(ISTEXT(Data!AA82),Data!AA82,"")</f>
        <v>M1</v>
      </c>
      <c r="AJ82" s="277">
        <v>-9999.9</v>
      </c>
      <c r="AK82" s="261" t="s">
        <v>117</v>
      </c>
      <c r="AL82" s="267" t="str">
        <f>IF(ISTEXT(Data!AJ82),Data!AJ82,"")</f>
        <v/>
      </c>
      <c r="AM82" s="267" t="str">
        <f>IF(ISTEXT(Data!AK82),Data!AK82,"")</f>
        <v/>
      </c>
      <c r="AN82" s="267" t="str">
        <f>IF(ISTEXT(Data!AL82),Data!AL82,"")</f>
        <v/>
      </c>
      <c r="AO82" s="267" t="str">
        <f>IF(ISTEXT(Data!AM82),Data!AM82,"")</f>
        <v/>
      </c>
      <c r="AP82" s="267" t="str">
        <f>IF(ISTEXT(Data!AN82),Data!AN82,"")</f>
        <v/>
      </c>
      <c r="AQ82" s="267" t="str">
        <f>IF(ISTEXT(Data!AO82),Data!AO82,"")</f>
        <v/>
      </c>
    </row>
    <row r="83" spans="1:43" x14ac:dyDescent="0.2">
      <c r="A83" s="120" t="str">
        <f>IF(ISTEXT(Data!A83),Data!A83,"")</f>
        <v>DEU96003</v>
      </c>
      <c r="B83" s="250">
        <f>IF(ISREF(Data!B83),Data!B83,"")</f>
        <v>35091</v>
      </c>
      <c r="C83" s="244">
        <v>0.27083333333333298</v>
      </c>
      <c r="D83" s="250">
        <f>IF(ISREF(Data!D83),Data!D83,"")</f>
        <v>35092</v>
      </c>
      <c r="E83" s="244">
        <v>0.27083333333333298</v>
      </c>
      <c r="F83" s="245" t="str">
        <f>IF(ISTEXT(Data!G83),Data!G83,"")</f>
        <v>Snow</v>
      </c>
      <c r="G83" s="247" t="str">
        <f>IF(ISTEXT(Data!H83),Data!H83,"")</f>
        <v>Clean and Clear</v>
      </c>
      <c r="H83" s="246" t="str">
        <f>IF(ISTEXT(Data!I83),Data!I83,"")</f>
        <v/>
      </c>
      <c r="I83" s="248" t="str">
        <f>IF(ISTEXT(Data!J83),Data!J83,"")</f>
        <v/>
      </c>
      <c r="J83" s="273">
        <f>IF(ISNUMBER(Data!K83),Data!K83,-9999.9)</f>
        <v>4.8</v>
      </c>
      <c r="K83" s="242" t="str">
        <f>IF(ISTEXT(Data!L83),Data!L83,"")</f>
        <v>V0</v>
      </c>
      <c r="L83" s="285">
        <f>IF(ISNUMBER(Data!N83),Data!N83,-9999.9)</f>
        <v>3.9260999999999995</v>
      </c>
      <c r="M83" s="243" t="str">
        <f>IF(ISTEXT(Data!O83),Data!O83,"")</f>
        <v>V0</v>
      </c>
      <c r="N83" s="278">
        <f>IF(ISNUMBER(Data!P83),Data!P83,-9999.9)</f>
        <v>4.6399999999999997</v>
      </c>
      <c r="O83" s="242" t="str">
        <f>IF(ISTEXT(Data!S83),Data!S83,"")</f>
        <v>V0</v>
      </c>
      <c r="P83" s="277">
        <f>IF(ISNUMBER(Data!R83),Data!R83,-9999.9)</f>
        <v>28.6</v>
      </c>
      <c r="Q83" s="243" t="str">
        <f>IF(ISTEXT(Data!S83),Data!S83,"")</f>
        <v>V0</v>
      </c>
      <c r="R83" s="278">
        <v>-9999.9</v>
      </c>
      <c r="S83" s="262" t="s">
        <v>117</v>
      </c>
      <c r="T83" s="277">
        <f>IF((Data!X83&gt;0),Data!X83*96.062/32.064,-9999.9)</f>
        <v>3.3989999999999996</v>
      </c>
      <c r="U83" s="243" t="str">
        <f>IF(ISTEXT(Data!Y83),Data!Y83,"")</f>
        <v>V0</v>
      </c>
      <c r="V83" s="277">
        <f>IF((Data!AB83&gt;T524),Data!AB83*18.039/14.0067,-9999.9)</f>
        <v>1.6420000000000001</v>
      </c>
      <c r="W83" s="242" t="str">
        <f>IF(ISTEXT(Data!AC83),Data!AC83,"")</f>
        <v>V0</v>
      </c>
      <c r="X83" s="277">
        <f>IF((Data!V83&gt;0),(Data!V83*62.005/14.0067),-9999.9)</f>
        <v>3.8630000000000004</v>
      </c>
      <c r="Y83" s="243" t="str">
        <f>IF(ISTEXT(Data!W83),Data!W83,"")</f>
        <v>V0</v>
      </c>
      <c r="Z83" s="278">
        <f>IF(ISNUMBER(Data!T83),Data!T83,-9999.9)</f>
        <v>0.193</v>
      </c>
      <c r="AA83" s="242" t="str">
        <f>IF(ISTEXT(Data!U83),Data!U83,"")</f>
        <v>V0</v>
      </c>
      <c r="AB83" s="277">
        <f>IF(ISNUMBER(Data!AH83),Data!AH83,-9999.9)</f>
        <v>0.41199999999999998</v>
      </c>
      <c r="AC83" s="243" t="str">
        <f>IF(ISTEXT(Data!AI83),Data!AI83,"")</f>
        <v>V0</v>
      </c>
      <c r="AD83" s="278">
        <f>IF(ISNUMBER(Data!AD83),Data!AD83,-9999.9)</f>
        <v>0.121</v>
      </c>
      <c r="AE83" s="242" t="str">
        <f>IF(ISTEXT(Data!AE83),Data!AE83,"")</f>
        <v>V0</v>
      </c>
      <c r="AF83" s="277">
        <f>IF(ISNUMBER(Data!AF83),Data!AF83,-9999.9)</f>
        <v>8.5999999999999993E-2</v>
      </c>
      <c r="AG83" s="243" t="str">
        <f>IF(ISTEXT(Data!AG83),Data!AG83,"")</f>
        <v>V0</v>
      </c>
      <c r="AH83" s="278">
        <f>IF(ISNUMBER(Data!Z83),Data!Z83,-9999.9)</f>
        <v>0.14899999999999999</v>
      </c>
      <c r="AI83" s="242" t="str">
        <f>IF(ISTEXT(Data!AA83),Data!AA83,"")</f>
        <v>V0</v>
      </c>
      <c r="AJ83" s="277">
        <v>-9999.9</v>
      </c>
      <c r="AK83" s="261" t="s">
        <v>117</v>
      </c>
      <c r="AL83" s="267" t="str">
        <f>IF(ISTEXT(Data!AJ83),Data!AJ83,"")</f>
        <v/>
      </c>
      <c r="AM83" s="267" t="str">
        <f>IF(ISTEXT(Data!AK83),Data!AK83,"")</f>
        <v/>
      </c>
      <c r="AN83" s="267" t="str">
        <f>IF(ISTEXT(Data!AL83),Data!AL83,"")</f>
        <v/>
      </c>
      <c r="AO83" s="267" t="str">
        <f>IF(ISTEXT(Data!AM83),Data!AM83,"")</f>
        <v/>
      </c>
      <c r="AP83" s="267" t="str">
        <f>IF(ISTEXT(Data!AN83),Data!AN83,"")</f>
        <v/>
      </c>
      <c r="AQ83" s="267" t="str">
        <f>IF(ISTEXT(Data!AO83),Data!AO83,"")</f>
        <v/>
      </c>
    </row>
    <row r="84" spans="1:43" x14ac:dyDescent="0.2">
      <c r="A84" s="120" t="str">
        <f>IF(ISTEXT(Data!A84),Data!A84,"")</f>
        <v/>
      </c>
      <c r="B84" s="250">
        <f>IF(ISREF(Data!B84),Data!B84,"")</f>
        <v>35092</v>
      </c>
      <c r="C84" s="244">
        <v>0.27083333333333298</v>
      </c>
      <c r="D84" s="250">
        <f>IF(ISREF(Data!D84),Data!D84,"")</f>
        <v>35093</v>
      </c>
      <c r="E84" s="244">
        <v>0.27083333333333298</v>
      </c>
      <c r="F84" s="245" t="str">
        <f>IF(ISTEXT(Data!G84),Data!G84,"")</f>
        <v>No Precipitation Occurred</v>
      </c>
      <c r="G84" s="247" t="str">
        <f>IF(ISTEXT(Data!H84),Data!H84,"")</f>
        <v/>
      </c>
      <c r="H84" s="246" t="str">
        <f>IF(ISTEXT(Data!I84),Data!I84,"")</f>
        <v/>
      </c>
      <c r="I84" s="248" t="str">
        <f>IF(ISTEXT(Data!J84),Data!J84,"")</f>
        <v/>
      </c>
      <c r="J84" s="273">
        <f>IF(ISNUMBER(Data!K84),Data!K84,-9999.9)</f>
        <v>-9999.9</v>
      </c>
      <c r="K84" s="242" t="str">
        <f>IF(ISTEXT(Data!L84),Data!L84,"")</f>
        <v>M1</v>
      </c>
      <c r="L84" s="285">
        <f>IF(ISNUMBER(Data!N84),Data!N84,-9999.9)</f>
        <v>-9999.9</v>
      </c>
      <c r="M84" s="243" t="str">
        <f>IF(ISTEXT(Data!O84),Data!O84,"")</f>
        <v>M1</v>
      </c>
      <c r="N84" s="278">
        <f>IF(ISNUMBER(Data!P84),Data!P84,-9999.9)</f>
        <v>-9999.9</v>
      </c>
      <c r="O84" s="242" t="str">
        <f>IF(ISTEXT(Data!S84),Data!S84,"")</f>
        <v>M1</v>
      </c>
      <c r="P84" s="277">
        <f>IF(ISNUMBER(Data!R84),Data!R84,-9999.9)</f>
        <v>-9999.9</v>
      </c>
      <c r="Q84" s="243" t="str">
        <f>IF(ISTEXT(Data!S84),Data!S84,"")</f>
        <v>M1</v>
      </c>
      <c r="R84" s="278">
        <v>-9999.9</v>
      </c>
      <c r="S84" s="262" t="s">
        <v>117</v>
      </c>
      <c r="T84" s="277">
        <f>IF((Data!X84&gt;0),Data!X84*96.062/32.064,-9999.9)</f>
        <v>-9999.9</v>
      </c>
      <c r="U84" s="243" t="str">
        <f>IF(ISTEXT(Data!Y84),Data!Y84,"")</f>
        <v>M1</v>
      </c>
      <c r="V84" s="277">
        <f>IF((Data!AB84&gt;T525),Data!AB84*18.039/14.0067,-9999.9)</f>
        <v>-9999.9</v>
      </c>
      <c r="W84" s="242" t="str">
        <f>IF(ISTEXT(Data!AC84),Data!AC84,"")</f>
        <v>M1</v>
      </c>
      <c r="X84" s="277">
        <f>IF((Data!V84&gt;0),(Data!V84*62.005/14.0067),-9999.9)</f>
        <v>-9999.9</v>
      </c>
      <c r="Y84" s="243" t="str">
        <f>IF(ISTEXT(Data!W84),Data!W84,"")</f>
        <v>M1</v>
      </c>
      <c r="Z84" s="278">
        <f>IF(ISNUMBER(Data!T84),Data!T84,-9999.9)</f>
        <v>-9999.9</v>
      </c>
      <c r="AA84" s="242" t="str">
        <f>IF(ISTEXT(Data!U84),Data!U84,"")</f>
        <v>M1</v>
      </c>
      <c r="AB84" s="277">
        <f>IF(ISNUMBER(Data!AH84),Data!AH84,-9999.9)</f>
        <v>-9999.9</v>
      </c>
      <c r="AC84" s="243" t="str">
        <f>IF(ISTEXT(Data!AI84),Data!AI84,"")</f>
        <v>M1</v>
      </c>
      <c r="AD84" s="278">
        <f>IF(ISNUMBER(Data!AD84),Data!AD84,-9999.9)</f>
        <v>-9999.9</v>
      </c>
      <c r="AE84" s="242" t="str">
        <f>IF(ISTEXT(Data!AE84),Data!AE84,"")</f>
        <v>M1</v>
      </c>
      <c r="AF84" s="277">
        <f>IF(ISNUMBER(Data!AF84),Data!AF84,-9999.9)</f>
        <v>-9999.9</v>
      </c>
      <c r="AG84" s="243" t="str">
        <f>IF(ISTEXT(Data!AG84),Data!AG84,"")</f>
        <v>M1</v>
      </c>
      <c r="AH84" s="278">
        <f>IF(ISNUMBER(Data!Z84),Data!Z84,-9999.9)</f>
        <v>-9999.9</v>
      </c>
      <c r="AI84" s="242" t="str">
        <f>IF(ISTEXT(Data!AA84),Data!AA84,"")</f>
        <v>M1</v>
      </c>
      <c r="AJ84" s="277">
        <v>-9999.9</v>
      </c>
      <c r="AK84" s="261" t="s">
        <v>117</v>
      </c>
      <c r="AL84" s="267" t="str">
        <f>IF(ISTEXT(Data!AJ84),Data!AJ84,"")</f>
        <v/>
      </c>
      <c r="AM84" s="267" t="str">
        <f>IF(ISTEXT(Data!AK84),Data!AK84,"")</f>
        <v/>
      </c>
      <c r="AN84" s="267" t="str">
        <f>IF(ISTEXT(Data!AL84),Data!AL84,"")</f>
        <v/>
      </c>
      <c r="AO84" s="267" t="str">
        <f>IF(ISTEXT(Data!AM84),Data!AM84,"")</f>
        <v/>
      </c>
      <c r="AP84" s="267" t="str">
        <f>IF(ISTEXT(Data!AN84),Data!AN84,"")</f>
        <v/>
      </c>
      <c r="AQ84" s="267" t="str">
        <f>IF(ISTEXT(Data!AO84),Data!AO84,"")</f>
        <v/>
      </c>
    </row>
    <row r="85" spans="1:43" x14ac:dyDescent="0.2">
      <c r="A85" s="120" t="str">
        <f>IF(ISTEXT(Data!A85),Data!A85,"")</f>
        <v/>
      </c>
      <c r="B85" s="250">
        <f>IF(ISREF(Data!B85),Data!B85,"")</f>
        <v>35093</v>
      </c>
      <c r="C85" s="244">
        <v>0.27083333333333298</v>
      </c>
      <c r="D85" s="250">
        <f>IF(ISREF(Data!D85),Data!D85,"")</f>
        <v>35094</v>
      </c>
      <c r="E85" s="244">
        <v>0.27083333333333298</v>
      </c>
      <c r="F85" s="245" t="str">
        <f>IF(ISTEXT(Data!G85),Data!G85,"")</f>
        <v>No Precipitation Occurred</v>
      </c>
      <c r="G85" s="247" t="str">
        <f>IF(ISTEXT(Data!H85),Data!H85,"")</f>
        <v/>
      </c>
      <c r="H85" s="246" t="str">
        <f>IF(ISTEXT(Data!I85),Data!I85,"")</f>
        <v/>
      </c>
      <c r="I85" s="248" t="str">
        <f>IF(ISTEXT(Data!J85),Data!J85,"")</f>
        <v/>
      </c>
      <c r="J85" s="273">
        <f>IF(ISNUMBER(Data!K85),Data!K85,-9999.9)</f>
        <v>-9999.9</v>
      </c>
      <c r="K85" s="242" t="str">
        <f>IF(ISTEXT(Data!L85),Data!L85,"")</f>
        <v>M1</v>
      </c>
      <c r="L85" s="285">
        <f>IF(ISNUMBER(Data!N85),Data!N85,-9999.9)</f>
        <v>-9999.9</v>
      </c>
      <c r="M85" s="243" t="str">
        <f>IF(ISTEXT(Data!O85),Data!O85,"")</f>
        <v>M1</v>
      </c>
      <c r="N85" s="278">
        <f>IF(ISNUMBER(Data!P85),Data!P85,-9999.9)</f>
        <v>-9999.9</v>
      </c>
      <c r="O85" s="242" t="str">
        <f>IF(ISTEXT(Data!S85),Data!S85,"")</f>
        <v>M1</v>
      </c>
      <c r="P85" s="277">
        <f>IF(ISNUMBER(Data!R85),Data!R85,-9999.9)</f>
        <v>-9999.9</v>
      </c>
      <c r="Q85" s="243" t="str">
        <f>IF(ISTEXT(Data!S85),Data!S85,"")</f>
        <v>M1</v>
      </c>
      <c r="R85" s="278">
        <v>-9999.9</v>
      </c>
      <c r="S85" s="262" t="s">
        <v>117</v>
      </c>
      <c r="T85" s="277">
        <f>IF((Data!X85&gt;0),Data!X85*96.062/32.064,-9999.9)</f>
        <v>-9999.9</v>
      </c>
      <c r="U85" s="243" t="str">
        <f>IF(ISTEXT(Data!Y85),Data!Y85,"")</f>
        <v>M1</v>
      </c>
      <c r="V85" s="277">
        <f>IF((Data!AB85&gt;T526),Data!AB85*18.039/14.0067,-9999.9)</f>
        <v>-9999.9</v>
      </c>
      <c r="W85" s="242" t="str">
        <f>IF(ISTEXT(Data!AC85),Data!AC85,"")</f>
        <v>M1</v>
      </c>
      <c r="X85" s="277">
        <f>IF((Data!V85&gt;0),(Data!V85*62.005/14.0067),-9999.9)</f>
        <v>-9999.9</v>
      </c>
      <c r="Y85" s="243" t="str">
        <f>IF(ISTEXT(Data!W85),Data!W85,"")</f>
        <v>M1</v>
      </c>
      <c r="Z85" s="278">
        <f>IF(ISNUMBER(Data!T85),Data!T85,-9999.9)</f>
        <v>-9999.9</v>
      </c>
      <c r="AA85" s="242" t="str">
        <f>IF(ISTEXT(Data!U85),Data!U85,"")</f>
        <v>M1</v>
      </c>
      <c r="AB85" s="277">
        <f>IF(ISNUMBER(Data!AH85),Data!AH85,-9999.9)</f>
        <v>-9999.9</v>
      </c>
      <c r="AC85" s="243" t="str">
        <f>IF(ISTEXT(Data!AI85),Data!AI85,"")</f>
        <v>M1</v>
      </c>
      <c r="AD85" s="278">
        <f>IF(ISNUMBER(Data!AD85),Data!AD85,-9999.9)</f>
        <v>-9999.9</v>
      </c>
      <c r="AE85" s="242" t="str">
        <f>IF(ISTEXT(Data!AE85),Data!AE85,"")</f>
        <v>M1</v>
      </c>
      <c r="AF85" s="277">
        <f>IF(ISNUMBER(Data!AF85),Data!AF85,-9999.9)</f>
        <v>-9999.9</v>
      </c>
      <c r="AG85" s="243" t="str">
        <f>IF(ISTEXT(Data!AG85),Data!AG85,"")</f>
        <v>M1</v>
      </c>
      <c r="AH85" s="278">
        <f>IF(ISNUMBER(Data!Z85),Data!Z85,-9999.9)</f>
        <v>-9999.9</v>
      </c>
      <c r="AI85" s="242" t="str">
        <f>IF(ISTEXT(Data!AA85),Data!AA85,"")</f>
        <v>M1</v>
      </c>
      <c r="AJ85" s="277">
        <v>-9999.9</v>
      </c>
      <c r="AK85" s="261" t="s">
        <v>117</v>
      </c>
      <c r="AL85" s="267" t="str">
        <f>IF(ISTEXT(Data!AJ85),Data!AJ85,"")</f>
        <v/>
      </c>
      <c r="AM85" s="267" t="str">
        <f>IF(ISTEXT(Data!AK85),Data!AK85,"")</f>
        <v/>
      </c>
      <c r="AN85" s="267" t="str">
        <f>IF(ISTEXT(Data!AL85),Data!AL85,"")</f>
        <v/>
      </c>
      <c r="AO85" s="267" t="str">
        <f>IF(ISTEXT(Data!AM85),Data!AM85,"")</f>
        <v/>
      </c>
      <c r="AP85" s="267" t="str">
        <f>IF(ISTEXT(Data!AN85),Data!AN85,"")</f>
        <v/>
      </c>
      <c r="AQ85" s="267" t="str">
        <f>IF(ISTEXT(Data!AO85),Data!AO85,"")</f>
        <v/>
      </c>
    </row>
    <row r="86" spans="1:43" x14ac:dyDescent="0.2">
      <c r="A86" s="120" t="str">
        <f>IF(ISTEXT(Data!A86),Data!A86,"")</f>
        <v/>
      </c>
      <c r="B86" s="250">
        <f>IF(ISREF(Data!B86),Data!B86,"")</f>
        <v>35094</v>
      </c>
      <c r="C86" s="244">
        <v>0.27083333333333298</v>
      </c>
      <c r="D86" s="250">
        <f>IF(ISREF(Data!D86),Data!D86,"")</f>
        <v>35095</v>
      </c>
      <c r="E86" s="244">
        <v>0.27083333333333298</v>
      </c>
      <c r="F86" s="245" t="str">
        <f>IF(ISTEXT(Data!G86),Data!G86,"")</f>
        <v>No Precipitation Occurred</v>
      </c>
      <c r="G86" s="247" t="str">
        <f>IF(ISTEXT(Data!H86),Data!H86,"")</f>
        <v/>
      </c>
      <c r="H86" s="246" t="str">
        <f>IF(ISTEXT(Data!I86),Data!I86,"")</f>
        <v/>
      </c>
      <c r="I86" s="248" t="str">
        <f>IF(ISTEXT(Data!J86),Data!J86,"")</f>
        <v/>
      </c>
      <c r="J86" s="273">
        <f>IF(ISNUMBER(Data!K86),Data!K86,-9999.9)</f>
        <v>-9999.9</v>
      </c>
      <c r="K86" s="242" t="str">
        <f>IF(ISTEXT(Data!L86),Data!L86,"")</f>
        <v>M1</v>
      </c>
      <c r="L86" s="285">
        <f>IF(ISNUMBER(Data!N86),Data!N86,-9999.9)</f>
        <v>-9999.9</v>
      </c>
      <c r="M86" s="243" t="str">
        <f>IF(ISTEXT(Data!O86),Data!O86,"")</f>
        <v>M1</v>
      </c>
      <c r="N86" s="278">
        <f>IF(ISNUMBER(Data!P86),Data!P86,-9999.9)</f>
        <v>-9999.9</v>
      </c>
      <c r="O86" s="242" t="str">
        <f>IF(ISTEXT(Data!S86),Data!S86,"")</f>
        <v>M1</v>
      </c>
      <c r="P86" s="277">
        <f>IF(ISNUMBER(Data!R86),Data!R86,-9999.9)</f>
        <v>-9999.9</v>
      </c>
      <c r="Q86" s="243" t="str">
        <f>IF(ISTEXT(Data!S86),Data!S86,"")</f>
        <v>M1</v>
      </c>
      <c r="R86" s="278">
        <v>-9999.9</v>
      </c>
      <c r="S86" s="262" t="s">
        <v>117</v>
      </c>
      <c r="T86" s="277">
        <f>IF((Data!X86&gt;0),Data!X86*96.062/32.064,-9999.9)</f>
        <v>-9999.9</v>
      </c>
      <c r="U86" s="243" t="str">
        <f>IF(ISTEXT(Data!Y86),Data!Y86,"")</f>
        <v>M1</v>
      </c>
      <c r="V86" s="277">
        <f>IF((Data!AB86&gt;T527),Data!AB86*18.039/14.0067,-9999.9)</f>
        <v>-9999.9</v>
      </c>
      <c r="W86" s="242" t="str">
        <f>IF(ISTEXT(Data!AC86),Data!AC86,"")</f>
        <v>M1</v>
      </c>
      <c r="X86" s="277">
        <f>IF((Data!V86&gt;0),(Data!V86*62.005/14.0067),-9999.9)</f>
        <v>-9999.9</v>
      </c>
      <c r="Y86" s="243" t="str">
        <f>IF(ISTEXT(Data!W86),Data!W86,"")</f>
        <v>M1</v>
      </c>
      <c r="Z86" s="278">
        <f>IF(ISNUMBER(Data!T86),Data!T86,-9999.9)</f>
        <v>-9999.9</v>
      </c>
      <c r="AA86" s="242" t="str">
        <f>IF(ISTEXT(Data!U86),Data!U86,"")</f>
        <v>M1</v>
      </c>
      <c r="AB86" s="277">
        <f>IF(ISNUMBER(Data!AH86),Data!AH86,-9999.9)</f>
        <v>-9999.9</v>
      </c>
      <c r="AC86" s="243" t="str">
        <f>IF(ISTEXT(Data!AI86),Data!AI86,"")</f>
        <v>M1</v>
      </c>
      <c r="AD86" s="278">
        <f>IF(ISNUMBER(Data!AD86),Data!AD86,-9999.9)</f>
        <v>-9999.9</v>
      </c>
      <c r="AE86" s="242" t="str">
        <f>IF(ISTEXT(Data!AE86),Data!AE86,"")</f>
        <v>M1</v>
      </c>
      <c r="AF86" s="277">
        <f>IF(ISNUMBER(Data!AF86),Data!AF86,-9999.9)</f>
        <v>-9999.9</v>
      </c>
      <c r="AG86" s="243" t="str">
        <f>IF(ISTEXT(Data!AG86),Data!AG86,"")</f>
        <v>M1</v>
      </c>
      <c r="AH86" s="278">
        <f>IF(ISNUMBER(Data!Z86),Data!Z86,-9999.9)</f>
        <v>-9999.9</v>
      </c>
      <c r="AI86" s="242" t="str">
        <f>IF(ISTEXT(Data!AA86),Data!AA86,"")</f>
        <v>M1</v>
      </c>
      <c r="AJ86" s="277">
        <v>-9999.9</v>
      </c>
      <c r="AK86" s="261" t="s">
        <v>117</v>
      </c>
      <c r="AL86" s="267" t="str">
        <f>IF(ISTEXT(Data!AJ86),Data!AJ86,"")</f>
        <v/>
      </c>
      <c r="AM86" s="267" t="str">
        <f>IF(ISTEXT(Data!AK86),Data!AK86,"")</f>
        <v/>
      </c>
      <c r="AN86" s="267" t="str">
        <f>IF(ISTEXT(Data!AL86),Data!AL86,"")</f>
        <v/>
      </c>
      <c r="AO86" s="267" t="str">
        <f>IF(ISTEXT(Data!AM86),Data!AM86,"")</f>
        <v/>
      </c>
      <c r="AP86" s="267" t="str">
        <f>IF(ISTEXT(Data!AN86),Data!AN86,"")</f>
        <v/>
      </c>
      <c r="AQ86" s="267" t="str">
        <f>IF(ISTEXT(Data!AO86),Data!AO86,"")</f>
        <v/>
      </c>
    </row>
    <row r="87" spans="1:43" x14ac:dyDescent="0.2">
      <c r="A87" s="120" t="str">
        <f>IF(ISTEXT(Data!A87),Data!A87,"")</f>
        <v/>
      </c>
      <c r="B87" s="250">
        <f>IF(ISREF(Data!B87),Data!B87,"")</f>
        <v>35095</v>
      </c>
      <c r="C87" s="244">
        <v>0.27083333333333298</v>
      </c>
      <c r="D87" s="250">
        <f>IF(ISREF(Data!D87),Data!D87,"")</f>
        <v>35096</v>
      </c>
      <c r="E87" s="244">
        <v>0.27083333333333298</v>
      </c>
      <c r="F87" s="245" t="str">
        <f>IF(ISTEXT(Data!G87),Data!G87,"")</f>
        <v>No Precipitation Occurred</v>
      </c>
      <c r="G87" s="247" t="str">
        <f>IF(ISTEXT(Data!H87),Data!H87,"")</f>
        <v/>
      </c>
      <c r="H87" s="246" t="str">
        <f>IF(ISTEXT(Data!I87),Data!I87,"")</f>
        <v/>
      </c>
      <c r="I87" s="248" t="str">
        <f>IF(ISTEXT(Data!J87),Data!J87,"")</f>
        <v/>
      </c>
      <c r="J87" s="273">
        <f>IF(ISNUMBER(Data!K87),Data!K87,-9999.9)</f>
        <v>-9999.9</v>
      </c>
      <c r="K87" s="242" t="str">
        <f>IF(ISTEXT(Data!L87),Data!L87,"")</f>
        <v>M1</v>
      </c>
      <c r="L87" s="285">
        <f>IF(ISNUMBER(Data!N87),Data!N87,-9999.9)</f>
        <v>-9999.9</v>
      </c>
      <c r="M87" s="243" t="str">
        <f>IF(ISTEXT(Data!O87),Data!O87,"")</f>
        <v>M1</v>
      </c>
      <c r="N87" s="278">
        <f>IF(ISNUMBER(Data!P87),Data!P87,-9999.9)</f>
        <v>-9999.9</v>
      </c>
      <c r="O87" s="242" t="str">
        <f>IF(ISTEXT(Data!S87),Data!S87,"")</f>
        <v>M1</v>
      </c>
      <c r="P87" s="277">
        <f>IF(ISNUMBER(Data!R87),Data!R87,-9999.9)</f>
        <v>-9999.9</v>
      </c>
      <c r="Q87" s="243" t="str">
        <f>IF(ISTEXT(Data!S87),Data!S87,"")</f>
        <v>M1</v>
      </c>
      <c r="R87" s="278">
        <v>-9999.9</v>
      </c>
      <c r="S87" s="262" t="s">
        <v>117</v>
      </c>
      <c r="T87" s="277">
        <f>IF((Data!X87&gt;0),Data!X87*96.062/32.064,-9999.9)</f>
        <v>-9999.9</v>
      </c>
      <c r="U87" s="243" t="str">
        <f>IF(ISTEXT(Data!Y87),Data!Y87,"")</f>
        <v>M1</v>
      </c>
      <c r="V87" s="277">
        <f>IF((Data!AB87&gt;T528),Data!AB87*18.039/14.0067,-9999.9)</f>
        <v>-9999.9</v>
      </c>
      <c r="W87" s="242" t="str">
        <f>IF(ISTEXT(Data!AC87),Data!AC87,"")</f>
        <v>M1</v>
      </c>
      <c r="X87" s="277">
        <f>IF((Data!V87&gt;0),(Data!V87*62.005/14.0067),-9999.9)</f>
        <v>-9999.9</v>
      </c>
      <c r="Y87" s="243" t="str">
        <f>IF(ISTEXT(Data!W87),Data!W87,"")</f>
        <v>M1</v>
      </c>
      <c r="Z87" s="278">
        <f>IF(ISNUMBER(Data!T87),Data!T87,-9999.9)</f>
        <v>-9999.9</v>
      </c>
      <c r="AA87" s="242" t="str">
        <f>IF(ISTEXT(Data!U87),Data!U87,"")</f>
        <v>M1</v>
      </c>
      <c r="AB87" s="277">
        <f>IF(ISNUMBER(Data!AH87),Data!AH87,-9999.9)</f>
        <v>-9999.9</v>
      </c>
      <c r="AC87" s="243" t="str">
        <f>IF(ISTEXT(Data!AI87),Data!AI87,"")</f>
        <v>M1</v>
      </c>
      <c r="AD87" s="278">
        <f>IF(ISNUMBER(Data!AD87),Data!AD87,-9999.9)</f>
        <v>-9999.9</v>
      </c>
      <c r="AE87" s="242" t="str">
        <f>IF(ISTEXT(Data!AE87),Data!AE87,"")</f>
        <v>M1</v>
      </c>
      <c r="AF87" s="277">
        <f>IF(ISNUMBER(Data!AF87),Data!AF87,-9999.9)</f>
        <v>-9999.9</v>
      </c>
      <c r="AG87" s="243" t="str">
        <f>IF(ISTEXT(Data!AG87),Data!AG87,"")</f>
        <v>M1</v>
      </c>
      <c r="AH87" s="278">
        <f>IF(ISNUMBER(Data!Z87),Data!Z87,-9999.9)</f>
        <v>-9999.9</v>
      </c>
      <c r="AI87" s="242" t="str">
        <f>IF(ISTEXT(Data!AA87),Data!AA87,"")</f>
        <v>M1</v>
      </c>
      <c r="AJ87" s="277">
        <v>-9999.9</v>
      </c>
      <c r="AK87" s="261" t="s">
        <v>117</v>
      </c>
      <c r="AL87" s="267" t="str">
        <f>IF(ISTEXT(Data!AJ87),Data!AJ87,"")</f>
        <v/>
      </c>
      <c r="AM87" s="267" t="str">
        <f>IF(ISTEXT(Data!AK87),Data!AK87,"")</f>
        <v/>
      </c>
      <c r="AN87" s="267" t="str">
        <f>IF(ISTEXT(Data!AL87),Data!AL87,"")</f>
        <v/>
      </c>
      <c r="AO87" s="267" t="str">
        <f>IF(ISTEXT(Data!AM87),Data!AM87,"")</f>
        <v/>
      </c>
      <c r="AP87" s="267" t="str">
        <f>IF(ISTEXT(Data!AN87),Data!AN87,"")</f>
        <v/>
      </c>
      <c r="AQ87" s="267" t="str">
        <f>IF(ISTEXT(Data!AO87),Data!AO87,"")</f>
        <v/>
      </c>
    </row>
    <row r="88" spans="1:43" x14ac:dyDescent="0.2">
      <c r="A88" s="120" t="str">
        <f>IF(ISTEXT(Data!A88),Data!A88,"")</f>
        <v/>
      </c>
      <c r="B88" s="250">
        <f>IF(ISREF(Data!B88),Data!B88,"")</f>
        <v>35096</v>
      </c>
      <c r="C88" s="244">
        <v>0.27083333333333298</v>
      </c>
      <c r="D88" s="250">
        <f>IF(ISREF(Data!D88),Data!D88,"")</f>
        <v>35097</v>
      </c>
      <c r="E88" s="244">
        <v>0.27083333333333298</v>
      </c>
      <c r="F88" s="245" t="str">
        <f>IF(ISTEXT(Data!G88),Data!G88,"")</f>
        <v>No Precipitation Occurred</v>
      </c>
      <c r="G88" s="247" t="str">
        <f>IF(ISTEXT(Data!H88),Data!H88,"")</f>
        <v/>
      </c>
      <c r="H88" s="246" t="str">
        <f>IF(ISTEXT(Data!I88),Data!I88,"")</f>
        <v/>
      </c>
      <c r="I88" s="248" t="str">
        <f>IF(ISTEXT(Data!J88),Data!J88,"")</f>
        <v/>
      </c>
      <c r="J88" s="273">
        <f>IF(ISNUMBER(Data!K88),Data!K88,-9999.9)</f>
        <v>-9999.9</v>
      </c>
      <c r="K88" s="242" t="str">
        <f>IF(ISTEXT(Data!L88),Data!L88,"")</f>
        <v>M1</v>
      </c>
      <c r="L88" s="285">
        <f>IF(ISNUMBER(Data!N88),Data!N88,-9999.9)</f>
        <v>-9999.9</v>
      </c>
      <c r="M88" s="243" t="str">
        <f>IF(ISTEXT(Data!O88),Data!O88,"")</f>
        <v>M1</v>
      </c>
      <c r="N88" s="278">
        <f>IF(ISNUMBER(Data!P88),Data!P88,-9999.9)</f>
        <v>-9999.9</v>
      </c>
      <c r="O88" s="242" t="str">
        <f>IF(ISTEXT(Data!S88),Data!S88,"")</f>
        <v>M1</v>
      </c>
      <c r="P88" s="277">
        <f>IF(ISNUMBER(Data!R88),Data!R88,-9999.9)</f>
        <v>-9999.9</v>
      </c>
      <c r="Q88" s="243" t="str">
        <f>IF(ISTEXT(Data!S88),Data!S88,"")</f>
        <v>M1</v>
      </c>
      <c r="R88" s="278">
        <v>-9999.9</v>
      </c>
      <c r="S88" s="262" t="s">
        <v>117</v>
      </c>
      <c r="T88" s="277">
        <f>IF((Data!X88&gt;0),Data!X88*96.062/32.064,-9999.9)</f>
        <v>-9999.9</v>
      </c>
      <c r="U88" s="243" t="str">
        <f>IF(ISTEXT(Data!Y88),Data!Y88,"")</f>
        <v>M1</v>
      </c>
      <c r="V88" s="277">
        <f>IF((Data!AB88&gt;T529),Data!AB88*18.039/14.0067,-9999.9)</f>
        <v>-9999.9</v>
      </c>
      <c r="W88" s="242" t="str">
        <f>IF(ISTEXT(Data!AC88),Data!AC88,"")</f>
        <v>M1</v>
      </c>
      <c r="X88" s="277">
        <f>IF((Data!V88&gt;0),(Data!V88*62.005/14.0067),-9999.9)</f>
        <v>-9999.9</v>
      </c>
      <c r="Y88" s="243" t="str">
        <f>IF(ISTEXT(Data!W88),Data!W88,"")</f>
        <v>M1</v>
      </c>
      <c r="Z88" s="278">
        <f>IF(ISNUMBER(Data!T88),Data!T88,-9999.9)</f>
        <v>-9999.9</v>
      </c>
      <c r="AA88" s="242" t="str">
        <f>IF(ISTEXT(Data!U88),Data!U88,"")</f>
        <v>M1</v>
      </c>
      <c r="AB88" s="277">
        <f>IF(ISNUMBER(Data!AH88),Data!AH88,-9999.9)</f>
        <v>-9999.9</v>
      </c>
      <c r="AC88" s="243" t="str">
        <f>IF(ISTEXT(Data!AI88),Data!AI88,"")</f>
        <v>M1</v>
      </c>
      <c r="AD88" s="278">
        <f>IF(ISNUMBER(Data!AD88),Data!AD88,-9999.9)</f>
        <v>-9999.9</v>
      </c>
      <c r="AE88" s="242" t="str">
        <f>IF(ISTEXT(Data!AE88),Data!AE88,"")</f>
        <v>M1</v>
      </c>
      <c r="AF88" s="277">
        <f>IF(ISNUMBER(Data!AF88),Data!AF88,-9999.9)</f>
        <v>-9999.9</v>
      </c>
      <c r="AG88" s="243" t="str">
        <f>IF(ISTEXT(Data!AG88),Data!AG88,"")</f>
        <v>M1</v>
      </c>
      <c r="AH88" s="278">
        <f>IF(ISNUMBER(Data!Z88),Data!Z88,-9999.9)</f>
        <v>-9999.9</v>
      </c>
      <c r="AI88" s="242" t="str">
        <f>IF(ISTEXT(Data!AA88),Data!AA88,"")</f>
        <v>M1</v>
      </c>
      <c r="AJ88" s="277">
        <v>-9999.9</v>
      </c>
      <c r="AK88" s="261" t="s">
        <v>117</v>
      </c>
      <c r="AL88" s="267" t="str">
        <f>IF(ISTEXT(Data!AJ88),Data!AJ88,"")</f>
        <v/>
      </c>
      <c r="AM88" s="267" t="str">
        <f>IF(ISTEXT(Data!AK88),Data!AK88,"")</f>
        <v/>
      </c>
      <c r="AN88" s="267" t="str">
        <f>IF(ISTEXT(Data!AL88),Data!AL88,"")</f>
        <v/>
      </c>
      <c r="AO88" s="267" t="str">
        <f>IF(ISTEXT(Data!AM88),Data!AM88,"")</f>
        <v/>
      </c>
      <c r="AP88" s="267" t="str">
        <f>IF(ISTEXT(Data!AN88),Data!AN88,"")</f>
        <v/>
      </c>
      <c r="AQ88" s="267" t="str">
        <f>IF(ISTEXT(Data!AO88),Data!AO88,"")</f>
        <v/>
      </c>
    </row>
    <row r="89" spans="1:43" x14ac:dyDescent="0.2">
      <c r="A89" s="120" t="str">
        <f>IF(ISTEXT(Data!A89),Data!A89,"")</f>
        <v/>
      </c>
      <c r="B89" s="250">
        <f>IF(ISREF(Data!B89),Data!B89,"")</f>
        <v>35097</v>
      </c>
      <c r="C89" s="244">
        <v>0.27083333333333298</v>
      </c>
      <c r="D89" s="250">
        <f>IF(ISREF(Data!D89),Data!D89,"")</f>
        <v>35098</v>
      </c>
      <c r="E89" s="244">
        <v>0.27083333333333298</v>
      </c>
      <c r="F89" s="245" t="str">
        <f>IF(ISTEXT(Data!G89),Data!G89,"")</f>
        <v>Mixed</v>
      </c>
      <c r="G89" s="247" t="str">
        <f>IF(ISTEXT(Data!H89),Data!H89,"")</f>
        <v/>
      </c>
      <c r="H89" s="246" t="str">
        <f>IF(ISTEXT(Data!I89),Data!I89,"")</f>
        <v>Insufficient Quantity</v>
      </c>
      <c r="I89" s="248" t="str">
        <f>IF(ISTEXT(Data!J89),Data!J89,"")</f>
        <v/>
      </c>
      <c r="J89" s="273">
        <f>IF(ISNUMBER(Data!K89),Data!K89,-9999.9)</f>
        <v>0.1</v>
      </c>
      <c r="K89" s="242" t="str">
        <f>IF(ISTEXT(Data!L89),Data!L89,"")</f>
        <v>V0</v>
      </c>
      <c r="L89" s="285">
        <f>IF(ISNUMBER(Data!N89),Data!N89,-9999.9)</f>
        <v>-9999.9</v>
      </c>
      <c r="M89" s="243" t="str">
        <f>IF(ISTEXT(Data!O89),Data!O89,"")</f>
        <v>M1</v>
      </c>
      <c r="N89" s="278">
        <f>IF(ISNUMBER(Data!P89),Data!P89,-9999.9)</f>
        <v>-9999.9</v>
      </c>
      <c r="O89" s="242" t="str">
        <f>IF(ISTEXT(Data!S89),Data!S89,"")</f>
        <v>M1</v>
      </c>
      <c r="P89" s="277">
        <f>IF(ISNUMBER(Data!R89),Data!R89,-9999.9)</f>
        <v>-9999.9</v>
      </c>
      <c r="Q89" s="243" t="str">
        <f>IF(ISTEXT(Data!S89),Data!S89,"")</f>
        <v>M1</v>
      </c>
      <c r="R89" s="278">
        <v>-9999.9</v>
      </c>
      <c r="S89" s="262" t="s">
        <v>117</v>
      </c>
      <c r="T89" s="277">
        <f>IF((Data!X89&gt;0),Data!X89*96.062/32.064,-9999.9)</f>
        <v>-9999.9</v>
      </c>
      <c r="U89" s="243" t="str">
        <f>IF(ISTEXT(Data!Y89),Data!Y89,"")</f>
        <v>M1</v>
      </c>
      <c r="V89" s="277">
        <f>IF((Data!AB89&gt;T530),Data!AB89*18.039/14.0067,-9999.9)</f>
        <v>-9999.9</v>
      </c>
      <c r="W89" s="242" t="str">
        <f>IF(ISTEXT(Data!AC89),Data!AC89,"")</f>
        <v>M1</v>
      </c>
      <c r="X89" s="277">
        <f>IF((Data!V89&gt;0),(Data!V89*62.005/14.0067),-9999.9)</f>
        <v>-9999.9</v>
      </c>
      <c r="Y89" s="243" t="str">
        <f>IF(ISTEXT(Data!W89),Data!W89,"")</f>
        <v>M1</v>
      </c>
      <c r="Z89" s="278">
        <f>IF(ISNUMBER(Data!T89),Data!T89,-9999.9)</f>
        <v>-9999.9</v>
      </c>
      <c r="AA89" s="242" t="str">
        <f>IF(ISTEXT(Data!U89),Data!U89,"")</f>
        <v>M1</v>
      </c>
      <c r="AB89" s="277">
        <f>IF(ISNUMBER(Data!AH89),Data!AH89,-9999.9)</f>
        <v>-9999.9</v>
      </c>
      <c r="AC89" s="243" t="str">
        <f>IF(ISTEXT(Data!AI89),Data!AI89,"")</f>
        <v>M1</v>
      </c>
      <c r="AD89" s="278">
        <f>IF(ISNUMBER(Data!AD89),Data!AD89,-9999.9)</f>
        <v>-9999.9</v>
      </c>
      <c r="AE89" s="242" t="str">
        <f>IF(ISTEXT(Data!AE89),Data!AE89,"")</f>
        <v>M1</v>
      </c>
      <c r="AF89" s="277">
        <f>IF(ISNUMBER(Data!AF89),Data!AF89,-9999.9)</f>
        <v>-9999.9</v>
      </c>
      <c r="AG89" s="243" t="str">
        <f>IF(ISTEXT(Data!AG89),Data!AG89,"")</f>
        <v>M1</v>
      </c>
      <c r="AH89" s="278">
        <f>IF(ISNUMBER(Data!Z89),Data!Z89,-9999.9)</f>
        <v>-9999.9</v>
      </c>
      <c r="AI89" s="242" t="str">
        <f>IF(ISTEXT(Data!AA89),Data!AA89,"")</f>
        <v>M1</v>
      </c>
      <c r="AJ89" s="277">
        <v>-9999.9</v>
      </c>
      <c r="AK89" s="261" t="s">
        <v>117</v>
      </c>
      <c r="AL89" s="267" t="str">
        <f>IF(ISTEXT(Data!AJ89),Data!AJ89,"")</f>
        <v/>
      </c>
      <c r="AM89" s="267" t="str">
        <f>IF(ISTEXT(Data!AK89),Data!AK89,"")</f>
        <v/>
      </c>
      <c r="AN89" s="267" t="str">
        <f>IF(ISTEXT(Data!AL89),Data!AL89,"")</f>
        <v/>
      </c>
      <c r="AO89" s="267" t="str">
        <f>IF(ISTEXT(Data!AM89),Data!AM89,"")</f>
        <v/>
      </c>
      <c r="AP89" s="267" t="str">
        <f>IF(ISTEXT(Data!AN89),Data!AN89,"")</f>
        <v/>
      </c>
      <c r="AQ89" s="267" t="str">
        <f>IF(ISTEXT(Data!AO89),Data!AO89,"")</f>
        <v/>
      </c>
    </row>
    <row r="90" spans="1:43" x14ac:dyDescent="0.2">
      <c r="A90" s="120" t="str">
        <f>IF(ISTEXT(Data!A90),Data!A90,"")</f>
        <v>DEU96004</v>
      </c>
      <c r="B90" s="250">
        <f>IF(ISREF(Data!B90),Data!B90,"")</f>
        <v>35098</v>
      </c>
      <c r="C90" s="244">
        <v>0.27083333333333298</v>
      </c>
      <c r="D90" s="250">
        <f>IF(ISREF(Data!D90),Data!D90,"")</f>
        <v>35099</v>
      </c>
      <c r="E90" s="244">
        <v>0.27083333333333298</v>
      </c>
      <c r="F90" s="245" t="str">
        <f>IF(ISTEXT(Data!G90),Data!G90,"")</f>
        <v>Mixed</v>
      </c>
      <c r="G90" s="247" t="str">
        <f>IF(ISTEXT(Data!H90),Data!H90,"")</f>
        <v>Clean and Clear</v>
      </c>
      <c r="H90" s="246" t="str">
        <f>IF(ISTEXT(Data!I90),Data!I90,"")</f>
        <v/>
      </c>
      <c r="I90" s="248" t="str">
        <f>IF(ISTEXT(Data!J90),Data!J90,"")</f>
        <v/>
      </c>
      <c r="J90" s="273">
        <f>IF(ISNUMBER(Data!K90),Data!K90,-9999.9)</f>
        <v>1.5</v>
      </c>
      <c r="K90" s="242" t="str">
        <f>IF(ISTEXT(Data!L90),Data!L90,"")</f>
        <v>V0</v>
      </c>
      <c r="L90" s="285">
        <f>IF(ISNUMBER(Data!N90),Data!N90,-9999.9)</f>
        <v>1.1844999999999999</v>
      </c>
      <c r="M90" s="243" t="str">
        <f>IF(ISTEXT(Data!O90),Data!O90,"")</f>
        <v>V0</v>
      </c>
      <c r="N90" s="278">
        <f>IF(ISNUMBER(Data!P90),Data!P90,-9999.9)</f>
        <v>3.96</v>
      </c>
      <c r="O90" s="242" t="str">
        <f>IF(ISTEXT(Data!S90),Data!S90,"")</f>
        <v>V0</v>
      </c>
      <c r="P90" s="277">
        <f>IF(ISNUMBER(Data!R90),Data!R90,-9999.9)</f>
        <v>83.7</v>
      </c>
      <c r="Q90" s="243" t="str">
        <f>IF(ISTEXT(Data!S90),Data!S90,"")</f>
        <v>V0</v>
      </c>
      <c r="R90" s="278">
        <v>-9999.9</v>
      </c>
      <c r="S90" s="262" t="s">
        <v>117</v>
      </c>
      <c r="T90" s="277">
        <f>IF((Data!X90&gt;0),Data!X90*96.062/32.064,-9999.9)</f>
        <v>5.9649999999999999</v>
      </c>
      <c r="U90" s="243" t="str">
        <f>IF(ISTEXT(Data!Y90),Data!Y90,"")</f>
        <v>V0</v>
      </c>
      <c r="V90" s="277">
        <f>IF((Data!AB90&gt;T531),Data!AB90*18.039/14.0067,-9999.9)</f>
        <v>3.6539999999999999</v>
      </c>
      <c r="W90" s="242" t="str">
        <f>IF(ISTEXT(Data!AC90),Data!AC90,"")</f>
        <v>V0</v>
      </c>
      <c r="X90" s="277">
        <f>IF((Data!V90&gt;0),(Data!V90*62.005/14.0067),-9999.9)</f>
        <v>12.275</v>
      </c>
      <c r="Y90" s="243" t="str">
        <f>IF(ISTEXT(Data!W90),Data!W90,"")</f>
        <v>V0</v>
      </c>
      <c r="Z90" s="278">
        <f>IF(ISNUMBER(Data!T90),Data!T90,-9999.9)</f>
        <v>0.35799999999999998</v>
      </c>
      <c r="AA90" s="242" t="str">
        <f>IF(ISTEXT(Data!U90),Data!U90,"")</f>
        <v>V0</v>
      </c>
      <c r="AB90" s="277">
        <f>IF(ISNUMBER(Data!AH90),Data!AH90,-9999.9)</f>
        <v>0.42899999999999999</v>
      </c>
      <c r="AC90" s="243" t="str">
        <f>IF(ISTEXT(Data!AI90),Data!AI90,"")</f>
        <v>V0</v>
      </c>
      <c r="AD90" s="278">
        <f>IF(ISNUMBER(Data!AD90),Data!AD90,-9999.9)</f>
        <v>0.17</v>
      </c>
      <c r="AE90" s="242" t="str">
        <f>IF(ISTEXT(Data!AE90),Data!AE90,"")</f>
        <v>V0</v>
      </c>
      <c r="AF90" s="277">
        <f>IF(ISNUMBER(Data!AF90),Data!AF90,-9999.9)</f>
        <v>9.1999999999999998E-2</v>
      </c>
      <c r="AG90" s="243" t="str">
        <f>IF(ISTEXT(Data!AG90),Data!AG90,"")</f>
        <v>V0</v>
      </c>
      <c r="AH90" s="278">
        <f>IF(ISNUMBER(Data!Z90),Data!Z90,-9999.9)</f>
        <v>0.16600000000000001</v>
      </c>
      <c r="AI90" s="242" t="str">
        <f>IF(ISTEXT(Data!AA90),Data!AA90,"")</f>
        <v>V0</v>
      </c>
      <c r="AJ90" s="277">
        <v>-9999.9</v>
      </c>
      <c r="AK90" s="261" t="s">
        <v>117</v>
      </c>
      <c r="AL90" s="267" t="str">
        <f>IF(ISTEXT(Data!AJ90),Data!AJ90,"")</f>
        <v/>
      </c>
      <c r="AM90" s="267" t="str">
        <f>IF(ISTEXT(Data!AK90),Data!AK90,"")</f>
        <v/>
      </c>
      <c r="AN90" s="267" t="str">
        <f>IF(ISTEXT(Data!AL90),Data!AL90,"")</f>
        <v/>
      </c>
      <c r="AO90" s="267" t="str">
        <f>IF(ISTEXT(Data!AM90),Data!AM90,"")</f>
        <v/>
      </c>
      <c r="AP90" s="267" t="str">
        <f>IF(ISTEXT(Data!AN90),Data!AN90,"")</f>
        <v/>
      </c>
      <c r="AQ90" s="267" t="str">
        <f>IF(ISTEXT(Data!AO90),Data!AO90,"")</f>
        <v/>
      </c>
    </row>
    <row r="91" spans="1:43" x14ac:dyDescent="0.2">
      <c r="A91" s="120" t="str">
        <f>IF(ISTEXT(Data!A91),Data!A91,"")</f>
        <v>DEU96005</v>
      </c>
      <c r="B91" s="250">
        <f>IF(ISREF(Data!B91),Data!B91,"")</f>
        <v>35099</v>
      </c>
      <c r="C91" s="244">
        <v>0.27083333333333298</v>
      </c>
      <c r="D91" s="250">
        <f>IF(ISREF(Data!D91),Data!D91,"")</f>
        <v>35100</v>
      </c>
      <c r="E91" s="244">
        <v>0.27083333333333298</v>
      </c>
      <c r="F91" s="245" t="str">
        <f>IF(ISTEXT(Data!G91),Data!G91,"")</f>
        <v>Snow</v>
      </c>
      <c r="G91" s="247" t="str">
        <f>IF(ISTEXT(Data!H91),Data!H91,"")</f>
        <v>Clean and Clear</v>
      </c>
      <c r="H91" s="246" t="str">
        <f>IF(ISTEXT(Data!I91),Data!I91,"")</f>
        <v/>
      </c>
      <c r="I91" s="248" t="str">
        <f>IF(ISTEXT(Data!J91),Data!J91,"")</f>
        <v/>
      </c>
      <c r="J91" s="273">
        <f>IF(ISNUMBER(Data!K91),Data!K91,-9999.9)</f>
        <v>1.1000000000000001</v>
      </c>
      <c r="K91" s="242" t="str">
        <f>IF(ISTEXT(Data!L91),Data!L91,"")</f>
        <v>V0</v>
      </c>
      <c r="L91" s="285">
        <f>IF(ISNUMBER(Data!N91),Data!N91,-9999.9)</f>
        <v>0.75669999999999993</v>
      </c>
      <c r="M91" s="243" t="str">
        <f>IF(ISTEXT(Data!O91),Data!O91,"")</f>
        <v>V0</v>
      </c>
      <c r="N91" s="278">
        <f>IF(ISNUMBER(Data!P91),Data!P91,-9999.9)</f>
        <v>3.77</v>
      </c>
      <c r="O91" s="242" t="str">
        <f>IF(ISTEXT(Data!S91),Data!S91,"")</f>
        <v>V0</v>
      </c>
      <c r="P91" s="277">
        <f>IF(ISNUMBER(Data!R91),Data!R91,-9999.9)</f>
        <v>113</v>
      </c>
      <c r="Q91" s="243" t="str">
        <f>IF(ISTEXT(Data!S91),Data!S91,"")</f>
        <v>V0</v>
      </c>
      <c r="R91" s="278">
        <v>-9999.9</v>
      </c>
      <c r="S91" s="262" t="s">
        <v>117</v>
      </c>
      <c r="T91" s="277">
        <f>IF((Data!X91&gt;0),Data!X91*96.062/32.064,-9999.9)</f>
        <v>7.1910000000000007</v>
      </c>
      <c r="U91" s="243" t="str">
        <f>IF(ISTEXT(Data!Y91),Data!Y91,"")</f>
        <v>V0</v>
      </c>
      <c r="V91" s="277">
        <f>IF((Data!AB91&gt;T532),Data!AB91*18.039/14.0067,-9999.9)</f>
        <v>4.4980000000000002</v>
      </c>
      <c r="W91" s="242" t="str">
        <f>IF(ISTEXT(Data!AC91),Data!AC91,"")</f>
        <v>V0</v>
      </c>
      <c r="X91" s="277">
        <f>IF((Data!V91&gt;0),(Data!V91*62.005/14.0067),-9999.9)</f>
        <v>15.398999999999999</v>
      </c>
      <c r="Y91" s="243" t="str">
        <f>IF(ISTEXT(Data!W91),Data!W91,"")</f>
        <v>V0</v>
      </c>
      <c r="Z91" s="278">
        <f>IF(ISNUMBER(Data!T91),Data!T91,-9999.9)</f>
        <v>0.40799999999999997</v>
      </c>
      <c r="AA91" s="242" t="str">
        <f>IF(ISTEXT(Data!U91),Data!U91,"")</f>
        <v>V0</v>
      </c>
      <c r="AB91" s="277">
        <f>IF(ISNUMBER(Data!AH91),Data!AH91,-9999.9)</f>
        <v>0.17599999999999999</v>
      </c>
      <c r="AC91" s="243" t="str">
        <f>IF(ISTEXT(Data!AI91),Data!AI91,"")</f>
        <v>V0</v>
      </c>
      <c r="AD91" s="278">
        <f>IF(ISNUMBER(Data!AD91),Data!AD91,-9999.9)</f>
        <v>0.193</v>
      </c>
      <c r="AE91" s="242" t="str">
        <f>IF(ISTEXT(Data!AE91),Data!AE91,"")</f>
        <v>V0</v>
      </c>
      <c r="AF91" s="277">
        <f>IF(ISNUMBER(Data!AF91),Data!AF91,-9999.9)</f>
        <v>5.3999999999999999E-2</v>
      </c>
      <c r="AG91" s="243" t="str">
        <f>IF(ISTEXT(Data!AG91),Data!AG91,"")</f>
        <v>V0</v>
      </c>
      <c r="AH91" s="278">
        <f>IF(ISNUMBER(Data!Z91),Data!Z91,-9999.9)</f>
        <v>0.115</v>
      </c>
      <c r="AI91" s="242" t="str">
        <f>IF(ISTEXT(Data!AA91),Data!AA91,"")</f>
        <v>V0</v>
      </c>
      <c r="AJ91" s="277">
        <v>-9999.9</v>
      </c>
      <c r="AK91" s="261" t="s">
        <v>117</v>
      </c>
      <c r="AL91" s="267" t="str">
        <f>IF(ISTEXT(Data!AJ91),Data!AJ91,"")</f>
        <v/>
      </c>
      <c r="AM91" s="267" t="str">
        <f>IF(ISTEXT(Data!AK91),Data!AK91,"")</f>
        <v/>
      </c>
      <c r="AN91" s="267" t="str">
        <f>IF(ISTEXT(Data!AL91),Data!AL91,"")</f>
        <v/>
      </c>
      <c r="AO91" s="267" t="str">
        <f>IF(ISTEXT(Data!AM91),Data!AM91,"")</f>
        <v/>
      </c>
      <c r="AP91" s="267" t="str">
        <f>IF(ISTEXT(Data!AN91),Data!AN91,"")</f>
        <v/>
      </c>
      <c r="AQ91" s="267" t="str">
        <f>IF(ISTEXT(Data!AO91),Data!AO91,"")</f>
        <v/>
      </c>
    </row>
    <row r="92" spans="1:43" x14ac:dyDescent="0.2">
      <c r="A92" s="120" t="str">
        <f>IF(ISTEXT(Data!A92),Data!A92,"")</f>
        <v/>
      </c>
      <c r="B92" s="250">
        <f>IF(ISREF(Data!B92),Data!B92,"")</f>
        <v>35100</v>
      </c>
      <c r="C92" s="244">
        <v>0.27083333333333298</v>
      </c>
      <c r="D92" s="250">
        <f>IF(ISREF(Data!D92),Data!D92,"")</f>
        <v>35101</v>
      </c>
      <c r="E92" s="244">
        <v>0.27083333333333298</v>
      </c>
      <c r="F92" s="245" t="str">
        <f>IF(ISTEXT(Data!G92),Data!G92,"")</f>
        <v>Snow</v>
      </c>
      <c r="G92" s="247" t="str">
        <f>IF(ISTEXT(Data!H92),Data!H92,"")</f>
        <v/>
      </c>
      <c r="H92" s="246" t="str">
        <f>IF(ISTEXT(Data!I92),Data!I92,"")</f>
        <v>Insufficient Quantity</v>
      </c>
      <c r="I92" s="248" t="str">
        <f>IF(ISTEXT(Data!J92),Data!J92,"")</f>
        <v/>
      </c>
      <c r="J92" s="273">
        <f>IF(ISNUMBER(Data!K92),Data!K92,-9999.9)</f>
        <v>0.2</v>
      </c>
      <c r="K92" s="242" t="str">
        <f>IF(ISTEXT(Data!L92),Data!L92,"")</f>
        <v>V0</v>
      </c>
      <c r="L92" s="285">
        <f>IF(ISNUMBER(Data!N92),Data!N92,-9999.9)</f>
        <v>-9999.9</v>
      </c>
      <c r="M92" s="243" t="str">
        <f>IF(ISTEXT(Data!O92),Data!O92,"")</f>
        <v>M1</v>
      </c>
      <c r="N92" s="278">
        <f>IF(ISNUMBER(Data!P92),Data!P92,-9999.9)</f>
        <v>-9999.9</v>
      </c>
      <c r="O92" s="242" t="str">
        <f>IF(ISTEXT(Data!S92),Data!S92,"")</f>
        <v>M1</v>
      </c>
      <c r="P92" s="277">
        <f>IF(ISNUMBER(Data!R92),Data!R92,-9999.9)</f>
        <v>-9999.9</v>
      </c>
      <c r="Q92" s="243" t="str">
        <f>IF(ISTEXT(Data!S92),Data!S92,"")</f>
        <v>M1</v>
      </c>
      <c r="R92" s="278">
        <v>-9999.9</v>
      </c>
      <c r="S92" s="262" t="s">
        <v>117</v>
      </c>
      <c r="T92" s="277">
        <f>IF((Data!X92&gt;0),Data!X92*96.062/32.064,-9999.9)</f>
        <v>-9999.9</v>
      </c>
      <c r="U92" s="243" t="str">
        <f>IF(ISTEXT(Data!Y92),Data!Y92,"")</f>
        <v>M1</v>
      </c>
      <c r="V92" s="277">
        <f>IF((Data!AB92&gt;T533),Data!AB92*18.039/14.0067,-9999.9)</f>
        <v>-9999.9</v>
      </c>
      <c r="W92" s="242" t="str">
        <f>IF(ISTEXT(Data!AC92),Data!AC92,"")</f>
        <v>M1</v>
      </c>
      <c r="X92" s="277">
        <f>IF((Data!V92&gt;0),(Data!V92*62.005/14.0067),-9999.9)</f>
        <v>-9999.9</v>
      </c>
      <c r="Y92" s="243" t="str">
        <f>IF(ISTEXT(Data!W92),Data!W92,"")</f>
        <v>M1</v>
      </c>
      <c r="Z92" s="278">
        <f>IF(ISNUMBER(Data!T92),Data!T92,-9999.9)</f>
        <v>-9999.9</v>
      </c>
      <c r="AA92" s="242" t="str">
        <f>IF(ISTEXT(Data!U92),Data!U92,"")</f>
        <v>M1</v>
      </c>
      <c r="AB92" s="277">
        <f>IF(ISNUMBER(Data!AH92),Data!AH92,-9999.9)</f>
        <v>-9999.9</v>
      </c>
      <c r="AC92" s="243" t="str">
        <f>IF(ISTEXT(Data!AI92),Data!AI92,"")</f>
        <v>M1</v>
      </c>
      <c r="AD92" s="278">
        <f>IF(ISNUMBER(Data!AD92),Data!AD92,-9999.9)</f>
        <v>-9999.9</v>
      </c>
      <c r="AE92" s="242" t="str">
        <f>IF(ISTEXT(Data!AE92),Data!AE92,"")</f>
        <v>M1</v>
      </c>
      <c r="AF92" s="277">
        <f>IF(ISNUMBER(Data!AF92),Data!AF92,-9999.9)</f>
        <v>-9999.9</v>
      </c>
      <c r="AG92" s="243" t="str">
        <f>IF(ISTEXT(Data!AG92),Data!AG92,"")</f>
        <v>M1</v>
      </c>
      <c r="AH92" s="278">
        <f>IF(ISNUMBER(Data!Z92),Data!Z92,-9999.9)</f>
        <v>-9999.9</v>
      </c>
      <c r="AI92" s="242" t="str">
        <f>IF(ISTEXT(Data!AA92),Data!AA92,"")</f>
        <v>M1</v>
      </c>
      <c r="AJ92" s="277">
        <v>-9999.9</v>
      </c>
      <c r="AK92" s="261" t="s">
        <v>117</v>
      </c>
      <c r="AL92" s="267" t="str">
        <f>IF(ISTEXT(Data!AJ92),Data!AJ92,"")</f>
        <v/>
      </c>
      <c r="AM92" s="267" t="str">
        <f>IF(ISTEXT(Data!AK92),Data!AK92,"")</f>
        <v/>
      </c>
      <c r="AN92" s="267" t="str">
        <f>IF(ISTEXT(Data!AL92),Data!AL92,"")</f>
        <v/>
      </c>
      <c r="AO92" s="267" t="str">
        <f>IF(ISTEXT(Data!AM92),Data!AM92,"")</f>
        <v/>
      </c>
      <c r="AP92" s="267" t="str">
        <f>IF(ISTEXT(Data!AN92),Data!AN92,"")</f>
        <v/>
      </c>
      <c r="AQ92" s="267" t="str">
        <f>IF(ISTEXT(Data!AO92),Data!AO92,"")</f>
        <v/>
      </c>
    </row>
    <row r="93" spans="1:43" x14ac:dyDescent="0.2">
      <c r="A93" s="120" t="str">
        <f>IF(ISTEXT(Data!A93),Data!A93,"")</f>
        <v/>
      </c>
      <c r="B93" s="250">
        <f>IF(ISREF(Data!B93),Data!B93,"")</f>
        <v>35101</v>
      </c>
      <c r="C93" s="244">
        <v>0.27083333333333298</v>
      </c>
      <c r="D93" s="250">
        <f>IF(ISREF(Data!D93),Data!D93,"")</f>
        <v>35102</v>
      </c>
      <c r="E93" s="244">
        <v>0.27083333333333298</v>
      </c>
      <c r="F93" s="245" t="str">
        <f>IF(ISTEXT(Data!G93),Data!G93,"")</f>
        <v>No Precipitation Occurred</v>
      </c>
      <c r="G93" s="247" t="str">
        <f>IF(ISTEXT(Data!H93),Data!H93,"")</f>
        <v>Clean and Clear</v>
      </c>
      <c r="H93" s="246" t="str">
        <f>IF(ISTEXT(Data!I93),Data!I93,"")</f>
        <v/>
      </c>
      <c r="I93" s="248" t="str">
        <f>IF(ISTEXT(Data!J93),Data!J93,"")</f>
        <v/>
      </c>
      <c r="J93" s="273">
        <f>IF(ISNUMBER(Data!K93),Data!K93,-9999.9)</f>
        <v>-9999.9</v>
      </c>
      <c r="K93" s="242" t="str">
        <f>IF(ISTEXT(Data!L93),Data!L93,"")</f>
        <v>M1</v>
      </c>
      <c r="L93" s="285">
        <f>IF(ISNUMBER(Data!N93),Data!N93,-9999.9)</f>
        <v>-9999.9</v>
      </c>
      <c r="M93" s="243" t="str">
        <f>IF(ISTEXT(Data!O93),Data!O93,"")</f>
        <v>M1</v>
      </c>
      <c r="N93" s="278">
        <f>IF(ISNUMBER(Data!P93),Data!P93,-9999.9)</f>
        <v>-9999.9</v>
      </c>
      <c r="O93" s="242" t="str">
        <f>IF(ISTEXT(Data!S93),Data!S93,"")</f>
        <v>M1</v>
      </c>
      <c r="P93" s="277">
        <f>IF(ISNUMBER(Data!R93),Data!R93,-9999.9)</f>
        <v>-9999.9</v>
      </c>
      <c r="Q93" s="243" t="str">
        <f>IF(ISTEXT(Data!S93),Data!S93,"")</f>
        <v>M1</v>
      </c>
      <c r="R93" s="278">
        <v>-9999.9</v>
      </c>
      <c r="S93" s="262" t="s">
        <v>117</v>
      </c>
      <c r="T93" s="277">
        <f>IF((Data!X93&gt;0),Data!X93*96.062/32.064,-9999.9)</f>
        <v>-9999.9</v>
      </c>
      <c r="U93" s="243" t="str">
        <f>IF(ISTEXT(Data!Y93),Data!Y93,"")</f>
        <v>M1</v>
      </c>
      <c r="V93" s="277">
        <f>IF((Data!AB93&gt;T534),Data!AB93*18.039/14.0067,-9999.9)</f>
        <v>-9999.9</v>
      </c>
      <c r="W93" s="242" t="str">
        <f>IF(ISTEXT(Data!AC93),Data!AC93,"")</f>
        <v>M1</v>
      </c>
      <c r="X93" s="277">
        <f>IF((Data!V93&gt;0),(Data!V93*62.005/14.0067),-9999.9)</f>
        <v>-9999.9</v>
      </c>
      <c r="Y93" s="243" t="str">
        <f>IF(ISTEXT(Data!W93),Data!W93,"")</f>
        <v>M1</v>
      </c>
      <c r="Z93" s="278">
        <f>IF(ISNUMBER(Data!T93),Data!T93,-9999.9)</f>
        <v>-9999.9</v>
      </c>
      <c r="AA93" s="242" t="str">
        <f>IF(ISTEXT(Data!U93),Data!U93,"")</f>
        <v>M1</v>
      </c>
      <c r="AB93" s="277">
        <f>IF(ISNUMBER(Data!AH93),Data!AH93,-9999.9)</f>
        <v>-9999.9</v>
      </c>
      <c r="AC93" s="243" t="str">
        <f>IF(ISTEXT(Data!AI93),Data!AI93,"")</f>
        <v>M1</v>
      </c>
      <c r="AD93" s="278">
        <f>IF(ISNUMBER(Data!AD93),Data!AD93,-9999.9)</f>
        <v>-9999.9</v>
      </c>
      <c r="AE93" s="242" t="str">
        <f>IF(ISTEXT(Data!AE93),Data!AE93,"")</f>
        <v>M1</v>
      </c>
      <c r="AF93" s="277">
        <f>IF(ISNUMBER(Data!AF93),Data!AF93,-9999.9)</f>
        <v>-9999.9</v>
      </c>
      <c r="AG93" s="243" t="str">
        <f>IF(ISTEXT(Data!AG93),Data!AG93,"")</f>
        <v>M1</v>
      </c>
      <c r="AH93" s="278">
        <f>IF(ISNUMBER(Data!Z93),Data!Z93,-9999.9)</f>
        <v>-9999.9</v>
      </c>
      <c r="AI93" s="242" t="str">
        <f>IF(ISTEXT(Data!AA93),Data!AA93,"")</f>
        <v>M1</v>
      </c>
      <c r="AJ93" s="277">
        <v>-9999.9</v>
      </c>
      <c r="AK93" s="261" t="s">
        <v>117</v>
      </c>
      <c r="AL93" s="267" t="str">
        <f>IF(ISTEXT(Data!AJ93),Data!AJ93,"")</f>
        <v/>
      </c>
      <c r="AM93" s="267" t="str">
        <f>IF(ISTEXT(Data!AK93),Data!AK93,"")</f>
        <v/>
      </c>
      <c r="AN93" s="267" t="str">
        <f>IF(ISTEXT(Data!AL93),Data!AL93,"")</f>
        <v/>
      </c>
      <c r="AO93" s="267" t="str">
        <f>IF(ISTEXT(Data!AM93),Data!AM93,"")</f>
        <v/>
      </c>
      <c r="AP93" s="267" t="str">
        <f>IF(ISTEXT(Data!AN93),Data!AN93,"")</f>
        <v/>
      </c>
      <c r="AQ93" s="267" t="str">
        <f>IF(ISTEXT(Data!AO93),Data!AO93,"")</f>
        <v/>
      </c>
    </row>
    <row r="94" spans="1:43" x14ac:dyDescent="0.2">
      <c r="A94" s="120" t="str">
        <f>IF(ISTEXT(Data!A94),Data!A94,"")</f>
        <v/>
      </c>
      <c r="B94" s="250">
        <f>IF(ISREF(Data!B94),Data!B94,"")</f>
        <v>35102</v>
      </c>
      <c r="C94" s="244">
        <v>0.27083333333333298</v>
      </c>
      <c r="D94" s="250">
        <f>IF(ISREF(Data!D94),Data!D94,"")</f>
        <v>35103</v>
      </c>
      <c r="E94" s="244">
        <v>0.27083333333333298</v>
      </c>
      <c r="F94" s="245" t="str">
        <f>IF(ISTEXT(Data!G94),Data!G94,"")</f>
        <v>Snow</v>
      </c>
      <c r="G94" s="247" t="str">
        <f>IF(ISTEXT(Data!H94),Data!H94,"")</f>
        <v/>
      </c>
      <c r="H94" s="246" t="str">
        <f>IF(ISTEXT(Data!I94),Data!I94,"")</f>
        <v>Insufficient Quantity</v>
      </c>
      <c r="I94" s="248" t="str">
        <f>IF(ISTEXT(Data!J94),Data!J94,"")</f>
        <v/>
      </c>
      <c r="J94" s="273">
        <f>IF(ISNUMBER(Data!K94),Data!K94,-9999.9)</f>
        <v>0.2</v>
      </c>
      <c r="K94" s="242" t="str">
        <f>IF(ISTEXT(Data!L94),Data!L94,"")</f>
        <v>V0</v>
      </c>
      <c r="L94" s="285">
        <f>IF(ISNUMBER(Data!N94),Data!N94,-9999.9)</f>
        <v>-9999.9</v>
      </c>
      <c r="M94" s="243" t="str">
        <f>IF(ISTEXT(Data!O94),Data!O94,"")</f>
        <v>M1</v>
      </c>
      <c r="N94" s="278">
        <f>IF(ISNUMBER(Data!P94),Data!P94,-9999.9)</f>
        <v>-9999.9</v>
      </c>
      <c r="O94" s="242" t="str">
        <f>IF(ISTEXT(Data!S94),Data!S94,"")</f>
        <v>M1</v>
      </c>
      <c r="P94" s="277">
        <f>IF(ISNUMBER(Data!R94),Data!R94,-9999.9)</f>
        <v>-9999.9</v>
      </c>
      <c r="Q94" s="243" t="str">
        <f>IF(ISTEXT(Data!S94),Data!S94,"")</f>
        <v>M1</v>
      </c>
      <c r="R94" s="278">
        <v>-9999.9</v>
      </c>
      <c r="S94" s="262" t="s">
        <v>117</v>
      </c>
      <c r="T94" s="277">
        <f>IF((Data!X94&gt;0),Data!X94*96.062/32.064,-9999.9)</f>
        <v>-9999.9</v>
      </c>
      <c r="U94" s="243" t="str">
        <f>IF(ISTEXT(Data!Y94),Data!Y94,"")</f>
        <v>M1</v>
      </c>
      <c r="V94" s="277">
        <f>IF((Data!AB94&gt;T535),Data!AB94*18.039/14.0067,-9999.9)</f>
        <v>-9999.9</v>
      </c>
      <c r="W94" s="242" t="str">
        <f>IF(ISTEXT(Data!AC94),Data!AC94,"")</f>
        <v>M1</v>
      </c>
      <c r="X94" s="277">
        <f>IF((Data!V94&gt;0),(Data!V94*62.005/14.0067),-9999.9)</f>
        <v>-9999.9</v>
      </c>
      <c r="Y94" s="243" t="str">
        <f>IF(ISTEXT(Data!W94),Data!W94,"")</f>
        <v>M1</v>
      </c>
      <c r="Z94" s="278">
        <f>IF(ISNUMBER(Data!T94),Data!T94,-9999.9)</f>
        <v>-9999.9</v>
      </c>
      <c r="AA94" s="242" t="str">
        <f>IF(ISTEXT(Data!U94),Data!U94,"")</f>
        <v>M1</v>
      </c>
      <c r="AB94" s="277">
        <f>IF(ISNUMBER(Data!AH94),Data!AH94,-9999.9)</f>
        <v>-9999.9</v>
      </c>
      <c r="AC94" s="243" t="str">
        <f>IF(ISTEXT(Data!AI94),Data!AI94,"")</f>
        <v>M1</v>
      </c>
      <c r="AD94" s="278">
        <f>IF(ISNUMBER(Data!AD94),Data!AD94,-9999.9)</f>
        <v>-9999.9</v>
      </c>
      <c r="AE94" s="242" t="str">
        <f>IF(ISTEXT(Data!AE94),Data!AE94,"")</f>
        <v>M1</v>
      </c>
      <c r="AF94" s="277">
        <f>IF(ISNUMBER(Data!AF94),Data!AF94,-9999.9)</f>
        <v>-9999.9</v>
      </c>
      <c r="AG94" s="243" t="str">
        <f>IF(ISTEXT(Data!AG94),Data!AG94,"")</f>
        <v>M1</v>
      </c>
      <c r="AH94" s="278">
        <f>IF(ISNUMBER(Data!Z94),Data!Z94,-9999.9)</f>
        <v>-9999.9</v>
      </c>
      <c r="AI94" s="242" t="str">
        <f>IF(ISTEXT(Data!AA94),Data!AA94,"")</f>
        <v>M1</v>
      </c>
      <c r="AJ94" s="277">
        <v>-9999.9</v>
      </c>
      <c r="AK94" s="261" t="s">
        <v>117</v>
      </c>
      <c r="AL94" s="267" t="str">
        <f>IF(ISTEXT(Data!AJ94),Data!AJ94,"")</f>
        <v/>
      </c>
      <c r="AM94" s="267" t="str">
        <f>IF(ISTEXT(Data!AK94),Data!AK94,"")</f>
        <v/>
      </c>
      <c r="AN94" s="267" t="str">
        <f>IF(ISTEXT(Data!AL94),Data!AL94,"")</f>
        <v/>
      </c>
      <c r="AO94" s="267" t="str">
        <f>IF(ISTEXT(Data!AM94),Data!AM94,"")</f>
        <v/>
      </c>
      <c r="AP94" s="267" t="str">
        <f>IF(ISTEXT(Data!AN94),Data!AN94,"")</f>
        <v/>
      </c>
      <c r="AQ94" s="267" t="str">
        <f>IF(ISTEXT(Data!AO94),Data!AO94,"")</f>
        <v/>
      </c>
    </row>
    <row r="95" spans="1:43" x14ac:dyDescent="0.2">
      <c r="A95" s="120" t="str">
        <f>IF(ISTEXT(Data!A95),Data!A95,"")</f>
        <v>DEU96006</v>
      </c>
      <c r="B95" s="250">
        <f>IF(ISREF(Data!B95),Data!B95,"")</f>
        <v>35103</v>
      </c>
      <c r="C95" s="244">
        <v>0.27083333333333298</v>
      </c>
      <c r="D95" s="250">
        <f>IF(ISREF(Data!D95),Data!D95,"")</f>
        <v>35104</v>
      </c>
      <c r="E95" s="244">
        <v>0.27083333333333298</v>
      </c>
      <c r="F95" s="245" t="str">
        <f>IF(ISTEXT(Data!G95),Data!G95,"")</f>
        <v>Snow</v>
      </c>
      <c r="G95" s="247" t="str">
        <f>IF(ISTEXT(Data!H95),Data!H95,"")</f>
        <v>Clean and Clear</v>
      </c>
      <c r="H95" s="246" t="str">
        <f>IF(ISTEXT(Data!I95),Data!I95,"")</f>
        <v/>
      </c>
      <c r="I95" s="248" t="str">
        <f>IF(ISTEXT(Data!J95),Data!J95,"")</f>
        <v/>
      </c>
      <c r="J95" s="273">
        <f>IF(ISNUMBER(Data!K95),Data!K95,-9999.9)</f>
        <v>3.2</v>
      </c>
      <c r="K95" s="242" t="str">
        <f>IF(ISTEXT(Data!L95),Data!L95,"")</f>
        <v>V0</v>
      </c>
      <c r="L95" s="285">
        <f>IF(ISNUMBER(Data!N95),Data!N95,-9999.9)</f>
        <v>2.4449000000000001</v>
      </c>
      <c r="M95" s="243" t="str">
        <f>IF(ISTEXT(Data!O95),Data!O95,"")</f>
        <v>V0</v>
      </c>
      <c r="N95" s="278">
        <f>IF(ISNUMBER(Data!P95),Data!P95,-9999.9)</f>
        <v>4</v>
      </c>
      <c r="O95" s="242" t="str">
        <f>IF(ISTEXT(Data!S95),Data!S95,"")</f>
        <v>V0</v>
      </c>
      <c r="P95" s="277">
        <f>IF(ISNUMBER(Data!R95),Data!R95,-9999.9)</f>
        <v>61.7</v>
      </c>
      <c r="Q95" s="243" t="str">
        <f>IF(ISTEXT(Data!S95),Data!S95,"")</f>
        <v>V0</v>
      </c>
      <c r="R95" s="278">
        <v>-9999.9</v>
      </c>
      <c r="S95" s="262" t="s">
        <v>117</v>
      </c>
      <c r="T95" s="277">
        <f>IF((Data!X95&gt;0),Data!X95*96.062/32.064,-9999.9)</f>
        <v>3.4670000000000001</v>
      </c>
      <c r="U95" s="243" t="str">
        <f>IF(ISTEXT(Data!Y95),Data!Y95,"")</f>
        <v>V0</v>
      </c>
      <c r="V95" s="277">
        <f>IF((Data!AB95&gt;T536),Data!AB95*18.039/14.0067,-9999.9)</f>
        <v>1.6639999999999999</v>
      </c>
      <c r="W95" s="242" t="str">
        <f>IF(ISTEXT(Data!AC95),Data!AC95,"")</f>
        <v>V0</v>
      </c>
      <c r="X95" s="277">
        <f>IF((Data!V95&gt;0),(Data!V95*62.005/14.0067),-9999.9)</f>
        <v>7.8550000000000004</v>
      </c>
      <c r="Y95" s="243" t="str">
        <f>IF(ISTEXT(Data!W95),Data!W95,"")</f>
        <v>V0</v>
      </c>
      <c r="Z95" s="278">
        <f>IF(ISNUMBER(Data!T95),Data!T95,-9999.9)</f>
        <v>0.39200000000000002</v>
      </c>
      <c r="AA95" s="242" t="str">
        <f>IF(ISTEXT(Data!U95),Data!U95,"")</f>
        <v>V0</v>
      </c>
      <c r="AB95" s="277">
        <f>IF(ISNUMBER(Data!AH95),Data!AH95,-9999.9)</f>
        <v>0.20300000000000001</v>
      </c>
      <c r="AC95" s="243" t="str">
        <f>IF(ISTEXT(Data!AI95),Data!AI95,"")</f>
        <v>V0</v>
      </c>
      <c r="AD95" s="278">
        <f>IF(ISNUMBER(Data!AD95),Data!AD95,-9999.9)</f>
        <v>7.9000000000000001E-2</v>
      </c>
      <c r="AE95" s="242" t="str">
        <f>IF(ISTEXT(Data!AE95),Data!AE95,"")</f>
        <v>V0</v>
      </c>
      <c r="AF95" s="277">
        <f>IF(ISNUMBER(Data!AF95),Data!AF95,-9999.9)</f>
        <v>0.05</v>
      </c>
      <c r="AG95" s="243" t="str">
        <f>IF(ISTEXT(Data!AG95),Data!AG95,"")</f>
        <v>V0</v>
      </c>
      <c r="AH95" s="278">
        <f>IF(ISNUMBER(Data!Z95),Data!Z95,-9999.9)</f>
        <v>0.219</v>
      </c>
      <c r="AI95" s="242" t="str">
        <f>IF(ISTEXT(Data!AA95),Data!AA95,"")</f>
        <v>V0</v>
      </c>
      <c r="AJ95" s="277">
        <v>-9999.9</v>
      </c>
      <c r="AK95" s="261" t="s">
        <v>117</v>
      </c>
      <c r="AL95" s="267" t="str">
        <f>IF(ISTEXT(Data!AJ95),Data!AJ95,"")</f>
        <v/>
      </c>
      <c r="AM95" s="267" t="str">
        <f>IF(ISTEXT(Data!AK95),Data!AK95,"")</f>
        <v/>
      </c>
      <c r="AN95" s="267" t="str">
        <f>IF(ISTEXT(Data!AL95),Data!AL95,"")</f>
        <v/>
      </c>
      <c r="AO95" s="267" t="str">
        <f>IF(ISTEXT(Data!AM95),Data!AM95,"")</f>
        <v/>
      </c>
      <c r="AP95" s="267" t="str">
        <f>IF(ISTEXT(Data!AN95),Data!AN95,"")</f>
        <v/>
      </c>
      <c r="AQ95" s="267" t="str">
        <f>IF(ISTEXT(Data!AO95),Data!AO95,"")</f>
        <v/>
      </c>
    </row>
    <row r="96" spans="1:43" x14ac:dyDescent="0.2">
      <c r="A96" s="120" t="str">
        <f>IF(ISTEXT(Data!A96),Data!A96,"")</f>
        <v/>
      </c>
      <c r="B96" s="250">
        <f>IF(ISREF(Data!B96),Data!B96,"")</f>
        <v>35104</v>
      </c>
      <c r="C96" s="244">
        <v>0.27083333333333298</v>
      </c>
      <c r="D96" s="250">
        <f>IF(ISREF(Data!D96),Data!D96,"")</f>
        <v>35105</v>
      </c>
      <c r="E96" s="244">
        <v>0.27083333333333298</v>
      </c>
      <c r="F96" s="245" t="str">
        <f>IF(ISTEXT(Data!G96),Data!G96,"")</f>
        <v>No Precipitation Occurred</v>
      </c>
      <c r="G96" s="247" t="str">
        <f>IF(ISTEXT(Data!H96),Data!H96,"")</f>
        <v/>
      </c>
      <c r="H96" s="246" t="str">
        <f>IF(ISTEXT(Data!I96),Data!I96,"")</f>
        <v/>
      </c>
      <c r="I96" s="248" t="str">
        <f>IF(ISTEXT(Data!J96),Data!J96,"")</f>
        <v/>
      </c>
      <c r="J96" s="273">
        <f>IF(ISNUMBER(Data!K96),Data!K96,-9999.9)</f>
        <v>-9999.9</v>
      </c>
      <c r="K96" s="242" t="str">
        <f>IF(ISTEXT(Data!L96),Data!L96,"")</f>
        <v>M1</v>
      </c>
      <c r="L96" s="285">
        <f>IF(ISNUMBER(Data!N96),Data!N96,-9999.9)</f>
        <v>-9999.9</v>
      </c>
      <c r="M96" s="243" t="str">
        <f>IF(ISTEXT(Data!O96),Data!O96,"")</f>
        <v>M1</v>
      </c>
      <c r="N96" s="278">
        <f>IF(ISNUMBER(Data!P96),Data!P96,-9999.9)</f>
        <v>-9999.9</v>
      </c>
      <c r="O96" s="242" t="str">
        <f>IF(ISTEXT(Data!S96),Data!S96,"")</f>
        <v>M1</v>
      </c>
      <c r="P96" s="277">
        <f>IF(ISNUMBER(Data!R96),Data!R96,-9999.9)</f>
        <v>-9999.9</v>
      </c>
      <c r="Q96" s="243" t="str">
        <f>IF(ISTEXT(Data!S96),Data!S96,"")</f>
        <v>M1</v>
      </c>
      <c r="R96" s="278">
        <v>-9999.9</v>
      </c>
      <c r="S96" s="262" t="s">
        <v>117</v>
      </c>
      <c r="T96" s="277">
        <f>IF((Data!X96&gt;0),Data!X96*96.062/32.064,-9999.9)</f>
        <v>-9999.9</v>
      </c>
      <c r="U96" s="243" t="str">
        <f>IF(ISTEXT(Data!Y96),Data!Y96,"")</f>
        <v>M1</v>
      </c>
      <c r="V96" s="277">
        <f>IF((Data!AB96&gt;T537),Data!AB96*18.039/14.0067,-9999.9)</f>
        <v>-9999.9</v>
      </c>
      <c r="W96" s="242" t="str">
        <f>IF(ISTEXT(Data!AC96),Data!AC96,"")</f>
        <v>M1</v>
      </c>
      <c r="X96" s="277">
        <f>IF((Data!V96&gt;0),(Data!V96*62.005/14.0067),-9999.9)</f>
        <v>-9999.9</v>
      </c>
      <c r="Y96" s="243" t="str">
        <f>IF(ISTEXT(Data!W96),Data!W96,"")</f>
        <v>M1</v>
      </c>
      <c r="Z96" s="278">
        <f>IF(ISNUMBER(Data!T96),Data!T96,-9999.9)</f>
        <v>-9999.9</v>
      </c>
      <c r="AA96" s="242" t="str">
        <f>IF(ISTEXT(Data!U96),Data!U96,"")</f>
        <v>M1</v>
      </c>
      <c r="AB96" s="277">
        <f>IF(ISNUMBER(Data!AH96),Data!AH96,-9999.9)</f>
        <v>-9999.9</v>
      </c>
      <c r="AC96" s="243" t="str">
        <f>IF(ISTEXT(Data!AI96),Data!AI96,"")</f>
        <v>M1</v>
      </c>
      <c r="AD96" s="278">
        <f>IF(ISNUMBER(Data!AD96),Data!AD96,-9999.9)</f>
        <v>-9999.9</v>
      </c>
      <c r="AE96" s="242" t="str">
        <f>IF(ISTEXT(Data!AE96),Data!AE96,"")</f>
        <v>M1</v>
      </c>
      <c r="AF96" s="277">
        <f>IF(ISNUMBER(Data!AF96),Data!AF96,-9999.9)</f>
        <v>-9999.9</v>
      </c>
      <c r="AG96" s="243" t="str">
        <f>IF(ISTEXT(Data!AG96),Data!AG96,"")</f>
        <v>M1</v>
      </c>
      <c r="AH96" s="278">
        <f>IF(ISNUMBER(Data!Z96),Data!Z96,-9999.9)</f>
        <v>-9999.9</v>
      </c>
      <c r="AI96" s="242" t="str">
        <f>IF(ISTEXT(Data!AA96),Data!AA96,"")</f>
        <v>M1</v>
      </c>
      <c r="AJ96" s="277">
        <v>-9999.9</v>
      </c>
      <c r="AK96" s="261" t="s">
        <v>117</v>
      </c>
      <c r="AL96" s="267" t="str">
        <f>IF(ISTEXT(Data!AJ96),Data!AJ96,"")</f>
        <v/>
      </c>
      <c r="AM96" s="267" t="str">
        <f>IF(ISTEXT(Data!AK96),Data!AK96,"")</f>
        <v/>
      </c>
      <c r="AN96" s="267" t="str">
        <f>IF(ISTEXT(Data!AL96),Data!AL96,"")</f>
        <v/>
      </c>
      <c r="AO96" s="267" t="str">
        <f>IF(ISTEXT(Data!AM96),Data!AM96,"")</f>
        <v/>
      </c>
      <c r="AP96" s="267" t="str">
        <f>IF(ISTEXT(Data!AN96),Data!AN96,"")</f>
        <v/>
      </c>
      <c r="AQ96" s="267" t="str">
        <f>IF(ISTEXT(Data!AO96),Data!AO96,"")</f>
        <v/>
      </c>
    </row>
    <row r="97" spans="1:43" x14ac:dyDescent="0.2">
      <c r="A97" s="120" t="str">
        <f>IF(ISTEXT(Data!A97),Data!A97,"")</f>
        <v>DEU96007</v>
      </c>
      <c r="B97" s="250">
        <f>IF(ISREF(Data!B97),Data!B97,"")</f>
        <v>35105</v>
      </c>
      <c r="C97" s="244">
        <v>0.27083333333333298</v>
      </c>
      <c r="D97" s="250">
        <f>IF(ISREF(Data!D97),Data!D97,"")</f>
        <v>35106</v>
      </c>
      <c r="E97" s="244">
        <v>0.27083333333333298</v>
      </c>
      <c r="F97" s="245" t="str">
        <f>IF(ISTEXT(Data!G97),Data!G97,"")</f>
        <v>Snow</v>
      </c>
      <c r="G97" s="247" t="str">
        <f>IF(ISTEXT(Data!H97),Data!H97,"")</f>
        <v>Clean and Clear</v>
      </c>
      <c r="H97" s="246" t="str">
        <f>IF(ISTEXT(Data!I97),Data!I97,"")</f>
        <v/>
      </c>
      <c r="I97" s="248" t="str">
        <f>IF(ISTEXT(Data!J97),Data!J97,"")</f>
        <v/>
      </c>
      <c r="J97" s="273">
        <f>IF(ISNUMBER(Data!K97),Data!K97,-9999.9)</f>
        <v>0.5</v>
      </c>
      <c r="K97" s="242" t="str">
        <f>IF(ISTEXT(Data!L97),Data!L97,"")</f>
        <v>V0</v>
      </c>
      <c r="L97" s="285">
        <f>IF(ISNUMBER(Data!N97),Data!N97,-9999.9)</f>
        <v>0.26219999999999999</v>
      </c>
      <c r="M97" s="243" t="str">
        <f>IF(ISTEXT(Data!O97),Data!O97,"")</f>
        <v>V0</v>
      </c>
      <c r="N97" s="278">
        <f>IF(ISNUMBER(Data!P97),Data!P97,-9999.9)</f>
        <v>4.4400000000000004</v>
      </c>
      <c r="O97" s="242" t="str">
        <f>IF(ISTEXT(Data!S97),Data!S97,"")</f>
        <v>V0</v>
      </c>
      <c r="P97" s="277">
        <f>IF(ISNUMBER(Data!R97),Data!R97,-9999.9)</f>
        <v>30.5</v>
      </c>
      <c r="Q97" s="243" t="str">
        <f>IF(ISTEXT(Data!S97),Data!S97,"")</f>
        <v>V0</v>
      </c>
      <c r="R97" s="278">
        <v>-9999.9</v>
      </c>
      <c r="S97" s="262" t="s">
        <v>117</v>
      </c>
      <c r="T97" s="277">
        <f>IF((Data!X97&gt;0),Data!X97*96.062/32.064,-9999.9)</f>
        <v>2.8460000000000001</v>
      </c>
      <c r="U97" s="243" t="str">
        <f>IF(ISTEXT(Data!Y97),Data!Y97,"")</f>
        <v>V0</v>
      </c>
      <c r="V97" s="277">
        <f>IF((Data!AB97&gt;T538),Data!AB97*18.039/14.0067,-9999.9)</f>
        <v>1.2140000000000002</v>
      </c>
      <c r="W97" s="242" t="str">
        <f>IF(ISTEXT(Data!AC97),Data!AC97,"")</f>
        <v>V0</v>
      </c>
      <c r="X97" s="277">
        <f>IF((Data!V97&gt;0),(Data!V97*62.005/14.0067),-9999.9)</f>
        <v>3.3620000000000001</v>
      </c>
      <c r="Y97" s="243" t="str">
        <f>IF(ISTEXT(Data!W97),Data!W97,"")</f>
        <v>V0</v>
      </c>
      <c r="Z97" s="278">
        <f>IF(ISNUMBER(Data!T97),Data!T97,-9999.9)</f>
        <v>0.46600000000000003</v>
      </c>
      <c r="AA97" s="242" t="str">
        <f>IF(ISTEXT(Data!U97),Data!U97,"")</f>
        <v>V0</v>
      </c>
      <c r="AB97" s="277">
        <f>IF(ISNUMBER(Data!AH97),Data!AH97,-9999.9)</f>
        <v>0.314</v>
      </c>
      <c r="AC97" s="243" t="str">
        <f>IF(ISTEXT(Data!AI97),Data!AI97,"")</f>
        <v>V0</v>
      </c>
      <c r="AD97" s="278">
        <f>IF(ISNUMBER(Data!AD97),Data!AD97,-9999.9)</f>
        <v>0.13400000000000001</v>
      </c>
      <c r="AE97" s="242" t="str">
        <f>IF(ISTEXT(Data!AE97),Data!AE97,"")</f>
        <v>V0</v>
      </c>
      <c r="AF97" s="277">
        <f>IF(ISNUMBER(Data!AF97),Data!AF97,-9999.9)</f>
        <v>8.1000000000000003E-2</v>
      </c>
      <c r="AG97" s="243" t="str">
        <f>IF(ISTEXT(Data!AG97),Data!AG97,"")</f>
        <v>V0</v>
      </c>
      <c r="AH97" s="278">
        <f>IF(ISNUMBER(Data!Z97),Data!Z97,-9999.9)</f>
        <v>0.42499999999999999</v>
      </c>
      <c r="AI97" s="242" t="str">
        <f>IF(ISTEXT(Data!AA97),Data!AA97,"")</f>
        <v>V0</v>
      </c>
      <c r="AJ97" s="277">
        <v>-9999.9</v>
      </c>
      <c r="AK97" s="261" t="s">
        <v>117</v>
      </c>
      <c r="AL97" s="267" t="str">
        <f>IF(ISTEXT(Data!AJ97),Data!AJ97,"")</f>
        <v/>
      </c>
      <c r="AM97" s="267" t="str">
        <f>IF(ISTEXT(Data!AK97),Data!AK97,"")</f>
        <v/>
      </c>
      <c r="AN97" s="267" t="str">
        <f>IF(ISTEXT(Data!AL97),Data!AL97,"")</f>
        <v/>
      </c>
      <c r="AO97" s="267" t="str">
        <f>IF(ISTEXT(Data!AM97),Data!AM97,"")</f>
        <v/>
      </c>
      <c r="AP97" s="267" t="str">
        <f>IF(ISTEXT(Data!AN97),Data!AN97,"")</f>
        <v/>
      </c>
      <c r="AQ97" s="267" t="str">
        <f>IF(ISTEXT(Data!AO97),Data!AO97,"")</f>
        <v/>
      </c>
    </row>
    <row r="98" spans="1:43" x14ac:dyDescent="0.2">
      <c r="A98" s="120" t="str">
        <f>IF(ISTEXT(Data!A98),Data!A98,"")</f>
        <v/>
      </c>
      <c r="B98" s="250">
        <f>IF(ISREF(Data!B98),Data!B98,"")</f>
        <v>35106</v>
      </c>
      <c r="C98" s="244">
        <v>0.27083333333333298</v>
      </c>
      <c r="D98" s="250">
        <f>IF(ISREF(Data!D98),Data!D98,"")</f>
        <v>35107</v>
      </c>
      <c r="E98" s="244">
        <v>0.27083333333333298</v>
      </c>
      <c r="F98" s="245" t="str">
        <f>IF(ISTEXT(Data!G98),Data!G98,"")</f>
        <v>No Precipitation Occurred</v>
      </c>
      <c r="G98" s="247" t="str">
        <f>IF(ISTEXT(Data!H98),Data!H98,"")</f>
        <v/>
      </c>
      <c r="H98" s="246" t="str">
        <f>IF(ISTEXT(Data!I98),Data!I98,"")</f>
        <v/>
      </c>
      <c r="I98" s="248" t="str">
        <f>IF(ISTEXT(Data!J98),Data!J98,"")</f>
        <v/>
      </c>
      <c r="J98" s="273">
        <f>IF(ISNUMBER(Data!K98),Data!K98,-9999.9)</f>
        <v>-9999.9</v>
      </c>
      <c r="K98" s="242" t="str">
        <f>IF(ISTEXT(Data!L98),Data!L98,"")</f>
        <v>M1</v>
      </c>
      <c r="L98" s="285">
        <f>IF(ISNUMBER(Data!N98),Data!N98,-9999.9)</f>
        <v>-9999.9</v>
      </c>
      <c r="M98" s="243" t="str">
        <f>IF(ISTEXT(Data!O98),Data!O98,"")</f>
        <v>M1</v>
      </c>
      <c r="N98" s="278">
        <f>IF(ISNUMBER(Data!P98),Data!P98,-9999.9)</f>
        <v>-9999.9</v>
      </c>
      <c r="O98" s="242" t="str">
        <f>IF(ISTEXT(Data!S98),Data!S98,"")</f>
        <v>M1</v>
      </c>
      <c r="P98" s="277">
        <f>IF(ISNUMBER(Data!R98),Data!R98,-9999.9)</f>
        <v>-9999.9</v>
      </c>
      <c r="Q98" s="243" t="str">
        <f>IF(ISTEXT(Data!S98),Data!S98,"")</f>
        <v>M1</v>
      </c>
      <c r="R98" s="278">
        <v>-9999.9</v>
      </c>
      <c r="S98" s="262" t="s">
        <v>117</v>
      </c>
      <c r="T98" s="277">
        <f>IF((Data!X98&gt;0),Data!X98*96.062/32.064,-9999.9)</f>
        <v>-9999.9</v>
      </c>
      <c r="U98" s="243" t="str">
        <f>IF(ISTEXT(Data!Y98),Data!Y98,"")</f>
        <v>M1</v>
      </c>
      <c r="V98" s="277">
        <f>IF((Data!AB98&gt;T539),Data!AB98*18.039/14.0067,-9999.9)</f>
        <v>-9999.9</v>
      </c>
      <c r="W98" s="242" t="str">
        <f>IF(ISTEXT(Data!AC98),Data!AC98,"")</f>
        <v>M1</v>
      </c>
      <c r="X98" s="277">
        <f>IF((Data!V98&gt;0),(Data!V98*62.005/14.0067),-9999.9)</f>
        <v>-9999.9</v>
      </c>
      <c r="Y98" s="243" t="str">
        <f>IF(ISTEXT(Data!W98),Data!W98,"")</f>
        <v>M1</v>
      </c>
      <c r="Z98" s="278">
        <f>IF(ISNUMBER(Data!T98),Data!T98,-9999.9)</f>
        <v>-9999.9</v>
      </c>
      <c r="AA98" s="242" t="str">
        <f>IF(ISTEXT(Data!U98),Data!U98,"")</f>
        <v>M1</v>
      </c>
      <c r="AB98" s="277">
        <f>IF(ISNUMBER(Data!AH98),Data!AH98,-9999.9)</f>
        <v>-9999.9</v>
      </c>
      <c r="AC98" s="243" t="str">
        <f>IF(ISTEXT(Data!AI98),Data!AI98,"")</f>
        <v>M1</v>
      </c>
      <c r="AD98" s="278">
        <f>IF(ISNUMBER(Data!AD98),Data!AD98,-9999.9)</f>
        <v>-9999.9</v>
      </c>
      <c r="AE98" s="242" t="str">
        <f>IF(ISTEXT(Data!AE98),Data!AE98,"")</f>
        <v>M1</v>
      </c>
      <c r="AF98" s="277">
        <f>IF(ISNUMBER(Data!AF98),Data!AF98,-9999.9)</f>
        <v>-9999.9</v>
      </c>
      <c r="AG98" s="243" t="str">
        <f>IF(ISTEXT(Data!AG98),Data!AG98,"")</f>
        <v>M1</v>
      </c>
      <c r="AH98" s="278">
        <f>IF(ISNUMBER(Data!Z98),Data!Z98,-9999.9)</f>
        <v>-9999.9</v>
      </c>
      <c r="AI98" s="242" t="str">
        <f>IF(ISTEXT(Data!AA98),Data!AA98,"")</f>
        <v>M1</v>
      </c>
      <c r="AJ98" s="277">
        <v>-9999.9</v>
      </c>
      <c r="AK98" s="261" t="s">
        <v>117</v>
      </c>
      <c r="AL98" s="267" t="str">
        <f>IF(ISTEXT(Data!AJ98),Data!AJ98,"")</f>
        <v/>
      </c>
      <c r="AM98" s="267" t="str">
        <f>IF(ISTEXT(Data!AK98),Data!AK98,"")</f>
        <v/>
      </c>
      <c r="AN98" s="267" t="str">
        <f>IF(ISTEXT(Data!AL98),Data!AL98,"")</f>
        <v/>
      </c>
      <c r="AO98" s="267" t="str">
        <f>IF(ISTEXT(Data!AM98),Data!AM98,"")</f>
        <v/>
      </c>
      <c r="AP98" s="267" t="str">
        <f>IF(ISTEXT(Data!AN98),Data!AN98,"")</f>
        <v/>
      </c>
      <c r="AQ98" s="267" t="str">
        <f>IF(ISTEXT(Data!AO98),Data!AO98,"")</f>
        <v/>
      </c>
    </row>
    <row r="99" spans="1:43" x14ac:dyDescent="0.2">
      <c r="A99" s="120" t="str">
        <f>IF(ISTEXT(Data!A99),Data!A99,"")</f>
        <v>DEU96008</v>
      </c>
      <c r="B99" s="250">
        <f>IF(ISREF(Data!B99),Data!B99,"")</f>
        <v>35107</v>
      </c>
      <c r="C99" s="244">
        <v>0.27083333333333298</v>
      </c>
      <c r="D99" s="250">
        <f>IF(ISREF(Data!D99),Data!D99,"")</f>
        <v>35108</v>
      </c>
      <c r="E99" s="244">
        <v>0.27083333333333298</v>
      </c>
      <c r="F99" s="245" t="str">
        <f>IF(ISTEXT(Data!G99),Data!G99,"")</f>
        <v>Snow</v>
      </c>
      <c r="G99" s="247" t="str">
        <f>IF(ISTEXT(Data!H99),Data!H99,"")</f>
        <v>Clean and Clear</v>
      </c>
      <c r="H99" s="246" t="str">
        <f>IF(ISTEXT(Data!I99),Data!I99,"")</f>
        <v/>
      </c>
      <c r="I99" s="248" t="str">
        <f>IF(ISTEXT(Data!J99),Data!J99,"")</f>
        <v/>
      </c>
      <c r="J99" s="273">
        <f>IF(ISNUMBER(Data!K99),Data!K99,-9999.9)</f>
        <v>0.6</v>
      </c>
      <c r="K99" s="242" t="str">
        <f>IF(ISTEXT(Data!L99),Data!L99,"")</f>
        <v>V0</v>
      </c>
      <c r="L99" s="285">
        <f>IF(ISNUMBER(Data!N99),Data!N99,-9999.9)</f>
        <v>0.29899999999999999</v>
      </c>
      <c r="M99" s="243" t="str">
        <f>IF(ISTEXT(Data!O99),Data!O99,"")</f>
        <v>V0</v>
      </c>
      <c r="N99" s="278">
        <f>IF(ISNUMBER(Data!P99),Data!P99,-9999.9)</f>
        <v>4.59</v>
      </c>
      <c r="O99" s="242" t="str">
        <f>IF(ISTEXT(Data!S99),Data!S99,"")</f>
        <v>V0</v>
      </c>
      <c r="P99" s="277">
        <f>IF(ISNUMBER(Data!R99),Data!R99,-9999.9)</f>
        <v>23.1</v>
      </c>
      <c r="Q99" s="243" t="str">
        <f>IF(ISTEXT(Data!S99),Data!S99,"")</f>
        <v>V0</v>
      </c>
      <c r="R99" s="278">
        <v>-9999.9</v>
      </c>
      <c r="S99" s="262" t="s">
        <v>117</v>
      </c>
      <c r="T99" s="277">
        <f>IF((Data!X99&gt;0),Data!X99*96.062/32.064,-9999.9)</f>
        <v>2.1859999999999999</v>
      </c>
      <c r="U99" s="243" t="str">
        <f>IF(ISTEXT(Data!Y99),Data!Y99,"")</f>
        <v>V0</v>
      </c>
      <c r="V99" s="277">
        <f>IF((Data!AB99&gt;T540),Data!AB99*18.039/14.0067,-9999.9)</f>
        <v>0.84899999999999998</v>
      </c>
      <c r="W99" s="242" t="str">
        <f>IF(ISTEXT(Data!AC99),Data!AC99,"")</f>
        <v>V0</v>
      </c>
      <c r="X99" s="277">
        <f>IF((Data!V99&gt;0),(Data!V99*62.005/14.0067),-9999.9)</f>
        <v>2.7559999999999998</v>
      </c>
      <c r="Y99" s="243" t="str">
        <f>IF(ISTEXT(Data!W99),Data!W99,"")</f>
        <v>V0</v>
      </c>
      <c r="Z99" s="278">
        <f>IF(ISNUMBER(Data!T99),Data!T99,-9999.9)</f>
        <v>0.187</v>
      </c>
      <c r="AA99" s="242" t="str">
        <f>IF(ISTEXT(Data!U99),Data!U99,"")</f>
        <v>V0</v>
      </c>
      <c r="AB99" s="277">
        <f>IF(ISNUMBER(Data!AH99),Data!AH99,-9999.9)</f>
        <v>0.40100000000000002</v>
      </c>
      <c r="AC99" s="243" t="str">
        <f>IF(ISTEXT(Data!AI99),Data!AI99,"")</f>
        <v>V0</v>
      </c>
      <c r="AD99" s="278">
        <f>IF(ISNUMBER(Data!AD99),Data!AD99,-9999.9)</f>
        <v>0.10199999999999999</v>
      </c>
      <c r="AE99" s="242" t="str">
        <f>IF(ISTEXT(Data!AE99),Data!AE99,"")</f>
        <v>V0</v>
      </c>
      <c r="AF99" s="277">
        <f>IF(ISNUMBER(Data!AF99),Data!AF99,-9999.9)</f>
        <v>8.8999999999999996E-2</v>
      </c>
      <c r="AG99" s="243" t="str">
        <f>IF(ISTEXT(Data!AG99),Data!AG99,"")</f>
        <v>V0</v>
      </c>
      <c r="AH99" s="278">
        <f>IF(ISNUMBER(Data!Z99),Data!Z99,-9999.9)</f>
        <v>0.29199999999999998</v>
      </c>
      <c r="AI99" s="242" t="str">
        <f>IF(ISTEXT(Data!AA99),Data!AA99,"")</f>
        <v>V0</v>
      </c>
      <c r="AJ99" s="277">
        <v>-9999.9</v>
      </c>
      <c r="AK99" s="261" t="s">
        <v>117</v>
      </c>
      <c r="AL99" s="267" t="str">
        <f>IF(ISTEXT(Data!AJ99),Data!AJ99,"")</f>
        <v/>
      </c>
      <c r="AM99" s="267" t="str">
        <f>IF(ISTEXT(Data!AK99),Data!AK99,"")</f>
        <v/>
      </c>
      <c r="AN99" s="267" t="str">
        <f>IF(ISTEXT(Data!AL99),Data!AL99,"")</f>
        <v/>
      </c>
      <c r="AO99" s="267" t="str">
        <f>IF(ISTEXT(Data!AM99),Data!AM99,"")</f>
        <v/>
      </c>
      <c r="AP99" s="267" t="str">
        <f>IF(ISTEXT(Data!AN99),Data!AN99,"")</f>
        <v/>
      </c>
      <c r="AQ99" s="267" t="str">
        <f>IF(ISTEXT(Data!AO99),Data!AO99,"")</f>
        <v/>
      </c>
    </row>
    <row r="100" spans="1:43" x14ac:dyDescent="0.2">
      <c r="A100" s="120" t="str">
        <f>IF(ISTEXT(Data!A100),Data!A100,"")</f>
        <v>DEU96009</v>
      </c>
      <c r="B100" s="250">
        <f>IF(ISREF(Data!B100),Data!B100,"")</f>
        <v>35108</v>
      </c>
      <c r="C100" s="244">
        <v>0.27083333333333298</v>
      </c>
      <c r="D100" s="250">
        <f>IF(ISREF(Data!D100),Data!D100,"")</f>
        <v>35109</v>
      </c>
      <c r="E100" s="244">
        <v>0.27083333333333298</v>
      </c>
      <c r="F100" s="245" t="str">
        <f>IF(ISTEXT(Data!G100),Data!G100,"")</f>
        <v>Snow</v>
      </c>
      <c r="G100" s="247" t="str">
        <f>IF(ISTEXT(Data!H100),Data!H100,"")</f>
        <v>Clean and Clear</v>
      </c>
      <c r="H100" s="246" t="str">
        <f>IF(ISTEXT(Data!I100),Data!I100,"")</f>
        <v/>
      </c>
      <c r="I100" s="248" t="str">
        <f>IF(ISTEXT(Data!J100),Data!J100,"")</f>
        <v/>
      </c>
      <c r="J100" s="273">
        <f>IF(ISNUMBER(Data!K100),Data!K100,-9999.9)</f>
        <v>2.8</v>
      </c>
      <c r="K100" s="242" t="str">
        <f>IF(ISTEXT(Data!L100),Data!L100,"")</f>
        <v>V0</v>
      </c>
      <c r="L100" s="285">
        <f>IF(ISNUMBER(Data!N100),Data!N100,-9999.9)</f>
        <v>2.0677000000000003</v>
      </c>
      <c r="M100" s="243" t="str">
        <f>IF(ISTEXT(Data!O100),Data!O100,"")</f>
        <v>V0</v>
      </c>
      <c r="N100" s="278">
        <f>IF(ISNUMBER(Data!P100),Data!P100,-9999.9)</f>
        <v>4.42</v>
      </c>
      <c r="O100" s="242" t="str">
        <f>IF(ISTEXT(Data!S100),Data!S100,"")</f>
        <v>V0</v>
      </c>
      <c r="P100" s="277">
        <f>IF(ISNUMBER(Data!R100),Data!R100,-9999.9)</f>
        <v>23.2</v>
      </c>
      <c r="Q100" s="243" t="str">
        <f>IF(ISTEXT(Data!S100),Data!S100,"")</f>
        <v>V0</v>
      </c>
      <c r="R100" s="278">
        <v>-9999.9</v>
      </c>
      <c r="S100" s="262" t="s">
        <v>117</v>
      </c>
      <c r="T100" s="277">
        <f>IF((Data!X100&gt;0),Data!X100*96.062/32.064,-9999.9)</f>
        <v>0.94299999999999995</v>
      </c>
      <c r="U100" s="243" t="str">
        <f>IF(ISTEXT(Data!Y100),Data!Y100,"")</f>
        <v>V0</v>
      </c>
      <c r="V100" s="277">
        <f>IF((Data!AB100&gt;T541),Data!AB100*18.039/14.0067,-9999.9)</f>
        <v>0.38100000000000001</v>
      </c>
      <c r="W100" s="242" t="str">
        <f>IF(ISTEXT(Data!AC100),Data!AC100,"")</f>
        <v>V0</v>
      </c>
      <c r="X100" s="277">
        <f>IF((Data!V100&gt;0),(Data!V100*62.005/14.0067),-9999.9)</f>
        <v>3.0979999999999999</v>
      </c>
      <c r="Y100" s="243" t="str">
        <f>IF(ISTEXT(Data!W100),Data!W100,"")</f>
        <v>V0</v>
      </c>
      <c r="Z100" s="278">
        <f>IF(ISNUMBER(Data!T100),Data!T100,-9999.9)</f>
        <v>4.7E-2</v>
      </c>
      <c r="AA100" s="242" t="str">
        <f>IF(ISTEXT(Data!U100),Data!U100,"")</f>
        <v>V0</v>
      </c>
      <c r="AB100" s="277">
        <f>IF(ISNUMBER(Data!AH100),Data!AH100,-9999.9)</f>
        <v>0.17799999999999999</v>
      </c>
      <c r="AC100" s="243" t="str">
        <f>IF(ISTEXT(Data!AI100),Data!AI100,"")</f>
        <v>V0</v>
      </c>
      <c r="AD100" s="278">
        <f>IF(ISNUMBER(Data!AD100),Data!AD100,-9999.9)</f>
        <v>4.1000000000000002E-2</v>
      </c>
      <c r="AE100" s="242" t="str">
        <f>IF(ISTEXT(Data!AE100),Data!AE100,"")</f>
        <v>V0</v>
      </c>
      <c r="AF100" s="277">
        <f>IF(ISNUMBER(Data!AF100),Data!AF100,-9999.9)</f>
        <v>0.04</v>
      </c>
      <c r="AG100" s="243" t="str">
        <f>IF(ISTEXT(Data!AG100),Data!AG100,"")</f>
        <v>V0</v>
      </c>
      <c r="AH100" s="278">
        <f>IF(ISNUMBER(Data!Z100),Data!Z100,-9999.9)</f>
        <v>7.4999999999999997E-2</v>
      </c>
      <c r="AI100" s="242" t="str">
        <f>IF(ISTEXT(Data!AA100),Data!AA100,"")</f>
        <v>V0</v>
      </c>
      <c r="AJ100" s="277">
        <v>-9999.9</v>
      </c>
      <c r="AK100" s="261" t="s">
        <v>117</v>
      </c>
      <c r="AL100" s="267" t="str">
        <f>IF(ISTEXT(Data!AJ100),Data!AJ100,"")</f>
        <v/>
      </c>
      <c r="AM100" s="267" t="str">
        <f>IF(ISTEXT(Data!AK100),Data!AK100,"")</f>
        <v/>
      </c>
      <c r="AN100" s="267" t="str">
        <f>IF(ISTEXT(Data!AL100),Data!AL100,"")</f>
        <v/>
      </c>
      <c r="AO100" s="267" t="str">
        <f>IF(ISTEXT(Data!AM100),Data!AM100,"")</f>
        <v/>
      </c>
      <c r="AP100" s="267" t="str">
        <f>IF(ISTEXT(Data!AN100),Data!AN100,"")</f>
        <v/>
      </c>
      <c r="AQ100" s="267" t="str">
        <f>IF(ISTEXT(Data!AO100),Data!AO100,"")</f>
        <v/>
      </c>
    </row>
    <row r="101" spans="1:43" x14ac:dyDescent="0.2">
      <c r="A101" s="120" t="str">
        <f>IF(ISTEXT(Data!A101),Data!A101,"")</f>
        <v>DEU96010</v>
      </c>
      <c r="B101" s="250">
        <f>IF(ISREF(Data!B101),Data!B101,"")</f>
        <v>35109</v>
      </c>
      <c r="C101" s="244">
        <v>0.27083333333333298</v>
      </c>
      <c r="D101" s="250">
        <f>IF(ISREF(Data!D101),Data!D101,"")</f>
        <v>35110</v>
      </c>
      <c r="E101" s="244">
        <v>0.27083333333333298</v>
      </c>
      <c r="F101" s="245" t="str">
        <f>IF(ISTEXT(Data!G101),Data!G101,"")</f>
        <v>Snow</v>
      </c>
      <c r="G101" s="247" t="str">
        <f>IF(ISTEXT(Data!H101),Data!H101,"")</f>
        <v>Clean and Clear</v>
      </c>
      <c r="H101" s="246" t="str">
        <f>IF(ISTEXT(Data!I101),Data!I101,"")</f>
        <v/>
      </c>
      <c r="I101" s="248" t="str">
        <f>IF(ISTEXT(Data!J101),Data!J101,"")</f>
        <v/>
      </c>
      <c r="J101" s="273">
        <f>IF(ISNUMBER(Data!K101),Data!K101,-9999.9)</f>
        <v>11.6</v>
      </c>
      <c r="K101" s="242" t="str">
        <f>IF(ISTEXT(Data!L101),Data!L101,"")</f>
        <v>V0</v>
      </c>
      <c r="L101" s="285">
        <f>IF(ISNUMBER(Data!N101),Data!N101,-9999.9)</f>
        <v>10.681199999999999</v>
      </c>
      <c r="M101" s="243" t="str">
        <f>IF(ISTEXT(Data!O101),Data!O101,"")</f>
        <v>V0</v>
      </c>
      <c r="N101" s="278">
        <f>IF(ISNUMBER(Data!P101),Data!P101,-9999.9)</f>
        <v>4.22</v>
      </c>
      <c r="O101" s="242" t="str">
        <f>IF(ISTEXT(Data!S101),Data!S101,"")</f>
        <v>V0</v>
      </c>
      <c r="P101" s="277">
        <f>IF(ISNUMBER(Data!R101),Data!R101,-9999.9)</f>
        <v>36</v>
      </c>
      <c r="Q101" s="243" t="str">
        <f>IF(ISTEXT(Data!S101),Data!S101,"")</f>
        <v>V0</v>
      </c>
      <c r="R101" s="278">
        <v>-9999.9</v>
      </c>
      <c r="S101" s="262" t="s">
        <v>117</v>
      </c>
      <c r="T101" s="277">
        <f>IF((Data!X101&gt;0),Data!X101*96.062/32.064,-9999.9)</f>
        <v>1.6629999999999998</v>
      </c>
      <c r="U101" s="243" t="str">
        <f>IF(ISTEXT(Data!Y101),Data!Y101,"")</f>
        <v>V0</v>
      </c>
      <c r="V101" s="277">
        <f>IF((Data!AB101&gt;T542),Data!AB101*18.039/14.0067,-9999.9)</f>
        <v>0.59799999999999998</v>
      </c>
      <c r="W101" s="242" t="str">
        <f>IF(ISTEXT(Data!AC101),Data!AC101,"")</f>
        <v>V0</v>
      </c>
      <c r="X101" s="277">
        <f>IF((Data!V101&gt;0),(Data!V101*62.005/14.0067),-9999.9)</f>
        <v>3.843</v>
      </c>
      <c r="Y101" s="243" t="str">
        <f>IF(ISTEXT(Data!W101),Data!W101,"")</f>
        <v>V0</v>
      </c>
      <c r="Z101" s="278">
        <f>IF(ISNUMBER(Data!T101),Data!T101,-9999.9)</f>
        <v>6.4000000000000001E-2</v>
      </c>
      <c r="AA101" s="242" t="str">
        <f>IF(ISTEXT(Data!U101),Data!U101,"")</f>
        <v>V0</v>
      </c>
      <c r="AB101" s="277">
        <f>IF(ISNUMBER(Data!AH101),Data!AH101,-9999.9)</f>
        <v>7.4999999999999997E-2</v>
      </c>
      <c r="AC101" s="243" t="str">
        <f>IF(ISTEXT(Data!AI101),Data!AI101,"")</f>
        <v>V0</v>
      </c>
      <c r="AD101" s="278">
        <f>IF(ISNUMBER(Data!AD101),Data!AD101,-9999.9)</f>
        <v>1.2E-2</v>
      </c>
      <c r="AE101" s="242" t="str">
        <f>IF(ISTEXT(Data!AE101),Data!AE101,"")</f>
        <v>V0</v>
      </c>
      <c r="AF101" s="277">
        <f>IF(ISNUMBER(Data!AF101),Data!AF101,-9999.9)</f>
        <v>1.2E-2</v>
      </c>
      <c r="AG101" s="243" t="str">
        <f>IF(ISTEXT(Data!AG101),Data!AG101,"")</f>
        <v>V0</v>
      </c>
      <c r="AH101" s="278">
        <f>IF(ISNUMBER(Data!Z101),Data!Z101,-9999.9)</f>
        <v>2.5000000000000001E-2</v>
      </c>
      <c r="AI101" s="242" t="str">
        <f>IF(ISTEXT(Data!AA101),Data!AA101,"")</f>
        <v>V0</v>
      </c>
      <c r="AJ101" s="277">
        <v>-9999.9</v>
      </c>
      <c r="AK101" s="261" t="s">
        <v>117</v>
      </c>
      <c r="AL101" s="267" t="str">
        <f>IF(ISTEXT(Data!AJ101),Data!AJ101,"")</f>
        <v/>
      </c>
      <c r="AM101" s="267" t="str">
        <f>IF(ISTEXT(Data!AK101),Data!AK101,"")</f>
        <v/>
      </c>
      <c r="AN101" s="267" t="str">
        <f>IF(ISTEXT(Data!AL101),Data!AL101,"")</f>
        <v/>
      </c>
      <c r="AO101" s="267" t="str">
        <f>IF(ISTEXT(Data!AM101),Data!AM101,"")</f>
        <v/>
      </c>
      <c r="AP101" s="267" t="str">
        <f>IF(ISTEXT(Data!AN101),Data!AN101,"")</f>
        <v/>
      </c>
      <c r="AQ101" s="267" t="str">
        <f>IF(ISTEXT(Data!AO101),Data!AO101,"")</f>
        <v/>
      </c>
    </row>
    <row r="102" spans="1:43" x14ac:dyDescent="0.2">
      <c r="A102" s="120" t="str">
        <f>IF(ISTEXT(Data!A102),Data!A102,"")</f>
        <v>DEU96011</v>
      </c>
      <c r="B102" s="250">
        <f>IF(ISREF(Data!B102),Data!B102,"")</f>
        <v>35110</v>
      </c>
      <c r="C102" s="244">
        <v>0.27083333333333298</v>
      </c>
      <c r="D102" s="250">
        <f>IF(ISREF(Data!D102),Data!D102,"")</f>
        <v>35111</v>
      </c>
      <c r="E102" s="244">
        <v>0.27083333333333298</v>
      </c>
      <c r="F102" s="245" t="str">
        <f>IF(ISTEXT(Data!G102),Data!G102,"")</f>
        <v>Snow</v>
      </c>
      <c r="G102" s="247" t="str">
        <f>IF(ISTEXT(Data!H102),Data!H102,"")</f>
        <v>Clean and Clear</v>
      </c>
      <c r="H102" s="246" t="str">
        <f>IF(ISTEXT(Data!I102),Data!I102,"")</f>
        <v/>
      </c>
      <c r="I102" s="248" t="str">
        <f>IF(ISTEXT(Data!J102),Data!J102,"")</f>
        <v/>
      </c>
      <c r="J102" s="273">
        <f>IF(ISNUMBER(Data!K102),Data!K102,-9999.9)</f>
        <v>1.2</v>
      </c>
      <c r="K102" s="242" t="str">
        <f>IF(ISTEXT(Data!L102),Data!L102,"")</f>
        <v>V0</v>
      </c>
      <c r="L102" s="285">
        <f>IF(ISNUMBER(Data!N102),Data!N102,-9999.9)</f>
        <v>0.28749999999999998</v>
      </c>
      <c r="M102" s="243" t="str">
        <f>IF(ISTEXT(Data!O102),Data!O102,"")</f>
        <v>V0</v>
      </c>
      <c r="N102" s="278">
        <f>IF(ISNUMBER(Data!P102),Data!P102,-9999.9)</f>
        <v>4.09</v>
      </c>
      <c r="O102" s="242" t="str">
        <f>IF(ISTEXT(Data!S102),Data!S102,"")</f>
        <v>V0</v>
      </c>
      <c r="P102" s="277">
        <f>IF(ISNUMBER(Data!R102),Data!R102,-9999.9)</f>
        <v>57.7</v>
      </c>
      <c r="Q102" s="243" t="str">
        <f>IF(ISTEXT(Data!S102),Data!S102,"")</f>
        <v>V0</v>
      </c>
      <c r="R102" s="278">
        <v>-9999.9</v>
      </c>
      <c r="S102" s="262" t="s">
        <v>117</v>
      </c>
      <c r="T102" s="277">
        <f>IF((Data!X102&gt;0),Data!X102*96.062/32.064,-9999.9)</f>
        <v>5.4660000000000002</v>
      </c>
      <c r="U102" s="243" t="str">
        <f>IF(ISTEXT(Data!Y102),Data!Y102,"")</f>
        <v>V0</v>
      </c>
      <c r="V102" s="277">
        <f>IF((Data!AB102&gt;T543),Data!AB102*18.039/14.0067,-9999.9)</f>
        <v>1.8049999999999999</v>
      </c>
      <c r="W102" s="242" t="str">
        <f>IF(ISTEXT(Data!AC102),Data!AC102,"")</f>
        <v>V0</v>
      </c>
      <c r="X102" s="277">
        <f>IF((Data!V102&gt;0),(Data!V102*62.005/14.0067),-9999.9)</f>
        <v>5.34</v>
      </c>
      <c r="Y102" s="243" t="str">
        <f>IF(ISTEXT(Data!W102),Data!W102,"")</f>
        <v>V0</v>
      </c>
      <c r="Z102" s="278">
        <f>IF(ISNUMBER(Data!T102),Data!T102,-9999.9)</f>
        <v>0.32400000000000001</v>
      </c>
      <c r="AA102" s="242" t="str">
        <f>IF(ISTEXT(Data!U102),Data!U102,"")</f>
        <v>V0</v>
      </c>
      <c r="AB102" s="277">
        <f>IF(ISNUMBER(Data!AH102),Data!AH102,-9999.9)</f>
        <v>0.29099999999999998</v>
      </c>
      <c r="AC102" s="243" t="str">
        <f>IF(ISTEXT(Data!AI102),Data!AI102,"")</f>
        <v>V0</v>
      </c>
      <c r="AD102" s="278">
        <f>IF(ISNUMBER(Data!AD102),Data!AD102,-9999.9)</f>
        <v>0.15</v>
      </c>
      <c r="AE102" s="242" t="str">
        <f>IF(ISTEXT(Data!AE102),Data!AE102,"")</f>
        <v>V0</v>
      </c>
      <c r="AF102" s="277">
        <f>IF(ISNUMBER(Data!AF102),Data!AF102,-9999.9)</f>
        <v>5.0999999999999997E-2</v>
      </c>
      <c r="AG102" s="243" t="str">
        <f>IF(ISTEXT(Data!AG102),Data!AG102,"")</f>
        <v>V0</v>
      </c>
      <c r="AH102" s="278">
        <f>IF(ISNUMBER(Data!Z102),Data!Z102,-9999.9)</f>
        <v>0.27500000000000002</v>
      </c>
      <c r="AI102" s="242" t="str">
        <f>IF(ISTEXT(Data!AA102),Data!AA102,"")</f>
        <v>V0</v>
      </c>
      <c r="AJ102" s="277">
        <v>-9999.9</v>
      </c>
      <c r="AK102" s="261" t="s">
        <v>117</v>
      </c>
      <c r="AL102" s="267" t="str">
        <f>IF(ISTEXT(Data!AJ102),Data!AJ102,"")</f>
        <v/>
      </c>
      <c r="AM102" s="267" t="str">
        <f>IF(ISTEXT(Data!AK102),Data!AK102,"")</f>
        <v/>
      </c>
      <c r="AN102" s="267" t="str">
        <f>IF(ISTEXT(Data!AL102),Data!AL102,"")</f>
        <v/>
      </c>
      <c r="AO102" s="267" t="str">
        <f>IF(ISTEXT(Data!AM102),Data!AM102,"")</f>
        <v/>
      </c>
      <c r="AP102" s="267" t="str">
        <f>IF(ISTEXT(Data!AN102),Data!AN102,"")</f>
        <v/>
      </c>
      <c r="AQ102" s="267" t="str">
        <f>IF(ISTEXT(Data!AO102),Data!AO102,"")</f>
        <v/>
      </c>
    </row>
    <row r="103" spans="1:43" x14ac:dyDescent="0.2">
      <c r="A103" s="120" t="str">
        <f>IF(ISTEXT(Data!A103),Data!A103,"")</f>
        <v>DEU96012</v>
      </c>
      <c r="B103" s="250">
        <f>IF(ISREF(Data!B103),Data!B103,"")</f>
        <v>35111</v>
      </c>
      <c r="C103" s="244">
        <v>0.27083333333333298</v>
      </c>
      <c r="D103" s="250">
        <f>IF(ISREF(Data!D103),Data!D103,"")</f>
        <v>35112</v>
      </c>
      <c r="E103" s="244">
        <v>0.27083333333333298</v>
      </c>
      <c r="F103" s="245" t="str">
        <f>IF(ISTEXT(Data!G103),Data!G103,"")</f>
        <v>Mixed</v>
      </c>
      <c r="G103" s="247" t="str">
        <f>IF(ISTEXT(Data!H103),Data!H103,"")</f>
        <v>Clean and Clear</v>
      </c>
      <c r="H103" s="246" t="str">
        <f>IF(ISTEXT(Data!I103),Data!I103,"")</f>
        <v/>
      </c>
      <c r="I103" s="248" t="str">
        <f>IF(ISTEXT(Data!J103),Data!J103,"")</f>
        <v/>
      </c>
      <c r="J103" s="273">
        <f>IF(ISNUMBER(Data!K103),Data!K103,-9999.9)</f>
        <v>3</v>
      </c>
      <c r="K103" s="242" t="str">
        <f>IF(ISTEXT(Data!L103),Data!L103,"")</f>
        <v>V0</v>
      </c>
      <c r="L103" s="285">
        <f>IF(ISNUMBER(Data!N103),Data!N103,-9999.9)</f>
        <v>1.9596</v>
      </c>
      <c r="M103" s="243" t="str">
        <f>IF(ISTEXT(Data!O103),Data!O103,"")</f>
        <v>V0</v>
      </c>
      <c r="N103" s="278">
        <f>IF(ISNUMBER(Data!P103),Data!P103,-9999.9)</f>
        <v>4.6500000000000004</v>
      </c>
      <c r="O103" s="242" t="str">
        <f>IF(ISTEXT(Data!S103),Data!S103,"")</f>
        <v>V0</v>
      </c>
      <c r="P103" s="277">
        <f>IF(ISNUMBER(Data!R103),Data!R103,-9999.9)</f>
        <v>18.2</v>
      </c>
      <c r="Q103" s="243" t="str">
        <f>IF(ISTEXT(Data!S103),Data!S103,"")</f>
        <v>V0</v>
      </c>
      <c r="R103" s="278">
        <v>-9999.9</v>
      </c>
      <c r="S103" s="262" t="s">
        <v>117</v>
      </c>
      <c r="T103" s="277">
        <f>IF((Data!X103&gt;0),Data!X103*96.062/32.064,-9999.9)</f>
        <v>1.76</v>
      </c>
      <c r="U103" s="243" t="str">
        <f>IF(ISTEXT(Data!Y103),Data!Y103,"")</f>
        <v>V0</v>
      </c>
      <c r="V103" s="277">
        <f>IF((Data!AB103&gt;T544),Data!AB103*18.039/14.0067,-9999.9)</f>
        <v>0.64500000000000002</v>
      </c>
      <c r="W103" s="242" t="str">
        <f>IF(ISTEXT(Data!AC103),Data!AC103,"")</f>
        <v>V0</v>
      </c>
      <c r="X103" s="277">
        <f>IF((Data!V103&gt;0),(Data!V103*62.005/14.0067),-9999.9)</f>
        <v>2.3410000000000002</v>
      </c>
      <c r="Y103" s="243" t="str">
        <f>IF(ISTEXT(Data!W103),Data!W103,"")</f>
        <v>V0</v>
      </c>
      <c r="Z103" s="278">
        <f>IF(ISNUMBER(Data!T103),Data!T103,-9999.9)</f>
        <v>0.127</v>
      </c>
      <c r="AA103" s="242" t="str">
        <f>IF(ISTEXT(Data!U103),Data!U103,"")</f>
        <v>V0</v>
      </c>
      <c r="AB103" s="277">
        <f>IF(ISNUMBER(Data!AH103),Data!AH103,-9999.9)</f>
        <v>0.23200000000000001</v>
      </c>
      <c r="AC103" s="243" t="str">
        <f>IF(ISTEXT(Data!AI103),Data!AI103,"")</f>
        <v>V0</v>
      </c>
      <c r="AD103" s="278">
        <f>IF(ISNUMBER(Data!AD103),Data!AD103,-9999.9)</f>
        <v>0.08</v>
      </c>
      <c r="AE103" s="242" t="str">
        <f>IF(ISTEXT(Data!AE103),Data!AE103,"")</f>
        <v>V0</v>
      </c>
      <c r="AF103" s="277">
        <f>IF(ISNUMBER(Data!AF103),Data!AF103,-9999.9)</f>
        <v>4.2000000000000003E-2</v>
      </c>
      <c r="AG103" s="243" t="str">
        <f>IF(ISTEXT(Data!AG103),Data!AG103,"")</f>
        <v>V0</v>
      </c>
      <c r="AH103" s="278">
        <f>IF(ISNUMBER(Data!Z103),Data!Z103,-9999.9)</f>
        <v>0.125</v>
      </c>
      <c r="AI103" s="242" t="str">
        <f>IF(ISTEXT(Data!AA103),Data!AA103,"")</f>
        <v>V0</v>
      </c>
      <c r="AJ103" s="277">
        <v>-9999.9</v>
      </c>
      <c r="AK103" s="261" t="s">
        <v>117</v>
      </c>
      <c r="AL103" s="267" t="str">
        <f>IF(ISTEXT(Data!AJ103),Data!AJ103,"")</f>
        <v/>
      </c>
      <c r="AM103" s="267" t="str">
        <f>IF(ISTEXT(Data!AK103),Data!AK103,"")</f>
        <v/>
      </c>
      <c r="AN103" s="267" t="str">
        <f>IF(ISTEXT(Data!AL103),Data!AL103,"")</f>
        <v/>
      </c>
      <c r="AO103" s="267" t="str">
        <f>IF(ISTEXT(Data!AM103),Data!AM103,"")</f>
        <v/>
      </c>
      <c r="AP103" s="267" t="str">
        <f>IF(ISTEXT(Data!AN103),Data!AN103,"")</f>
        <v/>
      </c>
      <c r="AQ103" s="267" t="str">
        <f>IF(ISTEXT(Data!AO103),Data!AO103,"")</f>
        <v/>
      </c>
    </row>
    <row r="104" spans="1:43" x14ac:dyDescent="0.2">
      <c r="A104" s="120" t="str">
        <f>IF(ISTEXT(Data!A104),Data!A104,"")</f>
        <v>DEU96013</v>
      </c>
      <c r="B104" s="250">
        <f>IF(ISREF(Data!B104),Data!B104,"")</f>
        <v>35112</v>
      </c>
      <c r="C104" s="244">
        <v>0.27083333333333298</v>
      </c>
      <c r="D104" s="250">
        <f>IF(ISREF(Data!D104),Data!D104,"")</f>
        <v>35113</v>
      </c>
      <c r="E104" s="244">
        <v>0.27083333333333298</v>
      </c>
      <c r="F104" s="245" t="str">
        <f>IF(ISTEXT(Data!G104),Data!G104,"")</f>
        <v>Snow</v>
      </c>
      <c r="G104" s="247" t="str">
        <f>IF(ISTEXT(Data!H104),Data!H104,"")</f>
        <v/>
      </c>
      <c r="H104" s="246" t="str">
        <f>IF(ISTEXT(Data!I104),Data!I104,"")</f>
        <v/>
      </c>
      <c r="I104" s="248" t="str">
        <f>IF(ISTEXT(Data!J104),Data!J104,"")</f>
        <v/>
      </c>
      <c r="J104" s="273">
        <f>IF(ISNUMBER(Data!K104),Data!K104,-9999.9)</f>
        <v>2</v>
      </c>
      <c r="K104" s="242" t="str">
        <f>IF(ISTEXT(Data!L104),Data!L104,"")</f>
        <v>V0</v>
      </c>
      <c r="L104" s="285">
        <f>IF(ISNUMBER(Data!N104),Data!N104,-9999.9)</f>
        <v>1.4490000000000001</v>
      </c>
      <c r="M104" s="243" t="str">
        <f>IF(ISTEXT(Data!O104),Data!O104,"")</f>
        <v>V0</v>
      </c>
      <c r="N104" s="278">
        <f>IF(ISNUMBER(Data!P104),Data!P104,-9999.9)</f>
        <v>4.6100000000000003</v>
      </c>
      <c r="O104" s="242" t="str">
        <f>IF(ISTEXT(Data!S104),Data!S104,"")</f>
        <v>V0</v>
      </c>
      <c r="P104" s="277">
        <f>IF(ISNUMBER(Data!R104),Data!R104,-9999.9)</f>
        <v>21.7</v>
      </c>
      <c r="Q104" s="243" t="str">
        <f>IF(ISTEXT(Data!S104),Data!S104,"")</f>
        <v>V0</v>
      </c>
      <c r="R104" s="278">
        <v>-9999.9</v>
      </c>
      <c r="S104" s="262" t="s">
        <v>117</v>
      </c>
      <c r="T104" s="277">
        <f>IF((Data!X104&gt;0),Data!X104*96.062/32.064,-9999.9)</f>
        <v>2.145</v>
      </c>
      <c r="U104" s="243" t="str">
        <f>IF(ISTEXT(Data!Y104),Data!Y104,"")</f>
        <v>V0</v>
      </c>
      <c r="V104" s="277">
        <f>IF((Data!AB104&gt;T545),Data!AB104*18.039/14.0067,-9999.9)</f>
        <v>0.68799999999999983</v>
      </c>
      <c r="W104" s="242" t="str">
        <f>IF(ISTEXT(Data!AC104),Data!AC104,"")</f>
        <v>V0</v>
      </c>
      <c r="X104" s="277">
        <f>IF((Data!V104&gt;0),(Data!V104*62.005/14.0067),-9999.9)</f>
        <v>2.3940000000000001</v>
      </c>
      <c r="Y104" s="243" t="str">
        <f>IF(ISTEXT(Data!W104),Data!W104,"")</f>
        <v>V0</v>
      </c>
      <c r="Z104" s="278">
        <f>IF(ISNUMBER(Data!T104),Data!T104,-9999.9)</f>
        <v>0.33</v>
      </c>
      <c r="AA104" s="242" t="str">
        <f>IF(ISTEXT(Data!U104),Data!U104,"")</f>
        <v>V0</v>
      </c>
      <c r="AB104" s="277">
        <f>IF(ISNUMBER(Data!AH104),Data!AH104,-9999.9)</f>
        <v>0.29599999999999999</v>
      </c>
      <c r="AC104" s="243" t="str">
        <f>IF(ISTEXT(Data!AI104),Data!AI104,"")</f>
        <v>V0</v>
      </c>
      <c r="AD104" s="278">
        <f>IF(ISNUMBER(Data!AD104),Data!AD104,-9999.9)</f>
        <v>9.5000000000000001E-2</v>
      </c>
      <c r="AE104" s="242" t="str">
        <f>IF(ISTEXT(Data!AE104),Data!AE104,"")</f>
        <v>V0</v>
      </c>
      <c r="AF104" s="277">
        <f>IF(ISNUMBER(Data!AF104),Data!AF104,-9999.9)</f>
        <v>6.8000000000000005E-2</v>
      </c>
      <c r="AG104" s="243" t="str">
        <f>IF(ISTEXT(Data!AG104),Data!AG104,"")</f>
        <v>V0</v>
      </c>
      <c r="AH104" s="278">
        <f>IF(ISNUMBER(Data!Z104),Data!Z104,-9999.9)</f>
        <v>0.23599999999999999</v>
      </c>
      <c r="AI104" s="242" t="str">
        <f>IF(ISTEXT(Data!AA104),Data!AA104,"")</f>
        <v>V0</v>
      </c>
      <c r="AJ104" s="277">
        <v>-9999.9</v>
      </c>
      <c r="AK104" s="261" t="s">
        <v>117</v>
      </c>
      <c r="AL104" s="267" t="str">
        <f>IF(ISTEXT(Data!AJ104),Data!AJ104,"")</f>
        <v>particles</v>
      </c>
      <c r="AM104" s="267" t="str">
        <f>IF(ISTEXT(Data!AK104),Data!AK104,"")</f>
        <v/>
      </c>
      <c r="AN104" s="267" t="str">
        <f>IF(ISTEXT(Data!AL104),Data!AL104,"")</f>
        <v/>
      </c>
      <c r="AO104" s="267" t="str">
        <f>IF(ISTEXT(Data!AM104),Data!AM104,"")</f>
        <v/>
      </c>
      <c r="AP104" s="267" t="str">
        <f>IF(ISTEXT(Data!AN104),Data!AN104,"")</f>
        <v/>
      </c>
      <c r="AQ104" s="267" t="str">
        <f>IF(ISTEXT(Data!AO104),Data!AO104,"")</f>
        <v/>
      </c>
    </row>
    <row r="105" spans="1:43" x14ac:dyDescent="0.2">
      <c r="A105" s="120" t="str">
        <f>IF(ISTEXT(Data!A105),Data!A105,"")</f>
        <v>DEU96014</v>
      </c>
      <c r="B105" s="250">
        <f>IF(ISREF(Data!B105),Data!B105,"")</f>
        <v>35113</v>
      </c>
      <c r="C105" s="244">
        <v>0.27083333333333298</v>
      </c>
      <c r="D105" s="250">
        <f>IF(ISREF(Data!D105),Data!D105,"")</f>
        <v>35114</v>
      </c>
      <c r="E105" s="244">
        <v>0.27083333333333298</v>
      </c>
      <c r="F105" s="245" t="str">
        <f>IF(ISTEXT(Data!G105),Data!G105,"")</f>
        <v>Snow</v>
      </c>
      <c r="G105" s="247" t="str">
        <f>IF(ISTEXT(Data!H105),Data!H105,"")</f>
        <v>Clean and Clear</v>
      </c>
      <c r="H105" s="246" t="str">
        <f>IF(ISTEXT(Data!I105),Data!I105,"")</f>
        <v/>
      </c>
      <c r="I105" s="248" t="str">
        <f>IF(ISTEXT(Data!J105),Data!J105,"")</f>
        <v/>
      </c>
      <c r="J105" s="273">
        <f>IF(ISNUMBER(Data!K105),Data!K105,-9999.9)</f>
        <v>1.5</v>
      </c>
      <c r="K105" s="242" t="str">
        <f>IF(ISTEXT(Data!L105),Data!L105,"")</f>
        <v>V0</v>
      </c>
      <c r="L105" s="285">
        <f>IF(ISNUMBER(Data!N105),Data!N105,-9999.9)</f>
        <v>1.1361999999999999</v>
      </c>
      <c r="M105" s="243" t="str">
        <f>IF(ISTEXT(Data!O105),Data!O105,"")</f>
        <v>V0</v>
      </c>
      <c r="N105" s="278">
        <f>IF(ISNUMBER(Data!P105),Data!P105,-9999.9)</f>
        <v>4.95</v>
      </c>
      <c r="O105" s="242" t="str">
        <f>IF(ISTEXT(Data!S105),Data!S105,"")</f>
        <v>V0</v>
      </c>
      <c r="P105" s="277">
        <f>IF(ISNUMBER(Data!R105),Data!R105,-9999.9)</f>
        <v>10.199999999999999</v>
      </c>
      <c r="Q105" s="243" t="str">
        <f>IF(ISTEXT(Data!S105),Data!S105,"")</f>
        <v>V0</v>
      </c>
      <c r="R105" s="278">
        <v>-9999.9</v>
      </c>
      <c r="S105" s="262" t="s">
        <v>117</v>
      </c>
      <c r="T105" s="277">
        <f>IF((Data!X105&gt;0),Data!X105*96.062/32.064,-9999.9)</f>
        <v>0.82399999999999995</v>
      </c>
      <c r="U105" s="243" t="str">
        <f>IF(ISTEXT(Data!Y105),Data!Y105,"")</f>
        <v>V0</v>
      </c>
      <c r="V105" s="277">
        <f>IF((Data!AB105&gt;T546),Data!AB105*18.039/14.0067,-9999.9)</f>
        <v>0.313</v>
      </c>
      <c r="W105" s="242" t="str">
        <f>IF(ISTEXT(Data!AC105),Data!AC105,"")</f>
        <v>V0</v>
      </c>
      <c r="X105" s="277">
        <f>IF((Data!V105&gt;0),(Data!V105*62.005/14.0067),-9999.9)</f>
        <v>1.349</v>
      </c>
      <c r="Y105" s="243" t="str">
        <f>IF(ISTEXT(Data!W105),Data!W105,"")</f>
        <v>V0</v>
      </c>
      <c r="Z105" s="278">
        <f>IF(ISNUMBER(Data!T105),Data!T105,-9999.9)</f>
        <v>0.122</v>
      </c>
      <c r="AA105" s="242" t="str">
        <f>IF(ISTEXT(Data!U105),Data!U105,"")</f>
        <v>V0</v>
      </c>
      <c r="AB105" s="277">
        <f>IF(ISNUMBER(Data!AH105),Data!AH105,-9999.9)</f>
        <v>0.13400000000000001</v>
      </c>
      <c r="AC105" s="243" t="str">
        <f>IF(ISTEXT(Data!AI105),Data!AI105,"")</f>
        <v>V0</v>
      </c>
      <c r="AD105" s="278">
        <f>IF(ISNUMBER(Data!AD105),Data!AD105,-9999.9)</f>
        <v>5.1999999999999998E-2</v>
      </c>
      <c r="AE105" s="242" t="str">
        <f>IF(ISTEXT(Data!AE105),Data!AE105,"")</f>
        <v>V0</v>
      </c>
      <c r="AF105" s="277">
        <f>IF(ISNUMBER(Data!AF105),Data!AF105,-9999.9)</f>
        <v>3.9E-2</v>
      </c>
      <c r="AG105" s="243" t="str">
        <f>IF(ISTEXT(Data!AG105),Data!AG105,"")</f>
        <v>V0</v>
      </c>
      <c r="AH105" s="278">
        <f>IF(ISNUMBER(Data!Z105),Data!Z105,-9999.9)</f>
        <v>0.192</v>
      </c>
      <c r="AI105" s="242" t="str">
        <f>IF(ISTEXT(Data!AA105),Data!AA105,"")</f>
        <v>V0</v>
      </c>
      <c r="AJ105" s="277">
        <v>-9999.9</v>
      </c>
      <c r="AK105" s="261" t="s">
        <v>117</v>
      </c>
      <c r="AL105" s="267" t="str">
        <f>IF(ISTEXT(Data!AJ105),Data!AJ105,"")</f>
        <v/>
      </c>
      <c r="AM105" s="267" t="str">
        <f>IF(ISTEXT(Data!AK105),Data!AK105,"")</f>
        <v/>
      </c>
      <c r="AN105" s="267" t="str">
        <f>IF(ISTEXT(Data!AL105),Data!AL105,"")</f>
        <v/>
      </c>
      <c r="AO105" s="267" t="str">
        <f>IF(ISTEXT(Data!AM105),Data!AM105,"")</f>
        <v/>
      </c>
      <c r="AP105" s="267" t="str">
        <f>IF(ISTEXT(Data!AN105),Data!AN105,"")</f>
        <v/>
      </c>
      <c r="AQ105" s="267" t="str">
        <f>IF(ISTEXT(Data!AO105),Data!AO105,"")</f>
        <v/>
      </c>
    </row>
    <row r="106" spans="1:43" x14ac:dyDescent="0.2">
      <c r="A106" s="120" t="str">
        <f>IF(ISTEXT(Data!A106),Data!A106,"")</f>
        <v/>
      </c>
      <c r="B106" s="250">
        <f>IF(ISREF(Data!B106),Data!B106,"")</f>
        <v>35114</v>
      </c>
      <c r="C106" s="244">
        <v>0.27083333333333298</v>
      </c>
      <c r="D106" s="250">
        <f>IF(ISREF(Data!D106),Data!D106,"")</f>
        <v>35115</v>
      </c>
      <c r="E106" s="244">
        <v>0.27083333333333298</v>
      </c>
      <c r="F106" s="245" t="str">
        <f>IF(ISTEXT(Data!G106),Data!G106,"")</f>
        <v>No Precipitation Occurred</v>
      </c>
      <c r="G106" s="247" t="str">
        <f>IF(ISTEXT(Data!H106),Data!H106,"")</f>
        <v/>
      </c>
      <c r="H106" s="246" t="str">
        <f>IF(ISTEXT(Data!I106),Data!I106,"")</f>
        <v/>
      </c>
      <c r="I106" s="248" t="str">
        <f>IF(ISTEXT(Data!J106),Data!J106,"")</f>
        <v/>
      </c>
      <c r="J106" s="273">
        <f>IF(ISNUMBER(Data!K106),Data!K106,-9999.9)</f>
        <v>-9999.9</v>
      </c>
      <c r="K106" s="242" t="str">
        <f>IF(ISTEXT(Data!L106),Data!L106,"")</f>
        <v>M1</v>
      </c>
      <c r="L106" s="285">
        <f>IF(ISNUMBER(Data!N106),Data!N106,-9999.9)</f>
        <v>-9999.9</v>
      </c>
      <c r="M106" s="243" t="str">
        <f>IF(ISTEXT(Data!O106),Data!O106,"")</f>
        <v>M1</v>
      </c>
      <c r="N106" s="278">
        <f>IF(ISNUMBER(Data!P106),Data!P106,-9999.9)</f>
        <v>-9999.9</v>
      </c>
      <c r="O106" s="242" t="str">
        <f>IF(ISTEXT(Data!S106),Data!S106,"")</f>
        <v>M1</v>
      </c>
      <c r="P106" s="277">
        <f>IF(ISNUMBER(Data!R106),Data!R106,-9999.9)</f>
        <v>-9999.9</v>
      </c>
      <c r="Q106" s="243" t="str">
        <f>IF(ISTEXT(Data!S106),Data!S106,"")</f>
        <v>M1</v>
      </c>
      <c r="R106" s="278">
        <v>-9999.9</v>
      </c>
      <c r="S106" s="262" t="s">
        <v>117</v>
      </c>
      <c r="T106" s="277">
        <f>IF((Data!X106&gt;0),Data!X106*96.062/32.064,-9999.9)</f>
        <v>-9999.9</v>
      </c>
      <c r="U106" s="243" t="str">
        <f>IF(ISTEXT(Data!Y106),Data!Y106,"")</f>
        <v>M1</v>
      </c>
      <c r="V106" s="277">
        <f>IF((Data!AB106&gt;T547),Data!AB106*18.039/14.0067,-9999.9)</f>
        <v>-9999.9</v>
      </c>
      <c r="W106" s="242" t="str">
        <f>IF(ISTEXT(Data!AC106),Data!AC106,"")</f>
        <v>M1</v>
      </c>
      <c r="X106" s="277">
        <f>IF((Data!V106&gt;0),(Data!V106*62.005/14.0067),-9999.9)</f>
        <v>-9999.9</v>
      </c>
      <c r="Y106" s="243" t="str">
        <f>IF(ISTEXT(Data!W106),Data!W106,"")</f>
        <v>M1</v>
      </c>
      <c r="Z106" s="278">
        <f>IF(ISNUMBER(Data!T106),Data!T106,-9999.9)</f>
        <v>-9999.9</v>
      </c>
      <c r="AA106" s="242" t="str">
        <f>IF(ISTEXT(Data!U106),Data!U106,"")</f>
        <v>M1</v>
      </c>
      <c r="AB106" s="277">
        <f>IF(ISNUMBER(Data!AH106),Data!AH106,-9999.9)</f>
        <v>-9999.9</v>
      </c>
      <c r="AC106" s="243" t="str">
        <f>IF(ISTEXT(Data!AI106),Data!AI106,"")</f>
        <v>M1</v>
      </c>
      <c r="AD106" s="278">
        <f>IF(ISNUMBER(Data!AD106),Data!AD106,-9999.9)</f>
        <v>-9999.9</v>
      </c>
      <c r="AE106" s="242" t="str">
        <f>IF(ISTEXT(Data!AE106),Data!AE106,"")</f>
        <v>M1</v>
      </c>
      <c r="AF106" s="277">
        <f>IF(ISNUMBER(Data!AF106),Data!AF106,-9999.9)</f>
        <v>-9999.9</v>
      </c>
      <c r="AG106" s="243" t="str">
        <f>IF(ISTEXT(Data!AG106),Data!AG106,"")</f>
        <v>M1</v>
      </c>
      <c r="AH106" s="278">
        <f>IF(ISNUMBER(Data!Z106),Data!Z106,-9999.9)</f>
        <v>-9999.9</v>
      </c>
      <c r="AI106" s="242" t="str">
        <f>IF(ISTEXT(Data!AA106),Data!AA106,"")</f>
        <v>M1</v>
      </c>
      <c r="AJ106" s="277">
        <v>-9999.9</v>
      </c>
      <c r="AK106" s="261" t="s">
        <v>117</v>
      </c>
      <c r="AL106" s="267" t="str">
        <f>IF(ISTEXT(Data!AJ106),Data!AJ106,"")</f>
        <v/>
      </c>
      <c r="AM106" s="267" t="str">
        <f>IF(ISTEXT(Data!AK106),Data!AK106,"")</f>
        <v/>
      </c>
      <c r="AN106" s="267" t="str">
        <f>IF(ISTEXT(Data!AL106),Data!AL106,"")</f>
        <v/>
      </c>
      <c r="AO106" s="267" t="str">
        <f>IF(ISTEXT(Data!AM106),Data!AM106,"")</f>
        <v/>
      </c>
      <c r="AP106" s="267" t="str">
        <f>IF(ISTEXT(Data!AN106),Data!AN106,"")</f>
        <v/>
      </c>
      <c r="AQ106" s="267" t="str">
        <f>IF(ISTEXT(Data!AO106),Data!AO106,"")</f>
        <v/>
      </c>
    </row>
    <row r="107" spans="1:43" x14ac:dyDescent="0.2">
      <c r="A107" s="120" t="str">
        <f>IF(ISTEXT(Data!A107),Data!A107,"")</f>
        <v/>
      </c>
      <c r="B107" s="250">
        <f>IF(ISREF(Data!B107),Data!B107,"")</f>
        <v>35115</v>
      </c>
      <c r="C107" s="244">
        <v>0.27083333333333298</v>
      </c>
      <c r="D107" s="250">
        <f>IF(ISREF(Data!D107),Data!D107,"")</f>
        <v>35116</v>
      </c>
      <c r="E107" s="244">
        <v>0.27083333333333298</v>
      </c>
      <c r="F107" s="245" t="str">
        <f>IF(ISTEXT(Data!G107),Data!G107,"")</f>
        <v>Snow</v>
      </c>
      <c r="G107" s="247" t="str">
        <f>IF(ISTEXT(Data!H107),Data!H107,"")</f>
        <v/>
      </c>
      <c r="H107" s="246" t="str">
        <f>IF(ISTEXT(Data!I107),Data!I107,"")</f>
        <v>Insufficient Quantity</v>
      </c>
      <c r="I107" s="248" t="str">
        <f>IF(ISTEXT(Data!J107),Data!J107,"")</f>
        <v/>
      </c>
      <c r="J107" s="273">
        <f>IF(ISNUMBER(Data!K107),Data!K107,-9999.9)</f>
        <v>0.2</v>
      </c>
      <c r="K107" s="242" t="str">
        <f>IF(ISTEXT(Data!L107),Data!L107,"")</f>
        <v>V0</v>
      </c>
      <c r="L107" s="285">
        <f>IF(ISNUMBER(Data!N107),Data!N107,-9999.9)</f>
        <v>-9999.9</v>
      </c>
      <c r="M107" s="243" t="str">
        <f>IF(ISTEXT(Data!O107),Data!O107,"")</f>
        <v>M1</v>
      </c>
      <c r="N107" s="278">
        <f>IF(ISNUMBER(Data!P107),Data!P107,-9999.9)</f>
        <v>-9999.9</v>
      </c>
      <c r="O107" s="242" t="str">
        <f>IF(ISTEXT(Data!S107),Data!S107,"")</f>
        <v>M1</v>
      </c>
      <c r="P107" s="277">
        <f>IF(ISNUMBER(Data!R107),Data!R107,-9999.9)</f>
        <v>-9999.9</v>
      </c>
      <c r="Q107" s="243" t="str">
        <f>IF(ISTEXT(Data!S107),Data!S107,"")</f>
        <v>M1</v>
      </c>
      <c r="R107" s="278">
        <v>-9999.9</v>
      </c>
      <c r="S107" s="262" t="s">
        <v>117</v>
      </c>
      <c r="T107" s="277">
        <f>IF((Data!X107&gt;0),Data!X107*96.062/32.064,-9999.9)</f>
        <v>-9999.9</v>
      </c>
      <c r="U107" s="243" t="str">
        <f>IF(ISTEXT(Data!Y107),Data!Y107,"")</f>
        <v>M1</v>
      </c>
      <c r="V107" s="277">
        <f>IF((Data!AB107&gt;T548),Data!AB107*18.039/14.0067,-9999.9)</f>
        <v>-9999.9</v>
      </c>
      <c r="W107" s="242" t="str">
        <f>IF(ISTEXT(Data!AC107),Data!AC107,"")</f>
        <v>M1</v>
      </c>
      <c r="X107" s="277">
        <f>IF((Data!V107&gt;0),(Data!V107*62.005/14.0067),-9999.9)</f>
        <v>-9999.9</v>
      </c>
      <c r="Y107" s="243" t="str">
        <f>IF(ISTEXT(Data!W107),Data!W107,"")</f>
        <v>M1</v>
      </c>
      <c r="Z107" s="278">
        <f>IF(ISNUMBER(Data!T107),Data!T107,-9999.9)</f>
        <v>-9999.9</v>
      </c>
      <c r="AA107" s="242" t="str">
        <f>IF(ISTEXT(Data!U107),Data!U107,"")</f>
        <v>M1</v>
      </c>
      <c r="AB107" s="277">
        <f>IF(ISNUMBER(Data!AH107),Data!AH107,-9999.9)</f>
        <v>-9999.9</v>
      </c>
      <c r="AC107" s="243" t="str">
        <f>IF(ISTEXT(Data!AI107),Data!AI107,"")</f>
        <v>M1</v>
      </c>
      <c r="AD107" s="278">
        <f>IF(ISNUMBER(Data!AD107),Data!AD107,-9999.9)</f>
        <v>-9999.9</v>
      </c>
      <c r="AE107" s="242" t="str">
        <f>IF(ISTEXT(Data!AE107),Data!AE107,"")</f>
        <v>M1</v>
      </c>
      <c r="AF107" s="277">
        <f>IF(ISNUMBER(Data!AF107),Data!AF107,-9999.9)</f>
        <v>-9999.9</v>
      </c>
      <c r="AG107" s="243" t="str">
        <f>IF(ISTEXT(Data!AG107),Data!AG107,"")</f>
        <v>M1</v>
      </c>
      <c r="AH107" s="278">
        <f>IF(ISNUMBER(Data!Z107),Data!Z107,-9999.9)</f>
        <v>-9999.9</v>
      </c>
      <c r="AI107" s="242" t="str">
        <f>IF(ISTEXT(Data!AA107),Data!AA107,"")</f>
        <v>M1</v>
      </c>
      <c r="AJ107" s="277">
        <v>-9999.9</v>
      </c>
      <c r="AK107" s="261" t="s">
        <v>117</v>
      </c>
      <c r="AL107" s="267" t="str">
        <f>IF(ISTEXT(Data!AJ107),Data!AJ107,"")</f>
        <v/>
      </c>
      <c r="AM107" s="267" t="str">
        <f>IF(ISTEXT(Data!AK107),Data!AK107,"")</f>
        <v/>
      </c>
      <c r="AN107" s="267" t="str">
        <f>IF(ISTEXT(Data!AL107),Data!AL107,"")</f>
        <v/>
      </c>
      <c r="AO107" s="267" t="str">
        <f>IF(ISTEXT(Data!AM107),Data!AM107,"")</f>
        <v/>
      </c>
      <c r="AP107" s="267" t="str">
        <f>IF(ISTEXT(Data!AN107),Data!AN107,"")</f>
        <v/>
      </c>
      <c r="AQ107" s="267" t="str">
        <f>IF(ISTEXT(Data!AO107),Data!AO107,"")</f>
        <v/>
      </c>
    </row>
    <row r="108" spans="1:43" x14ac:dyDescent="0.2">
      <c r="A108" s="120" t="str">
        <f>IF(ISTEXT(Data!A108),Data!A108,"")</f>
        <v/>
      </c>
      <c r="B108" s="250">
        <f>IF(ISREF(Data!B108),Data!B108,"")</f>
        <v>35116</v>
      </c>
      <c r="C108" s="244">
        <v>0.27083333333333298</v>
      </c>
      <c r="D108" s="250">
        <f>IF(ISREF(Data!D108),Data!D108,"")</f>
        <v>35117</v>
      </c>
      <c r="E108" s="244">
        <v>0.27083333333333298</v>
      </c>
      <c r="F108" s="245" t="str">
        <f>IF(ISTEXT(Data!G108),Data!G108,"")</f>
        <v>Snow</v>
      </c>
      <c r="G108" s="247" t="str">
        <f>IF(ISTEXT(Data!H108),Data!H108,"")</f>
        <v/>
      </c>
      <c r="H108" s="246" t="str">
        <f>IF(ISTEXT(Data!I108),Data!I108,"")</f>
        <v>Insufficient Quantity</v>
      </c>
      <c r="I108" s="248" t="str">
        <f>IF(ISTEXT(Data!J108),Data!J108,"")</f>
        <v/>
      </c>
      <c r="J108" s="273">
        <f>IF(ISNUMBER(Data!K108),Data!K108,-9999.9)</f>
        <v>0.6</v>
      </c>
      <c r="K108" s="242" t="str">
        <f>IF(ISTEXT(Data!L108),Data!L108,"")</f>
        <v>V0</v>
      </c>
      <c r="L108" s="285">
        <f>IF(ISNUMBER(Data!N108),Data!N108,-9999.9)</f>
        <v>-9999.9</v>
      </c>
      <c r="M108" s="243" t="str">
        <f>IF(ISTEXT(Data!O108),Data!O108,"")</f>
        <v>M1</v>
      </c>
      <c r="N108" s="278">
        <f>IF(ISNUMBER(Data!P108),Data!P108,-9999.9)</f>
        <v>-9999.9</v>
      </c>
      <c r="O108" s="242" t="str">
        <f>IF(ISTEXT(Data!S108),Data!S108,"")</f>
        <v>M1</v>
      </c>
      <c r="P108" s="277">
        <f>IF(ISNUMBER(Data!R108),Data!R108,-9999.9)</f>
        <v>-9999.9</v>
      </c>
      <c r="Q108" s="243" t="str">
        <f>IF(ISTEXT(Data!S108),Data!S108,"")</f>
        <v>M1</v>
      </c>
      <c r="R108" s="278">
        <v>-9999.9</v>
      </c>
      <c r="S108" s="262" t="s">
        <v>117</v>
      </c>
      <c r="T108" s="277">
        <f>IF((Data!X108&gt;0),Data!X108*96.062/32.064,-9999.9)</f>
        <v>-9999.9</v>
      </c>
      <c r="U108" s="243" t="str">
        <f>IF(ISTEXT(Data!Y108),Data!Y108,"")</f>
        <v>M1</v>
      </c>
      <c r="V108" s="277">
        <f>IF((Data!AB108&gt;T549),Data!AB108*18.039/14.0067,-9999.9)</f>
        <v>-9999.9</v>
      </c>
      <c r="W108" s="242" t="str">
        <f>IF(ISTEXT(Data!AC108),Data!AC108,"")</f>
        <v>M1</v>
      </c>
      <c r="X108" s="277">
        <f>IF((Data!V108&gt;0),(Data!V108*62.005/14.0067),-9999.9)</f>
        <v>-9999.9</v>
      </c>
      <c r="Y108" s="243" t="str">
        <f>IF(ISTEXT(Data!W108),Data!W108,"")</f>
        <v>M1</v>
      </c>
      <c r="Z108" s="278">
        <f>IF(ISNUMBER(Data!T108),Data!T108,-9999.9)</f>
        <v>-9999.9</v>
      </c>
      <c r="AA108" s="242" t="str">
        <f>IF(ISTEXT(Data!U108),Data!U108,"")</f>
        <v>M1</v>
      </c>
      <c r="AB108" s="277">
        <f>IF(ISNUMBER(Data!AH108),Data!AH108,-9999.9)</f>
        <v>-9999.9</v>
      </c>
      <c r="AC108" s="243" t="str">
        <f>IF(ISTEXT(Data!AI108),Data!AI108,"")</f>
        <v>M1</v>
      </c>
      <c r="AD108" s="278">
        <f>IF(ISNUMBER(Data!AD108),Data!AD108,-9999.9)</f>
        <v>-9999.9</v>
      </c>
      <c r="AE108" s="242" t="str">
        <f>IF(ISTEXT(Data!AE108),Data!AE108,"")</f>
        <v>M1</v>
      </c>
      <c r="AF108" s="277">
        <f>IF(ISNUMBER(Data!AF108),Data!AF108,-9999.9)</f>
        <v>-9999.9</v>
      </c>
      <c r="AG108" s="243" t="str">
        <f>IF(ISTEXT(Data!AG108),Data!AG108,"")</f>
        <v>M1</v>
      </c>
      <c r="AH108" s="278">
        <f>IF(ISNUMBER(Data!Z108),Data!Z108,-9999.9)</f>
        <v>-9999.9</v>
      </c>
      <c r="AI108" s="242" t="str">
        <f>IF(ISTEXT(Data!AA108),Data!AA108,"")</f>
        <v>M1</v>
      </c>
      <c r="AJ108" s="277">
        <v>-9999.9</v>
      </c>
      <c r="AK108" s="261" t="s">
        <v>117</v>
      </c>
      <c r="AL108" s="267" t="str">
        <f>IF(ISTEXT(Data!AJ108),Data!AJ108,"")</f>
        <v/>
      </c>
      <c r="AM108" s="267" t="str">
        <f>IF(ISTEXT(Data!AK108),Data!AK108,"")</f>
        <v/>
      </c>
      <c r="AN108" s="267" t="str">
        <f>IF(ISTEXT(Data!AL108),Data!AL108,"")</f>
        <v/>
      </c>
      <c r="AO108" s="267" t="str">
        <f>IF(ISTEXT(Data!AM108),Data!AM108,"")</f>
        <v/>
      </c>
      <c r="AP108" s="267" t="str">
        <f>IF(ISTEXT(Data!AN108),Data!AN108,"")</f>
        <v/>
      </c>
      <c r="AQ108" s="267" t="str">
        <f>IF(ISTEXT(Data!AO108),Data!AO108,"")</f>
        <v/>
      </c>
    </row>
    <row r="109" spans="1:43" x14ac:dyDescent="0.2">
      <c r="A109" s="120" t="str">
        <f>IF(ISTEXT(Data!A109),Data!A109,"")</f>
        <v>DEU96015</v>
      </c>
      <c r="B109" s="250">
        <f>IF(ISREF(Data!B109),Data!B109,"")</f>
        <v>35117</v>
      </c>
      <c r="C109" s="244">
        <v>0.27083333333333298</v>
      </c>
      <c r="D109" s="250">
        <f>IF(ISREF(Data!D109),Data!D109,"")</f>
        <v>35118</v>
      </c>
      <c r="E109" s="244">
        <v>0.27083333333333298</v>
      </c>
      <c r="F109" s="245" t="str">
        <f>IF(ISTEXT(Data!G109),Data!G109,"")</f>
        <v>Snow</v>
      </c>
      <c r="G109" s="247" t="str">
        <f>IF(ISTEXT(Data!H109),Data!H109,"")</f>
        <v>Clean and Clear</v>
      </c>
      <c r="H109" s="246" t="str">
        <f>IF(ISTEXT(Data!I109),Data!I109,"")</f>
        <v/>
      </c>
      <c r="I109" s="248" t="str">
        <f>IF(ISTEXT(Data!J109),Data!J109,"")</f>
        <v/>
      </c>
      <c r="J109" s="273">
        <f>IF(ISNUMBER(Data!K109),Data!K109,-9999.9)</f>
        <v>0.8</v>
      </c>
      <c r="K109" s="242" t="str">
        <f>IF(ISTEXT(Data!L109),Data!L109,"")</f>
        <v>V0</v>
      </c>
      <c r="L109" s="285">
        <f>IF(ISNUMBER(Data!N109),Data!N109,-9999.9)</f>
        <v>0.50600000000000001</v>
      </c>
      <c r="M109" s="243" t="str">
        <f>IF(ISTEXT(Data!O109),Data!O109,"")</f>
        <v>V0</v>
      </c>
      <c r="N109" s="278">
        <f>IF(ISNUMBER(Data!P109),Data!P109,-9999.9)</f>
        <v>3.96</v>
      </c>
      <c r="O109" s="242" t="str">
        <f>IF(ISTEXT(Data!S109),Data!S109,"")</f>
        <v>V0</v>
      </c>
      <c r="P109" s="277">
        <f>IF(ISNUMBER(Data!R109),Data!R109,-9999.9)</f>
        <v>91.7</v>
      </c>
      <c r="Q109" s="243" t="str">
        <f>IF(ISTEXT(Data!S109),Data!S109,"")</f>
        <v>V0</v>
      </c>
      <c r="R109" s="278">
        <v>-9999.9</v>
      </c>
      <c r="S109" s="262" t="s">
        <v>117</v>
      </c>
      <c r="T109" s="277">
        <f>IF((Data!X109&gt;0),Data!X109*96.062/32.064,-9999.9)</f>
        <v>9.8219999999999992</v>
      </c>
      <c r="U109" s="243" t="str">
        <f>IF(ISTEXT(Data!Y109),Data!Y109,"")</f>
        <v>V0</v>
      </c>
      <c r="V109" s="277">
        <f>IF((Data!AB109&gt;T550),Data!AB109*18.039/14.0067,-9999.9)</f>
        <v>3.1639999999999997</v>
      </c>
      <c r="W109" s="242" t="str">
        <f>IF(ISTEXT(Data!AC109),Data!AC109,"")</f>
        <v>V0</v>
      </c>
      <c r="X109" s="277">
        <f>IF((Data!V109&gt;0),(Data!V109*62.005/14.0067),-9999.9)</f>
        <v>9.0250000000000004</v>
      </c>
      <c r="Y109" s="243" t="str">
        <f>IF(ISTEXT(Data!W109),Data!W109,"")</f>
        <v>V0</v>
      </c>
      <c r="Z109" s="278">
        <f>IF(ISNUMBER(Data!T109),Data!T109,-9999.9)</f>
        <v>0.878</v>
      </c>
      <c r="AA109" s="242" t="str">
        <f>IF(ISTEXT(Data!U109),Data!U109,"")</f>
        <v>V0</v>
      </c>
      <c r="AB109" s="277">
        <f>IF(ISNUMBER(Data!AH109),Data!AH109,-9999.9)</f>
        <v>0.77800000000000002</v>
      </c>
      <c r="AC109" s="243" t="str">
        <f>IF(ISTEXT(Data!AI109),Data!AI109,"")</f>
        <v>V0</v>
      </c>
      <c r="AD109" s="278">
        <f>IF(ISNUMBER(Data!AD109),Data!AD109,-9999.9)</f>
        <v>0.63300000000000001</v>
      </c>
      <c r="AE109" s="242" t="str">
        <f>IF(ISTEXT(Data!AE109),Data!AE109,"")</f>
        <v>V0</v>
      </c>
      <c r="AF109" s="277">
        <f>IF(ISNUMBER(Data!AF109),Data!AF109,-9999.9)</f>
        <v>0.19600000000000001</v>
      </c>
      <c r="AG109" s="243" t="str">
        <f>IF(ISTEXT(Data!AG109),Data!AG109,"")</f>
        <v>V0</v>
      </c>
      <c r="AH109" s="278">
        <f>IF(ISNUMBER(Data!Z109),Data!Z109,-9999.9)</f>
        <v>1.0589999999999999</v>
      </c>
      <c r="AI109" s="242" t="str">
        <f>IF(ISTEXT(Data!AA109),Data!AA109,"")</f>
        <v>V0</v>
      </c>
      <c r="AJ109" s="277">
        <v>-9999.9</v>
      </c>
      <c r="AK109" s="261" t="s">
        <v>117</v>
      </c>
      <c r="AL109" s="267" t="str">
        <f>IF(ISTEXT(Data!AJ109),Data!AJ109,"")</f>
        <v/>
      </c>
      <c r="AM109" s="267" t="str">
        <f>IF(ISTEXT(Data!AK109),Data!AK109,"")</f>
        <v/>
      </c>
      <c r="AN109" s="267" t="str">
        <f>IF(ISTEXT(Data!AL109),Data!AL109,"")</f>
        <v/>
      </c>
      <c r="AO109" s="267" t="str">
        <f>IF(ISTEXT(Data!AM109),Data!AM109,"")</f>
        <v/>
      </c>
      <c r="AP109" s="267" t="str">
        <f>IF(ISTEXT(Data!AN109),Data!AN109,"")</f>
        <v/>
      </c>
      <c r="AQ109" s="267" t="str">
        <f>IF(ISTEXT(Data!AO109),Data!AO109,"")</f>
        <v/>
      </c>
    </row>
    <row r="110" spans="1:43" x14ac:dyDescent="0.2">
      <c r="A110" s="120" t="str">
        <f>IF(ISTEXT(Data!A110),Data!A110,"")</f>
        <v/>
      </c>
      <c r="B110" s="250">
        <f>IF(ISREF(Data!B110),Data!B110,"")</f>
        <v>35118</v>
      </c>
      <c r="C110" s="244">
        <v>0.27083333333333298</v>
      </c>
      <c r="D110" s="250">
        <f>IF(ISREF(Data!D110),Data!D110,"")</f>
        <v>35119</v>
      </c>
      <c r="E110" s="244">
        <v>0.27083333333333298</v>
      </c>
      <c r="F110" s="245" t="str">
        <f>IF(ISTEXT(Data!G110),Data!G110,"")</f>
        <v>No Precipitation Occurred</v>
      </c>
      <c r="G110" s="247" t="str">
        <f>IF(ISTEXT(Data!H110),Data!H110,"")</f>
        <v/>
      </c>
      <c r="H110" s="246" t="str">
        <f>IF(ISTEXT(Data!I110),Data!I110,"")</f>
        <v/>
      </c>
      <c r="I110" s="248" t="str">
        <f>IF(ISTEXT(Data!J110),Data!J110,"")</f>
        <v/>
      </c>
      <c r="J110" s="273">
        <f>IF(ISNUMBER(Data!K110),Data!K110,-9999.9)</f>
        <v>-9999.9</v>
      </c>
      <c r="K110" s="242" t="str">
        <f>IF(ISTEXT(Data!L110),Data!L110,"")</f>
        <v>M1</v>
      </c>
      <c r="L110" s="285">
        <f>IF(ISNUMBER(Data!N110),Data!N110,-9999.9)</f>
        <v>-9999.9</v>
      </c>
      <c r="M110" s="243" t="str">
        <f>IF(ISTEXT(Data!O110),Data!O110,"")</f>
        <v>M1</v>
      </c>
      <c r="N110" s="278">
        <f>IF(ISNUMBER(Data!P110),Data!P110,-9999.9)</f>
        <v>-9999.9</v>
      </c>
      <c r="O110" s="242" t="str">
        <f>IF(ISTEXT(Data!S110),Data!S110,"")</f>
        <v>M1</v>
      </c>
      <c r="P110" s="277">
        <f>IF(ISNUMBER(Data!R110),Data!R110,-9999.9)</f>
        <v>-9999.9</v>
      </c>
      <c r="Q110" s="243" t="str">
        <f>IF(ISTEXT(Data!S110),Data!S110,"")</f>
        <v>M1</v>
      </c>
      <c r="R110" s="278">
        <v>-9999.9</v>
      </c>
      <c r="S110" s="262" t="s">
        <v>117</v>
      </c>
      <c r="T110" s="277">
        <f>IF((Data!X110&gt;0),Data!X110*96.062/32.064,-9999.9)</f>
        <v>-9999.9</v>
      </c>
      <c r="U110" s="243" t="str">
        <f>IF(ISTEXT(Data!Y110),Data!Y110,"")</f>
        <v>M1</v>
      </c>
      <c r="V110" s="277">
        <f>IF((Data!AB110&gt;T551),Data!AB110*18.039/14.0067,-9999.9)</f>
        <v>-9999.9</v>
      </c>
      <c r="W110" s="242" t="str">
        <f>IF(ISTEXT(Data!AC110),Data!AC110,"")</f>
        <v>M1</v>
      </c>
      <c r="X110" s="277">
        <f>IF((Data!V110&gt;0),(Data!V110*62.005/14.0067),-9999.9)</f>
        <v>-9999.9</v>
      </c>
      <c r="Y110" s="243" t="str">
        <f>IF(ISTEXT(Data!W110),Data!W110,"")</f>
        <v>M1</v>
      </c>
      <c r="Z110" s="278">
        <f>IF(ISNUMBER(Data!T110),Data!T110,-9999.9)</f>
        <v>-9999.9</v>
      </c>
      <c r="AA110" s="242" t="str">
        <f>IF(ISTEXT(Data!U110),Data!U110,"")</f>
        <v>M1</v>
      </c>
      <c r="AB110" s="277">
        <f>IF(ISNUMBER(Data!AH110),Data!AH110,-9999.9)</f>
        <v>-9999.9</v>
      </c>
      <c r="AC110" s="243" t="str">
        <f>IF(ISTEXT(Data!AI110),Data!AI110,"")</f>
        <v>M1</v>
      </c>
      <c r="AD110" s="278">
        <f>IF(ISNUMBER(Data!AD110),Data!AD110,-9999.9)</f>
        <v>-9999.9</v>
      </c>
      <c r="AE110" s="242" t="str">
        <f>IF(ISTEXT(Data!AE110),Data!AE110,"")</f>
        <v>M1</v>
      </c>
      <c r="AF110" s="277">
        <f>IF(ISNUMBER(Data!AF110),Data!AF110,-9999.9)</f>
        <v>-9999.9</v>
      </c>
      <c r="AG110" s="243" t="str">
        <f>IF(ISTEXT(Data!AG110),Data!AG110,"")</f>
        <v>M1</v>
      </c>
      <c r="AH110" s="278">
        <f>IF(ISNUMBER(Data!Z110),Data!Z110,-9999.9)</f>
        <v>-9999.9</v>
      </c>
      <c r="AI110" s="242" t="str">
        <f>IF(ISTEXT(Data!AA110),Data!AA110,"")</f>
        <v>M1</v>
      </c>
      <c r="AJ110" s="277">
        <v>-9999.9</v>
      </c>
      <c r="AK110" s="261" t="s">
        <v>117</v>
      </c>
      <c r="AL110" s="267" t="str">
        <f>IF(ISTEXT(Data!AJ110),Data!AJ110,"")</f>
        <v/>
      </c>
      <c r="AM110" s="267" t="str">
        <f>IF(ISTEXT(Data!AK110),Data!AK110,"")</f>
        <v/>
      </c>
      <c r="AN110" s="267" t="str">
        <f>IF(ISTEXT(Data!AL110),Data!AL110,"")</f>
        <v/>
      </c>
      <c r="AO110" s="267" t="str">
        <f>IF(ISTEXT(Data!AM110),Data!AM110,"")</f>
        <v/>
      </c>
      <c r="AP110" s="267" t="str">
        <f>IF(ISTEXT(Data!AN110),Data!AN110,"")</f>
        <v/>
      </c>
      <c r="AQ110" s="267" t="str">
        <f>IF(ISTEXT(Data!AO110),Data!AO110,"")</f>
        <v/>
      </c>
    </row>
    <row r="111" spans="1:43" x14ac:dyDescent="0.2">
      <c r="A111" s="120" t="str">
        <f>IF(ISTEXT(Data!A111),Data!A111,"")</f>
        <v/>
      </c>
      <c r="B111" s="250">
        <f>IF(ISREF(Data!B111),Data!B111,"")</f>
        <v>35119</v>
      </c>
      <c r="C111" s="244">
        <v>0.27083333333333298</v>
      </c>
      <c r="D111" s="250">
        <f>IF(ISREF(Data!D111),Data!D111,"")</f>
        <v>35120</v>
      </c>
      <c r="E111" s="244">
        <v>0.27083333333333298</v>
      </c>
      <c r="F111" s="245" t="str">
        <f>IF(ISTEXT(Data!G111),Data!G111,"")</f>
        <v>No Precipitation Occurred</v>
      </c>
      <c r="G111" s="247" t="str">
        <f>IF(ISTEXT(Data!H111),Data!H111,"")</f>
        <v/>
      </c>
      <c r="H111" s="246" t="str">
        <f>IF(ISTEXT(Data!I111),Data!I111,"")</f>
        <v/>
      </c>
      <c r="I111" s="248" t="str">
        <f>IF(ISTEXT(Data!J111),Data!J111,"")</f>
        <v/>
      </c>
      <c r="J111" s="273">
        <f>IF(ISNUMBER(Data!K111),Data!K111,-9999.9)</f>
        <v>-9999.9</v>
      </c>
      <c r="K111" s="242" t="str">
        <f>IF(ISTEXT(Data!L111),Data!L111,"")</f>
        <v>M1</v>
      </c>
      <c r="L111" s="285">
        <f>IF(ISNUMBER(Data!N111),Data!N111,-9999.9)</f>
        <v>-9999.9</v>
      </c>
      <c r="M111" s="243" t="str">
        <f>IF(ISTEXT(Data!O111),Data!O111,"")</f>
        <v>M1</v>
      </c>
      <c r="N111" s="278">
        <f>IF(ISNUMBER(Data!P111),Data!P111,-9999.9)</f>
        <v>-9999.9</v>
      </c>
      <c r="O111" s="242" t="str">
        <f>IF(ISTEXT(Data!S111),Data!S111,"")</f>
        <v>M1</v>
      </c>
      <c r="P111" s="277">
        <f>IF(ISNUMBER(Data!R111),Data!R111,-9999.9)</f>
        <v>-9999.9</v>
      </c>
      <c r="Q111" s="243" t="str">
        <f>IF(ISTEXT(Data!S111),Data!S111,"")</f>
        <v>M1</v>
      </c>
      <c r="R111" s="278">
        <v>-9999.9</v>
      </c>
      <c r="S111" s="262" t="s">
        <v>117</v>
      </c>
      <c r="T111" s="277">
        <f>IF((Data!X111&gt;0),Data!X111*96.062/32.064,-9999.9)</f>
        <v>-9999.9</v>
      </c>
      <c r="U111" s="243" t="str">
        <f>IF(ISTEXT(Data!Y111),Data!Y111,"")</f>
        <v>M1</v>
      </c>
      <c r="V111" s="277">
        <f>IF((Data!AB111&gt;T552),Data!AB111*18.039/14.0067,-9999.9)</f>
        <v>-9999.9</v>
      </c>
      <c r="W111" s="242" t="str">
        <f>IF(ISTEXT(Data!AC111),Data!AC111,"")</f>
        <v>M1</v>
      </c>
      <c r="X111" s="277">
        <f>IF((Data!V111&gt;0),(Data!V111*62.005/14.0067),-9999.9)</f>
        <v>-9999.9</v>
      </c>
      <c r="Y111" s="243" t="str">
        <f>IF(ISTEXT(Data!W111),Data!W111,"")</f>
        <v>M1</v>
      </c>
      <c r="Z111" s="278">
        <f>IF(ISNUMBER(Data!T111),Data!T111,-9999.9)</f>
        <v>-9999.9</v>
      </c>
      <c r="AA111" s="242" t="str">
        <f>IF(ISTEXT(Data!U111),Data!U111,"")</f>
        <v>M1</v>
      </c>
      <c r="AB111" s="277">
        <f>IF(ISNUMBER(Data!AH111),Data!AH111,-9999.9)</f>
        <v>-9999.9</v>
      </c>
      <c r="AC111" s="243" t="str">
        <f>IF(ISTEXT(Data!AI111),Data!AI111,"")</f>
        <v>M1</v>
      </c>
      <c r="AD111" s="278">
        <f>IF(ISNUMBER(Data!AD111),Data!AD111,-9999.9)</f>
        <v>-9999.9</v>
      </c>
      <c r="AE111" s="242" t="str">
        <f>IF(ISTEXT(Data!AE111),Data!AE111,"")</f>
        <v>M1</v>
      </c>
      <c r="AF111" s="277">
        <f>IF(ISNUMBER(Data!AF111),Data!AF111,-9999.9)</f>
        <v>-9999.9</v>
      </c>
      <c r="AG111" s="243" t="str">
        <f>IF(ISTEXT(Data!AG111),Data!AG111,"")</f>
        <v>M1</v>
      </c>
      <c r="AH111" s="278">
        <f>IF(ISNUMBER(Data!Z111),Data!Z111,-9999.9)</f>
        <v>-9999.9</v>
      </c>
      <c r="AI111" s="242" t="str">
        <f>IF(ISTEXT(Data!AA111),Data!AA111,"")</f>
        <v>M1</v>
      </c>
      <c r="AJ111" s="277">
        <v>-9999.9</v>
      </c>
      <c r="AK111" s="261" t="s">
        <v>117</v>
      </c>
      <c r="AL111" s="267" t="str">
        <f>IF(ISTEXT(Data!AJ111),Data!AJ111,"")</f>
        <v/>
      </c>
      <c r="AM111" s="267" t="str">
        <f>IF(ISTEXT(Data!AK111),Data!AK111,"")</f>
        <v/>
      </c>
      <c r="AN111" s="267" t="str">
        <f>IF(ISTEXT(Data!AL111),Data!AL111,"")</f>
        <v/>
      </c>
      <c r="AO111" s="267" t="str">
        <f>IF(ISTEXT(Data!AM111),Data!AM111,"")</f>
        <v/>
      </c>
      <c r="AP111" s="267" t="str">
        <f>IF(ISTEXT(Data!AN111),Data!AN111,"")</f>
        <v/>
      </c>
      <c r="AQ111" s="267" t="str">
        <f>IF(ISTEXT(Data!AO111),Data!AO111,"")</f>
        <v/>
      </c>
    </row>
    <row r="112" spans="1:43" x14ac:dyDescent="0.2">
      <c r="A112" s="120" t="str">
        <f>IF(ISTEXT(Data!A112),Data!A112,"")</f>
        <v/>
      </c>
      <c r="B112" s="250">
        <f>IF(ISREF(Data!B112),Data!B112,"")</f>
        <v>35120</v>
      </c>
      <c r="C112" s="244">
        <v>0.27083333333333298</v>
      </c>
      <c r="D112" s="250">
        <f>IF(ISREF(Data!D112),Data!D112,"")</f>
        <v>35121</v>
      </c>
      <c r="E112" s="244">
        <v>0.27083333333333298</v>
      </c>
      <c r="F112" s="245" t="str">
        <f>IF(ISTEXT(Data!G112),Data!G112,"")</f>
        <v>No Precipitation Occurred</v>
      </c>
      <c r="G112" s="247" t="str">
        <f>IF(ISTEXT(Data!H112),Data!H112,"")</f>
        <v/>
      </c>
      <c r="H112" s="246" t="str">
        <f>IF(ISTEXT(Data!I112),Data!I112,"")</f>
        <v/>
      </c>
      <c r="I112" s="248" t="str">
        <f>IF(ISTEXT(Data!J112),Data!J112,"")</f>
        <v/>
      </c>
      <c r="J112" s="273">
        <f>IF(ISNUMBER(Data!K112),Data!K112,-9999.9)</f>
        <v>-9999.9</v>
      </c>
      <c r="K112" s="242" t="str">
        <f>IF(ISTEXT(Data!L112),Data!L112,"")</f>
        <v>M1</v>
      </c>
      <c r="L112" s="285">
        <f>IF(ISNUMBER(Data!N112),Data!N112,-9999.9)</f>
        <v>-9999.9</v>
      </c>
      <c r="M112" s="243" t="str">
        <f>IF(ISTEXT(Data!O112),Data!O112,"")</f>
        <v>M1</v>
      </c>
      <c r="N112" s="278">
        <f>IF(ISNUMBER(Data!P112),Data!P112,-9999.9)</f>
        <v>-9999.9</v>
      </c>
      <c r="O112" s="242" t="str">
        <f>IF(ISTEXT(Data!S112),Data!S112,"")</f>
        <v>M1</v>
      </c>
      <c r="P112" s="277">
        <f>IF(ISNUMBER(Data!R112),Data!R112,-9999.9)</f>
        <v>-9999.9</v>
      </c>
      <c r="Q112" s="243" t="str">
        <f>IF(ISTEXT(Data!S112),Data!S112,"")</f>
        <v>M1</v>
      </c>
      <c r="R112" s="278">
        <v>-9999.9</v>
      </c>
      <c r="S112" s="262" t="s">
        <v>117</v>
      </c>
      <c r="T112" s="277">
        <f>IF((Data!X112&gt;0),Data!X112*96.062/32.064,-9999.9)</f>
        <v>-9999.9</v>
      </c>
      <c r="U112" s="243" t="str">
        <f>IF(ISTEXT(Data!Y112),Data!Y112,"")</f>
        <v>M1</v>
      </c>
      <c r="V112" s="277">
        <f>IF((Data!AB112&gt;T553),Data!AB112*18.039/14.0067,-9999.9)</f>
        <v>-9999.9</v>
      </c>
      <c r="W112" s="242" t="str">
        <f>IF(ISTEXT(Data!AC112),Data!AC112,"")</f>
        <v>M1</v>
      </c>
      <c r="X112" s="277">
        <f>IF((Data!V112&gt;0),(Data!V112*62.005/14.0067),-9999.9)</f>
        <v>-9999.9</v>
      </c>
      <c r="Y112" s="243" t="str">
        <f>IF(ISTEXT(Data!W112),Data!W112,"")</f>
        <v>M1</v>
      </c>
      <c r="Z112" s="278">
        <f>IF(ISNUMBER(Data!T112),Data!T112,-9999.9)</f>
        <v>-9999.9</v>
      </c>
      <c r="AA112" s="242" t="str">
        <f>IF(ISTEXT(Data!U112),Data!U112,"")</f>
        <v>M1</v>
      </c>
      <c r="AB112" s="277">
        <f>IF(ISNUMBER(Data!AH112),Data!AH112,-9999.9)</f>
        <v>-9999.9</v>
      </c>
      <c r="AC112" s="243" t="str">
        <f>IF(ISTEXT(Data!AI112),Data!AI112,"")</f>
        <v>M1</v>
      </c>
      <c r="AD112" s="278">
        <f>IF(ISNUMBER(Data!AD112),Data!AD112,-9999.9)</f>
        <v>-9999.9</v>
      </c>
      <c r="AE112" s="242" t="str">
        <f>IF(ISTEXT(Data!AE112),Data!AE112,"")</f>
        <v>M1</v>
      </c>
      <c r="AF112" s="277">
        <f>IF(ISNUMBER(Data!AF112),Data!AF112,-9999.9)</f>
        <v>-9999.9</v>
      </c>
      <c r="AG112" s="243" t="str">
        <f>IF(ISTEXT(Data!AG112),Data!AG112,"")</f>
        <v>M1</v>
      </c>
      <c r="AH112" s="278">
        <f>IF(ISNUMBER(Data!Z112),Data!Z112,-9999.9)</f>
        <v>-9999.9</v>
      </c>
      <c r="AI112" s="242" t="str">
        <f>IF(ISTEXT(Data!AA112),Data!AA112,"")</f>
        <v>M1</v>
      </c>
      <c r="AJ112" s="277">
        <v>-9999.9</v>
      </c>
      <c r="AK112" s="261" t="s">
        <v>117</v>
      </c>
      <c r="AL112" s="267" t="str">
        <f>IF(ISTEXT(Data!AJ112),Data!AJ112,"")</f>
        <v/>
      </c>
      <c r="AM112" s="267" t="str">
        <f>IF(ISTEXT(Data!AK112),Data!AK112,"")</f>
        <v/>
      </c>
      <c r="AN112" s="267" t="str">
        <f>IF(ISTEXT(Data!AL112),Data!AL112,"")</f>
        <v/>
      </c>
      <c r="AO112" s="267" t="str">
        <f>IF(ISTEXT(Data!AM112),Data!AM112,"")</f>
        <v/>
      </c>
      <c r="AP112" s="267" t="str">
        <f>IF(ISTEXT(Data!AN112),Data!AN112,"")</f>
        <v/>
      </c>
      <c r="AQ112" s="267" t="str">
        <f>IF(ISTEXT(Data!AO112),Data!AO112,"")</f>
        <v/>
      </c>
    </row>
    <row r="113" spans="1:43" x14ac:dyDescent="0.2">
      <c r="A113" s="120" t="str">
        <f>IF(ISTEXT(Data!A113),Data!A113,"")</f>
        <v/>
      </c>
      <c r="B113" s="250">
        <f>IF(ISREF(Data!B113),Data!B113,"")</f>
        <v>35121</v>
      </c>
      <c r="C113" s="244">
        <v>0.27083333333333298</v>
      </c>
      <c r="D113" s="250">
        <f>IF(ISREF(Data!D113),Data!D113,"")</f>
        <v>35122</v>
      </c>
      <c r="E113" s="244">
        <v>0.27083333333333298</v>
      </c>
      <c r="F113" s="245" t="str">
        <f>IF(ISTEXT(Data!G113),Data!G113,"")</f>
        <v>No Precipitation Occurred</v>
      </c>
      <c r="G113" s="247" t="str">
        <f>IF(ISTEXT(Data!H113),Data!H113,"")</f>
        <v/>
      </c>
      <c r="H113" s="246" t="str">
        <f>IF(ISTEXT(Data!I113),Data!I113,"")</f>
        <v/>
      </c>
      <c r="I113" s="248" t="str">
        <f>IF(ISTEXT(Data!J113),Data!J113,"")</f>
        <v/>
      </c>
      <c r="J113" s="273">
        <f>IF(ISNUMBER(Data!K113),Data!K113,-9999.9)</f>
        <v>-9999.9</v>
      </c>
      <c r="K113" s="242" t="str">
        <f>IF(ISTEXT(Data!L113),Data!L113,"")</f>
        <v>M1</v>
      </c>
      <c r="L113" s="285">
        <f>IF(ISNUMBER(Data!N113),Data!N113,-9999.9)</f>
        <v>-9999.9</v>
      </c>
      <c r="M113" s="243" t="str">
        <f>IF(ISTEXT(Data!O113),Data!O113,"")</f>
        <v>M1</v>
      </c>
      <c r="N113" s="278">
        <f>IF(ISNUMBER(Data!P113),Data!P113,-9999.9)</f>
        <v>-9999.9</v>
      </c>
      <c r="O113" s="242" t="str">
        <f>IF(ISTEXT(Data!S113),Data!S113,"")</f>
        <v>M1</v>
      </c>
      <c r="P113" s="277">
        <f>IF(ISNUMBER(Data!R113),Data!R113,-9999.9)</f>
        <v>-9999.9</v>
      </c>
      <c r="Q113" s="243" t="str">
        <f>IF(ISTEXT(Data!S113),Data!S113,"")</f>
        <v>M1</v>
      </c>
      <c r="R113" s="278">
        <v>-9999.9</v>
      </c>
      <c r="S113" s="262" t="s">
        <v>117</v>
      </c>
      <c r="T113" s="277">
        <f>IF((Data!X113&gt;0),Data!X113*96.062/32.064,-9999.9)</f>
        <v>-9999.9</v>
      </c>
      <c r="U113" s="243" t="str">
        <f>IF(ISTEXT(Data!Y113),Data!Y113,"")</f>
        <v>M1</v>
      </c>
      <c r="V113" s="277">
        <f>IF((Data!AB113&gt;T554),Data!AB113*18.039/14.0067,-9999.9)</f>
        <v>-9999.9</v>
      </c>
      <c r="W113" s="242" t="str">
        <f>IF(ISTEXT(Data!AC113),Data!AC113,"")</f>
        <v>M1</v>
      </c>
      <c r="X113" s="277">
        <f>IF((Data!V113&gt;0),(Data!V113*62.005/14.0067),-9999.9)</f>
        <v>-9999.9</v>
      </c>
      <c r="Y113" s="243" t="str">
        <f>IF(ISTEXT(Data!W113),Data!W113,"")</f>
        <v>M1</v>
      </c>
      <c r="Z113" s="278">
        <f>IF(ISNUMBER(Data!T113),Data!T113,-9999.9)</f>
        <v>-9999.9</v>
      </c>
      <c r="AA113" s="242" t="str">
        <f>IF(ISTEXT(Data!U113),Data!U113,"")</f>
        <v>M1</v>
      </c>
      <c r="AB113" s="277">
        <f>IF(ISNUMBER(Data!AH113),Data!AH113,-9999.9)</f>
        <v>-9999.9</v>
      </c>
      <c r="AC113" s="243" t="str">
        <f>IF(ISTEXT(Data!AI113),Data!AI113,"")</f>
        <v>M1</v>
      </c>
      <c r="AD113" s="278">
        <f>IF(ISNUMBER(Data!AD113),Data!AD113,-9999.9)</f>
        <v>-9999.9</v>
      </c>
      <c r="AE113" s="242" t="str">
        <f>IF(ISTEXT(Data!AE113),Data!AE113,"")</f>
        <v>M1</v>
      </c>
      <c r="AF113" s="277">
        <f>IF(ISNUMBER(Data!AF113),Data!AF113,-9999.9)</f>
        <v>-9999.9</v>
      </c>
      <c r="AG113" s="243" t="str">
        <f>IF(ISTEXT(Data!AG113),Data!AG113,"")</f>
        <v>M1</v>
      </c>
      <c r="AH113" s="278">
        <f>IF(ISNUMBER(Data!Z113),Data!Z113,-9999.9)</f>
        <v>-9999.9</v>
      </c>
      <c r="AI113" s="242" t="str">
        <f>IF(ISTEXT(Data!AA113),Data!AA113,"")</f>
        <v>M1</v>
      </c>
      <c r="AJ113" s="277">
        <v>-9999.9</v>
      </c>
      <c r="AK113" s="261" t="s">
        <v>117</v>
      </c>
      <c r="AL113" s="267" t="str">
        <f>IF(ISTEXT(Data!AJ113),Data!AJ113,"")</f>
        <v/>
      </c>
      <c r="AM113" s="267" t="str">
        <f>IF(ISTEXT(Data!AK113),Data!AK113,"")</f>
        <v/>
      </c>
      <c r="AN113" s="267" t="str">
        <f>IF(ISTEXT(Data!AL113),Data!AL113,"")</f>
        <v/>
      </c>
      <c r="AO113" s="267" t="str">
        <f>IF(ISTEXT(Data!AM113),Data!AM113,"")</f>
        <v/>
      </c>
      <c r="AP113" s="267" t="str">
        <f>IF(ISTEXT(Data!AN113),Data!AN113,"")</f>
        <v/>
      </c>
      <c r="AQ113" s="267" t="str">
        <f>IF(ISTEXT(Data!AO113),Data!AO113,"")</f>
        <v/>
      </c>
    </row>
    <row r="114" spans="1:43" x14ac:dyDescent="0.2">
      <c r="A114" s="120" t="str">
        <f>IF(ISTEXT(Data!A114),Data!A114,"")</f>
        <v/>
      </c>
      <c r="B114" s="250">
        <f>IF(ISREF(Data!B114),Data!B114,"")</f>
        <v>35122</v>
      </c>
      <c r="C114" s="244">
        <v>0.27083333333333298</v>
      </c>
      <c r="D114" s="250">
        <f>IF(ISREF(Data!D114),Data!D114,"")</f>
        <v>35123</v>
      </c>
      <c r="E114" s="244">
        <v>0.27083333333333298</v>
      </c>
      <c r="F114" s="245" t="str">
        <f>IF(ISTEXT(Data!G114),Data!G114,"")</f>
        <v>No Precipitation Occurred</v>
      </c>
      <c r="G114" s="247" t="str">
        <f>IF(ISTEXT(Data!H114),Data!H114,"")</f>
        <v/>
      </c>
      <c r="H114" s="246" t="str">
        <f>IF(ISTEXT(Data!I114),Data!I114,"")</f>
        <v/>
      </c>
      <c r="I114" s="248" t="str">
        <f>IF(ISTEXT(Data!J114),Data!J114,"")</f>
        <v/>
      </c>
      <c r="J114" s="273">
        <f>IF(ISNUMBER(Data!K114),Data!K114,-9999.9)</f>
        <v>-9999.9</v>
      </c>
      <c r="K114" s="242" t="str">
        <f>IF(ISTEXT(Data!L114),Data!L114,"")</f>
        <v>M1</v>
      </c>
      <c r="L114" s="285">
        <f>IF(ISNUMBER(Data!N114),Data!N114,-9999.9)</f>
        <v>-9999.9</v>
      </c>
      <c r="M114" s="243" t="str">
        <f>IF(ISTEXT(Data!O114),Data!O114,"")</f>
        <v>M1</v>
      </c>
      <c r="N114" s="278">
        <f>IF(ISNUMBER(Data!P114),Data!P114,-9999.9)</f>
        <v>-9999.9</v>
      </c>
      <c r="O114" s="242" t="str">
        <f>IF(ISTEXT(Data!S114),Data!S114,"")</f>
        <v>M1</v>
      </c>
      <c r="P114" s="277">
        <f>IF(ISNUMBER(Data!R114),Data!R114,-9999.9)</f>
        <v>-9999.9</v>
      </c>
      <c r="Q114" s="243" t="str">
        <f>IF(ISTEXT(Data!S114),Data!S114,"")</f>
        <v>M1</v>
      </c>
      <c r="R114" s="278">
        <v>-9999.9</v>
      </c>
      <c r="S114" s="262" t="s">
        <v>117</v>
      </c>
      <c r="T114" s="277">
        <f>IF((Data!X114&gt;0),Data!X114*96.062/32.064,-9999.9)</f>
        <v>-9999.9</v>
      </c>
      <c r="U114" s="243" t="str">
        <f>IF(ISTEXT(Data!Y114),Data!Y114,"")</f>
        <v>M1</v>
      </c>
      <c r="V114" s="277">
        <f>IF((Data!AB114&gt;T555),Data!AB114*18.039/14.0067,-9999.9)</f>
        <v>-9999.9</v>
      </c>
      <c r="W114" s="242" t="str">
        <f>IF(ISTEXT(Data!AC114),Data!AC114,"")</f>
        <v>M1</v>
      </c>
      <c r="X114" s="277">
        <f>IF((Data!V114&gt;0),(Data!V114*62.005/14.0067),-9999.9)</f>
        <v>-9999.9</v>
      </c>
      <c r="Y114" s="243" t="str">
        <f>IF(ISTEXT(Data!W114),Data!W114,"")</f>
        <v>M1</v>
      </c>
      <c r="Z114" s="278">
        <f>IF(ISNUMBER(Data!T114),Data!T114,-9999.9)</f>
        <v>-9999.9</v>
      </c>
      <c r="AA114" s="242" t="str">
        <f>IF(ISTEXT(Data!U114),Data!U114,"")</f>
        <v>M1</v>
      </c>
      <c r="AB114" s="277">
        <f>IF(ISNUMBER(Data!AH114),Data!AH114,-9999.9)</f>
        <v>-9999.9</v>
      </c>
      <c r="AC114" s="243" t="str">
        <f>IF(ISTEXT(Data!AI114),Data!AI114,"")</f>
        <v>M1</v>
      </c>
      <c r="AD114" s="278">
        <f>IF(ISNUMBER(Data!AD114),Data!AD114,-9999.9)</f>
        <v>-9999.9</v>
      </c>
      <c r="AE114" s="242" t="str">
        <f>IF(ISTEXT(Data!AE114),Data!AE114,"")</f>
        <v>M1</v>
      </c>
      <c r="AF114" s="277">
        <f>IF(ISNUMBER(Data!AF114),Data!AF114,-9999.9)</f>
        <v>-9999.9</v>
      </c>
      <c r="AG114" s="243" t="str">
        <f>IF(ISTEXT(Data!AG114),Data!AG114,"")</f>
        <v>M1</v>
      </c>
      <c r="AH114" s="278">
        <f>IF(ISNUMBER(Data!Z114),Data!Z114,-9999.9)</f>
        <v>-9999.9</v>
      </c>
      <c r="AI114" s="242" t="str">
        <f>IF(ISTEXT(Data!AA114),Data!AA114,"")</f>
        <v>M1</v>
      </c>
      <c r="AJ114" s="277">
        <v>-9999.9</v>
      </c>
      <c r="AK114" s="261" t="s">
        <v>117</v>
      </c>
      <c r="AL114" s="267" t="str">
        <f>IF(ISTEXT(Data!AJ114),Data!AJ114,"")</f>
        <v/>
      </c>
      <c r="AM114" s="267" t="str">
        <f>IF(ISTEXT(Data!AK114),Data!AK114,"")</f>
        <v/>
      </c>
      <c r="AN114" s="267" t="str">
        <f>IF(ISTEXT(Data!AL114),Data!AL114,"")</f>
        <v/>
      </c>
      <c r="AO114" s="267" t="str">
        <f>IF(ISTEXT(Data!AM114),Data!AM114,"")</f>
        <v/>
      </c>
      <c r="AP114" s="267" t="str">
        <f>IF(ISTEXT(Data!AN114),Data!AN114,"")</f>
        <v/>
      </c>
      <c r="AQ114" s="267" t="str">
        <f>IF(ISTEXT(Data!AO114),Data!AO114,"")</f>
        <v/>
      </c>
    </row>
    <row r="115" spans="1:43" x14ac:dyDescent="0.2">
      <c r="A115" s="120" t="str">
        <f>IF(ISTEXT(Data!A115),Data!A115,"")</f>
        <v/>
      </c>
      <c r="B115" s="250">
        <f>IF(ISREF(Data!B115),Data!B115,"")</f>
        <v>35123</v>
      </c>
      <c r="C115" s="244">
        <v>0.27083333333333298</v>
      </c>
      <c r="D115" s="250">
        <f>IF(ISREF(Data!D115),Data!D115,"")</f>
        <v>35124</v>
      </c>
      <c r="E115" s="244">
        <v>0.27083333333333298</v>
      </c>
      <c r="F115" s="245" t="str">
        <f>IF(ISTEXT(Data!G115),Data!G115,"")</f>
        <v>No Precipitation Occurred</v>
      </c>
      <c r="G115" s="247" t="str">
        <f>IF(ISTEXT(Data!H115),Data!H115,"")</f>
        <v/>
      </c>
      <c r="H115" s="246" t="str">
        <f>IF(ISTEXT(Data!I115),Data!I115,"")</f>
        <v/>
      </c>
      <c r="I115" s="248" t="str">
        <f>IF(ISTEXT(Data!J115),Data!J115,"")</f>
        <v/>
      </c>
      <c r="J115" s="273">
        <f>IF(ISNUMBER(Data!K115),Data!K115,-9999.9)</f>
        <v>-9999.9</v>
      </c>
      <c r="K115" s="242" t="str">
        <f>IF(ISTEXT(Data!L115),Data!L115,"")</f>
        <v>M1</v>
      </c>
      <c r="L115" s="285">
        <f>IF(ISNUMBER(Data!N115),Data!N115,-9999.9)</f>
        <v>-9999.9</v>
      </c>
      <c r="M115" s="243" t="str">
        <f>IF(ISTEXT(Data!O115),Data!O115,"")</f>
        <v>M1</v>
      </c>
      <c r="N115" s="278">
        <f>IF(ISNUMBER(Data!P115),Data!P115,-9999.9)</f>
        <v>-9999.9</v>
      </c>
      <c r="O115" s="242" t="str">
        <f>IF(ISTEXT(Data!S115),Data!S115,"")</f>
        <v>M1</v>
      </c>
      <c r="P115" s="277">
        <f>IF(ISNUMBER(Data!R115),Data!R115,-9999.9)</f>
        <v>-9999.9</v>
      </c>
      <c r="Q115" s="243" t="str">
        <f>IF(ISTEXT(Data!S115),Data!S115,"")</f>
        <v>M1</v>
      </c>
      <c r="R115" s="278">
        <v>-9999.9</v>
      </c>
      <c r="S115" s="262" t="s">
        <v>117</v>
      </c>
      <c r="T115" s="277">
        <f>IF((Data!X115&gt;0),Data!X115*96.062/32.064,-9999.9)</f>
        <v>-9999.9</v>
      </c>
      <c r="U115" s="243" t="str">
        <f>IF(ISTEXT(Data!Y115),Data!Y115,"")</f>
        <v>M1</v>
      </c>
      <c r="V115" s="277">
        <f>IF((Data!AB115&gt;T556),Data!AB115*18.039/14.0067,-9999.9)</f>
        <v>-9999.9</v>
      </c>
      <c r="W115" s="242" t="str">
        <f>IF(ISTEXT(Data!AC115),Data!AC115,"")</f>
        <v>M1</v>
      </c>
      <c r="X115" s="277">
        <f>IF((Data!V115&gt;0),(Data!V115*62.005/14.0067),-9999.9)</f>
        <v>-9999.9</v>
      </c>
      <c r="Y115" s="243" t="str">
        <f>IF(ISTEXT(Data!W115),Data!W115,"")</f>
        <v>M1</v>
      </c>
      <c r="Z115" s="278">
        <f>IF(ISNUMBER(Data!T115),Data!T115,-9999.9)</f>
        <v>-9999.9</v>
      </c>
      <c r="AA115" s="242" t="str">
        <f>IF(ISTEXT(Data!U115),Data!U115,"")</f>
        <v>M1</v>
      </c>
      <c r="AB115" s="277">
        <f>IF(ISNUMBER(Data!AH115),Data!AH115,-9999.9)</f>
        <v>-9999.9</v>
      </c>
      <c r="AC115" s="243" t="str">
        <f>IF(ISTEXT(Data!AI115),Data!AI115,"")</f>
        <v>M1</v>
      </c>
      <c r="AD115" s="278">
        <f>IF(ISNUMBER(Data!AD115),Data!AD115,-9999.9)</f>
        <v>-9999.9</v>
      </c>
      <c r="AE115" s="242" t="str">
        <f>IF(ISTEXT(Data!AE115),Data!AE115,"")</f>
        <v>M1</v>
      </c>
      <c r="AF115" s="277">
        <f>IF(ISNUMBER(Data!AF115),Data!AF115,-9999.9)</f>
        <v>-9999.9</v>
      </c>
      <c r="AG115" s="243" t="str">
        <f>IF(ISTEXT(Data!AG115),Data!AG115,"")</f>
        <v>M1</v>
      </c>
      <c r="AH115" s="278">
        <f>IF(ISNUMBER(Data!Z115),Data!Z115,-9999.9)</f>
        <v>-9999.9</v>
      </c>
      <c r="AI115" s="242" t="str">
        <f>IF(ISTEXT(Data!AA115),Data!AA115,"")</f>
        <v>M1</v>
      </c>
      <c r="AJ115" s="277">
        <v>-9999.9</v>
      </c>
      <c r="AK115" s="261" t="s">
        <v>117</v>
      </c>
      <c r="AL115" s="267" t="str">
        <f>IF(ISTEXT(Data!AJ115),Data!AJ115,"")</f>
        <v/>
      </c>
      <c r="AM115" s="267" t="str">
        <f>IF(ISTEXT(Data!AK115),Data!AK115,"")</f>
        <v/>
      </c>
      <c r="AN115" s="267" t="str">
        <f>IF(ISTEXT(Data!AL115),Data!AL115,"")</f>
        <v/>
      </c>
      <c r="AO115" s="267" t="str">
        <f>IF(ISTEXT(Data!AM115),Data!AM115,"")</f>
        <v/>
      </c>
      <c r="AP115" s="267" t="str">
        <f>IF(ISTEXT(Data!AN115),Data!AN115,"")</f>
        <v/>
      </c>
      <c r="AQ115" s="267" t="str">
        <f>IF(ISTEXT(Data!AO115),Data!AO115,"")</f>
        <v/>
      </c>
    </row>
    <row r="116" spans="1:43" x14ac:dyDescent="0.2">
      <c r="A116" s="120" t="str">
        <f>IF(ISTEXT(Data!A116),Data!A116,"")</f>
        <v/>
      </c>
      <c r="B116" s="250">
        <f>IF(ISREF(Data!B116),Data!B116,"")</f>
        <v>35124</v>
      </c>
      <c r="C116" s="244">
        <v>0.27083333333333298</v>
      </c>
      <c r="D116" s="250">
        <f>IF(ISREF(Data!D116),Data!D116,"")</f>
        <v>35125</v>
      </c>
      <c r="E116" s="244">
        <v>0.27083333333333298</v>
      </c>
      <c r="F116" s="245" t="str">
        <f>IF(ISTEXT(Data!G116),Data!G116,"")</f>
        <v>No Precipitation Occurred</v>
      </c>
      <c r="G116" s="247" t="str">
        <f>IF(ISTEXT(Data!H116),Data!H116,"")</f>
        <v/>
      </c>
      <c r="H116" s="246" t="str">
        <f>IF(ISTEXT(Data!I116),Data!I116,"")</f>
        <v/>
      </c>
      <c r="I116" s="248" t="str">
        <f>IF(ISTEXT(Data!J116),Data!J116,"")</f>
        <v/>
      </c>
      <c r="J116" s="273">
        <f>IF(ISNUMBER(Data!K116),Data!K116,-9999.9)</f>
        <v>-9999.9</v>
      </c>
      <c r="K116" s="242" t="str">
        <f>IF(ISTEXT(Data!L116),Data!L116,"")</f>
        <v>M1</v>
      </c>
      <c r="L116" s="285">
        <f>IF(ISNUMBER(Data!N116),Data!N116,-9999.9)</f>
        <v>-9999.9</v>
      </c>
      <c r="M116" s="243" t="str">
        <f>IF(ISTEXT(Data!O116),Data!O116,"")</f>
        <v>M1</v>
      </c>
      <c r="N116" s="278">
        <f>IF(ISNUMBER(Data!P116),Data!P116,-9999.9)</f>
        <v>-9999.9</v>
      </c>
      <c r="O116" s="242" t="str">
        <f>IF(ISTEXT(Data!S116),Data!S116,"")</f>
        <v>M1</v>
      </c>
      <c r="P116" s="277">
        <f>IF(ISNUMBER(Data!R116),Data!R116,-9999.9)</f>
        <v>-9999.9</v>
      </c>
      <c r="Q116" s="243" t="str">
        <f>IF(ISTEXT(Data!S116),Data!S116,"")</f>
        <v>M1</v>
      </c>
      <c r="R116" s="278">
        <v>-9999.9</v>
      </c>
      <c r="S116" s="262" t="s">
        <v>117</v>
      </c>
      <c r="T116" s="277">
        <f>IF((Data!X116&gt;0),Data!X116*96.062/32.064,-9999.9)</f>
        <v>-9999.9</v>
      </c>
      <c r="U116" s="243" t="str">
        <f>IF(ISTEXT(Data!Y116),Data!Y116,"")</f>
        <v>M1</v>
      </c>
      <c r="V116" s="277">
        <f>IF((Data!AB116&gt;T557),Data!AB116*18.039/14.0067,-9999.9)</f>
        <v>-9999.9</v>
      </c>
      <c r="W116" s="242" t="str">
        <f>IF(ISTEXT(Data!AC116),Data!AC116,"")</f>
        <v>M1</v>
      </c>
      <c r="X116" s="277">
        <f>IF((Data!V116&gt;0),(Data!V116*62.005/14.0067),-9999.9)</f>
        <v>-9999.9</v>
      </c>
      <c r="Y116" s="243" t="str">
        <f>IF(ISTEXT(Data!W116),Data!W116,"")</f>
        <v>M1</v>
      </c>
      <c r="Z116" s="278">
        <f>IF(ISNUMBER(Data!T116),Data!T116,-9999.9)</f>
        <v>-9999.9</v>
      </c>
      <c r="AA116" s="242" t="str">
        <f>IF(ISTEXT(Data!U116),Data!U116,"")</f>
        <v>M1</v>
      </c>
      <c r="AB116" s="277">
        <f>IF(ISNUMBER(Data!AH116),Data!AH116,-9999.9)</f>
        <v>-9999.9</v>
      </c>
      <c r="AC116" s="243" t="str">
        <f>IF(ISTEXT(Data!AI116),Data!AI116,"")</f>
        <v>M1</v>
      </c>
      <c r="AD116" s="278">
        <f>IF(ISNUMBER(Data!AD116),Data!AD116,-9999.9)</f>
        <v>-9999.9</v>
      </c>
      <c r="AE116" s="242" t="str">
        <f>IF(ISTEXT(Data!AE116),Data!AE116,"")</f>
        <v>M1</v>
      </c>
      <c r="AF116" s="277">
        <f>IF(ISNUMBER(Data!AF116),Data!AF116,-9999.9)</f>
        <v>-9999.9</v>
      </c>
      <c r="AG116" s="243" t="str">
        <f>IF(ISTEXT(Data!AG116),Data!AG116,"")</f>
        <v>M1</v>
      </c>
      <c r="AH116" s="278">
        <f>IF(ISNUMBER(Data!Z116),Data!Z116,-9999.9)</f>
        <v>-9999.9</v>
      </c>
      <c r="AI116" s="242" t="str">
        <f>IF(ISTEXT(Data!AA116),Data!AA116,"")</f>
        <v>M1</v>
      </c>
      <c r="AJ116" s="277">
        <v>-9999.9</v>
      </c>
      <c r="AK116" s="261" t="s">
        <v>117</v>
      </c>
      <c r="AL116" s="267" t="str">
        <f>IF(ISTEXT(Data!AJ116),Data!AJ116,"")</f>
        <v/>
      </c>
      <c r="AM116" s="267" t="str">
        <f>IF(ISTEXT(Data!AK116),Data!AK116,"")</f>
        <v/>
      </c>
      <c r="AN116" s="267" t="str">
        <f>IF(ISTEXT(Data!AL116),Data!AL116,"")</f>
        <v/>
      </c>
      <c r="AO116" s="267" t="str">
        <f>IF(ISTEXT(Data!AM116),Data!AM116,"")</f>
        <v/>
      </c>
      <c r="AP116" s="267" t="str">
        <f>IF(ISTEXT(Data!AN116),Data!AN116,"")</f>
        <v/>
      </c>
      <c r="AQ116" s="267" t="str">
        <f>IF(ISTEXT(Data!AO116),Data!AO116,"")</f>
        <v/>
      </c>
    </row>
    <row r="117" spans="1:43" x14ac:dyDescent="0.2">
      <c r="A117" s="120" t="str">
        <f>IF(ISTEXT(Data!A117),Data!A117,"")</f>
        <v>DEU96016</v>
      </c>
      <c r="B117" s="250">
        <f>IF(ISREF(Data!B117),Data!B117,"")</f>
        <v>35125</v>
      </c>
      <c r="C117" s="244">
        <v>0.27083333333333298</v>
      </c>
      <c r="D117" s="250">
        <f>IF(ISREF(Data!D117),Data!D117,"")</f>
        <v>35126</v>
      </c>
      <c r="E117" s="244">
        <v>0.27083333333333298</v>
      </c>
      <c r="F117" s="245" t="str">
        <f>IF(ISTEXT(Data!G117),Data!G117,"")</f>
        <v>Snow</v>
      </c>
      <c r="G117" s="247" t="str">
        <f>IF(ISTEXT(Data!H117),Data!H117,"")</f>
        <v>Clean and Clear</v>
      </c>
      <c r="H117" s="246" t="str">
        <f>IF(ISTEXT(Data!I117),Data!I117,"")</f>
        <v/>
      </c>
      <c r="I117" s="248" t="str">
        <f>IF(ISTEXT(Data!J117),Data!J117,"")</f>
        <v/>
      </c>
      <c r="J117" s="273">
        <f>IF(ISNUMBER(Data!K117),Data!K117,-9999.9)</f>
        <v>4.7</v>
      </c>
      <c r="K117" s="242" t="str">
        <f>IF(ISTEXT(Data!L117),Data!L117,"")</f>
        <v>V0</v>
      </c>
      <c r="L117" s="285">
        <f>IF(ISNUMBER(Data!N117),Data!N117,-9999.9)</f>
        <v>4.1078000000000001</v>
      </c>
      <c r="M117" s="243" t="str">
        <f>IF(ISTEXT(Data!O117),Data!O117,"")</f>
        <v>V0</v>
      </c>
      <c r="N117" s="278">
        <f>IF(ISNUMBER(Data!P117),Data!P117,-9999.9)</f>
        <v>4.5999999999999996</v>
      </c>
      <c r="O117" s="242" t="str">
        <f>IF(ISTEXT(Data!S117),Data!S117,"")</f>
        <v>V0</v>
      </c>
      <c r="P117" s="277">
        <f>IF(ISNUMBER(Data!R117),Data!R117,-9999.9)</f>
        <v>34.200000000000003</v>
      </c>
      <c r="Q117" s="243" t="str">
        <f>IF(ISTEXT(Data!S117),Data!S117,"")</f>
        <v>V0</v>
      </c>
      <c r="R117" s="278">
        <v>-9999.9</v>
      </c>
      <c r="S117" s="262" t="s">
        <v>117</v>
      </c>
      <c r="T117" s="277">
        <f>IF((Data!X117&gt;0),Data!X117*96.062/32.064,-9999.9)</f>
        <v>3.028</v>
      </c>
      <c r="U117" s="243" t="str">
        <f>IF(ISTEXT(Data!Y117),Data!Y117,"")</f>
        <v>V0</v>
      </c>
      <c r="V117" s="277">
        <f>IF((Data!AB117&gt;T558),Data!AB117*18.039/14.0067,-9999.9)</f>
        <v>1.786</v>
      </c>
      <c r="W117" s="242" t="str">
        <f>IF(ISTEXT(Data!AC117),Data!AC117,"")</f>
        <v>V0</v>
      </c>
      <c r="X117" s="277">
        <f>IF((Data!V117&gt;0),(Data!V117*62.005/14.0067),-9999.9)</f>
        <v>6.1040000000000001</v>
      </c>
      <c r="Y117" s="243" t="str">
        <f>IF(ISTEXT(Data!W117),Data!W117,"")</f>
        <v>V0</v>
      </c>
      <c r="Z117" s="278">
        <f>IF(ISNUMBER(Data!T117),Data!T117,-9999.9)</f>
        <v>0.46100000000000002</v>
      </c>
      <c r="AA117" s="242" t="str">
        <f>IF(ISTEXT(Data!U117),Data!U117,"")</f>
        <v>V0</v>
      </c>
      <c r="AB117" s="277">
        <f>IF(ISNUMBER(Data!AH117),Data!AH117,-9999.9)</f>
        <v>0.56699999999999995</v>
      </c>
      <c r="AC117" s="243" t="str">
        <f>IF(ISTEXT(Data!AI117),Data!AI117,"")</f>
        <v>V0</v>
      </c>
      <c r="AD117" s="278">
        <f>IF(ISNUMBER(Data!AD117),Data!AD117,-9999.9)</f>
        <v>0.17199999999999999</v>
      </c>
      <c r="AE117" s="242" t="str">
        <f>IF(ISTEXT(Data!AE117),Data!AE117,"")</f>
        <v>V0</v>
      </c>
      <c r="AF117" s="277">
        <f>IF(ISNUMBER(Data!AF117),Data!AF117,-9999.9)</f>
        <v>0.14199999999999999</v>
      </c>
      <c r="AG117" s="243" t="str">
        <f>IF(ISTEXT(Data!AG117),Data!AG117,"")</f>
        <v>V0</v>
      </c>
      <c r="AH117" s="278">
        <f>IF(ISNUMBER(Data!Z117),Data!Z117,-9999.9)</f>
        <v>0.51300000000000001</v>
      </c>
      <c r="AI117" s="242" t="str">
        <f>IF(ISTEXT(Data!AA117),Data!AA117,"")</f>
        <v>V0</v>
      </c>
      <c r="AJ117" s="277">
        <v>-9999.9</v>
      </c>
      <c r="AK117" s="261" t="s">
        <v>117</v>
      </c>
      <c r="AL117" s="267" t="str">
        <f>IF(ISTEXT(Data!AJ117),Data!AJ117,"")</f>
        <v/>
      </c>
      <c r="AM117" s="267" t="str">
        <f>IF(ISTEXT(Data!AK117),Data!AK117,"")</f>
        <v/>
      </c>
      <c r="AN117" s="267" t="str">
        <f>IF(ISTEXT(Data!AL117),Data!AL117,"")</f>
        <v/>
      </c>
      <c r="AO117" s="267" t="str">
        <f>IF(ISTEXT(Data!AM117),Data!AM117,"")</f>
        <v/>
      </c>
      <c r="AP117" s="267" t="str">
        <f>IF(ISTEXT(Data!AN117),Data!AN117,"")</f>
        <v/>
      </c>
      <c r="AQ117" s="267" t="str">
        <f>IF(ISTEXT(Data!AO117),Data!AO117,"")</f>
        <v/>
      </c>
    </row>
    <row r="118" spans="1:43" x14ac:dyDescent="0.2">
      <c r="A118" s="120" t="str">
        <f>IF(ISTEXT(Data!A118),Data!A118,"")</f>
        <v>DEU96017</v>
      </c>
      <c r="B118" s="250">
        <f>IF(ISREF(Data!B118),Data!B118,"")</f>
        <v>35126</v>
      </c>
      <c r="C118" s="244">
        <v>0.27083333333333298</v>
      </c>
      <c r="D118" s="250">
        <f>IF(ISREF(Data!D118),Data!D118,"")</f>
        <v>35127</v>
      </c>
      <c r="E118" s="244">
        <v>0.27083333333333298</v>
      </c>
      <c r="F118" s="245" t="str">
        <f>IF(ISTEXT(Data!G118),Data!G118,"")</f>
        <v>Snow</v>
      </c>
      <c r="G118" s="247" t="str">
        <f>IF(ISTEXT(Data!H118),Data!H118,"")</f>
        <v>Clean and Clear</v>
      </c>
      <c r="H118" s="246" t="str">
        <f>IF(ISTEXT(Data!I118),Data!I118,"")</f>
        <v/>
      </c>
      <c r="I118" s="248" t="str">
        <f>IF(ISTEXT(Data!J118),Data!J118,"")</f>
        <v/>
      </c>
      <c r="J118" s="273">
        <f>IF(ISNUMBER(Data!K118),Data!K118,-9999.9)</f>
        <v>1.3</v>
      </c>
      <c r="K118" s="242" t="str">
        <f>IF(ISTEXT(Data!L118),Data!L118,"")</f>
        <v>V0</v>
      </c>
      <c r="L118" s="285">
        <f>IF(ISNUMBER(Data!N118),Data!N118,-9999.9)</f>
        <v>1.1109</v>
      </c>
      <c r="M118" s="243" t="str">
        <f>IF(ISTEXT(Data!O118),Data!O118,"")</f>
        <v>V0</v>
      </c>
      <c r="N118" s="278">
        <f>IF(ISNUMBER(Data!P118),Data!P118,-9999.9)</f>
        <v>4.12</v>
      </c>
      <c r="O118" s="242" t="str">
        <f>IF(ISTEXT(Data!S118),Data!S118,"")</f>
        <v>V0</v>
      </c>
      <c r="P118" s="277">
        <f>IF(ISNUMBER(Data!R118),Data!R118,-9999.9)</f>
        <v>52.3</v>
      </c>
      <c r="Q118" s="243" t="str">
        <f>IF(ISTEXT(Data!S118),Data!S118,"")</f>
        <v>V0</v>
      </c>
      <c r="R118" s="278">
        <v>-9999.9</v>
      </c>
      <c r="S118" s="262" t="s">
        <v>117</v>
      </c>
      <c r="T118" s="277">
        <f>IF((Data!X118&gt;0),Data!X118*96.062/32.064,-9999.9)</f>
        <v>1.1040000000000001</v>
      </c>
      <c r="U118" s="243" t="str">
        <f>IF(ISTEXT(Data!Y118),Data!Y118,"")</f>
        <v>V0</v>
      </c>
      <c r="V118" s="277">
        <f>IF((Data!AB118&gt;T559),Data!AB118*18.039/14.0067,-9999.9)</f>
        <v>0.82299999999999995</v>
      </c>
      <c r="W118" s="242" t="str">
        <f>IF(ISTEXT(Data!AC118),Data!AC118,"")</f>
        <v>V0</v>
      </c>
      <c r="X118" s="277">
        <f>IF((Data!V118&gt;0),(Data!V118*62.005/14.0067),-9999.9)</f>
        <v>9.1110000000000007</v>
      </c>
      <c r="Y118" s="243" t="str">
        <f>IF(ISTEXT(Data!W118),Data!W118,"")</f>
        <v>V0</v>
      </c>
      <c r="Z118" s="278">
        <f>IF(ISNUMBER(Data!T118),Data!T118,-9999.9)</f>
        <v>0.79400000000000004</v>
      </c>
      <c r="AA118" s="242" t="str">
        <f>IF(ISTEXT(Data!U118),Data!U118,"")</f>
        <v>V0</v>
      </c>
      <c r="AB118" s="277">
        <f>IF(ISNUMBER(Data!AH118),Data!AH118,-9999.9)</f>
        <v>0.47499999999999998</v>
      </c>
      <c r="AC118" s="243" t="str">
        <f>IF(ISTEXT(Data!AI118),Data!AI118,"")</f>
        <v>V0</v>
      </c>
      <c r="AD118" s="278">
        <f>IF(ISNUMBER(Data!AD118),Data!AD118,-9999.9)</f>
        <v>7.0000000000000007E-2</v>
      </c>
      <c r="AE118" s="242" t="str">
        <f>IF(ISTEXT(Data!AE118),Data!AE118,"")</f>
        <v>V0</v>
      </c>
      <c r="AF118" s="277">
        <f>IF(ISNUMBER(Data!AF118),Data!AF118,-9999.9)</f>
        <v>0.13</v>
      </c>
      <c r="AG118" s="243" t="str">
        <f>IF(ISTEXT(Data!AG118),Data!AG118,"")</f>
        <v>V0</v>
      </c>
      <c r="AH118" s="278">
        <f>IF(ISNUMBER(Data!Z118),Data!Z118,-9999.9)</f>
        <v>0.70799999999999996</v>
      </c>
      <c r="AI118" s="242" t="str">
        <f>IF(ISTEXT(Data!AA118),Data!AA118,"")</f>
        <v>V0</v>
      </c>
      <c r="AJ118" s="277">
        <v>-9999.9</v>
      </c>
      <c r="AK118" s="261" t="s">
        <v>117</v>
      </c>
      <c r="AL118" s="267" t="str">
        <f>IF(ISTEXT(Data!AJ118),Data!AJ118,"")</f>
        <v/>
      </c>
      <c r="AM118" s="267" t="str">
        <f>IF(ISTEXT(Data!AK118),Data!AK118,"")</f>
        <v/>
      </c>
      <c r="AN118" s="267" t="str">
        <f>IF(ISTEXT(Data!AL118),Data!AL118,"")</f>
        <v/>
      </c>
      <c r="AO118" s="267" t="str">
        <f>IF(ISTEXT(Data!AM118),Data!AM118,"")</f>
        <v/>
      </c>
      <c r="AP118" s="267" t="str">
        <f>IF(ISTEXT(Data!AN118),Data!AN118,"")</f>
        <v/>
      </c>
      <c r="AQ118" s="267" t="str">
        <f>IF(ISTEXT(Data!AO118),Data!AO118,"")</f>
        <v/>
      </c>
    </row>
    <row r="119" spans="1:43" x14ac:dyDescent="0.2">
      <c r="A119" s="120" t="str">
        <f>IF(ISTEXT(Data!A119),Data!A119,"")</f>
        <v>DEU96018</v>
      </c>
      <c r="B119" s="250">
        <f>IF(ISREF(Data!B119),Data!B119,"")</f>
        <v>35127</v>
      </c>
      <c r="C119" s="244">
        <v>0.27083333333333298</v>
      </c>
      <c r="D119" s="250">
        <f>IF(ISREF(Data!D119),Data!D119,"")</f>
        <v>35128</v>
      </c>
      <c r="E119" s="244">
        <v>0.27083333333333298</v>
      </c>
      <c r="F119" s="245" t="str">
        <f>IF(ISTEXT(Data!G119),Data!G119,"")</f>
        <v>Snow</v>
      </c>
      <c r="G119" s="247" t="str">
        <f>IF(ISTEXT(Data!H119),Data!H119,"")</f>
        <v>Clean and Clear</v>
      </c>
      <c r="H119" s="246" t="str">
        <f>IF(ISTEXT(Data!I119),Data!I119,"")</f>
        <v/>
      </c>
      <c r="I119" s="248" t="str">
        <f>IF(ISTEXT(Data!J119),Data!J119,"")</f>
        <v/>
      </c>
      <c r="J119" s="273">
        <f>IF(ISNUMBER(Data!K119),Data!K119,-9999.9)</f>
        <v>0.9</v>
      </c>
      <c r="K119" s="242" t="str">
        <f>IF(ISTEXT(Data!L119),Data!L119,"")</f>
        <v>V0</v>
      </c>
      <c r="L119" s="285">
        <f>IF(ISNUMBER(Data!N119),Data!N119,-9999.9)</f>
        <v>0.621</v>
      </c>
      <c r="M119" s="243" t="str">
        <f>IF(ISTEXT(Data!O119),Data!O119,"")</f>
        <v>V0</v>
      </c>
      <c r="N119" s="278">
        <f>IF(ISNUMBER(Data!P119),Data!P119,-9999.9)</f>
        <v>3.94</v>
      </c>
      <c r="O119" s="242" t="str">
        <f>IF(ISTEXT(Data!S119),Data!S119,"")</f>
        <v>V0</v>
      </c>
      <c r="P119" s="277">
        <f>IF(ISNUMBER(Data!R119),Data!R119,-9999.9)</f>
        <v>80.3</v>
      </c>
      <c r="Q119" s="243" t="str">
        <f>IF(ISTEXT(Data!S119),Data!S119,"")</f>
        <v>V0</v>
      </c>
      <c r="R119" s="278">
        <v>-9999.9</v>
      </c>
      <c r="S119" s="262" t="s">
        <v>117</v>
      </c>
      <c r="T119" s="277">
        <f>IF((Data!X119&gt;0),Data!X119*96.062/32.064,-9999.9)</f>
        <v>2.218</v>
      </c>
      <c r="U119" s="243" t="str">
        <f>IF(ISTEXT(Data!Y119),Data!Y119,"")</f>
        <v>V0</v>
      </c>
      <c r="V119" s="277">
        <f>IF((Data!AB119&gt;T560),Data!AB119*18.039/14.0067,-9999.9)</f>
        <v>1.5509999999999999</v>
      </c>
      <c r="W119" s="242" t="str">
        <f>IF(ISTEXT(Data!AC119),Data!AC119,"")</f>
        <v>V0</v>
      </c>
      <c r="X119" s="277">
        <f>IF((Data!V119&gt;0),(Data!V119*62.005/14.0067),-9999.9)</f>
        <v>13.005000000000001</v>
      </c>
      <c r="Y119" s="243" t="str">
        <f>IF(ISTEXT(Data!W119),Data!W119,"")</f>
        <v>V0</v>
      </c>
      <c r="Z119" s="278">
        <f>IF(ISNUMBER(Data!T119),Data!T119,-9999.9)</f>
        <v>1.48</v>
      </c>
      <c r="AA119" s="242" t="str">
        <f>IF(ISTEXT(Data!U119),Data!U119,"")</f>
        <v>V0</v>
      </c>
      <c r="AB119" s="277">
        <f>IF(ISNUMBER(Data!AH119),Data!AH119,-9999.9)</f>
        <v>0.499</v>
      </c>
      <c r="AC119" s="243" t="str">
        <f>IF(ISTEXT(Data!AI119),Data!AI119,"")</f>
        <v>V0</v>
      </c>
      <c r="AD119" s="278">
        <f>IF(ISNUMBER(Data!AD119),Data!AD119,-9999.9)</f>
        <v>0.11</v>
      </c>
      <c r="AE119" s="242" t="str">
        <f>IF(ISTEXT(Data!AE119),Data!AE119,"")</f>
        <v>V0</v>
      </c>
      <c r="AF119" s="277">
        <f>IF(ISNUMBER(Data!AF119),Data!AF119,-9999.9)</f>
        <v>0.16</v>
      </c>
      <c r="AG119" s="243" t="str">
        <f>IF(ISTEXT(Data!AG119),Data!AG119,"")</f>
        <v>V0</v>
      </c>
      <c r="AH119" s="278">
        <f>IF(ISNUMBER(Data!Z119),Data!Z119,-9999.9)</f>
        <v>0.85</v>
      </c>
      <c r="AI119" s="242" t="str">
        <f>IF(ISTEXT(Data!AA119),Data!AA119,"")</f>
        <v>V0</v>
      </c>
      <c r="AJ119" s="277">
        <v>-9999.9</v>
      </c>
      <c r="AK119" s="261" t="s">
        <v>117</v>
      </c>
      <c r="AL119" s="267" t="str">
        <f>IF(ISTEXT(Data!AJ119),Data!AJ119,"")</f>
        <v/>
      </c>
      <c r="AM119" s="267" t="str">
        <f>IF(ISTEXT(Data!AK119),Data!AK119,"")</f>
        <v/>
      </c>
      <c r="AN119" s="267" t="str">
        <f>IF(ISTEXT(Data!AL119),Data!AL119,"")</f>
        <v/>
      </c>
      <c r="AO119" s="267" t="str">
        <f>IF(ISTEXT(Data!AM119),Data!AM119,"")</f>
        <v/>
      </c>
      <c r="AP119" s="267" t="str">
        <f>IF(ISTEXT(Data!AN119),Data!AN119,"")</f>
        <v/>
      </c>
      <c r="AQ119" s="267" t="str">
        <f>IF(ISTEXT(Data!AO119),Data!AO119,"")</f>
        <v/>
      </c>
    </row>
    <row r="120" spans="1:43" x14ac:dyDescent="0.2">
      <c r="A120" s="120" t="str">
        <f>IF(ISTEXT(Data!A120),Data!A120,"")</f>
        <v/>
      </c>
      <c r="B120" s="250">
        <f>IF(ISREF(Data!B120),Data!B120,"")</f>
        <v>35128</v>
      </c>
      <c r="C120" s="244">
        <v>0.27083333333333298</v>
      </c>
      <c r="D120" s="250">
        <f>IF(ISREF(Data!D120),Data!D120,"")</f>
        <v>35129</v>
      </c>
      <c r="E120" s="244">
        <v>0.27083333333333298</v>
      </c>
      <c r="F120" s="245" t="str">
        <f>IF(ISTEXT(Data!G120),Data!G120,"")</f>
        <v>Snow</v>
      </c>
      <c r="G120" s="247" t="str">
        <f>IF(ISTEXT(Data!H120),Data!H120,"")</f>
        <v/>
      </c>
      <c r="H120" s="246" t="str">
        <f>IF(ISTEXT(Data!I120),Data!I120,"")</f>
        <v>Insufficient Quantity</v>
      </c>
      <c r="I120" s="248" t="str">
        <f>IF(ISTEXT(Data!J120),Data!J120,"")</f>
        <v/>
      </c>
      <c r="J120" s="273">
        <f>IF(ISNUMBER(Data!K120),Data!K120,-9999.9)</f>
        <v>0.2</v>
      </c>
      <c r="K120" s="242" t="str">
        <f>IF(ISTEXT(Data!L120),Data!L120,"")</f>
        <v>V0</v>
      </c>
      <c r="L120" s="285">
        <f>IF(ISNUMBER(Data!N120),Data!N120,-9999.9)</f>
        <v>-9999.9</v>
      </c>
      <c r="M120" s="243" t="str">
        <f>IF(ISTEXT(Data!O120),Data!O120,"")</f>
        <v>M1</v>
      </c>
      <c r="N120" s="278">
        <f>IF(ISNUMBER(Data!P120),Data!P120,-9999.9)</f>
        <v>-9999.9</v>
      </c>
      <c r="O120" s="242" t="str">
        <f>IF(ISTEXT(Data!S120),Data!S120,"")</f>
        <v>M1</v>
      </c>
      <c r="P120" s="277">
        <f>IF(ISNUMBER(Data!R120),Data!R120,-9999.9)</f>
        <v>-9999.9</v>
      </c>
      <c r="Q120" s="243" t="str">
        <f>IF(ISTEXT(Data!S120),Data!S120,"")</f>
        <v>M1</v>
      </c>
      <c r="R120" s="278">
        <v>-9999.9</v>
      </c>
      <c r="S120" s="262" t="s">
        <v>117</v>
      </c>
      <c r="T120" s="277">
        <f>IF((Data!X120&gt;0),Data!X120*96.062/32.064,-9999.9)</f>
        <v>-9999.9</v>
      </c>
      <c r="U120" s="243" t="str">
        <f>IF(ISTEXT(Data!Y120),Data!Y120,"")</f>
        <v>M1</v>
      </c>
      <c r="V120" s="277">
        <f>IF((Data!AB120&gt;T561),Data!AB120*18.039/14.0067,-9999.9)</f>
        <v>-9999.9</v>
      </c>
      <c r="W120" s="242" t="str">
        <f>IF(ISTEXT(Data!AC120),Data!AC120,"")</f>
        <v>M1</v>
      </c>
      <c r="X120" s="277">
        <f>IF((Data!V120&gt;0),(Data!V120*62.005/14.0067),-9999.9)</f>
        <v>-9999.9</v>
      </c>
      <c r="Y120" s="243" t="str">
        <f>IF(ISTEXT(Data!W120),Data!W120,"")</f>
        <v>M1</v>
      </c>
      <c r="Z120" s="278">
        <f>IF(ISNUMBER(Data!T120),Data!T120,-9999.9)</f>
        <v>-9999.9</v>
      </c>
      <c r="AA120" s="242" t="str">
        <f>IF(ISTEXT(Data!U120),Data!U120,"")</f>
        <v>M1</v>
      </c>
      <c r="AB120" s="277">
        <f>IF(ISNUMBER(Data!AH120),Data!AH120,-9999.9)</f>
        <v>-9999.9</v>
      </c>
      <c r="AC120" s="243" t="str">
        <f>IF(ISTEXT(Data!AI120),Data!AI120,"")</f>
        <v>M1</v>
      </c>
      <c r="AD120" s="278">
        <f>IF(ISNUMBER(Data!AD120),Data!AD120,-9999.9)</f>
        <v>-9999.9</v>
      </c>
      <c r="AE120" s="242" t="str">
        <f>IF(ISTEXT(Data!AE120),Data!AE120,"")</f>
        <v>M1</v>
      </c>
      <c r="AF120" s="277">
        <f>IF(ISNUMBER(Data!AF120),Data!AF120,-9999.9)</f>
        <v>-9999.9</v>
      </c>
      <c r="AG120" s="243" t="str">
        <f>IF(ISTEXT(Data!AG120),Data!AG120,"")</f>
        <v>M1</v>
      </c>
      <c r="AH120" s="278">
        <f>IF(ISNUMBER(Data!Z120),Data!Z120,-9999.9)</f>
        <v>-9999.9</v>
      </c>
      <c r="AI120" s="242" t="str">
        <f>IF(ISTEXT(Data!AA120),Data!AA120,"")</f>
        <v>M1</v>
      </c>
      <c r="AJ120" s="277">
        <v>-9999.9</v>
      </c>
      <c r="AK120" s="261" t="s">
        <v>117</v>
      </c>
      <c r="AL120" s="267" t="str">
        <f>IF(ISTEXT(Data!AJ120),Data!AJ120,"")</f>
        <v/>
      </c>
      <c r="AM120" s="267" t="str">
        <f>IF(ISTEXT(Data!AK120),Data!AK120,"")</f>
        <v/>
      </c>
      <c r="AN120" s="267" t="str">
        <f>IF(ISTEXT(Data!AL120),Data!AL120,"")</f>
        <v/>
      </c>
      <c r="AO120" s="267" t="str">
        <f>IF(ISTEXT(Data!AM120),Data!AM120,"")</f>
        <v/>
      </c>
      <c r="AP120" s="267" t="str">
        <f>IF(ISTEXT(Data!AN120),Data!AN120,"")</f>
        <v/>
      </c>
      <c r="AQ120" s="267" t="str">
        <f>IF(ISTEXT(Data!AO120),Data!AO120,"")</f>
        <v/>
      </c>
    </row>
    <row r="121" spans="1:43" x14ac:dyDescent="0.2">
      <c r="A121" s="120" t="str">
        <f>IF(ISTEXT(Data!A121),Data!A121,"")</f>
        <v/>
      </c>
      <c r="B121" s="250">
        <f>IF(ISREF(Data!B121),Data!B121,"")</f>
        <v>35129</v>
      </c>
      <c r="C121" s="244">
        <v>0.27083333333333298</v>
      </c>
      <c r="D121" s="250">
        <f>IF(ISREF(Data!D121),Data!D121,"")</f>
        <v>35130</v>
      </c>
      <c r="E121" s="244">
        <v>0.27083333333333298</v>
      </c>
      <c r="F121" s="245" t="str">
        <f>IF(ISTEXT(Data!G121),Data!G121,"")</f>
        <v>No Precipitation Occurred</v>
      </c>
      <c r="G121" s="247" t="str">
        <f>IF(ISTEXT(Data!H121),Data!H121,"")</f>
        <v/>
      </c>
      <c r="H121" s="246" t="str">
        <f>IF(ISTEXT(Data!I121),Data!I121,"")</f>
        <v/>
      </c>
      <c r="I121" s="248" t="str">
        <f>IF(ISTEXT(Data!J121),Data!J121,"")</f>
        <v/>
      </c>
      <c r="J121" s="273">
        <f>IF(ISNUMBER(Data!K121),Data!K121,-9999.9)</f>
        <v>-9999.9</v>
      </c>
      <c r="K121" s="242" t="str">
        <f>IF(ISTEXT(Data!L121),Data!L121,"")</f>
        <v>M1</v>
      </c>
      <c r="L121" s="285">
        <f>IF(ISNUMBER(Data!N121),Data!N121,-9999.9)</f>
        <v>-9999.9</v>
      </c>
      <c r="M121" s="243" t="str">
        <f>IF(ISTEXT(Data!O121),Data!O121,"")</f>
        <v>M1</v>
      </c>
      <c r="N121" s="278">
        <f>IF(ISNUMBER(Data!P121),Data!P121,-9999.9)</f>
        <v>-9999.9</v>
      </c>
      <c r="O121" s="242" t="str">
        <f>IF(ISTEXT(Data!S121),Data!S121,"")</f>
        <v>M1</v>
      </c>
      <c r="P121" s="277">
        <f>IF(ISNUMBER(Data!R121),Data!R121,-9999.9)</f>
        <v>-9999.9</v>
      </c>
      <c r="Q121" s="243" t="str">
        <f>IF(ISTEXT(Data!S121),Data!S121,"")</f>
        <v>M1</v>
      </c>
      <c r="R121" s="278">
        <v>-9999.9</v>
      </c>
      <c r="S121" s="262" t="s">
        <v>117</v>
      </c>
      <c r="T121" s="277">
        <f>IF((Data!X121&gt;0),Data!X121*96.062/32.064,-9999.9)</f>
        <v>-9999.9</v>
      </c>
      <c r="U121" s="243" t="str">
        <f>IF(ISTEXT(Data!Y121),Data!Y121,"")</f>
        <v>M1</v>
      </c>
      <c r="V121" s="277">
        <f>IF((Data!AB121&gt;T562),Data!AB121*18.039/14.0067,-9999.9)</f>
        <v>-9999.9</v>
      </c>
      <c r="W121" s="242" t="str">
        <f>IF(ISTEXT(Data!AC121),Data!AC121,"")</f>
        <v>M1</v>
      </c>
      <c r="X121" s="277">
        <f>IF((Data!V121&gt;0),(Data!V121*62.005/14.0067),-9999.9)</f>
        <v>-9999.9</v>
      </c>
      <c r="Y121" s="243" t="str">
        <f>IF(ISTEXT(Data!W121),Data!W121,"")</f>
        <v>M1</v>
      </c>
      <c r="Z121" s="278">
        <f>IF(ISNUMBER(Data!T121),Data!T121,-9999.9)</f>
        <v>-9999.9</v>
      </c>
      <c r="AA121" s="242" t="str">
        <f>IF(ISTEXT(Data!U121),Data!U121,"")</f>
        <v>M1</v>
      </c>
      <c r="AB121" s="277">
        <f>IF(ISNUMBER(Data!AH121),Data!AH121,-9999.9)</f>
        <v>-9999.9</v>
      </c>
      <c r="AC121" s="243" t="str">
        <f>IF(ISTEXT(Data!AI121),Data!AI121,"")</f>
        <v>M1</v>
      </c>
      <c r="AD121" s="278">
        <f>IF(ISNUMBER(Data!AD121),Data!AD121,-9999.9)</f>
        <v>-9999.9</v>
      </c>
      <c r="AE121" s="242" t="str">
        <f>IF(ISTEXT(Data!AE121),Data!AE121,"")</f>
        <v>M1</v>
      </c>
      <c r="AF121" s="277">
        <f>IF(ISNUMBER(Data!AF121),Data!AF121,-9999.9)</f>
        <v>-9999.9</v>
      </c>
      <c r="AG121" s="243" t="str">
        <f>IF(ISTEXT(Data!AG121),Data!AG121,"")</f>
        <v>M1</v>
      </c>
      <c r="AH121" s="278">
        <f>IF(ISNUMBER(Data!Z121),Data!Z121,-9999.9)</f>
        <v>-9999.9</v>
      </c>
      <c r="AI121" s="242" t="str">
        <f>IF(ISTEXT(Data!AA121),Data!AA121,"")</f>
        <v>M1</v>
      </c>
      <c r="AJ121" s="277">
        <v>-9999.9</v>
      </c>
      <c r="AK121" s="261" t="s">
        <v>117</v>
      </c>
      <c r="AL121" s="267" t="str">
        <f>IF(ISTEXT(Data!AJ121),Data!AJ121,"")</f>
        <v/>
      </c>
      <c r="AM121" s="267" t="str">
        <f>IF(ISTEXT(Data!AK121),Data!AK121,"")</f>
        <v/>
      </c>
      <c r="AN121" s="267" t="str">
        <f>IF(ISTEXT(Data!AL121),Data!AL121,"")</f>
        <v/>
      </c>
      <c r="AO121" s="267" t="str">
        <f>IF(ISTEXT(Data!AM121),Data!AM121,"")</f>
        <v/>
      </c>
      <c r="AP121" s="267" t="str">
        <f>IF(ISTEXT(Data!AN121),Data!AN121,"")</f>
        <v/>
      </c>
      <c r="AQ121" s="267" t="str">
        <f>IF(ISTEXT(Data!AO121),Data!AO121,"")</f>
        <v/>
      </c>
    </row>
    <row r="122" spans="1:43" x14ac:dyDescent="0.2">
      <c r="A122" s="120" t="str">
        <f>IF(ISTEXT(Data!A122),Data!A122,"")</f>
        <v/>
      </c>
      <c r="B122" s="250">
        <f>IF(ISREF(Data!B122),Data!B122,"")</f>
        <v>35130</v>
      </c>
      <c r="C122" s="244">
        <v>0.27083333333333298</v>
      </c>
      <c r="D122" s="250">
        <f>IF(ISREF(Data!D122),Data!D122,"")</f>
        <v>35131</v>
      </c>
      <c r="E122" s="244">
        <v>0.27083333333333298</v>
      </c>
      <c r="F122" s="245" t="str">
        <f>IF(ISTEXT(Data!G122),Data!G122,"")</f>
        <v>No Precipitation Occurred</v>
      </c>
      <c r="G122" s="247" t="str">
        <f>IF(ISTEXT(Data!H122),Data!H122,"")</f>
        <v/>
      </c>
      <c r="H122" s="246" t="str">
        <f>IF(ISTEXT(Data!I122),Data!I122,"")</f>
        <v/>
      </c>
      <c r="I122" s="248" t="str">
        <f>IF(ISTEXT(Data!J122),Data!J122,"")</f>
        <v/>
      </c>
      <c r="J122" s="273">
        <f>IF(ISNUMBER(Data!K122),Data!K122,-9999.9)</f>
        <v>-9999.9</v>
      </c>
      <c r="K122" s="242" t="str">
        <f>IF(ISTEXT(Data!L122),Data!L122,"")</f>
        <v>M1</v>
      </c>
      <c r="L122" s="285">
        <f>IF(ISNUMBER(Data!N122),Data!N122,-9999.9)</f>
        <v>-9999.9</v>
      </c>
      <c r="M122" s="243" t="str">
        <f>IF(ISTEXT(Data!O122),Data!O122,"")</f>
        <v>M1</v>
      </c>
      <c r="N122" s="278">
        <f>IF(ISNUMBER(Data!P122),Data!P122,-9999.9)</f>
        <v>-9999.9</v>
      </c>
      <c r="O122" s="242" t="str">
        <f>IF(ISTEXT(Data!S122),Data!S122,"")</f>
        <v>M1</v>
      </c>
      <c r="P122" s="277">
        <f>IF(ISNUMBER(Data!R122),Data!R122,-9999.9)</f>
        <v>-9999.9</v>
      </c>
      <c r="Q122" s="243" t="str">
        <f>IF(ISTEXT(Data!S122),Data!S122,"")</f>
        <v>M1</v>
      </c>
      <c r="R122" s="278">
        <v>-9999.9</v>
      </c>
      <c r="S122" s="262" t="s">
        <v>117</v>
      </c>
      <c r="T122" s="277">
        <f>IF((Data!X122&gt;0),Data!X122*96.062/32.064,-9999.9)</f>
        <v>-9999.9</v>
      </c>
      <c r="U122" s="243" t="str">
        <f>IF(ISTEXT(Data!Y122),Data!Y122,"")</f>
        <v>M1</v>
      </c>
      <c r="V122" s="277">
        <f>IF((Data!AB122&gt;T563),Data!AB122*18.039/14.0067,-9999.9)</f>
        <v>-9999.9</v>
      </c>
      <c r="W122" s="242" t="str">
        <f>IF(ISTEXT(Data!AC122),Data!AC122,"")</f>
        <v>M1</v>
      </c>
      <c r="X122" s="277">
        <f>IF((Data!V122&gt;0),(Data!V122*62.005/14.0067),-9999.9)</f>
        <v>-9999.9</v>
      </c>
      <c r="Y122" s="243" t="str">
        <f>IF(ISTEXT(Data!W122),Data!W122,"")</f>
        <v>M1</v>
      </c>
      <c r="Z122" s="278">
        <f>IF(ISNUMBER(Data!T122),Data!T122,-9999.9)</f>
        <v>-9999.9</v>
      </c>
      <c r="AA122" s="242" t="str">
        <f>IF(ISTEXT(Data!U122),Data!U122,"")</f>
        <v>M1</v>
      </c>
      <c r="AB122" s="277">
        <f>IF(ISNUMBER(Data!AH122),Data!AH122,-9999.9)</f>
        <v>-9999.9</v>
      </c>
      <c r="AC122" s="243" t="str">
        <f>IF(ISTEXT(Data!AI122),Data!AI122,"")</f>
        <v>M1</v>
      </c>
      <c r="AD122" s="278">
        <f>IF(ISNUMBER(Data!AD122),Data!AD122,-9999.9)</f>
        <v>-9999.9</v>
      </c>
      <c r="AE122" s="242" t="str">
        <f>IF(ISTEXT(Data!AE122),Data!AE122,"")</f>
        <v>M1</v>
      </c>
      <c r="AF122" s="277">
        <f>IF(ISNUMBER(Data!AF122),Data!AF122,-9999.9)</f>
        <v>-9999.9</v>
      </c>
      <c r="AG122" s="243" t="str">
        <f>IF(ISTEXT(Data!AG122),Data!AG122,"")</f>
        <v>M1</v>
      </c>
      <c r="AH122" s="278">
        <f>IF(ISNUMBER(Data!Z122),Data!Z122,-9999.9)</f>
        <v>-9999.9</v>
      </c>
      <c r="AI122" s="242" t="str">
        <f>IF(ISTEXT(Data!AA122),Data!AA122,"")</f>
        <v>M1</v>
      </c>
      <c r="AJ122" s="277">
        <v>-9999.9</v>
      </c>
      <c r="AK122" s="261" t="s">
        <v>117</v>
      </c>
      <c r="AL122" s="267" t="str">
        <f>IF(ISTEXT(Data!AJ122),Data!AJ122,"")</f>
        <v/>
      </c>
      <c r="AM122" s="267" t="str">
        <f>IF(ISTEXT(Data!AK122),Data!AK122,"")</f>
        <v/>
      </c>
      <c r="AN122" s="267" t="str">
        <f>IF(ISTEXT(Data!AL122),Data!AL122,"")</f>
        <v/>
      </c>
      <c r="AO122" s="267" t="str">
        <f>IF(ISTEXT(Data!AM122),Data!AM122,"")</f>
        <v/>
      </c>
      <c r="AP122" s="267" t="str">
        <f>IF(ISTEXT(Data!AN122),Data!AN122,"")</f>
        <v/>
      </c>
      <c r="AQ122" s="267" t="str">
        <f>IF(ISTEXT(Data!AO122),Data!AO122,"")</f>
        <v/>
      </c>
    </row>
    <row r="123" spans="1:43" x14ac:dyDescent="0.2">
      <c r="A123" s="120" t="str">
        <f>IF(ISTEXT(Data!A123),Data!A123,"")</f>
        <v/>
      </c>
      <c r="B123" s="250">
        <f>IF(ISREF(Data!B123),Data!B123,"")</f>
        <v>35131</v>
      </c>
      <c r="C123" s="244">
        <v>0.27083333333333298</v>
      </c>
      <c r="D123" s="250">
        <f>IF(ISREF(Data!D123),Data!D123,"")</f>
        <v>35132</v>
      </c>
      <c r="E123" s="244">
        <v>0.27083333333333298</v>
      </c>
      <c r="F123" s="245" t="str">
        <f>IF(ISTEXT(Data!G123),Data!G123,"")</f>
        <v>No Precipitation Occurred</v>
      </c>
      <c r="G123" s="247" t="str">
        <f>IF(ISTEXT(Data!H123),Data!H123,"")</f>
        <v/>
      </c>
      <c r="H123" s="246" t="str">
        <f>IF(ISTEXT(Data!I123),Data!I123,"")</f>
        <v/>
      </c>
      <c r="I123" s="248" t="str">
        <f>IF(ISTEXT(Data!J123),Data!J123,"")</f>
        <v/>
      </c>
      <c r="J123" s="273">
        <f>IF(ISNUMBER(Data!K123),Data!K123,-9999.9)</f>
        <v>-9999.9</v>
      </c>
      <c r="K123" s="242" t="str">
        <f>IF(ISTEXT(Data!L123),Data!L123,"")</f>
        <v>M1</v>
      </c>
      <c r="L123" s="285">
        <f>IF(ISNUMBER(Data!N123),Data!N123,-9999.9)</f>
        <v>-9999.9</v>
      </c>
      <c r="M123" s="243" t="str">
        <f>IF(ISTEXT(Data!O123),Data!O123,"")</f>
        <v>M1</v>
      </c>
      <c r="N123" s="278">
        <f>IF(ISNUMBER(Data!P123),Data!P123,-9999.9)</f>
        <v>-9999.9</v>
      </c>
      <c r="O123" s="242" t="str">
        <f>IF(ISTEXT(Data!S123),Data!S123,"")</f>
        <v>M1</v>
      </c>
      <c r="P123" s="277">
        <f>IF(ISNUMBER(Data!R123),Data!R123,-9999.9)</f>
        <v>-9999.9</v>
      </c>
      <c r="Q123" s="243" t="str">
        <f>IF(ISTEXT(Data!S123),Data!S123,"")</f>
        <v>M1</v>
      </c>
      <c r="R123" s="278">
        <v>-9999.9</v>
      </c>
      <c r="S123" s="262" t="s">
        <v>117</v>
      </c>
      <c r="T123" s="277">
        <f>IF((Data!X123&gt;0),Data!X123*96.062/32.064,-9999.9)</f>
        <v>-9999.9</v>
      </c>
      <c r="U123" s="243" t="str">
        <f>IF(ISTEXT(Data!Y123),Data!Y123,"")</f>
        <v>M1</v>
      </c>
      <c r="V123" s="277">
        <f>IF((Data!AB123&gt;T564),Data!AB123*18.039/14.0067,-9999.9)</f>
        <v>-9999.9</v>
      </c>
      <c r="W123" s="242" t="str">
        <f>IF(ISTEXT(Data!AC123),Data!AC123,"")</f>
        <v>M1</v>
      </c>
      <c r="X123" s="277">
        <f>IF((Data!V123&gt;0),(Data!V123*62.005/14.0067),-9999.9)</f>
        <v>-9999.9</v>
      </c>
      <c r="Y123" s="243" t="str">
        <f>IF(ISTEXT(Data!W123),Data!W123,"")</f>
        <v>M1</v>
      </c>
      <c r="Z123" s="278">
        <f>IF(ISNUMBER(Data!T123),Data!T123,-9999.9)</f>
        <v>-9999.9</v>
      </c>
      <c r="AA123" s="242" t="str">
        <f>IF(ISTEXT(Data!U123),Data!U123,"")</f>
        <v>M1</v>
      </c>
      <c r="AB123" s="277">
        <f>IF(ISNUMBER(Data!AH123),Data!AH123,-9999.9)</f>
        <v>-9999.9</v>
      </c>
      <c r="AC123" s="243" t="str">
        <f>IF(ISTEXT(Data!AI123),Data!AI123,"")</f>
        <v>M1</v>
      </c>
      <c r="AD123" s="278">
        <f>IF(ISNUMBER(Data!AD123),Data!AD123,-9999.9)</f>
        <v>-9999.9</v>
      </c>
      <c r="AE123" s="242" t="str">
        <f>IF(ISTEXT(Data!AE123),Data!AE123,"")</f>
        <v>M1</v>
      </c>
      <c r="AF123" s="277">
        <f>IF(ISNUMBER(Data!AF123),Data!AF123,-9999.9)</f>
        <v>-9999.9</v>
      </c>
      <c r="AG123" s="243" t="str">
        <f>IF(ISTEXT(Data!AG123),Data!AG123,"")</f>
        <v>M1</v>
      </c>
      <c r="AH123" s="278">
        <f>IF(ISNUMBER(Data!Z123),Data!Z123,-9999.9)</f>
        <v>-9999.9</v>
      </c>
      <c r="AI123" s="242" t="str">
        <f>IF(ISTEXT(Data!AA123),Data!AA123,"")</f>
        <v>M1</v>
      </c>
      <c r="AJ123" s="277">
        <v>-9999.9</v>
      </c>
      <c r="AK123" s="261" t="s">
        <v>117</v>
      </c>
      <c r="AL123" s="267" t="str">
        <f>IF(ISTEXT(Data!AJ123),Data!AJ123,"")</f>
        <v/>
      </c>
      <c r="AM123" s="267" t="str">
        <f>IF(ISTEXT(Data!AK123),Data!AK123,"")</f>
        <v/>
      </c>
      <c r="AN123" s="267" t="str">
        <f>IF(ISTEXT(Data!AL123),Data!AL123,"")</f>
        <v/>
      </c>
      <c r="AO123" s="267" t="str">
        <f>IF(ISTEXT(Data!AM123),Data!AM123,"")</f>
        <v/>
      </c>
      <c r="AP123" s="267" t="str">
        <f>IF(ISTEXT(Data!AN123),Data!AN123,"")</f>
        <v/>
      </c>
      <c r="AQ123" s="267" t="str">
        <f>IF(ISTEXT(Data!AO123),Data!AO123,"")</f>
        <v/>
      </c>
    </row>
    <row r="124" spans="1:43" x14ac:dyDescent="0.2">
      <c r="A124" s="120" t="str">
        <f>IF(ISTEXT(Data!A124),Data!A124,"")</f>
        <v/>
      </c>
      <c r="B124" s="250">
        <f>IF(ISREF(Data!B124),Data!B124,"")</f>
        <v>35132</v>
      </c>
      <c r="C124" s="244">
        <v>0.27083333333333298</v>
      </c>
      <c r="D124" s="250">
        <f>IF(ISREF(Data!D124),Data!D124,"")</f>
        <v>35133</v>
      </c>
      <c r="E124" s="244">
        <v>0.27083333333333298</v>
      </c>
      <c r="F124" s="245" t="str">
        <f>IF(ISTEXT(Data!G124),Data!G124,"")</f>
        <v>No Precipitation Occurred</v>
      </c>
      <c r="G124" s="247" t="str">
        <f>IF(ISTEXT(Data!H124),Data!H124,"")</f>
        <v/>
      </c>
      <c r="H124" s="246" t="str">
        <f>IF(ISTEXT(Data!I124),Data!I124,"")</f>
        <v/>
      </c>
      <c r="I124" s="248" t="str">
        <f>IF(ISTEXT(Data!J124),Data!J124,"")</f>
        <v/>
      </c>
      <c r="J124" s="273">
        <f>IF(ISNUMBER(Data!K124),Data!K124,-9999.9)</f>
        <v>-9999.9</v>
      </c>
      <c r="K124" s="242" t="str">
        <f>IF(ISTEXT(Data!L124),Data!L124,"")</f>
        <v>M1</v>
      </c>
      <c r="L124" s="285">
        <f>IF(ISNUMBER(Data!N124),Data!N124,-9999.9)</f>
        <v>-9999.9</v>
      </c>
      <c r="M124" s="243" t="str">
        <f>IF(ISTEXT(Data!O124),Data!O124,"")</f>
        <v>M1</v>
      </c>
      <c r="N124" s="278">
        <f>IF(ISNUMBER(Data!P124),Data!P124,-9999.9)</f>
        <v>-9999.9</v>
      </c>
      <c r="O124" s="242" t="str">
        <f>IF(ISTEXT(Data!S124),Data!S124,"")</f>
        <v>M1</v>
      </c>
      <c r="P124" s="277">
        <f>IF(ISNUMBER(Data!R124),Data!R124,-9999.9)</f>
        <v>-9999.9</v>
      </c>
      <c r="Q124" s="243" t="str">
        <f>IF(ISTEXT(Data!S124),Data!S124,"")</f>
        <v>M1</v>
      </c>
      <c r="R124" s="278">
        <v>-9999.9</v>
      </c>
      <c r="S124" s="262" t="s">
        <v>117</v>
      </c>
      <c r="T124" s="277">
        <f>IF((Data!X124&gt;0),Data!X124*96.062/32.064,-9999.9)</f>
        <v>-9999.9</v>
      </c>
      <c r="U124" s="243" t="str">
        <f>IF(ISTEXT(Data!Y124),Data!Y124,"")</f>
        <v>M1</v>
      </c>
      <c r="V124" s="277">
        <f>IF((Data!AB124&gt;T565),Data!AB124*18.039/14.0067,-9999.9)</f>
        <v>-9999.9</v>
      </c>
      <c r="W124" s="242" t="str">
        <f>IF(ISTEXT(Data!AC124),Data!AC124,"")</f>
        <v>M1</v>
      </c>
      <c r="X124" s="277">
        <f>IF((Data!V124&gt;0),(Data!V124*62.005/14.0067),-9999.9)</f>
        <v>-9999.9</v>
      </c>
      <c r="Y124" s="243" t="str">
        <f>IF(ISTEXT(Data!W124),Data!W124,"")</f>
        <v>M1</v>
      </c>
      <c r="Z124" s="278">
        <f>IF(ISNUMBER(Data!T124),Data!T124,-9999.9)</f>
        <v>-9999.9</v>
      </c>
      <c r="AA124" s="242" t="str">
        <f>IF(ISTEXT(Data!U124),Data!U124,"")</f>
        <v>M1</v>
      </c>
      <c r="AB124" s="277">
        <f>IF(ISNUMBER(Data!AH124),Data!AH124,-9999.9)</f>
        <v>-9999.9</v>
      </c>
      <c r="AC124" s="243" t="str">
        <f>IF(ISTEXT(Data!AI124),Data!AI124,"")</f>
        <v>M1</v>
      </c>
      <c r="AD124" s="278">
        <f>IF(ISNUMBER(Data!AD124),Data!AD124,-9999.9)</f>
        <v>-9999.9</v>
      </c>
      <c r="AE124" s="242" t="str">
        <f>IF(ISTEXT(Data!AE124),Data!AE124,"")</f>
        <v>M1</v>
      </c>
      <c r="AF124" s="277">
        <f>IF(ISNUMBER(Data!AF124),Data!AF124,-9999.9)</f>
        <v>-9999.9</v>
      </c>
      <c r="AG124" s="243" t="str">
        <f>IF(ISTEXT(Data!AG124),Data!AG124,"")</f>
        <v>M1</v>
      </c>
      <c r="AH124" s="278">
        <f>IF(ISNUMBER(Data!Z124),Data!Z124,-9999.9)</f>
        <v>-9999.9</v>
      </c>
      <c r="AI124" s="242" t="str">
        <f>IF(ISTEXT(Data!AA124),Data!AA124,"")</f>
        <v>M1</v>
      </c>
      <c r="AJ124" s="277">
        <v>-9999.9</v>
      </c>
      <c r="AK124" s="261" t="s">
        <v>117</v>
      </c>
      <c r="AL124" s="267" t="str">
        <f>IF(ISTEXT(Data!AJ124),Data!AJ124,"")</f>
        <v/>
      </c>
      <c r="AM124" s="267" t="str">
        <f>IF(ISTEXT(Data!AK124),Data!AK124,"")</f>
        <v/>
      </c>
      <c r="AN124" s="267" t="str">
        <f>IF(ISTEXT(Data!AL124),Data!AL124,"")</f>
        <v/>
      </c>
      <c r="AO124" s="267" t="str">
        <f>IF(ISTEXT(Data!AM124),Data!AM124,"")</f>
        <v/>
      </c>
      <c r="AP124" s="267" t="str">
        <f>IF(ISTEXT(Data!AN124),Data!AN124,"")</f>
        <v/>
      </c>
      <c r="AQ124" s="267" t="str">
        <f>IF(ISTEXT(Data!AO124),Data!AO124,"")</f>
        <v/>
      </c>
    </row>
    <row r="125" spans="1:43" x14ac:dyDescent="0.2">
      <c r="A125" s="120" t="str">
        <f>IF(ISTEXT(Data!A125),Data!A125,"")</f>
        <v/>
      </c>
      <c r="B125" s="250">
        <f>IF(ISREF(Data!B125),Data!B125,"")</f>
        <v>35133</v>
      </c>
      <c r="C125" s="244">
        <v>0.27083333333333298</v>
      </c>
      <c r="D125" s="250">
        <f>IF(ISREF(Data!D125),Data!D125,"")</f>
        <v>35134</v>
      </c>
      <c r="E125" s="244">
        <v>0.27083333333333298</v>
      </c>
      <c r="F125" s="245" t="str">
        <f>IF(ISTEXT(Data!G125),Data!G125,"")</f>
        <v>No Precipitation Occurred</v>
      </c>
      <c r="G125" s="247" t="str">
        <f>IF(ISTEXT(Data!H125),Data!H125,"")</f>
        <v/>
      </c>
      <c r="H125" s="246" t="str">
        <f>IF(ISTEXT(Data!I125),Data!I125,"")</f>
        <v/>
      </c>
      <c r="I125" s="248" t="str">
        <f>IF(ISTEXT(Data!J125),Data!J125,"")</f>
        <v/>
      </c>
      <c r="J125" s="273">
        <f>IF(ISNUMBER(Data!K125),Data!K125,-9999.9)</f>
        <v>-9999.9</v>
      </c>
      <c r="K125" s="242" t="str">
        <f>IF(ISTEXT(Data!L125),Data!L125,"")</f>
        <v>M1</v>
      </c>
      <c r="L125" s="285">
        <f>IF(ISNUMBER(Data!N125),Data!N125,-9999.9)</f>
        <v>-9999.9</v>
      </c>
      <c r="M125" s="243" t="str">
        <f>IF(ISTEXT(Data!O125),Data!O125,"")</f>
        <v>M1</v>
      </c>
      <c r="N125" s="278">
        <f>IF(ISNUMBER(Data!P125),Data!P125,-9999.9)</f>
        <v>-9999.9</v>
      </c>
      <c r="O125" s="242" t="str">
        <f>IF(ISTEXT(Data!S125),Data!S125,"")</f>
        <v>M1</v>
      </c>
      <c r="P125" s="277">
        <f>IF(ISNUMBER(Data!R125),Data!R125,-9999.9)</f>
        <v>-9999.9</v>
      </c>
      <c r="Q125" s="243" t="str">
        <f>IF(ISTEXT(Data!S125),Data!S125,"")</f>
        <v>M1</v>
      </c>
      <c r="R125" s="278">
        <v>-9999.9</v>
      </c>
      <c r="S125" s="262" t="s">
        <v>117</v>
      </c>
      <c r="T125" s="277">
        <f>IF((Data!X125&gt;0),Data!X125*96.062/32.064,-9999.9)</f>
        <v>-9999.9</v>
      </c>
      <c r="U125" s="243" t="str">
        <f>IF(ISTEXT(Data!Y125),Data!Y125,"")</f>
        <v>M1</v>
      </c>
      <c r="V125" s="277">
        <f>IF((Data!AB125&gt;T566),Data!AB125*18.039/14.0067,-9999.9)</f>
        <v>-9999.9</v>
      </c>
      <c r="W125" s="242" t="str">
        <f>IF(ISTEXT(Data!AC125),Data!AC125,"")</f>
        <v>M1</v>
      </c>
      <c r="X125" s="277">
        <f>IF((Data!V125&gt;0),(Data!V125*62.005/14.0067),-9999.9)</f>
        <v>-9999.9</v>
      </c>
      <c r="Y125" s="243" t="str">
        <f>IF(ISTEXT(Data!W125),Data!W125,"")</f>
        <v>M1</v>
      </c>
      <c r="Z125" s="278">
        <f>IF(ISNUMBER(Data!T125),Data!T125,-9999.9)</f>
        <v>-9999.9</v>
      </c>
      <c r="AA125" s="242" t="str">
        <f>IF(ISTEXT(Data!U125),Data!U125,"")</f>
        <v>M1</v>
      </c>
      <c r="AB125" s="277">
        <f>IF(ISNUMBER(Data!AH125),Data!AH125,-9999.9)</f>
        <v>-9999.9</v>
      </c>
      <c r="AC125" s="243" t="str">
        <f>IF(ISTEXT(Data!AI125),Data!AI125,"")</f>
        <v>M1</v>
      </c>
      <c r="AD125" s="278">
        <f>IF(ISNUMBER(Data!AD125),Data!AD125,-9999.9)</f>
        <v>-9999.9</v>
      </c>
      <c r="AE125" s="242" t="str">
        <f>IF(ISTEXT(Data!AE125),Data!AE125,"")</f>
        <v>M1</v>
      </c>
      <c r="AF125" s="277">
        <f>IF(ISNUMBER(Data!AF125),Data!AF125,-9999.9)</f>
        <v>-9999.9</v>
      </c>
      <c r="AG125" s="243" t="str">
        <f>IF(ISTEXT(Data!AG125),Data!AG125,"")</f>
        <v>M1</v>
      </c>
      <c r="AH125" s="278">
        <f>IF(ISNUMBER(Data!Z125),Data!Z125,-9999.9)</f>
        <v>-9999.9</v>
      </c>
      <c r="AI125" s="242" t="str">
        <f>IF(ISTEXT(Data!AA125),Data!AA125,"")</f>
        <v>M1</v>
      </c>
      <c r="AJ125" s="277">
        <v>-9999.9</v>
      </c>
      <c r="AK125" s="261" t="s">
        <v>117</v>
      </c>
      <c r="AL125" s="267" t="str">
        <f>IF(ISTEXT(Data!AJ125),Data!AJ125,"")</f>
        <v/>
      </c>
      <c r="AM125" s="267" t="str">
        <f>IF(ISTEXT(Data!AK125),Data!AK125,"")</f>
        <v/>
      </c>
      <c r="AN125" s="267" t="str">
        <f>IF(ISTEXT(Data!AL125),Data!AL125,"")</f>
        <v/>
      </c>
      <c r="AO125" s="267" t="str">
        <f>IF(ISTEXT(Data!AM125),Data!AM125,"")</f>
        <v/>
      </c>
      <c r="AP125" s="267" t="str">
        <f>IF(ISTEXT(Data!AN125),Data!AN125,"")</f>
        <v/>
      </c>
      <c r="AQ125" s="267" t="str">
        <f>IF(ISTEXT(Data!AO125),Data!AO125,"")</f>
        <v/>
      </c>
    </row>
    <row r="126" spans="1:43" x14ac:dyDescent="0.2">
      <c r="A126" s="120" t="str">
        <f>IF(ISTEXT(Data!A126),Data!A126,"")</f>
        <v/>
      </c>
      <c r="B126" s="250">
        <f>IF(ISREF(Data!B126),Data!B126,"")</f>
        <v>35134</v>
      </c>
      <c r="C126" s="244">
        <v>0.27083333333333298</v>
      </c>
      <c r="D126" s="250">
        <f>IF(ISREF(Data!D126),Data!D126,"")</f>
        <v>35135</v>
      </c>
      <c r="E126" s="244">
        <v>0.27083333333333298</v>
      </c>
      <c r="F126" s="245" t="str">
        <f>IF(ISTEXT(Data!G126),Data!G126,"")</f>
        <v>No Precipitation Occurred</v>
      </c>
      <c r="G126" s="247" t="str">
        <f>IF(ISTEXT(Data!H126),Data!H126,"")</f>
        <v/>
      </c>
      <c r="H126" s="246" t="str">
        <f>IF(ISTEXT(Data!I126),Data!I126,"")</f>
        <v/>
      </c>
      <c r="I126" s="248" t="str">
        <f>IF(ISTEXT(Data!J126),Data!J126,"")</f>
        <v/>
      </c>
      <c r="J126" s="273">
        <f>IF(ISNUMBER(Data!K126),Data!K126,-9999.9)</f>
        <v>-9999.9</v>
      </c>
      <c r="K126" s="242" t="str">
        <f>IF(ISTEXT(Data!L126),Data!L126,"")</f>
        <v>M1</v>
      </c>
      <c r="L126" s="285">
        <f>IF(ISNUMBER(Data!N126),Data!N126,-9999.9)</f>
        <v>-9999.9</v>
      </c>
      <c r="M126" s="243" t="str">
        <f>IF(ISTEXT(Data!O126),Data!O126,"")</f>
        <v>M1</v>
      </c>
      <c r="N126" s="278">
        <f>IF(ISNUMBER(Data!P126),Data!P126,-9999.9)</f>
        <v>-9999.9</v>
      </c>
      <c r="O126" s="242" t="str">
        <f>IF(ISTEXT(Data!S126),Data!S126,"")</f>
        <v>M1</v>
      </c>
      <c r="P126" s="277">
        <f>IF(ISNUMBER(Data!R126),Data!R126,-9999.9)</f>
        <v>-9999.9</v>
      </c>
      <c r="Q126" s="243" t="str">
        <f>IF(ISTEXT(Data!S126),Data!S126,"")</f>
        <v>M1</v>
      </c>
      <c r="R126" s="278">
        <v>-9999.9</v>
      </c>
      <c r="S126" s="262" t="s">
        <v>117</v>
      </c>
      <c r="T126" s="277">
        <f>IF((Data!X126&gt;0),Data!X126*96.062/32.064,-9999.9)</f>
        <v>-9999.9</v>
      </c>
      <c r="U126" s="243" t="str">
        <f>IF(ISTEXT(Data!Y126),Data!Y126,"")</f>
        <v>M1</v>
      </c>
      <c r="V126" s="277">
        <f>IF((Data!AB126&gt;T567),Data!AB126*18.039/14.0067,-9999.9)</f>
        <v>-9999.9</v>
      </c>
      <c r="W126" s="242" t="str">
        <f>IF(ISTEXT(Data!AC126),Data!AC126,"")</f>
        <v>M1</v>
      </c>
      <c r="X126" s="277">
        <f>IF((Data!V126&gt;0),(Data!V126*62.005/14.0067),-9999.9)</f>
        <v>-9999.9</v>
      </c>
      <c r="Y126" s="243" t="str">
        <f>IF(ISTEXT(Data!W126),Data!W126,"")</f>
        <v>M1</v>
      </c>
      <c r="Z126" s="278">
        <f>IF(ISNUMBER(Data!T126),Data!T126,-9999.9)</f>
        <v>-9999.9</v>
      </c>
      <c r="AA126" s="242" t="str">
        <f>IF(ISTEXT(Data!U126),Data!U126,"")</f>
        <v>M1</v>
      </c>
      <c r="AB126" s="277">
        <f>IF(ISNUMBER(Data!AH126),Data!AH126,-9999.9)</f>
        <v>-9999.9</v>
      </c>
      <c r="AC126" s="243" t="str">
        <f>IF(ISTEXT(Data!AI126),Data!AI126,"")</f>
        <v>M1</v>
      </c>
      <c r="AD126" s="278">
        <f>IF(ISNUMBER(Data!AD126),Data!AD126,-9999.9)</f>
        <v>-9999.9</v>
      </c>
      <c r="AE126" s="242" t="str">
        <f>IF(ISTEXT(Data!AE126),Data!AE126,"")</f>
        <v>M1</v>
      </c>
      <c r="AF126" s="277">
        <f>IF(ISNUMBER(Data!AF126),Data!AF126,-9999.9)</f>
        <v>-9999.9</v>
      </c>
      <c r="AG126" s="243" t="str">
        <f>IF(ISTEXT(Data!AG126),Data!AG126,"")</f>
        <v>M1</v>
      </c>
      <c r="AH126" s="278">
        <f>IF(ISNUMBER(Data!Z126),Data!Z126,-9999.9)</f>
        <v>-9999.9</v>
      </c>
      <c r="AI126" s="242" t="str">
        <f>IF(ISTEXT(Data!AA126),Data!AA126,"")</f>
        <v>M1</v>
      </c>
      <c r="AJ126" s="277">
        <v>-9999.9</v>
      </c>
      <c r="AK126" s="261" t="s">
        <v>117</v>
      </c>
      <c r="AL126" s="267" t="str">
        <f>IF(ISTEXT(Data!AJ126),Data!AJ126,"")</f>
        <v/>
      </c>
      <c r="AM126" s="267" t="str">
        <f>IF(ISTEXT(Data!AK126),Data!AK126,"")</f>
        <v/>
      </c>
      <c r="AN126" s="267" t="str">
        <f>IF(ISTEXT(Data!AL126),Data!AL126,"")</f>
        <v/>
      </c>
      <c r="AO126" s="267" t="str">
        <f>IF(ISTEXT(Data!AM126),Data!AM126,"")</f>
        <v/>
      </c>
      <c r="AP126" s="267" t="str">
        <f>IF(ISTEXT(Data!AN126),Data!AN126,"")</f>
        <v/>
      </c>
      <c r="AQ126" s="267" t="str">
        <f>IF(ISTEXT(Data!AO126),Data!AO126,"")</f>
        <v/>
      </c>
    </row>
    <row r="127" spans="1:43" x14ac:dyDescent="0.2">
      <c r="A127" s="120" t="str">
        <f>IF(ISTEXT(Data!A127),Data!A127,"")</f>
        <v>DEU96019</v>
      </c>
      <c r="B127" s="250">
        <f>IF(ISREF(Data!B127),Data!B127,"")</f>
        <v>35135</v>
      </c>
      <c r="C127" s="244">
        <v>0.27083333333333298</v>
      </c>
      <c r="D127" s="250">
        <f>IF(ISREF(Data!D127),Data!D127,"")</f>
        <v>35136</v>
      </c>
      <c r="E127" s="244">
        <v>0.27083333333333298</v>
      </c>
      <c r="F127" s="245" t="str">
        <f>IF(ISTEXT(Data!G127),Data!G127,"")</f>
        <v>Snow</v>
      </c>
      <c r="G127" s="247" t="str">
        <f>IF(ISTEXT(Data!H127),Data!H127,"")</f>
        <v>Clean and Clear</v>
      </c>
      <c r="H127" s="246" t="str">
        <f>IF(ISTEXT(Data!I127),Data!I127,"")</f>
        <v/>
      </c>
      <c r="I127" s="248" t="str">
        <f>IF(ISTEXT(Data!J127),Data!J127,"")</f>
        <v/>
      </c>
      <c r="J127" s="273">
        <f>IF(ISNUMBER(Data!K127),Data!K127,-9999.9)</f>
        <v>4.5999999999999996</v>
      </c>
      <c r="K127" s="242" t="str">
        <f>IF(ISTEXT(Data!L127),Data!L127,"")</f>
        <v>V0</v>
      </c>
      <c r="L127" s="285">
        <f>IF(ISNUMBER(Data!N127),Data!N127,-9999.9)</f>
        <v>4.5194999999999999</v>
      </c>
      <c r="M127" s="243" t="str">
        <f>IF(ISTEXT(Data!O127),Data!O127,"")</f>
        <v>V0</v>
      </c>
      <c r="N127" s="278">
        <f>IF(ISNUMBER(Data!P127),Data!P127,-9999.9)</f>
        <v>4.1399999999999997</v>
      </c>
      <c r="O127" s="242" t="str">
        <f>IF(ISTEXT(Data!S127),Data!S127,"")</f>
        <v>V0</v>
      </c>
      <c r="P127" s="277">
        <f>IF(ISNUMBER(Data!R127),Data!R127,-9999.9)</f>
        <v>48.4</v>
      </c>
      <c r="Q127" s="243" t="str">
        <f>IF(ISTEXT(Data!S127),Data!S127,"")</f>
        <v>V0</v>
      </c>
      <c r="R127" s="278">
        <v>-9999.9</v>
      </c>
      <c r="S127" s="262" t="s">
        <v>117</v>
      </c>
      <c r="T127" s="277">
        <f>IF((Data!X127&gt;0),Data!X127*96.062/32.064,-9999.9)</f>
        <v>3.1670000000000003</v>
      </c>
      <c r="U127" s="243" t="str">
        <f>IF(ISTEXT(Data!Y127),Data!Y127,"")</f>
        <v>V0</v>
      </c>
      <c r="V127" s="277">
        <f>IF((Data!AB127&gt;T568),Data!AB127*18.039/14.0067,-9999.9)</f>
        <v>1.423</v>
      </c>
      <c r="W127" s="242" t="str">
        <f>IF(ISTEXT(Data!AC127),Data!AC127,"")</f>
        <v>V0</v>
      </c>
      <c r="X127" s="277">
        <f>IF((Data!V127&gt;0),(Data!V127*62.005/14.0067),-9999.9)</f>
        <v>6.6769999999999996</v>
      </c>
      <c r="Y127" s="243" t="str">
        <f>IF(ISTEXT(Data!W127),Data!W127,"")</f>
        <v>V0</v>
      </c>
      <c r="Z127" s="278">
        <f>IF(ISNUMBER(Data!T127),Data!T127,-9999.9)</f>
        <v>0.246</v>
      </c>
      <c r="AA127" s="242" t="str">
        <f>IF(ISTEXT(Data!U127),Data!U127,"")</f>
        <v>V0</v>
      </c>
      <c r="AB127" s="277">
        <f>IF(ISNUMBER(Data!AH127),Data!AH127,-9999.9)</f>
        <v>1.3859999999999999</v>
      </c>
      <c r="AC127" s="243" t="str">
        <f>IF(ISTEXT(Data!AI127),Data!AI127,"")</f>
        <v>V0</v>
      </c>
      <c r="AD127" s="278">
        <f>IF(ISNUMBER(Data!AD127),Data!AD127,-9999.9)</f>
        <v>9.5000000000000001E-2</v>
      </c>
      <c r="AE127" s="242" t="str">
        <f>IF(ISTEXT(Data!AE127),Data!AE127,"")</f>
        <v>V0</v>
      </c>
      <c r="AF127" s="277">
        <f>IF(ISNUMBER(Data!AF127),Data!AF127,-9999.9)</f>
        <v>8.5000000000000006E-2</v>
      </c>
      <c r="AG127" s="243" t="str">
        <f>IF(ISTEXT(Data!AG127),Data!AG127,"")</f>
        <v>V0</v>
      </c>
      <c r="AH127" s="278">
        <f>IF(ISNUMBER(Data!Z127),Data!Z127,-9999.9)</f>
        <v>0.28699999999999998</v>
      </c>
      <c r="AI127" s="242" t="str">
        <f>IF(ISTEXT(Data!AA127),Data!AA127,"")</f>
        <v>V0</v>
      </c>
      <c r="AJ127" s="277">
        <v>-9999.9</v>
      </c>
      <c r="AK127" s="261" t="s">
        <v>117</v>
      </c>
      <c r="AL127" s="267" t="str">
        <f>IF(ISTEXT(Data!AJ127),Data!AJ127,"")</f>
        <v/>
      </c>
      <c r="AM127" s="267" t="str">
        <f>IF(ISTEXT(Data!AK127),Data!AK127,"")</f>
        <v/>
      </c>
      <c r="AN127" s="267" t="str">
        <f>IF(ISTEXT(Data!AL127),Data!AL127,"")</f>
        <v/>
      </c>
      <c r="AO127" s="267" t="str">
        <f>IF(ISTEXT(Data!AM127),Data!AM127,"")</f>
        <v/>
      </c>
      <c r="AP127" s="267" t="str">
        <f>IF(ISTEXT(Data!AN127),Data!AN127,"")</f>
        <v/>
      </c>
      <c r="AQ127" s="267" t="str">
        <f>IF(ISTEXT(Data!AO127),Data!AO127,"")</f>
        <v/>
      </c>
    </row>
    <row r="128" spans="1:43" x14ac:dyDescent="0.2">
      <c r="A128" s="120" t="str">
        <f>IF(ISTEXT(Data!A128),Data!A128,"")</f>
        <v>DEU96020</v>
      </c>
      <c r="B128" s="250">
        <f>IF(ISREF(Data!B128),Data!B128,"")</f>
        <v>35136</v>
      </c>
      <c r="C128" s="244">
        <v>0.27083333333333298</v>
      </c>
      <c r="D128" s="250">
        <f>IF(ISREF(Data!D128),Data!D128,"")</f>
        <v>35137</v>
      </c>
      <c r="E128" s="244">
        <v>0.27083333333333298</v>
      </c>
      <c r="F128" s="245" t="str">
        <f>IF(ISTEXT(Data!G128),Data!G128,"")</f>
        <v>Snow</v>
      </c>
      <c r="G128" s="247" t="str">
        <f>IF(ISTEXT(Data!H128),Data!H128,"")</f>
        <v>Clean and Clear</v>
      </c>
      <c r="H128" s="246" t="str">
        <f>IF(ISTEXT(Data!I128),Data!I128,"")</f>
        <v/>
      </c>
      <c r="I128" s="248" t="str">
        <f>IF(ISTEXT(Data!J128),Data!J128,"")</f>
        <v/>
      </c>
      <c r="J128" s="273">
        <f>IF(ISNUMBER(Data!K128),Data!K128,-9999.9)</f>
        <v>0.2</v>
      </c>
      <c r="K128" s="242" t="str">
        <f>IF(ISTEXT(Data!L128),Data!L128,"")</f>
        <v>V0</v>
      </c>
      <c r="L128" s="285">
        <f>IF(ISNUMBER(Data!N128),Data!N128,-9999.9)</f>
        <v>0.6532</v>
      </c>
      <c r="M128" s="243" t="str">
        <f>IF(ISTEXT(Data!O128),Data!O128,"")</f>
        <v>V0</v>
      </c>
      <c r="N128" s="278">
        <f>IF(ISNUMBER(Data!P128),Data!P128,-9999.9)</f>
        <v>4.2300000000000004</v>
      </c>
      <c r="O128" s="242" t="str">
        <f>IF(ISTEXT(Data!S128),Data!S128,"")</f>
        <v>V0</v>
      </c>
      <c r="P128" s="277">
        <f>IF(ISNUMBER(Data!R128),Data!R128,-9999.9)</f>
        <v>42.7</v>
      </c>
      <c r="Q128" s="243" t="str">
        <f>IF(ISTEXT(Data!S128),Data!S128,"")</f>
        <v>V0</v>
      </c>
      <c r="R128" s="278">
        <v>-9999.9</v>
      </c>
      <c r="S128" s="262" t="s">
        <v>117</v>
      </c>
      <c r="T128" s="277">
        <f>IF((Data!X128&gt;0),Data!X128*96.062/32.064,-9999.9)</f>
        <v>1.083</v>
      </c>
      <c r="U128" s="243" t="str">
        <f>IF(ISTEXT(Data!Y128),Data!Y128,"")</f>
        <v>V0</v>
      </c>
      <c r="V128" s="277">
        <f>IF((Data!AB128&gt;T569),Data!AB128*18.039/14.0067,-9999.9)</f>
        <v>0.41299999999999998</v>
      </c>
      <c r="W128" s="242" t="str">
        <f>IF(ISTEXT(Data!AC128),Data!AC128,"")</f>
        <v>V0</v>
      </c>
      <c r="X128" s="277">
        <f>IF((Data!V128&gt;0),(Data!V128*62.005/14.0067),-9999.9)</f>
        <v>4.9930000000000003</v>
      </c>
      <c r="Y128" s="243" t="str">
        <f>IF(ISTEXT(Data!W128),Data!W128,"")</f>
        <v>V0</v>
      </c>
      <c r="Z128" s="278">
        <f>IF(ISNUMBER(Data!T128),Data!T128,-9999.9)</f>
        <v>2.452</v>
      </c>
      <c r="AA128" s="242" t="str">
        <f>IF(ISTEXT(Data!U128),Data!U128,"")</f>
        <v>V0</v>
      </c>
      <c r="AB128" s="277">
        <f>IF(ISNUMBER(Data!AH128),Data!AH128,-9999.9)</f>
        <v>0.45600000000000002</v>
      </c>
      <c r="AC128" s="243" t="str">
        <f>IF(ISTEXT(Data!AI128),Data!AI128,"")</f>
        <v>V0</v>
      </c>
      <c r="AD128" s="278">
        <f>IF(ISNUMBER(Data!AD128),Data!AD128,-9999.9)</f>
        <v>0.11799999999999999</v>
      </c>
      <c r="AE128" s="242" t="str">
        <f>IF(ISTEXT(Data!AE128),Data!AE128,"")</f>
        <v>V0</v>
      </c>
      <c r="AF128" s="277">
        <f>IF(ISNUMBER(Data!AF128),Data!AF128,-9999.9)</f>
        <v>0.08</v>
      </c>
      <c r="AG128" s="243" t="str">
        <f>IF(ISTEXT(Data!AG128),Data!AG128,"")</f>
        <v>V0</v>
      </c>
      <c r="AH128" s="278">
        <f>IF(ISNUMBER(Data!Z128),Data!Z128,-9999.9)</f>
        <v>1.3640000000000001</v>
      </c>
      <c r="AI128" s="242" t="str">
        <f>IF(ISTEXT(Data!AA128),Data!AA128,"")</f>
        <v>V0</v>
      </c>
      <c r="AJ128" s="277">
        <v>-9999.9</v>
      </c>
      <c r="AK128" s="261" t="s">
        <v>117</v>
      </c>
      <c r="AL128" s="267" t="str">
        <f>IF(ISTEXT(Data!AJ128),Data!AJ128,"")</f>
        <v/>
      </c>
      <c r="AM128" s="267" t="str">
        <f>IF(ISTEXT(Data!AK128),Data!AK128,"")</f>
        <v/>
      </c>
      <c r="AN128" s="267" t="str">
        <f>IF(ISTEXT(Data!AL128),Data!AL128,"")</f>
        <v/>
      </c>
      <c r="AO128" s="267" t="str">
        <f>IF(ISTEXT(Data!AM128),Data!AM128,"")</f>
        <v/>
      </c>
      <c r="AP128" s="267" t="str">
        <f>IF(ISTEXT(Data!AN128),Data!AN128,"")</f>
        <v/>
      </c>
      <c r="AQ128" s="267" t="str">
        <f>IF(ISTEXT(Data!AO128),Data!AO128,"")</f>
        <v/>
      </c>
    </row>
    <row r="129" spans="1:43" x14ac:dyDescent="0.2">
      <c r="A129" s="120" t="str">
        <f>IF(ISTEXT(Data!A129),Data!A129,"")</f>
        <v/>
      </c>
      <c r="B129" s="250">
        <f>IF(ISREF(Data!B129),Data!B129,"")</f>
        <v>35137</v>
      </c>
      <c r="C129" s="244">
        <v>0.27083333333333298</v>
      </c>
      <c r="D129" s="250">
        <f>IF(ISREF(Data!D129),Data!D129,"")</f>
        <v>35138</v>
      </c>
      <c r="E129" s="244">
        <v>0.27083333333333298</v>
      </c>
      <c r="F129" s="245" t="str">
        <f>IF(ISTEXT(Data!G129),Data!G129,"")</f>
        <v>No Precipitation Occurred</v>
      </c>
      <c r="G129" s="247" t="str">
        <f>IF(ISTEXT(Data!H129),Data!H129,"")</f>
        <v/>
      </c>
      <c r="H129" s="246" t="str">
        <f>IF(ISTEXT(Data!I129),Data!I129,"")</f>
        <v/>
      </c>
      <c r="I129" s="248" t="str">
        <f>IF(ISTEXT(Data!J129),Data!J129,"")</f>
        <v/>
      </c>
      <c r="J129" s="273">
        <f>IF(ISNUMBER(Data!K129),Data!K129,-9999.9)</f>
        <v>-9999.9</v>
      </c>
      <c r="K129" s="242" t="str">
        <f>IF(ISTEXT(Data!L129),Data!L129,"")</f>
        <v>M1</v>
      </c>
      <c r="L129" s="285">
        <f>IF(ISNUMBER(Data!N129),Data!N129,-9999.9)</f>
        <v>-9999.9</v>
      </c>
      <c r="M129" s="243" t="str">
        <f>IF(ISTEXT(Data!O129),Data!O129,"")</f>
        <v>M1</v>
      </c>
      <c r="N129" s="278">
        <f>IF(ISNUMBER(Data!P129),Data!P129,-9999.9)</f>
        <v>-9999.9</v>
      </c>
      <c r="O129" s="242" t="str">
        <f>IF(ISTEXT(Data!S129),Data!S129,"")</f>
        <v>M1</v>
      </c>
      <c r="P129" s="277">
        <f>IF(ISNUMBER(Data!R129),Data!R129,-9999.9)</f>
        <v>-9999.9</v>
      </c>
      <c r="Q129" s="243" t="str">
        <f>IF(ISTEXT(Data!S129),Data!S129,"")</f>
        <v>M1</v>
      </c>
      <c r="R129" s="278">
        <v>-9999.9</v>
      </c>
      <c r="S129" s="262" t="s">
        <v>117</v>
      </c>
      <c r="T129" s="277">
        <f>IF((Data!X129&gt;0),Data!X129*96.062/32.064,-9999.9)</f>
        <v>-9999.9</v>
      </c>
      <c r="U129" s="243" t="str">
        <f>IF(ISTEXT(Data!Y129),Data!Y129,"")</f>
        <v>M1</v>
      </c>
      <c r="V129" s="277">
        <f>IF((Data!AB129&gt;T570),Data!AB129*18.039/14.0067,-9999.9)</f>
        <v>-9999.9</v>
      </c>
      <c r="W129" s="242" t="str">
        <f>IF(ISTEXT(Data!AC129),Data!AC129,"")</f>
        <v>M1</v>
      </c>
      <c r="X129" s="277">
        <f>IF((Data!V129&gt;0),(Data!V129*62.005/14.0067),-9999.9)</f>
        <v>-9999.9</v>
      </c>
      <c r="Y129" s="243" t="str">
        <f>IF(ISTEXT(Data!W129),Data!W129,"")</f>
        <v>M1</v>
      </c>
      <c r="Z129" s="278">
        <f>IF(ISNUMBER(Data!T129),Data!T129,-9999.9)</f>
        <v>-9999.9</v>
      </c>
      <c r="AA129" s="242" t="str">
        <f>IF(ISTEXT(Data!U129),Data!U129,"")</f>
        <v>M1</v>
      </c>
      <c r="AB129" s="277">
        <f>IF(ISNUMBER(Data!AH129),Data!AH129,-9999.9)</f>
        <v>-9999.9</v>
      </c>
      <c r="AC129" s="243" t="str">
        <f>IF(ISTEXT(Data!AI129),Data!AI129,"")</f>
        <v>M1</v>
      </c>
      <c r="AD129" s="278">
        <f>IF(ISNUMBER(Data!AD129),Data!AD129,-9999.9)</f>
        <v>-9999.9</v>
      </c>
      <c r="AE129" s="242" t="str">
        <f>IF(ISTEXT(Data!AE129),Data!AE129,"")</f>
        <v>M1</v>
      </c>
      <c r="AF129" s="277">
        <f>IF(ISNUMBER(Data!AF129),Data!AF129,-9999.9)</f>
        <v>-9999.9</v>
      </c>
      <c r="AG129" s="243" t="str">
        <f>IF(ISTEXT(Data!AG129),Data!AG129,"")</f>
        <v>M1</v>
      </c>
      <c r="AH129" s="278">
        <f>IF(ISNUMBER(Data!Z129),Data!Z129,-9999.9)</f>
        <v>-9999.9</v>
      </c>
      <c r="AI129" s="242" t="str">
        <f>IF(ISTEXT(Data!AA129),Data!AA129,"")</f>
        <v>M1</v>
      </c>
      <c r="AJ129" s="277">
        <v>-9999.9</v>
      </c>
      <c r="AK129" s="261" t="s">
        <v>117</v>
      </c>
      <c r="AL129" s="267" t="str">
        <f>IF(ISTEXT(Data!AJ129),Data!AJ129,"")</f>
        <v/>
      </c>
      <c r="AM129" s="267" t="str">
        <f>IF(ISTEXT(Data!AK129),Data!AK129,"")</f>
        <v/>
      </c>
      <c r="AN129" s="267" t="str">
        <f>IF(ISTEXT(Data!AL129),Data!AL129,"")</f>
        <v/>
      </c>
      <c r="AO129" s="267" t="str">
        <f>IF(ISTEXT(Data!AM129),Data!AM129,"")</f>
        <v/>
      </c>
      <c r="AP129" s="267" t="str">
        <f>IF(ISTEXT(Data!AN129),Data!AN129,"")</f>
        <v/>
      </c>
      <c r="AQ129" s="267" t="str">
        <f>IF(ISTEXT(Data!AO129),Data!AO129,"")</f>
        <v/>
      </c>
    </row>
    <row r="130" spans="1:43" x14ac:dyDescent="0.2">
      <c r="A130" s="120" t="str">
        <f>IF(ISTEXT(Data!A130),Data!A130,"")</f>
        <v/>
      </c>
      <c r="B130" s="250">
        <f>IF(ISREF(Data!B130),Data!B130,"")</f>
        <v>35138</v>
      </c>
      <c r="C130" s="244">
        <v>0.27083333333333298</v>
      </c>
      <c r="D130" s="250">
        <f>IF(ISREF(Data!D130),Data!D130,"")</f>
        <v>35139</v>
      </c>
      <c r="E130" s="244">
        <v>0.27083333333333298</v>
      </c>
      <c r="F130" s="245" t="str">
        <f>IF(ISTEXT(Data!G130),Data!G130,"")</f>
        <v>No Precipitation Occurred</v>
      </c>
      <c r="G130" s="247" t="str">
        <f>IF(ISTEXT(Data!H130),Data!H130,"")</f>
        <v/>
      </c>
      <c r="H130" s="246" t="str">
        <f>IF(ISTEXT(Data!I130),Data!I130,"")</f>
        <v/>
      </c>
      <c r="I130" s="248" t="str">
        <f>IF(ISTEXT(Data!J130),Data!J130,"")</f>
        <v/>
      </c>
      <c r="J130" s="273">
        <f>IF(ISNUMBER(Data!K130),Data!K130,-9999.9)</f>
        <v>-9999.9</v>
      </c>
      <c r="K130" s="242" t="str">
        <f>IF(ISTEXT(Data!L130),Data!L130,"")</f>
        <v>M1</v>
      </c>
      <c r="L130" s="285">
        <f>IF(ISNUMBER(Data!N130),Data!N130,-9999.9)</f>
        <v>-9999.9</v>
      </c>
      <c r="M130" s="243" t="str">
        <f>IF(ISTEXT(Data!O130),Data!O130,"")</f>
        <v>M1</v>
      </c>
      <c r="N130" s="278">
        <f>IF(ISNUMBER(Data!P130),Data!P130,-9999.9)</f>
        <v>-9999.9</v>
      </c>
      <c r="O130" s="242" t="str">
        <f>IF(ISTEXT(Data!S130),Data!S130,"")</f>
        <v>M1</v>
      </c>
      <c r="P130" s="277">
        <f>IF(ISNUMBER(Data!R130),Data!R130,-9999.9)</f>
        <v>-9999.9</v>
      </c>
      <c r="Q130" s="243" t="str">
        <f>IF(ISTEXT(Data!S130),Data!S130,"")</f>
        <v>M1</v>
      </c>
      <c r="R130" s="278">
        <v>-9999.9</v>
      </c>
      <c r="S130" s="262" t="s">
        <v>117</v>
      </c>
      <c r="T130" s="277">
        <f>IF((Data!X130&gt;0),Data!X130*96.062/32.064,-9999.9)</f>
        <v>-9999.9</v>
      </c>
      <c r="U130" s="243" t="str">
        <f>IF(ISTEXT(Data!Y130),Data!Y130,"")</f>
        <v>M1</v>
      </c>
      <c r="V130" s="277">
        <f>IF((Data!AB130&gt;T571),Data!AB130*18.039/14.0067,-9999.9)</f>
        <v>-9999.9</v>
      </c>
      <c r="W130" s="242" t="str">
        <f>IF(ISTEXT(Data!AC130),Data!AC130,"")</f>
        <v>M1</v>
      </c>
      <c r="X130" s="277">
        <f>IF((Data!V130&gt;0),(Data!V130*62.005/14.0067),-9999.9)</f>
        <v>-9999.9</v>
      </c>
      <c r="Y130" s="243" t="str">
        <f>IF(ISTEXT(Data!W130),Data!W130,"")</f>
        <v>M1</v>
      </c>
      <c r="Z130" s="278">
        <f>IF(ISNUMBER(Data!T130),Data!T130,-9999.9)</f>
        <v>-9999.9</v>
      </c>
      <c r="AA130" s="242" t="str">
        <f>IF(ISTEXT(Data!U130),Data!U130,"")</f>
        <v>M1</v>
      </c>
      <c r="AB130" s="277">
        <f>IF(ISNUMBER(Data!AH130),Data!AH130,-9999.9)</f>
        <v>-9999.9</v>
      </c>
      <c r="AC130" s="243" t="str">
        <f>IF(ISTEXT(Data!AI130),Data!AI130,"")</f>
        <v>M1</v>
      </c>
      <c r="AD130" s="278">
        <f>IF(ISNUMBER(Data!AD130),Data!AD130,-9999.9)</f>
        <v>-9999.9</v>
      </c>
      <c r="AE130" s="242" t="str">
        <f>IF(ISTEXT(Data!AE130),Data!AE130,"")</f>
        <v>M1</v>
      </c>
      <c r="AF130" s="277">
        <f>IF(ISNUMBER(Data!AF130),Data!AF130,-9999.9)</f>
        <v>-9999.9</v>
      </c>
      <c r="AG130" s="243" t="str">
        <f>IF(ISTEXT(Data!AG130),Data!AG130,"")</f>
        <v>M1</v>
      </c>
      <c r="AH130" s="278">
        <f>IF(ISNUMBER(Data!Z130),Data!Z130,-9999.9)</f>
        <v>-9999.9</v>
      </c>
      <c r="AI130" s="242" t="str">
        <f>IF(ISTEXT(Data!AA130),Data!AA130,"")</f>
        <v>M1</v>
      </c>
      <c r="AJ130" s="277">
        <v>-9999.9</v>
      </c>
      <c r="AK130" s="261" t="s">
        <v>117</v>
      </c>
      <c r="AL130" s="267" t="str">
        <f>IF(ISTEXT(Data!AJ130),Data!AJ130,"")</f>
        <v/>
      </c>
      <c r="AM130" s="267" t="str">
        <f>IF(ISTEXT(Data!AK130),Data!AK130,"")</f>
        <v/>
      </c>
      <c r="AN130" s="267" t="str">
        <f>IF(ISTEXT(Data!AL130),Data!AL130,"")</f>
        <v/>
      </c>
      <c r="AO130" s="267" t="str">
        <f>IF(ISTEXT(Data!AM130),Data!AM130,"")</f>
        <v/>
      </c>
      <c r="AP130" s="267" t="str">
        <f>IF(ISTEXT(Data!AN130),Data!AN130,"")</f>
        <v/>
      </c>
      <c r="AQ130" s="267" t="str">
        <f>IF(ISTEXT(Data!AO130),Data!AO130,"")</f>
        <v/>
      </c>
    </row>
    <row r="131" spans="1:43" x14ac:dyDescent="0.2">
      <c r="A131" s="120" t="str">
        <f>IF(ISTEXT(Data!A131),Data!A131,"")</f>
        <v/>
      </c>
      <c r="B131" s="250">
        <f>IF(ISREF(Data!B131),Data!B131,"")</f>
        <v>35139</v>
      </c>
      <c r="C131" s="244">
        <v>0.27083333333333298</v>
      </c>
      <c r="D131" s="250">
        <f>IF(ISREF(Data!D131),Data!D131,"")</f>
        <v>35140</v>
      </c>
      <c r="E131" s="244">
        <v>0.27083333333333298</v>
      </c>
      <c r="F131" s="245" t="str">
        <f>IF(ISTEXT(Data!G131),Data!G131,"")</f>
        <v>No Precipitation Occurred</v>
      </c>
      <c r="G131" s="247" t="str">
        <f>IF(ISTEXT(Data!H131),Data!H131,"")</f>
        <v/>
      </c>
      <c r="H131" s="246" t="str">
        <f>IF(ISTEXT(Data!I131),Data!I131,"")</f>
        <v/>
      </c>
      <c r="I131" s="248" t="str">
        <f>IF(ISTEXT(Data!J131),Data!J131,"")</f>
        <v/>
      </c>
      <c r="J131" s="273">
        <f>IF(ISNUMBER(Data!K131),Data!K131,-9999.9)</f>
        <v>-9999.9</v>
      </c>
      <c r="K131" s="242" t="str">
        <f>IF(ISTEXT(Data!L131),Data!L131,"")</f>
        <v>M1</v>
      </c>
      <c r="L131" s="285">
        <f>IF(ISNUMBER(Data!N131),Data!N131,-9999.9)</f>
        <v>-9999.9</v>
      </c>
      <c r="M131" s="243" t="str">
        <f>IF(ISTEXT(Data!O131),Data!O131,"")</f>
        <v>M1</v>
      </c>
      <c r="N131" s="278">
        <f>IF(ISNUMBER(Data!P131),Data!P131,-9999.9)</f>
        <v>-9999.9</v>
      </c>
      <c r="O131" s="242" t="str">
        <f>IF(ISTEXT(Data!S131),Data!S131,"")</f>
        <v>M1</v>
      </c>
      <c r="P131" s="277">
        <f>IF(ISNUMBER(Data!R131),Data!R131,-9999.9)</f>
        <v>-9999.9</v>
      </c>
      <c r="Q131" s="243" t="str">
        <f>IF(ISTEXT(Data!S131),Data!S131,"")</f>
        <v>M1</v>
      </c>
      <c r="R131" s="278">
        <v>-9999.9</v>
      </c>
      <c r="S131" s="262" t="s">
        <v>117</v>
      </c>
      <c r="T131" s="277">
        <f>IF((Data!X131&gt;0),Data!X131*96.062/32.064,-9999.9)</f>
        <v>-9999.9</v>
      </c>
      <c r="U131" s="243" t="str">
        <f>IF(ISTEXT(Data!Y131),Data!Y131,"")</f>
        <v>M1</v>
      </c>
      <c r="V131" s="277">
        <f>IF((Data!AB131&gt;T572),Data!AB131*18.039/14.0067,-9999.9)</f>
        <v>-9999.9</v>
      </c>
      <c r="W131" s="242" t="str">
        <f>IF(ISTEXT(Data!AC131),Data!AC131,"")</f>
        <v>M1</v>
      </c>
      <c r="X131" s="277">
        <f>IF((Data!V131&gt;0),(Data!V131*62.005/14.0067),-9999.9)</f>
        <v>-9999.9</v>
      </c>
      <c r="Y131" s="243" t="str">
        <f>IF(ISTEXT(Data!W131),Data!W131,"")</f>
        <v>M1</v>
      </c>
      <c r="Z131" s="278">
        <f>IF(ISNUMBER(Data!T131),Data!T131,-9999.9)</f>
        <v>-9999.9</v>
      </c>
      <c r="AA131" s="242" t="str">
        <f>IF(ISTEXT(Data!U131),Data!U131,"")</f>
        <v>M1</v>
      </c>
      <c r="AB131" s="277">
        <f>IF(ISNUMBER(Data!AH131),Data!AH131,-9999.9)</f>
        <v>-9999.9</v>
      </c>
      <c r="AC131" s="243" t="str">
        <f>IF(ISTEXT(Data!AI131),Data!AI131,"")</f>
        <v>M1</v>
      </c>
      <c r="AD131" s="278">
        <f>IF(ISNUMBER(Data!AD131),Data!AD131,-9999.9)</f>
        <v>-9999.9</v>
      </c>
      <c r="AE131" s="242" t="str">
        <f>IF(ISTEXT(Data!AE131),Data!AE131,"")</f>
        <v>M1</v>
      </c>
      <c r="AF131" s="277">
        <f>IF(ISNUMBER(Data!AF131),Data!AF131,-9999.9)</f>
        <v>-9999.9</v>
      </c>
      <c r="AG131" s="243" t="str">
        <f>IF(ISTEXT(Data!AG131),Data!AG131,"")</f>
        <v>M1</v>
      </c>
      <c r="AH131" s="278">
        <f>IF(ISNUMBER(Data!Z131),Data!Z131,-9999.9)</f>
        <v>-9999.9</v>
      </c>
      <c r="AI131" s="242" t="str">
        <f>IF(ISTEXT(Data!AA131),Data!AA131,"")</f>
        <v>M1</v>
      </c>
      <c r="AJ131" s="277">
        <v>-9999.9</v>
      </c>
      <c r="AK131" s="261" t="s">
        <v>117</v>
      </c>
      <c r="AL131" s="267" t="str">
        <f>IF(ISTEXT(Data!AJ131),Data!AJ131,"")</f>
        <v/>
      </c>
      <c r="AM131" s="267" t="str">
        <f>IF(ISTEXT(Data!AK131),Data!AK131,"")</f>
        <v/>
      </c>
      <c r="AN131" s="267" t="str">
        <f>IF(ISTEXT(Data!AL131),Data!AL131,"")</f>
        <v/>
      </c>
      <c r="AO131" s="267" t="str">
        <f>IF(ISTEXT(Data!AM131),Data!AM131,"")</f>
        <v/>
      </c>
      <c r="AP131" s="267" t="str">
        <f>IF(ISTEXT(Data!AN131),Data!AN131,"")</f>
        <v/>
      </c>
      <c r="AQ131" s="267" t="str">
        <f>IF(ISTEXT(Data!AO131),Data!AO131,"")</f>
        <v/>
      </c>
    </row>
    <row r="132" spans="1:43" x14ac:dyDescent="0.2">
      <c r="A132" s="120" t="str">
        <f>IF(ISTEXT(Data!A132),Data!A132,"")</f>
        <v/>
      </c>
      <c r="B132" s="250">
        <f>IF(ISREF(Data!B132),Data!B132,"")</f>
        <v>35140</v>
      </c>
      <c r="C132" s="244">
        <v>0.27083333333333298</v>
      </c>
      <c r="D132" s="250">
        <f>IF(ISREF(Data!D132),Data!D132,"")</f>
        <v>35141</v>
      </c>
      <c r="E132" s="244">
        <v>0.27083333333333298</v>
      </c>
      <c r="F132" s="245" t="str">
        <f>IF(ISTEXT(Data!G132),Data!G132,"")</f>
        <v>No Precipitation Occurred</v>
      </c>
      <c r="G132" s="247" t="str">
        <f>IF(ISTEXT(Data!H132),Data!H132,"")</f>
        <v/>
      </c>
      <c r="H132" s="246" t="str">
        <f>IF(ISTEXT(Data!I132),Data!I132,"")</f>
        <v/>
      </c>
      <c r="I132" s="248" t="str">
        <f>IF(ISTEXT(Data!J132),Data!J132,"")</f>
        <v/>
      </c>
      <c r="J132" s="273">
        <f>IF(ISNUMBER(Data!K132),Data!K132,-9999.9)</f>
        <v>-9999.9</v>
      </c>
      <c r="K132" s="242" t="str">
        <f>IF(ISTEXT(Data!L132),Data!L132,"")</f>
        <v>M1</v>
      </c>
      <c r="L132" s="285">
        <f>IF(ISNUMBER(Data!N132),Data!N132,-9999.9)</f>
        <v>-9999.9</v>
      </c>
      <c r="M132" s="243" t="str">
        <f>IF(ISTEXT(Data!O132),Data!O132,"")</f>
        <v>M1</v>
      </c>
      <c r="N132" s="278">
        <f>IF(ISNUMBER(Data!P132),Data!P132,-9999.9)</f>
        <v>-9999.9</v>
      </c>
      <c r="O132" s="242" t="str">
        <f>IF(ISTEXT(Data!S132),Data!S132,"")</f>
        <v>M1</v>
      </c>
      <c r="P132" s="277">
        <f>IF(ISNUMBER(Data!R132),Data!R132,-9999.9)</f>
        <v>-9999.9</v>
      </c>
      <c r="Q132" s="243" t="str">
        <f>IF(ISTEXT(Data!S132),Data!S132,"")</f>
        <v>M1</v>
      </c>
      <c r="R132" s="278">
        <v>-9999.9</v>
      </c>
      <c r="S132" s="262" t="s">
        <v>117</v>
      </c>
      <c r="T132" s="277">
        <f>IF((Data!X132&gt;0),Data!X132*96.062/32.064,-9999.9)</f>
        <v>-9999.9</v>
      </c>
      <c r="U132" s="243" t="str">
        <f>IF(ISTEXT(Data!Y132),Data!Y132,"")</f>
        <v>M1</v>
      </c>
      <c r="V132" s="277">
        <f>IF((Data!AB132&gt;T573),Data!AB132*18.039/14.0067,-9999.9)</f>
        <v>-9999.9</v>
      </c>
      <c r="W132" s="242" t="str">
        <f>IF(ISTEXT(Data!AC132),Data!AC132,"")</f>
        <v>M1</v>
      </c>
      <c r="X132" s="277">
        <f>IF((Data!V132&gt;0),(Data!V132*62.005/14.0067),-9999.9)</f>
        <v>-9999.9</v>
      </c>
      <c r="Y132" s="243" t="str">
        <f>IF(ISTEXT(Data!W132),Data!W132,"")</f>
        <v>M1</v>
      </c>
      <c r="Z132" s="278">
        <f>IF(ISNUMBER(Data!T132),Data!T132,-9999.9)</f>
        <v>-9999.9</v>
      </c>
      <c r="AA132" s="242" t="str">
        <f>IF(ISTEXT(Data!U132),Data!U132,"")</f>
        <v>M1</v>
      </c>
      <c r="AB132" s="277">
        <f>IF(ISNUMBER(Data!AH132),Data!AH132,-9999.9)</f>
        <v>-9999.9</v>
      </c>
      <c r="AC132" s="243" t="str">
        <f>IF(ISTEXT(Data!AI132),Data!AI132,"")</f>
        <v>M1</v>
      </c>
      <c r="AD132" s="278">
        <f>IF(ISNUMBER(Data!AD132),Data!AD132,-9999.9)</f>
        <v>-9999.9</v>
      </c>
      <c r="AE132" s="242" t="str">
        <f>IF(ISTEXT(Data!AE132),Data!AE132,"")</f>
        <v>M1</v>
      </c>
      <c r="AF132" s="277">
        <f>IF(ISNUMBER(Data!AF132),Data!AF132,-9999.9)</f>
        <v>-9999.9</v>
      </c>
      <c r="AG132" s="243" t="str">
        <f>IF(ISTEXT(Data!AG132),Data!AG132,"")</f>
        <v>M1</v>
      </c>
      <c r="AH132" s="278">
        <f>IF(ISNUMBER(Data!Z132),Data!Z132,-9999.9)</f>
        <v>-9999.9</v>
      </c>
      <c r="AI132" s="242" t="str">
        <f>IF(ISTEXT(Data!AA132),Data!AA132,"")</f>
        <v>M1</v>
      </c>
      <c r="AJ132" s="277">
        <v>-9999.9</v>
      </c>
      <c r="AK132" s="261" t="s">
        <v>117</v>
      </c>
      <c r="AL132" s="267" t="str">
        <f>IF(ISTEXT(Data!AJ132),Data!AJ132,"")</f>
        <v/>
      </c>
      <c r="AM132" s="267" t="str">
        <f>IF(ISTEXT(Data!AK132),Data!AK132,"")</f>
        <v/>
      </c>
      <c r="AN132" s="267" t="str">
        <f>IF(ISTEXT(Data!AL132),Data!AL132,"")</f>
        <v/>
      </c>
      <c r="AO132" s="267" t="str">
        <f>IF(ISTEXT(Data!AM132),Data!AM132,"")</f>
        <v/>
      </c>
      <c r="AP132" s="267" t="str">
        <f>IF(ISTEXT(Data!AN132),Data!AN132,"")</f>
        <v/>
      </c>
      <c r="AQ132" s="267" t="str">
        <f>IF(ISTEXT(Data!AO132),Data!AO132,"")</f>
        <v/>
      </c>
    </row>
    <row r="133" spans="1:43" x14ac:dyDescent="0.2">
      <c r="A133" s="120" t="str">
        <f>IF(ISTEXT(Data!A133),Data!A133,"")</f>
        <v/>
      </c>
      <c r="B133" s="250">
        <f>IF(ISREF(Data!B133),Data!B133,"")</f>
        <v>35141</v>
      </c>
      <c r="C133" s="244">
        <v>0.27083333333333298</v>
      </c>
      <c r="D133" s="250">
        <f>IF(ISREF(Data!D133),Data!D133,"")</f>
        <v>35142</v>
      </c>
      <c r="E133" s="244">
        <v>0.27083333333333298</v>
      </c>
      <c r="F133" s="245" t="str">
        <f>IF(ISTEXT(Data!G133),Data!G133,"")</f>
        <v>No Precipitation Occurred</v>
      </c>
      <c r="G133" s="247" t="str">
        <f>IF(ISTEXT(Data!H133),Data!H133,"")</f>
        <v/>
      </c>
      <c r="H133" s="246" t="str">
        <f>IF(ISTEXT(Data!I133),Data!I133,"")</f>
        <v/>
      </c>
      <c r="I133" s="248" t="str">
        <f>IF(ISTEXT(Data!J133),Data!J133,"")</f>
        <v/>
      </c>
      <c r="J133" s="273">
        <f>IF(ISNUMBER(Data!K133),Data!K133,-9999.9)</f>
        <v>-9999.9</v>
      </c>
      <c r="K133" s="242" t="str">
        <f>IF(ISTEXT(Data!L133),Data!L133,"")</f>
        <v>M1</v>
      </c>
      <c r="L133" s="285">
        <f>IF(ISNUMBER(Data!N133),Data!N133,-9999.9)</f>
        <v>-9999.9</v>
      </c>
      <c r="M133" s="243" t="str">
        <f>IF(ISTEXT(Data!O133),Data!O133,"")</f>
        <v>M1</v>
      </c>
      <c r="N133" s="278">
        <f>IF(ISNUMBER(Data!P133),Data!P133,-9999.9)</f>
        <v>-9999.9</v>
      </c>
      <c r="O133" s="242" t="str">
        <f>IF(ISTEXT(Data!S133),Data!S133,"")</f>
        <v>M1</v>
      </c>
      <c r="P133" s="277">
        <f>IF(ISNUMBER(Data!R133),Data!R133,-9999.9)</f>
        <v>-9999.9</v>
      </c>
      <c r="Q133" s="243" t="str">
        <f>IF(ISTEXT(Data!S133),Data!S133,"")</f>
        <v>M1</v>
      </c>
      <c r="R133" s="278">
        <v>-9999.9</v>
      </c>
      <c r="S133" s="262" t="s">
        <v>117</v>
      </c>
      <c r="T133" s="277">
        <f>IF((Data!X133&gt;0),Data!X133*96.062/32.064,-9999.9)</f>
        <v>-9999.9</v>
      </c>
      <c r="U133" s="243" t="str">
        <f>IF(ISTEXT(Data!Y133),Data!Y133,"")</f>
        <v>M1</v>
      </c>
      <c r="V133" s="277">
        <f>IF((Data!AB133&gt;T574),Data!AB133*18.039/14.0067,-9999.9)</f>
        <v>-9999.9</v>
      </c>
      <c r="W133" s="242" t="str">
        <f>IF(ISTEXT(Data!AC133),Data!AC133,"")</f>
        <v>M1</v>
      </c>
      <c r="X133" s="277">
        <f>IF((Data!V133&gt;0),(Data!V133*62.005/14.0067),-9999.9)</f>
        <v>-9999.9</v>
      </c>
      <c r="Y133" s="243" t="str">
        <f>IF(ISTEXT(Data!W133),Data!W133,"")</f>
        <v>M1</v>
      </c>
      <c r="Z133" s="278">
        <f>IF(ISNUMBER(Data!T133),Data!T133,-9999.9)</f>
        <v>-9999.9</v>
      </c>
      <c r="AA133" s="242" t="str">
        <f>IF(ISTEXT(Data!U133),Data!U133,"")</f>
        <v>M1</v>
      </c>
      <c r="AB133" s="277">
        <f>IF(ISNUMBER(Data!AH133),Data!AH133,-9999.9)</f>
        <v>-9999.9</v>
      </c>
      <c r="AC133" s="243" t="str">
        <f>IF(ISTEXT(Data!AI133),Data!AI133,"")</f>
        <v>M1</v>
      </c>
      <c r="AD133" s="278">
        <f>IF(ISNUMBER(Data!AD133),Data!AD133,-9999.9)</f>
        <v>-9999.9</v>
      </c>
      <c r="AE133" s="242" t="str">
        <f>IF(ISTEXT(Data!AE133),Data!AE133,"")</f>
        <v>M1</v>
      </c>
      <c r="AF133" s="277">
        <f>IF(ISNUMBER(Data!AF133),Data!AF133,-9999.9)</f>
        <v>-9999.9</v>
      </c>
      <c r="AG133" s="243" t="str">
        <f>IF(ISTEXT(Data!AG133),Data!AG133,"")</f>
        <v>M1</v>
      </c>
      <c r="AH133" s="278">
        <f>IF(ISNUMBER(Data!Z133),Data!Z133,-9999.9)</f>
        <v>-9999.9</v>
      </c>
      <c r="AI133" s="242" t="str">
        <f>IF(ISTEXT(Data!AA133),Data!AA133,"")</f>
        <v>M1</v>
      </c>
      <c r="AJ133" s="277">
        <v>-9999.9</v>
      </c>
      <c r="AK133" s="261" t="s">
        <v>117</v>
      </c>
      <c r="AL133" s="267" t="str">
        <f>IF(ISTEXT(Data!AJ133),Data!AJ133,"")</f>
        <v/>
      </c>
      <c r="AM133" s="267" t="str">
        <f>IF(ISTEXT(Data!AK133),Data!AK133,"")</f>
        <v/>
      </c>
      <c r="AN133" s="267" t="str">
        <f>IF(ISTEXT(Data!AL133),Data!AL133,"")</f>
        <v/>
      </c>
      <c r="AO133" s="267" t="str">
        <f>IF(ISTEXT(Data!AM133),Data!AM133,"")</f>
        <v/>
      </c>
      <c r="AP133" s="267" t="str">
        <f>IF(ISTEXT(Data!AN133),Data!AN133,"")</f>
        <v/>
      </c>
      <c r="AQ133" s="267" t="str">
        <f>IF(ISTEXT(Data!AO133),Data!AO133,"")</f>
        <v/>
      </c>
    </row>
    <row r="134" spans="1:43" x14ac:dyDescent="0.2">
      <c r="A134" s="120" t="str">
        <f>IF(ISTEXT(Data!A134),Data!A134,"")</f>
        <v/>
      </c>
      <c r="B134" s="250">
        <f>IF(ISREF(Data!B134),Data!B134,"")</f>
        <v>35142</v>
      </c>
      <c r="C134" s="244">
        <v>0.27083333333333298</v>
      </c>
      <c r="D134" s="250">
        <f>IF(ISREF(Data!D134),Data!D134,"")</f>
        <v>35143</v>
      </c>
      <c r="E134" s="244">
        <v>0.27083333333333298</v>
      </c>
      <c r="F134" s="245" t="str">
        <f>IF(ISTEXT(Data!G134),Data!G134,"")</f>
        <v>No Precipitation Occurred</v>
      </c>
      <c r="G134" s="247" t="str">
        <f>IF(ISTEXT(Data!H134),Data!H134,"")</f>
        <v/>
      </c>
      <c r="H134" s="246" t="str">
        <f>IF(ISTEXT(Data!I134),Data!I134,"")</f>
        <v/>
      </c>
      <c r="I134" s="248" t="str">
        <f>IF(ISTEXT(Data!J134),Data!J134,"")</f>
        <v/>
      </c>
      <c r="J134" s="273">
        <f>IF(ISNUMBER(Data!K134),Data!K134,-9999.9)</f>
        <v>-9999.9</v>
      </c>
      <c r="K134" s="242" t="str">
        <f>IF(ISTEXT(Data!L134),Data!L134,"")</f>
        <v>M1</v>
      </c>
      <c r="L134" s="285">
        <f>IF(ISNUMBER(Data!N134),Data!N134,-9999.9)</f>
        <v>-9999.9</v>
      </c>
      <c r="M134" s="243" t="str">
        <f>IF(ISTEXT(Data!O134),Data!O134,"")</f>
        <v>M1</v>
      </c>
      <c r="N134" s="278">
        <f>IF(ISNUMBER(Data!P134),Data!P134,-9999.9)</f>
        <v>-9999.9</v>
      </c>
      <c r="O134" s="242" t="str">
        <f>IF(ISTEXT(Data!S134),Data!S134,"")</f>
        <v>M1</v>
      </c>
      <c r="P134" s="277">
        <f>IF(ISNUMBER(Data!R134),Data!R134,-9999.9)</f>
        <v>-9999.9</v>
      </c>
      <c r="Q134" s="243" t="str">
        <f>IF(ISTEXT(Data!S134),Data!S134,"")</f>
        <v>M1</v>
      </c>
      <c r="R134" s="278">
        <v>-9999.9</v>
      </c>
      <c r="S134" s="262" t="s">
        <v>117</v>
      </c>
      <c r="T134" s="277">
        <f>IF((Data!X134&gt;0),Data!X134*96.062/32.064,-9999.9)</f>
        <v>-9999.9</v>
      </c>
      <c r="U134" s="243" t="str">
        <f>IF(ISTEXT(Data!Y134),Data!Y134,"")</f>
        <v>M1</v>
      </c>
      <c r="V134" s="277">
        <f>IF((Data!AB134&gt;T575),Data!AB134*18.039/14.0067,-9999.9)</f>
        <v>-9999.9</v>
      </c>
      <c r="W134" s="242" t="str">
        <f>IF(ISTEXT(Data!AC134),Data!AC134,"")</f>
        <v>M1</v>
      </c>
      <c r="X134" s="277">
        <f>IF((Data!V134&gt;0),(Data!V134*62.005/14.0067),-9999.9)</f>
        <v>-9999.9</v>
      </c>
      <c r="Y134" s="243" t="str">
        <f>IF(ISTEXT(Data!W134),Data!W134,"")</f>
        <v>M1</v>
      </c>
      <c r="Z134" s="278">
        <f>IF(ISNUMBER(Data!T134),Data!T134,-9999.9)</f>
        <v>-9999.9</v>
      </c>
      <c r="AA134" s="242" t="str">
        <f>IF(ISTEXT(Data!U134),Data!U134,"")</f>
        <v>M1</v>
      </c>
      <c r="AB134" s="277">
        <f>IF(ISNUMBER(Data!AH134),Data!AH134,-9999.9)</f>
        <v>-9999.9</v>
      </c>
      <c r="AC134" s="243" t="str">
        <f>IF(ISTEXT(Data!AI134),Data!AI134,"")</f>
        <v>M1</v>
      </c>
      <c r="AD134" s="278">
        <f>IF(ISNUMBER(Data!AD134),Data!AD134,-9999.9)</f>
        <v>-9999.9</v>
      </c>
      <c r="AE134" s="242" t="str">
        <f>IF(ISTEXT(Data!AE134),Data!AE134,"")</f>
        <v>M1</v>
      </c>
      <c r="AF134" s="277">
        <f>IF(ISNUMBER(Data!AF134),Data!AF134,-9999.9)</f>
        <v>-9999.9</v>
      </c>
      <c r="AG134" s="243" t="str">
        <f>IF(ISTEXT(Data!AG134),Data!AG134,"")</f>
        <v>M1</v>
      </c>
      <c r="AH134" s="278">
        <f>IF(ISNUMBER(Data!Z134),Data!Z134,-9999.9)</f>
        <v>-9999.9</v>
      </c>
      <c r="AI134" s="242" t="str">
        <f>IF(ISTEXT(Data!AA134),Data!AA134,"")</f>
        <v>M1</v>
      </c>
      <c r="AJ134" s="277">
        <v>-9999.9</v>
      </c>
      <c r="AK134" s="261" t="s">
        <v>117</v>
      </c>
      <c r="AL134" s="267" t="str">
        <f>IF(ISTEXT(Data!AJ134),Data!AJ134,"")</f>
        <v/>
      </c>
      <c r="AM134" s="267" t="str">
        <f>IF(ISTEXT(Data!AK134),Data!AK134,"")</f>
        <v/>
      </c>
      <c r="AN134" s="267" t="str">
        <f>IF(ISTEXT(Data!AL134),Data!AL134,"")</f>
        <v/>
      </c>
      <c r="AO134" s="267" t="str">
        <f>IF(ISTEXT(Data!AM134),Data!AM134,"")</f>
        <v/>
      </c>
      <c r="AP134" s="267" t="str">
        <f>IF(ISTEXT(Data!AN134),Data!AN134,"")</f>
        <v/>
      </c>
      <c r="AQ134" s="267" t="str">
        <f>IF(ISTEXT(Data!AO134),Data!AO134,"")</f>
        <v/>
      </c>
    </row>
    <row r="135" spans="1:43" x14ac:dyDescent="0.2">
      <c r="A135" s="120" t="str">
        <f>IF(ISTEXT(Data!A135),Data!A135,"")</f>
        <v/>
      </c>
      <c r="B135" s="250">
        <f>IF(ISREF(Data!B135),Data!B135,"")</f>
        <v>35143</v>
      </c>
      <c r="C135" s="244">
        <v>0.27083333333333298</v>
      </c>
      <c r="D135" s="250">
        <f>IF(ISREF(Data!D135),Data!D135,"")</f>
        <v>35144</v>
      </c>
      <c r="E135" s="244">
        <v>0.27083333333333298</v>
      </c>
      <c r="F135" s="245" t="str">
        <f>IF(ISTEXT(Data!G135),Data!G135,"")</f>
        <v>No Precipitation Occurred</v>
      </c>
      <c r="G135" s="247" t="str">
        <f>IF(ISTEXT(Data!H135),Data!H135,"")</f>
        <v/>
      </c>
      <c r="H135" s="246" t="str">
        <f>IF(ISTEXT(Data!I135),Data!I135,"")</f>
        <v/>
      </c>
      <c r="I135" s="248" t="str">
        <f>IF(ISTEXT(Data!J135),Data!J135,"")</f>
        <v/>
      </c>
      <c r="J135" s="273">
        <f>IF(ISNUMBER(Data!K135),Data!K135,-9999.9)</f>
        <v>-9999.9</v>
      </c>
      <c r="K135" s="242" t="str">
        <f>IF(ISTEXT(Data!L135),Data!L135,"")</f>
        <v>M1</v>
      </c>
      <c r="L135" s="285">
        <f>IF(ISNUMBER(Data!N135),Data!N135,-9999.9)</f>
        <v>-9999.9</v>
      </c>
      <c r="M135" s="243" t="str">
        <f>IF(ISTEXT(Data!O135),Data!O135,"")</f>
        <v>M1</v>
      </c>
      <c r="N135" s="278">
        <f>IF(ISNUMBER(Data!P135),Data!P135,-9999.9)</f>
        <v>-9999.9</v>
      </c>
      <c r="O135" s="242" t="str">
        <f>IF(ISTEXT(Data!Q135),Data!Q135,"")</f>
        <v>M1</v>
      </c>
      <c r="P135" s="277">
        <f>IF(ISNUMBER(Data!R135),Data!R135,-9999.9)</f>
        <v>-9999.9</v>
      </c>
      <c r="Q135" s="243" t="str">
        <f>IF(ISTEXT(Data!S135),Data!S135,"")</f>
        <v>M1</v>
      </c>
      <c r="R135" s="278">
        <v>-9999.9</v>
      </c>
      <c r="S135" s="262" t="s">
        <v>117</v>
      </c>
      <c r="T135" s="277">
        <f>IF((Data!X135&gt;0),Data!X135*96.062/32.064,-9999.9)</f>
        <v>-9999.9</v>
      </c>
      <c r="U135" s="243" t="str">
        <f>IF(ISTEXT(Data!Y135),Data!Y135,"")</f>
        <v>M1</v>
      </c>
      <c r="V135" s="277">
        <f>IF((Data!AB135&gt;T576),Data!AB135*18.039/14.0067,-9999.9)</f>
        <v>-9999.9</v>
      </c>
      <c r="W135" s="242" t="str">
        <f>IF(ISTEXT(Data!AC135),Data!AC135,"")</f>
        <v>M1</v>
      </c>
      <c r="X135" s="277">
        <f>IF((Data!V135&gt;0),(Data!V135*62.005/14.0067),-9999.9)</f>
        <v>-9999.9</v>
      </c>
      <c r="Y135" s="243" t="str">
        <f>IF(ISTEXT(Data!W135),Data!W135,"")</f>
        <v>M1</v>
      </c>
      <c r="Z135" s="278">
        <f>IF(ISNUMBER(Data!T135),Data!T135,-9999.9)</f>
        <v>-9999.9</v>
      </c>
      <c r="AA135" s="242" t="str">
        <f>IF(ISTEXT(Data!U135),Data!U135,"")</f>
        <v>M1</v>
      </c>
      <c r="AB135" s="277">
        <f>IF(ISNUMBER(Data!AH135),Data!AH135,-9999.9)</f>
        <v>-9999.9</v>
      </c>
      <c r="AC135" s="243" t="str">
        <f>IF(ISTEXT(Data!AI135),Data!AI135,"")</f>
        <v>M1</v>
      </c>
      <c r="AD135" s="278">
        <f>IF(ISNUMBER(Data!AD135),Data!AD135,-9999.9)</f>
        <v>-9999.9</v>
      </c>
      <c r="AE135" s="242" t="str">
        <f>IF(ISTEXT(Data!AE135),Data!AE135,"")</f>
        <v>M1</v>
      </c>
      <c r="AF135" s="277">
        <f>IF(ISNUMBER(Data!AF135),Data!AF135,-9999.9)</f>
        <v>-9999.9</v>
      </c>
      <c r="AG135" s="243" t="str">
        <f>IF(ISTEXT(Data!AG135),Data!AG135,"")</f>
        <v>M1</v>
      </c>
      <c r="AH135" s="278">
        <f>IF(ISNUMBER(Data!Z135),Data!Z135,-9999.9)</f>
        <v>-9999.9</v>
      </c>
      <c r="AI135" s="242" t="str">
        <f>IF(ISTEXT(Data!AA135),Data!AA135,"")</f>
        <v>M1</v>
      </c>
      <c r="AJ135" s="277">
        <v>-9999.9</v>
      </c>
      <c r="AK135" s="261" t="s">
        <v>117</v>
      </c>
      <c r="AL135" s="267" t="str">
        <f>IF(ISTEXT(Data!AJ135),Data!AJ135,"")</f>
        <v/>
      </c>
      <c r="AM135" s="267" t="str">
        <f>IF(ISTEXT(Data!AK135),Data!AK135,"")</f>
        <v/>
      </c>
      <c r="AN135" s="267" t="str">
        <f>IF(ISTEXT(Data!AL135),Data!AL135,"")</f>
        <v/>
      </c>
      <c r="AO135" s="267" t="str">
        <f>IF(ISTEXT(Data!AM135),Data!AM135,"")</f>
        <v/>
      </c>
      <c r="AP135" s="267" t="str">
        <f>IF(ISTEXT(Data!AN135),Data!AN135,"")</f>
        <v/>
      </c>
      <c r="AQ135" s="267" t="str">
        <f>IF(ISTEXT(Data!AO135),Data!AO135,"")</f>
        <v/>
      </c>
    </row>
    <row r="136" spans="1:43" x14ac:dyDescent="0.2">
      <c r="A136" s="120" t="str">
        <f>IF(ISTEXT(Data!A136),Data!A136,"")</f>
        <v/>
      </c>
      <c r="B136" s="250">
        <f>IF(ISREF(Data!B136),Data!B136,"")</f>
        <v>35144</v>
      </c>
      <c r="C136" s="244">
        <v>0.27083333333333298</v>
      </c>
      <c r="D136" s="250">
        <f>IF(ISREF(Data!D136),Data!D136,"")</f>
        <v>35145</v>
      </c>
      <c r="E136" s="244">
        <v>0.27083333333333298</v>
      </c>
      <c r="F136" s="245" t="str">
        <f>IF(ISTEXT(Data!G136),Data!G136,"")</f>
        <v>Rain</v>
      </c>
      <c r="G136" s="247" t="str">
        <f>IF(ISTEXT(Data!H136),Data!H136,"")</f>
        <v/>
      </c>
      <c r="H136" s="246" t="str">
        <f>IF(ISTEXT(Data!I136),Data!I136,"")</f>
        <v>Insufficient Quantity</v>
      </c>
      <c r="I136" s="248" t="str">
        <f>IF(ISTEXT(Data!J136),Data!J136,"")</f>
        <v/>
      </c>
      <c r="J136" s="273">
        <f>IF(ISNUMBER(Data!K136),Data!K136,-9999.9)</f>
        <v>0.3</v>
      </c>
      <c r="K136" s="242" t="str">
        <f>IF(ISTEXT(Data!L136),Data!L136,"")</f>
        <v>V0</v>
      </c>
      <c r="L136" s="285">
        <f>IF(ISNUMBER(Data!N136),Data!N136,-9999.9)</f>
        <v>-9999.9</v>
      </c>
      <c r="M136" s="243" t="str">
        <f>IF(ISTEXT(Data!O136),Data!O136,"")</f>
        <v>M1</v>
      </c>
      <c r="N136" s="278">
        <f>IF(ISNUMBER(Data!P136),Data!P136,-9999.9)</f>
        <v>-9999.9</v>
      </c>
      <c r="O136" s="242" t="str">
        <f>IF(ISTEXT(Data!Q136),Data!Q136,"")</f>
        <v>M1</v>
      </c>
      <c r="P136" s="277">
        <f>IF(ISNUMBER(Data!R136),Data!R136,-9999.9)</f>
        <v>-9999.9</v>
      </c>
      <c r="Q136" s="243" t="str">
        <f>IF(ISTEXT(Data!S136),Data!S136,"")</f>
        <v>M1</v>
      </c>
      <c r="R136" s="278">
        <v>-9999.9</v>
      </c>
      <c r="S136" s="262" t="s">
        <v>117</v>
      </c>
      <c r="T136" s="277">
        <f>IF((Data!X136&gt;0),Data!X136*96.062/32.064,-9999.9)</f>
        <v>-9999.9</v>
      </c>
      <c r="U136" s="243" t="str">
        <f>IF(ISTEXT(Data!Y136),Data!Y136,"")</f>
        <v>M1</v>
      </c>
      <c r="V136" s="277">
        <f>IF((Data!AB136&gt;T577),Data!AB136*18.039/14.0067,-9999.9)</f>
        <v>-9999.9</v>
      </c>
      <c r="W136" s="242" t="str">
        <f>IF(ISTEXT(Data!AC136),Data!AC136,"")</f>
        <v>M1</v>
      </c>
      <c r="X136" s="277">
        <f>IF((Data!V136&gt;0),(Data!V136*62.005/14.0067),-9999.9)</f>
        <v>-9999.9</v>
      </c>
      <c r="Y136" s="243" t="str">
        <f>IF(ISTEXT(Data!W136),Data!W136,"")</f>
        <v>M1</v>
      </c>
      <c r="Z136" s="278">
        <f>IF(ISNUMBER(Data!T136),Data!T136,-9999.9)</f>
        <v>-9999.9</v>
      </c>
      <c r="AA136" s="242" t="str">
        <f>IF(ISTEXT(Data!U136),Data!U136,"")</f>
        <v>M1</v>
      </c>
      <c r="AB136" s="277">
        <f>IF(ISNUMBER(Data!AH136),Data!AH136,-9999.9)</f>
        <v>-9999.9</v>
      </c>
      <c r="AC136" s="243" t="str">
        <f>IF(ISTEXT(Data!AI136),Data!AI136,"")</f>
        <v>M1</v>
      </c>
      <c r="AD136" s="278">
        <f>IF(ISNUMBER(Data!AD136),Data!AD136,-9999.9)</f>
        <v>-9999.9</v>
      </c>
      <c r="AE136" s="242" t="str">
        <f>IF(ISTEXT(Data!AE136),Data!AE136,"")</f>
        <v>M1</v>
      </c>
      <c r="AF136" s="277">
        <f>IF(ISNUMBER(Data!AF136),Data!AF136,-9999.9)</f>
        <v>-9999.9</v>
      </c>
      <c r="AG136" s="243" t="str">
        <f>IF(ISTEXT(Data!AG136),Data!AG136,"")</f>
        <v>M1</v>
      </c>
      <c r="AH136" s="278">
        <f>IF(ISNUMBER(Data!Z136),Data!Z136,-9999.9)</f>
        <v>-9999.9</v>
      </c>
      <c r="AI136" s="242" t="str">
        <f>IF(ISTEXT(Data!AA136),Data!AA136,"")</f>
        <v>M1</v>
      </c>
      <c r="AJ136" s="277">
        <v>-9999.9</v>
      </c>
      <c r="AK136" s="261" t="s">
        <v>117</v>
      </c>
      <c r="AL136" s="267" t="str">
        <f>IF(ISTEXT(Data!AJ136),Data!AJ136,"")</f>
        <v/>
      </c>
      <c r="AM136" s="267" t="str">
        <f>IF(ISTEXT(Data!AK136),Data!AK136,"")</f>
        <v/>
      </c>
      <c r="AN136" s="267" t="str">
        <f>IF(ISTEXT(Data!AL136),Data!AL136,"")</f>
        <v/>
      </c>
      <c r="AO136" s="267" t="str">
        <f>IF(ISTEXT(Data!AM136),Data!AM136,"")</f>
        <v/>
      </c>
      <c r="AP136" s="267" t="str">
        <f>IF(ISTEXT(Data!AN136),Data!AN136,"")</f>
        <v/>
      </c>
      <c r="AQ136" s="267" t="str">
        <f>IF(ISTEXT(Data!AO136),Data!AO136,"")</f>
        <v/>
      </c>
    </row>
    <row r="137" spans="1:43" x14ac:dyDescent="0.2">
      <c r="A137" s="120" t="str">
        <f>IF(ISTEXT(Data!A137),Data!A137,"")</f>
        <v>DEU96021</v>
      </c>
      <c r="B137" s="250">
        <f>IF(ISREF(Data!B137),Data!B137,"")</f>
        <v>35145</v>
      </c>
      <c r="C137" s="244">
        <v>0.27083333333333298</v>
      </c>
      <c r="D137" s="250">
        <f>IF(ISREF(Data!D137),Data!D137,"")</f>
        <v>35146</v>
      </c>
      <c r="E137" s="244">
        <v>0.27083333333333298</v>
      </c>
      <c r="F137" s="245" t="str">
        <f>IF(ISTEXT(Data!G137),Data!G137,"")</f>
        <v>Rain</v>
      </c>
      <c r="G137" s="247" t="str">
        <f>IF(ISTEXT(Data!H137),Data!H137,"")</f>
        <v>Clean and Clear</v>
      </c>
      <c r="H137" s="246" t="str">
        <f>IF(ISTEXT(Data!I137),Data!I137,"")</f>
        <v/>
      </c>
      <c r="I137" s="248" t="str">
        <f>IF(ISTEXT(Data!J137),Data!J137,"")</f>
        <v/>
      </c>
      <c r="J137" s="273">
        <f>IF(ISNUMBER(Data!K137),Data!K137,-9999.9)</f>
        <v>7.8</v>
      </c>
      <c r="K137" s="242" t="str">
        <f>IF(ISTEXT(Data!L137),Data!L137,"")</f>
        <v>V0</v>
      </c>
      <c r="L137" s="285">
        <f>IF(ISNUMBER(Data!N137),Data!N137,-9999.9)</f>
        <v>7.1829000000000001</v>
      </c>
      <c r="M137" s="243" t="str">
        <f>IF(ISTEXT(Data!O137),Data!O137,"")</f>
        <v>V0</v>
      </c>
      <c r="N137" s="278">
        <f>IF(ISNUMBER(Data!P137),Data!P137,-9999.9)</f>
        <v>5.58</v>
      </c>
      <c r="O137" s="242" t="str">
        <f>IF(ISTEXT(Data!Q137),Data!Q137,"")</f>
        <v>V0</v>
      </c>
      <c r="P137" s="277">
        <f>IF(ISNUMBER(Data!R137),Data!R137,-9999.9)</f>
        <v>18.2</v>
      </c>
      <c r="Q137" s="243" t="str">
        <f>IF(ISTEXT(Data!S137),Data!S137,"")</f>
        <v>V0</v>
      </c>
      <c r="R137" s="278">
        <v>-9999.9</v>
      </c>
      <c r="S137" s="262" t="s">
        <v>117</v>
      </c>
      <c r="T137" s="277">
        <f>IF((Data!X137&gt;0),Data!X137*96.062/32.064,-9999.9)</f>
        <v>2.0150000000000001</v>
      </c>
      <c r="U137" s="243" t="str">
        <f>IF(ISTEXT(Data!Y137),Data!Y137,"")</f>
        <v>V0</v>
      </c>
      <c r="V137" s="277">
        <f>IF((Data!AB137&gt;T578),Data!AB137*18.039/14.0067,-9999.9)</f>
        <v>1.496</v>
      </c>
      <c r="W137" s="242" t="str">
        <f>IF(ISTEXT(Data!AC137),Data!AC137,"")</f>
        <v>V0</v>
      </c>
      <c r="X137" s="277">
        <f>IF((Data!V137&gt;0),(Data!V137*62.005/14.0067),-9999.9)</f>
        <v>3.28</v>
      </c>
      <c r="Y137" s="243" t="str">
        <f>IF(ISTEXT(Data!W137),Data!W137,"")</f>
        <v>V0</v>
      </c>
      <c r="Z137" s="278">
        <f>IF(ISNUMBER(Data!T137),Data!T137,-9999.9)</f>
        <v>0.107</v>
      </c>
      <c r="AA137" s="242" t="str">
        <f>IF(ISTEXT(Data!U137),Data!U137,"")</f>
        <v>V0</v>
      </c>
      <c r="AB137" s="277">
        <f>IF(ISNUMBER(Data!AH137),Data!AH137,-9999.9)</f>
        <v>0.497</v>
      </c>
      <c r="AC137" s="243" t="str">
        <f>IF(ISTEXT(Data!AI137),Data!AI137,"")</f>
        <v>V0</v>
      </c>
      <c r="AD137" s="278">
        <f>IF(ISNUMBER(Data!AD137),Data!AD137,-9999.9)</f>
        <v>0.153</v>
      </c>
      <c r="AE137" s="242" t="str">
        <f>IF(ISTEXT(Data!AE137),Data!AE137,"")</f>
        <v>V0</v>
      </c>
      <c r="AF137" s="277">
        <f>IF(ISNUMBER(Data!AF137),Data!AF137,-9999.9)</f>
        <v>9.4E-2</v>
      </c>
      <c r="AG137" s="243" t="str">
        <f>IF(ISTEXT(Data!AG137),Data!AG137,"")</f>
        <v>V0</v>
      </c>
      <c r="AH137" s="278">
        <f>IF(ISNUMBER(Data!Z137),Data!Z137,-9999.9)</f>
        <v>0.20300000000000001</v>
      </c>
      <c r="AI137" s="242" t="str">
        <f>IF(ISTEXT(Data!AA137),Data!AA137,"")</f>
        <v>V0</v>
      </c>
      <c r="AJ137" s="277">
        <v>-9999.9</v>
      </c>
      <c r="AK137" s="261" t="s">
        <v>117</v>
      </c>
      <c r="AL137" s="267" t="str">
        <f>IF(ISTEXT(Data!AJ137),Data!AJ137,"")</f>
        <v/>
      </c>
      <c r="AM137" s="267" t="str">
        <f>IF(ISTEXT(Data!AK137),Data!AK137,"")</f>
        <v/>
      </c>
      <c r="AN137" s="267" t="str">
        <f>IF(ISTEXT(Data!AL137),Data!AL137,"")</f>
        <v/>
      </c>
      <c r="AO137" s="267" t="str">
        <f>IF(ISTEXT(Data!AM137),Data!AM137,"")</f>
        <v/>
      </c>
      <c r="AP137" s="267" t="str">
        <f>IF(ISTEXT(Data!AN137),Data!AN137,"")</f>
        <v/>
      </c>
      <c r="AQ137" s="267" t="str">
        <f>IF(ISTEXT(Data!AO137),Data!AO137,"")</f>
        <v/>
      </c>
    </row>
    <row r="138" spans="1:43" x14ac:dyDescent="0.2">
      <c r="A138" s="120" t="str">
        <f>IF(ISTEXT(Data!A138),Data!A138,"")</f>
        <v>DEU96022</v>
      </c>
      <c r="B138" s="250">
        <f>IF(ISREF(Data!B138),Data!B138,"")</f>
        <v>35146</v>
      </c>
      <c r="C138" s="244">
        <v>0.27083333333333298</v>
      </c>
      <c r="D138" s="250">
        <f>IF(ISREF(Data!D138),Data!D138,"")</f>
        <v>35147</v>
      </c>
      <c r="E138" s="244">
        <v>0.27083333333333298</v>
      </c>
      <c r="F138" s="245" t="str">
        <f>IF(ISTEXT(Data!G138),Data!G138,"")</f>
        <v>Rain</v>
      </c>
      <c r="G138" s="247" t="str">
        <f>IF(ISTEXT(Data!H138),Data!H138,"")</f>
        <v>Clean and Clear</v>
      </c>
      <c r="H138" s="246" t="str">
        <f>IF(ISTEXT(Data!I138),Data!I138,"")</f>
        <v/>
      </c>
      <c r="I138" s="248" t="str">
        <f>IF(ISTEXT(Data!J138),Data!J138,"")</f>
        <v/>
      </c>
      <c r="J138" s="273">
        <f>IF(ISNUMBER(Data!K138),Data!K138,-9999.9)</f>
        <v>9.1999999999999993</v>
      </c>
      <c r="K138" s="242" t="str">
        <f>IF(ISTEXT(Data!L138),Data!L138,"")</f>
        <v>V0</v>
      </c>
      <c r="L138" s="285">
        <f>IF(ISNUMBER(Data!N138),Data!N138,-9999.9)</f>
        <v>8.1443000000000012</v>
      </c>
      <c r="M138" s="243" t="str">
        <f>IF(ISTEXT(Data!O138),Data!O138,"")</f>
        <v>V0</v>
      </c>
      <c r="N138" s="278">
        <f>IF(ISNUMBER(Data!P138),Data!P138,-9999.9)</f>
        <v>5.38</v>
      </c>
      <c r="O138" s="242" t="str">
        <f>IF(ISTEXT(Data!Q138),Data!Q138,"")</f>
        <v>V0</v>
      </c>
      <c r="P138" s="277">
        <f>IF(ISNUMBER(Data!R138),Data!R138,-9999.9)</f>
        <v>5.3</v>
      </c>
      <c r="Q138" s="243" t="str">
        <f>IF(ISTEXT(Data!S138),Data!S138,"")</f>
        <v>V0</v>
      </c>
      <c r="R138" s="278">
        <v>-9999.9</v>
      </c>
      <c r="S138" s="262" t="s">
        <v>117</v>
      </c>
      <c r="T138" s="277">
        <f>IF((Data!X138&gt;0),Data!X138*96.062/32.064,-9999.9)</f>
        <v>0.28100000000000003</v>
      </c>
      <c r="U138" s="243" t="str">
        <f>IF(ISTEXT(Data!Y138),Data!Y138,"")</f>
        <v>V0</v>
      </c>
      <c r="V138" s="277">
        <f>IF((Data!AB138&gt;T579),Data!AB138*18.039/14.0067,-9999.9)</f>
        <v>0.18599999999999997</v>
      </c>
      <c r="W138" s="242" t="str">
        <f>IF(ISTEXT(Data!AC138),Data!AC138,"")</f>
        <v>V0</v>
      </c>
      <c r="X138" s="277">
        <f>IF((Data!V138&gt;0),(Data!V138*62.005/14.0067),-9999.9)</f>
        <v>0.69</v>
      </c>
      <c r="Y138" s="243" t="str">
        <f>IF(ISTEXT(Data!W138),Data!W138,"")</f>
        <v>V0</v>
      </c>
      <c r="Z138" s="278">
        <f>IF(ISNUMBER(Data!T138),Data!T138,-9999.9)</f>
        <v>0.30199999999999999</v>
      </c>
      <c r="AA138" s="242" t="str">
        <f>IF(ISTEXT(Data!U138),Data!U138,"")</f>
        <v>V0</v>
      </c>
      <c r="AB138" s="277">
        <f>IF(ISNUMBER(Data!AH138),Data!AH138,-9999.9)</f>
        <v>0.121</v>
      </c>
      <c r="AC138" s="243" t="str">
        <f>IF(ISTEXT(Data!AI138),Data!AI138,"")</f>
        <v>V0</v>
      </c>
      <c r="AD138" s="278">
        <f>IF(ISNUMBER(Data!AD138),Data!AD138,-9999.9)</f>
        <v>3.9E-2</v>
      </c>
      <c r="AE138" s="242" t="str">
        <f>IF(ISTEXT(Data!AE138),Data!AE138,"")</f>
        <v>V0</v>
      </c>
      <c r="AF138" s="277">
        <f>IF(ISNUMBER(Data!AF138),Data!AF138,-9999.9)</f>
        <v>3.1E-2</v>
      </c>
      <c r="AG138" s="243" t="str">
        <f>IF(ISTEXT(Data!AG138),Data!AG138,"")</f>
        <v>V0</v>
      </c>
      <c r="AH138" s="278">
        <f>IF(ISNUMBER(Data!Z138),Data!Z138,-9999.9)</f>
        <v>9.7000000000000003E-2</v>
      </c>
      <c r="AI138" s="242" t="str">
        <f>IF(ISTEXT(Data!AA138),Data!AA138,"")</f>
        <v>V0</v>
      </c>
      <c r="AJ138" s="277">
        <v>-9999.9</v>
      </c>
      <c r="AK138" s="261" t="s">
        <v>117</v>
      </c>
      <c r="AL138" s="267" t="str">
        <f>IF(ISTEXT(Data!AJ138),Data!AJ138,"")</f>
        <v/>
      </c>
      <c r="AM138" s="267" t="str">
        <f>IF(ISTEXT(Data!AK138),Data!AK138,"")</f>
        <v/>
      </c>
      <c r="AN138" s="267" t="str">
        <f>IF(ISTEXT(Data!AL138),Data!AL138,"")</f>
        <v/>
      </c>
      <c r="AO138" s="267" t="str">
        <f>IF(ISTEXT(Data!AM138),Data!AM138,"")</f>
        <v/>
      </c>
      <c r="AP138" s="267" t="str">
        <f>IF(ISTEXT(Data!AN138),Data!AN138,"")</f>
        <v/>
      </c>
      <c r="AQ138" s="267" t="str">
        <f>IF(ISTEXT(Data!AO138),Data!AO138,"")</f>
        <v/>
      </c>
    </row>
    <row r="139" spans="1:43" x14ac:dyDescent="0.2">
      <c r="A139" s="120" t="str">
        <f>IF(ISTEXT(Data!A139),Data!A139,"")</f>
        <v>DEU96023</v>
      </c>
      <c r="B139" s="250">
        <f>IF(ISREF(Data!B139),Data!B139,"")</f>
        <v>35147</v>
      </c>
      <c r="C139" s="244">
        <v>0.27083333333333298</v>
      </c>
      <c r="D139" s="250">
        <f>IF(ISREF(Data!D139),Data!D139,"")</f>
        <v>35148</v>
      </c>
      <c r="E139" s="244">
        <v>0.27083333333333298</v>
      </c>
      <c r="F139" s="245" t="str">
        <f>IF(ISTEXT(Data!G139),Data!G139,"")</f>
        <v>Rain</v>
      </c>
      <c r="G139" s="247" t="str">
        <f>IF(ISTEXT(Data!H139),Data!H139,"")</f>
        <v>Clean and Clear</v>
      </c>
      <c r="H139" s="246" t="str">
        <f>IF(ISTEXT(Data!I139),Data!I139,"")</f>
        <v/>
      </c>
      <c r="I139" s="248" t="str">
        <f>IF(ISTEXT(Data!J139),Data!J139,"")</f>
        <v/>
      </c>
      <c r="J139" s="273">
        <f>IF(ISNUMBER(Data!K139),Data!K139,-9999.9)</f>
        <v>6.3</v>
      </c>
      <c r="K139" s="242" t="str">
        <f>IF(ISTEXT(Data!L139),Data!L139,"")</f>
        <v>V0</v>
      </c>
      <c r="L139" s="285">
        <f>IF(ISNUMBER(Data!N139),Data!N139,-9999.9)</f>
        <v>5.8258999999999999</v>
      </c>
      <c r="M139" s="243" t="str">
        <f>IF(ISTEXT(Data!O139),Data!O139,"")</f>
        <v>V0</v>
      </c>
      <c r="N139" s="278">
        <f>IF(ISNUMBER(Data!P139),Data!P139,-9999.9)</f>
        <v>5.19</v>
      </c>
      <c r="O139" s="242" t="str">
        <f>IF(ISTEXT(Data!Q139),Data!Q139,"")</f>
        <v>V0</v>
      </c>
      <c r="P139" s="277">
        <f>IF(ISNUMBER(Data!R139),Data!R139,-9999.9)</f>
        <v>5.0999999999999996</v>
      </c>
      <c r="Q139" s="243" t="str">
        <f>IF(ISTEXT(Data!S139),Data!S139,"")</f>
        <v>V0</v>
      </c>
      <c r="R139" s="278">
        <v>-9999.9</v>
      </c>
      <c r="S139" s="262" t="s">
        <v>117</v>
      </c>
      <c r="T139" s="277">
        <f>IF((Data!X139&gt;0),Data!X139*96.062/32.064,-9999.9)</f>
        <v>0.29499999999999998</v>
      </c>
      <c r="U139" s="243" t="str">
        <f>IF(ISTEXT(Data!Y139),Data!Y139,"")</f>
        <v>V0</v>
      </c>
      <c r="V139" s="277">
        <f>IF((Data!AB139&gt;T580),Data!AB139*18.039/14.0067,-9999.9)</f>
        <v>0.187</v>
      </c>
      <c r="W139" s="242" t="str">
        <f>IF(ISTEXT(Data!AC139),Data!AC139,"")</f>
        <v>V0</v>
      </c>
      <c r="X139" s="277">
        <f>IF((Data!V139&gt;0),(Data!V139*62.005/14.0067),-9999.9)</f>
        <v>0.51</v>
      </c>
      <c r="Y139" s="243" t="str">
        <f>IF(ISTEXT(Data!W139),Data!W139,"")</f>
        <v>V0</v>
      </c>
      <c r="Z139" s="278">
        <f>IF(ISNUMBER(Data!T139),Data!T139,-9999.9)</f>
        <v>3.9E-2</v>
      </c>
      <c r="AA139" s="242" t="str">
        <f>IF(ISTEXT(Data!U139),Data!U139,"")</f>
        <v>V0</v>
      </c>
      <c r="AB139" s="277">
        <f>IF(ISNUMBER(Data!AH139),Data!AH139,-9999.9)</f>
        <v>0.06</v>
      </c>
      <c r="AC139" s="243" t="str">
        <f>IF(ISTEXT(Data!AI139),Data!AI139,"")</f>
        <v>V0</v>
      </c>
      <c r="AD139" s="278">
        <f>IF(ISNUMBER(Data!AD139),Data!AD139,-9999.9)</f>
        <v>1.4E-2</v>
      </c>
      <c r="AE139" s="242" t="str">
        <f>IF(ISTEXT(Data!AE139),Data!AE139,"")</f>
        <v>V0</v>
      </c>
      <c r="AF139" s="277">
        <f>IF(ISNUMBER(Data!AF139),Data!AF139,-9999.9)</f>
        <v>1.2E-2</v>
      </c>
      <c r="AG139" s="243" t="str">
        <f>IF(ISTEXT(Data!AG139),Data!AG139,"")</f>
        <v>V0</v>
      </c>
      <c r="AH139" s="278">
        <f>IF(ISNUMBER(Data!Z139),Data!Z139,-9999.9)</f>
        <v>1.9E-2</v>
      </c>
      <c r="AI139" s="242" t="str">
        <f>IF(ISTEXT(Data!AA139),Data!AA139,"")</f>
        <v>V0</v>
      </c>
      <c r="AJ139" s="277">
        <v>-9999.9</v>
      </c>
      <c r="AK139" s="261" t="s">
        <v>117</v>
      </c>
      <c r="AL139" s="267" t="str">
        <f>IF(ISTEXT(Data!AJ139),Data!AJ139,"")</f>
        <v/>
      </c>
      <c r="AM139" s="267" t="str">
        <f>IF(ISTEXT(Data!AK139),Data!AK139,"")</f>
        <v/>
      </c>
      <c r="AN139" s="267" t="str">
        <f>IF(ISTEXT(Data!AL139),Data!AL139,"")</f>
        <v/>
      </c>
      <c r="AO139" s="267" t="str">
        <f>IF(ISTEXT(Data!AM139),Data!AM139,"")</f>
        <v/>
      </c>
      <c r="AP139" s="267" t="str">
        <f>IF(ISTEXT(Data!AN139),Data!AN139,"")</f>
        <v/>
      </c>
      <c r="AQ139" s="267" t="str">
        <f>IF(ISTEXT(Data!AO139),Data!AO139,"")</f>
        <v/>
      </c>
    </row>
    <row r="140" spans="1:43" x14ac:dyDescent="0.2">
      <c r="A140" s="120" t="str">
        <f>IF(ISTEXT(Data!A140),Data!A140,"")</f>
        <v>DEU96024</v>
      </c>
      <c r="B140" s="250">
        <f>IF(ISREF(Data!B140),Data!B140,"")</f>
        <v>35148</v>
      </c>
      <c r="C140" s="244">
        <v>0.27083333333333298</v>
      </c>
      <c r="D140" s="250">
        <f>IF(ISREF(Data!D140),Data!D140,"")</f>
        <v>35149</v>
      </c>
      <c r="E140" s="244">
        <v>0.27083333333333298</v>
      </c>
      <c r="F140" s="245" t="str">
        <f>IF(ISTEXT(Data!G140),Data!G140,"")</f>
        <v>Rain</v>
      </c>
      <c r="G140" s="247" t="str">
        <f>IF(ISTEXT(Data!H140),Data!H140,"")</f>
        <v>Clean and Clear</v>
      </c>
      <c r="H140" s="246" t="str">
        <f>IF(ISTEXT(Data!I140),Data!I140,"")</f>
        <v/>
      </c>
      <c r="I140" s="248" t="str">
        <f>IF(ISTEXT(Data!J140),Data!J140,"")</f>
        <v/>
      </c>
      <c r="J140" s="273">
        <f>IF(ISNUMBER(Data!K140),Data!K140,-9999.9)</f>
        <v>2.2000000000000002</v>
      </c>
      <c r="K140" s="242" t="str">
        <f>IF(ISTEXT(Data!L140),Data!L140,"")</f>
        <v>V0</v>
      </c>
      <c r="L140" s="285">
        <f>IF(ISNUMBER(Data!N140),Data!N140,-9999.9)</f>
        <v>2.1941999999999999</v>
      </c>
      <c r="M140" s="243" t="str">
        <f>IF(ISTEXT(Data!O140),Data!O140,"")</f>
        <v>V0</v>
      </c>
      <c r="N140" s="278">
        <f>IF(ISNUMBER(Data!P140),Data!P140,-9999.9)</f>
        <v>5.72</v>
      </c>
      <c r="O140" s="242" t="str">
        <f>IF(ISTEXT(Data!Q140),Data!Q140,"")</f>
        <v>V0</v>
      </c>
      <c r="P140" s="277">
        <f>IF(ISNUMBER(Data!R140),Data!R140,-9999.9)</f>
        <v>18</v>
      </c>
      <c r="Q140" s="243" t="str">
        <f>IF(ISTEXT(Data!S140),Data!S140,"")</f>
        <v>V0</v>
      </c>
      <c r="R140" s="278">
        <v>-9999.9</v>
      </c>
      <c r="S140" s="262" t="s">
        <v>117</v>
      </c>
      <c r="T140" s="277">
        <f>IF((Data!X140&gt;0),Data!X140*96.062/32.064,-9999.9)</f>
        <v>1.5030000000000001</v>
      </c>
      <c r="U140" s="243" t="str">
        <f>IF(ISTEXT(Data!Y140),Data!Y140,"")</f>
        <v>V4</v>
      </c>
      <c r="V140" s="277">
        <f>IF((Data!AB140&gt;T581),Data!AB140*18.039/14.0067,-9999.9)</f>
        <v>2.2320000000000002</v>
      </c>
      <c r="W140" s="242" t="str">
        <f>IF(ISTEXT(Data!AC140),Data!AC140,"")</f>
        <v>V4</v>
      </c>
      <c r="X140" s="277">
        <f>IF((Data!V140&gt;0),(Data!V140*62.005/14.0067),-9999.9)</f>
        <v>2.6539999999999999</v>
      </c>
      <c r="Y140" s="243" t="str">
        <f>IF(ISTEXT(Data!W140),Data!W140,"")</f>
        <v>V4</v>
      </c>
      <c r="Z140" s="278">
        <f>IF(ISNUMBER(Data!T140),Data!T140,-9999.9)</f>
        <v>0.11</v>
      </c>
      <c r="AA140" s="242" t="str">
        <f>IF(ISTEXT(Data!U140),Data!U140,"")</f>
        <v>V4</v>
      </c>
      <c r="AB140" s="277">
        <f>IF(ISNUMBER(Data!AH140),Data!AH140,-9999.9)</f>
        <v>0.13900000000000001</v>
      </c>
      <c r="AC140" s="243" t="str">
        <f>IF(ISTEXT(Data!AI140),Data!AI140,"")</f>
        <v>V4</v>
      </c>
      <c r="AD140" s="278">
        <f>IF(ISNUMBER(Data!AD140),Data!AD140,-9999.9)</f>
        <v>7.6999999999999999E-2</v>
      </c>
      <c r="AE140" s="242" t="str">
        <f>IF(ISTEXT(Data!AE140),Data!AE140,"")</f>
        <v>V4</v>
      </c>
      <c r="AF140" s="277">
        <f>IF(ISNUMBER(Data!AF140),Data!AF140,-9999.9)</f>
        <v>3.4000000000000002E-2</v>
      </c>
      <c r="AG140" s="243" t="str">
        <f>IF(ISTEXT(Data!AG140),Data!AG140,"")</f>
        <v>V4</v>
      </c>
      <c r="AH140" s="278">
        <f>IF(ISNUMBER(Data!Z140),Data!Z140,-9999.9)</f>
        <v>5.3999999999999999E-2</v>
      </c>
      <c r="AI140" s="242" t="str">
        <f>IF(ISTEXT(Data!AA140),Data!AA140,"")</f>
        <v>V4</v>
      </c>
      <c r="AJ140" s="277">
        <v>-9999.9</v>
      </c>
      <c r="AK140" s="261" t="s">
        <v>117</v>
      </c>
      <c r="AL140" s="267" t="str">
        <f>IF(ISTEXT(Data!AJ140),Data!AJ140,"")</f>
        <v/>
      </c>
      <c r="AM140" s="267" t="str">
        <f>IF(ISTEXT(Data!AK140),Data!AK140,"")</f>
        <v/>
      </c>
      <c r="AN140" s="267" t="str">
        <f>IF(ISTEXT(Data!AL140),Data!AL140,"")</f>
        <v/>
      </c>
      <c r="AO140" s="267" t="str">
        <f>IF(ISTEXT(Data!AM140),Data!AM140,"")</f>
        <v/>
      </c>
      <c r="AP140" s="267" t="str">
        <f>IF(ISTEXT(Data!AN140),Data!AN140,"")</f>
        <v/>
      </c>
      <c r="AQ140" s="267" t="str">
        <f>IF(ISTEXT(Data!AO140),Data!AO140,"")</f>
        <v/>
      </c>
    </row>
    <row r="141" spans="1:43" x14ac:dyDescent="0.2">
      <c r="A141" s="120" t="str">
        <f>IF(ISTEXT(Data!A141),Data!A141,"")</f>
        <v/>
      </c>
      <c r="B141" s="250">
        <f>IF(ISREF(Data!B141),Data!B141,"")</f>
        <v>35149</v>
      </c>
      <c r="C141" s="244">
        <v>0.27083333333333298</v>
      </c>
      <c r="D141" s="250">
        <f>IF(ISREF(Data!D141),Data!D141,"")</f>
        <v>35150</v>
      </c>
      <c r="E141" s="244">
        <v>0.27083333333333298</v>
      </c>
      <c r="F141" s="245" t="str">
        <f>IF(ISTEXT(Data!G141),Data!G141,"")</f>
        <v>Rain</v>
      </c>
      <c r="G141" s="247" t="str">
        <f>IF(ISTEXT(Data!H141),Data!H141,"")</f>
        <v/>
      </c>
      <c r="H141" s="246" t="str">
        <f>IF(ISTEXT(Data!I141),Data!I141,"")</f>
        <v>Insufficient Quantity</v>
      </c>
      <c r="I141" s="248" t="str">
        <f>IF(ISTEXT(Data!J141),Data!J141,"")</f>
        <v/>
      </c>
      <c r="J141" s="273">
        <f>IF(ISNUMBER(Data!K141),Data!K141,-9999.9)</f>
        <v>0.2</v>
      </c>
      <c r="K141" s="242" t="str">
        <f>IF(ISTEXT(Data!L141),Data!L141,"")</f>
        <v>V0</v>
      </c>
      <c r="L141" s="285">
        <f>IF(ISNUMBER(Data!N141),Data!N141,-9999.9)</f>
        <v>-9999.9</v>
      </c>
      <c r="M141" s="243" t="str">
        <f>IF(ISTEXT(Data!O141),Data!O141,"")</f>
        <v>M1</v>
      </c>
      <c r="N141" s="278">
        <f>IF(ISNUMBER(Data!P141),Data!P141,-9999.9)</f>
        <v>-9999.9</v>
      </c>
      <c r="O141" s="242" t="str">
        <f>IF(ISTEXT(Data!Q141),Data!Q141,"")</f>
        <v>M1</v>
      </c>
      <c r="P141" s="277">
        <f>IF(ISNUMBER(Data!R141),Data!R141,-9999.9)</f>
        <v>-9999.9</v>
      </c>
      <c r="Q141" s="243" t="str">
        <f>IF(ISTEXT(Data!S141),Data!S141,"")</f>
        <v>M1</v>
      </c>
      <c r="R141" s="278">
        <v>-9999.9</v>
      </c>
      <c r="S141" s="262" t="s">
        <v>117</v>
      </c>
      <c r="T141" s="277">
        <f>IF((Data!X141&gt;0),Data!X141*96.062/32.064,-9999.9)</f>
        <v>-9999.9</v>
      </c>
      <c r="U141" s="243" t="str">
        <f>IF(ISTEXT(Data!Y141),Data!Y141,"")</f>
        <v>M1</v>
      </c>
      <c r="V141" s="277">
        <f>IF((Data!AB141&gt;T582),Data!AB141*18.039/14.0067,-9999.9)</f>
        <v>-9999.9</v>
      </c>
      <c r="W141" s="242" t="str">
        <f>IF(ISTEXT(Data!AC141),Data!AC141,"")</f>
        <v>M1</v>
      </c>
      <c r="X141" s="277">
        <f>IF((Data!V141&gt;0),(Data!V141*62.005/14.0067),-9999.9)</f>
        <v>-9999.9</v>
      </c>
      <c r="Y141" s="243" t="str">
        <f>IF(ISTEXT(Data!W141),Data!W141,"")</f>
        <v>M1</v>
      </c>
      <c r="Z141" s="278">
        <f>IF(ISNUMBER(Data!T141),Data!T141,-9999.9)</f>
        <v>-9999.9</v>
      </c>
      <c r="AA141" s="242" t="str">
        <f>IF(ISTEXT(Data!U141),Data!U141,"")</f>
        <v>M1</v>
      </c>
      <c r="AB141" s="277">
        <f>IF(ISNUMBER(Data!AH141),Data!AH141,-9999.9)</f>
        <v>-9999.9</v>
      </c>
      <c r="AC141" s="243" t="str">
        <f>IF(ISTEXT(Data!AI141),Data!AI141,"")</f>
        <v>M1</v>
      </c>
      <c r="AD141" s="278">
        <f>IF(ISNUMBER(Data!AD141),Data!AD141,-9999.9)</f>
        <v>-9999.9</v>
      </c>
      <c r="AE141" s="242" t="str">
        <f>IF(ISTEXT(Data!AE141),Data!AE141,"")</f>
        <v>M1</v>
      </c>
      <c r="AF141" s="277">
        <f>IF(ISNUMBER(Data!AF141),Data!AF141,-9999.9)</f>
        <v>-9999.9</v>
      </c>
      <c r="AG141" s="243" t="str">
        <f>IF(ISTEXT(Data!AG141),Data!AG141,"")</f>
        <v>M1</v>
      </c>
      <c r="AH141" s="278">
        <f>IF(ISNUMBER(Data!Z141),Data!Z141,-9999.9)</f>
        <v>-9999.9</v>
      </c>
      <c r="AI141" s="242" t="str">
        <f>IF(ISTEXT(Data!AA141),Data!AA141,"")</f>
        <v>M1</v>
      </c>
      <c r="AJ141" s="277">
        <v>-9999.9</v>
      </c>
      <c r="AK141" s="261" t="s">
        <v>117</v>
      </c>
      <c r="AL141" s="267" t="str">
        <f>IF(ISTEXT(Data!AJ141),Data!AJ141,"")</f>
        <v/>
      </c>
      <c r="AM141" s="267" t="str">
        <f>IF(ISTEXT(Data!AK141),Data!AK141,"")</f>
        <v/>
      </c>
      <c r="AN141" s="267" t="str">
        <f>IF(ISTEXT(Data!AL141),Data!AL141,"")</f>
        <v/>
      </c>
      <c r="AO141" s="267" t="str">
        <f>IF(ISTEXT(Data!AM141),Data!AM141,"")</f>
        <v/>
      </c>
      <c r="AP141" s="267" t="str">
        <f>IF(ISTEXT(Data!AN141),Data!AN141,"")</f>
        <v/>
      </c>
      <c r="AQ141" s="267" t="str">
        <f>IF(ISTEXT(Data!AO141),Data!AO141,"")</f>
        <v/>
      </c>
    </row>
    <row r="142" spans="1:43" x14ac:dyDescent="0.2">
      <c r="A142" s="120" t="str">
        <f>IF(ISTEXT(Data!A142),Data!A142,"")</f>
        <v>DEU96025</v>
      </c>
      <c r="B142" s="250">
        <f>IF(ISREF(Data!B142),Data!B142,"")</f>
        <v>35150</v>
      </c>
      <c r="C142" s="244">
        <v>0.27083333333333298</v>
      </c>
      <c r="D142" s="250">
        <f>IF(ISREF(Data!D142),Data!D142,"")</f>
        <v>35151</v>
      </c>
      <c r="E142" s="244">
        <v>0.27083333333333298</v>
      </c>
      <c r="F142" s="245" t="str">
        <f>IF(ISTEXT(Data!G142),Data!G142,"")</f>
        <v>Mixed</v>
      </c>
      <c r="G142" s="247" t="str">
        <f>IF(ISTEXT(Data!H142),Data!H142,"")</f>
        <v>Clean and Clear</v>
      </c>
      <c r="H142" s="246" t="str">
        <f>IF(ISTEXT(Data!I142),Data!I142,"")</f>
        <v/>
      </c>
      <c r="I142" s="248" t="str">
        <f>IF(ISTEXT(Data!J142),Data!J142,"")</f>
        <v/>
      </c>
      <c r="J142" s="273">
        <f>IF(ISNUMBER(Data!K142),Data!K142,-9999.9)</f>
        <v>10.199999999999999</v>
      </c>
      <c r="K142" s="242" t="str">
        <f>IF(ISTEXT(Data!L142),Data!L142,"")</f>
        <v>V0</v>
      </c>
      <c r="L142" s="285">
        <f>IF(ISNUMBER(Data!N142),Data!N142,-9999.9)</f>
        <v>9.9704999999999995</v>
      </c>
      <c r="M142" s="243" t="str">
        <f>IF(ISTEXT(Data!O142),Data!O142,"")</f>
        <v>V0</v>
      </c>
      <c r="N142" s="278">
        <f>IF(ISNUMBER(Data!P142),Data!P142,-9999.9)</f>
        <v>5.32</v>
      </c>
      <c r="O142" s="242" t="str">
        <f>IF(ISTEXT(Data!Q142),Data!Q142,"")</f>
        <v>V0</v>
      </c>
      <c r="P142" s="277">
        <f>IF(ISNUMBER(Data!R142),Data!R142,-9999.9)</f>
        <v>18.8</v>
      </c>
      <c r="Q142" s="243" t="str">
        <f>IF(ISTEXT(Data!S142),Data!S142,"")</f>
        <v>V0</v>
      </c>
      <c r="R142" s="278">
        <v>-9999.9</v>
      </c>
      <c r="S142" s="262" t="s">
        <v>117</v>
      </c>
      <c r="T142" s="277">
        <f>IF((Data!X142&gt;0),Data!X142*96.062/32.064,-9999.9)</f>
        <v>1.93</v>
      </c>
      <c r="U142" s="243" t="str">
        <f>IF(ISTEXT(Data!Y142),Data!Y142,"")</f>
        <v>V0</v>
      </c>
      <c r="V142" s="277">
        <f>IF((Data!AB142&gt;T583),Data!AB142*18.039/14.0067,-9999.9)</f>
        <v>1.994</v>
      </c>
      <c r="W142" s="242" t="str">
        <f>IF(ISTEXT(Data!AC142),Data!AC142,"")</f>
        <v>V0</v>
      </c>
      <c r="X142" s="277">
        <f>IF((Data!V142&gt;0),(Data!V142*62.005/14.0067),-9999.9)</f>
        <v>3.798</v>
      </c>
      <c r="Y142" s="243" t="str">
        <f>IF(ISTEXT(Data!W142),Data!W142,"")</f>
        <v>V0</v>
      </c>
      <c r="Z142" s="278">
        <f>IF(ISNUMBER(Data!T142),Data!T142,-9999.9)</f>
        <v>0.10299999999999999</v>
      </c>
      <c r="AA142" s="242" t="str">
        <f>IF(ISTEXT(Data!U142),Data!U142,"")</f>
        <v>V0</v>
      </c>
      <c r="AB142" s="277">
        <f>IF(ISNUMBER(Data!AH142),Data!AH142,-9999.9)</f>
        <v>0.255</v>
      </c>
      <c r="AC142" s="243" t="str">
        <f>IF(ISTEXT(Data!AI142),Data!AI142,"")</f>
        <v>V0</v>
      </c>
      <c r="AD142" s="278">
        <f>IF(ISNUMBER(Data!AD142),Data!AD142,-9999.9)</f>
        <v>7.9000000000000001E-2</v>
      </c>
      <c r="AE142" s="242" t="str">
        <f>IF(ISTEXT(Data!AE142),Data!AE142,"")</f>
        <v>V0</v>
      </c>
      <c r="AF142" s="277">
        <f>IF(ISNUMBER(Data!AF142),Data!AF142,-9999.9)</f>
        <v>4.5999999999999999E-2</v>
      </c>
      <c r="AG142" s="243" t="str">
        <f>IF(ISTEXT(Data!AG142),Data!AG142,"")</f>
        <v>V0</v>
      </c>
      <c r="AH142" s="278">
        <f>IF(ISNUMBER(Data!Z142),Data!Z142,-9999.9)</f>
        <v>1.4E-2</v>
      </c>
      <c r="AI142" s="242" t="str">
        <f>IF(ISTEXT(Data!AA142),Data!AA142,"")</f>
        <v>V0</v>
      </c>
      <c r="AJ142" s="277">
        <v>-9999.9</v>
      </c>
      <c r="AK142" s="261" t="s">
        <v>117</v>
      </c>
      <c r="AL142" s="267" t="str">
        <f>IF(ISTEXT(Data!AJ142),Data!AJ142,"")</f>
        <v/>
      </c>
      <c r="AM142" s="267" t="str">
        <f>IF(ISTEXT(Data!AK142),Data!AK142,"")</f>
        <v/>
      </c>
      <c r="AN142" s="267" t="str">
        <f>IF(ISTEXT(Data!AL142),Data!AL142,"")</f>
        <v/>
      </c>
      <c r="AO142" s="267" t="str">
        <f>IF(ISTEXT(Data!AM142),Data!AM142,"")</f>
        <v/>
      </c>
      <c r="AP142" s="267" t="str">
        <f>IF(ISTEXT(Data!AN142),Data!AN142,"")</f>
        <v/>
      </c>
      <c r="AQ142" s="267" t="str">
        <f>IF(ISTEXT(Data!AO142),Data!AO142,"")</f>
        <v/>
      </c>
    </row>
    <row r="143" spans="1:43" x14ac:dyDescent="0.2">
      <c r="A143" s="120" t="str">
        <f>IF(ISTEXT(Data!A143),Data!A143,"")</f>
        <v>DEU96026</v>
      </c>
      <c r="B143" s="250">
        <f>IF(ISREF(Data!B143),Data!B143,"")</f>
        <v>35151</v>
      </c>
      <c r="C143" s="244">
        <v>0.27083333333333298</v>
      </c>
      <c r="D143" s="250">
        <f>IF(ISREF(Data!D143),Data!D143,"")</f>
        <v>35152</v>
      </c>
      <c r="E143" s="244">
        <v>0.27083333333333298</v>
      </c>
      <c r="F143" s="245" t="str">
        <f>IF(ISTEXT(Data!G143),Data!G143,"")</f>
        <v>Snow</v>
      </c>
      <c r="G143" s="247" t="str">
        <f>IF(ISTEXT(Data!H143),Data!H143,"")</f>
        <v>Clean and Clear</v>
      </c>
      <c r="H143" s="246" t="str">
        <f>IF(ISTEXT(Data!I143),Data!I143,"")</f>
        <v/>
      </c>
      <c r="I143" s="248" t="str">
        <f>IF(ISTEXT(Data!J143),Data!J143,"")</f>
        <v/>
      </c>
      <c r="J143" s="273">
        <f>IF(ISNUMBER(Data!K143),Data!K143,-9999.9)</f>
        <v>3.1</v>
      </c>
      <c r="K143" s="242" t="str">
        <f>IF(ISTEXT(Data!L143),Data!L143,"")</f>
        <v>V0</v>
      </c>
      <c r="L143" s="285">
        <f>IF(ISNUMBER(Data!N143),Data!N143,-9999.9)</f>
        <v>2.6105</v>
      </c>
      <c r="M143" s="243" t="str">
        <f>IF(ISTEXT(Data!O143),Data!O143,"")</f>
        <v>V0</v>
      </c>
      <c r="N143" s="278">
        <f>IF(ISNUMBER(Data!P143),Data!P143,-9999.9)</f>
        <v>4.09</v>
      </c>
      <c r="O143" s="242" t="str">
        <f>IF(ISTEXT(Data!Q143),Data!Q143,"")</f>
        <v>V0</v>
      </c>
      <c r="P143" s="277">
        <f>IF(ISNUMBER(Data!R143),Data!R143,-9999.9)</f>
        <v>64.900000000000006</v>
      </c>
      <c r="Q143" s="243" t="str">
        <f>IF(ISTEXT(Data!S143),Data!S143,"")</f>
        <v>V0</v>
      </c>
      <c r="R143" s="278">
        <v>-9999.9</v>
      </c>
      <c r="S143" s="262" t="s">
        <v>117</v>
      </c>
      <c r="T143" s="277">
        <f>IF((Data!X143&gt;0),Data!X143*96.062/32.064,-9999.9)</f>
        <v>8.5950000000000006</v>
      </c>
      <c r="U143" s="243" t="str">
        <f>IF(ISTEXT(Data!Y143),Data!Y143,"")</f>
        <v>V0</v>
      </c>
      <c r="V143" s="277">
        <f>IF((Data!AB143&gt;T584),Data!AB143*18.039/14.0067,-9999.9)</f>
        <v>3.1309999999999998</v>
      </c>
      <c r="W143" s="242" t="str">
        <f>IF(ISTEXT(Data!AC143),Data!AC143,"")</f>
        <v>V0</v>
      </c>
      <c r="X143" s="277">
        <f>IF((Data!V143&gt;0),(Data!V143*62.005/14.0067),-9999.9)</f>
        <v>5.7560000000000002</v>
      </c>
      <c r="Y143" s="243" t="str">
        <f>IF(ISTEXT(Data!W143),Data!W143,"")</f>
        <v>V0</v>
      </c>
      <c r="Z143" s="278">
        <f>IF(ISNUMBER(Data!T143),Data!T143,-9999.9)</f>
        <v>0.13600000000000001</v>
      </c>
      <c r="AA143" s="242" t="str">
        <f>IF(ISTEXT(Data!U143),Data!U143,"")</f>
        <v>V0</v>
      </c>
      <c r="AB143" s="277">
        <f>IF(ISNUMBER(Data!AH143),Data!AH143,-9999.9)</f>
        <v>0.187</v>
      </c>
      <c r="AC143" s="243" t="str">
        <f>IF(ISTEXT(Data!AI143),Data!AI143,"")</f>
        <v>V0</v>
      </c>
      <c r="AD143" s="278">
        <f>IF(ISNUMBER(Data!AD143),Data!AD143,-9999.9)</f>
        <v>0.10299999999999999</v>
      </c>
      <c r="AE143" s="242" t="str">
        <f>IF(ISTEXT(Data!AE143),Data!AE143,"")</f>
        <v>V0</v>
      </c>
      <c r="AF143" s="277">
        <f>IF(ISNUMBER(Data!AF143),Data!AF143,-9999.9)</f>
        <v>5.1999999999999998E-2</v>
      </c>
      <c r="AG143" s="243" t="str">
        <f>IF(ISTEXT(Data!AG143),Data!AG143,"")</f>
        <v>V0</v>
      </c>
      <c r="AH143" s="278">
        <f>IF(ISNUMBER(Data!Z143),Data!Z143,-9999.9)</f>
        <v>8.1000000000000003E-2</v>
      </c>
      <c r="AI143" s="242" t="str">
        <f>IF(ISTEXT(Data!AA143),Data!AA143,"")</f>
        <v>V0</v>
      </c>
      <c r="AJ143" s="277">
        <v>-9999.9</v>
      </c>
      <c r="AK143" s="261" t="s">
        <v>117</v>
      </c>
      <c r="AL143" s="267" t="str">
        <f>IF(ISTEXT(Data!AJ143),Data!AJ143,"")</f>
        <v/>
      </c>
      <c r="AM143" s="267" t="str">
        <f>IF(ISTEXT(Data!AK143),Data!AK143,"")</f>
        <v/>
      </c>
      <c r="AN143" s="267" t="str">
        <f>IF(ISTEXT(Data!AL143),Data!AL143,"")</f>
        <v/>
      </c>
      <c r="AO143" s="267" t="str">
        <f>IF(ISTEXT(Data!AM143),Data!AM143,"")</f>
        <v/>
      </c>
      <c r="AP143" s="267" t="str">
        <f>IF(ISTEXT(Data!AN143),Data!AN143,"")</f>
        <v/>
      </c>
      <c r="AQ143" s="267" t="str">
        <f>IF(ISTEXT(Data!AO143),Data!AO143,"")</f>
        <v/>
      </c>
    </row>
    <row r="144" spans="1:43" x14ac:dyDescent="0.2">
      <c r="A144" s="120" t="str">
        <f>IF(ISTEXT(Data!A144),Data!A144,"")</f>
        <v/>
      </c>
      <c r="B144" s="250">
        <f>IF(ISREF(Data!B144),Data!B144,"")</f>
        <v>35152</v>
      </c>
      <c r="C144" s="244">
        <v>0.27083333333333298</v>
      </c>
      <c r="D144" s="250">
        <f>IF(ISREF(Data!D144),Data!D144,"")</f>
        <v>35153</v>
      </c>
      <c r="E144" s="244">
        <v>0.27083333333333298</v>
      </c>
      <c r="F144" s="245" t="str">
        <f>IF(ISTEXT(Data!G144),Data!G144,"")</f>
        <v>No Precipitation Occurred</v>
      </c>
      <c r="G144" s="247" t="str">
        <f>IF(ISTEXT(Data!H144),Data!H144,"")</f>
        <v/>
      </c>
      <c r="H144" s="246" t="str">
        <f>IF(ISTEXT(Data!I144),Data!I144,"")</f>
        <v/>
      </c>
      <c r="I144" s="248" t="str">
        <f>IF(ISTEXT(Data!J144),Data!J144,"")</f>
        <v/>
      </c>
      <c r="J144" s="273">
        <f>IF(ISNUMBER(Data!K144),Data!K144,-9999.9)</f>
        <v>-9999.9</v>
      </c>
      <c r="K144" s="242" t="str">
        <f>IF(ISTEXT(Data!L144),Data!L144,"")</f>
        <v>M1</v>
      </c>
      <c r="L144" s="285">
        <f>IF(ISNUMBER(Data!N144),Data!N144,-9999.9)</f>
        <v>-9999.9</v>
      </c>
      <c r="M144" s="243" t="str">
        <f>IF(ISTEXT(Data!O144),Data!O144,"")</f>
        <v>M1</v>
      </c>
      <c r="N144" s="278">
        <f>IF(ISNUMBER(Data!P144),Data!P144,-9999.9)</f>
        <v>-9999.9</v>
      </c>
      <c r="O144" s="242" t="str">
        <f>IF(ISTEXT(Data!Q144),Data!Q144,"")</f>
        <v>M1</v>
      </c>
      <c r="P144" s="277">
        <f>IF(ISNUMBER(Data!R144),Data!R144,-9999.9)</f>
        <v>-9999.9</v>
      </c>
      <c r="Q144" s="243" t="str">
        <f>IF(ISTEXT(Data!S144),Data!S144,"")</f>
        <v>M1</v>
      </c>
      <c r="R144" s="278">
        <v>-9999.9</v>
      </c>
      <c r="S144" s="262" t="s">
        <v>117</v>
      </c>
      <c r="T144" s="277">
        <f>IF((Data!X144&gt;0),Data!X144*96.062/32.064,-9999.9)</f>
        <v>-9999.9</v>
      </c>
      <c r="U144" s="243" t="str">
        <f>IF(ISTEXT(Data!Y144),Data!Y144,"")</f>
        <v>M1</v>
      </c>
      <c r="V144" s="277">
        <f>IF((Data!AB144&gt;T585),Data!AB144*18.039/14.0067,-9999.9)</f>
        <v>-9999.9</v>
      </c>
      <c r="W144" s="242" t="str">
        <f>IF(ISTEXT(Data!AC144),Data!AC144,"")</f>
        <v>M1</v>
      </c>
      <c r="X144" s="277">
        <f>IF((Data!V144&gt;0),(Data!V144*62.005/14.0067),-9999.9)</f>
        <v>-9999.9</v>
      </c>
      <c r="Y144" s="243" t="str">
        <f>IF(ISTEXT(Data!W144),Data!W144,"")</f>
        <v>M1</v>
      </c>
      <c r="Z144" s="278">
        <f>IF(ISNUMBER(Data!T144),Data!T144,-9999.9)</f>
        <v>-9999.9</v>
      </c>
      <c r="AA144" s="242" t="str">
        <f>IF(ISTEXT(Data!U144),Data!U144,"")</f>
        <v>M1</v>
      </c>
      <c r="AB144" s="277">
        <f>IF(ISNUMBER(Data!AH144),Data!AH144,-9999.9)</f>
        <v>-9999.9</v>
      </c>
      <c r="AC144" s="243" t="str">
        <f>IF(ISTEXT(Data!AI144),Data!AI144,"")</f>
        <v>M1</v>
      </c>
      <c r="AD144" s="278">
        <f>IF(ISNUMBER(Data!AD144),Data!AD144,-9999.9)</f>
        <v>-9999.9</v>
      </c>
      <c r="AE144" s="242" t="str">
        <f>IF(ISTEXT(Data!AE144),Data!AE144,"")</f>
        <v>M1</v>
      </c>
      <c r="AF144" s="277">
        <f>IF(ISNUMBER(Data!AF144),Data!AF144,-9999.9)</f>
        <v>-9999.9</v>
      </c>
      <c r="AG144" s="243" t="str">
        <f>IF(ISTEXT(Data!AG144),Data!AG144,"")</f>
        <v>M1</v>
      </c>
      <c r="AH144" s="278">
        <f>IF(ISNUMBER(Data!Z144),Data!Z144,-9999.9)</f>
        <v>-9999.9</v>
      </c>
      <c r="AI144" s="242" t="str">
        <f>IF(ISTEXT(Data!AA144),Data!AA144,"")</f>
        <v>M1</v>
      </c>
      <c r="AJ144" s="277">
        <v>-9999.9</v>
      </c>
      <c r="AK144" s="261" t="s">
        <v>117</v>
      </c>
      <c r="AL144" s="267" t="str">
        <f>IF(ISTEXT(Data!AJ144),Data!AJ144,"")</f>
        <v/>
      </c>
      <c r="AM144" s="267" t="str">
        <f>IF(ISTEXT(Data!AK144),Data!AK144,"")</f>
        <v/>
      </c>
      <c r="AN144" s="267" t="str">
        <f>IF(ISTEXT(Data!AL144),Data!AL144,"")</f>
        <v/>
      </c>
      <c r="AO144" s="267" t="str">
        <f>IF(ISTEXT(Data!AM144),Data!AM144,"")</f>
        <v/>
      </c>
      <c r="AP144" s="267" t="str">
        <f>IF(ISTEXT(Data!AN144),Data!AN144,"")</f>
        <v/>
      </c>
      <c r="AQ144" s="267" t="str">
        <f>IF(ISTEXT(Data!AO144),Data!AO144,"")</f>
        <v/>
      </c>
    </row>
    <row r="145" spans="1:43" x14ac:dyDescent="0.2">
      <c r="A145" s="120" t="str">
        <f>IF(ISTEXT(Data!A145),Data!A145,"")</f>
        <v>DEU96027</v>
      </c>
      <c r="B145" s="250">
        <f>IF(ISREF(Data!B145),Data!B145,"")</f>
        <v>35153</v>
      </c>
      <c r="C145" s="244">
        <v>0.27083333333333298</v>
      </c>
      <c r="D145" s="250">
        <f>IF(ISREF(Data!D145),Data!D145,"")</f>
        <v>35154</v>
      </c>
      <c r="E145" s="244">
        <v>0.27083333333333298</v>
      </c>
      <c r="F145" s="245" t="str">
        <f>IF(ISTEXT(Data!G145),Data!G145,"")</f>
        <v>Snow</v>
      </c>
      <c r="G145" s="247" t="str">
        <f>IF(ISTEXT(Data!H145),Data!H145,"")</f>
        <v>Clean and Clear</v>
      </c>
      <c r="H145" s="246" t="str">
        <f>IF(ISTEXT(Data!I145),Data!I145,"")</f>
        <v/>
      </c>
      <c r="I145" s="248" t="str">
        <f>IF(ISTEXT(Data!J145),Data!J145,"")</f>
        <v/>
      </c>
      <c r="J145" s="273">
        <f>IF(ISNUMBER(Data!K145),Data!K145,-9999.9)</f>
        <v>2.6</v>
      </c>
      <c r="K145" s="242" t="str">
        <f>IF(ISTEXT(Data!L145),Data!L145,"")</f>
        <v>V0</v>
      </c>
      <c r="L145" s="285">
        <f>IF(ISNUMBER(Data!N145),Data!N145,-9999.9)</f>
        <v>2.2010999999999998</v>
      </c>
      <c r="M145" s="243" t="str">
        <f>IF(ISTEXT(Data!O145),Data!O145,"")</f>
        <v>V0</v>
      </c>
      <c r="N145" s="278">
        <f>IF(ISNUMBER(Data!P145),Data!P145,-9999.9)</f>
        <v>5.09</v>
      </c>
      <c r="O145" s="242" t="str">
        <f>IF(ISTEXT(Data!Q145),Data!Q145,"")</f>
        <v>V0</v>
      </c>
      <c r="P145" s="277">
        <f>IF(ISNUMBER(Data!R145),Data!R145,-9999.9)</f>
        <v>45</v>
      </c>
      <c r="Q145" s="243" t="str">
        <f>IF(ISTEXT(Data!S145),Data!S145,"")</f>
        <v>V0</v>
      </c>
      <c r="R145" s="278">
        <v>-9999.9</v>
      </c>
      <c r="S145" s="262" t="s">
        <v>117</v>
      </c>
      <c r="T145" s="277">
        <f>IF((Data!X145&gt;0),Data!X145*96.062/32.064,-9999.9)</f>
        <v>5.3319999999999999</v>
      </c>
      <c r="U145" s="243" t="str">
        <f>IF(ISTEXT(Data!Y145),Data!Y145,"")</f>
        <v>V0</v>
      </c>
      <c r="V145" s="277">
        <f>IF((Data!AB145&gt;T586),Data!AB145*18.039/14.0067,-9999.9)</f>
        <v>4.6230000000000002</v>
      </c>
      <c r="W145" s="242" t="str">
        <f>IF(ISTEXT(Data!AC145),Data!AC145,"")</f>
        <v>V0</v>
      </c>
      <c r="X145" s="277">
        <f>IF((Data!V145&gt;0),(Data!V145*62.005/14.0067),-9999.9)</f>
        <v>9.9499999999999993</v>
      </c>
      <c r="Y145" s="243" t="str">
        <f>IF(ISTEXT(Data!W145),Data!W145,"")</f>
        <v>V0</v>
      </c>
      <c r="Z145" s="278">
        <f>IF(ISNUMBER(Data!T145),Data!T145,-9999.9)</f>
        <v>0.59899999999999998</v>
      </c>
      <c r="AA145" s="242" t="str">
        <f>IF(ISTEXT(Data!U145),Data!U145,"")</f>
        <v>V0</v>
      </c>
      <c r="AB145" s="277">
        <f>IF(ISNUMBER(Data!AH145),Data!AH145,-9999.9)</f>
        <v>0.58399999999999996</v>
      </c>
      <c r="AC145" s="243" t="str">
        <f>IF(ISTEXT(Data!AI145),Data!AI145,"")</f>
        <v>V0</v>
      </c>
      <c r="AD145" s="278">
        <f>IF(ISNUMBER(Data!AD145),Data!AD145,-9999.9)</f>
        <v>0.17399999999999999</v>
      </c>
      <c r="AE145" s="242" t="str">
        <f>IF(ISTEXT(Data!AE145),Data!AE145,"")</f>
        <v>V0</v>
      </c>
      <c r="AF145" s="277">
        <f>IF(ISNUMBER(Data!AF145),Data!AF145,-9999.9)</f>
        <v>0.114</v>
      </c>
      <c r="AG145" s="243" t="str">
        <f>IF(ISTEXT(Data!AG145),Data!AG145,"")</f>
        <v>V0</v>
      </c>
      <c r="AH145" s="278">
        <f>IF(ISNUMBER(Data!Z145),Data!Z145,-9999.9)</f>
        <v>0.31900000000000001</v>
      </c>
      <c r="AI145" s="242" t="str">
        <f>IF(ISTEXT(Data!AA145),Data!AA145,"")</f>
        <v>V0</v>
      </c>
      <c r="AJ145" s="277">
        <v>-9999.9</v>
      </c>
      <c r="AK145" s="261" t="s">
        <v>117</v>
      </c>
      <c r="AL145" s="267" t="str">
        <f>IF(ISTEXT(Data!AJ145),Data!AJ145,"")</f>
        <v/>
      </c>
      <c r="AM145" s="267" t="str">
        <f>IF(ISTEXT(Data!AK145),Data!AK145,"")</f>
        <v/>
      </c>
      <c r="AN145" s="267" t="str">
        <f>IF(ISTEXT(Data!AL145),Data!AL145,"")</f>
        <v/>
      </c>
      <c r="AO145" s="267" t="str">
        <f>IF(ISTEXT(Data!AM145),Data!AM145,"")</f>
        <v/>
      </c>
      <c r="AP145" s="267" t="str">
        <f>IF(ISTEXT(Data!AN145),Data!AN145,"")</f>
        <v/>
      </c>
      <c r="AQ145" s="267" t="str">
        <f>IF(ISTEXT(Data!AO145),Data!AO145,"")</f>
        <v/>
      </c>
    </row>
    <row r="146" spans="1:43" x14ac:dyDescent="0.2">
      <c r="A146" s="120" t="str">
        <f>IF(ISTEXT(Data!A146),Data!A146,"")</f>
        <v>DEU96028</v>
      </c>
      <c r="B146" s="250">
        <f>IF(ISREF(Data!B146),Data!B146,"")</f>
        <v>35154</v>
      </c>
      <c r="C146" s="244">
        <v>0.27083333333333298</v>
      </c>
      <c r="D146" s="250">
        <f>IF(ISREF(Data!D146),Data!D146,"")</f>
        <v>35155</v>
      </c>
      <c r="E146" s="244">
        <v>0.27083333333333298</v>
      </c>
      <c r="F146" s="245" t="str">
        <f>IF(ISTEXT(Data!G146),Data!G146,"")</f>
        <v>Snow</v>
      </c>
      <c r="G146" s="247" t="str">
        <f>IF(ISTEXT(Data!H146),Data!H146,"")</f>
        <v>Clean and Clear</v>
      </c>
      <c r="H146" s="246" t="str">
        <f>IF(ISTEXT(Data!I146),Data!I146,"")</f>
        <v/>
      </c>
      <c r="I146" s="248" t="str">
        <f>IF(ISTEXT(Data!J146),Data!J146,"")</f>
        <v/>
      </c>
      <c r="J146" s="273">
        <f>IF(ISNUMBER(Data!K146),Data!K146,-9999.9)</f>
        <v>5.2</v>
      </c>
      <c r="K146" s="242" t="str">
        <f>IF(ISTEXT(Data!L146),Data!L146,"")</f>
        <v>V0</v>
      </c>
      <c r="L146" s="285">
        <f>IF(ISNUMBER(Data!N146),Data!N146,-9999.9)</f>
        <v>4.3193999999999999</v>
      </c>
      <c r="M146" s="243" t="str">
        <f>IF(ISTEXT(Data!O146),Data!O146,"")</f>
        <v>V0</v>
      </c>
      <c r="N146" s="278">
        <f>IF(ISNUMBER(Data!P146),Data!P146,-9999.9)</f>
        <v>4.57</v>
      </c>
      <c r="O146" s="242" t="str">
        <f>IF(ISTEXT(Data!Q146),Data!Q146,"")</f>
        <v>V0</v>
      </c>
      <c r="P146" s="277">
        <f>IF(ISNUMBER(Data!R146),Data!R146,-9999.9)</f>
        <v>26.6</v>
      </c>
      <c r="Q146" s="243" t="str">
        <f>IF(ISTEXT(Data!S146),Data!S146,"")</f>
        <v>V0</v>
      </c>
      <c r="R146" s="278">
        <v>-9999.9</v>
      </c>
      <c r="S146" s="262" t="s">
        <v>117</v>
      </c>
      <c r="T146" s="277">
        <f>IF((Data!X146&gt;0),Data!X146*96.062/32.064,-9999.9)</f>
        <v>1.93</v>
      </c>
      <c r="U146" s="243" t="str">
        <f>IF(ISTEXT(Data!Y146),Data!Y146,"")</f>
        <v>V0</v>
      </c>
      <c r="V146" s="277">
        <f>IF((Data!AB146&gt;T587),Data!AB146*18.039/14.0067,-9999.9)</f>
        <v>1.32</v>
      </c>
      <c r="W146" s="242" t="str">
        <f>IF(ISTEXT(Data!AC146),Data!AC146,"")</f>
        <v>V0</v>
      </c>
      <c r="X146" s="277">
        <f>IF((Data!V146&gt;0),(Data!V146*62.005/14.0067),-9999.9)</f>
        <v>4.218</v>
      </c>
      <c r="Y146" s="243" t="str">
        <f>IF(ISTEXT(Data!W146),Data!W146,"")</f>
        <v>V0</v>
      </c>
      <c r="Z146" s="278">
        <f>IF(ISNUMBER(Data!T146),Data!T146,-9999.9)</f>
        <v>0.216</v>
      </c>
      <c r="AA146" s="242" t="str">
        <f>IF(ISTEXT(Data!U146),Data!U146,"")</f>
        <v>V0</v>
      </c>
      <c r="AB146" s="277">
        <f>IF(ISNUMBER(Data!AH146),Data!AH146,-9999.9)</f>
        <v>0.189</v>
      </c>
      <c r="AC146" s="243" t="str">
        <f>IF(ISTEXT(Data!AI146),Data!AI146,"")</f>
        <v>V0</v>
      </c>
      <c r="AD146" s="278">
        <f>IF(ISNUMBER(Data!AD146),Data!AD146,-9999.9)</f>
        <v>4.9000000000000002E-2</v>
      </c>
      <c r="AE146" s="242" t="str">
        <f>IF(ISTEXT(Data!AE146),Data!AE146,"")</f>
        <v>V0</v>
      </c>
      <c r="AF146" s="277">
        <f>IF(ISNUMBER(Data!AF146),Data!AF146,-9999.9)</f>
        <v>4.5999999999999999E-2</v>
      </c>
      <c r="AG146" s="243" t="str">
        <f>IF(ISTEXT(Data!AG146),Data!AG146,"")</f>
        <v>V0</v>
      </c>
      <c r="AH146" s="278">
        <f>IF(ISNUMBER(Data!Z146),Data!Z146,-9999.9)</f>
        <v>8.5000000000000006E-2</v>
      </c>
      <c r="AI146" s="242" t="str">
        <f>IF(ISTEXT(Data!AA146),Data!AA146,"")</f>
        <v>V0</v>
      </c>
      <c r="AJ146" s="277">
        <v>-9999.9</v>
      </c>
      <c r="AK146" s="261" t="s">
        <v>117</v>
      </c>
      <c r="AL146" s="267" t="str">
        <f>IF(ISTEXT(Data!AJ146),Data!AJ146,"")</f>
        <v/>
      </c>
      <c r="AM146" s="267" t="str">
        <f>IF(ISTEXT(Data!AK146),Data!AK146,"")</f>
        <v/>
      </c>
      <c r="AN146" s="267" t="str">
        <f>IF(ISTEXT(Data!AL146),Data!AL146,"")</f>
        <v/>
      </c>
      <c r="AO146" s="267" t="str">
        <f>IF(ISTEXT(Data!AM146),Data!AM146,"")</f>
        <v/>
      </c>
      <c r="AP146" s="267" t="str">
        <f>IF(ISTEXT(Data!AN146),Data!AN146,"")</f>
        <v/>
      </c>
      <c r="AQ146" s="267" t="str">
        <f>IF(ISTEXT(Data!AO146),Data!AO146,"")</f>
        <v/>
      </c>
    </row>
    <row r="147" spans="1:43" x14ac:dyDescent="0.2">
      <c r="A147" s="120" t="str">
        <f>IF(ISTEXT(Data!A147),Data!A147,"")</f>
        <v/>
      </c>
      <c r="B147" s="250">
        <f>IF(ISREF(Data!B147),Data!B147,"")</f>
        <v>35155</v>
      </c>
      <c r="C147" s="244">
        <v>0.27083333333333298</v>
      </c>
      <c r="D147" s="250">
        <f>IF(ISREF(Data!D147),Data!D147,"")</f>
        <v>35156</v>
      </c>
      <c r="E147" s="244">
        <v>0.27083333333333298</v>
      </c>
      <c r="F147" s="245" t="str">
        <f>IF(ISTEXT(Data!G147),Data!G147,"")</f>
        <v>No Precipitation Occurred</v>
      </c>
      <c r="G147" s="247" t="str">
        <f>IF(ISTEXT(Data!H147),Data!H147,"")</f>
        <v/>
      </c>
      <c r="H147" s="246" t="str">
        <f>IF(ISTEXT(Data!I147),Data!I147,"")</f>
        <v/>
      </c>
      <c r="I147" s="248" t="str">
        <f>IF(ISTEXT(Data!J147),Data!J147,"")</f>
        <v/>
      </c>
      <c r="J147" s="273">
        <f>IF(ISNUMBER(Data!K147),Data!K147,-9999.9)</f>
        <v>-9999.9</v>
      </c>
      <c r="K147" s="242" t="str">
        <f>IF(ISTEXT(Data!L147),Data!L147,"")</f>
        <v>M1</v>
      </c>
      <c r="L147" s="285">
        <f>IF(ISNUMBER(Data!N147),Data!N147,-9999.9)</f>
        <v>-9999.9</v>
      </c>
      <c r="M147" s="243" t="str">
        <f>IF(ISTEXT(Data!O147),Data!O147,"")</f>
        <v>M1</v>
      </c>
      <c r="N147" s="278">
        <f>IF(ISNUMBER(Data!P147),Data!P147,-9999.9)</f>
        <v>-9999.9</v>
      </c>
      <c r="O147" s="242" t="str">
        <f>IF(ISTEXT(Data!Q147),Data!Q147,"")</f>
        <v>M1</v>
      </c>
      <c r="P147" s="277">
        <f>IF(ISNUMBER(Data!R147),Data!R147,-9999.9)</f>
        <v>-9999.9</v>
      </c>
      <c r="Q147" s="243" t="str">
        <f>IF(ISTEXT(Data!S147),Data!S147,"")</f>
        <v>M1</v>
      </c>
      <c r="R147" s="278">
        <v>-9999.9</v>
      </c>
      <c r="S147" s="262" t="s">
        <v>117</v>
      </c>
      <c r="T147" s="277">
        <f>IF((Data!X147&gt;0),Data!X147*96.062/32.064,-9999.9)</f>
        <v>-9999.9</v>
      </c>
      <c r="U147" s="243" t="str">
        <f>IF(ISTEXT(Data!Y147),Data!Y147,"")</f>
        <v>M1</v>
      </c>
      <c r="V147" s="277">
        <f>IF((Data!AB147&gt;T588),Data!AB147*18.039/14.0067,-9999.9)</f>
        <v>-9999.9</v>
      </c>
      <c r="W147" s="242" t="str">
        <f>IF(ISTEXT(Data!AC147),Data!AC147,"")</f>
        <v>M1</v>
      </c>
      <c r="X147" s="277">
        <f>IF((Data!V147&gt;0),(Data!V147*62.005/14.0067),-9999.9)</f>
        <v>-9999.9</v>
      </c>
      <c r="Y147" s="243" t="str">
        <f>IF(ISTEXT(Data!W147),Data!W147,"")</f>
        <v>M1</v>
      </c>
      <c r="Z147" s="278">
        <f>IF(ISNUMBER(Data!T147),Data!T147,-9999.9)</f>
        <v>-9999.9</v>
      </c>
      <c r="AA147" s="242" t="str">
        <f>IF(ISTEXT(Data!U147),Data!U147,"")</f>
        <v>M1</v>
      </c>
      <c r="AB147" s="277">
        <f>IF(ISNUMBER(Data!AH147),Data!AH147,-9999.9)</f>
        <v>-9999.9</v>
      </c>
      <c r="AC147" s="243" t="str">
        <f>IF(ISTEXT(Data!AI147),Data!AI147,"")</f>
        <v>M1</v>
      </c>
      <c r="AD147" s="278">
        <f>IF(ISNUMBER(Data!AD147),Data!AD147,-9999.9)</f>
        <v>-9999.9</v>
      </c>
      <c r="AE147" s="242" t="str">
        <f>IF(ISTEXT(Data!AE147),Data!AE147,"")</f>
        <v>M1</v>
      </c>
      <c r="AF147" s="277">
        <f>IF(ISNUMBER(Data!AF147),Data!AF147,-9999.9)</f>
        <v>-9999.9</v>
      </c>
      <c r="AG147" s="243" t="str">
        <f>IF(ISTEXT(Data!AG147),Data!AG147,"")</f>
        <v>M1</v>
      </c>
      <c r="AH147" s="278">
        <f>IF(ISNUMBER(Data!Z147),Data!Z147,-9999.9)</f>
        <v>-9999.9</v>
      </c>
      <c r="AI147" s="242" t="str">
        <f>IF(ISTEXT(Data!AA147),Data!AA147,"")</f>
        <v>M1</v>
      </c>
      <c r="AJ147" s="277">
        <v>-9999.9</v>
      </c>
      <c r="AK147" s="261" t="s">
        <v>117</v>
      </c>
      <c r="AL147" s="267" t="str">
        <f>IF(ISTEXT(Data!AJ147),Data!AJ147,"")</f>
        <v/>
      </c>
      <c r="AM147" s="267" t="str">
        <f>IF(ISTEXT(Data!AK147),Data!AK147,"")</f>
        <v/>
      </c>
      <c r="AN147" s="267" t="str">
        <f>IF(ISTEXT(Data!AL147),Data!AL147,"")</f>
        <v/>
      </c>
      <c r="AO147" s="267" t="str">
        <f>IF(ISTEXT(Data!AM147),Data!AM147,"")</f>
        <v/>
      </c>
      <c r="AP147" s="267" t="str">
        <f>IF(ISTEXT(Data!AN147),Data!AN147,"")</f>
        <v/>
      </c>
      <c r="AQ147" s="267" t="str">
        <f>IF(ISTEXT(Data!AO147),Data!AO147,"")</f>
        <v/>
      </c>
    </row>
    <row r="148" spans="1:43" x14ac:dyDescent="0.2">
      <c r="A148" s="120" t="str">
        <f>IF(ISTEXT(Data!A148),Data!A148,"")</f>
        <v>DEU96029</v>
      </c>
      <c r="B148" s="250">
        <f>IF(ISREF(Data!B148),Data!B148,"")</f>
        <v>35156</v>
      </c>
      <c r="C148" s="244">
        <v>0.27083333333333298</v>
      </c>
      <c r="D148" s="250">
        <f>IF(ISREF(Data!D148),Data!D148,"")</f>
        <v>35157</v>
      </c>
      <c r="E148" s="244">
        <v>0.27083333333333298</v>
      </c>
      <c r="F148" s="245" t="str">
        <f>IF(ISTEXT(Data!G148),Data!G148,"")</f>
        <v>Snow</v>
      </c>
      <c r="G148" s="247" t="str">
        <f>IF(ISTEXT(Data!H148),Data!H148,"")</f>
        <v>Clean and Clear</v>
      </c>
      <c r="H148" s="246" t="str">
        <f>IF(ISTEXT(Data!I148),Data!I148,"")</f>
        <v/>
      </c>
      <c r="I148" s="248" t="str">
        <f>IF(ISTEXT(Data!J148),Data!J148,"")</f>
        <v/>
      </c>
      <c r="J148" s="273">
        <f>IF(ISNUMBER(Data!K148),Data!K148,-9999.9)</f>
        <v>2.6</v>
      </c>
      <c r="K148" s="242" t="str">
        <f>IF(ISTEXT(Data!L148),Data!L148,"")</f>
        <v>V0</v>
      </c>
      <c r="L148" s="285">
        <f>IF(ISNUMBER(Data!N148),Data!N148,-9999.9)</f>
        <v>1.7112000000000001</v>
      </c>
      <c r="M148" s="243" t="str">
        <f>IF(ISTEXT(Data!O148),Data!O148,"")</f>
        <v>V0</v>
      </c>
      <c r="N148" s="278">
        <f>IF(ISNUMBER(Data!P148),Data!P148,-9999.9)</f>
        <v>4.66</v>
      </c>
      <c r="O148" s="242" t="str">
        <f>IF(ISTEXT(Data!Q148),Data!Q148,"")</f>
        <v>V0</v>
      </c>
      <c r="P148" s="277">
        <f>IF(ISNUMBER(Data!R148),Data!R148,-9999.9)</f>
        <v>50.1</v>
      </c>
      <c r="Q148" s="243" t="str">
        <f>IF(ISTEXT(Data!S148),Data!S148,"")</f>
        <v>V0</v>
      </c>
      <c r="R148" s="278">
        <v>-9999.9</v>
      </c>
      <c r="S148" s="262" t="s">
        <v>117</v>
      </c>
      <c r="T148" s="277">
        <f>IF((Data!X148&gt;0),Data!X148*96.062/32.064,-9999.9)</f>
        <v>4.6219999999999999</v>
      </c>
      <c r="U148" s="243" t="str">
        <f>IF(ISTEXT(Data!Y148),Data!Y148,"")</f>
        <v>V0</v>
      </c>
      <c r="V148" s="277">
        <f>IF((Data!AB148&gt;T589),Data!AB148*18.039/14.0067,-9999.9)</f>
        <v>4.3079999999999998</v>
      </c>
      <c r="W148" s="242" t="str">
        <f>IF(ISTEXT(Data!AC148),Data!AC148,"")</f>
        <v>V0</v>
      </c>
      <c r="X148" s="277">
        <f>IF((Data!V148&gt;0),(Data!V148*62.005/14.0067),-9999.9)</f>
        <v>12.734</v>
      </c>
      <c r="Y148" s="243" t="str">
        <f>IF(ISTEXT(Data!W148),Data!W148,"")</f>
        <v>V0</v>
      </c>
      <c r="Z148" s="278">
        <f>IF(ISNUMBER(Data!T148),Data!T148,-9999.9)</f>
        <v>0.48199999999999998</v>
      </c>
      <c r="AA148" s="242" t="str">
        <f>IF(ISTEXT(Data!U148),Data!U148,"")</f>
        <v>V0</v>
      </c>
      <c r="AB148" s="277">
        <f>IF(ISNUMBER(Data!AH148),Data!AH148,-9999.9)</f>
        <v>0.628</v>
      </c>
      <c r="AC148" s="243" t="str">
        <f>IF(ISTEXT(Data!AI148),Data!AI148,"")</f>
        <v>V0</v>
      </c>
      <c r="AD148" s="278">
        <f>IF(ISNUMBER(Data!AD148),Data!AD148,-9999.9)</f>
        <v>0.17399999999999999</v>
      </c>
      <c r="AE148" s="242" t="str">
        <f>IF(ISTEXT(Data!AE148),Data!AE148,"")</f>
        <v>V0</v>
      </c>
      <c r="AF148" s="277">
        <f>IF(ISNUMBER(Data!AF148),Data!AF148,-9999.9)</f>
        <v>0.13400000000000001</v>
      </c>
      <c r="AG148" s="243" t="str">
        <f>IF(ISTEXT(Data!AG148),Data!AG148,"")</f>
        <v>V0</v>
      </c>
      <c r="AH148" s="278">
        <f>IF(ISNUMBER(Data!Z148),Data!Z148,-9999.9)</f>
        <v>0.39900000000000002</v>
      </c>
      <c r="AI148" s="242" t="str">
        <f>IF(ISTEXT(Data!AA148),Data!AA148,"")</f>
        <v>V0</v>
      </c>
      <c r="AJ148" s="277">
        <v>-9999.9</v>
      </c>
      <c r="AK148" s="261" t="s">
        <v>117</v>
      </c>
      <c r="AL148" s="267" t="str">
        <f>IF(ISTEXT(Data!AJ148),Data!AJ148,"")</f>
        <v/>
      </c>
      <c r="AM148" s="267" t="str">
        <f>IF(ISTEXT(Data!AK148),Data!AK148,"")</f>
        <v/>
      </c>
      <c r="AN148" s="267" t="str">
        <f>IF(ISTEXT(Data!AL148),Data!AL148,"")</f>
        <v/>
      </c>
      <c r="AO148" s="267" t="str">
        <f>IF(ISTEXT(Data!AM148),Data!AM148,"")</f>
        <v/>
      </c>
      <c r="AP148" s="267" t="str">
        <f>IF(ISTEXT(Data!AN148),Data!AN148,"")</f>
        <v/>
      </c>
      <c r="AQ148" s="267" t="str">
        <f>IF(ISTEXT(Data!AO148),Data!AO148,"")</f>
        <v/>
      </c>
    </row>
    <row r="149" spans="1:43" x14ac:dyDescent="0.2">
      <c r="A149" s="120" t="str">
        <f>IF(ISTEXT(Data!A149),Data!A149,"")</f>
        <v>DEU96030</v>
      </c>
      <c r="B149" s="250">
        <f>IF(ISREF(Data!B149),Data!B149,"")</f>
        <v>35157</v>
      </c>
      <c r="C149" s="244">
        <v>0.27083333333333298</v>
      </c>
      <c r="D149" s="250">
        <f>IF(ISREF(Data!D149),Data!D149,"")</f>
        <v>35158</v>
      </c>
      <c r="E149" s="244">
        <v>0.27083333333333298</v>
      </c>
      <c r="F149" s="245" t="str">
        <f>IF(ISTEXT(Data!G149),Data!G149,"")</f>
        <v>Snow</v>
      </c>
      <c r="G149" s="247" t="str">
        <f>IF(ISTEXT(Data!H149),Data!H149,"")</f>
        <v>Clean and Clear</v>
      </c>
      <c r="H149" s="246" t="str">
        <f>IF(ISTEXT(Data!I149),Data!I149,"")</f>
        <v/>
      </c>
      <c r="I149" s="248" t="str">
        <f>IF(ISTEXT(Data!J149),Data!J149,"")</f>
        <v/>
      </c>
      <c r="J149" s="273">
        <f>IF(ISNUMBER(Data!K149),Data!K149,-9999.9)</f>
        <v>7.3</v>
      </c>
      <c r="K149" s="242" t="str">
        <f>IF(ISTEXT(Data!L149),Data!L149,"")</f>
        <v>V0</v>
      </c>
      <c r="L149" s="285">
        <f>IF(ISNUMBER(Data!N149),Data!N149,-9999.9)</f>
        <v>5.8052000000000001</v>
      </c>
      <c r="M149" s="243" t="str">
        <f>IF(ISTEXT(Data!O149),Data!O149,"")</f>
        <v>V0</v>
      </c>
      <c r="N149" s="278">
        <f>IF(ISNUMBER(Data!P149),Data!P149,-9999.9)</f>
        <v>4.18</v>
      </c>
      <c r="O149" s="242" t="str">
        <f>IF(ISTEXT(Data!Q149),Data!Q149,"")</f>
        <v>V0</v>
      </c>
      <c r="P149" s="277">
        <f>IF(ISNUMBER(Data!R149),Data!R149,-9999.9)</f>
        <v>53.6</v>
      </c>
      <c r="Q149" s="243" t="str">
        <f>IF(ISTEXT(Data!S149),Data!S149,"")</f>
        <v>V0</v>
      </c>
      <c r="R149" s="278">
        <v>-9999.9</v>
      </c>
      <c r="S149" s="262" t="s">
        <v>117</v>
      </c>
      <c r="T149" s="277">
        <f>IF((Data!X149&gt;0),Data!X149*96.062/32.064,-9999.9)</f>
        <v>4.2039999999999997</v>
      </c>
      <c r="U149" s="243" t="str">
        <f>IF(ISTEXT(Data!Y149),Data!Y149,"")</f>
        <v>V0</v>
      </c>
      <c r="V149" s="277">
        <f>IF((Data!AB149&gt;T590),Data!AB149*18.039/14.0067,-9999.9)</f>
        <v>2.6329999999999996</v>
      </c>
      <c r="W149" s="242" t="str">
        <f>IF(ISTEXT(Data!AC149),Data!AC149,"")</f>
        <v>V0</v>
      </c>
      <c r="X149" s="277">
        <f>IF((Data!V149&gt;0),(Data!V149*62.005/14.0067),-9999.9)</f>
        <v>8.1280000000000001</v>
      </c>
      <c r="Y149" s="243" t="str">
        <f>IF(ISTEXT(Data!W149),Data!W149,"")</f>
        <v>V0</v>
      </c>
      <c r="Z149" s="278">
        <f>IF(ISNUMBER(Data!T149),Data!T149,-9999.9)</f>
        <v>0.19500000000000001</v>
      </c>
      <c r="AA149" s="242" t="str">
        <f>IF(ISTEXT(Data!U149),Data!U149,"")</f>
        <v>V0</v>
      </c>
      <c r="AB149" s="277">
        <f>IF(ISNUMBER(Data!AH149),Data!AH149,-9999.9)</f>
        <v>0.17399999999999999</v>
      </c>
      <c r="AC149" s="243" t="str">
        <f>IF(ISTEXT(Data!AI149),Data!AI149,"")</f>
        <v>V0</v>
      </c>
      <c r="AD149" s="278">
        <f>IF(ISNUMBER(Data!AD149),Data!AD149,-9999.9)</f>
        <v>8.5999999999999993E-2</v>
      </c>
      <c r="AE149" s="242" t="str">
        <f>IF(ISTEXT(Data!AE149),Data!AE149,"")</f>
        <v>V0</v>
      </c>
      <c r="AF149" s="277">
        <f>IF(ISNUMBER(Data!AF149),Data!AF149,-9999.9)</f>
        <v>4.3999999999999997E-2</v>
      </c>
      <c r="AG149" s="243" t="str">
        <f>IF(ISTEXT(Data!AG149),Data!AG149,"")</f>
        <v>V0</v>
      </c>
      <c r="AH149" s="278">
        <f>IF(ISNUMBER(Data!Z149),Data!Z149,-9999.9)</f>
        <v>7.1999999999999995E-2</v>
      </c>
      <c r="AI149" s="242" t="str">
        <f>IF(ISTEXT(Data!AA149),Data!AA149,"")</f>
        <v>V0</v>
      </c>
      <c r="AJ149" s="277">
        <v>-9999.9</v>
      </c>
      <c r="AK149" s="261" t="s">
        <v>117</v>
      </c>
      <c r="AL149" s="267" t="str">
        <f>IF(ISTEXT(Data!AJ149),Data!AJ149,"")</f>
        <v/>
      </c>
      <c r="AM149" s="267" t="str">
        <f>IF(ISTEXT(Data!AK149),Data!AK149,"")</f>
        <v/>
      </c>
      <c r="AN149" s="267" t="str">
        <f>IF(ISTEXT(Data!AL149),Data!AL149,"")</f>
        <v/>
      </c>
      <c r="AO149" s="267" t="str">
        <f>IF(ISTEXT(Data!AM149),Data!AM149,"")</f>
        <v/>
      </c>
      <c r="AP149" s="267" t="str">
        <f>IF(ISTEXT(Data!AN149),Data!AN149,"")</f>
        <v/>
      </c>
      <c r="AQ149" s="267" t="str">
        <f>IF(ISTEXT(Data!AO149),Data!AO149,"")</f>
        <v/>
      </c>
    </row>
    <row r="150" spans="1:43" x14ac:dyDescent="0.2">
      <c r="A150" s="120" t="str">
        <f>IF(ISTEXT(Data!A150),Data!A150,"")</f>
        <v>DEU96031</v>
      </c>
      <c r="B150" s="250">
        <f>IF(ISREF(Data!B150),Data!B150,"")</f>
        <v>35158</v>
      </c>
      <c r="C150" s="244">
        <v>0.27083333333333298</v>
      </c>
      <c r="D150" s="250">
        <f>IF(ISREF(Data!D150),Data!D150,"")</f>
        <v>35159</v>
      </c>
      <c r="E150" s="244">
        <v>0.27083333333333298</v>
      </c>
      <c r="F150" s="245" t="str">
        <f>IF(ISTEXT(Data!G150),Data!G150,"")</f>
        <v>Snow</v>
      </c>
      <c r="G150" s="247" t="str">
        <f>IF(ISTEXT(Data!H150),Data!H150,"")</f>
        <v>Clean and Clear</v>
      </c>
      <c r="H150" s="246" t="str">
        <f>IF(ISTEXT(Data!I150),Data!I150,"")</f>
        <v/>
      </c>
      <c r="I150" s="248" t="str">
        <f>IF(ISTEXT(Data!J150),Data!J150,"")</f>
        <v/>
      </c>
      <c r="J150" s="273">
        <f>IF(ISNUMBER(Data!K150),Data!K150,-9999.9)</f>
        <v>2.1</v>
      </c>
      <c r="K150" s="242" t="str">
        <f>IF(ISTEXT(Data!L150),Data!L150,"")</f>
        <v>V0</v>
      </c>
      <c r="L150" s="285">
        <f>IF(ISNUMBER(Data!N150),Data!N150,-9999.9)</f>
        <v>1.6743999999999999</v>
      </c>
      <c r="M150" s="243" t="str">
        <f>IF(ISTEXT(Data!O150),Data!O150,"")</f>
        <v>V0</v>
      </c>
      <c r="N150" s="278">
        <f>IF(ISNUMBER(Data!P150),Data!P150,-9999.9)</f>
        <v>3.97</v>
      </c>
      <c r="O150" s="242" t="str">
        <f>IF(ISTEXT(Data!Q150),Data!Q150,"")</f>
        <v>V0</v>
      </c>
      <c r="P150" s="277">
        <f>IF(ISNUMBER(Data!R150),Data!R150,-9999.9)</f>
        <v>84.8</v>
      </c>
      <c r="Q150" s="243" t="str">
        <f>IF(ISTEXT(Data!S150),Data!S150,"")</f>
        <v>V0</v>
      </c>
      <c r="R150" s="278">
        <v>-9999.9</v>
      </c>
      <c r="S150" s="262" t="s">
        <v>117</v>
      </c>
      <c r="T150" s="277">
        <f>IF((Data!X150&gt;0),Data!X150*96.062/32.064,-9999.9)</f>
        <v>8.0470000000000006</v>
      </c>
      <c r="U150" s="243" t="str">
        <f>IF(ISTEXT(Data!Y150),Data!Y150,"")</f>
        <v>V0</v>
      </c>
      <c r="V150" s="277">
        <f>IF((Data!AB150&gt;T591),Data!AB150*18.039/14.0067,-9999.9)</f>
        <v>4.1310000000000002</v>
      </c>
      <c r="W150" s="242" t="str">
        <f>IF(ISTEXT(Data!AC150),Data!AC150,"")</f>
        <v>V0</v>
      </c>
      <c r="X150" s="277">
        <f>IF((Data!V150&gt;0),(Data!V150*62.005/14.0067),-9999.9)</f>
        <v>10.472999999999999</v>
      </c>
      <c r="Y150" s="243" t="str">
        <f>IF(ISTEXT(Data!W150),Data!W150,"")</f>
        <v>V0</v>
      </c>
      <c r="Z150" s="278">
        <f>IF(ISNUMBER(Data!T150),Data!T150,-9999.9)</f>
        <v>0.47399999999999998</v>
      </c>
      <c r="AA150" s="242" t="str">
        <f>IF(ISTEXT(Data!U150),Data!U150,"")</f>
        <v>V0</v>
      </c>
      <c r="AB150" s="277">
        <f>IF(ISNUMBER(Data!AH150),Data!AH150,-9999.9)</f>
        <v>0.17199999999999999</v>
      </c>
      <c r="AC150" s="243" t="str">
        <f>IF(ISTEXT(Data!AI150),Data!AI150,"")</f>
        <v>V0</v>
      </c>
      <c r="AD150" s="278">
        <f>IF(ISNUMBER(Data!AD150),Data!AD150,-9999.9)</f>
        <v>0.13900000000000001</v>
      </c>
      <c r="AE150" s="242" t="str">
        <f>IF(ISTEXT(Data!AE150),Data!AE150,"")</f>
        <v>V0</v>
      </c>
      <c r="AF150" s="277">
        <f>IF(ISNUMBER(Data!AF150),Data!AF150,-9999.9)</f>
        <v>4.3999999999999997E-2</v>
      </c>
      <c r="AG150" s="243" t="str">
        <f>IF(ISTEXT(Data!AG150),Data!AG150,"")</f>
        <v>V0</v>
      </c>
      <c r="AH150" s="278">
        <f>IF(ISNUMBER(Data!Z150),Data!Z150,-9999.9)</f>
        <v>0.14499999999999999</v>
      </c>
      <c r="AI150" s="242" t="str">
        <f>IF(ISTEXT(Data!AA150),Data!AA150,"")</f>
        <v>V0</v>
      </c>
      <c r="AJ150" s="277">
        <v>-9999.9</v>
      </c>
      <c r="AK150" s="261" t="s">
        <v>117</v>
      </c>
      <c r="AL150" s="267" t="str">
        <f>IF(ISTEXT(Data!AJ150),Data!AJ150,"")</f>
        <v/>
      </c>
      <c r="AM150" s="267" t="str">
        <f>IF(ISTEXT(Data!AK150),Data!AK150,"")</f>
        <v/>
      </c>
      <c r="AN150" s="267" t="str">
        <f>IF(ISTEXT(Data!AL150),Data!AL150,"")</f>
        <v/>
      </c>
      <c r="AO150" s="267" t="str">
        <f>IF(ISTEXT(Data!AM150),Data!AM150,"")</f>
        <v/>
      </c>
      <c r="AP150" s="267" t="str">
        <f>IF(ISTEXT(Data!AN150),Data!AN150,"")</f>
        <v/>
      </c>
      <c r="AQ150" s="267" t="str">
        <f>IF(ISTEXT(Data!AO150),Data!AO150,"")</f>
        <v/>
      </c>
    </row>
    <row r="151" spans="1:43" x14ac:dyDescent="0.2">
      <c r="A151" s="120" t="str">
        <f>IF(ISTEXT(Data!A151),Data!A151,"")</f>
        <v>DEU96032</v>
      </c>
      <c r="B151" s="250">
        <f>IF(ISREF(Data!B151),Data!B151,"")</f>
        <v>35159</v>
      </c>
      <c r="C151" s="244">
        <v>0.27083333333333298</v>
      </c>
      <c r="D151" s="250">
        <f>IF(ISREF(Data!D151),Data!D151,"")</f>
        <v>35160</v>
      </c>
      <c r="E151" s="244">
        <v>0.27083333333333298</v>
      </c>
      <c r="F151" s="245" t="str">
        <f>IF(ISTEXT(Data!G151),Data!G151,"")</f>
        <v>Snow</v>
      </c>
      <c r="G151" s="247" t="str">
        <f>IF(ISTEXT(Data!H151),Data!H151,"")</f>
        <v>Clean and Clear</v>
      </c>
      <c r="H151" s="246" t="str">
        <f>IF(ISTEXT(Data!I151),Data!I151,"")</f>
        <v/>
      </c>
      <c r="I151" s="248" t="str">
        <f>IF(ISTEXT(Data!J151),Data!J151,"")</f>
        <v/>
      </c>
      <c r="J151" s="273">
        <f>IF(ISNUMBER(Data!K151),Data!K151,-9999.9)</f>
        <v>2.5</v>
      </c>
      <c r="K151" s="242" t="str">
        <f>IF(ISTEXT(Data!L151),Data!L151,"")</f>
        <v>V0</v>
      </c>
      <c r="L151" s="285">
        <f>IF(ISNUMBER(Data!N151),Data!N151,-9999.9)</f>
        <v>2.1528</v>
      </c>
      <c r="M151" s="243" t="str">
        <f>IF(ISTEXT(Data!O151),Data!O151,"")</f>
        <v>V0</v>
      </c>
      <c r="N151" s="278">
        <f>IF(ISNUMBER(Data!P151),Data!P151,-9999.9)</f>
        <v>4.28</v>
      </c>
      <c r="O151" s="242" t="str">
        <f>IF(ISTEXT(Data!Q151),Data!Q151,"")</f>
        <v>V0</v>
      </c>
      <c r="P151" s="277">
        <f>IF(ISNUMBER(Data!R151),Data!R151,-9999.9)</f>
        <v>34.200000000000003</v>
      </c>
      <c r="Q151" s="243" t="str">
        <f>IF(ISTEXT(Data!S151),Data!S151,"")</f>
        <v>V0</v>
      </c>
      <c r="R151" s="278">
        <v>-9999.9</v>
      </c>
      <c r="S151" s="262" t="s">
        <v>117</v>
      </c>
      <c r="T151" s="277">
        <f>IF((Data!X151&gt;0),Data!X151*96.062/32.064,-9999.9)</f>
        <v>2.6819999999999999</v>
      </c>
      <c r="U151" s="243" t="str">
        <f>IF(ISTEXT(Data!Y151),Data!Y151,"")</f>
        <v>V0</v>
      </c>
      <c r="V151" s="277">
        <f>IF((Data!AB151&gt;T592),Data!AB151*18.039/14.0067,-9999.9)</f>
        <v>0.93200000000000005</v>
      </c>
      <c r="W151" s="242" t="str">
        <f>IF(ISTEXT(Data!AC151),Data!AC151,"")</f>
        <v>V0</v>
      </c>
      <c r="X151" s="277">
        <f>IF((Data!V151&gt;0),(Data!V151*62.005/14.0067),-9999.9)</f>
        <v>3.6469999999999998</v>
      </c>
      <c r="Y151" s="243" t="str">
        <f>IF(ISTEXT(Data!W151),Data!W151,"")</f>
        <v>V0</v>
      </c>
      <c r="Z151" s="278">
        <f>IF(ISNUMBER(Data!T151),Data!T151,-9999.9)</f>
        <v>2.1999999999999999E-2</v>
      </c>
      <c r="AA151" s="242" t="str">
        <f>IF(ISTEXT(Data!U151),Data!U151,"")</f>
        <v>V0</v>
      </c>
      <c r="AB151" s="277">
        <f>IF(ISNUMBER(Data!AH151),Data!AH151,-9999.9)</f>
        <v>0.12</v>
      </c>
      <c r="AC151" s="243" t="str">
        <f>IF(ISTEXT(Data!AI151),Data!AI151,"")</f>
        <v>V0</v>
      </c>
      <c r="AD151" s="278">
        <f>IF(ISNUMBER(Data!AD151),Data!AD151,-9999.9)</f>
        <v>3.4000000000000002E-2</v>
      </c>
      <c r="AE151" s="242" t="str">
        <f>IF(ISTEXT(Data!AE151),Data!AE151,"")</f>
        <v>V0</v>
      </c>
      <c r="AF151" s="277">
        <f>IF(ISNUMBER(Data!AF151),Data!AF151,-9999.9)</f>
        <v>2.1999999999999999E-2</v>
      </c>
      <c r="AG151" s="243" t="str">
        <f>IF(ISTEXT(Data!AG151),Data!AG151,"")</f>
        <v>V0</v>
      </c>
      <c r="AH151" s="278">
        <f>IF(ISNUMBER(Data!Z151),Data!Z151,-9999.9)</f>
        <v>4.7E-2</v>
      </c>
      <c r="AI151" s="242" t="str">
        <f>IF(ISTEXT(Data!AA151),Data!AA151,"")</f>
        <v>V0</v>
      </c>
      <c r="AJ151" s="277">
        <v>-9999.9</v>
      </c>
      <c r="AK151" s="261" t="s">
        <v>117</v>
      </c>
      <c r="AL151" s="267" t="str">
        <f>IF(ISTEXT(Data!AJ151),Data!AJ151,"")</f>
        <v/>
      </c>
      <c r="AM151" s="267" t="str">
        <f>IF(ISTEXT(Data!AK151),Data!AK151,"")</f>
        <v/>
      </c>
      <c r="AN151" s="267" t="str">
        <f>IF(ISTEXT(Data!AL151),Data!AL151,"")</f>
        <v/>
      </c>
      <c r="AO151" s="267" t="str">
        <f>IF(ISTEXT(Data!AM151),Data!AM151,"")</f>
        <v/>
      </c>
      <c r="AP151" s="267" t="str">
        <f>IF(ISTEXT(Data!AN151),Data!AN151,"")</f>
        <v/>
      </c>
      <c r="AQ151" s="267" t="str">
        <f>IF(ISTEXT(Data!AO151),Data!AO151,"")</f>
        <v/>
      </c>
    </row>
    <row r="152" spans="1:43" x14ac:dyDescent="0.2">
      <c r="A152" s="120" t="str">
        <f>IF(ISTEXT(Data!A152),Data!A152,"")</f>
        <v/>
      </c>
      <c r="B152" s="250">
        <f>IF(ISREF(Data!B152),Data!B152,"")</f>
        <v>35160</v>
      </c>
      <c r="C152" s="244">
        <v>0.27083333333333298</v>
      </c>
      <c r="D152" s="250">
        <f>IF(ISREF(Data!D152),Data!D152,"")</f>
        <v>35161</v>
      </c>
      <c r="E152" s="244">
        <v>0.27083333333333298</v>
      </c>
      <c r="F152" s="245" t="str">
        <f>IF(ISTEXT(Data!G152),Data!G152,"")</f>
        <v>No Precipitation Occurred</v>
      </c>
      <c r="G152" s="247" t="str">
        <f>IF(ISTEXT(Data!H152),Data!H152,"")</f>
        <v/>
      </c>
      <c r="H152" s="246" t="str">
        <f>IF(ISTEXT(Data!I152),Data!I152,"")</f>
        <v/>
      </c>
      <c r="I152" s="248" t="str">
        <f>IF(ISTEXT(Data!J152),Data!J152,"")</f>
        <v/>
      </c>
      <c r="J152" s="273">
        <f>IF(ISNUMBER(Data!K152),Data!K152,-9999.9)</f>
        <v>-9999.9</v>
      </c>
      <c r="K152" s="242" t="str">
        <f>IF(ISTEXT(Data!L152),Data!L152,"")</f>
        <v>M1</v>
      </c>
      <c r="L152" s="285">
        <f>IF(ISNUMBER(Data!N152),Data!N152,-9999.9)</f>
        <v>-9999.9</v>
      </c>
      <c r="M152" s="243" t="str">
        <f>IF(ISTEXT(Data!O152),Data!O152,"")</f>
        <v>M1</v>
      </c>
      <c r="N152" s="278">
        <f>IF(ISNUMBER(Data!P152),Data!P152,-9999.9)</f>
        <v>-9999.9</v>
      </c>
      <c r="O152" s="242" t="str">
        <f>IF(ISTEXT(Data!Q152),Data!Q152,"")</f>
        <v>M1</v>
      </c>
      <c r="P152" s="277">
        <f>IF(ISNUMBER(Data!R152),Data!R152,-9999.9)</f>
        <v>-9999.9</v>
      </c>
      <c r="Q152" s="243" t="str">
        <f>IF(ISTEXT(Data!S152),Data!S152,"")</f>
        <v>M1</v>
      </c>
      <c r="R152" s="278">
        <v>-9999.9</v>
      </c>
      <c r="S152" s="262" t="s">
        <v>117</v>
      </c>
      <c r="T152" s="277">
        <f>IF((Data!X152&gt;0),Data!X152*96.062/32.064,-9999.9)</f>
        <v>-9999.9</v>
      </c>
      <c r="U152" s="243" t="str">
        <f>IF(ISTEXT(Data!Y152),Data!Y152,"")</f>
        <v>M1</v>
      </c>
      <c r="V152" s="277">
        <f>IF((Data!AB152&gt;T593),Data!AB152*18.039/14.0067,-9999.9)</f>
        <v>-9999.9</v>
      </c>
      <c r="W152" s="242" t="str">
        <f>IF(ISTEXT(Data!AC152),Data!AC152,"")</f>
        <v>M1</v>
      </c>
      <c r="X152" s="277">
        <f>IF((Data!V152&gt;0),(Data!V152*62.005/14.0067),-9999.9)</f>
        <v>-9999.9</v>
      </c>
      <c r="Y152" s="243" t="str">
        <f>IF(ISTEXT(Data!W152),Data!W152,"")</f>
        <v>M1</v>
      </c>
      <c r="Z152" s="278">
        <f>IF(ISNUMBER(Data!T152),Data!T152,-9999.9)</f>
        <v>-9999.9</v>
      </c>
      <c r="AA152" s="242" t="str">
        <f>IF(ISTEXT(Data!U152),Data!U152,"")</f>
        <v>M1</v>
      </c>
      <c r="AB152" s="277">
        <f>IF(ISNUMBER(Data!AH152),Data!AH152,-9999.9)</f>
        <v>-9999.9</v>
      </c>
      <c r="AC152" s="243" t="str">
        <f>IF(ISTEXT(Data!AI152),Data!AI152,"")</f>
        <v>M1</v>
      </c>
      <c r="AD152" s="278">
        <f>IF(ISNUMBER(Data!AD152),Data!AD152,-9999.9)</f>
        <v>-9999.9</v>
      </c>
      <c r="AE152" s="242" t="str">
        <f>IF(ISTEXT(Data!AE152),Data!AE152,"")</f>
        <v>M1</v>
      </c>
      <c r="AF152" s="277">
        <f>IF(ISNUMBER(Data!AF152),Data!AF152,-9999.9)</f>
        <v>-9999.9</v>
      </c>
      <c r="AG152" s="243" t="str">
        <f>IF(ISTEXT(Data!AG152),Data!AG152,"")</f>
        <v>M1</v>
      </c>
      <c r="AH152" s="278">
        <f>IF(ISNUMBER(Data!Z152),Data!Z152,-9999.9)</f>
        <v>-9999.9</v>
      </c>
      <c r="AI152" s="242" t="str">
        <f>IF(ISTEXT(Data!AA152),Data!AA152,"")</f>
        <v>M1</v>
      </c>
      <c r="AJ152" s="277">
        <v>-9999.9</v>
      </c>
      <c r="AK152" s="261" t="s">
        <v>117</v>
      </c>
      <c r="AL152" s="267" t="str">
        <f>IF(ISTEXT(Data!AJ152),Data!AJ152,"")</f>
        <v/>
      </c>
      <c r="AM152" s="267" t="str">
        <f>IF(ISTEXT(Data!AK152),Data!AK152,"")</f>
        <v/>
      </c>
      <c r="AN152" s="267" t="str">
        <f>IF(ISTEXT(Data!AL152),Data!AL152,"")</f>
        <v/>
      </c>
      <c r="AO152" s="267" t="str">
        <f>IF(ISTEXT(Data!AM152),Data!AM152,"")</f>
        <v/>
      </c>
      <c r="AP152" s="267" t="str">
        <f>IF(ISTEXT(Data!AN152),Data!AN152,"")</f>
        <v/>
      </c>
      <c r="AQ152" s="267" t="str">
        <f>IF(ISTEXT(Data!AO152),Data!AO152,"")</f>
        <v/>
      </c>
    </row>
    <row r="153" spans="1:43" x14ac:dyDescent="0.2">
      <c r="A153" s="120" t="str">
        <f>IF(ISTEXT(Data!A153),Data!A153,"")</f>
        <v/>
      </c>
      <c r="B153" s="250">
        <f>IF(ISREF(Data!B153),Data!B153,"")</f>
        <v>35161</v>
      </c>
      <c r="C153" s="244">
        <v>0.27083333333333298</v>
      </c>
      <c r="D153" s="250">
        <f>IF(ISREF(Data!D153),Data!D153,"")</f>
        <v>35162</v>
      </c>
      <c r="E153" s="244">
        <v>0.27083333333333298</v>
      </c>
      <c r="F153" s="245" t="str">
        <f>IF(ISTEXT(Data!G153),Data!G153,"")</f>
        <v>No Precipitation Occurred</v>
      </c>
      <c r="G153" s="247" t="str">
        <f>IF(ISTEXT(Data!H153),Data!H153,"")</f>
        <v/>
      </c>
      <c r="H153" s="246" t="str">
        <f>IF(ISTEXT(Data!I153),Data!I153,"")</f>
        <v/>
      </c>
      <c r="I153" s="248" t="str">
        <f>IF(ISTEXT(Data!J153),Data!J153,"")</f>
        <v/>
      </c>
      <c r="J153" s="273">
        <f>IF(ISNUMBER(Data!K153),Data!K153,-9999.9)</f>
        <v>-9999.9</v>
      </c>
      <c r="K153" s="242" t="str">
        <f>IF(ISTEXT(Data!L153),Data!L153,"")</f>
        <v>M1</v>
      </c>
      <c r="L153" s="285">
        <f>IF(ISNUMBER(Data!N153),Data!N153,-9999.9)</f>
        <v>-9999.9</v>
      </c>
      <c r="M153" s="243" t="str">
        <f>IF(ISTEXT(Data!O153),Data!O153,"")</f>
        <v>M1</v>
      </c>
      <c r="N153" s="278">
        <f>IF(ISNUMBER(Data!P153),Data!P153,-9999.9)</f>
        <v>-9999.9</v>
      </c>
      <c r="O153" s="242" t="str">
        <f>IF(ISTEXT(Data!Q153),Data!Q153,"")</f>
        <v>M1</v>
      </c>
      <c r="P153" s="277">
        <f>IF(ISNUMBER(Data!R153),Data!R153,-9999.9)</f>
        <v>-9999.9</v>
      </c>
      <c r="Q153" s="243" t="str">
        <f>IF(ISTEXT(Data!S153),Data!S153,"")</f>
        <v>M1</v>
      </c>
      <c r="R153" s="278">
        <v>-9999.9</v>
      </c>
      <c r="S153" s="262" t="s">
        <v>117</v>
      </c>
      <c r="T153" s="277">
        <f>IF((Data!X153&gt;0),Data!X153*96.062/32.064,-9999.9)</f>
        <v>-9999.9</v>
      </c>
      <c r="U153" s="243" t="str">
        <f>IF(ISTEXT(Data!Y153),Data!Y153,"")</f>
        <v>M1</v>
      </c>
      <c r="V153" s="277">
        <f>IF((Data!AB153&gt;T594),Data!AB153*18.039/14.0067,-9999.9)</f>
        <v>-9999.9</v>
      </c>
      <c r="W153" s="242" t="str">
        <f>IF(ISTEXT(Data!AC153),Data!AC153,"")</f>
        <v>M1</v>
      </c>
      <c r="X153" s="277">
        <f>IF((Data!V153&gt;0),(Data!V153*62.005/14.0067),-9999.9)</f>
        <v>-9999.9</v>
      </c>
      <c r="Y153" s="243" t="str">
        <f>IF(ISTEXT(Data!W153),Data!W153,"")</f>
        <v>M1</v>
      </c>
      <c r="Z153" s="278">
        <f>IF(ISNUMBER(Data!T153),Data!T153,-9999.9)</f>
        <v>-9999.9</v>
      </c>
      <c r="AA153" s="242" t="str">
        <f>IF(ISTEXT(Data!U153),Data!U153,"")</f>
        <v>M1</v>
      </c>
      <c r="AB153" s="277">
        <f>IF(ISNUMBER(Data!AH153),Data!AH153,-9999.9)</f>
        <v>-9999.9</v>
      </c>
      <c r="AC153" s="243" t="str">
        <f>IF(ISTEXT(Data!AI153),Data!AI153,"")</f>
        <v>M1</v>
      </c>
      <c r="AD153" s="278">
        <f>IF(ISNUMBER(Data!AD153),Data!AD153,-9999.9)</f>
        <v>-9999.9</v>
      </c>
      <c r="AE153" s="242" t="str">
        <f>IF(ISTEXT(Data!AE153),Data!AE153,"")</f>
        <v>M1</v>
      </c>
      <c r="AF153" s="277">
        <f>IF(ISNUMBER(Data!AF153),Data!AF153,-9999.9)</f>
        <v>-9999.9</v>
      </c>
      <c r="AG153" s="243" t="str">
        <f>IF(ISTEXT(Data!AG153),Data!AG153,"")</f>
        <v>M1</v>
      </c>
      <c r="AH153" s="278">
        <f>IF(ISNUMBER(Data!Z153),Data!Z153,-9999.9)</f>
        <v>-9999.9</v>
      </c>
      <c r="AI153" s="242" t="str">
        <f>IF(ISTEXT(Data!AA153),Data!AA153,"")</f>
        <v>M1</v>
      </c>
      <c r="AJ153" s="277">
        <v>-9999.9</v>
      </c>
      <c r="AK153" s="261" t="s">
        <v>117</v>
      </c>
      <c r="AL153" s="267" t="str">
        <f>IF(ISTEXT(Data!AJ153),Data!AJ153,"")</f>
        <v/>
      </c>
      <c r="AM153" s="267" t="str">
        <f>IF(ISTEXT(Data!AK153),Data!AK153,"")</f>
        <v/>
      </c>
      <c r="AN153" s="267" t="str">
        <f>IF(ISTEXT(Data!AL153),Data!AL153,"")</f>
        <v/>
      </c>
      <c r="AO153" s="267" t="str">
        <f>IF(ISTEXT(Data!AM153),Data!AM153,"")</f>
        <v/>
      </c>
      <c r="AP153" s="267" t="str">
        <f>IF(ISTEXT(Data!AN153),Data!AN153,"")</f>
        <v/>
      </c>
      <c r="AQ153" s="267" t="str">
        <f>IF(ISTEXT(Data!AO153),Data!AO153,"")</f>
        <v/>
      </c>
    </row>
    <row r="154" spans="1:43" x14ac:dyDescent="0.2">
      <c r="A154" s="120" t="str">
        <f>IF(ISTEXT(Data!A154),Data!A154,"")</f>
        <v/>
      </c>
      <c r="B154" s="250">
        <f>IF(ISREF(Data!B154),Data!B154,"")</f>
        <v>35162</v>
      </c>
      <c r="C154" s="244">
        <v>0.27083333333333298</v>
      </c>
      <c r="D154" s="250">
        <f>IF(ISREF(Data!D154),Data!D154,"")</f>
        <v>35163</v>
      </c>
      <c r="E154" s="244">
        <v>0.27083333333333298</v>
      </c>
      <c r="F154" s="245" t="str">
        <f>IF(ISTEXT(Data!G154),Data!G154,"")</f>
        <v>No Precipitation Occurred</v>
      </c>
      <c r="G154" s="247" t="str">
        <f>IF(ISTEXT(Data!H154),Data!H154,"")</f>
        <v/>
      </c>
      <c r="H154" s="246" t="str">
        <f>IF(ISTEXT(Data!I154),Data!I154,"")</f>
        <v/>
      </c>
      <c r="I154" s="248" t="str">
        <f>IF(ISTEXT(Data!J154),Data!J154,"")</f>
        <v/>
      </c>
      <c r="J154" s="273">
        <f>IF(ISNUMBER(Data!K154),Data!K154,-9999.9)</f>
        <v>-9999.9</v>
      </c>
      <c r="K154" s="242" t="str">
        <f>IF(ISTEXT(Data!L154),Data!L154,"")</f>
        <v>M1</v>
      </c>
      <c r="L154" s="285">
        <f>IF(ISNUMBER(Data!N154),Data!N154,-9999.9)</f>
        <v>-9999.9</v>
      </c>
      <c r="M154" s="243" t="str">
        <f>IF(ISTEXT(Data!O154),Data!O154,"")</f>
        <v>M1</v>
      </c>
      <c r="N154" s="278">
        <f>IF(ISNUMBER(Data!P154),Data!P154,-9999.9)</f>
        <v>-9999.9</v>
      </c>
      <c r="O154" s="242" t="str">
        <f>IF(ISTEXT(Data!Q154),Data!Q154,"")</f>
        <v>M1</v>
      </c>
      <c r="P154" s="277">
        <f>IF(ISNUMBER(Data!R154),Data!R154,-9999.9)</f>
        <v>-9999.9</v>
      </c>
      <c r="Q154" s="243" t="str">
        <f>IF(ISTEXT(Data!S154),Data!S154,"")</f>
        <v>M1</v>
      </c>
      <c r="R154" s="278">
        <v>-9999.9</v>
      </c>
      <c r="S154" s="262" t="s">
        <v>117</v>
      </c>
      <c r="T154" s="277">
        <f>IF((Data!X154&gt;0),Data!X154*96.062/32.064,-9999.9)</f>
        <v>-9999.9</v>
      </c>
      <c r="U154" s="243" t="str">
        <f>IF(ISTEXT(Data!Y154),Data!Y154,"")</f>
        <v>M1</v>
      </c>
      <c r="V154" s="277">
        <f>IF((Data!AB154&gt;T595),Data!AB154*18.039/14.0067,-9999.9)</f>
        <v>-9999.9</v>
      </c>
      <c r="W154" s="242" t="str">
        <f>IF(ISTEXT(Data!AC154),Data!AC154,"")</f>
        <v>M1</v>
      </c>
      <c r="X154" s="277">
        <f>IF((Data!V154&gt;0),(Data!V154*62.005/14.0067),-9999.9)</f>
        <v>-9999.9</v>
      </c>
      <c r="Y154" s="243" t="str">
        <f>IF(ISTEXT(Data!W154),Data!W154,"")</f>
        <v>M1</v>
      </c>
      <c r="Z154" s="278">
        <f>IF(ISNUMBER(Data!T154),Data!T154,-9999.9)</f>
        <v>-9999.9</v>
      </c>
      <c r="AA154" s="242" t="str">
        <f>IF(ISTEXT(Data!U154),Data!U154,"")</f>
        <v>M1</v>
      </c>
      <c r="AB154" s="277">
        <f>IF(ISNUMBER(Data!AH154),Data!AH154,-9999.9)</f>
        <v>-9999.9</v>
      </c>
      <c r="AC154" s="243" t="str">
        <f>IF(ISTEXT(Data!AI154),Data!AI154,"")</f>
        <v>M1</v>
      </c>
      <c r="AD154" s="278">
        <f>IF(ISNUMBER(Data!AD154),Data!AD154,-9999.9)</f>
        <v>-9999.9</v>
      </c>
      <c r="AE154" s="242" t="str">
        <f>IF(ISTEXT(Data!AE154),Data!AE154,"")</f>
        <v>M1</v>
      </c>
      <c r="AF154" s="277">
        <f>IF(ISNUMBER(Data!AF154),Data!AF154,-9999.9)</f>
        <v>-9999.9</v>
      </c>
      <c r="AG154" s="243" t="str">
        <f>IF(ISTEXT(Data!AG154),Data!AG154,"")</f>
        <v>M1</v>
      </c>
      <c r="AH154" s="278">
        <f>IF(ISNUMBER(Data!Z154),Data!Z154,-9999.9)</f>
        <v>-9999.9</v>
      </c>
      <c r="AI154" s="242" t="str">
        <f>IF(ISTEXT(Data!AA154),Data!AA154,"")</f>
        <v>M1</v>
      </c>
      <c r="AJ154" s="277">
        <v>-9999.9</v>
      </c>
      <c r="AK154" s="261" t="s">
        <v>117</v>
      </c>
      <c r="AL154" s="267" t="str">
        <f>IF(ISTEXT(Data!AJ154),Data!AJ154,"")</f>
        <v/>
      </c>
      <c r="AM154" s="267" t="str">
        <f>IF(ISTEXT(Data!AK154),Data!AK154,"")</f>
        <v/>
      </c>
      <c r="AN154" s="267" t="str">
        <f>IF(ISTEXT(Data!AL154),Data!AL154,"")</f>
        <v/>
      </c>
      <c r="AO154" s="267" t="str">
        <f>IF(ISTEXT(Data!AM154),Data!AM154,"")</f>
        <v/>
      </c>
      <c r="AP154" s="267" t="str">
        <f>IF(ISTEXT(Data!AN154),Data!AN154,"")</f>
        <v/>
      </c>
      <c r="AQ154" s="267" t="str">
        <f>IF(ISTEXT(Data!AO154),Data!AO154,"")</f>
        <v/>
      </c>
    </row>
    <row r="155" spans="1:43" x14ac:dyDescent="0.2">
      <c r="A155" s="120" t="str">
        <f>IF(ISTEXT(Data!A155),Data!A155,"")</f>
        <v>DEU96033</v>
      </c>
      <c r="B155" s="250">
        <f>IF(ISREF(Data!B155),Data!B155,"")</f>
        <v>35163</v>
      </c>
      <c r="C155" s="244">
        <v>0.27083333333333298</v>
      </c>
      <c r="D155" s="250">
        <f>IF(ISREF(Data!D155),Data!D155,"")</f>
        <v>35164</v>
      </c>
      <c r="E155" s="244">
        <v>0.27083333333333298</v>
      </c>
      <c r="F155" s="245" t="str">
        <f>IF(ISTEXT(Data!G155),Data!G155,"")</f>
        <v>Rain</v>
      </c>
      <c r="G155" s="247" t="str">
        <f>IF(ISTEXT(Data!H155),Data!H155,"")</f>
        <v>Clean and Clear</v>
      </c>
      <c r="H155" s="246" t="str">
        <f>IF(ISTEXT(Data!I155),Data!I155,"")</f>
        <v/>
      </c>
      <c r="I155" s="248" t="str">
        <f>IF(ISTEXT(Data!J155),Data!J155,"")</f>
        <v/>
      </c>
      <c r="J155" s="273">
        <f>IF(ISNUMBER(Data!K155),Data!K155,-9999.9)</f>
        <v>1</v>
      </c>
      <c r="K155" s="242" t="str">
        <f>IF(ISTEXT(Data!L155),Data!L155,"")</f>
        <v>V0</v>
      </c>
      <c r="L155" s="285">
        <f>IF(ISNUMBER(Data!N155),Data!N155,-9999.9)</f>
        <v>0.69919999999999993</v>
      </c>
      <c r="M155" s="243" t="str">
        <f>IF(ISTEXT(Data!O155),Data!O155,"")</f>
        <v>V0</v>
      </c>
      <c r="N155" s="278">
        <f>IF(ISNUMBER(Data!P155),Data!P155,-9999.9)</f>
        <v>4.09</v>
      </c>
      <c r="O155" s="242" t="str">
        <f>IF(ISTEXT(Data!Q155),Data!Q155,"")</f>
        <v>V0</v>
      </c>
      <c r="P155" s="277">
        <f>IF(ISNUMBER(Data!R155),Data!R155,-9999.9)</f>
        <v>114</v>
      </c>
      <c r="Q155" s="243" t="str">
        <f>IF(ISTEXT(Data!S155),Data!S155,"")</f>
        <v>V0</v>
      </c>
      <c r="R155" s="278">
        <v>-9999.9</v>
      </c>
      <c r="S155" s="262" t="s">
        <v>117</v>
      </c>
      <c r="T155" s="277">
        <f>IF((Data!X155&gt;0),Data!X155*96.062/32.064,-9999.9)</f>
        <v>13.49</v>
      </c>
      <c r="U155" s="243" t="str">
        <f>IF(ISTEXT(Data!Y155),Data!Y155,"")</f>
        <v>V4</v>
      </c>
      <c r="V155" s="277">
        <f>IF((Data!AB155&gt;T596),Data!AB155*18.039/14.0067,-9999.9)</f>
        <v>8.4570000000000007</v>
      </c>
      <c r="W155" s="242" t="str">
        <f>IF(ISTEXT(Data!AC155),Data!AC155,"")</f>
        <v>V4</v>
      </c>
      <c r="X155" s="277">
        <f>IF((Data!V155&gt;0),(Data!V155*62.005/14.0067),-9999.9)</f>
        <v>13.95</v>
      </c>
      <c r="Y155" s="243" t="str">
        <f>IF(ISTEXT(Data!W155),Data!W155,"")</f>
        <v>V4</v>
      </c>
      <c r="Z155" s="278">
        <f>IF(ISNUMBER(Data!T155),Data!T155,-9999.9)</f>
        <v>0.40799999999999997</v>
      </c>
      <c r="AA155" s="242" t="str">
        <f>IF(ISTEXT(Data!U155),Data!U155,"")</f>
        <v>V4</v>
      </c>
      <c r="AB155" s="277">
        <f>IF(ISNUMBER(Data!AH155),Data!AH155,-9999.9)</f>
        <v>1.167</v>
      </c>
      <c r="AC155" s="243" t="str">
        <f>IF(ISTEXT(Data!AI155),Data!AI155,"")</f>
        <v>V4</v>
      </c>
      <c r="AD155" s="278">
        <f>IF(ISNUMBER(Data!AD155),Data!AD155,-9999.9)</f>
        <v>0.31</v>
      </c>
      <c r="AE155" s="242" t="str">
        <f>IF(ISTEXT(Data!AE155),Data!AE155,"")</f>
        <v>V4</v>
      </c>
      <c r="AF155" s="277">
        <f>IF(ISNUMBER(Data!AF155),Data!AF155,-9999.9)</f>
        <v>0.20300000000000001</v>
      </c>
      <c r="AG155" s="243" t="str">
        <f>IF(ISTEXT(Data!AG155),Data!AG155,"")</f>
        <v>V4</v>
      </c>
      <c r="AH155" s="278">
        <f>IF(ISNUMBER(Data!Z155),Data!Z155,-9999.9)</f>
        <v>0.27700000000000002</v>
      </c>
      <c r="AI155" s="242" t="str">
        <f>IF(ISTEXT(Data!AA155),Data!AA155,"")</f>
        <v>V4</v>
      </c>
      <c r="AJ155" s="277">
        <v>-9999.9</v>
      </c>
      <c r="AK155" s="261" t="s">
        <v>117</v>
      </c>
      <c r="AL155" s="267" t="str">
        <f>IF(ISTEXT(Data!AJ155),Data!AJ155,"")</f>
        <v/>
      </c>
      <c r="AM155" s="267" t="str">
        <f>IF(ISTEXT(Data!AK155),Data!AK155,"")</f>
        <v/>
      </c>
      <c r="AN155" s="267" t="str">
        <f>IF(ISTEXT(Data!AL155),Data!AL155,"")</f>
        <v/>
      </c>
      <c r="AO155" s="267" t="str">
        <f>IF(ISTEXT(Data!AM155),Data!AM155,"")</f>
        <v/>
      </c>
      <c r="AP155" s="267" t="str">
        <f>IF(ISTEXT(Data!AN155),Data!AN155,"")</f>
        <v/>
      </c>
      <c r="AQ155" s="267" t="str">
        <f>IF(ISTEXT(Data!AO155),Data!AO155,"")</f>
        <v/>
      </c>
    </row>
    <row r="156" spans="1:43" x14ac:dyDescent="0.2">
      <c r="A156" s="120" t="str">
        <f>IF(ISTEXT(Data!A156),Data!A156,"")</f>
        <v/>
      </c>
      <c r="B156" s="250">
        <f>IF(ISREF(Data!B156),Data!B156,"")</f>
        <v>35164</v>
      </c>
      <c r="C156" s="244">
        <v>0.27083333333333298</v>
      </c>
      <c r="D156" s="250">
        <f>IF(ISREF(Data!D156),Data!D156,"")</f>
        <v>35165</v>
      </c>
      <c r="E156" s="244">
        <v>0.27083333333333298</v>
      </c>
      <c r="F156" s="245" t="str">
        <f>IF(ISTEXT(Data!G156),Data!G156,"")</f>
        <v>Rain</v>
      </c>
      <c r="G156" s="247" t="str">
        <f>IF(ISTEXT(Data!H156),Data!H156,"")</f>
        <v/>
      </c>
      <c r="H156" s="246" t="str">
        <f>IF(ISTEXT(Data!I156),Data!I156,"")</f>
        <v>Insufficient Quantity</v>
      </c>
      <c r="I156" s="248" t="str">
        <f>IF(ISTEXT(Data!J156),Data!J156,"")</f>
        <v/>
      </c>
      <c r="J156" s="273">
        <f>IF(ISNUMBER(Data!K156),Data!K156,-9999.9)</f>
        <v>0.3</v>
      </c>
      <c r="K156" s="242" t="str">
        <f>IF(ISTEXT(Data!L156),Data!L156,"")</f>
        <v>V0</v>
      </c>
      <c r="L156" s="285">
        <f>IF(ISNUMBER(Data!N156),Data!N156,-9999.9)</f>
        <v>-9999.9</v>
      </c>
      <c r="M156" s="243" t="str">
        <f>IF(ISTEXT(Data!O156),Data!O156,"")</f>
        <v>M1</v>
      </c>
      <c r="N156" s="278">
        <f>IF(ISNUMBER(Data!P156),Data!P156,-9999.9)</f>
        <v>-9999.9</v>
      </c>
      <c r="O156" s="242" t="str">
        <f>IF(ISTEXT(Data!Q156),Data!Q156,"")</f>
        <v>M1</v>
      </c>
      <c r="P156" s="277">
        <f>IF(ISNUMBER(Data!R156),Data!R156,-9999.9)</f>
        <v>-9999.9</v>
      </c>
      <c r="Q156" s="243" t="str">
        <f>IF(ISTEXT(Data!S156),Data!S156,"")</f>
        <v>M1</v>
      </c>
      <c r="R156" s="278">
        <v>-9999.9</v>
      </c>
      <c r="S156" s="262" t="s">
        <v>117</v>
      </c>
      <c r="T156" s="277">
        <f>IF((Data!X156&gt;0),Data!X156*96.062/32.064,-9999.9)</f>
        <v>-9999.9</v>
      </c>
      <c r="U156" s="243" t="str">
        <f>IF(ISTEXT(Data!Y156),Data!Y156,"")</f>
        <v>M1</v>
      </c>
      <c r="V156" s="277">
        <f>IF((Data!AB156&gt;T597),Data!AB156*18.039/14.0067,-9999.9)</f>
        <v>-9999.9</v>
      </c>
      <c r="W156" s="242" t="str">
        <f>IF(ISTEXT(Data!AC156),Data!AC156,"")</f>
        <v>M1</v>
      </c>
      <c r="X156" s="277">
        <f>IF((Data!V156&gt;0),(Data!V156*62.005/14.0067),-9999.9)</f>
        <v>-9999.9</v>
      </c>
      <c r="Y156" s="243" t="str">
        <f>IF(ISTEXT(Data!W156),Data!W156,"")</f>
        <v>M1</v>
      </c>
      <c r="Z156" s="278">
        <f>IF(ISNUMBER(Data!T156),Data!T156,-9999.9)</f>
        <v>-9999.9</v>
      </c>
      <c r="AA156" s="242" t="str">
        <f>IF(ISTEXT(Data!U156),Data!U156,"")</f>
        <v>M1</v>
      </c>
      <c r="AB156" s="277">
        <f>IF(ISNUMBER(Data!AH156),Data!AH156,-9999.9)</f>
        <v>-9999.9</v>
      </c>
      <c r="AC156" s="243" t="str">
        <f>IF(ISTEXT(Data!AI156),Data!AI156,"")</f>
        <v>M1</v>
      </c>
      <c r="AD156" s="278">
        <f>IF(ISNUMBER(Data!AD156),Data!AD156,-9999.9)</f>
        <v>-9999.9</v>
      </c>
      <c r="AE156" s="242" t="str">
        <f>IF(ISTEXT(Data!AE156),Data!AE156,"")</f>
        <v>M1</v>
      </c>
      <c r="AF156" s="277">
        <f>IF(ISNUMBER(Data!AF156),Data!AF156,-9999.9)</f>
        <v>-9999.9</v>
      </c>
      <c r="AG156" s="243" t="str">
        <f>IF(ISTEXT(Data!AG156),Data!AG156,"")</f>
        <v>M1</v>
      </c>
      <c r="AH156" s="278">
        <f>IF(ISNUMBER(Data!Z156),Data!Z156,-9999.9)</f>
        <v>-9999.9</v>
      </c>
      <c r="AI156" s="242" t="str">
        <f>IF(ISTEXT(Data!AA156),Data!AA156,"")</f>
        <v>M1</v>
      </c>
      <c r="AJ156" s="277">
        <v>-9999.9</v>
      </c>
      <c r="AK156" s="261" t="s">
        <v>117</v>
      </c>
      <c r="AL156" s="267" t="str">
        <f>IF(ISTEXT(Data!AJ156),Data!AJ156,"")</f>
        <v/>
      </c>
      <c r="AM156" s="267" t="str">
        <f>IF(ISTEXT(Data!AK156),Data!AK156,"")</f>
        <v/>
      </c>
      <c r="AN156" s="267" t="str">
        <f>IF(ISTEXT(Data!AL156),Data!AL156,"")</f>
        <v/>
      </c>
      <c r="AO156" s="267" t="str">
        <f>IF(ISTEXT(Data!AM156),Data!AM156,"")</f>
        <v/>
      </c>
      <c r="AP156" s="267" t="str">
        <f>IF(ISTEXT(Data!AN156),Data!AN156,"")</f>
        <v/>
      </c>
      <c r="AQ156" s="267" t="str">
        <f>IF(ISTEXT(Data!AO156),Data!AO156,"")</f>
        <v/>
      </c>
    </row>
    <row r="157" spans="1:43" x14ac:dyDescent="0.2">
      <c r="A157" s="120" t="str">
        <f>IF(ISTEXT(Data!A157),Data!A157,"")</f>
        <v>DEU96034</v>
      </c>
      <c r="B157" s="250">
        <f>IF(ISREF(Data!B157),Data!B157,"")</f>
        <v>35165</v>
      </c>
      <c r="C157" s="244">
        <v>0.27083333333333298</v>
      </c>
      <c r="D157" s="250">
        <f>IF(ISREF(Data!D157),Data!D157,"")</f>
        <v>35166</v>
      </c>
      <c r="E157" s="244">
        <v>0.27083333333333298</v>
      </c>
      <c r="F157" s="245" t="str">
        <f>IF(ISTEXT(Data!G157),Data!G157,"")</f>
        <v>Rain</v>
      </c>
      <c r="G157" s="247" t="str">
        <f>IF(ISTEXT(Data!H157),Data!H157,"")</f>
        <v>Clean and Clear</v>
      </c>
      <c r="H157" s="246" t="str">
        <f>IF(ISTEXT(Data!I157),Data!I157,"")</f>
        <v/>
      </c>
      <c r="I157" s="248" t="str">
        <f>IF(ISTEXT(Data!J157),Data!J157,"")</f>
        <v/>
      </c>
      <c r="J157" s="273">
        <f>IF(ISNUMBER(Data!K157),Data!K157,-9999.9)</f>
        <v>0.5</v>
      </c>
      <c r="K157" s="242" t="str">
        <f>IF(ISTEXT(Data!L157),Data!L157,"")</f>
        <v>V0</v>
      </c>
      <c r="L157" s="285">
        <f>IF(ISNUMBER(Data!N157),Data!N157,-9999.9)</f>
        <v>0.51749999999999996</v>
      </c>
      <c r="M157" s="243" t="str">
        <f>IF(ISTEXT(Data!O157),Data!O157,"")</f>
        <v>V0</v>
      </c>
      <c r="N157" s="278">
        <f>IF(ISNUMBER(Data!P157),Data!P157,-9999.9)</f>
        <v>4.21</v>
      </c>
      <c r="O157" s="242" t="str">
        <f>IF(ISTEXT(Data!Q157),Data!Q157,"")</f>
        <v>V0</v>
      </c>
      <c r="P157" s="277">
        <f>IF(ISNUMBER(Data!R157),Data!R157,-9999.9)</f>
        <v>164.1</v>
      </c>
      <c r="Q157" s="243" t="str">
        <f>IF(ISTEXT(Data!S157),Data!S157,"")</f>
        <v>V0</v>
      </c>
      <c r="R157" s="278">
        <v>-9999.9</v>
      </c>
      <c r="S157" s="262" t="s">
        <v>117</v>
      </c>
      <c r="T157" s="277">
        <f>IF((Data!X157&gt;0),Data!X157*96.062/32.064,-9999.9)</f>
        <v>22.285</v>
      </c>
      <c r="U157" s="243" t="str">
        <f>IF(ISTEXT(Data!Y157),Data!Y157,"")</f>
        <v>V0</v>
      </c>
      <c r="V157" s="277">
        <f>IF((Data!AB157&gt;T598),Data!AB157*18.039/14.0067,-9999.9)</f>
        <v>14.388</v>
      </c>
      <c r="W157" s="242" t="str">
        <f>IF(ISTEXT(Data!AC157),Data!AC157,"")</f>
        <v>V0</v>
      </c>
      <c r="X157" s="277">
        <f>IF((Data!V157&gt;0),(Data!V157*62.005/14.0067),-9999.9)</f>
        <v>32.805</v>
      </c>
      <c r="Y157" s="243" t="str">
        <f>IF(ISTEXT(Data!W157),Data!W157,"")</f>
        <v>V0</v>
      </c>
      <c r="Z157" s="278">
        <f>IF(ISNUMBER(Data!T157),Data!T157,-9999.9)</f>
        <v>0.76400000000000001</v>
      </c>
      <c r="AA157" s="242" t="str">
        <f>IF(ISTEXT(Data!U157),Data!U157,"")</f>
        <v>V0</v>
      </c>
      <c r="AB157" s="277">
        <f>IF(ISNUMBER(Data!AH157),Data!AH157,-9999.9)</f>
        <v>2.5059999999999998</v>
      </c>
      <c r="AC157" s="243" t="str">
        <f>IF(ISTEXT(Data!AI157),Data!AI157,"")</f>
        <v>V0</v>
      </c>
      <c r="AD157" s="278">
        <f>IF(ISNUMBER(Data!AD157),Data!AD157,-9999.9)</f>
        <v>0.32900000000000001</v>
      </c>
      <c r="AE157" s="242" t="str">
        <f>IF(ISTEXT(Data!AE157),Data!AE157,"")</f>
        <v>V0</v>
      </c>
      <c r="AF157" s="277">
        <f>IF(ISNUMBER(Data!AF157),Data!AF157,-9999.9)</f>
        <v>0.34599999999999997</v>
      </c>
      <c r="AG157" s="243" t="str">
        <f>IF(ISTEXT(Data!AG157),Data!AG157,"")</f>
        <v>V0</v>
      </c>
      <c r="AH157" s="278">
        <f>IF(ISNUMBER(Data!Z157),Data!Z157,-9999.9)</f>
        <v>0.32500000000000001</v>
      </c>
      <c r="AI157" s="242" t="str">
        <f>IF(ISTEXT(Data!AA157),Data!AA157,"")</f>
        <v>V0</v>
      </c>
      <c r="AJ157" s="277">
        <v>-9999.9</v>
      </c>
      <c r="AK157" s="261" t="s">
        <v>117</v>
      </c>
      <c r="AL157" s="267" t="str">
        <f>IF(ISTEXT(Data!AJ157),Data!AJ157,"")</f>
        <v/>
      </c>
      <c r="AM157" s="267" t="str">
        <f>IF(ISTEXT(Data!AK157),Data!AK157,"")</f>
        <v/>
      </c>
      <c r="AN157" s="267" t="str">
        <f>IF(ISTEXT(Data!AL157),Data!AL157,"")</f>
        <v/>
      </c>
      <c r="AO157" s="267" t="str">
        <f>IF(ISTEXT(Data!AM157),Data!AM157,"")</f>
        <v/>
      </c>
      <c r="AP157" s="267" t="str">
        <f>IF(ISTEXT(Data!AN157),Data!AN157,"")</f>
        <v/>
      </c>
      <c r="AQ157" s="267" t="str">
        <f>IF(ISTEXT(Data!AO157),Data!AO157,"")</f>
        <v/>
      </c>
    </row>
    <row r="158" spans="1:43" x14ac:dyDescent="0.2">
      <c r="A158" s="120" t="str">
        <f>IF(ISTEXT(Data!A158),Data!A158,"")</f>
        <v>DEU96035</v>
      </c>
      <c r="B158" s="250">
        <f>IF(ISREF(Data!B158),Data!B158,"")</f>
        <v>35166</v>
      </c>
      <c r="C158" s="244">
        <v>0.27083333333333298</v>
      </c>
      <c r="D158" s="250">
        <f>IF(ISREF(Data!D158),Data!D158,"")</f>
        <v>35167</v>
      </c>
      <c r="E158" s="244">
        <v>0.27083333333333298</v>
      </c>
      <c r="F158" s="245" t="str">
        <f>IF(ISTEXT(Data!G158),Data!G158,"")</f>
        <v>Rain</v>
      </c>
      <c r="G158" s="247" t="str">
        <f>IF(ISTEXT(Data!H158),Data!H158,"")</f>
        <v>Clean and Clear</v>
      </c>
      <c r="H158" s="246" t="str">
        <f>IF(ISTEXT(Data!I158),Data!I158,"")</f>
        <v/>
      </c>
      <c r="I158" s="248" t="str">
        <f>IF(ISTEXT(Data!J158),Data!J158,"")</f>
        <v/>
      </c>
      <c r="J158" s="273">
        <f>IF(ISNUMBER(Data!K158),Data!K158,-9999.9)</f>
        <v>14.9</v>
      </c>
      <c r="K158" s="242" t="str">
        <f>IF(ISTEXT(Data!L158),Data!L158,"")</f>
        <v>V0</v>
      </c>
      <c r="L158" s="285">
        <f>IF(ISNUMBER(Data!N158),Data!N158,-9999.9)</f>
        <v>14.237</v>
      </c>
      <c r="M158" s="243" t="str">
        <f>IF(ISTEXT(Data!O158),Data!O158,"")</f>
        <v>V0</v>
      </c>
      <c r="N158" s="278">
        <f>IF(ISNUMBER(Data!P158),Data!P158,-9999.9)</f>
        <v>4.71</v>
      </c>
      <c r="O158" s="242" t="str">
        <f>IF(ISTEXT(Data!Q158),Data!Q158,"")</f>
        <v>V0</v>
      </c>
      <c r="P158" s="277">
        <f>IF(ISNUMBER(Data!R158),Data!R158,-9999.9)</f>
        <v>41.1</v>
      </c>
      <c r="Q158" s="243" t="str">
        <f>IF(ISTEXT(Data!S158),Data!S158,"")</f>
        <v>V0</v>
      </c>
      <c r="R158" s="278">
        <v>-9999.9</v>
      </c>
      <c r="S158" s="262" t="s">
        <v>117</v>
      </c>
      <c r="T158" s="277">
        <f>IF((Data!X158&gt;0),Data!X158*96.062/32.064,-9999.9)</f>
        <v>4.8520000000000003</v>
      </c>
      <c r="U158" s="243" t="str">
        <f>IF(ISTEXT(Data!Y158),Data!Y158,"")</f>
        <v>V0</v>
      </c>
      <c r="V158" s="277">
        <f>IF((Data!AB158&gt;T599),Data!AB158*18.039/14.0067,-9999.9)</f>
        <v>3.5169999999999999</v>
      </c>
      <c r="W158" s="242" t="str">
        <f>IF(ISTEXT(Data!AC158),Data!AC158,"")</f>
        <v>V0</v>
      </c>
      <c r="X158" s="277">
        <f>IF((Data!V158&gt;0),(Data!V158*62.005/14.0067),-9999.9)</f>
        <v>7.589999999999999</v>
      </c>
      <c r="Y158" s="243" t="str">
        <f>IF(ISTEXT(Data!W158),Data!W158,"")</f>
        <v>V0</v>
      </c>
      <c r="Z158" s="278">
        <f>IF(ISNUMBER(Data!T158),Data!T158,-9999.9)</f>
        <v>0.108</v>
      </c>
      <c r="AA158" s="242" t="str">
        <f>IF(ISTEXT(Data!U158),Data!U158,"")</f>
        <v>V0</v>
      </c>
      <c r="AB158" s="277">
        <f>IF(ISNUMBER(Data!AH158),Data!AH158,-9999.9)</f>
        <v>0.25600000000000001</v>
      </c>
      <c r="AC158" s="243" t="str">
        <f>IF(ISTEXT(Data!AI158),Data!AI158,"")</f>
        <v>V0</v>
      </c>
      <c r="AD158" s="278">
        <f>IF(ISNUMBER(Data!AD158),Data!AD158,-9999.9)</f>
        <v>8.4000000000000005E-2</v>
      </c>
      <c r="AE158" s="242" t="str">
        <f>IF(ISTEXT(Data!AE158),Data!AE158,"")</f>
        <v>V0</v>
      </c>
      <c r="AF158" s="277">
        <f>IF(ISNUMBER(Data!AF158),Data!AF158,-9999.9)</f>
        <v>5.1999999999999998E-2</v>
      </c>
      <c r="AG158" s="243" t="str">
        <f>IF(ISTEXT(Data!AG158),Data!AG158,"")</f>
        <v>V0</v>
      </c>
      <c r="AH158" s="278">
        <f>IF(ISNUMBER(Data!Z158),Data!Z158,-9999.9)</f>
        <v>4.3999999999999997E-2</v>
      </c>
      <c r="AI158" s="242" t="str">
        <f>IF(ISTEXT(Data!AA158),Data!AA158,"")</f>
        <v>V0</v>
      </c>
      <c r="AJ158" s="277">
        <v>-9999.9</v>
      </c>
      <c r="AK158" s="261" t="s">
        <v>117</v>
      </c>
      <c r="AL158" s="267" t="str">
        <f>IF(ISTEXT(Data!AJ158),Data!AJ158,"")</f>
        <v/>
      </c>
      <c r="AM158" s="267" t="str">
        <f>IF(ISTEXT(Data!AK158),Data!AK158,"")</f>
        <v/>
      </c>
      <c r="AN158" s="267" t="str">
        <f>IF(ISTEXT(Data!AL158),Data!AL158,"")</f>
        <v/>
      </c>
      <c r="AO158" s="267" t="str">
        <f>IF(ISTEXT(Data!AM158),Data!AM158,"")</f>
        <v/>
      </c>
      <c r="AP158" s="267" t="str">
        <f>IF(ISTEXT(Data!AN158),Data!AN158,"")</f>
        <v/>
      </c>
      <c r="AQ158" s="267" t="str">
        <f>IF(ISTEXT(Data!AO158),Data!AO158,"")</f>
        <v/>
      </c>
    </row>
    <row r="159" spans="1:43" x14ac:dyDescent="0.2">
      <c r="A159" s="120" t="str">
        <f>IF(ISTEXT(Data!A159),Data!A159,"")</f>
        <v>DEU96036</v>
      </c>
      <c r="B159" s="250">
        <f>IF(ISREF(Data!B159),Data!B159,"")</f>
        <v>35167</v>
      </c>
      <c r="C159" s="244">
        <v>0.27083333333333298</v>
      </c>
      <c r="D159" s="250">
        <f>IF(ISREF(Data!D159),Data!D159,"")</f>
        <v>35168</v>
      </c>
      <c r="E159" s="244">
        <v>0.27083333333333298</v>
      </c>
      <c r="F159" s="245" t="str">
        <f>IF(ISTEXT(Data!G159),Data!G159,"")</f>
        <v>Mixed</v>
      </c>
      <c r="G159" s="247" t="str">
        <f>IF(ISTEXT(Data!H159),Data!H159,"")</f>
        <v>Clean and Clear</v>
      </c>
      <c r="H159" s="246" t="str">
        <f>IF(ISTEXT(Data!I159),Data!I159,"")</f>
        <v/>
      </c>
      <c r="I159" s="248" t="str">
        <f>IF(ISTEXT(Data!J159),Data!J159,"")</f>
        <v/>
      </c>
      <c r="J159" s="273">
        <f>IF(ISNUMBER(Data!K159),Data!K159,-9999.9)</f>
        <v>7.6</v>
      </c>
      <c r="K159" s="242" t="str">
        <f>IF(ISTEXT(Data!L159),Data!L159,"")</f>
        <v>V0</v>
      </c>
      <c r="L159" s="285">
        <f>IF(ISNUMBER(Data!N159),Data!N159,-9999.9)</f>
        <v>6.5434999999999999</v>
      </c>
      <c r="M159" s="243" t="str">
        <f>IF(ISTEXT(Data!O159),Data!O159,"")</f>
        <v>V0</v>
      </c>
      <c r="N159" s="278">
        <f>IF(ISNUMBER(Data!P159),Data!P159,-9999.9)</f>
        <v>3.9</v>
      </c>
      <c r="O159" s="242" t="str">
        <f>IF(ISTEXT(Data!Q159),Data!Q159,"")</f>
        <v>V0</v>
      </c>
      <c r="P159" s="277">
        <f>IF(ISNUMBER(Data!R159),Data!R159,-9999.9)</f>
        <v>81.8</v>
      </c>
      <c r="Q159" s="243" t="str">
        <f>IF(ISTEXT(Data!S159),Data!S159,"")</f>
        <v>V0</v>
      </c>
      <c r="R159" s="278">
        <v>-9999.9</v>
      </c>
      <c r="S159" s="262" t="s">
        <v>117</v>
      </c>
      <c r="T159" s="277">
        <f>IF((Data!X159&gt;0),Data!X159*96.062/32.064,-9999.9)</f>
        <v>6.3940000000000001</v>
      </c>
      <c r="U159" s="243" t="str">
        <f>IF(ISTEXT(Data!Y159),Data!Y159,"")</f>
        <v>V0</v>
      </c>
      <c r="V159" s="277">
        <f>IF((Data!AB159&gt;T600),Data!AB159*18.039/14.0067,-9999.9)</f>
        <v>2.8450000000000002</v>
      </c>
      <c r="W159" s="242" t="str">
        <f>IF(ISTEXT(Data!AC159),Data!AC159,"")</f>
        <v>V0</v>
      </c>
      <c r="X159" s="277">
        <f>IF((Data!V159&gt;0),(Data!V159*62.005/14.0067),-9999.9)</f>
        <v>10.131</v>
      </c>
      <c r="Y159" s="243" t="str">
        <f>IF(ISTEXT(Data!W159),Data!W159,"")</f>
        <v>V0</v>
      </c>
      <c r="Z159" s="278">
        <f>IF(ISNUMBER(Data!T159),Data!T159,-9999.9)</f>
        <v>0.17199999999999999</v>
      </c>
      <c r="AA159" s="242" t="str">
        <f>IF(ISTEXT(Data!U159),Data!U159,"")</f>
        <v>V0</v>
      </c>
      <c r="AB159" s="277">
        <f>IF(ISNUMBER(Data!AH159),Data!AH159,-9999.9)</f>
        <v>0.151</v>
      </c>
      <c r="AC159" s="243" t="str">
        <f>IF(ISTEXT(Data!AI159),Data!AI159,"")</f>
        <v>V0</v>
      </c>
      <c r="AD159" s="278">
        <f>IF(ISNUMBER(Data!AD159),Data!AD159,-9999.9)</f>
        <v>6.9000000000000006E-2</v>
      </c>
      <c r="AE159" s="242" t="str">
        <f>IF(ISTEXT(Data!AE159),Data!AE159,"")</f>
        <v>V0</v>
      </c>
      <c r="AF159" s="277">
        <f>IF(ISNUMBER(Data!AF159),Data!AF159,-9999.9)</f>
        <v>3.5000000000000003E-2</v>
      </c>
      <c r="AG159" s="243" t="str">
        <f>IF(ISTEXT(Data!AG159),Data!AG159,"")</f>
        <v>V0</v>
      </c>
      <c r="AH159" s="278">
        <f>IF(ISNUMBER(Data!Z159),Data!Z159,-9999.9)</f>
        <v>2.8000000000000001E-2</v>
      </c>
      <c r="AI159" s="242" t="str">
        <f>IF(ISTEXT(Data!AA159),Data!AA159,"")</f>
        <v>V0</v>
      </c>
      <c r="AJ159" s="277">
        <v>-9999.9</v>
      </c>
      <c r="AK159" s="261" t="s">
        <v>117</v>
      </c>
      <c r="AL159" s="267" t="str">
        <f>IF(ISTEXT(Data!AJ159),Data!AJ159,"")</f>
        <v/>
      </c>
      <c r="AM159" s="267" t="str">
        <f>IF(ISTEXT(Data!AK159),Data!AK159,"")</f>
        <v/>
      </c>
      <c r="AN159" s="267" t="str">
        <f>IF(ISTEXT(Data!AL159),Data!AL159,"")</f>
        <v/>
      </c>
      <c r="AO159" s="267" t="str">
        <f>IF(ISTEXT(Data!AM159),Data!AM159,"")</f>
        <v/>
      </c>
      <c r="AP159" s="267" t="str">
        <f>IF(ISTEXT(Data!AN159),Data!AN159,"")</f>
        <v/>
      </c>
      <c r="AQ159" s="267" t="str">
        <f>IF(ISTEXT(Data!AO159),Data!AO159,"")</f>
        <v/>
      </c>
    </row>
    <row r="160" spans="1:43" x14ac:dyDescent="0.2">
      <c r="A160" s="120" t="str">
        <f>IF(ISTEXT(Data!A160),Data!A160,"")</f>
        <v>DEU96037</v>
      </c>
      <c r="B160" s="250">
        <f>IF(ISREF(Data!B160),Data!B160,"")</f>
        <v>35168</v>
      </c>
      <c r="C160" s="244">
        <v>0.27083333333333298</v>
      </c>
      <c r="D160" s="250">
        <f>IF(ISREF(Data!D160),Data!D160,"")</f>
        <v>35169</v>
      </c>
      <c r="E160" s="244">
        <v>0.27083333333333298</v>
      </c>
      <c r="F160" s="245" t="str">
        <f>IF(ISTEXT(Data!G160),Data!G160,"")</f>
        <v>Snow</v>
      </c>
      <c r="G160" s="247" t="str">
        <f>IF(ISTEXT(Data!H160),Data!H160,"")</f>
        <v>Clean and Clear</v>
      </c>
      <c r="H160" s="246" t="str">
        <f>IF(ISTEXT(Data!I160),Data!I160,"")</f>
        <v/>
      </c>
      <c r="I160" s="248" t="str">
        <f>IF(ISTEXT(Data!J160),Data!J160,"")</f>
        <v/>
      </c>
      <c r="J160" s="273">
        <f>IF(ISNUMBER(Data!K160),Data!K160,-9999.9)</f>
        <v>3</v>
      </c>
      <c r="K160" s="242" t="str">
        <f>IF(ISTEXT(Data!L160),Data!L160,"")</f>
        <v>V0</v>
      </c>
      <c r="L160" s="285">
        <f>IF(ISNUMBER(Data!N160),Data!N160,-9999.9)</f>
        <v>2.5851999999999999</v>
      </c>
      <c r="M160" s="243" t="str">
        <f>IF(ISTEXT(Data!O160),Data!O160,"")</f>
        <v>V0</v>
      </c>
      <c r="N160" s="278">
        <f>IF(ISNUMBER(Data!P160),Data!P160,-9999.9)</f>
        <v>4.45</v>
      </c>
      <c r="O160" s="242" t="str">
        <f>IF(ISTEXT(Data!Q160),Data!Q160,"")</f>
        <v>V0</v>
      </c>
      <c r="P160" s="277">
        <f>IF(ISNUMBER(Data!R160),Data!R160,-9999.9)</f>
        <v>21.8</v>
      </c>
      <c r="Q160" s="243" t="str">
        <f>IF(ISTEXT(Data!S160),Data!S160,"")</f>
        <v>V0</v>
      </c>
      <c r="R160" s="278">
        <v>-9999.9</v>
      </c>
      <c r="S160" s="262" t="s">
        <v>117</v>
      </c>
      <c r="T160" s="277">
        <f>IF((Data!X160&gt;0),Data!X160*96.062/32.064,-9999.9)</f>
        <v>0.99299999999999999</v>
      </c>
      <c r="U160" s="243" t="str">
        <f>IF(ISTEXT(Data!Y160),Data!Y160,"")</f>
        <v>V0</v>
      </c>
      <c r="V160" s="277">
        <f>IF((Data!AB160&gt;T601),Data!AB160*18.039/14.0067,-9999.9)</f>
        <v>0.433</v>
      </c>
      <c r="W160" s="242" t="str">
        <f>IF(ISTEXT(Data!AC160),Data!AC160,"")</f>
        <v>V0</v>
      </c>
      <c r="X160" s="277">
        <f>IF((Data!V160&gt;0),(Data!V160*62.005/14.0067),-9999.9)</f>
        <v>2.76</v>
      </c>
      <c r="Y160" s="243" t="str">
        <f>IF(ISTEXT(Data!W160),Data!W160,"")</f>
        <v>V0</v>
      </c>
      <c r="Z160" s="278">
        <f>IF(ISNUMBER(Data!T160),Data!T160,-9999.9)</f>
        <v>2.4E-2</v>
      </c>
      <c r="AA160" s="242" t="str">
        <f>IF(ISTEXT(Data!U160),Data!U160,"")</f>
        <v>V0</v>
      </c>
      <c r="AB160" s="277">
        <f>IF(ISNUMBER(Data!AH160),Data!AH160,-9999.9)</f>
        <v>6.5000000000000002E-2</v>
      </c>
      <c r="AC160" s="243" t="str">
        <f>IF(ISTEXT(Data!AI160),Data!AI160,"")</f>
        <v>V0</v>
      </c>
      <c r="AD160" s="278">
        <f>IF(ISNUMBER(Data!AD160),Data!AD160,-9999.9)</f>
        <v>1.4999999999999999E-2</v>
      </c>
      <c r="AE160" s="242" t="str">
        <f>IF(ISTEXT(Data!AE160),Data!AE160,"")</f>
        <v>V0</v>
      </c>
      <c r="AF160" s="277">
        <f>IF(ISNUMBER(Data!AF160),Data!AF160,-9999.9)</f>
        <v>8.9999999999999993E-3</v>
      </c>
      <c r="AG160" s="243" t="str">
        <f>IF(ISTEXT(Data!AG160),Data!AG160,"")</f>
        <v>V0</v>
      </c>
      <c r="AH160" s="278">
        <f>IF(ISNUMBER(Data!Z160),Data!Z160,-9999.9)</f>
        <v>0.02</v>
      </c>
      <c r="AI160" s="242" t="str">
        <f>IF(ISTEXT(Data!AA160),Data!AA160,"")</f>
        <v>V0</v>
      </c>
      <c r="AJ160" s="277">
        <v>-9999.9</v>
      </c>
      <c r="AK160" s="261" t="s">
        <v>117</v>
      </c>
      <c r="AL160" s="267" t="str">
        <f>IF(ISTEXT(Data!AJ160),Data!AJ160,"")</f>
        <v/>
      </c>
      <c r="AM160" s="267" t="str">
        <f>IF(ISTEXT(Data!AK160),Data!AK160,"")</f>
        <v/>
      </c>
      <c r="AN160" s="267" t="str">
        <f>IF(ISTEXT(Data!AL160),Data!AL160,"")</f>
        <v/>
      </c>
      <c r="AO160" s="267" t="str">
        <f>IF(ISTEXT(Data!AM160),Data!AM160,"")</f>
        <v/>
      </c>
      <c r="AP160" s="267" t="str">
        <f>IF(ISTEXT(Data!AN160),Data!AN160,"")</f>
        <v/>
      </c>
      <c r="AQ160" s="267" t="str">
        <f>IF(ISTEXT(Data!AO160),Data!AO160,"")</f>
        <v/>
      </c>
    </row>
    <row r="161" spans="1:43" x14ac:dyDescent="0.2">
      <c r="A161" s="120" t="str">
        <f>IF(ISTEXT(Data!A161),Data!A161,"")</f>
        <v/>
      </c>
      <c r="B161" s="250">
        <f>IF(ISREF(Data!B161),Data!B161,"")</f>
        <v>35169</v>
      </c>
      <c r="C161" s="244">
        <v>0.27083333333333298</v>
      </c>
      <c r="D161" s="250">
        <f>IF(ISREF(Data!D161),Data!D161,"")</f>
        <v>35170</v>
      </c>
      <c r="E161" s="244">
        <v>0.27083333333333298</v>
      </c>
      <c r="F161" s="245" t="str">
        <f>IF(ISTEXT(Data!G161),Data!G161,"")</f>
        <v>Snow</v>
      </c>
      <c r="G161" s="247" t="str">
        <f>IF(ISTEXT(Data!H161),Data!H161,"")</f>
        <v/>
      </c>
      <c r="H161" s="246" t="str">
        <f>IF(ISTEXT(Data!I161),Data!I161,"")</f>
        <v>Insufficient Quantity</v>
      </c>
      <c r="I161" s="248" t="str">
        <f>IF(ISTEXT(Data!J161),Data!J161,"")</f>
        <v/>
      </c>
      <c r="J161" s="273">
        <f>IF(ISNUMBER(Data!K161),Data!K161,-9999.9)</f>
        <v>0.1</v>
      </c>
      <c r="K161" s="242" t="str">
        <f>IF(ISTEXT(Data!L161),Data!L161,"")</f>
        <v>V0</v>
      </c>
      <c r="L161" s="285">
        <f>IF(ISNUMBER(Data!N161),Data!N161,-9999.9)</f>
        <v>-9999.9</v>
      </c>
      <c r="M161" s="243" t="str">
        <f>IF(ISTEXT(Data!O161),Data!O161,"")</f>
        <v>M1</v>
      </c>
      <c r="N161" s="278">
        <f>IF(ISNUMBER(Data!P161),Data!P161,-9999.9)</f>
        <v>-9999.9</v>
      </c>
      <c r="O161" s="242" t="str">
        <f>IF(ISTEXT(Data!Q161),Data!Q161,"")</f>
        <v>M1</v>
      </c>
      <c r="P161" s="277">
        <f>IF(ISNUMBER(Data!R161),Data!R161,-9999.9)</f>
        <v>-9999.9</v>
      </c>
      <c r="Q161" s="243" t="str">
        <f>IF(ISTEXT(Data!S161),Data!S161,"")</f>
        <v>M1</v>
      </c>
      <c r="R161" s="278">
        <v>-9999.9</v>
      </c>
      <c r="S161" s="262" t="s">
        <v>117</v>
      </c>
      <c r="T161" s="277">
        <f>IF((Data!X161&gt;0),Data!X161*96.062/32.064,-9999.9)</f>
        <v>-9999.9</v>
      </c>
      <c r="U161" s="243" t="str">
        <f>IF(ISTEXT(Data!Y161),Data!Y161,"")</f>
        <v>M1</v>
      </c>
      <c r="V161" s="277">
        <f>IF((Data!AB161&gt;T602),Data!AB161*18.039/14.0067,-9999.9)</f>
        <v>-9999.9</v>
      </c>
      <c r="W161" s="242" t="str">
        <f>IF(ISTEXT(Data!AC161),Data!AC161,"")</f>
        <v>M1</v>
      </c>
      <c r="X161" s="277">
        <f>IF((Data!V161&gt;0),(Data!V161*62.005/14.0067),-9999.9)</f>
        <v>-9999.9</v>
      </c>
      <c r="Y161" s="243" t="str">
        <f>IF(ISTEXT(Data!W161),Data!W161,"")</f>
        <v>M1</v>
      </c>
      <c r="Z161" s="278">
        <f>IF(ISNUMBER(Data!T161),Data!T161,-9999.9)</f>
        <v>-9999.9</v>
      </c>
      <c r="AA161" s="242" t="str">
        <f>IF(ISTEXT(Data!U161),Data!U161,"")</f>
        <v>M1</v>
      </c>
      <c r="AB161" s="277">
        <f>IF(ISNUMBER(Data!AH161),Data!AH161,-9999.9)</f>
        <v>-9999.9</v>
      </c>
      <c r="AC161" s="243" t="str">
        <f>IF(ISTEXT(Data!AI161),Data!AI161,"")</f>
        <v>M1</v>
      </c>
      <c r="AD161" s="278">
        <f>IF(ISNUMBER(Data!AD161),Data!AD161,-9999.9)</f>
        <v>-9999.9</v>
      </c>
      <c r="AE161" s="242" t="str">
        <f>IF(ISTEXT(Data!AE161),Data!AE161,"")</f>
        <v>M1</v>
      </c>
      <c r="AF161" s="277">
        <f>IF(ISNUMBER(Data!AF161),Data!AF161,-9999.9)</f>
        <v>-9999.9</v>
      </c>
      <c r="AG161" s="243" t="str">
        <f>IF(ISTEXT(Data!AG161),Data!AG161,"")</f>
        <v>M1</v>
      </c>
      <c r="AH161" s="278">
        <f>IF(ISNUMBER(Data!Z161),Data!Z161,-9999.9)</f>
        <v>-9999.9</v>
      </c>
      <c r="AI161" s="242" t="str">
        <f>IF(ISTEXT(Data!AA161),Data!AA161,"")</f>
        <v>M1</v>
      </c>
      <c r="AJ161" s="277">
        <v>-9999.9</v>
      </c>
      <c r="AK161" s="261" t="s">
        <v>117</v>
      </c>
      <c r="AL161" s="267" t="str">
        <f>IF(ISTEXT(Data!AJ161),Data!AJ161,"")</f>
        <v/>
      </c>
      <c r="AM161" s="267" t="str">
        <f>IF(ISTEXT(Data!AK161),Data!AK161,"")</f>
        <v/>
      </c>
      <c r="AN161" s="267" t="str">
        <f>IF(ISTEXT(Data!AL161),Data!AL161,"")</f>
        <v/>
      </c>
      <c r="AO161" s="267" t="str">
        <f>IF(ISTEXT(Data!AM161),Data!AM161,"")</f>
        <v/>
      </c>
      <c r="AP161" s="267" t="str">
        <f>IF(ISTEXT(Data!AN161),Data!AN161,"")</f>
        <v/>
      </c>
      <c r="AQ161" s="267" t="str">
        <f>IF(ISTEXT(Data!AO161),Data!AO161,"")</f>
        <v/>
      </c>
    </row>
    <row r="162" spans="1:43" x14ac:dyDescent="0.2">
      <c r="A162" s="120" t="str">
        <f>IF(ISTEXT(Data!A162),Data!A162,"")</f>
        <v/>
      </c>
      <c r="B162" s="250">
        <f>IF(ISREF(Data!B162),Data!B162,"")</f>
        <v>35170</v>
      </c>
      <c r="C162" s="244">
        <v>0.27083333333333298</v>
      </c>
      <c r="D162" s="250">
        <f>IF(ISREF(Data!D162),Data!D162,"")</f>
        <v>35171</v>
      </c>
      <c r="E162" s="244">
        <v>0.27083333333333298</v>
      </c>
      <c r="F162" s="245" t="str">
        <f>IF(ISTEXT(Data!G162),Data!G162,"")</f>
        <v>No Precipitation Occurred</v>
      </c>
      <c r="G162" s="247" t="str">
        <f>IF(ISTEXT(Data!H162),Data!H162,"")</f>
        <v/>
      </c>
      <c r="H162" s="246" t="str">
        <f>IF(ISTEXT(Data!I162),Data!I162,"")</f>
        <v/>
      </c>
      <c r="I162" s="248" t="str">
        <f>IF(ISTEXT(Data!J162),Data!J162,"")</f>
        <v/>
      </c>
      <c r="J162" s="273">
        <f>IF(ISNUMBER(Data!K162),Data!K162,-9999.9)</f>
        <v>-9999.9</v>
      </c>
      <c r="K162" s="242" t="str">
        <f>IF(ISTEXT(Data!L162),Data!L162,"")</f>
        <v>M1</v>
      </c>
      <c r="L162" s="285">
        <f>IF(ISNUMBER(Data!N162),Data!N162,-9999.9)</f>
        <v>-9999.9</v>
      </c>
      <c r="M162" s="243" t="str">
        <f>IF(ISTEXT(Data!O162),Data!O162,"")</f>
        <v>M1</v>
      </c>
      <c r="N162" s="278">
        <f>IF(ISNUMBER(Data!P162),Data!P162,-9999.9)</f>
        <v>-9999.9</v>
      </c>
      <c r="O162" s="242" t="str">
        <f>IF(ISTEXT(Data!Q162),Data!Q162,"")</f>
        <v>M1</v>
      </c>
      <c r="P162" s="277">
        <f>IF(ISNUMBER(Data!R162),Data!R162,-9999.9)</f>
        <v>-9999.9</v>
      </c>
      <c r="Q162" s="243" t="str">
        <f>IF(ISTEXT(Data!S162),Data!S162,"")</f>
        <v>M1</v>
      </c>
      <c r="R162" s="278">
        <v>-9999.9</v>
      </c>
      <c r="S162" s="262" t="s">
        <v>117</v>
      </c>
      <c r="T162" s="277">
        <f>IF((Data!X162&gt;0),Data!X162*96.062/32.064,-9999.9)</f>
        <v>-9999.9</v>
      </c>
      <c r="U162" s="243" t="str">
        <f>IF(ISTEXT(Data!Y162),Data!Y162,"")</f>
        <v>M1</v>
      </c>
      <c r="V162" s="277">
        <f>IF((Data!AB162&gt;T603),Data!AB162*18.039/14.0067,-9999.9)</f>
        <v>-9999.9</v>
      </c>
      <c r="W162" s="242" t="str">
        <f>IF(ISTEXT(Data!AC162),Data!AC162,"")</f>
        <v>M1</v>
      </c>
      <c r="X162" s="277">
        <f>IF((Data!V162&gt;0),(Data!V162*62.005/14.0067),-9999.9)</f>
        <v>-9999.9</v>
      </c>
      <c r="Y162" s="243" t="str">
        <f>IF(ISTEXT(Data!W162),Data!W162,"")</f>
        <v>M1</v>
      </c>
      <c r="Z162" s="278">
        <f>IF(ISNUMBER(Data!T162),Data!T162,-9999.9)</f>
        <v>-9999.9</v>
      </c>
      <c r="AA162" s="242" t="str">
        <f>IF(ISTEXT(Data!U162),Data!U162,"")</f>
        <v>M1</v>
      </c>
      <c r="AB162" s="277">
        <f>IF(ISNUMBER(Data!AH162),Data!AH162,-9999.9)</f>
        <v>-9999.9</v>
      </c>
      <c r="AC162" s="243" t="str">
        <f>IF(ISTEXT(Data!AI162),Data!AI162,"")</f>
        <v>M1</v>
      </c>
      <c r="AD162" s="278">
        <f>IF(ISNUMBER(Data!AD162),Data!AD162,-9999.9)</f>
        <v>-9999.9</v>
      </c>
      <c r="AE162" s="242" t="str">
        <f>IF(ISTEXT(Data!AE162),Data!AE162,"")</f>
        <v>M1</v>
      </c>
      <c r="AF162" s="277">
        <f>IF(ISNUMBER(Data!AF162),Data!AF162,-9999.9)</f>
        <v>-9999.9</v>
      </c>
      <c r="AG162" s="243" t="str">
        <f>IF(ISTEXT(Data!AG162),Data!AG162,"")</f>
        <v>M1</v>
      </c>
      <c r="AH162" s="278">
        <f>IF(ISNUMBER(Data!Z162),Data!Z162,-9999.9)</f>
        <v>-9999.9</v>
      </c>
      <c r="AI162" s="242" t="str">
        <f>IF(ISTEXT(Data!AA162),Data!AA162,"")</f>
        <v>M1</v>
      </c>
      <c r="AJ162" s="277">
        <v>-9999.9</v>
      </c>
      <c r="AK162" s="261" t="s">
        <v>117</v>
      </c>
      <c r="AL162" s="267" t="str">
        <f>IF(ISTEXT(Data!AJ162),Data!AJ162,"")</f>
        <v/>
      </c>
      <c r="AM162" s="267" t="str">
        <f>IF(ISTEXT(Data!AK162),Data!AK162,"")</f>
        <v/>
      </c>
      <c r="AN162" s="267" t="str">
        <f>IF(ISTEXT(Data!AL162),Data!AL162,"")</f>
        <v/>
      </c>
      <c r="AO162" s="267" t="str">
        <f>IF(ISTEXT(Data!AM162),Data!AM162,"")</f>
        <v/>
      </c>
      <c r="AP162" s="267" t="str">
        <f>IF(ISTEXT(Data!AN162),Data!AN162,"")</f>
        <v/>
      </c>
      <c r="AQ162" s="267" t="str">
        <f>IF(ISTEXT(Data!AO162),Data!AO162,"")</f>
        <v/>
      </c>
    </row>
    <row r="163" spans="1:43" x14ac:dyDescent="0.2">
      <c r="A163" s="120" t="str">
        <f>IF(ISTEXT(Data!A163),Data!A163,"")</f>
        <v/>
      </c>
      <c r="B163" s="250">
        <f>IF(ISREF(Data!B163),Data!B163,"")</f>
        <v>35171</v>
      </c>
      <c r="C163" s="244">
        <v>0.27083333333333298</v>
      </c>
      <c r="D163" s="250">
        <f>IF(ISREF(Data!D163),Data!D163,"")</f>
        <v>35172</v>
      </c>
      <c r="E163" s="244">
        <v>0.27083333333333298</v>
      </c>
      <c r="F163" s="245" t="str">
        <f>IF(ISTEXT(Data!G163),Data!G163,"")</f>
        <v>No Precipitation Occurred</v>
      </c>
      <c r="G163" s="247" t="str">
        <f>IF(ISTEXT(Data!H163),Data!H163,"")</f>
        <v/>
      </c>
      <c r="H163" s="246" t="str">
        <f>IF(ISTEXT(Data!I163),Data!I163,"")</f>
        <v/>
      </c>
      <c r="I163" s="248" t="str">
        <f>IF(ISTEXT(Data!J163),Data!J163,"")</f>
        <v/>
      </c>
      <c r="J163" s="273">
        <f>IF(ISNUMBER(Data!K163),Data!K163,-9999.9)</f>
        <v>-9999.9</v>
      </c>
      <c r="K163" s="242" t="str">
        <f>IF(ISTEXT(Data!L163),Data!L163,"")</f>
        <v>M1</v>
      </c>
      <c r="L163" s="285">
        <f>IF(ISNUMBER(Data!N163),Data!N163,-9999.9)</f>
        <v>-9999.9</v>
      </c>
      <c r="M163" s="243" t="str">
        <f>IF(ISTEXT(Data!O163),Data!O163,"")</f>
        <v>M1</v>
      </c>
      <c r="N163" s="278">
        <f>IF(ISNUMBER(Data!P163),Data!P163,-9999.9)</f>
        <v>-9999.9</v>
      </c>
      <c r="O163" s="242" t="str">
        <f>IF(ISTEXT(Data!Q163),Data!Q163,"")</f>
        <v>M1</v>
      </c>
      <c r="P163" s="277">
        <f>IF(ISNUMBER(Data!R163),Data!R163,-9999.9)</f>
        <v>-9999.9</v>
      </c>
      <c r="Q163" s="243" t="str">
        <f>IF(ISTEXT(Data!S163),Data!S163,"")</f>
        <v>M1</v>
      </c>
      <c r="R163" s="278">
        <v>-9999.9</v>
      </c>
      <c r="S163" s="262" t="s">
        <v>117</v>
      </c>
      <c r="T163" s="277">
        <f>IF((Data!X163&gt;0),Data!X163*96.062/32.064,-9999.9)</f>
        <v>-9999.9</v>
      </c>
      <c r="U163" s="243" t="str">
        <f>IF(ISTEXT(Data!Y163),Data!Y163,"")</f>
        <v>M1</v>
      </c>
      <c r="V163" s="277">
        <f>IF((Data!AB163&gt;T604),Data!AB163*18.039/14.0067,-9999.9)</f>
        <v>-9999.9</v>
      </c>
      <c r="W163" s="242" t="str">
        <f>IF(ISTEXT(Data!AC163),Data!AC163,"")</f>
        <v>M1</v>
      </c>
      <c r="X163" s="277">
        <f>IF((Data!V163&gt;0),(Data!V163*62.005/14.0067),-9999.9)</f>
        <v>-9999.9</v>
      </c>
      <c r="Y163" s="243" t="str">
        <f>IF(ISTEXT(Data!W163),Data!W163,"")</f>
        <v>M1</v>
      </c>
      <c r="Z163" s="278">
        <f>IF(ISNUMBER(Data!T163),Data!T163,-9999.9)</f>
        <v>-9999.9</v>
      </c>
      <c r="AA163" s="242" t="str">
        <f>IF(ISTEXT(Data!U163),Data!U163,"")</f>
        <v>M1</v>
      </c>
      <c r="AB163" s="277">
        <f>IF(ISNUMBER(Data!AH163),Data!AH163,-9999.9)</f>
        <v>-9999.9</v>
      </c>
      <c r="AC163" s="243" t="str">
        <f>IF(ISTEXT(Data!AI163),Data!AI163,"")</f>
        <v>M1</v>
      </c>
      <c r="AD163" s="278">
        <f>IF(ISNUMBER(Data!AD163),Data!AD163,-9999.9)</f>
        <v>-9999.9</v>
      </c>
      <c r="AE163" s="242" t="str">
        <f>IF(ISTEXT(Data!AE163),Data!AE163,"")</f>
        <v>M1</v>
      </c>
      <c r="AF163" s="277">
        <f>IF(ISNUMBER(Data!AF163),Data!AF163,-9999.9)</f>
        <v>-9999.9</v>
      </c>
      <c r="AG163" s="243" t="str">
        <f>IF(ISTEXT(Data!AG163),Data!AG163,"")</f>
        <v>M1</v>
      </c>
      <c r="AH163" s="278">
        <f>IF(ISNUMBER(Data!Z163),Data!Z163,-9999.9)</f>
        <v>-9999.9</v>
      </c>
      <c r="AI163" s="242" t="str">
        <f>IF(ISTEXT(Data!AA163),Data!AA163,"")</f>
        <v>M1</v>
      </c>
      <c r="AJ163" s="277">
        <v>-9999.9</v>
      </c>
      <c r="AK163" s="261" t="s">
        <v>117</v>
      </c>
      <c r="AL163" s="267" t="str">
        <f>IF(ISTEXT(Data!AJ163),Data!AJ163,"")</f>
        <v/>
      </c>
      <c r="AM163" s="267" t="str">
        <f>IF(ISTEXT(Data!AK163),Data!AK163,"")</f>
        <v/>
      </c>
      <c r="AN163" s="267" t="str">
        <f>IF(ISTEXT(Data!AL163),Data!AL163,"")</f>
        <v/>
      </c>
      <c r="AO163" s="267" t="str">
        <f>IF(ISTEXT(Data!AM163),Data!AM163,"")</f>
        <v/>
      </c>
      <c r="AP163" s="267" t="str">
        <f>IF(ISTEXT(Data!AN163),Data!AN163,"")</f>
        <v/>
      </c>
      <c r="AQ163" s="267" t="str">
        <f>IF(ISTEXT(Data!AO163),Data!AO163,"")</f>
        <v/>
      </c>
    </row>
    <row r="164" spans="1:43" x14ac:dyDescent="0.2">
      <c r="A164" s="120" t="str">
        <f>IF(ISTEXT(Data!A164),Data!A164,"")</f>
        <v/>
      </c>
      <c r="B164" s="250">
        <f>IF(ISREF(Data!B164),Data!B164,"")</f>
        <v>35172</v>
      </c>
      <c r="C164" s="244">
        <v>0.27083333333333298</v>
      </c>
      <c r="D164" s="250">
        <f>IF(ISREF(Data!D164),Data!D164,"")</f>
        <v>35173</v>
      </c>
      <c r="E164" s="244">
        <v>0.27083333333333298</v>
      </c>
      <c r="F164" s="245" t="str">
        <f>IF(ISTEXT(Data!G164),Data!G164,"")</f>
        <v>No Precipitation Occurred</v>
      </c>
      <c r="G164" s="247" t="str">
        <f>IF(ISTEXT(Data!H164),Data!H164,"")</f>
        <v/>
      </c>
      <c r="H164" s="246" t="str">
        <f>IF(ISTEXT(Data!I164),Data!I164,"")</f>
        <v/>
      </c>
      <c r="I164" s="248" t="str">
        <f>IF(ISTEXT(Data!J164),Data!J164,"")</f>
        <v/>
      </c>
      <c r="J164" s="273">
        <f>IF(ISNUMBER(Data!K164),Data!K164,-9999.9)</f>
        <v>-9999.9</v>
      </c>
      <c r="K164" s="242" t="str">
        <f>IF(ISTEXT(Data!L164),Data!L164,"")</f>
        <v>M1</v>
      </c>
      <c r="L164" s="285">
        <f>IF(ISNUMBER(Data!N164),Data!N164,-9999.9)</f>
        <v>-9999.9</v>
      </c>
      <c r="M164" s="243" t="str">
        <f>IF(ISTEXT(Data!O164),Data!O164,"")</f>
        <v>M1</v>
      </c>
      <c r="N164" s="278">
        <f>IF(ISNUMBER(Data!P164),Data!P164,-9999.9)</f>
        <v>-9999.9</v>
      </c>
      <c r="O164" s="242" t="str">
        <f>IF(ISTEXT(Data!Q164),Data!Q164,"")</f>
        <v>M1</v>
      </c>
      <c r="P164" s="277">
        <f>IF(ISNUMBER(Data!R164),Data!R164,-9999.9)</f>
        <v>-9999.9</v>
      </c>
      <c r="Q164" s="243" t="str">
        <f>IF(ISTEXT(Data!S164),Data!S164,"")</f>
        <v>M1</v>
      </c>
      <c r="R164" s="278">
        <v>-9999.9</v>
      </c>
      <c r="S164" s="262" t="s">
        <v>117</v>
      </c>
      <c r="T164" s="277">
        <f>IF((Data!X164&gt;0),Data!X164*96.062/32.064,-9999.9)</f>
        <v>-9999.9</v>
      </c>
      <c r="U164" s="243" t="str">
        <f>IF(ISTEXT(Data!Y164),Data!Y164,"")</f>
        <v>M1</v>
      </c>
      <c r="V164" s="277">
        <f>IF((Data!AB164&gt;T605),Data!AB164*18.039/14.0067,-9999.9)</f>
        <v>-9999.9</v>
      </c>
      <c r="W164" s="242" t="str">
        <f>IF(ISTEXT(Data!AC164),Data!AC164,"")</f>
        <v>M1</v>
      </c>
      <c r="X164" s="277">
        <f>IF((Data!V164&gt;0),(Data!V164*62.005/14.0067),-9999.9)</f>
        <v>-9999.9</v>
      </c>
      <c r="Y164" s="243" t="str">
        <f>IF(ISTEXT(Data!W164),Data!W164,"")</f>
        <v>M1</v>
      </c>
      <c r="Z164" s="278">
        <f>IF(ISNUMBER(Data!T164),Data!T164,-9999.9)</f>
        <v>-9999.9</v>
      </c>
      <c r="AA164" s="242" t="str">
        <f>IF(ISTEXT(Data!U164),Data!U164,"")</f>
        <v>M1</v>
      </c>
      <c r="AB164" s="277">
        <f>IF(ISNUMBER(Data!AH164),Data!AH164,-9999.9)</f>
        <v>-9999.9</v>
      </c>
      <c r="AC164" s="243" t="str">
        <f>IF(ISTEXT(Data!AI164),Data!AI164,"")</f>
        <v>M1</v>
      </c>
      <c r="AD164" s="278">
        <f>IF(ISNUMBER(Data!AD164),Data!AD164,-9999.9)</f>
        <v>-9999.9</v>
      </c>
      <c r="AE164" s="242" t="str">
        <f>IF(ISTEXT(Data!AE164),Data!AE164,"")</f>
        <v>M1</v>
      </c>
      <c r="AF164" s="277">
        <f>IF(ISNUMBER(Data!AF164),Data!AF164,-9999.9)</f>
        <v>-9999.9</v>
      </c>
      <c r="AG164" s="243" t="str">
        <f>IF(ISTEXT(Data!AG164),Data!AG164,"")</f>
        <v>M1</v>
      </c>
      <c r="AH164" s="278">
        <f>IF(ISNUMBER(Data!Z164),Data!Z164,-9999.9)</f>
        <v>-9999.9</v>
      </c>
      <c r="AI164" s="242" t="str">
        <f>IF(ISTEXT(Data!AA164),Data!AA164,"")</f>
        <v>M1</v>
      </c>
      <c r="AJ164" s="277">
        <v>-9999.9</v>
      </c>
      <c r="AK164" s="261" t="s">
        <v>117</v>
      </c>
      <c r="AL164" s="267" t="str">
        <f>IF(ISTEXT(Data!AJ164),Data!AJ164,"")</f>
        <v/>
      </c>
      <c r="AM164" s="267" t="str">
        <f>IF(ISTEXT(Data!AK164),Data!AK164,"")</f>
        <v/>
      </c>
      <c r="AN164" s="267" t="str">
        <f>IF(ISTEXT(Data!AL164),Data!AL164,"")</f>
        <v/>
      </c>
      <c r="AO164" s="267" t="str">
        <f>IF(ISTEXT(Data!AM164),Data!AM164,"")</f>
        <v/>
      </c>
      <c r="AP164" s="267" t="str">
        <f>IF(ISTEXT(Data!AN164),Data!AN164,"")</f>
        <v/>
      </c>
      <c r="AQ164" s="267" t="str">
        <f>IF(ISTEXT(Data!AO164),Data!AO164,"")</f>
        <v/>
      </c>
    </row>
    <row r="165" spans="1:43" x14ac:dyDescent="0.2">
      <c r="A165" s="120" t="str">
        <f>IF(ISTEXT(Data!A165),Data!A165,"")</f>
        <v/>
      </c>
      <c r="B165" s="250">
        <f>IF(ISREF(Data!B165),Data!B165,"")</f>
        <v>35173</v>
      </c>
      <c r="C165" s="244">
        <v>0.27083333333333298</v>
      </c>
      <c r="D165" s="250">
        <f>IF(ISREF(Data!D165),Data!D165,"")</f>
        <v>35174</v>
      </c>
      <c r="E165" s="244">
        <v>0.27083333333333298</v>
      </c>
      <c r="F165" s="245" t="str">
        <f>IF(ISTEXT(Data!G165),Data!G165,"")</f>
        <v>No Precipitation Occurred</v>
      </c>
      <c r="G165" s="247" t="str">
        <f>IF(ISTEXT(Data!H165),Data!H165,"")</f>
        <v/>
      </c>
      <c r="H165" s="246" t="str">
        <f>IF(ISTEXT(Data!I165),Data!I165,"")</f>
        <v/>
      </c>
      <c r="I165" s="248" t="str">
        <f>IF(ISTEXT(Data!J165),Data!J165,"")</f>
        <v/>
      </c>
      <c r="J165" s="273">
        <f>IF(ISNUMBER(Data!K165),Data!K165,-9999.9)</f>
        <v>-9999.9</v>
      </c>
      <c r="K165" s="242" t="str">
        <f>IF(ISTEXT(Data!L165),Data!L165,"")</f>
        <v>M1</v>
      </c>
      <c r="L165" s="285">
        <f>IF(ISNUMBER(Data!N165),Data!N165,-9999.9)</f>
        <v>-9999.9</v>
      </c>
      <c r="M165" s="243" t="str">
        <f>IF(ISTEXT(Data!O165),Data!O165,"")</f>
        <v>M1</v>
      </c>
      <c r="N165" s="278">
        <f>IF(ISNUMBER(Data!P165),Data!P165,-9999.9)</f>
        <v>-9999.9</v>
      </c>
      <c r="O165" s="242" t="str">
        <f>IF(ISTEXT(Data!Q165),Data!Q165,"")</f>
        <v>M1</v>
      </c>
      <c r="P165" s="277">
        <f>IF(ISNUMBER(Data!R165),Data!R165,-9999.9)</f>
        <v>-9999.9</v>
      </c>
      <c r="Q165" s="243" t="str">
        <f>IF(ISTEXT(Data!S165),Data!S165,"")</f>
        <v>M1</v>
      </c>
      <c r="R165" s="278">
        <v>-9999.9</v>
      </c>
      <c r="S165" s="262" t="s">
        <v>117</v>
      </c>
      <c r="T165" s="277">
        <f>IF((Data!X165&gt;0),Data!X165*96.062/32.064,-9999.9)</f>
        <v>-9999.9</v>
      </c>
      <c r="U165" s="243" t="str">
        <f>IF(ISTEXT(Data!Y165),Data!Y165,"")</f>
        <v>M1</v>
      </c>
      <c r="V165" s="277">
        <f>IF((Data!AB165&gt;T606),Data!AB165*18.039/14.0067,-9999.9)</f>
        <v>-9999.9</v>
      </c>
      <c r="W165" s="242" t="str">
        <f>IF(ISTEXT(Data!AC165),Data!AC165,"")</f>
        <v>M1</v>
      </c>
      <c r="X165" s="277">
        <f>IF((Data!V165&gt;0),(Data!V165*62.005/14.0067),-9999.9)</f>
        <v>-9999.9</v>
      </c>
      <c r="Y165" s="243" t="str">
        <f>IF(ISTEXT(Data!W165),Data!W165,"")</f>
        <v>M1</v>
      </c>
      <c r="Z165" s="278">
        <f>IF(ISNUMBER(Data!T165),Data!T165,-9999.9)</f>
        <v>-9999.9</v>
      </c>
      <c r="AA165" s="242" t="str">
        <f>IF(ISTEXT(Data!U165),Data!U165,"")</f>
        <v>M1</v>
      </c>
      <c r="AB165" s="277">
        <f>IF(ISNUMBER(Data!AH165),Data!AH165,-9999.9)</f>
        <v>-9999.9</v>
      </c>
      <c r="AC165" s="243" t="str">
        <f>IF(ISTEXT(Data!AI165),Data!AI165,"")</f>
        <v>M1</v>
      </c>
      <c r="AD165" s="278">
        <f>IF(ISNUMBER(Data!AD165),Data!AD165,-9999.9)</f>
        <v>-9999.9</v>
      </c>
      <c r="AE165" s="242" t="str">
        <f>IF(ISTEXT(Data!AE165),Data!AE165,"")</f>
        <v>M1</v>
      </c>
      <c r="AF165" s="277">
        <f>IF(ISNUMBER(Data!AF165),Data!AF165,-9999.9)</f>
        <v>-9999.9</v>
      </c>
      <c r="AG165" s="243" t="str">
        <f>IF(ISTEXT(Data!AG165),Data!AG165,"")</f>
        <v>M1</v>
      </c>
      <c r="AH165" s="278">
        <f>IF(ISNUMBER(Data!Z165),Data!Z165,-9999.9)</f>
        <v>-9999.9</v>
      </c>
      <c r="AI165" s="242" t="str">
        <f>IF(ISTEXT(Data!AA165),Data!AA165,"")</f>
        <v>M1</v>
      </c>
      <c r="AJ165" s="277">
        <v>-9999.9</v>
      </c>
      <c r="AK165" s="261" t="s">
        <v>117</v>
      </c>
      <c r="AL165" s="267" t="str">
        <f>IF(ISTEXT(Data!AJ165),Data!AJ165,"")</f>
        <v/>
      </c>
      <c r="AM165" s="267" t="str">
        <f>IF(ISTEXT(Data!AK165),Data!AK165,"")</f>
        <v/>
      </c>
      <c r="AN165" s="267" t="str">
        <f>IF(ISTEXT(Data!AL165),Data!AL165,"")</f>
        <v/>
      </c>
      <c r="AO165" s="267" t="str">
        <f>IF(ISTEXT(Data!AM165),Data!AM165,"")</f>
        <v/>
      </c>
      <c r="AP165" s="267" t="str">
        <f>IF(ISTEXT(Data!AN165),Data!AN165,"")</f>
        <v/>
      </c>
      <c r="AQ165" s="267" t="str">
        <f>IF(ISTEXT(Data!AO165),Data!AO165,"")</f>
        <v/>
      </c>
    </row>
    <row r="166" spans="1:43" x14ac:dyDescent="0.2">
      <c r="A166" s="120" t="str">
        <f>IF(ISTEXT(Data!A166),Data!A166,"")</f>
        <v/>
      </c>
      <c r="B166" s="250">
        <f>IF(ISREF(Data!B166),Data!B166,"")</f>
        <v>35174</v>
      </c>
      <c r="C166" s="244">
        <v>0.27083333333333298</v>
      </c>
      <c r="D166" s="250">
        <f>IF(ISREF(Data!D166),Data!D166,"")</f>
        <v>35175</v>
      </c>
      <c r="E166" s="244">
        <v>0.27083333333333298</v>
      </c>
      <c r="F166" s="245" t="str">
        <f>IF(ISTEXT(Data!G166),Data!G166,"")</f>
        <v>No Precipitation Occurred</v>
      </c>
      <c r="G166" s="247" t="str">
        <f>IF(ISTEXT(Data!H166),Data!H166,"")</f>
        <v/>
      </c>
      <c r="H166" s="246" t="str">
        <f>IF(ISTEXT(Data!I166),Data!I166,"")</f>
        <v/>
      </c>
      <c r="I166" s="248" t="str">
        <f>IF(ISTEXT(Data!J166),Data!J166,"")</f>
        <v/>
      </c>
      <c r="J166" s="273">
        <f>IF(ISNUMBER(Data!K166),Data!K166,-9999.9)</f>
        <v>-9999.9</v>
      </c>
      <c r="K166" s="242" t="str">
        <f>IF(ISTEXT(Data!L166),Data!L166,"")</f>
        <v>M1</v>
      </c>
      <c r="L166" s="285">
        <f>IF(ISNUMBER(Data!N166),Data!N166,-9999.9)</f>
        <v>-9999.9</v>
      </c>
      <c r="M166" s="243" t="str">
        <f>IF(ISTEXT(Data!O166),Data!O166,"")</f>
        <v>M1</v>
      </c>
      <c r="N166" s="278">
        <f>IF(ISNUMBER(Data!P166),Data!P166,-9999.9)</f>
        <v>-9999.9</v>
      </c>
      <c r="O166" s="242" t="str">
        <f>IF(ISTEXT(Data!Q166),Data!Q166,"")</f>
        <v>M1</v>
      </c>
      <c r="P166" s="277">
        <f>IF(ISNUMBER(Data!R166),Data!R166,-9999.9)</f>
        <v>-9999.9</v>
      </c>
      <c r="Q166" s="243" t="str">
        <f>IF(ISTEXT(Data!S166),Data!S166,"")</f>
        <v>M1</v>
      </c>
      <c r="R166" s="278">
        <v>-9999.9</v>
      </c>
      <c r="S166" s="262" t="s">
        <v>117</v>
      </c>
      <c r="T166" s="277">
        <f>IF((Data!X166&gt;0),Data!X166*96.062/32.064,-9999.9)</f>
        <v>-9999.9</v>
      </c>
      <c r="U166" s="243" t="str">
        <f>IF(ISTEXT(Data!Y166),Data!Y166,"")</f>
        <v>M1</v>
      </c>
      <c r="V166" s="277">
        <f>IF((Data!AB166&gt;T607),Data!AB166*18.039/14.0067,-9999.9)</f>
        <v>-9999.9</v>
      </c>
      <c r="W166" s="242" t="str">
        <f>IF(ISTEXT(Data!AC166),Data!AC166,"")</f>
        <v>M1</v>
      </c>
      <c r="X166" s="277">
        <f>IF((Data!V166&gt;0),(Data!V166*62.005/14.0067),-9999.9)</f>
        <v>-9999.9</v>
      </c>
      <c r="Y166" s="243" t="str">
        <f>IF(ISTEXT(Data!W166),Data!W166,"")</f>
        <v>M1</v>
      </c>
      <c r="Z166" s="278">
        <f>IF(ISNUMBER(Data!T166),Data!T166,-9999.9)</f>
        <v>-9999.9</v>
      </c>
      <c r="AA166" s="242" t="str">
        <f>IF(ISTEXT(Data!U166),Data!U166,"")</f>
        <v>M1</v>
      </c>
      <c r="AB166" s="277">
        <f>IF(ISNUMBER(Data!AH166),Data!AH166,-9999.9)</f>
        <v>-9999.9</v>
      </c>
      <c r="AC166" s="243" t="str">
        <f>IF(ISTEXT(Data!AI166),Data!AI166,"")</f>
        <v>M1</v>
      </c>
      <c r="AD166" s="278">
        <f>IF(ISNUMBER(Data!AD166),Data!AD166,-9999.9)</f>
        <v>-9999.9</v>
      </c>
      <c r="AE166" s="242" t="str">
        <f>IF(ISTEXT(Data!AE166),Data!AE166,"")</f>
        <v>M1</v>
      </c>
      <c r="AF166" s="277">
        <f>IF(ISNUMBER(Data!AF166),Data!AF166,-9999.9)</f>
        <v>-9999.9</v>
      </c>
      <c r="AG166" s="243" t="str">
        <f>IF(ISTEXT(Data!AG166),Data!AG166,"")</f>
        <v>M1</v>
      </c>
      <c r="AH166" s="278">
        <f>IF(ISNUMBER(Data!Z166),Data!Z166,-9999.9)</f>
        <v>-9999.9</v>
      </c>
      <c r="AI166" s="242" t="str">
        <f>IF(ISTEXT(Data!AA166),Data!AA166,"")</f>
        <v>M1</v>
      </c>
      <c r="AJ166" s="277">
        <v>-9999.9</v>
      </c>
      <c r="AK166" s="261" t="s">
        <v>117</v>
      </c>
      <c r="AL166" s="267" t="str">
        <f>IF(ISTEXT(Data!AJ166),Data!AJ166,"")</f>
        <v/>
      </c>
      <c r="AM166" s="267" t="str">
        <f>IF(ISTEXT(Data!AK166),Data!AK166,"")</f>
        <v/>
      </c>
      <c r="AN166" s="267" t="str">
        <f>IF(ISTEXT(Data!AL166),Data!AL166,"")</f>
        <v/>
      </c>
      <c r="AO166" s="267" t="str">
        <f>IF(ISTEXT(Data!AM166),Data!AM166,"")</f>
        <v/>
      </c>
      <c r="AP166" s="267" t="str">
        <f>IF(ISTEXT(Data!AN166),Data!AN166,"")</f>
        <v/>
      </c>
      <c r="AQ166" s="267" t="str">
        <f>IF(ISTEXT(Data!AO166),Data!AO166,"")</f>
        <v/>
      </c>
    </row>
    <row r="167" spans="1:43" x14ac:dyDescent="0.2">
      <c r="A167" s="120" t="str">
        <f>IF(ISTEXT(Data!A167),Data!A167,"")</f>
        <v/>
      </c>
      <c r="B167" s="250">
        <f>IF(ISREF(Data!B167),Data!B167,"")</f>
        <v>35175</v>
      </c>
      <c r="C167" s="244">
        <v>0.27083333333333298</v>
      </c>
      <c r="D167" s="250">
        <f>IF(ISREF(Data!D167),Data!D167,"")</f>
        <v>35176</v>
      </c>
      <c r="E167" s="244">
        <v>0.27083333333333298</v>
      </c>
      <c r="F167" s="245" t="str">
        <f>IF(ISTEXT(Data!G167),Data!G167,"")</f>
        <v>No Precipitation Occurred</v>
      </c>
      <c r="G167" s="247" t="str">
        <f>IF(ISTEXT(Data!H167),Data!H167,"")</f>
        <v/>
      </c>
      <c r="H167" s="246" t="str">
        <f>IF(ISTEXT(Data!I167),Data!I167,"")</f>
        <v/>
      </c>
      <c r="I167" s="248" t="str">
        <f>IF(ISTEXT(Data!J167),Data!J167,"")</f>
        <v/>
      </c>
      <c r="J167" s="273">
        <f>IF(ISNUMBER(Data!K167),Data!K167,-9999.9)</f>
        <v>-9999.9</v>
      </c>
      <c r="K167" s="242" t="str">
        <f>IF(ISTEXT(Data!L167),Data!L167,"")</f>
        <v>M1</v>
      </c>
      <c r="L167" s="285">
        <f>IF(ISNUMBER(Data!N167),Data!N167,-9999.9)</f>
        <v>-9999.9</v>
      </c>
      <c r="M167" s="243" t="str">
        <f>IF(ISTEXT(Data!O167),Data!O167,"")</f>
        <v>M1</v>
      </c>
      <c r="N167" s="278">
        <f>IF(ISNUMBER(Data!P167),Data!P167,-9999.9)</f>
        <v>-9999.9</v>
      </c>
      <c r="O167" s="242" t="str">
        <f>IF(ISTEXT(Data!Q167),Data!Q167,"")</f>
        <v>M1</v>
      </c>
      <c r="P167" s="277">
        <f>IF(ISNUMBER(Data!R167),Data!R167,-9999.9)</f>
        <v>-9999.9</v>
      </c>
      <c r="Q167" s="243" t="str">
        <f>IF(ISTEXT(Data!S167),Data!S167,"")</f>
        <v>M1</v>
      </c>
      <c r="R167" s="278">
        <v>-9999.9</v>
      </c>
      <c r="S167" s="262" t="s">
        <v>117</v>
      </c>
      <c r="T167" s="277">
        <f>IF((Data!X167&gt;0),Data!X167*96.062/32.064,-9999.9)</f>
        <v>-9999.9</v>
      </c>
      <c r="U167" s="243" t="str">
        <f>IF(ISTEXT(Data!Y167),Data!Y167,"")</f>
        <v>M1</v>
      </c>
      <c r="V167" s="277">
        <f>IF((Data!AB167&gt;T608),Data!AB167*18.039/14.0067,-9999.9)</f>
        <v>-9999.9</v>
      </c>
      <c r="W167" s="242" t="str">
        <f>IF(ISTEXT(Data!AC167),Data!AC167,"")</f>
        <v>M1</v>
      </c>
      <c r="X167" s="277">
        <f>IF((Data!V167&gt;0),(Data!V167*62.005/14.0067),-9999.9)</f>
        <v>-9999.9</v>
      </c>
      <c r="Y167" s="243" t="str">
        <f>IF(ISTEXT(Data!W167),Data!W167,"")</f>
        <v>M1</v>
      </c>
      <c r="Z167" s="278">
        <f>IF(ISNUMBER(Data!T167),Data!T167,-9999.9)</f>
        <v>-9999.9</v>
      </c>
      <c r="AA167" s="242" t="str">
        <f>IF(ISTEXT(Data!U167),Data!U167,"")</f>
        <v>M1</v>
      </c>
      <c r="AB167" s="277">
        <f>IF(ISNUMBER(Data!AH167),Data!AH167,-9999.9)</f>
        <v>-9999.9</v>
      </c>
      <c r="AC167" s="243" t="str">
        <f>IF(ISTEXT(Data!AI167),Data!AI167,"")</f>
        <v>M1</v>
      </c>
      <c r="AD167" s="278">
        <f>IF(ISNUMBER(Data!AD167),Data!AD167,-9999.9)</f>
        <v>-9999.9</v>
      </c>
      <c r="AE167" s="242" t="str">
        <f>IF(ISTEXT(Data!AE167),Data!AE167,"")</f>
        <v>M1</v>
      </c>
      <c r="AF167" s="277">
        <f>IF(ISNUMBER(Data!AF167),Data!AF167,-9999.9)</f>
        <v>-9999.9</v>
      </c>
      <c r="AG167" s="243" t="str">
        <f>IF(ISTEXT(Data!AG167),Data!AG167,"")</f>
        <v>M1</v>
      </c>
      <c r="AH167" s="278">
        <f>IF(ISNUMBER(Data!Z167),Data!Z167,-9999.9)</f>
        <v>-9999.9</v>
      </c>
      <c r="AI167" s="242" t="str">
        <f>IF(ISTEXT(Data!AA167),Data!AA167,"")</f>
        <v>M1</v>
      </c>
      <c r="AJ167" s="277">
        <v>-9999.9</v>
      </c>
      <c r="AK167" s="261" t="s">
        <v>117</v>
      </c>
      <c r="AL167" s="267" t="str">
        <f>IF(ISTEXT(Data!AJ167),Data!AJ167,"")</f>
        <v/>
      </c>
      <c r="AM167" s="267" t="str">
        <f>IF(ISTEXT(Data!AK167),Data!AK167,"")</f>
        <v/>
      </c>
      <c r="AN167" s="267" t="str">
        <f>IF(ISTEXT(Data!AL167),Data!AL167,"")</f>
        <v/>
      </c>
      <c r="AO167" s="267" t="str">
        <f>IF(ISTEXT(Data!AM167),Data!AM167,"")</f>
        <v/>
      </c>
      <c r="AP167" s="267" t="str">
        <f>IF(ISTEXT(Data!AN167),Data!AN167,"")</f>
        <v/>
      </c>
      <c r="AQ167" s="267" t="str">
        <f>IF(ISTEXT(Data!AO167),Data!AO167,"")</f>
        <v/>
      </c>
    </row>
    <row r="168" spans="1:43" x14ac:dyDescent="0.2">
      <c r="A168" s="120" t="str">
        <f>IF(ISTEXT(Data!A168),Data!A168,"")</f>
        <v/>
      </c>
      <c r="B168" s="250">
        <f>IF(ISREF(Data!B168),Data!B168,"")</f>
        <v>35176</v>
      </c>
      <c r="C168" s="244">
        <v>0.27083333333333298</v>
      </c>
      <c r="D168" s="250">
        <f>IF(ISREF(Data!D168),Data!D168,"")</f>
        <v>35177</v>
      </c>
      <c r="E168" s="244">
        <v>0.27083333333333298</v>
      </c>
      <c r="F168" s="245" t="str">
        <f>IF(ISTEXT(Data!G168),Data!G168,"")</f>
        <v>No Precipitation Occurred</v>
      </c>
      <c r="G168" s="247" t="str">
        <f>IF(ISTEXT(Data!H168),Data!H168,"")</f>
        <v/>
      </c>
      <c r="H168" s="246" t="str">
        <f>IF(ISTEXT(Data!I168),Data!I168,"")</f>
        <v/>
      </c>
      <c r="I168" s="248" t="str">
        <f>IF(ISTEXT(Data!J168),Data!J168,"")</f>
        <v/>
      </c>
      <c r="J168" s="273">
        <f>IF(ISNUMBER(Data!K168),Data!K168,-9999.9)</f>
        <v>-9999.9</v>
      </c>
      <c r="K168" s="242" t="str">
        <f>IF(ISTEXT(Data!L168),Data!L168,"")</f>
        <v>M1</v>
      </c>
      <c r="L168" s="285">
        <f>IF(ISNUMBER(Data!N168),Data!N168,-9999.9)</f>
        <v>-9999.9</v>
      </c>
      <c r="M168" s="243" t="str">
        <f>IF(ISTEXT(Data!O168),Data!O168,"")</f>
        <v>M1</v>
      </c>
      <c r="N168" s="278">
        <f>IF(ISNUMBER(Data!P168),Data!P168,-9999.9)</f>
        <v>-9999.9</v>
      </c>
      <c r="O168" s="242" t="str">
        <f>IF(ISTEXT(Data!Q168),Data!Q168,"")</f>
        <v>M1</v>
      </c>
      <c r="P168" s="277">
        <f>IF(ISNUMBER(Data!R168),Data!R168,-9999.9)</f>
        <v>-9999.9</v>
      </c>
      <c r="Q168" s="243" t="str">
        <f>IF(ISTEXT(Data!S168),Data!S168,"")</f>
        <v>M1</v>
      </c>
      <c r="R168" s="278">
        <v>-9999.9</v>
      </c>
      <c r="S168" s="262" t="s">
        <v>117</v>
      </c>
      <c r="T168" s="277">
        <f>IF((Data!X168&gt;0),Data!X168*96.062/32.064,-9999.9)</f>
        <v>-9999.9</v>
      </c>
      <c r="U168" s="243" t="str">
        <f>IF(ISTEXT(Data!Y168),Data!Y168,"")</f>
        <v>M1</v>
      </c>
      <c r="V168" s="277">
        <f>IF((Data!AB168&gt;T609),Data!AB168*18.039/14.0067,-9999.9)</f>
        <v>-9999.9</v>
      </c>
      <c r="W168" s="242" t="str">
        <f>IF(ISTEXT(Data!AC168),Data!AC168,"")</f>
        <v>M1</v>
      </c>
      <c r="X168" s="277">
        <f>IF((Data!V168&gt;0),(Data!V168*62.005/14.0067),-9999.9)</f>
        <v>-9999.9</v>
      </c>
      <c r="Y168" s="243" t="str">
        <f>IF(ISTEXT(Data!W168),Data!W168,"")</f>
        <v>M1</v>
      </c>
      <c r="Z168" s="278">
        <f>IF(ISNUMBER(Data!T168),Data!T168,-9999.9)</f>
        <v>-9999.9</v>
      </c>
      <c r="AA168" s="242" t="str">
        <f>IF(ISTEXT(Data!U168),Data!U168,"")</f>
        <v>M1</v>
      </c>
      <c r="AB168" s="277">
        <f>IF(ISNUMBER(Data!AH168),Data!AH168,-9999.9)</f>
        <v>-9999.9</v>
      </c>
      <c r="AC168" s="243" t="str">
        <f>IF(ISTEXT(Data!AI168),Data!AI168,"")</f>
        <v>M1</v>
      </c>
      <c r="AD168" s="278">
        <f>IF(ISNUMBER(Data!AD168),Data!AD168,-9999.9)</f>
        <v>-9999.9</v>
      </c>
      <c r="AE168" s="242" t="str">
        <f>IF(ISTEXT(Data!AE168),Data!AE168,"")</f>
        <v>M1</v>
      </c>
      <c r="AF168" s="277">
        <f>IF(ISNUMBER(Data!AF168),Data!AF168,-9999.9)</f>
        <v>-9999.9</v>
      </c>
      <c r="AG168" s="243" t="str">
        <f>IF(ISTEXT(Data!AG168),Data!AG168,"")</f>
        <v>M1</v>
      </c>
      <c r="AH168" s="278">
        <f>IF(ISNUMBER(Data!Z168),Data!Z168,-9999.9)</f>
        <v>-9999.9</v>
      </c>
      <c r="AI168" s="242" t="str">
        <f>IF(ISTEXT(Data!AA168),Data!AA168,"")</f>
        <v>M1</v>
      </c>
      <c r="AJ168" s="277">
        <v>-9999.9</v>
      </c>
      <c r="AK168" s="261" t="s">
        <v>117</v>
      </c>
      <c r="AL168" s="267" t="str">
        <f>IF(ISTEXT(Data!AJ168),Data!AJ168,"")</f>
        <v/>
      </c>
      <c r="AM168" s="267" t="str">
        <f>IF(ISTEXT(Data!AK168),Data!AK168,"")</f>
        <v/>
      </c>
      <c r="AN168" s="267" t="str">
        <f>IF(ISTEXT(Data!AL168),Data!AL168,"")</f>
        <v/>
      </c>
      <c r="AO168" s="267" t="str">
        <f>IF(ISTEXT(Data!AM168),Data!AM168,"")</f>
        <v/>
      </c>
      <c r="AP168" s="267" t="str">
        <f>IF(ISTEXT(Data!AN168),Data!AN168,"")</f>
        <v/>
      </c>
      <c r="AQ168" s="267" t="str">
        <f>IF(ISTEXT(Data!AO168),Data!AO168,"")</f>
        <v/>
      </c>
    </row>
    <row r="169" spans="1:43" x14ac:dyDescent="0.2">
      <c r="A169" s="120" t="str">
        <f>IF(ISTEXT(Data!A169),Data!A169,"")</f>
        <v/>
      </c>
      <c r="B169" s="250">
        <f>IF(ISREF(Data!B169),Data!B169,"")</f>
        <v>35177</v>
      </c>
      <c r="C169" s="244">
        <v>0.27083333333333298</v>
      </c>
      <c r="D169" s="250">
        <f>IF(ISREF(Data!D169),Data!D169,"")</f>
        <v>35178</v>
      </c>
      <c r="E169" s="244">
        <v>0.27083333333333298</v>
      </c>
      <c r="F169" s="245" t="str">
        <f>IF(ISTEXT(Data!G169),Data!G169,"")</f>
        <v>No Precipitation Occurred</v>
      </c>
      <c r="G169" s="247" t="str">
        <f>IF(ISTEXT(Data!H169),Data!H169,"")</f>
        <v/>
      </c>
      <c r="H169" s="246" t="str">
        <f>IF(ISTEXT(Data!I169),Data!I169,"")</f>
        <v/>
      </c>
      <c r="I169" s="248" t="str">
        <f>IF(ISTEXT(Data!J169),Data!J169,"")</f>
        <v/>
      </c>
      <c r="J169" s="273">
        <f>IF(ISNUMBER(Data!K169),Data!K169,-9999.9)</f>
        <v>-9999.9</v>
      </c>
      <c r="K169" s="242" t="str">
        <f>IF(ISTEXT(Data!L169),Data!L169,"")</f>
        <v>M1</v>
      </c>
      <c r="L169" s="285">
        <f>IF(ISNUMBER(Data!N169),Data!N169,-9999.9)</f>
        <v>-9999.9</v>
      </c>
      <c r="M169" s="243" t="str">
        <f>IF(ISTEXT(Data!O169),Data!O169,"")</f>
        <v>M1</v>
      </c>
      <c r="N169" s="278">
        <f>IF(ISNUMBER(Data!P169),Data!P169,-9999.9)</f>
        <v>-9999.9</v>
      </c>
      <c r="O169" s="242" t="str">
        <f>IF(ISTEXT(Data!Q169),Data!Q169,"")</f>
        <v>M1</v>
      </c>
      <c r="P169" s="277">
        <f>IF(ISNUMBER(Data!R169),Data!R169,-9999.9)</f>
        <v>-9999.9</v>
      </c>
      <c r="Q169" s="243" t="str">
        <f>IF(ISTEXT(Data!S169),Data!S169,"")</f>
        <v>M1</v>
      </c>
      <c r="R169" s="278">
        <v>-9999.9</v>
      </c>
      <c r="S169" s="262" t="s">
        <v>117</v>
      </c>
      <c r="T169" s="277">
        <f>IF((Data!X169&gt;0),Data!X169*96.062/32.064,-9999.9)</f>
        <v>-9999.9</v>
      </c>
      <c r="U169" s="243" t="str">
        <f>IF(ISTEXT(Data!Y169),Data!Y169,"")</f>
        <v>M1</v>
      </c>
      <c r="V169" s="277">
        <f>IF((Data!AB169&gt;T610),Data!AB169*18.039/14.0067,-9999.9)</f>
        <v>-9999.9</v>
      </c>
      <c r="W169" s="242" t="str">
        <f>IF(ISTEXT(Data!AC169),Data!AC169,"")</f>
        <v>M1</v>
      </c>
      <c r="X169" s="277">
        <f>IF((Data!V169&gt;0),(Data!V169*62.005/14.0067),-9999.9)</f>
        <v>-9999.9</v>
      </c>
      <c r="Y169" s="243" t="str">
        <f>IF(ISTEXT(Data!W169),Data!W169,"")</f>
        <v>M1</v>
      </c>
      <c r="Z169" s="278">
        <f>IF(ISNUMBER(Data!T169),Data!T169,-9999.9)</f>
        <v>-9999.9</v>
      </c>
      <c r="AA169" s="242" t="str">
        <f>IF(ISTEXT(Data!U169),Data!U169,"")</f>
        <v>M1</v>
      </c>
      <c r="AB169" s="277">
        <f>IF(ISNUMBER(Data!AH169),Data!AH169,-9999.9)</f>
        <v>-9999.9</v>
      </c>
      <c r="AC169" s="243" t="str">
        <f>IF(ISTEXT(Data!AI169),Data!AI169,"")</f>
        <v>M1</v>
      </c>
      <c r="AD169" s="278">
        <f>IF(ISNUMBER(Data!AD169),Data!AD169,-9999.9)</f>
        <v>-9999.9</v>
      </c>
      <c r="AE169" s="242" t="str">
        <f>IF(ISTEXT(Data!AE169),Data!AE169,"")</f>
        <v>M1</v>
      </c>
      <c r="AF169" s="277">
        <f>IF(ISNUMBER(Data!AF169),Data!AF169,-9999.9)</f>
        <v>-9999.9</v>
      </c>
      <c r="AG169" s="243" t="str">
        <f>IF(ISTEXT(Data!AG169),Data!AG169,"")</f>
        <v>M1</v>
      </c>
      <c r="AH169" s="278">
        <f>IF(ISNUMBER(Data!Z169),Data!Z169,-9999.9)</f>
        <v>-9999.9</v>
      </c>
      <c r="AI169" s="242" t="str">
        <f>IF(ISTEXT(Data!AA169),Data!AA169,"")</f>
        <v>M1</v>
      </c>
      <c r="AJ169" s="277">
        <v>-9999.9</v>
      </c>
      <c r="AK169" s="261" t="s">
        <v>117</v>
      </c>
      <c r="AL169" s="267" t="str">
        <f>IF(ISTEXT(Data!AJ169),Data!AJ169,"")</f>
        <v/>
      </c>
      <c r="AM169" s="267" t="str">
        <f>IF(ISTEXT(Data!AK169),Data!AK169,"")</f>
        <v/>
      </c>
      <c r="AN169" s="267" t="str">
        <f>IF(ISTEXT(Data!AL169),Data!AL169,"")</f>
        <v/>
      </c>
      <c r="AO169" s="267" t="str">
        <f>IF(ISTEXT(Data!AM169),Data!AM169,"")</f>
        <v/>
      </c>
      <c r="AP169" s="267" t="str">
        <f>IF(ISTEXT(Data!AN169),Data!AN169,"")</f>
        <v/>
      </c>
      <c r="AQ169" s="267" t="str">
        <f>IF(ISTEXT(Data!AO169),Data!AO169,"")</f>
        <v/>
      </c>
    </row>
    <row r="170" spans="1:43" x14ac:dyDescent="0.2">
      <c r="A170" s="120" t="str">
        <f>IF(ISTEXT(Data!A170),Data!A170,"")</f>
        <v>DEU96038</v>
      </c>
      <c r="B170" s="250">
        <f>IF(ISREF(Data!B170),Data!B170,"")</f>
        <v>35178</v>
      </c>
      <c r="C170" s="244">
        <v>0.27083333333333298</v>
      </c>
      <c r="D170" s="250">
        <f>IF(ISREF(Data!D170),Data!D170,"")</f>
        <v>35179</v>
      </c>
      <c r="E170" s="244">
        <v>0.27083333333333298</v>
      </c>
      <c r="F170" s="245" t="str">
        <f>IF(ISTEXT(Data!G170),Data!G170,"")</f>
        <v>Rain</v>
      </c>
      <c r="G170" s="247" t="str">
        <f>IF(ISTEXT(Data!H170),Data!H170,"")</f>
        <v>Clean and Clear</v>
      </c>
      <c r="H170" s="246" t="str">
        <f>IF(ISTEXT(Data!I170),Data!I170,"")</f>
        <v/>
      </c>
      <c r="I170" s="248" t="str">
        <f>IF(ISTEXT(Data!J170),Data!J170,"")</f>
        <v/>
      </c>
      <c r="J170" s="273">
        <f>IF(ISNUMBER(Data!K170),Data!K170,-9999.9)</f>
        <v>2.9</v>
      </c>
      <c r="K170" s="242" t="str">
        <f>IF(ISTEXT(Data!L170),Data!L170,"")</f>
        <v>V0</v>
      </c>
      <c r="L170" s="285">
        <f>IF(ISNUMBER(Data!N170),Data!N170,-9999.9)</f>
        <v>3.1372</v>
      </c>
      <c r="M170" s="243" t="str">
        <f>IF(ISTEXT(Data!O170),Data!O170,"")</f>
        <v>V0</v>
      </c>
      <c r="N170" s="278">
        <f>IF(ISNUMBER(Data!P170),Data!P170,-9999.9)</f>
        <v>6.52</v>
      </c>
      <c r="O170" s="242" t="str">
        <f>IF(ISTEXT(Data!Q170),Data!Q170,"")</f>
        <v>V0</v>
      </c>
      <c r="P170" s="277">
        <f>IF(ISNUMBER(Data!R170),Data!R170,-9999.9)</f>
        <v>26.6</v>
      </c>
      <c r="Q170" s="243" t="str">
        <f>IF(ISTEXT(Data!S170),Data!S170,"")</f>
        <v>V0</v>
      </c>
      <c r="R170" s="278">
        <v>-9999.9</v>
      </c>
      <c r="S170" s="262" t="s">
        <v>117</v>
      </c>
      <c r="T170" s="277">
        <f>IF((Data!X170&gt;0),Data!X170*96.062/32.064,-9999.9)</f>
        <v>2.7450000000000001</v>
      </c>
      <c r="U170" s="243" t="str">
        <f>IF(ISTEXT(Data!Y170),Data!Y170,"")</f>
        <v>V0</v>
      </c>
      <c r="V170" s="277">
        <f>IF((Data!AB170&gt;T611),Data!AB170*18.039/14.0067,-9999.9)</f>
        <v>2.2894265232974909</v>
      </c>
      <c r="W170" s="242" t="str">
        <f>IF(ISTEXT(Data!AC170),Data!AC170,"")</f>
        <v>V0</v>
      </c>
      <c r="X170" s="277">
        <f>IF((Data!V170&gt;0),(Data!V170*62.005/14.0067),-9999.9)</f>
        <v>4.7969999999999988</v>
      </c>
      <c r="Y170" s="243" t="str">
        <f>IF(ISTEXT(Data!W170),Data!W170,"")</f>
        <v>V0</v>
      </c>
      <c r="Z170" s="278">
        <f>IF(ISNUMBER(Data!T170),Data!T170,-9999.9)</f>
        <v>0.112</v>
      </c>
      <c r="AA170" s="242" t="str">
        <f>IF(ISTEXT(Data!U170),Data!U170,"")</f>
        <v>V0</v>
      </c>
      <c r="AB170" s="277">
        <f>IF(ISNUMBER(Data!AH170),Data!AH170,-9999.9)</f>
        <v>0.96799999999999997</v>
      </c>
      <c r="AC170" s="243" t="str">
        <f>IF(ISTEXT(Data!AI170),Data!AI170,"")</f>
        <v>V0</v>
      </c>
      <c r="AD170" s="278">
        <f>IF(ISNUMBER(Data!AD170),Data!AD170,-9999.9)</f>
        <v>0.11799999999999999</v>
      </c>
      <c r="AE170" s="242" t="str">
        <f>IF(ISTEXT(Data!AE170),Data!AE170,"")</f>
        <v>V0</v>
      </c>
      <c r="AF170" s="277">
        <f>IF(ISNUMBER(Data!AF170),Data!AF170,-9999.9)</f>
        <v>0.18099999999999999</v>
      </c>
      <c r="AG170" s="243" t="str">
        <f>IF(ISTEXT(Data!AG170),Data!AG170,"")</f>
        <v>V0</v>
      </c>
      <c r="AH170" s="278">
        <f>IF(ISNUMBER(Data!Z170),Data!Z170,-9999.9)</f>
        <v>8.8999999999999996E-2</v>
      </c>
      <c r="AI170" s="242" t="str">
        <f>IF(ISTEXT(Data!AA170),Data!AA170,"")</f>
        <v>V0</v>
      </c>
      <c r="AJ170" s="277">
        <v>-9999.9</v>
      </c>
      <c r="AK170" s="261" t="s">
        <v>117</v>
      </c>
      <c r="AL170" s="267" t="str">
        <f>IF(ISTEXT(Data!AJ170),Data!AJ170,"")</f>
        <v/>
      </c>
      <c r="AM170" s="267" t="str">
        <f>IF(ISTEXT(Data!AK170),Data!AK170,"")</f>
        <v/>
      </c>
      <c r="AN170" s="267" t="str">
        <f>IF(ISTEXT(Data!AL170),Data!AL170,"")</f>
        <v/>
      </c>
      <c r="AO170" s="267" t="str">
        <f>IF(ISTEXT(Data!AM170),Data!AM170,"")</f>
        <v/>
      </c>
      <c r="AP170" s="267" t="str">
        <f>IF(ISTEXT(Data!AN170),Data!AN170,"")</f>
        <v/>
      </c>
      <c r="AQ170" s="267" t="str">
        <f>IF(ISTEXT(Data!AO170),Data!AO170,"")</f>
        <v/>
      </c>
    </row>
    <row r="171" spans="1:43" x14ac:dyDescent="0.2">
      <c r="A171" s="120" t="str">
        <f>IF(ISTEXT(Data!A171),Data!A171,"")</f>
        <v/>
      </c>
      <c r="B171" s="250">
        <f>IF(ISREF(Data!B171),Data!B171,"")</f>
        <v>35179</v>
      </c>
      <c r="C171" s="244">
        <v>0.27083333333333298</v>
      </c>
      <c r="D171" s="250">
        <f>IF(ISREF(Data!D171),Data!D171,"")</f>
        <v>35180</v>
      </c>
      <c r="E171" s="244">
        <v>0.27083333333333298</v>
      </c>
      <c r="F171" s="245" t="str">
        <f>IF(ISTEXT(Data!G171),Data!G171,"")</f>
        <v>Rain</v>
      </c>
      <c r="G171" s="247" t="str">
        <f>IF(ISTEXT(Data!H171),Data!H171,"")</f>
        <v/>
      </c>
      <c r="H171" s="246" t="str">
        <f>IF(ISTEXT(Data!I171),Data!I171,"")</f>
        <v>Insufficient Quantity</v>
      </c>
      <c r="I171" s="248" t="str">
        <f>IF(ISTEXT(Data!J171),Data!J171,"")</f>
        <v/>
      </c>
      <c r="J171" s="273">
        <f>IF(ISNUMBER(Data!K171),Data!K171,-9999.9)</f>
        <v>0.2</v>
      </c>
      <c r="K171" s="242" t="str">
        <f>IF(ISTEXT(Data!L171),Data!L171,"")</f>
        <v>V0</v>
      </c>
      <c r="L171" s="285">
        <f>IF(ISNUMBER(Data!N171),Data!N171,-9999.9)</f>
        <v>-9999.9</v>
      </c>
      <c r="M171" s="243" t="str">
        <f>IF(ISTEXT(Data!O171),Data!O171,"")</f>
        <v>M1</v>
      </c>
      <c r="N171" s="278">
        <f>IF(ISNUMBER(Data!P171),Data!P171,-9999.9)</f>
        <v>-9999.9</v>
      </c>
      <c r="O171" s="242" t="str">
        <f>IF(ISTEXT(Data!Q171),Data!Q171,"")</f>
        <v>M1</v>
      </c>
      <c r="P171" s="277">
        <f>IF(ISNUMBER(Data!R171),Data!R171,-9999.9)</f>
        <v>-9999.9</v>
      </c>
      <c r="Q171" s="243" t="str">
        <f>IF(ISTEXT(Data!S171),Data!S171,"")</f>
        <v>M1</v>
      </c>
      <c r="R171" s="278">
        <v>-9999.9</v>
      </c>
      <c r="S171" s="262" t="s">
        <v>117</v>
      </c>
      <c r="T171" s="277">
        <f>IF((Data!X171&gt;0),Data!X171*96.062/32.064,-9999.9)</f>
        <v>-9999.9</v>
      </c>
      <c r="U171" s="243" t="str">
        <f>IF(ISTEXT(Data!Y171),Data!Y171,"")</f>
        <v>M1</v>
      </c>
      <c r="V171" s="277">
        <f>IF((Data!AB171&gt;T612),Data!AB171*18.039/14.0067,-9999.9)</f>
        <v>-9999.9</v>
      </c>
      <c r="W171" s="242" t="str">
        <f>IF(ISTEXT(Data!AC171),Data!AC171,"")</f>
        <v>M1</v>
      </c>
      <c r="X171" s="277">
        <f>IF((Data!V171&gt;0),(Data!V171*62.005/14.0067),-9999.9)</f>
        <v>-9999.9</v>
      </c>
      <c r="Y171" s="243" t="str">
        <f>IF(ISTEXT(Data!W171),Data!W171,"")</f>
        <v>M1</v>
      </c>
      <c r="Z171" s="278">
        <f>IF(ISNUMBER(Data!T171),Data!T171,-9999.9)</f>
        <v>-9999.9</v>
      </c>
      <c r="AA171" s="242" t="str">
        <f>IF(ISTEXT(Data!U171),Data!U171,"")</f>
        <v>M1</v>
      </c>
      <c r="AB171" s="277">
        <f>IF(ISNUMBER(Data!AH171),Data!AH171,-9999.9)</f>
        <v>-9999.9</v>
      </c>
      <c r="AC171" s="243" t="str">
        <f>IF(ISTEXT(Data!AI171),Data!AI171,"")</f>
        <v>M1</v>
      </c>
      <c r="AD171" s="278">
        <f>IF(ISNUMBER(Data!AD171),Data!AD171,-9999.9)</f>
        <v>-9999.9</v>
      </c>
      <c r="AE171" s="242" t="str">
        <f>IF(ISTEXT(Data!AE171),Data!AE171,"")</f>
        <v>M1</v>
      </c>
      <c r="AF171" s="277">
        <f>IF(ISNUMBER(Data!AF171),Data!AF171,-9999.9)</f>
        <v>-9999.9</v>
      </c>
      <c r="AG171" s="243" t="str">
        <f>IF(ISTEXT(Data!AG171),Data!AG171,"")</f>
        <v>M1</v>
      </c>
      <c r="AH171" s="278">
        <f>IF(ISNUMBER(Data!Z171),Data!Z171,-9999.9)</f>
        <v>-9999.9</v>
      </c>
      <c r="AI171" s="242" t="str">
        <f>IF(ISTEXT(Data!AA171),Data!AA171,"")</f>
        <v>M1</v>
      </c>
      <c r="AJ171" s="277">
        <v>-9999.9</v>
      </c>
      <c r="AK171" s="261" t="s">
        <v>117</v>
      </c>
      <c r="AL171" s="267" t="str">
        <f>IF(ISTEXT(Data!AJ171),Data!AJ171,"")</f>
        <v/>
      </c>
      <c r="AM171" s="267" t="str">
        <f>IF(ISTEXT(Data!AK171),Data!AK171,"")</f>
        <v/>
      </c>
      <c r="AN171" s="267" t="str">
        <f>IF(ISTEXT(Data!AL171),Data!AL171,"")</f>
        <v/>
      </c>
      <c r="AO171" s="267" t="str">
        <f>IF(ISTEXT(Data!AM171),Data!AM171,"")</f>
        <v/>
      </c>
      <c r="AP171" s="267" t="str">
        <f>IF(ISTEXT(Data!AN171),Data!AN171,"")</f>
        <v/>
      </c>
      <c r="AQ171" s="267" t="str">
        <f>IF(ISTEXT(Data!AO171),Data!AO171,"")</f>
        <v/>
      </c>
    </row>
    <row r="172" spans="1:43" x14ac:dyDescent="0.2">
      <c r="A172" s="120" t="str">
        <f>IF(ISTEXT(Data!A172),Data!A172,"")</f>
        <v/>
      </c>
      <c r="B172" s="250">
        <f>IF(ISREF(Data!B172),Data!B172,"")</f>
        <v>35180</v>
      </c>
      <c r="C172" s="244">
        <v>0.27083333333333298</v>
      </c>
      <c r="D172" s="250">
        <f>IF(ISREF(Data!D172),Data!D172,"")</f>
        <v>35181</v>
      </c>
      <c r="E172" s="244">
        <v>0.27083333333333298</v>
      </c>
      <c r="F172" s="245" t="str">
        <f>IF(ISTEXT(Data!G172),Data!G172,"")</f>
        <v>No Precipitation Occurred</v>
      </c>
      <c r="G172" s="247" t="str">
        <f>IF(ISTEXT(Data!H172),Data!H172,"")</f>
        <v/>
      </c>
      <c r="H172" s="246" t="str">
        <f>IF(ISTEXT(Data!I172),Data!I172,"")</f>
        <v/>
      </c>
      <c r="I172" s="248" t="str">
        <f>IF(ISTEXT(Data!J172),Data!J172,"")</f>
        <v/>
      </c>
      <c r="J172" s="273">
        <f>IF(ISNUMBER(Data!K172),Data!K172,-9999.9)</f>
        <v>-9999.9</v>
      </c>
      <c r="K172" s="242" t="str">
        <f>IF(ISTEXT(Data!L172),Data!L172,"")</f>
        <v>M1</v>
      </c>
      <c r="L172" s="285">
        <f>IF(ISNUMBER(Data!N172),Data!N172,-9999.9)</f>
        <v>-9999.9</v>
      </c>
      <c r="M172" s="243" t="str">
        <f>IF(ISTEXT(Data!O172),Data!O172,"")</f>
        <v>M1</v>
      </c>
      <c r="N172" s="278">
        <f>IF(ISNUMBER(Data!P172),Data!P172,-9999.9)</f>
        <v>-9999.9</v>
      </c>
      <c r="O172" s="242" t="str">
        <f>IF(ISTEXT(Data!Q172),Data!Q172,"")</f>
        <v>M1</v>
      </c>
      <c r="P172" s="277">
        <f>IF(ISNUMBER(Data!R172),Data!R172,-9999.9)</f>
        <v>-9999.9</v>
      </c>
      <c r="Q172" s="243" t="str">
        <f>IF(ISTEXT(Data!S172),Data!S172,"")</f>
        <v>M1</v>
      </c>
      <c r="R172" s="278">
        <v>-9999.9</v>
      </c>
      <c r="S172" s="262" t="s">
        <v>117</v>
      </c>
      <c r="T172" s="277">
        <f>IF((Data!X172&gt;0),Data!X172*96.062/32.064,-9999.9)</f>
        <v>-9999.9</v>
      </c>
      <c r="U172" s="243" t="str">
        <f>IF(ISTEXT(Data!Y172),Data!Y172,"")</f>
        <v>M1</v>
      </c>
      <c r="V172" s="277">
        <f>IF((Data!AB172&gt;T613),Data!AB172*18.039/14.0067,-9999.9)</f>
        <v>-9999.9</v>
      </c>
      <c r="W172" s="242" t="str">
        <f>IF(ISTEXT(Data!AC172),Data!AC172,"")</f>
        <v>M1</v>
      </c>
      <c r="X172" s="277">
        <f>IF((Data!V172&gt;0),(Data!V172*62.005/14.0067),-9999.9)</f>
        <v>-9999.9</v>
      </c>
      <c r="Y172" s="243" t="str">
        <f>IF(ISTEXT(Data!W172),Data!W172,"")</f>
        <v>M1</v>
      </c>
      <c r="Z172" s="278">
        <f>IF(ISNUMBER(Data!T172),Data!T172,-9999.9)</f>
        <v>-9999.9</v>
      </c>
      <c r="AA172" s="242" t="str">
        <f>IF(ISTEXT(Data!U172),Data!U172,"")</f>
        <v>M1</v>
      </c>
      <c r="AB172" s="277">
        <f>IF(ISNUMBER(Data!AH172),Data!AH172,-9999.9)</f>
        <v>-9999.9</v>
      </c>
      <c r="AC172" s="243" t="str">
        <f>IF(ISTEXT(Data!AI172),Data!AI172,"")</f>
        <v>M1</v>
      </c>
      <c r="AD172" s="278">
        <f>IF(ISNUMBER(Data!AD172),Data!AD172,-9999.9)</f>
        <v>-9999.9</v>
      </c>
      <c r="AE172" s="242" t="str">
        <f>IF(ISTEXT(Data!AE172),Data!AE172,"")</f>
        <v>M1</v>
      </c>
      <c r="AF172" s="277">
        <f>IF(ISNUMBER(Data!AF172),Data!AF172,-9999.9)</f>
        <v>-9999.9</v>
      </c>
      <c r="AG172" s="243" t="str">
        <f>IF(ISTEXT(Data!AG172),Data!AG172,"")</f>
        <v>M1</v>
      </c>
      <c r="AH172" s="278">
        <f>IF(ISNUMBER(Data!Z172),Data!Z172,-9999.9)</f>
        <v>-9999.9</v>
      </c>
      <c r="AI172" s="242" t="str">
        <f>IF(ISTEXT(Data!AA172),Data!AA172,"")</f>
        <v>M1</v>
      </c>
      <c r="AJ172" s="277">
        <v>-9999.9</v>
      </c>
      <c r="AK172" s="261" t="s">
        <v>117</v>
      </c>
      <c r="AL172" s="267" t="str">
        <f>IF(ISTEXT(Data!AJ172),Data!AJ172,"")</f>
        <v/>
      </c>
      <c r="AM172" s="267" t="str">
        <f>IF(ISTEXT(Data!AK172),Data!AK172,"")</f>
        <v/>
      </c>
      <c r="AN172" s="267" t="str">
        <f>IF(ISTEXT(Data!AL172),Data!AL172,"")</f>
        <v/>
      </c>
      <c r="AO172" s="267" t="str">
        <f>IF(ISTEXT(Data!AM172),Data!AM172,"")</f>
        <v/>
      </c>
      <c r="AP172" s="267" t="str">
        <f>IF(ISTEXT(Data!AN172),Data!AN172,"")</f>
        <v/>
      </c>
      <c r="AQ172" s="267" t="str">
        <f>IF(ISTEXT(Data!AO172),Data!AO172,"")</f>
        <v/>
      </c>
    </row>
    <row r="173" spans="1:43" x14ac:dyDescent="0.2">
      <c r="A173" s="120" t="str">
        <f>IF(ISTEXT(Data!A173),Data!A173,"")</f>
        <v/>
      </c>
      <c r="B173" s="250">
        <f>IF(ISREF(Data!B173),Data!B173,"")</f>
        <v>35181</v>
      </c>
      <c r="C173" s="244">
        <v>0.27083333333333298</v>
      </c>
      <c r="D173" s="250">
        <f>IF(ISREF(Data!D173),Data!D173,"")</f>
        <v>35182</v>
      </c>
      <c r="E173" s="244">
        <v>0.27083333333333298</v>
      </c>
      <c r="F173" s="245" t="str">
        <f>IF(ISTEXT(Data!G173),Data!G173,"")</f>
        <v>No Precipitation Occurred</v>
      </c>
      <c r="G173" s="247" t="str">
        <f>IF(ISTEXT(Data!H173),Data!H173,"")</f>
        <v/>
      </c>
      <c r="H173" s="246" t="str">
        <f>IF(ISTEXT(Data!I173),Data!I173,"")</f>
        <v/>
      </c>
      <c r="I173" s="248" t="str">
        <f>IF(ISTEXT(Data!J173),Data!J173,"")</f>
        <v/>
      </c>
      <c r="J173" s="273">
        <f>IF(ISNUMBER(Data!K173),Data!K173,-9999.9)</f>
        <v>-9999.9</v>
      </c>
      <c r="K173" s="242" t="str">
        <f>IF(ISTEXT(Data!L173),Data!L173,"")</f>
        <v>M1</v>
      </c>
      <c r="L173" s="285">
        <f>IF(ISNUMBER(Data!N173),Data!N173,-9999.9)</f>
        <v>-9999.9</v>
      </c>
      <c r="M173" s="243" t="str">
        <f>IF(ISTEXT(Data!O173),Data!O173,"")</f>
        <v>M1</v>
      </c>
      <c r="N173" s="278">
        <f>IF(ISNUMBER(Data!P173),Data!P173,-9999.9)</f>
        <v>-9999.9</v>
      </c>
      <c r="O173" s="242" t="str">
        <f>IF(ISTEXT(Data!Q173),Data!Q173,"")</f>
        <v>M1</v>
      </c>
      <c r="P173" s="277">
        <f>IF(ISNUMBER(Data!R173),Data!R173,-9999.9)</f>
        <v>-9999.9</v>
      </c>
      <c r="Q173" s="243" t="str">
        <f>IF(ISTEXT(Data!S173),Data!S173,"")</f>
        <v>M1</v>
      </c>
      <c r="R173" s="278">
        <v>-9999.9</v>
      </c>
      <c r="S173" s="262" t="s">
        <v>117</v>
      </c>
      <c r="T173" s="277">
        <f>IF((Data!X173&gt;0),Data!X173*96.062/32.064,-9999.9)</f>
        <v>-9999.9</v>
      </c>
      <c r="U173" s="243" t="str">
        <f>IF(ISTEXT(Data!Y173),Data!Y173,"")</f>
        <v>M1</v>
      </c>
      <c r="V173" s="277">
        <f>IF((Data!AB173&gt;T614),Data!AB173*18.039/14.0067,-9999.9)</f>
        <v>-9999.9</v>
      </c>
      <c r="W173" s="242" t="str">
        <f>IF(ISTEXT(Data!AC173),Data!AC173,"")</f>
        <v>M1</v>
      </c>
      <c r="X173" s="277">
        <f>IF((Data!V173&gt;0),(Data!V173*62.005/14.0067),-9999.9)</f>
        <v>-9999.9</v>
      </c>
      <c r="Y173" s="243" t="str">
        <f>IF(ISTEXT(Data!W173),Data!W173,"")</f>
        <v>M1</v>
      </c>
      <c r="Z173" s="278">
        <f>IF(ISNUMBER(Data!T173),Data!T173,-9999.9)</f>
        <v>-9999.9</v>
      </c>
      <c r="AA173" s="242" t="str">
        <f>IF(ISTEXT(Data!U173),Data!U173,"")</f>
        <v>M1</v>
      </c>
      <c r="AB173" s="277">
        <f>IF(ISNUMBER(Data!AH173),Data!AH173,-9999.9)</f>
        <v>-9999.9</v>
      </c>
      <c r="AC173" s="243" t="str">
        <f>IF(ISTEXT(Data!AI173),Data!AI173,"")</f>
        <v>M1</v>
      </c>
      <c r="AD173" s="278">
        <f>IF(ISNUMBER(Data!AD173),Data!AD173,-9999.9)</f>
        <v>-9999.9</v>
      </c>
      <c r="AE173" s="242" t="str">
        <f>IF(ISTEXT(Data!AE173),Data!AE173,"")</f>
        <v>M1</v>
      </c>
      <c r="AF173" s="277">
        <f>IF(ISNUMBER(Data!AF173),Data!AF173,-9999.9)</f>
        <v>-9999.9</v>
      </c>
      <c r="AG173" s="243" t="str">
        <f>IF(ISTEXT(Data!AG173),Data!AG173,"")</f>
        <v>M1</v>
      </c>
      <c r="AH173" s="278">
        <f>IF(ISNUMBER(Data!Z173),Data!Z173,-9999.9)</f>
        <v>-9999.9</v>
      </c>
      <c r="AI173" s="242" t="str">
        <f>IF(ISTEXT(Data!AA173),Data!AA173,"")</f>
        <v>M1</v>
      </c>
      <c r="AJ173" s="277">
        <v>-9999.9</v>
      </c>
      <c r="AK173" s="261" t="s">
        <v>117</v>
      </c>
      <c r="AL173" s="267" t="str">
        <f>IF(ISTEXT(Data!AJ173),Data!AJ173,"")</f>
        <v/>
      </c>
      <c r="AM173" s="267" t="str">
        <f>IF(ISTEXT(Data!AK173),Data!AK173,"")</f>
        <v/>
      </c>
      <c r="AN173" s="267" t="str">
        <f>IF(ISTEXT(Data!AL173),Data!AL173,"")</f>
        <v/>
      </c>
      <c r="AO173" s="267" t="str">
        <f>IF(ISTEXT(Data!AM173),Data!AM173,"")</f>
        <v/>
      </c>
      <c r="AP173" s="267" t="str">
        <f>IF(ISTEXT(Data!AN173),Data!AN173,"")</f>
        <v/>
      </c>
      <c r="AQ173" s="267" t="str">
        <f>IF(ISTEXT(Data!AO173),Data!AO173,"")</f>
        <v/>
      </c>
    </row>
    <row r="174" spans="1:43" x14ac:dyDescent="0.2">
      <c r="A174" s="120" t="str">
        <f>IF(ISTEXT(Data!A174),Data!A174,"")</f>
        <v/>
      </c>
      <c r="B174" s="250">
        <f>IF(ISREF(Data!B174),Data!B174,"")</f>
        <v>35182</v>
      </c>
      <c r="C174" s="244">
        <v>0.27083333333333298</v>
      </c>
      <c r="D174" s="250">
        <f>IF(ISREF(Data!D174),Data!D174,"")</f>
        <v>35183</v>
      </c>
      <c r="E174" s="244">
        <v>0.27083333333333298</v>
      </c>
      <c r="F174" s="245" t="str">
        <f>IF(ISTEXT(Data!G174),Data!G174,"")</f>
        <v>No Precipitation Occurred</v>
      </c>
      <c r="G174" s="247" t="str">
        <f>IF(ISTEXT(Data!H174),Data!H174,"")</f>
        <v/>
      </c>
      <c r="H174" s="246" t="str">
        <f>IF(ISTEXT(Data!I174),Data!I174,"")</f>
        <v/>
      </c>
      <c r="I174" s="248" t="str">
        <f>IF(ISTEXT(Data!J174),Data!J174,"")</f>
        <v/>
      </c>
      <c r="J174" s="273">
        <f>IF(ISNUMBER(Data!K174),Data!K174,-9999.9)</f>
        <v>-9999.9</v>
      </c>
      <c r="K174" s="242" t="str">
        <f>IF(ISTEXT(Data!L174),Data!L174,"")</f>
        <v>M1</v>
      </c>
      <c r="L174" s="285">
        <f>IF(ISNUMBER(Data!N174),Data!N174,-9999.9)</f>
        <v>-9999.9</v>
      </c>
      <c r="M174" s="243" t="str">
        <f>IF(ISTEXT(Data!O174),Data!O174,"")</f>
        <v>M1</v>
      </c>
      <c r="N174" s="278">
        <f>IF(ISNUMBER(Data!P174),Data!P174,-9999.9)</f>
        <v>-9999.9</v>
      </c>
      <c r="O174" s="242" t="str">
        <f>IF(ISTEXT(Data!Q174),Data!Q174,"")</f>
        <v>M1</v>
      </c>
      <c r="P174" s="277">
        <f>IF(ISNUMBER(Data!R174),Data!R174,-9999.9)</f>
        <v>-9999.9</v>
      </c>
      <c r="Q174" s="243" t="str">
        <f>IF(ISTEXT(Data!S174),Data!S174,"")</f>
        <v>M1</v>
      </c>
      <c r="R174" s="278">
        <v>-9999.9</v>
      </c>
      <c r="S174" s="262" t="s">
        <v>117</v>
      </c>
      <c r="T174" s="277">
        <f>IF((Data!X174&gt;0),Data!X174*96.062/32.064,-9999.9)</f>
        <v>-9999.9</v>
      </c>
      <c r="U174" s="243" t="str">
        <f>IF(ISTEXT(Data!Y174),Data!Y174,"")</f>
        <v>M1</v>
      </c>
      <c r="V174" s="277">
        <f>IF((Data!AB174&gt;T615),Data!AB174*18.039/14.0067,-9999.9)</f>
        <v>-9999.9</v>
      </c>
      <c r="W174" s="242" t="str">
        <f>IF(ISTEXT(Data!AC174),Data!AC174,"")</f>
        <v>M1</v>
      </c>
      <c r="X174" s="277">
        <f>IF((Data!V174&gt;0),(Data!V174*62.005/14.0067),-9999.9)</f>
        <v>-9999.9</v>
      </c>
      <c r="Y174" s="243" t="str">
        <f>IF(ISTEXT(Data!W174),Data!W174,"")</f>
        <v>M1</v>
      </c>
      <c r="Z174" s="278">
        <f>IF(ISNUMBER(Data!T174),Data!T174,-9999.9)</f>
        <v>-9999.9</v>
      </c>
      <c r="AA174" s="242" t="str">
        <f>IF(ISTEXT(Data!U174),Data!U174,"")</f>
        <v>M1</v>
      </c>
      <c r="AB174" s="277">
        <f>IF(ISNUMBER(Data!AH174),Data!AH174,-9999.9)</f>
        <v>-9999.9</v>
      </c>
      <c r="AC174" s="243" t="str">
        <f>IF(ISTEXT(Data!AI174),Data!AI174,"")</f>
        <v>M1</v>
      </c>
      <c r="AD174" s="278">
        <f>IF(ISNUMBER(Data!AD174),Data!AD174,-9999.9)</f>
        <v>-9999.9</v>
      </c>
      <c r="AE174" s="242" t="str">
        <f>IF(ISTEXT(Data!AE174),Data!AE174,"")</f>
        <v>M1</v>
      </c>
      <c r="AF174" s="277">
        <f>IF(ISNUMBER(Data!AF174),Data!AF174,-9999.9)</f>
        <v>-9999.9</v>
      </c>
      <c r="AG174" s="243" t="str">
        <f>IF(ISTEXT(Data!AG174),Data!AG174,"")</f>
        <v>M1</v>
      </c>
      <c r="AH174" s="278">
        <f>IF(ISNUMBER(Data!Z174),Data!Z174,-9999.9)</f>
        <v>-9999.9</v>
      </c>
      <c r="AI174" s="242" t="str">
        <f>IF(ISTEXT(Data!AA174),Data!AA174,"")</f>
        <v>M1</v>
      </c>
      <c r="AJ174" s="277">
        <v>-9999.9</v>
      </c>
      <c r="AK174" s="261" t="s">
        <v>117</v>
      </c>
      <c r="AL174" s="267" t="str">
        <f>IF(ISTEXT(Data!AJ174),Data!AJ174,"")</f>
        <v/>
      </c>
      <c r="AM174" s="267" t="str">
        <f>IF(ISTEXT(Data!AK174),Data!AK174,"")</f>
        <v/>
      </c>
      <c r="AN174" s="267" t="str">
        <f>IF(ISTEXT(Data!AL174),Data!AL174,"")</f>
        <v/>
      </c>
      <c r="AO174" s="267" t="str">
        <f>IF(ISTEXT(Data!AM174),Data!AM174,"")</f>
        <v/>
      </c>
      <c r="AP174" s="267" t="str">
        <f>IF(ISTEXT(Data!AN174),Data!AN174,"")</f>
        <v/>
      </c>
      <c r="AQ174" s="267" t="str">
        <f>IF(ISTEXT(Data!AO174),Data!AO174,"")</f>
        <v/>
      </c>
    </row>
    <row r="175" spans="1:43" x14ac:dyDescent="0.2">
      <c r="A175" s="120" t="str">
        <f>IF(ISTEXT(Data!A175),Data!A175,"")</f>
        <v>DEU96039</v>
      </c>
      <c r="B175" s="250">
        <f>IF(ISREF(Data!B175),Data!B175,"")</f>
        <v>35183</v>
      </c>
      <c r="C175" s="244">
        <v>0.27083333333333298</v>
      </c>
      <c r="D175" s="250">
        <f>IF(ISREF(Data!D175),Data!D175,"")</f>
        <v>35184</v>
      </c>
      <c r="E175" s="244">
        <v>0.27083333333333298</v>
      </c>
      <c r="F175" s="245" t="str">
        <f>IF(ISTEXT(Data!G175),Data!G175,"")</f>
        <v>Rain</v>
      </c>
      <c r="G175" s="247" t="str">
        <f>IF(ISTEXT(Data!H175),Data!H175,"")</f>
        <v>Clean and Clear</v>
      </c>
      <c r="H175" s="246" t="str">
        <f>IF(ISTEXT(Data!I175),Data!I175,"")</f>
        <v/>
      </c>
      <c r="I175" s="248" t="str">
        <f>IF(ISTEXT(Data!J175),Data!J175,"")</f>
        <v/>
      </c>
      <c r="J175" s="273">
        <f>IF(ISNUMBER(Data!K175),Data!K175,-9999.9)</f>
        <v>5.5</v>
      </c>
      <c r="K175" s="242" t="str">
        <f>IF(ISTEXT(Data!L175),Data!L175,"")</f>
        <v>V0</v>
      </c>
      <c r="L175" s="285">
        <f>IF(ISNUMBER(Data!N175),Data!N175,-9999.9)</f>
        <v>5.9040999999999997</v>
      </c>
      <c r="M175" s="243" t="str">
        <f>IF(ISTEXT(Data!O175),Data!O175,"")</f>
        <v>V0</v>
      </c>
      <c r="N175" s="278">
        <f>IF(ISNUMBER(Data!P175),Data!P175,-9999.9)</f>
        <v>6.18</v>
      </c>
      <c r="O175" s="242" t="str">
        <f>IF(ISTEXT(Data!Q175),Data!Q175,"")</f>
        <v>V0</v>
      </c>
      <c r="P175" s="277">
        <f>IF(ISNUMBER(Data!R175),Data!R175,-9999.9)</f>
        <v>13.5</v>
      </c>
      <c r="Q175" s="243" t="str">
        <f>IF(ISTEXT(Data!S175),Data!S175,"")</f>
        <v>V0</v>
      </c>
      <c r="R175" s="278">
        <v>-9999.9</v>
      </c>
      <c r="S175" s="262" t="s">
        <v>117</v>
      </c>
      <c r="T175" s="277">
        <f>IF((Data!X175&gt;0),Data!X175*96.062/32.064,-9999.9)</f>
        <v>1.2909999999999999</v>
      </c>
      <c r="U175" s="243" t="str">
        <f>IF(ISTEXT(Data!Y175),Data!Y175,"")</f>
        <v>V4</v>
      </c>
      <c r="V175" s="277">
        <f>IF((Data!AB175&gt;T616),Data!AB175*18.039/14.0067,-9999.9)</f>
        <v>0.79301075268817189</v>
      </c>
      <c r="W175" s="242" t="str">
        <f>IF(ISTEXT(Data!AC175),Data!AC175,"")</f>
        <v>V4</v>
      </c>
      <c r="X175" s="277">
        <f>IF((Data!V175&gt;0),(Data!V175*62.005/14.0067),-9999.9)</f>
        <v>1.954</v>
      </c>
      <c r="Y175" s="243" t="str">
        <f>IF(ISTEXT(Data!W175),Data!W175,"")</f>
        <v>V4</v>
      </c>
      <c r="Z175" s="278">
        <f>IF(ISNUMBER(Data!T175),Data!T175,-9999.9)</f>
        <v>0.16200000000000001</v>
      </c>
      <c r="AA175" s="242" t="str">
        <f>IF(ISTEXT(Data!U175),Data!U175,"")</f>
        <v>V4</v>
      </c>
      <c r="AB175" s="277">
        <f>IF(ISNUMBER(Data!AH175),Data!AH175,-9999.9)</f>
        <v>0.80400000000000005</v>
      </c>
      <c r="AC175" s="243" t="str">
        <f>IF(ISTEXT(Data!AI175),Data!AI175,"")</f>
        <v>V4</v>
      </c>
      <c r="AD175" s="278">
        <f>IF(ISNUMBER(Data!AD175),Data!AD175,-9999.9)</f>
        <v>5.8999999999999997E-2</v>
      </c>
      <c r="AE175" s="242" t="str">
        <f>IF(ISTEXT(Data!AE175),Data!AE175,"")</f>
        <v>V4</v>
      </c>
      <c r="AF175" s="277">
        <f>IF(ISNUMBER(Data!AF175),Data!AF175,-9999.9)</f>
        <v>0.11899999999999999</v>
      </c>
      <c r="AG175" s="243" t="str">
        <f>IF(ISTEXT(Data!AG175),Data!AG175,"")</f>
        <v>V4</v>
      </c>
      <c r="AH175" s="278">
        <f>IF(ISNUMBER(Data!Z175),Data!Z175,-9999.9)</f>
        <v>0.13100000000000001</v>
      </c>
      <c r="AI175" s="242" t="str">
        <f>IF(ISTEXT(Data!AA175),Data!AA175,"")</f>
        <v>V4</v>
      </c>
      <c r="AJ175" s="277">
        <v>-9999.9</v>
      </c>
      <c r="AK175" s="261" t="s">
        <v>117</v>
      </c>
      <c r="AL175" s="267" t="str">
        <f>IF(ISTEXT(Data!AJ175),Data!AJ175,"")</f>
        <v/>
      </c>
      <c r="AM175" s="267" t="str">
        <f>IF(ISTEXT(Data!AK175),Data!AK175,"")</f>
        <v/>
      </c>
      <c r="AN175" s="267" t="str">
        <f>IF(ISTEXT(Data!AL175),Data!AL175,"")</f>
        <v/>
      </c>
      <c r="AO175" s="267" t="str">
        <f>IF(ISTEXT(Data!AM175),Data!AM175,"")</f>
        <v/>
      </c>
      <c r="AP175" s="267" t="str">
        <f>IF(ISTEXT(Data!AN175),Data!AN175,"")</f>
        <v/>
      </c>
      <c r="AQ175" s="267" t="str">
        <f>IF(ISTEXT(Data!AO175),Data!AO175,"")</f>
        <v/>
      </c>
    </row>
    <row r="176" spans="1:43" x14ac:dyDescent="0.2">
      <c r="A176" s="120" t="str">
        <f>IF(ISTEXT(Data!A176),Data!A176,"")</f>
        <v>DEU96040</v>
      </c>
      <c r="B176" s="250">
        <f>IF(ISREF(Data!B176),Data!B176,"")</f>
        <v>35184</v>
      </c>
      <c r="C176" s="244">
        <v>0.27083333333333298</v>
      </c>
      <c r="D176" s="250">
        <f>IF(ISREF(Data!D176),Data!D176,"")</f>
        <v>35185</v>
      </c>
      <c r="E176" s="244">
        <v>0.27083333333333298</v>
      </c>
      <c r="F176" s="245" t="str">
        <f>IF(ISTEXT(Data!G176),Data!G176,"")</f>
        <v>Rain</v>
      </c>
      <c r="G176" s="247" t="str">
        <f>IF(ISTEXT(Data!H176),Data!H176,"")</f>
        <v>Clean and Clear</v>
      </c>
      <c r="H176" s="246" t="str">
        <f>IF(ISTEXT(Data!I176),Data!I176,"")</f>
        <v/>
      </c>
      <c r="I176" s="248" t="str">
        <f>IF(ISTEXT(Data!J176),Data!J176,"")</f>
        <v/>
      </c>
      <c r="J176" s="273">
        <f>IF(ISNUMBER(Data!K176),Data!K176,-9999.9)</f>
        <v>3</v>
      </c>
      <c r="K176" s="242" t="str">
        <f>IF(ISTEXT(Data!L176),Data!L176,"")</f>
        <v>V0</v>
      </c>
      <c r="L176" s="285">
        <f>IF(ISNUMBER(Data!N176),Data!N176,-9999.9)</f>
        <v>3.0935000000000001</v>
      </c>
      <c r="M176" s="243" t="str">
        <f>IF(ISTEXT(Data!O176),Data!O176,"")</f>
        <v>V0</v>
      </c>
      <c r="N176" s="278">
        <f>IF(ISNUMBER(Data!P176),Data!P176,-9999.9)</f>
        <v>5.76</v>
      </c>
      <c r="O176" s="242" t="str">
        <f>IF(ISTEXT(Data!Q176),Data!Q176,"")</f>
        <v>V0</v>
      </c>
      <c r="P176" s="277">
        <f>IF(ISNUMBER(Data!R176),Data!R176,-9999.9)</f>
        <v>23.4</v>
      </c>
      <c r="Q176" s="243" t="str">
        <f>IF(ISTEXT(Data!S176),Data!S176,"")</f>
        <v>V0</v>
      </c>
      <c r="R176" s="278">
        <v>-9999.9</v>
      </c>
      <c r="S176" s="262" t="s">
        <v>117</v>
      </c>
      <c r="T176" s="277">
        <f>IF((Data!X176&gt;0),Data!X176*96.062/32.064,-9999.9)</f>
        <v>3.7389999999999999</v>
      </c>
      <c r="U176" s="243" t="str">
        <f>IF(ISTEXT(Data!Y176),Data!Y176,"")</f>
        <v>V0</v>
      </c>
      <c r="V176" s="277">
        <f>IF((Data!AB176&gt;T617),Data!AB176*18.039/14.0067,-9999.9)</f>
        <v>1.758064516129032</v>
      </c>
      <c r="W176" s="242" t="str">
        <f>IF(ISTEXT(Data!AC176),Data!AC176,"")</f>
        <v>V0</v>
      </c>
      <c r="X176" s="277">
        <f>IF((Data!V176&gt;0),(Data!V176*62.005/14.0067),-9999.9)</f>
        <v>4.91</v>
      </c>
      <c r="Y176" s="243" t="str">
        <f>IF(ISTEXT(Data!W176),Data!W176,"")</f>
        <v>V0</v>
      </c>
      <c r="Z176" s="278">
        <f>IF(ISNUMBER(Data!T176),Data!T176,-9999.9)</f>
        <v>0.16800000000000001</v>
      </c>
      <c r="AA176" s="242" t="str">
        <f>IF(ISTEXT(Data!U176),Data!U176,"")</f>
        <v>V0</v>
      </c>
      <c r="AB176" s="277">
        <f>IF(ISNUMBER(Data!AH176),Data!AH176,-9999.9)</f>
        <v>0.92900000000000005</v>
      </c>
      <c r="AC176" s="243" t="str">
        <f>IF(ISTEXT(Data!AI176),Data!AI176,"")</f>
        <v>V0</v>
      </c>
      <c r="AD176" s="278">
        <f>IF(ISNUMBER(Data!AD176),Data!AD176,-9999.9)</f>
        <v>8.4000000000000005E-2</v>
      </c>
      <c r="AE176" s="242" t="str">
        <f>IF(ISTEXT(Data!AE176),Data!AE176,"")</f>
        <v>V0</v>
      </c>
      <c r="AF176" s="277">
        <f>IF(ISNUMBER(Data!AF176),Data!AF176,-9999.9)</f>
        <v>0.159</v>
      </c>
      <c r="AG176" s="243" t="str">
        <f>IF(ISTEXT(Data!AG176),Data!AG176,"")</f>
        <v>V0</v>
      </c>
      <c r="AH176" s="278">
        <f>IF(ISNUMBER(Data!Z176),Data!Z176,-9999.9)</f>
        <v>0.11700000000000001</v>
      </c>
      <c r="AI176" s="242" t="str">
        <f>IF(ISTEXT(Data!AA176),Data!AA176,"")</f>
        <v>V0</v>
      </c>
      <c r="AJ176" s="277">
        <v>-9999.9</v>
      </c>
      <c r="AK176" s="261" t="s">
        <v>117</v>
      </c>
      <c r="AL176" s="267" t="str">
        <f>IF(ISTEXT(Data!AJ176),Data!AJ176,"")</f>
        <v/>
      </c>
      <c r="AM176" s="267" t="str">
        <f>IF(ISTEXT(Data!AK176),Data!AK176,"")</f>
        <v/>
      </c>
      <c r="AN176" s="267" t="str">
        <f>IF(ISTEXT(Data!AL176),Data!AL176,"")</f>
        <v/>
      </c>
      <c r="AO176" s="267" t="str">
        <f>IF(ISTEXT(Data!AM176),Data!AM176,"")</f>
        <v/>
      </c>
      <c r="AP176" s="267" t="str">
        <f>IF(ISTEXT(Data!AN176),Data!AN176,"")</f>
        <v/>
      </c>
      <c r="AQ176" s="267" t="str">
        <f>IF(ISTEXT(Data!AO176),Data!AO176,"")</f>
        <v/>
      </c>
    </row>
    <row r="177" spans="1:43" x14ac:dyDescent="0.2">
      <c r="A177" s="120" t="str">
        <f>IF(ISTEXT(Data!A177),Data!A177,"")</f>
        <v>DEU96041</v>
      </c>
      <c r="B177" s="250">
        <f>IF(ISREF(Data!B177),Data!B177,"")</f>
        <v>35185</v>
      </c>
      <c r="C177" s="244">
        <v>0.27083333333333298</v>
      </c>
      <c r="D177" s="250">
        <f>IF(ISREF(Data!D177),Data!D177,"")</f>
        <v>35186</v>
      </c>
      <c r="E177" s="244">
        <v>0.27083333333333298</v>
      </c>
      <c r="F177" s="245" t="str">
        <f>IF(ISTEXT(Data!G177),Data!G177,"")</f>
        <v>Rain</v>
      </c>
      <c r="G177" s="247" t="str">
        <f>IF(ISTEXT(Data!H177),Data!H177,"")</f>
        <v>Clean and Clear</v>
      </c>
      <c r="H177" s="246" t="str">
        <f>IF(ISTEXT(Data!I177),Data!I177,"")</f>
        <v/>
      </c>
      <c r="I177" s="248" t="str">
        <f>IF(ISTEXT(Data!J177),Data!J177,"")</f>
        <v/>
      </c>
      <c r="J177" s="273">
        <f>IF(ISNUMBER(Data!K177),Data!K177,-9999.9)</f>
        <v>6.1</v>
      </c>
      <c r="K177" s="242" t="str">
        <f>IF(ISTEXT(Data!L177),Data!L177,"")</f>
        <v>V0</v>
      </c>
      <c r="L177" s="285">
        <f>IF(ISNUMBER(Data!N177),Data!N177,-9999.9)</f>
        <v>6.4009</v>
      </c>
      <c r="M177" s="243" t="str">
        <f>IF(ISTEXT(Data!O177),Data!O177,"")</f>
        <v>V0</v>
      </c>
      <c r="N177" s="278">
        <f>IF(ISNUMBER(Data!P177),Data!P177,-9999.9)</f>
        <v>5.3</v>
      </c>
      <c r="O177" s="242" t="str">
        <f>IF(ISTEXT(Data!Q177),Data!Q177,"")</f>
        <v>V0</v>
      </c>
      <c r="P177" s="277">
        <f>IF(ISNUMBER(Data!R177),Data!R177,-9999.9)</f>
        <v>18.100000000000001</v>
      </c>
      <c r="Q177" s="243" t="str">
        <f>IF(ISTEXT(Data!S177),Data!S177,"")</f>
        <v>V0</v>
      </c>
      <c r="R177" s="278">
        <v>-9999.9</v>
      </c>
      <c r="S177" s="262" t="s">
        <v>117</v>
      </c>
      <c r="T177" s="277">
        <f>IF((Data!X177&gt;0),Data!X177*96.062/32.064,-9999.9)</f>
        <v>1.9219999999999999</v>
      </c>
      <c r="U177" s="243" t="str">
        <f>IF(ISTEXT(Data!Y177),Data!Y177,"")</f>
        <v>V0</v>
      </c>
      <c r="V177" s="277">
        <f>IF((Data!AB177&gt;T618),Data!AB177*18.039/14.0067,-9999.9)</f>
        <v>1.4605734767025087</v>
      </c>
      <c r="W177" s="242" t="str">
        <f>IF(ISTEXT(Data!AC177),Data!AC177,"")</f>
        <v>V0</v>
      </c>
      <c r="X177" s="277">
        <f>IF((Data!V177&gt;0),(Data!V177*62.005/14.0067),-9999.9)</f>
        <v>4.226</v>
      </c>
      <c r="Y177" s="243" t="str">
        <f>IF(ISTEXT(Data!W177),Data!W177,"")</f>
        <v>V0</v>
      </c>
      <c r="Z177" s="278">
        <f>IF(ISNUMBER(Data!T177),Data!T177,-9999.9)</f>
        <v>6.8000000000000005E-2</v>
      </c>
      <c r="AA177" s="242" t="str">
        <f>IF(ISTEXT(Data!U177),Data!U177,"")</f>
        <v>V0</v>
      </c>
      <c r="AB177" s="277">
        <f>IF(ISNUMBER(Data!AH177),Data!AH177,-9999.9)</f>
        <v>0.36099999999999999</v>
      </c>
      <c r="AC177" s="243" t="str">
        <f>IF(ISTEXT(Data!AI177),Data!AI177,"")</f>
        <v>V0</v>
      </c>
      <c r="AD177" s="278">
        <f>IF(ISNUMBER(Data!AD177),Data!AD177,-9999.9)</f>
        <v>6.0999999999999999E-2</v>
      </c>
      <c r="AE177" s="242" t="str">
        <f>IF(ISTEXT(Data!AE177),Data!AE177,"")</f>
        <v>V0</v>
      </c>
      <c r="AF177" s="277">
        <f>IF(ISNUMBER(Data!AF177),Data!AF177,-9999.9)</f>
        <v>7.4999999999999997E-2</v>
      </c>
      <c r="AG177" s="243" t="str">
        <f>IF(ISTEXT(Data!AG177),Data!AG177,"")</f>
        <v>V0</v>
      </c>
      <c r="AH177" s="278">
        <f>IF(ISNUMBER(Data!Z177),Data!Z177,-9999.9)</f>
        <v>3.4000000000000002E-2</v>
      </c>
      <c r="AI177" s="242" t="str">
        <f>IF(ISTEXT(Data!AA177),Data!AA177,"")</f>
        <v>V0</v>
      </c>
      <c r="AJ177" s="277">
        <v>-9999.9</v>
      </c>
      <c r="AK177" s="261" t="s">
        <v>117</v>
      </c>
      <c r="AL177" s="267" t="str">
        <f>IF(ISTEXT(Data!AJ177),Data!AJ177,"")</f>
        <v/>
      </c>
      <c r="AM177" s="267" t="str">
        <f>IF(ISTEXT(Data!AK177),Data!AK177,"")</f>
        <v/>
      </c>
      <c r="AN177" s="267" t="str">
        <f>IF(ISTEXT(Data!AL177),Data!AL177,"")</f>
        <v/>
      </c>
      <c r="AO177" s="267" t="str">
        <f>IF(ISTEXT(Data!AM177),Data!AM177,"")</f>
        <v/>
      </c>
      <c r="AP177" s="267" t="str">
        <f>IF(ISTEXT(Data!AN177),Data!AN177,"")</f>
        <v/>
      </c>
      <c r="AQ177" s="267" t="str">
        <f>IF(ISTEXT(Data!AO177),Data!AO177,"")</f>
        <v/>
      </c>
    </row>
    <row r="178" spans="1:43" x14ac:dyDescent="0.2">
      <c r="A178" s="120" t="str">
        <f>IF(ISTEXT(Data!A178),Data!A178,"")</f>
        <v/>
      </c>
      <c r="B178" s="250">
        <f>IF(ISREF(Data!B178),Data!B178,"")</f>
        <v>35186</v>
      </c>
      <c r="C178" s="244">
        <v>0.27083333333333298</v>
      </c>
      <c r="D178" s="250">
        <f>IF(ISREF(Data!D178),Data!D178,"")</f>
        <v>35187</v>
      </c>
      <c r="E178" s="244">
        <v>0.27083333333333298</v>
      </c>
      <c r="F178" s="245" t="str">
        <f>IF(ISTEXT(Data!G178),Data!G178,"")</f>
        <v>Rain</v>
      </c>
      <c r="G178" s="247" t="str">
        <f>IF(ISTEXT(Data!H178),Data!H178,"")</f>
        <v/>
      </c>
      <c r="H178" s="246" t="str">
        <f>IF(ISTEXT(Data!I178),Data!I178,"")</f>
        <v>Insufficient Quantity</v>
      </c>
      <c r="I178" s="248" t="str">
        <f>IF(ISTEXT(Data!J178),Data!J178,"")</f>
        <v/>
      </c>
      <c r="J178" s="273">
        <f>IF(ISNUMBER(Data!K178),Data!K178,-9999.9)</f>
        <v>0.3</v>
      </c>
      <c r="K178" s="242" t="str">
        <f>IF(ISTEXT(Data!L178),Data!L178,"")</f>
        <v>V0</v>
      </c>
      <c r="L178" s="285">
        <f>IF(ISNUMBER(Data!N178),Data!N178,-9999.9)</f>
        <v>-9999.9</v>
      </c>
      <c r="M178" s="243" t="str">
        <f>IF(ISTEXT(Data!O178),Data!O178,"")</f>
        <v>M1</v>
      </c>
      <c r="N178" s="278">
        <f>IF(ISNUMBER(Data!P178),Data!P178,-9999.9)</f>
        <v>-9999.9</v>
      </c>
      <c r="O178" s="242" t="str">
        <f>IF(ISTEXT(Data!Q178),Data!Q178,"")</f>
        <v>M1</v>
      </c>
      <c r="P178" s="277">
        <f>IF(ISNUMBER(Data!R178),Data!R178,-9999.9)</f>
        <v>-9999.9</v>
      </c>
      <c r="Q178" s="243" t="str">
        <f>IF(ISTEXT(Data!S178),Data!S178,"")</f>
        <v>M1</v>
      </c>
      <c r="R178" s="278">
        <v>-9999.9</v>
      </c>
      <c r="S178" s="262" t="s">
        <v>117</v>
      </c>
      <c r="T178" s="277">
        <f>IF((Data!X178&gt;0),Data!X178*96.062/32.064,-9999.9)</f>
        <v>-9999.9</v>
      </c>
      <c r="U178" s="243" t="str">
        <f>IF(ISTEXT(Data!Y178),Data!Y178,"")</f>
        <v>M1</v>
      </c>
      <c r="V178" s="277">
        <f>IF((Data!AB178&gt;T619),Data!AB178*18.039/14.0067,-9999.9)</f>
        <v>-9999.9</v>
      </c>
      <c r="W178" s="242" t="str">
        <f>IF(ISTEXT(Data!AC178),Data!AC178,"")</f>
        <v>M1</v>
      </c>
      <c r="X178" s="277">
        <f>IF((Data!V178&gt;0),(Data!V178*62.005/14.0067),-9999.9)</f>
        <v>-9999.9</v>
      </c>
      <c r="Y178" s="243" t="str">
        <f>IF(ISTEXT(Data!W178),Data!W178,"")</f>
        <v>M1</v>
      </c>
      <c r="Z178" s="278">
        <f>IF(ISNUMBER(Data!T178),Data!T178,-9999.9)</f>
        <v>-9999.9</v>
      </c>
      <c r="AA178" s="242" t="str">
        <f>IF(ISTEXT(Data!U178),Data!U178,"")</f>
        <v>M1</v>
      </c>
      <c r="AB178" s="277">
        <f>IF(ISNUMBER(Data!AH178),Data!AH178,-9999.9)</f>
        <v>-9999.9</v>
      </c>
      <c r="AC178" s="243" t="str">
        <f>IF(ISTEXT(Data!AI178),Data!AI178,"")</f>
        <v>M1</v>
      </c>
      <c r="AD178" s="278">
        <f>IF(ISNUMBER(Data!AD178),Data!AD178,-9999.9)</f>
        <v>-9999.9</v>
      </c>
      <c r="AE178" s="242" t="str">
        <f>IF(ISTEXT(Data!AE178),Data!AE178,"")</f>
        <v>M1</v>
      </c>
      <c r="AF178" s="277">
        <f>IF(ISNUMBER(Data!AF178),Data!AF178,-9999.9)</f>
        <v>-9999.9</v>
      </c>
      <c r="AG178" s="243" t="str">
        <f>IF(ISTEXT(Data!AG178),Data!AG178,"")</f>
        <v>M1</v>
      </c>
      <c r="AH178" s="278">
        <f>IF(ISNUMBER(Data!Z178),Data!Z178,-9999.9)</f>
        <v>-9999.9</v>
      </c>
      <c r="AI178" s="242" t="str">
        <f>IF(ISTEXT(Data!AA178),Data!AA178,"")</f>
        <v>M1</v>
      </c>
      <c r="AJ178" s="277">
        <v>-9999.9</v>
      </c>
      <c r="AK178" s="261" t="s">
        <v>117</v>
      </c>
      <c r="AL178" s="267" t="str">
        <f>IF(ISTEXT(Data!AJ178),Data!AJ178,"")</f>
        <v/>
      </c>
      <c r="AM178" s="267" t="str">
        <f>IF(ISTEXT(Data!AK178),Data!AK178,"")</f>
        <v/>
      </c>
      <c r="AN178" s="267" t="str">
        <f>IF(ISTEXT(Data!AL178),Data!AL178,"")</f>
        <v/>
      </c>
      <c r="AO178" s="267" t="str">
        <f>IF(ISTEXT(Data!AM178),Data!AM178,"")</f>
        <v/>
      </c>
      <c r="AP178" s="267" t="str">
        <f>IF(ISTEXT(Data!AN178),Data!AN178,"")</f>
        <v/>
      </c>
      <c r="AQ178" s="267" t="str">
        <f>IF(ISTEXT(Data!AO178),Data!AO178,"")</f>
        <v/>
      </c>
    </row>
    <row r="179" spans="1:43" x14ac:dyDescent="0.2">
      <c r="A179" s="120" t="str">
        <f>IF(ISTEXT(Data!A179),Data!A179,"")</f>
        <v/>
      </c>
      <c r="B179" s="250">
        <f>IF(ISREF(Data!B179),Data!B179,"")</f>
        <v>35187</v>
      </c>
      <c r="C179" s="244">
        <v>0.27083333333333298</v>
      </c>
      <c r="D179" s="250">
        <f>IF(ISREF(Data!D179),Data!D179,"")</f>
        <v>35188</v>
      </c>
      <c r="E179" s="244">
        <v>0.27083333333333298</v>
      </c>
      <c r="F179" s="245" t="str">
        <f>IF(ISTEXT(Data!G179),Data!G179,"")</f>
        <v>No Precipitation Occurred</v>
      </c>
      <c r="G179" s="247" t="str">
        <f>IF(ISTEXT(Data!H179),Data!H179,"")</f>
        <v/>
      </c>
      <c r="H179" s="246" t="str">
        <f>IF(ISTEXT(Data!I179),Data!I179,"")</f>
        <v/>
      </c>
      <c r="I179" s="248" t="str">
        <f>IF(ISTEXT(Data!J179),Data!J179,"")</f>
        <v/>
      </c>
      <c r="J179" s="273">
        <f>IF(ISNUMBER(Data!K179),Data!K179,-9999.9)</f>
        <v>-9999.9</v>
      </c>
      <c r="K179" s="242" t="str">
        <f>IF(ISTEXT(Data!L179),Data!L179,"")</f>
        <v>M1</v>
      </c>
      <c r="L179" s="285">
        <f>IF(ISNUMBER(Data!N179),Data!N179,-9999.9)</f>
        <v>-9999.9</v>
      </c>
      <c r="M179" s="243" t="str">
        <f>IF(ISTEXT(Data!O179),Data!O179,"")</f>
        <v>M1</v>
      </c>
      <c r="N179" s="278">
        <f>IF(ISNUMBER(Data!P179),Data!P179,-9999.9)</f>
        <v>-9999.9</v>
      </c>
      <c r="O179" s="242" t="str">
        <f>IF(ISTEXT(Data!Q179),Data!Q179,"")</f>
        <v>M1</v>
      </c>
      <c r="P179" s="277">
        <f>IF(ISNUMBER(Data!R179),Data!R179,-9999.9)</f>
        <v>-9999.9</v>
      </c>
      <c r="Q179" s="243" t="str">
        <f>IF(ISTEXT(Data!S179),Data!S179,"")</f>
        <v>M1</v>
      </c>
      <c r="R179" s="278">
        <v>-9999.9</v>
      </c>
      <c r="S179" s="262" t="s">
        <v>117</v>
      </c>
      <c r="T179" s="277">
        <f>IF((Data!X179&gt;0),Data!X179*96.062/32.064,-9999.9)</f>
        <v>-9999.9</v>
      </c>
      <c r="U179" s="243" t="str">
        <f>IF(ISTEXT(Data!Y179),Data!Y179,"")</f>
        <v>M1</v>
      </c>
      <c r="V179" s="277">
        <f>IF((Data!AB179&gt;T620),Data!AB179*18.039/14.0067,-9999.9)</f>
        <v>-9999.9</v>
      </c>
      <c r="W179" s="242" t="str">
        <f>IF(ISTEXT(Data!AC179),Data!AC179,"")</f>
        <v>M1</v>
      </c>
      <c r="X179" s="277">
        <f>IF((Data!V179&gt;0),(Data!V179*62.005/14.0067),-9999.9)</f>
        <v>-9999.9</v>
      </c>
      <c r="Y179" s="243" t="str">
        <f>IF(ISTEXT(Data!W179),Data!W179,"")</f>
        <v>M1</v>
      </c>
      <c r="Z179" s="278">
        <f>IF(ISNUMBER(Data!T179),Data!T179,-9999.9)</f>
        <v>-9999.9</v>
      </c>
      <c r="AA179" s="242" t="str">
        <f>IF(ISTEXT(Data!U179),Data!U179,"")</f>
        <v>M1</v>
      </c>
      <c r="AB179" s="277">
        <f>IF(ISNUMBER(Data!AH179),Data!AH179,-9999.9)</f>
        <v>-9999.9</v>
      </c>
      <c r="AC179" s="243" t="str">
        <f>IF(ISTEXT(Data!AI179),Data!AI179,"")</f>
        <v>M1</v>
      </c>
      <c r="AD179" s="278">
        <f>IF(ISNUMBER(Data!AD179),Data!AD179,-9999.9)</f>
        <v>-9999.9</v>
      </c>
      <c r="AE179" s="242" t="str">
        <f>IF(ISTEXT(Data!AE179),Data!AE179,"")</f>
        <v>M1</v>
      </c>
      <c r="AF179" s="277">
        <f>IF(ISNUMBER(Data!AF179),Data!AF179,-9999.9)</f>
        <v>-9999.9</v>
      </c>
      <c r="AG179" s="243" t="str">
        <f>IF(ISTEXT(Data!AG179),Data!AG179,"")</f>
        <v>M1</v>
      </c>
      <c r="AH179" s="278">
        <f>IF(ISNUMBER(Data!Z179),Data!Z179,-9999.9)</f>
        <v>-9999.9</v>
      </c>
      <c r="AI179" s="242" t="str">
        <f>IF(ISTEXT(Data!AA179),Data!AA179,"")</f>
        <v>M1</v>
      </c>
      <c r="AJ179" s="277">
        <v>-9999.9</v>
      </c>
      <c r="AK179" s="261" t="s">
        <v>117</v>
      </c>
      <c r="AL179" s="267" t="str">
        <f>IF(ISTEXT(Data!AJ179),Data!AJ179,"")</f>
        <v/>
      </c>
      <c r="AM179" s="267" t="str">
        <f>IF(ISTEXT(Data!AK179),Data!AK179,"")</f>
        <v/>
      </c>
      <c r="AN179" s="267" t="str">
        <f>IF(ISTEXT(Data!AL179),Data!AL179,"")</f>
        <v/>
      </c>
      <c r="AO179" s="267" t="str">
        <f>IF(ISTEXT(Data!AM179),Data!AM179,"")</f>
        <v/>
      </c>
      <c r="AP179" s="267" t="str">
        <f>IF(ISTEXT(Data!AN179),Data!AN179,"")</f>
        <v/>
      </c>
      <c r="AQ179" s="267" t="str">
        <f>IF(ISTEXT(Data!AO179),Data!AO179,"")</f>
        <v/>
      </c>
    </row>
    <row r="180" spans="1:43" x14ac:dyDescent="0.2">
      <c r="A180" s="120" t="str">
        <f>IF(ISTEXT(Data!A180),Data!A180,"")</f>
        <v>DEU96042</v>
      </c>
      <c r="B180" s="250">
        <f>IF(ISREF(Data!B180),Data!B180,"")</f>
        <v>35188</v>
      </c>
      <c r="C180" s="244">
        <v>0.27083333333333298</v>
      </c>
      <c r="D180" s="250">
        <f>IF(ISREF(Data!D180),Data!D180,"")</f>
        <v>35189</v>
      </c>
      <c r="E180" s="244">
        <v>0.27083333333333298</v>
      </c>
      <c r="F180" s="245" t="str">
        <f>IF(ISTEXT(Data!G180),Data!G180,"")</f>
        <v>Rain</v>
      </c>
      <c r="G180" s="247" t="str">
        <f>IF(ISTEXT(Data!H180),Data!H180,"")</f>
        <v>Clean and Clear</v>
      </c>
      <c r="H180" s="246" t="str">
        <f>IF(ISTEXT(Data!I180),Data!I180,"")</f>
        <v/>
      </c>
      <c r="I180" s="248" t="str">
        <f>IF(ISTEXT(Data!J180),Data!J180,"")</f>
        <v/>
      </c>
      <c r="J180" s="273">
        <f>IF(ISNUMBER(Data!K180),Data!K180,-9999.9)</f>
        <v>2.2999999999999998</v>
      </c>
      <c r="K180" s="242" t="str">
        <f>IF(ISTEXT(Data!L180),Data!L180,"")</f>
        <v>V0</v>
      </c>
      <c r="L180" s="285">
        <f>IF(ISNUMBER(Data!N180),Data!N180,-9999.9)</f>
        <v>2.5070000000000001</v>
      </c>
      <c r="M180" s="243" t="str">
        <f>IF(ISTEXT(Data!O180),Data!O180,"")</f>
        <v>V0</v>
      </c>
      <c r="N180" s="278">
        <f>IF(ISNUMBER(Data!P180),Data!P180,-9999.9)</f>
        <v>6.21</v>
      </c>
      <c r="O180" s="242" t="str">
        <f>IF(ISTEXT(Data!Q180),Data!Q180,"")</f>
        <v>V0</v>
      </c>
      <c r="P180" s="277">
        <f>IF(ISNUMBER(Data!R180),Data!R180,-9999.9)</f>
        <v>10.3</v>
      </c>
      <c r="Q180" s="243" t="str">
        <f>IF(ISTEXT(Data!S180),Data!S180,"")</f>
        <v>V0</v>
      </c>
      <c r="R180" s="278">
        <v>-9999.9</v>
      </c>
      <c r="S180" s="262" t="s">
        <v>117</v>
      </c>
      <c r="T180" s="277">
        <f>IF((Data!X180&gt;0),Data!X180*96.062/32.064,-9999.9)</f>
        <v>0.95099999999999996</v>
      </c>
      <c r="U180" s="243" t="str">
        <f>IF(ISTEXT(Data!Y180),Data!Y180,"")</f>
        <v>V0</v>
      </c>
      <c r="V180" s="277">
        <f>IF((Data!AB180&gt;T621),Data!AB180*18.039/14.0067,-9999.9)</f>
        <v>0.69444444444444442</v>
      </c>
      <c r="W180" s="242" t="str">
        <f>IF(ISTEXT(Data!AC180),Data!AC180,"")</f>
        <v>V0</v>
      </c>
      <c r="X180" s="277">
        <f>IF((Data!V180&gt;0),(Data!V180*62.005/14.0067),-9999.9)</f>
        <v>1.8660000000000001</v>
      </c>
      <c r="Y180" s="243" t="str">
        <f>IF(ISTEXT(Data!W180),Data!W180,"")</f>
        <v>V0</v>
      </c>
      <c r="Z180" s="278">
        <f>IF(ISNUMBER(Data!T180),Data!T180,-9999.9)</f>
        <v>0.106</v>
      </c>
      <c r="AA180" s="242" t="str">
        <f>IF(ISTEXT(Data!U180),Data!U180,"")</f>
        <v>V0</v>
      </c>
      <c r="AB180" s="277">
        <f>IF(ISNUMBER(Data!AH180),Data!AH180,-9999.9)</f>
        <v>0.50700000000000001</v>
      </c>
      <c r="AC180" s="243" t="str">
        <f>IF(ISTEXT(Data!AI180),Data!AI180,"")</f>
        <v>V0</v>
      </c>
      <c r="AD180" s="278">
        <f>IF(ISNUMBER(Data!AD180),Data!AD180,-9999.9)</f>
        <v>1.9E-2</v>
      </c>
      <c r="AE180" s="242" t="str">
        <f>IF(ISTEXT(Data!AE180),Data!AE180,"")</f>
        <v>V0</v>
      </c>
      <c r="AF180" s="277">
        <f>IF(ISNUMBER(Data!AF180),Data!AF180,-9999.9)</f>
        <v>0.108</v>
      </c>
      <c r="AG180" s="243" t="str">
        <f>IF(ISTEXT(Data!AG180),Data!AG180,"")</f>
        <v>V0</v>
      </c>
      <c r="AH180" s="278">
        <f>IF(ISNUMBER(Data!Z180),Data!Z180,-9999.9)</f>
        <v>6.4000000000000001E-2</v>
      </c>
      <c r="AI180" s="242" t="str">
        <f>IF(ISTEXT(Data!AA180),Data!AA180,"")</f>
        <v>V0</v>
      </c>
      <c r="AJ180" s="277">
        <v>-9999.9</v>
      </c>
      <c r="AK180" s="261" t="s">
        <v>117</v>
      </c>
      <c r="AL180" s="267" t="str">
        <f>IF(ISTEXT(Data!AJ180),Data!AJ180,"")</f>
        <v/>
      </c>
      <c r="AM180" s="267" t="str">
        <f>IF(ISTEXT(Data!AK180),Data!AK180,"")</f>
        <v/>
      </c>
      <c r="AN180" s="267" t="str">
        <f>IF(ISTEXT(Data!AL180),Data!AL180,"")</f>
        <v/>
      </c>
      <c r="AO180" s="267" t="str">
        <f>IF(ISTEXT(Data!AM180),Data!AM180,"")</f>
        <v/>
      </c>
      <c r="AP180" s="267" t="str">
        <f>IF(ISTEXT(Data!AN180),Data!AN180,"")</f>
        <v/>
      </c>
      <c r="AQ180" s="267" t="str">
        <f>IF(ISTEXT(Data!AO180),Data!AO180,"")</f>
        <v/>
      </c>
    </row>
    <row r="181" spans="1:43" x14ac:dyDescent="0.2">
      <c r="A181" s="120" t="str">
        <f>IF(ISTEXT(Data!A181),Data!A181,"")</f>
        <v>DEU96043</v>
      </c>
      <c r="B181" s="250">
        <f>IF(ISREF(Data!B181),Data!B181,"")</f>
        <v>35189</v>
      </c>
      <c r="C181" s="244">
        <v>0.27083333333333298</v>
      </c>
      <c r="D181" s="250">
        <f>IF(ISREF(Data!D181),Data!D181,"")</f>
        <v>35190</v>
      </c>
      <c r="E181" s="244">
        <v>0.27083333333333298</v>
      </c>
      <c r="F181" s="245" t="str">
        <f>IF(ISTEXT(Data!G181),Data!G181,"")</f>
        <v>Rain</v>
      </c>
      <c r="G181" s="247" t="str">
        <f>IF(ISTEXT(Data!H181),Data!H181,"")</f>
        <v>Clean and Clear</v>
      </c>
      <c r="H181" s="246" t="str">
        <f>IF(ISTEXT(Data!I181),Data!I181,"")</f>
        <v/>
      </c>
      <c r="I181" s="248" t="str">
        <f>IF(ISTEXT(Data!J181),Data!J181,"")</f>
        <v/>
      </c>
      <c r="J181" s="273">
        <f>IF(ISNUMBER(Data!K181),Data!K181,-9999.9)</f>
        <v>3.4</v>
      </c>
      <c r="K181" s="242" t="str">
        <f>IF(ISTEXT(Data!L181),Data!L181,"")</f>
        <v>V0</v>
      </c>
      <c r="L181" s="285">
        <f>IF(ISNUMBER(Data!N181),Data!N181,-9999.9)</f>
        <v>3.1372</v>
      </c>
      <c r="M181" s="243" t="str">
        <f>IF(ISTEXT(Data!O181),Data!O181,"")</f>
        <v>V0</v>
      </c>
      <c r="N181" s="278">
        <f>IF(ISNUMBER(Data!P181),Data!P181,-9999.9)</f>
        <v>5.6</v>
      </c>
      <c r="O181" s="242" t="str">
        <f>IF(ISTEXT(Data!Q181),Data!Q181,"")</f>
        <v>V0</v>
      </c>
      <c r="P181" s="277">
        <f>IF(ISNUMBER(Data!R181),Data!R181,-9999.9)</f>
        <v>12.8</v>
      </c>
      <c r="Q181" s="243" t="str">
        <f>IF(ISTEXT(Data!S181),Data!S181,"")</f>
        <v>V0</v>
      </c>
      <c r="R181" s="278">
        <v>-9999.9</v>
      </c>
      <c r="S181" s="262" t="s">
        <v>117</v>
      </c>
      <c r="T181" s="277">
        <f>IF((Data!X181&gt;0),Data!X181*96.062/32.064,-9999.9)</f>
        <v>1.3009999999999999</v>
      </c>
      <c r="U181" s="243" t="str">
        <f>IF(ISTEXT(Data!Y181),Data!Y181,"")</f>
        <v>V0</v>
      </c>
      <c r="V181" s="277">
        <f>IF((Data!AB181&gt;T622),Data!AB181*18.039/14.0067,-9999.9)</f>
        <v>1.1191756272401434</v>
      </c>
      <c r="W181" s="242" t="str">
        <f>IF(ISTEXT(Data!AC181),Data!AC181,"")</f>
        <v>V0</v>
      </c>
      <c r="X181" s="277">
        <f>IF((Data!V181&gt;0),(Data!V181*62.005/14.0067),-9999.9)</f>
        <v>2.488</v>
      </c>
      <c r="Y181" s="243" t="str">
        <f>IF(ISTEXT(Data!W181),Data!W181,"")</f>
        <v>V0</v>
      </c>
      <c r="Z181" s="278">
        <f>IF(ISNUMBER(Data!T181),Data!T181,-9999.9)</f>
        <v>0.08</v>
      </c>
      <c r="AA181" s="242" t="str">
        <f>IF(ISTEXT(Data!U181),Data!U181,"")</f>
        <v>V0</v>
      </c>
      <c r="AB181" s="277">
        <f>IF(ISNUMBER(Data!AH181),Data!AH181,-9999.9)</f>
        <v>0.25700000000000001</v>
      </c>
      <c r="AC181" s="243" t="str">
        <f>IF(ISTEXT(Data!AI181),Data!AI181,"")</f>
        <v>V0</v>
      </c>
      <c r="AD181" s="278">
        <f>IF(ISNUMBER(Data!AD181),Data!AD181,-9999.9)</f>
        <v>3.6999999999999998E-2</v>
      </c>
      <c r="AE181" s="242" t="str">
        <f>IF(ISTEXT(Data!AE181),Data!AE181,"")</f>
        <v>V0</v>
      </c>
      <c r="AF181" s="277">
        <f>IF(ISNUMBER(Data!AF181),Data!AF181,-9999.9)</f>
        <v>6.0999999999999999E-2</v>
      </c>
      <c r="AG181" s="243" t="str">
        <f>IF(ISTEXT(Data!AG181),Data!AG181,"")</f>
        <v>V0</v>
      </c>
      <c r="AH181" s="278">
        <f>IF(ISNUMBER(Data!Z181),Data!Z181,-9999.9)</f>
        <v>3.1E-2</v>
      </c>
      <c r="AI181" s="242" t="str">
        <f>IF(ISTEXT(Data!AA181),Data!AA181,"")</f>
        <v>V0</v>
      </c>
      <c r="AJ181" s="277">
        <v>-9999.9</v>
      </c>
      <c r="AK181" s="261" t="s">
        <v>117</v>
      </c>
      <c r="AL181" s="267" t="str">
        <f>IF(ISTEXT(Data!AJ181),Data!AJ181,"")</f>
        <v/>
      </c>
      <c r="AM181" s="267" t="str">
        <f>IF(ISTEXT(Data!AK181),Data!AK181,"")</f>
        <v/>
      </c>
      <c r="AN181" s="267" t="str">
        <f>IF(ISTEXT(Data!AL181),Data!AL181,"")</f>
        <v/>
      </c>
      <c r="AO181" s="267" t="str">
        <f>IF(ISTEXT(Data!AM181),Data!AM181,"")</f>
        <v/>
      </c>
      <c r="AP181" s="267" t="str">
        <f>IF(ISTEXT(Data!AN181),Data!AN181,"")</f>
        <v/>
      </c>
      <c r="AQ181" s="267" t="str">
        <f>IF(ISTEXT(Data!AO181),Data!AO181,"")</f>
        <v/>
      </c>
    </row>
    <row r="182" spans="1:43" x14ac:dyDescent="0.2">
      <c r="A182" s="120" t="str">
        <f>IF(ISTEXT(Data!A182),Data!A182,"")</f>
        <v/>
      </c>
      <c r="B182" s="250">
        <f>IF(ISREF(Data!B182),Data!B182,"")</f>
        <v>35190</v>
      </c>
      <c r="C182" s="244">
        <v>0.27083333333333298</v>
      </c>
      <c r="D182" s="250">
        <f>IF(ISREF(Data!D182),Data!D182,"")</f>
        <v>35191</v>
      </c>
      <c r="E182" s="244">
        <v>0.27083333333333298</v>
      </c>
      <c r="F182" s="245" t="str">
        <f>IF(ISTEXT(Data!G182),Data!G182,"")</f>
        <v>No Precipitation Occurred</v>
      </c>
      <c r="G182" s="247" t="str">
        <f>IF(ISTEXT(Data!H182),Data!H182,"")</f>
        <v/>
      </c>
      <c r="H182" s="246" t="str">
        <f>IF(ISTEXT(Data!I182),Data!I182,"")</f>
        <v/>
      </c>
      <c r="I182" s="248" t="str">
        <f>IF(ISTEXT(Data!J182),Data!J182,"")</f>
        <v/>
      </c>
      <c r="J182" s="273">
        <f>IF(ISNUMBER(Data!K182),Data!K182,-9999.9)</f>
        <v>-9999.9</v>
      </c>
      <c r="K182" s="242" t="str">
        <f>IF(ISTEXT(Data!L182),Data!L182,"")</f>
        <v>M1</v>
      </c>
      <c r="L182" s="285">
        <f>IF(ISNUMBER(Data!N182),Data!N182,-9999.9)</f>
        <v>-9999.9</v>
      </c>
      <c r="M182" s="243" t="str">
        <f>IF(ISTEXT(Data!O182),Data!O182,"")</f>
        <v>M1</v>
      </c>
      <c r="N182" s="278">
        <f>IF(ISNUMBER(Data!P182),Data!P182,-9999.9)</f>
        <v>-9999.9</v>
      </c>
      <c r="O182" s="242" t="str">
        <f>IF(ISTEXT(Data!Q182),Data!Q182,"")</f>
        <v>M1</v>
      </c>
      <c r="P182" s="277">
        <f>IF(ISNUMBER(Data!R182),Data!R182,-9999.9)</f>
        <v>-9999.9</v>
      </c>
      <c r="Q182" s="243" t="str">
        <f>IF(ISTEXT(Data!S182),Data!S182,"")</f>
        <v>M1</v>
      </c>
      <c r="R182" s="278">
        <v>-9999.9</v>
      </c>
      <c r="S182" s="262" t="s">
        <v>117</v>
      </c>
      <c r="T182" s="277">
        <f>IF((Data!X182&gt;0),Data!X182*96.062/32.064,-9999.9)</f>
        <v>-9999.9</v>
      </c>
      <c r="U182" s="243" t="str">
        <f>IF(ISTEXT(Data!Y182),Data!Y182,"")</f>
        <v>M1</v>
      </c>
      <c r="V182" s="277">
        <f>IF((Data!AB182&gt;T623),Data!AB182*18.039/14.0067,-9999.9)</f>
        <v>-9999.9</v>
      </c>
      <c r="W182" s="242" t="str">
        <f>IF(ISTEXT(Data!AC182),Data!AC182,"")</f>
        <v>M1</v>
      </c>
      <c r="X182" s="277">
        <f>IF((Data!V182&gt;0),(Data!V182*62.005/14.0067),-9999.9)</f>
        <v>-9999.9</v>
      </c>
      <c r="Y182" s="243" t="str">
        <f>IF(ISTEXT(Data!W182),Data!W182,"")</f>
        <v>M1</v>
      </c>
      <c r="Z182" s="278">
        <f>IF(ISNUMBER(Data!T182),Data!T182,-9999.9)</f>
        <v>-9999.9</v>
      </c>
      <c r="AA182" s="242" t="str">
        <f>IF(ISTEXT(Data!U182),Data!U182,"")</f>
        <v>M1</v>
      </c>
      <c r="AB182" s="277">
        <f>IF(ISNUMBER(Data!AH182),Data!AH182,-9999.9)</f>
        <v>-9999.9</v>
      </c>
      <c r="AC182" s="243" t="str">
        <f>IF(ISTEXT(Data!AI182),Data!AI182,"")</f>
        <v>M1</v>
      </c>
      <c r="AD182" s="278">
        <f>IF(ISNUMBER(Data!AD182),Data!AD182,-9999.9)</f>
        <v>-9999.9</v>
      </c>
      <c r="AE182" s="242" t="str">
        <f>IF(ISTEXT(Data!AE182),Data!AE182,"")</f>
        <v>M1</v>
      </c>
      <c r="AF182" s="277">
        <f>IF(ISNUMBER(Data!AF182),Data!AF182,-9999.9)</f>
        <v>-9999.9</v>
      </c>
      <c r="AG182" s="243" t="str">
        <f>IF(ISTEXT(Data!AG182),Data!AG182,"")</f>
        <v>M1</v>
      </c>
      <c r="AH182" s="278">
        <f>IF(ISNUMBER(Data!Z182),Data!Z182,-9999.9)</f>
        <v>-9999.9</v>
      </c>
      <c r="AI182" s="242" t="str">
        <f>IF(ISTEXT(Data!AA182),Data!AA182,"")</f>
        <v>M1</v>
      </c>
      <c r="AJ182" s="277">
        <v>-9999.9</v>
      </c>
      <c r="AK182" s="261" t="s">
        <v>117</v>
      </c>
      <c r="AL182" s="267" t="str">
        <f>IF(ISTEXT(Data!AJ182),Data!AJ182,"")</f>
        <v/>
      </c>
      <c r="AM182" s="267" t="str">
        <f>IF(ISTEXT(Data!AK182),Data!AK182,"")</f>
        <v/>
      </c>
      <c r="AN182" s="267" t="str">
        <f>IF(ISTEXT(Data!AL182),Data!AL182,"")</f>
        <v/>
      </c>
      <c r="AO182" s="267" t="str">
        <f>IF(ISTEXT(Data!AM182),Data!AM182,"")</f>
        <v/>
      </c>
      <c r="AP182" s="267" t="str">
        <f>IF(ISTEXT(Data!AN182),Data!AN182,"")</f>
        <v/>
      </c>
      <c r="AQ182" s="267" t="str">
        <f>IF(ISTEXT(Data!AO182),Data!AO182,"")</f>
        <v/>
      </c>
    </row>
    <row r="183" spans="1:43" x14ac:dyDescent="0.2">
      <c r="A183" s="120" t="str">
        <f>IF(ISTEXT(Data!A183),Data!A183,"")</f>
        <v/>
      </c>
      <c r="B183" s="250">
        <f>IF(ISREF(Data!B183),Data!B183,"")</f>
        <v>35191</v>
      </c>
      <c r="C183" s="244">
        <v>0.27083333333333298</v>
      </c>
      <c r="D183" s="250">
        <f>IF(ISREF(Data!D183),Data!D183,"")</f>
        <v>35192</v>
      </c>
      <c r="E183" s="244">
        <v>0.27083333333333298</v>
      </c>
      <c r="F183" s="245" t="str">
        <f>IF(ISTEXT(Data!G183),Data!G183,"")</f>
        <v>No Precipitation Occurred</v>
      </c>
      <c r="G183" s="247" t="str">
        <f>IF(ISTEXT(Data!H183),Data!H183,"")</f>
        <v/>
      </c>
      <c r="H183" s="246" t="str">
        <f>IF(ISTEXT(Data!I183),Data!I183,"")</f>
        <v/>
      </c>
      <c r="I183" s="248" t="str">
        <f>IF(ISTEXT(Data!J183),Data!J183,"")</f>
        <v/>
      </c>
      <c r="J183" s="273">
        <f>IF(ISNUMBER(Data!K183),Data!K183,-9999.9)</f>
        <v>-9999.9</v>
      </c>
      <c r="K183" s="242" t="str">
        <f>IF(ISTEXT(Data!L183),Data!L183,"")</f>
        <v>M1</v>
      </c>
      <c r="L183" s="285">
        <f>IF(ISNUMBER(Data!N183),Data!N183,-9999.9)</f>
        <v>-9999.9</v>
      </c>
      <c r="M183" s="243" t="str">
        <f>IF(ISTEXT(Data!O183),Data!O183,"")</f>
        <v>M1</v>
      </c>
      <c r="N183" s="278">
        <f>IF(ISNUMBER(Data!P183),Data!P183,-9999.9)</f>
        <v>-9999.9</v>
      </c>
      <c r="O183" s="242" t="str">
        <f>IF(ISTEXT(Data!Q183),Data!Q183,"")</f>
        <v>M1</v>
      </c>
      <c r="P183" s="277">
        <f>IF(ISNUMBER(Data!R183),Data!R183,-9999.9)</f>
        <v>-9999.9</v>
      </c>
      <c r="Q183" s="243" t="str">
        <f>IF(ISTEXT(Data!S183),Data!S183,"")</f>
        <v>M1</v>
      </c>
      <c r="R183" s="278">
        <v>-9999.9</v>
      </c>
      <c r="S183" s="262" t="s">
        <v>117</v>
      </c>
      <c r="T183" s="277">
        <f>IF((Data!X183&gt;0),Data!X183*96.062/32.064,-9999.9)</f>
        <v>-9999.9</v>
      </c>
      <c r="U183" s="243" t="str">
        <f>IF(ISTEXT(Data!Y183),Data!Y183,"")</f>
        <v>M1</v>
      </c>
      <c r="V183" s="277">
        <f>IF((Data!AB183&gt;T624),Data!AB183*18.039/14.0067,-9999.9)</f>
        <v>-9999.9</v>
      </c>
      <c r="W183" s="242" t="str">
        <f>IF(ISTEXT(Data!AC183),Data!AC183,"")</f>
        <v>M1</v>
      </c>
      <c r="X183" s="277">
        <f>IF((Data!V183&gt;0),(Data!V183*62.005/14.0067),-9999.9)</f>
        <v>-9999.9</v>
      </c>
      <c r="Y183" s="243" t="str">
        <f>IF(ISTEXT(Data!W183),Data!W183,"")</f>
        <v>M1</v>
      </c>
      <c r="Z183" s="278">
        <f>IF(ISNUMBER(Data!T183),Data!T183,-9999.9)</f>
        <v>-9999.9</v>
      </c>
      <c r="AA183" s="242" t="str">
        <f>IF(ISTEXT(Data!U183),Data!U183,"")</f>
        <v>M1</v>
      </c>
      <c r="AB183" s="277">
        <f>IF(ISNUMBER(Data!AH183),Data!AH183,-9999.9)</f>
        <v>-9999.9</v>
      </c>
      <c r="AC183" s="243" t="str">
        <f>IF(ISTEXT(Data!AI183),Data!AI183,"")</f>
        <v>M1</v>
      </c>
      <c r="AD183" s="278">
        <f>IF(ISNUMBER(Data!AD183),Data!AD183,-9999.9)</f>
        <v>-9999.9</v>
      </c>
      <c r="AE183" s="242" t="str">
        <f>IF(ISTEXT(Data!AE183),Data!AE183,"")</f>
        <v>M1</v>
      </c>
      <c r="AF183" s="277">
        <f>IF(ISNUMBER(Data!AF183),Data!AF183,-9999.9)</f>
        <v>-9999.9</v>
      </c>
      <c r="AG183" s="243" t="str">
        <f>IF(ISTEXT(Data!AG183),Data!AG183,"")</f>
        <v>M1</v>
      </c>
      <c r="AH183" s="278">
        <f>IF(ISNUMBER(Data!Z183),Data!Z183,-9999.9)</f>
        <v>-9999.9</v>
      </c>
      <c r="AI183" s="242" t="str">
        <f>IF(ISTEXT(Data!AA183),Data!AA183,"")</f>
        <v>M1</v>
      </c>
      <c r="AJ183" s="277">
        <v>-9999.9</v>
      </c>
      <c r="AK183" s="261" t="s">
        <v>117</v>
      </c>
      <c r="AL183" s="267" t="str">
        <f>IF(ISTEXT(Data!AJ183),Data!AJ183,"")</f>
        <v/>
      </c>
      <c r="AM183" s="267" t="str">
        <f>IF(ISTEXT(Data!AK183),Data!AK183,"")</f>
        <v/>
      </c>
      <c r="AN183" s="267" t="str">
        <f>IF(ISTEXT(Data!AL183),Data!AL183,"")</f>
        <v/>
      </c>
      <c r="AO183" s="267" t="str">
        <f>IF(ISTEXT(Data!AM183),Data!AM183,"")</f>
        <v/>
      </c>
      <c r="AP183" s="267" t="str">
        <f>IF(ISTEXT(Data!AN183),Data!AN183,"")</f>
        <v/>
      </c>
      <c r="AQ183" s="267" t="str">
        <f>IF(ISTEXT(Data!AO183),Data!AO183,"")</f>
        <v/>
      </c>
    </row>
    <row r="184" spans="1:43" x14ac:dyDescent="0.2">
      <c r="A184" s="120" t="str">
        <f>IF(ISTEXT(Data!A184),Data!A184,"")</f>
        <v/>
      </c>
      <c r="B184" s="250">
        <f>IF(ISREF(Data!B184),Data!B184,"")</f>
        <v>35192</v>
      </c>
      <c r="C184" s="244">
        <v>0.27083333333333298</v>
      </c>
      <c r="D184" s="250">
        <f>IF(ISREF(Data!D184),Data!D184,"")</f>
        <v>35193</v>
      </c>
      <c r="E184" s="244">
        <v>0.27083333333333298</v>
      </c>
      <c r="F184" s="245" t="str">
        <f>IF(ISTEXT(Data!G184),Data!G184,"")</f>
        <v>No Precipitation Occurred</v>
      </c>
      <c r="G184" s="247" t="str">
        <f>IF(ISTEXT(Data!H184),Data!H184,"")</f>
        <v/>
      </c>
      <c r="H184" s="246" t="str">
        <f>IF(ISTEXT(Data!I184),Data!I184,"")</f>
        <v/>
      </c>
      <c r="I184" s="248" t="str">
        <f>IF(ISTEXT(Data!J184),Data!J184,"")</f>
        <v/>
      </c>
      <c r="J184" s="273">
        <f>IF(ISNUMBER(Data!K184),Data!K184,-9999.9)</f>
        <v>-9999.9</v>
      </c>
      <c r="K184" s="242" t="str">
        <f>IF(ISTEXT(Data!L184),Data!L184,"")</f>
        <v>M1</v>
      </c>
      <c r="L184" s="285">
        <f>IF(ISNUMBER(Data!N184),Data!N184,-9999.9)</f>
        <v>-9999.9</v>
      </c>
      <c r="M184" s="243" t="str">
        <f>IF(ISTEXT(Data!O184),Data!O184,"")</f>
        <v>M1</v>
      </c>
      <c r="N184" s="278">
        <f>IF(ISNUMBER(Data!P184),Data!P184,-9999.9)</f>
        <v>-9999.9</v>
      </c>
      <c r="O184" s="242" t="str">
        <f>IF(ISTEXT(Data!Q184),Data!Q184,"")</f>
        <v>M1</v>
      </c>
      <c r="P184" s="277">
        <f>IF(ISNUMBER(Data!R184),Data!R184,-9999.9)</f>
        <v>-9999.9</v>
      </c>
      <c r="Q184" s="243" t="str">
        <f>IF(ISTEXT(Data!S184),Data!S184,"")</f>
        <v>M1</v>
      </c>
      <c r="R184" s="278">
        <v>-9999.9</v>
      </c>
      <c r="S184" s="262" t="s">
        <v>117</v>
      </c>
      <c r="T184" s="277">
        <f>IF((Data!X184&gt;0),Data!X184*96.062/32.064,-9999.9)</f>
        <v>-9999.9</v>
      </c>
      <c r="U184" s="243" t="str">
        <f>IF(ISTEXT(Data!Y184),Data!Y184,"")</f>
        <v>M1</v>
      </c>
      <c r="V184" s="277">
        <f>IF((Data!AB184&gt;T625),Data!AB184*18.039/14.0067,-9999.9)</f>
        <v>-9999.9</v>
      </c>
      <c r="W184" s="242" t="str">
        <f>IF(ISTEXT(Data!AC184),Data!AC184,"")</f>
        <v>M1</v>
      </c>
      <c r="X184" s="277">
        <f>IF((Data!V184&gt;0),(Data!V184*62.005/14.0067),-9999.9)</f>
        <v>-9999.9</v>
      </c>
      <c r="Y184" s="243" t="str">
        <f>IF(ISTEXT(Data!W184),Data!W184,"")</f>
        <v>M1</v>
      </c>
      <c r="Z184" s="278">
        <f>IF(ISNUMBER(Data!T184),Data!T184,-9999.9)</f>
        <v>-9999.9</v>
      </c>
      <c r="AA184" s="242" t="str">
        <f>IF(ISTEXT(Data!U184),Data!U184,"")</f>
        <v>M1</v>
      </c>
      <c r="AB184" s="277">
        <f>IF(ISNUMBER(Data!AH184),Data!AH184,-9999.9)</f>
        <v>-9999.9</v>
      </c>
      <c r="AC184" s="243" t="str">
        <f>IF(ISTEXT(Data!AI184),Data!AI184,"")</f>
        <v>M1</v>
      </c>
      <c r="AD184" s="278">
        <f>IF(ISNUMBER(Data!AD184),Data!AD184,-9999.9)</f>
        <v>-9999.9</v>
      </c>
      <c r="AE184" s="242" t="str">
        <f>IF(ISTEXT(Data!AE184),Data!AE184,"")</f>
        <v>M1</v>
      </c>
      <c r="AF184" s="277">
        <f>IF(ISNUMBER(Data!AF184),Data!AF184,-9999.9)</f>
        <v>-9999.9</v>
      </c>
      <c r="AG184" s="243" t="str">
        <f>IF(ISTEXT(Data!AG184),Data!AG184,"")</f>
        <v>M1</v>
      </c>
      <c r="AH184" s="278">
        <f>IF(ISNUMBER(Data!Z184),Data!Z184,-9999.9)</f>
        <v>-9999.9</v>
      </c>
      <c r="AI184" s="242" t="str">
        <f>IF(ISTEXT(Data!AA184),Data!AA184,"")</f>
        <v>M1</v>
      </c>
      <c r="AJ184" s="277">
        <v>-9999.9</v>
      </c>
      <c r="AK184" s="261" t="s">
        <v>117</v>
      </c>
      <c r="AL184" s="267" t="str">
        <f>IF(ISTEXT(Data!AJ184),Data!AJ184,"")</f>
        <v/>
      </c>
      <c r="AM184" s="267" t="str">
        <f>IF(ISTEXT(Data!AK184),Data!AK184,"")</f>
        <v/>
      </c>
      <c r="AN184" s="267" t="str">
        <f>IF(ISTEXT(Data!AL184),Data!AL184,"")</f>
        <v/>
      </c>
      <c r="AO184" s="267" t="str">
        <f>IF(ISTEXT(Data!AM184),Data!AM184,"")</f>
        <v/>
      </c>
      <c r="AP184" s="267" t="str">
        <f>IF(ISTEXT(Data!AN184),Data!AN184,"")</f>
        <v/>
      </c>
      <c r="AQ184" s="267" t="str">
        <f>IF(ISTEXT(Data!AO184),Data!AO184,"")</f>
        <v/>
      </c>
    </row>
    <row r="185" spans="1:43" x14ac:dyDescent="0.2">
      <c r="A185" s="120" t="str">
        <f>IF(ISTEXT(Data!A185),Data!A185,"")</f>
        <v>DEU96044</v>
      </c>
      <c r="B185" s="250">
        <f>IF(ISREF(Data!B185),Data!B185,"")</f>
        <v>35193</v>
      </c>
      <c r="C185" s="244">
        <v>0.27083333333333298</v>
      </c>
      <c r="D185" s="250">
        <f>IF(ISREF(Data!D185),Data!D185,"")</f>
        <v>35194</v>
      </c>
      <c r="E185" s="244">
        <v>0.27083333333333298</v>
      </c>
      <c r="F185" s="245" t="str">
        <f>IF(ISTEXT(Data!G185),Data!G185,"")</f>
        <v>Rain</v>
      </c>
      <c r="G185" s="247" t="str">
        <f>IF(ISTEXT(Data!H185),Data!H185,"")</f>
        <v>Clean and Clear</v>
      </c>
      <c r="H185" s="246" t="str">
        <f>IF(ISTEXT(Data!I185),Data!I185,"")</f>
        <v/>
      </c>
      <c r="I185" s="248" t="str">
        <f>IF(ISTEXT(Data!J185),Data!J185,"")</f>
        <v/>
      </c>
      <c r="J185" s="273">
        <f>IF(ISNUMBER(Data!K185),Data!K185,-9999.9)</f>
        <v>4.7</v>
      </c>
      <c r="K185" s="242" t="str">
        <f>IF(ISTEXT(Data!L185),Data!L185,"")</f>
        <v>V0</v>
      </c>
      <c r="L185" s="285">
        <f>IF(ISNUMBER(Data!N185),Data!N185,-9999.9)</f>
        <v>3.8110999999999997</v>
      </c>
      <c r="M185" s="243" t="str">
        <f>IF(ISTEXT(Data!O185),Data!O185,"")</f>
        <v>V0</v>
      </c>
      <c r="N185" s="278">
        <f>IF(ISNUMBER(Data!P185),Data!P185,-9999.9)</f>
        <v>4.7</v>
      </c>
      <c r="O185" s="242" t="str">
        <f>IF(ISTEXT(Data!Q185),Data!Q185,"")</f>
        <v>V0</v>
      </c>
      <c r="P185" s="277">
        <f>IF(ISNUMBER(Data!R185),Data!R185,-9999.9)</f>
        <v>49.9</v>
      </c>
      <c r="Q185" s="243" t="str">
        <f>IF(ISTEXT(Data!S185),Data!S185,"")</f>
        <v>V0</v>
      </c>
      <c r="R185" s="278">
        <v>-9999.9</v>
      </c>
      <c r="S185" s="262" t="s">
        <v>117</v>
      </c>
      <c r="T185" s="277">
        <f>IF((Data!X185&gt;0),Data!X185*96.062/32.064,-9999.9)</f>
        <v>7.22</v>
      </c>
      <c r="U185" s="243" t="str">
        <f>IF(ISTEXT(Data!Y185),Data!Y185,"")</f>
        <v>V0</v>
      </c>
      <c r="V185" s="277">
        <f>IF((Data!AB185&gt;T626),Data!AB185*18.039/14.0067,-9999.9)</f>
        <v>3.2428315412186377</v>
      </c>
      <c r="W185" s="242" t="str">
        <f>IF(ISTEXT(Data!AC185),Data!AC185,"")</f>
        <v>V0</v>
      </c>
      <c r="X185" s="277">
        <f>IF((Data!V185&gt;0),(Data!V185*62.005/14.0067),-9999.9)</f>
        <v>8.8800000000000008</v>
      </c>
      <c r="Y185" s="243" t="str">
        <f>IF(ISTEXT(Data!W185),Data!W185,"")</f>
        <v>V0</v>
      </c>
      <c r="Z185" s="278">
        <f>IF(ISNUMBER(Data!T185),Data!T185,-9999.9)</f>
        <v>0.127</v>
      </c>
      <c r="AA185" s="242" t="str">
        <f>IF(ISTEXT(Data!U185),Data!U185,"")</f>
        <v>V0</v>
      </c>
      <c r="AB185" s="277">
        <f>IF(ISNUMBER(Data!AH185),Data!AH185,-9999.9)</f>
        <v>1.012</v>
      </c>
      <c r="AC185" s="243" t="str">
        <f>IF(ISTEXT(Data!AI185),Data!AI185,"")</f>
        <v>V0</v>
      </c>
      <c r="AD185" s="278">
        <f>IF(ISNUMBER(Data!AD185),Data!AD185,-9999.9)</f>
        <v>0.1</v>
      </c>
      <c r="AE185" s="242" t="str">
        <f>IF(ISTEXT(Data!AE185),Data!AE185,"")</f>
        <v>V0</v>
      </c>
      <c r="AF185" s="277">
        <f>IF(ISNUMBER(Data!AF185),Data!AF185,-9999.9)</f>
        <v>0.16900000000000001</v>
      </c>
      <c r="AG185" s="243" t="str">
        <f>IF(ISTEXT(Data!AG185),Data!AG185,"")</f>
        <v>V0</v>
      </c>
      <c r="AH185" s="278">
        <f>IF(ISNUMBER(Data!Z185),Data!Z185,-9999.9)</f>
        <v>9.4E-2</v>
      </c>
      <c r="AI185" s="242" t="str">
        <f>IF(ISTEXT(Data!AA185),Data!AA185,"")</f>
        <v>V0</v>
      </c>
      <c r="AJ185" s="277">
        <v>-9999.9</v>
      </c>
      <c r="AK185" s="261" t="s">
        <v>117</v>
      </c>
      <c r="AL185" s="267" t="str">
        <f>IF(ISTEXT(Data!AJ185),Data!AJ185,"")</f>
        <v/>
      </c>
      <c r="AM185" s="267" t="str">
        <f>IF(ISTEXT(Data!AK185),Data!AK185,"")</f>
        <v/>
      </c>
      <c r="AN185" s="267" t="str">
        <f>IF(ISTEXT(Data!AL185),Data!AL185,"")</f>
        <v/>
      </c>
      <c r="AO185" s="267" t="str">
        <f>IF(ISTEXT(Data!AM185),Data!AM185,"")</f>
        <v/>
      </c>
      <c r="AP185" s="267" t="str">
        <f>IF(ISTEXT(Data!AN185),Data!AN185,"")</f>
        <v/>
      </c>
      <c r="AQ185" s="267" t="str">
        <f>IF(ISTEXT(Data!AO185),Data!AO185,"")</f>
        <v/>
      </c>
    </row>
    <row r="186" spans="1:43" x14ac:dyDescent="0.2">
      <c r="A186" s="120" t="str">
        <f>IF(ISTEXT(Data!A186),Data!A186,"")</f>
        <v>DEU96045</v>
      </c>
      <c r="B186" s="250">
        <f>IF(ISREF(Data!B186),Data!B186,"")</f>
        <v>35194</v>
      </c>
      <c r="C186" s="244">
        <v>0.27083333333333298</v>
      </c>
      <c r="D186" s="250">
        <f>IF(ISREF(Data!D186),Data!D186,"")</f>
        <v>35195</v>
      </c>
      <c r="E186" s="244">
        <v>0.27083333333333298</v>
      </c>
      <c r="F186" s="245" t="str">
        <f>IF(ISTEXT(Data!G186),Data!G186,"")</f>
        <v>Mixed</v>
      </c>
      <c r="G186" s="247" t="str">
        <f>IF(ISTEXT(Data!H186),Data!H186,"")</f>
        <v>Clean and Clear</v>
      </c>
      <c r="H186" s="246" t="str">
        <f>IF(ISTEXT(Data!I186),Data!I186,"")</f>
        <v/>
      </c>
      <c r="I186" s="248" t="str">
        <f>IF(ISTEXT(Data!J186),Data!J186,"")</f>
        <v/>
      </c>
      <c r="J186" s="273">
        <f>IF(ISNUMBER(Data!K186),Data!K186,-9999.9)</f>
        <v>10</v>
      </c>
      <c r="K186" s="242" t="str">
        <f>IF(ISTEXT(Data!L186),Data!L186,"")</f>
        <v>V0</v>
      </c>
      <c r="L186" s="285">
        <f>IF(ISNUMBER(Data!N186),Data!N186,-9999.9)</f>
        <v>10.278699999999999</v>
      </c>
      <c r="M186" s="243" t="str">
        <f>IF(ISTEXT(Data!O186),Data!O186,"")</f>
        <v>V0</v>
      </c>
      <c r="N186" s="278">
        <f>IF(ISNUMBER(Data!P186),Data!P186,-9999.9)</f>
        <v>4.2699999999999996</v>
      </c>
      <c r="O186" s="242" t="str">
        <f>IF(ISTEXT(Data!Q186),Data!Q186,"")</f>
        <v>V0</v>
      </c>
      <c r="P186" s="277">
        <f>IF(ISNUMBER(Data!R186),Data!R186,-9999.9)</f>
        <v>38.299999999999997</v>
      </c>
      <c r="Q186" s="243" t="str">
        <f>IF(ISTEXT(Data!S186),Data!S186,"")</f>
        <v>V0</v>
      </c>
      <c r="R186" s="278">
        <v>-9999.9</v>
      </c>
      <c r="S186" s="262" t="s">
        <v>117</v>
      </c>
      <c r="T186" s="277">
        <f>IF((Data!X186&gt;0),Data!X186*96.062/32.064,-9999.9)</f>
        <v>3.8450000000000002</v>
      </c>
      <c r="U186" s="243" t="str">
        <f>IF(ISTEXT(Data!Y186),Data!Y186,"")</f>
        <v>V0</v>
      </c>
      <c r="V186" s="277">
        <f>IF((Data!AB186&gt;T627),Data!AB186*18.039/14.0067,-9999.9)</f>
        <v>1.2320788530465949</v>
      </c>
      <c r="W186" s="242" t="str">
        <f>IF(ISTEXT(Data!AC186),Data!AC186,"")</f>
        <v>V0</v>
      </c>
      <c r="X186" s="277">
        <f>IF((Data!V186&gt;0),(Data!V186*62.005/14.0067),-9999.9)</f>
        <v>3.4340000000000002</v>
      </c>
      <c r="Y186" s="243" t="str">
        <f>IF(ISTEXT(Data!W186),Data!W186,"")</f>
        <v>V0</v>
      </c>
      <c r="Z186" s="278">
        <f>IF(ISNUMBER(Data!T186),Data!T186,-9999.9)</f>
        <v>6.3E-2</v>
      </c>
      <c r="AA186" s="242" t="str">
        <f>IF(ISTEXT(Data!U186),Data!U186,"")</f>
        <v>V0</v>
      </c>
      <c r="AB186" s="277">
        <f>IF(ISNUMBER(Data!AH186),Data!AH186,-9999.9)</f>
        <v>0.16700000000000001</v>
      </c>
      <c r="AC186" s="243" t="str">
        <f>IF(ISTEXT(Data!AI186),Data!AI186,"")</f>
        <v>V0</v>
      </c>
      <c r="AD186" s="278">
        <f>IF(ISNUMBER(Data!AD186),Data!AD186,-9999.9)</f>
        <v>3.3000000000000002E-2</v>
      </c>
      <c r="AE186" s="242" t="str">
        <f>IF(ISTEXT(Data!AE186),Data!AE186,"")</f>
        <v>V0</v>
      </c>
      <c r="AF186" s="277">
        <f>IF(ISNUMBER(Data!AF186),Data!AF186,-9999.9)</f>
        <v>0.04</v>
      </c>
      <c r="AG186" s="243" t="str">
        <f>IF(ISTEXT(Data!AG186),Data!AG186,"")</f>
        <v>V0</v>
      </c>
      <c r="AH186" s="278">
        <f>IF(ISNUMBER(Data!Z186),Data!Z186,-9999.9)</f>
        <v>2.9000000000000001E-2</v>
      </c>
      <c r="AI186" s="242" t="str">
        <f>IF(ISTEXT(Data!AA186),Data!AA186,"")</f>
        <v>V0</v>
      </c>
      <c r="AJ186" s="277">
        <v>-9999.9</v>
      </c>
      <c r="AK186" s="261" t="s">
        <v>117</v>
      </c>
      <c r="AL186" s="267" t="str">
        <f>IF(ISTEXT(Data!AJ186),Data!AJ186,"")</f>
        <v/>
      </c>
      <c r="AM186" s="267" t="str">
        <f>IF(ISTEXT(Data!AK186),Data!AK186,"")</f>
        <v/>
      </c>
      <c r="AN186" s="267" t="str">
        <f>IF(ISTEXT(Data!AL186),Data!AL186,"")</f>
        <v/>
      </c>
      <c r="AO186" s="267" t="str">
        <f>IF(ISTEXT(Data!AM186),Data!AM186,"")</f>
        <v/>
      </c>
      <c r="AP186" s="267" t="str">
        <f>IF(ISTEXT(Data!AN186),Data!AN186,"")</f>
        <v/>
      </c>
      <c r="AQ186" s="267" t="str">
        <f>IF(ISTEXT(Data!AO186),Data!AO186,"")</f>
        <v/>
      </c>
    </row>
    <row r="187" spans="1:43" x14ac:dyDescent="0.2">
      <c r="A187" s="120" t="str">
        <f>IF(ISTEXT(Data!A187),Data!A187,"")</f>
        <v/>
      </c>
      <c r="B187" s="250">
        <f>IF(ISREF(Data!B187),Data!B187,"")</f>
        <v>35195</v>
      </c>
      <c r="C187" s="244">
        <v>0.27083333333333298</v>
      </c>
      <c r="D187" s="250">
        <f>IF(ISREF(Data!D187),Data!D187,"")</f>
        <v>35196</v>
      </c>
      <c r="E187" s="244">
        <v>0.27083333333333298</v>
      </c>
      <c r="F187" s="245" t="str">
        <f>IF(ISTEXT(Data!G187),Data!G187,"")</f>
        <v>Rain</v>
      </c>
      <c r="G187" s="247" t="str">
        <f>IF(ISTEXT(Data!H187),Data!H187,"")</f>
        <v/>
      </c>
      <c r="H187" s="246" t="str">
        <f>IF(ISTEXT(Data!I187),Data!I187,"")</f>
        <v>Insufficient Quantity</v>
      </c>
      <c r="I187" s="248" t="str">
        <f>IF(ISTEXT(Data!J187),Data!J187,"")</f>
        <v/>
      </c>
      <c r="J187" s="273">
        <f>IF(ISNUMBER(Data!K187),Data!K187,-9999.9)</f>
        <v>0.4</v>
      </c>
      <c r="K187" s="242" t="str">
        <f>IF(ISTEXT(Data!L187),Data!L187,"")</f>
        <v>V0</v>
      </c>
      <c r="L187" s="285">
        <f>IF(ISNUMBER(Data!N187),Data!N187,-9999.9)</f>
        <v>-9999.9</v>
      </c>
      <c r="M187" s="243" t="str">
        <f>IF(ISTEXT(Data!O187),Data!O187,"")</f>
        <v>M1</v>
      </c>
      <c r="N187" s="278">
        <f>IF(ISNUMBER(Data!P187),Data!P187,-9999.9)</f>
        <v>-9999.9</v>
      </c>
      <c r="O187" s="242" t="str">
        <f>IF(ISTEXT(Data!Q187),Data!Q187,"")</f>
        <v>M1</v>
      </c>
      <c r="P187" s="277">
        <f>IF(ISNUMBER(Data!R187),Data!R187,-9999.9)</f>
        <v>-9999.9</v>
      </c>
      <c r="Q187" s="243" t="str">
        <f>IF(ISTEXT(Data!S187),Data!S187,"")</f>
        <v>M1</v>
      </c>
      <c r="R187" s="278">
        <v>-9999.9</v>
      </c>
      <c r="S187" s="262" t="s">
        <v>117</v>
      </c>
      <c r="T187" s="277">
        <f>IF((Data!X187&gt;0),Data!X187*96.062/32.064,-9999.9)</f>
        <v>-9999.9</v>
      </c>
      <c r="U187" s="243" t="str">
        <f>IF(ISTEXT(Data!Y187),Data!Y187,"")</f>
        <v>M1</v>
      </c>
      <c r="V187" s="277">
        <f>IF((Data!AB187&gt;T628),Data!AB187*18.039/14.0067,-9999.9)</f>
        <v>-9999.9</v>
      </c>
      <c r="W187" s="242" t="str">
        <f>IF(ISTEXT(Data!AC187),Data!AC187,"")</f>
        <v>M1</v>
      </c>
      <c r="X187" s="277">
        <f>IF((Data!V187&gt;0),(Data!V187*62.005/14.0067),-9999.9)</f>
        <v>-9999.9</v>
      </c>
      <c r="Y187" s="243" t="str">
        <f>IF(ISTEXT(Data!W187),Data!W187,"")</f>
        <v>M1</v>
      </c>
      <c r="Z187" s="278">
        <f>IF(ISNUMBER(Data!T187),Data!T187,-9999.9)</f>
        <v>-9999.9</v>
      </c>
      <c r="AA187" s="242" t="str">
        <f>IF(ISTEXT(Data!U187),Data!U187,"")</f>
        <v>M1</v>
      </c>
      <c r="AB187" s="277">
        <f>IF(ISNUMBER(Data!AH187),Data!AH187,-9999.9)</f>
        <v>-9999.9</v>
      </c>
      <c r="AC187" s="243" t="str">
        <f>IF(ISTEXT(Data!AI187),Data!AI187,"")</f>
        <v>M1</v>
      </c>
      <c r="AD187" s="278">
        <f>IF(ISNUMBER(Data!AD187),Data!AD187,-9999.9)</f>
        <v>-9999.9</v>
      </c>
      <c r="AE187" s="242" t="str">
        <f>IF(ISTEXT(Data!AE187),Data!AE187,"")</f>
        <v>M1</v>
      </c>
      <c r="AF187" s="277">
        <f>IF(ISNUMBER(Data!AF187),Data!AF187,-9999.9)</f>
        <v>-9999.9</v>
      </c>
      <c r="AG187" s="243" t="str">
        <f>IF(ISTEXT(Data!AG187),Data!AG187,"")</f>
        <v>M1</v>
      </c>
      <c r="AH187" s="278">
        <f>IF(ISNUMBER(Data!Z187),Data!Z187,-9999.9)</f>
        <v>-9999.9</v>
      </c>
      <c r="AI187" s="242" t="str">
        <f>IF(ISTEXT(Data!AA187),Data!AA187,"")</f>
        <v>M1</v>
      </c>
      <c r="AJ187" s="277">
        <v>-9999.9</v>
      </c>
      <c r="AK187" s="261" t="s">
        <v>117</v>
      </c>
      <c r="AL187" s="267" t="str">
        <f>IF(ISTEXT(Data!AJ187),Data!AJ187,"")</f>
        <v/>
      </c>
      <c r="AM187" s="267" t="str">
        <f>IF(ISTEXT(Data!AK187),Data!AK187,"")</f>
        <v/>
      </c>
      <c r="AN187" s="267" t="str">
        <f>IF(ISTEXT(Data!AL187),Data!AL187,"")</f>
        <v/>
      </c>
      <c r="AO187" s="267" t="str">
        <f>IF(ISTEXT(Data!AM187),Data!AM187,"")</f>
        <v/>
      </c>
      <c r="AP187" s="267" t="str">
        <f>IF(ISTEXT(Data!AN187),Data!AN187,"")</f>
        <v/>
      </c>
      <c r="AQ187" s="267" t="str">
        <f>IF(ISTEXT(Data!AO187),Data!AO187,"")</f>
        <v/>
      </c>
    </row>
    <row r="188" spans="1:43" x14ac:dyDescent="0.2">
      <c r="A188" s="120" t="str">
        <f>IF(ISTEXT(Data!A188),Data!A188,"")</f>
        <v>DEU96046</v>
      </c>
      <c r="B188" s="250">
        <f>IF(ISREF(Data!B188),Data!B188,"")</f>
        <v>35196</v>
      </c>
      <c r="C188" s="244">
        <v>0.27083333333333298</v>
      </c>
      <c r="D188" s="250">
        <f>IF(ISREF(Data!D188),Data!D188,"")</f>
        <v>35197</v>
      </c>
      <c r="E188" s="244">
        <v>0.27083333333333298</v>
      </c>
      <c r="F188" s="245" t="str">
        <f>IF(ISTEXT(Data!G188),Data!G188,"")</f>
        <v>Rain</v>
      </c>
      <c r="G188" s="247" t="str">
        <f>IF(ISTEXT(Data!H188),Data!H188,"")</f>
        <v>Clean and Clear</v>
      </c>
      <c r="H188" s="246" t="str">
        <f>IF(ISTEXT(Data!I188),Data!I188,"")</f>
        <v/>
      </c>
      <c r="I188" s="248" t="str">
        <f>IF(ISTEXT(Data!J188),Data!J188,"")</f>
        <v/>
      </c>
      <c r="J188" s="273">
        <f>IF(ISNUMBER(Data!K188),Data!K188,-9999.9)</f>
        <v>1.2</v>
      </c>
      <c r="K188" s="242" t="str">
        <f>IF(ISTEXT(Data!L188),Data!L188,"")</f>
        <v>V0</v>
      </c>
      <c r="L188" s="285">
        <f>IF(ISNUMBER(Data!N188),Data!N188,-9999.9)</f>
        <v>0.73830000000000007</v>
      </c>
      <c r="M188" s="243" t="str">
        <f>IF(ISTEXT(Data!O188),Data!O188,"")</f>
        <v>V0</v>
      </c>
      <c r="N188" s="278">
        <f>IF(ISNUMBER(Data!P188),Data!P188,-9999.9)</f>
        <v>3.99</v>
      </c>
      <c r="O188" s="242" t="str">
        <f>IF(ISTEXT(Data!Q188),Data!Q188,"")</f>
        <v>V0</v>
      </c>
      <c r="P188" s="277">
        <f>IF(ISNUMBER(Data!R188),Data!R188,-9999.9)</f>
        <v>116.8</v>
      </c>
      <c r="Q188" s="243" t="str">
        <f>IF(ISTEXT(Data!S188),Data!S188,"")</f>
        <v>V0</v>
      </c>
      <c r="R188" s="278">
        <v>-9999.9</v>
      </c>
      <c r="S188" s="262" t="s">
        <v>117</v>
      </c>
      <c r="T188" s="277">
        <f>IF((Data!X188&gt;0),Data!X188*96.062/32.064,-9999.9)</f>
        <v>15.101000000000001</v>
      </c>
      <c r="U188" s="243" t="str">
        <f>IF(ISTEXT(Data!Y188),Data!Y188,"")</f>
        <v>V0</v>
      </c>
      <c r="V188" s="277">
        <f>IF((Data!AB188&gt;T629),Data!AB188*18.039/14.0067,-9999.9)</f>
        <v>7.706989247311828</v>
      </c>
      <c r="W188" s="242" t="str">
        <f>IF(ISTEXT(Data!AC188),Data!AC188,"")</f>
        <v>V0</v>
      </c>
      <c r="X188" s="277">
        <f>IF((Data!V188&gt;0),(Data!V188*62.005/14.0067),-9999.9)</f>
        <v>17.035</v>
      </c>
      <c r="Y188" s="243" t="str">
        <f>IF(ISTEXT(Data!W188),Data!W188,"")</f>
        <v>V0</v>
      </c>
      <c r="Z188" s="278">
        <f>IF(ISNUMBER(Data!T188),Data!T188,-9999.9)</f>
        <v>0.17199999999999999</v>
      </c>
      <c r="AA188" s="242" t="str">
        <f>IF(ISTEXT(Data!U188),Data!U188,"")</f>
        <v>V0</v>
      </c>
      <c r="AB188" s="277">
        <f>IF(ISNUMBER(Data!AH188),Data!AH188,-9999.9)</f>
        <v>0.75900000000000001</v>
      </c>
      <c r="AC188" s="243" t="str">
        <f>IF(ISTEXT(Data!AI188),Data!AI188,"")</f>
        <v>V0</v>
      </c>
      <c r="AD188" s="278">
        <f>IF(ISNUMBER(Data!AD188),Data!AD188,-9999.9)</f>
        <v>0.14699999999999999</v>
      </c>
      <c r="AE188" s="242" t="str">
        <f>IF(ISTEXT(Data!AE188),Data!AE188,"")</f>
        <v>V0</v>
      </c>
      <c r="AF188" s="277">
        <f>IF(ISNUMBER(Data!AF188),Data!AF188,-9999.9)</f>
        <v>0.16800000000000001</v>
      </c>
      <c r="AG188" s="243" t="str">
        <f>IF(ISTEXT(Data!AG188),Data!AG188,"")</f>
        <v>V0</v>
      </c>
      <c r="AH188" s="278">
        <f>IF(ISNUMBER(Data!Z188),Data!Z188,-9999.9)</f>
        <v>5.3999999999999999E-2</v>
      </c>
      <c r="AI188" s="242" t="str">
        <f>IF(ISTEXT(Data!AA188),Data!AA188,"")</f>
        <v>V0</v>
      </c>
      <c r="AJ188" s="277">
        <v>-9999.9</v>
      </c>
      <c r="AK188" s="261" t="s">
        <v>117</v>
      </c>
      <c r="AL188" s="267" t="str">
        <f>IF(ISTEXT(Data!AJ188),Data!AJ188,"")</f>
        <v/>
      </c>
      <c r="AM188" s="267" t="str">
        <f>IF(ISTEXT(Data!AK188),Data!AK188,"")</f>
        <v/>
      </c>
      <c r="AN188" s="267" t="str">
        <f>IF(ISTEXT(Data!AL188),Data!AL188,"")</f>
        <v/>
      </c>
      <c r="AO188" s="267" t="str">
        <f>IF(ISTEXT(Data!AM188),Data!AM188,"")</f>
        <v/>
      </c>
      <c r="AP188" s="267" t="str">
        <f>IF(ISTEXT(Data!AN188),Data!AN188,"")</f>
        <v/>
      </c>
      <c r="AQ188" s="267" t="str">
        <f>IF(ISTEXT(Data!AO188),Data!AO188,"")</f>
        <v/>
      </c>
    </row>
    <row r="189" spans="1:43" x14ac:dyDescent="0.2">
      <c r="A189" s="120" t="str">
        <f>IF(ISTEXT(Data!A189),Data!A189,"")</f>
        <v>DEU96047</v>
      </c>
      <c r="B189" s="250">
        <f>IF(ISREF(Data!B189),Data!B189,"")</f>
        <v>35197</v>
      </c>
      <c r="C189" s="244">
        <v>0.27083333333333298</v>
      </c>
      <c r="D189" s="250">
        <f>IF(ISREF(Data!D189),Data!D189,"")</f>
        <v>35198</v>
      </c>
      <c r="E189" s="244">
        <v>0.27083333333333298</v>
      </c>
      <c r="F189" s="245" t="str">
        <f>IF(ISTEXT(Data!G189),Data!G189,"")</f>
        <v>Rain</v>
      </c>
      <c r="G189" s="247" t="str">
        <f>IF(ISTEXT(Data!H189),Data!H189,"")</f>
        <v>Clean and Clear</v>
      </c>
      <c r="H189" s="246" t="str">
        <f>IF(ISTEXT(Data!I189),Data!I189,"")</f>
        <v/>
      </c>
      <c r="I189" s="248" t="str">
        <f>IF(ISTEXT(Data!J189),Data!J189,"")</f>
        <v/>
      </c>
      <c r="J189" s="273">
        <f>IF(ISNUMBER(Data!K189),Data!K189,-9999.9)</f>
        <v>21.6</v>
      </c>
      <c r="K189" s="242" t="str">
        <f>IF(ISTEXT(Data!L189),Data!L189,"")</f>
        <v>V0</v>
      </c>
      <c r="L189" s="285">
        <f>IF(ISNUMBER(Data!N189),Data!N189,-9999.9)</f>
        <v>20.7989</v>
      </c>
      <c r="M189" s="243" t="str">
        <f>IF(ISTEXT(Data!O189),Data!O189,"")</f>
        <v>V0</v>
      </c>
      <c r="N189" s="278">
        <f>IF(ISNUMBER(Data!P189),Data!P189,-9999.9)</f>
        <v>4.18</v>
      </c>
      <c r="O189" s="242" t="str">
        <f>IF(ISTEXT(Data!Q189),Data!Q189,"")</f>
        <v>V0</v>
      </c>
      <c r="P189" s="277">
        <f>IF(ISNUMBER(Data!R189),Data!R189,-9999.9)</f>
        <v>44.5</v>
      </c>
      <c r="Q189" s="243" t="str">
        <f>IF(ISTEXT(Data!S189),Data!S189,"")</f>
        <v>V0</v>
      </c>
      <c r="R189" s="278">
        <v>-9999.9</v>
      </c>
      <c r="S189" s="262" t="s">
        <v>117</v>
      </c>
      <c r="T189" s="277">
        <f>IF((Data!X189&gt;0),Data!X189*96.062/32.064,-9999.9)</f>
        <v>5.3319999999999999</v>
      </c>
      <c r="U189" s="243" t="str">
        <f>IF(ISTEXT(Data!Y189),Data!Y189,"")</f>
        <v>V0</v>
      </c>
      <c r="V189" s="277">
        <f>IF((Data!AB189&gt;T630),Data!AB189*18.039/14.0067,-9999.9)</f>
        <v>1.3620071684587816</v>
      </c>
      <c r="W189" s="242" t="str">
        <f>IF(ISTEXT(Data!AC189),Data!AC189,"")</f>
        <v>V0</v>
      </c>
      <c r="X189" s="277">
        <f>IF((Data!V189&gt;0),(Data!V189*62.005/14.0067),-9999.9)</f>
        <v>2.242</v>
      </c>
      <c r="Y189" s="243" t="str">
        <f>IF(ISTEXT(Data!W189),Data!W189,"")</f>
        <v>V0</v>
      </c>
      <c r="Z189" s="278">
        <f>IF(ISNUMBER(Data!T189),Data!T189,-9999.9)</f>
        <v>4.7E-2</v>
      </c>
      <c r="AA189" s="242" t="str">
        <f>IF(ISTEXT(Data!U189),Data!U189,"")</f>
        <v>V0</v>
      </c>
      <c r="AB189" s="277">
        <f>IF(ISNUMBER(Data!AH189),Data!AH189,-9999.9)</f>
        <v>0.16500000000000001</v>
      </c>
      <c r="AC189" s="243" t="str">
        <f>IF(ISTEXT(Data!AI189),Data!AI189,"")</f>
        <v>V0</v>
      </c>
      <c r="AD189" s="278">
        <f>IF(ISNUMBER(Data!AD189),Data!AD189,-9999.9)</f>
        <v>2.8000000000000001E-2</v>
      </c>
      <c r="AE189" s="242" t="str">
        <f>IF(ISTEXT(Data!AE189),Data!AE189,"")</f>
        <v>V0</v>
      </c>
      <c r="AF189" s="277">
        <f>IF(ISNUMBER(Data!AF189),Data!AF189,-9999.9)</f>
        <v>2.5999999999999999E-2</v>
      </c>
      <c r="AG189" s="243" t="str">
        <f>IF(ISTEXT(Data!AG189),Data!AG189,"")</f>
        <v>V0</v>
      </c>
      <c r="AH189" s="278">
        <f>IF(ISNUMBER(Data!Z189),Data!Z189,-9999.9)</f>
        <v>2.9000000000000001E-2</v>
      </c>
      <c r="AI189" s="242" t="str">
        <f>IF(ISTEXT(Data!AA189),Data!AA189,"")</f>
        <v>V0</v>
      </c>
      <c r="AJ189" s="277">
        <v>-9999.9</v>
      </c>
      <c r="AK189" s="261" t="s">
        <v>117</v>
      </c>
      <c r="AL189" s="267" t="str">
        <f>IF(ISTEXT(Data!AJ189),Data!AJ189,"")</f>
        <v/>
      </c>
      <c r="AM189" s="267" t="str">
        <f>IF(ISTEXT(Data!AK189),Data!AK189,"")</f>
        <v/>
      </c>
      <c r="AN189" s="267" t="str">
        <f>IF(ISTEXT(Data!AL189),Data!AL189,"")</f>
        <v/>
      </c>
      <c r="AO189" s="267" t="str">
        <f>IF(ISTEXT(Data!AM189),Data!AM189,"")</f>
        <v/>
      </c>
      <c r="AP189" s="267" t="str">
        <f>IF(ISTEXT(Data!AN189),Data!AN189,"")</f>
        <v/>
      </c>
      <c r="AQ189" s="267" t="str">
        <f>IF(ISTEXT(Data!AO189),Data!AO189,"")</f>
        <v/>
      </c>
    </row>
    <row r="190" spans="1:43" x14ac:dyDescent="0.2">
      <c r="A190" s="120" t="str">
        <f>IF(ISTEXT(Data!A190),Data!A190,"")</f>
        <v>DEU96048</v>
      </c>
      <c r="B190" s="250">
        <f>IF(ISREF(Data!B190),Data!B190,"")</f>
        <v>35198</v>
      </c>
      <c r="C190" s="244">
        <v>0.27083333333333298</v>
      </c>
      <c r="D190" s="250">
        <f>IF(ISREF(Data!D190),Data!D190,"")</f>
        <v>35199</v>
      </c>
      <c r="E190" s="244">
        <v>0.27083333333333298</v>
      </c>
      <c r="F190" s="245" t="str">
        <f>IF(ISTEXT(Data!G190),Data!G190,"")</f>
        <v>Rain</v>
      </c>
      <c r="G190" s="247" t="str">
        <f>IF(ISTEXT(Data!H190),Data!H190,"")</f>
        <v>Clean and Clear</v>
      </c>
      <c r="H190" s="246" t="str">
        <f>IF(ISTEXT(Data!I190),Data!I190,"")</f>
        <v/>
      </c>
      <c r="I190" s="248" t="str">
        <f>IF(ISTEXT(Data!J190),Data!J190,"")</f>
        <v/>
      </c>
      <c r="J190" s="273">
        <f>IF(ISNUMBER(Data!K190),Data!K190,-9999.9)</f>
        <v>11.9</v>
      </c>
      <c r="K190" s="242" t="str">
        <f>IF(ISTEXT(Data!L190),Data!L190,"")</f>
        <v>V0</v>
      </c>
      <c r="L190" s="285">
        <f>IF(ISNUMBER(Data!N190),Data!N190,-9999.9)</f>
        <v>11.9117</v>
      </c>
      <c r="M190" s="243" t="str">
        <f>IF(ISTEXT(Data!O190),Data!O190,"")</f>
        <v>V0</v>
      </c>
      <c r="N190" s="278">
        <f>IF(ISNUMBER(Data!P190),Data!P190,-9999.9)</f>
        <v>4.66</v>
      </c>
      <c r="O190" s="242" t="str">
        <f>IF(ISTEXT(Data!Q190),Data!Q190,"")</f>
        <v>V0</v>
      </c>
      <c r="P190" s="277">
        <f>IF(ISNUMBER(Data!R190),Data!R190,-9999.9)</f>
        <v>12.7</v>
      </c>
      <c r="Q190" s="243" t="str">
        <f>IF(ISTEXT(Data!S190),Data!S190,"")</f>
        <v>V0</v>
      </c>
      <c r="R190" s="278">
        <v>-9999.9</v>
      </c>
      <c r="S190" s="262" t="s">
        <v>117</v>
      </c>
      <c r="T190" s="277">
        <f>IF((Data!X190&gt;0),Data!X190*96.062/32.064,-9999.9)</f>
        <v>1.0089999999999999</v>
      </c>
      <c r="U190" s="243" t="str">
        <f>IF(ISTEXT(Data!Y190),Data!Y190,"")</f>
        <v>V0</v>
      </c>
      <c r="V190" s="277">
        <f>IF((Data!AB190&gt;T631),Data!AB190*18.039/14.0067,-9999.9)</f>
        <v>0.14336917562724014</v>
      </c>
      <c r="W190" s="242" t="str">
        <f>IF(ISTEXT(Data!AC190),Data!AC190,"")</f>
        <v>V0</v>
      </c>
      <c r="X190" s="277">
        <f>IF((Data!V190&gt;0),(Data!V190*62.005/14.0067),-9999.9)</f>
        <v>0.98599999999999999</v>
      </c>
      <c r="Y190" s="243" t="str">
        <f>IF(ISTEXT(Data!W190),Data!W190,"")</f>
        <v>V0</v>
      </c>
      <c r="Z190" s="278">
        <f>IF(ISNUMBER(Data!T190),Data!T190,-9999.9)</f>
        <v>3.2000000000000001E-2</v>
      </c>
      <c r="AA190" s="242" t="str">
        <f>IF(ISTEXT(Data!U190),Data!U190,"")</f>
        <v>V0</v>
      </c>
      <c r="AB190" s="277">
        <f>IF(ISNUMBER(Data!AH190),Data!AH190,-9999.9)</f>
        <v>8.1000000000000003E-2</v>
      </c>
      <c r="AC190" s="243" t="str">
        <f>IF(ISTEXT(Data!AI190),Data!AI190,"")</f>
        <v>V0</v>
      </c>
      <c r="AD190" s="278">
        <f>IF(ISNUMBER(Data!AD190),Data!AD190,-9999.9)</f>
        <v>0.02</v>
      </c>
      <c r="AE190" s="242" t="str">
        <f>IF(ISTEXT(Data!AE190),Data!AE190,"")</f>
        <v>V0</v>
      </c>
      <c r="AF190" s="277">
        <f>IF(ISNUMBER(Data!AF190),Data!AF190,-9999.9)</f>
        <v>1.6E-2</v>
      </c>
      <c r="AG190" s="243" t="str">
        <f>IF(ISTEXT(Data!AG190),Data!AG190,"")</f>
        <v>V0</v>
      </c>
      <c r="AH190" s="278">
        <f>IF(ISNUMBER(Data!Z190),Data!Z190,-9999.9)</f>
        <v>2.1000000000000001E-2</v>
      </c>
      <c r="AI190" s="242" t="str">
        <f>IF(ISTEXT(Data!AA190),Data!AA190,"")</f>
        <v>V0</v>
      </c>
      <c r="AJ190" s="277">
        <v>-9999.9</v>
      </c>
      <c r="AK190" s="261" t="s">
        <v>117</v>
      </c>
      <c r="AL190" s="267" t="str">
        <f>IF(ISTEXT(Data!AJ190),Data!AJ190,"")</f>
        <v/>
      </c>
      <c r="AM190" s="267" t="str">
        <f>IF(ISTEXT(Data!AK190),Data!AK190,"")</f>
        <v/>
      </c>
      <c r="AN190" s="267" t="str">
        <f>IF(ISTEXT(Data!AL190),Data!AL190,"")</f>
        <v/>
      </c>
      <c r="AO190" s="267" t="str">
        <f>IF(ISTEXT(Data!AM190),Data!AM190,"")</f>
        <v/>
      </c>
      <c r="AP190" s="267" t="str">
        <f>IF(ISTEXT(Data!AN190),Data!AN190,"")</f>
        <v/>
      </c>
      <c r="AQ190" s="267" t="str">
        <f>IF(ISTEXT(Data!AO190),Data!AO190,"")</f>
        <v/>
      </c>
    </row>
    <row r="191" spans="1:43" x14ac:dyDescent="0.2">
      <c r="A191" s="120" t="str">
        <f>IF(ISTEXT(Data!A191),Data!A191,"")</f>
        <v>DEU96049</v>
      </c>
      <c r="B191" s="250">
        <f>IF(ISREF(Data!B191),Data!B191,"")</f>
        <v>35199</v>
      </c>
      <c r="C191" s="244">
        <v>0.27083333333333298</v>
      </c>
      <c r="D191" s="250">
        <f>IF(ISREF(Data!D191),Data!D191,"")</f>
        <v>35200</v>
      </c>
      <c r="E191" s="244">
        <v>0.27083333333333298</v>
      </c>
      <c r="F191" s="245" t="str">
        <f>IF(ISTEXT(Data!G191),Data!G191,"")</f>
        <v>Rain</v>
      </c>
      <c r="G191" s="247" t="str">
        <f>IF(ISTEXT(Data!H191),Data!H191,"")</f>
        <v>Clean and Clear</v>
      </c>
      <c r="H191" s="246" t="str">
        <f>IF(ISTEXT(Data!I191),Data!I191,"")</f>
        <v/>
      </c>
      <c r="I191" s="248" t="str">
        <f>IF(ISTEXT(Data!J191),Data!J191,"")</f>
        <v/>
      </c>
      <c r="J191" s="273">
        <f>IF(ISNUMBER(Data!K191),Data!K191,-9999.9)</f>
        <v>1.8</v>
      </c>
      <c r="K191" s="242" t="str">
        <f>IF(ISTEXT(Data!L191),Data!L191,"")</f>
        <v>V0</v>
      </c>
      <c r="L191" s="285">
        <f>IF(ISNUMBER(Data!N191),Data!N191,-9999.9)</f>
        <v>1.4857999999999998</v>
      </c>
      <c r="M191" s="243" t="str">
        <f>IF(ISTEXT(Data!O191),Data!O191,"")</f>
        <v>V0</v>
      </c>
      <c r="N191" s="278">
        <f>IF(ISNUMBER(Data!P191),Data!P191,-9999.9)</f>
        <v>4.1500000000000004</v>
      </c>
      <c r="O191" s="242" t="str">
        <f>IF(ISTEXT(Data!Q191),Data!Q191,"")</f>
        <v>V0</v>
      </c>
      <c r="P191" s="277">
        <f>IF(ISNUMBER(Data!R191),Data!R191,-9999.9)</f>
        <v>45.9</v>
      </c>
      <c r="Q191" s="243" t="str">
        <f>IF(ISTEXT(Data!S191),Data!S191,"")</f>
        <v>V0</v>
      </c>
      <c r="R191" s="278">
        <v>-9999.9</v>
      </c>
      <c r="S191" s="262" t="s">
        <v>117</v>
      </c>
      <c r="T191" s="277">
        <f>IF((Data!X191&gt;0),Data!X191*96.062/32.064,-9999.9)</f>
        <v>4.18</v>
      </c>
      <c r="U191" s="243" t="str">
        <f>IF(ISTEXT(Data!Y191),Data!Y191,"")</f>
        <v>V0</v>
      </c>
      <c r="V191" s="277">
        <f>IF((Data!AB191&gt;T632),Data!AB191*18.039/14.0067,-9999.9)</f>
        <v>1.0761648745519712</v>
      </c>
      <c r="W191" s="242" t="str">
        <f>IF(ISTEXT(Data!AC191),Data!AC191,"")</f>
        <v>V0</v>
      </c>
      <c r="X191" s="277">
        <f>IF((Data!V191&gt;0),(Data!V191*62.005/14.0067),-9999.9)</f>
        <v>3.911</v>
      </c>
      <c r="Y191" s="243" t="str">
        <f>IF(ISTEXT(Data!W191),Data!W191,"")</f>
        <v>V0</v>
      </c>
      <c r="Z191" s="278">
        <f>IF(ISNUMBER(Data!T191),Data!T191,-9999.9)</f>
        <v>0.12</v>
      </c>
      <c r="AA191" s="242" t="str">
        <f>IF(ISTEXT(Data!U191),Data!U191,"")</f>
        <v>V0</v>
      </c>
      <c r="AB191" s="277">
        <f>IF(ISNUMBER(Data!AH191),Data!AH191,-9999.9)</f>
        <v>0.45600000000000002</v>
      </c>
      <c r="AC191" s="243" t="str">
        <f>IF(ISTEXT(Data!AI191),Data!AI191,"")</f>
        <v>V0</v>
      </c>
      <c r="AD191" s="278">
        <f>IF(ISNUMBER(Data!AD191),Data!AD191,-9999.9)</f>
        <v>3.7999999999999999E-2</v>
      </c>
      <c r="AE191" s="242" t="str">
        <f>IF(ISTEXT(Data!AE191),Data!AE191,"")</f>
        <v>V0</v>
      </c>
      <c r="AF191" s="277">
        <f>IF(ISNUMBER(Data!AF191),Data!AF191,-9999.9)</f>
        <v>5.1999999999999998E-2</v>
      </c>
      <c r="AG191" s="243" t="str">
        <f>IF(ISTEXT(Data!AG191),Data!AG191,"")</f>
        <v>V0</v>
      </c>
      <c r="AH191" s="278">
        <f>IF(ISNUMBER(Data!Z191),Data!Z191,-9999.9)</f>
        <v>6.9000000000000006E-2</v>
      </c>
      <c r="AI191" s="242" t="str">
        <f>IF(ISTEXT(Data!AA191),Data!AA191,"")</f>
        <v>V0</v>
      </c>
      <c r="AJ191" s="277">
        <v>-9999.9</v>
      </c>
      <c r="AK191" s="261" t="s">
        <v>117</v>
      </c>
      <c r="AL191" s="267" t="str">
        <f>IF(ISTEXT(Data!AJ191),Data!AJ191,"")</f>
        <v/>
      </c>
      <c r="AM191" s="267" t="str">
        <f>IF(ISTEXT(Data!AK191),Data!AK191,"")</f>
        <v/>
      </c>
      <c r="AN191" s="267" t="str">
        <f>IF(ISTEXT(Data!AL191),Data!AL191,"")</f>
        <v/>
      </c>
      <c r="AO191" s="267" t="str">
        <f>IF(ISTEXT(Data!AM191),Data!AM191,"")</f>
        <v/>
      </c>
      <c r="AP191" s="267" t="str">
        <f>IF(ISTEXT(Data!AN191),Data!AN191,"")</f>
        <v/>
      </c>
      <c r="AQ191" s="267" t="str">
        <f>IF(ISTEXT(Data!AO191),Data!AO191,"")</f>
        <v/>
      </c>
    </row>
    <row r="192" spans="1:43" x14ac:dyDescent="0.2">
      <c r="A192" s="120" t="str">
        <f>IF(ISTEXT(Data!A192),Data!A192,"")</f>
        <v/>
      </c>
      <c r="B192" s="250">
        <f>IF(ISREF(Data!B192),Data!B192,"")</f>
        <v>35200</v>
      </c>
      <c r="C192" s="244">
        <v>0.27083333333333298</v>
      </c>
      <c r="D192" s="250">
        <f>IF(ISREF(Data!D192),Data!D192,"")</f>
        <v>35201</v>
      </c>
      <c r="E192" s="244">
        <v>0.27083333333333298</v>
      </c>
      <c r="F192" s="245" t="str">
        <f>IF(ISTEXT(Data!G192),Data!G192,"")</f>
        <v>Rain</v>
      </c>
      <c r="G192" s="247" t="str">
        <f>IF(ISTEXT(Data!H192),Data!H192,"")</f>
        <v/>
      </c>
      <c r="H192" s="246" t="str">
        <f>IF(ISTEXT(Data!I192),Data!I192,"")</f>
        <v>Insufficient Quantity</v>
      </c>
      <c r="I192" s="248" t="str">
        <f>IF(ISTEXT(Data!J192),Data!J192,"")</f>
        <v/>
      </c>
      <c r="J192" s="273">
        <f>IF(ISNUMBER(Data!K192),Data!K192,-9999.9)</f>
        <v>0.1</v>
      </c>
      <c r="K192" s="242" t="str">
        <f>IF(ISTEXT(Data!L192),Data!L192,"")</f>
        <v>V0</v>
      </c>
      <c r="L192" s="285">
        <f>IF(ISNUMBER(Data!N192),Data!N192,-9999.9)</f>
        <v>-9999.9</v>
      </c>
      <c r="M192" s="243" t="str">
        <f>IF(ISTEXT(Data!O192),Data!O192,"")</f>
        <v>M1</v>
      </c>
      <c r="N192" s="278">
        <f>IF(ISNUMBER(Data!P192),Data!P192,-9999.9)</f>
        <v>-9999.9</v>
      </c>
      <c r="O192" s="242" t="str">
        <f>IF(ISTEXT(Data!Q192),Data!Q192,"")</f>
        <v>M1</v>
      </c>
      <c r="P192" s="277">
        <f>IF(ISNUMBER(Data!R192),Data!R192,-9999.9)</f>
        <v>-9999.9</v>
      </c>
      <c r="Q192" s="243" t="str">
        <f>IF(ISTEXT(Data!S192),Data!S192,"")</f>
        <v>M1</v>
      </c>
      <c r="R192" s="278">
        <v>-9999.9</v>
      </c>
      <c r="S192" s="262" t="s">
        <v>117</v>
      </c>
      <c r="T192" s="277">
        <f>IF((Data!X192&gt;0),Data!X192*96.062/32.064,-9999.9)</f>
        <v>-9999.9</v>
      </c>
      <c r="U192" s="243" t="str">
        <f>IF(ISTEXT(Data!Y192),Data!Y192,"")</f>
        <v>M1</v>
      </c>
      <c r="V192" s="277">
        <f>IF((Data!AB192&gt;T633),Data!AB192*18.039/14.0067,-9999.9)</f>
        <v>-9999.9</v>
      </c>
      <c r="W192" s="242" t="str">
        <f>IF(ISTEXT(Data!AC192),Data!AC192,"")</f>
        <v>M1</v>
      </c>
      <c r="X192" s="277">
        <f>IF((Data!V192&gt;0),(Data!V192*62.005/14.0067),-9999.9)</f>
        <v>-9999.9</v>
      </c>
      <c r="Y192" s="243" t="str">
        <f>IF(ISTEXT(Data!W192),Data!W192,"")</f>
        <v>M1</v>
      </c>
      <c r="Z192" s="278">
        <f>IF(ISNUMBER(Data!T192),Data!T192,-9999.9)</f>
        <v>-9999.9</v>
      </c>
      <c r="AA192" s="242" t="str">
        <f>IF(ISTEXT(Data!U192),Data!U192,"")</f>
        <v>M1</v>
      </c>
      <c r="AB192" s="277">
        <f>IF(ISNUMBER(Data!AH192),Data!AH192,-9999.9)</f>
        <v>-9999.9</v>
      </c>
      <c r="AC192" s="243" t="str">
        <f>IF(ISTEXT(Data!AI192),Data!AI192,"")</f>
        <v>M1</v>
      </c>
      <c r="AD192" s="278">
        <f>IF(ISNUMBER(Data!AD192),Data!AD192,-9999.9)</f>
        <v>-9999.9</v>
      </c>
      <c r="AE192" s="242" t="str">
        <f>IF(ISTEXT(Data!AE192),Data!AE192,"")</f>
        <v>M1</v>
      </c>
      <c r="AF192" s="277">
        <f>IF(ISNUMBER(Data!AF192),Data!AF192,-9999.9)</f>
        <v>-9999.9</v>
      </c>
      <c r="AG192" s="243" t="str">
        <f>IF(ISTEXT(Data!AG192),Data!AG192,"")</f>
        <v>M1</v>
      </c>
      <c r="AH192" s="278">
        <f>IF(ISNUMBER(Data!Z192),Data!Z192,-9999.9)</f>
        <v>-9999.9</v>
      </c>
      <c r="AI192" s="242" t="str">
        <f>IF(ISTEXT(Data!AA192),Data!AA192,"")</f>
        <v>M1</v>
      </c>
      <c r="AJ192" s="277">
        <v>-9999.9</v>
      </c>
      <c r="AK192" s="261" t="s">
        <v>117</v>
      </c>
      <c r="AL192" s="267" t="str">
        <f>IF(ISTEXT(Data!AJ192),Data!AJ192,"")</f>
        <v/>
      </c>
      <c r="AM192" s="267" t="str">
        <f>IF(ISTEXT(Data!AK192),Data!AK192,"")</f>
        <v/>
      </c>
      <c r="AN192" s="267" t="str">
        <f>IF(ISTEXT(Data!AL192),Data!AL192,"")</f>
        <v/>
      </c>
      <c r="AO192" s="267" t="str">
        <f>IF(ISTEXT(Data!AM192),Data!AM192,"")</f>
        <v/>
      </c>
      <c r="AP192" s="267" t="str">
        <f>IF(ISTEXT(Data!AN192),Data!AN192,"")</f>
        <v/>
      </c>
      <c r="AQ192" s="267" t="str">
        <f>IF(ISTEXT(Data!AO192),Data!AO192,"")</f>
        <v/>
      </c>
    </row>
    <row r="193" spans="1:43" x14ac:dyDescent="0.2">
      <c r="A193" s="120" t="str">
        <f>IF(ISTEXT(Data!A193),Data!A193,"")</f>
        <v/>
      </c>
      <c r="B193" s="250">
        <f>IF(ISREF(Data!B193),Data!B193,"")</f>
        <v>35201</v>
      </c>
      <c r="C193" s="244">
        <v>0.27083333333333298</v>
      </c>
      <c r="D193" s="250">
        <f>IF(ISREF(Data!D193),Data!D193,"")</f>
        <v>35202</v>
      </c>
      <c r="E193" s="244">
        <v>0.27083333333333298</v>
      </c>
      <c r="F193" s="245" t="str">
        <f>IF(ISTEXT(Data!G193),Data!G193,"")</f>
        <v>No Precipitation Occurred</v>
      </c>
      <c r="G193" s="247" t="str">
        <f>IF(ISTEXT(Data!H193),Data!H193,"")</f>
        <v/>
      </c>
      <c r="H193" s="246" t="str">
        <f>IF(ISTEXT(Data!I193),Data!I193,"")</f>
        <v/>
      </c>
      <c r="I193" s="248" t="str">
        <f>IF(ISTEXT(Data!J193),Data!J193,"")</f>
        <v/>
      </c>
      <c r="J193" s="273">
        <f>IF(ISNUMBER(Data!K193),Data!K193,-9999.9)</f>
        <v>-9999.9</v>
      </c>
      <c r="K193" s="242" t="str">
        <f>IF(ISTEXT(Data!L193),Data!L193,"")</f>
        <v>M1</v>
      </c>
      <c r="L193" s="285">
        <f>IF(ISNUMBER(Data!N193),Data!N193,-9999.9)</f>
        <v>-9999.9</v>
      </c>
      <c r="M193" s="243" t="str">
        <f>IF(ISTEXT(Data!O193),Data!O193,"")</f>
        <v>M1</v>
      </c>
      <c r="N193" s="278">
        <f>IF(ISNUMBER(Data!P193),Data!P193,-9999.9)</f>
        <v>-9999.9</v>
      </c>
      <c r="O193" s="242" t="str">
        <f>IF(ISTEXT(Data!Q193),Data!Q193,"")</f>
        <v>M1</v>
      </c>
      <c r="P193" s="277">
        <f>IF(ISNUMBER(Data!R193),Data!R193,-9999.9)</f>
        <v>-9999.9</v>
      </c>
      <c r="Q193" s="243" t="str">
        <f>IF(ISTEXT(Data!S193),Data!S193,"")</f>
        <v>M1</v>
      </c>
      <c r="R193" s="278">
        <v>-9999.9</v>
      </c>
      <c r="S193" s="262" t="s">
        <v>117</v>
      </c>
      <c r="T193" s="277">
        <f>IF((Data!X193&gt;0),Data!X193*96.062/32.064,-9999.9)</f>
        <v>-9999.9</v>
      </c>
      <c r="U193" s="243" t="str">
        <f>IF(ISTEXT(Data!Y193),Data!Y193,"")</f>
        <v>M1</v>
      </c>
      <c r="V193" s="277">
        <f>IF((Data!AB193&gt;T634),Data!AB193*18.039/14.0067,-9999.9)</f>
        <v>-9999.9</v>
      </c>
      <c r="W193" s="242" t="str">
        <f>IF(ISTEXT(Data!AC193),Data!AC193,"")</f>
        <v>M1</v>
      </c>
      <c r="X193" s="277">
        <f>IF((Data!V193&gt;0),(Data!V193*62.005/14.0067),-9999.9)</f>
        <v>-9999.9</v>
      </c>
      <c r="Y193" s="243" t="str">
        <f>IF(ISTEXT(Data!W193),Data!W193,"")</f>
        <v>M1</v>
      </c>
      <c r="Z193" s="278">
        <f>IF(ISNUMBER(Data!T193),Data!T193,-9999.9)</f>
        <v>-9999.9</v>
      </c>
      <c r="AA193" s="242" t="str">
        <f>IF(ISTEXT(Data!U193),Data!U193,"")</f>
        <v>M1</v>
      </c>
      <c r="AB193" s="277">
        <f>IF(ISNUMBER(Data!AH193),Data!AH193,-9999.9)</f>
        <v>-9999.9</v>
      </c>
      <c r="AC193" s="243" t="str">
        <f>IF(ISTEXT(Data!AI193),Data!AI193,"")</f>
        <v>M1</v>
      </c>
      <c r="AD193" s="278">
        <f>IF(ISNUMBER(Data!AD193),Data!AD193,-9999.9)</f>
        <v>-9999.9</v>
      </c>
      <c r="AE193" s="242" t="str">
        <f>IF(ISTEXT(Data!AE193),Data!AE193,"")</f>
        <v>M1</v>
      </c>
      <c r="AF193" s="277">
        <f>IF(ISNUMBER(Data!AF193),Data!AF193,-9999.9)</f>
        <v>-9999.9</v>
      </c>
      <c r="AG193" s="243" t="str">
        <f>IF(ISTEXT(Data!AG193),Data!AG193,"")</f>
        <v>M1</v>
      </c>
      <c r="AH193" s="278">
        <f>IF(ISNUMBER(Data!Z193),Data!Z193,-9999.9)</f>
        <v>-9999.9</v>
      </c>
      <c r="AI193" s="242" t="str">
        <f>IF(ISTEXT(Data!AA193),Data!AA193,"")</f>
        <v>M1</v>
      </c>
      <c r="AJ193" s="277">
        <v>-9999.9</v>
      </c>
      <c r="AK193" s="261" t="s">
        <v>117</v>
      </c>
      <c r="AL193" s="267" t="str">
        <f>IF(ISTEXT(Data!AJ193),Data!AJ193,"")</f>
        <v/>
      </c>
      <c r="AM193" s="267" t="str">
        <f>IF(ISTEXT(Data!AK193),Data!AK193,"")</f>
        <v/>
      </c>
      <c r="AN193" s="267" t="str">
        <f>IF(ISTEXT(Data!AL193),Data!AL193,"")</f>
        <v/>
      </c>
      <c r="AO193" s="267" t="str">
        <f>IF(ISTEXT(Data!AM193),Data!AM193,"")</f>
        <v/>
      </c>
      <c r="AP193" s="267" t="str">
        <f>IF(ISTEXT(Data!AN193),Data!AN193,"")</f>
        <v/>
      </c>
      <c r="AQ193" s="267" t="str">
        <f>IF(ISTEXT(Data!AO193),Data!AO193,"")</f>
        <v/>
      </c>
    </row>
    <row r="194" spans="1:43" x14ac:dyDescent="0.2">
      <c r="A194" s="120" t="str">
        <f>IF(ISTEXT(Data!A194),Data!A194,"")</f>
        <v/>
      </c>
      <c r="B194" s="250">
        <f>IF(ISREF(Data!B194),Data!B194,"")</f>
        <v>35202</v>
      </c>
      <c r="C194" s="244">
        <v>0.27083333333333298</v>
      </c>
      <c r="D194" s="250">
        <f>IF(ISREF(Data!D194),Data!D194,"")</f>
        <v>35203</v>
      </c>
      <c r="E194" s="244">
        <v>0.27083333333333298</v>
      </c>
      <c r="F194" s="245" t="str">
        <f>IF(ISTEXT(Data!G194),Data!G194,"")</f>
        <v>No Precipitation Occurred</v>
      </c>
      <c r="G194" s="247" t="str">
        <f>IF(ISTEXT(Data!H194),Data!H194,"")</f>
        <v/>
      </c>
      <c r="H194" s="246" t="str">
        <f>IF(ISTEXT(Data!I194),Data!I194,"")</f>
        <v/>
      </c>
      <c r="I194" s="248" t="str">
        <f>IF(ISTEXT(Data!J194),Data!J194,"")</f>
        <v/>
      </c>
      <c r="J194" s="273">
        <f>IF(ISNUMBER(Data!K194),Data!K194,-9999.9)</f>
        <v>-9999.9</v>
      </c>
      <c r="K194" s="242" t="str">
        <f>IF(ISTEXT(Data!L194),Data!L194,"")</f>
        <v>M1</v>
      </c>
      <c r="L194" s="285">
        <f>IF(ISNUMBER(Data!N194),Data!N194,-9999.9)</f>
        <v>-9999.9</v>
      </c>
      <c r="M194" s="243" t="str">
        <f>IF(ISTEXT(Data!O194),Data!O194,"")</f>
        <v>M1</v>
      </c>
      <c r="N194" s="278">
        <f>IF(ISNUMBER(Data!P194),Data!P194,-9999.9)</f>
        <v>-9999.9</v>
      </c>
      <c r="O194" s="242" t="str">
        <f>IF(ISTEXT(Data!Q194),Data!Q194,"")</f>
        <v>M1</v>
      </c>
      <c r="P194" s="277">
        <f>IF(ISNUMBER(Data!R194),Data!R194,-9999.9)</f>
        <v>-9999.9</v>
      </c>
      <c r="Q194" s="243" t="str">
        <f>IF(ISTEXT(Data!S194),Data!S194,"")</f>
        <v>M1</v>
      </c>
      <c r="R194" s="278">
        <v>-9999.9</v>
      </c>
      <c r="S194" s="262" t="s">
        <v>117</v>
      </c>
      <c r="T194" s="277">
        <f>IF((Data!X194&gt;0),Data!X194*96.062/32.064,-9999.9)</f>
        <v>-9999.9</v>
      </c>
      <c r="U194" s="243" t="str">
        <f>IF(ISTEXT(Data!Y194),Data!Y194,"")</f>
        <v>M1</v>
      </c>
      <c r="V194" s="277">
        <f>IF((Data!AB194&gt;T635),Data!AB194*18.039/14.0067,-9999.9)</f>
        <v>-9999.9</v>
      </c>
      <c r="W194" s="242" t="str">
        <f>IF(ISTEXT(Data!AC194),Data!AC194,"")</f>
        <v>M1</v>
      </c>
      <c r="X194" s="277">
        <f>IF((Data!V194&gt;0),(Data!V194*62.005/14.0067),-9999.9)</f>
        <v>-9999.9</v>
      </c>
      <c r="Y194" s="243" t="str">
        <f>IF(ISTEXT(Data!W194),Data!W194,"")</f>
        <v>M1</v>
      </c>
      <c r="Z194" s="278">
        <f>IF(ISNUMBER(Data!T194),Data!T194,-9999.9)</f>
        <v>-9999.9</v>
      </c>
      <c r="AA194" s="242" t="str">
        <f>IF(ISTEXT(Data!U194),Data!U194,"")</f>
        <v>M1</v>
      </c>
      <c r="AB194" s="277">
        <f>IF(ISNUMBER(Data!AH194),Data!AH194,-9999.9)</f>
        <v>-9999.9</v>
      </c>
      <c r="AC194" s="243" t="str">
        <f>IF(ISTEXT(Data!AI194),Data!AI194,"")</f>
        <v>M1</v>
      </c>
      <c r="AD194" s="278">
        <f>IF(ISNUMBER(Data!AD194),Data!AD194,-9999.9)</f>
        <v>-9999.9</v>
      </c>
      <c r="AE194" s="242" t="str">
        <f>IF(ISTEXT(Data!AE194),Data!AE194,"")</f>
        <v>M1</v>
      </c>
      <c r="AF194" s="277">
        <f>IF(ISNUMBER(Data!AF194),Data!AF194,-9999.9)</f>
        <v>-9999.9</v>
      </c>
      <c r="AG194" s="243" t="str">
        <f>IF(ISTEXT(Data!AG194),Data!AG194,"")</f>
        <v>M1</v>
      </c>
      <c r="AH194" s="278">
        <f>IF(ISNUMBER(Data!Z194),Data!Z194,-9999.9)</f>
        <v>-9999.9</v>
      </c>
      <c r="AI194" s="242" t="str">
        <f>IF(ISTEXT(Data!AA194),Data!AA194,"")</f>
        <v>M1</v>
      </c>
      <c r="AJ194" s="277">
        <v>-9999.9</v>
      </c>
      <c r="AK194" s="261" t="s">
        <v>117</v>
      </c>
      <c r="AL194" s="267" t="str">
        <f>IF(ISTEXT(Data!AJ194),Data!AJ194,"")</f>
        <v/>
      </c>
      <c r="AM194" s="267" t="str">
        <f>IF(ISTEXT(Data!AK194),Data!AK194,"")</f>
        <v/>
      </c>
      <c r="AN194" s="267" t="str">
        <f>IF(ISTEXT(Data!AL194),Data!AL194,"")</f>
        <v/>
      </c>
      <c r="AO194" s="267" t="str">
        <f>IF(ISTEXT(Data!AM194),Data!AM194,"")</f>
        <v/>
      </c>
      <c r="AP194" s="267" t="str">
        <f>IF(ISTEXT(Data!AN194),Data!AN194,"")</f>
        <v/>
      </c>
      <c r="AQ194" s="267" t="str">
        <f>IF(ISTEXT(Data!AO194),Data!AO194,"")</f>
        <v/>
      </c>
    </row>
    <row r="195" spans="1:43" x14ac:dyDescent="0.2">
      <c r="A195" s="120" t="str">
        <f>IF(ISTEXT(Data!A195),Data!A195,"")</f>
        <v/>
      </c>
      <c r="B195" s="250">
        <f>IF(ISREF(Data!B195),Data!B195,"")</f>
        <v>35203</v>
      </c>
      <c r="C195" s="244">
        <v>0.27083333333333298</v>
      </c>
      <c r="D195" s="250">
        <f>IF(ISREF(Data!D195),Data!D195,"")</f>
        <v>35204</v>
      </c>
      <c r="E195" s="244">
        <v>0.27083333333333298</v>
      </c>
      <c r="F195" s="245" t="str">
        <f>IF(ISTEXT(Data!G195),Data!G195,"")</f>
        <v>No Precipitation Occurred</v>
      </c>
      <c r="G195" s="247" t="str">
        <f>IF(ISTEXT(Data!H195),Data!H195,"")</f>
        <v/>
      </c>
      <c r="H195" s="246" t="str">
        <f>IF(ISTEXT(Data!I195),Data!I195,"")</f>
        <v/>
      </c>
      <c r="I195" s="248" t="str">
        <f>IF(ISTEXT(Data!J195),Data!J195,"")</f>
        <v/>
      </c>
      <c r="J195" s="273">
        <f>IF(ISNUMBER(Data!K195),Data!K195,-9999.9)</f>
        <v>-9999.9</v>
      </c>
      <c r="K195" s="242" t="str">
        <f>IF(ISTEXT(Data!L195),Data!L195,"")</f>
        <v>M1</v>
      </c>
      <c r="L195" s="285">
        <f>IF(ISNUMBER(Data!N195),Data!N195,-9999.9)</f>
        <v>-9999.9</v>
      </c>
      <c r="M195" s="243" t="str">
        <f>IF(ISTEXT(Data!O195),Data!O195,"")</f>
        <v>M1</v>
      </c>
      <c r="N195" s="278">
        <f>IF(ISNUMBER(Data!P195),Data!P195,-9999.9)</f>
        <v>-9999.9</v>
      </c>
      <c r="O195" s="242" t="str">
        <f>IF(ISTEXT(Data!Q195),Data!Q195,"")</f>
        <v>M1</v>
      </c>
      <c r="P195" s="277">
        <f>IF(ISNUMBER(Data!R195),Data!R195,-9999.9)</f>
        <v>-9999.9</v>
      </c>
      <c r="Q195" s="243" t="str">
        <f>IF(ISTEXT(Data!S195),Data!S195,"")</f>
        <v>M1</v>
      </c>
      <c r="R195" s="278">
        <v>-9999.9</v>
      </c>
      <c r="S195" s="262" t="s">
        <v>117</v>
      </c>
      <c r="T195" s="277">
        <f>IF((Data!X195&gt;0),Data!X195*96.062/32.064,-9999.9)</f>
        <v>-9999.9</v>
      </c>
      <c r="U195" s="243" t="str">
        <f>IF(ISTEXT(Data!Y195),Data!Y195,"")</f>
        <v>M1</v>
      </c>
      <c r="V195" s="277">
        <f>IF((Data!AB195&gt;T636),Data!AB195*18.039/14.0067,-9999.9)</f>
        <v>-9999.9</v>
      </c>
      <c r="W195" s="242" t="str">
        <f>IF(ISTEXT(Data!AC195),Data!AC195,"")</f>
        <v>M1</v>
      </c>
      <c r="X195" s="277">
        <f>IF((Data!V195&gt;0),(Data!V195*62.005/14.0067),-9999.9)</f>
        <v>-9999.9</v>
      </c>
      <c r="Y195" s="243" t="str">
        <f>IF(ISTEXT(Data!W195),Data!W195,"")</f>
        <v>M1</v>
      </c>
      <c r="Z195" s="278">
        <f>IF(ISNUMBER(Data!T195),Data!T195,-9999.9)</f>
        <v>-9999.9</v>
      </c>
      <c r="AA195" s="242" t="str">
        <f>IF(ISTEXT(Data!U195),Data!U195,"")</f>
        <v>M1</v>
      </c>
      <c r="AB195" s="277">
        <f>IF(ISNUMBER(Data!AH195),Data!AH195,-9999.9)</f>
        <v>-9999.9</v>
      </c>
      <c r="AC195" s="243" t="str">
        <f>IF(ISTEXT(Data!AI195),Data!AI195,"")</f>
        <v>M1</v>
      </c>
      <c r="AD195" s="278">
        <f>IF(ISNUMBER(Data!AD195),Data!AD195,-9999.9)</f>
        <v>-9999.9</v>
      </c>
      <c r="AE195" s="242" t="str">
        <f>IF(ISTEXT(Data!AE195),Data!AE195,"")</f>
        <v>M1</v>
      </c>
      <c r="AF195" s="277">
        <f>IF(ISNUMBER(Data!AF195),Data!AF195,-9999.9)</f>
        <v>-9999.9</v>
      </c>
      <c r="AG195" s="243" t="str">
        <f>IF(ISTEXT(Data!AG195),Data!AG195,"")</f>
        <v>M1</v>
      </c>
      <c r="AH195" s="278">
        <f>IF(ISNUMBER(Data!Z195),Data!Z195,-9999.9)</f>
        <v>-9999.9</v>
      </c>
      <c r="AI195" s="242" t="str">
        <f>IF(ISTEXT(Data!AA195),Data!AA195,"")</f>
        <v>M1</v>
      </c>
      <c r="AJ195" s="277">
        <v>-9999.9</v>
      </c>
      <c r="AK195" s="261" t="s">
        <v>117</v>
      </c>
      <c r="AL195" s="267" t="str">
        <f>IF(ISTEXT(Data!AJ195),Data!AJ195,"")</f>
        <v/>
      </c>
      <c r="AM195" s="267" t="str">
        <f>IF(ISTEXT(Data!AK195),Data!AK195,"")</f>
        <v/>
      </c>
      <c r="AN195" s="267" t="str">
        <f>IF(ISTEXT(Data!AL195),Data!AL195,"")</f>
        <v/>
      </c>
      <c r="AO195" s="267" t="str">
        <f>IF(ISTEXT(Data!AM195),Data!AM195,"")</f>
        <v/>
      </c>
      <c r="AP195" s="267" t="str">
        <f>IF(ISTEXT(Data!AN195),Data!AN195,"")</f>
        <v/>
      </c>
      <c r="AQ195" s="267" t="str">
        <f>IF(ISTEXT(Data!AO195),Data!AO195,"")</f>
        <v/>
      </c>
    </row>
    <row r="196" spans="1:43" x14ac:dyDescent="0.2">
      <c r="A196" s="120" t="str">
        <f>IF(ISTEXT(Data!A196),Data!A196,"")</f>
        <v>DEU96050</v>
      </c>
      <c r="B196" s="250">
        <f>IF(ISREF(Data!B196),Data!B196,"")</f>
        <v>35204</v>
      </c>
      <c r="C196" s="244">
        <v>0.27083333333333298</v>
      </c>
      <c r="D196" s="250">
        <f>IF(ISREF(Data!D196),Data!D196,"")</f>
        <v>35205</v>
      </c>
      <c r="E196" s="244">
        <v>0.27083333333333298</v>
      </c>
      <c r="F196" s="245" t="str">
        <f>IF(ISTEXT(Data!G196),Data!G196,"")</f>
        <v>Rain</v>
      </c>
      <c r="G196" s="247" t="str">
        <f>IF(ISTEXT(Data!H196),Data!H196,"")</f>
        <v>Clean and Clear</v>
      </c>
      <c r="H196" s="246" t="str">
        <f>IF(ISTEXT(Data!I196),Data!I196,"")</f>
        <v/>
      </c>
      <c r="I196" s="248" t="str">
        <f>IF(ISTEXT(Data!J196),Data!J196,"")</f>
        <v/>
      </c>
      <c r="J196" s="273">
        <f>IF(ISNUMBER(Data!K196),Data!K196,-9999.9)</f>
        <v>7.7</v>
      </c>
      <c r="K196" s="242" t="str">
        <f>IF(ISTEXT(Data!L196),Data!L196,"")</f>
        <v>V0</v>
      </c>
      <c r="L196" s="285">
        <f>IF(ISNUMBER(Data!N196),Data!N196,-9999.9)</f>
        <v>7.5646999999999993</v>
      </c>
      <c r="M196" s="243" t="str">
        <f>IF(ISTEXT(Data!O196),Data!O196,"")</f>
        <v>V0</v>
      </c>
      <c r="N196" s="278">
        <f>IF(ISNUMBER(Data!P196),Data!P196,-9999.9)</f>
        <v>5.69</v>
      </c>
      <c r="O196" s="242" t="str">
        <f>IF(ISTEXT(Data!Q196),Data!Q196,"")</f>
        <v>V0</v>
      </c>
      <c r="P196" s="277">
        <f>IF(ISNUMBER(Data!R196),Data!R196,-9999.9)</f>
        <v>8.1</v>
      </c>
      <c r="Q196" s="243" t="str">
        <f>IF(ISTEXT(Data!S196),Data!S196,"")</f>
        <v>V0</v>
      </c>
      <c r="R196" s="278">
        <v>-9999.9</v>
      </c>
      <c r="S196" s="262" t="s">
        <v>117</v>
      </c>
      <c r="T196" s="277">
        <f>IF((Data!X196&gt;0),Data!X196*96.062/32.064,-9999.9)</f>
        <v>0.73699999999999999</v>
      </c>
      <c r="U196" s="243" t="str">
        <f>IF(ISTEXT(Data!Y196),Data!Y196,"")</f>
        <v>V0</v>
      </c>
      <c r="V196" s="277">
        <f>IF((Data!AB196&gt;T637),Data!AB196*18.039/14.0067,-9999.9)</f>
        <v>0.37096774193548382</v>
      </c>
      <c r="W196" s="242" t="str">
        <f>IF(ISTEXT(Data!AC196),Data!AC196,"")</f>
        <v>V0</v>
      </c>
      <c r="X196" s="277">
        <f>IF((Data!V196&gt;0),(Data!V196*62.005/14.0067),-9999.9)</f>
        <v>0.98399999999999999</v>
      </c>
      <c r="Y196" s="243" t="str">
        <f>IF(ISTEXT(Data!W196),Data!W196,"")</f>
        <v>V0</v>
      </c>
      <c r="Z196" s="278">
        <f>IF(ISNUMBER(Data!T196),Data!T196,-9999.9)</f>
        <v>6.8000000000000005E-2</v>
      </c>
      <c r="AA196" s="242" t="str">
        <f>IF(ISTEXT(Data!U196),Data!U196,"")</f>
        <v>V0</v>
      </c>
      <c r="AB196" s="277">
        <f>IF(ISNUMBER(Data!AH196),Data!AH196,-9999.9)</f>
        <v>0.34100000000000003</v>
      </c>
      <c r="AC196" s="243" t="str">
        <f>IF(ISTEXT(Data!AI196),Data!AI196,"")</f>
        <v>V0</v>
      </c>
      <c r="AD196" s="278">
        <f>IF(ISNUMBER(Data!AD196),Data!AD196,-9999.9)</f>
        <v>0.371</v>
      </c>
      <c r="AE196" s="242" t="str">
        <f>IF(ISTEXT(Data!AE196),Data!AE196,"")</f>
        <v>V0</v>
      </c>
      <c r="AF196" s="277">
        <f>IF(ISNUMBER(Data!AF196),Data!AF196,-9999.9)</f>
        <v>6.2E-2</v>
      </c>
      <c r="AG196" s="243" t="str">
        <f>IF(ISTEXT(Data!AG196),Data!AG196,"")</f>
        <v>V0</v>
      </c>
      <c r="AH196" s="278">
        <f>IF(ISNUMBER(Data!Z196),Data!Z196,-9999.9)</f>
        <v>4.8000000000000001E-2</v>
      </c>
      <c r="AI196" s="242" t="str">
        <f>IF(ISTEXT(Data!AA196),Data!AA196,"")</f>
        <v>V0</v>
      </c>
      <c r="AJ196" s="277">
        <v>-9999.9</v>
      </c>
      <c r="AK196" s="261" t="s">
        <v>117</v>
      </c>
      <c r="AL196" s="267" t="str">
        <f>IF(ISTEXT(Data!AJ196),Data!AJ196,"")</f>
        <v/>
      </c>
      <c r="AM196" s="267" t="str">
        <f>IF(ISTEXT(Data!AK196),Data!AK196,"")</f>
        <v/>
      </c>
      <c r="AN196" s="267" t="str">
        <f>IF(ISTEXT(Data!AL196),Data!AL196,"")</f>
        <v/>
      </c>
      <c r="AO196" s="267" t="str">
        <f>IF(ISTEXT(Data!AM196),Data!AM196,"")</f>
        <v/>
      </c>
      <c r="AP196" s="267" t="str">
        <f>IF(ISTEXT(Data!AN196),Data!AN196,"")</f>
        <v/>
      </c>
      <c r="AQ196" s="267" t="str">
        <f>IF(ISTEXT(Data!AO196),Data!AO196,"")</f>
        <v/>
      </c>
    </row>
    <row r="197" spans="1:43" x14ac:dyDescent="0.2">
      <c r="A197" s="120" t="str">
        <f>IF(ISTEXT(Data!A197),Data!A197,"")</f>
        <v>DEU96051</v>
      </c>
      <c r="B197" s="250">
        <f>IF(ISREF(Data!B197),Data!B197,"")</f>
        <v>35205</v>
      </c>
      <c r="C197" s="244">
        <v>0.27083333333333298</v>
      </c>
      <c r="D197" s="250">
        <f>IF(ISREF(Data!D197),Data!D197,"")</f>
        <v>35206</v>
      </c>
      <c r="E197" s="244">
        <v>0.27083333333333298</v>
      </c>
      <c r="F197" s="245" t="str">
        <f>IF(ISTEXT(Data!G197),Data!G197,"")</f>
        <v>Rain</v>
      </c>
      <c r="G197" s="247" t="str">
        <f>IF(ISTEXT(Data!H197),Data!H197,"")</f>
        <v/>
      </c>
      <c r="H197" s="246" t="str">
        <f>IF(ISTEXT(Data!I197),Data!I197,"")</f>
        <v/>
      </c>
      <c r="I197" s="248" t="str">
        <f>IF(ISTEXT(Data!J197),Data!J197,"")</f>
        <v/>
      </c>
      <c r="J197" s="273">
        <f>IF(ISNUMBER(Data!K197),Data!K197,-9999.9)</f>
        <v>12.1</v>
      </c>
      <c r="K197" s="242" t="str">
        <f>IF(ISTEXT(Data!L197),Data!L197,"")</f>
        <v>V0</v>
      </c>
      <c r="L197" s="285">
        <f>IF(ISNUMBER(Data!N197),Data!N197,-9999.9)</f>
        <v>12.127899999999999</v>
      </c>
      <c r="M197" s="243" t="str">
        <f>IF(ISTEXT(Data!O197),Data!O197,"")</f>
        <v>V0</v>
      </c>
      <c r="N197" s="278">
        <f>IF(ISNUMBER(Data!P197),Data!P197,-9999.9)</f>
        <v>5.31</v>
      </c>
      <c r="O197" s="242" t="str">
        <f>IF(ISTEXT(Data!Q197),Data!Q197,"")</f>
        <v>V0</v>
      </c>
      <c r="P197" s="277">
        <f>IF(ISNUMBER(Data!R197),Data!R197,-9999.9)</f>
        <v>5.9</v>
      </c>
      <c r="Q197" s="243" t="str">
        <f>IF(ISTEXT(Data!S197),Data!S197,"")</f>
        <v>V0</v>
      </c>
      <c r="R197" s="278">
        <v>-9999.9</v>
      </c>
      <c r="S197" s="262" t="s">
        <v>117</v>
      </c>
      <c r="T197" s="277">
        <f>IF((Data!X197&gt;0),Data!X197*96.062/32.064,-9999.9)</f>
        <v>0.41299999999999998</v>
      </c>
      <c r="U197" s="243" t="str">
        <f>IF(ISTEXT(Data!Y197),Data!Y197,"")</f>
        <v>V0</v>
      </c>
      <c r="V197" s="277">
        <f>IF((Data!AB197&gt;T638),Data!AB197*18.039/14.0067,-9999.9)</f>
        <v>0.3315412186379928</v>
      </c>
      <c r="W197" s="242" t="str">
        <f>IF(ISTEXT(Data!AC197),Data!AC197,"")</f>
        <v>V0</v>
      </c>
      <c r="X197" s="277">
        <f>IF((Data!V197&gt;0),(Data!V197*62.005/14.0067),-9999.9)</f>
        <v>0.80500000000000005</v>
      </c>
      <c r="Y197" s="243" t="str">
        <f>IF(ISTEXT(Data!W197),Data!W197,"")</f>
        <v>V0</v>
      </c>
      <c r="Z197" s="278">
        <f>IF(ISNUMBER(Data!T197),Data!T197,-9999.9)</f>
        <v>3.5000000000000003E-2</v>
      </c>
      <c r="AA197" s="242" t="str">
        <f>IF(ISTEXT(Data!U197),Data!U197,"")</f>
        <v>V0</v>
      </c>
      <c r="AB197" s="277">
        <f>IF(ISNUMBER(Data!AH197),Data!AH197,-9999.9)</f>
        <v>0.115</v>
      </c>
      <c r="AC197" s="243" t="str">
        <f>IF(ISTEXT(Data!AI197),Data!AI197,"")</f>
        <v>V0</v>
      </c>
      <c r="AD197" s="278">
        <f>IF(ISNUMBER(Data!AD197),Data!AD197,-9999.9)</f>
        <v>2.5999999999999999E-2</v>
      </c>
      <c r="AE197" s="242" t="str">
        <f>IF(ISTEXT(Data!AE197),Data!AE197,"")</f>
        <v>V0</v>
      </c>
      <c r="AF197" s="277">
        <f>IF(ISNUMBER(Data!AF197),Data!AF197,-9999.9)</f>
        <v>2.9000000000000001E-2</v>
      </c>
      <c r="AG197" s="243" t="str">
        <f>IF(ISTEXT(Data!AG197),Data!AG197,"")</f>
        <v>V0</v>
      </c>
      <c r="AH197" s="278">
        <f>IF(ISNUMBER(Data!Z197),Data!Z197,-9999.9)</f>
        <v>2.5999999999999999E-2</v>
      </c>
      <c r="AI197" s="242" t="str">
        <f>IF(ISTEXT(Data!AA197),Data!AA197,"")</f>
        <v>V0</v>
      </c>
      <c r="AJ197" s="277">
        <v>-9999.9</v>
      </c>
      <c r="AK197" s="261" t="s">
        <v>117</v>
      </c>
      <c r="AL197" s="267" t="str">
        <f>IF(ISTEXT(Data!AJ197),Data!AJ197,"")</f>
        <v>little twigs</v>
      </c>
      <c r="AM197" s="267" t="str">
        <f>IF(ISTEXT(Data!AK197),Data!AK197,"")</f>
        <v/>
      </c>
      <c r="AN197" s="267" t="str">
        <f>IF(ISTEXT(Data!AL197),Data!AL197,"")</f>
        <v/>
      </c>
      <c r="AO197" s="267" t="str">
        <f>IF(ISTEXT(Data!AM197),Data!AM197,"")</f>
        <v/>
      </c>
      <c r="AP197" s="267" t="str">
        <f>IF(ISTEXT(Data!AN197),Data!AN197,"")</f>
        <v/>
      </c>
      <c r="AQ197" s="267" t="str">
        <f>IF(ISTEXT(Data!AO197),Data!AO197,"")</f>
        <v/>
      </c>
    </row>
    <row r="198" spans="1:43" x14ac:dyDescent="0.2">
      <c r="A198" s="120" t="str">
        <f>IF(ISTEXT(Data!A198),Data!A198,"")</f>
        <v>DEU96052</v>
      </c>
      <c r="B198" s="250">
        <f>IF(ISREF(Data!B198),Data!B198,"")</f>
        <v>35206</v>
      </c>
      <c r="C198" s="244">
        <v>0.27083333333333298</v>
      </c>
      <c r="D198" s="250">
        <f>IF(ISREF(Data!D198),Data!D198,"")</f>
        <v>35207</v>
      </c>
      <c r="E198" s="244">
        <v>0.27083333333333298</v>
      </c>
      <c r="F198" s="245" t="str">
        <f>IF(ISTEXT(Data!G198),Data!G198,"")</f>
        <v>Rain</v>
      </c>
      <c r="G198" s="247" t="str">
        <f>IF(ISTEXT(Data!H198),Data!H198,"")</f>
        <v/>
      </c>
      <c r="H198" s="246" t="str">
        <f>IF(ISTEXT(Data!I198),Data!I198,"")</f>
        <v/>
      </c>
      <c r="I198" s="248" t="str">
        <f>IF(ISTEXT(Data!J198),Data!J198,"")</f>
        <v/>
      </c>
      <c r="J198" s="273">
        <f>IF(ISNUMBER(Data!K198),Data!K198,-9999.9)</f>
        <v>12.8</v>
      </c>
      <c r="K198" s="242" t="str">
        <f>IF(ISTEXT(Data!L198),Data!L198,"")</f>
        <v>V0</v>
      </c>
      <c r="L198" s="285">
        <f>IF(ISNUMBER(Data!N198),Data!N198,-9999.9)</f>
        <v>12.7075</v>
      </c>
      <c r="M198" s="243" t="str">
        <f>IF(ISTEXT(Data!O198),Data!O198,"")</f>
        <v>V0</v>
      </c>
      <c r="N198" s="278">
        <f>IF(ISNUMBER(Data!P198),Data!P198,-9999.9)</f>
        <v>5.85</v>
      </c>
      <c r="O198" s="242" t="str">
        <f>IF(ISTEXT(Data!Q198),Data!Q198,"")</f>
        <v>V0</v>
      </c>
      <c r="P198" s="277">
        <f>IF(ISNUMBER(Data!R198),Data!R198,-9999.9)</f>
        <v>11.2</v>
      </c>
      <c r="Q198" s="243" t="str">
        <f>IF(ISTEXT(Data!S198),Data!S198,"")</f>
        <v>V0</v>
      </c>
      <c r="R198" s="278">
        <v>-9999.9</v>
      </c>
      <c r="S198" s="262" t="s">
        <v>117</v>
      </c>
      <c r="T198" s="277">
        <f>IF((Data!X198&gt;0),Data!X198*96.062/32.064,-9999.9)</f>
        <v>0.96399999999999986</v>
      </c>
      <c r="U198" s="243" t="str">
        <f>IF(ISTEXT(Data!Y198),Data!Y198,"")</f>
        <v>V4</v>
      </c>
      <c r="V198" s="277">
        <f>IF((Data!AB198&gt;T639),Data!AB198*18.039/14.0067,-9999.9)</f>
        <v>1.0331541218637992</v>
      </c>
      <c r="W198" s="242" t="str">
        <f>IF(ISTEXT(Data!AC198),Data!AC198,"")</f>
        <v>V4</v>
      </c>
      <c r="X198" s="277">
        <f>IF((Data!V198&gt;0),(Data!V198*62.005/14.0067),-9999.9)</f>
        <v>1.7909999999999999</v>
      </c>
      <c r="Y198" s="243" t="str">
        <f>IF(ISTEXT(Data!W198),Data!W198,"")</f>
        <v>V4</v>
      </c>
      <c r="Z198" s="278">
        <f>IF(ISNUMBER(Data!T198),Data!T198,-9999.9)</f>
        <v>7.9000000000000001E-2</v>
      </c>
      <c r="AA198" s="242" t="str">
        <f>IF(ISTEXT(Data!U198),Data!U198,"")</f>
        <v>V4</v>
      </c>
      <c r="AB198" s="277">
        <f>IF(ISNUMBER(Data!AH198),Data!AH198,-9999.9)</f>
        <v>0.252</v>
      </c>
      <c r="AC198" s="243" t="str">
        <f>IF(ISTEXT(Data!AI198),Data!AI198,"")</f>
        <v>V4</v>
      </c>
      <c r="AD198" s="278">
        <f>IF(ISNUMBER(Data!AD198),Data!AD198,-9999.9)</f>
        <v>6.4000000000000001E-2</v>
      </c>
      <c r="AE198" s="242" t="str">
        <f>IF(ISTEXT(Data!AE198),Data!AE198,"")</f>
        <v>V4</v>
      </c>
      <c r="AF198" s="277">
        <f>IF(ISNUMBER(Data!AF198),Data!AF198,-9999.9)</f>
        <v>4.2000000000000003E-2</v>
      </c>
      <c r="AG198" s="243" t="str">
        <f>IF(ISTEXT(Data!AG198),Data!AG198,"")</f>
        <v>V4</v>
      </c>
      <c r="AH198" s="278">
        <f>IF(ISNUMBER(Data!Z198),Data!Z198,-9999.9)</f>
        <v>5.5E-2</v>
      </c>
      <c r="AI198" s="242" t="str">
        <f>IF(ISTEXT(Data!AA198),Data!AA198,"")</f>
        <v>V4</v>
      </c>
      <c r="AJ198" s="277">
        <v>-9999.9</v>
      </c>
      <c r="AK198" s="261" t="s">
        <v>117</v>
      </c>
      <c r="AL198" s="267" t="str">
        <f>IF(ISTEXT(Data!AJ198),Data!AJ198,"")</f>
        <v>little twigs</v>
      </c>
      <c r="AM198" s="267" t="str">
        <f>IF(ISTEXT(Data!AK198),Data!AK198,"")</f>
        <v/>
      </c>
      <c r="AN198" s="267" t="str">
        <f>IF(ISTEXT(Data!AL198),Data!AL198,"")</f>
        <v/>
      </c>
      <c r="AO198" s="267" t="str">
        <f>IF(ISTEXT(Data!AM198),Data!AM198,"")</f>
        <v/>
      </c>
      <c r="AP198" s="267" t="str">
        <f>IF(ISTEXT(Data!AN198),Data!AN198,"")</f>
        <v/>
      </c>
      <c r="AQ198" s="267" t="str">
        <f>IF(ISTEXT(Data!AO198),Data!AO198,"")</f>
        <v/>
      </c>
    </row>
    <row r="199" spans="1:43" x14ac:dyDescent="0.2">
      <c r="A199" s="120" t="str">
        <f>IF(ISTEXT(Data!A199),Data!A199,"")</f>
        <v/>
      </c>
      <c r="B199" s="250">
        <f>IF(ISREF(Data!B199),Data!B199,"")</f>
        <v>35207</v>
      </c>
      <c r="C199" s="244">
        <v>0.27083333333333298</v>
      </c>
      <c r="D199" s="250">
        <f>IF(ISREF(Data!D199),Data!D199,"")</f>
        <v>35208</v>
      </c>
      <c r="E199" s="244">
        <v>0.27083333333333298</v>
      </c>
      <c r="F199" s="245" t="str">
        <f>IF(ISTEXT(Data!G199),Data!G199,"")</f>
        <v>Rain</v>
      </c>
      <c r="G199" s="247" t="str">
        <f>IF(ISTEXT(Data!H199),Data!H199,"")</f>
        <v/>
      </c>
      <c r="H199" s="246" t="str">
        <f>IF(ISTEXT(Data!I199),Data!I199,"")</f>
        <v>Insufficient Quantity</v>
      </c>
      <c r="I199" s="248" t="str">
        <f>IF(ISTEXT(Data!J199),Data!J199,"")</f>
        <v/>
      </c>
      <c r="J199" s="273">
        <f>IF(ISNUMBER(Data!K199),Data!K199,-9999.9)</f>
        <v>0.3</v>
      </c>
      <c r="K199" s="242" t="str">
        <f>IF(ISTEXT(Data!L199),Data!L199,"")</f>
        <v>V0</v>
      </c>
      <c r="L199" s="285">
        <f>IF(ISNUMBER(Data!N199),Data!N199,-9999.9)</f>
        <v>-9999.9</v>
      </c>
      <c r="M199" s="243" t="str">
        <f>IF(ISTEXT(Data!O199),Data!O199,"")</f>
        <v>M1</v>
      </c>
      <c r="N199" s="278">
        <f>IF(ISNUMBER(Data!P199),Data!P199,-9999.9)</f>
        <v>-9999.9</v>
      </c>
      <c r="O199" s="242" t="str">
        <f>IF(ISTEXT(Data!Q199),Data!Q199,"")</f>
        <v>M1</v>
      </c>
      <c r="P199" s="277">
        <f>IF(ISNUMBER(Data!R199),Data!R199,-9999.9)</f>
        <v>-9999.9</v>
      </c>
      <c r="Q199" s="243" t="str">
        <f>IF(ISTEXT(Data!S199),Data!S199,"")</f>
        <v>M1</v>
      </c>
      <c r="R199" s="278">
        <v>-9999.9</v>
      </c>
      <c r="S199" s="262" t="s">
        <v>117</v>
      </c>
      <c r="T199" s="277">
        <f>IF((Data!X199&gt;0),Data!X199*96.062/32.064,-9999.9)</f>
        <v>-9999.9</v>
      </c>
      <c r="U199" s="243" t="str">
        <f>IF(ISTEXT(Data!Y199),Data!Y199,"")</f>
        <v>M1</v>
      </c>
      <c r="V199" s="277">
        <f>IF((Data!AB199&gt;T640),Data!AB199*18.039/14.0067,-9999.9)</f>
        <v>-9999.9</v>
      </c>
      <c r="W199" s="242" t="str">
        <f>IF(ISTEXT(Data!AC199),Data!AC199,"")</f>
        <v>M1</v>
      </c>
      <c r="X199" s="277">
        <f>IF((Data!V199&gt;0),(Data!V199*62.005/14.0067),-9999.9)</f>
        <v>-9999.9</v>
      </c>
      <c r="Y199" s="243" t="str">
        <f>IF(ISTEXT(Data!W199),Data!W199,"")</f>
        <v>M1</v>
      </c>
      <c r="Z199" s="278">
        <f>IF(ISNUMBER(Data!T199),Data!T199,-9999.9)</f>
        <v>-9999.9</v>
      </c>
      <c r="AA199" s="242" t="str">
        <f>IF(ISTEXT(Data!U199),Data!U199,"")</f>
        <v>M1</v>
      </c>
      <c r="AB199" s="277">
        <f>IF(ISNUMBER(Data!AH199),Data!AH199,-9999.9)</f>
        <v>-9999.9</v>
      </c>
      <c r="AC199" s="243" t="str">
        <f>IF(ISTEXT(Data!AI199),Data!AI199,"")</f>
        <v>M1</v>
      </c>
      <c r="AD199" s="278">
        <f>IF(ISNUMBER(Data!AD199),Data!AD199,-9999.9)</f>
        <v>-9999.9</v>
      </c>
      <c r="AE199" s="242" t="str">
        <f>IF(ISTEXT(Data!AE199),Data!AE199,"")</f>
        <v>M1</v>
      </c>
      <c r="AF199" s="277">
        <f>IF(ISNUMBER(Data!AF199),Data!AF199,-9999.9)</f>
        <v>-9999.9</v>
      </c>
      <c r="AG199" s="243" t="str">
        <f>IF(ISTEXT(Data!AG199),Data!AG199,"")</f>
        <v>M1</v>
      </c>
      <c r="AH199" s="278">
        <f>IF(ISNUMBER(Data!Z199),Data!Z199,-9999.9)</f>
        <v>-9999.9</v>
      </c>
      <c r="AI199" s="242" t="str">
        <f>IF(ISTEXT(Data!AA199),Data!AA199,"")</f>
        <v>M1</v>
      </c>
      <c r="AJ199" s="277">
        <v>-9999.9</v>
      </c>
      <c r="AK199" s="261" t="s">
        <v>117</v>
      </c>
      <c r="AL199" s="267" t="str">
        <f>IF(ISTEXT(Data!AJ199),Data!AJ199,"")</f>
        <v/>
      </c>
      <c r="AM199" s="267" t="str">
        <f>IF(ISTEXT(Data!AK199),Data!AK199,"")</f>
        <v/>
      </c>
      <c r="AN199" s="267" t="str">
        <f>IF(ISTEXT(Data!AL199),Data!AL199,"")</f>
        <v/>
      </c>
      <c r="AO199" s="267" t="str">
        <f>IF(ISTEXT(Data!AM199),Data!AM199,"")</f>
        <v/>
      </c>
      <c r="AP199" s="267" t="str">
        <f>IF(ISTEXT(Data!AN199),Data!AN199,"")</f>
        <v/>
      </c>
      <c r="AQ199" s="267" t="str">
        <f>IF(ISTEXT(Data!AO199),Data!AO199,"")</f>
        <v/>
      </c>
    </row>
    <row r="200" spans="1:43" x14ac:dyDescent="0.2">
      <c r="A200" s="120" t="str">
        <f>IF(ISTEXT(Data!A200),Data!A200,"")</f>
        <v>DEU96053</v>
      </c>
      <c r="B200" s="250">
        <f>IF(ISREF(Data!B200),Data!B200,"")</f>
        <v>35208</v>
      </c>
      <c r="C200" s="244">
        <v>0.27083333333333298</v>
      </c>
      <c r="D200" s="250">
        <f>IF(ISREF(Data!D200),Data!D200,"")</f>
        <v>35209</v>
      </c>
      <c r="E200" s="244">
        <v>0.27083333333333298</v>
      </c>
      <c r="F200" s="245" t="str">
        <f>IF(ISTEXT(Data!G200),Data!G200,"")</f>
        <v>Rain</v>
      </c>
      <c r="G200" s="247" t="str">
        <f>IF(ISTEXT(Data!H200),Data!H200,"")</f>
        <v>Clean and Clear</v>
      </c>
      <c r="H200" s="246" t="str">
        <f>IF(ISTEXT(Data!I200),Data!I200,"")</f>
        <v/>
      </c>
      <c r="I200" s="248" t="str">
        <f>IF(ISTEXT(Data!J200),Data!J200,"")</f>
        <v/>
      </c>
      <c r="J200" s="273">
        <f>IF(ISNUMBER(Data!K200),Data!K200,-9999.9)</f>
        <v>0.8</v>
      </c>
      <c r="K200" s="242" t="str">
        <f>IF(ISTEXT(Data!L200),Data!L200,"")</f>
        <v>V0</v>
      </c>
      <c r="L200" s="285">
        <f>IF(ISNUMBER(Data!N200),Data!N200,-9999.9)</f>
        <v>1.0671999999999999</v>
      </c>
      <c r="M200" s="243" t="str">
        <f>IF(ISTEXT(Data!O200),Data!O200,"")</f>
        <v>V0</v>
      </c>
      <c r="N200" s="278">
        <f>IF(ISNUMBER(Data!P200),Data!P200,-9999.9)</f>
        <v>5.53</v>
      </c>
      <c r="O200" s="242" t="str">
        <f>IF(ISTEXT(Data!Q200),Data!Q200,"")</f>
        <v>V0</v>
      </c>
      <c r="P200" s="277">
        <f>IF(ISNUMBER(Data!R200),Data!R200,-9999.9)</f>
        <v>8.4</v>
      </c>
      <c r="Q200" s="243" t="str">
        <f>IF(ISTEXT(Data!S200),Data!S200,"")</f>
        <v>V0</v>
      </c>
      <c r="R200" s="278">
        <v>-9999.9</v>
      </c>
      <c r="S200" s="262" t="s">
        <v>117</v>
      </c>
      <c r="T200" s="277">
        <f>IF((Data!X200&gt;0),Data!X200*96.062/32.064,-9999.9)</f>
        <v>0.72099999999999997</v>
      </c>
      <c r="U200" s="243" t="str">
        <f>IF(ISTEXT(Data!Y200),Data!Y200,"")</f>
        <v>V0</v>
      </c>
      <c r="V200" s="277">
        <f>IF((Data!AB200&gt;T641),Data!AB200*18.039/14.0067,-9999.9)</f>
        <v>0.50896057347670243</v>
      </c>
      <c r="W200" s="242" t="str">
        <f>IF(ISTEXT(Data!AC200),Data!AC200,"")</f>
        <v>V0</v>
      </c>
      <c r="X200" s="277">
        <f>IF((Data!V200&gt;0),(Data!V200*62.005/14.0067),-9999.9)</f>
        <v>1.4950000000000001</v>
      </c>
      <c r="Y200" s="243" t="str">
        <f>IF(ISTEXT(Data!W200),Data!W200,"")</f>
        <v>V0</v>
      </c>
      <c r="Z200" s="278">
        <f>IF(ISNUMBER(Data!T200),Data!T200,-9999.9)</f>
        <v>0.126</v>
      </c>
      <c r="AA200" s="242" t="str">
        <f>IF(ISTEXT(Data!U200),Data!U200,"")</f>
        <v>V0</v>
      </c>
      <c r="AB200" s="277">
        <f>IF(ISNUMBER(Data!AH200),Data!AH200,-9999.9)</f>
        <v>0.21299999999999999</v>
      </c>
      <c r="AC200" s="243" t="str">
        <f>IF(ISTEXT(Data!AI200),Data!AI200,"")</f>
        <v>V0</v>
      </c>
      <c r="AD200" s="278">
        <f>IF(ISNUMBER(Data!AD200),Data!AD200,-9999.9)</f>
        <v>0.16400000000000001</v>
      </c>
      <c r="AE200" s="242" t="str">
        <f>IF(ISTEXT(Data!AE200),Data!AE200,"")</f>
        <v>V0</v>
      </c>
      <c r="AF200" s="277">
        <f>IF(ISNUMBER(Data!AF200),Data!AF200,-9999.9)</f>
        <v>5.1999999999999998E-2</v>
      </c>
      <c r="AG200" s="243" t="str">
        <f>IF(ISTEXT(Data!AG200),Data!AG200,"")</f>
        <v>V0</v>
      </c>
      <c r="AH200" s="278">
        <f>IF(ISNUMBER(Data!Z200),Data!Z200,-9999.9)</f>
        <v>5.3999999999999999E-2</v>
      </c>
      <c r="AI200" s="242" t="str">
        <f>IF(ISTEXT(Data!AA200),Data!AA200,"")</f>
        <v>V0</v>
      </c>
      <c r="AJ200" s="277">
        <v>-9999.9</v>
      </c>
      <c r="AK200" s="261" t="s">
        <v>117</v>
      </c>
      <c r="AL200" s="267" t="str">
        <f>IF(ISTEXT(Data!AJ200),Data!AJ200,"")</f>
        <v/>
      </c>
      <c r="AM200" s="267" t="str">
        <f>IF(ISTEXT(Data!AK200),Data!AK200,"")</f>
        <v/>
      </c>
      <c r="AN200" s="267" t="str">
        <f>IF(ISTEXT(Data!AL200),Data!AL200,"")</f>
        <v/>
      </c>
      <c r="AO200" s="267" t="str">
        <f>IF(ISTEXT(Data!AM200),Data!AM200,"")</f>
        <v/>
      </c>
      <c r="AP200" s="267" t="str">
        <f>IF(ISTEXT(Data!AN200),Data!AN200,"")</f>
        <v/>
      </c>
      <c r="AQ200" s="267" t="str">
        <f>IF(ISTEXT(Data!AO200),Data!AO200,"")</f>
        <v/>
      </c>
    </row>
    <row r="201" spans="1:43" x14ac:dyDescent="0.2">
      <c r="A201" s="120" t="str">
        <f>IF(ISTEXT(Data!A201),Data!A201,"")</f>
        <v>DEU96054</v>
      </c>
      <c r="B201" s="250">
        <f>IF(ISREF(Data!B201),Data!B201,"")</f>
        <v>35209</v>
      </c>
      <c r="C201" s="244">
        <v>0.27083333333333298</v>
      </c>
      <c r="D201" s="250">
        <f>IF(ISREF(Data!D201),Data!D201,"")</f>
        <v>35210</v>
      </c>
      <c r="E201" s="244">
        <v>0.27083333333333298</v>
      </c>
      <c r="F201" s="245" t="str">
        <f>IF(ISTEXT(Data!G201),Data!G201,"")</f>
        <v>Rain</v>
      </c>
      <c r="G201" s="247" t="str">
        <f>IF(ISTEXT(Data!H201),Data!H201,"")</f>
        <v>Clean and Clear</v>
      </c>
      <c r="H201" s="246" t="str">
        <f>IF(ISTEXT(Data!I201),Data!I201,"")</f>
        <v/>
      </c>
      <c r="I201" s="248" t="str">
        <f>IF(ISTEXT(Data!J201),Data!J201,"")</f>
        <v/>
      </c>
      <c r="J201" s="273">
        <f>IF(ISNUMBER(Data!K201),Data!K201,-9999.9)</f>
        <v>2.6</v>
      </c>
      <c r="K201" s="242" t="str">
        <f>IF(ISTEXT(Data!L201),Data!L201,"")</f>
        <v>V0</v>
      </c>
      <c r="L201" s="285">
        <f>IF(ISNUMBER(Data!N201),Data!N201,-9999.9)</f>
        <v>2.6082000000000001</v>
      </c>
      <c r="M201" s="243" t="str">
        <f>IF(ISTEXT(Data!O201),Data!O201,"")</f>
        <v>V0</v>
      </c>
      <c r="N201" s="278">
        <f>IF(ISNUMBER(Data!P201),Data!P201,-9999.9)</f>
        <v>5.29</v>
      </c>
      <c r="O201" s="242" t="str">
        <f>IF(ISTEXT(Data!Q201),Data!Q201,"")</f>
        <v>V0</v>
      </c>
      <c r="P201" s="277">
        <f>IF(ISNUMBER(Data!R201),Data!R201,-9999.9)</f>
        <v>8.5</v>
      </c>
      <c r="Q201" s="243" t="str">
        <f>IF(ISTEXT(Data!S201),Data!S201,"")</f>
        <v>V0</v>
      </c>
      <c r="R201" s="278">
        <v>-9999.9</v>
      </c>
      <c r="S201" s="262" t="s">
        <v>117</v>
      </c>
      <c r="T201" s="277">
        <f>IF((Data!X201&gt;0),Data!X201*96.062/32.064,-9999.9)</f>
        <v>0.52900000000000003</v>
      </c>
      <c r="U201" s="243" t="str">
        <f>IF(ISTEXT(Data!Y201),Data!Y201,"")</f>
        <v>V0</v>
      </c>
      <c r="V201" s="277">
        <f>IF((Data!AB201&gt;T642),Data!AB201*18.039/14.0067,-9999.9)</f>
        <v>0.28136200716845877</v>
      </c>
      <c r="W201" s="242" t="str">
        <f>IF(ISTEXT(Data!AC201),Data!AC201,"")</f>
        <v>V0</v>
      </c>
      <c r="X201" s="277">
        <f>IF((Data!V201&gt;0),(Data!V201*62.005/14.0067),-9999.9)</f>
        <v>1.738</v>
      </c>
      <c r="Y201" s="243" t="str">
        <f>IF(ISTEXT(Data!W201),Data!W201,"")</f>
        <v>V0</v>
      </c>
      <c r="Z201" s="278">
        <f>IF(ISNUMBER(Data!T201),Data!T201,-9999.9)</f>
        <v>7.6999999999999999E-2</v>
      </c>
      <c r="AA201" s="242" t="str">
        <f>IF(ISTEXT(Data!U201),Data!U201,"")</f>
        <v>V0</v>
      </c>
      <c r="AB201" s="277">
        <f>IF(ISNUMBER(Data!AH201),Data!AH201,-9999.9)</f>
        <v>0.33300000000000002</v>
      </c>
      <c r="AC201" s="243" t="str">
        <f>IF(ISTEXT(Data!AI201),Data!AI201,"")</f>
        <v>V0</v>
      </c>
      <c r="AD201" s="278">
        <f>IF(ISNUMBER(Data!AD201),Data!AD201,-9999.9)</f>
        <v>0.20100000000000001</v>
      </c>
      <c r="AE201" s="242" t="str">
        <f>IF(ISTEXT(Data!AE201),Data!AE201,"")</f>
        <v>V0</v>
      </c>
      <c r="AF201" s="277">
        <f>IF(ISNUMBER(Data!AF201),Data!AF201,-9999.9)</f>
        <v>6.7000000000000004E-2</v>
      </c>
      <c r="AG201" s="243" t="str">
        <f>IF(ISTEXT(Data!AG201),Data!AG201,"")</f>
        <v>V0</v>
      </c>
      <c r="AH201" s="278">
        <f>IF(ISNUMBER(Data!Z201),Data!Z201,-9999.9)</f>
        <v>3.5999999999999997E-2</v>
      </c>
      <c r="AI201" s="242" t="str">
        <f>IF(ISTEXT(Data!AA201),Data!AA201,"")</f>
        <v>V0</v>
      </c>
      <c r="AJ201" s="277">
        <v>-9999.9</v>
      </c>
      <c r="AK201" s="261" t="s">
        <v>117</v>
      </c>
      <c r="AL201" s="267" t="str">
        <f>IF(ISTEXT(Data!AJ201),Data!AJ201,"")</f>
        <v/>
      </c>
      <c r="AM201" s="267" t="str">
        <f>IF(ISTEXT(Data!AK201),Data!AK201,"")</f>
        <v/>
      </c>
      <c r="AN201" s="267" t="str">
        <f>IF(ISTEXT(Data!AL201),Data!AL201,"")</f>
        <v/>
      </c>
      <c r="AO201" s="267" t="str">
        <f>IF(ISTEXT(Data!AM201),Data!AM201,"")</f>
        <v/>
      </c>
      <c r="AP201" s="267" t="str">
        <f>IF(ISTEXT(Data!AN201),Data!AN201,"")</f>
        <v/>
      </c>
      <c r="AQ201" s="267" t="str">
        <f>IF(ISTEXT(Data!AO201),Data!AO201,"")</f>
        <v/>
      </c>
    </row>
    <row r="202" spans="1:43" x14ac:dyDescent="0.2">
      <c r="A202" s="120" t="str">
        <f>IF(ISTEXT(Data!A202),Data!A202,"")</f>
        <v>DEU96055</v>
      </c>
      <c r="B202" s="250">
        <f>IF(ISREF(Data!B202),Data!B202,"")</f>
        <v>35210</v>
      </c>
      <c r="C202" s="244">
        <v>0.27083333333333298</v>
      </c>
      <c r="D202" s="250">
        <f>IF(ISREF(Data!D202),Data!D202,"")</f>
        <v>35211</v>
      </c>
      <c r="E202" s="244">
        <v>0.27083333333333298</v>
      </c>
      <c r="F202" s="245" t="str">
        <f>IF(ISTEXT(Data!G202),Data!G202,"")</f>
        <v>Rain</v>
      </c>
      <c r="G202" s="247" t="str">
        <f>IF(ISTEXT(Data!H202),Data!H202,"")</f>
        <v>Clean and Clear</v>
      </c>
      <c r="H202" s="246" t="str">
        <f>IF(ISTEXT(Data!I202),Data!I202,"")</f>
        <v/>
      </c>
      <c r="I202" s="248" t="str">
        <f>IF(ISTEXT(Data!J202),Data!J202,"")</f>
        <v/>
      </c>
      <c r="J202" s="273">
        <f>IF(ISNUMBER(Data!K202),Data!K202,-9999.9)</f>
        <v>12.4</v>
      </c>
      <c r="K202" s="242" t="str">
        <f>IF(ISTEXT(Data!L202),Data!L202,"")</f>
        <v>V0</v>
      </c>
      <c r="L202" s="285">
        <f>IF(ISNUMBER(Data!N202),Data!N202,-9999.9)</f>
        <v>12.240600000000001</v>
      </c>
      <c r="M202" s="243" t="str">
        <f>IF(ISTEXT(Data!O202),Data!O202,"")</f>
        <v>V0</v>
      </c>
      <c r="N202" s="278">
        <f>IF(ISNUMBER(Data!P202),Data!P202,-9999.9)</f>
        <v>6.18</v>
      </c>
      <c r="O202" s="242" t="str">
        <f>IF(ISTEXT(Data!Q202),Data!Q202,"")</f>
        <v>V0</v>
      </c>
      <c r="P202" s="277">
        <f>IF(ISNUMBER(Data!R202),Data!R202,-9999.9)</f>
        <v>8.4</v>
      </c>
      <c r="Q202" s="243" t="str">
        <f>IF(ISTEXT(Data!S202),Data!S202,"")</f>
        <v>V0</v>
      </c>
      <c r="R202" s="278">
        <v>-9999.9</v>
      </c>
      <c r="S202" s="262" t="s">
        <v>117</v>
      </c>
      <c r="T202" s="277">
        <f>IF((Data!X202&gt;0),Data!X202*96.062/32.064,-9999.9)</f>
        <v>0.88600000000000001</v>
      </c>
      <c r="U202" s="243" t="str">
        <f>IF(ISTEXT(Data!Y202),Data!Y202,"")</f>
        <v>V4</v>
      </c>
      <c r="V202" s="277">
        <f>IF((Data!AB202&gt;T643),Data!AB202*18.039/14.0067,-9999.9)</f>
        <v>0.86111111111111105</v>
      </c>
      <c r="W202" s="242" t="str">
        <f>IF(ISTEXT(Data!AC202),Data!AC202,"")</f>
        <v>V4</v>
      </c>
      <c r="X202" s="277">
        <f>IF((Data!V202&gt;0),(Data!V202*62.005/14.0067),-9999.9)</f>
        <v>0.79200000000000004</v>
      </c>
      <c r="Y202" s="243" t="str">
        <f>IF(ISTEXT(Data!W202),Data!W202,"")</f>
        <v>V4</v>
      </c>
      <c r="Z202" s="278">
        <f>IF(ISNUMBER(Data!T202),Data!T202,-9999.9)</f>
        <v>4.3999999999999997E-2</v>
      </c>
      <c r="AA202" s="242" t="str">
        <f>IF(ISTEXT(Data!U202),Data!U202,"")</f>
        <v>V4</v>
      </c>
      <c r="AB202" s="277">
        <f>IF(ISNUMBER(Data!AH202),Data!AH202,-9999.9)</f>
        <v>0.129</v>
      </c>
      <c r="AC202" s="243" t="str">
        <f>IF(ISTEXT(Data!AI202),Data!AI202,"")</f>
        <v>V4</v>
      </c>
      <c r="AD202" s="278">
        <f>IF(ISNUMBER(Data!AD202),Data!AD202,-9999.9)</f>
        <v>0.11899999999999999</v>
      </c>
      <c r="AE202" s="242" t="str">
        <f>IF(ISTEXT(Data!AE202),Data!AE202,"")</f>
        <v>V4</v>
      </c>
      <c r="AF202" s="277">
        <f>IF(ISNUMBER(Data!AF202),Data!AF202,-9999.9)</f>
        <v>3.1E-2</v>
      </c>
      <c r="AG202" s="243" t="str">
        <f>IF(ISTEXT(Data!AG202),Data!AG202,"")</f>
        <v>V4</v>
      </c>
      <c r="AH202" s="278">
        <f>IF(ISNUMBER(Data!Z202),Data!Z202,-9999.9)</f>
        <v>2.9000000000000001E-2</v>
      </c>
      <c r="AI202" s="242" t="str">
        <f>IF(ISTEXT(Data!AA202),Data!AA202,"")</f>
        <v>V4</v>
      </c>
      <c r="AJ202" s="277">
        <v>-9999.9</v>
      </c>
      <c r="AK202" s="261" t="s">
        <v>117</v>
      </c>
      <c r="AL202" s="267" t="str">
        <f>IF(ISTEXT(Data!AJ202),Data!AJ202,"")</f>
        <v/>
      </c>
      <c r="AM202" s="267" t="str">
        <f>IF(ISTEXT(Data!AK202),Data!AK202,"")</f>
        <v/>
      </c>
      <c r="AN202" s="267" t="str">
        <f>IF(ISTEXT(Data!AL202),Data!AL202,"")</f>
        <v/>
      </c>
      <c r="AO202" s="267" t="str">
        <f>IF(ISTEXT(Data!AM202),Data!AM202,"")</f>
        <v/>
      </c>
      <c r="AP202" s="267" t="str">
        <f>IF(ISTEXT(Data!AN202),Data!AN202,"")</f>
        <v/>
      </c>
      <c r="AQ202" s="267" t="str">
        <f>IF(ISTEXT(Data!AO202),Data!AO202,"")</f>
        <v/>
      </c>
    </row>
    <row r="203" spans="1:43" x14ac:dyDescent="0.2">
      <c r="A203" s="120" t="str">
        <f>IF(ISTEXT(Data!A203),Data!A203,"")</f>
        <v>DEU96056</v>
      </c>
      <c r="B203" s="250">
        <f>IF(ISREF(Data!B203),Data!B203,"")</f>
        <v>35211</v>
      </c>
      <c r="C203" s="244">
        <v>0.27083333333333298</v>
      </c>
      <c r="D203" s="250">
        <f>IF(ISREF(Data!D203),Data!D203,"")</f>
        <v>35212</v>
      </c>
      <c r="E203" s="244">
        <v>0.27083333333333298</v>
      </c>
      <c r="F203" s="245" t="str">
        <f>IF(ISTEXT(Data!G203),Data!G203,"")</f>
        <v>Rain</v>
      </c>
      <c r="G203" s="247" t="str">
        <f>IF(ISTEXT(Data!H203),Data!H203,"")</f>
        <v>Clean and Clear</v>
      </c>
      <c r="H203" s="246" t="str">
        <f>IF(ISTEXT(Data!I203),Data!I203,"")</f>
        <v/>
      </c>
      <c r="I203" s="248" t="str">
        <f>IF(ISTEXT(Data!J203),Data!J203,"")</f>
        <v/>
      </c>
      <c r="J203" s="273">
        <f>IF(ISNUMBER(Data!K203),Data!K203,-9999.9)</f>
        <v>11.3</v>
      </c>
      <c r="K203" s="242" t="str">
        <f>IF(ISTEXT(Data!L203),Data!L203,"")</f>
        <v>V0</v>
      </c>
      <c r="L203" s="285">
        <f>IF(ISNUMBER(Data!N203),Data!N203,-9999.9)</f>
        <v>11.0814</v>
      </c>
      <c r="M203" s="243" t="str">
        <f>IF(ISTEXT(Data!O203),Data!O203,"")</f>
        <v>V0</v>
      </c>
      <c r="N203" s="278">
        <f>IF(ISNUMBER(Data!P203),Data!P203,-9999.9)</f>
        <v>5.35</v>
      </c>
      <c r="O203" s="242" t="str">
        <f>IF(ISTEXT(Data!Q203),Data!Q203,"")</f>
        <v>V0</v>
      </c>
      <c r="P203" s="277">
        <f>IF(ISNUMBER(Data!R203),Data!R203,-9999.9)</f>
        <v>3.4</v>
      </c>
      <c r="Q203" s="243" t="str">
        <f>IF(ISTEXT(Data!S203),Data!S203,"")</f>
        <v>V0</v>
      </c>
      <c r="R203" s="278">
        <v>-9999.9</v>
      </c>
      <c r="S203" s="262" t="s">
        <v>117</v>
      </c>
      <c r="T203" s="277">
        <f>IF((Data!X203&gt;0),Data!X203*96.062/32.064,-9999.9)</f>
        <v>0.12400000000000001</v>
      </c>
      <c r="U203" s="243" t="str">
        <f>IF(ISTEXT(Data!Y203),Data!Y203,"")</f>
        <v>V0</v>
      </c>
      <c r="V203" s="277">
        <f>IF((Data!AB203&gt;T644),Data!AB203*18.039/14.0067,-9999.9)</f>
        <v>1.2544802867383511E-2</v>
      </c>
      <c r="W203" s="242" t="str">
        <f>IF(ISTEXT(Data!AC203),Data!AC203,"")</f>
        <v>V0</v>
      </c>
      <c r="X203" s="277">
        <f>IF((Data!V203&gt;0),(Data!V203*62.005/14.0067),-9999.9)</f>
        <v>0.25700000000000001</v>
      </c>
      <c r="Y203" s="243" t="str">
        <f>IF(ISTEXT(Data!W203),Data!W203,"")</f>
        <v>V0</v>
      </c>
      <c r="Z203" s="278">
        <f>IF(ISNUMBER(Data!T203),Data!T203,-9999.9)</f>
        <v>2.7E-2</v>
      </c>
      <c r="AA203" s="242" t="str">
        <f>IF(ISTEXT(Data!U203),Data!U203,"")</f>
        <v>V0</v>
      </c>
      <c r="AB203" s="277">
        <f>IF(ISNUMBER(Data!AH203),Data!AH203,-9999.9)</f>
        <v>8.5999999999999993E-2</v>
      </c>
      <c r="AC203" s="243" t="str">
        <f>IF(ISTEXT(Data!AI203),Data!AI203,"")</f>
        <v>V0</v>
      </c>
      <c r="AD203" s="278">
        <f>IF(ISNUMBER(Data!AD203),Data!AD203,-9999.9)</f>
        <v>0.14399999999999999</v>
      </c>
      <c r="AE203" s="242" t="str">
        <f>IF(ISTEXT(Data!AE203),Data!AE203,"")</f>
        <v>V0</v>
      </c>
      <c r="AF203" s="277">
        <f>IF(ISNUMBER(Data!AF203),Data!AF203,-9999.9)</f>
        <v>0.02</v>
      </c>
      <c r="AG203" s="243" t="str">
        <f>IF(ISTEXT(Data!AG203),Data!AG203,"")</f>
        <v>V0</v>
      </c>
      <c r="AH203" s="278">
        <f>IF(ISNUMBER(Data!Z203),Data!Z203,-9999.9)</f>
        <v>1.4999999999999999E-2</v>
      </c>
      <c r="AI203" s="242" t="str">
        <f>IF(ISTEXT(Data!AA203),Data!AA203,"")</f>
        <v>V0</v>
      </c>
      <c r="AJ203" s="277">
        <v>-9999.9</v>
      </c>
      <c r="AK203" s="261" t="s">
        <v>117</v>
      </c>
      <c r="AL203" s="267" t="str">
        <f>IF(ISTEXT(Data!AJ203),Data!AJ203,"")</f>
        <v/>
      </c>
      <c r="AM203" s="267" t="str">
        <f>IF(ISTEXT(Data!AK203),Data!AK203,"")</f>
        <v/>
      </c>
      <c r="AN203" s="267" t="str">
        <f>IF(ISTEXT(Data!AL203),Data!AL203,"")</f>
        <v/>
      </c>
      <c r="AO203" s="267" t="str">
        <f>IF(ISTEXT(Data!AM203),Data!AM203,"")</f>
        <v/>
      </c>
      <c r="AP203" s="267" t="str">
        <f>IF(ISTEXT(Data!AN203),Data!AN203,"")</f>
        <v/>
      </c>
      <c r="AQ203" s="267" t="str">
        <f>IF(ISTEXT(Data!AO203),Data!AO203,"")</f>
        <v/>
      </c>
    </row>
    <row r="204" spans="1:43" x14ac:dyDescent="0.2">
      <c r="A204" s="120" t="str">
        <f>IF(ISTEXT(Data!A204),Data!A204,"")</f>
        <v>DEU96057</v>
      </c>
      <c r="B204" s="250">
        <f>IF(ISREF(Data!B204),Data!B204,"")</f>
        <v>35212</v>
      </c>
      <c r="C204" s="244">
        <v>0.27083333333333298</v>
      </c>
      <c r="D204" s="250">
        <f>IF(ISREF(Data!D204),Data!D204,"")</f>
        <v>35213</v>
      </c>
      <c r="E204" s="244">
        <v>0.27083333333333298</v>
      </c>
      <c r="F204" s="245" t="str">
        <f>IF(ISTEXT(Data!G204),Data!G204,"")</f>
        <v>Rain</v>
      </c>
      <c r="G204" s="247" t="str">
        <f>IF(ISTEXT(Data!H204),Data!H204,"")</f>
        <v/>
      </c>
      <c r="H204" s="246" t="str">
        <f>IF(ISTEXT(Data!I204),Data!I204,"")</f>
        <v/>
      </c>
      <c r="I204" s="248" t="str">
        <f>IF(ISTEXT(Data!J204),Data!J204,"")</f>
        <v/>
      </c>
      <c r="J204" s="273">
        <f>IF(ISNUMBER(Data!K204),Data!K204,-9999.9)</f>
        <v>17.5</v>
      </c>
      <c r="K204" s="242" t="str">
        <f>IF(ISTEXT(Data!L204),Data!L204,"")</f>
        <v>V0</v>
      </c>
      <c r="L204" s="285">
        <f>IF(ISNUMBER(Data!N204),Data!N204,-9999.9)</f>
        <v>17.2822</v>
      </c>
      <c r="M204" s="243" t="str">
        <f>IF(ISTEXT(Data!O204),Data!O204,"")</f>
        <v>V0</v>
      </c>
      <c r="N204" s="278">
        <f>IF(ISNUMBER(Data!P204),Data!P204,-9999.9)</f>
        <v>5.35</v>
      </c>
      <c r="O204" s="242" t="str">
        <f>IF(ISTEXT(Data!Q204),Data!Q204,"")</f>
        <v>V0</v>
      </c>
      <c r="P204" s="277">
        <f>IF(ISNUMBER(Data!R204),Data!R204,-9999.9)</f>
        <v>5.5</v>
      </c>
      <c r="Q204" s="243" t="str">
        <f>IF(ISTEXT(Data!S204),Data!S204,"")</f>
        <v>V0</v>
      </c>
      <c r="R204" s="278">
        <v>-9999.9</v>
      </c>
      <c r="S204" s="262" t="s">
        <v>117</v>
      </c>
      <c r="T204" s="277">
        <f>IF((Data!X204&gt;0),Data!X204*96.062/32.064,-9999.9)</f>
        <v>0.49</v>
      </c>
      <c r="U204" s="243" t="str">
        <f>IF(ISTEXT(Data!Y204),Data!Y204,"")</f>
        <v>V0</v>
      </c>
      <c r="V204" s="277">
        <f>IF((Data!AB204&gt;T645),Data!AB204*18.039/14.0067,-9999.9)</f>
        <v>0.28405017921146952</v>
      </c>
      <c r="W204" s="242" t="str">
        <f>IF(ISTEXT(Data!AC204),Data!AC204,"")</f>
        <v>V0</v>
      </c>
      <c r="X204" s="277">
        <f>IF((Data!V204&gt;0),(Data!V204*62.005/14.0067),-9999.9)</f>
        <v>0.63300000000000001</v>
      </c>
      <c r="Y204" s="243" t="str">
        <f>IF(ISTEXT(Data!W204),Data!W204,"")</f>
        <v>V0</v>
      </c>
      <c r="Z204" s="278">
        <f>IF(ISNUMBER(Data!T204),Data!T204,-9999.9)</f>
        <v>4.9000000000000002E-2</v>
      </c>
      <c r="AA204" s="242" t="str">
        <f>IF(ISTEXT(Data!U204),Data!U204,"")</f>
        <v>V0</v>
      </c>
      <c r="AB204" s="277">
        <f>IF(ISNUMBER(Data!AH204),Data!AH204,-9999.9)</f>
        <v>7.4999999999999997E-2</v>
      </c>
      <c r="AC204" s="243" t="str">
        <f>IF(ISTEXT(Data!AI204),Data!AI204,"")</f>
        <v>V0</v>
      </c>
      <c r="AD204" s="278">
        <f>IF(ISNUMBER(Data!AD204),Data!AD204,-9999.9)</f>
        <v>8.5000000000000006E-2</v>
      </c>
      <c r="AE204" s="242" t="str">
        <f>IF(ISTEXT(Data!AE204),Data!AE204,"")</f>
        <v>V0</v>
      </c>
      <c r="AF204" s="277">
        <f>IF(ISNUMBER(Data!AF204),Data!AF204,-9999.9)</f>
        <v>1.7000000000000001E-2</v>
      </c>
      <c r="AG204" s="243" t="str">
        <f>IF(ISTEXT(Data!AG204),Data!AG204,"")</f>
        <v>V0</v>
      </c>
      <c r="AH204" s="278">
        <f>IF(ISNUMBER(Data!Z204),Data!Z204,-9999.9)</f>
        <v>2.8000000000000001E-2</v>
      </c>
      <c r="AI204" s="242" t="str">
        <f>IF(ISTEXT(Data!AA204),Data!AA204,"")</f>
        <v>V0</v>
      </c>
      <c r="AJ204" s="277">
        <v>-9999.9</v>
      </c>
      <c r="AK204" s="261" t="s">
        <v>117</v>
      </c>
      <c r="AL204" s="267" t="str">
        <f>IF(ISTEXT(Data!AJ204),Data!AJ204,"")</f>
        <v>little twigs</v>
      </c>
      <c r="AM204" s="267" t="str">
        <f>IF(ISTEXT(Data!AK204),Data!AK204,"")</f>
        <v/>
      </c>
      <c r="AN204" s="267" t="str">
        <f>IF(ISTEXT(Data!AL204),Data!AL204,"")</f>
        <v/>
      </c>
      <c r="AO204" s="267" t="str">
        <f>IF(ISTEXT(Data!AM204),Data!AM204,"")</f>
        <v/>
      </c>
      <c r="AP204" s="267" t="str">
        <f>IF(ISTEXT(Data!AN204),Data!AN204,"")</f>
        <v/>
      </c>
      <c r="AQ204" s="267" t="str">
        <f>IF(ISTEXT(Data!AO204),Data!AO204,"")</f>
        <v/>
      </c>
    </row>
    <row r="205" spans="1:43" x14ac:dyDescent="0.2">
      <c r="A205" s="120" t="str">
        <f>IF(ISTEXT(Data!A205),Data!A205,"")</f>
        <v>DEU96058</v>
      </c>
      <c r="B205" s="250">
        <f>IF(ISREF(Data!B205),Data!B205,"")</f>
        <v>35213</v>
      </c>
      <c r="C205" s="244">
        <v>0.27083333333333298</v>
      </c>
      <c r="D205" s="250">
        <f>IF(ISREF(Data!D205),Data!D205,"")</f>
        <v>35214</v>
      </c>
      <c r="E205" s="244">
        <v>0.27083333333333298</v>
      </c>
      <c r="F205" s="245" t="str">
        <f>IF(ISTEXT(Data!G205),Data!G205,"")</f>
        <v>Rain</v>
      </c>
      <c r="G205" s="247" t="str">
        <f>IF(ISTEXT(Data!H205),Data!H205,"")</f>
        <v>Clean and Clear</v>
      </c>
      <c r="H205" s="246" t="str">
        <f>IF(ISTEXT(Data!I205),Data!I205,"")</f>
        <v/>
      </c>
      <c r="I205" s="248" t="str">
        <f>IF(ISTEXT(Data!J205),Data!J205,"")</f>
        <v/>
      </c>
      <c r="J205" s="273">
        <f>IF(ISNUMBER(Data!K205),Data!K205,-9999.9)</f>
        <v>0.3</v>
      </c>
      <c r="K205" s="242" t="str">
        <f>IF(ISTEXT(Data!L205),Data!L205,"")</f>
        <v>V0</v>
      </c>
      <c r="L205" s="285">
        <f>IF(ISNUMBER(Data!N205),Data!N205,-9999.9)</f>
        <v>0.27829999999999999</v>
      </c>
      <c r="M205" s="243" t="str">
        <f>IF(ISTEXT(Data!O205),Data!O205,"")</f>
        <v>V0</v>
      </c>
      <c r="N205" s="278">
        <f>IF(ISNUMBER(Data!P205),Data!P205,-9999.9)</f>
        <v>4.9400000000000004</v>
      </c>
      <c r="O205" s="242" t="str">
        <f>IF(ISTEXT(Data!Q205),Data!Q205,"")</f>
        <v>V0</v>
      </c>
      <c r="P205" s="277">
        <f>IF(ISNUMBER(Data!R205),Data!R205,-9999.9)</f>
        <v>13</v>
      </c>
      <c r="Q205" s="243" t="str">
        <f>IF(ISTEXT(Data!S205),Data!S205,"")</f>
        <v>V0</v>
      </c>
      <c r="R205" s="278">
        <v>-9999.9</v>
      </c>
      <c r="S205" s="262" t="s">
        <v>117</v>
      </c>
      <c r="T205" s="277">
        <f>IF((Data!X205&gt;0),Data!X205*96.062/32.064,-9999.9)</f>
        <v>1.198</v>
      </c>
      <c r="U205" s="243" t="str">
        <f>IF(ISTEXT(Data!Y205),Data!Y205,"")</f>
        <v>V0</v>
      </c>
      <c r="V205" s="277">
        <f>IF((Data!AB205&gt;T646),Data!AB205*18.039/14.0067,-9999.9)</f>
        <v>0.64157706093189959</v>
      </c>
      <c r="W205" s="242" t="str">
        <f>IF(ISTEXT(Data!AC205),Data!AC205,"")</f>
        <v>V0</v>
      </c>
      <c r="X205" s="277">
        <f>IF((Data!V205&gt;0),(Data!V205*62.005/14.0067),-9999.9)</f>
        <v>1.5409999999999999</v>
      </c>
      <c r="Y205" s="243" t="str">
        <f>IF(ISTEXT(Data!W205),Data!W205,"")</f>
        <v>V0</v>
      </c>
      <c r="Z205" s="278">
        <f>IF(ISNUMBER(Data!T205),Data!T205,-9999.9)</f>
        <v>0.17299999999999999</v>
      </c>
      <c r="AA205" s="242" t="str">
        <f>IF(ISTEXT(Data!U205),Data!U205,"")</f>
        <v>V0</v>
      </c>
      <c r="AB205" s="277">
        <f>IF(ISNUMBER(Data!AH205),Data!AH205,-9999.9)</f>
        <v>0.13700000000000001</v>
      </c>
      <c r="AC205" s="243" t="str">
        <f>IF(ISTEXT(Data!AI205),Data!AI205,"")</f>
        <v>V0</v>
      </c>
      <c r="AD205" s="278">
        <f>IF(ISNUMBER(Data!AD205),Data!AD205,-9999.9)</f>
        <v>0.124</v>
      </c>
      <c r="AE205" s="242" t="str">
        <f>IF(ISTEXT(Data!AE205),Data!AE205,"")</f>
        <v>V0</v>
      </c>
      <c r="AF205" s="277">
        <f>IF(ISNUMBER(Data!AF205),Data!AF205,-9999.9)</f>
        <v>0.03</v>
      </c>
      <c r="AG205" s="243" t="str">
        <f>IF(ISTEXT(Data!AG205),Data!AG205,"")</f>
        <v>V0</v>
      </c>
      <c r="AH205" s="278">
        <f>IF(ISNUMBER(Data!Z205),Data!Z205,-9999.9)</f>
        <v>6.6000000000000003E-2</v>
      </c>
      <c r="AI205" s="242" t="str">
        <f>IF(ISTEXT(Data!AA205),Data!AA205,"")</f>
        <v>V0</v>
      </c>
      <c r="AJ205" s="277">
        <v>-9999.9</v>
      </c>
      <c r="AK205" s="261" t="s">
        <v>117</v>
      </c>
      <c r="AL205" s="267" t="str">
        <f>IF(ISTEXT(Data!AJ205),Data!AJ205,"")</f>
        <v/>
      </c>
      <c r="AM205" s="267" t="str">
        <f>IF(ISTEXT(Data!AK205),Data!AK205,"")</f>
        <v/>
      </c>
      <c r="AN205" s="267" t="str">
        <f>IF(ISTEXT(Data!AL205),Data!AL205,"")</f>
        <v/>
      </c>
      <c r="AO205" s="267" t="str">
        <f>IF(ISTEXT(Data!AM205),Data!AM205,"")</f>
        <v/>
      </c>
      <c r="AP205" s="267" t="str">
        <f>IF(ISTEXT(Data!AN205),Data!AN205,"")</f>
        <v/>
      </c>
      <c r="AQ205" s="267" t="str">
        <f>IF(ISTEXT(Data!AO205),Data!AO205,"")</f>
        <v/>
      </c>
    </row>
    <row r="206" spans="1:43" x14ac:dyDescent="0.2">
      <c r="A206" s="120" t="str">
        <f>IF(ISTEXT(Data!A206),Data!A206,"")</f>
        <v/>
      </c>
      <c r="B206" s="250">
        <f>IF(ISREF(Data!B206),Data!B206,"")</f>
        <v>35214</v>
      </c>
      <c r="C206" s="244">
        <v>0.27083333333333298</v>
      </c>
      <c r="D206" s="250">
        <f>IF(ISREF(Data!D206),Data!D206,"")</f>
        <v>35215</v>
      </c>
      <c r="E206" s="244">
        <v>0.27083333333333298</v>
      </c>
      <c r="F206" s="245" t="str">
        <f>IF(ISTEXT(Data!G206),Data!G206,"")</f>
        <v>No Precipitation Occurred</v>
      </c>
      <c r="G206" s="247" t="str">
        <f>IF(ISTEXT(Data!H206),Data!H206,"")</f>
        <v/>
      </c>
      <c r="H206" s="246" t="str">
        <f>IF(ISTEXT(Data!I206),Data!I206,"")</f>
        <v/>
      </c>
      <c r="I206" s="248" t="str">
        <f>IF(ISTEXT(Data!J206),Data!J206,"")</f>
        <v/>
      </c>
      <c r="J206" s="273">
        <f>IF(ISNUMBER(Data!K206),Data!K206,-9999.9)</f>
        <v>-9999.9</v>
      </c>
      <c r="K206" s="242" t="str">
        <f>IF(ISTEXT(Data!L206),Data!L206,"")</f>
        <v>M1</v>
      </c>
      <c r="L206" s="285">
        <f>IF(ISNUMBER(Data!N206),Data!N206,-9999.9)</f>
        <v>-9999.9</v>
      </c>
      <c r="M206" s="243" t="str">
        <f>IF(ISTEXT(Data!O206),Data!O206,"")</f>
        <v>M1</v>
      </c>
      <c r="N206" s="278">
        <f>IF(ISNUMBER(Data!P206),Data!P206,-9999.9)</f>
        <v>-9999.9</v>
      </c>
      <c r="O206" s="242" t="str">
        <f>IF(ISTEXT(Data!Q206),Data!Q206,"")</f>
        <v>M1</v>
      </c>
      <c r="P206" s="277">
        <f>IF(ISNUMBER(Data!R206),Data!R206,-9999.9)</f>
        <v>-9999.9</v>
      </c>
      <c r="Q206" s="243" t="str">
        <f>IF(ISTEXT(Data!S206),Data!S206,"")</f>
        <v>M1</v>
      </c>
      <c r="R206" s="278">
        <v>-9999.9</v>
      </c>
      <c r="S206" s="262" t="s">
        <v>117</v>
      </c>
      <c r="T206" s="277">
        <f>IF((Data!X206&gt;0),Data!X206*96.062/32.064,-9999.9)</f>
        <v>-9999.9</v>
      </c>
      <c r="U206" s="243" t="str">
        <f>IF(ISTEXT(Data!Y206),Data!Y206,"")</f>
        <v>M1</v>
      </c>
      <c r="V206" s="277">
        <f>IF((Data!AB206&gt;T647),Data!AB206*18.039/14.0067,-9999.9)</f>
        <v>-9999.9</v>
      </c>
      <c r="W206" s="242" t="str">
        <f>IF(ISTEXT(Data!AC206),Data!AC206,"")</f>
        <v>M1</v>
      </c>
      <c r="X206" s="277">
        <f>IF((Data!V206&gt;0),(Data!V206*62.005/14.0067),-9999.9)</f>
        <v>-9999.9</v>
      </c>
      <c r="Y206" s="243" t="str">
        <f>IF(ISTEXT(Data!W206),Data!W206,"")</f>
        <v>M1</v>
      </c>
      <c r="Z206" s="278">
        <f>IF(ISNUMBER(Data!T206),Data!T206,-9999.9)</f>
        <v>-9999.9</v>
      </c>
      <c r="AA206" s="242" t="str">
        <f>IF(ISTEXT(Data!U206),Data!U206,"")</f>
        <v>M1</v>
      </c>
      <c r="AB206" s="277">
        <f>IF(ISNUMBER(Data!AH206),Data!AH206,-9999.9)</f>
        <v>-9999.9</v>
      </c>
      <c r="AC206" s="243" t="str">
        <f>IF(ISTEXT(Data!AI206),Data!AI206,"")</f>
        <v>M1</v>
      </c>
      <c r="AD206" s="278">
        <f>IF(ISNUMBER(Data!AD206),Data!AD206,-9999.9)</f>
        <v>-9999.9</v>
      </c>
      <c r="AE206" s="242" t="str">
        <f>IF(ISTEXT(Data!AE206),Data!AE206,"")</f>
        <v>M1</v>
      </c>
      <c r="AF206" s="277">
        <f>IF(ISNUMBER(Data!AF206),Data!AF206,-9999.9)</f>
        <v>-9999.9</v>
      </c>
      <c r="AG206" s="243" t="str">
        <f>IF(ISTEXT(Data!AG206),Data!AG206,"")</f>
        <v>M1</v>
      </c>
      <c r="AH206" s="278">
        <f>IF(ISNUMBER(Data!Z206),Data!Z206,-9999.9)</f>
        <v>-9999.9</v>
      </c>
      <c r="AI206" s="242" t="str">
        <f>IF(ISTEXT(Data!AA206),Data!AA206,"")</f>
        <v>M1</v>
      </c>
      <c r="AJ206" s="277">
        <v>-9999.9</v>
      </c>
      <c r="AK206" s="261" t="s">
        <v>117</v>
      </c>
      <c r="AL206" s="267" t="str">
        <f>IF(ISTEXT(Data!AJ206),Data!AJ206,"")</f>
        <v/>
      </c>
      <c r="AM206" s="267" t="str">
        <f>IF(ISTEXT(Data!AK206),Data!AK206,"")</f>
        <v/>
      </c>
      <c r="AN206" s="267" t="str">
        <f>IF(ISTEXT(Data!AL206),Data!AL206,"")</f>
        <v/>
      </c>
      <c r="AO206" s="267" t="str">
        <f>IF(ISTEXT(Data!AM206),Data!AM206,"")</f>
        <v/>
      </c>
      <c r="AP206" s="267" t="str">
        <f>IF(ISTEXT(Data!AN206),Data!AN206,"")</f>
        <v/>
      </c>
      <c r="AQ206" s="267" t="str">
        <f>IF(ISTEXT(Data!AO206),Data!AO206,"")</f>
        <v/>
      </c>
    </row>
    <row r="207" spans="1:43" x14ac:dyDescent="0.2">
      <c r="A207" s="120" t="str">
        <f>IF(ISTEXT(Data!A207),Data!A207,"")</f>
        <v/>
      </c>
      <c r="B207" s="250">
        <f>IF(ISREF(Data!B207),Data!B207,"")</f>
        <v>35215</v>
      </c>
      <c r="C207" s="244">
        <v>0.27083333333333298</v>
      </c>
      <c r="D207" s="250">
        <f>IF(ISREF(Data!D207),Data!D207,"")</f>
        <v>35216</v>
      </c>
      <c r="E207" s="244">
        <v>0.27083333333333298</v>
      </c>
      <c r="F207" s="245" t="str">
        <f>IF(ISTEXT(Data!G207),Data!G207,"")</f>
        <v>No Precipitation Occurred</v>
      </c>
      <c r="G207" s="247" t="str">
        <f>IF(ISTEXT(Data!H207),Data!H207,"")</f>
        <v/>
      </c>
      <c r="H207" s="246" t="str">
        <f>IF(ISTEXT(Data!I207),Data!I207,"")</f>
        <v/>
      </c>
      <c r="I207" s="248" t="str">
        <f>IF(ISTEXT(Data!J207),Data!J207,"")</f>
        <v/>
      </c>
      <c r="J207" s="273">
        <f>IF(ISNUMBER(Data!K207),Data!K207,-9999.9)</f>
        <v>-9999.9</v>
      </c>
      <c r="K207" s="242" t="str">
        <f>IF(ISTEXT(Data!L207),Data!L207,"")</f>
        <v>M1</v>
      </c>
      <c r="L207" s="285">
        <f>IF(ISNUMBER(Data!N207),Data!N207,-9999.9)</f>
        <v>-9999.9</v>
      </c>
      <c r="M207" s="243" t="str">
        <f>IF(ISTEXT(Data!O207),Data!O207,"")</f>
        <v>M1</v>
      </c>
      <c r="N207" s="278">
        <f>IF(ISNUMBER(Data!P207),Data!P207,-9999.9)</f>
        <v>-9999.9</v>
      </c>
      <c r="O207" s="242" t="str">
        <f>IF(ISTEXT(Data!Q207),Data!Q207,"")</f>
        <v>M1</v>
      </c>
      <c r="P207" s="277">
        <f>IF(ISNUMBER(Data!R207),Data!R207,-9999.9)</f>
        <v>-9999.9</v>
      </c>
      <c r="Q207" s="243" t="str">
        <f>IF(ISTEXT(Data!S207),Data!S207,"")</f>
        <v>M1</v>
      </c>
      <c r="R207" s="278">
        <v>-9999.9</v>
      </c>
      <c r="S207" s="262" t="s">
        <v>117</v>
      </c>
      <c r="T207" s="277">
        <f>IF((Data!X207&gt;0),Data!X207*96.062/32.064,-9999.9)</f>
        <v>-9999.9</v>
      </c>
      <c r="U207" s="243" t="str">
        <f>IF(ISTEXT(Data!Y207),Data!Y207,"")</f>
        <v>M1</v>
      </c>
      <c r="V207" s="277">
        <f>IF((Data!AB207&gt;T648),Data!AB207*18.039/14.0067,-9999.9)</f>
        <v>-9999.9</v>
      </c>
      <c r="W207" s="242" t="str">
        <f>IF(ISTEXT(Data!AC207),Data!AC207,"")</f>
        <v>M1</v>
      </c>
      <c r="X207" s="277">
        <f>IF((Data!V207&gt;0),(Data!V207*62.005/14.0067),-9999.9)</f>
        <v>-9999.9</v>
      </c>
      <c r="Y207" s="243" t="str">
        <f>IF(ISTEXT(Data!W207),Data!W207,"")</f>
        <v>M1</v>
      </c>
      <c r="Z207" s="278">
        <f>IF(ISNUMBER(Data!T207),Data!T207,-9999.9)</f>
        <v>-9999.9</v>
      </c>
      <c r="AA207" s="242" t="str">
        <f>IF(ISTEXT(Data!U207),Data!U207,"")</f>
        <v>M1</v>
      </c>
      <c r="AB207" s="277">
        <f>IF(ISNUMBER(Data!AH207),Data!AH207,-9999.9)</f>
        <v>-9999.9</v>
      </c>
      <c r="AC207" s="243" t="str">
        <f>IF(ISTEXT(Data!AI207),Data!AI207,"")</f>
        <v>M1</v>
      </c>
      <c r="AD207" s="278">
        <f>IF(ISNUMBER(Data!AD207),Data!AD207,-9999.9)</f>
        <v>-9999.9</v>
      </c>
      <c r="AE207" s="242" t="str">
        <f>IF(ISTEXT(Data!AE207),Data!AE207,"")</f>
        <v>M1</v>
      </c>
      <c r="AF207" s="277">
        <f>IF(ISNUMBER(Data!AF207),Data!AF207,-9999.9)</f>
        <v>-9999.9</v>
      </c>
      <c r="AG207" s="243" t="str">
        <f>IF(ISTEXT(Data!AG207),Data!AG207,"")</f>
        <v>M1</v>
      </c>
      <c r="AH207" s="278">
        <f>IF(ISNUMBER(Data!Z207),Data!Z207,-9999.9)</f>
        <v>-9999.9</v>
      </c>
      <c r="AI207" s="242" t="str">
        <f>IF(ISTEXT(Data!AA207),Data!AA207,"")</f>
        <v>M1</v>
      </c>
      <c r="AJ207" s="277">
        <v>-9999.9</v>
      </c>
      <c r="AK207" s="261" t="s">
        <v>117</v>
      </c>
      <c r="AL207" s="267" t="str">
        <f>IF(ISTEXT(Data!AJ207),Data!AJ207,"")</f>
        <v/>
      </c>
      <c r="AM207" s="267" t="str">
        <f>IF(ISTEXT(Data!AK207),Data!AK207,"")</f>
        <v/>
      </c>
      <c r="AN207" s="267" t="str">
        <f>IF(ISTEXT(Data!AL207),Data!AL207,"")</f>
        <v/>
      </c>
      <c r="AO207" s="267" t="str">
        <f>IF(ISTEXT(Data!AM207),Data!AM207,"")</f>
        <v/>
      </c>
      <c r="AP207" s="267" t="str">
        <f>IF(ISTEXT(Data!AN207),Data!AN207,"")</f>
        <v/>
      </c>
      <c r="AQ207" s="267" t="str">
        <f>IF(ISTEXT(Data!AO207),Data!AO207,"")</f>
        <v/>
      </c>
    </row>
    <row r="208" spans="1:43" x14ac:dyDescent="0.2">
      <c r="A208" s="120" t="str">
        <f>IF(ISTEXT(Data!A208),Data!A208,"")</f>
        <v/>
      </c>
      <c r="B208" s="250">
        <f>IF(ISREF(Data!B208),Data!B208,"")</f>
        <v>35216</v>
      </c>
      <c r="C208" s="244">
        <v>0.27083333333333298</v>
      </c>
      <c r="D208" s="250">
        <f>IF(ISREF(Data!D208),Data!D208,"")</f>
        <v>35217</v>
      </c>
      <c r="E208" s="244">
        <v>0.27083333333333298</v>
      </c>
      <c r="F208" s="245" t="str">
        <f>IF(ISTEXT(Data!G208),Data!G208,"")</f>
        <v>No Precipitation Occurred</v>
      </c>
      <c r="G208" s="247" t="str">
        <f>IF(ISTEXT(Data!H208),Data!H208,"")</f>
        <v/>
      </c>
      <c r="H208" s="246" t="str">
        <f>IF(ISTEXT(Data!I208),Data!I208,"")</f>
        <v/>
      </c>
      <c r="I208" s="248" t="str">
        <f>IF(ISTEXT(Data!J208),Data!J208,"")</f>
        <v/>
      </c>
      <c r="J208" s="273">
        <f>IF(ISNUMBER(Data!K208),Data!K208,-9999.9)</f>
        <v>-9999.9</v>
      </c>
      <c r="K208" s="242" t="str">
        <f>IF(ISTEXT(Data!L208),Data!L208,"")</f>
        <v>M1</v>
      </c>
      <c r="L208" s="285">
        <f>IF(ISNUMBER(Data!N208),Data!N208,-9999.9)</f>
        <v>-9999.9</v>
      </c>
      <c r="M208" s="243" t="str">
        <f>IF(ISTEXT(Data!O208),Data!O208,"")</f>
        <v>M1</v>
      </c>
      <c r="N208" s="278">
        <f>IF(ISNUMBER(Data!P208),Data!P208,-9999.9)</f>
        <v>-9999.9</v>
      </c>
      <c r="O208" s="242" t="str">
        <f>IF(ISTEXT(Data!Q208),Data!Q208,"")</f>
        <v>M1</v>
      </c>
      <c r="P208" s="277">
        <f>IF(ISNUMBER(Data!R208),Data!R208,-9999.9)</f>
        <v>-9999.9</v>
      </c>
      <c r="Q208" s="243" t="str">
        <f>IF(ISTEXT(Data!S208),Data!S208,"")</f>
        <v>M1</v>
      </c>
      <c r="R208" s="278">
        <v>-9999.9</v>
      </c>
      <c r="S208" s="262" t="s">
        <v>117</v>
      </c>
      <c r="T208" s="277">
        <f>IF((Data!X208&gt;0),Data!X208*96.062/32.064,-9999.9)</f>
        <v>-9999.9</v>
      </c>
      <c r="U208" s="243" t="str">
        <f>IF(ISTEXT(Data!Y208),Data!Y208,"")</f>
        <v>M1</v>
      </c>
      <c r="V208" s="277">
        <f>IF((Data!AB208&gt;T649),Data!AB208*18.039/14.0067,-9999.9)</f>
        <v>-9999.9</v>
      </c>
      <c r="W208" s="242" t="str">
        <f>IF(ISTEXT(Data!AC208),Data!AC208,"")</f>
        <v>M1</v>
      </c>
      <c r="X208" s="277">
        <f>IF((Data!V208&gt;0),(Data!V208*62.005/14.0067),-9999.9)</f>
        <v>-9999.9</v>
      </c>
      <c r="Y208" s="243" t="str">
        <f>IF(ISTEXT(Data!W208),Data!W208,"")</f>
        <v>M1</v>
      </c>
      <c r="Z208" s="278">
        <f>IF(ISNUMBER(Data!T208),Data!T208,-9999.9)</f>
        <v>-9999.9</v>
      </c>
      <c r="AA208" s="242" t="str">
        <f>IF(ISTEXT(Data!U208),Data!U208,"")</f>
        <v>M1</v>
      </c>
      <c r="AB208" s="277">
        <f>IF(ISNUMBER(Data!AH208),Data!AH208,-9999.9)</f>
        <v>-9999.9</v>
      </c>
      <c r="AC208" s="243" t="str">
        <f>IF(ISTEXT(Data!AI208),Data!AI208,"")</f>
        <v>M1</v>
      </c>
      <c r="AD208" s="278">
        <f>IF(ISNUMBER(Data!AD208),Data!AD208,-9999.9)</f>
        <v>-9999.9</v>
      </c>
      <c r="AE208" s="242" t="str">
        <f>IF(ISTEXT(Data!AE208),Data!AE208,"")</f>
        <v>M1</v>
      </c>
      <c r="AF208" s="277">
        <f>IF(ISNUMBER(Data!AF208),Data!AF208,-9999.9)</f>
        <v>-9999.9</v>
      </c>
      <c r="AG208" s="243" t="str">
        <f>IF(ISTEXT(Data!AG208),Data!AG208,"")</f>
        <v>M1</v>
      </c>
      <c r="AH208" s="278">
        <f>IF(ISNUMBER(Data!Z208),Data!Z208,-9999.9)</f>
        <v>-9999.9</v>
      </c>
      <c r="AI208" s="242" t="str">
        <f>IF(ISTEXT(Data!AA208),Data!AA208,"")</f>
        <v>M1</v>
      </c>
      <c r="AJ208" s="277">
        <v>-9999.9</v>
      </c>
      <c r="AK208" s="261" t="s">
        <v>117</v>
      </c>
      <c r="AL208" s="267" t="str">
        <f>IF(ISTEXT(Data!AJ208),Data!AJ208,"")</f>
        <v/>
      </c>
      <c r="AM208" s="267" t="str">
        <f>IF(ISTEXT(Data!AK208),Data!AK208,"")</f>
        <v/>
      </c>
      <c r="AN208" s="267" t="str">
        <f>IF(ISTEXT(Data!AL208),Data!AL208,"")</f>
        <v/>
      </c>
      <c r="AO208" s="267" t="str">
        <f>IF(ISTEXT(Data!AM208),Data!AM208,"")</f>
        <v/>
      </c>
      <c r="AP208" s="267" t="str">
        <f>IF(ISTEXT(Data!AN208),Data!AN208,"")</f>
        <v/>
      </c>
      <c r="AQ208" s="267" t="str">
        <f>IF(ISTEXT(Data!AO208),Data!AO208,"")</f>
        <v/>
      </c>
    </row>
    <row r="209" spans="1:43" x14ac:dyDescent="0.2">
      <c r="A209" s="120" t="str">
        <f>IF(ISTEXT(Data!A209),Data!A209,"")</f>
        <v/>
      </c>
      <c r="B209" s="250">
        <f>IF(ISREF(Data!B209),Data!B209,"")</f>
        <v>35217</v>
      </c>
      <c r="C209" s="244">
        <v>0.27083333333333298</v>
      </c>
      <c r="D209" s="250">
        <f>IF(ISREF(Data!D209),Data!D209,"")</f>
        <v>35218</v>
      </c>
      <c r="E209" s="244">
        <v>0.27083333333333298</v>
      </c>
      <c r="F209" s="245" t="str">
        <f>IF(ISTEXT(Data!G209),Data!G209,"")</f>
        <v>No Precipitation Occurred</v>
      </c>
      <c r="G209" s="247" t="str">
        <f>IF(ISTEXT(Data!H209),Data!H209,"")</f>
        <v/>
      </c>
      <c r="H209" s="246" t="str">
        <f>IF(ISTEXT(Data!I209),Data!I209,"")</f>
        <v/>
      </c>
      <c r="I209" s="248" t="str">
        <f>IF(ISTEXT(Data!J209),Data!J209,"")</f>
        <v/>
      </c>
      <c r="J209" s="273">
        <f>IF(ISNUMBER(Data!K209),Data!K209,-9999.9)</f>
        <v>-9999.9</v>
      </c>
      <c r="K209" s="242" t="str">
        <f>IF(ISTEXT(Data!L209),Data!L209,"")</f>
        <v>M1</v>
      </c>
      <c r="L209" s="285">
        <f>IF(ISNUMBER(Data!N209),Data!N209,-9999.9)</f>
        <v>-9999.9</v>
      </c>
      <c r="M209" s="243" t="str">
        <f>IF(ISTEXT(Data!O209),Data!O209,"")</f>
        <v>M1</v>
      </c>
      <c r="N209" s="278">
        <f>IF(ISNUMBER(Data!P209),Data!P209,-9999.9)</f>
        <v>-9999.9</v>
      </c>
      <c r="O209" s="242" t="str">
        <f>IF(ISTEXT(Data!Q209),Data!Q209,"")</f>
        <v>M1</v>
      </c>
      <c r="P209" s="277">
        <f>IF(ISNUMBER(Data!R209),Data!R209,-9999.9)</f>
        <v>-9999.9</v>
      </c>
      <c r="Q209" s="243" t="str">
        <f>IF(ISTEXT(Data!S209),Data!S209,"")</f>
        <v>M1</v>
      </c>
      <c r="R209" s="278">
        <v>-9999.9</v>
      </c>
      <c r="S209" s="262" t="s">
        <v>117</v>
      </c>
      <c r="T209" s="277">
        <f>IF((Data!X209&gt;0),Data!X209*96.062/32.064,-9999.9)</f>
        <v>-9999.9</v>
      </c>
      <c r="U209" s="243" t="str">
        <f>IF(ISTEXT(Data!Y209),Data!Y209,"")</f>
        <v>M1</v>
      </c>
      <c r="V209" s="277">
        <f>IF((Data!AB209&gt;T650),Data!AB209*18.039/14.0067,-9999.9)</f>
        <v>-9999.9</v>
      </c>
      <c r="W209" s="242" t="str">
        <f>IF(ISTEXT(Data!AC209),Data!AC209,"")</f>
        <v>M1</v>
      </c>
      <c r="X209" s="277">
        <f>IF((Data!V209&gt;0),(Data!V209*62.005/14.0067),-9999.9)</f>
        <v>-9999.9</v>
      </c>
      <c r="Y209" s="243" t="str">
        <f>IF(ISTEXT(Data!W209),Data!W209,"")</f>
        <v>M1</v>
      </c>
      <c r="Z209" s="278">
        <f>IF(ISNUMBER(Data!T209),Data!T209,-9999.9)</f>
        <v>-9999.9</v>
      </c>
      <c r="AA209" s="242" t="str">
        <f>IF(ISTEXT(Data!U209),Data!U209,"")</f>
        <v>M1</v>
      </c>
      <c r="AB209" s="277">
        <f>IF(ISNUMBER(Data!AH209),Data!AH209,-9999.9)</f>
        <v>-9999.9</v>
      </c>
      <c r="AC209" s="243" t="str">
        <f>IF(ISTEXT(Data!AI209),Data!AI209,"")</f>
        <v>M1</v>
      </c>
      <c r="AD209" s="278">
        <f>IF(ISNUMBER(Data!AD209),Data!AD209,-9999.9)</f>
        <v>-9999.9</v>
      </c>
      <c r="AE209" s="242" t="str">
        <f>IF(ISTEXT(Data!AE209),Data!AE209,"")</f>
        <v>M1</v>
      </c>
      <c r="AF209" s="277">
        <f>IF(ISNUMBER(Data!AF209),Data!AF209,-9999.9)</f>
        <v>-9999.9</v>
      </c>
      <c r="AG209" s="243" t="str">
        <f>IF(ISTEXT(Data!AG209),Data!AG209,"")</f>
        <v>M1</v>
      </c>
      <c r="AH209" s="278">
        <f>IF(ISNUMBER(Data!Z209),Data!Z209,-9999.9)</f>
        <v>-9999.9</v>
      </c>
      <c r="AI209" s="242" t="str">
        <f>IF(ISTEXT(Data!AA209),Data!AA209,"")</f>
        <v>M1</v>
      </c>
      <c r="AJ209" s="277">
        <v>-9999.9</v>
      </c>
      <c r="AK209" s="261" t="s">
        <v>117</v>
      </c>
      <c r="AL209" s="267" t="str">
        <f>IF(ISTEXT(Data!AJ209),Data!AJ209,"")</f>
        <v/>
      </c>
      <c r="AM209" s="267" t="str">
        <f>IF(ISTEXT(Data!AK209),Data!AK209,"")</f>
        <v/>
      </c>
      <c r="AN209" s="267" t="str">
        <f>IF(ISTEXT(Data!AL209),Data!AL209,"")</f>
        <v/>
      </c>
      <c r="AO209" s="267" t="str">
        <f>IF(ISTEXT(Data!AM209),Data!AM209,"")</f>
        <v/>
      </c>
      <c r="AP209" s="267" t="str">
        <f>IF(ISTEXT(Data!AN209),Data!AN209,"")</f>
        <v/>
      </c>
      <c r="AQ209" s="267" t="str">
        <f>IF(ISTEXT(Data!AO209),Data!AO209,"")</f>
        <v/>
      </c>
    </row>
    <row r="210" spans="1:43" x14ac:dyDescent="0.2">
      <c r="A210" s="120" t="str">
        <f>IF(ISTEXT(Data!A210),Data!A210,"")</f>
        <v/>
      </c>
      <c r="B210" s="250">
        <f>IF(ISREF(Data!B210),Data!B210,"")</f>
        <v>35218</v>
      </c>
      <c r="C210" s="244">
        <v>0.27083333333333298</v>
      </c>
      <c r="D210" s="250">
        <f>IF(ISREF(Data!D210),Data!D210,"")</f>
        <v>35219</v>
      </c>
      <c r="E210" s="244">
        <v>0.27083333333333298</v>
      </c>
      <c r="F210" s="245" t="str">
        <f>IF(ISTEXT(Data!G210),Data!G210,"")</f>
        <v>Rain</v>
      </c>
      <c r="G210" s="247" t="str">
        <f>IF(ISTEXT(Data!H210),Data!H210,"")</f>
        <v/>
      </c>
      <c r="H210" s="246" t="str">
        <f>IF(ISTEXT(Data!I210),Data!I210,"")</f>
        <v>Insufficient Quantity</v>
      </c>
      <c r="I210" s="248" t="str">
        <f>IF(ISTEXT(Data!J210),Data!J210,"")</f>
        <v/>
      </c>
      <c r="J210" s="273">
        <f>IF(ISNUMBER(Data!K210),Data!K210,-9999.9)</f>
        <v>0.4</v>
      </c>
      <c r="K210" s="242" t="str">
        <f>IF(ISTEXT(Data!L210),Data!L210,"")</f>
        <v>V0</v>
      </c>
      <c r="L210" s="285">
        <f>IF(ISNUMBER(Data!N210),Data!N210,-9999.9)</f>
        <v>-9999.9</v>
      </c>
      <c r="M210" s="243" t="str">
        <f>IF(ISTEXT(Data!O210),Data!O210,"")</f>
        <v>M1</v>
      </c>
      <c r="N210" s="278">
        <f>IF(ISNUMBER(Data!P210),Data!P210,-9999.9)</f>
        <v>-9999.9</v>
      </c>
      <c r="O210" s="242" t="str">
        <f>IF(ISTEXT(Data!Q210),Data!Q210,"")</f>
        <v>M1</v>
      </c>
      <c r="P210" s="277">
        <f>IF(ISNUMBER(Data!R210),Data!R210,-9999.9)</f>
        <v>-9999.9</v>
      </c>
      <c r="Q210" s="243" t="str">
        <f>IF(ISTEXT(Data!S210),Data!S210,"")</f>
        <v>M1</v>
      </c>
      <c r="R210" s="278">
        <v>-9999.9</v>
      </c>
      <c r="S210" s="262" t="s">
        <v>117</v>
      </c>
      <c r="T210" s="277">
        <f>IF((Data!X210&gt;0),Data!X210*96.062/32.064,-9999.9)</f>
        <v>-9999.9</v>
      </c>
      <c r="U210" s="243" t="str">
        <f>IF(ISTEXT(Data!Y210),Data!Y210,"")</f>
        <v>M1</v>
      </c>
      <c r="V210" s="277">
        <f>IF((Data!AB210&gt;T651),Data!AB210*18.039/14.0067,-9999.9)</f>
        <v>-9999.9</v>
      </c>
      <c r="W210" s="242" t="str">
        <f>IF(ISTEXT(Data!AC210),Data!AC210,"")</f>
        <v>M1</v>
      </c>
      <c r="X210" s="277">
        <f>IF((Data!V210&gt;0),(Data!V210*62.005/14.0067),-9999.9)</f>
        <v>-9999.9</v>
      </c>
      <c r="Y210" s="243" t="str">
        <f>IF(ISTEXT(Data!W210),Data!W210,"")</f>
        <v>M1</v>
      </c>
      <c r="Z210" s="278">
        <f>IF(ISNUMBER(Data!T210),Data!T210,-9999.9)</f>
        <v>-9999.9</v>
      </c>
      <c r="AA210" s="242" t="str">
        <f>IF(ISTEXT(Data!U210),Data!U210,"")</f>
        <v>M1</v>
      </c>
      <c r="AB210" s="277">
        <f>IF(ISNUMBER(Data!AH210),Data!AH210,-9999.9)</f>
        <v>-9999.9</v>
      </c>
      <c r="AC210" s="243" t="str">
        <f>IF(ISTEXT(Data!AI210),Data!AI210,"")</f>
        <v>M1</v>
      </c>
      <c r="AD210" s="278">
        <f>IF(ISNUMBER(Data!AD210),Data!AD210,-9999.9)</f>
        <v>-9999.9</v>
      </c>
      <c r="AE210" s="242" t="str">
        <f>IF(ISTEXT(Data!AE210),Data!AE210,"")</f>
        <v>M1</v>
      </c>
      <c r="AF210" s="277">
        <f>IF(ISNUMBER(Data!AF210),Data!AF210,-9999.9)</f>
        <v>-9999.9</v>
      </c>
      <c r="AG210" s="243" t="str">
        <f>IF(ISTEXT(Data!AG210),Data!AG210,"")</f>
        <v>M1</v>
      </c>
      <c r="AH210" s="278">
        <f>IF(ISNUMBER(Data!Z210),Data!Z210,-9999.9)</f>
        <v>-9999.9</v>
      </c>
      <c r="AI210" s="242" t="str">
        <f>IF(ISTEXT(Data!AA210),Data!AA210,"")</f>
        <v>M1</v>
      </c>
      <c r="AJ210" s="277">
        <v>-9999.9</v>
      </c>
      <c r="AK210" s="261" t="s">
        <v>117</v>
      </c>
      <c r="AL210" s="267" t="str">
        <f>IF(ISTEXT(Data!AJ210),Data!AJ210,"")</f>
        <v/>
      </c>
      <c r="AM210" s="267" t="str">
        <f>IF(ISTEXT(Data!AK210),Data!AK210,"")</f>
        <v/>
      </c>
      <c r="AN210" s="267" t="str">
        <f>IF(ISTEXT(Data!AL210),Data!AL210,"")</f>
        <v/>
      </c>
      <c r="AO210" s="267" t="str">
        <f>IF(ISTEXT(Data!AM210),Data!AM210,"")</f>
        <v/>
      </c>
      <c r="AP210" s="267" t="str">
        <f>IF(ISTEXT(Data!AN210),Data!AN210,"")</f>
        <v/>
      </c>
      <c r="AQ210" s="267" t="str">
        <f>IF(ISTEXT(Data!AO210),Data!AO210,"")</f>
        <v/>
      </c>
    </row>
    <row r="211" spans="1:43" x14ac:dyDescent="0.2">
      <c r="A211" s="120" t="str">
        <f>IF(ISTEXT(Data!A211),Data!A211,"")</f>
        <v>DEU96059</v>
      </c>
      <c r="B211" s="250">
        <f>IF(ISREF(Data!B211),Data!B211,"")</f>
        <v>35219</v>
      </c>
      <c r="C211" s="244">
        <v>0.27083333333333298</v>
      </c>
      <c r="D211" s="250">
        <f>IF(ISREF(Data!D211),Data!D211,"")</f>
        <v>35220</v>
      </c>
      <c r="E211" s="244">
        <v>0.27083333333333298</v>
      </c>
      <c r="F211" s="245" t="str">
        <f>IF(ISTEXT(Data!G211),Data!G211,"")</f>
        <v>Rain</v>
      </c>
      <c r="G211" s="247" t="str">
        <f>IF(ISTEXT(Data!H211),Data!H211,"")</f>
        <v>Clean and Clear</v>
      </c>
      <c r="H211" s="246" t="str">
        <f>IF(ISTEXT(Data!I211),Data!I211,"")</f>
        <v/>
      </c>
      <c r="I211" s="248" t="str">
        <f>IF(ISTEXT(Data!J211),Data!J211,"")</f>
        <v/>
      </c>
      <c r="J211" s="273">
        <f>IF(ISNUMBER(Data!K211),Data!K211,-9999.9)</f>
        <v>2.1</v>
      </c>
      <c r="K211" s="242" t="str">
        <f>IF(ISTEXT(Data!L211),Data!L211,"")</f>
        <v>V0</v>
      </c>
      <c r="L211" s="285">
        <f>IF(ISNUMBER(Data!N211),Data!N211,-9999.9)</f>
        <v>1.8192999999999999</v>
      </c>
      <c r="M211" s="243" t="str">
        <f>IF(ISTEXT(Data!O211),Data!O211,"")</f>
        <v>V0</v>
      </c>
      <c r="N211" s="278">
        <f>IF(ISNUMBER(Data!P211),Data!P211,-9999.9)</f>
        <v>6.5</v>
      </c>
      <c r="O211" s="242" t="str">
        <f>IF(ISTEXT(Data!Q211),Data!Q211,"")</f>
        <v>V0</v>
      </c>
      <c r="P211" s="277">
        <f>IF(ISNUMBER(Data!R211),Data!R211,-9999.9)</f>
        <v>69</v>
      </c>
      <c r="Q211" s="243" t="str">
        <f>IF(ISTEXT(Data!S211),Data!S211,"")</f>
        <v>V0</v>
      </c>
      <c r="R211" s="278">
        <v>-9999.9</v>
      </c>
      <c r="S211" s="262" t="s">
        <v>117</v>
      </c>
      <c r="T211" s="277">
        <f>IF((Data!X211&gt;0),Data!X211*96.062/32.064,-9999.9)</f>
        <v>7.6840000000000002</v>
      </c>
      <c r="U211" s="243" t="str">
        <f>IF(ISTEXT(Data!Y211),Data!Y211,"")</f>
        <v>V0</v>
      </c>
      <c r="V211" s="277">
        <f>IF((Data!AB211&gt;T652),Data!AB211*18.039/14.0067,-9999.9)</f>
        <v>7.0197132616487448</v>
      </c>
      <c r="W211" s="242" t="str">
        <f>IF(ISTEXT(Data!AC211),Data!AC211,"")</f>
        <v>V0</v>
      </c>
      <c r="X211" s="277">
        <f>IF((Data!V211&gt;0),(Data!V211*62.005/14.0067),-9999.9)</f>
        <v>12.833999999999998</v>
      </c>
      <c r="Y211" s="243" t="str">
        <f>IF(ISTEXT(Data!W211),Data!W211,"")</f>
        <v>V0</v>
      </c>
      <c r="Z211" s="278">
        <f>IF(ISNUMBER(Data!T211),Data!T211,-9999.9)</f>
        <v>0.35099999999999998</v>
      </c>
      <c r="AA211" s="242" t="str">
        <f>IF(ISTEXT(Data!U211),Data!U211,"")</f>
        <v>V0</v>
      </c>
      <c r="AB211" s="277">
        <f>IF(ISNUMBER(Data!AH211),Data!AH211,-9999.9)</f>
        <v>0.78400000000000003</v>
      </c>
      <c r="AC211" s="243" t="str">
        <f>IF(ISTEXT(Data!AI211),Data!AI211,"")</f>
        <v>V0</v>
      </c>
      <c r="AD211" s="278">
        <f>IF(ISNUMBER(Data!AD211),Data!AD211,-9999.9)</f>
        <v>0.53900000000000003</v>
      </c>
      <c r="AE211" s="242" t="str">
        <f>IF(ISTEXT(Data!AE211),Data!AE211,"")</f>
        <v>V0</v>
      </c>
      <c r="AF211" s="277">
        <f>IF(ISNUMBER(Data!AF211),Data!AF211,-9999.9)</f>
        <v>0.108</v>
      </c>
      <c r="AG211" s="243" t="str">
        <f>IF(ISTEXT(Data!AG211),Data!AG211,"")</f>
        <v>V0</v>
      </c>
      <c r="AH211" s="278">
        <f>IF(ISNUMBER(Data!Z211),Data!Z211,-9999.9)</f>
        <v>0.192</v>
      </c>
      <c r="AI211" s="242" t="str">
        <f>IF(ISTEXT(Data!AA211),Data!AA211,"")</f>
        <v>V0</v>
      </c>
      <c r="AJ211" s="277">
        <v>-9999.9</v>
      </c>
      <c r="AK211" s="261" t="s">
        <v>117</v>
      </c>
      <c r="AL211" s="267" t="str">
        <f>IF(ISTEXT(Data!AJ211),Data!AJ211,"")</f>
        <v/>
      </c>
      <c r="AM211" s="267" t="str">
        <f>IF(ISTEXT(Data!AK211),Data!AK211,"")</f>
        <v/>
      </c>
      <c r="AN211" s="267" t="str">
        <f>IF(ISTEXT(Data!AL211),Data!AL211,"")</f>
        <v/>
      </c>
      <c r="AO211" s="267" t="str">
        <f>IF(ISTEXT(Data!AM211),Data!AM211,"")</f>
        <v/>
      </c>
      <c r="AP211" s="267" t="str">
        <f>IF(ISTEXT(Data!AN211),Data!AN211,"")</f>
        <v/>
      </c>
      <c r="AQ211" s="267" t="str">
        <f>IF(ISTEXT(Data!AO211),Data!AO211,"")</f>
        <v/>
      </c>
    </row>
    <row r="212" spans="1:43" x14ac:dyDescent="0.2">
      <c r="A212" s="120" t="str">
        <f>IF(ISTEXT(Data!A212),Data!A212,"")</f>
        <v/>
      </c>
      <c r="B212" s="250">
        <f>IF(ISREF(Data!B212),Data!B212,"")</f>
        <v>35220</v>
      </c>
      <c r="C212" s="244">
        <v>0.27083333333333298</v>
      </c>
      <c r="D212" s="250">
        <f>IF(ISREF(Data!D212),Data!D212,"")</f>
        <v>35221</v>
      </c>
      <c r="E212" s="244">
        <v>0.27083333333333298</v>
      </c>
      <c r="F212" s="245" t="str">
        <f>IF(ISTEXT(Data!G212),Data!G212,"")</f>
        <v>No Precipitation Occurred</v>
      </c>
      <c r="G212" s="247" t="str">
        <f>IF(ISTEXT(Data!H212),Data!H212,"")</f>
        <v/>
      </c>
      <c r="H212" s="246" t="str">
        <f>IF(ISTEXT(Data!I212),Data!I212,"")</f>
        <v/>
      </c>
      <c r="I212" s="248" t="str">
        <f>IF(ISTEXT(Data!J212),Data!J212,"")</f>
        <v/>
      </c>
      <c r="J212" s="273">
        <f>IF(ISNUMBER(Data!K212),Data!K212,-9999.9)</f>
        <v>-9999.9</v>
      </c>
      <c r="K212" s="242" t="str">
        <f>IF(ISTEXT(Data!L212),Data!L212,"")</f>
        <v>M1</v>
      </c>
      <c r="L212" s="285">
        <f>IF(ISNUMBER(Data!N212),Data!N212,-9999.9)</f>
        <v>-9999.9</v>
      </c>
      <c r="M212" s="243" t="str">
        <f>IF(ISTEXT(Data!O212),Data!O212,"")</f>
        <v>M1</v>
      </c>
      <c r="N212" s="278">
        <f>IF(ISNUMBER(Data!P212),Data!P212,-9999.9)</f>
        <v>-9999.9</v>
      </c>
      <c r="O212" s="242" t="str">
        <f>IF(ISTEXT(Data!Q212),Data!Q212,"")</f>
        <v>M1</v>
      </c>
      <c r="P212" s="277">
        <f>IF(ISNUMBER(Data!R212),Data!R212,-9999.9)</f>
        <v>-9999.9</v>
      </c>
      <c r="Q212" s="243" t="str">
        <f>IF(ISTEXT(Data!S212),Data!S212,"")</f>
        <v>M1</v>
      </c>
      <c r="R212" s="278">
        <v>-9999.9</v>
      </c>
      <c r="S212" s="262" t="s">
        <v>117</v>
      </c>
      <c r="T212" s="277">
        <f>IF((Data!X212&gt;0),Data!X212*96.062/32.064,-9999.9)</f>
        <v>-9999.9</v>
      </c>
      <c r="U212" s="243" t="str">
        <f>IF(ISTEXT(Data!Y212),Data!Y212,"")</f>
        <v>M1</v>
      </c>
      <c r="V212" s="277">
        <f>IF((Data!AB212&gt;T653),Data!AB212*18.039/14.0067,-9999.9)</f>
        <v>-9999.9</v>
      </c>
      <c r="W212" s="242" t="str">
        <f>IF(ISTEXT(Data!AC212),Data!AC212,"")</f>
        <v>M1</v>
      </c>
      <c r="X212" s="277">
        <f>IF((Data!V212&gt;0),(Data!V212*62.005/14.0067),-9999.9)</f>
        <v>-9999.9</v>
      </c>
      <c r="Y212" s="243" t="str">
        <f>IF(ISTEXT(Data!W212),Data!W212,"")</f>
        <v>M1</v>
      </c>
      <c r="Z212" s="278">
        <f>IF(ISNUMBER(Data!T212),Data!T212,-9999.9)</f>
        <v>-9999.9</v>
      </c>
      <c r="AA212" s="242" t="str">
        <f>IF(ISTEXT(Data!U212),Data!U212,"")</f>
        <v>M1</v>
      </c>
      <c r="AB212" s="277">
        <f>IF(ISNUMBER(Data!AH212),Data!AH212,-9999.9)</f>
        <v>-9999.9</v>
      </c>
      <c r="AC212" s="243" t="str">
        <f>IF(ISTEXT(Data!AI212),Data!AI212,"")</f>
        <v>M1</v>
      </c>
      <c r="AD212" s="278">
        <f>IF(ISNUMBER(Data!AD212),Data!AD212,-9999.9)</f>
        <v>-9999.9</v>
      </c>
      <c r="AE212" s="242" t="str">
        <f>IF(ISTEXT(Data!AE212),Data!AE212,"")</f>
        <v>M1</v>
      </c>
      <c r="AF212" s="277">
        <f>IF(ISNUMBER(Data!AF212),Data!AF212,-9999.9)</f>
        <v>-9999.9</v>
      </c>
      <c r="AG212" s="243" t="str">
        <f>IF(ISTEXT(Data!AG212),Data!AG212,"")</f>
        <v>M1</v>
      </c>
      <c r="AH212" s="278">
        <f>IF(ISNUMBER(Data!Z212),Data!Z212,-9999.9)</f>
        <v>-9999.9</v>
      </c>
      <c r="AI212" s="242" t="str">
        <f>IF(ISTEXT(Data!AA212),Data!AA212,"")</f>
        <v>M1</v>
      </c>
      <c r="AJ212" s="277">
        <v>-9999.9</v>
      </c>
      <c r="AK212" s="261" t="s">
        <v>117</v>
      </c>
      <c r="AL212" s="267" t="str">
        <f>IF(ISTEXT(Data!AJ212),Data!AJ212,"")</f>
        <v/>
      </c>
      <c r="AM212" s="267" t="str">
        <f>IF(ISTEXT(Data!AK212),Data!AK212,"")</f>
        <v/>
      </c>
      <c r="AN212" s="267" t="str">
        <f>IF(ISTEXT(Data!AL212),Data!AL212,"")</f>
        <v/>
      </c>
      <c r="AO212" s="267" t="str">
        <f>IF(ISTEXT(Data!AM212),Data!AM212,"")</f>
        <v/>
      </c>
      <c r="AP212" s="267" t="str">
        <f>IF(ISTEXT(Data!AN212),Data!AN212,"")</f>
        <v/>
      </c>
      <c r="AQ212" s="267" t="str">
        <f>IF(ISTEXT(Data!AO212),Data!AO212,"")</f>
        <v/>
      </c>
    </row>
    <row r="213" spans="1:43" x14ac:dyDescent="0.2">
      <c r="A213" s="120" t="str">
        <f>IF(ISTEXT(Data!A213),Data!A213,"")</f>
        <v/>
      </c>
      <c r="B213" s="250">
        <f>IF(ISREF(Data!B213),Data!B213,"")</f>
        <v>35221</v>
      </c>
      <c r="C213" s="244">
        <v>0.27083333333333298</v>
      </c>
      <c r="D213" s="250">
        <f>IF(ISREF(Data!D213),Data!D213,"")</f>
        <v>35222</v>
      </c>
      <c r="E213" s="244">
        <v>0.27083333333333298</v>
      </c>
      <c r="F213" s="245" t="str">
        <f>IF(ISTEXT(Data!G213),Data!G213,"")</f>
        <v>No Precipitation Occurred</v>
      </c>
      <c r="G213" s="247" t="str">
        <f>IF(ISTEXT(Data!H213),Data!H213,"")</f>
        <v/>
      </c>
      <c r="H213" s="246" t="str">
        <f>IF(ISTEXT(Data!I213),Data!I213,"")</f>
        <v/>
      </c>
      <c r="I213" s="248" t="str">
        <f>IF(ISTEXT(Data!J213),Data!J213,"")</f>
        <v/>
      </c>
      <c r="J213" s="273">
        <f>IF(ISNUMBER(Data!K213),Data!K213,-9999.9)</f>
        <v>-9999.9</v>
      </c>
      <c r="K213" s="242" t="str">
        <f>IF(ISTEXT(Data!L213),Data!L213,"")</f>
        <v>M1</v>
      </c>
      <c r="L213" s="285">
        <f>IF(ISNUMBER(Data!N213),Data!N213,-9999.9)</f>
        <v>-9999.9</v>
      </c>
      <c r="M213" s="243" t="str">
        <f>IF(ISTEXT(Data!O213),Data!O213,"")</f>
        <v>M1</v>
      </c>
      <c r="N213" s="278">
        <f>IF(ISNUMBER(Data!P213),Data!P213,-9999.9)</f>
        <v>-9999.9</v>
      </c>
      <c r="O213" s="242" t="str">
        <f>IF(ISTEXT(Data!Q213),Data!Q213,"")</f>
        <v>M1</v>
      </c>
      <c r="P213" s="277">
        <f>IF(ISNUMBER(Data!R213),Data!R213,-9999.9)</f>
        <v>-9999.9</v>
      </c>
      <c r="Q213" s="243" t="str">
        <f>IF(ISTEXT(Data!S213),Data!S213,"")</f>
        <v>M1</v>
      </c>
      <c r="R213" s="278">
        <v>-9999.9</v>
      </c>
      <c r="S213" s="262" t="s">
        <v>117</v>
      </c>
      <c r="T213" s="277">
        <f>IF((Data!X213&gt;0),Data!X213*96.062/32.064,-9999.9)</f>
        <v>-9999.9</v>
      </c>
      <c r="U213" s="243" t="str">
        <f>IF(ISTEXT(Data!Y213),Data!Y213,"")</f>
        <v>M1</v>
      </c>
      <c r="V213" s="277">
        <f>IF((Data!AB213&gt;T654),Data!AB213*18.039/14.0067,-9999.9)</f>
        <v>-9999.9</v>
      </c>
      <c r="W213" s="242" t="str">
        <f>IF(ISTEXT(Data!AC213),Data!AC213,"")</f>
        <v>M1</v>
      </c>
      <c r="X213" s="277">
        <f>IF((Data!V213&gt;0),(Data!V213*62.005/14.0067),-9999.9)</f>
        <v>-9999.9</v>
      </c>
      <c r="Y213" s="243" t="str">
        <f>IF(ISTEXT(Data!W213),Data!W213,"")</f>
        <v>M1</v>
      </c>
      <c r="Z213" s="278">
        <f>IF(ISNUMBER(Data!T213),Data!T213,-9999.9)</f>
        <v>-9999.9</v>
      </c>
      <c r="AA213" s="242" t="str">
        <f>IF(ISTEXT(Data!U213),Data!U213,"")</f>
        <v>M1</v>
      </c>
      <c r="AB213" s="277">
        <f>IF(ISNUMBER(Data!AH213),Data!AH213,-9999.9)</f>
        <v>-9999.9</v>
      </c>
      <c r="AC213" s="243" t="str">
        <f>IF(ISTEXT(Data!AI213),Data!AI213,"")</f>
        <v>M1</v>
      </c>
      <c r="AD213" s="278">
        <f>IF(ISNUMBER(Data!AD213),Data!AD213,-9999.9)</f>
        <v>-9999.9</v>
      </c>
      <c r="AE213" s="242" t="str">
        <f>IF(ISTEXT(Data!AE213),Data!AE213,"")</f>
        <v>M1</v>
      </c>
      <c r="AF213" s="277">
        <f>IF(ISNUMBER(Data!AF213),Data!AF213,-9999.9)</f>
        <v>-9999.9</v>
      </c>
      <c r="AG213" s="243" t="str">
        <f>IF(ISTEXT(Data!AG213),Data!AG213,"")</f>
        <v>M1</v>
      </c>
      <c r="AH213" s="278">
        <f>IF(ISNUMBER(Data!Z213),Data!Z213,-9999.9)</f>
        <v>-9999.9</v>
      </c>
      <c r="AI213" s="242" t="str">
        <f>IF(ISTEXT(Data!AA213),Data!AA213,"")</f>
        <v>M1</v>
      </c>
      <c r="AJ213" s="277">
        <v>-9999.9</v>
      </c>
      <c r="AK213" s="261" t="s">
        <v>117</v>
      </c>
      <c r="AL213" s="267" t="str">
        <f>IF(ISTEXT(Data!AJ213),Data!AJ213,"")</f>
        <v/>
      </c>
      <c r="AM213" s="267" t="str">
        <f>IF(ISTEXT(Data!AK213),Data!AK213,"")</f>
        <v/>
      </c>
      <c r="AN213" s="267" t="str">
        <f>IF(ISTEXT(Data!AL213),Data!AL213,"")</f>
        <v/>
      </c>
      <c r="AO213" s="267" t="str">
        <f>IF(ISTEXT(Data!AM213),Data!AM213,"")</f>
        <v/>
      </c>
      <c r="AP213" s="267" t="str">
        <f>IF(ISTEXT(Data!AN213),Data!AN213,"")</f>
        <v/>
      </c>
      <c r="AQ213" s="267" t="str">
        <f>IF(ISTEXT(Data!AO213),Data!AO213,"")</f>
        <v/>
      </c>
    </row>
    <row r="214" spans="1:43" x14ac:dyDescent="0.2">
      <c r="A214" s="120" t="str">
        <f>IF(ISTEXT(Data!A214),Data!A214,"")</f>
        <v/>
      </c>
      <c r="B214" s="250">
        <f>IF(ISREF(Data!B214),Data!B214,"")</f>
        <v>35222</v>
      </c>
      <c r="C214" s="244">
        <v>0.27083333333333298</v>
      </c>
      <c r="D214" s="250">
        <f>IF(ISREF(Data!D214),Data!D214,"")</f>
        <v>35223</v>
      </c>
      <c r="E214" s="244">
        <v>0.27083333333333298</v>
      </c>
      <c r="F214" s="245" t="str">
        <f>IF(ISTEXT(Data!G214),Data!G214,"")</f>
        <v>No Precipitation Occurred</v>
      </c>
      <c r="G214" s="247" t="str">
        <f>IF(ISTEXT(Data!H214),Data!H214,"")</f>
        <v/>
      </c>
      <c r="H214" s="246" t="str">
        <f>IF(ISTEXT(Data!I214),Data!I214,"")</f>
        <v/>
      </c>
      <c r="I214" s="248" t="str">
        <f>IF(ISTEXT(Data!J214),Data!J214,"")</f>
        <v/>
      </c>
      <c r="J214" s="273">
        <f>IF(ISNUMBER(Data!K214),Data!K214,-9999.9)</f>
        <v>-9999.9</v>
      </c>
      <c r="K214" s="242" t="str">
        <f>IF(ISTEXT(Data!L214),Data!L214,"")</f>
        <v>M1</v>
      </c>
      <c r="L214" s="285">
        <f>IF(ISNUMBER(Data!N214),Data!N214,-9999.9)</f>
        <v>-9999.9</v>
      </c>
      <c r="M214" s="243" t="str">
        <f>IF(ISTEXT(Data!O214),Data!O214,"")</f>
        <v>M1</v>
      </c>
      <c r="N214" s="278">
        <f>IF(ISNUMBER(Data!P214),Data!P214,-9999.9)</f>
        <v>-9999.9</v>
      </c>
      <c r="O214" s="242" t="str">
        <f>IF(ISTEXT(Data!Q214),Data!Q214,"")</f>
        <v>M1</v>
      </c>
      <c r="P214" s="277">
        <f>IF(ISNUMBER(Data!R214),Data!R214,-9999.9)</f>
        <v>-9999.9</v>
      </c>
      <c r="Q214" s="243" t="str">
        <f>IF(ISTEXT(Data!S214),Data!S214,"")</f>
        <v>M1</v>
      </c>
      <c r="R214" s="278">
        <v>-9999.9</v>
      </c>
      <c r="S214" s="262" t="s">
        <v>117</v>
      </c>
      <c r="T214" s="277">
        <f>IF((Data!X214&gt;0),Data!X214*96.062/32.064,-9999.9)</f>
        <v>-9999.9</v>
      </c>
      <c r="U214" s="243" t="str">
        <f>IF(ISTEXT(Data!Y214),Data!Y214,"")</f>
        <v>M1</v>
      </c>
      <c r="V214" s="277">
        <f>IF((Data!AB214&gt;T655),Data!AB214*18.039/14.0067,-9999.9)</f>
        <v>-9999.9</v>
      </c>
      <c r="W214" s="242" t="str">
        <f>IF(ISTEXT(Data!AC214),Data!AC214,"")</f>
        <v>M1</v>
      </c>
      <c r="X214" s="277">
        <f>IF((Data!V214&gt;0),(Data!V214*62.005/14.0067),-9999.9)</f>
        <v>-9999.9</v>
      </c>
      <c r="Y214" s="243" t="str">
        <f>IF(ISTEXT(Data!W214),Data!W214,"")</f>
        <v>M1</v>
      </c>
      <c r="Z214" s="278">
        <f>IF(ISNUMBER(Data!T214),Data!T214,-9999.9)</f>
        <v>-9999.9</v>
      </c>
      <c r="AA214" s="242" t="str">
        <f>IF(ISTEXT(Data!U214),Data!U214,"")</f>
        <v>M1</v>
      </c>
      <c r="AB214" s="277">
        <f>IF(ISNUMBER(Data!AH214),Data!AH214,-9999.9)</f>
        <v>-9999.9</v>
      </c>
      <c r="AC214" s="243" t="str">
        <f>IF(ISTEXT(Data!AI214),Data!AI214,"")</f>
        <v>M1</v>
      </c>
      <c r="AD214" s="278">
        <f>IF(ISNUMBER(Data!AD214),Data!AD214,-9999.9)</f>
        <v>-9999.9</v>
      </c>
      <c r="AE214" s="242" t="str">
        <f>IF(ISTEXT(Data!AE214),Data!AE214,"")</f>
        <v>M1</v>
      </c>
      <c r="AF214" s="277">
        <f>IF(ISNUMBER(Data!AF214),Data!AF214,-9999.9)</f>
        <v>-9999.9</v>
      </c>
      <c r="AG214" s="243" t="str">
        <f>IF(ISTEXT(Data!AG214),Data!AG214,"")</f>
        <v>M1</v>
      </c>
      <c r="AH214" s="278">
        <f>IF(ISNUMBER(Data!Z214),Data!Z214,-9999.9)</f>
        <v>-9999.9</v>
      </c>
      <c r="AI214" s="242" t="str">
        <f>IF(ISTEXT(Data!AA214),Data!AA214,"")</f>
        <v>M1</v>
      </c>
      <c r="AJ214" s="277">
        <v>-9999.9</v>
      </c>
      <c r="AK214" s="261" t="s">
        <v>117</v>
      </c>
      <c r="AL214" s="267" t="str">
        <f>IF(ISTEXT(Data!AJ214),Data!AJ214,"")</f>
        <v/>
      </c>
      <c r="AM214" s="267" t="str">
        <f>IF(ISTEXT(Data!AK214),Data!AK214,"")</f>
        <v/>
      </c>
      <c r="AN214" s="267" t="str">
        <f>IF(ISTEXT(Data!AL214),Data!AL214,"")</f>
        <v/>
      </c>
      <c r="AO214" s="267" t="str">
        <f>IF(ISTEXT(Data!AM214),Data!AM214,"")</f>
        <v/>
      </c>
      <c r="AP214" s="267" t="str">
        <f>IF(ISTEXT(Data!AN214),Data!AN214,"")</f>
        <v/>
      </c>
      <c r="AQ214" s="267" t="str">
        <f>IF(ISTEXT(Data!AO214),Data!AO214,"")</f>
        <v/>
      </c>
    </row>
    <row r="215" spans="1:43" x14ac:dyDescent="0.2">
      <c r="A215" s="120" t="str">
        <f>IF(ISTEXT(Data!A215),Data!A215,"")</f>
        <v/>
      </c>
      <c r="B215" s="250">
        <f>IF(ISREF(Data!B215),Data!B215,"")</f>
        <v>35223</v>
      </c>
      <c r="C215" s="244">
        <v>0.27083333333333298</v>
      </c>
      <c r="D215" s="250">
        <f>IF(ISREF(Data!D215),Data!D215,"")</f>
        <v>35224</v>
      </c>
      <c r="E215" s="244">
        <v>0.27083333333333298</v>
      </c>
      <c r="F215" s="245" t="str">
        <f>IF(ISTEXT(Data!G215),Data!G215,"")</f>
        <v>No Precipitation Occurred</v>
      </c>
      <c r="G215" s="247" t="str">
        <f>IF(ISTEXT(Data!H215),Data!H215,"")</f>
        <v/>
      </c>
      <c r="H215" s="246" t="str">
        <f>IF(ISTEXT(Data!I215),Data!I215,"")</f>
        <v/>
      </c>
      <c r="I215" s="248" t="str">
        <f>IF(ISTEXT(Data!J215),Data!J215,"")</f>
        <v/>
      </c>
      <c r="J215" s="273">
        <f>IF(ISNUMBER(Data!K215),Data!K215,-9999.9)</f>
        <v>-9999.9</v>
      </c>
      <c r="K215" s="242" t="str">
        <f>IF(ISTEXT(Data!L215),Data!L215,"")</f>
        <v>M1</v>
      </c>
      <c r="L215" s="285">
        <f>IF(ISNUMBER(Data!N215),Data!N215,-9999.9)</f>
        <v>-9999.9</v>
      </c>
      <c r="M215" s="243" t="str">
        <f>IF(ISTEXT(Data!O215),Data!O215,"")</f>
        <v>M1</v>
      </c>
      <c r="N215" s="278">
        <f>IF(ISNUMBER(Data!P215),Data!P215,-9999.9)</f>
        <v>-9999.9</v>
      </c>
      <c r="O215" s="242" t="str">
        <f>IF(ISTEXT(Data!Q215),Data!Q215,"")</f>
        <v>M1</v>
      </c>
      <c r="P215" s="277">
        <f>IF(ISNUMBER(Data!R215),Data!R215,-9999.9)</f>
        <v>-9999.9</v>
      </c>
      <c r="Q215" s="243" t="str">
        <f>IF(ISTEXT(Data!S215),Data!S215,"")</f>
        <v>M1</v>
      </c>
      <c r="R215" s="278">
        <v>-9999.9</v>
      </c>
      <c r="S215" s="262" t="s">
        <v>117</v>
      </c>
      <c r="T215" s="277">
        <f>IF((Data!X215&gt;0),Data!X215*96.062/32.064,-9999.9)</f>
        <v>-9999.9</v>
      </c>
      <c r="U215" s="243" t="str">
        <f>IF(ISTEXT(Data!Y215),Data!Y215,"")</f>
        <v>M1</v>
      </c>
      <c r="V215" s="277">
        <f>IF((Data!AB215&gt;T656),Data!AB215*18.039/14.0067,-9999.9)</f>
        <v>-9999.9</v>
      </c>
      <c r="W215" s="242" t="str">
        <f>IF(ISTEXT(Data!AC215),Data!AC215,"")</f>
        <v>M1</v>
      </c>
      <c r="X215" s="277">
        <f>IF((Data!V215&gt;0),(Data!V215*62.005/14.0067),-9999.9)</f>
        <v>-9999.9</v>
      </c>
      <c r="Y215" s="243" t="str">
        <f>IF(ISTEXT(Data!W215),Data!W215,"")</f>
        <v>M1</v>
      </c>
      <c r="Z215" s="278">
        <f>IF(ISNUMBER(Data!T215),Data!T215,-9999.9)</f>
        <v>-9999.9</v>
      </c>
      <c r="AA215" s="242" t="str">
        <f>IF(ISTEXT(Data!U215),Data!U215,"")</f>
        <v>M1</v>
      </c>
      <c r="AB215" s="277">
        <f>IF(ISNUMBER(Data!AH215),Data!AH215,-9999.9)</f>
        <v>-9999.9</v>
      </c>
      <c r="AC215" s="243" t="str">
        <f>IF(ISTEXT(Data!AI215),Data!AI215,"")</f>
        <v>M1</v>
      </c>
      <c r="AD215" s="278">
        <f>IF(ISNUMBER(Data!AD215),Data!AD215,-9999.9)</f>
        <v>-9999.9</v>
      </c>
      <c r="AE215" s="242" t="str">
        <f>IF(ISTEXT(Data!AE215),Data!AE215,"")</f>
        <v>M1</v>
      </c>
      <c r="AF215" s="277">
        <f>IF(ISNUMBER(Data!AF215),Data!AF215,-9999.9)</f>
        <v>-9999.9</v>
      </c>
      <c r="AG215" s="243" t="str">
        <f>IF(ISTEXT(Data!AG215),Data!AG215,"")</f>
        <v>M1</v>
      </c>
      <c r="AH215" s="278">
        <f>IF(ISNUMBER(Data!Z215),Data!Z215,-9999.9)</f>
        <v>-9999.9</v>
      </c>
      <c r="AI215" s="242" t="str">
        <f>IF(ISTEXT(Data!AA215),Data!AA215,"")</f>
        <v>M1</v>
      </c>
      <c r="AJ215" s="277">
        <v>-9999.9</v>
      </c>
      <c r="AK215" s="261" t="s">
        <v>117</v>
      </c>
      <c r="AL215" s="267" t="str">
        <f>IF(ISTEXT(Data!AJ215),Data!AJ215,"")</f>
        <v/>
      </c>
      <c r="AM215" s="267" t="str">
        <f>IF(ISTEXT(Data!AK215),Data!AK215,"")</f>
        <v/>
      </c>
      <c r="AN215" s="267" t="str">
        <f>IF(ISTEXT(Data!AL215),Data!AL215,"")</f>
        <v/>
      </c>
      <c r="AO215" s="267" t="str">
        <f>IF(ISTEXT(Data!AM215),Data!AM215,"")</f>
        <v/>
      </c>
      <c r="AP215" s="267" t="str">
        <f>IF(ISTEXT(Data!AN215),Data!AN215,"")</f>
        <v/>
      </c>
      <c r="AQ215" s="267" t="str">
        <f>IF(ISTEXT(Data!AO215),Data!AO215,"")</f>
        <v/>
      </c>
    </row>
    <row r="216" spans="1:43" x14ac:dyDescent="0.2">
      <c r="A216" s="120" t="str">
        <f>IF(ISTEXT(Data!A216),Data!A216,"")</f>
        <v/>
      </c>
      <c r="B216" s="250">
        <f>IF(ISREF(Data!B216),Data!B216,"")</f>
        <v>35224</v>
      </c>
      <c r="C216" s="244">
        <v>0.27083333333333298</v>
      </c>
      <c r="D216" s="250">
        <f>IF(ISREF(Data!D216),Data!D216,"")</f>
        <v>35225</v>
      </c>
      <c r="E216" s="244">
        <v>0.27083333333333298</v>
      </c>
      <c r="F216" s="245" t="str">
        <f>IF(ISTEXT(Data!G216),Data!G216,"")</f>
        <v>No Precipitation Occurred</v>
      </c>
      <c r="G216" s="247" t="str">
        <f>IF(ISTEXT(Data!H216),Data!H216,"")</f>
        <v/>
      </c>
      <c r="H216" s="246" t="str">
        <f>IF(ISTEXT(Data!I216),Data!I216,"")</f>
        <v/>
      </c>
      <c r="I216" s="248" t="str">
        <f>IF(ISTEXT(Data!J216),Data!J216,"")</f>
        <v/>
      </c>
      <c r="J216" s="273">
        <f>IF(ISNUMBER(Data!K216),Data!K216,-9999.9)</f>
        <v>-9999.9</v>
      </c>
      <c r="K216" s="242" t="str">
        <f>IF(ISTEXT(Data!L216),Data!L216,"")</f>
        <v>M1</v>
      </c>
      <c r="L216" s="285">
        <f>IF(ISNUMBER(Data!N216),Data!N216,-9999.9)</f>
        <v>-9999.9</v>
      </c>
      <c r="M216" s="243" t="str">
        <f>IF(ISTEXT(Data!O216),Data!O216,"")</f>
        <v>M1</v>
      </c>
      <c r="N216" s="278">
        <f>IF(ISNUMBER(Data!P216),Data!P216,-9999.9)</f>
        <v>-9999.9</v>
      </c>
      <c r="O216" s="242" t="str">
        <f>IF(ISTEXT(Data!Q216),Data!Q216,"")</f>
        <v>M1</v>
      </c>
      <c r="P216" s="277">
        <f>IF(ISNUMBER(Data!R216),Data!R216,-9999.9)</f>
        <v>-9999.9</v>
      </c>
      <c r="Q216" s="243" t="str">
        <f>IF(ISTEXT(Data!S216),Data!S216,"")</f>
        <v>M1</v>
      </c>
      <c r="R216" s="278">
        <v>-9999.9</v>
      </c>
      <c r="S216" s="262" t="s">
        <v>117</v>
      </c>
      <c r="T216" s="277">
        <f>IF((Data!X216&gt;0),Data!X216*96.062/32.064,-9999.9)</f>
        <v>-9999.9</v>
      </c>
      <c r="U216" s="243" t="str">
        <f>IF(ISTEXT(Data!Y216),Data!Y216,"")</f>
        <v>M1</v>
      </c>
      <c r="V216" s="277">
        <f>IF((Data!AB216&gt;T657),Data!AB216*18.039/14.0067,-9999.9)</f>
        <v>-9999.9</v>
      </c>
      <c r="W216" s="242" t="str">
        <f>IF(ISTEXT(Data!AC216),Data!AC216,"")</f>
        <v>M1</v>
      </c>
      <c r="X216" s="277">
        <f>IF((Data!V216&gt;0),(Data!V216*62.005/14.0067),-9999.9)</f>
        <v>-9999.9</v>
      </c>
      <c r="Y216" s="243" t="str">
        <f>IF(ISTEXT(Data!W216),Data!W216,"")</f>
        <v>M1</v>
      </c>
      <c r="Z216" s="278">
        <f>IF(ISNUMBER(Data!T216),Data!T216,-9999.9)</f>
        <v>-9999.9</v>
      </c>
      <c r="AA216" s="242" t="str">
        <f>IF(ISTEXT(Data!U216),Data!U216,"")</f>
        <v>M1</v>
      </c>
      <c r="AB216" s="277">
        <f>IF(ISNUMBER(Data!AH216),Data!AH216,-9999.9)</f>
        <v>-9999.9</v>
      </c>
      <c r="AC216" s="243" t="str">
        <f>IF(ISTEXT(Data!AI216),Data!AI216,"")</f>
        <v>M1</v>
      </c>
      <c r="AD216" s="278">
        <f>IF(ISNUMBER(Data!AD216),Data!AD216,-9999.9)</f>
        <v>-9999.9</v>
      </c>
      <c r="AE216" s="242" t="str">
        <f>IF(ISTEXT(Data!AE216),Data!AE216,"")</f>
        <v>M1</v>
      </c>
      <c r="AF216" s="277">
        <f>IF(ISNUMBER(Data!AF216),Data!AF216,-9999.9)</f>
        <v>-9999.9</v>
      </c>
      <c r="AG216" s="243" t="str">
        <f>IF(ISTEXT(Data!AG216),Data!AG216,"")</f>
        <v>M1</v>
      </c>
      <c r="AH216" s="278">
        <f>IF(ISNUMBER(Data!Z216),Data!Z216,-9999.9)</f>
        <v>-9999.9</v>
      </c>
      <c r="AI216" s="242" t="str">
        <f>IF(ISTEXT(Data!AA216),Data!AA216,"")</f>
        <v>M1</v>
      </c>
      <c r="AJ216" s="277">
        <v>-9999.9</v>
      </c>
      <c r="AK216" s="261" t="s">
        <v>117</v>
      </c>
      <c r="AL216" s="267" t="str">
        <f>IF(ISTEXT(Data!AJ216),Data!AJ216,"")</f>
        <v/>
      </c>
      <c r="AM216" s="267" t="str">
        <f>IF(ISTEXT(Data!AK216),Data!AK216,"")</f>
        <v/>
      </c>
      <c r="AN216" s="267" t="str">
        <f>IF(ISTEXT(Data!AL216),Data!AL216,"")</f>
        <v/>
      </c>
      <c r="AO216" s="267" t="str">
        <f>IF(ISTEXT(Data!AM216),Data!AM216,"")</f>
        <v/>
      </c>
      <c r="AP216" s="267" t="str">
        <f>IF(ISTEXT(Data!AN216),Data!AN216,"")</f>
        <v/>
      </c>
      <c r="AQ216" s="267" t="str">
        <f>IF(ISTEXT(Data!AO216),Data!AO216,"")</f>
        <v/>
      </c>
    </row>
    <row r="217" spans="1:43" x14ac:dyDescent="0.2">
      <c r="A217" s="120" t="str">
        <f>IF(ISTEXT(Data!A217),Data!A217,"")</f>
        <v/>
      </c>
      <c r="B217" s="250">
        <f>IF(ISREF(Data!B217),Data!B217,"")</f>
        <v>35225</v>
      </c>
      <c r="C217" s="244">
        <v>0.27083333333333298</v>
      </c>
      <c r="D217" s="250">
        <f>IF(ISREF(Data!D217),Data!D217,"")</f>
        <v>35226</v>
      </c>
      <c r="E217" s="244">
        <v>0.27083333333333298</v>
      </c>
      <c r="F217" s="245" t="str">
        <f>IF(ISTEXT(Data!G217),Data!G217,"")</f>
        <v>No Precipitation Occurred</v>
      </c>
      <c r="G217" s="247" t="str">
        <f>IF(ISTEXT(Data!H217),Data!H217,"")</f>
        <v/>
      </c>
      <c r="H217" s="246" t="str">
        <f>IF(ISTEXT(Data!I217),Data!I217,"")</f>
        <v/>
      </c>
      <c r="I217" s="248" t="str">
        <f>IF(ISTEXT(Data!J217),Data!J217,"")</f>
        <v/>
      </c>
      <c r="J217" s="273">
        <f>IF(ISNUMBER(Data!K217),Data!K217,-9999.9)</f>
        <v>-9999.9</v>
      </c>
      <c r="K217" s="242" t="str">
        <f>IF(ISTEXT(Data!L217),Data!L217,"")</f>
        <v>M1</v>
      </c>
      <c r="L217" s="285">
        <f>IF(ISNUMBER(Data!N217),Data!N217,-9999.9)</f>
        <v>-9999.9</v>
      </c>
      <c r="M217" s="243" t="str">
        <f>IF(ISTEXT(Data!O217),Data!O217,"")</f>
        <v>M1</v>
      </c>
      <c r="N217" s="278">
        <f>IF(ISNUMBER(Data!P217),Data!P217,-9999.9)</f>
        <v>-9999.9</v>
      </c>
      <c r="O217" s="242" t="str">
        <f>IF(ISTEXT(Data!Q217),Data!Q217,"")</f>
        <v>M1</v>
      </c>
      <c r="P217" s="277">
        <f>IF(ISNUMBER(Data!R217),Data!R217,-9999.9)</f>
        <v>-9999.9</v>
      </c>
      <c r="Q217" s="243" t="str">
        <f>IF(ISTEXT(Data!S217),Data!S217,"")</f>
        <v>M1</v>
      </c>
      <c r="R217" s="278">
        <v>-9999.9</v>
      </c>
      <c r="S217" s="262" t="s">
        <v>117</v>
      </c>
      <c r="T217" s="277">
        <f>IF((Data!X217&gt;0),Data!X217*96.062/32.064,-9999.9)</f>
        <v>-9999.9</v>
      </c>
      <c r="U217" s="243" t="str">
        <f>IF(ISTEXT(Data!Y217),Data!Y217,"")</f>
        <v>M1</v>
      </c>
      <c r="V217" s="277">
        <f>IF((Data!AB217&gt;T658),Data!AB217*18.039/14.0067,-9999.9)</f>
        <v>-9999.9</v>
      </c>
      <c r="W217" s="242" t="str">
        <f>IF(ISTEXT(Data!AC217),Data!AC217,"")</f>
        <v>M1</v>
      </c>
      <c r="X217" s="277">
        <f>IF((Data!V217&gt;0),(Data!V217*62.005/14.0067),-9999.9)</f>
        <v>-9999.9</v>
      </c>
      <c r="Y217" s="243" t="str">
        <f>IF(ISTEXT(Data!W217),Data!W217,"")</f>
        <v>M1</v>
      </c>
      <c r="Z217" s="278">
        <f>IF(ISNUMBER(Data!T217),Data!T217,-9999.9)</f>
        <v>-9999.9</v>
      </c>
      <c r="AA217" s="242" t="str">
        <f>IF(ISTEXT(Data!U217),Data!U217,"")</f>
        <v>M1</v>
      </c>
      <c r="AB217" s="277">
        <f>IF(ISNUMBER(Data!AH217),Data!AH217,-9999.9)</f>
        <v>-9999.9</v>
      </c>
      <c r="AC217" s="243" t="str">
        <f>IF(ISTEXT(Data!AI217),Data!AI217,"")</f>
        <v>M1</v>
      </c>
      <c r="AD217" s="278">
        <f>IF(ISNUMBER(Data!AD217),Data!AD217,-9999.9)</f>
        <v>-9999.9</v>
      </c>
      <c r="AE217" s="242" t="str">
        <f>IF(ISTEXT(Data!AE217),Data!AE217,"")</f>
        <v>M1</v>
      </c>
      <c r="AF217" s="277">
        <f>IF(ISNUMBER(Data!AF217),Data!AF217,-9999.9)</f>
        <v>-9999.9</v>
      </c>
      <c r="AG217" s="243" t="str">
        <f>IF(ISTEXT(Data!AG217),Data!AG217,"")</f>
        <v>M1</v>
      </c>
      <c r="AH217" s="278">
        <f>IF(ISNUMBER(Data!Z217),Data!Z217,-9999.9)</f>
        <v>-9999.9</v>
      </c>
      <c r="AI217" s="242" t="str">
        <f>IF(ISTEXT(Data!AA217),Data!AA217,"")</f>
        <v>M1</v>
      </c>
      <c r="AJ217" s="277">
        <v>-9999.9</v>
      </c>
      <c r="AK217" s="261" t="s">
        <v>117</v>
      </c>
      <c r="AL217" s="267" t="str">
        <f>IF(ISTEXT(Data!AJ217),Data!AJ217,"")</f>
        <v/>
      </c>
      <c r="AM217" s="267" t="str">
        <f>IF(ISTEXT(Data!AK217),Data!AK217,"")</f>
        <v/>
      </c>
      <c r="AN217" s="267" t="str">
        <f>IF(ISTEXT(Data!AL217),Data!AL217,"")</f>
        <v/>
      </c>
      <c r="AO217" s="267" t="str">
        <f>IF(ISTEXT(Data!AM217),Data!AM217,"")</f>
        <v/>
      </c>
      <c r="AP217" s="267" t="str">
        <f>IF(ISTEXT(Data!AN217),Data!AN217,"")</f>
        <v/>
      </c>
      <c r="AQ217" s="267" t="str">
        <f>IF(ISTEXT(Data!AO217),Data!AO217,"")</f>
        <v/>
      </c>
    </row>
    <row r="218" spans="1:43" x14ac:dyDescent="0.2">
      <c r="A218" s="120" t="str">
        <f>IF(ISTEXT(Data!A218),Data!A218,"")</f>
        <v>DEU96060</v>
      </c>
      <c r="B218" s="250">
        <f>IF(ISREF(Data!B218),Data!B218,"")</f>
        <v>35226</v>
      </c>
      <c r="C218" s="244">
        <v>0.27083333333333298</v>
      </c>
      <c r="D218" s="250">
        <f>IF(ISREF(Data!D218),Data!D218,"")</f>
        <v>35227</v>
      </c>
      <c r="E218" s="244">
        <v>0.27083333333333298</v>
      </c>
      <c r="F218" s="245" t="str">
        <f>IF(ISTEXT(Data!G218),Data!G218,"")</f>
        <v>Rain</v>
      </c>
      <c r="G218" s="247" t="str">
        <f>IF(ISTEXT(Data!H218),Data!H218,"")</f>
        <v>Clean and Clear</v>
      </c>
      <c r="H218" s="246" t="str">
        <f>IF(ISTEXT(Data!I218),Data!I218,"")</f>
        <v/>
      </c>
      <c r="I218" s="248" t="str">
        <f>IF(ISTEXT(Data!J218),Data!J218,"")</f>
        <v/>
      </c>
      <c r="J218" s="273">
        <f>IF(ISNUMBER(Data!K218),Data!K218,-9999.9)</f>
        <v>7.6</v>
      </c>
      <c r="K218" s="242" t="str">
        <f>IF(ISTEXT(Data!L218),Data!L218,"")</f>
        <v>V0</v>
      </c>
      <c r="L218" s="285">
        <f>IF(ISNUMBER(Data!N218),Data!N218,-9999.9)</f>
        <v>7.82</v>
      </c>
      <c r="M218" s="243" t="str">
        <f>IF(ISTEXT(Data!O218),Data!O218,"")</f>
        <v>V0</v>
      </c>
      <c r="N218" s="278">
        <f>IF(ISNUMBER(Data!P218),Data!P218,-9999.9)</f>
        <v>5.58</v>
      </c>
      <c r="O218" s="242" t="str">
        <f>IF(ISTEXT(Data!Q218),Data!Q218,"")</f>
        <v>V0</v>
      </c>
      <c r="P218" s="277">
        <f>IF(ISNUMBER(Data!R218),Data!R218,-9999.9)</f>
        <v>17.7</v>
      </c>
      <c r="Q218" s="243" t="str">
        <f>IF(ISTEXT(Data!S218),Data!S218,"")</f>
        <v>V0</v>
      </c>
      <c r="R218" s="278">
        <v>-9999.9</v>
      </c>
      <c r="S218" s="262" t="s">
        <v>117</v>
      </c>
      <c r="T218" s="277">
        <f>IF((Data!X218&gt;0),Data!X218*96.062/32.064,-9999.9)</f>
        <v>2.0950000000000002</v>
      </c>
      <c r="U218" s="243" t="str">
        <f>IF(ISTEXT(Data!Y218),Data!Y218,"")</f>
        <v>V0</v>
      </c>
      <c r="V218" s="277">
        <f>IF((Data!AB218&gt;T659),Data!AB218*18.039/14.0067,-9999.9)</f>
        <v>1.3154121863799282</v>
      </c>
      <c r="W218" s="242" t="str">
        <f>IF(ISTEXT(Data!AC218),Data!AC218,"")</f>
        <v>V0</v>
      </c>
      <c r="X218" s="277">
        <f>IF((Data!V218&gt;0),(Data!V218*62.005/14.0067),-9999.9)</f>
        <v>2.968</v>
      </c>
      <c r="Y218" s="243" t="str">
        <f>IF(ISTEXT(Data!W218),Data!W218,"")</f>
        <v>V0</v>
      </c>
      <c r="Z218" s="278">
        <f>IF(ISNUMBER(Data!T218),Data!T218,-9999.9)</f>
        <v>0.10299999999999999</v>
      </c>
      <c r="AA218" s="242" t="str">
        <f>IF(ISTEXT(Data!U218),Data!U218,"")</f>
        <v>V0</v>
      </c>
      <c r="AB218" s="277">
        <f>IF(ISNUMBER(Data!AH218),Data!AH218,-9999.9)</f>
        <v>0.61699999999999999</v>
      </c>
      <c r="AC218" s="243" t="str">
        <f>IF(ISTEXT(Data!AI218),Data!AI218,"")</f>
        <v>V0</v>
      </c>
      <c r="AD218" s="278">
        <f>IF(ISNUMBER(Data!AD218),Data!AD218,-9999.9)</f>
        <v>0.192</v>
      </c>
      <c r="AE218" s="242" t="str">
        <f>IF(ISTEXT(Data!AE218),Data!AE218,"")</f>
        <v>V0</v>
      </c>
      <c r="AF218" s="277">
        <f>IF(ISNUMBER(Data!AF218),Data!AF218,-9999.9)</f>
        <v>0.13800000000000001</v>
      </c>
      <c r="AG218" s="243" t="str">
        <f>IF(ISTEXT(Data!AG218),Data!AG218,"")</f>
        <v>V0</v>
      </c>
      <c r="AH218" s="278">
        <f>IF(ISNUMBER(Data!Z218),Data!Z218,-9999.9)</f>
        <v>8.3000000000000004E-2</v>
      </c>
      <c r="AI218" s="242" t="str">
        <f>IF(ISTEXT(Data!AA218),Data!AA218,"")</f>
        <v>V0</v>
      </c>
      <c r="AJ218" s="277">
        <v>-9999.9</v>
      </c>
      <c r="AK218" s="261" t="s">
        <v>117</v>
      </c>
      <c r="AL218" s="267" t="str">
        <f>IF(ISTEXT(Data!AJ218),Data!AJ218,"")</f>
        <v/>
      </c>
      <c r="AM218" s="267" t="str">
        <f>IF(ISTEXT(Data!AK218),Data!AK218,"")</f>
        <v/>
      </c>
      <c r="AN218" s="267" t="str">
        <f>IF(ISTEXT(Data!AL218),Data!AL218,"")</f>
        <v/>
      </c>
      <c r="AO218" s="267" t="str">
        <f>IF(ISTEXT(Data!AM218),Data!AM218,"")</f>
        <v/>
      </c>
      <c r="AP218" s="267" t="str">
        <f>IF(ISTEXT(Data!AN218),Data!AN218,"")</f>
        <v/>
      </c>
      <c r="AQ218" s="267" t="str">
        <f>IF(ISTEXT(Data!AO218),Data!AO218,"")</f>
        <v/>
      </c>
    </row>
    <row r="219" spans="1:43" x14ac:dyDescent="0.2">
      <c r="A219" s="120" t="str">
        <f>IF(ISTEXT(Data!A219),Data!A219,"")</f>
        <v/>
      </c>
      <c r="B219" s="250">
        <f>IF(ISREF(Data!B219),Data!B219,"")</f>
        <v>35227</v>
      </c>
      <c r="C219" s="244">
        <v>0.27083333333333298</v>
      </c>
      <c r="D219" s="250">
        <f>IF(ISREF(Data!D219),Data!D219,"")</f>
        <v>35228</v>
      </c>
      <c r="E219" s="244">
        <v>0.27083333333333298</v>
      </c>
      <c r="F219" s="245" t="str">
        <f>IF(ISTEXT(Data!G219),Data!G219,"")</f>
        <v>No Precipitation Occurred</v>
      </c>
      <c r="G219" s="247" t="str">
        <f>IF(ISTEXT(Data!H219),Data!H219,"")</f>
        <v/>
      </c>
      <c r="H219" s="246" t="str">
        <f>IF(ISTEXT(Data!I219),Data!I219,"")</f>
        <v/>
      </c>
      <c r="I219" s="248" t="str">
        <f>IF(ISTEXT(Data!J219),Data!J219,"")</f>
        <v/>
      </c>
      <c r="J219" s="273">
        <f>IF(ISNUMBER(Data!K219),Data!K219,-9999.9)</f>
        <v>-9999.9</v>
      </c>
      <c r="K219" s="242" t="str">
        <f>IF(ISTEXT(Data!L219),Data!L219,"")</f>
        <v>M1</v>
      </c>
      <c r="L219" s="285">
        <f>IF(ISNUMBER(Data!N219),Data!N219,-9999.9)</f>
        <v>-9999.9</v>
      </c>
      <c r="M219" s="243" t="str">
        <f>IF(ISTEXT(Data!O219),Data!O219,"")</f>
        <v>M1</v>
      </c>
      <c r="N219" s="278">
        <f>IF(ISNUMBER(Data!P219),Data!P219,-9999.9)</f>
        <v>-9999.9</v>
      </c>
      <c r="O219" s="242" t="str">
        <f>IF(ISTEXT(Data!Q219),Data!Q219,"")</f>
        <v>M1</v>
      </c>
      <c r="P219" s="277">
        <f>IF(ISNUMBER(Data!R219),Data!R219,-9999.9)</f>
        <v>-9999.9</v>
      </c>
      <c r="Q219" s="243" t="str">
        <f>IF(ISTEXT(Data!S219),Data!S219,"")</f>
        <v>M1</v>
      </c>
      <c r="R219" s="278">
        <v>-9999.9</v>
      </c>
      <c r="S219" s="262" t="s">
        <v>117</v>
      </c>
      <c r="T219" s="277">
        <f>IF((Data!X219&gt;0),Data!X219*96.062/32.064,-9999.9)</f>
        <v>-9999.9</v>
      </c>
      <c r="U219" s="243" t="str">
        <f>IF(ISTEXT(Data!Y219),Data!Y219,"")</f>
        <v>M1</v>
      </c>
      <c r="V219" s="277">
        <f>IF((Data!AB219&gt;T660),Data!AB219*18.039/14.0067,-9999.9)</f>
        <v>-9999.9</v>
      </c>
      <c r="W219" s="242" t="str">
        <f>IF(ISTEXT(Data!AC219),Data!AC219,"")</f>
        <v>M1</v>
      </c>
      <c r="X219" s="277">
        <f>IF((Data!V219&gt;0),(Data!V219*62.005/14.0067),-9999.9)</f>
        <v>-9999.9</v>
      </c>
      <c r="Y219" s="243" t="str">
        <f>IF(ISTEXT(Data!W219),Data!W219,"")</f>
        <v>M1</v>
      </c>
      <c r="Z219" s="278">
        <f>IF(ISNUMBER(Data!T219),Data!T219,-9999.9)</f>
        <v>-9999.9</v>
      </c>
      <c r="AA219" s="242" t="str">
        <f>IF(ISTEXT(Data!U219),Data!U219,"")</f>
        <v>M1</v>
      </c>
      <c r="AB219" s="277">
        <f>IF(ISNUMBER(Data!AH219),Data!AH219,-9999.9)</f>
        <v>-9999.9</v>
      </c>
      <c r="AC219" s="243" t="str">
        <f>IF(ISTEXT(Data!AI219),Data!AI219,"")</f>
        <v>M1</v>
      </c>
      <c r="AD219" s="278">
        <f>IF(ISNUMBER(Data!AD219),Data!AD219,-9999.9)</f>
        <v>-9999.9</v>
      </c>
      <c r="AE219" s="242" t="str">
        <f>IF(ISTEXT(Data!AE219),Data!AE219,"")</f>
        <v>M1</v>
      </c>
      <c r="AF219" s="277">
        <f>IF(ISNUMBER(Data!AF219),Data!AF219,-9999.9)</f>
        <v>-9999.9</v>
      </c>
      <c r="AG219" s="243" t="str">
        <f>IF(ISTEXT(Data!AG219),Data!AG219,"")</f>
        <v>M1</v>
      </c>
      <c r="AH219" s="278">
        <f>IF(ISNUMBER(Data!Z219),Data!Z219,-9999.9)</f>
        <v>-9999.9</v>
      </c>
      <c r="AI219" s="242" t="str">
        <f>IF(ISTEXT(Data!AA219),Data!AA219,"")</f>
        <v>M1</v>
      </c>
      <c r="AJ219" s="277">
        <v>-9999.9</v>
      </c>
      <c r="AK219" s="261" t="s">
        <v>117</v>
      </c>
      <c r="AL219" s="267" t="str">
        <f>IF(ISTEXT(Data!AJ219),Data!AJ219,"")</f>
        <v/>
      </c>
      <c r="AM219" s="267" t="str">
        <f>IF(ISTEXT(Data!AK219),Data!AK219,"")</f>
        <v/>
      </c>
      <c r="AN219" s="267" t="str">
        <f>IF(ISTEXT(Data!AL219),Data!AL219,"")</f>
        <v/>
      </c>
      <c r="AO219" s="267" t="str">
        <f>IF(ISTEXT(Data!AM219),Data!AM219,"")</f>
        <v/>
      </c>
      <c r="AP219" s="267" t="str">
        <f>IF(ISTEXT(Data!AN219),Data!AN219,"")</f>
        <v/>
      </c>
      <c r="AQ219" s="267" t="str">
        <f>IF(ISTEXT(Data!AO219),Data!AO219,"")</f>
        <v/>
      </c>
    </row>
    <row r="220" spans="1:43" x14ac:dyDescent="0.2">
      <c r="A220" s="120" t="str">
        <f>IF(ISTEXT(Data!A220),Data!A220,"")</f>
        <v>DEU96061</v>
      </c>
      <c r="B220" s="250">
        <f>IF(ISREF(Data!B220),Data!B220,"")</f>
        <v>35228</v>
      </c>
      <c r="C220" s="244">
        <v>0.27083333333333298</v>
      </c>
      <c r="D220" s="250">
        <f>IF(ISREF(Data!D220),Data!D220,"")</f>
        <v>35229</v>
      </c>
      <c r="E220" s="244">
        <v>0.27083333333333298</v>
      </c>
      <c r="F220" s="245" t="str">
        <f>IF(ISTEXT(Data!G220),Data!G220,"")</f>
        <v>Rain</v>
      </c>
      <c r="G220" s="247" t="str">
        <f>IF(ISTEXT(Data!H220),Data!H220,"")</f>
        <v>Clean and Clear</v>
      </c>
      <c r="H220" s="246" t="str">
        <f>IF(ISTEXT(Data!I220),Data!I220,"")</f>
        <v/>
      </c>
      <c r="I220" s="248" t="str">
        <f>IF(ISTEXT(Data!J220),Data!J220,"")</f>
        <v/>
      </c>
      <c r="J220" s="273">
        <f>IF(ISNUMBER(Data!K220),Data!K220,-9999.9)</f>
        <v>4.7</v>
      </c>
      <c r="K220" s="242" t="str">
        <f>IF(ISTEXT(Data!L220),Data!L220,"")</f>
        <v>V0</v>
      </c>
      <c r="L220" s="285">
        <f>IF(ISNUMBER(Data!N220),Data!N220,-9999.9)</f>
        <v>4.9864000000000006</v>
      </c>
      <c r="M220" s="243" t="str">
        <f>IF(ISTEXT(Data!O220),Data!O220,"")</f>
        <v>V0</v>
      </c>
      <c r="N220" s="278">
        <f>IF(ISNUMBER(Data!P220),Data!P220,-9999.9)</f>
        <v>4.4000000000000004</v>
      </c>
      <c r="O220" s="242" t="str">
        <f>IF(ISTEXT(Data!Q220),Data!Q220,"")</f>
        <v>V0</v>
      </c>
      <c r="P220" s="277">
        <f>IF(ISNUMBER(Data!R220),Data!R220,-9999.9)</f>
        <v>35.4</v>
      </c>
      <c r="Q220" s="243" t="str">
        <f>IF(ISTEXT(Data!S220),Data!S220,"")</f>
        <v>V0</v>
      </c>
      <c r="R220" s="278">
        <v>-9999.9</v>
      </c>
      <c r="S220" s="262" t="s">
        <v>117</v>
      </c>
      <c r="T220" s="277">
        <f>IF((Data!X220&gt;0),Data!X220*96.062/32.064,-9999.9)</f>
        <v>3.2689999999999997</v>
      </c>
      <c r="U220" s="243" t="str">
        <f>IF(ISTEXT(Data!Y220),Data!Y220,"")</f>
        <v>V0</v>
      </c>
      <c r="V220" s="277">
        <f>IF((Data!AB220&gt;T661),Data!AB220*18.039/14.0067,-9999.9)</f>
        <v>1.4068100358422939</v>
      </c>
      <c r="W220" s="242" t="str">
        <f>IF(ISTEXT(Data!AC220),Data!AC220,"")</f>
        <v>V0</v>
      </c>
      <c r="X220" s="277">
        <f>IF((Data!V220&gt;0),(Data!V220*62.005/14.0067),-9999.9)</f>
        <v>4.0510000000000002</v>
      </c>
      <c r="Y220" s="243" t="str">
        <f>IF(ISTEXT(Data!W220),Data!W220,"")</f>
        <v>V0</v>
      </c>
      <c r="Z220" s="278">
        <f>IF(ISNUMBER(Data!T220),Data!T220,-9999.9)</f>
        <v>0.11600000000000001</v>
      </c>
      <c r="AA220" s="242" t="str">
        <f>IF(ISTEXT(Data!U220),Data!U220,"")</f>
        <v>V0</v>
      </c>
      <c r="AB220" s="277">
        <f>IF(ISNUMBER(Data!AH220),Data!AH220,-9999.9)</f>
        <v>0.44500000000000001</v>
      </c>
      <c r="AC220" s="243" t="str">
        <f>IF(ISTEXT(Data!AI220),Data!AI220,"")</f>
        <v>V0</v>
      </c>
      <c r="AD220" s="278">
        <f>IF(ISNUMBER(Data!AD220),Data!AD220,-9999.9)</f>
        <v>0.13600000000000001</v>
      </c>
      <c r="AE220" s="242" t="str">
        <f>IF(ISTEXT(Data!AE220),Data!AE220,"")</f>
        <v>V0</v>
      </c>
      <c r="AF220" s="277">
        <f>IF(ISNUMBER(Data!AF220),Data!AF220,-9999.9)</f>
        <v>7.2999999999999995E-2</v>
      </c>
      <c r="AG220" s="243" t="str">
        <f>IF(ISTEXT(Data!AG220),Data!AG220,"")</f>
        <v>V0</v>
      </c>
      <c r="AH220" s="278">
        <f>IF(ISNUMBER(Data!Z220),Data!Z220,-9999.9)</f>
        <v>0.10199999999999999</v>
      </c>
      <c r="AI220" s="242" t="str">
        <f>IF(ISTEXT(Data!AA220),Data!AA220,"")</f>
        <v>V0</v>
      </c>
      <c r="AJ220" s="277">
        <v>-9999.9</v>
      </c>
      <c r="AK220" s="261" t="s">
        <v>117</v>
      </c>
      <c r="AL220" s="267" t="str">
        <f>IF(ISTEXT(Data!AJ220),Data!AJ220,"")</f>
        <v/>
      </c>
      <c r="AM220" s="267" t="str">
        <f>IF(ISTEXT(Data!AK220),Data!AK220,"")</f>
        <v/>
      </c>
      <c r="AN220" s="267" t="str">
        <f>IF(ISTEXT(Data!AL220),Data!AL220,"")</f>
        <v/>
      </c>
      <c r="AO220" s="267" t="str">
        <f>IF(ISTEXT(Data!AM220),Data!AM220,"")</f>
        <v/>
      </c>
      <c r="AP220" s="267" t="str">
        <f>IF(ISTEXT(Data!AN220),Data!AN220,"")</f>
        <v/>
      </c>
      <c r="AQ220" s="267" t="str">
        <f>IF(ISTEXT(Data!AO220),Data!AO220,"")</f>
        <v/>
      </c>
    </row>
    <row r="221" spans="1:43" x14ac:dyDescent="0.2">
      <c r="A221" s="120" t="str">
        <f>IF(ISTEXT(Data!A221),Data!A221,"")</f>
        <v/>
      </c>
      <c r="B221" s="250">
        <f>IF(ISREF(Data!B221),Data!B221,"")</f>
        <v>35229</v>
      </c>
      <c r="C221" s="244">
        <v>0.27083333333333298</v>
      </c>
      <c r="D221" s="250">
        <f>IF(ISREF(Data!D221),Data!D221,"")</f>
        <v>35230</v>
      </c>
      <c r="E221" s="244">
        <v>0.27083333333333298</v>
      </c>
      <c r="F221" s="245" t="str">
        <f>IF(ISTEXT(Data!G221),Data!G221,"")</f>
        <v>No Precipitation Occurred</v>
      </c>
      <c r="G221" s="247" t="str">
        <f>IF(ISTEXT(Data!H221),Data!H221,"")</f>
        <v/>
      </c>
      <c r="H221" s="246" t="str">
        <f>IF(ISTEXT(Data!I221),Data!I221,"")</f>
        <v/>
      </c>
      <c r="I221" s="248" t="str">
        <f>IF(ISTEXT(Data!J221),Data!J221,"")</f>
        <v/>
      </c>
      <c r="J221" s="273">
        <f>IF(ISNUMBER(Data!K221),Data!K221,-9999.9)</f>
        <v>-9999.9</v>
      </c>
      <c r="K221" s="242" t="str">
        <f>IF(ISTEXT(Data!L221),Data!L221,"")</f>
        <v>M1</v>
      </c>
      <c r="L221" s="285">
        <f>IF(ISNUMBER(Data!N221),Data!N221,-9999.9)</f>
        <v>-9999.9</v>
      </c>
      <c r="M221" s="243" t="str">
        <f>IF(ISTEXT(Data!O221),Data!O221,"")</f>
        <v>M1</v>
      </c>
      <c r="N221" s="278">
        <f>IF(ISNUMBER(Data!P221),Data!P221,-9999.9)</f>
        <v>-9999.9</v>
      </c>
      <c r="O221" s="242" t="str">
        <f>IF(ISTEXT(Data!Q221),Data!Q221,"")</f>
        <v>M1</v>
      </c>
      <c r="P221" s="277">
        <f>IF(ISNUMBER(Data!R221),Data!R221,-9999.9)</f>
        <v>-9999.9</v>
      </c>
      <c r="Q221" s="243" t="str">
        <f>IF(ISTEXT(Data!S221),Data!S221,"")</f>
        <v>M1</v>
      </c>
      <c r="R221" s="278">
        <v>-9999.9</v>
      </c>
      <c r="S221" s="262" t="s">
        <v>117</v>
      </c>
      <c r="T221" s="277">
        <f>IF((Data!X221&gt;0),Data!X221*96.062/32.064,-9999.9)</f>
        <v>-9999.9</v>
      </c>
      <c r="U221" s="243" t="str">
        <f>IF(ISTEXT(Data!Y221),Data!Y221,"")</f>
        <v>M1</v>
      </c>
      <c r="V221" s="277">
        <f>IF((Data!AB221&gt;T662),Data!AB221*18.039/14.0067,-9999.9)</f>
        <v>-9999.9</v>
      </c>
      <c r="W221" s="242" t="str">
        <f>IF(ISTEXT(Data!AC221),Data!AC221,"")</f>
        <v>M1</v>
      </c>
      <c r="X221" s="277">
        <f>IF((Data!V221&gt;0),(Data!V221*62.005/14.0067),-9999.9)</f>
        <v>-9999.9</v>
      </c>
      <c r="Y221" s="243" t="str">
        <f>IF(ISTEXT(Data!W221),Data!W221,"")</f>
        <v>M1</v>
      </c>
      <c r="Z221" s="278">
        <f>IF(ISNUMBER(Data!T221),Data!T221,-9999.9)</f>
        <v>-9999.9</v>
      </c>
      <c r="AA221" s="242" t="str">
        <f>IF(ISTEXT(Data!U221),Data!U221,"")</f>
        <v>M1</v>
      </c>
      <c r="AB221" s="277">
        <f>IF(ISNUMBER(Data!AH221),Data!AH221,-9999.9)</f>
        <v>-9999.9</v>
      </c>
      <c r="AC221" s="243" t="str">
        <f>IF(ISTEXT(Data!AI221),Data!AI221,"")</f>
        <v>M1</v>
      </c>
      <c r="AD221" s="278">
        <f>IF(ISNUMBER(Data!AD221),Data!AD221,-9999.9)</f>
        <v>-9999.9</v>
      </c>
      <c r="AE221" s="242" t="str">
        <f>IF(ISTEXT(Data!AE221),Data!AE221,"")</f>
        <v>M1</v>
      </c>
      <c r="AF221" s="277">
        <f>IF(ISNUMBER(Data!AF221),Data!AF221,-9999.9)</f>
        <v>-9999.9</v>
      </c>
      <c r="AG221" s="243" t="str">
        <f>IF(ISTEXT(Data!AG221),Data!AG221,"")</f>
        <v>M1</v>
      </c>
      <c r="AH221" s="278">
        <f>IF(ISNUMBER(Data!Z221),Data!Z221,-9999.9)</f>
        <v>-9999.9</v>
      </c>
      <c r="AI221" s="242" t="str">
        <f>IF(ISTEXT(Data!AA221),Data!AA221,"")</f>
        <v>M1</v>
      </c>
      <c r="AJ221" s="277">
        <v>-9999.9</v>
      </c>
      <c r="AK221" s="261" t="s">
        <v>117</v>
      </c>
      <c r="AL221" s="267" t="str">
        <f>IF(ISTEXT(Data!AJ221),Data!AJ221,"")</f>
        <v/>
      </c>
      <c r="AM221" s="267" t="str">
        <f>IF(ISTEXT(Data!AK221),Data!AK221,"")</f>
        <v/>
      </c>
      <c r="AN221" s="267" t="str">
        <f>IF(ISTEXT(Data!AL221),Data!AL221,"")</f>
        <v/>
      </c>
      <c r="AO221" s="267" t="str">
        <f>IF(ISTEXT(Data!AM221),Data!AM221,"")</f>
        <v/>
      </c>
      <c r="AP221" s="267" t="str">
        <f>IF(ISTEXT(Data!AN221),Data!AN221,"")</f>
        <v/>
      </c>
      <c r="AQ221" s="267" t="str">
        <f>IF(ISTEXT(Data!AO221),Data!AO221,"")</f>
        <v/>
      </c>
    </row>
    <row r="222" spans="1:43" x14ac:dyDescent="0.2">
      <c r="A222" s="120" t="str">
        <f>IF(ISTEXT(Data!A222),Data!A222,"")</f>
        <v/>
      </c>
      <c r="B222" s="250">
        <f>IF(ISREF(Data!B222),Data!B222,"")</f>
        <v>35230</v>
      </c>
      <c r="C222" s="244">
        <v>0.27083333333333298</v>
      </c>
      <c r="D222" s="250">
        <f>IF(ISREF(Data!D222),Data!D222,"")</f>
        <v>35231</v>
      </c>
      <c r="E222" s="244">
        <v>0.27083333333333298</v>
      </c>
      <c r="F222" s="245" t="str">
        <f>IF(ISTEXT(Data!G222),Data!G222,"")</f>
        <v>No Precipitation Occurred</v>
      </c>
      <c r="G222" s="247" t="str">
        <f>IF(ISTEXT(Data!H222),Data!H222,"")</f>
        <v/>
      </c>
      <c r="H222" s="246" t="str">
        <f>IF(ISTEXT(Data!I222),Data!I222,"")</f>
        <v/>
      </c>
      <c r="I222" s="248" t="str">
        <f>IF(ISTEXT(Data!J222),Data!J222,"")</f>
        <v/>
      </c>
      <c r="J222" s="273">
        <f>IF(ISNUMBER(Data!K222),Data!K222,-9999.9)</f>
        <v>-9999.9</v>
      </c>
      <c r="K222" s="242" t="str">
        <f>IF(ISTEXT(Data!L222),Data!L222,"")</f>
        <v>M1</v>
      </c>
      <c r="L222" s="285">
        <f>IF(ISNUMBER(Data!N222),Data!N222,-9999.9)</f>
        <v>-9999.9</v>
      </c>
      <c r="M222" s="243" t="str">
        <f>IF(ISTEXT(Data!O222),Data!O222,"")</f>
        <v>M1</v>
      </c>
      <c r="N222" s="278">
        <f>IF(ISNUMBER(Data!P222),Data!P222,-9999.9)</f>
        <v>-9999.9</v>
      </c>
      <c r="O222" s="242" t="str">
        <f>IF(ISTEXT(Data!Q222),Data!Q222,"")</f>
        <v>M1</v>
      </c>
      <c r="P222" s="277">
        <f>IF(ISNUMBER(Data!R222),Data!R222,-9999.9)</f>
        <v>-9999.9</v>
      </c>
      <c r="Q222" s="243" t="str">
        <f>IF(ISTEXT(Data!S222),Data!S222,"")</f>
        <v>M1</v>
      </c>
      <c r="R222" s="278">
        <v>-9999.9</v>
      </c>
      <c r="S222" s="262" t="s">
        <v>117</v>
      </c>
      <c r="T222" s="277">
        <f>IF((Data!X222&gt;0),Data!X222*96.062/32.064,-9999.9)</f>
        <v>-9999.9</v>
      </c>
      <c r="U222" s="243" t="str">
        <f>IF(ISTEXT(Data!Y222),Data!Y222,"")</f>
        <v>M1</v>
      </c>
      <c r="V222" s="277">
        <f>IF((Data!AB222&gt;T663),Data!AB222*18.039/14.0067,-9999.9)</f>
        <v>-9999.9</v>
      </c>
      <c r="W222" s="242" t="str">
        <f>IF(ISTEXT(Data!AC222),Data!AC222,"")</f>
        <v>M1</v>
      </c>
      <c r="X222" s="277">
        <f>IF((Data!V222&gt;0),(Data!V222*62.005/14.0067),-9999.9)</f>
        <v>-9999.9</v>
      </c>
      <c r="Y222" s="243" t="str">
        <f>IF(ISTEXT(Data!W222),Data!W222,"")</f>
        <v>M1</v>
      </c>
      <c r="Z222" s="278">
        <f>IF(ISNUMBER(Data!T222),Data!T222,-9999.9)</f>
        <v>-9999.9</v>
      </c>
      <c r="AA222" s="242" t="str">
        <f>IF(ISTEXT(Data!U222),Data!U222,"")</f>
        <v>M1</v>
      </c>
      <c r="AB222" s="277">
        <f>IF(ISNUMBER(Data!AH222),Data!AH222,-9999.9)</f>
        <v>-9999.9</v>
      </c>
      <c r="AC222" s="243" t="str">
        <f>IF(ISTEXT(Data!AI222),Data!AI222,"")</f>
        <v>M1</v>
      </c>
      <c r="AD222" s="278">
        <f>IF(ISNUMBER(Data!AD222),Data!AD222,-9999.9)</f>
        <v>-9999.9</v>
      </c>
      <c r="AE222" s="242" t="str">
        <f>IF(ISTEXT(Data!AE222),Data!AE222,"")</f>
        <v>M1</v>
      </c>
      <c r="AF222" s="277">
        <f>IF(ISNUMBER(Data!AF222),Data!AF222,-9999.9)</f>
        <v>-9999.9</v>
      </c>
      <c r="AG222" s="243" t="str">
        <f>IF(ISTEXT(Data!AG222),Data!AG222,"")</f>
        <v>M1</v>
      </c>
      <c r="AH222" s="278">
        <f>IF(ISNUMBER(Data!Z222),Data!Z222,-9999.9)</f>
        <v>-9999.9</v>
      </c>
      <c r="AI222" s="242" t="str">
        <f>IF(ISTEXT(Data!AA222),Data!AA222,"")</f>
        <v>M1</v>
      </c>
      <c r="AJ222" s="277">
        <v>-9999.9</v>
      </c>
      <c r="AK222" s="261" t="s">
        <v>117</v>
      </c>
      <c r="AL222" s="267" t="str">
        <f>IF(ISTEXT(Data!AJ222),Data!AJ222,"")</f>
        <v/>
      </c>
      <c r="AM222" s="267" t="str">
        <f>IF(ISTEXT(Data!AK222),Data!AK222,"")</f>
        <v/>
      </c>
      <c r="AN222" s="267" t="str">
        <f>IF(ISTEXT(Data!AL222),Data!AL222,"")</f>
        <v/>
      </c>
      <c r="AO222" s="267" t="str">
        <f>IF(ISTEXT(Data!AM222),Data!AM222,"")</f>
        <v/>
      </c>
      <c r="AP222" s="267" t="str">
        <f>IF(ISTEXT(Data!AN222),Data!AN222,"")</f>
        <v/>
      </c>
      <c r="AQ222" s="267" t="str">
        <f>IF(ISTEXT(Data!AO222),Data!AO222,"")</f>
        <v/>
      </c>
    </row>
    <row r="223" spans="1:43" x14ac:dyDescent="0.2">
      <c r="A223" s="120" t="str">
        <f>IF(ISTEXT(Data!A223),Data!A223,"")</f>
        <v/>
      </c>
      <c r="B223" s="250">
        <f>IF(ISREF(Data!B223),Data!B223,"")</f>
        <v>35231</v>
      </c>
      <c r="C223" s="244">
        <v>0.27083333333333298</v>
      </c>
      <c r="D223" s="250">
        <f>IF(ISREF(Data!D223),Data!D223,"")</f>
        <v>35232</v>
      </c>
      <c r="E223" s="244">
        <v>0.27083333333333298</v>
      </c>
      <c r="F223" s="245" t="str">
        <f>IF(ISTEXT(Data!G223),Data!G223,"")</f>
        <v>No Precipitation Occurred</v>
      </c>
      <c r="G223" s="247" t="str">
        <f>IF(ISTEXT(Data!H223),Data!H223,"")</f>
        <v/>
      </c>
      <c r="H223" s="246" t="str">
        <f>IF(ISTEXT(Data!I223),Data!I223,"")</f>
        <v/>
      </c>
      <c r="I223" s="248" t="str">
        <f>IF(ISTEXT(Data!J223),Data!J223,"")</f>
        <v/>
      </c>
      <c r="J223" s="273">
        <f>IF(ISNUMBER(Data!K223),Data!K223,-9999.9)</f>
        <v>-9999.9</v>
      </c>
      <c r="K223" s="242" t="str">
        <f>IF(ISTEXT(Data!L223),Data!L223,"")</f>
        <v>M1</v>
      </c>
      <c r="L223" s="285">
        <f>IF(ISNUMBER(Data!N223),Data!N223,-9999.9)</f>
        <v>-9999.9</v>
      </c>
      <c r="M223" s="243" t="str">
        <f>IF(ISTEXT(Data!O223),Data!O223,"")</f>
        <v>M1</v>
      </c>
      <c r="N223" s="278">
        <f>IF(ISNUMBER(Data!P223),Data!P223,-9999.9)</f>
        <v>-9999.9</v>
      </c>
      <c r="O223" s="242" t="str">
        <f>IF(ISTEXT(Data!Q223),Data!Q223,"")</f>
        <v>M1</v>
      </c>
      <c r="P223" s="277">
        <f>IF(ISNUMBER(Data!R223),Data!R223,-9999.9)</f>
        <v>-9999.9</v>
      </c>
      <c r="Q223" s="243" t="str">
        <f>IF(ISTEXT(Data!S223),Data!S223,"")</f>
        <v>M1</v>
      </c>
      <c r="R223" s="278">
        <v>-9999.9</v>
      </c>
      <c r="S223" s="262" t="s">
        <v>117</v>
      </c>
      <c r="T223" s="277">
        <f>IF((Data!X223&gt;0),Data!X223*96.062/32.064,-9999.9)</f>
        <v>-9999.9</v>
      </c>
      <c r="U223" s="243" t="str">
        <f>IF(ISTEXT(Data!Y223),Data!Y223,"")</f>
        <v>M1</v>
      </c>
      <c r="V223" s="277">
        <f>IF((Data!AB223&gt;T664),Data!AB223*18.039/14.0067,-9999.9)</f>
        <v>-9999.9</v>
      </c>
      <c r="W223" s="242" t="str">
        <f>IF(ISTEXT(Data!AC223),Data!AC223,"")</f>
        <v>M1</v>
      </c>
      <c r="X223" s="277">
        <f>IF((Data!V223&gt;0),(Data!V223*62.005/14.0067),-9999.9)</f>
        <v>-9999.9</v>
      </c>
      <c r="Y223" s="243" t="str">
        <f>IF(ISTEXT(Data!W223),Data!W223,"")</f>
        <v>M1</v>
      </c>
      <c r="Z223" s="278">
        <f>IF(ISNUMBER(Data!T223),Data!T223,-9999.9)</f>
        <v>-9999.9</v>
      </c>
      <c r="AA223" s="242" t="str">
        <f>IF(ISTEXT(Data!U223),Data!U223,"")</f>
        <v>M1</v>
      </c>
      <c r="AB223" s="277">
        <f>IF(ISNUMBER(Data!AH223),Data!AH223,-9999.9)</f>
        <v>-9999.9</v>
      </c>
      <c r="AC223" s="243" t="str">
        <f>IF(ISTEXT(Data!AI223),Data!AI223,"")</f>
        <v>M1</v>
      </c>
      <c r="AD223" s="278">
        <f>IF(ISNUMBER(Data!AD223),Data!AD223,-9999.9)</f>
        <v>-9999.9</v>
      </c>
      <c r="AE223" s="242" t="str">
        <f>IF(ISTEXT(Data!AE223),Data!AE223,"")</f>
        <v>M1</v>
      </c>
      <c r="AF223" s="277">
        <f>IF(ISNUMBER(Data!AF223),Data!AF223,-9999.9)</f>
        <v>-9999.9</v>
      </c>
      <c r="AG223" s="243" t="str">
        <f>IF(ISTEXT(Data!AG223),Data!AG223,"")</f>
        <v>M1</v>
      </c>
      <c r="AH223" s="278">
        <f>IF(ISNUMBER(Data!Z223),Data!Z223,-9999.9)</f>
        <v>-9999.9</v>
      </c>
      <c r="AI223" s="242" t="str">
        <f>IF(ISTEXT(Data!AA223),Data!AA223,"")</f>
        <v>M1</v>
      </c>
      <c r="AJ223" s="277">
        <v>-9999.9</v>
      </c>
      <c r="AK223" s="261" t="s">
        <v>117</v>
      </c>
      <c r="AL223" s="267" t="str">
        <f>IF(ISTEXT(Data!AJ223),Data!AJ223,"")</f>
        <v/>
      </c>
      <c r="AM223" s="267" t="str">
        <f>IF(ISTEXT(Data!AK223),Data!AK223,"")</f>
        <v/>
      </c>
      <c r="AN223" s="267" t="str">
        <f>IF(ISTEXT(Data!AL223),Data!AL223,"")</f>
        <v/>
      </c>
      <c r="AO223" s="267" t="str">
        <f>IF(ISTEXT(Data!AM223),Data!AM223,"")</f>
        <v/>
      </c>
      <c r="AP223" s="267" t="str">
        <f>IF(ISTEXT(Data!AN223),Data!AN223,"")</f>
        <v/>
      </c>
      <c r="AQ223" s="267" t="str">
        <f>IF(ISTEXT(Data!AO223),Data!AO223,"")</f>
        <v/>
      </c>
    </row>
    <row r="224" spans="1:43" x14ac:dyDescent="0.2">
      <c r="A224" s="120" t="str">
        <f>IF(ISTEXT(Data!A224),Data!A224,"")</f>
        <v/>
      </c>
      <c r="B224" s="250">
        <f>IF(ISREF(Data!B224),Data!B224,"")</f>
        <v>35232</v>
      </c>
      <c r="C224" s="244">
        <v>0.27083333333333298</v>
      </c>
      <c r="D224" s="250">
        <f>IF(ISREF(Data!D224),Data!D224,"")</f>
        <v>35233</v>
      </c>
      <c r="E224" s="244">
        <v>0.27083333333333298</v>
      </c>
      <c r="F224" s="245" t="str">
        <f>IF(ISTEXT(Data!G224),Data!G224,"")</f>
        <v>No Precipitation Occurred</v>
      </c>
      <c r="G224" s="247" t="str">
        <f>IF(ISTEXT(Data!H224),Data!H224,"")</f>
        <v/>
      </c>
      <c r="H224" s="246" t="str">
        <f>IF(ISTEXT(Data!I224),Data!I224,"")</f>
        <v/>
      </c>
      <c r="I224" s="248" t="str">
        <f>IF(ISTEXT(Data!J224),Data!J224,"")</f>
        <v/>
      </c>
      <c r="J224" s="273">
        <f>IF(ISNUMBER(Data!K224),Data!K224,-9999.9)</f>
        <v>-9999.9</v>
      </c>
      <c r="K224" s="242" t="str">
        <f>IF(ISTEXT(Data!L224),Data!L224,"")</f>
        <v>M1</v>
      </c>
      <c r="L224" s="285">
        <f>IF(ISNUMBER(Data!N224),Data!N224,-9999.9)</f>
        <v>-9999.9</v>
      </c>
      <c r="M224" s="243" t="str">
        <f>IF(ISTEXT(Data!O224),Data!O224,"")</f>
        <v>M1</v>
      </c>
      <c r="N224" s="278">
        <f>IF(ISNUMBER(Data!P224),Data!P224,-9999.9)</f>
        <v>-9999.9</v>
      </c>
      <c r="O224" s="242" t="str">
        <f>IF(ISTEXT(Data!Q224),Data!Q224,"")</f>
        <v>M1</v>
      </c>
      <c r="P224" s="277">
        <f>IF(ISNUMBER(Data!R224),Data!R224,-9999.9)</f>
        <v>-9999.9</v>
      </c>
      <c r="Q224" s="243" t="str">
        <f>IF(ISTEXT(Data!S224),Data!S224,"")</f>
        <v>M1</v>
      </c>
      <c r="R224" s="278">
        <v>-9999.9</v>
      </c>
      <c r="S224" s="262" t="s">
        <v>117</v>
      </c>
      <c r="T224" s="277">
        <f>IF((Data!X224&gt;0),Data!X224*96.062/32.064,-9999.9)</f>
        <v>-9999.9</v>
      </c>
      <c r="U224" s="243" t="str">
        <f>IF(ISTEXT(Data!Y224),Data!Y224,"")</f>
        <v>M1</v>
      </c>
      <c r="V224" s="277">
        <f>IF((Data!AB224&gt;T665),Data!AB224*18.039/14.0067,-9999.9)</f>
        <v>-9999.9</v>
      </c>
      <c r="W224" s="242" t="str">
        <f>IF(ISTEXT(Data!AC224),Data!AC224,"")</f>
        <v>M1</v>
      </c>
      <c r="X224" s="277">
        <f>IF((Data!V224&gt;0),(Data!V224*62.005/14.0067),-9999.9)</f>
        <v>-9999.9</v>
      </c>
      <c r="Y224" s="243" t="str">
        <f>IF(ISTEXT(Data!W224),Data!W224,"")</f>
        <v>M1</v>
      </c>
      <c r="Z224" s="278">
        <f>IF(ISNUMBER(Data!T224),Data!T224,-9999.9)</f>
        <v>-9999.9</v>
      </c>
      <c r="AA224" s="242" t="str">
        <f>IF(ISTEXT(Data!U224),Data!U224,"")</f>
        <v>M1</v>
      </c>
      <c r="AB224" s="277">
        <f>IF(ISNUMBER(Data!AH224),Data!AH224,-9999.9)</f>
        <v>-9999.9</v>
      </c>
      <c r="AC224" s="243" t="str">
        <f>IF(ISTEXT(Data!AI224),Data!AI224,"")</f>
        <v>M1</v>
      </c>
      <c r="AD224" s="278">
        <f>IF(ISNUMBER(Data!AD224),Data!AD224,-9999.9)</f>
        <v>-9999.9</v>
      </c>
      <c r="AE224" s="242" t="str">
        <f>IF(ISTEXT(Data!AE224),Data!AE224,"")</f>
        <v>M1</v>
      </c>
      <c r="AF224" s="277">
        <f>IF(ISNUMBER(Data!AF224),Data!AF224,-9999.9)</f>
        <v>-9999.9</v>
      </c>
      <c r="AG224" s="243" t="str">
        <f>IF(ISTEXT(Data!AG224),Data!AG224,"")</f>
        <v>M1</v>
      </c>
      <c r="AH224" s="278">
        <f>IF(ISNUMBER(Data!Z224),Data!Z224,-9999.9)</f>
        <v>-9999.9</v>
      </c>
      <c r="AI224" s="242" t="str">
        <f>IF(ISTEXT(Data!AA224),Data!AA224,"")</f>
        <v>M1</v>
      </c>
      <c r="AJ224" s="277">
        <v>-9999.9</v>
      </c>
      <c r="AK224" s="261" t="s">
        <v>117</v>
      </c>
      <c r="AL224" s="267" t="str">
        <f>IF(ISTEXT(Data!AJ224),Data!AJ224,"")</f>
        <v/>
      </c>
      <c r="AM224" s="267" t="str">
        <f>IF(ISTEXT(Data!AK224),Data!AK224,"")</f>
        <v/>
      </c>
      <c r="AN224" s="267" t="str">
        <f>IF(ISTEXT(Data!AL224),Data!AL224,"")</f>
        <v/>
      </c>
      <c r="AO224" s="267" t="str">
        <f>IF(ISTEXT(Data!AM224),Data!AM224,"")</f>
        <v/>
      </c>
      <c r="AP224" s="267" t="str">
        <f>IF(ISTEXT(Data!AN224),Data!AN224,"")</f>
        <v/>
      </c>
      <c r="AQ224" s="267" t="str">
        <f>IF(ISTEXT(Data!AO224),Data!AO224,"")</f>
        <v/>
      </c>
    </row>
    <row r="225" spans="1:43" x14ac:dyDescent="0.2">
      <c r="A225" s="120" t="str">
        <f>IF(ISTEXT(Data!A225),Data!A225,"")</f>
        <v/>
      </c>
      <c r="B225" s="250">
        <f>IF(ISREF(Data!B225),Data!B225,"")</f>
        <v>35233</v>
      </c>
      <c r="C225" s="244">
        <v>0.27083333333333298</v>
      </c>
      <c r="D225" s="250">
        <f>IF(ISREF(Data!D225),Data!D225,"")</f>
        <v>35234</v>
      </c>
      <c r="E225" s="244">
        <v>0.27083333333333298</v>
      </c>
      <c r="F225" s="245" t="str">
        <f>IF(ISTEXT(Data!G225),Data!G225,"")</f>
        <v>No Precipitation Occurred</v>
      </c>
      <c r="G225" s="247" t="str">
        <f>IF(ISTEXT(Data!H225),Data!H225,"")</f>
        <v/>
      </c>
      <c r="H225" s="246" t="str">
        <f>IF(ISTEXT(Data!I225),Data!I225,"")</f>
        <v/>
      </c>
      <c r="I225" s="248" t="str">
        <f>IF(ISTEXT(Data!J225),Data!J225,"")</f>
        <v/>
      </c>
      <c r="J225" s="273">
        <f>IF(ISNUMBER(Data!K225),Data!K225,-9999.9)</f>
        <v>-9999.9</v>
      </c>
      <c r="K225" s="242" t="str">
        <f>IF(ISTEXT(Data!L225),Data!L225,"")</f>
        <v>M1</v>
      </c>
      <c r="L225" s="285">
        <f>IF(ISNUMBER(Data!N225),Data!N225,-9999.9)</f>
        <v>-9999.9</v>
      </c>
      <c r="M225" s="243" t="str">
        <f>IF(ISTEXT(Data!O225),Data!O225,"")</f>
        <v>M1</v>
      </c>
      <c r="N225" s="278">
        <f>IF(ISNUMBER(Data!P225),Data!P225,-9999.9)</f>
        <v>-9999.9</v>
      </c>
      <c r="O225" s="242" t="str">
        <f>IF(ISTEXT(Data!Q225),Data!Q225,"")</f>
        <v>M1</v>
      </c>
      <c r="P225" s="277">
        <f>IF(ISNUMBER(Data!R225),Data!R225,-9999.9)</f>
        <v>-9999.9</v>
      </c>
      <c r="Q225" s="243" t="str">
        <f>IF(ISTEXT(Data!S225),Data!S225,"")</f>
        <v>M1</v>
      </c>
      <c r="R225" s="278">
        <v>-9999.9</v>
      </c>
      <c r="S225" s="262" t="s">
        <v>117</v>
      </c>
      <c r="T225" s="277">
        <f>IF((Data!X225&gt;0),Data!X225*96.062/32.064,-9999.9)</f>
        <v>-9999.9</v>
      </c>
      <c r="U225" s="243" t="str">
        <f>IF(ISTEXT(Data!Y225),Data!Y225,"")</f>
        <v>M1</v>
      </c>
      <c r="V225" s="277">
        <f>IF((Data!AB225&gt;T666),Data!AB225*18.039/14.0067,-9999.9)</f>
        <v>-9999.9</v>
      </c>
      <c r="W225" s="242" t="str">
        <f>IF(ISTEXT(Data!AC225),Data!AC225,"")</f>
        <v>M1</v>
      </c>
      <c r="X225" s="277">
        <f>IF((Data!V225&gt;0),(Data!V225*62.005/14.0067),-9999.9)</f>
        <v>-9999.9</v>
      </c>
      <c r="Y225" s="243" t="str">
        <f>IF(ISTEXT(Data!W225),Data!W225,"")</f>
        <v>M1</v>
      </c>
      <c r="Z225" s="278">
        <f>IF(ISNUMBER(Data!T225),Data!T225,-9999.9)</f>
        <v>-9999.9</v>
      </c>
      <c r="AA225" s="242" t="str">
        <f>IF(ISTEXT(Data!U225),Data!U225,"")</f>
        <v>M1</v>
      </c>
      <c r="AB225" s="277">
        <f>IF(ISNUMBER(Data!AH225),Data!AH225,-9999.9)</f>
        <v>-9999.9</v>
      </c>
      <c r="AC225" s="243" t="str">
        <f>IF(ISTEXT(Data!AI225),Data!AI225,"")</f>
        <v>M1</v>
      </c>
      <c r="AD225" s="278">
        <f>IF(ISNUMBER(Data!AD225),Data!AD225,-9999.9)</f>
        <v>-9999.9</v>
      </c>
      <c r="AE225" s="242" t="str">
        <f>IF(ISTEXT(Data!AE225),Data!AE225,"")</f>
        <v>M1</v>
      </c>
      <c r="AF225" s="277">
        <f>IF(ISNUMBER(Data!AF225),Data!AF225,-9999.9)</f>
        <v>-9999.9</v>
      </c>
      <c r="AG225" s="243" t="str">
        <f>IF(ISTEXT(Data!AG225),Data!AG225,"")</f>
        <v>M1</v>
      </c>
      <c r="AH225" s="278">
        <f>IF(ISNUMBER(Data!Z225),Data!Z225,-9999.9)</f>
        <v>-9999.9</v>
      </c>
      <c r="AI225" s="242" t="str">
        <f>IF(ISTEXT(Data!AA225),Data!AA225,"")</f>
        <v>M1</v>
      </c>
      <c r="AJ225" s="277">
        <v>-9999.9</v>
      </c>
      <c r="AK225" s="261" t="s">
        <v>117</v>
      </c>
      <c r="AL225" s="267" t="str">
        <f>IF(ISTEXT(Data!AJ225),Data!AJ225,"")</f>
        <v/>
      </c>
      <c r="AM225" s="267" t="str">
        <f>IF(ISTEXT(Data!AK225),Data!AK225,"")</f>
        <v/>
      </c>
      <c r="AN225" s="267" t="str">
        <f>IF(ISTEXT(Data!AL225),Data!AL225,"")</f>
        <v/>
      </c>
      <c r="AO225" s="267" t="str">
        <f>IF(ISTEXT(Data!AM225),Data!AM225,"")</f>
        <v/>
      </c>
      <c r="AP225" s="267" t="str">
        <f>IF(ISTEXT(Data!AN225),Data!AN225,"")</f>
        <v/>
      </c>
      <c r="AQ225" s="267" t="str">
        <f>IF(ISTEXT(Data!AO225),Data!AO225,"")</f>
        <v/>
      </c>
    </row>
    <row r="226" spans="1:43" x14ac:dyDescent="0.2">
      <c r="A226" s="120" t="str">
        <f>IF(ISTEXT(Data!A226),Data!A226,"")</f>
        <v>DEU96062</v>
      </c>
      <c r="B226" s="250">
        <f>IF(ISREF(Data!B226),Data!B226,"")</f>
        <v>35234</v>
      </c>
      <c r="C226" s="244">
        <v>0.27083333333333298</v>
      </c>
      <c r="D226" s="250">
        <f>IF(ISREF(Data!D226),Data!D226,"")</f>
        <v>35235</v>
      </c>
      <c r="E226" s="244">
        <v>0.27083333333333298</v>
      </c>
      <c r="F226" s="245" t="str">
        <f>IF(ISTEXT(Data!G226),Data!G226,"")</f>
        <v>Rain</v>
      </c>
      <c r="G226" s="247" t="str">
        <f>IF(ISTEXT(Data!H226),Data!H226,"")</f>
        <v>Clean and Clear</v>
      </c>
      <c r="H226" s="246" t="str">
        <f>IF(ISTEXT(Data!I226),Data!I226,"")</f>
        <v/>
      </c>
      <c r="I226" s="248" t="str">
        <f>IF(ISTEXT(Data!J226),Data!J226,"")</f>
        <v/>
      </c>
      <c r="J226" s="273">
        <f>IF(ISNUMBER(Data!K226),Data!K226,-9999.9)</f>
        <v>3.1</v>
      </c>
      <c r="K226" s="242" t="str">
        <f>IF(ISTEXT(Data!L226),Data!L226,"")</f>
        <v>V0</v>
      </c>
      <c r="L226" s="285">
        <f>IF(ISNUMBER(Data!N226),Data!N226,-9999.9)</f>
        <v>3.1095999999999995</v>
      </c>
      <c r="M226" s="243" t="str">
        <f>IF(ISTEXT(Data!O226),Data!O226,"")</f>
        <v>V0</v>
      </c>
      <c r="N226" s="278">
        <f>IF(ISNUMBER(Data!P226),Data!P226,-9999.9)</f>
        <v>4.74</v>
      </c>
      <c r="O226" s="242" t="str">
        <f>IF(ISTEXT(Data!Q226),Data!Q226,"")</f>
        <v>V0</v>
      </c>
      <c r="P226" s="277">
        <f>IF(ISNUMBER(Data!R226),Data!R226,-9999.9)</f>
        <v>24.6</v>
      </c>
      <c r="Q226" s="243" t="str">
        <f>IF(ISTEXT(Data!S226),Data!S226,"")</f>
        <v>V0</v>
      </c>
      <c r="R226" s="278">
        <v>-9999.9</v>
      </c>
      <c r="S226" s="262" t="s">
        <v>117</v>
      </c>
      <c r="T226" s="277">
        <f>IF((Data!X226&gt;0),Data!X226*96.062/32.064,-9999.9)</f>
        <v>2.0179999999999998</v>
      </c>
      <c r="U226" s="243" t="str">
        <f>IF(ISTEXT(Data!Y226),Data!Y226,"")</f>
        <v>V0</v>
      </c>
      <c r="V226" s="277">
        <f>IF((Data!AB226&gt;T667),Data!AB226*18.039/14.0067,-9999.9)</f>
        <v>1</v>
      </c>
      <c r="W226" s="242" t="str">
        <f>IF(ISTEXT(Data!AC226),Data!AC226,"")</f>
        <v>V0</v>
      </c>
      <c r="X226" s="277">
        <f>IF((Data!V226&gt;0),(Data!V226*62.005/14.0067),-9999.9)</f>
        <v>3.1219999999999999</v>
      </c>
      <c r="Y226" s="243" t="str">
        <f>IF(ISTEXT(Data!W226),Data!W226,"")</f>
        <v>V0</v>
      </c>
      <c r="Z226" s="278">
        <f>IF(ISNUMBER(Data!T226),Data!T226,-9999.9)</f>
        <v>0.16400000000000001</v>
      </c>
      <c r="AA226" s="242" t="str">
        <f>IF(ISTEXT(Data!U226),Data!U226,"")</f>
        <v>V0</v>
      </c>
      <c r="AB226" s="277">
        <f>IF(ISNUMBER(Data!AH226),Data!AH226,-9999.9)</f>
        <v>0.745</v>
      </c>
      <c r="AC226" s="243" t="str">
        <f>IF(ISTEXT(Data!AI226),Data!AI226,"")</f>
        <v>V0</v>
      </c>
      <c r="AD226" s="278">
        <f>IF(ISNUMBER(Data!AD226),Data!AD226,-9999.9)</f>
        <v>0.16</v>
      </c>
      <c r="AE226" s="242" t="str">
        <f>IF(ISTEXT(Data!AE226),Data!AE226,"")</f>
        <v>V0</v>
      </c>
      <c r="AF226" s="277">
        <f>IF(ISNUMBER(Data!AF226),Data!AF226,-9999.9)</f>
        <v>9.2999999999999999E-2</v>
      </c>
      <c r="AG226" s="243" t="str">
        <f>IF(ISTEXT(Data!AG226),Data!AG226,"")</f>
        <v>V0</v>
      </c>
      <c r="AH226" s="278">
        <f>IF(ISNUMBER(Data!Z226),Data!Z226,-9999.9)</f>
        <v>0.14899999999999999</v>
      </c>
      <c r="AI226" s="242" t="str">
        <f>IF(ISTEXT(Data!AA226),Data!AA226,"")</f>
        <v>V0</v>
      </c>
      <c r="AJ226" s="277">
        <v>-9999.9</v>
      </c>
      <c r="AK226" s="261" t="s">
        <v>117</v>
      </c>
      <c r="AL226" s="267" t="str">
        <f>IF(ISTEXT(Data!AJ226),Data!AJ226,"")</f>
        <v/>
      </c>
      <c r="AM226" s="267" t="str">
        <f>IF(ISTEXT(Data!AK226),Data!AK226,"")</f>
        <v/>
      </c>
      <c r="AN226" s="267" t="str">
        <f>IF(ISTEXT(Data!AL226),Data!AL226,"")</f>
        <v/>
      </c>
      <c r="AO226" s="267" t="str">
        <f>IF(ISTEXT(Data!AM226),Data!AM226,"")</f>
        <v/>
      </c>
      <c r="AP226" s="267" t="str">
        <f>IF(ISTEXT(Data!AN226),Data!AN226,"")</f>
        <v/>
      </c>
      <c r="AQ226" s="267" t="str">
        <f>IF(ISTEXT(Data!AO226),Data!AO226,"")</f>
        <v/>
      </c>
    </row>
    <row r="227" spans="1:43" x14ac:dyDescent="0.2">
      <c r="A227" s="120" t="str">
        <f>IF(ISTEXT(Data!A227),Data!A227,"")</f>
        <v/>
      </c>
      <c r="B227" s="250">
        <f>IF(ISREF(Data!B227),Data!B227,"")</f>
        <v>35235</v>
      </c>
      <c r="C227" s="244">
        <v>0.27083333333333298</v>
      </c>
      <c r="D227" s="250">
        <f>IF(ISREF(Data!D227),Data!D227,"")</f>
        <v>35236</v>
      </c>
      <c r="E227" s="244">
        <v>0.27083333333333298</v>
      </c>
      <c r="F227" s="245" t="str">
        <f>IF(ISTEXT(Data!G227),Data!G227,"")</f>
        <v>No Precipitation Occurred</v>
      </c>
      <c r="G227" s="247" t="str">
        <f>IF(ISTEXT(Data!H227),Data!H227,"")</f>
        <v/>
      </c>
      <c r="H227" s="246" t="str">
        <f>IF(ISTEXT(Data!I227),Data!I227,"")</f>
        <v/>
      </c>
      <c r="I227" s="248" t="str">
        <f>IF(ISTEXT(Data!J227),Data!J227,"")</f>
        <v/>
      </c>
      <c r="J227" s="273">
        <f>IF(ISNUMBER(Data!K227),Data!K227,-9999.9)</f>
        <v>-9999.9</v>
      </c>
      <c r="K227" s="242" t="str">
        <f>IF(ISTEXT(Data!L227),Data!L227,"")</f>
        <v>M1</v>
      </c>
      <c r="L227" s="285">
        <f>IF(ISNUMBER(Data!N227),Data!N227,-9999.9)</f>
        <v>-9999.9</v>
      </c>
      <c r="M227" s="243" t="str">
        <f>IF(ISTEXT(Data!O227),Data!O227,"")</f>
        <v>M1</v>
      </c>
      <c r="N227" s="278">
        <f>IF(ISNUMBER(Data!P227),Data!P227,-9999.9)</f>
        <v>-9999.9</v>
      </c>
      <c r="O227" s="242" t="str">
        <f>IF(ISTEXT(Data!Q227),Data!Q227,"")</f>
        <v>M1</v>
      </c>
      <c r="P227" s="277">
        <f>IF(ISNUMBER(Data!R227),Data!R227,-9999.9)</f>
        <v>-9999.9</v>
      </c>
      <c r="Q227" s="243" t="str">
        <f>IF(ISTEXT(Data!S227),Data!S227,"")</f>
        <v>M1</v>
      </c>
      <c r="R227" s="278">
        <v>-9999.9</v>
      </c>
      <c r="S227" s="262" t="s">
        <v>117</v>
      </c>
      <c r="T227" s="277">
        <f>IF((Data!X227&gt;0),Data!X227*96.062/32.064,-9999.9)</f>
        <v>-9999.9</v>
      </c>
      <c r="U227" s="243" t="str">
        <f>IF(ISTEXT(Data!Y227),Data!Y227,"")</f>
        <v>M1</v>
      </c>
      <c r="V227" s="277">
        <f>IF((Data!AB227&gt;T668),Data!AB227*18.039/14.0067,-9999.9)</f>
        <v>-9999.9</v>
      </c>
      <c r="W227" s="242" t="str">
        <f>IF(ISTEXT(Data!AC227),Data!AC227,"")</f>
        <v>M1</v>
      </c>
      <c r="X227" s="277">
        <f>IF((Data!V227&gt;0),(Data!V227*62.005/14.0067),-9999.9)</f>
        <v>-9999.9</v>
      </c>
      <c r="Y227" s="243" t="str">
        <f>IF(ISTEXT(Data!W227),Data!W227,"")</f>
        <v>M1</v>
      </c>
      <c r="Z227" s="278">
        <f>IF(ISNUMBER(Data!T227),Data!T227,-9999.9)</f>
        <v>-9999.9</v>
      </c>
      <c r="AA227" s="242" t="str">
        <f>IF(ISTEXT(Data!U227),Data!U227,"")</f>
        <v>M1</v>
      </c>
      <c r="AB227" s="277">
        <f>IF(ISNUMBER(Data!AH227),Data!AH227,-9999.9)</f>
        <v>-9999.9</v>
      </c>
      <c r="AC227" s="243" t="str">
        <f>IF(ISTEXT(Data!AI227),Data!AI227,"")</f>
        <v>M1</v>
      </c>
      <c r="AD227" s="278">
        <f>IF(ISNUMBER(Data!AD227),Data!AD227,-9999.9)</f>
        <v>-9999.9</v>
      </c>
      <c r="AE227" s="242" t="str">
        <f>IF(ISTEXT(Data!AE227),Data!AE227,"")</f>
        <v>M1</v>
      </c>
      <c r="AF227" s="277">
        <f>IF(ISNUMBER(Data!AF227),Data!AF227,-9999.9)</f>
        <v>-9999.9</v>
      </c>
      <c r="AG227" s="243" t="str">
        <f>IF(ISTEXT(Data!AG227),Data!AG227,"")</f>
        <v>M1</v>
      </c>
      <c r="AH227" s="278">
        <f>IF(ISNUMBER(Data!Z227),Data!Z227,-9999.9)</f>
        <v>-9999.9</v>
      </c>
      <c r="AI227" s="242" t="str">
        <f>IF(ISTEXT(Data!AA227),Data!AA227,"")</f>
        <v>M1</v>
      </c>
      <c r="AJ227" s="277">
        <v>-9999.9</v>
      </c>
      <c r="AK227" s="261" t="s">
        <v>117</v>
      </c>
      <c r="AL227" s="267" t="str">
        <f>IF(ISTEXT(Data!AJ227),Data!AJ227,"")</f>
        <v/>
      </c>
      <c r="AM227" s="267" t="str">
        <f>IF(ISTEXT(Data!AK227),Data!AK227,"")</f>
        <v/>
      </c>
      <c r="AN227" s="267" t="str">
        <f>IF(ISTEXT(Data!AL227),Data!AL227,"")</f>
        <v/>
      </c>
      <c r="AO227" s="267" t="str">
        <f>IF(ISTEXT(Data!AM227),Data!AM227,"")</f>
        <v/>
      </c>
      <c r="AP227" s="267" t="str">
        <f>IF(ISTEXT(Data!AN227),Data!AN227,"")</f>
        <v/>
      </c>
      <c r="AQ227" s="267" t="str">
        <f>IF(ISTEXT(Data!AO227),Data!AO227,"")</f>
        <v/>
      </c>
    </row>
    <row r="228" spans="1:43" x14ac:dyDescent="0.2">
      <c r="A228" s="120" t="str">
        <f>IF(ISTEXT(Data!A228),Data!A228,"")</f>
        <v>DEU96063</v>
      </c>
      <c r="B228" s="250">
        <f>IF(ISREF(Data!B228),Data!B228,"")</f>
        <v>35236</v>
      </c>
      <c r="C228" s="244">
        <v>0.27083333333333298</v>
      </c>
      <c r="D228" s="250">
        <f>IF(ISREF(Data!D228),Data!D228,"")</f>
        <v>35237</v>
      </c>
      <c r="E228" s="244">
        <v>0.27083333333333298</v>
      </c>
      <c r="F228" s="245" t="str">
        <f>IF(ISTEXT(Data!G228),Data!G228,"")</f>
        <v>Rain</v>
      </c>
      <c r="G228" s="247" t="str">
        <f>IF(ISTEXT(Data!H228),Data!H228,"")</f>
        <v>Clean and Clear</v>
      </c>
      <c r="H228" s="246" t="str">
        <f>IF(ISTEXT(Data!I228),Data!I228,"")</f>
        <v/>
      </c>
      <c r="I228" s="248" t="str">
        <f>IF(ISTEXT(Data!J228),Data!J228,"")</f>
        <v/>
      </c>
      <c r="J228" s="273">
        <f>IF(ISNUMBER(Data!K228),Data!K228,-9999.9)</f>
        <v>10.8</v>
      </c>
      <c r="K228" s="242" t="str">
        <f>IF(ISTEXT(Data!L228),Data!L228,"")</f>
        <v>V0</v>
      </c>
      <c r="L228" s="285">
        <f>IF(ISNUMBER(Data!N228),Data!N228,-9999.9)</f>
        <v>11.161899999999999</v>
      </c>
      <c r="M228" s="243" t="str">
        <f>IF(ISTEXT(Data!O228),Data!O228,"")</f>
        <v>V0</v>
      </c>
      <c r="N228" s="278">
        <f>IF(ISNUMBER(Data!P228),Data!P228,-9999.9)</f>
        <v>4.7699999999999996</v>
      </c>
      <c r="O228" s="242" t="str">
        <f>IF(ISTEXT(Data!Q228),Data!Q228,"")</f>
        <v>V0</v>
      </c>
      <c r="P228" s="277">
        <f>IF(ISNUMBER(Data!R228),Data!R228,-9999.9)</f>
        <v>20.100000000000001</v>
      </c>
      <c r="Q228" s="243" t="str">
        <f>IF(ISTEXT(Data!S228),Data!S228,"")</f>
        <v>V0</v>
      </c>
      <c r="R228" s="278">
        <v>-9999.9</v>
      </c>
      <c r="S228" s="262" t="s">
        <v>117</v>
      </c>
      <c r="T228" s="277">
        <f>IF((Data!X228&gt;0),Data!X228*96.062/32.064,-9999.9)</f>
        <v>1.9620000000000002</v>
      </c>
      <c r="U228" s="243" t="str">
        <f>IF(ISTEXT(Data!Y228),Data!Y228,"")</f>
        <v>V0</v>
      </c>
      <c r="V228" s="277">
        <f>IF((Data!AB228&gt;T669),Data!AB228*18.039/14.0067,-9999.9)</f>
        <v>1.1317204301075268</v>
      </c>
      <c r="W228" s="242" t="str">
        <f>IF(ISTEXT(Data!AC228),Data!AC228,"")</f>
        <v>V0</v>
      </c>
      <c r="X228" s="277">
        <f>IF((Data!V228&gt;0),(Data!V228*62.005/14.0067),-9999.9)</f>
        <v>2.4220000000000006</v>
      </c>
      <c r="Y228" s="243" t="str">
        <f>IF(ISTEXT(Data!W228),Data!W228,"")</f>
        <v>V0</v>
      </c>
      <c r="Z228" s="278">
        <f>IF(ISNUMBER(Data!T228),Data!T228,-9999.9)</f>
        <v>0.114</v>
      </c>
      <c r="AA228" s="242" t="str">
        <f>IF(ISTEXT(Data!U228),Data!U228,"")</f>
        <v>V0</v>
      </c>
      <c r="AB228" s="277">
        <f>IF(ISNUMBER(Data!AH228),Data!AH228,-9999.9)</f>
        <v>0.40100000000000002</v>
      </c>
      <c r="AC228" s="243" t="str">
        <f>IF(ISTEXT(Data!AI228),Data!AI228,"")</f>
        <v>V0</v>
      </c>
      <c r="AD228" s="278">
        <f>IF(ISNUMBER(Data!AD228),Data!AD228,-9999.9)</f>
        <v>0.10100000000000001</v>
      </c>
      <c r="AE228" s="242" t="str">
        <f>IF(ISTEXT(Data!AE228),Data!AE228,"")</f>
        <v>V0</v>
      </c>
      <c r="AF228" s="277">
        <f>IF(ISNUMBER(Data!AF228),Data!AF228,-9999.9)</f>
        <v>6.6000000000000003E-2</v>
      </c>
      <c r="AG228" s="243" t="str">
        <f>IF(ISTEXT(Data!AG228),Data!AG228,"")</f>
        <v>V0</v>
      </c>
      <c r="AH228" s="278">
        <f>IF(ISNUMBER(Data!Z228),Data!Z228,-9999.9)</f>
        <v>6.9000000000000006E-2</v>
      </c>
      <c r="AI228" s="242" t="str">
        <f>IF(ISTEXT(Data!AA228),Data!AA228,"")</f>
        <v>V0</v>
      </c>
      <c r="AJ228" s="277">
        <v>-9999.9</v>
      </c>
      <c r="AK228" s="261" t="s">
        <v>117</v>
      </c>
      <c r="AL228" s="267" t="str">
        <f>IF(ISTEXT(Data!AJ228),Data!AJ228,"")</f>
        <v/>
      </c>
      <c r="AM228" s="267" t="str">
        <f>IF(ISTEXT(Data!AK228),Data!AK228,"")</f>
        <v/>
      </c>
      <c r="AN228" s="267" t="str">
        <f>IF(ISTEXT(Data!AL228),Data!AL228,"")</f>
        <v/>
      </c>
      <c r="AO228" s="267" t="str">
        <f>IF(ISTEXT(Data!AM228),Data!AM228,"")</f>
        <v/>
      </c>
      <c r="AP228" s="267" t="str">
        <f>IF(ISTEXT(Data!AN228),Data!AN228,"")</f>
        <v/>
      </c>
      <c r="AQ228" s="267" t="str">
        <f>IF(ISTEXT(Data!AO228),Data!AO228,"")</f>
        <v/>
      </c>
    </row>
    <row r="229" spans="1:43" x14ac:dyDescent="0.2">
      <c r="A229" s="120" t="str">
        <f>IF(ISTEXT(Data!A229),Data!A229,"")</f>
        <v>DEU96064</v>
      </c>
      <c r="B229" s="250">
        <f>IF(ISREF(Data!B229),Data!B229,"")</f>
        <v>35237</v>
      </c>
      <c r="C229" s="244">
        <v>0.27083333333333298</v>
      </c>
      <c r="D229" s="250">
        <f>IF(ISREF(Data!D229),Data!D229,"")</f>
        <v>35238</v>
      </c>
      <c r="E229" s="244">
        <v>0.27083333333333298</v>
      </c>
      <c r="F229" s="245" t="str">
        <f>IF(ISTEXT(Data!G229),Data!G229,"")</f>
        <v>Rain</v>
      </c>
      <c r="G229" s="247" t="str">
        <f>IF(ISTEXT(Data!H229),Data!H229,"")</f>
        <v>Clean and Clear</v>
      </c>
      <c r="H229" s="246" t="str">
        <f>IF(ISTEXT(Data!I229),Data!I229,"")</f>
        <v/>
      </c>
      <c r="I229" s="248" t="str">
        <f>IF(ISTEXT(Data!J229),Data!J229,"")</f>
        <v/>
      </c>
      <c r="J229" s="273">
        <f>IF(ISNUMBER(Data!K229),Data!K229,-9999.9)</f>
        <v>17.7</v>
      </c>
      <c r="K229" s="242" t="str">
        <f>IF(ISTEXT(Data!L229),Data!L229,"")</f>
        <v>V0</v>
      </c>
      <c r="L229" s="285">
        <f>IF(ISNUMBER(Data!N229),Data!N229,-9999.9)</f>
        <v>17.960699999999999</v>
      </c>
      <c r="M229" s="243" t="str">
        <f>IF(ISTEXT(Data!O229),Data!O229,"")</f>
        <v>V0</v>
      </c>
      <c r="N229" s="278">
        <f>IF(ISNUMBER(Data!P229),Data!P229,-9999.9)</f>
        <v>5.59</v>
      </c>
      <c r="O229" s="242" t="str">
        <f>IF(ISTEXT(Data!Q229),Data!Q229,"")</f>
        <v>V0</v>
      </c>
      <c r="P229" s="277">
        <f>IF(ISNUMBER(Data!R229),Data!R229,-9999.9)</f>
        <v>4.4000000000000004</v>
      </c>
      <c r="Q229" s="243" t="str">
        <f>IF(ISTEXT(Data!S229),Data!S229,"")</f>
        <v>V0</v>
      </c>
      <c r="R229" s="278">
        <v>-9999.9</v>
      </c>
      <c r="S229" s="262" t="s">
        <v>117</v>
      </c>
      <c r="T229" s="277">
        <f>IF((Data!X229&gt;0),Data!X229*96.062/32.064,-9999.9)</f>
        <v>0.35599999999999998</v>
      </c>
      <c r="U229" s="243" t="str">
        <f>IF(ISTEXT(Data!Y229),Data!Y229,"")</f>
        <v>V0</v>
      </c>
      <c r="V229" s="277">
        <f>IF((Data!AB229&gt;T670),Data!AB229*18.039/14.0067,-9999.9)</f>
        <v>0.35304659498207885</v>
      </c>
      <c r="W229" s="242" t="str">
        <f>IF(ISTEXT(Data!AC229),Data!AC229,"")</f>
        <v>V0</v>
      </c>
      <c r="X229" s="277">
        <f>IF((Data!V229&gt;0),(Data!V229*62.005/14.0067),-9999.9)</f>
        <v>0.63200000000000001</v>
      </c>
      <c r="Y229" s="243" t="str">
        <f>IF(ISTEXT(Data!W229),Data!W229,"")</f>
        <v>V0</v>
      </c>
      <c r="Z229" s="278">
        <f>IF(ISNUMBER(Data!T229),Data!T229,-9999.9)</f>
        <v>4.2000000000000003E-2</v>
      </c>
      <c r="AA229" s="242" t="str">
        <f>IF(ISTEXT(Data!U229),Data!U229,"")</f>
        <v>V0</v>
      </c>
      <c r="AB229" s="277">
        <f>IF(ISNUMBER(Data!AH229),Data!AH229,-9999.9)</f>
        <v>0.104</v>
      </c>
      <c r="AC229" s="243" t="str">
        <f>IF(ISTEXT(Data!AI229),Data!AI229,"")</f>
        <v>V0</v>
      </c>
      <c r="AD229" s="278">
        <f>IF(ISNUMBER(Data!AD229),Data!AD229,-9999.9)</f>
        <v>2.8000000000000001E-2</v>
      </c>
      <c r="AE229" s="242" t="str">
        <f>IF(ISTEXT(Data!AE229),Data!AE229,"")</f>
        <v>V0</v>
      </c>
      <c r="AF229" s="277">
        <f>IF(ISNUMBER(Data!AF229),Data!AF229,-9999.9)</f>
        <v>2.1000000000000001E-2</v>
      </c>
      <c r="AG229" s="243" t="str">
        <f>IF(ISTEXT(Data!AG229),Data!AG229,"")</f>
        <v>V0</v>
      </c>
      <c r="AH229" s="278">
        <f>IF(ISNUMBER(Data!Z229),Data!Z229,-9999.9)</f>
        <v>5.6000000000000001E-2</v>
      </c>
      <c r="AI229" s="242" t="str">
        <f>IF(ISTEXT(Data!AA229),Data!AA229,"")</f>
        <v>V0</v>
      </c>
      <c r="AJ229" s="277">
        <v>-9999.9</v>
      </c>
      <c r="AK229" s="261" t="s">
        <v>117</v>
      </c>
      <c r="AL229" s="267" t="str">
        <f>IF(ISTEXT(Data!AJ229),Data!AJ229,"")</f>
        <v>leaf in funnel</v>
      </c>
      <c r="AM229" s="267" t="str">
        <f>IF(ISTEXT(Data!AK229),Data!AK229,"")</f>
        <v/>
      </c>
      <c r="AN229" s="267" t="str">
        <f>IF(ISTEXT(Data!AL229),Data!AL229,"")</f>
        <v/>
      </c>
      <c r="AO229" s="267" t="str">
        <f>IF(ISTEXT(Data!AM229),Data!AM229,"")</f>
        <v/>
      </c>
      <c r="AP229" s="267" t="str">
        <f>IF(ISTEXT(Data!AN229),Data!AN229,"")</f>
        <v/>
      </c>
      <c r="AQ229" s="267" t="str">
        <f>IF(ISTEXT(Data!AO229),Data!AO229,"")</f>
        <v/>
      </c>
    </row>
    <row r="230" spans="1:43" x14ac:dyDescent="0.2">
      <c r="A230" s="120" t="str">
        <f>IF(ISTEXT(Data!A230),Data!A230,"")</f>
        <v>DEU96065</v>
      </c>
      <c r="B230" s="250">
        <f>IF(ISREF(Data!B230),Data!B230,"")</f>
        <v>35238</v>
      </c>
      <c r="C230" s="244">
        <v>0.27083333333333298</v>
      </c>
      <c r="D230" s="250">
        <f>IF(ISREF(Data!D230),Data!D230,"")</f>
        <v>35239</v>
      </c>
      <c r="E230" s="244">
        <v>0.27083333333333298</v>
      </c>
      <c r="F230" s="245" t="str">
        <f>IF(ISTEXT(Data!G230),Data!G230,"")</f>
        <v>Rain</v>
      </c>
      <c r="G230" s="247" t="str">
        <f>IF(ISTEXT(Data!H230),Data!H230,"")</f>
        <v>Clean and Clear</v>
      </c>
      <c r="H230" s="246" t="str">
        <f>IF(ISTEXT(Data!I230),Data!I230,"")</f>
        <v/>
      </c>
      <c r="I230" s="248" t="str">
        <f>IF(ISTEXT(Data!J230),Data!J230,"")</f>
        <v/>
      </c>
      <c r="J230" s="273">
        <f>IF(ISNUMBER(Data!K230),Data!K230,-9999.9)</f>
        <v>24.5</v>
      </c>
      <c r="K230" s="242" t="str">
        <f>IF(ISTEXT(Data!L230),Data!L230,"")</f>
        <v>V0</v>
      </c>
      <c r="L230" s="285">
        <f>IF(ISNUMBER(Data!N230),Data!N230,-9999.9)</f>
        <v>24.649100000000001</v>
      </c>
      <c r="M230" s="243" t="str">
        <f>IF(ISTEXT(Data!O230),Data!O230,"")</f>
        <v>V0</v>
      </c>
      <c r="N230" s="278">
        <f>IF(ISNUMBER(Data!P230),Data!P230,-9999.9)</f>
        <v>4.8</v>
      </c>
      <c r="O230" s="242" t="str">
        <f>IF(ISTEXT(Data!Q230),Data!Q230,"")</f>
        <v>V0</v>
      </c>
      <c r="P230" s="277">
        <f>IF(ISNUMBER(Data!R230),Data!R230,-9999.9)</f>
        <v>13.5</v>
      </c>
      <c r="Q230" s="243" t="str">
        <f>IF(ISTEXT(Data!S230),Data!S230,"")</f>
        <v>V0</v>
      </c>
      <c r="R230" s="278">
        <v>-9999.9</v>
      </c>
      <c r="S230" s="262" t="s">
        <v>117</v>
      </c>
      <c r="T230" s="277">
        <f>IF((Data!X230&gt;0),Data!X230*96.062/32.064,-9999.9)</f>
        <v>1.175</v>
      </c>
      <c r="U230" s="243" t="str">
        <f>IF(ISTEXT(Data!Y230),Data!Y230,"")</f>
        <v>V0</v>
      </c>
      <c r="V230" s="277">
        <f>IF((Data!AB230&gt;T671),Data!AB230*18.039/14.0067,-9999.9)</f>
        <v>0.69534050179211471</v>
      </c>
      <c r="W230" s="242" t="str">
        <f>IF(ISTEXT(Data!AC230),Data!AC230,"")</f>
        <v>V0</v>
      </c>
      <c r="X230" s="277">
        <f>IF((Data!V230&gt;0),(Data!V230*62.005/14.0067),-9999.9)</f>
        <v>2.0840000000000001</v>
      </c>
      <c r="Y230" s="243" t="str">
        <f>IF(ISTEXT(Data!W230),Data!W230,"")</f>
        <v>V0</v>
      </c>
      <c r="Z230" s="278">
        <f>IF(ISNUMBER(Data!T230),Data!T230,-9999.9)</f>
        <v>9.5000000000000001E-2</v>
      </c>
      <c r="AA230" s="242" t="str">
        <f>IF(ISTEXT(Data!U230),Data!U230,"")</f>
        <v>V0</v>
      </c>
      <c r="AB230" s="277">
        <f>IF(ISNUMBER(Data!AH230),Data!AH230,-9999.9)</f>
        <v>9.8000000000000004E-2</v>
      </c>
      <c r="AC230" s="243" t="str">
        <f>IF(ISTEXT(Data!AI230),Data!AI230,"")</f>
        <v>V0</v>
      </c>
      <c r="AD230" s="278">
        <f>IF(ISNUMBER(Data!AD230),Data!AD230,-9999.9)</f>
        <v>2.8000000000000001E-2</v>
      </c>
      <c r="AE230" s="242" t="str">
        <f>IF(ISTEXT(Data!AE230),Data!AE230,"")</f>
        <v>V0</v>
      </c>
      <c r="AF230" s="277">
        <f>IF(ISNUMBER(Data!AF230),Data!AF230,-9999.9)</f>
        <v>3.1E-2</v>
      </c>
      <c r="AG230" s="243" t="str">
        <f>IF(ISTEXT(Data!AG230),Data!AG230,"")</f>
        <v>V0</v>
      </c>
      <c r="AH230" s="278">
        <f>IF(ISNUMBER(Data!Z230),Data!Z230,-9999.9)</f>
        <v>8.7999999999999995E-2</v>
      </c>
      <c r="AI230" s="242" t="str">
        <f>IF(ISTEXT(Data!AA230),Data!AA230,"")</f>
        <v>V0</v>
      </c>
      <c r="AJ230" s="277">
        <v>-9999.9</v>
      </c>
      <c r="AK230" s="261" t="s">
        <v>117</v>
      </c>
      <c r="AL230" s="267" t="str">
        <f>IF(ISTEXT(Data!AJ230),Data!AJ230,"")</f>
        <v/>
      </c>
      <c r="AM230" s="267" t="str">
        <f>IF(ISTEXT(Data!AK230),Data!AK230,"")</f>
        <v/>
      </c>
      <c r="AN230" s="267" t="str">
        <f>IF(ISTEXT(Data!AL230),Data!AL230,"")</f>
        <v/>
      </c>
      <c r="AO230" s="267" t="str">
        <f>IF(ISTEXT(Data!AM230),Data!AM230,"")</f>
        <v/>
      </c>
      <c r="AP230" s="267" t="str">
        <f>IF(ISTEXT(Data!AN230),Data!AN230,"")</f>
        <v/>
      </c>
      <c r="AQ230" s="267" t="str">
        <f>IF(ISTEXT(Data!AO230),Data!AO230,"")</f>
        <v/>
      </c>
    </row>
    <row r="231" spans="1:43" x14ac:dyDescent="0.2">
      <c r="A231" s="120" t="str">
        <f>IF(ISTEXT(Data!A231),Data!A231,"")</f>
        <v>DEU96066</v>
      </c>
      <c r="B231" s="250">
        <f>IF(ISREF(Data!B231),Data!B231,"")</f>
        <v>35239</v>
      </c>
      <c r="C231" s="244">
        <v>0.27083333333333298</v>
      </c>
      <c r="D231" s="250">
        <f>IF(ISREF(Data!D231),Data!D231,"")</f>
        <v>35240</v>
      </c>
      <c r="E231" s="244">
        <v>0.27083333333333298</v>
      </c>
      <c r="F231" s="245" t="str">
        <f>IF(ISTEXT(Data!G231),Data!G231,"")</f>
        <v>Rain</v>
      </c>
      <c r="G231" s="247" t="str">
        <f>IF(ISTEXT(Data!H231),Data!H231,"")</f>
        <v>Clean and Clear</v>
      </c>
      <c r="H231" s="246" t="str">
        <f>IF(ISTEXT(Data!I231),Data!I231,"")</f>
        <v/>
      </c>
      <c r="I231" s="248" t="str">
        <f>IF(ISTEXT(Data!J231),Data!J231,"")</f>
        <v/>
      </c>
      <c r="J231" s="273">
        <f>IF(ISNUMBER(Data!K231),Data!K231,-9999.9)</f>
        <v>12.9</v>
      </c>
      <c r="K231" s="242" t="str">
        <f>IF(ISTEXT(Data!L231),Data!L231,"")</f>
        <v>V0</v>
      </c>
      <c r="L231" s="285">
        <f>IF(ISNUMBER(Data!N231),Data!N231,-9999.9)</f>
        <v>12.762699999999999</v>
      </c>
      <c r="M231" s="243" t="str">
        <f>IF(ISTEXT(Data!O231),Data!O231,"")</f>
        <v>V0</v>
      </c>
      <c r="N231" s="278">
        <f>IF(ISNUMBER(Data!P231),Data!P231,-9999.9)</f>
        <v>5.29</v>
      </c>
      <c r="O231" s="242" t="str">
        <f>IF(ISTEXT(Data!Q231),Data!Q231,"")</f>
        <v>V0</v>
      </c>
      <c r="P231" s="277">
        <f>IF(ISNUMBER(Data!R231),Data!R231,-9999.9)</f>
        <v>10.1</v>
      </c>
      <c r="Q231" s="243" t="str">
        <f>IF(ISTEXT(Data!S231),Data!S231,"")</f>
        <v>V0</v>
      </c>
      <c r="R231" s="278">
        <v>-9999.9</v>
      </c>
      <c r="S231" s="262" t="s">
        <v>117</v>
      </c>
      <c r="T231" s="277">
        <f>IF((Data!X231&gt;0),Data!X231*96.062/32.064,-9999.9)</f>
        <v>0.69599999999999995</v>
      </c>
      <c r="U231" s="243" t="str">
        <f>IF(ISTEXT(Data!Y231),Data!Y231,"")</f>
        <v>V0</v>
      </c>
      <c r="V231" s="277">
        <f>IF((Data!AB231&gt;T672),Data!AB231*18.039/14.0067,-9999.9)</f>
        <v>0.81810035842293904</v>
      </c>
      <c r="W231" s="242" t="str">
        <f>IF(ISTEXT(Data!AC231),Data!AC231,"")</f>
        <v>V0</v>
      </c>
      <c r="X231" s="277">
        <f>IF((Data!V231&gt;0),(Data!V231*62.005/14.0067),-9999.9)</f>
        <v>1.94964</v>
      </c>
      <c r="Y231" s="243" t="str">
        <f>IF(ISTEXT(Data!W231),Data!W231,"")</f>
        <v>V0</v>
      </c>
      <c r="Z231" s="278">
        <f>IF(ISNUMBER(Data!T231),Data!T231,-9999.9)</f>
        <v>8.7999999999999995E-2</v>
      </c>
      <c r="AA231" s="242" t="str">
        <f>IF(ISTEXT(Data!U231),Data!U231,"")</f>
        <v>V0</v>
      </c>
      <c r="AB231" s="277">
        <f>IF(ISNUMBER(Data!AH231),Data!AH231,-9999.9)</f>
        <v>8.8999999999999996E-2</v>
      </c>
      <c r="AC231" s="243" t="str">
        <f>IF(ISTEXT(Data!AI231),Data!AI231,"")</f>
        <v>V0</v>
      </c>
      <c r="AD231" s="278">
        <f>IF(ISNUMBER(Data!AD231),Data!AD231,-9999.9)</f>
        <v>4.8000000000000001E-2</v>
      </c>
      <c r="AE231" s="242" t="str">
        <f>IF(ISTEXT(Data!AE231),Data!AE231,"")</f>
        <v>V0</v>
      </c>
      <c r="AF231" s="277">
        <f>IF(ISNUMBER(Data!AF231),Data!AF231,-9999.9)</f>
        <v>2.5000000000000001E-2</v>
      </c>
      <c r="AG231" s="243" t="str">
        <f>IF(ISTEXT(Data!AG231),Data!AG231,"")</f>
        <v>V0</v>
      </c>
      <c r="AH231" s="278">
        <f>IF(ISNUMBER(Data!Z231),Data!Z231,-9999.9)</f>
        <v>0.1</v>
      </c>
      <c r="AI231" s="242" t="str">
        <f>IF(ISTEXT(Data!AA231),Data!AA231,"")</f>
        <v>V0</v>
      </c>
      <c r="AJ231" s="277">
        <v>-9999.9</v>
      </c>
      <c r="AK231" s="261" t="s">
        <v>117</v>
      </c>
      <c r="AL231" s="267" t="str">
        <f>IF(ISTEXT(Data!AJ231),Data!AJ231,"")</f>
        <v/>
      </c>
      <c r="AM231" s="267" t="str">
        <f>IF(ISTEXT(Data!AK231),Data!AK231,"")</f>
        <v/>
      </c>
      <c r="AN231" s="267" t="str">
        <f>IF(ISTEXT(Data!AL231),Data!AL231,"")</f>
        <v/>
      </c>
      <c r="AO231" s="267" t="str">
        <f>IF(ISTEXT(Data!AM231),Data!AM231,"")</f>
        <v/>
      </c>
      <c r="AP231" s="267" t="str">
        <f>IF(ISTEXT(Data!AN231),Data!AN231,"")</f>
        <v/>
      </c>
      <c r="AQ231" s="267" t="str">
        <f>IF(ISTEXT(Data!AO231),Data!AO231,"")</f>
        <v/>
      </c>
    </row>
    <row r="232" spans="1:43" x14ac:dyDescent="0.2">
      <c r="A232" s="120" t="str">
        <f>IF(ISTEXT(Data!A232),Data!A232,"")</f>
        <v>DEU96067</v>
      </c>
      <c r="B232" s="250">
        <f>IF(ISREF(Data!B232),Data!B232,"")</f>
        <v>35240</v>
      </c>
      <c r="C232" s="244">
        <v>0.27083333333333298</v>
      </c>
      <c r="D232" s="250">
        <f>IF(ISREF(Data!D232),Data!D232,"")</f>
        <v>35241</v>
      </c>
      <c r="E232" s="244">
        <v>0.27083333333333298</v>
      </c>
      <c r="F232" s="245" t="str">
        <f>IF(ISTEXT(Data!G232),Data!G232,"")</f>
        <v>Rain</v>
      </c>
      <c r="G232" s="247" t="str">
        <f>IF(ISTEXT(Data!H232),Data!H232,"")</f>
        <v>Clean and Clear</v>
      </c>
      <c r="H232" s="246" t="str">
        <f>IF(ISTEXT(Data!I232),Data!I232,"")</f>
        <v/>
      </c>
      <c r="I232" s="248" t="str">
        <f>IF(ISTEXT(Data!J232),Data!J232,"")</f>
        <v/>
      </c>
      <c r="J232" s="273">
        <f>IF(ISNUMBER(Data!K232),Data!K232,-9999.9)</f>
        <v>0.6</v>
      </c>
      <c r="K232" s="242" t="str">
        <f>IF(ISTEXT(Data!L232),Data!L232,"")</f>
        <v>V0</v>
      </c>
      <c r="L232" s="285">
        <f>IF(ISNUMBER(Data!N232),Data!N232,-9999.9)</f>
        <v>0.54049999999999998</v>
      </c>
      <c r="M232" s="243" t="str">
        <f>IF(ISTEXT(Data!O232),Data!O232,"")</f>
        <v>V0</v>
      </c>
      <c r="N232" s="278">
        <f>IF(ISNUMBER(Data!P232),Data!P232,-9999.9)</f>
        <v>5.18</v>
      </c>
      <c r="O232" s="242" t="str">
        <f>IF(ISTEXT(Data!Q232),Data!Q232,"")</f>
        <v>V0</v>
      </c>
      <c r="P232" s="277">
        <f>IF(ISNUMBER(Data!R232),Data!R232,-9999.9)</f>
        <v>38</v>
      </c>
      <c r="Q232" s="243" t="str">
        <f>IF(ISTEXT(Data!S232),Data!S232,"")</f>
        <v>V0</v>
      </c>
      <c r="R232" s="278">
        <v>-9999.9</v>
      </c>
      <c r="S232" s="262" t="s">
        <v>117</v>
      </c>
      <c r="T232" s="277">
        <f>IF((Data!X232&gt;0),Data!X232*96.062/32.064,-9999.9)</f>
        <v>3.5310000000000001</v>
      </c>
      <c r="U232" s="243" t="str">
        <f>IF(ISTEXT(Data!Y232),Data!Y232,"")</f>
        <v>V0</v>
      </c>
      <c r="V232" s="277">
        <f>IF((Data!AB232&gt;T673),Data!AB232*18.039/14.0067,-9999.9)</f>
        <v>3.7078853046594982</v>
      </c>
      <c r="W232" s="242" t="str">
        <f>IF(ISTEXT(Data!AC232),Data!AC232,"")</f>
        <v>V0</v>
      </c>
      <c r="X232" s="277">
        <f>IF((Data!V232&gt;0),(Data!V232*62.005/14.0067),-9999.9)</f>
        <v>8.8550000000000004</v>
      </c>
      <c r="Y232" s="243" t="str">
        <f>IF(ISTEXT(Data!W232),Data!W232,"")</f>
        <v>V0</v>
      </c>
      <c r="Z232" s="278">
        <f>IF(ISNUMBER(Data!T232),Data!T232,-9999.9)</f>
        <v>0.26200000000000001</v>
      </c>
      <c r="AA232" s="242" t="str">
        <f>IF(ISTEXT(Data!U232),Data!U232,"")</f>
        <v>V0</v>
      </c>
      <c r="AB232" s="277">
        <f>IF(ISNUMBER(Data!AH232),Data!AH232,-9999.9)</f>
        <v>0.38600000000000001</v>
      </c>
      <c r="AC232" s="243" t="str">
        <f>IF(ISTEXT(Data!AI232),Data!AI232,"")</f>
        <v>V0</v>
      </c>
      <c r="AD232" s="278">
        <f>IF(ISNUMBER(Data!AD232),Data!AD232,-9999.9)</f>
        <v>0.14899999999999999</v>
      </c>
      <c r="AE232" s="242" t="str">
        <f>IF(ISTEXT(Data!AE232),Data!AE232,"")</f>
        <v>V0</v>
      </c>
      <c r="AF232" s="277">
        <f>IF(ISNUMBER(Data!AF232),Data!AF232,-9999.9)</f>
        <v>7.3999999999999996E-2</v>
      </c>
      <c r="AG232" s="243" t="str">
        <f>IF(ISTEXT(Data!AG232),Data!AG232,"")</f>
        <v>V0</v>
      </c>
      <c r="AH232" s="278">
        <f>IF(ISNUMBER(Data!Z232),Data!Z232,-9999.9)</f>
        <v>0.17399999999999999</v>
      </c>
      <c r="AI232" s="242" t="str">
        <f>IF(ISTEXT(Data!AA232),Data!AA232,"")</f>
        <v>V0</v>
      </c>
      <c r="AJ232" s="277">
        <v>-9999.9</v>
      </c>
      <c r="AK232" s="261" t="s">
        <v>117</v>
      </c>
      <c r="AL232" s="267" t="str">
        <f>IF(ISTEXT(Data!AJ232),Data!AJ232,"")</f>
        <v/>
      </c>
      <c r="AM232" s="267" t="str">
        <f>IF(ISTEXT(Data!AK232),Data!AK232,"")</f>
        <v/>
      </c>
      <c r="AN232" s="267" t="str">
        <f>IF(ISTEXT(Data!AL232),Data!AL232,"")</f>
        <v/>
      </c>
      <c r="AO232" s="267" t="str">
        <f>IF(ISTEXT(Data!AM232),Data!AM232,"")</f>
        <v/>
      </c>
      <c r="AP232" s="267" t="str">
        <f>IF(ISTEXT(Data!AN232),Data!AN232,"")</f>
        <v/>
      </c>
      <c r="AQ232" s="267" t="str">
        <f>IF(ISTEXT(Data!AO232),Data!AO232,"")</f>
        <v/>
      </c>
    </row>
    <row r="233" spans="1:43" x14ac:dyDescent="0.2">
      <c r="A233" s="120" t="str">
        <f>IF(ISTEXT(Data!A233),Data!A233,"")</f>
        <v>DEU96068</v>
      </c>
      <c r="B233" s="250">
        <f>IF(ISREF(Data!B233),Data!B233,"")</f>
        <v>35241</v>
      </c>
      <c r="C233" s="244">
        <v>0.27083333333333298</v>
      </c>
      <c r="D233" s="250">
        <f>IF(ISREF(Data!D233),Data!D233,"")</f>
        <v>35242</v>
      </c>
      <c r="E233" s="244">
        <v>0.27083333333333298</v>
      </c>
      <c r="F233" s="245" t="str">
        <f>IF(ISTEXT(Data!G233),Data!G233,"")</f>
        <v>Rain</v>
      </c>
      <c r="G233" s="247" t="str">
        <f>IF(ISTEXT(Data!H233),Data!H233,"")</f>
        <v>Clean and Clear</v>
      </c>
      <c r="H233" s="246" t="str">
        <f>IF(ISTEXT(Data!I233),Data!I233,"")</f>
        <v/>
      </c>
      <c r="I233" s="248" t="str">
        <f>IF(ISTEXT(Data!J233),Data!J233,"")</f>
        <v/>
      </c>
      <c r="J233" s="273">
        <f>IF(ISNUMBER(Data!K233),Data!K233,-9999.9)</f>
        <v>4</v>
      </c>
      <c r="K233" s="242" t="str">
        <f>IF(ISTEXT(Data!L233),Data!L233,"")</f>
        <v>V0</v>
      </c>
      <c r="L233" s="285">
        <f>IF(ISNUMBER(Data!N233),Data!N233,-9999.9)</f>
        <v>4.0594999999999999</v>
      </c>
      <c r="M233" s="243" t="str">
        <f>IF(ISTEXT(Data!O233),Data!O233,"")</f>
        <v>V0</v>
      </c>
      <c r="N233" s="278">
        <f>IF(ISNUMBER(Data!P233),Data!P233,-9999.9)</f>
        <v>4.6100000000000003</v>
      </c>
      <c r="O233" s="242" t="str">
        <f>IF(ISTEXT(Data!Q233),Data!Q233,"")</f>
        <v>V0</v>
      </c>
      <c r="P233" s="277">
        <f>IF(ISNUMBER(Data!R233),Data!R233,-9999.9)</f>
        <v>34.9</v>
      </c>
      <c r="Q233" s="243" t="str">
        <f>IF(ISTEXT(Data!S233),Data!S233,"")</f>
        <v>V0</v>
      </c>
      <c r="R233" s="278">
        <v>-9999.9</v>
      </c>
      <c r="S233" s="262" t="s">
        <v>117</v>
      </c>
      <c r="T233" s="277">
        <f>IF((Data!X233&gt;0),Data!X233*96.062/32.064,-9999.9)</f>
        <v>2.5070000000000001</v>
      </c>
      <c r="U233" s="243" t="str">
        <f>IF(ISTEXT(Data!Y233),Data!Y233,"")</f>
        <v>V0</v>
      </c>
      <c r="V233" s="277">
        <f>IF((Data!AB233&gt;T674),Data!AB233*18.039/14.0067,-9999.9)</f>
        <v>2.190860215053763</v>
      </c>
      <c r="W233" s="242" t="str">
        <f>IF(ISTEXT(Data!AC233),Data!AC233,"")</f>
        <v>V0</v>
      </c>
      <c r="X233" s="277">
        <f>IF((Data!V233&gt;0),(Data!V233*62.005/14.0067),-9999.9)</f>
        <v>8.2469999999999999</v>
      </c>
      <c r="Y233" s="243" t="str">
        <f>IF(ISTEXT(Data!W233),Data!W233,"")</f>
        <v>V0</v>
      </c>
      <c r="Z233" s="278">
        <f>IF(ISNUMBER(Data!T233),Data!T233,-9999.9)</f>
        <v>0.105</v>
      </c>
      <c r="AA233" s="242" t="str">
        <f>IF(ISTEXT(Data!U233),Data!U233,"")</f>
        <v>V0</v>
      </c>
      <c r="AB233" s="277">
        <f>IF(ISNUMBER(Data!AH233),Data!AH233,-9999.9)</f>
        <v>0.67</v>
      </c>
      <c r="AC233" s="243" t="str">
        <f>IF(ISTEXT(Data!AI233),Data!AI233,"")</f>
        <v>V0</v>
      </c>
      <c r="AD233" s="278">
        <f>IF(ISNUMBER(Data!AD233),Data!AD233,-9999.9)</f>
        <v>9.2999999999999999E-2</v>
      </c>
      <c r="AE233" s="242" t="str">
        <f>IF(ISTEXT(Data!AE233),Data!AE233,"")</f>
        <v>V0</v>
      </c>
      <c r="AF233" s="277">
        <f>IF(ISNUMBER(Data!AF233),Data!AF233,-9999.9)</f>
        <v>0.11899999999999999</v>
      </c>
      <c r="AG233" s="243" t="str">
        <f>IF(ISTEXT(Data!AG233),Data!AG233,"")</f>
        <v>V0</v>
      </c>
      <c r="AH233" s="278">
        <f>IF(ISNUMBER(Data!Z233),Data!Z233,-9999.9)</f>
        <v>0.08</v>
      </c>
      <c r="AI233" s="242" t="str">
        <f>IF(ISTEXT(Data!AA233),Data!AA233,"")</f>
        <v>V0</v>
      </c>
      <c r="AJ233" s="277">
        <v>-9999.9</v>
      </c>
      <c r="AK233" s="261" t="s">
        <v>117</v>
      </c>
      <c r="AL233" s="267" t="str">
        <f>IF(ISTEXT(Data!AJ233),Data!AJ233,"")</f>
        <v/>
      </c>
      <c r="AM233" s="267" t="str">
        <f>IF(ISTEXT(Data!AK233),Data!AK233,"")</f>
        <v/>
      </c>
      <c r="AN233" s="267" t="str">
        <f>IF(ISTEXT(Data!AL233),Data!AL233,"")</f>
        <v/>
      </c>
      <c r="AO233" s="267" t="str">
        <f>IF(ISTEXT(Data!AM233),Data!AM233,"")</f>
        <v/>
      </c>
      <c r="AP233" s="267" t="str">
        <f>IF(ISTEXT(Data!AN233),Data!AN233,"")</f>
        <v/>
      </c>
      <c r="AQ233" s="267" t="str">
        <f>IF(ISTEXT(Data!AO233),Data!AO233,"")</f>
        <v/>
      </c>
    </row>
    <row r="234" spans="1:43" x14ac:dyDescent="0.2">
      <c r="A234" s="120" t="str">
        <f>IF(ISTEXT(Data!A234),Data!A234,"")</f>
        <v/>
      </c>
      <c r="B234" s="250">
        <f>IF(ISREF(Data!B234),Data!B234,"")</f>
        <v>35242</v>
      </c>
      <c r="C234" s="244">
        <v>0.27083333333333298</v>
      </c>
      <c r="D234" s="250">
        <f>IF(ISREF(Data!D234),Data!D234,"")</f>
        <v>35243</v>
      </c>
      <c r="E234" s="244">
        <v>0.27083333333333298</v>
      </c>
      <c r="F234" s="245" t="str">
        <f>IF(ISTEXT(Data!G234),Data!G234,"")</f>
        <v>No Precipitation Occurred</v>
      </c>
      <c r="G234" s="247" t="str">
        <f>IF(ISTEXT(Data!H234),Data!H234,"")</f>
        <v/>
      </c>
      <c r="H234" s="246" t="str">
        <f>IF(ISTEXT(Data!I234),Data!I234,"")</f>
        <v/>
      </c>
      <c r="I234" s="248" t="str">
        <f>IF(ISTEXT(Data!J234),Data!J234,"")</f>
        <v/>
      </c>
      <c r="J234" s="273">
        <f>IF(ISNUMBER(Data!K234),Data!K234,-9999.9)</f>
        <v>-9999.9</v>
      </c>
      <c r="K234" s="242" t="str">
        <f>IF(ISTEXT(Data!L234),Data!L234,"")</f>
        <v>M1</v>
      </c>
      <c r="L234" s="285">
        <f>IF(ISNUMBER(Data!N234),Data!N234,-9999.9)</f>
        <v>-9999.9</v>
      </c>
      <c r="M234" s="243" t="str">
        <f>IF(ISTEXT(Data!O234),Data!O234,"")</f>
        <v>M1</v>
      </c>
      <c r="N234" s="278">
        <f>IF(ISNUMBER(Data!P234),Data!P234,-9999.9)</f>
        <v>-9999.9</v>
      </c>
      <c r="O234" s="242" t="str">
        <f>IF(ISTEXT(Data!Q234),Data!Q234,"")</f>
        <v>M1</v>
      </c>
      <c r="P234" s="277">
        <f>IF(ISNUMBER(Data!R234),Data!R234,-9999.9)</f>
        <v>-9999.9</v>
      </c>
      <c r="Q234" s="243" t="str">
        <f>IF(ISTEXT(Data!S234),Data!S234,"")</f>
        <v>M1</v>
      </c>
      <c r="R234" s="278">
        <v>-9999.9</v>
      </c>
      <c r="S234" s="262" t="s">
        <v>117</v>
      </c>
      <c r="T234" s="277">
        <f>IF((Data!X234&gt;0),Data!X234*96.062/32.064,-9999.9)</f>
        <v>-9999.9</v>
      </c>
      <c r="U234" s="243" t="str">
        <f>IF(ISTEXT(Data!Y234),Data!Y234,"")</f>
        <v>M1</v>
      </c>
      <c r="V234" s="277">
        <f>IF((Data!AB234&gt;T675),Data!AB234*18.039/14.0067,-9999.9)</f>
        <v>-9999.9</v>
      </c>
      <c r="W234" s="242" t="str">
        <f>IF(ISTEXT(Data!AC234),Data!AC234,"")</f>
        <v>M1</v>
      </c>
      <c r="X234" s="277">
        <f>IF((Data!V234&gt;0),(Data!V234*62.005/14.0067),-9999.9)</f>
        <v>-9999.9</v>
      </c>
      <c r="Y234" s="243" t="str">
        <f>IF(ISTEXT(Data!W234),Data!W234,"")</f>
        <v>M1</v>
      </c>
      <c r="Z234" s="278">
        <f>IF(ISNUMBER(Data!T234),Data!T234,-9999.9)</f>
        <v>-9999.9</v>
      </c>
      <c r="AA234" s="242" t="str">
        <f>IF(ISTEXT(Data!U234),Data!U234,"")</f>
        <v>M1</v>
      </c>
      <c r="AB234" s="277">
        <f>IF(ISNUMBER(Data!AH234),Data!AH234,-9999.9)</f>
        <v>-9999.9</v>
      </c>
      <c r="AC234" s="243" t="str">
        <f>IF(ISTEXT(Data!AI234),Data!AI234,"")</f>
        <v>M1</v>
      </c>
      <c r="AD234" s="278">
        <f>IF(ISNUMBER(Data!AD234),Data!AD234,-9999.9)</f>
        <v>-9999.9</v>
      </c>
      <c r="AE234" s="242" t="str">
        <f>IF(ISTEXT(Data!AE234),Data!AE234,"")</f>
        <v>M1</v>
      </c>
      <c r="AF234" s="277">
        <f>IF(ISNUMBER(Data!AF234),Data!AF234,-9999.9)</f>
        <v>-9999.9</v>
      </c>
      <c r="AG234" s="243" t="str">
        <f>IF(ISTEXT(Data!AG234),Data!AG234,"")</f>
        <v>M1</v>
      </c>
      <c r="AH234" s="278">
        <f>IF(ISNUMBER(Data!Z234),Data!Z234,-9999.9)</f>
        <v>-9999.9</v>
      </c>
      <c r="AI234" s="242" t="str">
        <f>IF(ISTEXT(Data!AA234),Data!AA234,"")</f>
        <v>M1</v>
      </c>
      <c r="AJ234" s="277">
        <v>-9999.9</v>
      </c>
      <c r="AK234" s="261" t="s">
        <v>117</v>
      </c>
      <c r="AL234" s="267" t="str">
        <f>IF(ISTEXT(Data!AJ234),Data!AJ234,"")</f>
        <v/>
      </c>
      <c r="AM234" s="267" t="str">
        <f>IF(ISTEXT(Data!AK234),Data!AK234,"")</f>
        <v/>
      </c>
      <c r="AN234" s="267" t="str">
        <f>IF(ISTEXT(Data!AL234),Data!AL234,"")</f>
        <v/>
      </c>
      <c r="AO234" s="267" t="str">
        <f>IF(ISTEXT(Data!AM234),Data!AM234,"")</f>
        <v/>
      </c>
      <c r="AP234" s="267" t="str">
        <f>IF(ISTEXT(Data!AN234),Data!AN234,"")</f>
        <v/>
      </c>
      <c r="AQ234" s="267" t="str">
        <f>IF(ISTEXT(Data!AO234),Data!AO234,"")</f>
        <v/>
      </c>
    </row>
    <row r="235" spans="1:43" x14ac:dyDescent="0.2">
      <c r="A235" s="120" t="str">
        <f>IF(ISTEXT(Data!A235),Data!A235,"")</f>
        <v>DEU96069</v>
      </c>
      <c r="B235" s="250">
        <f>IF(ISREF(Data!B235),Data!B235,"")</f>
        <v>35243</v>
      </c>
      <c r="C235" s="244">
        <v>0.27083333333333298</v>
      </c>
      <c r="D235" s="250">
        <f>IF(ISREF(Data!D235),Data!D235,"")</f>
        <v>35244</v>
      </c>
      <c r="E235" s="244">
        <v>0.27083333333333298</v>
      </c>
      <c r="F235" s="245" t="str">
        <f>IF(ISTEXT(Data!G235),Data!G235,"")</f>
        <v>Rain</v>
      </c>
      <c r="G235" s="247" t="str">
        <f>IF(ISTEXT(Data!H235),Data!H235,"")</f>
        <v>Clean and Clear</v>
      </c>
      <c r="H235" s="246" t="str">
        <f>IF(ISTEXT(Data!I235),Data!I235,"")</f>
        <v/>
      </c>
      <c r="I235" s="248" t="str">
        <f>IF(ISTEXT(Data!J235),Data!J235,"")</f>
        <v/>
      </c>
      <c r="J235" s="273">
        <f>IF(ISNUMBER(Data!K235),Data!K235,-9999.9)</f>
        <v>0.7</v>
      </c>
      <c r="K235" s="242" t="str">
        <f>IF(ISTEXT(Data!L235),Data!L235,"")</f>
        <v>V0</v>
      </c>
      <c r="L235" s="285">
        <f>IF(ISNUMBER(Data!N235),Data!N235,-9999.9)</f>
        <v>0.61869999999999992</v>
      </c>
      <c r="M235" s="243" t="str">
        <f>IF(ISTEXT(Data!O235),Data!O235,"")</f>
        <v>V0</v>
      </c>
      <c r="N235" s="278">
        <f>IF(ISNUMBER(Data!P235),Data!P235,-9999.9)</f>
        <v>4.12</v>
      </c>
      <c r="O235" s="242" t="str">
        <f>IF(ISTEXT(Data!Q235),Data!Q235,"")</f>
        <v>V0</v>
      </c>
      <c r="P235" s="277">
        <f>IF(ISNUMBER(Data!R235),Data!R235,-9999.9)</f>
        <v>57.7</v>
      </c>
      <c r="Q235" s="243" t="str">
        <f>IF(ISTEXT(Data!S235),Data!S235,"")</f>
        <v>V0</v>
      </c>
      <c r="R235" s="278">
        <v>-9999.9</v>
      </c>
      <c r="S235" s="262" t="s">
        <v>117</v>
      </c>
      <c r="T235" s="277">
        <f>IF((Data!X235&gt;0),Data!X235*96.062/32.064,-9999.9)</f>
        <v>6.9009999999999998</v>
      </c>
      <c r="U235" s="243" t="str">
        <f>IF(ISTEXT(Data!Y235),Data!Y235,"")</f>
        <v>V0</v>
      </c>
      <c r="V235" s="277">
        <f>IF((Data!AB235&gt;T676),Data!AB235*18.039/14.0067,-9999.9)</f>
        <v>1.897849462365591</v>
      </c>
      <c r="W235" s="242" t="str">
        <f>IF(ISTEXT(Data!AC235),Data!AC235,"")</f>
        <v>V0</v>
      </c>
      <c r="X235" s="277">
        <f>IF((Data!V235&gt;0),(Data!V235*62.005/14.0067),-9999.9)</f>
        <v>9.5630000000000006</v>
      </c>
      <c r="Y235" s="243" t="str">
        <f>IF(ISTEXT(Data!W235),Data!W235,"")</f>
        <v>V0</v>
      </c>
      <c r="Z235" s="278">
        <f>IF(ISNUMBER(Data!T235),Data!T235,-9999.9)</f>
        <v>0.39300000000000002</v>
      </c>
      <c r="AA235" s="242" t="str">
        <f>IF(ISTEXT(Data!U235),Data!U235,"")</f>
        <v>V0</v>
      </c>
      <c r="AB235" s="277">
        <f>IF(ISNUMBER(Data!AH235),Data!AH235,-9999.9)</f>
        <v>0.999</v>
      </c>
      <c r="AC235" s="243" t="str">
        <f>IF(ISTEXT(Data!AI235),Data!AI235,"")</f>
        <v>V0</v>
      </c>
      <c r="AD235" s="278">
        <f>IF(ISNUMBER(Data!AD235),Data!AD235,-9999.9)</f>
        <v>0.23200000000000001</v>
      </c>
      <c r="AE235" s="242" t="str">
        <f>IF(ISTEXT(Data!AE235),Data!AE235,"")</f>
        <v>V0</v>
      </c>
      <c r="AF235" s="277">
        <f>IF(ISNUMBER(Data!AF235),Data!AF235,-9999.9)</f>
        <v>0.192</v>
      </c>
      <c r="AG235" s="243" t="str">
        <f>IF(ISTEXT(Data!AG235),Data!AG235,"")</f>
        <v>V0</v>
      </c>
      <c r="AH235" s="278">
        <f>IF(ISNUMBER(Data!Z235),Data!Z235,-9999.9)</f>
        <v>0.19800000000000001</v>
      </c>
      <c r="AI235" s="242" t="str">
        <f>IF(ISTEXT(Data!AA235),Data!AA235,"")</f>
        <v>V0</v>
      </c>
      <c r="AJ235" s="277">
        <v>-9999.9</v>
      </c>
      <c r="AK235" s="261" t="s">
        <v>117</v>
      </c>
      <c r="AL235" s="267" t="str">
        <f>IF(ISTEXT(Data!AJ235),Data!AJ235,"")</f>
        <v/>
      </c>
      <c r="AM235" s="267" t="str">
        <f>IF(ISTEXT(Data!AK235),Data!AK235,"")</f>
        <v/>
      </c>
      <c r="AN235" s="267" t="str">
        <f>IF(ISTEXT(Data!AL235),Data!AL235,"")</f>
        <v/>
      </c>
      <c r="AO235" s="267" t="str">
        <f>IF(ISTEXT(Data!AM235),Data!AM235,"")</f>
        <v/>
      </c>
      <c r="AP235" s="267" t="str">
        <f>IF(ISTEXT(Data!AN235),Data!AN235,"")</f>
        <v/>
      </c>
      <c r="AQ235" s="267" t="str">
        <f>IF(ISTEXT(Data!AO235),Data!AO235,"")</f>
        <v/>
      </c>
    </row>
    <row r="236" spans="1:43" x14ac:dyDescent="0.2">
      <c r="A236" s="120" t="str">
        <f>IF(ISTEXT(Data!A236),Data!A236,"")</f>
        <v/>
      </c>
      <c r="B236" s="250">
        <f>IF(ISREF(Data!B236),Data!B236,"")</f>
        <v>35244</v>
      </c>
      <c r="C236" s="244">
        <v>0.27083333333333298</v>
      </c>
      <c r="D236" s="250">
        <f>IF(ISREF(Data!D236),Data!D236,"")</f>
        <v>35245</v>
      </c>
      <c r="E236" s="244">
        <v>0.27083333333333298</v>
      </c>
      <c r="F236" s="245" t="str">
        <f>IF(ISTEXT(Data!G236),Data!G236,"")</f>
        <v>No Precipitation Occurred</v>
      </c>
      <c r="G236" s="247" t="str">
        <f>IF(ISTEXT(Data!H236),Data!H236,"")</f>
        <v/>
      </c>
      <c r="H236" s="246" t="str">
        <f>IF(ISTEXT(Data!I236),Data!I236,"")</f>
        <v/>
      </c>
      <c r="I236" s="248" t="str">
        <f>IF(ISTEXT(Data!J236),Data!J236,"")</f>
        <v/>
      </c>
      <c r="J236" s="273">
        <f>IF(ISNUMBER(Data!K236),Data!K236,-9999.9)</f>
        <v>-9999.9</v>
      </c>
      <c r="K236" s="242" t="str">
        <f>IF(ISTEXT(Data!L236),Data!L236,"")</f>
        <v>M1</v>
      </c>
      <c r="L236" s="285">
        <f>IF(ISNUMBER(Data!N236),Data!N236,-9999.9)</f>
        <v>-9999.9</v>
      </c>
      <c r="M236" s="243" t="str">
        <f>IF(ISTEXT(Data!O236),Data!O236,"")</f>
        <v>M1</v>
      </c>
      <c r="N236" s="278">
        <f>IF(ISNUMBER(Data!P236),Data!P236,-9999.9)</f>
        <v>-9999.9</v>
      </c>
      <c r="O236" s="242" t="str">
        <f>IF(ISTEXT(Data!Q236),Data!Q236,"")</f>
        <v>M1</v>
      </c>
      <c r="P236" s="277">
        <f>IF(ISNUMBER(Data!R236),Data!R236,-9999.9)</f>
        <v>-9999.9</v>
      </c>
      <c r="Q236" s="243" t="str">
        <f>IF(ISTEXT(Data!S236),Data!S236,"")</f>
        <v>M1</v>
      </c>
      <c r="R236" s="278">
        <v>-9999.9</v>
      </c>
      <c r="S236" s="262" t="s">
        <v>117</v>
      </c>
      <c r="T236" s="277">
        <f>IF((Data!X236&gt;0),Data!X236*96.062/32.064,-9999.9)</f>
        <v>-9999.9</v>
      </c>
      <c r="U236" s="243" t="str">
        <f>IF(ISTEXT(Data!Y236),Data!Y236,"")</f>
        <v>M1</v>
      </c>
      <c r="V236" s="277">
        <f>IF((Data!AB236&gt;T677),Data!AB236*18.039/14.0067,-9999.9)</f>
        <v>-9999.9</v>
      </c>
      <c r="W236" s="242" t="str">
        <f>IF(ISTEXT(Data!AC236),Data!AC236,"")</f>
        <v>M1</v>
      </c>
      <c r="X236" s="277">
        <f>IF((Data!V236&gt;0),(Data!V236*62.005/14.0067),-9999.9)</f>
        <v>-9999.9</v>
      </c>
      <c r="Y236" s="243" t="str">
        <f>IF(ISTEXT(Data!W236),Data!W236,"")</f>
        <v>M1</v>
      </c>
      <c r="Z236" s="278">
        <f>IF(ISNUMBER(Data!T236),Data!T236,-9999.9)</f>
        <v>-9999.9</v>
      </c>
      <c r="AA236" s="242" t="str">
        <f>IF(ISTEXT(Data!U236),Data!U236,"")</f>
        <v>M1</v>
      </c>
      <c r="AB236" s="277">
        <f>IF(ISNUMBER(Data!AH236),Data!AH236,-9999.9)</f>
        <v>-9999.9</v>
      </c>
      <c r="AC236" s="243" t="str">
        <f>IF(ISTEXT(Data!AI236),Data!AI236,"")</f>
        <v>M1</v>
      </c>
      <c r="AD236" s="278">
        <f>IF(ISNUMBER(Data!AD236),Data!AD236,-9999.9)</f>
        <v>-9999.9</v>
      </c>
      <c r="AE236" s="242" t="str">
        <f>IF(ISTEXT(Data!AE236),Data!AE236,"")</f>
        <v>M1</v>
      </c>
      <c r="AF236" s="277">
        <f>IF(ISNUMBER(Data!AF236),Data!AF236,-9999.9)</f>
        <v>-9999.9</v>
      </c>
      <c r="AG236" s="243" t="str">
        <f>IF(ISTEXT(Data!AG236),Data!AG236,"")</f>
        <v>M1</v>
      </c>
      <c r="AH236" s="278">
        <f>IF(ISNUMBER(Data!Z236),Data!Z236,-9999.9)</f>
        <v>-9999.9</v>
      </c>
      <c r="AI236" s="242" t="str">
        <f>IF(ISTEXT(Data!AA236),Data!AA236,"")</f>
        <v>M1</v>
      </c>
      <c r="AJ236" s="277">
        <v>-9999.9</v>
      </c>
      <c r="AK236" s="261" t="s">
        <v>117</v>
      </c>
      <c r="AL236" s="267" t="str">
        <f>IF(ISTEXT(Data!AJ236),Data!AJ236,"")</f>
        <v/>
      </c>
      <c r="AM236" s="267" t="str">
        <f>IF(ISTEXT(Data!AK236),Data!AK236,"")</f>
        <v/>
      </c>
      <c r="AN236" s="267" t="str">
        <f>IF(ISTEXT(Data!AL236),Data!AL236,"")</f>
        <v/>
      </c>
      <c r="AO236" s="267" t="str">
        <f>IF(ISTEXT(Data!AM236),Data!AM236,"")</f>
        <v/>
      </c>
      <c r="AP236" s="267" t="str">
        <f>IF(ISTEXT(Data!AN236),Data!AN236,"")</f>
        <v/>
      </c>
      <c r="AQ236" s="267" t="str">
        <f>IF(ISTEXT(Data!AO236),Data!AO236,"")</f>
        <v/>
      </c>
    </row>
    <row r="237" spans="1:43" x14ac:dyDescent="0.2">
      <c r="A237" s="120" t="str">
        <f>IF(ISTEXT(Data!A237),Data!A237,"")</f>
        <v>DEU96070</v>
      </c>
      <c r="B237" s="250">
        <f>IF(ISREF(Data!B237),Data!B237,"")</f>
        <v>35245</v>
      </c>
      <c r="C237" s="244">
        <v>0.27083333333333298</v>
      </c>
      <c r="D237" s="250">
        <f>IF(ISREF(Data!D237),Data!D237,"")</f>
        <v>35246</v>
      </c>
      <c r="E237" s="244">
        <v>0.27083333333333298</v>
      </c>
      <c r="F237" s="245" t="str">
        <f>IF(ISTEXT(Data!G237),Data!G237,"")</f>
        <v>Rain</v>
      </c>
      <c r="G237" s="247" t="str">
        <f>IF(ISTEXT(Data!H237),Data!H237,"")</f>
        <v>Clean and Clear</v>
      </c>
      <c r="H237" s="246" t="str">
        <f>IF(ISTEXT(Data!I237),Data!I237,"")</f>
        <v/>
      </c>
      <c r="I237" s="248" t="str">
        <f>IF(ISTEXT(Data!J237),Data!J237,"")</f>
        <v/>
      </c>
      <c r="J237" s="273">
        <f>IF(ISNUMBER(Data!K237),Data!K237,-9999.9)</f>
        <v>6.5</v>
      </c>
      <c r="K237" s="242" t="str">
        <f>IF(ISTEXT(Data!L237),Data!L237,"")</f>
        <v>V0</v>
      </c>
      <c r="L237" s="285">
        <f>IF(ISNUMBER(Data!N237),Data!N237,-9999.9)</f>
        <v>6.5503999999999998</v>
      </c>
      <c r="M237" s="243" t="str">
        <f>IF(ISTEXT(Data!O237),Data!O237,"")</f>
        <v>V0</v>
      </c>
      <c r="N237" s="278">
        <f>IF(ISNUMBER(Data!P237),Data!P237,-9999.9)</f>
        <v>5.89</v>
      </c>
      <c r="O237" s="242" t="str">
        <f>IF(ISTEXT(Data!Q237),Data!Q237,"")</f>
        <v>V0</v>
      </c>
      <c r="P237" s="277">
        <f>IF(ISNUMBER(Data!R237),Data!R237,-9999.9)</f>
        <v>13.2</v>
      </c>
      <c r="Q237" s="243" t="str">
        <f>IF(ISTEXT(Data!S237),Data!S237,"")</f>
        <v>V0</v>
      </c>
      <c r="R237" s="278">
        <v>-9999.9</v>
      </c>
      <c r="S237" s="262" t="s">
        <v>117</v>
      </c>
      <c r="T237" s="277">
        <f>IF((Data!X237&gt;0),Data!X237*96.062/32.064,-9999.9)</f>
        <v>1.772</v>
      </c>
      <c r="U237" s="243" t="str">
        <f>IF(ISTEXT(Data!Y237),Data!Y237,"")</f>
        <v>V0</v>
      </c>
      <c r="V237" s="277">
        <f>IF((Data!AB237&gt;T678),Data!AB237*18.039/14.0067,-9999.9)</f>
        <v>1.2132616487455197</v>
      </c>
      <c r="W237" s="242" t="str">
        <f>IF(ISTEXT(Data!AC237),Data!AC237,"")</f>
        <v>V0</v>
      </c>
      <c r="X237" s="277">
        <f>IF((Data!V237&gt;0),(Data!V237*62.005/14.0067),-9999.9)</f>
        <v>2.11</v>
      </c>
      <c r="Y237" s="243" t="str">
        <f>IF(ISTEXT(Data!W237),Data!W237,"")</f>
        <v>V0</v>
      </c>
      <c r="Z237" s="278">
        <f>IF(ISNUMBER(Data!T237),Data!T237,-9999.9)</f>
        <v>0.17699999999999999</v>
      </c>
      <c r="AA237" s="242" t="str">
        <f>IF(ISTEXT(Data!U237),Data!U237,"")</f>
        <v>V0</v>
      </c>
      <c r="AB237" s="277">
        <f>IF(ISNUMBER(Data!AH237),Data!AH237,-9999.9)</f>
        <v>0.45</v>
      </c>
      <c r="AC237" s="243" t="str">
        <f>IF(ISTEXT(Data!AI237),Data!AI237,"")</f>
        <v>V0</v>
      </c>
      <c r="AD237" s="278">
        <f>IF(ISNUMBER(Data!AD237),Data!AD237,-9999.9)</f>
        <v>0.108</v>
      </c>
      <c r="AE237" s="242" t="str">
        <f>IF(ISTEXT(Data!AE237),Data!AE237,"")</f>
        <v>V0</v>
      </c>
      <c r="AF237" s="277">
        <f>IF(ISNUMBER(Data!AF237),Data!AF237,-9999.9)</f>
        <v>7.1999999999999995E-2</v>
      </c>
      <c r="AG237" s="243" t="str">
        <f>IF(ISTEXT(Data!AG237),Data!AG237,"")</f>
        <v>V0</v>
      </c>
      <c r="AH237" s="278">
        <f>IF(ISNUMBER(Data!Z237),Data!Z237,-9999.9)</f>
        <v>0.14699999999999999</v>
      </c>
      <c r="AI237" s="242" t="str">
        <f>IF(ISTEXT(Data!AA237),Data!AA237,"")</f>
        <v>V0</v>
      </c>
      <c r="AJ237" s="277">
        <v>-9999.9</v>
      </c>
      <c r="AK237" s="261" t="s">
        <v>117</v>
      </c>
      <c r="AL237" s="267" t="str">
        <f>IF(ISTEXT(Data!AJ237),Data!AJ237,"")</f>
        <v/>
      </c>
      <c r="AM237" s="267" t="str">
        <f>IF(ISTEXT(Data!AK237),Data!AK237,"")</f>
        <v/>
      </c>
      <c r="AN237" s="267" t="str">
        <f>IF(ISTEXT(Data!AL237),Data!AL237,"")</f>
        <v/>
      </c>
      <c r="AO237" s="267" t="str">
        <f>IF(ISTEXT(Data!AM237),Data!AM237,"")</f>
        <v/>
      </c>
      <c r="AP237" s="267" t="str">
        <f>IF(ISTEXT(Data!AN237),Data!AN237,"")</f>
        <v/>
      </c>
      <c r="AQ237" s="267" t="str">
        <f>IF(ISTEXT(Data!AO237),Data!AO237,"")</f>
        <v/>
      </c>
    </row>
    <row r="238" spans="1:43" x14ac:dyDescent="0.2">
      <c r="A238" s="120" t="str">
        <f>IF(ISTEXT(Data!A238),Data!A238,"")</f>
        <v>DEU96071</v>
      </c>
      <c r="B238" s="250">
        <f>IF(ISREF(Data!B238),Data!B238,"")</f>
        <v>35246</v>
      </c>
      <c r="C238" s="244">
        <v>0.27083333333333298</v>
      </c>
      <c r="D238" s="250">
        <f>IF(ISREF(Data!D238),Data!D238,"")</f>
        <v>35247</v>
      </c>
      <c r="E238" s="244">
        <v>0.27083333333333298</v>
      </c>
      <c r="F238" s="245" t="str">
        <f>IF(ISTEXT(Data!G238),Data!G238,"")</f>
        <v>Rain</v>
      </c>
      <c r="G238" s="247" t="str">
        <f>IF(ISTEXT(Data!H238),Data!H238,"")</f>
        <v>Clean and Clear</v>
      </c>
      <c r="H238" s="246" t="str">
        <f>IF(ISTEXT(Data!I238),Data!I238,"")</f>
        <v/>
      </c>
      <c r="I238" s="248" t="str">
        <f>IF(ISTEXT(Data!J238),Data!J238,"")</f>
        <v/>
      </c>
      <c r="J238" s="273">
        <f>IF(ISNUMBER(Data!K238),Data!K238,-9999.9)</f>
        <v>6.2</v>
      </c>
      <c r="K238" s="242" t="str">
        <f>IF(ISTEXT(Data!L238),Data!L238,"")</f>
        <v>V0</v>
      </c>
      <c r="L238" s="285">
        <f>IF(ISNUMBER(Data!N238),Data!N238,-9999.9)</f>
        <v>6.141</v>
      </c>
      <c r="M238" s="243" t="str">
        <f>IF(ISTEXT(Data!O238),Data!O238,"")</f>
        <v>V0</v>
      </c>
      <c r="N238" s="278">
        <f>IF(ISNUMBER(Data!P238),Data!P238,-9999.9)</f>
        <v>5.45</v>
      </c>
      <c r="O238" s="242" t="str">
        <f>IF(ISTEXT(Data!Q238),Data!Q238,"")</f>
        <v>V0</v>
      </c>
      <c r="P238" s="277">
        <f>IF(ISNUMBER(Data!R238),Data!R238,-9999.9)</f>
        <v>6.6</v>
      </c>
      <c r="Q238" s="243" t="str">
        <f>IF(ISTEXT(Data!S238),Data!S238,"")</f>
        <v>V0</v>
      </c>
      <c r="R238" s="278">
        <v>-9999.9</v>
      </c>
      <c r="S238" s="262" t="s">
        <v>117</v>
      </c>
      <c r="T238" s="277">
        <f>IF((Data!X238&gt;0),Data!X238*96.062/32.064,-9999.9)</f>
        <v>0.41299999999999998</v>
      </c>
      <c r="U238" s="243" t="str">
        <f>IF(ISTEXT(Data!Y238),Data!Y238,"")</f>
        <v>V0</v>
      </c>
      <c r="V238" s="277">
        <f>IF((Data!AB238&gt;T679),Data!AB238*18.039/14.0067,-9999.9)</f>
        <v>0.31362007168458778</v>
      </c>
      <c r="W238" s="242" t="str">
        <f>IF(ISTEXT(Data!AC238),Data!AC238,"")</f>
        <v>V0</v>
      </c>
      <c r="X238" s="277">
        <f>IF((Data!V238&gt;0),(Data!V238*62.005/14.0067),-9999.9)</f>
        <v>0.94699999999999995</v>
      </c>
      <c r="Y238" s="243" t="str">
        <f>IF(ISTEXT(Data!W238),Data!W238,"")</f>
        <v>V0</v>
      </c>
      <c r="Z238" s="278">
        <f>IF(ISNUMBER(Data!T238),Data!T238,-9999.9)</f>
        <v>0.20399999999999999</v>
      </c>
      <c r="AA238" s="242" t="str">
        <f>IF(ISTEXT(Data!U238),Data!U238,"")</f>
        <v>V0</v>
      </c>
      <c r="AB238" s="277">
        <f>IF(ISNUMBER(Data!AH238),Data!AH238,-9999.9)</f>
        <v>0.17799999999999999</v>
      </c>
      <c r="AC238" s="243" t="str">
        <f>IF(ISTEXT(Data!AI238),Data!AI238,"")</f>
        <v>V0</v>
      </c>
      <c r="AD238" s="278">
        <f>IF(ISNUMBER(Data!AD238),Data!AD238,-9999.9)</f>
        <v>0.06</v>
      </c>
      <c r="AE238" s="242" t="str">
        <f>IF(ISTEXT(Data!AE238),Data!AE238,"")</f>
        <v>V0</v>
      </c>
      <c r="AF238" s="277">
        <f>IF(ISNUMBER(Data!AF238),Data!AF238,-9999.9)</f>
        <v>4.4999999999999998E-2</v>
      </c>
      <c r="AG238" s="243" t="str">
        <f>IF(ISTEXT(Data!AG238),Data!AG238,"")</f>
        <v>V0</v>
      </c>
      <c r="AH238" s="278">
        <f>IF(ISNUMBER(Data!Z238),Data!Z238,-9999.9)</f>
        <v>0.20799999999999999</v>
      </c>
      <c r="AI238" s="242" t="str">
        <f>IF(ISTEXT(Data!AA238),Data!AA238,"")</f>
        <v>V0</v>
      </c>
      <c r="AJ238" s="277">
        <v>-9999.9</v>
      </c>
      <c r="AK238" s="261" t="s">
        <v>117</v>
      </c>
      <c r="AL238" s="267" t="str">
        <f>IF(ISTEXT(Data!AJ238),Data!AJ238,"")</f>
        <v/>
      </c>
      <c r="AM238" s="267" t="str">
        <f>IF(ISTEXT(Data!AK238),Data!AK238,"")</f>
        <v/>
      </c>
      <c r="AN238" s="267" t="str">
        <f>IF(ISTEXT(Data!AL238),Data!AL238,"")</f>
        <v/>
      </c>
      <c r="AO238" s="267" t="str">
        <f>IF(ISTEXT(Data!AM238),Data!AM238,"")</f>
        <v/>
      </c>
      <c r="AP238" s="267" t="str">
        <f>IF(ISTEXT(Data!AN238),Data!AN238,"")</f>
        <v/>
      </c>
      <c r="AQ238" s="267" t="str">
        <f>IF(ISTEXT(Data!AO238),Data!AO238,"")</f>
        <v/>
      </c>
    </row>
    <row r="239" spans="1:43" x14ac:dyDescent="0.2">
      <c r="A239" s="120" t="str">
        <f>IF(ISTEXT(Data!A239),Data!A239,"")</f>
        <v>DEU96072</v>
      </c>
      <c r="B239" s="250">
        <f>IF(ISREF(Data!B239),Data!B239,"")</f>
        <v>35247</v>
      </c>
      <c r="C239" s="244">
        <v>0.27083333333333298</v>
      </c>
      <c r="D239" s="250">
        <f>IF(ISREF(Data!D239),Data!D239,"")</f>
        <v>35248</v>
      </c>
      <c r="E239" s="244">
        <v>0.27083333333333298</v>
      </c>
      <c r="F239" s="245" t="str">
        <f>IF(ISTEXT(Data!G239),Data!G239,"")</f>
        <v>Rain</v>
      </c>
      <c r="G239" s="247" t="str">
        <f>IF(ISTEXT(Data!H239),Data!H239,"")</f>
        <v>Clean and Clear</v>
      </c>
      <c r="H239" s="246" t="str">
        <f>IF(ISTEXT(Data!I239),Data!I239,"")</f>
        <v/>
      </c>
      <c r="I239" s="248" t="str">
        <f>IF(ISTEXT(Data!J239),Data!J239,"")</f>
        <v/>
      </c>
      <c r="J239" s="273">
        <f>IF(ISNUMBER(Data!K239),Data!K239,-9999.9)</f>
        <v>2.8</v>
      </c>
      <c r="K239" s="242" t="str">
        <f>IF(ISTEXT(Data!L239),Data!L239,"")</f>
        <v>V0</v>
      </c>
      <c r="L239" s="285">
        <f>IF(ISNUMBER(Data!N239),Data!N239,-9999.9)</f>
        <v>2.7738</v>
      </c>
      <c r="M239" s="243" t="str">
        <f>IF(ISTEXT(Data!O239),Data!O239,"")</f>
        <v>V0</v>
      </c>
      <c r="N239" s="278">
        <f>IF(ISNUMBER(Data!P239),Data!P239,-9999.9)</f>
        <v>5.45</v>
      </c>
      <c r="O239" s="242" t="str">
        <f>IF(ISTEXT(Data!Q239),Data!Q239,"")</f>
        <v>V0</v>
      </c>
      <c r="P239" s="277">
        <f>IF(ISNUMBER(Data!R239),Data!R239,-9999.9)</f>
        <v>6.7</v>
      </c>
      <c r="Q239" s="243" t="str">
        <f>IF(ISTEXT(Data!S239),Data!S239,"")</f>
        <v>V0</v>
      </c>
      <c r="R239" s="278">
        <v>-9999.9</v>
      </c>
      <c r="S239" s="262" t="s">
        <v>117</v>
      </c>
      <c r="T239" s="277">
        <f>IF((Data!X239&gt;0),Data!X239*96.062/32.064,-9999.9)</f>
        <v>0.35699999999999998</v>
      </c>
      <c r="U239" s="243" t="str">
        <f>IF(ISTEXT(Data!Y239),Data!Y239,"")</f>
        <v>V0</v>
      </c>
      <c r="V239" s="277">
        <f>IF((Data!AB239&gt;T680),Data!AB239*18.039/14.0067,-9999.9)</f>
        <v>0.46057347670250892</v>
      </c>
      <c r="W239" s="242" t="str">
        <f>IF(ISTEXT(Data!AC239),Data!AC239,"")</f>
        <v>V0</v>
      </c>
      <c r="X239" s="277">
        <f>IF((Data!V239&gt;0),(Data!V239*62.005/14.0067),-9999.9)</f>
        <v>1.175</v>
      </c>
      <c r="Y239" s="243" t="str">
        <f>IF(ISTEXT(Data!W239),Data!W239,"")</f>
        <v>V0</v>
      </c>
      <c r="Z239" s="278">
        <f>IF(ISNUMBER(Data!T239),Data!T239,-9999.9)</f>
        <v>0.13900000000000001</v>
      </c>
      <c r="AA239" s="242" t="str">
        <f>IF(ISTEXT(Data!U239),Data!U239,"")</f>
        <v>V0</v>
      </c>
      <c r="AB239" s="277">
        <f>IF(ISNUMBER(Data!AH239),Data!AH239,-9999.9)</f>
        <v>0.161</v>
      </c>
      <c r="AC239" s="243" t="str">
        <f>IF(ISTEXT(Data!AI239),Data!AI239,"")</f>
        <v>V0</v>
      </c>
      <c r="AD239" s="278">
        <f>IF(ISNUMBER(Data!AD239),Data!AD239,-9999.9)</f>
        <v>6.2E-2</v>
      </c>
      <c r="AE239" s="242" t="str">
        <f>IF(ISTEXT(Data!AE239),Data!AE239,"")</f>
        <v>V0</v>
      </c>
      <c r="AF239" s="277">
        <f>IF(ISNUMBER(Data!AF239),Data!AF239,-9999.9)</f>
        <v>3.3000000000000002E-2</v>
      </c>
      <c r="AG239" s="243" t="str">
        <f>IF(ISTEXT(Data!AG239),Data!AG239,"")</f>
        <v>V0</v>
      </c>
      <c r="AH239" s="278">
        <f>IF(ISNUMBER(Data!Z239),Data!Z239,-9999.9)</f>
        <v>0.108</v>
      </c>
      <c r="AI239" s="242" t="str">
        <f>IF(ISTEXT(Data!AA239),Data!AA239,"")</f>
        <v>V0</v>
      </c>
      <c r="AJ239" s="277">
        <v>-9999.9</v>
      </c>
      <c r="AK239" s="261" t="s">
        <v>117</v>
      </c>
      <c r="AL239" s="267" t="str">
        <f>IF(ISTEXT(Data!AJ239),Data!AJ239,"")</f>
        <v/>
      </c>
      <c r="AM239" s="267" t="str">
        <f>IF(ISTEXT(Data!AK239),Data!AK239,"")</f>
        <v/>
      </c>
      <c r="AN239" s="267" t="str">
        <f>IF(ISTEXT(Data!AL239),Data!AL239,"")</f>
        <v/>
      </c>
      <c r="AO239" s="267" t="str">
        <f>IF(ISTEXT(Data!AM239),Data!AM239,"")</f>
        <v/>
      </c>
      <c r="AP239" s="267" t="str">
        <f>IF(ISTEXT(Data!AN239),Data!AN239,"")</f>
        <v/>
      </c>
      <c r="AQ239" s="267" t="str">
        <f>IF(ISTEXT(Data!AO239),Data!AO239,"")</f>
        <v/>
      </c>
    </row>
    <row r="240" spans="1:43" x14ac:dyDescent="0.2">
      <c r="A240" s="120" t="str">
        <f>IF(ISTEXT(Data!A240),Data!A240,"")</f>
        <v>DEU96073</v>
      </c>
      <c r="B240" s="250">
        <f>IF(ISREF(Data!B240),Data!B240,"")</f>
        <v>35248</v>
      </c>
      <c r="C240" s="244">
        <v>0.27083333333333298</v>
      </c>
      <c r="D240" s="250">
        <f>IF(ISREF(Data!D240),Data!D240,"")</f>
        <v>35249</v>
      </c>
      <c r="E240" s="244">
        <v>0.27083333333333298</v>
      </c>
      <c r="F240" s="245" t="str">
        <f>IF(ISTEXT(Data!G240),Data!G240,"")</f>
        <v>Rain</v>
      </c>
      <c r="G240" s="247" t="str">
        <f>IF(ISTEXT(Data!H240),Data!H240,"")</f>
        <v>Clean and Clear</v>
      </c>
      <c r="H240" s="246" t="str">
        <f>IF(ISTEXT(Data!I240),Data!I240,"")</f>
        <v/>
      </c>
      <c r="I240" s="248" t="str">
        <f>IF(ISTEXT(Data!J240),Data!J240,"")</f>
        <v/>
      </c>
      <c r="J240" s="273">
        <f>IF(ISNUMBER(Data!K240),Data!K240,-9999.9)</f>
        <v>16</v>
      </c>
      <c r="K240" s="242" t="str">
        <f>IF(ISTEXT(Data!L240),Data!L240,"")</f>
        <v>V0</v>
      </c>
      <c r="L240" s="285">
        <f>IF(ISNUMBER(Data!N240),Data!N240,-9999.9)</f>
        <v>16.4588</v>
      </c>
      <c r="M240" s="243" t="str">
        <f>IF(ISTEXT(Data!O240),Data!O240,"")</f>
        <v>V0</v>
      </c>
      <c r="N240" s="278">
        <f>IF(ISNUMBER(Data!P240),Data!P240,-9999.9)</f>
        <v>5.66</v>
      </c>
      <c r="O240" s="242" t="str">
        <f>IF(ISTEXT(Data!Q240),Data!Q240,"")</f>
        <v>V0</v>
      </c>
      <c r="P240" s="277">
        <f>IF(ISNUMBER(Data!R240),Data!R240,-9999.9)</f>
        <v>9.3000000000000007</v>
      </c>
      <c r="Q240" s="243" t="str">
        <f>IF(ISTEXT(Data!S240),Data!S240,"")</f>
        <v>V0</v>
      </c>
      <c r="R240" s="278">
        <v>-9999.9</v>
      </c>
      <c r="S240" s="262" t="s">
        <v>117</v>
      </c>
      <c r="T240" s="277">
        <f>IF((Data!X240&gt;0),Data!X240*96.062/32.064,-9999.9)</f>
        <v>0.629</v>
      </c>
      <c r="U240" s="243" t="str">
        <f>IF(ISTEXT(Data!Y240),Data!Y240,"")</f>
        <v>V4</v>
      </c>
      <c r="V240" s="277">
        <f>IF((Data!AB240&gt;T681),Data!AB240*18.039/14.0067,-9999.9)</f>
        <v>0.77329749103942647</v>
      </c>
      <c r="W240" s="242" t="str">
        <f>IF(ISTEXT(Data!AC240),Data!AC240,"")</f>
        <v>V4</v>
      </c>
      <c r="X240" s="277">
        <f>IF((Data!V240&gt;0),(Data!V240*62.005/14.0067),-9999.9)</f>
        <v>1.4610000000000001</v>
      </c>
      <c r="Y240" s="243" t="str">
        <f>IF(ISTEXT(Data!W240),Data!W240,"")</f>
        <v>V4</v>
      </c>
      <c r="Z240" s="278">
        <f>IF(ISNUMBER(Data!T240),Data!T240,-9999.9)</f>
        <v>0.16400000000000001</v>
      </c>
      <c r="AA240" s="242" t="str">
        <f>IF(ISTEXT(Data!U240),Data!U240,"")</f>
        <v>V4</v>
      </c>
      <c r="AB240" s="277">
        <f>IF(ISNUMBER(Data!AH240),Data!AH240,-9999.9)</f>
        <v>0.17899999999999999</v>
      </c>
      <c r="AC240" s="243" t="str">
        <f>IF(ISTEXT(Data!AI240),Data!AI240,"")</f>
        <v>V4</v>
      </c>
      <c r="AD240" s="278">
        <f>IF(ISNUMBER(Data!AD240),Data!AD240,-9999.9)</f>
        <v>5.5E-2</v>
      </c>
      <c r="AE240" s="242" t="str">
        <f>IF(ISTEXT(Data!AE240),Data!AE240,"")</f>
        <v>V4</v>
      </c>
      <c r="AF240" s="277">
        <f>IF(ISNUMBER(Data!AF240),Data!AF240,-9999.9)</f>
        <v>4.2999999999999997E-2</v>
      </c>
      <c r="AG240" s="243" t="str">
        <f>IF(ISTEXT(Data!AG240),Data!AG240,"")</f>
        <v>V4</v>
      </c>
      <c r="AH240" s="278">
        <f>IF(ISNUMBER(Data!Z240),Data!Z240,-9999.9)</f>
        <v>0.14299999999999999</v>
      </c>
      <c r="AI240" s="242" t="str">
        <f>IF(ISTEXT(Data!AA240),Data!AA240,"")</f>
        <v>V4</v>
      </c>
      <c r="AJ240" s="277">
        <v>-9999.9</v>
      </c>
      <c r="AK240" s="261" t="s">
        <v>117</v>
      </c>
      <c r="AL240" s="267" t="str">
        <f>IF(ISTEXT(Data!AJ240),Data!AJ240,"")</f>
        <v/>
      </c>
      <c r="AM240" s="267" t="str">
        <f>IF(ISTEXT(Data!AK240),Data!AK240,"")</f>
        <v/>
      </c>
      <c r="AN240" s="267" t="str">
        <f>IF(ISTEXT(Data!AL240),Data!AL240,"")</f>
        <v/>
      </c>
      <c r="AO240" s="267" t="str">
        <f>IF(ISTEXT(Data!AM240),Data!AM240,"")</f>
        <v/>
      </c>
      <c r="AP240" s="267" t="str">
        <f>IF(ISTEXT(Data!AN240),Data!AN240,"")</f>
        <v/>
      </c>
      <c r="AQ240" s="267" t="str">
        <f>IF(ISTEXT(Data!AO240),Data!AO240,"")</f>
        <v/>
      </c>
    </row>
    <row r="241" spans="1:43" x14ac:dyDescent="0.2">
      <c r="A241" s="120" t="str">
        <f>IF(ISTEXT(Data!A241),Data!A241,"")</f>
        <v/>
      </c>
      <c r="B241" s="250">
        <f>IF(ISREF(Data!B241),Data!B241,"")</f>
        <v>35249</v>
      </c>
      <c r="C241" s="244">
        <v>0.27083333333333298</v>
      </c>
      <c r="D241" s="250">
        <f>IF(ISREF(Data!D241),Data!D241,"")</f>
        <v>35250</v>
      </c>
      <c r="E241" s="244">
        <v>0.27083333333333298</v>
      </c>
      <c r="F241" s="245" t="str">
        <f>IF(ISTEXT(Data!G241),Data!G241,"")</f>
        <v>No Precipitation Occurred</v>
      </c>
      <c r="G241" s="247" t="str">
        <f>IF(ISTEXT(Data!H241),Data!H241,"")</f>
        <v/>
      </c>
      <c r="H241" s="246" t="str">
        <f>IF(ISTEXT(Data!I241),Data!I241,"")</f>
        <v/>
      </c>
      <c r="I241" s="248" t="str">
        <f>IF(ISTEXT(Data!J241),Data!J241,"")</f>
        <v/>
      </c>
      <c r="J241" s="273">
        <f>IF(ISNUMBER(Data!K241),Data!K241,-9999.9)</f>
        <v>-9999.9</v>
      </c>
      <c r="K241" s="242" t="str">
        <f>IF(ISTEXT(Data!L241),Data!L241,"")</f>
        <v>M1</v>
      </c>
      <c r="L241" s="285">
        <f>IF(ISNUMBER(Data!N241),Data!N241,-9999.9)</f>
        <v>-9999.9</v>
      </c>
      <c r="M241" s="243" t="str">
        <f>IF(ISTEXT(Data!O241),Data!O241,"")</f>
        <v>M1</v>
      </c>
      <c r="N241" s="278">
        <f>IF(ISNUMBER(Data!P241),Data!P241,-9999.9)</f>
        <v>-9999.9</v>
      </c>
      <c r="O241" s="242" t="str">
        <f>IF(ISTEXT(Data!Q241),Data!Q241,"")</f>
        <v>M1</v>
      </c>
      <c r="P241" s="277">
        <f>IF(ISNUMBER(Data!R241),Data!R241,-9999.9)</f>
        <v>-9999.9</v>
      </c>
      <c r="Q241" s="243" t="str">
        <f>IF(ISTEXT(Data!S241),Data!S241,"")</f>
        <v>M1</v>
      </c>
      <c r="R241" s="278">
        <v>-9999.9</v>
      </c>
      <c r="S241" s="262" t="s">
        <v>117</v>
      </c>
      <c r="T241" s="277">
        <f>IF((Data!X241&gt;0),Data!X241*96.062/32.064,-9999.9)</f>
        <v>-9999.9</v>
      </c>
      <c r="U241" s="243" t="str">
        <f>IF(ISTEXT(Data!Y241),Data!Y241,"")</f>
        <v>M1</v>
      </c>
      <c r="V241" s="277">
        <f>IF((Data!AB241&gt;T682),Data!AB241*18.039/14.0067,-9999.9)</f>
        <v>-9999.9</v>
      </c>
      <c r="W241" s="242" t="str">
        <f>IF(ISTEXT(Data!AC241),Data!AC241,"")</f>
        <v>M1</v>
      </c>
      <c r="X241" s="277">
        <f>IF((Data!V241&gt;0),(Data!V241*62.005/14.0067),-9999.9)</f>
        <v>-9999.9</v>
      </c>
      <c r="Y241" s="243" t="str">
        <f>IF(ISTEXT(Data!W241),Data!W241,"")</f>
        <v>M1</v>
      </c>
      <c r="Z241" s="278">
        <f>IF(ISNUMBER(Data!T241),Data!T241,-9999.9)</f>
        <v>-9999.9</v>
      </c>
      <c r="AA241" s="242" t="str">
        <f>IF(ISTEXT(Data!U241),Data!U241,"")</f>
        <v>M1</v>
      </c>
      <c r="AB241" s="277">
        <f>IF(ISNUMBER(Data!AH241),Data!AH241,-9999.9)</f>
        <v>-9999.9</v>
      </c>
      <c r="AC241" s="243" t="str">
        <f>IF(ISTEXT(Data!AI241),Data!AI241,"")</f>
        <v>M1</v>
      </c>
      <c r="AD241" s="278">
        <f>IF(ISNUMBER(Data!AD241),Data!AD241,-9999.9)</f>
        <v>-9999.9</v>
      </c>
      <c r="AE241" s="242" t="str">
        <f>IF(ISTEXT(Data!AE241),Data!AE241,"")</f>
        <v>M1</v>
      </c>
      <c r="AF241" s="277">
        <f>IF(ISNUMBER(Data!AF241),Data!AF241,-9999.9)</f>
        <v>-9999.9</v>
      </c>
      <c r="AG241" s="243" t="str">
        <f>IF(ISTEXT(Data!AG241),Data!AG241,"")</f>
        <v>M1</v>
      </c>
      <c r="AH241" s="278">
        <f>IF(ISNUMBER(Data!Z241),Data!Z241,-9999.9)</f>
        <v>-9999.9</v>
      </c>
      <c r="AI241" s="242" t="str">
        <f>IF(ISTEXT(Data!AA241),Data!AA241,"")</f>
        <v>M1</v>
      </c>
      <c r="AJ241" s="277">
        <v>-9999.9</v>
      </c>
      <c r="AK241" s="261" t="s">
        <v>117</v>
      </c>
      <c r="AL241" s="267" t="str">
        <f>IF(ISTEXT(Data!AJ241),Data!AJ241,"")</f>
        <v/>
      </c>
      <c r="AM241" s="267" t="str">
        <f>IF(ISTEXT(Data!AK241),Data!AK241,"")</f>
        <v/>
      </c>
      <c r="AN241" s="267" t="str">
        <f>IF(ISTEXT(Data!AL241),Data!AL241,"")</f>
        <v/>
      </c>
      <c r="AO241" s="267" t="str">
        <f>IF(ISTEXT(Data!AM241),Data!AM241,"")</f>
        <v/>
      </c>
      <c r="AP241" s="267" t="str">
        <f>IF(ISTEXT(Data!AN241),Data!AN241,"")</f>
        <v/>
      </c>
      <c r="AQ241" s="267" t="str">
        <f>IF(ISTEXT(Data!AO241),Data!AO241,"")</f>
        <v/>
      </c>
    </row>
    <row r="242" spans="1:43" x14ac:dyDescent="0.2">
      <c r="A242" s="120" t="str">
        <f>IF(ISTEXT(Data!A242),Data!A242,"")</f>
        <v>DEU96074</v>
      </c>
      <c r="B242" s="250">
        <f>IF(ISREF(Data!B242),Data!B242,"")</f>
        <v>35250</v>
      </c>
      <c r="C242" s="244">
        <v>0.27083333333333298</v>
      </c>
      <c r="D242" s="250">
        <f>IF(ISREF(Data!D242),Data!D242,"")</f>
        <v>35251</v>
      </c>
      <c r="E242" s="244">
        <v>0.27083333333333298</v>
      </c>
      <c r="F242" s="245" t="str">
        <f>IF(ISTEXT(Data!G242),Data!G242,"")</f>
        <v>Rain</v>
      </c>
      <c r="G242" s="247" t="str">
        <f>IF(ISTEXT(Data!H242),Data!H242,"")</f>
        <v>Clean and Clear</v>
      </c>
      <c r="H242" s="246" t="str">
        <f>IF(ISTEXT(Data!I242),Data!I242,"")</f>
        <v/>
      </c>
      <c r="I242" s="248" t="str">
        <f>IF(ISTEXT(Data!J242),Data!J242,"")</f>
        <v/>
      </c>
      <c r="J242" s="273">
        <f>IF(ISNUMBER(Data!K242),Data!K242,-9999.9)</f>
        <v>9.8000000000000007</v>
      </c>
      <c r="K242" s="242" t="str">
        <f>IF(ISTEXT(Data!L242),Data!L242,"")</f>
        <v>V0</v>
      </c>
      <c r="L242" s="285">
        <f>IF(ISNUMBER(Data!N242),Data!N242,-9999.9)</f>
        <v>10.2166</v>
      </c>
      <c r="M242" s="243" t="str">
        <f>IF(ISTEXT(Data!O242),Data!O242,"")</f>
        <v>V0</v>
      </c>
      <c r="N242" s="278">
        <f>IF(ISNUMBER(Data!P242),Data!P242,-9999.9)</f>
        <v>4.71</v>
      </c>
      <c r="O242" s="242" t="str">
        <f>IF(ISTEXT(Data!Q242),Data!Q242,"")</f>
        <v>V0</v>
      </c>
      <c r="P242" s="277">
        <f>IF(ISNUMBER(Data!R242),Data!R242,-9999.9)</f>
        <v>16.600000000000001</v>
      </c>
      <c r="Q242" s="243" t="str">
        <f>IF(ISTEXT(Data!S242),Data!S242,"")</f>
        <v>V0</v>
      </c>
      <c r="R242" s="278">
        <v>-9999.9</v>
      </c>
      <c r="S242" s="262" t="s">
        <v>117</v>
      </c>
      <c r="T242" s="277">
        <f>IF((Data!X242&gt;0),Data!X242*96.062/32.064,-9999.9)</f>
        <v>1.601</v>
      </c>
      <c r="U242" s="243" t="str">
        <f>IF(ISTEXT(Data!Y242),Data!Y242,"")</f>
        <v>V0</v>
      </c>
      <c r="V242" s="277">
        <f>IF((Data!AB242&gt;T683),Data!AB242*18.039/14.0067,-9999.9)</f>
        <v>0.749</v>
      </c>
      <c r="W242" s="242" t="str">
        <f>IF(ISTEXT(Data!AC242),Data!AC242,"")</f>
        <v>V0</v>
      </c>
      <c r="X242" s="277">
        <f>IF((Data!V242&gt;0),(Data!V242*62.005/14.0067),-9999.9)</f>
        <v>2.1269999999999998</v>
      </c>
      <c r="Y242" s="243" t="str">
        <f>IF(ISTEXT(Data!W242),Data!W242,"")</f>
        <v>V0</v>
      </c>
      <c r="Z242" s="278">
        <f>IF(ISNUMBER(Data!T242),Data!T242,-9999.9)</f>
        <v>6.8000000000000005E-2</v>
      </c>
      <c r="AA242" s="242" t="str">
        <f>IF(ISTEXT(Data!U242),Data!U242,"")</f>
        <v>V0</v>
      </c>
      <c r="AB242" s="277">
        <f>IF(ISNUMBER(Data!AH242),Data!AH242,-9999.9)</f>
        <v>0.23599999999999999</v>
      </c>
      <c r="AC242" s="243" t="str">
        <f>IF(ISTEXT(Data!AI242),Data!AI242,"")</f>
        <v>V0</v>
      </c>
      <c r="AD242" s="278">
        <f>IF(ISNUMBER(Data!AD242),Data!AD242,-9999.9)</f>
        <v>3.7999999999999999E-2</v>
      </c>
      <c r="AE242" s="242" t="str">
        <f>IF(ISTEXT(Data!AE242),Data!AE242,"")</f>
        <v>V0</v>
      </c>
      <c r="AF242" s="277">
        <f>IF(ISNUMBER(Data!AF242),Data!AF242,-9999.9)</f>
        <v>3.7999999999999999E-2</v>
      </c>
      <c r="AG242" s="243" t="str">
        <f>IF(ISTEXT(Data!AG242),Data!AG242,"")</f>
        <v>V0</v>
      </c>
      <c r="AH242" s="278">
        <f>IF(ISNUMBER(Data!Z242),Data!Z242,-9999.9)</f>
        <v>5.3999999999999999E-2</v>
      </c>
      <c r="AI242" s="242" t="str">
        <f>IF(ISTEXT(Data!AA242),Data!AA242,"")</f>
        <v>V0</v>
      </c>
      <c r="AJ242" s="277">
        <v>-9999.9</v>
      </c>
      <c r="AK242" s="261" t="s">
        <v>117</v>
      </c>
      <c r="AL242" s="267" t="str">
        <f>IF(ISTEXT(Data!AJ242),Data!AJ242,"")</f>
        <v/>
      </c>
      <c r="AM242" s="267" t="str">
        <f>IF(ISTEXT(Data!AK242),Data!AK242,"")</f>
        <v/>
      </c>
      <c r="AN242" s="267" t="str">
        <f>IF(ISTEXT(Data!AL242),Data!AL242,"")</f>
        <v/>
      </c>
      <c r="AO242" s="267" t="str">
        <f>IF(ISTEXT(Data!AM242),Data!AM242,"")</f>
        <v/>
      </c>
      <c r="AP242" s="267" t="str">
        <f>IF(ISTEXT(Data!AN242),Data!AN242,"")</f>
        <v/>
      </c>
      <c r="AQ242" s="267" t="str">
        <f>IF(ISTEXT(Data!AO242),Data!AO242,"")</f>
        <v/>
      </c>
    </row>
    <row r="243" spans="1:43" x14ac:dyDescent="0.2">
      <c r="A243" s="120" t="str">
        <f>IF(ISTEXT(Data!A243),Data!A243,"")</f>
        <v>DEU96075</v>
      </c>
      <c r="B243" s="250">
        <f>IF(ISREF(Data!B243),Data!B243,"")</f>
        <v>35251</v>
      </c>
      <c r="C243" s="244">
        <v>0.27083333333333298</v>
      </c>
      <c r="D243" s="250">
        <f>IF(ISREF(Data!D243),Data!D243,"")</f>
        <v>35252</v>
      </c>
      <c r="E243" s="244">
        <v>0.27083333333333298</v>
      </c>
      <c r="F243" s="245" t="str">
        <f>IF(ISTEXT(Data!G243),Data!G243,"")</f>
        <v>Rain</v>
      </c>
      <c r="G243" s="247" t="str">
        <f>IF(ISTEXT(Data!H243),Data!H243,"")</f>
        <v/>
      </c>
      <c r="H243" s="246" t="str">
        <f>IF(ISTEXT(Data!I243),Data!I243,"")</f>
        <v/>
      </c>
      <c r="I243" s="248" t="str">
        <f>IF(ISTEXT(Data!J243),Data!J243,"")</f>
        <v/>
      </c>
      <c r="J243" s="273">
        <f>IF(ISNUMBER(Data!K243),Data!K243,-9999.9)</f>
        <v>27.6</v>
      </c>
      <c r="K243" s="242" t="str">
        <f>IF(ISTEXT(Data!L243),Data!L243,"")</f>
        <v>V0</v>
      </c>
      <c r="L243" s="285">
        <f>IF(ISNUMBER(Data!N243),Data!N243,-9999.9)</f>
        <v>28.864999999999998</v>
      </c>
      <c r="M243" s="243" t="str">
        <f>IF(ISTEXT(Data!O243),Data!O243,"")</f>
        <v>V0</v>
      </c>
      <c r="N243" s="278">
        <f>IF(ISNUMBER(Data!P243),Data!P243,-9999.9)</f>
        <v>5.7</v>
      </c>
      <c r="O243" s="242" t="str">
        <f>IF(ISTEXT(Data!Q243),Data!Q243,"")</f>
        <v>V0</v>
      </c>
      <c r="P243" s="277">
        <f>IF(ISNUMBER(Data!R243),Data!R243,-9999.9)</f>
        <v>6.6</v>
      </c>
      <c r="Q243" s="243" t="str">
        <f>IF(ISTEXT(Data!S243),Data!S243,"")</f>
        <v>V0</v>
      </c>
      <c r="R243" s="278">
        <v>-9999.9</v>
      </c>
      <c r="S243" s="262" t="s">
        <v>117</v>
      </c>
      <c r="T243" s="277">
        <f>IF((Data!X243&gt;0),Data!X243*96.062/32.064,-9999.9)</f>
        <v>0.71599999999999997</v>
      </c>
      <c r="U243" s="243" t="str">
        <f>IF(ISTEXT(Data!Y243),Data!Y243,"")</f>
        <v>V0</v>
      </c>
      <c r="V243" s="277">
        <f>IF((Data!AB243&gt;T684),Data!AB243*18.039/14.0067,-9999.9)</f>
        <v>0.51300000000000001</v>
      </c>
      <c r="W243" s="242" t="str">
        <f>IF(ISTEXT(Data!AC243),Data!AC243,"")</f>
        <v>V0</v>
      </c>
      <c r="X243" s="277">
        <f>IF((Data!V243&gt;0),(Data!V243*62.005/14.0067),-9999.9)</f>
        <v>0.76900000000000002</v>
      </c>
      <c r="Y243" s="243" t="str">
        <f>IF(ISTEXT(Data!W243),Data!W243,"")</f>
        <v>V0</v>
      </c>
      <c r="Z243" s="278">
        <f>IF(ISNUMBER(Data!T243),Data!T243,-9999.9)</f>
        <v>4.2999999999999997E-2</v>
      </c>
      <c r="AA243" s="242" t="str">
        <f>IF(ISTEXT(Data!U243),Data!U243,"")</f>
        <v>V0</v>
      </c>
      <c r="AB243" s="277">
        <f>IF(ISNUMBER(Data!AH243),Data!AH243,-9999.9)</f>
        <v>0.193</v>
      </c>
      <c r="AC243" s="243" t="str">
        <f>IF(ISTEXT(Data!AI243),Data!AI243,"")</f>
        <v>V0</v>
      </c>
      <c r="AD243" s="278">
        <f>IF(ISNUMBER(Data!AD243),Data!AD243,-9999.9)</f>
        <v>0.16</v>
      </c>
      <c r="AE243" s="242" t="str">
        <f>IF(ISTEXT(Data!AE243),Data!AE243,"")</f>
        <v>V0</v>
      </c>
      <c r="AF243" s="277">
        <f>IF(ISNUMBER(Data!AF243),Data!AF243,-9999.9)</f>
        <v>4.1000000000000002E-2</v>
      </c>
      <c r="AG243" s="243" t="str">
        <f>IF(ISTEXT(Data!AG243),Data!AG243,"")</f>
        <v>V0</v>
      </c>
      <c r="AH243" s="278">
        <f>IF(ISNUMBER(Data!Z243),Data!Z243,-9999.9)</f>
        <v>3.6999999999999998E-2</v>
      </c>
      <c r="AI243" s="242" t="str">
        <f>IF(ISTEXT(Data!AA243),Data!AA243,"")</f>
        <v>V0</v>
      </c>
      <c r="AJ243" s="277">
        <v>-9999.9</v>
      </c>
      <c r="AK243" s="261" t="s">
        <v>117</v>
      </c>
      <c r="AL243" s="267" t="str">
        <f>IF(ISTEXT(Data!AJ243),Data!AJ243,"")</f>
        <v>leaves</v>
      </c>
      <c r="AM243" s="267" t="str">
        <f>IF(ISTEXT(Data!AK243),Data!AK243,"")</f>
        <v>little twigs</v>
      </c>
      <c r="AN243" s="267" t="str">
        <f>IF(ISTEXT(Data!AL243),Data!AL243,"")</f>
        <v/>
      </c>
      <c r="AO243" s="267" t="str">
        <f>IF(ISTEXT(Data!AM243),Data!AM243,"")</f>
        <v/>
      </c>
      <c r="AP243" s="267" t="str">
        <f>IF(ISTEXT(Data!AN243),Data!AN243,"")</f>
        <v/>
      </c>
      <c r="AQ243" s="267" t="str">
        <f>IF(ISTEXT(Data!AO243),Data!AO243,"")</f>
        <v/>
      </c>
    </row>
    <row r="244" spans="1:43" x14ac:dyDescent="0.2">
      <c r="A244" s="120" t="str">
        <f>IF(ISTEXT(Data!A244),Data!A244,"")</f>
        <v>DEU96076</v>
      </c>
      <c r="B244" s="250">
        <f>IF(ISREF(Data!B244),Data!B244,"")</f>
        <v>35252</v>
      </c>
      <c r="C244" s="244">
        <v>0.27083333333333298</v>
      </c>
      <c r="D244" s="250">
        <f>IF(ISREF(Data!D244),Data!D244,"")</f>
        <v>35253</v>
      </c>
      <c r="E244" s="244">
        <v>0.27083333333333298</v>
      </c>
      <c r="F244" s="245" t="str">
        <f>IF(ISTEXT(Data!G244),Data!G244,"")</f>
        <v>Rain</v>
      </c>
      <c r="G244" s="247" t="str">
        <f>IF(ISTEXT(Data!H244),Data!H244,"")</f>
        <v>Clean and Clear</v>
      </c>
      <c r="H244" s="246" t="str">
        <f>IF(ISTEXT(Data!I244),Data!I244,"")</f>
        <v/>
      </c>
      <c r="I244" s="248" t="str">
        <f>IF(ISTEXT(Data!J244),Data!J244,"")</f>
        <v/>
      </c>
      <c r="J244" s="273">
        <f>IF(ISNUMBER(Data!K244),Data!K244,-9999.9)</f>
        <v>2.7</v>
      </c>
      <c r="K244" s="242" t="str">
        <f>IF(ISTEXT(Data!L244),Data!L244,"")</f>
        <v>V0</v>
      </c>
      <c r="L244" s="285">
        <f>IF(ISNUMBER(Data!N244),Data!N244,-9999.9)</f>
        <v>2.5829</v>
      </c>
      <c r="M244" s="243" t="str">
        <f>IF(ISTEXT(Data!O244),Data!O244,"")</f>
        <v>V0</v>
      </c>
      <c r="N244" s="278">
        <f>IF(ISNUMBER(Data!P244),Data!P244,-9999.9)</f>
        <v>5.1100000000000003</v>
      </c>
      <c r="O244" s="242" t="str">
        <f>IF(ISTEXT(Data!Q244),Data!Q244,"")</f>
        <v>V0</v>
      </c>
      <c r="P244" s="277">
        <f>IF(ISNUMBER(Data!R244),Data!R244,-9999.9)</f>
        <v>10.6</v>
      </c>
      <c r="Q244" s="243" t="str">
        <f>IF(ISTEXT(Data!S244),Data!S244,"")</f>
        <v>V0</v>
      </c>
      <c r="R244" s="278">
        <v>-9999.9</v>
      </c>
      <c r="S244" s="262" t="s">
        <v>117</v>
      </c>
      <c r="T244" s="277">
        <f>IF((Data!X244&gt;0),Data!X244*96.062/32.064,-9999.9)</f>
        <v>1.018</v>
      </c>
      <c r="U244" s="243" t="str">
        <f>IF(ISTEXT(Data!Y244),Data!Y244,"")</f>
        <v>V0</v>
      </c>
      <c r="V244" s="277">
        <f>IF((Data!AB244&gt;T685),Data!AB244*18.039/14.0067,-9999.9)</f>
        <v>0.64400000000000013</v>
      </c>
      <c r="W244" s="242" t="str">
        <f>IF(ISTEXT(Data!AC244),Data!AC244,"")</f>
        <v>V0</v>
      </c>
      <c r="X244" s="277">
        <f>IF((Data!V244&gt;0),(Data!V244*62.005/14.0067),-9999.9)</f>
        <v>1.6679999999999999</v>
      </c>
      <c r="Y244" s="243" t="str">
        <f>IF(ISTEXT(Data!W244),Data!W244,"")</f>
        <v>V0</v>
      </c>
      <c r="Z244" s="278">
        <f>IF(ISNUMBER(Data!T244),Data!T244,-9999.9)</f>
        <v>7.4999999999999997E-2</v>
      </c>
      <c r="AA244" s="242" t="str">
        <f>IF(ISTEXT(Data!U244),Data!U244,"")</f>
        <v>V0</v>
      </c>
      <c r="AB244" s="277">
        <f>IF(ISNUMBER(Data!AH244),Data!AH244,-9999.9)</f>
        <v>0.14799999999999999</v>
      </c>
      <c r="AC244" s="243" t="str">
        <f>IF(ISTEXT(Data!AI244),Data!AI244,"")</f>
        <v>V0</v>
      </c>
      <c r="AD244" s="278">
        <f>IF(ISNUMBER(Data!AD244),Data!AD244,-9999.9)</f>
        <v>6.7000000000000004E-2</v>
      </c>
      <c r="AE244" s="242" t="str">
        <f>IF(ISTEXT(Data!AE244),Data!AE244,"")</f>
        <v>V0</v>
      </c>
      <c r="AF244" s="277">
        <f>IF(ISNUMBER(Data!AF244),Data!AF244,-9999.9)</f>
        <v>0.03</v>
      </c>
      <c r="AG244" s="243" t="str">
        <f>IF(ISTEXT(Data!AG244),Data!AG244,"")</f>
        <v>V0</v>
      </c>
      <c r="AH244" s="278">
        <f>IF(ISNUMBER(Data!Z244),Data!Z244,-9999.9)</f>
        <v>4.2000000000000003E-2</v>
      </c>
      <c r="AI244" s="242" t="str">
        <f>IF(ISTEXT(Data!AA244),Data!AA244,"")</f>
        <v>V0</v>
      </c>
      <c r="AJ244" s="277">
        <v>-9999.9</v>
      </c>
      <c r="AK244" s="261" t="s">
        <v>117</v>
      </c>
      <c r="AL244" s="267" t="str">
        <f>IF(ISTEXT(Data!AJ244),Data!AJ244,"")</f>
        <v/>
      </c>
      <c r="AM244" s="267" t="str">
        <f>IF(ISTEXT(Data!AK244),Data!AK244,"")</f>
        <v/>
      </c>
      <c r="AN244" s="267" t="str">
        <f>IF(ISTEXT(Data!AL244),Data!AL244,"")</f>
        <v/>
      </c>
      <c r="AO244" s="267" t="str">
        <f>IF(ISTEXT(Data!AM244),Data!AM244,"")</f>
        <v/>
      </c>
      <c r="AP244" s="267" t="str">
        <f>IF(ISTEXT(Data!AN244),Data!AN244,"")</f>
        <v/>
      </c>
      <c r="AQ244" s="267" t="str">
        <f>IF(ISTEXT(Data!AO244),Data!AO244,"")</f>
        <v/>
      </c>
    </row>
    <row r="245" spans="1:43" x14ac:dyDescent="0.2">
      <c r="A245" s="120" t="str">
        <f>IF(ISTEXT(Data!A245),Data!A245,"")</f>
        <v>DEU96077</v>
      </c>
      <c r="B245" s="250">
        <f>IF(ISREF(Data!B245),Data!B245,"")</f>
        <v>35253</v>
      </c>
      <c r="C245" s="244">
        <v>0.27083333333333298</v>
      </c>
      <c r="D245" s="250">
        <f>IF(ISREF(Data!D245),Data!D245,"")</f>
        <v>35254</v>
      </c>
      <c r="E245" s="244">
        <v>0.27083333333333298</v>
      </c>
      <c r="F245" s="245" t="str">
        <f>IF(ISTEXT(Data!G245),Data!G245,"")</f>
        <v>Rain</v>
      </c>
      <c r="G245" s="247" t="str">
        <f>IF(ISTEXT(Data!H245),Data!H245,"")</f>
        <v>Clean and Clear</v>
      </c>
      <c r="H245" s="246" t="str">
        <f>IF(ISTEXT(Data!I245),Data!I245,"")</f>
        <v/>
      </c>
      <c r="I245" s="248" t="str">
        <f>IF(ISTEXT(Data!J245),Data!J245,"")</f>
        <v/>
      </c>
      <c r="J245" s="273">
        <f>IF(ISNUMBER(Data!K245),Data!K245,-9999.9)</f>
        <v>5.6</v>
      </c>
      <c r="K245" s="242" t="str">
        <f>IF(ISTEXT(Data!L245),Data!L245,"")</f>
        <v>V0</v>
      </c>
      <c r="L245" s="285">
        <f>IF(ISNUMBER(Data!N245),Data!N245,-9999.9)</f>
        <v>5.8604000000000003</v>
      </c>
      <c r="M245" s="243" t="str">
        <f>IF(ISTEXT(Data!O245),Data!O245,"")</f>
        <v>V0</v>
      </c>
      <c r="N245" s="278">
        <f>IF(ISNUMBER(Data!P245),Data!P245,-9999.9)</f>
        <v>5.18</v>
      </c>
      <c r="O245" s="242" t="str">
        <f>IF(ISTEXT(Data!Q245),Data!Q245,"")</f>
        <v>V0</v>
      </c>
      <c r="P245" s="277">
        <f>IF(ISNUMBER(Data!R245),Data!R245,-9999.9)</f>
        <v>7.9</v>
      </c>
      <c r="Q245" s="243" t="str">
        <f>IF(ISTEXT(Data!S245),Data!S245,"")</f>
        <v>V0</v>
      </c>
      <c r="R245" s="278">
        <v>-9999.9</v>
      </c>
      <c r="S245" s="262" t="s">
        <v>117</v>
      </c>
      <c r="T245" s="277">
        <f>IF((Data!X245&gt;0),Data!X245*96.062/32.064,-9999.9)</f>
        <v>0.80500000000000016</v>
      </c>
      <c r="U245" s="243" t="str">
        <f>IF(ISTEXT(Data!Y245),Data!Y245,"")</f>
        <v>V0</v>
      </c>
      <c r="V245" s="277">
        <f>IF((Data!AB245&gt;T686),Data!AB245*18.039/14.0067,-9999.9)</f>
        <v>0.47599999999999998</v>
      </c>
      <c r="W245" s="242" t="str">
        <f>IF(ISTEXT(Data!AC245),Data!AC245,"")</f>
        <v>V0</v>
      </c>
      <c r="X245" s="277">
        <f>IF((Data!V245&gt;0),(Data!V245*62.005/14.0067),-9999.9)</f>
        <v>1.1279999999999999</v>
      </c>
      <c r="Y245" s="243" t="str">
        <f>IF(ISTEXT(Data!W245),Data!W245,"")</f>
        <v>V0</v>
      </c>
      <c r="Z245" s="278">
        <f>IF(ISNUMBER(Data!T245),Data!T245,-9999.9)</f>
        <v>5.1999999999999998E-2</v>
      </c>
      <c r="AA245" s="242" t="str">
        <f>IF(ISTEXT(Data!U245),Data!U245,"")</f>
        <v>V0</v>
      </c>
      <c r="AB245" s="277">
        <f>IF(ISNUMBER(Data!AH245),Data!AH245,-9999.9)</f>
        <v>0.121</v>
      </c>
      <c r="AC245" s="243" t="str">
        <f>IF(ISTEXT(Data!AI245),Data!AI245,"")</f>
        <v>V0</v>
      </c>
      <c r="AD245" s="278">
        <f>IF(ISNUMBER(Data!AD245),Data!AD245,-9999.9)</f>
        <v>0.05</v>
      </c>
      <c r="AE245" s="242" t="str">
        <f>IF(ISTEXT(Data!AE245),Data!AE245,"")</f>
        <v>V0</v>
      </c>
      <c r="AF245" s="277">
        <f>IF(ISNUMBER(Data!AF245),Data!AF245,-9999.9)</f>
        <v>2.4E-2</v>
      </c>
      <c r="AG245" s="243" t="str">
        <f>IF(ISTEXT(Data!AG245),Data!AG245,"")</f>
        <v>V0</v>
      </c>
      <c r="AH245" s="278">
        <f>IF(ISNUMBER(Data!Z245),Data!Z245,-9999.9)</f>
        <v>4.2999999999999997E-2</v>
      </c>
      <c r="AI245" s="242" t="str">
        <f>IF(ISTEXT(Data!AA245),Data!AA245,"")</f>
        <v>V0</v>
      </c>
      <c r="AJ245" s="277">
        <v>-9999.9</v>
      </c>
      <c r="AK245" s="261" t="s">
        <v>117</v>
      </c>
      <c r="AL245" s="267" t="str">
        <f>IF(ISTEXT(Data!AJ245),Data!AJ245,"")</f>
        <v/>
      </c>
      <c r="AM245" s="267" t="str">
        <f>IF(ISTEXT(Data!AK245),Data!AK245,"")</f>
        <v/>
      </c>
      <c r="AN245" s="267" t="str">
        <f>IF(ISTEXT(Data!AL245),Data!AL245,"")</f>
        <v/>
      </c>
      <c r="AO245" s="267" t="str">
        <f>IF(ISTEXT(Data!AM245),Data!AM245,"")</f>
        <v/>
      </c>
      <c r="AP245" s="267" t="str">
        <f>IF(ISTEXT(Data!AN245),Data!AN245,"")</f>
        <v/>
      </c>
      <c r="AQ245" s="267" t="str">
        <f>IF(ISTEXT(Data!AO245),Data!AO245,"")</f>
        <v/>
      </c>
    </row>
    <row r="246" spans="1:43" x14ac:dyDescent="0.2">
      <c r="A246" s="120" t="str">
        <f>IF(ISTEXT(Data!A246),Data!A246,"")</f>
        <v>DEU96078</v>
      </c>
      <c r="B246" s="250">
        <f>IF(ISREF(Data!B246),Data!B246,"")</f>
        <v>35254</v>
      </c>
      <c r="C246" s="244">
        <v>0.27083333333333298</v>
      </c>
      <c r="D246" s="250">
        <f>IF(ISREF(Data!D246),Data!D246,"")</f>
        <v>35255</v>
      </c>
      <c r="E246" s="244">
        <v>0.27083333333333298</v>
      </c>
      <c r="F246" s="245" t="str">
        <f>IF(ISTEXT(Data!G246),Data!G246,"")</f>
        <v>Rain</v>
      </c>
      <c r="G246" s="247" t="str">
        <f>IF(ISTEXT(Data!H246),Data!H246,"")</f>
        <v>Clean and Clear</v>
      </c>
      <c r="H246" s="246" t="str">
        <f>IF(ISTEXT(Data!I246),Data!I246,"")</f>
        <v/>
      </c>
      <c r="I246" s="248" t="str">
        <f>IF(ISTEXT(Data!J246),Data!J246,"")</f>
        <v/>
      </c>
      <c r="J246" s="273">
        <f>IF(ISNUMBER(Data!K246),Data!K246,-9999.9)</f>
        <v>31.9</v>
      </c>
      <c r="K246" s="242" t="str">
        <f>IF(ISTEXT(Data!L246),Data!L246,"")</f>
        <v>V0</v>
      </c>
      <c r="L246" s="285">
        <f>IF(ISNUMBER(Data!N246),Data!N246,-9999.9)</f>
        <v>32.409299999999995</v>
      </c>
      <c r="M246" s="243" t="str">
        <f>IF(ISTEXT(Data!O246),Data!O246,"")</f>
        <v>V0</v>
      </c>
      <c r="N246" s="278">
        <f>IF(ISNUMBER(Data!P246),Data!P246,-9999.9)</f>
        <v>4.84</v>
      </c>
      <c r="O246" s="242" t="str">
        <f>IF(ISTEXT(Data!Q246),Data!Q246,"")</f>
        <v>V0</v>
      </c>
      <c r="P246" s="277">
        <f>IF(ISNUMBER(Data!R246),Data!R246,-9999.9)</f>
        <v>9.1999999999999993</v>
      </c>
      <c r="Q246" s="243" t="str">
        <f>IF(ISTEXT(Data!S246),Data!S246,"")</f>
        <v>V0</v>
      </c>
      <c r="R246" s="278">
        <v>-9999.9</v>
      </c>
      <c r="S246" s="262" t="s">
        <v>117</v>
      </c>
      <c r="T246" s="277">
        <f>IF((Data!X246&gt;0),Data!X246*96.062/32.064,-9999.9)</f>
        <v>0.78300000000000003</v>
      </c>
      <c r="U246" s="243" t="str">
        <f>IF(ISTEXT(Data!Y246),Data!Y246,"")</f>
        <v>V0</v>
      </c>
      <c r="V246" s="277">
        <f>IF((Data!AB246&gt;T687),Data!AB246*18.039/14.0067,-9999.9)</f>
        <v>0.23599999999999999</v>
      </c>
      <c r="W246" s="242" t="str">
        <f>IF(ISTEXT(Data!AC246),Data!AC246,"")</f>
        <v>V0</v>
      </c>
      <c r="X246" s="277">
        <f>IF((Data!V246&gt;0),(Data!V246*62.005/14.0067),-9999.9)</f>
        <v>0.91200000000000003</v>
      </c>
      <c r="Y246" s="243" t="str">
        <f>IF(ISTEXT(Data!W246),Data!W246,"")</f>
        <v>V0</v>
      </c>
      <c r="Z246" s="278">
        <f>IF(ISNUMBER(Data!T246),Data!T246,-9999.9)</f>
        <v>4.7E-2</v>
      </c>
      <c r="AA246" s="242" t="str">
        <f>IF(ISTEXT(Data!U246),Data!U246,"")</f>
        <v>V0</v>
      </c>
      <c r="AB246" s="277">
        <f>IF(ISNUMBER(Data!AH246),Data!AH246,-9999.9)</f>
        <v>7.0000000000000007E-2</v>
      </c>
      <c r="AC246" s="243" t="str">
        <f>IF(ISTEXT(Data!AI246),Data!AI246,"")</f>
        <v>V0</v>
      </c>
      <c r="AD246" s="278">
        <f>IF(ISNUMBER(Data!AD246),Data!AD246,-9999.9)</f>
        <v>0.02</v>
      </c>
      <c r="AE246" s="242" t="str">
        <f>IF(ISTEXT(Data!AE246),Data!AE246,"")</f>
        <v>V0</v>
      </c>
      <c r="AF246" s="277">
        <f>IF(ISNUMBER(Data!AF246),Data!AF246,-9999.9)</f>
        <v>1.6E-2</v>
      </c>
      <c r="AG246" s="243" t="str">
        <f>IF(ISTEXT(Data!AG246),Data!AG246,"")</f>
        <v>V0</v>
      </c>
      <c r="AH246" s="278">
        <f>IF(ISNUMBER(Data!Z246),Data!Z246,-9999.9)</f>
        <v>0.05</v>
      </c>
      <c r="AI246" s="242" t="str">
        <f>IF(ISTEXT(Data!AA246),Data!AA246,"")</f>
        <v>V0</v>
      </c>
      <c r="AJ246" s="277">
        <v>-9999.9</v>
      </c>
      <c r="AK246" s="261" t="s">
        <v>117</v>
      </c>
      <c r="AL246" s="267" t="str">
        <f>IF(ISTEXT(Data!AJ246),Data!AJ246,"")</f>
        <v/>
      </c>
      <c r="AM246" s="267" t="str">
        <f>IF(ISTEXT(Data!AK246),Data!AK246,"")</f>
        <v/>
      </c>
      <c r="AN246" s="267" t="str">
        <f>IF(ISTEXT(Data!AL246),Data!AL246,"")</f>
        <v/>
      </c>
      <c r="AO246" s="267" t="str">
        <f>IF(ISTEXT(Data!AM246),Data!AM246,"")</f>
        <v/>
      </c>
      <c r="AP246" s="267" t="str">
        <f>IF(ISTEXT(Data!AN246),Data!AN246,"")</f>
        <v/>
      </c>
      <c r="AQ246" s="267" t="str">
        <f>IF(ISTEXT(Data!AO246),Data!AO246,"")</f>
        <v/>
      </c>
    </row>
    <row r="247" spans="1:43" x14ac:dyDescent="0.2">
      <c r="A247" s="120" t="str">
        <f>IF(ISTEXT(Data!A247),Data!A247,"")</f>
        <v>DEU96079</v>
      </c>
      <c r="B247" s="250">
        <f>IF(ISREF(Data!B247),Data!B247,"")</f>
        <v>35255</v>
      </c>
      <c r="C247" s="244">
        <v>0.27083333333333298</v>
      </c>
      <c r="D247" s="250">
        <f>IF(ISREF(Data!D247),Data!D247,"")</f>
        <v>35256</v>
      </c>
      <c r="E247" s="244">
        <v>0.27083333333333298</v>
      </c>
      <c r="F247" s="245" t="str">
        <f>IF(ISTEXT(Data!G247),Data!G247,"")</f>
        <v>Rain</v>
      </c>
      <c r="G247" s="247" t="str">
        <f>IF(ISTEXT(Data!H247),Data!H247,"")</f>
        <v>Clean and Clear</v>
      </c>
      <c r="H247" s="246" t="str">
        <f>IF(ISTEXT(Data!I247),Data!I247,"")</f>
        <v/>
      </c>
      <c r="I247" s="248" t="str">
        <f>IF(ISTEXT(Data!J247),Data!J247,"")</f>
        <v/>
      </c>
      <c r="J247" s="273">
        <f>IF(ISNUMBER(Data!K247),Data!K247,-9999.9)</f>
        <v>5.3</v>
      </c>
      <c r="K247" s="242" t="str">
        <f>IF(ISTEXT(Data!L247),Data!L247,"")</f>
        <v>V0</v>
      </c>
      <c r="L247" s="285">
        <f>IF(ISNUMBER(Data!N247),Data!N247,-9999.9)</f>
        <v>4.6436999999999999</v>
      </c>
      <c r="M247" s="243" t="str">
        <f>IF(ISTEXT(Data!O247),Data!O247,"")</f>
        <v>V0</v>
      </c>
      <c r="N247" s="278">
        <f>IF(ISNUMBER(Data!P247),Data!P247,-9999.9)</f>
        <v>4.38</v>
      </c>
      <c r="O247" s="242" t="str">
        <f>IF(ISTEXT(Data!Q247),Data!Q247,"")</f>
        <v>V0</v>
      </c>
      <c r="P247" s="277">
        <f>IF(ISNUMBER(Data!R247),Data!R247,-9999.9)</f>
        <v>26.6</v>
      </c>
      <c r="Q247" s="243" t="str">
        <f>IF(ISTEXT(Data!S247),Data!S247,"")</f>
        <v>V0</v>
      </c>
      <c r="R247" s="278">
        <v>-9999.9</v>
      </c>
      <c r="S247" s="262" t="s">
        <v>117</v>
      </c>
      <c r="T247" s="277">
        <f>IF((Data!X247&gt;0),Data!X247*96.062/32.064,-9999.9)</f>
        <v>2.3210000000000002</v>
      </c>
      <c r="U247" s="243" t="str">
        <f>IF(ISTEXT(Data!Y247),Data!Y247,"")</f>
        <v>V0</v>
      </c>
      <c r="V247" s="277">
        <f>IF((Data!AB247&gt;T688),Data!AB247*18.039/14.0067,-9999.9)</f>
        <v>0.58899999999999997</v>
      </c>
      <c r="W247" s="242" t="str">
        <f>IF(ISTEXT(Data!AC247),Data!AC247,"")</f>
        <v>V0</v>
      </c>
      <c r="X247" s="277">
        <f>IF((Data!V247&gt;0),(Data!V247*62.005/14.0067),-9999.9)</f>
        <v>2.6019999999999999</v>
      </c>
      <c r="Y247" s="243" t="str">
        <f>IF(ISTEXT(Data!W247),Data!W247,"")</f>
        <v>V0</v>
      </c>
      <c r="Z247" s="278">
        <f>IF(ISNUMBER(Data!T247),Data!T247,-9999.9)</f>
        <v>0.192</v>
      </c>
      <c r="AA247" s="242" t="str">
        <f>IF(ISTEXT(Data!U247),Data!U247,"")</f>
        <v>V0</v>
      </c>
      <c r="AB247" s="277">
        <f>IF(ISNUMBER(Data!AH247),Data!AH247,-9999.9)</f>
        <v>0.25700000000000001</v>
      </c>
      <c r="AC247" s="243" t="str">
        <f>IF(ISTEXT(Data!AI247),Data!AI247,"")</f>
        <v>V0</v>
      </c>
      <c r="AD247" s="278">
        <f>IF(ISNUMBER(Data!AD247),Data!AD247,-9999.9)</f>
        <v>7.5999999999999998E-2</v>
      </c>
      <c r="AE247" s="242" t="str">
        <f>IF(ISTEXT(Data!AE247),Data!AE247,"")</f>
        <v>V0</v>
      </c>
      <c r="AF247" s="277">
        <f>IF(ISNUMBER(Data!AF247),Data!AF247,-9999.9)</f>
        <v>5.0999999999999997E-2</v>
      </c>
      <c r="AG247" s="243" t="str">
        <f>IF(ISTEXT(Data!AG247),Data!AG247,"")</f>
        <v>V0</v>
      </c>
      <c r="AH247" s="278">
        <f>IF(ISNUMBER(Data!Z247),Data!Z247,-9999.9)</f>
        <v>0.13300000000000001</v>
      </c>
      <c r="AI247" s="242" t="str">
        <f>IF(ISTEXT(Data!AA247),Data!AA247,"")</f>
        <v>V0</v>
      </c>
      <c r="AJ247" s="277">
        <v>-9999.9</v>
      </c>
      <c r="AK247" s="261" t="s">
        <v>117</v>
      </c>
      <c r="AL247" s="267" t="str">
        <f>IF(ISTEXT(Data!AJ247),Data!AJ247,"")</f>
        <v/>
      </c>
      <c r="AM247" s="267" t="str">
        <f>IF(ISTEXT(Data!AK247),Data!AK247,"")</f>
        <v/>
      </c>
      <c r="AN247" s="267" t="str">
        <f>IF(ISTEXT(Data!AL247),Data!AL247,"")</f>
        <v/>
      </c>
      <c r="AO247" s="267" t="str">
        <f>IF(ISTEXT(Data!AM247),Data!AM247,"")</f>
        <v/>
      </c>
      <c r="AP247" s="267" t="str">
        <f>IF(ISTEXT(Data!AN247),Data!AN247,"")</f>
        <v/>
      </c>
      <c r="AQ247" s="267" t="str">
        <f>IF(ISTEXT(Data!AO247),Data!AO247,"")</f>
        <v/>
      </c>
    </row>
    <row r="248" spans="1:43" x14ac:dyDescent="0.2">
      <c r="A248" s="120" t="str">
        <f>IF(ISTEXT(Data!A248),Data!A248,"")</f>
        <v>DEU96080</v>
      </c>
      <c r="B248" s="250">
        <f>IF(ISREF(Data!B248),Data!B248,"")</f>
        <v>35256</v>
      </c>
      <c r="C248" s="244">
        <v>0.27083333333333298</v>
      </c>
      <c r="D248" s="250">
        <f>IF(ISREF(Data!D248),Data!D248,"")</f>
        <v>35257</v>
      </c>
      <c r="E248" s="244">
        <v>0.27083333333333298</v>
      </c>
      <c r="F248" s="245" t="str">
        <f>IF(ISTEXT(Data!G248),Data!G248,"")</f>
        <v>Rain</v>
      </c>
      <c r="G248" s="247" t="str">
        <f>IF(ISTEXT(Data!H248),Data!H248,"")</f>
        <v>Clean and Clear</v>
      </c>
      <c r="H248" s="246" t="str">
        <f>IF(ISTEXT(Data!I248),Data!I248,"")</f>
        <v/>
      </c>
      <c r="I248" s="248" t="str">
        <f>IF(ISTEXT(Data!J248),Data!J248,"")</f>
        <v/>
      </c>
      <c r="J248" s="273">
        <f>IF(ISNUMBER(Data!K248),Data!K248,-9999.9)</f>
        <v>12.3</v>
      </c>
      <c r="K248" s="242" t="str">
        <f>IF(ISTEXT(Data!L248),Data!L248,"")</f>
        <v>V0</v>
      </c>
      <c r="L248" s="285">
        <f>IF(ISNUMBER(Data!N248),Data!N248,-9999.9)</f>
        <v>12.346399999999999</v>
      </c>
      <c r="M248" s="243" t="str">
        <f>IF(ISTEXT(Data!O248),Data!O248,"")</f>
        <v>V0</v>
      </c>
      <c r="N248" s="278">
        <f>IF(ISNUMBER(Data!P248),Data!P248,-9999.9)</f>
        <v>4.7</v>
      </c>
      <c r="O248" s="242" t="str">
        <f>IF(ISTEXT(Data!Q248),Data!Q248,"")</f>
        <v>V0</v>
      </c>
      <c r="P248" s="277">
        <f>IF(ISNUMBER(Data!R248),Data!R248,-9999.9)</f>
        <v>12.8</v>
      </c>
      <c r="Q248" s="243" t="str">
        <f>IF(ISTEXT(Data!S248),Data!S248,"")</f>
        <v>V0</v>
      </c>
      <c r="R248" s="278">
        <v>-9999.9</v>
      </c>
      <c r="S248" s="262" t="s">
        <v>117</v>
      </c>
      <c r="T248" s="277">
        <f>IF((Data!X248&gt;0),Data!X248*96.062/32.064,-9999.9)</f>
        <v>0.82299999999999995</v>
      </c>
      <c r="U248" s="243" t="str">
        <f>IF(ISTEXT(Data!Y248),Data!Y248,"")</f>
        <v>V0</v>
      </c>
      <c r="V248" s="277">
        <f>IF((Data!AB248&gt;T689),Data!AB248*18.039/14.0067,-9999.9)</f>
        <v>0.17799999999999999</v>
      </c>
      <c r="W248" s="242" t="str">
        <f>IF(ISTEXT(Data!AC248),Data!AC248,"")</f>
        <v>V0</v>
      </c>
      <c r="X248" s="277">
        <f>IF((Data!V248&gt;0),(Data!V248*62.005/14.0067),-9999.9)</f>
        <v>1.3859999999999999</v>
      </c>
      <c r="Y248" s="243" t="str">
        <f>IF(ISTEXT(Data!W248),Data!W248,"")</f>
        <v>V0</v>
      </c>
      <c r="Z248" s="278">
        <f>IF(ISNUMBER(Data!T248),Data!T248,-9999.9)</f>
        <v>4.7E-2</v>
      </c>
      <c r="AA248" s="242" t="str">
        <f>IF(ISTEXT(Data!U248),Data!U248,"")</f>
        <v>V0</v>
      </c>
      <c r="AB248" s="277">
        <f>IF(ISNUMBER(Data!AH248),Data!AH248,-9999.9)</f>
        <v>9.6000000000000002E-2</v>
      </c>
      <c r="AC248" s="243" t="str">
        <f>IF(ISTEXT(Data!AI248),Data!AI248,"")</f>
        <v>V0</v>
      </c>
      <c r="AD248" s="278">
        <f>IF(ISNUMBER(Data!AD248),Data!AD248,-9999.9)</f>
        <v>0.05</v>
      </c>
      <c r="AE248" s="242" t="str">
        <f>IF(ISTEXT(Data!AE248),Data!AE248,"")</f>
        <v>V0</v>
      </c>
      <c r="AF248" s="277">
        <f>IF(ISNUMBER(Data!AF248),Data!AF248,-9999.9)</f>
        <v>2.1000000000000001E-2</v>
      </c>
      <c r="AG248" s="243" t="str">
        <f>IF(ISTEXT(Data!AG248),Data!AG248,"")</f>
        <v>V0</v>
      </c>
      <c r="AH248" s="278">
        <f>IF(ISNUMBER(Data!Z248),Data!Z248,-9999.9)</f>
        <v>4.1000000000000002E-2</v>
      </c>
      <c r="AI248" s="242" t="str">
        <f>IF(ISTEXT(Data!AA248),Data!AA248,"")</f>
        <v>V0</v>
      </c>
      <c r="AJ248" s="277">
        <v>-9999.9</v>
      </c>
      <c r="AK248" s="261" t="s">
        <v>117</v>
      </c>
      <c r="AL248" s="267" t="str">
        <f>IF(ISTEXT(Data!AJ248),Data!AJ248,"")</f>
        <v/>
      </c>
      <c r="AM248" s="267" t="str">
        <f>IF(ISTEXT(Data!AK248),Data!AK248,"")</f>
        <v/>
      </c>
      <c r="AN248" s="267" t="str">
        <f>IF(ISTEXT(Data!AL248),Data!AL248,"")</f>
        <v/>
      </c>
      <c r="AO248" s="267" t="str">
        <f>IF(ISTEXT(Data!AM248),Data!AM248,"")</f>
        <v/>
      </c>
      <c r="AP248" s="267" t="str">
        <f>IF(ISTEXT(Data!AN248),Data!AN248,"")</f>
        <v/>
      </c>
      <c r="AQ248" s="267" t="str">
        <f>IF(ISTEXT(Data!AO248),Data!AO248,"")</f>
        <v/>
      </c>
    </row>
    <row r="249" spans="1:43" x14ac:dyDescent="0.2">
      <c r="A249" s="120" t="str">
        <f>IF(ISTEXT(Data!A249),Data!A249,"")</f>
        <v/>
      </c>
      <c r="B249" s="250">
        <f>IF(ISREF(Data!B249),Data!B249,"")</f>
        <v>35257</v>
      </c>
      <c r="C249" s="244">
        <v>0.27083333333333298</v>
      </c>
      <c r="D249" s="250">
        <f>IF(ISREF(Data!D249),Data!D249,"")</f>
        <v>35258</v>
      </c>
      <c r="E249" s="244">
        <v>0.27083333333333298</v>
      </c>
      <c r="F249" s="245" t="str">
        <f>IF(ISTEXT(Data!G249),Data!G249,"")</f>
        <v>Rain</v>
      </c>
      <c r="G249" s="247" t="str">
        <f>IF(ISTEXT(Data!H249),Data!H249,"")</f>
        <v/>
      </c>
      <c r="H249" s="246" t="str">
        <f>IF(ISTEXT(Data!I249),Data!I249,"")</f>
        <v>Insufficient Quantity</v>
      </c>
      <c r="I249" s="248" t="str">
        <f>IF(ISTEXT(Data!J249),Data!J249,"")</f>
        <v/>
      </c>
      <c r="J249" s="273">
        <f>IF(ISNUMBER(Data!K249),Data!K249,-9999.9)</f>
        <v>0.2</v>
      </c>
      <c r="K249" s="242" t="str">
        <f>IF(ISTEXT(Data!L249),Data!L249,"")</f>
        <v>V0</v>
      </c>
      <c r="L249" s="285">
        <f>IF(ISNUMBER(Data!N249),Data!N249,-9999.9)</f>
        <v>-9999.9</v>
      </c>
      <c r="M249" s="243" t="str">
        <f>IF(ISTEXT(Data!O249),Data!O249,"")</f>
        <v>M1</v>
      </c>
      <c r="N249" s="278">
        <f>IF(ISNUMBER(Data!P249),Data!P249,-9999.9)</f>
        <v>-9999.9</v>
      </c>
      <c r="O249" s="242" t="str">
        <f>IF(ISTEXT(Data!Q249),Data!Q249,"")</f>
        <v>M1</v>
      </c>
      <c r="P249" s="277">
        <f>IF(ISNUMBER(Data!R249),Data!R249,-9999.9)</f>
        <v>-9999.9</v>
      </c>
      <c r="Q249" s="243" t="str">
        <f>IF(ISTEXT(Data!S249),Data!S249,"")</f>
        <v>M1</v>
      </c>
      <c r="R249" s="278">
        <v>-9999.9</v>
      </c>
      <c r="S249" s="262" t="s">
        <v>117</v>
      </c>
      <c r="T249" s="277">
        <f>IF((Data!X249&gt;0),Data!X249*96.062/32.064,-9999.9)</f>
        <v>-9999.9</v>
      </c>
      <c r="U249" s="243" t="str">
        <f>IF(ISTEXT(Data!Y249),Data!Y249,"")</f>
        <v>M1</v>
      </c>
      <c r="V249" s="277">
        <f>IF((Data!AB249&gt;T690),Data!AB249*18.039/14.0067,-9999.9)</f>
        <v>-9999.9</v>
      </c>
      <c r="W249" s="242" t="str">
        <f>IF(ISTEXT(Data!AC249),Data!AC249,"")</f>
        <v>M1</v>
      </c>
      <c r="X249" s="277">
        <f>IF((Data!V249&gt;0),(Data!V249*62.005/14.0067),-9999.9)</f>
        <v>-9999.9</v>
      </c>
      <c r="Y249" s="243" t="str">
        <f>IF(ISTEXT(Data!W249),Data!W249,"")</f>
        <v>M1</v>
      </c>
      <c r="Z249" s="278">
        <f>IF(ISNUMBER(Data!T249),Data!T249,-9999.9)</f>
        <v>-9999.9</v>
      </c>
      <c r="AA249" s="242" t="str">
        <f>IF(ISTEXT(Data!U249),Data!U249,"")</f>
        <v>M1</v>
      </c>
      <c r="AB249" s="277">
        <f>IF(ISNUMBER(Data!AH249),Data!AH249,-9999.9)</f>
        <v>-9999.9</v>
      </c>
      <c r="AC249" s="243" t="str">
        <f>IF(ISTEXT(Data!AI249),Data!AI249,"")</f>
        <v>M1</v>
      </c>
      <c r="AD249" s="278">
        <f>IF(ISNUMBER(Data!AD249),Data!AD249,-9999.9)</f>
        <v>-9999.9</v>
      </c>
      <c r="AE249" s="242" t="str">
        <f>IF(ISTEXT(Data!AE249),Data!AE249,"")</f>
        <v>M1</v>
      </c>
      <c r="AF249" s="277">
        <f>IF(ISNUMBER(Data!AF249),Data!AF249,-9999.9)</f>
        <v>-9999.9</v>
      </c>
      <c r="AG249" s="243" t="str">
        <f>IF(ISTEXT(Data!AG249),Data!AG249,"")</f>
        <v>M1</v>
      </c>
      <c r="AH249" s="278">
        <f>IF(ISNUMBER(Data!Z249),Data!Z249,-9999.9)</f>
        <v>-9999.9</v>
      </c>
      <c r="AI249" s="242" t="str">
        <f>IF(ISTEXT(Data!AA249),Data!AA249,"")</f>
        <v>M1</v>
      </c>
      <c r="AJ249" s="277">
        <v>-9999.9</v>
      </c>
      <c r="AK249" s="261" t="s">
        <v>117</v>
      </c>
      <c r="AL249" s="267" t="str">
        <f>IF(ISTEXT(Data!AJ249),Data!AJ249,"")</f>
        <v/>
      </c>
      <c r="AM249" s="267" t="str">
        <f>IF(ISTEXT(Data!AK249),Data!AK249,"")</f>
        <v/>
      </c>
      <c r="AN249" s="267" t="str">
        <f>IF(ISTEXT(Data!AL249),Data!AL249,"")</f>
        <v/>
      </c>
      <c r="AO249" s="267" t="str">
        <f>IF(ISTEXT(Data!AM249),Data!AM249,"")</f>
        <v/>
      </c>
      <c r="AP249" s="267" t="str">
        <f>IF(ISTEXT(Data!AN249),Data!AN249,"")</f>
        <v/>
      </c>
      <c r="AQ249" s="267" t="str">
        <f>IF(ISTEXT(Data!AO249),Data!AO249,"")</f>
        <v/>
      </c>
    </row>
    <row r="250" spans="1:43" x14ac:dyDescent="0.2">
      <c r="A250" s="120" t="str">
        <f>IF(ISTEXT(Data!A250),Data!A250,"")</f>
        <v/>
      </c>
      <c r="B250" s="250">
        <f>IF(ISREF(Data!B250),Data!B250,"")</f>
        <v>35258</v>
      </c>
      <c r="C250" s="244">
        <v>0.27083333333333298</v>
      </c>
      <c r="D250" s="250">
        <f>IF(ISREF(Data!D250),Data!D250,"")</f>
        <v>35259</v>
      </c>
      <c r="E250" s="244">
        <v>0.27083333333333298</v>
      </c>
      <c r="F250" s="245" t="str">
        <f>IF(ISTEXT(Data!G250),Data!G250,"")</f>
        <v>No Precipitation Occurred</v>
      </c>
      <c r="G250" s="247" t="str">
        <f>IF(ISTEXT(Data!H250),Data!H250,"")</f>
        <v/>
      </c>
      <c r="H250" s="246" t="str">
        <f>IF(ISTEXT(Data!I250),Data!I250,"")</f>
        <v/>
      </c>
      <c r="I250" s="248" t="str">
        <f>IF(ISTEXT(Data!J250),Data!J250,"")</f>
        <v/>
      </c>
      <c r="J250" s="273">
        <f>IF(ISNUMBER(Data!K250),Data!K250,-9999.9)</f>
        <v>-9999.9</v>
      </c>
      <c r="K250" s="242" t="str">
        <f>IF(ISTEXT(Data!L250),Data!L250,"")</f>
        <v>M1</v>
      </c>
      <c r="L250" s="285">
        <f>IF(ISNUMBER(Data!N250),Data!N250,-9999.9)</f>
        <v>-9999.9</v>
      </c>
      <c r="M250" s="243" t="str">
        <f>IF(ISTEXT(Data!O250),Data!O250,"")</f>
        <v>M1</v>
      </c>
      <c r="N250" s="278">
        <f>IF(ISNUMBER(Data!P250),Data!P250,-9999.9)</f>
        <v>-9999.9</v>
      </c>
      <c r="O250" s="242" t="str">
        <f>IF(ISTEXT(Data!Q250),Data!Q250,"")</f>
        <v>M1</v>
      </c>
      <c r="P250" s="277">
        <f>IF(ISNUMBER(Data!R250),Data!R250,-9999.9)</f>
        <v>-9999.9</v>
      </c>
      <c r="Q250" s="243" t="str">
        <f>IF(ISTEXT(Data!S250),Data!S250,"")</f>
        <v>M1</v>
      </c>
      <c r="R250" s="278">
        <v>-9999.9</v>
      </c>
      <c r="S250" s="262" t="s">
        <v>117</v>
      </c>
      <c r="T250" s="277">
        <f>IF((Data!X250&gt;0),Data!X250*96.062/32.064,-9999.9)</f>
        <v>-9999.9</v>
      </c>
      <c r="U250" s="243" t="str">
        <f>IF(ISTEXT(Data!Y250),Data!Y250,"")</f>
        <v>M1</v>
      </c>
      <c r="V250" s="277">
        <f>IF((Data!AB250&gt;T691),Data!AB250*18.039/14.0067,-9999.9)</f>
        <v>-9999.9</v>
      </c>
      <c r="W250" s="242" t="str">
        <f>IF(ISTEXT(Data!AC250),Data!AC250,"")</f>
        <v>M1</v>
      </c>
      <c r="X250" s="277">
        <f>IF((Data!V250&gt;0),(Data!V250*62.005/14.0067),-9999.9)</f>
        <v>-9999.9</v>
      </c>
      <c r="Y250" s="243" t="str">
        <f>IF(ISTEXT(Data!W250),Data!W250,"")</f>
        <v>M1</v>
      </c>
      <c r="Z250" s="278">
        <f>IF(ISNUMBER(Data!T250),Data!T250,-9999.9)</f>
        <v>-9999.9</v>
      </c>
      <c r="AA250" s="242" t="str">
        <f>IF(ISTEXT(Data!U250),Data!U250,"")</f>
        <v>M1</v>
      </c>
      <c r="AB250" s="277">
        <f>IF(ISNUMBER(Data!AH250),Data!AH250,-9999.9)</f>
        <v>-9999.9</v>
      </c>
      <c r="AC250" s="243" t="str">
        <f>IF(ISTEXT(Data!AI250),Data!AI250,"")</f>
        <v>M1</v>
      </c>
      <c r="AD250" s="278">
        <f>IF(ISNUMBER(Data!AD250),Data!AD250,-9999.9)</f>
        <v>-9999.9</v>
      </c>
      <c r="AE250" s="242" t="str">
        <f>IF(ISTEXT(Data!AE250),Data!AE250,"")</f>
        <v>M1</v>
      </c>
      <c r="AF250" s="277">
        <f>IF(ISNUMBER(Data!AF250),Data!AF250,-9999.9)</f>
        <v>-9999.9</v>
      </c>
      <c r="AG250" s="243" t="str">
        <f>IF(ISTEXT(Data!AG250),Data!AG250,"")</f>
        <v>M1</v>
      </c>
      <c r="AH250" s="278">
        <f>IF(ISNUMBER(Data!Z250),Data!Z250,-9999.9)</f>
        <v>-9999.9</v>
      </c>
      <c r="AI250" s="242" t="str">
        <f>IF(ISTEXT(Data!AA250),Data!AA250,"")</f>
        <v>M1</v>
      </c>
      <c r="AJ250" s="277">
        <v>-9999.9</v>
      </c>
      <c r="AK250" s="261" t="s">
        <v>117</v>
      </c>
      <c r="AL250" s="267" t="str">
        <f>IF(ISTEXT(Data!AJ250),Data!AJ250,"")</f>
        <v/>
      </c>
      <c r="AM250" s="267" t="str">
        <f>IF(ISTEXT(Data!AK250),Data!AK250,"")</f>
        <v/>
      </c>
      <c r="AN250" s="267" t="str">
        <f>IF(ISTEXT(Data!AL250),Data!AL250,"")</f>
        <v/>
      </c>
      <c r="AO250" s="267" t="str">
        <f>IF(ISTEXT(Data!AM250),Data!AM250,"")</f>
        <v/>
      </c>
      <c r="AP250" s="267" t="str">
        <f>IF(ISTEXT(Data!AN250),Data!AN250,"")</f>
        <v/>
      </c>
      <c r="AQ250" s="267" t="str">
        <f>IF(ISTEXT(Data!AO250),Data!AO250,"")</f>
        <v/>
      </c>
    </row>
    <row r="251" spans="1:43" x14ac:dyDescent="0.2">
      <c r="A251" s="120" t="str">
        <f>IF(ISTEXT(Data!A251),Data!A251,"")</f>
        <v/>
      </c>
      <c r="B251" s="250">
        <f>IF(ISREF(Data!B251),Data!B251,"")</f>
        <v>35259</v>
      </c>
      <c r="C251" s="244">
        <v>0.27083333333333298</v>
      </c>
      <c r="D251" s="250">
        <f>IF(ISREF(Data!D251),Data!D251,"")</f>
        <v>35260</v>
      </c>
      <c r="E251" s="244">
        <v>0.27083333333333298</v>
      </c>
      <c r="F251" s="245" t="str">
        <f>IF(ISTEXT(Data!G251),Data!G251,"")</f>
        <v>No Precipitation Occurred</v>
      </c>
      <c r="G251" s="247" t="str">
        <f>IF(ISTEXT(Data!H251),Data!H251,"")</f>
        <v/>
      </c>
      <c r="H251" s="246" t="str">
        <f>IF(ISTEXT(Data!I251),Data!I251,"")</f>
        <v/>
      </c>
      <c r="I251" s="248" t="str">
        <f>IF(ISTEXT(Data!J251),Data!J251,"")</f>
        <v/>
      </c>
      <c r="J251" s="273">
        <f>IF(ISNUMBER(Data!K251),Data!K251,-9999.9)</f>
        <v>-9999.9</v>
      </c>
      <c r="K251" s="242" t="str">
        <f>IF(ISTEXT(Data!L251),Data!L251,"")</f>
        <v>M1</v>
      </c>
      <c r="L251" s="285">
        <f>IF(ISNUMBER(Data!N251),Data!N251,-9999.9)</f>
        <v>-9999.9</v>
      </c>
      <c r="M251" s="243" t="str">
        <f>IF(ISTEXT(Data!O251),Data!O251,"")</f>
        <v>M1</v>
      </c>
      <c r="N251" s="278">
        <f>IF(ISNUMBER(Data!P251),Data!P251,-9999.9)</f>
        <v>-9999.9</v>
      </c>
      <c r="O251" s="242" t="str">
        <f>IF(ISTEXT(Data!Q251),Data!Q251,"")</f>
        <v>M1</v>
      </c>
      <c r="P251" s="277">
        <f>IF(ISNUMBER(Data!R251),Data!R251,-9999.9)</f>
        <v>-9999.9</v>
      </c>
      <c r="Q251" s="243" t="str">
        <f>IF(ISTEXT(Data!S251),Data!S251,"")</f>
        <v>M1</v>
      </c>
      <c r="R251" s="278">
        <v>-9999.9</v>
      </c>
      <c r="S251" s="262" t="s">
        <v>117</v>
      </c>
      <c r="T251" s="277">
        <f>IF((Data!X251&gt;0),Data!X251*96.062/32.064,-9999.9)</f>
        <v>-9999.9</v>
      </c>
      <c r="U251" s="243" t="str">
        <f>IF(ISTEXT(Data!Y251),Data!Y251,"")</f>
        <v>M1</v>
      </c>
      <c r="V251" s="277">
        <f>IF((Data!AB251&gt;T692),Data!AB251*18.039/14.0067,-9999.9)</f>
        <v>-9999.9</v>
      </c>
      <c r="W251" s="242" t="str">
        <f>IF(ISTEXT(Data!AC251),Data!AC251,"")</f>
        <v>M1</v>
      </c>
      <c r="X251" s="277">
        <f>IF((Data!V251&gt;0),(Data!V251*62.005/14.0067),-9999.9)</f>
        <v>-9999.9</v>
      </c>
      <c r="Y251" s="243" t="str">
        <f>IF(ISTEXT(Data!W251),Data!W251,"")</f>
        <v>M1</v>
      </c>
      <c r="Z251" s="278">
        <f>IF(ISNUMBER(Data!T251),Data!T251,-9999.9)</f>
        <v>-9999.9</v>
      </c>
      <c r="AA251" s="242" t="str">
        <f>IF(ISTEXT(Data!U251),Data!U251,"")</f>
        <v>M1</v>
      </c>
      <c r="AB251" s="277">
        <f>IF(ISNUMBER(Data!AH251),Data!AH251,-9999.9)</f>
        <v>-9999.9</v>
      </c>
      <c r="AC251" s="243" t="str">
        <f>IF(ISTEXT(Data!AI251),Data!AI251,"")</f>
        <v>M1</v>
      </c>
      <c r="AD251" s="278">
        <f>IF(ISNUMBER(Data!AD251),Data!AD251,-9999.9)</f>
        <v>-9999.9</v>
      </c>
      <c r="AE251" s="242" t="str">
        <f>IF(ISTEXT(Data!AE251),Data!AE251,"")</f>
        <v>M1</v>
      </c>
      <c r="AF251" s="277">
        <f>IF(ISNUMBER(Data!AF251),Data!AF251,-9999.9)</f>
        <v>-9999.9</v>
      </c>
      <c r="AG251" s="243" t="str">
        <f>IF(ISTEXT(Data!AG251),Data!AG251,"")</f>
        <v>M1</v>
      </c>
      <c r="AH251" s="278">
        <f>IF(ISNUMBER(Data!Z251),Data!Z251,-9999.9)</f>
        <v>-9999.9</v>
      </c>
      <c r="AI251" s="242" t="str">
        <f>IF(ISTEXT(Data!AA251),Data!AA251,"")</f>
        <v>M1</v>
      </c>
      <c r="AJ251" s="277">
        <v>-9999.9</v>
      </c>
      <c r="AK251" s="261" t="s">
        <v>117</v>
      </c>
      <c r="AL251" s="267" t="str">
        <f>IF(ISTEXT(Data!AJ251),Data!AJ251,"")</f>
        <v/>
      </c>
      <c r="AM251" s="267" t="str">
        <f>IF(ISTEXT(Data!AK251),Data!AK251,"")</f>
        <v/>
      </c>
      <c r="AN251" s="267" t="str">
        <f>IF(ISTEXT(Data!AL251),Data!AL251,"")</f>
        <v/>
      </c>
      <c r="AO251" s="267" t="str">
        <f>IF(ISTEXT(Data!AM251),Data!AM251,"")</f>
        <v/>
      </c>
      <c r="AP251" s="267" t="str">
        <f>IF(ISTEXT(Data!AN251),Data!AN251,"")</f>
        <v/>
      </c>
      <c r="AQ251" s="267" t="str">
        <f>IF(ISTEXT(Data!AO251),Data!AO251,"")</f>
        <v/>
      </c>
    </row>
    <row r="252" spans="1:43" x14ac:dyDescent="0.2">
      <c r="A252" s="120" t="str">
        <f>IF(ISTEXT(Data!A252),Data!A252,"")</f>
        <v/>
      </c>
      <c r="B252" s="250">
        <f>IF(ISREF(Data!B252),Data!B252,"")</f>
        <v>35260</v>
      </c>
      <c r="C252" s="244">
        <v>0.27083333333333298</v>
      </c>
      <c r="D252" s="250">
        <f>IF(ISREF(Data!D252),Data!D252,"")</f>
        <v>35261</v>
      </c>
      <c r="E252" s="244">
        <v>0.27083333333333298</v>
      </c>
      <c r="F252" s="245" t="str">
        <f>IF(ISTEXT(Data!G252),Data!G252,"")</f>
        <v>No Precipitation Occurred</v>
      </c>
      <c r="G252" s="247" t="str">
        <f>IF(ISTEXT(Data!H252),Data!H252,"")</f>
        <v/>
      </c>
      <c r="H252" s="246" t="str">
        <f>IF(ISTEXT(Data!I252),Data!I252,"")</f>
        <v/>
      </c>
      <c r="I252" s="248" t="str">
        <f>IF(ISTEXT(Data!J252),Data!J252,"")</f>
        <v/>
      </c>
      <c r="J252" s="273">
        <f>IF(ISNUMBER(Data!K252),Data!K252,-9999.9)</f>
        <v>-9999.9</v>
      </c>
      <c r="K252" s="242" t="str">
        <f>IF(ISTEXT(Data!L252),Data!L252,"")</f>
        <v>M1</v>
      </c>
      <c r="L252" s="285">
        <f>IF(ISNUMBER(Data!N252),Data!N252,-9999.9)</f>
        <v>-9999.9</v>
      </c>
      <c r="M252" s="243" t="str">
        <f>IF(ISTEXT(Data!O252),Data!O252,"")</f>
        <v>M1</v>
      </c>
      <c r="N252" s="278">
        <f>IF(ISNUMBER(Data!P252),Data!P252,-9999.9)</f>
        <v>-9999.9</v>
      </c>
      <c r="O252" s="242" t="str">
        <f>IF(ISTEXT(Data!Q252),Data!Q252,"")</f>
        <v>M1</v>
      </c>
      <c r="P252" s="277">
        <f>IF(ISNUMBER(Data!R252),Data!R252,-9999.9)</f>
        <v>-9999.9</v>
      </c>
      <c r="Q252" s="243" t="str">
        <f>IF(ISTEXT(Data!S252),Data!S252,"")</f>
        <v>M1</v>
      </c>
      <c r="R252" s="278">
        <v>-9999.9</v>
      </c>
      <c r="S252" s="262" t="s">
        <v>117</v>
      </c>
      <c r="T252" s="277">
        <f>IF((Data!X252&gt;0),Data!X252*96.062/32.064,-9999.9)</f>
        <v>-9999.9</v>
      </c>
      <c r="U252" s="243" t="str">
        <f>IF(ISTEXT(Data!Y252),Data!Y252,"")</f>
        <v>M1</v>
      </c>
      <c r="V252" s="277">
        <f>IF((Data!AB252&gt;T693),Data!AB252*18.039/14.0067,-9999.9)</f>
        <v>-9999.9</v>
      </c>
      <c r="W252" s="242" t="str">
        <f>IF(ISTEXT(Data!AC252),Data!AC252,"")</f>
        <v>M1</v>
      </c>
      <c r="X252" s="277">
        <f>IF((Data!V252&gt;0),(Data!V252*62.005/14.0067),-9999.9)</f>
        <v>-9999.9</v>
      </c>
      <c r="Y252" s="243" t="str">
        <f>IF(ISTEXT(Data!W252),Data!W252,"")</f>
        <v>M1</v>
      </c>
      <c r="Z252" s="278">
        <f>IF(ISNUMBER(Data!T252),Data!T252,-9999.9)</f>
        <v>-9999.9</v>
      </c>
      <c r="AA252" s="242" t="str">
        <f>IF(ISTEXT(Data!U252),Data!U252,"")</f>
        <v>M1</v>
      </c>
      <c r="AB252" s="277">
        <f>IF(ISNUMBER(Data!AH252),Data!AH252,-9999.9)</f>
        <v>-9999.9</v>
      </c>
      <c r="AC252" s="243" t="str">
        <f>IF(ISTEXT(Data!AI252),Data!AI252,"")</f>
        <v>M1</v>
      </c>
      <c r="AD252" s="278">
        <f>IF(ISNUMBER(Data!AD252),Data!AD252,-9999.9)</f>
        <v>-9999.9</v>
      </c>
      <c r="AE252" s="242" t="str">
        <f>IF(ISTEXT(Data!AE252),Data!AE252,"")</f>
        <v>M1</v>
      </c>
      <c r="AF252" s="277">
        <f>IF(ISNUMBER(Data!AF252),Data!AF252,-9999.9)</f>
        <v>-9999.9</v>
      </c>
      <c r="AG252" s="243" t="str">
        <f>IF(ISTEXT(Data!AG252),Data!AG252,"")</f>
        <v>M1</v>
      </c>
      <c r="AH252" s="278">
        <f>IF(ISNUMBER(Data!Z252),Data!Z252,-9999.9)</f>
        <v>-9999.9</v>
      </c>
      <c r="AI252" s="242" t="str">
        <f>IF(ISTEXT(Data!AA252),Data!AA252,"")</f>
        <v>M1</v>
      </c>
      <c r="AJ252" s="277">
        <v>-9999.9</v>
      </c>
      <c r="AK252" s="261" t="s">
        <v>117</v>
      </c>
      <c r="AL252" s="267" t="str">
        <f>IF(ISTEXT(Data!AJ252),Data!AJ252,"")</f>
        <v/>
      </c>
      <c r="AM252" s="267" t="str">
        <f>IF(ISTEXT(Data!AK252),Data!AK252,"")</f>
        <v/>
      </c>
      <c r="AN252" s="267" t="str">
        <f>IF(ISTEXT(Data!AL252),Data!AL252,"")</f>
        <v/>
      </c>
      <c r="AO252" s="267" t="str">
        <f>IF(ISTEXT(Data!AM252),Data!AM252,"")</f>
        <v/>
      </c>
      <c r="AP252" s="267" t="str">
        <f>IF(ISTEXT(Data!AN252),Data!AN252,"")</f>
        <v/>
      </c>
      <c r="AQ252" s="267" t="str">
        <f>IF(ISTEXT(Data!AO252),Data!AO252,"")</f>
        <v/>
      </c>
    </row>
    <row r="253" spans="1:43" x14ac:dyDescent="0.2">
      <c r="A253" s="120" t="str">
        <f>IF(ISTEXT(Data!A253),Data!A253,"")</f>
        <v/>
      </c>
      <c r="B253" s="250">
        <f>IF(ISREF(Data!B253),Data!B253,"")</f>
        <v>35261</v>
      </c>
      <c r="C253" s="244">
        <v>0.27083333333333298</v>
      </c>
      <c r="D253" s="250">
        <f>IF(ISREF(Data!D253),Data!D253,"")</f>
        <v>35262</v>
      </c>
      <c r="E253" s="244">
        <v>0.27083333333333298</v>
      </c>
      <c r="F253" s="245" t="str">
        <f>IF(ISTEXT(Data!G253),Data!G253,"")</f>
        <v>No Precipitation Occurred</v>
      </c>
      <c r="G253" s="247" t="str">
        <f>IF(ISTEXT(Data!H253),Data!H253,"")</f>
        <v/>
      </c>
      <c r="H253" s="246" t="str">
        <f>IF(ISTEXT(Data!I253),Data!I253,"")</f>
        <v/>
      </c>
      <c r="I253" s="248" t="str">
        <f>IF(ISTEXT(Data!J253),Data!J253,"")</f>
        <v/>
      </c>
      <c r="J253" s="273">
        <f>IF(ISNUMBER(Data!K253),Data!K253,-9999.9)</f>
        <v>-9999.9</v>
      </c>
      <c r="K253" s="242" t="str">
        <f>IF(ISTEXT(Data!L253),Data!L253,"")</f>
        <v>M1</v>
      </c>
      <c r="L253" s="285">
        <f>IF(ISNUMBER(Data!N253),Data!N253,-9999.9)</f>
        <v>-9999.9</v>
      </c>
      <c r="M253" s="243" t="str">
        <f>IF(ISTEXT(Data!O253),Data!O253,"")</f>
        <v>M1</v>
      </c>
      <c r="N253" s="278">
        <f>IF(ISNUMBER(Data!P253),Data!P253,-9999.9)</f>
        <v>-9999.9</v>
      </c>
      <c r="O253" s="242" t="str">
        <f>IF(ISTEXT(Data!Q253),Data!Q253,"")</f>
        <v>M1</v>
      </c>
      <c r="P253" s="277">
        <f>IF(ISNUMBER(Data!R253),Data!R253,-9999.9)</f>
        <v>-9999.9</v>
      </c>
      <c r="Q253" s="243" t="str">
        <f>IF(ISTEXT(Data!S253),Data!S253,"")</f>
        <v>M1</v>
      </c>
      <c r="R253" s="278">
        <v>-9999.9</v>
      </c>
      <c r="S253" s="262" t="s">
        <v>117</v>
      </c>
      <c r="T253" s="277">
        <f>IF((Data!X253&gt;0),Data!X253*96.062/32.064,-9999.9)</f>
        <v>-9999.9</v>
      </c>
      <c r="U253" s="243" t="str">
        <f>IF(ISTEXT(Data!Y253),Data!Y253,"")</f>
        <v>M1</v>
      </c>
      <c r="V253" s="277">
        <f>IF((Data!AB253&gt;T694),Data!AB253*18.039/14.0067,-9999.9)</f>
        <v>-9999.9</v>
      </c>
      <c r="W253" s="242" t="str">
        <f>IF(ISTEXT(Data!AC253),Data!AC253,"")</f>
        <v>M1</v>
      </c>
      <c r="X253" s="277">
        <f>IF((Data!V253&gt;0),(Data!V253*62.005/14.0067),-9999.9)</f>
        <v>-9999.9</v>
      </c>
      <c r="Y253" s="243" t="str">
        <f>IF(ISTEXT(Data!W253),Data!W253,"")</f>
        <v>M1</v>
      </c>
      <c r="Z253" s="278">
        <f>IF(ISNUMBER(Data!T253),Data!T253,-9999.9)</f>
        <v>-9999.9</v>
      </c>
      <c r="AA253" s="242" t="str">
        <f>IF(ISTEXT(Data!U253),Data!U253,"")</f>
        <v>M1</v>
      </c>
      <c r="AB253" s="277">
        <f>IF(ISNUMBER(Data!AH253),Data!AH253,-9999.9)</f>
        <v>-9999.9</v>
      </c>
      <c r="AC253" s="243" t="str">
        <f>IF(ISTEXT(Data!AI253),Data!AI253,"")</f>
        <v>M1</v>
      </c>
      <c r="AD253" s="278">
        <f>IF(ISNUMBER(Data!AD253),Data!AD253,-9999.9)</f>
        <v>-9999.9</v>
      </c>
      <c r="AE253" s="242" t="str">
        <f>IF(ISTEXT(Data!AE253),Data!AE253,"")</f>
        <v>M1</v>
      </c>
      <c r="AF253" s="277">
        <f>IF(ISNUMBER(Data!AF253),Data!AF253,-9999.9)</f>
        <v>-9999.9</v>
      </c>
      <c r="AG253" s="243" t="str">
        <f>IF(ISTEXT(Data!AG253),Data!AG253,"")</f>
        <v>M1</v>
      </c>
      <c r="AH253" s="278">
        <f>IF(ISNUMBER(Data!Z253),Data!Z253,-9999.9)</f>
        <v>-9999.9</v>
      </c>
      <c r="AI253" s="242" t="str">
        <f>IF(ISTEXT(Data!AA253),Data!AA253,"")</f>
        <v>M1</v>
      </c>
      <c r="AJ253" s="277">
        <v>-9999.9</v>
      </c>
      <c r="AK253" s="261" t="s">
        <v>117</v>
      </c>
      <c r="AL253" s="267" t="str">
        <f>IF(ISTEXT(Data!AJ253),Data!AJ253,"")</f>
        <v/>
      </c>
      <c r="AM253" s="267" t="str">
        <f>IF(ISTEXT(Data!AK253),Data!AK253,"")</f>
        <v/>
      </c>
      <c r="AN253" s="267" t="str">
        <f>IF(ISTEXT(Data!AL253),Data!AL253,"")</f>
        <v/>
      </c>
      <c r="AO253" s="267" t="str">
        <f>IF(ISTEXT(Data!AM253),Data!AM253,"")</f>
        <v/>
      </c>
      <c r="AP253" s="267" t="str">
        <f>IF(ISTEXT(Data!AN253),Data!AN253,"")</f>
        <v/>
      </c>
      <c r="AQ253" s="267" t="str">
        <f>IF(ISTEXT(Data!AO253),Data!AO253,"")</f>
        <v/>
      </c>
    </row>
    <row r="254" spans="1:43" x14ac:dyDescent="0.2">
      <c r="A254" s="120" t="str">
        <f>IF(ISTEXT(Data!A254),Data!A254,"")</f>
        <v/>
      </c>
      <c r="B254" s="250">
        <f>IF(ISREF(Data!B254),Data!B254,"")</f>
        <v>35262</v>
      </c>
      <c r="C254" s="244">
        <v>0.27083333333333298</v>
      </c>
      <c r="D254" s="250">
        <f>IF(ISREF(Data!D254),Data!D254,"")</f>
        <v>35263</v>
      </c>
      <c r="E254" s="244">
        <v>0.27083333333333298</v>
      </c>
      <c r="F254" s="245" t="str">
        <f>IF(ISTEXT(Data!G254),Data!G254,"")</f>
        <v>No Precipitation Occurred</v>
      </c>
      <c r="G254" s="247" t="str">
        <f>IF(ISTEXT(Data!H254),Data!H254,"")</f>
        <v/>
      </c>
      <c r="H254" s="246" t="str">
        <f>IF(ISTEXT(Data!I254),Data!I254,"")</f>
        <v/>
      </c>
      <c r="I254" s="248" t="str">
        <f>IF(ISTEXT(Data!J254),Data!J254,"")</f>
        <v/>
      </c>
      <c r="J254" s="273">
        <f>IF(ISNUMBER(Data!K254),Data!K254,-9999.9)</f>
        <v>-9999.9</v>
      </c>
      <c r="K254" s="242" t="str">
        <f>IF(ISTEXT(Data!L254),Data!L254,"")</f>
        <v>M1</v>
      </c>
      <c r="L254" s="285">
        <f>IF(ISNUMBER(Data!N254),Data!N254,-9999.9)</f>
        <v>-9999.9</v>
      </c>
      <c r="M254" s="243" t="str">
        <f>IF(ISTEXT(Data!O254),Data!O254,"")</f>
        <v>M1</v>
      </c>
      <c r="N254" s="278">
        <f>IF(ISNUMBER(Data!P254),Data!P254,-9999.9)</f>
        <v>-9999.9</v>
      </c>
      <c r="O254" s="242" t="str">
        <f>IF(ISTEXT(Data!Q254),Data!Q254,"")</f>
        <v>M1</v>
      </c>
      <c r="P254" s="277">
        <f>IF(ISNUMBER(Data!R254),Data!R254,-9999.9)</f>
        <v>-9999.9</v>
      </c>
      <c r="Q254" s="243" t="str">
        <f>IF(ISTEXT(Data!S254),Data!S254,"")</f>
        <v>M1</v>
      </c>
      <c r="R254" s="278">
        <v>-9999.9</v>
      </c>
      <c r="S254" s="262" t="s">
        <v>117</v>
      </c>
      <c r="T254" s="277">
        <f>IF((Data!X254&gt;0),Data!X254*96.062/32.064,-9999.9)</f>
        <v>-9999.9</v>
      </c>
      <c r="U254" s="243" t="str">
        <f>IF(ISTEXT(Data!Y254),Data!Y254,"")</f>
        <v>M1</v>
      </c>
      <c r="V254" s="277">
        <f>IF((Data!AB254&gt;T695),Data!AB254*18.039/14.0067,-9999.9)</f>
        <v>-9999.9</v>
      </c>
      <c r="W254" s="242" t="str">
        <f>IF(ISTEXT(Data!AC254),Data!AC254,"")</f>
        <v>M1</v>
      </c>
      <c r="X254" s="277">
        <f>IF((Data!V254&gt;0),(Data!V254*62.005/14.0067),-9999.9)</f>
        <v>-9999.9</v>
      </c>
      <c r="Y254" s="243" t="str">
        <f>IF(ISTEXT(Data!W254),Data!W254,"")</f>
        <v>M1</v>
      </c>
      <c r="Z254" s="278">
        <f>IF(ISNUMBER(Data!T254),Data!T254,-9999.9)</f>
        <v>-9999.9</v>
      </c>
      <c r="AA254" s="242" t="str">
        <f>IF(ISTEXT(Data!U254),Data!U254,"")</f>
        <v>M1</v>
      </c>
      <c r="AB254" s="277">
        <f>IF(ISNUMBER(Data!AH254),Data!AH254,-9999.9)</f>
        <v>-9999.9</v>
      </c>
      <c r="AC254" s="243" t="str">
        <f>IF(ISTEXT(Data!AI254),Data!AI254,"")</f>
        <v>M1</v>
      </c>
      <c r="AD254" s="278">
        <f>IF(ISNUMBER(Data!AD254),Data!AD254,-9999.9)</f>
        <v>-9999.9</v>
      </c>
      <c r="AE254" s="242" t="str">
        <f>IF(ISTEXT(Data!AE254),Data!AE254,"")</f>
        <v>M1</v>
      </c>
      <c r="AF254" s="277">
        <f>IF(ISNUMBER(Data!AF254),Data!AF254,-9999.9)</f>
        <v>-9999.9</v>
      </c>
      <c r="AG254" s="243" t="str">
        <f>IF(ISTEXT(Data!AG254),Data!AG254,"")</f>
        <v>M1</v>
      </c>
      <c r="AH254" s="278">
        <f>IF(ISNUMBER(Data!Z254),Data!Z254,-9999.9)</f>
        <v>-9999.9</v>
      </c>
      <c r="AI254" s="242" t="str">
        <f>IF(ISTEXT(Data!AA254),Data!AA254,"")</f>
        <v>M1</v>
      </c>
      <c r="AJ254" s="277">
        <v>-9999.9</v>
      </c>
      <c r="AK254" s="261" t="s">
        <v>117</v>
      </c>
      <c r="AL254" s="267" t="str">
        <f>IF(ISTEXT(Data!AJ254),Data!AJ254,"")</f>
        <v/>
      </c>
      <c r="AM254" s="267" t="str">
        <f>IF(ISTEXT(Data!AK254),Data!AK254,"")</f>
        <v/>
      </c>
      <c r="AN254" s="267" t="str">
        <f>IF(ISTEXT(Data!AL254),Data!AL254,"")</f>
        <v/>
      </c>
      <c r="AO254" s="267" t="str">
        <f>IF(ISTEXT(Data!AM254),Data!AM254,"")</f>
        <v/>
      </c>
      <c r="AP254" s="267" t="str">
        <f>IF(ISTEXT(Data!AN254),Data!AN254,"")</f>
        <v/>
      </c>
      <c r="AQ254" s="267" t="str">
        <f>IF(ISTEXT(Data!AO254),Data!AO254,"")</f>
        <v/>
      </c>
    </row>
    <row r="255" spans="1:43" x14ac:dyDescent="0.2">
      <c r="A255" s="120" t="str">
        <f>IF(ISTEXT(Data!A255),Data!A255,"")</f>
        <v/>
      </c>
      <c r="B255" s="250">
        <f>IF(ISREF(Data!B255),Data!B255,"")</f>
        <v>35263</v>
      </c>
      <c r="C255" s="244">
        <v>0.27083333333333298</v>
      </c>
      <c r="D255" s="250">
        <f>IF(ISREF(Data!D255),Data!D255,"")</f>
        <v>35264</v>
      </c>
      <c r="E255" s="244">
        <v>0.27083333333333298</v>
      </c>
      <c r="F255" s="245" t="str">
        <f>IF(ISTEXT(Data!G255),Data!G255,"")</f>
        <v>No Precipitation Occurred</v>
      </c>
      <c r="G255" s="247" t="str">
        <f>IF(ISTEXT(Data!H255),Data!H255,"")</f>
        <v/>
      </c>
      <c r="H255" s="246" t="str">
        <f>IF(ISTEXT(Data!I255),Data!I255,"")</f>
        <v/>
      </c>
      <c r="I255" s="248" t="str">
        <f>IF(ISTEXT(Data!J255),Data!J255,"")</f>
        <v/>
      </c>
      <c r="J255" s="273">
        <f>IF(ISNUMBER(Data!K255),Data!K255,-9999.9)</f>
        <v>-9999.9</v>
      </c>
      <c r="K255" s="242" t="str">
        <f>IF(ISTEXT(Data!L255),Data!L255,"")</f>
        <v>M1</v>
      </c>
      <c r="L255" s="285">
        <f>IF(ISNUMBER(Data!N255),Data!N255,-9999.9)</f>
        <v>-9999.9</v>
      </c>
      <c r="M255" s="243" t="str">
        <f>IF(ISTEXT(Data!O255),Data!O255,"")</f>
        <v>M1</v>
      </c>
      <c r="N255" s="278">
        <f>IF(ISNUMBER(Data!P255),Data!P255,-9999.9)</f>
        <v>-9999.9</v>
      </c>
      <c r="O255" s="242" t="str">
        <f>IF(ISTEXT(Data!Q255),Data!Q255,"")</f>
        <v>M1</v>
      </c>
      <c r="P255" s="277">
        <f>IF(ISNUMBER(Data!R255),Data!R255,-9999.9)</f>
        <v>-9999.9</v>
      </c>
      <c r="Q255" s="243" t="str">
        <f>IF(ISTEXT(Data!S255),Data!S255,"")</f>
        <v>M1</v>
      </c>
      <c r="R255" s="278">
        <v>-9999.9</v>
      </c>
      <c r="S255" s="262" t="s">
        <v>117</v>
      </c>
      <c r="T255" s="277">
        <f>IF((Data!X255&gt;0),Data!X255*96.062/32.064,-9999.9)</f>
        <v>-9999.9</v>
      </c>
      <c r="U255" s="243" t="str">
        <f>IF(ISTEXT(Data!Y255),Data!Y255,"")</f>
        <v>M1</v>
      </c>
      <c r="V255" s="277">
        <f>IF((Data!AB255&gt;T696),Data!AB255*18.039/14.0067,-9999.9)</f>
        <v>-9999.9</v>
      </c>
      <c r="W255" s="242" t="str">
        <f>IF(ISTEXT(Data!AC255),Data!AC255,"")</f>
        <v>M1</v>
      </c>
      <c r="X255" s="277">
        <f>IF((Data!V255&gt;0),(Data!V255*62.005/14.0067),-9999.9)</f>
        <v>-9999.9</v>
      </c>
      <c r="Y255" s="243" t="str">
        <f>IF(ISTEXT(Data!W255),Data!W255,"")</f>
        <v>M1</v>
      </c>
      <c r="Z255" s="278">
        <f>IF(ISNUMBER(Data!T255),Data!T255,-9999.9)</f>
        <v>-9999.9</v>
      </c>
      <c r="AA255" s="242" t="str">
        <f>IF(ISTEXT(Data!U255),Data!U255,"")</f>
        <v>M1</v>
      </c>
      <c r="AB255" s="277">
        <f>IF(ISNUMBER(Data!AH255),Data!AH255,-9999.9)</f>
        <v>-9999.9</v>
      </c>
      <c r="AC255" s="243" t="str">
        <f>IF(ISTEXT(Data!AI255),Data!AI255,"")</f>
        <v>M1</v>
      </c>
      <c r="AD255" s="278">
        <f>IF(ISNUMBER(Data!AD255),Data!AD255,-9999.9)</f>
        <v>-9999.9</v>
      </c>
      <c r="AE255" s="242" t="str">
        <f>IF(ISTEXT(Data!AE255),Data!AE255,"")</f>
        <v>M1</v>
      </c>
      <c r="AF255" s="277">
        <f>IF(ISNUMBER(Data!AF255),Data!AF255,-9999.9)</f>
        <v>-9999.9</v>
      </c>
      <c r="AG255" s="243" t="str">
        <f>IF(ISTEXT(Data!AG255),Data!AG255,"")</f>
        <v>M1</v>
      </c>
      <c r="AH255" s="278">
        <f>IF(ISNUMBER(Data!Z255),Data!Z255,-9999.9)</f>
        <v>-9999.9</v>
      </c>
      <c r="AI255" s="242" t="str">
        <f>IF(ISTEXT(Data!AA255),Data!AA255,"")</f>
        <v>M1</v>
      </c>
      <c r="AJ255" s="277">
        <v>-9999.9</v>
      </c>
      <c r="AK255" s="261" t="s">
        <v>117</v>
      </c>
      <c r="AL255" s="267" t="str">
        <f>IF(ISTEXT(Data!AJ255),Data!AJ255,"")</f>
        <v/>
      </c>
      <c r="AM255" s="267" t="str">
        <f>IF(ISTEXT(Data!AK255),Data!AK255,"")</f>
        <v/>
      </c>
      <c r="AN255" s="267" t="str">
        <f>IF(ISTEXT(Data!AL255),Data!AL255,"")</f>
        <v/>
      </c>
      <c r="AO255" s="267" t="str">
        <f>IF(ISTEXT(Data!AM255),Data!AM255,"")</f>
        <v/>
      </c>
      <c r="AP255" s="267" t="str">
        <f>IF(ISTEXT(Data!AN255),Data!AN255,"")</f>
        <v/>
      </c>
      <c r="AQ255" s="267" t="str">
        <f>IF(ISTEXT(Data!AO255),Data!AO255,"")</f>
        <v/>
      </c>
    </row>
    <row r="256" spans="1:43" x14ac:dyDescent="0.2">
      <c r="A256" s="120" t="str">
        <f>IF(ISTEXT(Data!A256),Data!A256,"")</f>
        <v/>
      </c>
      <c r="B256" s="250">
        <f>IF(ISREF(Data!B256),Data!B256,"")</f>
        <v>35264</v>
      </c>
      <c r="C256" s="244">
        <v>0.27083333333333298</v>
      </c>
      <c r="D256" s="250">
        <f>IF(ISREF(Data!D256),Data!D256,"")</f>
        <v>35265</v>
      </c>
      <c r="E256" s="244">
        <v>0.27083333333333298</v>
      </c>
      <c r="F256" s="245" t="str">
        <f>IF(ISTEXT(Data!G256),Data!G256,"")</f>
        <v>No Precipitation Occurred</v>
      </c>
      <c r="G256" s="247" t="str">
        <f>IF(ISTEXT(Data!H256),Data!H256,"")</f>
        <v/>
      </c>
      <c r="H256" s="246" t="str">
        <f>IF(ISTEXT(Data!I256),Data!I256,"")</f>
        <v/>
      </c>
      <c r="I256" s="248" t="str">
        <f>IF(ISTEXT(Data!J256),Data!J256,"")</f>
        <v/>
      </c>
      <c r="J256" s="273">
        <f>IF(ISNUMBER(Data!K256),Data!K256,-9999.9)</f>
        <v>-9999.9</v>
      </c>
      <c r="K256" s="242" t="str">
        <f>IF(ISTEXT(Data!L256),Data!L256,"")</f>
        <v>M1</v>
      </c>
      <c r="L256" s="285">
        <f>IF(ISNUMBER(Data!N256),Data!N256,-9999.9)</f>
        <v>-9999.9</v>
      </c>
      <c r="M256" s="243" t="str">
        <f>IF(ISTEXT(Data!O256),Data!O256,"")</f>
        <v>M1</v>
      </c>
      <c r="N256" s="278">
        <f>IF(ISNUMBER(Data!P256),Data!P256,-9999.9)</f>
        <v>-9999.9</v>
      </c>
      <c r="O256" s="242" t="str">
        <f>IF(ISTEXT(Data!Q256),Data!Q256,"")</f>
        <v>M1</v>
      </c>
      <c r="P256" s="277">
        <f>IF(ISNUMBER(Data!R256),Data!R256,-9999.9)</f>
        <v>-9999.9</v>
      </c>
      <c r="Q256" s="243" t="str">
        <f>IF(ISTEXT(Data!S256),Data!S256,"")</f>
        <v>M1</v>
      </c>
      <c r="R256" s="278">
        <v>-9999.9</v>
      </c>
      <c r="S256" s="262" t="s">
        <v>117</v>
      </c>
      <c r="T256" s="277">
        <f>IF((Data!X256&gt;0),Data!X256*96.062/32.064,-9999.9)</f>
        <v>-9999.9</v>
      </c>
      <c r="U256" s="243" t="str">
        <f>IF(ISTEXT(Data!Y256),Data!Y256,"")</f>
        <v>M1</v>
      </c>
      <c r="V256" s="277">
        <f>IF((Data!AB256&gt;T697),Data!AB256*18.039/14.0067,-9999.9)</f>
        <v>-9999.9</v>
      </c>
      <c r="W256" s="242" t="str">
        <f>IF(ISTEXT(Data!AC256),Data!AC256,"")</f>
        <v>M1</v>
      </c>
      <c r="X256" s="277">
        <f>IF((Data!V256&gt;0),(Data!V256*62.005/14.0067),-9999.9)</f>
        <v>-9999.9</v>
      </c>
      <c r="Y256" s="243" t="str">
        <f>IF(ISTEXT(Data!W256),Data!W256,"")</f>
        <v>M1</v>
      </c>
      <c r="Z256" s="278">
        <f>IF(ISNUMBER(Data!T256),Data!T256,-9999.9)</f>
        <v>-9999.9</v>
      </c>
      <c r="AA256" s="242" t="str">
        <f>IF(ISTEXT(Data!U256),Data!U256,"")</f>
        <v>M1</v>
      </c>
      <c r="AB256" s="277">
        <f>IF(ISNUMBER(Data!AH256),Data!AH256,-9999.9)</f>
        <v>-9999.9</v>
      </c>
      <c r="AC256" s="243" t="str">
        <f>IF(ISTEXT(Data!AI256),Data!AI256,"")</f>
        <v>M1</v>
      </c>
      <c r="AD256" s="278">
        <f>IF(ISNUMBER(Data!AD256),Data!AD256,-9999.9)</f>
        <v>-9999.9</v>
      </c>
      <c r="AE256" s="242" t="str">
        <f>IF(ISTEXT(Data!AE256),Data!AE256,"")</f>
        <v>M1</v>
      </c>
      <c r="AF256" s="277">
        <f>IF(ISNUMBER(Data!AF256),Data!AF256,-9999.9)</f>
        <v>-9999.9</v>
      </c>
      <c r="AG256" s="243" t="str">
        <f>IF(ISTEXT(Data!AG256),Data!AG256,"")</f>
        <v>M1</v>
      </c>
      <c r="AH256" s="278">
        <f>IF(ISNUMBER(Data!Z256),Data!Z256,-9999.9)</f>
        <v>-9999.9</v>
      </c>
      <c r="AI256" s="242" t="str">
        <f>IF(ISTEXT(Data!AA256),Data!AA256,"")</f>
        <v>M1</v>
      </c>
      <c r="AJ256" s="277">
        <v>-9999.9</v>
      </c>
      <c r="AK256" s="261" t="s">
        <v>117</v>
      </c>
      <c r="AL256" s="267" t="str">
        <f>IF(ISTEXT(Data!AJ256),Data!AJ256,"")</f>
        <v/>
      </c>
      <c r="AM256" s="267" t="str">
        <f>IF(ISTEXT(Data!AK256),Data!AK256,"")</f>
        <v/>
      </c>
      <c r="AN256" s="267" t="str">
        <f>IF(ISTEXT(Data!AL256),Data!AL256,"")</f>
        <v/>
      </c>
      <c r="AO256" s="267" t="str">
        <f>IF(ISTEXT(Data!AM256),Data!AM256,"")</f>
        <v/>
      </c>
      <c r="AP256" s="267" t="str">
        <f>IF(ISTEXT(Data!AN256),Data!AN256,"")</f>
        <v/>
      </c>
      <c r="AQ256" s="267" t="str">
        <f>IF(ISTEXT(Data!AO256),Data!AO256,"")</f>
        <v/>
      </c>
    </row>
    <row r="257" spans="1:43" x14ac:dyDescent="0.2">
      <c r="A257" s="120" t="str">
        <f>IF(ISTEXT(Data!A257),Data!A257,"")</f>
        <v/>
      </c>
      <c r="B257" s="250">
        <f>IF(ISREF(Data!B257),Data!B257,"")</f>
        <v>35265</v>
      </c>
      <c r="C257" s="244">
        <v>0.27083333333333298</v>
      </c>
      <c r="D257" s="250">
        <f>IF(ISREF(Data!D257),Data!D257,"")</f>
        <v>35266</v>
      </c>
      <c r="E257" s="244">
        <v>0.27083333333333298</v>
      </c>
      <c r="F257" s="245" t="str">
        <f>IF(ISTEXT(Data!G257),Data!G257,"")</f>
        <v>No Precipitation Occurred</v>
      </c>
      <c r="G257" s="247" t="str">
        <f>IF(ISTEXT(Data!H257),Data!H257,"")</f>
        <v/>
      </c>
      <c r="H257" s="246" t="str">
        <f>IF(ISTEXT(Data!I257),Data!I257,"")</f>
        <v/>
      </c>
      <c r="I257" s="248" t="str">
        <f>IF(ISTEXT(Data!J257),Data!J257,"")</f>
        <v/>
      </c>
      <c r="J257" s="273">
        <f>IF(ISNUMBER(Data!K257),Data!K257,-9999.9)</f>
        <v>-9999.9</v>
      </c>
      <c r="K257" s="242" t="str">
        <f>IF(ISTEXT(Data!L257),Data!L257,"")</f>
        <v>M1</v>
      </c>
      <c r="L257" s="285">
        <f>IF(ISNUMBER(Data!N257),Data!N257,-9999.9)</f>
        <v>-9999.9</v>
      </c>
      <c r="M257" s="243" t="str">
        <f>IF(ISTEXT(Data!O257),Data!O257,"")</f>
        <v>M1</v>
      </c>
      <c r="N257" s="278">
        <f>IF(ISNUMBER(Data!P257),Data!P257,-9999.9)</f>
        <v>-9999.9</v>
      </c>
      <c r="O257" s="242" t="str">
        <f>IF(ISTEXT(Data!Q257),Data!Q257,"")</f>
        <v>M1</v>
      </c>
      <c r="P257" s="277">
        <f>IF(ISNUMBER(Data!R257),Data!R257,-9999.9)</f>
        <v>-9999.9</v>
      </c>
      <c r="Q257" s="243" t="str">
        <f>IF(ISTEXT(Data!S257),Data!S257,"")</f>
        <v>M1</v>
      </c>
      <c r="R257" s="278">
        <v>-9999.9</v>
      </c>
      <c r="S257" s="262" t="s">
        <v>117</v>
      </c>
      <c r="T257" s="277">
        <f>IF((Data!X257&gt;0),Data!X257*96.062/32.064,-9999.9)</f>
        <v>-9999.9</v>
      </c>
      <c r="U257" s="243" t="str">
        <f>IF(ISTEXT(Data!Y257),Data!Y257,"")</f>
        <v>M1</v>
      </c>
      <c r="V257" s="277">
        <f>IF((Data!AB257&gt;T698),Data!AB257*18.039/14.0067,-9999.9)</f>
        <v>-9999.9</v>
      </c>
      <c r="W257" s="242" t="str">
        <f>IF(ISTEXT(Data!AC257),Data!AC257,"")</f>
        <v>M1</v>
      </c>
      <c r="X257" s="277">
        <f>IF((Data!V257&gt;0),(Data!V257*62.005/14.0067),-9999.9)</f>
        <v>-9999.9</v>
      </c>
      <c r="Y257" s="243" t="str">
        <f>IF(ISTEXT(Data!W257),Data!W257,"")</f>
        <v>M1</v>
      </c>
      <c r="Z257" s="278">
        <f>IF(ISNUMBER(Data!T257),Data!T257,-9999.9)</f>
        <v>-9999.9</v>
      </c>
      <c r="AA257" s="242" t="str">
        <f>IF(ISTEXT(Data!U257),Data!U257,"")</f>
        <v>M1</v>
      </c>
      <c r="AB257" s="277">
        <f>IF(ISNUMBER(Data!AH257),Data!AH257,-9999.9)</f>
        <v>-9999.9</v>
      </c>
      <c r="AC257" s="243" t="str">
        <f>IF(ISTEXT(Data!AI257),Data!AI257,"")</f>
        <v>M1</v>
      </c>
      <c r="AD257" s="278">
        <f>IF(ISNUMBER(Data!AD257),Data!AD257,-9999.9)</f>
        <v>-9999.9</v>
      </c>
      <c r="AE257" s="242" t="str">
        <f>IF(ISTEXT(Data!AE257),Data!AE257,"")</f>
        <v>M1</v>
      </c>
      <c r="AF257" s="277">
        <f>IF(ISNUMBER(Data!AF257),Data!AF257,-9999.9)</f>
        <v>-9999.9</v>
      </c>
      <c r="AG257" s="243" t="str">
        <f>IF(ISTEXT(Data!AG257),Data!AG257,"")</f>
        <v>M1</v>
      </c>
      <c r="AH257" s="278">
        <f>IF(ISNUMBER(Data!Z257),Data!Z257,-9999.9)</f>
        <v>-9999.9</v>
      </c>
      <c r="AI257" s="242" t="str">
        <f>IF(ISTEXT(Data!AA257),Data!AA257,"")</f>
        <v>M1</v>
      </c>
      <c r="AJ257" s="277">
        <v>-9999.9</v>
      </c>
      <c r="AK257" s="261" t="s">
        <v>117</v>
      </c>
      <c r="AL257" s="267" t="str">
        <f>IF(ISTEXT(Data!AJ257),Data!AJ257,"")</f>
        <v/>
      </c>
      <c r="AM257" s="267" t="str">
        <f>IF(ISTEXT(Data!AK257),Data!AK257,"")</f>
        <v/>
      </c>
      <c r="AN257" s="267" t="str">
        <f>IF(ISTEXT(Data!AL257),Data!AL257,"")</f>
        <v/>
      </c>
      <c r="AO257" s="267" t="str">
        <f>IF(ISTEXT(Data!AM257),Data!AM257,"")</f>
        <v/>
      </c>
      <c r="AP257" s="267" t="str">
        <f>IF(ISTEXT(Data!AN257),Data!AN257,"")</f>
        <v/>
      </c>
      <c r="AQ257" s="267" t="str">
        <f>IF(ISTEXT(Data!AO257),Data!AO257,"")</f>
        <v/>
      </c>
    </row>
    <row r="258" spans="1:43" x14ac:dyDescent="0.2">
      <c r="A258" s="120" t="str">
        <f>IF(ISTEXT(Data!A258),Data!A258,"")</f>
        <v/>
      </c>
      <c r="B258" s="250">
        <f>IF(ISREF(Data!B258),Data!B258,"")</f>
        <v>35266</v>
      </c>
      <c r="C258" s="244">
        <v>0.27083333333333298</v>
      </c>
      <c r="D258" s="250">
        <f>IF(ISREF(Data!D258),Data!D258,"")</f>
        <v>35267</v>
      </c>
      <c r="E258" s="244">
        <v>0.27083333333333298</v>
      </c>
      <c r="F258" s="245" t="str">
        <f>IF(ISTEXT(Data!G258),Data!G258,"")</f>
        <v>No Precipitation Occurred</v>
      </c>
      <c r="G258" s="247" t="str">
        <f>IF(ISTEXT(Data!H258),Data!H258,"")</f>
        <v/>
      </c>
      <c r="H258" s="246" t="str">
        <f>IF(ISTEXT(Data!I258),Data!I258,"")</f>
        <v/>
      </c>
      <c r="I258" s="248" t="str">
        <f>IF(ISTEXT(Data!J258),Data!J258,"")</f>
        <v/>
      </c>
      <c r="J258" s="273">
        <f>IF(ISNUMBER(Data!K258),Data!K258,-9999.9)</f>
        <v>-9999.9</v>
      </c>
      <c r="K258" s="242" t="str">
        <f>IF(ISTEXT(Data!L258),Data!L258,"")</f>
        <v>M1</v>
      </c>
      <c r="L258" s="285">
        <f>IF(ISNUMBER(Data!N258),Data!N258,-9999.9)</f>
        <v>-9999.9</v>
      </c>
      <c r="M258" s="243" t="str">
        <f>IF(ISTEXT(Data!O258),Data!O258,"")</f>
        <v>M1</v>
      </c>
      <c r="N258" s="278">
        <f>IF(ISNUMBER(Data!P258),Data!P258,-9999.9)</f>
        <v>-9999.9</v>
      </c>
      <c r="O258" s="242" t="str">
        <f>IF(ISTEXT(Data!Q258),Data!Q258,"")</f>
        <v>M1</v>
      </c>
      <c r="P258" s="277">
        <f>IF(ISNUMBER(Data!R258),Data!R258,-9999.9)</f>
        <v>-9999.9</v>
      </c>
      <c r="Q258" s="243" t="str">
        <f>IF(ISTEXT(Data!S258),Data!S258,"")</f>
        <v>M1</v>
      </c>
      <c r="R258" s="278">
        <v>-9999.9</v>
      </c>
      <c r="S258" s="262" t="s">
        <v>117</v>
      </c>
      <c r="T258" s="277">
        <f>IF((Data!X258&gt;0),Data!X258*96.062/32.064,-9999.9)</f>
        <v>-9999.9</v>
      </c>
      <c r="U258" s="243" t="str">
        <f>IF(ISTEXT(Data!Y258),Data!Y258,"")</f>
        <v>M1</v>
      </c>
      <c r="V258" s="277">
        <f>IF((Data!AB258&gt;T699),Data!AB258*18.039/14.0067,-9999.9)</f>
        <v>-9999.9</v>
      </c>
      <c r="W258" s="242" t="str">
        <f>IF(ISTEXT(Data!AC258),Data!AC258,"")</f>
        <v>M1</v>
      </c>
      <c r="X258" s="277">
        <f>IF((Data!V258&gt;0),(Data!V258*62.005/14.0067),-9999.9)</f>
        <v>-9999.9</v>
      </c>
      <c r="Y258" s="243" t="str">
        <f>IF(ISTEXT(Data!W258),Data!W258,"")</f>
        <v>M1</v>
      </c>
      <c r="Z258" s="278">
        <f>IF(ISNUMBER(Data!T258),Data!T258,-9999.9)</f>
        <v>-9999.9</v>
      </c>
      <c r="AA258" s="242" t="str">
        <f>IF(ISTEXT(Data!U258),Data!U258,"")</f>
        <v>M1</v>
      </c>
      <c r="AB258" s="277">
        <f>IF(ISNUMBER(Data!AH258),Data!AH258,-9999.9)</f>
        <v>-9999.9</v>
      </c>
      <c r="AC258" s="243" t="str">
        <f>IF(ISTEXT(Data!AI258),Data!AI258,"")</f>
        <v>M1</v>
      </c>
      <c r="AD258" s="278">
        <f>IF(ISNUMBER(Data!AD258),Data!AD258,-9999.9)</f>
        <v>-9999.9</v>
      </c>
      <c r="AE258" s="242" t="str">
        <f>IF(ISTEXT(Data!AE258),Data!AE258,"")</f>
        <v>M1</v>
      </c>
      <c r="AF258" s="277">
        <f>IF(ISNUMBER(Data!AF258),Data!AF258,-9999.9)</f>
        <v>-9999.9</v>
      </c>
      <c r="AG258" s="243" t="str">
        <f>IF(ISTEXT(Data!AG258),Data!AG258,"")</f>
        <v>M1</v>
      </c>
      <c r="AH258" s="278">
        <f>IF(ISNUMBER(Data!Z258),Data!Z258,-9999.9)</f>
        <v>-9999.9</v>
      </c>
      <c r="AI258" s="242" t="str">
        <f>IF(ISTEXT(Data!AA258),Data!AA258,"")</f>
        <v>M1</v>
      </c>
      <c r="AJ258" s="277">
        <v>-9999.9</v>
      </c>
      <c r="AK258" s="261" t="s">
        <v>117</v>
      </c>
      <c r="AL258" s="267" t="str">
        <f>IF(ISTEXT(Data!AJ258),Data!AJ258,"")</f>
        <v/>
      </c>
      <c r="AM258" s="267" t="str">
        <f>IF(ISTEXT(Data!AK258),Data!AK258,"")</f>
        <v/>
      </c>
      <c r="AN258" s="267" t="str">
        <f>IF(ISTEXT(Data!AL258),Data!AL258,"")</f>
        <v/>
      </c>
      <c r="AO258" s="267" t="str">
        <f>IF(ISTEXT(Data!AM258),Data!AM258,"")</f>
        <v/>
      </c>
      <c r="AP258" s="267" t="str">
        <f>IF(ISTEXT(Data!AN258),Data!AN258,"")</f>
        <v/>
      </c>
      <c r="AQ258" s="267" t="str">
        <f>IF(ISTEXT(Data!AO258),Data!AO258,"")</f>
        <v/>
      </c>
    </row>
    <row r="259" spans="1:43" x14ac:dyDescent="0.2">
      <c r="A259" s="120" t="str">
        <f>IF(ISTEXT(Data!A259),Data!A259,"")</f>
        <v/>
      </c>
      <c r="B259" s="250">
        <f>IF(ISREF(Data!B259),Data!B259,"")</f>
        <v>35267</v>
      </c>
      <c r="C259" s="244">
        <v>0.27083333333333298</v>
      </c>
      <c r="D259" s="250">
        <f>IF(ISREF(Data!D259),Data!D259,"")</f>
        <v>35268</v>
      </c>
      <c r="E259" s="244">
        <v>0.27083333333333298</v>
      </c>
      <c r="F259" s="245" t="str">
        <f>IF(ISTEXT(Data!G259),Data!G259,"")</f>
        <v>No Precipitation Occurred</v>
      </c>
      <c r="G259" s="247" t="str">
        <f>IF(ISTEXT(Data!H259),Data!H259,"")</f>
        <v/>
      </c>
      <c r="H259" s="246" t="str">
        <f>IF(ISTEXT(Data!I259),Data!I259,"")</f>
        <v/>
      </c>
      <c r="I259" s="248" t="str">
        <f>IF(ISTEXT(Data!J259),Data!J259,"")</f>
        <v/>
      </c>
      <c r="J259" s="273">
        <f>IF(ISNUMBER(Data!K259),Data!K259,-9999.9)</f>
        <v>-9999.9</v>
      </c>
      <c r="K259" s="242" t="str">
        <f>IF(ISTEXT(Data!L259),Data!L259,"")</f>
        <v>M1</v>
      </c>
      <c r="L259" s="285">
        <f>IF(ISNUMBER(Data!N259),Data!N259,-9999.9)</f>
        <v>-9999.9</v>
      </c>
      <c r="M259" s="243" t="str">
        <f>IF(ISTEXT(Data!O259),Data!O259,"")</f>
        <v>M1</v>
      </c>
      <c r="N259" s="278">
        <f>IF(ISNUMBER(Data!P259),Data!P259,-9999.9)</f>
        <v>-9999.9</v>
      </c>
      <c r="O259" s="242" t="str">
        <f>IF(ISTEXT(Data!Q259),Data!Q259,"")</f>
        <v>M1</v>
      </c>
      <c r="P259" s="277">
        <f>IF(ISNUMBER(Data!R259),Data!R259,-9999.9)</f>
        <v>-9999.9</v>
      </c>
      <c r="Q259" s="243" t="str">
        <f>IF(ISTEXT(Data!S259),Data!S259,"")</f>
        <v>M1</v>
      </c>
      <c r="R259" s="278">
        <v>-9999.9</v>
      </c>
      <c r="S259" s="262" t="s">
        <v>117</v>
      </c>
      <c r="T259" s="277">
        <f>IF((Data!X259&gt;0),Data!X259*96.062/32.064,-9999.9)</f>
        <v>-9999.9</v>
      </c>
      <c r="U259" s="243" t="str">
        <f>IF(ISTEXT(Data!Y259),Data!Y259,"")</f>
        <v>M1</v>
      </c>
      <c r="V259" s="277">
        <f>IF((Data!AB259&gt;T700),Data!AB259*18.039/14.0067,-9999.9)</f>
        <v>-9999.9</v>
      </c>
      <c r="W259" s="242" t="str">
        <f>IF(ISTEXT(Data!AC259),Data!AC259,"")</f>
        <v>M1</v>
      </c>
      <c r="X259" s="277">
        <f>IF((Data!V259&gt;0),(Data!V259*62.005/14.0067),-9999.9)</f>
        <v>-9999.9</v>
      </c>
      <c r="Y259" s="243" t="str">
        <f>IF(ISTEXT(Data!W259),Data!W259,"")</f>
        <v>M1</v>
      </c>
      <c r="Z259" s="278">
        <f>IF(ISNUMBER(Data!T259),Data!T259,-9999.9)</f>
        <v>-9999.9</v>
      </c>
      <c r="AA259" s="242" t="str">
        <f>IF(ISTEXT(Data!U259),Data!U259,"")</f>
        <v>M1</v>
      </c>
      <c r="AB259" s="277">
        <f>IF(ISNUMBER(Data!AH259),Data!AH259,-9999.9)</f>
        <v>-9999.9</v>
      </c>
      <c r="AC259" s="243" t="str">
        <f>IF(ISTEXT(Data!AI259),Data!AI259,"")</f>
        <v>M1</v>
      </c>
      <c r="AD259" s="278">
        <f>IF(ISNUMBER(Data!AD259),Data!AD259,-9999.9)</f>
        <v>-9999.9</v>
      </c>
      <c r="AE259" s="242" t="str">
        <f>IF(ISTEXT(Data!AE259),Data!AE259,"")</f>
        <v>M1</v>
      </c>
      <c r="AF259" s="277">
        <f>IF(ISNUMBER(Data!AF259),Data!AF259,-9999.9)</f>
        <v>-9999.9</v>
      </c>
      <c r="AG259" s="243" t="str">
        <f>IF(ISTEXT(Data!AG259),Data!AG259,"")</f>
        <v>M1</v>
      </c>
      <c r="AH259" s="278">
        <f>IF(ISNUMBER(Data!Z259),Data!Z259,-9999.9)</f>
        <v>-9999.9</v>
      </c>
      <c r="AI259" s="242" t="str">
        <f>IF(ISTEXT(Data!AA259),Data!AA259,"")</f>
        <v>M1</v>
      </c>
      <c r="AJ259" s="277">
        <v>-9999.9</v>
      </c>
      <c r="AK259" s="261" t="s">
        <v>117</v>
      </c>
      <c r="AL259" s="267" t="str">
        <f>IF(ISTEXT(Data!AJ259),Data!AJ259,"")</f>
        <v/>
      </c>
      <c r="AM259" s="267" t="str">
        <f>IF(ISTEXT(Data!AK259),Data!AK259,"")</f>
        <v/>
      </c>
      <c r="AN259" s="267" t="str">
        <f>IF(ISTEXT(Data!AL259),Data!AL259,"")</f>
        <v/>
      </c>
      <c r="AO259" s="267" t="str">
        <f>IF(ISTEXT(Data!AM259),Data!AM259,"")</f>
        <v/>
      </c>
      <c r="AP259" s="267" t="str">
        <f>IF(ISTEXT(Data!AN259),Data!AN259,"")</f>
        <v/>
      </c>
      <c r="AQ259" s="267" t="str">
        <f>IF(ISTEXT(Data!AO259),Data!AO259,"")</f>
        <v/>
      </c>
    </row>
    <row r="260" spans="1:43" x14ac:dyDescent="0.2">
      <c r="A260" s="120" t="str">
        <f>IF(ISTEXT(Data!A260),Data!A260,"")</f>
        <v/>
      </c>
      <c r="B260" s="250">
        <f>IF(ISREF(Data!B260),Data!B260,"")</f>
        <v>35268</v>
      </c>
      <c r="C260" s="244">
        <v>0.27083333333333298</v>
      </c>
      <c r="D260" s="250">
        <f>IF(ISREF(Data!D260),Data!D260,"")</f>
        <v>35269</v>
      </c>
      <c r="E260" s="244">
        <v>0.27083333333333298</v>
      </c>
      <c r="F260" s="245" t="str">
        <f>IF(ISTEXT(Data!G260),Data!G260,"")</f>
        <v>No Precipitation Occurred</v>
      </c>
      <c r="G260" s="247" t="str">
        <f>IF(ISTEXT(Data!H260),Data!H260,"")</f>
        <v/>
      </c>
      <c r="H260" s="246" t="str">
        <f>IF(ISTEXT(Data!I260),Data!I260,"")</f>
        <v/>
      </c>
      <c r="I260" s="248" t="str">
        <f>IF(ISTEXT(Data!J260),Data!J260,"")</f>
        <v/>
      </c>
      <c r="J260" s="273">
        <f>IF(ISNUMBER(Data!K260),Data!K260,-9999.9)</f>
        <v>-9999.9</v>
      </c>
      <c r="K260" s="242" t="str">
        <f>IF(ISTEXT(Data!L260),Data!L260,"")</f>
        <v>M1</v>
      </c>
      <c r="L260" s="285">
        <f>IF(ISNUMBER(Data!N260),Data!N260,-9999.9)</f>
        <v>-9999.9</v>
      </c>
      <c r="M260" s="243" t="str">
        <f>IF(ISTEXT(Data!O260),Data!O260,"")</f>
        <v>M1</v>
      </c>
      <c r="N260" s="278">
        <f>IF(ISNUMBER(Data!P260),Data!P260,-9999.9)</f>
        <v>-9999.9</v>
      </c>
      <c r="O260" s="242" t="str">
        <f>IF(ISTEXT(Data!Q260),Data!Q260,"")</f>
        <v>M1</v>
      </c>
      <c r="P260" s="277">
        <f>IF(ISNUMBER(Data!R260),Data!R260,-9999.9)</f>
        <v>-9999.9</v>
      </c>
      <c r="Q260" s="243" t="str">
        <f>IF(ISTEXT(Data!S260),Data!S260,"")</f>
        <v>M1</v>
      </c>
      <c r="R260" s="278">
        <v>-9999.9</v>
      </c>
      <c r="S260" s="262" t="s">
        <v>117</v>
      </c>
      <c r="T260" s="277">
        <f>IF((Data!X260&gt;0),Data!X260*96.062/32.064,-9999.9)</f>
        <v>-9999.9</v>
      </c>
      <c r="U260" s="243" t="str">
        <f>IF(ISTEXT(Data!Y260),Data!Y260,"")</f>
        <v>M1</v>
      </c>
      <c r="V260" s="277">
        <f>IF((Data!AB260&gt;T701),Data!AB260*18.039/14.0067,-9999.9)</f>
        <v>-9999.9</v>
      </c>
      <c r="W260" s="242" t="str">
        <f>IF(ISTEXT(Data!AC260),Data!AC260,"")</f>
        <v>M1</v>
      </c>
      <c r="X260" s="277">
        <f>IF((Data!V260&gt;0),(Data!V260*62.005/14.0067),-9999.9)</f>
        <v>-9999.9</v>
      </c>
      <c r="Y260" s="243" t="str">
        <f>IF(ISTEXT(Data!W260),Data!W260,"")</f>
        <v>M1</v>
      </c>
      <c r="Z260" s="278">
        <f>IF(ISNUMBER(Data!T260),Data!T260,-9999.9)</f>
        <v>-9999.9</v>
      </c>
      <c r="AA260" s="242" t="str">
        <f>IF(ISTEXT(Data!U260),Data!U260,"")</f>
        <v>M1</v>
      </c>
      <c r="AB260" s="277">
        <f>IF(ISNUMBER(Data!AH260),Data!AH260,-9999.9)</f>
        <v>-9999.9</v>
      </c>
      <c r="AC260" s="243" t="str">
        <f>IF(ISTEXT(Data!AI260),Data!AI260,"")</f>
        <v>M1</v>
      </c>
      <c r="AD260" s="278">
        <f>IF(ISNUMBER(Data!AD260),Data!AD260,-9999.9)</f>
        <v>-9999.9</v>
      </c>
      <c r="AE260" s="242" t="str">
        <f>IF(ISTEXT(Data!AE260),Data!AE260,"")</f>
        <v>M1</v>
      </c>
      <c r="AF260" s="277">
        <f>IF(ISNUMBER(Data!AF260),Data!AF260,-9999.9)</f>
        <v>-9999.9</v>
      </c>
      <c r="AG260" s="243" t="str">
        <f>IF(ISTEXT(Data!AG260),Data!AG260,"")</f>
        <v>M1</v>
      </c>
      <c r="AH260" s="278">
        <f>IF(ISNUMBER(Data!Z260),Data!Z260,-9999.9)</f>
        <v>-9999.9</v>
      </c>
      <c r="AI260" s="242" t="str">
        <f>IF(ISTEXT(Data!AA260),Data!AA260,"")</f>
        <v>M1</v>
      </c>
      <c r="AJ260" s="277">
        <v>-9999.9</v>
      </c>
      <c r="AK260" s="261" t="s">
        <v>117</v>
      </c>
      <c r="AL260" s="267" t="str">
        <f>IF(ISTEXT(Data!AJ260),Data!AJ260,"")</f>
        <v/>
      </c>
      <c r="AM260" s="267" t="str">
        <f>IF(ISTEXT(Data!AK260),Data!AK260,"")</f>
        <v/>
      </c>
      <c r="AN260" s="267" t="str">
        <f>IF(ISTEXT(Data!AL260),Data!AL260,"")</f>
        <v/>
      </c>
      <c r="AO260" s="267" t="str">
        <f>IF(ISTEXT(Data!AM260),Data!AM260,"")</f>
        <v/>
      </c>
      <c r="AP260" s="267" t="str">
        <f>IF(ISTEXT(Data!AN260),Data!AN260,"")</f>
        <v/>
      </c>
      <c r="AQ260" s="267" t="str">
        <f>IF(ISTEXT(Data!AO260),Data!AO260,"")</f>
        <v/>
      </c>
    </row>
    <row r="261" spans="1:43" x14ac:dyDescent="0.2">
      <c r="A261" s="120" t="str">
        <f>IF(ISTEXT(Data!A261),Data!A261,"")</f>
        <v>DEU96081</v>
      </c>
      <c r="B261" s="250">
        <f>IF(ISREF(Data!B261),Data!B261,"")</f>
        <v>35269</v>
      </c>
      <c r="C261" s="244">
        <v>0.27083333333333298</v>
      </c>
      <c r="D261" s="250">
        <f>IF(ISREF(Data!D261),Data!D261,"")</f>
        <v>35270</v>
      </c>
      <c r="E261" s="244">
        <v>0.27083333333333298</v>
      </c>
      <c r="F261" s="245" t="str">
        <f>IF(ISTEXT(Data!G261),Data!G261,"")</f>
        <v>Rain</v>
      </c>
      <c r="G261" s="247" t="str">
        <f>IF(ISTEXT(Data!H261),Data!H261,"")</f>
        <v>Clean and Clear</v>
      </c>
      <c r="H261" s="246" t="str">
        <f>IF(ISTEXT(Data!I261),Data!I261,"")</f>
        <v/>
      </c>
      <c r="I261" s="248" t="str">
        <f>IF(ISTEXT(Data!J261),Data!J261,"")</f>
        <v/>
      </c>
      <c r="J261" s="273">
        <f>IF(ISNUMBER(Data!K261),Data!K261,-9999.9)</f>
        <v>3.9</v>
      </c>
      <c r="K261" s="242" t="str">
        <f>IF(ISTEXT(Data!L261),Data!L261,"")</f>
        <v>V0</v>
      </c>
      <c r="L261" s="285">
        <f>IF(ISNUMBER(Data!N261),Data!N261,-9999.9)</f>
        <v>3.9490999999999996</v>
      </c>
      <c r="M261" s="243" t="str">
        <f>IF(ISTEXT(Data!O261),Data!O261,"")</f>
        <v>V0</v>
      </c>
      <c r="N261" s="278">
        <f>IF(ISNUMBER(Data!P261),Data!P261,-9999.9)</f>
        <v>4.87</v>
      </c>
      <c r="O261" s="242" t="str">
        <f>IF(ISTEXT(Data!Q261),Data!Q261,"")</f>
        <v>V0</v>
      </c>
      <c r="P261" s="277">
        <f>IF(ISNUMBER(Data!R261),Data!R261,-9999.9)</f>
        <v>34.299999999999997</v>
      </c>
      <c r="Q261" s="243" t="str">
        <f>IF(ISTEXT(Data!S261),Data!S261,"")</f>
        <v>V0</v>
      </c>
      <c r="R261" s="278">
        <v>-9999.9</v>
      </c>
      <c r="S261" s="262" t="s">
        <v>117</v>
      </c>
      <c r="T261" s="277">
        <f>IF((Data!X261&gt;0),Data!X261*96.062/32.064,-9999.9)</f>
        <v>4.16</v>
      </c>
      <c r="U261" s="243" t="str">
        <f>IF(ISTEXT(Data!Y261),Data!Y261,"")</f>
        <v>V0</v>
      </c>
      <c r="V261" s="277">
        <f>IF((Data!AB261&gt;T702),Data!AB261*18.039/14.0067,-9999.9)</f>
        <v>1.472</v>
      </c>
      <c r="W261" s="242" t="str">
        <f>IF(ISTEXT(Data!AC261),Data!AC261,"")</f>
        <v>V0</v>
      </c>
      <c r="X261" s="277">
        <f>IF((Data!V261&gt;0),(Data!V261*62.005/14.0067),-9999.9)</f>
        <v>4.3710000000000004</v>
      </c>
      <c r="Y261" s="243" t="str">
        <f>IF(ISTEXT(Data!W261),Data!W261,"")</f>
        <v>V0</v>
      </c>
      <c r="Z261" s="278">
        <f>IF(ISNUMBER(Data!T261),Data!T261,-9999.9)</f>
        <v>0.39500000000000002</v>
      </c>
      <c r="AA261" s="242" t="str">
        <f>IF(ISTEXT(Data!U261),Data!U261,"")</f>
        <v>V0</v>
      </c>
      <c r="AB261" s="277">
        <f>IF(ISNUMBER(Data!AH261),Data!AH261,-9999.9)</f>
        <v>1.458</v>
      </c>
      <c r="AC261" s="243" t="str">
        <f>IF(ISTEXT(Data!AI261),Data!AI261,"")</f>
        <v>V0</v>
      </c>
      <c r="AD261" s="278">
        <f>IF(ISNUMBER(Data!AD261),Data!AD261,-9999.9)</f>
        <v>0.66200000000000003</v>
      </c>
      <c r="AE261" s="242" t="str">
        <f>IF(ISTEXT(Data!AE261),Data!AE261,"")</f>
        <v>V0</v>
      </c>
      <c r="AF261" s="277">
        <f>IF(ISNUMBER(Data!AF261),Data!AF261,-9999.9)</f>
        <v>0.18</v>
      </c>
      <c r="AG261" s="243" t="str">
        <f>IF(ISTEXT(Data!AG261),Data!AG261,"")</f>
        <v>V0</v>
      </c>
      <c r="AH261" s="278">
        <f>IF(ISNUMBER(Data!Z261),Data!Z261,-9999.9)</f>
        <v>0.23899999999999999</v>
      </c>
      <c r="AI261" s="242" t="str">
        <f>IF(ISTEXT(Data!AA261),Data!AA261,"")</f>
        <v>V0</v>
      </c>
      <c r="AJ261" s="277">
        <v>-9999.9</v>
      </c>
      <c r="AK261" s="261" t="s">
        <v>117</v>
      </c>
      <c r="AL261" s="267" t="str">
        <f>IF(ISTEXT(Data!AJ261),Data!AJ261,"")</f>
        <v/>
      </c>
      <c r="AM261" s="267" t="str">
        <f>IF(ISTEXT(Data!AK261),Data!AK261,"")</f>
        <v/>
      </c>
      <c r="AN261" s="267" t="str">
        <f>IF(ISTEXT(Data!AL261),Data!AL261,"")</f>
        <v/>
      </c>
      <c r="AO261" s="267" t="str">
        <f>IF(ISTEXT(Data!AM261),Data!AM261,"")</f>
        <v/>
      </c>
      <c r="AP261" s="267" t="str">
        <f>IF(ISTEXT(Data!AN261),Data!AN261,"")</f>
        <v/>
      </c>
      <c r="AQ261" s="267" t="str">
        <f>IF(ISTEXT(Data!AO261),Data!AO261,"")</f>
        <v/>
      </c>
    </row>
    <row r="262" spans="1:43" x14ac:dyDescent="0.2">
      <c r="A262" s="120" t="str">
        <f>IF(ISTEXT(Data!A262),Data!A262,"")</f>
        <v>DEU96082</v>
      </c>
      <c r="B262" s="250">
        <f>IF(ISREF(Data!B262),Data!B262,"")</f>
        <v>35270</v>
      </c>
      <c r="C262" s="244">
        <v>0.27083333333333298</v>
      </c>
      <c r="D262" s="250">
        <f>IF(ISREF(Data!D262),Data!D262,"")</f>
        <v>35271</v>
      </c>
      <c r="E262" s="244">
        <v>0.27083333333333298</v>
      </c>
      <c r="F262" s="245" t="str">
        <f>IF(ISTEXT(Data!G262),Data!G262,"")</f>
        <v>Rain</v>
      </c>
      <c r="G262" s="247" t="str">
        <f>IF(ISTEXT(Data!H262),Data!H262,"")</f>
        <v>Clean and Clear</v>
      </c>
      <c r="H262" s="246" t="str">
        <f>IF(ISTEXT(Data!I262),Data!I262,"")</f>
        <v/>
      </c>
      <c r="I262" s="248" t="str">
        <f>IF(ISTEXT(Data!J262),Data!J262,"")</f>
        <v/>
      </c>
      <c r="J262" s="273">
        <f>IF(ISNUMBER(Data!K262),Data!K262,-9999.9)</f>
        <v>2.2000000000000002</v>
      </c>
      <c r="K262" s="242" t="str">
        <f>IF(ISTEXT(Data!L262),Data!L262,"")</f>
        <v>V0</v>
      </c>
      <c r="L262" s="285">
        <f>IF(ISNUMBER(Data!N262),Data!N262,-9999.9)</f>
        <v>2.2447999999999997</v>
      </c>
      <c r="M262" s="243" t="str">
        <f>IF(ISTEXT(Data!O262),Data!O262,"")</f>
        <v>V0</v>
      </c>
      <c r="N262" s="278">
        <f>IF(ISNUMBER(Data!P262),Data!P262,-9999.9)</f>
        <v>6.12</v>
      </c>
      <c r="O262" s="242" t="str">
        <f>IF(ISTEXT(Data!Q262),Data!Q262,"")</f>
        <v>V0</v>
      </c>
      <c r="P262" s="277">
        <f>IF(ISNUMBER(Data!R262),Data!R262,-9999.9)</f>
        <v>34.5</v>
      </c>
      <c r="Q262" s="243" t="str">
        <f>IF(ISTEXT(Data!S262),Data!S262,"")</f>
        <v>V0</v>
      </c>
      <c r="R262" s="278">
        <v>-9999.9</v>
      </c>
      <c r="S262" s="262" t="s">
        <v>117</v>
      </c>
      <c r="T262" s="277">
        <f>IF((Data!X262&gt;0),Data!X262*96.062/32.064,-9999.9)</f>
        <v>3.8250000000000006</v>
      </c>
      <c r="U262" s="243" t="str">
        <f>IF(ISTEXT(Data!Y262),Data!Y262,"")</f>
        <v>V4</v>
      </c>
      <c r="V262" s="277">
        <f>IF((Data!AB262&gt;T703),Data!AB262*18.039/14.0067,-9999.9)</f>
        <v>3.1070000000000002</v>
      </c>
      <c r="W262" s="242" t="str">
        <f>IF(ISTEXT(Data!AC262),Data!AC262,"")</f>
        <v>V4</v>
      </c>
      <c r="X262" s="277">
        <f>IF((Data!V262&gt;0),(Data!V262*62.005/14.0067),-9999.9)</f>
        <v>4.3620000000000001</v>
      </c>
      <c r="Y262" s="243" t="str">
        <f>IF(ISTEXT(Data!W262),Data!W262,"")</f>
        <v>V4</v>
      </c>
      <c r="Z262" s="278">
        <f>IF(ISNUMBER(Data!T262),Data!T262,-9999.9)</f>
        <v>0.43</v>
      </c>
      <c r="AA262" s="242" t="str">
        <f>IF(ISTEXT(Data!U262),Data!U262,"")</f>
        <v>V4</v>
      </c>
      <c r="AB262" s="277">
        <f>IF(ISNUMBER(Data!AH262),Data!AH262,-9999.9)</f>
        <v>1.218</v>
      </c>
      <c r="AC262" s="243" t="str">
        <f>IF(ISTEXT(Data!AI262),Data!AI262,"")</f>
        <v>V4</v>
      </c>
      <c r="AD262" s="278">
        <f>IF(ISNUMBER(Data!AD262),Data!AD262,-9999.9)</f>
        <v>0.72399999999999998</v>
      </c>
      <c r="AE262" s="242" t="str">
        <f>IF(ISTEXT(Data!AE262),Data!AE262,"")</f>
        <v>V4</v>
      </c>
      <c r="AF262" s="277">
        <f>IF(ISNUMBER(Data!AF262),Data!AF262,-9999.9)</f>
        <v>0.09</v>
      </c>
      <c r="AG262" s="243" t="str">
        <f>IF(ISTEXT(Data!AG262),Data!AG262,"")</f>
        <v>V4</v>
      </c>
      <c r="AH262" s="278">
        <f>IF(ISNUMBER(Data!Z262),Data!Z262,-9999.9)</f>
        <v>0.215</v>
      </c>
      <c r="AI262" s="242" t="str">
        <f>IF(ISTEXT(Data!AA262),Data!AA262,"")</f>
        <v>V4</v>
      </c>
      <c r="AJ262" s="277">
        <v>-9999.9</v>
      </c>
      <c r="AK262" s="261" t="s">
        <v>117</v>
      </c>
      <c r="AL262" s="267" t="str">
        <f>IF(ISTEXT(Data!AJ262),Data!AJ262,"")</f>
        <v/>
      </c>
      <c r="AM262" s="267" t="str">
        <f>IF(ISTEXT(Data!AK262),Data!AK262,"")</f>
        <v/>
      </c>
      <c r="AN262" s="267" t="str">
        <f>IF(ISTEXT(Data!AL262),Data!AL262,"")</f>
        <v/>
      </c>
      <c r="AO262" s="267" t="str">
        <f>IF(ISTEXT(Data!AM262),Data!AM262,"")</f>
        <v/>
      </c>
      <c r="AP262" s="267" t="str">
        <f>IF(ISTEXT(Data!AN262),Data!AN262,"")</f>
        <v/>
      </c>
      <c r="AQ262" s="267" t="str">
        <f>IF(ISTEXT(Data!AO262),Data!AO262,"")</f>
        <v/>
      </c>
    </row>
    <row r="263" spans="1:43" x14ac:dyDescent="0.2">
      <c r="A263" s="120" t="str">
        <f>IF(ISTEXT(Data!A263),Data!A263,"")</f>
        <v/>
      </c>
      <c r="B263" s="250">
        <f>IF(ISREF(Data!B263),Data!B263,"")</f>
        <v>35271</v>
      </c>
      <c r="C263" s="244">
        <v>0.27083333333333298</v>
      </c>
      <c r="D263" s="250">
        <f>IF(ISREF(Data!D263),Data!D263,"")</f>
        <v>35272</v>
      </c>
      <c r="E263" s="244">
        <v>0.27083333333333298</v>
      </c>
      <c r="F263" s="245" t="str">
        <f>IF(ISTEXT(Data!G263),Data!G263,"")</f>
        <v>No Precipitation Occurred</v>
      </c>
      <c r="G263" s="247" t="str">
        <f>IF(ISTEXT(Data!H263),Data!H263,"")</f>
        <v/>
      </c>
      <c r="H263" s="246" t="str">
        <f>IF(ISTEXT(Data!I263),Data!I263,"")</f>
        <v/>
      </c>
      <c r="I263" s="248" t="str">
        <f>IF(ISTEXT(Data!J263),Data!J263,"")</f>
        <v/>
      </c>
      <c r="J263" s="273">
        <f>IF(ISNUMBER(Data!K263),Data!K263,-9999.9)</f>
        <v>-9999.9</v>
      </c>
      <c r="K263" s="242" t="str">
        <f>IF(ISTEXT(Data!L263),Data!L263,"")</f>
        <v>M1</v>
      </c>
      <c r="L263" s="285">
        <f>IF(ISNUMBER(Data!N263),Data!N263,-9999.9)</f>
        <v>-9999.9</v>
      </c>
      <c r="M263" s="243" t="str">
        <f>IF(ISTEXT(Data!O263),Data!O263,"")</f>
        <v>M1</v>
      </c>
      <c r="N263" s="278">
        <f>IF(ISNUMBER(Data!P263),Data!P263,-9999.9)</f>
        <v>-9999.9</v>
      </c>
      <c r="O263" s="242" t="str">
        <f>IF(ISTEXT(Data!Q263),Data!Q263,"")</f>
        <v>M1</v>
      </c>
      <c r="P263" s="277">
        <f>IF(ISNUMBER(Data!R263),Data!R263,-9999.9)</f>
        <v>-9999.9</v>
      </c>
      <c r="Q263" s="243" t="str">
        <f>IF(ISTEXT(Data!S263),Data!S263,"")</f>
        <v>M1</v>
      </c>
      <c r="R263" s="278">
        <v>-9999.9</v>
      </c>
      <c r="S263" s="262" t="s">
        <v>117</v>
      </c>
      <c r="T263" s="277">
        <f>IF((Data!X263&gt;0),Data!X263*96.062/32.064,-9999.9)</f>
        <v>-9999.9</v>
      </c>
      <c r="U263" s="243" t="str">
        <f>IF(ISTEXT(Data!Y263),Data!Y263,"")</f>
        <v>M1</v>
      </c>
      <c r="V263" s="277">
        <f>IF((Data!AB263&gt;T704),Data!AB263*18.039/14.0067,-9999.9)</f>
        <v>-9999.9</v>
      </c>
      <c r="W263" s="242" t="str">
        <f>IF(ISTEXT(Data!AC263),Data!AC263,"")</f>
        <v>M1</v>
      </c>
      <c r="X263" s="277">
        <f>IF((Data!V263&gt;0),(Data!V263*62.005/14.0067),-9999.9)</f>
        <v>-9999.9</v>
      </c>
      <c r="Y263" s="243" t="str">
        <f>IF(ISTEXT(Data!W263),Data!W263,"")</f>
        <v>M1</v>
      </c>
      <c r="Z263" s="278">
        <f>IF(ISNUMBER(Data!T263),Data!T263,-9999.9)</f>
        <v>-9999.9</v>
      </c>
      <c r="AA263" s="242" t="str">
        <f>IF(ISTEXT(Data!U263),Data!U263,"")</f>
        <v>M1</v>
      </c>
      <c r="AB263" s="277">
        <f>IF(ISNUMBER(Data!AH263),Data!AH263,-9999.9)</f>
        <v>-9999.9</v>
      </c>
      <c r="AC263" s="243" t="str">
        <f>IF(ISTEXT(Data!AI263),Data!AI263,"")</f>
        <v>M1</v>
      </c>
      <c r="AD263" s="278">
        <f>IF(ISNUMBER(Data!AD263),Data!AD263,-9999.9)</f>
        <v>-9999.9</v>
      </c>
      <c r="AE263" s="242" t="str">
        <f>IF(ISTEXT(Data!AE263),Data!AE263,"")</f>
        <v>M1</v>
      </c>
      <c r="AF263" s="277">
        <f>IF(ISNUMBER(Data!AF263),Data!AF263,-9999.9)</f>
        <v>-9999.9</v>
      </c>
      <c r="AG263" s="243" t="str">
        <f>IF(ISTEXT(Data!AG263),Data!AG263,"")</f>
        <v>M1</v>
      </c>
      <c r="AH263" s="278">
        <f>IF(ISNUMBER(Data!Z263),Data!Z263,-9999.9)</f>
        <v>-9999.9</v>
      </c>
      <c r="AI263" s="242" t="str">
        <f>IF(ISTEXT(Data!AA263),Data!AA263,"")</f>
        <v>M1</v>
      </c>
      <c r="AJ263" s="277">
        <v>-9999.9</v>
      </c>
      <c r="AK263" s="261" t="s">
        <v>117</v>
      </c>
      <c r="AL263" s="267" t="str">
        <f>IF(ISTEXT(Data!AJ263),Data!AJ263,"")</f>
        <v/>
      </c>
      <c r="AM263" s="267" t="str">
        <f>IF(ISTEXT(Data!AK263),Data!AK263,"")</f>
        <v/>
      </c>
      <c r="AN263" s="267" t="str">
        <f>IF(ISTEXT(Data!AL263),Data!AL263,"")</f>
        <v/>
      </c>
      <c r="AO263" s="267" t="str">
        <f>IF(ISTEXT(Data!AM263),Data!AM263,"")</f>
        <v/>
      </c>
      <c r="AP263" s="267" t="str">
        <f>IF(ISTEXT(Data!AN263),Data!AN263,"")</f>
        <v/>
      </c>
      <c r="AQ263" s="267" t="str">
        <f>IF(ISTEXT(Data!AO263),Data!AO263,"")</f>
        <v/>
      </c>
    </row>
    <row r="264" spans="1:43" x14ac:dyDescent="0.2">
      <c r="A264" s="120" t="str">
        <f>IF(ISTEXT(Data!A264),Data!A264,"")</f>
        <v/>
      </c>
      <c r="B264" s="250">
        <f>IF(ISREF(Data!B264),Data!B264,"")</f>
        <v>35272</v>
      </c>
      <c r="C264" s="244">
        <v>0.27083333333333298</v>
      </c>
      <c r="D264" s="250">
        <f>IF(ISREF(Data!D264),Data!D264,"")</f>
        <v>35273</v>
      </c>
      <c r="E264" s="244">
        <v>0.27083333333333298</v>
      </c>
      <c r="F264" s="245" t="str">
        <f>IF(ISTEXT(Data!G264),Data!G264,"")</f>
        <v>No Precipitation Occurred</v>
      </c>
      <c r="G264" s="247" t="str">
        <f>IF(ISTEXT(Data!H264),Data!H264,"")</f>
        <v/>
      </c>
      <c r="H264" s="246" t="str">
        <f>IF(ISTEXT(Data!I264),Data!I264,"")</f>
        <v/>
      </c>
      <c r="I264" s="248" t="str">
        <f>IF(ISTEXT(Data!J264),Data!J264,"")</f>
        <v/>
      </c>
      <c r="J264" s="273">
        <f>IF(ISNUMBER(Data!K264),Data!K264,-9999.9)</f>
        <v>-9999.9</v>
      </c>
      <c r="K264" s="242" t="str">
        <f>IF(ISTEXT(Data!L264),Data!L264,"")</f>
        <v>M1</v>
      </c>
      <c r="L264" s="285">
        <f>IF(ISNUMBER(Data!N264),Data!N264,-9999.9)</f>
        <v>-9999.9</v>
      </c>
      <c r="M264" s="243" t="str">
        <f>IF(ISTEXT(Data!O264),Data!O264,"")</f>
        <v>M1</v>
      </c>
      <c r="N264" s="278">
        <f>IF(ISNUMBER(Data!P264),Data!P264,-9999.9)</f>
        <v>-9999.9</v>
      </c>
      <c r="O264" s="242" t="str">
        <f>IF(ISTEXT(Data!Q264),Data!Q264,"")</f>
        <v>M1</v>
      </c>
      <c r="P264" s="277">
        <f>IF(ISNUMBER(Data!R264),Data!R264,-9999.9)</f>
        <v>-9999.9</v>
      </c>
      <c r="Q264" s="243" t="str">
        <f>IF(ISTEXT(Data!S264),Data!S264,"")</f>
        <v>M1</v>
      </c>
      <c r="R264" s="278">
        <v>-9999.9</v>
      </c>
      <c r="S264" s="262" t="s">
        <v>117</v>
      </c>
      <c r="T264" s="277">
        <f>IF((Data!X264&gt;0),Data!X264*96.062/32.064,-9999.9)</f>
        <v>-9999.9</v>
      </c>
      <c r="U264" s="243" t="str">
        <f>IF(ISTEXT(Data!Y264),Data!Y264,"")</f>
        <v>M1</v>
      </c>
      <c r="V264" s="277">
        <f>IF((Data!AB264&gt;T705),Data!AB264*18.039/14.0067,-9999.9)</f>
        <v>-9999.9</v>
      </c>
      <c r="W264" s="242" t="str">
        <f>IF(ISTEXT(Data!AC264),Data!AC264,"")</f>
        <v>M1</v>
      </c>
      <c r="X264" s="277">
        <f>IF((Data!V264&gt;0),(Data!V264*62.005/14.0067),-9999.9)</f>
        <v>-9999.9</v>
      </c>
      <c r="Y264" s="243" t="str">
        <f>IF(ISTEXT(Data!W264),Data!W264,"")</f>
        <v>M1</v>
      </c>
      <c r="Z264" s="278">
        <f>IF(ISNUMBER(Data!T264),Data!T264,-9999.9)</f>
        <v>-9999.9</v>
      </c>
      <c r="AA264" s="242" t="str">
        <f>IF(ISTEXT(Data!U264),Data!U264,"")</f>
        <v>M1</v>
      </c>
      <c r="AB264" s="277">
        <f>IF(ISNUMBER(Data!AH264),Data!AH264,-9999.9)</f>
        <v>-9999.9</v>
      </c>
      <c r="AC264" s="243" t="str">
        <f>IF(ISTEXT(Data!AI264),Data!AI264,"")</f>
        <v>M1</v>
      </c>
      <c r="AD264" s="278">
        <f>IF(ISNUMBER(Data!AD264),Data!AD264,-9999.9)</f>
        <v>-9999.9</v>
      </c>
      <c r="AE264" s="242" t="str">
        <f>IF(ISTEXT(Data!AE264),Data!AE264,"")</f>
        <v>M1</v>
      </c>
      <c r="AF264" s="277">
        <f>IF(ISNUMBER(Data!AF264),Data!AF264,-9999.9)</f>
        <v>-9999.9</v>
      </c>
      <c r="AG264" s="243" t="str">
        <f>IF(ISTEXT(Data!AG264),Data!AG264,"")</f>
        <v>M1</v>
      </c>
      <c r="AH264" s="278">
        <f>IF(ISNUMBER(Data!Z264),Data!Z264,-9999.9)</f>
        <v>-9999.9</v>
      </c>
      <c r="AI264" s="242" t="str">
        <f>IF(ISTEXT(Data!AA264),Data!AA264,"")</f>
        <v>M1</v>
      </c>
      <c r="AJ264" s="277">
        <v>-9999.9</v>
      </c>
      <c r="AK264" s="261" t="s">
        <v>117</v>
      </c>
      <c r="AL264" s="267" t="str">
        <f>IF(ISTEXT(Data!AJ264),Data!AJ264,"")</f>
        <v/>
      </c>
      <c r="AM264" s="267" t="str">
        <f>IF(ISTEXT(Data!AK264),Data!AK264,"")</f>
        <v/>
      </c>
      <c r="AN264" s="267" t="str">
        <f>IF(ISTEXT(Data!AL264),Data!AL264,"")</f>
        <v/>
      </c>
      <c r="AO264" s="267" t="str">
        <f>IF(ISTEXT(Data!AM264),Data!AM264,"")</f>
        <v/>
      </c>
      <c r="AP264" s="267" t="str">
        <f>IF(ISTEXT(Data!AN264),Data!AN264,"")</f>
        <v/>
      </c>
      <c r="AQ264" s="267" t="str">
        <f>IF(ISTEXT(Data!AO264),Data!AO264,"")</f>
        <v/>
      </c>
    </row>
    <row r="265" spans="1:43" x14ac:dyDescent="0.2">
      <c r="A265" s="120" t="str">
        <f>IF(ISTEXT(Data!A265),Data!A265,"")</f>
        <v>DEU96083</v>
      </c>
      <c r="B265" s="250">
        <f>IF(ISREF(Data!B265),Data!B265,"")</f>
        <v>35273</v>
      </c>
      <c r="C265" s="244">
        <v>0.27083333333333298</v>
      </c>
      <c r="D265" s="250">
        <f>IF(ISREF(Data!D265),Data!D265,"")</f>
        <v>35274</v>
      </c>
      <c r="E265" s="244">
        <v>0.27083333333333298</v>
      </c>
      <c r="F265" s="245" t="str">
        <f>IF(ISTEXT(Data!G265),Data!G265,"")</f>
        <v>Rain</v>
      </c>
      <c r="G265" s="247" t="str">
        <f>IF(ISTEXT(Data!H265),Data!H265,"")</f>
        <v>Clean and Clear</v>
      </c>
      <c r="H265" s="246" t="str">
        <f>IF(ISTEXT(Data!I265),Data!I265,"")</f>
        <v/>
      </c>
      <c r="I265" s="248" t="str">
        <f>IF(ISTEXT(Data!J265),Data!J265,"")</f>
        <v/>
      </c>
      <c r="J265" s="273">
        <f>IF(ISNUMBER(Data!K265),Data!K265,-9999.9)</f>
        <v>2.2999999999999998</v>
      </c>
      <c r="K265" s="242" t="str">
        <f>IF(ISTEXT(Data!L265),Data!L265,"")</f>
        <v>V0</v>
      </c>
      <c r="L265" s="285">
        <f>IF(ISNUMBER(Data!N265),Data!N265,-9999.9)</f>
        <v>2.4012000000000002</v>
      </c>
      <c r="M265" s="243" t="str">
        <f>IF(ISTEXT(Data!O265),Data!O265,"")</f>
        <v>V0</v>
      </c>
      <c r="N265" s="278">
        <f>IF(ISNUMBER(Data!P265),Data!P265,-9999.9)</f>
        <v>6.32</v>
      </c>
      <c r="O265" s="242" t="str">
        <f>IF(ISTEXT(Data!Q265),Data!Q265,"")</f>
        <v>V0</v>
      </c>
      <c r="P265" s="277">
        <f>IF(ISNUMBER(Data!R265),Data!R265,-9999.9)</f>
        <v>19</v>
      </c>
      <c r="Q265" s="243" t="str">
        <f>IF(ISTEXT(Data!S265),Data!S265,"")</f>
        <v>V0</v>
      </c>
      <c r="R265" s="278">
        <v>-9999.9</v>
      </c>
      <c r="S265" s="262" t="s">
        <v>117</v>
      </c>
      <c r="T265" s="277">
        <f>IF((Data!X265&gt;0),Data!X265*96.062/32.064,-9999.9)</f>
        <v>3.3939999999999997</v>
      </c>
      <c r="U265" s="243" t="str">
        <f>IF(ISTEXT(Data!Y265),Data!Y265,"")</f>
        <v>V0</v>
      </c>
      <c r="V265" s="277">
        <f>IF((Data!AB265&gt;T706),Data!AB265*18.039/14.0067,-9999.9)</f>
        <v>1.1220000000000001</v>
      </c>
      <c r="W265" s="242" t="str">
        <f>IF(ISTEXT(Data!AC265),Data!AC265,"")</f>
        <v>V0</v>
      </c>
      <c r="X265" s="277">
        <f>IF((Data!V265&gt;0),(Data!V265*62.005/14.0067),-9999.9)</f>
        <v>2.4990000000000006</v>
      </c>
      <c r="Y265" s="243" t="str">
        <f>IF(ISTEXT(Data!W265),Data!W265,"")</f>
        <v>V0</v>
      </c>
      <c r="Z265" s="278">
        <f>IF(ISNUMBER(Data!T265),Data!T265,-9999.9)</f>
        <v>0.41799999999999998</v>
      </c>
      <c r="AA265" s="242" t="str">
        <f>IF(ISTEXT(Data!U265),Data!U265,"")</f>
        <v>V0</v>
      </c>
      <c r="AB265" s="277">
        <f>IF(ISNUMBER(Data!AH265),Data!AH265,-9999.9)</f>
        <v>1.0429999999999999</v>
      </c>
      <c r="AC265" s="243" t="str">
        <f>IF(ISTEXT(Data!AI265),Data!AI265,"")</f>
        <v>V0</v>
      </c>
      <c r="AD265" s="278">
        <f>IF(ISNUMBER(Data!AD265),Data!AD265,-9999.9)</f>
        <v>0.65400000000000003</v>
      </c>
      <c r="AE265" s="242" t="str">
        <f>IF(ISTEXT(Data!AE265),Data!AE265,"")</f>
        <v>V0</v>
      </c>
      <c r="AF265" s="277">
        <f>IF(ISNUMBER(Data!AF265),Data!AF265,-9999.9)</f>
        <v>0.11899999999999999</v>
      </c>
      <c r="AG265" s="243" t="str">
        <f>IF(ISTEXT(Data!AG265),Data!AG265,"")</f>
        <v>V0</v>
      </c>
      <c r="AH265" s="278">
        <f>IF(ISNUMBER(Data!Z265),Data!Z265,-9999.9)</f>
        <v>0.17899999999999999</v>
      </c>
      <c r="AI265" s="242" t="str">
        <f>IF(ISTEXT(Data!AA265),Data!AA265,"")</f>
        <v>V0</v>
      </c>
      <c r="AJ265" s="277">
        <v>-9999.9</v>
      </c>
      <c r="AK265" s="261" t="s">
        <v>117</v>
      </c>
      <c r="AL265" s="267" t="str">
        <f>IF(ISTEXT(Data!AJ265),Data!AJ265,"")</f>
        <v/>
      </c>
      <c r="AM265" s="267" t="str">
        <f>IF(ISTEXT(Data!AK265),Data!AK265,"")</f>
        <v/>
      </c>
      <c r="AN265" s="267" t="str">
        <f>IF(ISTEXT(Data!AL265),Data!AL265,"")</f>
        <v/>
      </c>
      <c r="AO265" s="267" t="str">
        <f>IF(ISTEXT(Data!AM265),Data!AM265,"")</f>
        <v/>
      </c>
      <c r="AP265" s="267" t="str">
        <f>IF(ISTEXT(Data!AN265),Data!AN265,"")</f>
        <v/>
      </c>
      <c r="AQ265" s="267" t="str">
        <f>IF(ISTEXT(Data!AO265),Data!AO265,"")</f>
        <v/>
      </c>
    </row>
    <row r="266" spans="1:43" x14ac:dyDescent="0.2">
      <c r="A266" s="120" t="str">
        <f>IF(ISTEXT(Data!A266),Data!A266,"")</f>
        <v>DEU96084</v>
      </c>
      <c r="B266" s="250">
        <f>IF(ISREF(Data!B266),Data!B266,"")</f>
        <v>35274</v>
      </c>
      <c r="C266" s="244">
        <v>0.27083333333333298</v>
      </c>
      <c r="D266" s="250">
        <f>IF(ISREF(Data!D266),Data!D266,"")</f>
        <v>35275</v>
      </c>
      <c r="E266" s="244">
        <v>0.27083333333333298</v>
      </c>
      <c r="F266" s="245" t="str">
        <f>IF(ISTEXT(Data!G266),Data!G266,"")</f>
        <v>Rain</v>
      </c>
      <c r="G266" s="247" t="str">
        <f>IF(ISTEXT(Data!H266),Data!H266,"")</f>
        <v/>
      </c>
      <c r="H266" s="246" t="str">
        <f>IF(ISTEXT(Data!I266),Data!I266,"")</f>
        <v/>
      </c>
      <c r="I266" s="248" t="str">
        <f>IF(ISTEXT(Data!J266),Data!J266,"")</f>
        <v/>
      </c>
      <c r="J266" s="273">
        <f>IF(ISNUMBER(Data!K266),Data!K266,-9999.9)</f>
        <v>20.3</v>
      </c>
      <c r="K266" s="242" t="str">
        <f>IF(ISTEXT(Data!L266),Data!L266,"")</f>
        <v>V0</v>
      </c>
      <c r="L266" s="285">
        <f>IF(ISNUMBER(Data!N266),Data!N266,-9999.9)</f>
        <v>20.5459</v>
      </c>
      <c r="M266" s="243" t="str">
        <f>IF(ISTEXT(Data!O266),Data!O266,"")</f>
        <v>V0</v>
      </c>
      <c r="N266" s="278">
        <f>IF(ISNUMBER(Data!P266),Data!P266,-9999.9)</f>
        <v>6.05</v>
      </c>
      <c r="O266" s="242" t="str">
        <f>IF(ISTEXT(Data!Q266),Data!Q266,"")</f>
        <v>V0</v>
      </c>
      <c r="P266" s="277">
        <f>IF(ISNUMBER(Data!R266),Data!R266,-9999.9)</f>
        <v>8</v>
      </c>
      <c r="Q266" s="243" t="str">
        <f>IF(ISTEXT(Data!S266),Data!S266,"")</f>
        <v>V0</v>
      </c>
      <c r="R266" s="278">
        <v>-9999.9</v>
      </c>
      <c r="S266" s="262" t="s">
        <v>117</v>
      </c>
      <c r="T266" s="277">
        <f>IF((Data!X266&gt;0),Data!X266*96.062/32.064,-9999.9)</f>
        <v>0.65</v>
      </c>
      <c r="U266" s="243" t="str">
        <f>IF(ISTEXT(Data!Y266),Data!Y266,"")</f>
        <v>V0</v>
      </c>
      <c r="V266" s="277">
        <f>IF((Data!AB266&gt;T707),Data!AB266*18.039/14.0067,-9999.9)</f>
        <v>0.68</v>
      </c>
      <c r="W266" s="242" t="str">
        <f>IF(ISTEXT(Data!AC266),Data!AC266,"")</f>
        <v>V0</v>
      </c>
      <c r="X266" s="277">
        <f>IF((Data!V266&gt;0),(Data!V266*62.005/14.0067),-9999.9)</f>
        <v>0.59399999999999997</v>
      </c>
      <c r="Y266" s="243" t="str">
        <f>IF(ISTEXT(Data!W266),Data!W266,"")</f>
        <v>V0</v>
      </c>
      <c r="Z266" s="278">
        <f>IF(ISNUMBER(Data!T266),Data!T266,-9999.9)</f>
        <v>6.9000000000000006E-2</v>
      </c>
      <c r="AA266" s="242" t="str">
        <f>IF(ISTEXT(Data!U266),Data!U266,"")</f>
        <v>V0</v>
      </c>
      <c r="AB266" s="277">
        <f>IF(ISNUMBER(Data!AH266),Data!AH266,-9999.9)</f>
        <v>0.17399999999999999</v>
      </c>
      <c r="AC266" s="243" t="str">
        <f>IF(ISTEXT(Data!AI266),Data!AI266,"")</f>
        <v>V0</v>
      </c>
      <c r="AD266" s="278">
        <f>IF(ISNUMBER(Data!AD266),Data!AD266,-9999.9)</f>
        <v>7.9000000000000001E-2</v>
      </c>
      <c r="AE266" s="242" t="str">
        <f>IF(ISTEXT(Data!AE266),Data!AE266,"")</f>
        <v>V0</v>
      </c>
      <c r="AF266" s="277">
        <f>IF(ISNUMBER(Data!AF266),Data!AF266,-9999.9)</f>
        <v>2.4E-2</v>
      </c>
      <c r="AG266" s="243" t="str">
        <f>IF(ISTEXT(Data!AG266),Data!AG266,"")</f>
        <v>V0</v>
      </c>
      <c r="AH266" s="278">
        <f>IF(ISNUMBER(Data!Z266),Data!Z266,-9999.9)</f>
        <v>5.5E-2</v>
      </c>
      <c r="AI266" s="242" t="str">
        <f>IF(ISTEXT(Data!AA266),Data!AA266,"")</f>
        <v>V0</v>
      </c>
      <c r="AJ266" s="277">
        <v>-9999.9</v>
      </c>
      <c r="AK266" s="261" t="s">
        <v>117</v>
      </c>
      <c r="AL266" s="267" t="str">
        <f>IF(ISTEXT(Data!AJ266),Data!AJ266,"")</f>
        <v>coniferous needles</v>
      </c>
      <c r="AM266" s="267" t="str">
        <f>IF(ISTEXT(Data!AK266),Data!AK266,"")</f>
        <v/>
      </c>
      <c r="AN266" s="267" t="str">
        <f>IF(ISTEXT(Data!AL266),Data!AL266,"")</f>
        <v/>
      </c>
      <c r="AO266" s="267" t="str">
        <f>IF(ISTEXT(Data!AM266),Data!AM266,"")</f>
        <v/>
      </c>
      <c r="AP266" s="267" t="str">
        <f>IF(ISTEXT(Data!AN266),Data!AN266,"")</f>
        <v/>
      </c>
      <c r="AQ266" s="267" t="str">
        <f>IF(ISTEXT(Data!AO266),Data!AO266,"")</f>
        <v/>
      </c>
    </row>
    <row r="267" spans="1:43" x14ac:dyDescent="0.2">
      <c r="A267" s="120" t="str">
        <f>IF(ISTEXT(Data!A267),Data!A267,"")</f>
        <v>DEU96085</v>
      </c>
      <c r="B267" s="250">
        <f>IF(ISREF(Data!B267),Data!B267,"")</f>
        <v>35275</v>
      </c>
      <c r="C267" s="244">
        <v>0.27083333333333298</v>
      </c>
      <c r="D267" s="250">
        <f>IF(ISREF(Data!D267),Data!D267,"")</f>
        <v>35276</v>
      </c>
      <c r="E267" s="244">
        <v>0.27083333333333298</v>
      </c>
      <c r="F267" s="245" t="str">
        <f>IF(ISTEXT(Data!G267),Data!G267,"")</f>
        <v>Rain</v>
      </c>
      <c r="G267" s="247" t="str">
        <f>IF(ISTEXT(Data!H267),Data!H267,"")</f>
        <v>Clean and Clear</v>
      </c>
      <c r="H267" s="246" t="str">
        <f>IF(ISTEXT(Data!I267),Data!I267,"")</f>
        <v/>
      </c>
      <c r="I267" s="248" t="str">
        <f>IF(ISTEXT(Data!J267),Data!J267,"")</f>
        <v/>
      </c>
      <c r="J267" s="273">
        <f>IF(ISNUMBER(Data!K267),Data!K267,-9999.9)</f>
        <v>3.7</v>
      </c>
      <c r="K267" s="242" t="str">
        <f>IF(ISTEXT(Data!L267),Data!L267,"")</f>
        <v>V0</v>
      </c>
      <c r="L267" s="285">
        <f>IF(ISNUMBER(Data!N267),Data!N267,-9999.9)</f>
        <v>5.3452000000000002</v>
      </c>
      <c r="M267" s="243" t="str">
        <f>IF(ISTEXT(Data!O267),Data!O267,"")</f>
        <v>V0</v>
      </c>
      <c r="N267" s="278">
        <f>IF(ISNUMBER(Data!P267),Data!P267,-9999.9)</f>
        <v>4.82</v>
      </c>
      <c r="O267" s="242" t="str">
        <f>IF(ISTEXT(Data!Q267),Data!Q267,"")</f>
        <v>V0</v>
      </c>
      <c r="P267" s="277">
        <f>IF(ISNUMBER(Data!R267),Data!R267,-9999.9)</f>
        <v>19.899999999999999</v>
      </c>
      <c r="Q267" s="243" t="str">
        <f>IF(ISTEXT(Data!S267),Data!S267,"")</f>
        <v>V0</v>
      </c>
      <c r="R267" s="278">
        <v>-9999.9</v>
      </c>
      <c r="S267" s="262" t="s">
        <v>117</v>
      </c>
      <c r="T267" s="277">
        <f>IF((Data!X267&gt;0),Data!X267*96.062/32.064,-9999.9)</f>
        <v>1.7399999999999998</v>
      </c>
      <c r="U267" s="243" t="str">
        <f>IF(ISTEXT(Data!Y267),Data!Y267,"")</f>
        <v>V0</v>
      </c>
      <c r="V267" s="277">
        <f>IF((Data!AB267&gt;T708),Data!AB267*18.039/14.0067,-9999.9)</f>
        <v>1.2130000000000001</v>
      </c>
      <c r="W267" s="242" t="str">
        <f>IF(ISTEXT(Data!AC267),Data!AC267,"")</f>
        <v>V0</v>
      </c>
      <c r="X267" s="277">
        <f>IF((Data!V267&gt;0),(Data!V267*62.005/14.0067),-9999.9)</f>
        <v>2.5070000000000001</v>
      </c>
      <c r="Y267" s="243" t="str">
        <f>IF(ISTEXT(Data!W267),Data!W267,"")</f>
        <v>V0</v>
      </c>
      <c r="Z267" s="278">
        <f>IF(ISNUMBER(Data!T267),Data!T267,-9999.9)</f>
        <v>0.121</v>
      </c>
      <c r="AA267" s="242" t="str">
        <f>IF(ISTEXT(Data!U267),Data!U267,"")</f>
        <v>V0</v>
      </c>
      <c r="AB267" s="277">
        <f>IF(ISNUMBER(Data!AH267),Data!AH267,-9999.9)</f>
        <v>0.26800000000000002</v>
      </c>
      <c r="AC267" s="243" t="str">
        <f>IF(ISTEXT(Data!AI267),Data!AI267,"")</f>
        <v>V0</v>
      </c>
      <c r="AD267" s="278">
        <f>IF(ISNUMBER(Data!AD267),Data!AD267,-9999.9)</f>
        <v>0.14299999999999999</v>
      </c>
      <c r="AE267" s="242" t="str">
        <f>IF(ISTEXT(Data!AE267),Data!AE267,"")</f>
        <v>V0</v>
      </c>
      <c r="AF267" s="277">
        <f>IF(ISNUMBER(Data!AF267),Data!AF267,-9999.9)</f>
        <v>2.8000000000000001E-2</v>
      </c>
      <c r="AG267" s="243" t="str">
        <f>IF(ISTEXT(Data!AG267),Data!AG267,"")</f>
        <v>V0</v>
      </c>
      <c r="AH267" s="278">
        <f>IF(ISNUMBER(Data!Z267),Data!Z267,-9999.9)</f>
        <v>4.8000000000000001E-2</v>
      </c>
      <c r="AI267" s="242" t="str">
        <f>IF(ISTEXT(Data!AA267),Data!AA267,"")</f>
        <v>V0</v>
      </c>
      <c r="AJ267" s="277">
        <v>-9999.9</v>
      </c>
      <c r="AK267" s="261" t="s">
        <v>117</v>
      </c>
      <c r="AL267" s="267" t="str">
        <f>IF(ISTEXT(Data!AJ267),Data!AJ267,"")</f>
        <v/>
      </c>
      <c r="AM267" s="267" t="str">
        <f>IF(ISTEXT(Data!AK267),Data!AK267,"")</f>
        <v/>
      </c>
      <c r="AN267" s="267" t="str">
        <f>IF(ISTEXT(Data!AL267),Data!AL267,"")</f>
        <v/>
      </c>
      <c r="AO267" s="267" t="str">
        <f>IF(ISTEXT(Data!AM267),Data!AM267,"")</f>
        <v/>
      </c>
      <c r="AP267" s="267" t="str">
        <f>IF(ISTEXT(Data!AN267),Data!AN267,"")</f>
        <v/>
      </c>
      <c r="AQ267" s="267" t="str">
        <f>IF(ISTEXT(Data!AO267),Data!AO267,"")</f>
        <v/>
      </c>
    </row>
    <row r="268" spans="1:43" x14ac:dyDescent="0.2">
      <c r="A268" s="120" t="str">
        <f>IF(ISTEXT(Data!A268),Data!A268,"")</f>
        <v>DEU96086</v>
      </c>
      <c r="B268" s="250">
        <f>IF(ISREF(Data!B268),Data!B268,"")</f>
        <v>35276</v>
      </c>
      <c r="C268" s="244">
        <v>0.27083333333333298</v>
      </c>
      <c r="D268" s="250">
        <f>IF(ISREF(Data!D268),Data!D268,"")</f>
        <v>35277</v>
      </c>
      <c r="E268" s="244">
        <v>0.27083333333333298</v>
      </c>
      <c r="F268" s="245" t="str">
        <f>IF(ISTEXT(Data!G268),Data!G268,"")</f>
        <v>Rain</v>
      </c>
      <c r="G268" s="247" t="str">
        <f>IF(ISTEXT(Data!H268),Data!H268,"")</f>
        <v>Clean and Clear</v>
      </c>
      <c r="H268" s="246" t="str">
        <f>IF(ISTEXT(Data!I268),Data!I268,"")</f>
        <v/>
      </c>
      <c r="I268" s="248" t="str">
        <f>IF(ISTEXT(Data!J268),Data!J268,"")</f>
        <v/>
      </c>
      <c r="J268" s="273">
        <f>IF(ISNUMBER(Data!K268),Data!K268,-9999.9)</f>
        <v>6.6</v>
      </c>
      <c r="K268" s="242" t="str">
        <f>IF(ISTEXT(Data!L268),Data!L268,"")</f>
        <v>V0</v>
      </c>
      <c r="L268" s="285">
        <f>IF(ISNUMBER(Data!N268),Data!N268,-9999.9)</f>
        <v>5.1680999999999999</v>
      </c>
      <c r="M268" s="243" t="str">
        <f>IF(ISTEXT(Data!O268),Data!O268,"")</f>
        <v>V0</v>
      </c>
      <c r="N268" s="278">
        <f>IF(ISNUMBER(Data!P268),Data!P268,-9999.9)</f>
        <v>5.14</v>
      </c>
      <c r="O268" s="242" t="str">
        <f>IF(ISTEXT(Data!Q268),Data!Q268,"")</f>
        <v>V0</v>
      </c>
      <c r="P268" s="277">
        <f>IF(ISNUMBER(Data!R268),Data!R268,-9999.9)</f>
        <v>10.4</v>
      </c>
      <c r="Q268" s="243" t="str">
        <f>IF(ISTEXT(Data!S268),Data!S268,"")</f>
        <v>V0</v>
      </c>
      <c r="R268" s="278">
        <v>-9999.9</v>
      </c>
      <c r="S268" s="262" t="s">
        <v>117</v>
      </c>
      <c r="T268" s="277">
        <f>IF((Data!X268&gt;0),Data!X268*96.062/32.064,-9999.9)</f>
        <v>0.81299999999999994</v>
      </c>
      <c r="U268" s="243" t="str">
        <f>IF(ISTEXT(Data!Y268),Data!Y268,"")</f>
        <v>V4</v>
      </c>
      <c r="V268" s="277">
        <f>IF((Data!AB268&gt;T709),Data!AB268*18.039/14.0067,-9999.9)</f>
        <v>0.69099999999999995</v>
      </c>
      <c r="W268" s="242" t="str">
        <f>IF(ISTEXT(Data!AC268),Data!AC268,"")</f>
        <v>V4</v>
      </c>
      <c r="X268" s="277">
        <f>IF((Data!V268&gt;0),(Data!V268*62.005/14.0067),-9999.9)</f>
        <v>1.359</v>
      </c>
      <c r="Y268" s="243" t="str">
        <f>IF(ISTEXT(Data!W268),Data!W268,"")</f>
        <v>V4</v>
      </c>
      <c r="Z268" s="278">
        <f>IF(ISNUMBER(Data!T268),Data!T268,-9999.9)</f>
        <v>6.3E-2</v>
      </c>
      <c r="AA268" s="242" t="str">
        <f>IF(ISTEXT(Data!U268),Data!U268,"")</f>
        <v>V4</v>
      </c>
      <c r="AB268" s="277">
        <f>IF(ISNUMBER(Data!AH268),Data!AH268,-9999.9)</f>
        <v>0.17699999999999999</v>
      </c>
      <c r="AC268" s="243" t="str">
        <f>IF(ISTEXT(Data!AI268),Data!AI268,"")</f>
        <v>V4</v>
      </c>
      <c r="AD268" s="278">
        <f>IF(ISNUMBER(Data!AD268),Data!AD268,-9999.9)</f>
        <v>8.5000000000000006E-2</v>
      </c>
      <c r="AE268" s="242" t="str">
        <f>IF(ISTEXT(Data!AE268),Data!AE268,"")</f>
        <v>V4</v>
      </c>
      <c r="AF268" s="277">
        <f>IF(ISNUMBER(Data!AF268),Data!AF268,-9999.9)</f>
        <v>2.3E-2</v>
      </c>
      <c r="AG268" s="243" t="str">
        <f>IF(ISTEXT(Data!AG268),Data!AG268,"")</f>
        <v>V4</v>
      </c>
      <c r="AH268" s="278">
        <f>IF(ISNUMBER(Data!Z268),Data!Z268,-9999.9)</f>
        <v>5.0999999999999997E-2</v>
      </c>
      <c r="AI268" s="242" t="str">
        <f>IF(ISTEXT(Data!AA268),Data!AA268,"")</f>
        <v>V4</v>
      </c>
      <c r="AJ268" s="277">
        <v>-9999.9</v>
      </c>
      <c r="AK268" s="261" t="s">
        <v>117</v>
      </c>
      <c r="AL268" s="267" t="str">
        <f>IF(ISTEXT(Data!AJ268),Data!AJ268,"")</f>
        <v/>
      </c>
      <c r="AM268" s="267" t="str">
        <f>IF(ISTEXT(Data!AK268),Data!AK268,"")</f>
        <v/>
      </c>
      <c r="AN268" s="267" t="str">
        <f>IF(ISTEXT(Data!AL268),Data!AL268,"")</f>
        <v/>
      </c>
      <c r="AO268" s="267" t="str">
        <f>IF(ISTEXT(Data!AM268),Data!AM268,"")</f>
        <v/>
      </c>
      <c r="AP268" s="267" t="str">
        <f>IF(ISTEXT(Data!AN268),Data!AN268,"")</f>
        <v/>
      </c>
      <c r="AQ268" s="267" t="str">
        <f>IF(ISTEXT(Data!AO268),Data!AO268,"")</f>
        <v/>
      </c>
    </row>
    <row r="269" spans="1:43" x14ac:dyDescent="0.2">
      <c r="A269" s="120" t="str">
        <f>IF(ISTEXT(Data!A269),Data!A269,"")</f>
        <v/>
      </c>
      <c r="B269" s="250">
        <f>IF(ISREF(Data!B269),Data!B269,"")</f>
        <v>35277</v>
      </c>
      <c r="C269" s="244">
        <v>0.27083333333333298</v>
      </c>
      <c r="D269" s="250">
        <f>IF(ISREF(Data!D269),Data!D269,"")</f>
        <v>35278</v>
      </c>
      <c r="E269" s="244">
        <v>0.27083333333333298</v>
      </c>
      <c r="F269" s="245" t="str">
        <f>IF(ISTEXT(Data!G269),Data!G269,"")</f>
        <v>No Precipitation Occurred</v>
      </c>
      <c r="G269" s="247" t="str">
        <f>IF(ISTEXT(Data!H269),Data!H269,"")</f>
        <v/>
      </c>
      <c r="H269" s="246" t="str">
        <f>IF(ISTEXT(Data!I269),Data!I269,"")</f>
        <v/>
      </c>
      <c r="I269" s="248" t="str">
        <f>IF(ISTEXT(Data!J269),Data!J269,"")</f>
        <v/>
      </c>
      <c r="J269" s="273">
        <f>IF(ISNUMBER(Data!K269),Data!K269,-9999.9)</f>
        <v>-9999.9</v>
      </c>
      <c r="K269" s="242" t="str">
        <f>IF(ISTEXT(Data!L269),Data!L269,"")</f>
        <v>M1</v>
      </c>
      <c r="L269" s="285">
        <f>IF(ISNUMBER(Data!N269),Data!N269,-9999.9)</f>
        <v>-9999.9</v>
      </c>
      <c r="M269" s="243" t="str">
        <f>IF(ISTEXT(Data!O269),Data!O269,"")</f>
        <v>M1</v>
      </c>
      <c r="N269" s="278">
        <f>IF(ISNUMBER(Data!P269),Data!P269,-9999.9)</f>
        <v>-9999.9</v>
      </c>
      <c r="O269" s="242" t="str">
        <f>IF(ISTEXT(Data!Q269),Data!Q269,"")</f>
        <v>M1</v>
      </c>
      <c r="P269" s="277">
        <f>IF(ISNUMBER(Data!R269),Data!R269,-9999.9)</f>
        <v>-9999.9</v>
      </c>
      <c r="Q269" s="243" t="str">
        <f>IF(ISTEXT(Data!S269),Data!S269,"")</f>
        <v>M1</v>
      </c>
      <c r="R269" s="278">
        <v>-9999.9</v>
      </c>
      <c r="S269" s="262" t="s">
        <v>117</v>
      </c>
      <c r="T269" s="277">
        <f>IF((Data!X269&gt;0),Data!X269*96.062/32.064,-9999.9)</f>
        <v>-9999.9</v>
      </c>
      <c r="U269" s="243" t="str">
        <f>IF(ISTEXT(Data!Y269),Data!Y269,"")</f>
        <v>M1</v>
      </c>
      <c r="V269" s="277">
        <f>IF((Data!AB269&gt;T710),Data!AB269*18.039/14.0067,-9999.9)</f>
        <v>-9999.9</v>
      </c>
      <c r="W269" s="242" t="str">
        <f>IF(ISTEXT(Data!AC269),Data!AC269,"")</f>
        <v>M1</v>
      </c>
      <c r="X269" s="277">
        <f>IF((Data!V269&gt;0),(Data!V269*62.005/14.0067),-9999.9)</f>
        <v>-9999.9</v>
      </c>
      <c r="Y269" s="243" t="str">
        <f>IF(ISTEXT(Data!W269),Data!W269,"")</f>
        <v>M1</v>
      </c>
      <c r="Z269" s="278">
        <f>IF(ISNUMBER(Data!T269),Data!T269,-9999.9)</f>
        <v>-9999.9</v>
      </c>
      <c r="AA269" s="242" t="str">
        <f>IF(ISTEXT(Data!U269),Data!U269,"")</f>
        <v>M1</v>
      </c>
      <c r="AB269" s="277">
        <f>IF(ISNUMBER(Data!AH269),Data!AH269,-9999.9)</f>
        <v>-9999.9</v>
      </c>
      <c r="AC269" s="243" t="str">
        <f>IF(ISTEXT(Data!AI269),Data!AI269,"")</f>
        <v>M1</v>
      </c>
      <c r="AD269" s="278">
        <f>IF(ISNUMBER(Data!AD269),Data!AD269,-9999.9)</f>
        <v>-9999.9</v>
      </c>
      <c r="AE269" s="242" t="str">
        <f>IF(ISTEXT(Data!AE269),Data!AE269,"")</f>
        <v>M1</v>
      </c>
      <c r="AF269" s="277">
        <f>IF(ISNUMBER(Data!AF269),Data!AF269,-9999.9)</f>
        <v>-9999.9</v>
      </c>
      <c r="AG269" s="243" t="str">
        <f>IF(ISTEXT(Data!AG269),Data!AG269,"")</f>
        <v>M1</v>
      </c>
      <c r="AH269" s="278">
        <f>IF(ISNUMBER(Data!Z269),Data!Z269,-9999.9)</f>
        <v>-9999.9</v>
      </c>
      <c r="AI269" s="242" t="str">
        <f>IF(ISTEXT(Data!AA269),Data!AA269,"")</f>
        <v>M1</v>
      </c>
      <c r="AJ269" s="277">
        <v>-9999.9</v>
      </c>
      <c r="AK269" s="261" t="s">
        <v>117</v>
      </c>
      <c r="AL269" s="267" t="str">
        <f>IF(ISTEXT(Data!AJ269),Data!AJ269,"")</f>
        <v/>
      </c>
      <c r="AM269" s="267" t="str">
        <f>IF(ISTEXT(Data!AK269),Data!AK269,"")</f>
        <v/>
      </c>
      <c r="AN269" s="267" t="str">
        <f>IF(ISTEXT(Data!AL269),Data!AL269,"")</f>
        <v/>
      </c>
      <c r="AO269" s="267" t="str">
        <f>IF(ISTEXT(Data!AM269),Data!AM269,"")</f>
        <v/>
      </c>
      <c r="AP269" s="267" t="str">
        <f>IF(ISTEXT(Data!AN269),Data!AN269,"")</f>
        <v/>
      </c>
      <c r="AQ269" s="267" t="str">
        <f>IF(ISTEXT(Data!AO269),Data!AO269,"")</f>
        <v/>
      </c>
    </row>
    <row r="270" spans="1:43" x14ac:dyDescent="0.2">
      <c r="A270" s="120" t="str">
        <f>IF(ISTEXT(Data!A270),Data!A270,"")</f>
        <v>DEU96087</v>
      </c>
      <c r="B270" s="250">
        <f>IF(ISREF(Data!B270),Data!B270,"")</f>
        <v>35278</v>
      </c>
      <c r="C270" s="244">
        <v>0.27083333333333298</v>
      </c>
      <c r="D270" s="250">
        <f>IF(ISREF(Data!D270),Data!D270,"")</f>
        <v>35279</v>
      </c>
      <c r="E270" s="244">
        <v>0.27083333333333298</v>
      </c>
      <c r="F270" s="245" t="str">
        <f>IF(ISTEXT(Data!G270),Data!G270,"")</f>
        <v>Rain</v>
      </c>
      <c r="G270" s="247" t="str">
        <f>IF(ISTEXT(Data!H270),Data!H270,"")</f>
        <v>Clean and Clear</v>
      </c>
      <c r="H270" s="246" t="str">
        <f>IF(ISTEXT(Data!I270),Data!I270,"")</f>
        <v/>
      </c>
      <c r="I270" s="248" t="str">
        <f>IF(ISTEXT(Data!J270),Data!J270,"")</f>
        <v/>
      </c>
      <c r="J270" s="273">
        <f>IF(ISNUMBER(Data!K270),Data!K270,-9999.9)</f>
        <v>4.0999999999999996</v>
      </c>
      <c r="K270" s="242" t="str">
        <f>IF(ISTEXT(Data!L270),Data!L270,"")</f>
        <v>V0</v>
      </c>
      <c r="L270" s="285">
        <f>IF(ISNUMBER(Data!N270),Data!N270,-9999.9)</f>
        <v>4.2734000000000005</v>
      </c>
      <c r="M270" s="243" t="str">
        <f>IF(ISTEXT(Data!O270),Data!O270,"")</f>
        <v>V0</v>
      </c>
      <c r="N270" s="278">
        <f>IF(ISNUMBER(Data!P270),Data!P270,-9999.9)</f>
        <v>5.26</v>
      </c>
      <c r="O270" s="242" t="str">
        <f>IF(ISTEXT(Data!Q270),Data!Q270,"")</f>
        <v>V0</v>
      </c>
      <c r="P270" s="277">
        <f>IF(ISNUMBER(Data!R270),Data!R270,-9999.9)</f>
        <v>15.6</v>
      </c>
      <c r="Q270" s="243" t="str">
        <f>IF(ISTEXT(Data!S270),Data!S270,"")</f>
        <v>V0</v>
      </c>
      <c r="R270" s="278">
        <v>-9999.9</v>
      </c>
      <c r="S270" s="262" t="s">
        <v>117</v>
      </c>
      <c r="T270" s="277">
        <f>IF((Data!X270&gt;0),Data!X270*96.062/32.064,-9999.9)</f>
        <v>1.0980000000000001</v>
      </c>
      <c r="U270" s="243" t="str">
        <f>IF(ISTEXT(Data!Y270),Data!Y270,"")</f>
        <v>V4</v>
      </c>
      <c r="V270" s="277">
        <f>IF((Data!AB270&gt;T711),Data!AB270*18.039/14.0067,-9999.9)</f>
        <v>1.1539999999999999</v>
      </c>
      <c r="W270" s="242" t="str">
        <f>IF(ISTEXT(Data!AC270),Data!AC270,"")</f>
        <v>V4</v>
      </c>
      <c r="X270" s="277">
        <f>IF((Data!V270&gt;0),(Data!V270*62.005/14.0067),-9999.9)</f>
        <v>2.6040000000000001</v>
      </c>
      <c r="Y270" s="243" t="str">
        <f>IF(ISTEXT(Data!W270),Data!W270,"")</f>
        <v>V4</v>
      </c>
      <c r="Z270" s="278">
        <f>IF(ISNUMBER(Data!T270),Data!T270,-9999.9)</f>
        <v>0.128</v>
      </c>
      <c r="AA270" s="242" t="str">
        <f>IF(ISTEXT(Data!U270),Data!U270,"")</f>
        <v>V4</v>
      </c>
      <c r="AB270" s="277">
        <f>IF(ISNUMBER(Data!AH270),Data!AH270,-9999.9)</f>
        <v>0.43</v>
      </c>
      <c r="AC270" s="243" t="str">
        <f>IF(ISTEXT(Data!AI270),Data!AI270,"")</f>
        <v>V4</v>
      </c>
      <c r="AD270" s="278">
        <f>IF(ISNUMBER(Data!AD270),Data!AD270,-9999.9)</f>
        <v>0.20100000000000001</v>
      </c>
      <c r="AE270" s="242" t="str">
        <f>IF(ISTEXT(Data!AE270),Data!AE270,"")</f>
        <v>V4</v>
      </c>
      <c r="AF270" s="277">
        <f>IF(ISNUMBER(Data!AF270),Data!AF270,-9999.9)</f>
        <v>5.2999999999999999E-2</v>
      </c>
      <c r="AG270" s="243" t="str">
        <f>IF(ISTEXT(Data!AG270),Data!AG270,"")</f>
        <v>V4</v>
      </c>
      <c r="AH270" s="278">
        <f>IF(ISNUMBER(Data!Z270),Data!Z270,-9999.9)</f>
        <v>5.7000000000000002E-2</v>
      </c>
      <c r="AI270" s="242" t="str">
        <f>IF(ISTEXT(Data!AA270),Data!AA270,"")</f>
        <v>V4</v>
      </c>
      <c r="AJ270" s="277">
        <v>-9999.9</v>
      </c>
      <c r="AK270" s="261" t="s">
        <v>117</v>
      </c>
      <c r="AL270" s="267" t="str">
        <f>IF(ISTEXT(Data!AJ270),Data!AJ270,"")</f>
        <v/>
      </c>
      <c r="AM270" s="267" t="str">
        <f>IF(ISTEXT(Data!AK270),Data!AK270,"")</f>
        <v/>
      </c>
      <c r="AN270" s="267" t="str">
        <f>IF(ISTEXT(Data!AL270),Data!AL270,"")</f>
        <v/>
      </c>
      <c r="AO270" s="267" t="str">
        <f>IF(ISTEXT(Data!AM270),Data!AM270,"")</f>
        <v/>
      </c>
      <c r="AP270" s="267" t="str">
        <f>IF(ISTEXT(Data!AN270),Data!AN270,"")</f>
        <v/>
      </c>
      <c r="AQ270" s="267" t="str">
        <f>IF(ISTEXT(Data!AO270),Data!AO270,"")</f>
        <v/>
      </c>
    </row>
    <row r="271" spans="1:43" x14ac:dyDescent="0.2">
      <c r="A271" s="120" t="str">
        <f>IF(ISTEXT(Data!A271),Data!A271,"")</f>
        <v>DEU96088</v>
      </c>
      <c r="B271" s="250">
        <f>IF(ISREF(Data!B271),Data!B271,"")</f>
        <v>35279</v>
      </c>
      <c r="C271" s="244">
        <v>0.27083333333333298</v>
      </c>
      <c r="D271" s="250">
        <f>IF(ISREF(Data!D271),Data!D271,"")</f>
        <v>35280</v>
      </c>
      <c r="E271" s="244">
        <v>0.27083333333333298</v>
      </c>
      <c r="F271" s="245" t="str">
        <f>IF(ISTEXT(Data!G271),Data!G271,"")</f>
        <v>Rain</v>
      </c>
      <c r="G271" s="247" t="str">
        <f>IF(ISTEXT(Data!H271),Data!H271,"")</f>
        <v>Clean and Clear</v>
      </c>
      <c r="H271" s="246" t="str">
        <f>IF(ISTEXT(Data!I271),Data!I271,"")</f>
        <v/>
      </c>
      <c r="I271" s="248" t="str">
        <f>IF(ISTEXT(Data!J271),Data!J271,"")</f>
        <v/>
      </c>
      <c r="J271" s="273">
        <f>IF(ISNUMBER(Data!K271),Data!K271,-9999.9)</f>
        <v>15.1</v>
      </c>
      <c r="K271" s="242" t="str">
        <f>IF(ISTEXT(Data!L271),Data!L271,"")</f>
        <v>V0</v>
      </c>
      <c r="L271" s="285">
        <f>IF(ISNUMBER(Data!N271),Data!N271,-9999.9)</f>
        <v>15.635399999999999</v>
      </c>
      <c r="M271" s="243" t="str">
        <f>IF(ISTEXT(Data!O271),Data!O271,"")</f>
        <v>V0</v>
      </c>
      <c r="N271" s="278">
        <f>IF(ISNUMBER(Data!P271),Data!P271,-9999.9)</f>
        <v>4.84</v>
      </c>
      <c r="O271" s="242" t="str">
        <f>IF(ISTEXT(Data!Q271),Data!Q271,"")</f>
        <v>V0</v>
      </c>
      <c r="P271" s="277">
        <f>IF(ISNUMBER(Data!R271),Data!R271,-9999.9)</f>
        <v>14.6</v>
      </c>
      <c r="Q271" s="243" t="str">
        <f>IF(ISTEXT(Data!S271),Data!S271,"")</f>
        <v>V0</v>
      </c>
      <c r="R271" s="278">
        <v>-9999.9</v>
      </c>
      <c r="S271" s="262" t="s">
        <v>117</v>
      </c>
      <c r="T271" s="277">
        <f>IF((Data!X271&gt;0),Data!X271*96.062/32.064,-9999.9)</f>
        <v>1.377</v>
      </c>
      <c r="U271" s="243" t="str">
        <f>IF(ISTEXT(Data!Y271),Data!Y271,"")</f>
        <v>V0</v>
      </c>
      <c r="V271" s="277">
        <f>IF((Data!AB271&gt;T712),Data!AB271*18.039/14.0067,-9999.9)</f>
        <v>0.72099999999999997</v>
      </c>
      <c r="W271" s="242" t="str">
        <f>IF(ISTEXT(Data!AC271),Data!AC271,"")</f>
        <v>V0</v>
      </c>
      <c r="X271" s="277">
        <f>IF((Data!V271&gt;0),(Data!V271*62.005/14.0067),-9999.9)</f>
        <v>2.1459999999999999</v>
      </c>
      <c r="Y271" s="243" t="str">
        <f>IF(ISTEXT(Data!W271),Data!W271,"")</f>
        <v>V0</v>
      </c>
      <c r="Z271" s="278">
        <f>IF(ISNUMBER(Data!T271),Data!T271,-9999.9)</f>
        <v>6.7000000000000004E-2</v>
      </c>
      <c r="AA271" s="242" t="str">
        <f>IF(ISTEXT(Data!U271),Data!U271,"")</f>
        <v>V0</v>
      </c>
      <c r="AB271" s="277">
        <f>IF(ISNUMBER(Data!AH271),Data!AH271,-9999.9)</f>
        <v>0.161</v>
      </c>
      <c r="AC271" s="243" t="str">
        <f>IF(ISTEXT(Data!AI271),Data!AI271,"")</f>
        <v>V0</v>
      </c>
      <c r="AD271" s="278">
        <f>IF(ISNUMBER(Data!AD271),Data!AD271,-9999.9)</f>
        <v>7.0999999999999994E-2</v>
      </c>
      <c r="AE271" s="242" t="str">
        <f>IF(ISTEXT(Data!AE271),Data!AE271,"")</f>
        <v>V0</v>
      </c>
      <c r="AF271" s="277">
        <f>IF(ISNUMBER(Data!AF271),Data!AF271,-9999.9)</f>
        <v>2.9000000000000001E-2</v>
      </c>
      <c r="AG271" s="243" t="str">
        <f>IF(ISTEXT(Data!AG271),Data!AG271,"")</f>
        <v>V0</v>
      </c>
      <c r="AH271" s="278">
        <f>IF(ISNUMBER(Data!Z271),Data!Z271,-9999.9)</f>
        <v>5.7000000000000002E-2</v>
      </c>
      <c r="AI271" s="242" t="str">
        <f>IF(ISTEXT(Data!AA271),Data!AA271,"")</f>
        <v>V0</v>
      </c>
      <c r="AJ271" s="277">
        <v>-9999.9</v>
      </c>
      <c r="AK271" s="261" t="s">
        <v>117</v>
      </c>
      <c r="AL271" s="267" t="str">
        <f>IF(ISTEXT(Data!AJ271),Data!AJ271,"")</f>
        <v/>
      </c>
      <c r="AM271" s="267" t="str">
        <f>IF(ISTEXT(Data!AK271),Data!AK271,"")</f>
        <v/>
      </c>
      <c r="AN271" s="267" t="str">
        <f>IF(ISTEXT(Data!AL271),Data!AL271,"")</f>
        <v/>
      </c>
      <c r="AO271" s="267" t="str">
        <f>IF(ISTEXT(Data!AM271),Data!AM271,"")</f>
        <v/>
      </c>
      <c r="AP271" s="267" t="str">
        <f>IF(ISTEXT(Data!AN271),Data!AN271,"")</f>
        <v/>
      </c>
      <c r="AQ271" s="267" t="str">
        <f>IF(ISTEXT(Data!AO271),Data!AO271,"")</f>
        <v/>
      </c>
    </row>
    <row r="272" spans="1:43" x14ac:dyDescent="0.2">
      <c r="A272" s="120" t="str">
        <f>IF(ISTEXT(Data!A272),Data!A272,"")</f>
        <v>DEU96089</v>
      </c>
      <c r="B272" s="250">
        <f>IF(ISREF(Data!B272),Data!B272,"")</f>
        <v>35280</v>
      </c>
      <c r="C272" s="244">
        <v>0.27083333333333298</v>
      </c>
      <c r="D272" s="250">
        <f>IF(ISREF(Data!D272),Data!D272,"")</f>
        <v>35281</v>
      </c>
      <c r="E272" s="244">
        <v>0.27083333333333298</v>
      </c>
      <c r="F272" s="245" t="str">
        <f>IF(ISTEXT(Data!G272),Data!G272,"")</f>
        <v>Rain</v>
      </c>
      <c r="G272" s="247" t="str">
        <f>IF(ISTEXT(Data!H272),Data!H272,"")</f>
        <v>Clean and Clear</v>
      </c>
      <c r="H272" s="246" t="str">
        <f>IF(ISTEXT(Data!I272),Data!I272,"")</f>
        <v/>
      </c>
      <c r="I272" s="248" t="str">
        <f>IF(ISTEXT(Data!J272),Data!J272,"")</f>
        <v/>
      </c>
      <c r="J272" s="273">
        <f>IF(ISNUMBER(Data!K272),Data!K272,-9999.9)</f>
        <v>5</v>
      </c>
      <c r="K272" s="242" t="str">
        <f>IF(ISTEXT(Data!L272),Data!L272,"")</f>
        <v>V0</v>
      </c>
      <c r="L272" s="285">
        <f>IF(ISNUMBER(Data!N272),Data!N272,-9999.9)</f>
        <v>4.5402000000000005</v>
      </c>
      <c r="M272" s="243" t="str">
        <f>IF(ISTEXT(Data!O272),Data!O272,"")</f>
        <v>V0</v>
      </c>
      <c r="N272" s="278">
        <f>IF(ISNUMBER(Data!P272),Data!P272,-9999.9)</f>
        <v>4.46</v>
      </c>
      <c r="O272" s="242" t="str">
        <f>IF(ISTEXT(Data!Q272),Data!Q272,"")</f>
        <v>V0</v>
      </c>
      <c r="P272" s="277">
        <f>IF(ISNUMBER(Data!R272),Data!R272,-9999.9)</f>
        <v>30.2</v>
      </c>
      <c r="Q272" s="243" t="str">
        <f>IF(ISTEXT(Data!S272),Data!S272,"")</f>
        <v>V0</v>
      </c>
      <c r="R272" s="278">
        <v>-9999.9</v>
      </c>
      <c r="S272" s="262" t="s">
        <v>117</v>
      </c>
      <c r="T272" s="277">
        <f>IF((Data!X272&gt;0),Data!X272*96.062/32.064,-9999.9)</f>
        <v>3.1629999999999998</v>
      </c>
      <c r="U272" s="243" t="str">
        <f>IF(ISTEXT(Data!Y272),Data!Y272,"")</f>
        <v>V0</v>
      </c>
      <c r="V272" s="277">
        <f>IF((Data!AB272&gt;T713),Data!AB272*18.039/14.0067,-9999.9)</f>
        <v>1.2910000000000001</v>
      </c>
      <c r="W272" s="242" t="str">
        <f>IF(ISTEXT(Data!AC272),Data!AC272,"")</f>
        <v>V0</v>
      </c>
      <c r="X272" s="277">
        <f>IF((Data!V272&gt;0),(Data!V272*62.005/14.0067),-9999.9)</f>
        <v>3.7080000000000002</v>
      </c>
      <c r="Y272" s="243" t="str">
        <f>IF(ISTEXT(Data!W272),Data!W272,"")</f>
        <v>V0</v>
      </c>
      <c r="Z272" s="278">
        <f>IF(ISNUMBER(Data!T272),Data!T272,-9999.9)</f>
        <v>0.10100000000000001</v>
      </c>
      <c r="AA272" s="242" t="str">
        <f>IF(ISTEXT(Data!U272),Data!U272,"")</f>
        <v>V0</v>
      </c>
      <c r="AB272" s="277">
        <f>IF(ISNUMBER(Data!AH272),Data!AH272,-9999.9)</f>
        <v>0.183</v>
      </c>
      <c r="AC272" s="243" t="str">
        <f>IF(ISTEXT(Data!AI272),Data!AI272,"")</f>
        <v>V0</v>
      </c>
      <c r="AD272" s="278">
        <f>IF(ISNUMBER(Data!AD272),Data!AD272,-9999.9)</f>
        <v>8.4000000000000005E-2</v>
      </c>
      <c r="AE272" s="242" t="str">
        <f>IF(ISTEXT(Data!AE272),Data!AE272,"")</f>
        <v>V0</v>
      </c>
      <c r="AF272" s="277">
        <f>IF(ISNUMBER(Data!AF272),Data!AF272,-9999.9)</f>
        <v>3.2000000000000001E-2</v>
      </c>
      <c r="AG272" s="243" t="str">
        <f>IF(ISTEXT(Data!AG272),Data!AG272,"")</f>
        <v>V0</v>
      </c>
      <c r="AH272" s="278">
        <f>IF(ISNUMBER(Data!Z272),Data!Z272,-9999.9)</f>
        <v>7.8E-2</v>
      </c>
      <c r="AI272" s="242" t="str">
        <f>IF(ISTEXT(Data!AA272),Data!AA272,"")</f>
        <v>V0</v>
      </c>
      <c r="AJ272" s="277">
        <v>-9999.9</v>
      </c>
      <c r="AK272" s="261" t="s">
        <v>117</v>
      </c>
      <c r="AL272" s="267" t="str">
        <f>IF(ISTEXT(Data!AJ272),Data!AJ272,"")</f>
        <v/>
      </c>
      <c r="AM272" s="267" t="str">
        <f>IF(ISTEXT(Data!AK272),Data!AK272,"")</f>
        <v/>
      </c>
      <c r="AN272" s="267" t="str">
        <f>IF(ISTEXT(Data!AL272),Data!AL272,"")</f>
        <v/>
      </c>
      <c r="AO272" s="267" t="str">
        <f>IF(ISTEXT(Data!AM272),Data!AM272,"")</f>
        <v/>
      </c>
      <c r="AP272" s="267" t="str">
        <f>IF(ISTEXT(Data!AN272),Data!AN272,"")</f>
        <v/>
      </c>
      <c r="AQ272" s="267" t="str">
        <f>IF(ISTEXT(Data!AO272),Data!AO272,"")</f>
        <v/>
      </c>
    </row>
    <row r="273" spans="1:43" x14ac:dyDescent="0.2">
      <c r="A273" s="120" t="str">
        <f>IF(ISTEXT(Data!A273),Data!A273,"")</f>
        <v/>
      </c>
      <c r="B273" s="250">
        <f>IF(ISREF(Data!B273),Data!B273,"")</f>
        <v>35281</v>
      </c>
      <c r="C273" s="244">
        <v>0.27083333333333298</v>
      </c>
      <c r="D273" s="250">
        <f>IF(ISREF(Data!D273),Data!D273,"")</f>
        <v>35282</v>
      </c>
      <c r="E273" s="244">
        <v>0.27083333333333298</v>
      </c>
      <c r="F273" s="245" t="str">
        <f>IF(ISTEXT(Data!G273),Data!G273,"")</f>
        <v>No Precipitation Occurred</v>
      </c>
      <c r="G273" s="247" t="str">
        <f>IF(ISTEXT(Data!H273),Data!H273,"")</f>
        <v/>
      </c>
      <c r="H273" s="246" t="str">
        <f>IF(ISTEXT(Data!I273),Data!I273,"")</f>
        <v/>
      </c>
      <c r="I273" s="248" t="str">
        <f>IF(ISTEXT(Data!J273),Data!J273,"")</f>
        <v/>
      </c>
      <c r="J273" s="273">
        <f>IF(ISNUMBER(Data!K273),Data!K273,-9999.9)</f>
        <v>-9999.9</v>
      </c>
      <c r="K273" s="242" t="str">
        <f>IF(ISTEXT(Data!L273),Data!L273,"")</f>
        <v>M1</v>
      </c>
      <c r="L273" s="285">
        <f>IF(ISNUMBER(Data!N273),Data!N273,-9999.9)</f>
        <v>-9999.9</v>
      </c>
      <c r="M273" s="243" t="str">
        <f>IF(ISTEXT(Data!O273),Data!O273,"")</f>
        <v>M1</v>
      </c>
      <c r="N273" s="278">
        <f>IF(ISNUMBER(Data!P273),Data!P273,-9999.9)</f>
        <v>-9999.9</v>
      </c>
      <c r="O273" s="242" t="str">
        <f>IF(ISTEXT(Data!Q273),Data!Q273,"")</f>
        <v>M1</v>
      </c>
      <c r="P273" s="277">
        <f>IF(ISNUMBER(Data!R273),Data!R273,-9999.9)</f>
        <v>-9999.9</v>
      </c>
      <c r="Q273" s="243" t="str">
        <f>IF(ISTEXT(Data!S273),Data!S273,"")</f>
        <v>M1</v>
      </c>
      <c r="R273" s="278">
        <v>-9999.9</v>
      </c>
      <c r="S273" s="262" t="s">
        <v>117</v>
      </c>
      <c r="T273" s="277">
        <f>IF((Data!X273&gt;0),Data!X273*96.062/32.064,-9999.9)</f>
        <v>-9999.9</v>
      </c>
      <c r="U273" s="243" t="str">
        <f>IF(ISTEXT(Data!Y273),Data!Y273,"")</f>
        <v>M1</v>
      </c>
      <c r="V273" s="277">
        <f>IF((Data!AB273&gt;T714),Data!AB273*18.039/14.0067,-9999.9)</f>
        <v>-9999.9</v>
      </c>
      <c r="W273" s="242" t="str">
        <f>IF(ISTEXT(Data!AC273),Data!AC273,"")</f>
        <v>M1</v>
      </c>
      <c r="X273" s="277">
        <f>IF((Data!V273&gt;0),(Data!V273*62.005/14.0067),-9999.9)</f>
        <v>-9999.9</v>
      </c>
      <c r="Y273" s="243" t="str">
        <f>IF(ISTEXT(Data!W273),Data!W273,"")</f>
        <v>M1</v>
      </c>
      <c r="Z273" s="278">
        <f>IF(ISNUMBER(Data!T273),Data!T273,-9999.9)</f>
        <v>-9999.9</v>
      </c>
      <c r="AA273" s="242" t="str">
        <f>IF(ISTEXT(Data!U273),Data!U273,"")</f>
        <v>M1</v>
      </c>
      <c r="AB273" s="277">
        <f>IF(ISNUMBER(Data!AH273),Data!AH273,-9999.9)</f>
        <v>-9999.9</v>
      </c>
      <c r="AC273" s="243" t="str">
        <f>IF(ISTEXT(Data!AI273),Data!AI273,"")</f>
        <v>M1</v>
      </c>
      <c r="AD273" s="278">
        <f>IF(ISNUMBER(Data!AD273),Data!AD273,-9999.9)</f>
        <v>-9999.9</v>
      </c>
      <c r="AE273" s="242" t="str">
        <f>IF(ISTEXT(Data!AE273),Data!AE273,"")</f>
        <v>M1</v>
      </c>
      <c r="AF273" s="277">
        <f>IF(ISNUMBER(Data!AF273),Data!AF273,-9999.9)</f>
        <v>-9999.9</v>
      </c>
      <c r="AG273" s="243" t="str">
        <f>IF(ISTEXT(Data!AG273),Data!AG273,"")</f>
        <v>M1</v>
      </c>
      <c r="AH273" s="278">
        <f>IF(ISNUMBER(Data!Z273),Data!Z273,-9999.9)</f>
        <v>-9999.9</v>
      </c>
      <c r="AI273" s="242" t="str">
        <f>IF(ISTEXT(Data!AA273),Data!AA273,"")</f>
        <v>M1</v>
      </c>
      <c r="AJ273" s="277">
        <v>-9999.9</v>
      </c>
      <c r="AK273" s="261" t="s">
        <v>117</v>
      </c>
      <c r="AL273" s="267" t="str">
        <f>IF(ISTEXT(Data!AJ273),Data!AJ273,"")</f>
        <v/>
      </c>
      <c r="AM273" s="267" t="str">
        <f>IF(ISTEXT(Data!AK273),Data!AK273,"")</f>
        <v/>
      </c>
      <c r="AN273" s="267" t="str">
        <f>IF(ISTEXT(Data!AL273),Data!AL273,"")</f>
        <v/>
      </c>
      <c r="AO273" s="267" t="str">
        <f>IF(ISTEXT(Data!AM273),Data!AM273,"")</f>
        <v/>
      </c>
      <c r="AP273" s="267" t="str">
        <f>IF(ISTEXT(Data!AN273),Data!AN273,"")</f>
        <v/>
      </c>
      <c r="AQ273" s="267" t="str">
        <f>IF(ISTEXT(Data!AO273),Data!AO273,"")</f>
        <v/>
      </c>
    </row>
    <row r="274" spans="1:43" x14ac:dyDescent="0.2">
      <c r="A274" s="120" t="str">
        <f>IF(ISTEXT(Data!A274),Data!A274,"")</f>
        <v/>
      </c>
      <c r="B274" s="250">
        <f>IF(ISREF(Data!B274),Data!B274,"")</f>
        <v>35282</v>
      </c>
      <c r="C274" s="244">
        <v>0.27083333333333298</v>
      </c>
      <c r="D274" s="250">
        <f>IF(ISREF(Data!D274),Data!D274,"")</f>
        <v>35283</v>
      </c>
      <c r="E274" s="244">
        <v>0.27083333333333298</v>
      </c>
      <c r="F274" s="245" t="str">
        <f>IF(ISTEXT(Data!G274),Data!G274,"")</f>
        <v>No Precipitation Occurred</v>
      </c>
      <c r="G274" s="247" t="str">
        <f>IF(ISTEXT(Data!H274),Data!H274,"")</f>
        <v/>
      </c>
      <c r="H274" s="246" t="str">
        <f>IF(ISTEXT(Data!I274),Data!I274,"")</f>
        <v/>
      </c>
      <c r="I274" s="248" t="str">
        <f>IF(ISTEXT(Data!J274),Data!J274,"")</f>
        <v/>
      </c>
      <c r="J274" s="273">
        <f>IF(ISNUMBER(Data!K274),Data!K274,-9999.9)</f>
        <v>-9999.9</v>
      </c>
      <c r="K274" s="242" t="str">
        <f>IF(ISTEXT(Data!L274),Data!L274,"")</f>
        <v>M1</v>
      </c>
      <c r="L274" s="285">
        <f>IF(ISNUMBER(Data!N274),Data!N274,-9999.9)</f>
        <v>-9999.9</v>
      </c>
      <c r="M274" s="243" t="str">
        <f>IF(ISTEXT(Data!O274),Data!O274,"")</f>
        <v>M1</v>
      </c>
      <c r="N274" s="278">
        <f>IF(ISNUMBER(Data!P274),Data!P274,-9999.9)</f>
        <v>-9999.9</v>
      </c>
      <c r="O274" s="242" t="str">
        <f>IF(ISTEXT(Data!Q274),Data!Q274,"")</f>
        <v>M1</v>
      </c>
      <c r="P274" s="277">
        <f>IF(ISNUMBER(Data!R274),Data!R274,-9999.9)</f>
        <v>-9999.9</v>
      </c>
      <c r="Q274" s="243" t="str">
        <f>IF(ISTEXT(Data!S274),Data!S274,"")</f>
        <v>M1</v>
      </c>
      <c r="R274" s="278">
        <v>-9999.9</v>
      </c>
      <c r="S274" s="262" t="s">
        <v>117</v>
      </c>
      <c r="T274" s="277">
        <f>IF((Data!X274&gt;0),Data!X274*96.062/32.064,-9999.9)</f>
        <v>-9999.9</v>
      </c>
      <c r="U274" s="243" t="str">
        <f>IF(ISTEXT(Data!Y274),Data!Y274,"")</f>
        <v>M1</v>
      </c>
      <c r="V274" s="277">
        <f>IF((Data!AB274&gt;T715),Data!AB274*18.039/14.0067,-9999.9)</f>
        <v>-9999.9</v>
      </c>
      <c r="W274" s="242" t="str">
        <f>IF(ISTEXT(Data!AC274),Data!AC274,"")</f>
        <v>M1</v>
      </c>
      <c r="X274" s="277">
        <f>IF((Data!V274&gt;0),(Data!V274*62.005/14.0067),-9999.9)</f>
        <v>-9999.9</v>
      </c>
      <c r="Y274" s="243" t="str">
        <f>IF(ISTEXT(Data!W274),Data!W274,"")</f>
        <v>M1</v>
      </c>
      <c r="Z274" s="278">
        <f>IF(ISNUMBER(Data!T274),Data!T274,-9999.9)</f>
        <v>-9999.9</v>
      </c>
      <c r="AA274" s="242" t="str">
        <f>IF(ISTEXT(Data!U274),Data!U274,"")</f>
        <v>M1</v>
      </c>
      <c r="AB274" s="277">
        <f>IF(ISNUMBER(Data!AH274),Data!AH274,-9999.9)</f>
        <v>-9999.9</v>
      </c>
      <c r="AC274" s="243" t="str">
        <f>IF(ISTEXT(Data!AI274),Data!AI274,"")</f>
        <v>M1</v>
      </c>
      <c r="AD274" s="278">
        <f>IF(ISNUMBER(Data!AD274),Data!AD274,-9999.9)</f>
        <v>-9999.9</v>
      </c>
      <c r="AE274" s="242" t="str">
        <f>IF(ISTEXT(Data!AE274),Data!AE274,"")</f>
        <v>M1</v>
      </c>
      <c r="AF274" s="277">
        <f>IF(ISNUMBER(Data!AF274),Data!AF274,-9999.9)</f>
        <v>-9999.9</v>
      </c>
      <c r="AG274" s="243" t="str">
        <f>IF(ISTEXT(Data!AG274),Data!AG274,"")</f>
        <v>M1</v>
      </c>
      <c r="AH274" s="278">
        <f>IF(ISNUMBER(Data!Z274),Data!Z274,-9999.9)</f>
        <v>-9999.9</v>
      </c>
      <c r="AI274" s="242" t="str">
        <f>IF(ISTEXT(Data!AA274),Data!AA274,"")</f>
        <v>M1</v>
      </c>
      <c r="AJ274" s="277">
        <v>-9999.9</v>
      </c>
      <c r="AK274" s="261" t="s">
        <v>117</v>
      </c>
      <c r="AL274" s="267" t="str">
        <f>IF(ISTEXT(Data!AJ274),Data!AJ274,"")</f>
        <v/>
      </c>
      <c r="AM274" s="267" t="str">
        <f>IF(ISTEXT(Data!AK274),Data!AK274,"")</f>
        <v/>
      </c>
      <c r="AN274" s="267" t="str">
        <f>IF(ISTEXT(Data!AL274),Data!AL274,"")</f>
        <v/>
      </c>
      <c r="AO274" s="267" t="str">
        <f>IF(ISTEXT(Data!AM274),Data!AM274,"")</f>
        <v/>
      </c>
      <c r="AP274" s="267" t="str">
        <f>IF(ISTEXT(Data!AN274),Data!AN274,"")</f>
        <v/>
      </c>
      <c r="AQ274" s="267" t="str">
        <f>IF(ISTEXT(Data!AO274),Data!AO274,"")</f>
        <v/>
      </c>
    </row>
    <row r="275" spans="1:43" x14ac:dyDescent="0.2">
      <c r="A275" s="120" t="str">
        <f>IF(ISTEXT(Data!A275),Data!A275,"")</f>
        <v/>
      </c>
      <c r="B275" s="250">
        <f>IF(ISREF(Data!B275),Data!B275,"")</f>
        <v>35283</v>
      </c>
      <c r="C275" s="244">
        <v>0.27083333333333298</v>
      </c>
      <c r="D275" s="250">
        <f>IF(ISREF(Data!D275),Data!D275,"")</f>
        <v>35284</v>
      </c>
      <c r="E275" s="244">
        <v>0.27083333333333298</v>
      </c>
      <c r="F275" s="245" t="str">
        <f>IF(ISTEXT(Data!G275),Data!G275,"")</f>
        <v>Rain</v>
      </c>
      <c r="G275" s="247" t="str">
        <f>IF(ISTEXT(Data!H275),Data!H275,"")</f>
        <v/>
      </c>
      <c r="H275" s="246" t="str">
        <f>IF(ISTEXT(Data!I275),Data!I275,"")</f>
        <v>Insufficient Quantity</v>
      </c>
      <c r="I275" s="248" t="str">
        <f>IF(ISTEXT(Data!J275),Data!J275,"")</f>
        <v/>
      </c>
      <c r="J275" s="273">
        <f>IF(ISNUMBER(Data!K275),Data!K275,-9999.9)</f>
        <v>0.2</v>
      </c>
      <c r="K275" s="242" t="str">
        <f>IF(ISTEXT(Data!L275),Data!L275,"")</f>
        <v>V0</v>
      </c>
      <c r="L275" s="285">
        <f>IF(ISNUMBER(Data!N275),Data!N275,-9999.9)</f>
        <v>-9999.9</v>
      </c>
      <c r="M275" s="243" t="str">
        <f>IF(ISTEXT(Data!O275),Data!O275,"")</f>
        <v>M1</v>
      </c>
      <c r="N275" s="278">
        <f>IF(ISNUMBER(Data!P275),Data!P275,-9999.9)</f>
        <v>-9999.9</v>
      </c>
      <c r="O275" s="242" t="str">
        <f>IF(ISTEXT(Data!Q275),Data!Q275,"")</f>
        <v>M1</v>
      </c>
      <c r="P275" s="277">
        <f>IF(ISNUMBER(Data!R275),Data!R275,-9999.9)</f>
        <v>-9999.9</v>
      </c>
      <c r="Q275" s="243" t="str">
        <f>IF(ISTEXT(Data!S275),Data!S275,"")</f>
        <v>M1</v>
      </c>
      <c r="R275" s="278">
        <v>-9999.9</v>
      </c>
      <c r="S275" s="262" t="s">
        <v>117</v>
      </c>
      <c r="T275" s="277">
        <f>IF((Data!X275&gt;0),Data!X275*96.062/32.064,-9999.9)</f>
        <v>-9999.9</v>
      </c>
      <c r="U275" s="243" t="str">
        <f>IF(ISTEXT(Data!Y275),Data!Y275,"")</f>
        <v>M1</v>
      </c>
      <c r="V275" s="277">
        <f>IF((Data!AB275&gt;T716),Data!AB275*18.039/14.0067,-9999.9)</f>
        <v>-9999.9</v>
      </c>
      <c r="W275" s="242" t="str">
        <f>IF(ISTEXT(Data!AC275),Data!AC275,"")</f>
        <v>M1</v>
      </c>
      <c r="X275" s="277">
        <f>IF((Data!V275&gt;0),(Data!V275*62.005/14.0067),-9999.9)</f>
        <v>-9999.9</v>
      </c>
      <c r="Y275" s="243" t="str">
        <f>IF(ISTEXT(Data!W275),Data!W275,"")</f>
        <v>M1</v>
      </c>
      <c r="Z275" s="278">
        <f>IF(ISNUMBER(Data!T275),Data!T275,-9999.9)</f>
        <v>-9999.9</v>
      </c>
      <c r="AA275" s="242" t="str">
        <f>IF(ISTEXT(Data!U275),Data!U275,"")</f>
        <v>M1</v>
      </c>
      <c r="AB275" s="277">
        <f>IF(ISNUMBER(Data!AH275),Data!AH275,-9999.9)</f>
        <v>-9999.9</v>
      </c>
      <c r="AC275" s="243" t="str">
        <f>IF(ISTEXT(Data!AI275),Data!AI275,"")</f>
        <v>M1</v>
      </c>
      <c r="AD275" s="278">
        <f>IF(ISNUMBER(Data!AD275),Data!AD275,-9999.9)</f>
        <v>-9999.9</v>
      </c>
      <c r="AE275" s="242" t="str">
        <f>IF(ISTEXT(Data!AE275),Data!AE275,"")</f>
        <v>M1</v>
      </c>
      <c r="AF275" s="277">
        <f>IF(ISNUMBER(Data!AF275),Data!AF275,-9999.9)</f>
        <v>-9999.9</v>
      </c>
      <c r="AG275" s="243" t="str">
        <f>IF(ISTEXT(Data!AG275),Data!AG275,"")</f>
        <v>M1</v>
      </c>
      <c r="AH275" s="278">
        <f>IF(ISNUMBER(Data!Z275),Data!Z275,-9999.9)</f>
        <v>-9999.9</v>
      </c>
      <c r="AI275" s="242" t="str">
        <f>IF(ISTEXT(Data!AA275),Data!AA275,"")</f>
        <v>M1</v>
      </c>
      <c r="AJ275" s="277">
        <v>-9999.9</v>
      </c>
      <c r="AK275" s="261" t="s">
        <v>117</v>
      </c>
      <c r="AL275" s="267" t="str">
        <f>IF(ISTEXT(Data!AJ275),Data!AJ275,"")</f>
        <v/>
      </c>
      <c r="AM275" s="267" t="str">
        <f>IF(ISTEXT(Data!AK275),Data!AK275,"")</f>
        <v/>
      </c>
      <c r="AN275" s="267" t="str">
        <f>IF(ISTEXT(Data!AL275),Data!AL275,"")</f>
        <v/>
      </c>
      <c r="AO275" s="267" t="str">
        <f>IF(ISTEXT(Data!AM275),Data!AM275,"")</f>
        <v/>
      </c>
      <c r="AP275" s="267" t="str">
        <f>IF(ISTEXT(Data!AN275),Data!AN275,"")</f>
        <v/>
      </c>
      <c r="AQ275" s="267" t="str">
        <f>IF(ISTEXT(Data!AO275),Data!AO275,"")</f>
        <v/>
      </c>
    </row>
    <row r="276" spans="1:43" x14ac:dyDescent="0.2">
      <c r="A276" s="120" t="str">
        <f>IF(ISTEXT(Data!A276),Data!A276,"")</f>
        <v>DEU96090</v>
      </c>
      <c r="B276" s="250">
        <f>IF(ISREF(Data!B276),Data!B276,"")</f>
        <v>35284</v>
      </c>
      <c r="C276" s="244">
        <v>0.27083333333333298</v>
      </c>
      <c r="D276" s="250">
        <f>IF(ISREF(Data!D276),Data!D276,"")</f>
        <v>35285</v>
      </c>
      <c r="E276" s="244">
        <v>0.27083333333333298</v>
      </c>
      <c r="F276" s="245" t="str">
        <f>IF(ISTEXT(Data!G276),Data!G276,"")</f>
        <v>Rain</v>
      </c>
      <c r="G276" s="247" t="str">
        <f>IF(ISTEXT(Data!H276),Data!H276,"")</f>
        <v>Clean and Clear</v>
      </c>
      <c r="H276" s="246" t="str">
        <f>IF(ISTEXT(Data!I276),Data!I276,"")</f>
        <v/>
      </c>
      <c r="I276" s="248" t="str">
        <f>IF(ISTEXT(Data!J276),Data!J276,"")</f>
        <v/>
      </c>
      <c r="J276" s="273">
        <f>IF(ISNUMBER(Data!K276),Data!K276,-9999.9)</f>
        <v>9.1999999999999993</v>
      </c>
      <c r="K276" s="242" t="str">
        <f>IF(ISTEXT(Data!L276),Data!L276,"")</f>
        <v>V0</v>
      </c>
      <c r="L276" s="285">
        <f>IF(ISNUMBER(Data!N276),Data!N276,-9999.9)</f>
        <v>9.5128000000000004</v>
      </c>
      <c r="M276" s="243" t="str">
        <f>IF(ISTEXT(Data!O276),Data!O276,"")</f>
        <v>V0</v>
      </c>
      <c r="N276" s="278">
        <f>IF(ISNUMBER(Data!P276),Data!P276,-9999.9)</f>
        <v>6.05</v>
      </c>
      <c r="O276" s="242" t="str">
        <f>IF(ISTEXT(Data!Q276),Data!Q276,"")</f>
        <v>V0</v>
      </c>
      <c r="P276" s="277">
        <f>IF(ISNUMBER(Data!R276),Data!R276,-9999.9)</f>
        <v>7.2</v>
      </c>
      <c r="Q276" s="243" t="str">
        <f>IF(ISTEXT(Data!S276),Data!S276,"")</f>
        <v>V0</v>
      </c>
      <c r="R276" s="278">
        <v>-9999.9</v>
      </c>
      <c r="S276" s="262" t="s">
        <v>117</v>
      </c>
      <c r="T276" s="277">
        <f>IF((Data!X276&gt;0),Data!X276*96.062/32.064,-9999.9)</f>
        <v>0.78599999999999992</v>
      </c>
      <c r="U276" s="243" t="str">
        <f>IF(ISTEXT(Data!Y276),Data!Y276,"")</f>
        <v>V0</v>
      </c>
      <c r="V276" s="277">
        <f>IF((Data!AB276&gt;T717),Data!AB276*18.039/14.0067,-9999.9)</f>
        <v>0.73</v>
      </c>
      <c r="W276" s="242" t="str">
        <f>IF(ISTEXT(Data!AC276),Data!AC276,"")</f>
        <v>V0</v>
      </c>
      <c r="X276" s="277">
        <f>IF((Data!V276&gt;0),(Data!V276*62.005/14.0067),-9999.9)</f>
        <v>1.0880000000000001</v>
      </c>
      <c r="Y276" s="243" t="str">
        <f>IF(ISTEXT(Data!W276),Data!W276,"")</f>
        <v>V0</v>
      </c>
      <c r="Z276" s="278">
        <f>IF(ISNUMBER(Data!T276),Data!T276,-9999.9)</f>
        <v>3.2000000000000001E-2</v>
      </c>
      <c r="AA276" s="242" t="str">
        <f>IF(ISTEXT(Data!U276),Data!U276,"")</f>
        <v>V0</v>
      </c>
      <c r="AB276" s="277">
        <f>IF(ISNUMBER(Data!AH276),Data!AH276,-9999.9)</f>
        <v>9.0999999999999998E-2</v>
      </c>
      <c r="AC276" s="243" t="str">
        <f>IF(ISTEXT(Data!AI276),Data!AI276,"")</f>
        <v>V0</v>
      </c>
      <c r="AD276" s="278">
        <f>IF(ISNUMBER(Data!AD276),Data!AD276,-9999.9)</f>
        <v>0.06</v>
      </c>
      <c r="AE276" s="242" t="str">
        <f>IF(ISTEXT(Data!AE276),Data!AE276,"")</f>
        <v>V0</v>
      </c>
      <c r="AF276" s="277">
        <f>IF(ISNUMBER(Data!AF276),Data!AF276,-9999.9)</f>
        <v>0.02</v>
      </c>
      <c r="AG276" s="243" t="str">
        <f>IF(ISTEXT(Data!AG276),Data!AG276,"")</f>
        <v>V0</v>
      </c>
      <c r="AH276" s="278">
        <f>IF(ISNUMBER(Data!Z276),Data!Z276,-9999.9)</f>
        <v>3.6999999999999998E-2</v>
      </c>
      <c r="AI276" s="242" t="str">
        <f>IF(ISTEXT(Data!AA276),Data!AA276,"")</f>
        <v>V0</v>
      </c>
      <c r="AJ276" s="277">
        <v>-9999.9</v>
      </c>
      <c r="AK276" s="261" t="s">
        <v>117</v>
      </c>
      <c r="AL276" s="267" t="str">
        <f>IF(ISTEXT(Data!AJ276),Data!AJ276,"")</f>
        <v/>
      </c>
      <c r="AM276" s="267" t="str">
        <f>IF(ISTEXT(Data!AK276),Data!AK276,"")</f>
        <v/>
      </c>
      <c r="AN276" s="267" t="str">
        <f>IF(ISTEXT(Data!AL276),Data!AL276,"")</f>
        <v/>
      </c>
      <c r="AO276" s="267" t="str">
        <f>IF(ISTEXT(Data!AM276),Data!AM276,"")</f>
        <v/>
      </c>
      <c r="AP276" s="267" t="str">
        <f>IF(ISTEXT(Data!AN276),Data!AN276,"")</f>
        <v/>
      </c>
      <c r="AQ276" s="267" t="str">
        <f>IF(ISTEXT(Data!AO276),Data!AO276,"")</f>
        <v/>
      </c>
    </row>
    <row r="277" spans="1:43" x14ac:dyDescent="0.2">
      <c r="A277" s="120" t="str">
        <f>IF(ISTEXT(Data!A277),Data!A277,"")</f>
        <v/>
      </c>
      <c r="B277" s="250">
        <f>IF(ISREF(Data!B277),Data!B277,"")</f>
        <v>35285</v>
      </c>
      <c r="C277" s="244">
        <v>0.27083333333333298</v>
      </c>
      <c r="D277" s="250">
        <f>IF(ISREF(Data!D277),Data!D277,"")</f>
        <v>35286</v>
      </c>
      <c r="E277" s="244">
        <v>0.27083333333333298</v>
      </c>
      <c r="F277" s="245" t="str">
        <f>IF(ISTEXT(Data!G277),Data!G277,"")</f>
        <v>Rain</v>
      </c>
      <c r="G277" s="247" t="str">
        <f>IF(ISTEXT(Data!H277),Data!H277,"")</f>
        <v/>
      </c>
      <c r="H277" s="246" t="str">
        <f>IF(ISTEXT(Data!I277),Data!I277,"")</f>
        <v>Insufficient Quantity</v>
      </c>
      <c r="I277" s="248" t="str">
        <f>IF(ISTEXT(Data!J277),Data!J277,"")</f>
        <v/>
      </c>
      <c r="J277" s="273">
        <f>IF(ISNUMBER(Data!K277),Data!K277,-9999.9)</f>
        <v>0.1</v>
      </c>
      <c r="K277" s="242" t="str">
        <f>IF(ISTEXT(Data!L277),Data!L277,"")</f>
        <v>V0</v>
      </c>
      <c r="L277" s="285">
        <f>IF(ISNUMBER(Data!N277),Data!N277,-9999.9)</f>
        <v>-9999.9</v>
      </c>
      <c r="M277" s="243" t="str">
        <f>IF(ISTEXT(Data!O277),Data!O277,"")</f>
        <v>M1</v>
      </c>
      <c r="N277" s="278">
        <f>IF(ISNUMBER(Data!P277),Data!P277,-9999.9)</f>
        <v>-9999.9</v>
      </c>
      <c r="O277" s="242" t="str">
        <f>IF(ISTEXT(Data!Q277),Data!Q277,"")</f>
        <v>M1</v>
      </c>
      <c r="P277" s="277">
        <f>IF(ISNUMBER(Data!R277),Data!R277,-9999.9)</f>
        <v>-9999.9</v>
      </c>
      <c r="Q277" s="243" t="str">
        <f>IF(ISTEXT(Data!S277),Data!S277,"")</f>
        <v>M1</v>
      </c>
      <c r="R277" s="278">
        <v>-9999.9</v>
      </c>
      <c r="S277" s="262" t="s">
        <v>117</v>
      </c>
      <c r="T277" s="277">
        <f>IF((Data!X277&gt;0),Data!X277*96.062/32.064,-9999.9)</f>
        <v>-9999.9</v>
      </c>
      <c r="U277" s="243" t="str">
        <f>IF(ISTEXT(Data!Y277),Data!Y277,"")</f>
        <v>M1</v>
      </c>
      <c r="V277" s="277">
        <f>IF((Data!AB277&gt;T718),Data!AB277*18.039/14.0067,-9999.9)</f>
        <v>-9999.9</v>
      </c>
      <c r="W277" s="242" t="str">
        <f>IF(ISTEXT(Data!AC277),Data!AC277,"")</f>
        <v>M1</v>
      </c>
      <c r="X277" s="277">
        <f>IF((Data!V277&gt;0),(Data!V277*62.005/14.0067),-9999.9)</f>
        <v>-9999.9</v>
      </c>
      <c r="Y277" s="243" t="str">
        <f>IF(ISTEXT(Data!W277),Data!W277,"")</f>
        <v>M1</v>
      </c>
      <c r="Z277" s="278">
        <f>IF(ISNUMBER(Data!T277),Data!T277,-9999.9)</f>
        <v>-9999.9</v>
      </c>
      <c r="AA277" s="242" t="str">
        <f>IF(ISTEXT(Data!U277),Data!U277,"")</f>
        <v>M1</v>
      </c>
      <c r="AB277" s="277">
        <f>IF(ISNUMBER(Data!AH277),Data!AH277,-9999.9)</f>
        <v>-9999.9</v>
      </c>
      <c r="AC277" s="243" t="str">
        <f>IF(ISTEXT(Data!AI277),Data!AI277,"")</f>
        <v>M1</v>
      </c>
      <c r="AD277" s="278">
        <f>IF(ISNUMBER(Data!AD277),Data!AD277,-9999.9)</f>
        <v>-9999.9</v>
      </c>
      <c r="AE277" s="242" t="str">
        <f>IF(ISTEXT(Data!AE277),Data!AE277,"")</f>
        <v>M1</v>
      </c>
      <c r="AF277" s="277">
        <f>IF(ISNUMBER(Data!AF277),Data!AF277,-9999.9)</f>
        <v>-9999.9</v>
      </c>
      <c r="AG277" s="243" t="str">
        <f>IF(ISTEXT(Data!AG277),Data!AG277,"")</f>
        <v>M1</v>
      </c>
      <c r="AH277" s="278">
        <f>IF(ISNUMBER(Data!Z277),Data!Z277,-9999.9)</f>
        <v>-9999.9</v>
      </c>
      <c r="AI277" s="242" t="str">
        <f>IF(ISTEXT(Data!AA277),Data!AA277,"")</f>
        <v>M1</v>
      </c>
      <c r="AJ277" s="277">
        <v>-9999.9</v>
      </c>
      <c r="AK277" s="261" t="s">
        <v>117</v>
      </c>
      <c r="AL277" s="267" t="str">
        <f>IF(ISTEXT(Data!AJ277),Data!AJ277,"")</f>
        <v/>
      </c>
      <c r="AM277" s="267" t="str">
        <f>IF(ISTEXT(Data!AK277),Data!AK277,"")</f>
        <v/>
      </c>
      <c r="AN277" s="267" t="str">
        <f>IF(ISTEXT(Data!AL277),Data!AL277,"")</f>
        <v/>
      </c>
      <c r="AO277" s="267" t="str">
        <f>IF(ISTEXT(Data!AM277),Data!AM277,"")</f>
        <v/>
      </c>
      <c r="AP277" s="267" t="str">
        <f>IF(ISTEXT(Data!AN277),Data!AN277,"")</f>
        <v/>
      </c>
      <c r="AQ277" s="267" t="str">
        <f>IF(ISTEXT(Data!AO277),Data!AO277,"")</f>
        <v/>
      </c>
    </row>
    <row r="278" spans="1:43" x14ac:dyDescent="0.2">
      <c r="A278" s="120" t="str">
        <f>IF(ISTEXT(Data!A278),Data!A278,"")</f>
        <v/>
      </c>
      <c r="B278" s="250">
        <f>IF(ISREF(Data!B278),Data!B278,"")</f>
        <v>35286</v>
      </c>
      <c r="C278" s="244">
        <v>0.27083333333333298</v>
      </c>
      <c r="D278" s="250">
        <f>IF(ISREF(Data!D278),Data!D278,"")</f>
        <v>35287</v>
      </c>
      <c r="E278" s="244">
        <v>0.27083333333333298</v>
      </c>
      <c r="F278" s="245" t="str">
        <f>IF(ISTEXT(Data!G278),Data!G278,"")</f>
        <v>No Precipitation Occurred</v>
      </c>
      <c r="G278" s="247" t="str">
        <f>IF(ISTEXT(Data!H278),Data!H278,"")</f>
        <v/>
      </c>
      <c r="H278" s="246" t="str">
        <f>IF(ISTEXT(Data!I278),Data!I278,"")</f>
        <v/>
      </c>
      <c r="I278" s="248" t="str">
        <f>IF(ISTEXT(Data!J278),Data!J278,"")</f>
        <v/>
      </c>
      <c r="J278" s="273">
        <f>IF(ISNUMBER(Data!K278),Data!K278,-9999.9)</f>
        <v>-9999.9</v>
      </c>
      <c r="K278" s="242" t="str">
        <f>IF(ISTEXT(Data!L278),Data!L278,"")</f>
        <v>M1</v>
      </c>
      <c r="L278" s="285">
        <f>IF(ISNUMBER(Data!N278),Data!N278,-9999.9)</f>
        <v>-9999.9</v>
      </c>
      <c r="M278" s="243" t="str">
        <f>IF(ISTEXT(Data!O278),Data!O278,"")</f>
        <v>M1</v>
      </c>
      <c r="N278" s="278">
        <f>IF(ISNUMBER(Data!P278),Data!P278,-9999.9)</f>
        <v>-9999.9</v>
      </c>
      <c r="O278" s="242" t="str">
        <f>IF(ISTEXT(Data!Q278),Data!Q278,"")</f>
        <v>M1</v>
      </c>
      <c r="P278" s="277">
        <f>IF(ISNUMBER(Data!R278),Data!R278,-9999.9)</f>
        <v>-9999.9</v>
      </c>
      <c r="Q278" s="243" t="str">
        <f>IF(ISTEXT(Data!S278),Data!S278,"")</f>
        <v>M1</v>
      </c>
      <c r="R278" s="278">
        <v>-9999.9</v>
      </c>
      <c r="S278" s="262" t="s">
        <v>117</v>
      </c>
      <c r="T278" s="277">
        <f>IF((Data!X278&gt;0),Data!X278*96.062/32.064,-9999.9)</f>
        <v>-9999.9</v>
      </c>
      <c r="U278" s="243" t="str">
        <f>IF(ISTEXT(Data!Y278),Data!Y278,"")</f>
        <v>M1</v>
      </c>
      <c r="V278" s="277">
        <f>IF((Data!AB278&gt;T719),Data!AB278*18.039/14.0067,-9999.9)</f>
        <v>-9999.9</v>
      </c>
      <c r="W278" s="242" t="str">
        <f>IF(ISTEXT(Data!AC278),Data!AC278,"")</f>
        <v>M1</v>
      </c>
      <c r="X278" s="277">
        <f>IF((Data!V278&gt;0),(Data!V278*62.005/14.0067),-9999.9)</f>
        <v>-9999.9</v>
      </c>
      <c r="Y278" s="243" t="str">
        <f>IF(ISTEXT(Data!W278),Data!W278,"")</f>
        <v>M1</v>
      </c>
      <c r="Z278" s="278">
        <f>IF(ISNUMBER(Data!T278),Data!T278,-9999.9)</f>
        <v>-9999.9</v>
      </c>
      <c r="AA278" s="242" t="str">
        <f>IF(ISTEXT(Data!U278),Data!U278,"")</f>
        <v>M1</v>
      </c>
      <c r="AB278" s="277">
        <f>IF(ISNUMBER(Data!AH278),Data!AH278,-9999.9)</f>
        <v>-9999.9</v>
      </c>
      <c r="AC278" s="243" t="str">
        <f>IF(ISTEXT(Data!AI278),Data!AI278,"")</f>
        <v>M1</v>
      </c>
      <c r="AD278" s="278">
        <f>IF(ISNUMBER(Data!AD278),Data!AD278,-9999.9)</f>
        <v>-9999.9</v>
      </c>
      <c r="AE278" s="242" t="str">
        <f>IF(ISTEXT(Data!AE278),Data!AE278,"")</f>
        <v>M1</v>
      </c>
      <c r="AF278" s="277">
        <f>IF(ISNUMBER(Data!AF278),Data!AF278,-9999.9)</f>
        <v>-9999.9</v>
      </c>
      <c r="AG278" s="243" t="str">
        <f>IF(ISTEXT(Data!AG278),Data!AG278,"")</f>
        <v>M1</v>
      </c>
      <c r="AH278" s="278">
        <f>IF(ISNUMBER(Data!Z278),Data!Z278,-9999.9)</f>
        <v>-9999.9</v>
      </c>
      <c r="AI278" s="242" t="str">
        <f>IF(ISTEXT(Data!AA278),Data!AA278,"")</f>
        <v>M1</v>
      </c>
      <c r="AJ278" s="277">
        <v>-9999.9</v>
      </c>
      <c r="AK278" s="261" t="s">
        <v>117</v>
      </c>
      <c r="AL278" s="267" t="str">
        <f>IF(ISTEXT(Data!AJ278),Data!AJ278,"")</f>
        <v/>
      </c>
      <c r="AM278" s="267" t="str">
        <f>IF(ISTEXT(Data!AK278),Data!AK278,"")</f>
        <v/>
      </c>
      <c r="AN278" s="267" t="str">
        <f>IF(ISTEXT(Data!AL278),Data!AL278,"")</f>
        <v/>
      </c>
      <c r="AO278" s="267" t="str">
        <f>IF(ISTEXT(Data!AM278),Data!AM278,"")</f>
        <v/>
      </c>
      <c r="AP278" s="267" t="str">
        <f>IF(ISTEXT(Data!AN278),Data!AN278,"")</f>
        <v/>
      </c>
      <c r="AQ278" s="267" t="str">
        <f>IF(ISTEXT(Data!AO278),Data!AO278,"")</f>
        <v/>
      </c>
    </row>
    <row r="279" spans="1:43" x14ac:dyDescent="0.2">
      <c r="A279" s="120" t="str">
        <f>IF(ISTEXT(Data!A279),Data!A279,"")</f>
        <v>DEU96091</v>
      </c>
      <c r="B279" s="250">
        <f>IF(ISREF(Data!B279),Data!B279,"")</f>
        <v>35287</v>
      </c>
      <c r="C279" s="244">
        <v>0.27083333333333298</v>
      </c>
      <c r="D279" s="250">
        <f>IF(ISREF(Data!D279),Data!D279,"")</f>
        <v>35288</v>
      </c>
      <c r="E279" s="244">
        <v>0.27083333333333298</v>
      </c>
      <c r="F279" s="245" t="str">
        <f>IF(ISTEXT(Data!G279),Data!G279,"")</f>
        <v>Rain</v>
      </c>
      <c r="G279" s="247" t="str">
        <f>IF(ISTEXT(Data!H279),Data!H279,"")</f>
        <v>Clean and Clear</v>
      </c>
      <c r="H279" s="246" t="str">
        <f>IF(ISTEXT(Data!I279),Data!I279,"")</f>
        <v/>
      </c>
      <c r="I279" s="248" t="str">
        <f>IF(ISTEXT(Data!J279),Data!J279,"")</f>
        <v/>
      </c>
      <c r="J279" s="273">
        <f>IF(ISNUMBER(Data!K279),Data!K279,-9999.9)</f>
        <v>1.2</v>
      </c>
      <c r="K279" s="242" t="str">
        <f>IF(ISTEXT(Data!L279),Data!L279,"")</f>
        <v>V0</v>
      </c>
      <c r="L279" s="285">
        <f>IF(ISNUMBER(Data!N279),Data!N279,-9999.9)</f>
        <v>1.2742</v>
      </c>
      <c r="M279" s="243" t="str">
        <f>IF(ISTEXT(Data!O279),Data!O279,"")</f>
        <v>V0</v>
      </c>
      <c r="N279" s="278">
        <f>IF(ISNUMBER(Data!P279),Data!P279,-9999.9)</f>
        <v>5.26</v>
      </c>
      <c r="O279" s="242" t="str">
        <f>IF(ISTEXT(Data!Q279),Data!Q279,"")</f>
        <v>V0</v>
      </c>
      <c r="P279" s="277">
        <f>IF(ISNUMBER(Data!R279),Data!R279,-9999.9)</f>
        <v>13.7</v>
      </c>
      <c r="Q279" s="243" t="str">
        <f>IF(ISTEXT(Data!S279),Data!S279,"")</f>
        <v>V0</v>
      </c>
      <c r="R279" s="278">
        <v>-9999.9</v>
      </c>
      <c r="S279" s="262" t="s">
        <v>117</v>
      </c>
      <c r="T279" s="277">
        <f>IF((Data!X279&gt;0),Data!X279*96.062/32.064,-9999.9)</f>
        <v>1.4419999999999999</v>
      </c>
      <c r="U279" s="243" t="str">
        <f>IF(ISTEXT(Data!Y279),Data!Y279,"")</f>
        <v>V0</v>
      </c>
      <c r="V279" s="277">
        <f>IF((Data!AB279&gt;T720),Data!AB279*18.039/14.0067,-9999.9)</f>
        <v>1.016</v>
      </c>
      <c r="W279" s="242" t="str">
        <f>IF(ISTEXT(Data!AC279),Data!AC279,"")</f>
        <v>V0</v>
      </c>
      <c r="X279" s="277">
        <f>IF((Data!V279&gt;0),(Data!V279*62.005/14.0067),-9999.9)</f>
        <v>2.3370000000000002</v>
      </c>
      <c r="Y279" s="243" t="str">
        <f>IF(ISTEXT(Data!W279),Data!W279,"")</f>
        <v>V0</v>
      </c>
      <c r="Z279" s="278">
        <f>IF(ISNUMBER(Data!T279),Data!T279,-9999.9)</f>
        <v>0.13200000000000001</v>
      </c>
      <c r="AA279" s="242" t="str">
        <f>IF(ISTEXT(Data!U279),Data!U279,"")</f>
        <v>V0</v>
      </c>
      <c r="AB279" s="277">
        <f>IF(ISNUMBER(Data!AH279),Data!AH279,-9999.9)</f>
        <v>0.33100000000000002</v>
      </c>
      <c r="AC279" s="243" t="str">
        <f>IF(ISTEXT(Data!AI279),Data!AI279,"")</f>
        <v>V0</v>
      </c>
      <c r="AD279" s="278">
        <f>IF(ISNUMBER(Data!AD279),Data!AD279,-9999.9)</f>
        <v>0.23400000000000001</v>
      </c>
      <c r="AE279" s="242" t="str">
        <f>IF(ISTEXT(Data!AE279),Data!AE279,"")</f>
        <v>V0</v>
      </c>
      <c r="AF279" s="277">
        <f>IF(ISNUMBER(Data!AF279),Data!AF279,-9999.9)</f>
        <v>6.6000000000000003E-2</v>
      </c>
      <c r="AG279" s="243" t="str">
        <f>IF(ISTEXT(Data!AG279),Data!AG279,"")</f>
        <v>V0</v>
      </c>
      <c r="AH279" s="278">
        <f>IF(ISNUMBER(Data!Z279),Data!Z279,-9999.9)</f>
        <v>7.0999999999999994E-2</v>
      </c>
      <c r="AI279" s="242" t="str">
        <f>IF(ISTEXT(Data!AA279),Data!AA279,"")</f>
        <v>V0</v>
      </c>
      <c r="AJ279" s="277">
        <v>-9999.9</v>
      </c>
      <c r="AK279" s="261" t="s">
        <v>117</v>
      </c>
      <c r="AL279" s="267" t="str">
        <f>IF(ISTEXT(Data!AJ279),Data!AJ279,"")</f>
        <v/>
      </c>
      <c r="AM279" s="267" t="str">
        <f>IF(ISTEXT(Data!AK279),Data!AK279,"")</f>
        <v/>
      </c>
      <c r="AN279" s="267" t="str">
        <f>IF(ISTEXT(Data!AL279),Data!AL279,"")</f>
        <v/>
      </c>
      <c r="AO279" s="267" t="str">
        <f>IF(ISTEXT(Data!AM279),Data!AM279,"")</f>
        <v/>
      </c>
      <c r="AP279" s="267" t="str">
        <f>IF(ISTEXT(Data!AN279),Data!AN279,"")</f>
        <v/>
      </c>
      <c r="AQ279" s="267" t="str">
        <f>IF(ISTEXT(Data!AO279),Data!AO279,"")</f>
        <v/>
      </c>
    </row>
    <row r="280" spans="1:43" x14ac:dyDescent="0.2">
      <c r="A280" s="120" t="str">
        <f>IF(ISTEXT(Data!A280),Data!A280,"")</f>
        <v>DEU96092</v>
      </c>
      <c r="B280" s="250">
        <f>IF(ISREF(Data!B280),Data!B280,"")</f>
        <v>35288</v>
      </c>
      <c r="C280" s="244">
        <v>0.27083333333333298</v>
      </c>
      <c r="D280" s="250">
        <f>IF(ISREF(Data!D280),Data!D280,"")</f>
        <v>35289</v>
      </c>
      <c r="E280" s="244">
        <v>0.27083333333333298</v>
      </c>
      <c r="F280" s="245" t="str">
        <f>IF(ISTEXT(Data!G280),Data!G280,"")</f>
        <v>Rain</v>
      </c>
      <c r="G280" s="247" t="str">
        <f>IF(ISTEXT(Data!H280),Data!H280,"")</f>
        <v>Clean and Clear</v>
      </c>
      <c r="H280" s="246" t="str">
        <f>IF(ISTEXT(Data!I280),Data!I280,"")</f>
        <v/>
      </c>
      <c r="I280" s="248" t="str">
        <f>IF(ISTEXT(Data!J280),Data!J280,"")</f>
        <v/>
      </c>
      <c r="J280" s="273">
        <f>IF(ISNUMBER(Data!K280),Data!K280,-9999.9)</f>
        <v>18.399999999999999</v>
      </c>
      <c r="K280" s="242" t="str">
        <f>IF(ISTEXT(Data!L280),Data!L280,"")</f>
        <v>V0</v>
      </c>
      <c r="L280" s="285">
        <f>IF(ISNUMBER(Data!N280),Data!N280,-9999.9)</f>
        <v>18.558699999999998</v>
      </c>
      <c r="M280" s="243" t="str">
        <f>IF(ISTEXT(Data!O280),Data!O280,"")</f>
        <v>V0</v>
      </c>
      <c r="N280" s="278">
        <f>IF(ISNUMBER(Data!P280),Data!P280,-9999.9)</f>
        <v>5.19</v>
      </c>
      <c r="O280" s="242" t="str">
        <f>IF(ISTEXT(Data!Q280),Data!Q280,"")</f>
        <v>V0</v>
      </c>
      <c r="P280" s="277">
        <f>IF(ISNUMBER(Data!R280),Data!R280,-9999.9)</f>
        <v>4.8</v>
      </c>
      <c r="Q280" s="243" t="str">
        <f>IF(ISTEXT(Data!S280),Data!S280,"")</f>
        <v>V0</v>
      </c>
      <c r="R280" s="278">
        <v>-9999.9</v>
      </c>
      <c r="S280" s="262" t="s">
        <v>117</v>
      </c>
      <c r="T280" s="277">
        <f>IF((Data!X280&gt;0),Data!X280*96.062/32.064,-9999.9)</f>
        <v>0.32</v>
      </c>
      <c r="U280" s="243" t="str">
        <f>IF(ISTEXT(Data!Y280),Data!Y280,"")</f>
        <v>V0</v>
      </c>
      <c r="V280" s="277">
        <f>IF((Data!AB280&gt;T721),Data!AB280*18.039/14.0067,-9999.9)</f>
        <v>0.14399999999999999</v>
      </c>
      <c r="W280" s="242" t="str">
        <f>IF(ISTEXT(Data!AC280),Data!AC280,"")</f>
        <v>V0</v>
      </c>
      <c r="X280" s="277">
        <f>IF((Data!V280&gt;0),(Data!V280*62.005/14.0067),-9999.9)</f>
        <v>0.41299999999999998</v>
      </c>
      <c r="Y280" s="243" t="str">
        <f>IF(ISTEXT(Data!W280),Data!W280,"")</f>
        <v>V0</v>
      </c>
      <c r="Z280" s="278">
        <f>IF(ISNUMBER(Data!T280),Data!T280,-9999.9)</f>
        <v>2.3E-2</v>
      </c>
      <c r="AA280" s="242" t="str">
        <f>IF(ISTEXT(Data!U280),Data!U280,"")</f>
        <v>V0</v>
      </c>
      <c r="AB280" s="277">
        <f>IF(ISNUMBER(Data!AH280),Data!AH280,-9999.9)</f>
        <v>6.4000000000000001E-2</v>
      </c>
      <c r="AC280" s="243" t="str">
        <f>IF(ISTEXT(Data!AI280),Data!AI280,"")</f>
        <v>V0</v>
      </c>
      <c r="AD280" s="278">
        <f>IF(ISNUMBER(Data!AD280),Data!AD280,-9999.9)</f>
        <v>0.02</v>
      </c>
      <c r="AE280" s="242" t="str">
        <f>IF(ISTEXT(Data!AE280),Data!AE280,"")</f>
        <v>V0</v>
      </c>
      <c r="AF280" s="277">
        <f>IF(ISNUMBER(Data!AF280),Data!AF280,-9999.9)</f>
        <v>1.4E-2</v>
      </c>
      <c r="AG280" s="243" t="str">
        <f>IF(ISTEXT(Data!AG280),Data!AG280,"")</f>
        <v>V0</v>
      </c>
      <c r="AH280" s="278">
        <f>IF(ISNUMBER(Data!Z280),Data!Z280,-9999.9)</f>
        <v>2.9000000000000001E-2</v>
      </c>
      <c r="AI280" s="242" t="str">
        <f>IF(ISTEXT(Data!AA280),Data!AA280,"")</f>
        <v>V0</v>
      </c>
      <c r="AJ280" s="277">
        <v>-9999.9</v>
      </c>
      <c r="AK280" s="261" t="s">
        <v>117</v>
      </c>
      <c r="AL280" s="267" t="str">
        <f>IF(ISTEXT(Data!AJ280),Data!AJ280,"")</f>
        <v/>
      </c>
      <c r="AM280" s="267" t="str">
        <f>IF(ISTEXT(Data!AK280),Data!AK280,"")</f>
        <v/>
      </c>
      <c r="AN280" s="267" t="str">
        <f>IF(ISTEXT(Data!AL280),Data!AL280,"")</f>
        <v/>
      </c>
      <c r="AO280" s="267" t="str">
        <f>IF(ISTEXT(Data!AM280),Data!AM280,"")</f>
        <v/>
      </c>
      <c r="AP280" s="267" t="str">
        <f>IF(ISTEXT(Data!AN280),Data!AN280,"")</f>
        <v/>
      </c>
      <c r="AQ280" s="267" t="str">
        <f>IF(ISTEXT(Data!AO280),Data!AO280,"")</f>
        <v/>
      </c>
    </row>
    <row r="281" spans="1:43" x14ac:dyDescent="0.2">
      <c r="A281" s="120" t="str">
        <f>IF(ISTEXT(Data!A281),Data!A281,"")</f>
        <v>DEU96093</v>
      </c>
      <c r="B281" s="250">
        <f>IF(ISREF(Data!B281),Data!B281,"")</f>
        <v>35289</v>
      </c>
      <c r="C281" s="244">
        <v>0.27083333333333298</v>
      </c>
      <c r="D281" s="250">
        <f>IF(ISREF(Data!D281),Data!D281,"")</f>
        <v>35290</v>
      </c>
      <c r="E281" s="244">
        <v>0.27083333333333298</v>
      </c>
      <c r="F281" s="245" t="str">
        <f>IF(ISTEXT(Data!G281),Data!G281,"")</f>
        <v>Rain</v>
      </c>
      <c r="G281" s="247" t="str">
        <f>IF(ISTEXT(Data!H281),Data!H281,"")</f>
        <v>Clean and Clear</v>
      </c>
      <c r="H281" s="246" t="str">
        <f>IF(ISTEXT(Data!I281),Data!I281,"")</f>
        <v/>
      </c>
      <c r="I281" s="248" t="str">
        <f>IF(ISTEXT(Data!J281),Data!J281,"")</f>
        <v/>
      </c>
      <c r="J281" s="273">
        <f>IF(ISNUMBER(Data!K281),Data!K281,-9999.9)</f>
        <v>8.3000000000000007</v>
      </c>
      <c r="K281" s="242" t="str">
        <f>IF(ISTEXT(Data!L281),Data!L281,"")</f>
        <v>V0</v>
      </c>
      <c r="L281" s="285">
        <f>IF(ISNUMBER(Data!N281),Data!N281,-9999.9)</f>
        <v>8.4455999999999989</v>
      </c>
      <c r="M281" s="243" t="str">
        <f>IF(ISTEXT(Data!O281),Data!O281,"")</f>
        <v>V0</v>
      </c>
      <c r="N281" s="278">
        <f>IF(ISNUMBER(Data!P281),Data!P281,-9999.9)</f>
        <v>5.5</v>
      </c>
      <c r="O281" s="242" t="str">
        <f>IF(ISTEXT(Data!Q281),Data!Q281,"")</f>
        <v>V0</v>
      </c>
      <c r="P281" s="277">
        <f>IF(ISNUMBER(Data!R281),Data!R281,-9999.9)</f>
        <v>2.4</v>
      </c>
      <c r="Q281" s="243" t="str">
        <f>IF(ISTEXT(Data!S281),Data!S281,"")</f>
        <v>V0</v>
      </c>
      <c r="R281" s="278">
        <v>-9999.9</v>
      </c>
      <c r="S281" s="262" t="s">
        <v>117</v>
      </c>
      <c r="T281" s="277">
        <f>IF((Data!X281&gt;0),Data!X281*96.062/32.064,-9999.9)</f>
        <v>6.0999999999999999E-2</v>
      </c>
      <c r="U281" s="243" t="str">
        <f>IF(ISTEXT(Data!Y281),Data!Y281,"")</f>
        <v>V0</v>
      </c>
      <c r="V281" s="277">
        <f>IF((Data!AB281&gt;T722),Data!AB281*18.039/14.0067,-9999.9)</f>
        <v>5.5E-2</v>
      </c>
      <c r="W281" s="242" t="str">
        <f>IF(ISTEXT(Data!AC281),Data!AC281,"")</f>
        <v>V0</v>
      </c>
      <c r="X281" s="277">
        <f>IF((Data!V281&gt;0),(Data!V281*62.005/14.0067),-9999.9)</f>
        <v>0.13400000000000001</v>
      </c>
      <c r="Y281" s="243" t="str">
        <f>IF(ISTEXT(Data!W281),Data!W281,"")</f>
        <v>V0</v>
      </c>
      <c r="Z281" s="278">
        <f>IF(ISNUMBER(Data!T281),Data!T281,-9999.9)</f>
        <v>2.1999999999999999E-2</v>
      </c>
      <c r="AA281" s="242" t="str">
        <f>IF(ISTEXT(Data!U281),Data!U281,"")</f>
        <v>V0</v>
      </c>
      <c r="AB281" s="277">
        <f>IF(ISNUMBER(Data!AH281),Data!AH281,-9999.9)</f>
        <v>5.1999999999999998E-2</v>
      </c>
      <c r="AC281" s="243" t="str">
        <f>IF(ISTEXT(Data!AI281),Data!AI281,"")</f>
        <v>V0</v>
      </c>
      <c r="AD281" s="278">
        <f>IF(ISNUMBER(Data!AD281),Data!AD281,-9999.9)</f>
        <v>1.6E-2</v>
      </c>
      <c r="AE281" s="242" t="str">
        <f>IF(ISTEXT(Data!AE281),Data!AE281,"")</f>
        <v>V0</v>
      </c>
      <c r="AF281" s="277">
        <f>IF(ISNUMBER(Data!AF281),Data!AF281,-9999.9)</f>
        <v>1.2999999999999999E-2</v>
      </c>
      <c r="AG281" s="243" t="str">
        <f>IF(ISTEXT(Data!AG281),Data!AG281,"")</f>
        <v>V0</v>
      </c>
      <c r="AH281" s="278">
        <f>IF(ISNUMBER(Data!Z281),Data!Z281,-9999.9)</f>
        <v>3.9E-2</v>
      </c>
      <c r="AI281" s="242" t="str">
        <f>IF(ISTEXT(Data!AA281),Data!AA281,"")</f>
        <v>V0</v>
      </c>
      <c r="AJ281" s="277">
        <v>-9999.9</v>
      </c>
      <c r="AK281" s="261" t="s">
        <v>117</v>
      </c>
      <c r="AL281" s="267" t="str">
        <f>IF(ISTEXT(Data!AJ281),Data!AJ281,"")</f>
        <v/>
      </c>
      <c r="AM281" s="267" t="str">
        <f>IF(ISTEXT(Data!AK281),Data!AK281,"")</f>
        <v/>
      </c>
      <c r="AN281" s="267" t="str">
        <f>IF(ISTEXT(Data!AL281),Data!AL281,"")</f>
        <v/>
      </c>
      <c r="AO281" s="267" t="str">
        <f>IF(ISTEXT(Data!AM281),Data!AM281,"")</f>
        <v/>
      </c>
      <c r="AP281" s="267" t="str">
        <f>IF(ISTEXT(Data!AN281),Data!AN281,"")</f>
        <v/>
      </c>
      <c r="AQ281" s="267" t="str">
        <f>IF(ISTEXT(Data!AO281),Data!AO281,"")</f>
        <v/>
      </c>
    </row>
    <row r="282" spans="1:43" x14ac:dyDescent="0.2">
      <c r="A282" s="120" t="str">
        <f>IF(ISTEXT(Data!A282),Data!A282,"")</f>
        <v>DEU96094</v>
      </c>
      <c r="B282" s="250">
        <f>IF(ISREF(Data!B282),Data!B282,"")</f>
        <v>35290</v>
      </c>
      <c r="C282" s="244">
        <v>0.27083333333333298</v>
      </c>
      <c r="D282" s="250">
        <f>IF(ISREF(Data!D282),Data!D282,"")</f>
        <v>35291</v>
      </c>
      <c r="E282" s="244">
        <v>0.27083333333333298</v>
      </c>
      <c r="F282" s="245" t="str">
        <f>IF(ISTEXT(Data!G282),Data!G282,"")</f>
        <v>Rain</v>
      </c>
      <c r="G282" s="247" t="str">
        <f>IF(ISTEXT(Data!H282),Data!H282,"")</f>
        <v>Clean and Clear</v>
      </c>
      <c r="H282" s="246" t="str">
        <f>IF(ISTEXT(Data!I282),Data!I282,"")</f>
        <v/>
      </c>
      <c r="I282" s="248" t="str">
        <f>IF(ISTEXT(Data!J282),Data!J282,"")</f>
        <v/>
      </c>
      <c r="J282" s="273">
        <f>IF(ISNUMBER(Data!K282),Data!K282,-9999.9)</f>
        <v>5.9</v>
      </c>
      <c r="K282" s="242" t="str">
        <f>IF(ISTEXT(Data!L282),Data!L282,"")</f>
        <v>V0</v>
      </c>
      <c r="L282" s="285">
        <f>IF(ISNUMBER(Data!N282),Data!N282,-9999.9)</f>
        <v>5.7914000000000003</v>
      </c>
      <c r="M282" s="243" t="str">
        <f>IF(ISTEXT(Data!O282),Data!O282,"")</f>
        <v>V0</v>
      </c>
      <c r="N282" s="278">
        <f>IF(ISNUMBER(Data!P282),Data!P282,-9999.9)</f>
        <v>5.56</v>
      </c>
      <c r="O282" s="242" t="str">
        <f>IF(ISTEXT(Data!Q282),Data!Q282,"")</f>
        <v>V0</v>
      </c>
      <c r="P282" s="277">
        <f>IF(ISNUMBER(Data!R282),Data!R282,-9999.9)</f>
        <v>8.1</v>
      </c>
      <c r="Q282" s="243" t="str">
        <f>IF(ISTEXT(Data!S282),Data!S282,"")</f>
        <v>V0</v>
      </c>
      <c r="R282" s="278">
        <v>-9999.9</v>
      </c>
      <c r="S282" s="262" t="s">
        <v>117</v>
      </c>
      <c r="T282" s="277">
        <f>IF((Data!X282&gt;0),Data!X282*96.062/32.064,-9999.9)</f>
        <v>0.621</v>
      </c>
      <c r="U282" s="243" t="str">
        <f>IF(ISTEXT(Data!Y282),Data!Y282,"")</f>
        <v>V0</v>
      </c>
      <c r="V282" s="277">
        <f>IF((Data!AB282&gt;T723),Data!AB282*18.039/14.0067,-9999.9)</f>
        <v>0.65400000000000014</v>
      </c>
      <c r="W282" s="242" t="str">
        <f>IF(ISTEXT(Data!AC282),Data!AC282,"")</f>
        <v>V0</v>
      </c>
      <c r="X282" s="277">
        <f>IF((Data!V282&gt;0),(Data!V282*62.005/14.0067),-9999.9)</f>
        <v>1.452</v>
      </c>
      <c r="Y282" s="243" t="str">
        <f>IF(ISTEXT(Data!W282),Data!W282,"")</f>
        <v>V0</v>
      </c>
      <c r="Z282" s="278">
        <f>IF(ISNUMBER(Data!T282),Data!T282,-9999.9)</f>
        <v>4.7E-2</v>
      </c>
      <c r="AA282" s="242" t="str">
        <f>IF(ISTEXT(Data!U282),Data!U282,"")</f>
        <v>V0</v>
      </c>
      <c r="AB282" s="277">
        <f>IF(ISNUMBER(Data!AH282),Data!AH282,-9999.9)</f>
        <v>0.14299999999999999</v>
      </c>
      <c r="AC282" s="243" t="str">
        <f>IF(ISTEXT(Data!AI282),Data!AI282,"")</f>
        <v>V0</v>
      </c>
      <c r="AD282" s="278">
        <f>IF(ISNUMBER(Data!AD282),Data!AD282,-9999.9)</f>
        <v>2.8000000000000001E-2</v>
      </c>
      <c r="AE282" s="242" t="str">
        <f>IF(ISTEXT(Data!AE282),Data!AE282,"")</f>
        <v>V0</v>
      </c>
      <c r="AF282" s="277">
        <f>IF(ISNUMBER(Data!AF282),Data!AF282,-9999.9)</f>
        <v>2.8000000000000001E-2</v>
      </c>
      <c r="AG282" s="243" t="str">
        <f>IF(ISTEXT(Data!AG282),Data!AG282,"")</f>
        <v>V0</v>
      </c>
      <c r="AH282" s="278">
        <f>IF(ISNUMBER(Data!Z282),Data!Z282,-9999.9)</f>
        <v>4.3999999999999997E-2</v>
      </c>
      <c r="AI282" s="242" t="str">
        <f>IF(ISTEXT(Data!AA282),Data!AA282,"")</f>
        <v>V0</v>
      </c>
      <c r="AJ282" s="277">
        <v>-9999.9</v>
      </c>
      <c r="AK282" s="261" t="s">
        <v>117</v>
      </c>
      <c r="AL282" s="267" t="str">
        <f>IF(ISTEXT(Data!AJ282),Data!AJ282,"")</f>
        <v/>
      </c>
      <c r="AM282" s="267" t="str">
        <f>IF(ISTEXT(Data!AK282),Data!AK282,"")</f>
        <v/>
      </c>
      <c r="AN282" s="267" t="str">
        <f>IF(ISTEXT(Data!AL282),Data!AL282,"")</f>
        <v/>
      </c>
      <c r="AO282" s="267" t="str">
        <f>IF(ISTEXT(Data!AM282),Data!AM282,"")</f>
        <v/>
      </c>
      <c r="AP282" s="267" t="str">
        <f>IF(ISTEXT(Data!AN282),Data!AN282,"")</f>
        <v/>
      </c>
      <c r="AQ282" s="267" t="str">
        <f>IF(ISTEXT(Data!AO282),Data!AO282,"")</f>
        <v/>
      </c>
    </row>
    <row r="283" spans="1:43" x14ac:dyDescent="0.2">
      <c r="A283" s="120" t="str">
        <f>IF(ISTEXT(Data!A283),Data!A283,"")</f>
        <v>DEU96095</v>
      </c>
      <c r="B283" s="250">
        <f>IF(ISREF(Data!B283),Data!B283,"")</f>
        <v>35291</v>
      </c>
      <c r="C283" s="244">
        <v>0.27083333333333298</v>
      </c>
      <c r="D283" s="250">
        <f>IF(ISREF(Data!D283),Data!D283,"")</f>
        <v>35292</v>
      </c>
      <c r="E283" s="244">
        <v>0.27083333333333298</v>
      </c>
      <c r="F283" s="245" t="str">
        <f>IF(ISTEXT(Data!G283),Data!G283,"")</f>
        <v>Rain</v>
      </c>
      <c r="G283" s="247" t="str">
        <f>IF(ISTEXT(Data!H283),Data!H283,"")</f>
        <v>Clean and Clear</v>
      </c>
      <c r="H283" s="246" t="str">
        <f>IF(ISTEXT(Data!I283),Data!I283,"")</f>
        <v/>
      </c>
      <c r="I283" s="248" t="str">
        <f>IF(ISTEXT(Data!J283),Data!J283,"")</f>
        <v/>
      </c>
      <c r="J283" s="273">
        <f>IF(ISNUMBER(Data!K283),Data!K283,-9999.9)</f>
        <v>4.3</v>
      </c>
      <c r="K283" s="242" t="str">
        <f>IF(ISTEXT(Data!L283),Data!L283,"")</f>
        <v>V0</v>
      </c>
      <c r="L283" s="285">
        <f>IF(ISNUMBER(Data!N283),Data!N283,-9999.9)</f>
        <v>-9999.9</v>
      </c>
      <c r="M283" s="243" t="str">
        <f>IF(ISTEXT(Data!O283),Data!O283,"")</f>
        <v>V6</v>
      </c>
      <c r="N283" s="278">
        <f>IF(ISNUMBER(Data!P283),Data!P283,-9999.9)</f>
        <v>-9999.9</v>
      </c>
      <c r="O283" s="242" t="str">
        <f>IF(ISTEXT(Data!Q283),Data!Q283,"")</f>
        <v>V6</v>
      </c>
      <c r="P283" s="277">
        <f>IF(ISNUMBER(Data!R283),Data!R283,-9999.9)</f>
        <v>-9999.9</v>
      </c>
      <c r="Q283" s="243" t="str">
        <f>IF(ISTEXT(Data!S283),Data!S283,"")</f>
        <v>V6</v>
      </c>
      <c r="R283" s="278">
        <v>-9999.9</v>
      </c>
      <c r="S283" s="262" t="s">
        <v>117</v>
      </c>
      <c r="T283" s="277">
        <f>IF((Data!X283&gt;0),Data!X283*96.062/32.064,-9999.9)</f>
        <v>-9999.9</v>
      </c>
      <c r="U283" s="243" t="str">
        <f>IF(ISTEXT(Data!Y283),Data!Y283,"")</f>
        <v>M1</v>
      </c>
      <c r="V283" s="277">
        <f>IF((Data!AB283&gt;T724),Data!AB283*18.039/14.0067,-9999.9)</f>
        <v>-9999.9</v>
      </c>
      <c r="W283" s="242" t="str">
        <f>IF(ISTEXT(Data!AC283),Data!AC283,"")</f>
        <v>M1</v>
      </c>
      <c r="X283" s="277">
        <f>IF((Data!V283&gt;0),(Data!V283*62.005/14.0067),-9999.9)</f>
        <v>-9999.9</v>
      </c>
      <c r="Y283" s="243" t="str">
        <f>IF(ISTEXT(Data!W283),Data!W283,"")</f>
        <v>M1</v>
      </c>
      <c r="Z283" s="278">
        <f>IF(ISNUMBER(Data!T283),Data!T283,-9999.9)</f>
        <v>-9999.9</v>
      </c>
      <c r="AA283" s="242" t="str">
        <f>IF(ISTEXT(Data!U283),Data!U283,"")</f>
        <v>M1</v>
      </c>
      <c r="AB283" s="277">
        <f>IF(ISNUMBER(Data!AH283),Data!AH283,-9999.9)</f>
        <v>-9999.9</v>
      </c>
      <c r="AC283" s="243" t="str">
        <f>IF(ISTEXT(Data!AI283),Data!AI283,"")</f>
        <v>M1</v>
      </c>
      <c r="AD283" s="278">
        <f>IF(ISNUMBER(Data!AD283),Data!AD283,-9999.9)</f>
        <v>-9999.9</v>
      </c>
      <c r="AE283" s="242" t="str">
        <f>IF(ISTEXT(Data!AE283),Data!AE283,"")</f>
        <v>M1</v>
      </c>
      <c r="AF283" s="277">
        <f>IF(ISNUMBER(Data!AF283),Data!AF283,-9999.9)</f>
        <v>-9999.9</v>
      </c>
      <c r="AG283" s="243" t="str">
        <f>IF(ISTEXT(Data!AG283),Data!AG283,"")</f>
        <v>M1</v>
      </c>
      <c r="AH283" s="278">
        <f>IF(ISNUMBER(Data!Z283),Data!Z283,-9999.9)</f>
        <v>-9999.9</v>
      </c>
      <c r="AI283" s="242" t="str">
        <f>IF(ISTEXT(Data!AA283),Data!AA283,"")</f>
        <v>M1</v>
      </c>
      <c r="AJ283" s="277">
        <v>-9999.9</v>
      </c>
      <c r="AK283" s="261" t="s">
        <v>117</v>
      </c>
      <c r="AL283" s="267" t="str">
        <f>IF(ISTEXT(Data!AJ283),Data!AJ283,"")</f>
        <v>missing bottle no change</v>
      </c>
      <c r="AM283" s="267" t="str">
        <f>IF(ISTEXT(Data!AK283),Data!AK283,"")</f>
        <v/>
      </c>
      <c r="AN283" s="267" t="str">
        <f>IF(ISTEXT(Data!AL283),Data!AL283,"")</f>
        <v/>
      </c>
      <c r="AO283" s="267" t="str">
        <f>IF(ISTEXT(Data!AM283),Data!AM283,"")</f>
        <v/>
      </c>
      <c r="AP283" s="267" t="str">
        <f>IF(ISTEXT(Data!AN283),Data!AN283,"")</f>
        <v/>
      </c>
      <c r="AQ283" s="267" t="str">
        <f>IF(ISTEXT(Data!AO283),Data!AO283,"")</f>
        <v/>
      </c>
    </row>
    <row r="284" spans="1:43" x14ac:dyDescent="0.2">
      <c r="A284" s="120" t="str">
        <f>IF(ISTEXT(Data!A284),Data!A284,"")</f>
        <v>DEU96095</v>
      </c>
      <c r="B284" s="250">
        <f>IF(ISREF(Data!B284),Data!B284,"")</f>
        <v>35292</v>
      </c>
      <c r="C284" s="244">
        <v>0.27083333333333298</v>
      </c>
      <c r="D284" s="250">
        <f>IF(ISREF(Data!D284),Data!D284,"")</f>
        <v>35293</v>
      </c>
      <c r="E284" s="244">
        <v>0.27083333333333298</v>
      </c>
      <c r="F284" s="245" t="str">
        <f>IF(ISTEXT(Data!G284),Data!G284,"")</f>
        <v>Rain</v>
      </c>
      <c r="G284" s="247" t="str">
        <f>IF(ISTEXT(Data!H284),Data!H284,"")</f>
        <v>Bulk Sample</v>
      </c>
      <c r="H284" s="246" t="str">
        <f>IF(ISTEXT(Data!I284),Data!I284,"")</f>
        <v>Exceeded Holding Time</v>
      </c>
      <c r="I284" s="248" t="str">
        <f>IF(ISTEXT(Data!J284),Data!J284,"")</f>
        <v/>
      </c>
      <c r="J284" s="273">
        <f>IF(ISNUMBER(Data!K284),Data!K284,-9999.9)</f>
        <v>5.3</v>
      </c>
      <c r="K284" s="242" t="str">
        <f>IF(ISTEXT(Data!L284),Data!L284,"")</f>
        <v>V0</v>
      </c>
      <c r="L284" s="285">
        <f>IF(ISNUMBER(Data!N284),Data!N284,-9999.9)</f>
        <v>10.014199999999999</v>
      </c>
      <c r="M284" s="243" t="str">
        <f>IF(ISTEXT(Data!O284),Data!O284,"")</f>
        <v>V6</v>
      </c>
      <c r="N284" s="278">
        <f>IF(ISNUMBER(Data!P284),Data!P284,-9999.9)</f>
        <v>4.4400000000000004</v>
      </c>
      <c r="O284" s="242" t="str">
        <f>IF(ISTEXT(Data!Q284),Data!Q284,"")</f>
        <v>V6</v>
      </c>
      <c r="P284" s="277">
        <f>IF(ISNUMBER(Data!R284),Data!R284,-9999.9)</f>
        <v>27.3</v>
      </c>
      <c r="Q284" s="243" t="str">
        <f>IF(ISTEXT(Data!S284),Data!S284,"")</f>
        <v>V6</v>
      </c>
      <c r="R284" s="278">
        <v>-9999.9</v>
      </c>
      <c r="S284" s="262" t="s">
        <v>117</v>
      </c>
      <c r="T284" s="277">
        <f>IF((Data!X284&gt;0),Data!X284*96.062/32.064,-9999.9)</f>
        <v>2.2639999999999998</v>
      </c>
      <c r="U284" s="243" t="str">
        <f>IF(ISTEXT(Data!Y284),Data!Y284,"")</f>
        <v>V6</v>
      </c>
      <c r="V284" s="277">
        <f>IF((Data!AB284&gt;T725),Data!AB284*18.039/14.0067,-9999.9)</f>
        <v>1.1240000000000001</v>
      </c>
      <c r="W284" s="242" t="str">
        <f>IF(ISTEXT(Data!AC284),Data!AC284,"")</f>
        <v>V6</v>
      </c>
      <c r="X284" s="277">
        <f>IF((Data!V284&gt;0),(Data!V284*62.005/14.0067),-9999.9)</f>
        <v>3.3450000000000002</v>
      </c>
      <c r="Y284" s="243" t="str">
        <f>IF(ISTEXT(Data!W284),Data!W284,"")</f>
        <v>V6</v>
      </c>
      <c r="Z284" s="278">
        <f>IF(ISNUMBER(Data!T284),Data!T284,-9999.9)</f>
        <v>7.6999999999999999E-2</v>
      </c>
      <c r="AA284" s="242" t="str">
        <f>IF(ISTEXT(Data!U284),Data!U284,"")</f>
        <v>V6</v>
      </c>
      <c r="AB284" s="277">
        <f>IF(ISNUMBER(Data!AH284),Data!AH284,-9999.9)</f>
        <v>0.121</v>
      </c>
      <c r="AC284" s="243" t="str">
        <f>IF(ISTEXT(Data!AI284),Data!AI284,"")</f>
        <v>V6</v>
      </c>
      <c r="AD284" s="278">
        <f>IF(ISNUMBER(Data!AD284),Data!AD284,-9999.9)</f>
        <v>5.0999999999999997E-2</v>
      </c>
      <c r="AE284" s="242" t="str">
        <f>IF(ISTEXT(Data!AE284),Data!AE284,"")</f>
        <v>V6</v>
      </c>
      <c r="AF284" s="277">
        <f>IF(ISNUMBER(Data!AF284),Data!AF284,-9999.9)</f>
        <v>2.1999999999999999E-2</v>
      </c>
      <c r="AG284" s="243" t="str">
        <f>IF(ISTEXT(Data!AG284),Data!AG284,"")</f>
        <v>V6</v>
      </c>
      <c r="AH284" s="278">
        <f>IF(ISNUMBER(Data!Z284),Data!Z284,-9999.9)</f>
        <v>0.04</v>
      </c>
      <c r="AI284" s="242" t="str">
        <f>IF(ISTEXT(Data!AA284),Data!AA284,"")</f>
        <v>V6</v>
      </c>
      <c r="AJ284" s="277">
        <v>-9999.9</v>
      </c>
      <c r="AK284" s="261" t="s">
        <v>117</v>
      </c>
      <c r="AL284" s="267" t="str">
        <f>IF(ISTEXT(Data!AJ284),Data!AJ284,"")</f>
        <v>48 hour sample</v>
      </c>
      <c r="AM284" s="267" t="str">
        <f>IF(ISTEXT(Data!AK284),Data!AK284,"")</f>
        <v/>
      </c>
      <c r="AN284" s="267" t="str">
        <f>IF(ISTEXT(Data!AL284),Data!AL284,"")</f>
        <v/>
      </c>
      <c r="AO284" s="267" t="str">
        <f>IF(ISTEXT(Data!AM284),Data!AM284,"")</f>
        <v/>
      </c>
      <c r="AP284" s="267" t="str">
        <f>IF(ISTEXT(Data!AN284),Data!AN284,"")</f>
        <v/>
      </c>
      <c r="AQ284" s="267" t="str">
        <f>IF(ISTEXT(Data!AO284),Data!AO284,"")</f>
        <v/>
      </c>
    </row>
    <row r="285" spans="1:43" x14ac:dyDescent="0.2">
      <c r="A285" s="120" t="str">
        <f>IF(ISTEXT(Data!A285),Data!A285,"")</f>
        <v/>
      </c>
      <c r="B285" s="250">
        <f>IF(ISREF(Data!B285),Data!B285,"")</f>
        <v>35293</v>
      </c>
      <c r="C285" s="244">
        <v>0.27083333333333298</v>
      </c>
      <c r="D285" s="250">
        <f>IF(ISREF(Data!D285),Data!D285,"")</f>
        <v>35294</v>
      </c>
      <c r="E285" s="244">
        <v>0.27083333333333298</v>
      </c>
      <c r="F285" s="245" t="str">
        <f>IF(ISTEXT(Data!G285),Data!G285,"")</f>
        <v>No Precipitation Occurred</v>
      </c>
      <c r="G285" s="247" t="str">
        <f>IF(ISTEXT(Data!H285),Data!H285,"")</f>
        <v/>
      </c>
      <c r="H285" s="246" t="str">
        <f>IF(ISTEXT(Data!I285),Data!I285,"")</f>
        <v/>
      </c>
      <c r="I285" s="248" t="str">
        <f>IF(ISTEXT(Data!J285),Data!J285,"")</f>
        <v/>
      </c>
      <c r="J285" s="273">
        <f>IF(ISNUMBER(Data!K285),Data!K285,-9999.9)</f>
        <v>-9999.9</v>
      </c>
      <c r="K285" s="242" t="str">
        <f>IF(ISTEXT(Data!L285),Data!L285,"")</f>
        <v>M1</v>
      </c>
      <c r="L285" s="285">
        <f>IF(ISNUMBER(Data!N285),Data!N285,-9999.9)</f>
        <v>-9999.9</v>
      </c>
      <c r="M285" s="243" t="str">
        <f>IF(ISTEXT(Data!O285),Data!O285,"")</f>
        <v>M1</v>
      </c>
      <c r="N285" s="278">
        <f>IF(ISNUMBER(Data!P285),Data!P285,-9999.9)</f>
        <v>-9999.9</v>
      </c>
      <c r="O285" s="242" t="str">
        <f>IF(ISTEXT(Data!Q285),Data!Q285,"")</f>
        <v>M1</v>
      </c>
      <c r="P285" s="277">
        <f>IF(ISNUMBER(Data!R285),Data!R285,-9999.9)</f>
        <v>-9999.9</v>
      </c>
      <c r="Q285" s="243" t="str">
        <f>IF(ISTEXT(Data!S285),Data!S285,"")</f>
        <v>M1</v>
      </c>
      <c r="R285" s="278">
        <v>-9999.9</v>
      </c>
      <c r="S285" s="262" t="s">
        <v>117</v>
      </c>
      <c r="T285" s="277">
        <f>IF((Data!X285&gt;0),Data!X285*96.062/32.064,-9999.9)</f>
        <v>-9999.9</v>
      </c>
      <c r="U285" s="243" t="str">
        <f>IF(ISTEXT(Data!Y285),Data!Y285,"")</f>
        <v>M1</v>
      </c>
      <c r="V285" s="277">
        <f>IF((Data!AB285&gt;T726),Data!AB285*18.039/14.0067,-9999.9)</f>
        <v>-9999.9</v>
      </c>
      <c r="W285" s="242" t="str">
        <f>IF(ISTEXT(Data!AC285),Data!AC285,"")</f>
        <v>M1</v>
      </c>
      <c r="X285" s="277">
        <f>IF((Data!V285&gt;0),(Data!V285*62.005/14.0067),-9999.9)</f>
        <v>-9999.9</v>
      </c>
      <c r="Y285" s="243" t="str">
        <f>IF(ISTEXT(Data!W285),Data!W285,"")</f>
        <v>M1</v>
      </c>
      <c r="Z285" s="278">
        <f>IF(ISNUMBER(Data!T285),Data!T285,-9999.9)</f>
        <v>-9999.9</v>
      </c>
      <c r="AA285" s="242" t="str">
        <f>IF(ISTEXT(Data!U285),Data!U285,"")</f>
        <v>M1</v>
      </c>
      <c r="AB285" s="277">
        <f>IF(ISNUMBER(Data!AH285),Data!AH285,-9999.9)</f>
        <v>-9999.9</v>
      </c>
      <c r="AC285" s="243" t="str">
        <f>IF(ISTEXT(Data!AI285),Data!AI285,"")</f>
        <v>M1</v>
      </c>
      <c r="AD285" s="278">
        <f>IF(ISNUMBER(Data!AD285),Data!AD285,-9999.9)</f>
        <v>-9999.9</v>
      </c>
      <c r="AE285" s="242" t="str">
        <f>IF(ISTEXT(Data!AE285),Data!AE285,"")</f>
        <v>M1</v>
      </c>
      <c r="AF285" s="277">
        <f>IF(ISNUMBER(Data!AF285),Data!AF285,-9999.9)</f>
        <v>-9999.9</v>
      </c>
      <c r="AG285" s="243" t="str">
        <f>IF(ISTEXT(Data!AG285),Data!AG285,"")</f>
        <v>M1</v>
      </c>
      <c r="AH285" s="278">
        <f>IF(ISNUMBER(Data!Z285),Data!Z285,-9999.9)</f>
        <v>-9999.9</v>
      </c>
      <c r="AI285" s="242" t="str">
        <f>IF(ISTEXT(Data!AA285),Data!AA285,"")</f>
        <v>M1</v>
      </c>
      <c r="AJ285" s="277">
        <v>-9999.9</v>
      </c>
      <c r="AK285" s="261" t="s">
        <v>117</v>
      </c>
      <c r="AL285" s="267" t="str">
        <f>IF(ISTEXT(Data!AJ285),Data!AJ285,"")</f>
        <v/>
      </c>
      <c r="AM285" s="267" t="str">
        <f>IF(ISTEXT(Data!AK285),Data!AK285,"")</f>
        <v/>
      </c>
      <c r="AN285" s="267" t="str">
        <f>IF(ISTEXT(Data!AL285),Data!AL285,"")</f>
        <v/>
      </c>
      <c r="AO285" s="267" t="str">
        <f>IF(ISTEXT(Data!AM285),Data!AM285,"")</f>
        <v/>
      </c>
      <c r="AP285" s="267" t="str">
        <f>IF(ISTEXT(Data!AN285),Data!AN285,"")</f>
        <v/>
      </c>
      <c r="AQ285" s="267" t="str">
        <f>IF(ISTEXT(Data!AO285),Data!AO285,"")</f>
        <v/>
      </c>
    </row>
    <row r="286" spans="1:43" x14ac:dyDescent="0.2">
      <c r="A286" s="120" t="str">
        <f>IF(ISTEXT(Data!A286),Data!A286,"")</f>
        <v/>
      </c>
      <c r="B286" s="250">
        <f>IF(ISREF(Data!B286),Data!B286,"")</f>
        <v>35294</v>
      </c>
      <c r="C286" s="244">
        <v>0.27083333333333298</v>
      </c>
      <c r="D286" s="250">
        <f>IF(ISREF(Data!D286),Data!D286,"")</f>
        <v>35295</v>
      </c>
      <c r="E286" s="244">
        <v>0.27083333333333298</v>
      </c>
      <c r="F286" s="245" t="str">
        <f>IF(ISTEXT(Data!G286),Data!G286,"")</f>
        <v>No Precipitation Occurred</v>
      </c>
      <c r="G286" s="247" t="str">
        <f>IF(ISTEXT(Data!H286),Data!H286,"")</f>
        <v/>
      </c>
      <c r="H286" s="246" t="str">
        <f>IF(ISTEXT(Data!I286),Data!I286,"")</f>
        <v/>
      </c>
      <c r="I286" s="248" t="str">
        <f>IF(ISTEXT(Data!J286),Data!J286,"")</f>
        <v/>
      </c>
      <c r="J286" s="273">
        <f>IF(ISNUMBER(Data!K286),Data!K286,-9999.9)</f>
        <v>-9999.9</v>
      </c>
      <c r="K286" s="242" t="str">
        <f>IF(ISTEXT(Data!L286),Data!L286,"")</f>
        <v>M1</v>
      </c>
      <c r="L286" s="285">
        <f>IF(ISNUMBER(Data!N286),Data!N286,-9999.9)</f>
        <v>-9999.9</v>
      </c>
      <c r="M286" s="243" t="str">
        <f>IF(ISTEXT(Data!O286),Data!O286,"")</f>
        <v>M1</v>
      </c>
      <c r="N286" s="278">
        <f>IF(ISNUMBER(Data!P286),Data!P286,-9999.9)</f>
        <v>-9999.9</v>
      </c>
      <c r="O286" s="242" t="str">
        <f>IF(ISTEXT(Data!Q286),Data!Q286,"")</f>
        <v>M1</v>
      </c>
      <c r="P286" s="277">
        <f>IF(ISNUMBER(Data!R286),Data!R286,-9999.9)</f>
        <v>-9999.9</v>
      </c>
      <c r="Q286" s="243" t="str">
        <f>IF(ISTEXT(Data!S286),Data!S286,"")</f>
        <v>M1</v>
      </c>
      <c r="R286" s="278">
        <v>-9999.9</v>
      </c>
      <c r="S286" s="262" t="s">
        <v>117</v>
      </c>
      <c r="T286" s="277">
        <f>IF((Data!X286&gt;0),Data!X286*96.062/32.064,-9999.9)</f>
        <v>-9999.9</v>
      </c>
      <c r="U286" s="243" t="str">
        <f>IF(ISTEXT(Data!Y286),Data!Y286,"")</f>
        <v>M1</v>
      </c>
      <c r="V286" s="277">
        <f>IF((Data!AB286&gt;T727),Data!AB286*18.039/14.0067,-9999.9)</f>
        <v>-9999.9</v>
      </c>
      <c r="W286" s="242" t="str">
        <f>IF(ISTEXT(Data!AC286),Data!AC286,"")</f>
        <v>M1</v>
      </c>
      <c r="X286" s="277">
        <f>IF((Data!V286&gt;0),(Data!V286*62.005/14.0067),-9999.9)</f>
        <v>-9999.9</v>
      </c>
      <c r="Y286" s="243" t="str">
        <f>IF(ISTEXT(Data!W286),Data!W286,"")</f>
        <v>M1</v>
      </c>
      <c r="Z286" s="278">
        <f>IF(ISNUMBER(Data!T286),Data!T286,-9999.9)</f>
        <v>-9999.9</v>
      </c>
      <c r="AA286" s="242" t="str">
        <f>IF(ISTEXT(Data!U286),Data!U286,"")</f>
        <v>M1</v>
      </c>
      <c r="AB286" s="277">
        <f>IF(ISNUMBER(Data!AH286),Data!AH286,-9999.9)</f>
        <v>-9999.9</v>
      </c>
      <c r="AC286" s="243" t="str">
        <f>IF(ISTEXT(Data!AI286),Data!AI286,"")</f>
        <v>M1</v>
      </c>
      <c r="AD286" s="278">
        <f>IF(ISNUMBER(Data!AD286),Data!AD286,-9999.9)</f>
        <v>-9999.9</v>
      </c>
      <c r="AE286" s="242" t="str">
        <f>IF(ISTEXT(Data!AE286),Data!AE286,"")</f>
        <v>M1</v>
      </c>
      <c r="AF286" s="277">
        <f>IF(ISNUMBER(Data!AF286),Data!AF286,-9999.9)</f>
        <v>-9999.9</v>
      </c>
      <c r="AG286" s="243" t="str">
        <f>IF(ISTEXT(Data!AG286),Data!AG286,"")</f>
        <v>M1</v>
      </c>
      <c r="AH286" s="278">
        <f>IF(ISNUMBER(Data!Z286),Data!Z286,-9999.9)</f>
        <v>-9999.9</v>
      </c>
      <c r="AI286" s="242" t="str">
        <f>IF(ISTEXT(Data!AA286),Data!AA286,"")</f>
        <v>M1</v>
      </c>
      <c r="AJ286" s="277">
        <v>-9999.9</v>
      </c>
      <c r="AK286" s="261" t="s">
        <v>117</v>
      </c>
      <c r="AL286" s="267" t="str">
        <f>IF(ISTEXT(Data!AJ286),Data!AJ286,"")</f>
        <v/>
      </c>
      <c r="AM286" s="267" t="str">
        <f>IF(ISTEXT(Data!AK286),Data!AK286,"")</f>
        <v/>
      </c>
      <c r="AN286" s="267" t="str">
        <f>IF(ISTEXT(Data!AL286),Data!AL286,"")</f>
        <v/>
      </c>
      <c r="AO286" s="267" t="str">
        <f>IF(ISTEXT(Data!AM286),Data!AM286,"")</f>
        <v/>
      </c>
      <c r="AP286" s="267" t="str">
        <f>IF(ISTEXT(Data!AN286),Data!AN286,"")</f>
        <v/>
      </c>
      <c r="AQ286" s="267" t="str">
        <f>IF(ISTEXT(Data!AO286),Data!AO286,"")</f>
        <v/>
      </c>
    </row>
    <row r="287" spans="1:43" x14ac:dyDescent="0.2">
      <c r="A287" s="120" t="str">
        <f>IF(ISTEXT(Data!A287),Data!A287,"")</f>
        <v/>
      </c>
      <c r="B287" s="250">
        <f>IF(ISREF(Data!B287),Data!B287,"")</f>
        <v>35295</v>
      </c>
      <c r="C287" s="244">
        <v>0.27083333333333298</v>
      </c>
      <c r="D287" s="250">
        <f>IF(ISREF(Data!D287),Data!D287,"")</f>
        <v>35296</v>
      </c>
      <c r="E287" s="244">
        <v>0.27083333333333298</v>
      </c>
      <c r="F287" s="245" t="str">
        <f>IF(ISTEXT(Data!G287),Data!G287,"")</f>
        <v>No Precipitation Occurred</v>
      </c>
      <c r="G287" s="247" t="str">
        <f>IF(ISTEXT(Data!H287),Data!H287,"")</f>
        <v/>
      </c>
      <c r="H287" s="246" t="str">
        <f>IF(ISTEXT(Data!I287),Data!I287,"")</f>
        <v/>
      </c>
      <c r="I287" s="248" t="str">
        <f>IF(ISTEXT(Data!J287),Data!J287,"")</f>
        <v/>
      </c>
      <c r="J287" s="273">
        <f>IF(ISNUMBER(Data!K287),Data!K287,-9999.9)</f>
        <v>-9999.9</v>
      </c>
      <c r="K287" s="242" t="str">
        <f>IF(ISTEXT(Data!L287),Data!L287,"")</f>
        <v>M1</v>
      </c>
      <c r="L287" s="285">
        <f>IF(ISNUMBER(Data!N287),Data!N287,-9999.9)</f>
        <v>-9999.9</v>
      </c>
      <c r="M287" s="243" t="str">
        <f>IF(ISTEXT(Data!O287),Data!O287,"")</f>
        <v>M1</v>
      </c>
      <c r="N287" s="278">
        <f>IF(ISNUMBER(Data!P287),Data!P287,-9999.9)</f>
        <v>-9999.9</v>
      </c>
      <c r="O287" s="242" t="str">
        <f>IF(ISTEXT(Data!Q287),Data!Q287,"")</f>
        <v>M1</v>
      </c>
      <c r="P287" s="277">
        <f>IF(ISNUMBER(Data!R287),Data!R287,-9999.9)</f>
        <v>-9999.9</v>
      </c>
      <c r="Q287" s="243" t="str">
        <f>IF(ISTEXT(Data!S287),Data!S287,"")</f>
        <v>M1</v>
      </c>
      <c r="R287" s="278">
        <v>-9999.9</v>
      </c>
      <c r="S287" s="262" t="s">
        <v>117</v>
      </c>
      <c r="T287" s="277">
        <f>IF((Data!X287&gt;0),Data!X287*96.062/32.064,-9999.9)</f>
        <v>-9999.9</v>
      </c>
      <c r="U287" s="243" t="str">
        <f>IF(ISTEXT(Data!Y287),Data!Y287,"")</f>
        <v>M1</v>
      </c>
      <c r="V287" s="277">
        <f>IF((Data!AB287&gt;T728),Data!AB287*18.039/14.0067,-9999.9)</f>
        <v>-9999.9</v>
      </c>
      <c r="W287" s="242" t="str">
        <f>IF(ISTEXT(Data!AC287),Data!AC287,"")</f>
        <v>M1</v>
      </c>
      <c r="X287" s="277">
        <f>IF((Data!V287&gt;0),(Data!V287*62.005/14.0067),-9999.9)</f>
        <v>-9999.9</v>
      </c>
      <c r="Y287" s="243" t="str">
        <f>IF(ISTEXT(Data!W287),Data!W287,"")</f>
        <v>M1</v>
      </c>
      <c r="Z287" s="278">
        <f>IF(ISNUMBER(Data!T287),Data!T287,-9999.9)</f>
        <v>-9999.9</v>
      </c>
      <c r="AA287" s="242" t="str">
        <f>IF(ISTEXT(Data!U287),Data!U287,"")</f>
        <v>M1</v>
      </c>
      <c r="AB287" s="277">
        <f>IF(ISNUMBER(Data!AH287),Data!AH287,-9999.9)</f>
        <v>-9999.9</v>
      </c>
      <c r="AC287" s="243" t="str">
        <f>IF(ISTEXT(Data!AI287),Data!AI287,"")</f>
        <v>M1</v>
      </c>
      <c r="AD287" s="278">
        <f>IF(ISNUMBER(Data!AD287),Data!AD287,-9999.9)</f>
        <v>-9999.9</v>
      </c>
      <c r="AE287" s="242" t="str">
        <f>IF(ISTEXT(Data!AE287),Data!AE287,"")</f>
        <v>M1</v>
      </c>
      <c r="AF287" s="277">
        <f>IF(ISNUMBER(Data!AF287),Data!AF287,-9999.9)</f>
        <v>-9999.9</v>
      </c>
      <c r="AG287" s="243" t="str">
        <f>IF(ISTEXT(Data!AG287),Data!AG287,"")</f>
        <v>M1</v>
      </c>
      <c r="AH287" s="278">
        <f>IF(ISNUMBER(Data!Z287),Data!Z287,-9999.9)</f>
        <v>-9999.9</v>
      </c>
      <c r="AI287" s="242" t="str">
        <f>IF(ISTEXT(Data!AA287),Data!AA287,"")</f>
        <v>M1</v>
      </c>
      <c r="AJ287" s="277">
        <v>-9999.9</v>
      </c>
      <c r="AK287" s="261" t="s">
        <v>117</v>
      </c>
      <c r="AL287" s="267" t="str">
        <f>IF(ISTEXT(Data!AJ287),Data!AJ287,"")</f>
        <v/>
      </c>
      <c r="AM287" s="267" t="str">
        <f>IF(ISTEXT(Data!AK287),Data!AK287,"")</f>
        <v/>
      </c>
      <c r="AN287" s="267" t="str">
        <f>IF(ISTEXT(Data!AL287),Data!AL287,"")</f>
        <v/>
      </c>
      <c r="AO287" s="267" t="str">
        <f>IF(ISTEXT(Data!AM287),Data!AM287,"")</f>
        <v/>
      </c>
      <c r="AP287" s="267" t="str">
        <f>IF(ISTEXT(Data!AN287),Data!AN287,"")</f>
        <v/>
      </c>
      <c r="AQ287" s="267" t="str">
        <f>IF(ISTEXT(Data!AO287),Data!AO287,"")</f>
        <v/>
      </c>
    </row>
    <row r="288" spans="1:43" x14ac:dyDescent="0.2">
      <c r="A288" s="120" t="str">
        <f>IF(ISTEXT(Data!A288),Data!A288,"")</f>
        <v/>
      </c>
      <c r="B288" s="250">
        <f>IF(ISREF(Data!B288),Data!B288,"")</f>
        <v>35296</v>
      </c>
      <c r="C288" s="244">
        <v>0.27083333333333298</v>
      </c>
      <c r="D288" s="250">
        <f>IF(ISREF(Data!D288),Data!D288,"")</f>
        <v>35297</v>
      </c>
      <c r="E288" s="244">
        <v>0.27083333333333298</v>
      </c>
      <c r="F288" s="245" t="str">
        <f>IF(ISTEXT(Data!G288),Data!G288,"")</f>
        <v>No Precipitation Occurred</v>
      </c>
      <c r="G288" s="247" t="str">
        <f>IF(ISTEXT(Data!H288),Data!H288,"")</f>
        <v/>
      </c>
      <c r="H288" s="246" t="str">
        <f>IF(ISTEXT(Data!I288),Data!I288,"")</f>
        <v/>
      </c>
      <c r="I288" s="248" t="str">
        <f>IF(ISTEXT(Data!J288),Data!J288,"")</f>
        <v/>
      </c>
      <c r="J288" s="273">
        <f>IF(ISNUMBER(Data!K288),Data!K288,-9999.9)</f>
        <v>-9999.9</v>
      </c>
      <c r="K288" s="242" t="str">
        <f>IF(ISTEXT(Data!L288),Data!L288,"")</f>
        <v>M1</v>
      </c>
      <c r="L288" s="285">
        <f>IF(ISNUMBER(Data!N288),Data!N288,-9999.9)</f>
        <v>-9999.9</v>
      </c>
      <c r="M288" s="243" t="str">
        <f>IF(ISTEXT(Data!O288),Data!O288,"")</f>
        <v>M1</v>
      </c>
      <c r="N288" s="278">
        <f>IF(ISNUMBER(Data!P288),Data!P288,-9999.9)</f>
        <v>-9999.9</v>
      </c>
      <c r="O288" s="242" t="str">
        <f>IF(ISTEXT(Data!Q288),Data!Q288,"")</f>
        <v>M1</v>
      </c>
      <c r="P288" s="277">
        <f>IF(ISNUMBER(Data!R288),Data!R288,-9999.9)</f>
        <v>-9999.9</v>
      </c>
      <c r="Q288" s="243" t="str">
        <f>IF(ISTEXT(Data!S288),Data!S288,"")</f>
        <v>M1</v>
      </c>
      <c r="R288" s="278">
        <v>-9999.9</v>
      </c>
      <c r="S288" s="262" t="s">
        <v>117</v>
      </c>
      <c r="T288" s="277">
        <f>IF((Data!X288&gt;0),Data!X288*96.062/32.064,-9999.9)</f>
        <v>-9999.9</v>
      </c>
      <c r="U288" s="243" t="str">
        <f>IF(ISTEXT(Data!Y288),Data!Y288,"")</f>
        <v>M1</v>
      </c>
      <c r="V288" s="277">
        <f>IF((Data!AB288&gt;T729),Data!AB288*18.039/14.0067,-9999.9)</f>
        <v>-9999.9</v>
      </c>
      <c r="W288" s="242" t="str">
        <f>IF(ISTEXT(Data!AC288),Data!AC288,"")</f>
        <v>M1</v>
      </c>
      <c r="X288" s="277">
        <f>IF((Data!V288&gt;0),(Data!V288*62.005/14.0067),-9999.9)</f>
        <v>-9999.9</v>
      </c>
      <c r="Y288" s="243" t="str">
        <f>IF(ISTEXT(Data!W288),Data!W288,"")</f>
        <v>M1</v>
      </c>
      <c r="Z288" s="278">
        <f>IF(ISNUMBER(Data!T288),Data!T288,-9999.9)</f>
        <v>-9999.9</v>
      </c>
      <c r="AA288" s="242" t="str">
        <f>IF(ISTEXT(Data!U288),Data!U288,"")</f>
        <v>M1</v>
      </c>
      <c r="AB288" s="277">
        <f>IF(ISNUMBER(Data!AH288),Data!AH288,-9999.9)</f>
        <v>-9999.9</v>
      </c>
      <c r="AC288" s="243" t="str">
        <f>IF(ISTEXT(Data!AI288),Data!AI288,"")</f>
        <v>M1</v>
      </c>
      <c r="AD288" s="278">
        <f>IF(ISNUMBER(Data!AD288),Data!AD288,-9999.9)</f>
        <v>-9999.9</v>
      </c>
      <c r="AE288" s="242" t="str">
        <f>IF(ISTEXT(Data!AE288),Data!AE288,"")</f>
        <v>M1</v>
      </c>
      <c r="AF288" s="277">
        <f>IF(ISNUMBER(Data!AF288),Data!AF288,-9999.9)</f>
        <v>-9999.9</v>
      </c>
      <c r="AG288" s="243" t="str">
        <f>IF(ISTEXT(Data!AG288),Data!AG288,"")</f>
        <v>M1</v>
      </c>
      <c r="AH288" s="278">
        <f>IF(ISNUMBER(Data!Z288),Data!Z288,-9999.9)</f>
        <v>-9999.9</v>
      </c>
      <c r="AI288" s="242" t="str">
        <f>IF(ISTEXT(Data!AA288),Data!AA288,"")</f>
        <v>M1</v>
      </c>
      <c r="AJ288" s="277">
        <v>-9999.9</v>
      </c>
      <c r="AK288" s="261" t="s">
        <v>117</v>
      </c>
      <c r="AL288" s="267" t="str">
        <f>IF(ISTEXT(Data!AJ288),Data!AJ288,"")</f>
        <v/>
      </c>
      <c r="AM288" s="267" t="str">
        <f>IF(ISTEXT(Data!AK288),Data!AK288,"")</f>
        <v/>
      </c>
      <c r="AN288" s="267" t="str">
        <f>IF(ISTEXT(Data!AL288),Data!AL288,"")</f>
        <v/>
      </c>
      <c r="AO288" s="267" t="str">
        <f>IF(ISTEXT(Data!AM288),Data!AM288,"")</f>
        <v/>
      </c>
      <c r="AP288" s="267" t="str">
        <f>IF(ISTEXT(Data!AN288),Data!AN288,"")</f>
        <v/>
      </c>
      <c r="AQ288" s="267" t="str">
        <f>IF(ISTEXT(Data!AO288),Data!AO288,"")</f>
        <v/>
      </c>
    </row>
    <row r="289" spans="1:43" x14ac:dyDescent="0.2">
      <c r="A289" s="120" t="str">
        <f>IF(ISTEXT(Data!A289),Data!A289,"")</f>
        <v>DEU96096</v>
      </c>
      <c r="B289" s="250">
        <f>IF(ISREF(Data!B289),Data!B289,"")</f>
        <v>35297</v>
      </c>
      <c r="C289" s="244">
        <v>0.27083333333333298</v>
      </c>
      <c r="D289" s="250">
        <f>IF(ISREF(Data!D289),Data!D289,"")</f>
        <v>35298</v>
      </c>
      <c r="E289" s="244">
        <v>0.27083333333333298</v>
      </c>
      <c r="F289" s="245" t="str">
        <f>IF(ISTEXT(Data!G289),Data!G289,"")</f>
        <v>Rain</v>
      </c>
      <c r="G289" s="247" t="str">
        <f>IF(ISTEXT(Data!H289),Data!H289,"")</f>
        <v>Clean and Clear</v>
      </c>
      <c r="H289" s="246" t="str">
        <f>IF(ISTEXT(Data!I289),Data!I289,"")</f>
        <v/>
      </c>
      <c r="I289" s="248" t="str">
        <f>IF(ISTEXT(Data!J289),Data!J289,"")</f>
        <v/>
      </c>
      <c r="J289" s="273">
        <f>IF(ISNUMBER(Data!K289),Data!K289,-9999.9)</f>
        <v>1.4</v>
      </c>
      <c r="K289" s="242" t="str">
        <f>IF(ISTEXT(Data!L289),Data!L289,"")</f>
        <v>V0</v>
      </c>
      <c r="L289" s="285">
        <f>IF(ISNUMBER(Data!N289),Data!N289,-9999.9)</f>
        <v>1.3823000000000001</v>
      </c>
      <c r="M289" s="243" t="str">
        <f>IF(ISTEXT(Data!O289),Data!O289,"")</f>
        <v>V0</v>
      </c>
      <c r="N289" s="278">
        <f>IF(ISNUMBER(Data!P289),Data!P289,-9999.9)</f>
        <v>4.54</v>
      </c>
      <c r="O289" s="242" t="str">
        <f>IF(ISTEXT(Data!Q289),Data!Q289,"")</f>
        <v>V0</v>
      </c>
      <c r="P289" s="277">
        <f>IF(ISNUMBER(Data!R289),Data!R289,-9999.9)</f>
        <v>29.3</v>
      </c>
      <c r="Q289" s="243" t="str">
        <f>IF(ISTEXT(Data!S289),Data!S289,"")</f>
        <v>V0</v>
      </c>
      <c r="R289" s="278">
        <v>-9999.9</v>
      </c>
      <c r="S289" s="262" t="s">
        <v>117</v>
      </c>
      <c r="T289" s="277">
        <f>IF((Data!X289&gt;0),Data!X289*96.062/32.064,-9999.9)</f>
        <v>2.84</v>
      </c>
      <c r="U289" s="243" t="str">
        <f>IF(ISTEXT(Data!Y289),Data!Y289,"")</f>
        <v>V0</v>
      </c>
      <c r="V289" s="277">
        <f>IF((Data!AB289&gt;T730),Data!AB289*18.039/14.0067,-9999.9)</f>
        <v>1.641</v>
      </c>
      <c r="W289" s="242" t="str">
        <f>IF(ISTEXT(Data!AC289),Data!AC289,"")</f>
        <v>V0</v>
      </c>
      <c r="X289" s="277">
        <f>IF((Data!V289&gt;0),(Data!V289*62.005/14.0067),-9999.9)</f>
        <v>3.5549999999999997</v>
      </c>
      <c r="Y289" s="243" t="str">
        <f>IF(ISTEXT(Data!W289),Data!W289,"")</f>
        <v>V0</v>
      </c>
      <c r="Z289" s="278">
        <f>IF(ISNUMBER(Data!T289),Data!T289,-9999.9)</f>
        <v>0.115</v>
      </c>
      <c r="AA289" s="242" t="str">
        <f>IF(ISTEXT(Data!U289),Data!U289,"")</f>
        <v>V0</v>
      </c>
      <c r="AB289" s="277">
        <f>IF(ISNUMBER(Data!AH289),Data!AH289,-9999.9)</f>
        <v>0.36799999999999999</v>
      </c>
      <c r="AC289" s="243" t="str">
        <f>IF(ISTEXT(Data!AI289),Data!AI289,"")</f>
        <v>V0</v>
      </c>
      <c r="AD289" s="278">
        <f>IF(ISNUMBER(Data!AD289),Data!AD289,-9999.9)</f>
        <v>0.10299999999999999</v>
      </c>
      <c r="AE289" s="242" t="str">
        <f>IF(ISTEXT(Data!AE289),Data!AE289,"")</f>
        <v>V0</v>
      </c>
      <c r="AF289" s="277">
        <f>IF(ISNUMBER(Data!AF289),Data!AF289,-9999.9)</f>
        <v>5.8000000000000003E-2</v>
      </c>
      <c r="AG289" s="243" t="str">
        <f>IF(ISTEXT(Data!AG289),Data!AG289,"")</f>
        <v>V0</v>
      </c>
      <c r="AH289" s="278">
        <f>IF(ISNUMBER(Data!Z289),Data!Z289,-9999.9)</f>
        <v>0.06</v>
      </c>
      <c r="AI289" s="242" t="str">
        <f>IF(ISTEXT(Data!AA289),Data!AA289,"")</f>
        <v>V0</v>
      </c>
      <c r="AJ289" s="277">
        <v>-9999.9</v>
      </c>
      <c r="AK289" s="261" t="s">
        <v>117</v>
      </c>
      <c r="AL289" s="267" t="str">
        <f>IF(ISTEXT(Data!AJ289),Data!AJ289,"")</f>
        <v/>
      </c>
      <c r="AM289" s="267" t="str">
        <f>IF(ISTEXT(Data!AK289),Data!AK289,"")</f>
        <v/>
      </c>
      <c r="AN289" s="267" t="str">
        <f>IF(ISTEXT(Data!AL289),Data!AL289,"")</f>
        <v/>
      </c>
      <c r="AO289" s="267" t="str">
        <f>IF(ISTEXT(Data!AM289),Data!AM289,"")</f>
        <v/>
      </c>
      <c r="AP289" s="267" t="str">
        <f>IF(ISTEXT(Data!AN289),Data!AN289,"")</f>
        <v/>
      </c>
      <c r="AQ289" s="267" t="str">
        <f>IF(ISTEXT(Data!AO289),Data!AO289,"")</f>
        <v/>
      </c>
    </row>
    <row r="290" spans="1:43" x14ac:dyDescent="0.2">
      <c r="A290" s="120" t="str">
        <f>IF(ISTEXT(Data!A290),Data!A290,"")</f>
        <v>DEU96097</v>
      </c>
      <c r="B290" s="250">
        <f>IF(ISREF(Data!B290),Data!B290,"")</f>
        <v>35298</v>
      </c>
      <c r="C290" s="244">
        <v>0.27083333333333298</v>
      </c>
      <c r="D290" s="250">
        <f>IF(ISREF(Data!D290),Data!D290,"")</f>
        <v>35299</v>
      </c>
      <c r="E290" s="244">
        <v>0.27083333333333298</v>
      </c>
      <c r="F290" s="245" t="str">
        <f>IF(ISTEXT(Data!G290),Data!G290,"")</f>
        <v>Rain</v>
      </c>
      <c r="G290" s="247" t="str">
        <f>IF(ISTEXT(Data!H290),Data!H290,"")</f>
        <v>Clean and Clear</v>
      </c>
      <c r="H290" s="246" t="str">
        <f>IF(ISTEXT(Data!I290),Data!I290,"")</f>
        <v/>
      </c>
      <c r="I290" s="248" t="str">
        <f>IF(ISTEXT(Data!J290),Data!J290,"")</f>
        <v/>
      </c>
      <c r="J290" s="273">
        <f>IF(ISNUMBER(Data!K290),Data!K290,-9999.9)</f>
        <v>8.3000000000000007</v>
      </c>
      <c r="K290" s="242" t="str">
        <f>IF(ISTEXT(Data!L290),Data!L290,"")</f>
        <v>V0</v>
      </c>
      <c r="L290" s="285">
        <f>IF(ISNUMBER(Data!N290),Data!N290,-9999.9)</f>
        <v>8.8963999999999999</v>
      </c>
      <c r="M290" s="243" t="str">
        <f>IF(ISTEXT(Data!O290),Data!O290,"")</f>
        <v>V0</v>
      </c>
      <c r="N290" s="278">
        <f>IF(ISNUMBER(Data!P290),Data!P290,-9999.9)</f>
        <v>5.87</v>
      </c>
      <c r="O290" s="242" t="str">
        <f>IF(ISTEXT(Data!Q290),Data!Q290,"")</f>
        <v>V0</v>
      </c>
      <c r="P290" s="277">
        <f>IF(ISNUMBER(Data!R290),Data!R290,-9999.9)</f>
        <v>16</v>
      </c>
      <c r="Q290" s="243" t="str">
        <f>IF(ISTEXT(Data!S290),Data!S290,"")</f>
        <v>V0</v>
      </c>
      <c r="R290" s="278">
        <v>-9999.9</v>
      </c>
      <c r="S290" s="262" t="s">
        <v>117</v>
      </c>
      <c r="T290" s="277">
        <f>IF((Data!X290&gt;0),Data!X290*96.062/32.064,-9999.9)</f>
        <v>1.7650000000000001</v>
      </c>
      <c r="U290" s="243" t="str">
        <f>IF(ISTEXT(Data!Y290),Data!Y290,"")</f>
        <v>V4</v>
      </c>
      <c r="V290" s="277">
        <f>IF((Data!AB290&gt;T731),Data!AB290*18.039/14.0067,-9999.9)</f>
        <v>1.7509999999999999</v>
      </c>
      <c r="W290" s="242" t="str">
        <f>IF(ISTEXT(Data!AC290),Data!AC290,"")</f>
        <v>V4</v>
      </c>
      <c r="X290" s="277">
        <f>IF((Data!V290&gt;0),(Data!V290*62.005/14.0067),-9999.9)</f>
        <v>1.831</v>
      </c>
      <c r="Y290" s="243" t="str">
        <f>IF(ISTEXT(Data!W290),Data!W290,"")</f>
        <v>V4</v>
      </c>
      <c r="Z290" s="278">
        <f>IF(ISNUMBER(Data!T290),Data!T290,-9999.9)</f>
        <v>6.6000000000000003E-2</v>
      </c>
      <c r="AA290" s="242" t="str">
        <f>IF(ISTEXT(Data!U290),Data!U290,"")</f>
        <v>V4</v>
      </c>
      <c r="AB290" s="277">
        <f>IF(ISNUMBER(Data!AH290),Data!AH290,-9999.9)</f>
        <v>0.313</v>
      </c>
      <c r="AC290" s="243" t="str">
        <f>IF(ISTEXT(Data!AI290),Data!AI290,"")</f>
        <v>V4</v>
      </c>
      <c r="AD290" s="278">
        <f>IF(ISNUMBER(Data!AD290),Data!AD290,-9999.9)</f>
        <v>0.11799999999999999</v>
      </c>
      <c r="AE290" s="242" t="str">
        <f>IF(ISTEXT(Data!AE290),Data!AE290,"")</f>
        <v>V4</v>
      </c>
      <c r="AF290" s="277">
        <f>IF(ISNUMBER(Data!AF290),Data!AF290,-9999.9)</f>
        <v>5.5E-2</v>
      </c>
      <c r="AG290" s="243" t="str">
        <f>IF(ISTEXT(Data!AG290),Data!AG290,"")</f>
        <v>V4</v>
      </c>
      <c r="AH290" s="278">
        <f>IF(ISNUMBER(Data!Z290),Data!Z290,-9999.9)</f>
        <v>4.5999999999999999E-2</v>
      </c>
      <c r="AI290" s="242" t="str">
        <f>IF(ISTEXT(Data!AA290),Data!AA290,"")</f>
        <v>V4</v>
      </c>
      <c r="AJ290" s="277">
        <v>-9999.9</v>
      </c>
      <c r="AK290" s="261" t="s">
        <v>117</v>
      </c>
      <c r="AL290" s="267" t="str">
        <f>IF(ISTEXT(Data!AJ290),Data!AJ290,"")</f>
        <v/>
      </c>
      <c r="AM290" s="267" t="str">
        <f>IF(ISTEXT(Data!AK290),Data!AK290,"")</f>
        <v/>
      </c>
      <c r="AN290" s="267" t="str">
        <f>IF(ISTEXT(Data!AL290),Data!AL290,"")</f>
        <v/>
      </c>
      <c r="AO290" s="267" t="str">
        <f>IF(ISTEXT(Data!AM290),Data!AM290,"")</f>
        <v/>
      </c>
      <c r="AP290" s="267" t="str">
        <f>IF(ISTEXT(Data!AN290),Data!AN290,"")</f>
        <v/>
      </c>
      <c r="AQ290" s="267" t="str">
        <f>IF(ISTEXT(Data!AO290),Data!AO290,"")</f>
        <v/>
      </c>
    </row>
    <row r="291" spans="1:43" x14ac:dyDescent="0.2">
      <c r="A291" s="120" t="str">
        <f>IF(ISTEXT(Data!A291),Data!A291,"")</f>
        <v>DEU96098</v>
      </c>
      <c r="B291" s="250">
        <f>IF(ISREF(Data!B291),Data!B291,"")</f>
        <v>35299</v>
      </c>
      <c r="C291" s="244">
        <v>0.27083333333333298</v>
      </c>
      <c r="D291" s="250">
        <f>IF(ISREF(Data!D291),Data!D291,"")</f>
        <v>35300</v>
      </c>
      <c r="E291" s="244">
        <v>0.27083333333333298</v>
      </c>
      <c r="F291" s="245" t="str">
        <f>IF(ISTEXT(Data!G291),Data!G291,"")</f>
        <v>Rain</v>
      </c>
      <c r="G291" s="247" t="str">
        <f>IF(ISTEXT(Data!H291),Data!H291,"")</f>
        <v>Clean and Clear</v>
      </c>
      <c r="H291" s="246" t="str">
        <f>IF(ISTEXT(Data!I291),Data!I291,"")</f>
        <v/>
      </c>
      <c r="I291" s="248" t="str">
        <f>IF(ISTEXT(Data!J291),Data!J291,"")</f>
        <v/>
      </c>
      <c r="J291" s="273">
        <f>IF(ISNUMBER(Data!K291),Data!K291,-9999.9)</f>
        <v>31.4</v>
      </c>
      <c r="K291" s="242" t="str">
        <f>IF(ISTEXT(Data!L291),Data!L291,"")</f>
        <v>V0</v>
      </c>
      <c r="L291" s="285">
        <f>IF(ISNUMBER(Data!N291),Data!N291,-9999.9)</f>
        <v>32.839399999999998</v>
      </c>
      <c r="M291" s="243" t="str">
        <f>IF(ISTEXT(Data!O291),Data!O291,"")</f>
        <v>V0</v>
      </c>
      <c r="N291" s="278">
        <f>IF(ISNUMBER(Data!P291),Data!P291,-9999.9)</f>
        <v>6</v>
      </c>
      <c r="O291" s="242" t="str">
        <f>IF(ISTEXT(Data!Q291),Data!Q291,"")</f>
        <v>V0</v>
      </c>
      <c r="P291" s="277">
        <f>IF(ISNUMBER(Data!R291),Data!R291,-9999.9)</f>
        <v>8.1999999999999993</v>
      </c>
      <c r="Q291" s="243" t="str">
        <f>IF(ISTEXT(Data!S291),Data!S291,"")</f>
        <v>V0</v>
      </c>
      <c r="R291" s="278">
        <v>-9999.9</v>
      </c>
      <c r="S291" s="262" t="s">
        <v>117</v>
      </c>
      <c r="T291" s="277">
        <f>IF((Data!X291&gt;0),Data!X291*96.062/32.064,-9999.9)</f>
        <v>0.77</v>
      </c>
      <c r="U291" s="243" t="str">
        <f>IF(ISTEXT(Data!Y291),Data!Y291,"")</f>
        <v>V0</v>
      </c>
      <c r="V291" s="277">
        <f>IF((Data!AB291&gt;T732),Data!AB291*18.039/14.0067,-9999.9)</f>
        <v>0.86500000000000021</v>
      </c>
      <c r="W291" s="242" t="str">
        <f>IF(ISTEXT(Data!AC291),Data!AC291,"")</f>
        <v>V0</v>
      </c>
      <c r="X291" s="277">
        <f>IF((Data!V291&gt;0),(Data!V291*62.005/14.0067),-9999.9)</f>
        <v>1.24</v>
      </c>
      <c r="Y291" s="243" t="str">
        <f>IF(ISTEXT(Data!W291),Data!W291,"")</f>
        <v>V0</v>
      </c>
      <c r="Z291" s="278">
        <f>IF(ISNUMBER(Data!T291),Data!T291,-9999.9)</f>
        <v>1.7000000000000001E-2</v>
      </c>
      <c r="AA291" s="242" t="str">
        <f>IF(ISTEXT(Data!U291),Data!U291,"")</f>
        <v>V0</v>
      </c>
      <c r="AB291" s="277">
        <f>IF(ISNUMBER(Data!AH291),Data!AH291,-9999.9)</f>
        <v>0.105</v>
      </c>
      <c r="AC291" s="243" t="str">
        <f>IF(ISTEXT(Data!AI291),Data!AI291,"")</f>
        <v>V0</v>
      </c>
      <c r="AD291" s="278">
        <f>IF(ISNUMBER(Data!AD291),Data!AD291,-9999.9)</f>
        <v>2.7E-2</v>
      </c>
      <c r="AE291" s="242" t="str">
        <f>IF(ISTEXT(Data!AE291),Data!AE291,"")</f>
        <v>V0</v>
      </c>
      <c r="AF291" s="277">
        <f>IF(ISNUMBER(Data!AF291),Data!AF291,-9999.9)</f>
        <v>1.7999999999999999E-2</v>
      </c>
      <c r="AG291" s="243" t="str">
        <f>IF(ISTEXT(Data!AG291),Data!AG291,"")</f>
        <v>V0</v>
      </c>
      <c r="AH291" s="278">
        <f>IF(ISNUMBER(Data!Z291),Data!Z291,-9999.9)</f>
        <v>2.9000000000000001E-2</v>
      </c>
      <c r="AI291" s="242" t="str">
        <f>IF(ISTEXT(Data!AA291),Data!AA291,"")</f>
        <v>V0</v>
      </c>
      <c r="AJ291" s="277">
        <v>-9999.9</v>
      </c>
      <c r="AK291" s="261" t="s">
        <v>117</v>
      </c>
      <c r="AL291" s="267" t="str">
        <f>IF(ISTEXT(Data!AJ291),Data!AJ291,"")</f>
        <v/>
      </c>
      <c r="AM291" s="267" t="str">
        <f>IF(ISTEXT(Data!AK291),Data!AK291,"")</f>
        <v/>
      </c>
      <c r="AN291" s="267" t="str">
        <f>IF(ISTEXT(Data!AL291),Data!AL291,"")</f>
        <v/>
      </c>
      <c r="AO291" s="267" t="str">
        <f>IF(ISTEXT(Data!AM291),Data!AM291,"")</f>
        <v/>
      </c>
      <c r="AP291" s="267" t="str">
        <f>IF(ISTEXT(Data!AN291),Data!AN291,"")</f>
        <v/>
      </c>
      <c r="AQ291" s="267" t="str">
        <f>IF(ISTEXT(Data!AO291),Data!AO291,"")</f>
        <v/>
      </c>
    </row>
    <row r="292" spans="1:43" x14ac:dyDescent="0.2">
      <c r="A292" s="120" t="str">
        <f>IF(ISTEXT(Data!A292),Data!A292,"")</f>
        <v/>
      </c>
      <c r="B292" s="250">
        <f>IF(ISREF(Data!B292),Data!B292,"")</f>
        <v>35300</v>
      </c>
      <c r="C292" s="244">
        <v>0.27083333333333298</v>
      </c>
      <c r="D292" s="250">
        <f>IF(ISREF(Data!D292),Data!D292,"")</f>
        <v>35301</v>
      </c>
      <c r="E292" s="244">
        <v>0.27083333333333298</v>
      </c>
      <c r="F292" s="245" t="str">
        <f>IF(ISTEXT(Data!G292),Data!G292,"")</f>
        <v>No Precipitation Occurred</v>
      </c>
      <c r="G292" s="247" t="str">
        <f>IF(ISTEXT(Data!H292),Data!H292,"")</f>
        <v/>
      </c>
      <c r="H292" s="246" t="str">
        <f>IF(ISTEXT(Data!I292),Data!I292,"")</f>
        <v/>
      </c>
      <c r="I292" s="248" t="str">
        <f>IF(ISTEXT(Data!J292),Data!J292,"")</f>
        <v/>
      </c>
      <c r="J292" s="273">
        <f>IF(ISNUMBER(Data!K292),Data!K292,-9999.9)</f>
        <v>-9999.9</v>
      </c>
      <c r="K292" s="242" t="str">
        <f>IF(ISTEXT(Data!L292),Data!L292,"")</f>
        <v>M1</v>
      </c>
      <c r="L292" s="285">
        <f>IF(ISNUMBER(Data!N292),Data!N292,-9999.9)</f>
        <v>-9999.9</v>
      </c>
      <c r="M292" s="243" t="str">
        <f>IF(ISTEXT(Data!O292),Data!O292,"")</f>
        <v>M1</v>
      </c>
      <c r="N292" s="278">
        <f>IF(ISNUMBER(Data!P292),Data!P292,-9999.9)</f>
        <v>-9999.9</v>
      </c>
      <c r="O292" s="242" t="str">
        <f>IF(ISTEXT(Data!Q292),Data!Q292,"")</f>
        <v>M1</v>
      </c>
      <c r="P292" s="277">
        <f>IF(ISNUMBER(Data!R292),Data!R292,-9999.9)</f>
        <v>-9999.9</v>
      </c>
      <c r="Q292" s="243" t="str">
        <f>IF(ISTEXT(Data!S292),Data!S292,"")</f>
        <v>M1</v>
      </c>
      <c r="R292" s="278">
        <v>-9999.9</v>
      </c>
      <c r="S292" s="262" t="s">
        <v>117</v>
      </c>
      <c r="T292" s="277">
        <f>IF((Data!X292&gt;0),Data!X292*96.062/32.064,-9999.9)</f>
        <v>-9999.9</v>
      </c>
      <c r="U292" s="243" t="str">
        <f>IF(ISTEXT(Data!Y292),Data!Y292,"")</f>
        <v>M1</v>
      </c>
      <c r="V292" s="277">
        <f>IF((Data!AB292&gt;T733),Data!AB292*18.039/14.0067,-9999.9)</f>
        <v>-9999.9</v>
      </c>
      <c r="W292" s="242" t="str">
        <f>IF(ISTEXT(Data!AC292),Data!AC292,"")</f>
        <v>M1</v>
      </c>
      <c r="X292" s="277">
        <f>IF((Data!V292&gt;0),(Data!V292*62.005/14.0067),-9999.9)</f>
        <v>-9999.9</v>
      </c>
      <c r="Y292" s="243" t="str">
        <f>IF(ISTEXT(Data!W292),Data!W292,"")</f>
        <v>M1</v>
      </c>
      <c r="Z292" s="278">
        <f>IF(ISNUMBER(Data!T292),Data!T292,-9999.9)</f>
        <v>-9999.9</v>
      </c>
      <c r="AA292" s="242" t="str">
        <f>IF(ISTEXT(Data!U292),Data!U292,"")</f>
        <v>M1</v>
      </c>
      <c r="AB292" s="277">
        <f>IF(ISNUMBER(Data!AH292),Data!AH292,-9999.9)</f>
        <v>-9999.9</v>
      </c>
      <c r="AC292" s="243" t="str">
        <f>IF(ISTEXT(Data!AI292),Data!AI292,"")</f>
        <v>M1</v>
      </c>
      <c r="AD292" s="278">
        <f>IF(ISNUMBER(Data!AD292),Data!AD292,-9999.9)</f>
        <v>-9999.9</v>
      </c>
      <c r="AE292" s="242" t="str">
        <f>IF(ISTEXT(Data!AE292),Data!AE292,"")</f>
        <v>M1</v>
      </c>
      <c r="AF292" s="277">
        <f>IF(ISNUMBER(Data!AF292),Data!AF292,-9999.9)</f>
        <v>-9999.9</v>
      </c>
      <c r="AG292" s="243" t="str">
        <f>IF(ISTEXT(Data!AG292),Data!AG292,"")</f>
        <v>M1</v>
      </c>
      <c r="AH292" s="278">
        <f>IF(ISNUMBER(Data!Z292),Data!Z292,-9999.9)</f>
        <v>-9999.9</v>
      </c>
      <c r="AI292" s="242" t="str">
        <f>IF(ISTEXT(Data!AA292),Data!AA292,"")</f>
        <v>M1</v>
      </c>
      <c r="AJ292" s="277">
        <v>-9999.9</v>
      </c>
      <c r="AK292" s="261" t="s">
        <v>117</v>
      </c>
      <c r="AL292" s="267" t="str">
        <f>IF(ISTEXT(Data!AJ292),Data!AJ292,"")</f>
        <v/>
      </c>
      <c r="AM292" s="267" t="str">
        <f>IF(ISTEXT(Data!AK292),Data!AK292,"")</f>
        <v/>
      </c>
      <c r="AN292" s="267" t="str">
        <f>IF(ISTEXT(Data!AL292),Data!AL292,"")</f>
        <v/>
      </c>
      <c r="AO292" s="267" t="str">
        <f>IF(ISTEXT(Data!AM292),Data!AM292,"")</f>
        <v/>
      </c>
      <c r="AP292" s="267" t="str">
        <f>IF(ISTEXT(Data!AN292),Data!AN292,"")</f>
        <v/>
      </c>
      <c r="AQ292" s="267" t="str">
        <f>IF(ISTEXT(Data!AO292),Data!AO292,"")</f>
        <v/>
      </c>
    </row>
    <row r="293" spans="1:43" x14ac:dyDescent="0.2">
      <c r="A293" s="120" t="str">
        <f>IF(ISTEXT(Data!A293),Data!A293,"")</f>
        <v>DEU96099</v>
      </c>
      <c r="B293" s="250">
        <f>IF(ISREF(Data!B293),Data!B293,"")</f>
        <v>35301</v>
      </c>
      <c r="C293" s="244">
        <v>0.27083333333333298</v>
      </c>
      <c r="D293" s="250">
        <f>IF(ISREF(Data!D293),Data!D293,"")</f>
        <v>35302</v>
      </c>
      <c r="E293" s="244">
        <v>0.27083333333333298</v>
      </c>
      <c r="F293" s="245" t="str">
        <f>IF(ISTEXT(Data!G293),Data!G293,"")</f>
        <v>Rain</v>
      </c>
      <c r="G293" s="247" t="str">
        <f>IF(ISTEXT(Data!H293),Data!H293,"")</f>
        <v>Clean and Clear</v>
      </c>
      <c r="H293" s="246" t="str">
        <f>IF(ISTEXT(Data!I293),Data!I293,"")</f>
        <v/>
      </c>
      <c r="I293" s="248" t="str">
        <f>IF(ISTEXT(Data!J293),Data!J293,"")</f>
        <v/>
      </c>
      <c r="J293" s="273">
        <f>IF(ISNUMBER(Data!K293),Data!K293,-9999.9)</f>
        <v>10.8</v>
      </c>
      <c r="K293" s="242" t="str">
        <f>IF(ISTEXT(Data!L293),Data!L293,"")</f>
        <v>V0</v>
      </c>
      <c r="L293" s="285">
        <f>IF(ISNUMBER(Data!N293),Data!N293,-9999.9)</f>
        <v>11.086</v>
      </c>
      <c r="M293" s="243" t="str">
        <f>IF(ISTEXT(Data!O293),Data!O293,"")</f>
        <v>V0</v>
      </c>
      <c r="N293" s="278">
        <f>IF(ISNUMBER(Data!P293),Data!P293,-9999.9)</f>
        <v>6.22</v>
      </c>
      <c r="O293" s="242" t="str">
        <f>IF(ISTEXT(Data!Q293),Data!Q293,"")</f>
        <v>V0</v>
      </c>
      <c r="P293" s="277">
        <f>IF(ISNUMBER(Data!R293),Data!R293,-9999.9)</f>
        <v>12.3</v>
      </c>
      <c r="Q293" s="243" t="str">
        <f>IF(ISTEXT(Data!S293),Data!S293,"")</f>
        <v>V0</v>
      </c>
      <c r="R293" s="278">
        <v>-9999.9</v>
      </c>
      <c r="S293" s="262" t="s">
        <v>117</v>
      </c>
      <c r="T293" s="277">
        <f>IF((Data!X293&gt;0),Data!X293*96.062/32.064,-9999.9)</f>
        <v>0.99400000000000011</v>
      </c>
      <c r="U293" s="243" t="str">
        <f>IF(ISTEXT(Data!Y293),Data!Y293,"")</f>
        <v>V4</v>
      </c>
      <c r="V293" s="277">
        <f>IF((Data!AB293&gt;T734),Data!AB293*18.039/14.0067,-9999.9)</f>
        <v>1.3330000000000002</v>
      </c>
      <c r="W293" s="242" t="str">
        <f>IF(ISTEXT(Data!AC293),Data!AC293,"")</f>
        <v>V4</v>
      </c>
      <c r="X293" s="277">
        <f>IF((Data!V293&gt;0),(Data!V293*62.005/14.0067),-9999.9)</f>
        <v>1.8129999999999999</v>
      </c>
      <c r="Y293" s="243" t="str">
        <f>IF(ISTEXT(Data!W293),Data!W293,"")</f>
        <v>V4</v>
      </c>
      <c r="Z293" s="278">
        <f>IF(ISNUMBER(Data!T293),Data!T293,-9999.9)</f>
        <v>0.125</v>
      </c>
      <c r="AA293" s="242" t="str">
        <f>IF(ISTEXT(Data!U293),Data!U293,"")</f>
        <v>V4</v>
      </c>
      <c r="AB293" s="277">
        <f>IF(ISNUMBER(Data!AH293),Data!AH293,-9999.9)</f>
        <v>0.13900000000000001</v>
      </c>
      <c r="AC293" s="243" t="str">
        <f>IF(ISTEXT(Data!AI293),Data!AI293,"")</f>
        <v>V4</v>
      </c>
      <c r="AD293" s="278">
        <f>IF(ISNUMBER(Data!AD293),Data!AD293,-9999.9)</f>
        <v>3.5999999999999997E-2</v>
      </c>
      <c r="AE293" s="242" t="str">
        <f>IF(ISTEXT(Data!AE293),Data!AE293,"")</f>
        <v>V4</v>
      </c>
      <c r="AF293" s="277">
        <f>IF(ISNUMBER(Data!AF293),Data!AF293,-9999.9)</f>
        <v>2.7E-2</v>
      </c>
      <c r="AG293" s="243" t="str">
        <f>IF(ISTEXT(Data!AG293),Data!AG293,"")</f>
        <v>V4</v>
      </c>
      <c r="AH293" s="278">
        <f>IF(ISNUMBER(Data!Z293),Data!Z293,-9999.9)</f>
        <v>7.3999999999999996E-2</v>
      </c>
      <c r="AI293" s="242" t="str">
        <f>IF(ISTEXT(Data!AA293),Data!AA293,"")</f>
        <v>V4</v>
      </c>
      <c r="AJ293" s="277">
        <v>-9999.9</v>
      </c>
      <c r="AK293" s="261" t="s">
        <v>117</v>
      </c>
      <c r="AL293" s="267" t="str">
        <f>IF(ISTEXT(Data!AJ293),Data!AJ293,"")</f>
        <v/>
      </c>
      <c r="AM293" s="267" t="str">
        <f>IF(ISTEXT(Data!AK293),Data!AK293,"")</f>
        <v/>
      </c>
      <c r="AN293" s="267" t="str">
        <f>IF(ISTEXT(Data!AL293),Data!AL293,"")</f>
        <v/>
      </c>
      <c r="AO293" s="267" t="str">
        <f>IF(ISTEXT(Data!AM293),Data!AM293,"")</f>
        <v/>
      </c>
      <c r="AP293" s="267" t="str">
        <f>IF(ISTEXT(Data!AN293),Data!AN293,"")</f>
        <v/>
      </c>
      <c r="AQ293" s="267" t="str">
        <f>IF(ISTEXT(Data!AO293),Data!AO293,"")</f>
        <v/>
      </c>
    </row>
    <row r="294" spans="1:43" x14ac:dyDescent="0.2">
      <c r="A294" s="120" t="str">
        <f>IF(ISTEXT(Data!A294),Data!A294,"")</f>
        <v>DEU96100</v>
      </c>
      <c r="B294" s="250">
        <f>IF(ISREF(Data!B294),Data!B294,"")</f>
        <v>35302</v>
      </c>
      <c r="C294" s="244">
        <v>0.27083333333333298</v>
      </c>
      <c r="D294" s="250">
        <f>IF(ISREF(Data!D294),Data!D294,"")</f>
        <v>35303</v>
      </c>
      <c r="E294" s="244">
        <v>0.27083333333333298</v>
      </c>
      <c r="F294" s="245" t="str">
        <f>IF(ISTEXT(Data!G294),Data!G294,"")</f>
        <v>Rain</v>
      </c>
      <c r="G294" s="247" t="str">
        <f>IF(ISTEXT(Data!H294),Data!H294,"")</f>
        <v>Clean and Clear</v>
      </c>
      <c r="H294" s="246" t="str">
        <f>IF(ISTEXT(Data!I294),Data!I294,"")</f>
        <v/>
      </c>
      <c r="I294" s="248" t="str">
        <f>IF(ISTEXT(Data!J294),Data!J294,"")</f>
        <v/>
      </c>
      <c r="J294" s="273">
        <f>IF(ISNUMBER(Data!K294),Data!K294,-9999.9)</f>
        <v>13.7</v>
      </c>
      <c r="K294" s="242" t="str">
        <f>IF(ISTEXT(Data!L294),Data!L294,"")</f>
        <v>V0</v>
      </c>
      <c r="L294" s="285">
        <f>IF(ISNUMBER(Data!N294),Data!N294,-9999.9)</f>
        <v>14.204800000000001</v>
      </c>
      <c r="M294" s="243" t="str">
        <f>IF(ISTEXT(Data!O294),Data!O294,"")</f>
        <v>V0</v>
      </c>
      <c r="N294" s="278">
        <f>IF(ISNUMBER(Data!P294),Data!P294,-9999.9)</f>
        <v>6.15</v>
      </c>
      <c r="O294" s="242" t="str">
        <f>IF(ISTEXT(Data!Q294),Data!Q294,"")</f>
        <v>V0</v>
      </c>
      <c r="P294" s="277">
        <f>IF(ISNUMBER(Data!R294),Data!R294,-9999.9)</f>
        <v>7.1</v>
      </c>
      <c r="Q294" s="243" t="str">
        <f>IF(ISTEXT(Data!S294),Data!S294,"")</f>
        <v>V0</v>
      </c>
      <c r="R294" s="278">
        <v>-9999.9</v>
      </c>
      <c r="S294" s="262" t="s">
        <v>117</v>
      </c>
      <c r="T294" s="277">
        <f>IF((Data!X294&gt;0),Data!X294*96.062/32.064,-9999.9)</f>
        <v>0.56299999999999994</v>
      </c>
      <c r="U294" s="243" t="str">
        <f>IF(ISTEXT(Data!Y294),Data!Y294,"")</f>
        <v>V0</v>
      </c>
      <c r="V294" s="277">
        <f>IF((Data!AB294&gt;T735),Data!AB294*18.039/14.0067,-9999.9)</f>
        <v>0.66200000000000003</v>
      </c>
      <c r="W294" s="242" t="str">
        <f>IF(ISTEXT(Data!AC294),Data!AC294,"")</f>
        <v>V0</v>
      </c>
      <c r="X294" s="277">
        <f>IF((Data!V294&gt;0),(Data!V294*62.005/14.0067),-9999.9)</f>
        <v>0.79</v>
      </c>
      <c r="Y294" s="243" t="str">
        <f>IF(ISTEXT(Data!W294),Data!W294,"")</f>
        <v>V0</v>
      </c>
      <c r="Z294" s="278">
        <f>IF(ISNUMBER(Data!T294),Data!T294,-9999.9)</f>
        <v>0.223</v>
      </c>
      <c r="AA294" s="242" t="str">
        <f>IF(ISTEXT(Data!U294),Data!U294,"")</f>
        <v>V0</v>
      </c>
      <c r="AB294" s="277">
        <f>IF(ISNUMBER(Data!AH294),Data!AH294,-9999.9)</f>
        <v>0.06</v>
      </c>
      <c r="AC294" s="243" t="str">
        <f>IF(ISTEXT(Data!AI294),Data!AI294,"")</f>
        <v>V0</v>
      </c>
      <c r="AD294" s="278">
        <f>IF(ISNUMBER(Data!AD294),Data!AD294,-9999.9)</f>
        <v>0.02</v>
      </c>
      <c r="AE294" s="242" t="str">
        <f>IF(ISTEXT(Data!AE294),Data!AE294,"")</f>
        <v>V0</v>
      </c>
      <c r="AF294" s="277">
        <f>IF(ISNUMBER(Data!AF294),Data!AF294,-9999.9)</f>
        <v>5.7000000000000002E-2</v>
      </c>
      <c r="AG294" s="243" t="str">
        <f>IF(ISTEXT(Data!AG294),Data!AG294,"")</f>
        <v>V0</v>
      </c>
      <c r="AH294" s="278">
        <f>IF(ISNUMBER(Data!Z294),Data!Z294,-9999.9)</f>
        <v>0.158</v>
      </c>
      <c r="AI294" s="242" t="str">
        <f>IF(ISTEXT(Data!AA294),Data!AA294,"")</f>
        <v>V0</v>
      </c>
      <c r="AJ294" s="277">
        <v>-9999.9</v>
      </c>
      <c r="AK294" s="261" t="s">
        <v>117</v>
      </c>
      <c r="AL294" s="267" t="str">
        <f>IF(ISTEXT(Data!AJ294),Data!AJ294,"")</f>
        <v/>
      </c>
      <c r="AM294" s="267" t="str">
        <f>IF(ISTEXT(Data!AK294),Data!AK294,"")</f>
        <v/>
      </c>
      <c r="AN294" s="267" t="str">
        <f>IF(ISTEXT(Data!AL294),Data!AL294,"")</f>
        <v/>
      </c>
      <c r="AO294" s="267" t="str">
        <f>IF(ISTEXT(Data!AM294),Data!AM294,"")</f>
        <v/>
      </c>
      <c r="AP294" s="267" t="str">
        <f>IF(ISTEXT(Data!AN294),Data!AN294,"")</f>
        <v/>
      </c>
      <c r="AQ294" s="267" t="str">
        <f>IF(ISTEXT(Data!AO294),Data!AO294,"")</f>
        <v/>
      </c>
    </row>
    <row r="295" spans="1:43" x14ac:dyDescent="0.2">
      <c r="A295" s="120" t="str">
        <f>IF(ISTEXT(Data!A295),Data!A295,"")</f>
        <v>DEU96101</v>
      </c>
      <c r="B295" s="250">
        <f>IF(ISREF(Data!B295),Data!B295,"")</f>
        <v>35303</v>
      </c>
      <c r="C295" s="244">
        <v>0.27083333333333298</v>
      </c>
      <c r="D295" s="250">
        <f>IF(ISREF(Data!D295),Data!D295,"")</f>
        <v>35304</v>
      </c>
      <c r="E295" s="244">
        <v>0.27083333333333298</v>
      </c>
      <c r="F295" s="245" t="str">
        <f>IF(ISTEXT(Data!G295),Data!G295,"")</f>
        <v>Rain</v>
      </c>
      <c r="G295" s="247" t="str">
        <f>IF(ISTEXT(Data!H295),Data!H295,"")</f>
        <v>Clean and Clear</v>
      </c>
      <c r="H295" s="246" t="str">
        <f>IF(ISTEXT(Data!I295),Data!I295,"")</f>
        <v/>
      </c>
      <c r="I295" s="248" t="str">
        <f>IF(ISTEXT(Data!J295),Data!J295,"")</f>
        <v/>
      </c>
      <c r="J295" s="273">
        <f>IF(ISNUMBER(Data!K295),Data!K295,-9999.9)</f>
        <v>1.5</v>
      </c>
      <c r="K295" s="242" t="str">
        <f>IF(ISTEXT(Data!L295),Data!L295,"")</f>
        <v>V0</v>
      </c>
      <c r="L295" s="285">
        <f>IF(ISNUMBER(Data!N295),Data!N295,-9999.9)</f>
        <v>1.3661999999999999</v>
      </c>
      <c r="M295" s="243" t="str">
        <f>IF(ISTEXT(Data!O295),Data!O295,"")</f>
        <v>V0</v>
      </c>
      <c r="N295" s="278">
        <f>IF(ISNUMBER(Data!P295),Data!P295,-9999.9)</f>
        <v>5.68</v>
      </c>
      <c r="O295" s="242" t="str">
        <f>IF(ISTEXT(Data!Q295),Data!Q295,"")</f>
        <v>V0</v>
      </c>
      <c r="P295" s="277">
        <f>IF(ISNUMBER(Data!R295),Data!R295,-9999.9)</f>
        <v>8</v>
      </c>
      <c r="Q295" s="243" t="str">
        <f>IF(ISTEXT(Data!S295),Data!S295,"")</f>
        <v>V0</v>
      </c>
      <c r="R295" s="278">
        <v>-9999.9</v>
      </c>
      <c r="S295" s="262" t="s">
        <v>117</v>
      </c>
      <c r="T295" s="277">
        <f>IF((Data!X295&gt;0),Data!X295*96.062/32.064,-9999.9)</f>
        <v>0.504</v>
      </c>
      <c r="U295" s="243" t="str">
        <f>IF(ISTEXT(Data!Y295),Data!Y295,"")</f>
        <v>V0</v>
      </c>
      <c r="V295" s="277">
        <f>IF((Data!AB295&gt;T736),Data!AB295*18.039/14.0067,-9999.9)</f>
        <v>0.68300000000000005</v>
      </c>
      <c r="W295" s="242" t="str">
        <f>IF(ISTEXT(Data!AC295),Data!AC295,"")</f>
        <v>V0</v>
      </c>
      <c r="X295" s="277">
        <f>IF((Data!V295&gt;0),(Data!V295*62.005/14.0067),-9999.9)</f>
        <v>1.72</v>
      </c>
      <c r="Y295" s="243" t="str">
        <f>IF(ISTEXT(Data!W295),Data!W295,"")</f>
        <v>V0</v>
      </c>
      <c r="Z295" s="278">
        <f>IF(ISNUMBER(Data!T295),Data!T295,-9999.9)</f>
        <v>0.122</v>
      </c>
      <c r="AA295" s="242" t="str">
        <f>IF(ISTEXT(Data!U295),Data!U295,"")</f>
        <v>V0</v>
      </c>
      <c r="AB295" s="277">
        <f>IF(ISNUMBER(Data!AH295),Data!AH295,-9999.9)</f>
        <v>0.156</v>
      </c>
      <c r="AC295" s="243" t="str">
        <f>IF(ISTEXT(Data!AI295),Data!AI295,"")</f>
        <v>V0</v>
      </c>
      <c r="AD295" s="278">
        <f>IF(ISNUMBER(Data!AD295),Data!AD295,-9999.9)</f>
        <v>2.3E-2</v>
      </c>
      <c r="AE295" s="242" t="str">
        <f>IF(ISTEXT(Data!AE295),Data!AE295,"")</f>
        <v>V0</v>
      </c>
      <c r="AF295" s="277">
        <f>IF(ISNUMBER(Data!AF295),Data!AF295,-9999.9)</f>
        <v>4.7E-2</v>
      </c>
      <c r="AG295" s="243" t="str">
        <f>IF(ISTEXT(Data!AG295),Data!AG295,"")</f>
        <v>V0</v>
      </c>
      <c r="AH295" s="278">
        <f>IF(ISNUMBER(Data!Z295),Data!Z295,-9999.9)</f>
        <v>5.8999999999999997E-2</v>
      </c>
      <c r="AI295" s="242" t="str">
        <f>IF(ISTEXT(Data!AA295),Data!AA295,"")</f>
        <v>V0</v>
      </c>
      <c r="AJ295" s="277">
        <v>-9999.9</v>
      </c>
      <c r="AK295" s="261" t="s">
        <v>117</v>
      </c>
      <c r="AL295" s="267" t="str">
        <f>IF(ISTEXT(Data!AJ295),Data!AJ295,"")</f>
        <v/>
      </c>
      <c r="AM295" s="267" t="str">
        <f>IF(ISTEXT(Data!AK295),Data!AK295,"")</f>
        <v/>
      </c>
      <c r="AN295" s="267" t="str">
        <f>IF(ISTEXT(Data!AL295),Data!AL295,"")</f>
        <v/>
      </c>
      <c r="AO295" s="267" t="str">
        <f>IF(ISTEXT(Data!AM295),Data!AM295,"")</f>
        <v/>
      </c>
      <c r="AP295" s="267" t="str">
        <f>IF(ISTEXT(Data!AN295),Data!AN295,"")</f>
        <v/>
      </c>
      <c r="AQ295" s="267" t="str">
        <f>IF(ISTEXT(Data!AO295),Data!AO295,"")</f>
        <v/>
      </c>
    </row>
    <row r="296" spans="1:43" x14ac:dyDescent="0.2">
      <c r="A296" s="120" t="str">
        <f>IF(ISTEXT(Data!A296),Data!A296,"")</f>
        <v>DEU96102</v>
      </c>
      <c r="B296" s="250">
        <f>IF(ISREF(Data!B296),Data!B296,"")</f>
        <v>35304</v>
      </c>
      <c r="C296" s="244">
        <v>0.27083333333333298</v>
      </c>
      <c r="D296" s="250">
        <f>IF(ISREF(Data!D296),Data!D296,"")</f>
        <v>35305</v>
      </c>
      <c r="E296" s="244">
        <v>0.27083333333333298</v>
      </c>
      <c r="F296" s="245" t="str">
        <f>IF(ISTEXT(Data!G296),Data!G296,"")</f>
        <v>Rain</v>
      </c>
      <c r="G296" s="247" t="str">
        <f>IF(ISTEXT(Data!H296),Data!H296,"")</f>
        <v>Clean and Clear</v>
      </c>
      <c r="H296" s="246" t="str">
        <f>IF(ISTEXT(Data!I296),Data!I296,"")</f>
        <v/>
      </c>
      <c r="I296" s="248" t="str">
        <f>IF(ISTEXT(Data!J296),Data!J296,"")</f>
        <v/>
      </c>
      <c r="J296" s="273">
        <f>IF(ISNUMBER(Data!K296),Data!K296,-9999.9)</f>
        <v>30.4</v>
      </c>
      <c r="K296" s="242" t="str">
        <f>IF(ISTEXT(Data!L296),Data!L296,"")</f>
        <v>V0</v>
      </c>
      <c r="L296" s="285">
        <f>IF(ISNUMBER(Data!N296),Data!N296,-9999.9)</f>
        <v>32.669200000000004</v>
      </c>
      <c r="M296" s="243" t="str">
        <f>IF(ISTEXT(Data!O296),Data!O296,"")</f>
        <v>V0</v>
      </c>
      <c r="N296" s="278">
        <f>IF(ISNUMBER(Data!P296),Data!P296,-9999.9)</f>
        <v>5.6</v>
      </c>
      <c r="O296" s="242" t="str">
        <f>IF(ISTEXT(Data!Q296),Data!Q296,"")</f>
        <v>V0</v>
      </c>
      <c r="P296" s="277">
        <f>IF(ISNUMBER(Data!R296),Data!R296,-9999.9)</f>
        <v>4.3</v>
      </c>
      <c r="Q296" s="243" t="str">
        <f>IF(ISTEXT(Data!S296),Data!S296,"")</f>
        <v>V0</v>
      </c>
      <c r="R296" s="278">
        <v>-9999.9</v>
      </c>
      <c r="S296" s="262" t="s">
        <v>117</v>
      </c>
      <c r="T296" s="277">
        <f>IF((Data!X296&gt;0),Data!X296*96.062/32.064,-9999.9)</f>
        <v>0.24299999999999999</v>
      </c>
      <c r="U296" s="243" t="str">
        <f>IF(ISTEXT(Data!Y296),Data!Y296,"")</f>
        <v>V0</v>
      </c>
      <c r="V296" s="277">
        <f>IF((Data!AB296&gt;T737),Data!AB296*18.039/14.0067,-9999.9)</f>
        <v>0.27100000000000002</v>
      </c>
      <c r="W296" s="242" t="str">
        <f>IF(ISTEXT(Data!AC296),Data!AC296,"")</f>
        <v>V0</v>
      </c>
      <c r="X296" s="277">
        <f>IF((Data!V296&gt;0),(Data!V296*62.005/14.0067),-9999.9)</f>
        <v>0.60099999999999998</v>
      </c>
      <c r="Y296" s="243" t="str">
        <f>IF(ISTEXT(Data!W296),Data!W296,"")</f>
        <v>V0</v>
      </c>
      <c r="Z296" s="278">
        <f>IF(ISNUMBER(Data!T296),Data!T296,-9999.9)</f>
        <v>3.5000000000000003E-2</v>
      </c>
      <c r="AA296" s="242" t="str">
        <f>IF(ISTEXT(Data!U296),Data!U296,"")</f>
        <v>V0</v>
      </c>
      <c r="AB296" s="277">
        <f>IF(ISNUMBER(Data!AH296),Data!AH296,-9999.9)</f>
        <v>5.7000000000000002E-2</v>
      </c>
      <c r="AC296" s="243" t="str">
        <f>IF(ISTEXT(Data!AI296),Data!AI296,"")</f>
        <v>V0</v>
      </c>
      <c r="AD296" s="278">
        <f>IF(ISNUMBER(Data!AD296),Data!AD296,-9999.9)</f>
        <v>1.4999999999999999E-2</v>
      </c>
      <c r="AE296" s="242" t="str">
        <f>IF(ISTEXT(Data!AE296),Data!AE296,"")</f>
        <v>V0</v>
      </c>
      <c r="AF296" s="277">
        <f>IF(ISNUMBER(Data!AF296),Data!AF296,-9999.9)</f>
        <v>2.1000000000000001E-2</v>
      </c>
      <c r="AG296" s="243" t="str">
        <f>IF(ISTEXT(Data!AG296),Data!AG296,"")</f>
        <v>V0</v>
      </c>
      <c r="AH296" s="278">
        <f>IF(ISNUMBER(Data!Z296),Data!Z296,-9999.9)</f>
        <v>1.4E-2</v>
      </c>
      <c r="AI296" s="242" t="str">
        <f>IF(ISTEXT(Data!AA296),Data!AA296,"")</f>
        <v>V0</v>
      </c>
      <c r="AJ296" s="277">
        <v>-9999.9</v>
      </c>
      <c r="AK296" s="261" t="s">
        <v>117</v>
      </c>
      <c r="AL296" s="267" t="str">
        <f>IF(ISTEXT(Data!AJ296),Data!AJ296,"")</f>
        <v/>
      </c>
      <c r="AM296" s="267" t="str">
        <f>IF(ISTEXT(Data!AK296),Data!AK296,"")</f>
        <v/>
      </c>
      <c r="AN296" s="267" t="str">
        <f>IF(ISTEXT(Data!AL296),Data!AL296,"")</f>
        <v/>
      </c>
      <c r="AO296" s="267" t="str">
        <f>IF(ISTEXT(Data!AM296),Data!AM296,"")</f>
        <v/>
      </c>
      <c r="AP296" s="267" t="str">
        <f>IF(ISTEXT(Data!AN296),Data!AN296,"")</f>
        <v/>
      </c>
      <c r="AQ296" s="267" t="str">
        <f>IF(ISTEXT(Data!AO296),Data!AO296,"")</f>
        <v/>
      </c>
    </row>
    <row r="297" spans="1:43" x14ac:dyDescent="0.2">
      <c r="A297" s="120" t="str">
        <f>IF(ISTEXT(Data!A297),Data!A297,"")</f>
        <v>DEU96103</v>
      </c>
      <c r="B297" s="250">
        <f>IF(ISREF(Data!B297),Data!B297,"")</f>
        <v>35305</v>
      </c>
      <c r="C297" s="244">
        <v>0.27083333333333298</v>
      </c>
      <c r="D297" s="250">
        <f>IF(ISREF(Data!D297),Data!D297,"")</f>
        <v>35306</v>
      </c>
      <c r="E297" s="244">
        <v>0.27083333333333298</v>
      </c>
      <c r="F297" s="245" t="str">
        <f>IF(ISTEXT(Data!G297),Data!G297,"")</f>
        <v>Rain</v>
      </c>
      <c r="G297" s="247" t="str">
        <f>IF(ISTEXT(Data!H297),Data!H297,"")</f>
        <v>Clean and Clear</v>
      </c>
      <c r="H297" s="246" t="str">
        <f>IF(ISTEXT(Data!I297),Data!I297,"")</f>
        <v/>
      </c>
      <c r="I297" s="248" t="str">
        <f>IF(ISTEXT(Data!J297),Data!J297,"")</f>
        <v/>
      </c>
      <c r="J297" s="273">
        <f>IF(ISNUMBER(Data!K297),Data!K297,-9999.9)</f>
        <v>4.7</v>
      </c>
      <c r="K297" s="242" t="str">
        <f>IF(ISTEXT(Data!L297),Data!L297,"")</f>
        <v>V0</v>
      </c>
      <c r="L297" s="285">
        <f>IF(ISNUMBER(Data!N297),Data!N297,-9999.9)</f>
        <v>4.5655000000000001</v>
      </c>
      <c r="M297" s="243" t="str">
        <f>IF(ISTEXT(Data!O297),Data!O297,"")</f>
        <v>V0</v>
      </c>
      <c r="N297" s="278">
        <f>IF(ISNUMBER(Data!P297),Data!P297,-9999.9)</f>
        <v>5.36</v>
      </c>
      <c r="O297" s="242" t="str">
        <f>IF(ISTEXT(Data!Q297),Data!Q297,"")</f>
        <v>V0</v>
      </c>
      <c r="P297" s="277">
        <f>IF(ISNUMBER(Data!R297),Data!R297,-9999.9)</f>
        <v>3.6</v>
      </c>
      <c r="Q297" s="243" t="str">
        <f>IF(ISTEXT(Data!S297),Data!S297,"")</f>
        <v>V0</v>
      </c>
      <c r="R297" s="278">
        <v>-9999.9</v>
      </c>
      <c r="S297" s="262" t="s">
        <v>117</v>
      </c>
      <c r="T297" s="277">
        <f>IF((Data!X297&gt;0),Data!X297*96.062/32.064,-9999.9)</f>
        <v>1.4999999999999998E-2</v>
      </c>
      <c r="U297" s="243" t="str">
        <f>IF(ISTEXT(Data!Y297),Data!Y297,"")</f>
        <v>V1</v>
      </c>
      <c r="V297" s="277">
        <f>IF((Data!AB297&gt;T738),Data!AB297*18.039/14.0067,-9999.9)</f>
        <v>1.7000000000000001E-2</v>
      </c>
      <c r="W297" s="242" t="str">
        <f>IF(ISTEXT(Data!AC297),Data!AC297,"")</f>
        <v>V0</v>
      </c>
      <c r="X297" s="277">
        <f>IF((Data!V297&gt;0),(Data!V297*62.005/14.0067),-9999.9)</f>
        <v>0.24099999999999999</v>
      </c>
      <c r="Y297" s="243" t="str">
        <f>IF(ISTEXT(Data!W297),Data!W297,"")</f>
        <v>V0</v>
      </c>
      <c r="Z297" s="278">
        <f>IF(ISNUMBER(Data!T297),Data!T297,-9999.9)</f>
        <v>2.1000000000000001E-2</v>
      </c>
      <c r="AA297" s="242" t="str">
        <f>IF(ISTEXT(Data!U297),Data!U297,"")</f>
        <v>V0</v>
      </c>
      <c r="AB297" s="277">
        <f>IF(ISNUMBER(Data!AH297),Data!AH297,-9999.9)</f>
        <v>5.6000000000000001E-2</v>
      </c>
      <c r="AC297" s="243" t="str">
        <f>IF(ISTEXT(Data!AI297),Data!AI297,"")</f>
        <v>V0</v>
      </c>
      <c r="AD297" s="278">
        <f>IF(ISNUMBER(Data!AD297),Data!AD297,-9999.9)</f>
        <v>1.2E-2</v>
      </c>
      <c r="AE297" s="242" t="str">
        <f>IF(ISTEXT(Data!AE297),Data!AE297,"")</f>
        <v>V0</v>
      </c>
      <c r="AF297" s="277">
        <f>IF(ISNUMBER(Data!AF297),Data!AF297,-9999.9)</f>
        <v>1.7000000000000001E-2</v>
      </c>
      <c r="AG297" s="243" t="str">
        <f>IF(ISTEXT(Data!AG297),Data!AG297,"")</f>
        <v>V0</v>
      </c>
      <c r="AH297" s="278">
        <f>IF(ISNUMBER(Data!Z297),Data!Z297,-9999.9)</f>
        <v>1.4E-2</v>
      </c>
      <c r="AI297" s="242" t="str">
        <f>IF(ISTEXT(Data!AA297),Data!AA297,"")</f>
        <v>V0</v>
      </c>
      <c r="AJ297" s="277">
        <v>-9999.9</v>
      </c>
      <c r="AK297" s="261" t="s">
        <v>117</v>
      </c>
      <c r="AL297" s="267" t="str">
        <f>IF(ISTEXT(Data!AJ297),Data!AJ297,"")</f>
        <v/>
      </c>
      <c r="AM297" s="267" t="str">
        <f>IF(ISTEXT(Data!AK297),Data!AK297,"")</f>
        <v/>
      </c>
      <c r="AN297" s="267" t="str">
        <f>IF(ISTEXT(Data!AL297),Data!AL297,"")</f>
        <v/>
      </c>
      <c r="AO297" s="267" t="str">
        <f>IF(ISTEXT(Data!AM297),Data!AM297,"")</f>
        <v/>
      </c>
      <c r="AP297" s="267" t="str">
        <f>IF(ISTEXT(Data!AN297),Data!AN297,"")</f>
        <v/>
      </c>
      <c r="AQ297" s="267" t="str">
        <f>IF(ISTEXT(Data!AO297),Data!AO297,"")</f>
        <v/>
      </c>
    </row>
    <row r="298" spans="1:43" x14ac:dyDescent="0.2">
      <c r="A298" s="120" t="str">
        <f>IF(ISTEXT(Data!A298),Data!A298,"")</f>
        <v>DEU96104</v>
      </c>
      <c r="B298" s="250">
        <f>IF(ISREF(Data!B298),Data!B298,"")</f>
        <v>35306</v>
      </c>
      <c r="C298" s="244">
        <v>0.27083333333333298</v>
      </c>
      <c r="D298" s="250">
        <f>IF(ISREF(Data!D298),Data!D298,"")</f>
        <v>35307</v>
      </c>
      <c r="E298" s="244">
        <v>0.27083333333333298</v>
      </c>
      <c r="F298" s="245" t="str">
        <f>IF(ISTEXT(Data!G298),Data!G298,"")</f>
        <v>Rain</v>
      </c>
      <c r="G298" s="247" t="str">
        <f>IF(ISTEXT(Data!H298),Data!H298,"")</f>
        <v>Clean and Clear</v>
      </c>
      <c r="H298" s="246" t="str">
        <f>IF(ISTEXT(Data!I298),Data!I298,"")</f>
        <v/>
      </c>
      <c r="I298" s="248" t="str">
        <f>IF(ISTEXT(Data!J298),Data!J298,"")</f>
        <v/>
      </c>
      <c r="J298" s="273">
        <f>IF(ISNUMBER(Data!K298),Data!K298,-9999.9)</f>
        <v>5.2</v>
      </c>
      <c r="K298" s="242" t="str">
        <f>IF(ISTEXT(Data!L298),Data!L298,"")</f>
        <v>V0</v>
      </c>
      <c r="L298" s="285">
        <f>IF(ISNUMBER(Data!N298),Data!N298,-9999.9)</f>
        <v>5.29</v>
      </c>
      <c r="M298" s="243" t="str">
        <f>IF(ISTEXT(Data!O298),Data!O298,"")</f>
        <v>V0</v>
      </c>
      <c r="N298" s="278">
        <f>IF(ISNUMBER(Data!P298),Data!P298,-9999.9)</f>
        <v>5</v>
      </c>
      <c r="O298" s="242" t="str">
        <f>IF(ISTEXT(Data!Q298),Data!Q298,"")</f>
        <v>V0</v>
      </c>
      <c r="P298" s="277">
        <f>IF(ISNUMBER(Data!R298),Data!R298,-9999.9)</f>
        <v>12.2</v>
      </c>
      <c r="Q298" s="243" t="str">
        <f>IF(ISTEXT(Data!S298),Data!S298,"")</f>
        <v>V0</v>
      </c>
      <c r="R298" s="278">
        <v>-9999.9</v>
      </c>
      <c r="S298" s="262" t="s">
        <v>117</v>
      </c>
      <c r="T298" s="277">
        <f>IF((Data!X298&gt;0),Data!X298*96.062/32.064,-9999.9)</f>
        <v>0.72099999999999997</v>
      </c>
      <c r="U298" s="243" t="str">
        <f>IF(ISTEXT(Data!Y298),Data!Y298,"")</f>
        <v>V0</v>
      </c>
      <c r="V298" s="277">
        <f>IF((Data!AB298&gt;T739),Data!AB298*18.039/14.0067,-9999.9)</f>
        <v>0.69099999999999995</v>
      </c>
      <c r="W298" s="242" t="str">
        <f>IF(ISTEXT(Data!AC298),Data!AC298,"")</f>
        <v>V0</v>
      </c>
      <c r="X298" s="277">
        <f>IF((Data!V298&gt;0),(Data!V298*62.005/14.0067),-9999.9)</f>
        <v>2.0110000000000001</v>
      </c>
      <c r="Y298" s="243" t="str">
        <f>IF(ISTEXT(Data!W298),Data!W298,"")</f>
        <v>V0</v>
      </c>
      <c r="Z298" s="278">
        <f>IF(ISNUMBER(Data!T298),Data!T298,-9999.9)</f>
        <v>8.3000000000000004E-2</v>
      </c>
      <c r="AA298" s="242" t="str">
        <f>IF(ISTEXT(Data!U298),Data!U298,"")</f>
        <v>V0</v>
      </c>
      <c r="AB298" s="277">
        <f>IF(ISNUMBER(Data!AH298),Data!AH298,-9999.9)</f>
        <v>0.19800000000000001</v>
      </c>
      <c r="AC298" s="243" t="str">
        <f>IF(ISTEXT(Data!AI298),Data!AI298,"")</f>
        <v>V0</v>
      </c>
      <c r="AD298" s="278">
        <f>IF(ISNUMBER(Data!AD298),Data!AD298,-9999.9)</f>
        <v>4.1000000000000002E-2</v>
      </c>
      <c r="AE298" s="242" t="str">
        <f>IF(ISTEXT(Data!AE298),Data!AE298,"")</f>
        <v>V0</v>
      </c>
      <c r="AF298" s="277">
        <f>IF(ISNUMBER(Data!AF298),Data!AF298,-9999.9)</f>
        <v>3.3000000000000002E-2</v>
      </c>
      <c r="AG298" s="243" t="str">
        <f>IF(ISTEXT(Data!AG298),Data!AG298,"")</f>
        <v>V0</v>
      </c>
      <c r="AH298" s="278">
        <f>IF(ISNUMBER(Data!Z298),Data!Z298,-9999.9)</f>
        <v>5.1999999999999998E-2</v>
      </c>
      <c r="AI298" s="242" t="str">
        <f>IF(ISTEXT(Data!AA298),Data!AA298,"")</f>
        <v>V0</v>
      </c>
      <c r="AJ298" s="277">
        <v>-9999.9</v>
      </c>
      <c r="AK298" s="261" t="s">
        <v>117</v>
      </c>
      <c r="AL298" s="267" t="str">
        <f>IF(ISTEXT(Data!AJ298),Data!AJ298,"")</f>
        <v/>
      </c>
      <c r="AM298" s="267" t="str">
        <f>IF(ISTEXT(Data!AK298),Data!AK298,"")</f>
        <v/>
      </c>
      <c r="AN298" s="267" t="str">
        <f>IF(ISTEXT(Data!AL298),Data!AL298,"")</f>
        <v/>
      </c>
      <c r="AO298" s="267" t="str">
        <f>IF(ISTEXT(Data!AM298),Data!AM298,"")</f>
        <v/>
      </c>
      <c r="AP298" s="267" t="str">
        <f>IF(ISTEXT(Data!AN298),Data!AN298,"")</f>
        <v/>
      </c>
      <c r="AQ298" s="267" t="str">
        <f>IF(ISTEXT(Data!AO298),Data!AO298,"")</f>
        <v/>
      </c>
    </row>
    <row r="299" spans="1:43" x14ac:dyDescent="0.2">
      <c r="A299" s="120" t="str">
        <f>IF(ISTEXT(Data!A299),Data!A299,"")</f>
        <v/>
      </c>
      <c r="B299" s="250">
        <f>IF(ISREF(Data!B299),Data!B299,"")</f>
        <v>35307</v>
      </c>
      <c r="C299" s="244">
        <v>0.27083333333333298</v>
      </c>
      <c r="D299" s="250">
        <f>IF(ISREF(Data!D299),Data!D299,"")</f>
        <v>35308</v>
      </c>
      <c r="E299" s="244">
        <v>0.27083333333333298</v>
      </c>
      <c r="F299" s="245" t="str">
        <f>IF(ISTEXT(Data!G299),Data!G299,"")</f>
        <v>No Precipitation Occurred</v>
      </c>
      <c r="G299" s="247" t="str">
        <f>IF(ISTEXT(Data!H299),Data!H299,"")</f>
        <v/>
      </c>
      <c r="H299" s="246" t="str">
        <f>IF(ISTEXT(Data!I299),Data!I299,"")</f>
        <v/>
      </c>
      <c r="I299" s="248" t="str">
        <f>IF(ISTEXT(Data!J299),Data!J299,"")</f>
        <v/>
      </c>
      <c r="J299" s="273">
        <f>IF(ISNUMBER(Data!K299),Data!K299,-9999.9)</f>
        <v>-9999.9</v>
      </c>
      <c r="K299" s="242" t="str">
        <f>IF(ISTEXT(Data!L299),Data!L299,"")</f>
        <v>M1</v>
      </c>
      <c r="L299" s="285">
        <f>IF(ISNUMBER(Data!N299),Data!N299,-9999.9)</f>
        <v>-9999.9</v>
      </c>
      <c r="M299" s="243" t="str">
        <f>IF(ISTEXT(Data!O299),Data!O299,"")</f>
        <v>M1</v>
      </c>
      <c r="N299" s="278">
        <f>IF(ISNUMBER(Data!P299),Data!P299,-9999.9)</f>
        <v>-9999.9</v>
      </c>
      <c r="O299" s="242" t="str">
        <f>IF(ISTEXT(Data!Q299),Data!Q299,"")</f>
        <v>M1</v>
      </c>
      <c r="P299" s="277">
        <f>IF(ISNUMBER(Data!R299),Data!R299,-9999.9)</f>
        <v>-9999.9</v>
      </c>
      <c r="Q299" s="243" t="str">
        <f>IF(ISTEXT(Data!S299),Data!S299,"")</f>
        <v>M1</v>
      </c>
      <c r="R299" s="278">
        <v>-9999.9</v>
      </c>
      <c r="S299" s="262" t="s">
        <v>117</v>
      </c>
      <c r="T299" s="277">
        <f>IF((Data!X299&gt;0),Data!X299*96.062/32.064,-9999.9)</f>
        <v>-9999.9</v>
      </c>
      <c r="U299" s="243" t="str">
        <f>IF(ISTEXT(Data!Y299),Data!Y299,"")</f>
        <v>M1</v>
      </c>
      <c r="V299" s="277">
        <f>IF((Data!AB299&gt;T740),Data!AB299*18.039/14.0067,-9999.9)</f>
        <v>-9999.9</v>
      </c>
      <c r="W299" s="242" t="str">
        <f>IF(ISTEXT(Data!AC299),Data!AC299,"")</f>
        <v>M1</v>
      </c>
      <c r="X299" s="277">
        <f>IF((Data!V299&gt;0),(Data!V299*62.005/14.0067),-9999.9)</f>
        <v>-9999.9</v>
      </c>
      <c r="Y299" s="243" t="str">
        <f>IF(ISTEXT(Data!W299),Data!W299,"")</f>
        <v>M1</v>
      </c>
      <c r="Z299" s="278">
        <f>IF(ISNUMBER(Data!T299),Data!T299,-9999.9)</f>
        <v>-9999.9</v>
      </c>
      <c r="AA299" s="242" t="str">
        <f>IF(ISTEXT(Data!U299),Data!U299,"")</f>
        <v>M1</v>
      </c>
      <c r="AB299" s="277">
        <f>IF(ISNUMBER(Data!AH299),Data!AH299,-9999.9)</f>
        <v>-9999.9</v>
      </c>
      <c r="AC299" s="243" t="str">
        <f>IF(ISTEXT(Data!AI299),Data!AI299,"")</f>
        <v>M1</v>
      </c>
      <c r="AD299" s="278">
        <f>IF(ISNUMBER(Data!AD299),Data!AD299,-9999.9)</f>
        <v>-9999.9</v>
      </c>
      <c r="AE299" s="242" t="str">
        <f>IF(ISTEXT(Data!AE299),Data!AE299,"")</f>
        <v>M1</v>
      </c>
      <c r="AF299" s="277">
        <f>IF(ISNUMBER(Data!AF299),Data!AF299,-9999.9)</f>
        <v>-9999.9</v>
      </c>
      <c r="AG299" s="243" t="str">
        <f>IF(ISTEXT(Data!AG299),Data!AG299,"")</f>
        <v>M1</v>
      </c>
      <c r="AH299" s="278">
        <f>IF(ISNUMBER(Data!Z299),Data!Z299,-9999.9)</f>
        <v>-9999.9</v>
      </c>
      <c r="AI299" s="242" t="str">
        <f>IF(ISTEXT(Data!AA299),Data!AA299,"")</f>
        <v>M1</v>
      </c>
      <c r="AJ299" s="277">
        <v>-9999.9</v>
      </c>
      <c r="AK299" s="261" t="s">
        <v>117</v>
      </c>
      <c r="AL299" s="267" t="str">
        <f>IF(ISTEXT(Data!AJ299),Data!AJ299,"")</f>
        <v/>
      </c>
      <c r="AM299" s="267" t="str">
        <f>IF(ISTEXT(Data!AK299),Data!AK299,"")</f>
        <v/>
      </c>
      <c r="AN299" s="267" t="str">
        <f>IF(ISTEXT(Data!AL299),Data!AL299,"")</f>
        <v/>
      </c>
      <c r="AO299" s="267" t="str">
        <f>IF(ISTEXT(Data!AM299),Data!AM299,"")</f>
        <v/>
      </c>
      <c r="AP299" s="267" t="str">
        <f>IF(ISTEXT(Data!AN299),Data!AN299,"")</f>
        <v/>
      </c>
      <c r="AQ299" s="267" t="str">
        <f>IF(ISTEXT(Data!AO299),Data!AO299,"")</f>
        <v/>
      </c>
    </row>
    <row r="300" spans="1:43" x14ac:dyDescent="0.2">
      <c r="A300" s="120" t="str">
        <f>IF(ISTEXT(Data!A300),Data!A300,"")</f>
        <v/>
      </c>
      <c r="B300" s="250">
        <f>IF(ISREF(Data!B300),Data!B300,"")</f>
        <v>35308</v>
      </c>
      <c r="C300" s="244">
        <v>0.27083333333333298</v>
      </c>
      <c r="D300" s="250">
        <f>IF(ISREF(Data!D300),Data!D300,"")</f>
        <v>35309</v>
      </c>
      <c r="E300" s="244">
        <v>0.27083333333333298</v>
      </c>
      <c r="F300" s="245" t="str">
        <f>IF(ISTEXT(Data!G300),Data!G300,"")</f>
        <v>Rain</v>
      </c>
      <c r="G300" s="247" t="str">
        <f>IF(ISTEXT(Data!H300),Data!H300,"")</f>
        <v/>
      </c>
      <c r="H300" s="246" t="str">
        <f>IF(ISTEXT(Data!I300),Data!I300,"")</f>
        <v>Insufficient Quantity</v>
      </c>
      <c r="I300" s="248" t="str">
        <f>IF(ISTEXT(Data!J300),Data!J300,"")</f>
        <v/>
      </c>
      <c r="J300" s="273">
        <f>IF(ISNUMBER(Data!K300),Data!K300,-9999.9)</f>
        <v>0.4</v>
      </c>
      <c r="K300" s="242" t="str">
        <f>IF(ISTEXT(Data!L300),Data!L300,"")</f>
        <v>V0</v>
      </c>
      <c r="L300" s="285">
        <f>IF(ISNUMBER(Data!N300),Data!N300,-9999.9)</f>
        <v>-9999.9</v>
      </c>
      <c r="M300" s="243" t="str">
        <f>IF(ISTEXT(Data!O300),Data!O300,"")</f>
        <v>M1</v>
      </c>
      <c r="N300" s="278">
        <f>IF(ISNUMBER(Data!P300),Data!P300,-9999.9)</f>
        <v>-9999.9</v>
      </c>
      <c r="O300" s="242" t="str">
        <f>IF(ISTEXT(Data!Q300),Data!Q300,"")</f>
        <v>M1</v>
      </c>
      <c r="P300" s="277">
        <f>IF(ISNUMBER(Data!R300),Data!R300,-9999.9)</f>
        <v>-9999.9</v>
      </c>
      <c r="Q300" s="243" t="str">
        <f>IF(ISTEXT(Data!S300),Data!S300,"")</f>
        <v>M1</v>
      </c>
      <c r="R300" s="278">
        <v>-9999.9</v>
      </c>
      <c r="S300" s="262" t="s">
        <v>117</v>
      </c>
      <c r="T300" s="277">
        <f>IF((Data!X300&gt;0),Data!X300*96.062/32.064,-9999.9)</f>
        <v>-9999.9</v>
      </c>
      <c r="U300" s="243" t="str">
        <f>IF(ISTEXT(Data!Y300),Data!Y300,"")</f>
        <v>M1</v>
      </c>
      <c r="V300" s="277">
        <f>IF((Data!AB300&gt;T741),Data!AB300*18.039/14.0067,-9999.9)</f>
        <v>-9999.9</v>
      </c>
      <c r="W300" s="242" t="str">
        <f>IF(ISTEXT(Data!AC300),Data!AC300,"")</f>
        <v>M1</v>
      </c>
      <c r="X300" s="277">
        <f>IF((Data!V300&gt;0),(Data!V300*62.005/14.0067),-9999.9)</f>
        <v>-9999.9</v>
      </c>
      <c r="Y300" s="243" t="str">
        <f>IF(ISTEXT(Data!W300),Data!W300,"")</f>
        <v>M1</v>
      </c>
      <c r="Z300" s="278">
        <f>IF(ISNUMBER(Data!T300),Data!T300,-9999.9)</f>
        <v>-9999.9</v>
      </c>
      <c r="AA300" s="242" t="str">
        <f>IF(ISTEXT(Data!U300),Data!U300,"")</f>
        <v>M1</v>
      </c>
      <c r="AB300" s="277">
        <f>IF(ISNUMBER(Data!AH300),Data!AH300,-9999.9)</f>
        <v>-9999.9</v>
      </c>
      <c r="AC300" s="243" t="str">
        <f>IF(ISTEXT(Data!AI300),Data!AI300,"")</f>
        <v>M1</v>
      </c>
      <c r="AD300" s="278">
        <f>IF(ISNUMBER(Data!AD300),Data!AD300,-9999.9)</f>
        <v>-9999.9</v>
      </c>
      <c r="AE300" s="242" t="str">
        <f>IF(ISTEXT(Data!AE300),Data!AE300,"")</f>
        <v>M1</v>
      </c>
      <c r="AF300" s="277">
        <f>IF(ISNUMBER(Data!AF300),Data!AF300,-9999.9)</f>
        <v>-9999.9</v>
      </c>
      <c r="AG300" s="243" t="str">
        <f>IF(ISTEXT(Data!AG300),Data!AG300,"")</f>
        <v>M1</v>
      </c>
      <c r="AH300" s="278">
        <f>IF(ISNUMBER(Data!Z300),Data!Z300,-9999.9)</f>
        <v>-9999.9</v>
      </c>
      <c r="AI300" s="242" t="str">
        <f>IF(ISTEXT(Data!AA300),Data!AA300,"")</f>
        <v>M1</v>
      </c>
      <c r="AJ300" s="277">
        <v>-9999.9</v>
      </c>
      <c r="AK300" s="261" t="s">
        <v>117</v>
      </c>
      <c r="AL300" s="267" t="str">
        <f>IF(ISTEXT(Data!AJ300),Data!AJ300,"")</f>
        <v/>
      </c>
      <c r="AM300" s="267" t="str">
        <f>IF(ISTEXT(Data!AK300),Data!AK300,"")</f>
        <v/>
      </c>
      <c r="AN300" s="267" t="str">
        <f>IF(ISTEXT(Data!AL300),Data!AL300,"")</f>
        <v/>
      </c>
      <c r="AO300" s="267" t="str">
        <f>IF(ISTEXT(Data!AM300),Data!AM300,"")</f>
        <v/>
      </c>
      <c r="AP300" s="267" t="str">
        <f>IF(ISTEXT(Data!AN300),Data!AN300,"")</f>
        <v/>
      </c>
      <c r="AQ300" s="267" t="str">
        <f>IF(ISTEXT(Data!AO300),Data!AO300,"")</f>
        <v/>
      </c>
    </row>
    <row r="301" spans="1:43" x14ac:dyDescent="0.2">
      <c r="A301" s="120" t="str">
        <f>IF(ISTEXT(Data!A301),Data!A301,"")</f>
        <v>DEU96105</v>
      </c>
      <c r="B301" s="250">
        <f>IF(ISREF(Data!B301),Data!B301,"")</f>
        <v>35309</v>
      </c>
      <c r="C301" s="244">
        <v>0.27083333333333298</v>
      </c>
      <c r="D301" s="250">
        <f>IF(ISREF(Data!D301),Data!D301,"")</f>
        <v>35310</v>
      </c>
      <c r="E301" s="244">
        <v>0.27083333333333298</v>
      </c>
      <c r="F301" s="245" t="str">
        <f>IF(ISTEXT(Data!G301),Data!G301,"")</f>
        <v>Rain</v>
      </c>
      <c r="G301" s="247" t="str">
        <f>IF(ISTEXT(Data!H301),Data!H301,"")</f>
        <v>Clean and Clear</v>
      </c>
      <c r="H301" s="246" t="str">
        <f>IF(ISTEXT(Data!I301),Data!I301,"")</f>
        <v/>
      </c>
      <c r="I301" s="248" t="str">
        <f>IF(ISTEXT(Data!J301),Data!J301,"")</f>
        <v/>
      </c>
      <c r="J301" s="273">
        <f>IF(ISNUMBER(Data!K301),Data!K301,-9999.9)</f>
        <v>11.1</v>
      </c>
      <c r="K301" s="242" t="str">
        <f>IF(ISTEXT(Data!L301),Data!L301,"")</f>
        <v>V0</v>
      </c>
      <c r="L301" s="285">
        <f>IF(ISNUMBER(Data!N301),Data!N301,-9999.9)</f>
        <v>11.4839</v>
      </c>
      <c r="M301" s="243" t="str">
        <f>IF(ISTEXT(Data!O301),Data!O301,"")</f>
        <v>V0</v>
      </c>
      <c r="N301" s="278">
        <f>IF(ISNUMBER(Data!P301),Data!P301,-9999.9)</f>
        <v>4.3</v>
      </c>
      <c r="O301" s="242" t="str">
        <f>IF(ISTEXT(Data!Q301),Data!Q301,"")</f>
        <v>V0</v>
      </c>
      <c r="P301" s="277">
        <f>IF(ISNUMBER(Data!R301),Data!R301,-9999.9)</f>
        <v>36</v>
      </c>
      <c r="Q301" s="243" t="str">
        <f>IF(ISTEXT(Data!S301),Data!S301,"")</f>
        <v>V0</v>
      </c>
      <c r="R301" s="278">
        <v>-9999.9</v>
      </c>
      <c r="S301" s="262" t="s">
        <v>117</v>
      </c>
      <c r="T301" s="277">
        <f>IF((Data!X301&gt;0),Data!X301*96.062/32.064,-9999.9)</f>
        <v>3.37</v>
      </c>
      <c r="U301" s="243" t="str">
        <f>IF(ISTEXT(Data!Y301),Data!Y301,"")</f>
        <v>V0</v>
      </c>
      <c r="V301" s="277">
        <f>IF((Data!AB301&gt;T742),Data!AB301*18.039/14.0067,-9999.9)</f>
        <v>1.246</v>
      </c>
      <c r="W301" s="242" t="str">
        <f>IF(ISTEXT(Data!AC301),Data!AC301,"")</f>
        <v>V0</v>
      </c>
      <c r="X301" s="277">
        <f>IF((Data!V301&gt;0),(Data!V301*62.005/14.0067),-9999.9)</f>
        <v>3.6160000000000001</v>
      </c>
      <c r="Y301" s="243" t="str">
        <f>IF(ISTEXT(Data!W301),Data!W301,"")</f>
        <v>V0</v>
      </c>
      <c r="Z301" s="278">
        <f>IF(ISNUMBER(Data!T301),Data!T301,-9999.9)</f>
        <v>0.22900000000000001</v>
      </c>
      <c r="AA301" s="242" t="str">
        <f>IF(ISTEXT(Data!U301),Data!U301,"")</f>
        <v>V0</v>
      </c>
      <c r="AB301" s="277">
        <f>IF(ISNUMBER(Data!AH301),Data!AH301,-9999.9)</f>
        <v>0.192</v>
      </c>
      <c r="AC301" s="243" t="str">
        <f>IF(ISTEXT(Data!AI301),Data!AI301,"")</f>
        <v>V0</v>
      </c>
      <c r="AD301" s="278">
        <f>IF(ISNUMBER(Data!AD301),Data!AD301,-9999.9)</f>
        <v>5.3999999999999999E-2</v>
      </c>
      <c r="AE301" s="242" t="str">
        <f>IF(ISTEXT(Data!AE301),Data!AE301,"")</f>
        <v>V0</v>
      </c>
      <c r="AF301" s="277">
        <f>IF(ISNUMBER(Data!AF301),Data!AF301,-9999.9)</f>
        <v>4.1000000000000002E-2</v>
      </c>
      <c r="AG301" s="243" t="str">
        <f>IF(ISTEXT(Data!AG301),Data!AG301,"")</f>
        <v>V0</v>
      </c>
      <c r="AH301" s="278">
        <f>IF(ISNUMBER(Data!Z301),Data!Z301,-9999.9)</f>
        <v>0.16200000000000001</v>
      </c>
      <c r="AI301" s="242" t="str">
        <f>IF(ISTEXT(Data!AA301),Data!AA301,"")</f>
        <v>V0</v>
      </c>
      <c r="AJ301" s="277">
        <v>-9999.9</v>
      </c>
      <c r="AK301" s="261" t="s">
        <v>117</v>
      </c>
      <c r="AL301" s="267" t="str">
        <f>IF(ISTEXT(Data!AJ301),Data!AJ301,"")</f>
        <v/>
      </c>
      <c r="AM301" s="267" t="str">
        <f>IF(ISTEXT(Data!AK301),Data!AK301,"")</f>
        <v/>
      </c>
      <c r="AN301" s="267" t="str">
        <f>IF(ISTEXT(Data!AL301),Data!AL301,"")</f>
        <v/>
      </c>
      <c r="AO301" s="267" t="str">
        <f>IF(ISTEXT(Data!AM301),Data!AM301,"")</f>
        <v/>
      </c>
      <c r="AP301" s="267" t="str">
        <f>IF(ISTEXT(Data!AN301),Data!AN301,"")</f>
        <v/>
      </c>
      <c r="AQ301" s="267" t="str">
        <f>IF(ISTEXT(Data!AO301),Data!AO301,"")</f>
        <v/>
      </c>
    </row>
    <row r="302" spans="1:43" x14ac:dyDescent="0.2">
      <c r="A302" s="120" t="str">
        <f>IF(ISTEXT(Data!A302),Data!A302,"")</f>
        <v/>
      </c>
      <c r="B302" s="250">
        <f>IF(ISREF(Data!B302),Data!B302,"")</f>
        <v>35310</v>
      </c>
      <c r="C302" s="244">
        <v>0.27083333333333298</v>
      </c>
      <c r="D302" s="250">
        <f>IF(ISREF(Data!D302),Data!D302,"")</f>
        <v>35311</v>
      </c>
      <c r="E302" s="244">
        <v>0.27083333333333298</v>
      </c>
      <c r="F302" s="245" t="str">
        <f>IF(ISTEXT(Data!G302),Data!G302,"")</f>
        <v>Rain</v>
      </c>
      <c r="G302" s="247" t="str">
        <f>IF(ISTEXT(Data!H302),Data!H302,"")</f>
        <v>Sampler Failure</v>
      </c>
      <c r="H302" s="246" t="str">
        <f>IF(ISTEXT(Data!I302),Data!I302,"")</f>
        <v/>
      </c>
      <c r="I302" s="248" t="str">
        <f>IF(ISTEXT(Data!J302),Data!J302,"")</f>
        <v/>
      </c>
      <c r="J302" s="273">
        <f>IF(ISNUMBER(Data!K302),Data!K302,-9999.9)</f>
        <v>1.1000000000000001</v>
      </c>
      <c r="K302" s="242" t="str">
        <f>IF(ISTEXT(Data!L302),Data!L302,"")</f>
        <v>V0</v>
      </c>
      <c r="L302" s="285">
        <f>IF(ISNUMBER(Data!N302),Data!N302,-9999.9)</f>
        <v>-9999.9</v>
      </c>
      <c r="M302" s="243" t="str">
        <f>IF(ISTEXT(Data!O302),Data!O302,"")</f>
        <v>M1</v>
      </c>
      <c r="N302" s="278">
        <f>IF(ISNUMBER(Data!P302),Data!P302,-9999.9)</f>
        <v>-9999.9</v>
      </c>
      <c r="O302" s="242" t="str">
        <f>IF(ISTEXT(Data!Q302),Data!Q302,"")</f>
        <v>M1</v>
      </c>
      <c r="P302" s="277">
        <f>IF(ISNUMBER(Data!R302),Data!R302,-9999.9)</f>
        <v>-9999.9</v>
      </c>
      <c r="Q302" s="243" t="str">
        <f>IF(ISTEXT(Data!S302),Data!S302,"")</f>
        <v>M1</v>
      </c>
      <c r="R302" s="278">
        <v>-9999.9</v>
      </c>
      <c r="S302" s="262" t="s">
        <v>117</v>
      </c>
      <c r="T302" s="277">
        <f>IF((Data!X302&gt;0),Data!X302*96.062/32.064,-9999.9)</f>
        <v>-9999.9</v>
      </c>
      <c r="U302" s="243" t="str">
        <f>IF(ISTEXT(Data!Y302),Data!Y302,"")</f>
        <v>M1</v>
      </c>
      <c r="V302" s="277">
        <f>IF((Data!AB302&gt;T743),Data!AB302*18.039/14.0067,-9999.9)</f>
        <v>-9999.9</v>
      </c>
      <c r="W302" s="242" t="str">
        <f>IF(ISTEXT(Data!AC302),Data!AC302,"")</f>
        <v>M1</v>
      </c>
      <c r="X302" s="277">
        <f>IF((Data!V302&gt;0),(Data!V302*62.005/14.0067),-9999.9)</f>
        <v>-9999.9</v>
      </c>
      <c r="Y302" s="243" t="str">
        <f>IF(ISTEXT(Data!W302),Data!W302,"")</f>
        <v>M1</v>
      </c>
      <c r="Z302" s="278">
        <f>IF(ISNUMBER(Data!T302),Data!T302,-9999.9)</f>
        <v>-9999.9</v>
      </c>
      <c r="AA302" s="242" t="str">
        <f>IF(ISTEXT(Data!U302),Data!U302,"")</f>
        <v>M1</v>
      </c>
      <c r="AB302" s="277">
        <f>IF(ISNUMBER(Data!AH302),Data!AH302,-9999.9)</f>
        <v>-9999.9</v>
      </c>
      <c r="AC302" s="243" t="str">
        <f>IF(ISTEXT(Data!AI302),Data!AI302,"")</f>
        <v>M1</v>
      </c>
      <c r="AD302" s="278">
        <f>IF(ISNUMBER(Data!AD302),Data!AD302,-9999.9)</f>
        <v>-9999.9</v>
      </c>
      <c r="AE302" s="242" t="str">
        <f>IF(ISTEXT(Data!AE302),Data!AE302,"")</f>
        <v>M1</v>
      </c>
      <c r="AF302" s="277">
        <f>IF(ISNUMBER(Data!AF302),Data!AF302,-9999.9)</f>
        <v>-9999.9</v>
      </c>
      <c r="AG302" s="243" t="str">
        <f>IF(ISTEXT(Data!AG302),Data!AG302,"")</f>
        <v>M1</v>
      </c>
      <c r="AH302" s="278">
        <f>IF(ISNUMBER(Data!Z302),Data!Z302,-9999.9)</f>
        <v>-9999.9</v>
      </c>
      <c r="AI302" s="242" t="str">
        <f>IF(ISTEXT(Data!AA302),Data!AA302,"")</f>
        <v>M1</v>
      </c>
      <c r="AJ302" s="277">
        <v>-9999.9</v>
      </c>
      <c r="AK302" s="261" t="s">
        <v>117</v>
      </c>
      <c r="AL302" s="267" t="str">
        <f>IF(ISTEXT(Data!AJ302),Data!AJ302,"")</f>
        <v>closed lid: 10:00 - 15:00</v>
      </c>
      <c r="AM302" s="267" t="str">
        <f>IF(ISTEXT(Data!AK302),Data!AK302,"")</f>
        <v/>
      </c>
      <c r="AN302" s="267" t="str">
        <f>IF(ISTEXT(Data!AL302),Data!AL302,"")</f>
        <v/>
      </c>
      <c r="AO302" s="267" t="str">
        <f>IF(ISTEXT(Data!AM302),Data!AM302,"")</f>
        <v/>
      </c>
      <c r="AP302" s="267" t="str">
        <f>IF(ISTEXT(Data!AN302),Data!AN302,"")</f>
        <v/>
      </c>
      <c r="AQ302" s="267" t="str">
        <f>IF(ISTEXT(Data!AO302),Data!AO302,"")</f>
        <v/>
      </c>
    </row>
    <row r="303" spans="1:43" x14ac:dyDescent="0.2">
      <c r="A303" s="120" t="str">
        <f>IF(ISTEXT(Data!A303),Data!A303,"")</f>
        <v/>
      </c>
      <c r="B303" s="250">
        <f>IF(ISREF(Data!B303),Data!B303,"")</f>
        <v>35311</v>
      </c>
      <c r="C303" s="244">
        <v>0.27083333333333298</v>
      </c>
      <c r="D303" s="250">
        <f>IF(ISREF(Data!D303),Data!D303,"")</f>
        <v>35312</v>
      </c>
      <c r="E303" s="244">
        <v>0.27083333333333298</v>
      </c>
      <c r="F303" s="245" t="str">
        <f>IF(ISTEXT(Data!G303),Data!G303,"")</f>
        <v>No Precipitation Occurred</v>
      </c>
      <c r="G303" s="247" t="str">
        <f>IF(ISTEXT(Data!H303),Data!H303,"")</f>
        <v/>
      </c>
      <c r="H303" s="246" t="str">
        <f>IF(ISTEXT(Data!I303),Data!I303,"")</f>
        <v/>
      </c>
      <c r="I303" s="248" t="str">
        <f>IF(ISTEXT(Data!J303),Data!J303,"")</f>
        <v/>
      </c>
      <c r="J303" s="273">
        <f>IF(ISNUMBER(Data!K303),Data!K303,-9999.9)</f>
        <v>-9999.9</v>
      </c>
      <c r="K303" s="242" t="str">
        <f>IF(ISTEXT(Data!L303),Data!L303,"")</f>
        <v>M1</v>
      </c>
      <c r="L303" s="285">
        <f>IF(ISNUMBER(Data!N303),Data!N303,-9999.9)</f>
        <v>-9999.9</v>
      </c>
      <c r="M303" s="243" t="str">
        <f>IF(ISTEXT(Data!O303),Data!O303,"")</f>
        <v>M1</v>
      </c>
      <c r="N303" s="278">
        <f>IF(ISNUMBER(Data!P303),Data!P303,-9999.9)</f>
        <v>-9999.9</v>
      </c>
      <c r="O303" s="242" t="str">
        <f>IF(ISTEXT(Data!Q303),Data!Q303,"")</f>
        <v>M1</v>
      </c>
      <c r="P303" s="277">
        <f>IF(ISNUMBER(Data!R303),Data!R303,-9999.9)</f>
        <v>-9999.9</v>
      </c>
      <c r="Q303" s="243" t="str">
        <f>IF(ISTEXT(Data!S303),Data!S303,"")</f>
        <v>M1</v>
      </c>
      <c r="R303" s="278">
        <v>-9999.9</v>
      </c>
      <c r="S303" s="262" t="s">
        <v>117</v>
      </c>
      <c r="T303" s="277">
        <f>IF((Data!X303&gt;0),Data!X303*96.062/32.064,-9999.9)</f>
        <v>-9999.9</v>
      </c>
      <c r="U303" s="243" t="str">
        <f>IF(ISTEXT(Data!Y303),Data!Y303,"")</f>
        <v>M1</v>
      </c>
      <c r="V303" s="277">
        <f>IF((Data!AB303&gt;T744),Data!AB303*18.039/14.0067,-9999.9)</f>
        <v>-9999.9</v>
      </c>
      <c r="W303" s="242" t="str">
        <f>IF(ISTEXT(Data!AC303),Data!AC303,"")</f>
        <v>M1</v>
      </c>
      <c r="X303" s="277">
        <f>IF((Data!V303&gt;0),(Data!V303*62.005/14.0067),-9999.9)</f>
        <v>-9999.9</v>
      </c>
      <c r="Y303" s="243" t="str">
        <f>IF(ISTEXT(Data!W303),Data!W303,"")</f>
        <v>M1</v>
      </c>
      <c r="Z303" s="278">
        <f>IF(ISNUMBER(Data!T303),Data!T303,-9999.9)</f>
        <v>-9999.9</v>
      </c>
      <c r="AA303" s="242" t="str">
        <f>IF(ISTEXT(Data!U303),Data!U303,"")</f>
        <v>M1</v>
      </c>
      <c r="AB303" s="277">
        <f>IF(ISNUMBER(Data!AH303),Data!AH303,-9999.9)</f>
        <v>-9999.9</v>
      </c>
      <c r="AC303" s="243" t="str">
        <f>IF(ISTEXT(Data!AI303),Data!AI303,"")</f>
        <v>M1</v>
      </c>
      <c r="AD303" s="278">
        <f>IF(ISNUMBER(Data!AD303),Data!AD303,-9999.9)</f>
        <v>-9999.9</v>
      </c>
      <c r="AE303" s="242" t="str">
        <f>IF(ISTEXT(Data!AE303),Data!AE303,"")</f>
        <v>M1</v>
      </c>
      <c r="AF303" s="277">
        <f>IF(ISNUMBER(Data!AF303),Data!AF303,-9999.9)</f>
        <v>-9999.9</v>
      </c>
      <c r="AG303" s="243" t="str">
        <f>IF(ISTEXT(Data!AG303),Data!AG303,"")</f>
        <v>M1</v>
      </c>
      <c r="AH303" s="278">
        <f>IF(ISNUMBER(Data!Z303),Data!Z303,-9999.9)</f>
        <v>-9999.9</v>
      </c>
      <c r="AI303" s="242" t="str">
        <f>IF(ISTEXT(Data!AA303),Data!AA303,"")</f>
        <v>M1</v>
      </c>
      <c r="AJ303" s="277">
        <v>-9999.9</v>
      </c>
      <c r="AK303" s="261" t="s">
        <v>117</v>
      </c>
      <c r="AL303" s="267" t="str">
        <f>IF(ISTEXT(Data!AJ303),Data!AJ303,"")</f>
        <v/>
      </c>
      <c r="AM303" s="267" t="str">
        <f>IF(ISTEXT(Data!AK303),Data!AK303,"")</f>
        <v/>
      </c>
      <c r="AN303" s="267" t="str">
        <f>IF(ISTEXT(Data!AL303),Data!AL303,"")</f>
        <v/>
      </c>
      <c r="AO303" s="267" t="str">
        <f>IF(ISTEXT(Data!AM303),Data!AM303,"")</f>
        <v/>
      </c>
      <c r="AP303" s="267" t="str">
        <f>IF(ISTEXT(Data!AN303),Data!AN303,"")</f>
        <v/>
      </c>
      <c r="AQ303" s="267" t="str">
        <f>IF(ISTEXT(Data!AO303),Data!AO303,"")</f>
        <v/>
      </c>
    </row>
    <row r="304" spans="1:43" x14ac:dyDescent="0.2">
      <c r="A304" s="120" t="str">
        <f>IF(ISTEXT(Data!A304),Data!A304,"")</f>
        <v>DEU96106</v>
      </c>
      <c r="B304" s="250">
        <f>IF(ISREF(Data!B304),Data!B304,"")</f>
        <v>35312</v>
      </c>
      <c r="C304" s="244">
        <v>0.27083333333333298</v>
      </c>
      <c r="D304" s="250">
        <f>IF(ISREF(Data!D304),Data!D304,"")</f>
        <v>35313</v>
      </c>
      <c r="E304" s="244">
        <v>0.27083333333333298</v>
      </c>
      <c r="F304" s="245" t="str">
        <f>IF(ISTEXT(Data!G304),Data!G304,"")</f>
        <v>Rain</v>
      </c>
      <c r="G304" s="247" t="str">
        <f>IF(ISTEXT(Data!H304),Data!H304,"")</f>
        <v>Clean and Clear</v>
      </c>
      <c r="H304" s="246" t="str">
        <f>IF(ISTEXT(Data!I304),Data!I304,"")</f>
        <v/>
      </c>
      <c r="I304" s="248" t="str">
        <f>IF(ISTEXT(Data!J304),Data!J304,"")</f>
        <v/>
      </c>
      <c r="J304" s="273">
        <f>IF(ISNUMBER(Data!K304),Data!K304,-9999.9)</f>
        <v>4.2</v>
      </c>
      <c r="K304" s="242" t="str">
        <f>IF(ISTEXT(Data!L304),Data!L304,"")</f>
        <v>V0</v>
      </c>
      <c r="L304" s="285">
        <f>IF(ISNUMBER(Data!N304),Data!N304,-9999.9)</f>
        <v>4.4298000000000002</v>
      </c>
      <c r="M304" s="243" t="str">
        <f>IF(ISTEXT(Data!O304),Data!O304,"")</f>
        <v>V0</v>
      </c>
      <c r="N304" s="278">
        <f>IF(ISNUMBER(Data!P304),Data!P304,-9999.9)</f>
        <v>4.07</v>
      </c>
      <c r="O304" s="242" t="str">
        <f>IF(ISTEXT(Data!Q304),Data!Q304,"")</f>
        <v>V0</v>
      </c>
      <c r="P304" s="277">
        <f>IF(ISNUMBER(Data!R304),Data!R304,-9999.9)</f>
        <v>60.2</v>
      </c>
      <c r="Q304" s="243" t="str">
        <f>IF(ISTEXT(Data!S304),Data!S304,"")</f>
        <v>V0</v>
      </c>
      <c r="R304" s="278">
        <v>-9999.9</v>
      </c>
      <c r="S304" s="262" t="s">
        <v>117</v>
      </c>
      <c r="T304" s="277">
        <f>IF((Data!X304&gt;0),Data!X304*96.062/32.064,-9999.9)</f>
        <v>6.383</v>
      </c>
      <c r="U304" s="243" t="str">
        <f>IF(ISTEXT(Data!Y304),Data!Y304,"")</f>
        <v>V0</v>
      </c>
      <c r="V304" s="277">
        <f>IF((Data!AB304&gt;T745),Data!AB304*18.039/14.0067,-9999.9)</f>
        <v>2.0449999999999999</v>
      </c>
      <c r="W304" s="242" t="str">
        <f>IF(ISTEXT(Data!AC304),Data!AC304,"")</f>
        <v>V0</v>
      </c>
      <c r="X304" s="277">
        <f>IF((Data!V304&gt;0),(Data!V304*62.005/14.0067),-9999.9)</f>
        <v>5.6710000000000003</v>
      </c>
      <c r="Y304" s="243" t="str">
        <f>IF(ISTEXT(Data!W304),Data!W304,"")</f>
        <v>V0</v>
      </c>
      <c r="Z304" s="278">
        <f>IF(ISNUMBER(Data!T304),Data!T304,-9999.9)</f>
        <v>0.24299999999999999</v>
      </c>
      <c r="AA304" s="242" t="str">
        <f>IF(ISTEXT(Data!U304),Data!U304,"")</f>
        <v>V0</v>
      </c>
      <c r="AB304" s="277">
        <f>IF(ISNUMBER(Data!AH304),Data!AH304,-9999.9)</f>
        <v>0.72299999999999998</v>
      </c>
      <c r="AC304" s="243" t="str">
        <f>IF(ISTEXT(Data!AI304),Data!AI304,"")</f>
        <v>V0</v>
      </c>
      <c r="AD304" s="278">
        <f>IF(ISNUMBER(Data!AD304),Data!AD304,-9999.9)</f>
        <v>0.13800000000000001</v>
      </c>
      <c r="AE304" s="242" t="str">
        <f>IF(ISTEXT(Data!AE304),Data!AE304,"")</f>
        <v>V0</v>
      </c>
      <c r="AF304" s="277">
        <f>IF(ISNUMBER(Data!AF304),Data!AF304,-9999.9)</f>
        <v>9.1999999999999998E-2</v>
      </c>
      <c r="AG304" s="243" t="str">
        <f>IF(ISTEXT(Data!AG304),Data!AG304,"")</f>
        <v>V0</v>
      </c>
      <c r="AH304" s="278">
        <f>IF(ISNUMBER(Data!Z304),Data!Z304,-9999.9)</f>
        <v>0.17299999999999999</v>
      </c>
      <c r="AI304" s="242" t="str">
        <f>IF(ISTEXT(Data!AA304),Data!AA304,"")</f>
        <v>V0</v>
      </c>
      <c r="AJ304" s="277">
        <v>-9999.9</v>
      </c>
      <c r="AK304" s="261" t="s">
        <v>117</v>
      </c>
      <c r="AL304" s="267" t="str">
        <f>IF(ISTEXT(Data!AJ304),Data!AJ304,"")</f>
        <v/>
      </c>
      <c r="AM304" s="267" t="str">
        <f>IF(ISTEXT(Data!AK304),Data!AK304,"")</f>
        <v/>
      </c>
      <c r="AN304" s="267" t="str">
        <f>IF(ISTEXT(Data!AL304),Data!AL304,"")</f>
        <v/>
      </c>
      <c r="AO304" s="267" t="str">
        <f>IF(ISTEXT(Data!AM304),Data!AM304,"")</f>
        <v/>
      </c>
      <c r="AP304" s="267" t="str">
        <f>IF(ISTEXT(Data!AN304),Data!AN304,"")</f>
        <v/>
      </c>
      <c r="AQ304" s="267" t="str">
        <f>IF(ISTEXT(Data!AO304),Data!AO304,"")</f>
        <v/>
      </c>
    </row>
    <row r="305" spans="1:43" x14ac:dyDescent="0.2">
      <c r="A305" s="120" t="str">
        <f>IF(ISTEXT(Data!A305),Data!A305,"")</f>
        <v/>
      </c>
      <c r="B305" s="250">
        <f>IF(ISREF(Data!B305),Data!B305,"")</f>
        <v>35313</v>
      </c>
      <c r="C305" s="244">
        <v>0.27083333333333298</v>
      </c>
      <c r="D305" s="250">
        <f>IF(ISREF(Data!D305),Data!D305,"")</f>
        <v>35314</v>
      </c>
      <c r="E305" s="244">
        <v>0.27083333333333298</v>
      </c>
      <c r="F305" s="245" t="str">
        <f>IF(ISTEXT(Data!G305),Data!G305,"")</f>
        <v>No Precipitation Occurred</v>
      </c>
      <c r="G305" s="247" t="str">
        <f>IF(ISTEXT(Data!H305),Data!H305,"")</f>
        <v/>
      </c>
      <c r="H305" s="246" t="str">
        <f>IF(ISTEXT(Data!I305),Data!I305,"")</f>
        <v/>
      </c>
      <c r="I305" s="248" t="str">
        <f>IF(ISTEXT(Data!J305),Data!J305,"")</f>
        <v/>
      </c>
      <c r="J305" s="273">
        <f>IF(ISNUMBER(Data!K305),Data!K305,-9999.9)</f>
        <v>-9999.9</v>
      </c>
      <c r="K305" s="242" t="str">
        <f>IF(ISTEXT(Data!L305),Data!L305,"")</f>
        <v>M1</v>
      </c>
      <c r="L305" s="285">
        <f>IF(ISNUMBER(Data!N305),Data!N305,-9999.9)</f>
        <v>-9999.9</v>
      </c>
      <c r="M305" s="243" t="str">
        <f>IF(ISTEXT(Data!O305),Data!O305,"")</f>
        <v>M1</v>
      </c>
      <c r="N305" s="278">
        <f>IF(ISNUMBER(Data!P305),Data!P305,-9999.9)</f>
        <v>-9999.9</v>
      </c>
      <c r="O305" s="242" t="str">
        <f>IF(ISTEXT(Data!Q305),Data!Q305,"")</f>
        <v>M1</v>
      </c>
      <c r="P305" s="277">
        <f>IF(ISNUMBER(Data!R305),Data!R305,-9999.9)</f>
        <v>-9999.9</v>
      </c>
      <c r="Q305" s="243" t="str">
        <f>IF(ISTEXT(Data!S305),Data!S305,"")</f>
        <v>M1</v>
      </c>
      <c r="R305" s="278">
        <v>-9999.9</v>
      </c>
      <c r="S305" s="262" t="s">
        <v>117</v>
      </c>
      <c r="T305" s="277">
        <f>IF((Data!X305&gt;0),Data!X305*96.062/32.064,-9999.9)</f>
        <v>-9999.9</v>
      </c>
      <c r="U305" s="243" t="str">
        <f>IF(ISTEXT(Data!Y305),Data!Y305,"")</f>
        <v>M1</v>
      </c>
      <c r="V305" s="277">
        <f>IF((Data!AB305&gt;T746),Data!AB305*18.039/14.0067,-9999.9)</f>
        <v>-9999.9</v>
      </c>
      <c r="W305" s="242" t="str">
        <f>IF(ISTEXT(Data!AC305),Data!AC305,"")</f>
        <v>M1</v>
      </c>
      <c r="X305" s="277">
        <f>IF((Data!V305&gt;0),(Data!V305*62.005/14.0067),-9999.9)</f>
        <v>-9999.9</v>
      </c>
      <c r="Y305" s="243" t="str">
        <f>IF(ISTEXT(Data!W305),Data!W305,"")</f>
        <v>M1</v>
      </c>
      <c r="Z305" s="278">
        <f>IF(ISNUMBER(Data!T305),Data!T305,-9999.9)</f>
        <v>-9999.9</v>
      </c>
      <c r="AA305" s="242" t="str">
        <f>IF(ISTEXT(Data!U305),Data!U305,"")</f>
        <v>M1</v>
      </c>
      <c r="AB305" s="277">
        <f>IF(ISNUMBER(Data!AH305),Data!AH305,-9999.9)</f>
        <v>-9999.9</v>
      </c>
      <c r="AC305" s="243" t="str">
        <f>IF(ISTEXT(Data!AI305),Data!AI305,"")</f>
        <v>M1</v>
      </c>
      <c r="AD305" s="278">
        <f>IF(ISNUMBER(Data!AD305),Data!AD305,-9999.9)</f>
        <v>-9999.9</v>
      </c>
      <c r="AE305" s="242" t="str">
        <f>IF(ISTEXT(Data!AE305),Data!AE305,"")</f>
        <v>M1</v>
      </c>
      <c r="AF305" s="277">
        <f>IF(ISNUMBER(Data!AF305),Data!AF305,-9999.9)</f>
        <v>-9999.9</v>
      </c>
      <c r="AG305" s="243" t="str">
        <f>IF(ISTEXT(Data!AG305),Data!AG305,"")</f>
        <v>M1</v>
      </c>
      <c r="AH305" s="278">
        <f>IF(ISNUMBER(Data!Z305),Data!Z305,-9999.9)</f>
        <v>-9999.9</v>
      </c>
      <c r="AI305" s="242" t="str">
        <f>IF(ISTEXT(Data!AA305),Data!AA305,"")</f>
        <v>M1</v>
      </c>
      <c r="AJ305" s="277">
        <v>-9999.9</v>
      </c>
      <c r="AK305" s="261" t="s">
        <v>117</v>
      </c>
      <c r="AL305" s="267" t="str">
        <f>IF(ISTEXT(Data!AJ305),Data!AJ305,"")</f>
        <v/>
      </c>
      <c r="AM305" s="267" t="str">
        <f>IF(ISTEXT(Data!AK305),Data!AK305,"")</f>
        <v/>
      </c>
      <c r="AN305" s="267" t="str">
        <f>IF(ISTEXT(Data!AL305),Data!AL305,"")</f>
        <v/>
      </c>
      <c r="AO305" s="267" t="str">
        <f>IF(ISTEXT(Data!AM305),Data!AM305,"")</f>
        <v/>
      </c>
      <c r="AP305" s="267" t="str">
        <f>IF(ISTEXT(Data!AN305),Data!AN305,"")</f>
        <v/>
      </c>
      <c r="AQ305" s="267" t="str">
        <f>IF(ISTEXT(Data!AO305),Data!AO305,"")</f>
        <v/>
      </c>
    </row>
    <row r="306" spans="1:43" x14ac:dyDescent="0.2">
      <c r="A306" s="120" t="str">
        <f>IF(ISTEXT(Data!A306),Data!A306,"")</f>
        <v>DEU96107</v>
      </c>
      <c r="B306" s="250">
        <f>IF(ISREF(Data!B306),Data!B306,"")</f>
        <v>35314</v>
      </c>
      <c r="C306" s="244">
        <v>0.27083333333333298</v>
      </c>
      <c r="D306" s="250">
        <f>IF(ISREF(Data!D306),Data!D306,"")</f>
        <v>35315</v>
      </c>
      <c r="E306" s="244">
        <v>0.27083333333333298</v>
      </c>
      <c r="F306" s="245" t="str">
        <f>IF(ISTEXT(Data!G306),Data!G306,"")</f>
        <v>Rain</v>
      </c>
      <c r="G306" s="247" t="str">
        <f>IF(ISTEXT(Data!H306),Data!H306,"")</f>
        <v>Clean and Clear</v>
      </c>
      <c r="H306" s="246" t="str">
        <f>IF(ISTEXT(Data!I306),Data!I306,"")</f>
        <v/>
      </c>
      <c r="I306" s="248" t="str">
        <f>IF(ISTEXT(Data!J306),Data!J306,"")</f>
        <v/>
      </c>
      <c r="J306" s="273">
        <f>IF(ISNUMBER(Data!K306),Data!K306,-9999.9)</f>
        <v>2.2999999999999998</v>
      </c>
      <c r="K306" s="242" t="str">
        <f>IF(ISTEXT(Data!L306),Data!L306,"")</f>
        <v>V0</v>
      </c>
      <c r="L306" s="285">
        <f>IF(ISNUMBER(Data!N306),Data!N306,-9999.9)</f>
        <v>2.2102999999999997</v>
      </c>
      <c r="M306" s="243" t="str">
        <f>IF(ISTEXT(Data!O306),Data!O306,"")</f>
        <v>V0</v>
      </c>
      <c r="N306" s="278">
        <f>IF(ISNUMBER(Data!P306),Data!P306,-9999.9)</f>
        <v>5.46</v>
      </c>
      <c r="O306" s="242" t="str">
        <f>IF(ISTEXT(Data!Q306),Data!Q306,"")</f>
        <v>V0</v>
      </c>
      <c r="P306" s="277">
        <f>IF(ISNUMBER(Data!R306),Data!R306,-9999.9)</f>
        <v>32.5</v>
      </c>
      <c r="Q306" s="243" t="str">
        <f>IF(ISTEXT(Data!S306),Data!S306,"")</f>
        <v>V0</v>
      </c>
      <c r="R306" s="278">
        <v>-9999.9</v>
      </c>
      <c r="S306" s="262" t="s">
        <v>117</v>
      </c>
      <c r="T306" s="277">
        <f>IF((Data!X306&gt;0),Data!X306*96.062/32.064,-9999.9)</f>
        <v>3.2549999999999999</v>
      </c>
      <c r="U306" s="243" t="str">
        <f>IF(ISTEXT(Data!Y306),Data!Y306,"")</f>
        <v>V0</v>
      </c>
      <c r="V306" s="277">
        <f>IF((Data!AB306&gt;T747),Data!AB306*18.039/14.0067,-9999.9)</f>
        <v>2.7410000000000001</v>
      </c>
      <c r="W306" s="242" t="str">
        <f>IF(ISTEXT(Data!AC306),Data!AC306,"")</f>
        <v>V0</v>
      </c>
      <c r="X306" s="277">
        <f>IF((Data!V306&gt;0),(Data!V306*62.005/14.0067),-9999.9)</f>
        <v>8.0060000000000002</v>
      </c>
      <c r="Y306" s="243" t="str">
        <f>IF(ISTEXT(Data!W306),Data!W306,"")</f>
        <v>V0</v>
      </c>
      <c r="Z306" s="278">
        <f>IF(ISNUMBER(Data!T306),Data!T306,-9999.9)</f>
        <v>0.376</v>
      </c>
      <c r="AA306" s="242" t="str">
        <f>IF(ISTEXT(Data!U306),Data!U306,"")</f>
        <v>V0</v>
      </c>
      <c r="AB306" s="277">
        <f>IF(ISNUMBER(Data!AH306),Data!AH306,-9999.9)</f>
        <v>0.92600000000000005</v>
      </c>
      <c r="AC306" s="243" t="str">
        <f>IF(ISTEXT(Data!AI306),Data!AI306,"")</f>
        <v>V0</v>
      </c>
      <c r="AD306" s="278">
        <f>IF(ISNUMBER(Data!AD306),Data!AD306,-9999.9)</f>
        <v>0.2</v>
      </c>
      <c r="AE306" s="242" t="str">
        <f>IF(ISTEXT(Data!AE306),Data!AE306,"")</f>
        <v>V0</v>
      </c>
      <c r="AF306" s="277">
        <f>IF(ISNUMBER(Data!AF306),Data!AF306,-9999.9)</f>
        <v>0.107</v>
      </c>
      <c r="AG306" s="243" t="str">
        <f>IF(ISTEXT(Data!AG306),Data!AG306,"")</f>
        <v>V0</v>
      </c>
      <c r="AH306" s="278">
        <f>IF(ISNUMBER(Data!Z306),Data!Z306,-9999.9)</f>
        <v>0.30299999999999999</v>
      </c>
      <c r="AI306" s="242" t="str">
        <f>IF(ISTEXT(Data!AA306),Data!AA306,"")</f>
        <v>V0</v>
      </c>
      <c r="AJ306" s="277">
        <v>-9999.9</v>
      </c>
      <c r="AK306" s="261" t="s">
        <v>117</v>
      </c>
      <c r="AL306" s="267" t="str">
        <f>IF(ISTEXT(Data!AJ306),Data!AJ306,"")</f>
        <v/>
      </c>
      <c r="AM306" s="267" t="str">
        <f>IF(ISTEXT(Data!AK306),Data!AK306,"")</f>
        <v/>
      </c>
      <c r="AN306" s="267" t="str">
        <f>IF(ISTEXT(Data!AL306),Data!AL306,"")</f>
        <v/>
      </c>
      <c r="AO306" s="267" t="str">
        <f>IF(ISTEXT(Data!AM306),Data!AM306,"")</f>
        <v/>
      </c>
      <c r="AP306" s="267" t="str">
        <f>IF(ISTEXT(Data!AN306),Data!AN306,"")</f>
        <v/>
      </c>
      <c r="AQ306" s="267" t="str">
        <f>IF(ISTEXT(Data!AO306),Data!AO306,"")</f>
        <v/>
      </c>
    </row>
    <row r="307" spans="1:43" x14ac:dyDescent="0.2">
      <c r="A307" s="120" t="str">
        <f>IF(ISTEXT(Data!A307),Data!A307,"")</f>
        <v>DEU96108</v>
      </c>
      <c r="B307" s="250">
        <f>IF(ISREF(Data!B307),Data!B307,"")</f>
        <v>35315</v>
      </c>
      <c r="C307" s="244">
        <v>0.27083333333333298</v>
      </c>
      <c r="D307" s="250">
        <f>IF(ISREF(Data!D307),Data!D307,"")</f>
        <v>35316</v>
      </c>
      <c r="E307" s="244">
        <v>0.27083333333333298</v>
      </c>
      <c r="F307" s="245" t="str">
        <f>IF(ISTEXT(Data!G307),Data!G307,"")</f>
        <v>Rain</v>
      </c>
      <c r="G307" s="247" t="str">
        <f>IF(ISTEXT(Data!H307),Data!H307,"")</f>
        <v>Clean and Clear</v>
      </c>
      <c r="H307" s="246" t="str">
        <f>IF(ISTEXT(Data!I307),Data!I307,"")</f>
        <v/>
      </c>
      <c r="I307" s="248" t="str">
        <f>IF(ISTEXT(Data!J307),Data!J307,"")</f>
        <v/>
      </c>
      <c r="J307" s="273">
        <f>IF(ISNUMBER(Data!K307),Data!K307,-9999.9)</f>
        <v>1.7</v>
      </c>
      <c r="K307" s="242" t="str">
        <f>IF(ISTEXT(Data!L307),Data!L307,"")</f>
        <v>V0</v>
      </c>
      <c r="L307" s="285">
        <f>IF(ISNUMBER(Data!N307),Data!N307,-9999.9)</f>
        <v>1.3041</v>
      </c>
      <c r="M307" s="243" t="str">
        <f>IF(ISTEXT(Data!O307),Data!O307,"")</f>
        <v>V0</v>
      </c>
      <c r="N307" s="278">
        <f>IF(ISNUMBER(Data!P307),Data!P307,-9999.9)</f>
        <v>6.6</v>
      </c>
      <c r="O307" s="242" t="str">
        <f>IF(ISTEXT(Data!Q307),Data!Q307,"")</f>
        <v>V0</v>
      </c>
      <c r="P307" s="277">
        <f>IF(ISNUMBER(Data!R307),Data!R307,-9999.9)</f>
        <v>23.5</v>
      </c>
      <c r="Q307" s="243" t="str">
        <f>IF(ISTEXT(Data!S307),Data!S307,"")</f>
        <v>V0</v>
      </c>
      <c r="R307" s="278">
        <v>-9999.9</v>
      </c>
      <c r="S307" s="262" t="s">
        <v>117</v>
      </c>
      <c r="T307" s="277">
        <f>IF((Data!X307&gt;0),Data!X307*96.062/32.064,-9999.9)</f>
        <v>2.0590000000000002</v>
      </c>
      <c r="U307" s="243" t="str">
        <f>IF(ISTEXT(Data!Y307),Data!Y307,"")</f>
        <v>V0</v>
      </c>
      <c r="V307" s="277">
        <f>IF((Data!AB307&gt;T748),Data!AB307*18.039/14.0067,-9999.9)</f>
        <v>2.7660000000000005</v>
      </c>
      <c r="W307" s="242" t="str">
        <f>IF(ISTEXT(Data!AC307),Data!AC307,"")</f>
        <v>V0</v>
      </c>
      <c r="X307" s="277">
        <f>IF((Data!V307&gt;0),(Data!V307*62.005/14.0067),-9999.9)</f>
        <v>3.9000000000000004</v>
      </c>
      <c r="Y307" s="243" t="str">
        <f>IF(ISTEXT(Data!W307),Data!W307,"")</f>
        <v>V0</v>
      </c>
      <c r="Z307" s="278">
        <f>IF(ISNUMBER(Data!T307),Data!T307,-9999.9)</f>
        <v>0.35399999999999998</v>
      </c>
      <c r="AA307" s="242" t="str">
        <f>IF(ISTEXT(Data!U307),Data!U307,"")</f>
        <v>V0</v>
      </c>
      <c r="AB307" s="277">
        <f>IF(ISNUMBER(Data!AH307),Data!AH307,-9999.9)</f>
        <v>0.28999999999999998</v>
      </c>
      <c r="AC307" s="243" t="str">
        <f>IF(ISTEXT(Data!AI307),Data!AI307,"")</f>
        <v>V0</v>
      </c>
      <c r="AD307" s="278">
        <f>IF(ISNUMBER(Data!AD307),Data!AD307,-9999.9)</f>
        <v>0.13300000000000001</v>
      </c>
      <c r="AE307" s="242" t="str">
        <f>IF(ISTEXT(Data!AE307),Data!AE307,"")</f>
        <v>V0</v>
      </c>
      <c r="AF307" s="277">
        <f>IF(ISNUMBER(Data!AF307),Data!AF307,-9999.9)</f>
        <v>5.0999999999999997E-2</v>
      </c>
      <c r="AG307" s="243" t="str">
        <f>IF(ISTEXT(Data!AG307),Data!AG307,"")</f>
        <v>V0</v>
      </c>
      <c r="AH307" s="278">
        <f>IF(ISNUMBER(Data!Z307),Data!Z307,-9999.9)</f>
        <v>0.22700000000000001</v>
      </c>
      <c r="AI307" s="242" t="str">
        <f>IF(ISTEXT(Data!AA307),Data!AA307,"")</f>
        <v>V0</v>
      </c>
      <c r="AJ307" s="277">
        <v>-9999.9</v>
      </c>
      <c r="AK307" s="261" t="s">
        <v>117</v>
      </c>
      <c r="AL307" s="267" t="str">
        <f>IF(ISTEXT(Data!AJ307),Data!AJ307,"")</f>
        <v/>
      </c>
      <c r="AM307" s="267" t="str">
        <f>IF(ISTEXT(Data!AK307),Data!AK307,"")</f>
        <v/>
      </c>
      <c r="AN307" s="267" t="str">
        <f>IF(ISTEXT(Data!AL307),Data!AL307,"")</f>
        <v/>
      </c>
      <c r="AO307" s="267" t="str">
        <f>IF(ISTEXT(Data!AM307),Data!AM307,"")</f>
        <v/>
      </c>
      <c r="AP307" s="267" t="str">
        <f>IF(ISTEXT(Data!AN307),Data!AN307,"")</f>
        <v/>
      </c>
      <c r="AQ307" s="267" t="str">
        <f>IF(ISTEXT(Data!AO307),Data!AO307,"")</f>
        <v/>
      </c>
    </row>
    <row r="308" spans="1:43" x14ac:dyDescent="0.2">
      <c r="A308" s="120" t="str">
        <f>IF(ISTEXT(Data!A308),Data!A308,"")</f>
        <v/>
      </c>
      <c r="B308" s="250">
        <f>IF(ISREF(Data!B308),Data!B308,"")</f>
        <v>35316</v>
      </c>
      <c r="C308" s="244">
        <v>0.27083333333333298</v>
      </c>
      <c r="D308" s="250">
        <f>IF(ISREF(Data!D308),Data!D308,"")</f>
        <v>35317</v>
      </c>
      <c r="E308" s="244">
        <v>0.27083333333333298</v>
      </c>
      <c r="F308" s="245" t="str">
        <f>IF(ISTEXT(Data!G308),Data!G308,"")</f>
        <v>No Precipitation Occurred</v>
      </c>
      <c r="G308" s="247" t="str">
        <f>IF(ISTEXT(Data!H308),Data!H308,"")</f>
        <v/>
      </c>
      <c r="H308" s="246" t="str">
        <f>IF(ISTEXT(Data!I308),Data!I308,"")</f>
        <v/>
      </c>
      <c r="I308" s="248" t="str">
        <f>IF(ISTEXT(Data!J308),Data!J308,"")</f>
        <v/>
      </c>
      <c r="J308" s="273">
        <f>IF(ISNUMBER(Data!K308),Data!K308,-9999.9)</f>
        <v>-9999.9</v>
      </c>
      <c r="K308" s="242" t="str">
        <f>IF(ISTEXT(Data!L308),Data!L308,"")</f>
        <v>M1</v>
      </c>
      <c r="L308" s="285">
        <f>IF(ISNUMBER(Data!N308),Data!N308,-9999.9)</f>
        <v>-9999.9</v>
      </c>
      <c r="M308" s="243" t="str">
        <f>IF(ISTEXT(Data!O308),Data!O308,"")</f>
        <v>M1</v>
      </c>
      <c r="N308" s="278">
        <f>IF(ISNUMBER(Data!P308),Data!P308,-9999.9)</f>
        <v>-9999.9</v>
      </c>
      <c r="O308" s="242" t="str">
        <f>IF(ISTEXT(Data!Q308),Data!Q308,"")</f>
        <v>M1</v>
      </c>
      <c r="P308" s="277">
        <f>IF(ISNUMBER(Data!R308),Data!R308,-9999.9)</f>
        <v>-9999.9</v>
      </c>
      <c r="Q308" s="243" t="str">
        <f>IF(ISTEXT(Data!S308),Data!S308,"")</f>
        <v>M1</v>
      </c>
      <c r="R308" s="278">
        <v>-9999.9</v>
      </c>
      <c r="S308" s="262" t="s">
        <v>117</v>
      </c>
      <c r="T308" s="277">
        <f>IF((Data!X308&gt;0),Data!X308*96.062/32.064,-9999.9)</f>
        <v>-9999.9</v>
      </c>
      <c r="U308" s="243" t="str">
        <f>IF(ISTEXT(Data!Y308),Data!Y308,"")</f>
        <v>M1</v>
      </c>
      <c r="V308" s="277">
        <f>IF((Data!AB308&gt;T749),Data!AB308*18.039/14.0067,-9999.9)</f>
        <v>-9999.9</v>
      </c>
      <c r="W308" s="242" t="str">
        <f>IF(ISTEXT(Data!AC308),Data!AC308,"")</f>
        <v>M1</v>
      </c>
      <c r="X308" s="277">
        <f>IF((Data!V308&gt;0),(Data!V308*62.005/14.0067),-9999.9)</f>
        <v>-9999.9</v>
      </c>
      <c r="Y308" s="243" t="str">
        <f>IF(ISTEXT(Data!W308),Data!W308,"")</f>
        <v>M1</v>
      </c>
      <c r="Z308" s="278">
        <f>IF(ISNUMBER(Data!T308),Data!T308,-9999.9)</f>
        <v>-9999.9</v>
      </c>
      <c r="AA308" s="242" t="str">
        <f>IF(ISTEXT(Data!U308),Data!U308,"")</f>
        <v>M1</v>
      </c>
      <c r="AB308" s="277">
        <f>IF(ISNUMBER(Data!AH308),Data!AH308,-9999.9)</f>
        <v>-9999.9</v>
      </c>
      <c r="AC308" s="243" t="str">
        <f>IF(ISTEXT(Data!AI308),Data!AI308,"")</f>
        <v>M1</v>
      </c>
      <c r="AD308" s="278">
        <f>IF(ISNUMBER(Data!AD308),Data!AD308,-9999.9)</f>
        <v>-9999.9</v>
      </c>
      <c r="AE308" s="242" t="str">
        <f>IF(ISTEXT(Data!AE308),Data!AE308,"")</f>
        <v>M1</v>
      </c>
      <c r="AF308" s="277">
        <f>IF(ISNUMBER(Data!AF308),Data!AF308,-9999.9)</f>
        <v>-9999.9</v>
      </c>
      <c r="AG308" s="243" t="str">
        <f>IF(ISTEXT(Data!AG308),Data!AG308,"")</f>
        <v>M1</v>
      </c>
      <c r="AH308" s="278">
        <f>IF(ISNUMBER(Data!Z308),Data!Z308,-9999.9)</f>
        <v>-9999.9</v>
      </c>
      <c r="AI308" s="242" t="str">
        <f>IF(ISTEXT(Data!AA308),Data!AA308,"")</f>
        <v>M1</v>
      </c>
      <c r="AJ308" s="277">
        <v>-9999.9</v>
      </c>
      <c r="AK308" s="261" t="s">
        <v>117</v>
      </c>
      <c r="AL308" s="267" t="str">
        <f>IF(ISTEXT(Data!AJ308),Data!AJ308,"")</f>
        <v/>
      </c>
      <c r="AM308" s="267" t="str">
        <f>IF(ISTEXT(Data!AK308),Data!AK308,"")</f>
        <v/>
      </c>
      <c r="AN308" s="267" t="str">
        <f>IF(ISTEXT(Data!AL308),Data!AL308,"")</f>
        <v/>
      </c>
      <c r="AO308" s="267" t="str">
        <f>IF(ISTEXT(Data!AM308),Data!AM308,"")</f>
        <v/>
      </c>
      <c r="AP308" s="267" t="str">
        <f>IF(ISTEXT(Data!AN308),Data!AN308,"")</f>
        <v/>
      </c>
      <c r="AQ308" s="267" t="str">
        <f>IF(ISTEXT(Data!AO308),Data!AO308,"")</f>
        <v/>
      </c>
    </row>
    <row r="309" spans="1:43" x14ac:dyDescent="0.2">
      <c r="A309" s="120" t="str">
        <f>IF(ISTEXT(Data!A309),Data!A309,"")</f>
        <v/>
      </c>
      <c r="B309" s="250">
        <f>IF(ISREF(Data!B309),Data!B309,"")</f>
        <v>35317</v>
      </c>
      <c r="C309" s="244">
        <v>0.27083333333333298</v>
      </c>
      <c r="D309" s="250">
        <f>IF(ISREF(Data!D309),Data!D309,"")</f>
        <v>35318</v>
      </c>
      <c r="E309" s="244">
        <v>0.27083333333333298</v>
      </c>
      <c r="F309" s="245" t="str">
        <f>IF(ISTEXT(Data!G309),Data!G309,"")</f>
        <v>No Precipitation Occurred</v>
      </c>
      <c r="G309" s="247" t="str">
        <f>IF(ISTEXT(Data!H309),Data!H309,"")</f>
        <v/>
      </c>
      <c r="H309" s="246" t="str">
        <f>IF(ISTEXT(Data!I309),Data!I309,"")</f>
        <v/>
      </c>
      <c r="I309" s="248" t="str">
        <f>IF(ISTEXT(Data!J309),Data!J309,"")</f>
        <v/>
      </c>
      <c r="J309" s="273">
        <f>IF(ISNUMBER(Data!K309),Data!K309,-9999.9)</f>
        <v>-9999.9</v>
      </c>
      <c r="K309" s="242" t="str">
        <f>IF(ISTEXT(Data!L309),Data!L309,"")</f>
        <v>M1</v>
      </c>
      <c r="L309" s="285">
        <f>IF(ISNUMBER(Data!N309),Data!N309,-9999.9)</f>
        <v>-9999.9</v>
      </c>
      <c r="M309" s="243" t="str">
        <f>IF(ISTEXT(Data!O309),Data!O309,"")</f>
        <v>M1</v>
      </c>
      <c r="N309" s="278">
        <f>IF(ISNUMBER(Data!P309),Data!P309,-9999.9)</f>
        <v>-9999.9</v>
      </c>
      <c r="O309" s="242" t="str">
        <f>IF(ISTEXT(Data!Q309),Data!Q309,"")</f>
        <v>M1</v>
      </c>
      <c r="P309" s="277">
        <f>IF(ISNUMBER(Data!R309),Data!R309,-9999.9)</f>
        <v>-9999.9</v>
      </c>
      <c r="Q309" s="243" t="str">
        <f>IF(ISTEXT(Data!S309),Data!S309,"")</f>
        <v>M1</v>
      </c>
      <c r="R309" s="278">
        <v>-9999.9</v>
      </c>
      <c r="S309" s="262" t="s">
        <v>117</v>
      </c>
      <c r="T309" s="277">
        <f>IF((Data!X309&gt;0),Data!X309*96.062/32.064,-9999.9)</f>
        <v>-9999.9</v>
      </c>
      <c r="U309" s="243" t="str">
        <f>IF(ISTEXT(Data!Y309),Data!Y309,"")</f>
        <v>M1</v>
      </c>
      <c r="V309" s="277">
        <f>IF((Data!AB309&gt;T750),Data!AB309*18.039/14.0067,-9999.9)</f>
        <v>-9999.9</v>
      </c>
      <c r="W309" s="242" t="str">
        <f>IF(ISTEXT(Data!AC309),Data!AC309,"")</f>
        <v>M1</v>
      </c>
      <c r="X309" s="277">
        <f>IF((Data!V309&gt;0),(Data!V309*62.005/14.0067),-9999.9)</f>
        <v>-9999.9</v>
      </c>
      <c r="Y309" s="243" t="str">
        <f>IF(ISTEXT(Data!W309),Data!W309,"")</f>
        <v>M1</v>
      </c>
      <c r="Z309" s="278">
        <f>IF(ISNUMBER(Data!T309),Data!T309,-9999.9)</f>
        <v>-9999.9</v>
      </c>
      <c r="AA309" s="242" t="str">
        <f>IF(ISTEXT(Data!U309),Data!U309,"")</f>
        <v>M1</v>
      </c>
      <c r="AB309" s="277">
        <f>IF(ISNUMBER(Data!AH309),Data!AH309,-9999.9)</f>
        <v>-9999.9</v>
      </c>
      <c r="AC309" s="243" t="str">
        <f>IF(ISTEXT(Data!AI309),Data!AI309,"")</f>
        <v>M1</v>
      </c>
      <c r="AD309" s="278">
        <f>IF(ISNUMBER(Data!AD309),Data!AD309,-9999.9)</f>
        <v>-9999.9</v>
      </c>
      <c r="AE309" s="242" t="str">
        <f>IF(ISTEXT(Data!AE309),Data!AE309,"")</f>
        <v>M1</v>
      </c>
      <c r="AF309" s="277">
        <f>IF(ISNUMBER(Data!AF309),Data!AF309,-9999.9)</f>
        <v>-9999.9</v>
      </c>
      <c r="AG309" s="243" t="str">
        <f>IF(ISTEXT(Data!AG309),Data!AG309,"")</f>
        <v>M1</v>
      </c>
      <c r="AH309" s="278">
        <f>IF(ISNUMBER(Data!Z309),Data!Z309,-9999.9)</f>
        <v>-9999.9</v>
      </c>
      <c r="AI309" s="242" t="str">
        <f>IF(ISTEXT(Data!AA309),Data!AA309,"")</f>
        <v>M1</v>
      </c>
      <c r="AJ309" s="277">
        <v>-9999.9</v>
      </c>
      <c r="AK309" s="261" t="s">
        <v>117</v>
      </c>
      <c r="AL309" s="267" t="str">
        <f>IF(ISTEXT(Data!AJ309),Data!AJ309,"")</f>
        <v/>
      </c>
      <c r="AM309" s="267" t="str">
        <f>IF(ISTEXT(Data!AK309),Data!AK309,"")</f>
        <v/>
      </c>
      <c r="AN309" s="267" t="str">
        <f>IF(ISTEXT(Data!AL309),Data!AL309,"")</f>
        <v/>
      </c>
      <c r="AO309" s="267" t="str">
        <f>IF(ISTEXT(Data!AM309),Data!AM309,"")</f>
        <v/>
      </c>
      <c r="AP309" s="267" t="str">
        <f>IF(ISTEXT(Data!AN309),Data!AN309,"")</f>
        <v/>
      </c>
      <c r="AQ309" s="267" t="str">
        <f>IF(ISTEXT(Data!AO309),Data!AO309,"")</f>
        <v/>
      </c>
    </row>
    <row r="310" spans="1:43" x14ac:dyDescent="0.2">
      <c r="A310" s="120" t="str">
        <f>IF(ISTEXT(Data!A310),Data!A310,"")</f>
        <v/>
      </c>
      <c r="B310" s="250">
        <f>IF(ISREF(Data!B310),Data!B310,"")</f>
        <v>35318</v>
      </c>
      <c r="C310" s="244">
        <v>0.27083333333333298</v>
      </c>
      <c r="D310" s="250">
        <f>IF(ISREF(Data!D310),Data!D310,"")</f>
        <v>35319</v>
      </c>
      <c r="E310" s="244">
        <v>0.27083333333333298</v>
      </c>
      <c r="F310" s="245" t="str">
        <f>IF(ISTEXT(Data!G310),Data!G310,"")</f>
        <v>No Precipitation Occurred</v>
      </c>
      <c r="G310" s="247" t="str">
        <f>IF(ISTEXT(Data!H310),Data!H310,"")</f>
        <v/>
      </c>
      <c r="H310" s="246" t="str">
        <f>IF(ISTEXT(Data!I310),Data!I310,"")</f>
        <v/>
      </c>
      <c r="I310" s="248" t="str">
        <f>IF(ISTEXT(Data!J310),Data!J310,"")</f>
        <v/>
      </c>
      <c r="J310" s="273">
        <f>IF(ISNUMBER(Data!K310),Data!K310,-9999.9)</f>
        <v>-9999.9</v>
      </c>
      <c r="K310" s="242" t="str">
        <f>IF(ISTEXT(Data!L310),Data!L310,"")</f>
        <v>M1</v>
      </c>
      <c r="L310" s="285">
        <f>IF(ISNUMBER(Data!N310),Data!N310,-9999.9)</f>
        <v>-9999.9</v>
      </c>
      <c r="M310" s="243" t="str">
        <f>IF(ISTEXT(Data!O310),Data!O310,"")</f>
        <v>M1</v>
      </c>
      <c r="N310" s="278">
        <f>IF(ISNUMBER(Data!P310),Data!P310,-9999.9)</f>
        <v>-9999.9</v>
      </c>
      <c r="O310" s="242" t="str">
        <f>IF(ISTEXT(Data!Q310),Data!Q310,"")</f>
        <v>M1</v>
      </c>
      <c r="P310" s="277">
        <f>IF(ISNUMBER(Data!R310),Data!R310,-9999.9)</f>
        <v>-9999.9</v>
      </c>
      <c r="Q310" s="243" t="str">
        <f>IF(ISTEXT(Data!S310),Data!S310,"")</f>
        <v>M1</v>
      </c>
      <c r="R310" s="278">
        <v>-9999.9</v>
      </c>
      <c r="S310" s="262" t="s">
        <v>117</v>
      </c>
      <c r="T310" s="277">
        <f>IF((Data!X310&gt;0),Data!X310*96.062/32.064,-9999.9)</f>
        <v>-9999.9</v>
      </c>
      <c r="U310" s="243" t="str">
        <f>IF(ISTEXT(Data!Y310),Data!Y310,"")</f>
        <v>M1</v>
      </c>
      <c r="V310" s="277">
        <f>IF((Data!AB310&gt;T751),Data!AB310*18.039/14.0067,-9999.9)</f>
        <v>-9999.9</v>
      </c>
      <c r="W310" s="242" t="str">
        <f>IF(ISTEXT(Data!AC310),Data!AC310,"")</f>
        <v>M1</v>
      </c>
      <c r="X310" s="277">
        <f>IF((Data!V310&gt;0),(Data!V310*62.005/14.0067),-9999.9)</f>
        <v>-9999.9</v>
      </c>
      <c r="Y310" s="243" t="str">
        <f>IF(ISTEXT(Data!W310),Data!W310,"")</f>
        <v>M1</v>
      </c>
      <c r="Z310" s="278">
        <f>IF(ISNUMBER(Data!T310),Data!T310,-9999.9)</f>
        <v>-9999.9</v>
      </c>
      <c r="AA310" s="242" t="str">
        <f>IF(ISTEXT(Data!U310),Data!U310,"")</f>
        <v>M1</v>
      </c>
      <c r="AB310" s="277">
        <f>IF(ISNUMBER(Data!AH310),Data!AH310,-9999.9)</f>
        <v>-9999.9</v>
      </c>
      <c r="AC310" s="243" t="str">
        <f>IF(ISTEXT(Data!AI310),Data!AI310,"")</f>
        <v>M1</v>
      </c>
      <c r="AD310" s="278">
        <f>IF(ISNUMBER(Data!AD310),Data!AD310,-9999.9)</f>
        <v>-9999.9</v>
      </c>
      <c r="AE310" s="242" t="str">
        <f>IF(ISTEXT(Data!AE310),Data!AE310,"")</f>
        <v>M1</v>
      </c>
      <c r="AF310" s="277">
        <f>IF(ISNUMBER(Data!AF310),Data!AF310,-9999.9)</f>
        <v>-9999.9</v>
      </c>
      <c r="AG310" s="243" t="str">
        <f>IF(ISTEXT(Data!AG310),Data!AG310,"")</f>
        <v>M1</v>
      </c>
      <c r="AH310" s="278">
        <f>IF(ISNUMBER(Data!Z310),Data!Z310,-9999.9)</f>
        <v>-9999.9</v>
      </c>
      <c r="AI310" s="242" t="str">
        <f>IF(ISTEXT(Data!AA310),Data!AA310,"")</f>
        <v>M1</v>
      </c>
      <c r="AJ310" s="277">
        <v>-9999.9</v>
      </c>
      <c r="AK310" s="261" t="s">
        <v>117</v>
      </c>
      <c r="AL310" s="267" t="str">
        <f>IF(ISTEXT(Data!AJ310),Data!AJ310,"")</f>
        <v/>
      </c>
      <c r="AM310" s="267" t="str">
        <f>IF(ISTEXT(Data!AK310),Data!AK310,"")</f>
        <v/>
      </c>
      <c r="AN310" s="267" t="str">
        <f>IF(ISTEXT(Data!AL310),Data!AL310,"")</f>
        <v/>
      </c>
      <c r="AO310" s="267" t="str">
        <f>IF(ISTEXT(Data!AM310),Data!AM310,"")</f>
        <v/>
      </c>
      <c r="AP310" s="267" t="str">
        <f>IF(ISTEXT(Data!AN310),Data!AN310,"")</f>
        <v/>
      </c>
      <c r="AQ310" s="267" t="str">
        <f>IF(ISTEXT(Data!AO310),Data!AO310,"")</f>
        <v/>
      </c>
    </row>
    <row r="311" spans="1:43" x14ac:dyDescent="0.2">
      <c r="A311" s="120" t="str">
        <f>IF(ISTEXT(Data!A311),Data!A311,"")</f>
        <v/>
      </c>
      <c r="B311" s="250">
        <f>IF(ISREF(Data!B311),Data!B311,"")</f>
        <v>35319</v>
      </c>
      <c r="C311" s="244">
        <v>0.27083333333333298</v>
      </c>
      <c r="D311" s="250">
        <f>IF(ISREF(Data!D311),Data!D311,"")</f>
        <v>35320</v>
      </c>
      <c r="E311" s="244">
        <v>0.27083333333333298</v>
      </c>
      <c r="F311" s="245" t="str">
        <f>IF(ISTEXT(Data!G311),Data!G311,"")</f>
        <v>No Precipitation Occurred</v>
      </c>
      <c r="G311" s="247" t="str">
        <f>IF(ISTEXT(Data!H311),Data!H311,"")</f>
        <v/>
      </c>
      <c r="H311" s="246" t="str">
        <f>IF(ISTEXT(Data!I311),Data!I311,"")</f>
        <v/>
      </c>
      <c r="I311" s="248" t="str">
        <f>IF(ISTEXT(Data!J311),Data!J311,"")</f>
        <v/>
      </c>
      <c r="J311" s="273">
        <f>IF(ISNUMBER(Data!K311),Data!K311,-9999.9)</f>
        <v>-9999.9</v>
      </c>
      <c r="K311" s="242" t="str">
        <f>IF(ISTEXT(Data!L311),Data!L311,"")</f>
        <v>M1</v>
      </c>
      <c r="L311" s="285">
        <f>IF(ISNUMBER(Data!N311),Data!N311,-9999.9)</f>
        <v>-9999.9</v>
      </c>
      <c r="M311" s="243" t="str">
        <f>IF(ISTEXT(Data!O311),Data!O311,"")</f>
        <v>M1</v>
      </c>
      <c r="N311" s="278">
        <f>IF(ISNUMBER(Data!P311),Data!P311,-9999.9)</f>
        <v>-9999.9</v>
      </c>
      <c r="O311" s="242" t="str">
        <f>IF(ISTEXT(Data!Q311),Data!Q311,"")</f>
        <v>M1</v>
      </c>
      <c r="P311" s="277">
        <f>IF(ISNUMBER(Data!R311),Data!R311,-9999.9)</f>
        <v>-9999.9</v>
      </c>
      <c r="Q311" s="243" t="str">
        <f>IF(ISTEXT(Data!S311),Data!S311,"")</f>
        <v>M1</v>
      </c>
      <c r="R311" s="278">
        <v>-9999.9</v>
      </c>
      <c r="S311" s="262" t="s">
        <v>117</v>
      </c>
      <c r="T311" s="277">
        <f>IF((Data!X311&gt;0),Data!X311*96.062/32.064,-9999.9)</f>
        <v>-9999.9</v>
      </c>
      <c r="U311" s="243" t="str">
        <f>IF(ISTEXT(Data!Y311),Data!Y311,"")</f>
        <v>M1</v>
      </c>
      <c r="V311" s="277">
        <f>IF((Data!AB311&gt;T752),Data!AB311*18.039/14.0067,-9999.9)</f>
        <v>-9999.9</v>
      </c>
      <c r="W311" s="242" t="str">
        <f>IF(ISTEXT(Data!AC311),Data!AC311,"")</f>
        <v>M1</v>
      </c>
      <c r="X311" s="277">
        <f>IF((Data!V311&gt;0),(Data!V311*62.005/14.0067),-9999.9)</f>
        <v>-9999.9</v>
      </c>
      <c r="Y311" s="243" t="str">
        <f>IF(ISTEXT(Data!W311),Data!W311,"")</f>
        <v>M1</v>
      </c>
      <c r="Z311" s="278">
        <f>IF(ISNUMBER(Data!T311),Data!T311,-9999.9)</f>
        <v>-9999.9</v>
      </c>
      <c r="AA311" s="242" t="str">
        <f>IF(ISTEXT(Data!U311),Data!U311,"")</f>
        <v>M1</v>
      </c>
      <c r="AB311" s="277">
        <f>IF(ISNUMBER(Data!AH311),Data!AH311,-9999.9)</f>
        <v>-9999.9</v>
      </c>
      <c r="AC311" s="243" t="str">
        <f>IF(ISTEXT(Data!AI311),Data!AI311,"")</f>
        <v>M1</v>
      </c>
      <c r="AD311" s="278">
        <f>IF(ISNUMBER(Data!AD311),Data!AD311,-9999.9)</f>
        <v>-9999.9</v>
      </c>
      <c r="AE311" s="242" t="str">
        <f>IF(ISTEXT(Data!AE311),Data!AE311,"")</f>
        <v>M1</v>
      </c>
      <c r="AF311" s="277">
        <f>IF(ISNUMBER(Data!AF311),Data!AF311,-9999.9)</f>
        <v>-9999.9</v>
      </c>
      <c r="AG311" s="243" t="str">
        <f>IF(ISTEXT(Data!AG311),Data!AG311,"")</f>
        <v>M1</v>
      </c>
      <c r="AH311" s="278">
        <f>IF(ISNUMBER(Data!Z311),Data!Z311,-9999.9)</f>
        <v>-9999.9</v>
      </c>
      <c r="AI311" s="242" t="str">
        <f>IF(ISTEXT(Data!AA311),Data!AA311,"")</f>
        <v>M1</v>
      </c>
      <c r="AJ311" s="277">
        <v>-9999.9</v>
      </c>
      <c r="AK311" s="261" t="s">
        <v>117</v>
      </c>
      <c r="AL311" s="267" t="str">
        <f>IF(ISTEXT(Data!AJ311),Data!AJ311,"")</f>
        <v/>
      </c>
      <c r="AM311" s="267" t="str">
        <f>IF(ISTEXT(Data!AK311),Data!AK311,"")</f>
        <v/>
      </c>
      <c r="AN311" s="267" t="str">
        <f>IF(ISTEXT(Data!AL311),Data!AL311,"")</f>
        <v/>
      </c>
      <c r="AO311" s="267" t="str">
        <f>IF(ISTEXT(Data!AM311),Data!AM311,"")</f>
        <v/>
      </c>
      <c r="AP311" s="267" t="str">
        <f>IF(ISTEXT(Data!AN311),Data!AN311,"")</f>
        <v/>
      </c>
      <c r="AQ311" s="267" t="str">
        <f>IF(ISTEXT(Data!AO311),Data!AO311,"")</f>
        <v/>
      </c>
    </row>
    <row r="312" spans="1:43" x14ac:dyDescent="0.2">
      <c r="A312" s="120" t="str">
        <f>IF(ISTEXT(Data!A312),Data!A312,"")</f>
        <v>DEU96109</v>
      </c>
      <c r="B312" s="250">
        <f>IF(ISREF(Data!B312),Data!B312,"")</f>
        <v>35320</v>
      </c>
      <c r="C312" s="244">
        <v>0.27083333333333298</v>
      </c>
      <c r="D312" s="250">
        <f>IF(ISREF(Data!D312),Data!D312,"")</f>
        <v>35321</v>
      </c>
      <c r="E312" s="244">
        <v>0.27083333333333298</v>
      </c>
      <c r="F312" s="245" t="str">
        <f>IF(ISTEXT(Data!G312),Data!G312,"")</f>
        <v>Rain</v>
      </c>
      <c r="G312" s="247" t="str">
        <f>IF(ISTEXT(Data!H312),Data!H312,"")</f>
        <v>Clean and Clear</v>
      </c>
      <c r="H312" s="246" t="str">
        <f>IF(ISTEXT(Data!I312),Data!I312,"")</f>
        <v/>
      </c>
      <c r="I312" s="248" t="str">
        <f>IF(ISTEXT(Data!J312),Data!J312,"")</f>
        <v/>
      </c>
      <c r="J312" s="273">
        <f>IF(ISNUMBER(Data!K312),Data!K312,-9999.9)</f>
        <v>12.9</v>
      </c>
      <c r="K312" s="242" t="str">
        <f>IF(ISTEXT(Data!L312),Data!L312,"")</f>
        <v>V0</v>
      </c>
      <c r="L312" s="285">
        <f>IF(ISNUMBER(Data!N312),Data!N312,-9999.9)</f>
        <v>12.495899999999999</v>
      </c>
      <c r="M312" s="243" t="str">
        <f>IF(ISTEXT(Data!O312),Data!O312,"")</f>
        <v>V0</v>
      </c>
      <c r="N312" s="278">
        <f>IF(ISNUMBER(Data!P312),Data!P312,-9999.9)</f>
        <v>4.76</v>
      </c>
      <c r="O312" s="242" t="str">
        <f>IF(ISTEXT(Data!Q312),Data!Q312,"")</f>
        <v>V0</v>
      </c>
      <c r="P312" s="277">
        <f>IF(ISNUMBER(Data!R312),Data!R312,-9999.9)</f>
        <v>15.6</v>
      </c>
      <c r="Q312" s="243" t="str">
        <f>IF(ISTEXT(Data!S312),Data!S312,"")</f>
        <v>V0</v>
      </c>
      <c r="R312" s="278">
        <v>-9999.9</v>
      </c>
      <c r="S312" s="262" t="s">
        <v>117</v>
      </c>
      <c r="T312" s="277">
        <f>IF((Data!X312&gt;0),Data!X312*96.062/32.064,-9999.9)</f>
        <v>1.288</v>
      </c>
      <c r="U312" s="243" t="str">
        <f>IF(ISTEXT(Data!Y312),Data!Y312,"")</f>
        <v>V0</v>
      </c>
      <c r="V312" s="277">
        <f>IF((Data!AB312&gt;T753),Data!AB312*18.039/14.0067,-9999.9)</f>
        <v>0.61399999999999999</v>
      </c>
      <c r="W312" s="242" t="str">
        <f>IF(ISTEXT(Data!AC312),Data!AC312,"")</f>
        <v>V0</v>
      </c>
      <c r="X312" s="277">
        <f>IF((Data!V312&gt;0),(Data!V312*62.005/14.0067),-9999.9)</f>
        <v>1.919</v>
      </c>
      <c r="Y312" s="243" t="str">
        <f>IF(ISTEXT(Data!W312),Data!W312,"")</f>
        <v>V0</v>
      </c>
      <c r="Z312" s="278">
        <f>IF(ISNUMBER(Data!T312),Data!T312,-9999.9)</f>
        <v>0.44</v>
      </c>
      <c r="AA312" s="242" t="str">
        <f>IF(ISTEXT(Data!U312),Data!U312,"")</f>
        <v>V0</v>
      </c>
      <c r="AB312" s="277">
        <f>IF(ISNUMBER(Data!AH312),Data!AH312,-9999.9)</f>
        <v>0.161</v>
      </c>
      <c r="AC312" s="243" t="str">
        <f>IF(ISTEXT(Data!AI312),Data!AI312,"")</f>
        <v>V0</v>
      </c>
      <c r="AD312" s="278">
        <f>IF(ISNUMBER(Data!AD312),Data!AD312,-9999.9)</f>
        <v>4.5999999999999999E-2</v>
      </c>
      <c r="AE312" s="242" t="str">
        <f>IF(ISTEXT(Data!AE312),Data!AE312,"")</f>
        <v>V0</v>
      </c>
      <c r="AF312" s="277">
        <f>IF(ISNUMBER(Data!AF312),Data!AF312,-9999.9)</f>
        <v>5.1999999999999998E-2</v>
      </c>
      <c r="AG312" s="243" t="str">
        <f>IF(ISTEXT(Data!AG312),Data!AG312,"")</f>
        <v>V0</v>
      </c>
      <c r="AH312" s="278">
        <f>IF(ISNUMBER(Data!Z312),Data!Z312,-9999.9)</f>
        <v>0.26600000000000001</v>
      </c>
      <c r="AI312" s="242" t="str">
        <f>IF(ISTEXT(Data!AA312),Data!AA312,"")</f>
        <v>V0</v>
      </c>
      <c r="AJ312" s="277">
        <v>-9999.9</v>
      </c>
      <c r="AK312" s="261" t="s">
        <v>117</v>
      </c>
      <c r="AL312" s="267" t="str">
        <f>IF(ISTEXT(Data!AJ312),Data!AJ312,"")</f>
        <v/>
      </c>
      <c r="AM312" s="267" t="str">
        <f>IF(ISTEXT(Data!AK312),Data!AK312,"")</f>
        <v/>
      </c>
      <c r="AN312" s="267" t="str">
        <f>IF(ISTEXT(Data!AL312),Data!AL312,"")</f>
        <v/>
      </c>
      <c r="AO312" s="267" t="str">
        <f>IF(ISTEXT(Data!AM312),Data!AM312,"")</f>
        <v/>
      </c>
      <c r="AP312" s="267" t="str">
        <f>IF(ISTEXT(Data!AN312),Data!AN312,"")</f>
        <v/>
      </c>
      <c r="AQ312" s="267" t="str">
        <f>IF(ISTEXT(Data!AO312),Data!AO312,"")</f>
        <v/>
      </c>
    </row>
    <row r="313" spans="1:43" x14ac:dyDescent="0.2">
      <c r="A313" s="120" t="str">
        <f>IF(ISTEXT(Data!A313),Data!A313,"")</f>
        <v>DEU96110</v>
      </c>
      <c r="B313" s="250">
        <f>IF(ISREF(Data!B313),Data!B313,"")</f>
        <v>35321</v>
      </c>
      <c r="C313" s="244">
        <v>0.27083333333333298</v>
      </c>
      <c r="D313" s="250">
        <f>IF(ISREF(Data!D313),Data!D313,"")</f>
        <v>35322</v>
      </c>
      <c r="E313" s="244">
        <v>0.27083333333333298</v>
      </c>
      <c r="F313" s="245" t="str">
        <f>IF(ISTEXT(Data!G313),Data!G313,"")</f>
        <v>Rain</v>
      </c>
      <c r="G313" s="247" t="str">
        <f>IF(ISTEXT(Data!H313),Data!H313,"")</f>
        <v>Clean and Clear</v>
      </c>
      <c r="H313" s="246" t="str">
        <f>IF(ISTEXT(Data!I313),Data!I313,"")</f>
        <v/>
      </c>
      <c r="I313" s="248" t="str">
        <f>IF(ISTEXT(Data!J313),Data!J313,"")</f>
        <v/>
      </c>
      <c r="J313" s="273">
        <f>IF(ISNUMBER(Data!K313),Data!K313,-9999.9)</f>
        <v>21.6</v>
      </c>
      <c r="K313" s="242" t="str">
        <f>IF(ISTEXT(Data!L313),Data!L313,"")</f>
        <v>V0</v>
      </c>
      <c r="L313" s="285">
        <f>IF(ISNUMBER(Data!N313),Data!N313,-9999.9)</f>
        <v>20.6264</v>
      </c>
      <c r="M313" s="243" t="str">
        <f>IF(ISTEXT(Data!O313),Data!O313,"")</f>
        <v>V0</v>
      </c>
      <c r="N313" s="278">
        <f>IF(ISNUMBER(Data!P313),Data!P313,-9999.9)</f>
        <v>4.83</v>
      </c>
      <c r="O313" s="242" t="str">
        <f>IF(ISTEXT(Data!Q313),Data!Q313,"")</f>
        <v>V0</v>
      </c>
      <c r="P313" s="277">
        <f>IF(ISNUMBER(Data!R313),Data!R313,-9999.9)</f>
        <v>12.1</v>
      </c>
      <c r="Q313" s="243" t="str">
        <f>IF(ISTEXT(Data!S313),Data!S313,"")</f>
        <v>V0</v>
      </c>
      <c r="R313" s="278">
        <v>-9999.9</v>
      </c>
      <c r="S313" s="262" t="s">
        <v>117</v>
      </c>
      <c r="T313" s="277">
        <f>IF((Data!X313&gt;0),Data!X313*96.062/32.064,-9999.9)</f>
        <v>0.91300000000000003</v>
      </c>
      <c r="U313" s="243" t="str">
        <f>IF(ISTEXT(Data!Y313),Data!Y313,"")</f>
        <v>V0</v>
      </c>
      <c r="V313" s="277">
        <f>IF((Data!AB313&gt;T754),Data!AB313*18.039/14.0067,-9999.9)</f>
        <v>0.47699999999999998</v>
      </c>
      <c r="W313" s="242" t="str">
        <f>IF(ISTEXT(Data!AC313),Data!AC313,"")</f>
        <v>V0</v>
      </c>
      <c r="X313" s="277">
        <f>IF((Data!V313&gt;0),(Data!V313*62.005/14.0067),-9999.9)</f>
        <v>1.68</v>
      </c>
      <c r="Y313" s="243" t="str">
        <f>IF(ISTEXT(Data!W313),Data!W313,"")</f>
        <v>V0</v>
      </c>
      <c r="Z313" s="278">
        <f>IF(ISNUMBER(Data!T313),Data!T313,-9999.9)</f>
        <v>0.25600000000000001</v>
      </c>
      <c r="AA313" s="242" t="str">
        <f>IF(ISTEXT(Data!U313),Data!U313,"")</f>
        <v>V0</v>
      </c>
      <c r="AB313" s="277">
        <f>IF(ISNUMBER(Data!AH313),Data!AH313,-9999.9)</f>
        <v>9.0999999999999998E-2</v>
      </c>
      <c r="AC313" s="243" t="str">
        <f>IF(ISTEXT(Data!AI313),Data!AI313,"")</f>
        <v>V0</v>
      </c>
      <c r="AD313" s="278">
        <f>IF(ISNUMBER(Data!AD313),Data!AD313,-9999.9)</f>
        <v>4.5999999999999999E-2</v>
      </c>
      <c r="AE313" s="242" t="str">
        <f>IF(ISTEXT(Data!AE313),Data!AE313,"")</f>
        <v>V0</v>
      </c>
      <c r="AF313" s="277">
        <f>IF(ISNUMBER(Data!AF313),Data!AF313,-9999.9)</f>
        <v>3.5000000000000003E-2</v>
      </c>
      <c r="AG313" s="243" t="str">
        <f>IF(ISTEXT(Data!AG313),Data!AG313,"")</f>
        <v>V0</v>
      </c>
      <c r="AH313" s="278">
        <f>IF(ISNUMBER(Data!Z313),Data!Z313,-9999.9)</f>
        <v>0.14000000000000001</v>
      </c>
      <c r="AI313" s="242" t="str">
        <f>IF(ISTEXT(Data!AA313),Data!AA313,"")</f>
        <v>V0</v>
      </c>
      <c r="AJ313" s="277">
        <v>-9999.9</v>
      </c>
      <c r="AK313" s="261" t="s">
        <v>117</v>
      </c>
      <c r="AL313" s="267" t="str">
        <f>IF(ISTEXT(Data!AJ313),Data!AJ313,"")</f>
        <v/>
      </c>
      <c r="AM313" s="267" t="str">
        <f>IF(ISTEXT(Data!AK313),Data!AK313,"")</f>
        <v/>
      </c>
      <c r="AN313" s="267" t="str">
        <f>IF(ISTEXT(Data!AL313),Data!AL313,"")</f>
        <v/>
      </c>
      <c r="AO313" s="267" t="str">
        <f>IF(ISTEXT(Data!AM313),Data!AM313,"")</f>
        <v/>
      </c>
      <c r="AP313" s="267" t="str">
        <f>IF(ISTEXT(Data!AN313),Data!AN313,"")</f>
        <v/>
      </c>
      <c r="AQ313" s="267" t="str">
        <f>IF(ISTEXT(Data!AO313),Data!AO313,"")</f>
        <v/>
      </c>
    </row>
    <row r="314" spans="1:43" x14ac:dyDescent="0.2">
      <c r="A314" s="120" t="str">
        <f>IF(ISTEXT(Data!A314),Data!A314,"")</f>
        <v>DEU96111</v>
      </c>
      <c r="B314" s="250">
        <f>IF(ISREF(Data!B314),Data!B314,"")</f>
        <v>35322</v>
      </c>
      <c r="C314" s="244">
        <v>0.27083333333333298</v>
      </c>
      <c r="D314" s="250">
        <f>IF(ISREF(Data!D314),Data!D314,"")</f>
        <v>35323</v>
      </c>
      <c r="E314" s="244">
        <v>0.27083333333333298</v>
      </c>
      <c r="F314" s="245" t="str">
        <f>IF(ISTEXT(Data!G314),Data!G314,"")</f>
        <v>Rain</v>
      </c>
      <c r="G314" s="247" t="str">
        <f>IF(ISTEXT(Data!H314),Data!H314,"")</f>
        <v>Clean and Clear</v>
      </c>
      <c r="H314" s="246" t="str">
        <f>IF(ISTEXT(Data!I314),Data!I314,"")</f>
        <v/>
      </c>
      <c r="I314" s="248" t="str">
        <f>IF(ISTEXT(Data!J314),Data!J314,"")</f>
        <v/>
      </c>
      <c r="J314" s="273">
        <f>IF(ISNUMBER(Data!K314),Data!K314,-9999.9)</f>
        <v>14</v>
      </c>
      <c r="K314" s="242" t="str">
        <f>IF(ISTEXT(Data!L314),Data!L314,"")</f>
        <v>V0</v>
      </c>
      <c r="L314" s="285">
        <f>IF(ISNUMBER(Data!N314),Data!N314,-9999.9)</f>
        <v>13.408999999999999</v>
      </c>
      <c r="M314" s="243" t="str">
        <f>IF(ISTEXT(Data!O314),Data!O314,"")</f>
        <v>V0</v>
      </c>
      <c r="N314" s="278">
        <f>IF(ISNUMBER(Data!P314),Data!P314,-9999.9)</f>
        <v>4.38</v>
      </c>
      <c r="O314" s="242" t="str">
        <f>IF(ISTEXT(Data!Q314),Data!Q314,"")</f>
        <v>V0</v>
      </c>
      <c r="P314" s="277">
        <f>IF(ISNUMBER(Data!R314),Data!R314,-9999.9)</f>
        <v>26.4</v>
      </c>
      <c r="Q314" s="243" t="str">
        <f>IF(ISTEXT(Data!S314),Data!S314,"")</f>
        <v>V0</v>
      </c>
      <c r="R314" s="278">
        <v>-9999.9</v>
      </c>
      <c r="S314" s="262" t="s">
        <v>117</v>
      </c>
      <c r="T314" s="277">
        <f>IF((Data!X314&gt;0),Data!X314*96.062/32.064,-9999.9)</f>
        <v>2.25</v>
      </c>
      <c r="U314" s="243" t="str">
        <f>IF(ISTEXT(Data!Y314),Data!Y314,"")</f>
        <v>V0</v>
      </c>
      <c r="V314" s="277">
        <f>IF((Data!AB314&gt;T755),Data!AB314*18.039/14.0067,-9999.9)</f>
        <v>0.65099999999999991</v>
      </c>
      <c r="W314" s="242" t="str">
        <f>IF(ISTEXT(Data!AC314),Data!AC314,"")</f>
        <v>V0</v>
      </c>
      <c r="X314" s="277">
        <f>IF((Data!V314&gt;0),(Data!V314*62.005/14.0067),-9999.9)</f>
        <v>2.3159999999999998</v>
      </c>
      <c r="Y314" s="243" t="str">
        <f>IF(ISTEXT(Data!W314),Data!W314,"")</f>
        <v>V0</v>
      </c>
      <c r="Z314" s="278">
        <f>IF(ISNUMBER(Data!T314),Data!T314,-9999.9)</f>
        <v>9.0999999999999998E-2</v>
      </c>
      <c r="AA314" s="242" t="str">
        <f>IF(ISTEXT(Data!U314),Data!U314,"")</f>
        <v>V0</v>
      </c>
      <c r="AB314" s="277">
        <f>IF(ISNUMBER(Data!AH314),Data!AH314,-9999.9)</f>
        <v>0.19500000000000001</v>
      </c>
      <c r="AC314" s="243" t="str">
        <f>IF(ISTEXT(Data!AI314),Data!AI314,"")</f>
        <v>V0</v>
      </c>
      <c r="AD314" s="278">
        <f>IF(ISNUMBER(Data!AD314),Data!AD314,-9999.9)</f>
        <v>3.9E-2</v>
      </c>
      <c r="AE314" s="242" t="str">
        <f>IF(ISTEXT(Data!AE314),Data!AE314,"")</f>
        <v>V0</v>
      </c>
      <c r="AF314" s="277">
        <f>IF(ISNUMBER(Data!AF314),Data!AF314,-9999.9)</f>
        <v>2.5000000000000001E-2</v>
      </c>
      <c r="AG314" s="243" t="str">
        <f>IF(ISTEXT(Data!AG314),Data!AG314,"")</f>
        <v>V0</v>
      </c>
      <c r="AH314" s="278">
        <f>IF(ISNUMBER(Data!Z314),Data!Z314,-9999.9)</f>
        <v>0.48499999999999999</v>
      </c>
      <c r="AI314" s="242" t="str">
        <f>IF(ISTEXT(Data!AA314),Data!AA314,"")</f>
        <v>V0</v>
      </c>
      <c r="AJ314" s="277">
        <v>-9999.9</v>
      </c>
      <c r="AK314" s="261" t="s">
        <v>117</v>
      </c>
      <c r="AL314" s="267" t="str">
        <f>IF(ISTEXT(Data!AJ314),Data!AJ314,"")</f>
        <v/>
      </c>
      <c r="AM314" s="267" t="str">
        <f>IF(ISTEXT(Data!AK314),Data!AK314,"")</f>
        <v/>
      </c>
      <c r="AN314" s="267" t="str">
        <f>IF(ISTEXT(Data!AL314),Data!AL314,"")</f>
        <v/>
      </c>
      <c r="AO314" s="267" t="str">
        <f>IF(ISTEXT(Data!AM314),Data!AM314,"")</f>
        <v/>
      </c>
      <c r="AP314" s="267" t="str">
        <f>IF(ISTEXT(Data!AN314),Data!AN314,"")</f>
        <v/>
      </c>
      <c r="AQ314" s="267" t="str">
        <f>IF(ISTEXT(Data!AO314),Data!AO314,"")</f>
        <v/>
      </c>
    </row>
    <row r="315" spans="1:43" x14ac:dyDescent="0.2">
      <c r="A315" s="120" t="str">
        <f>IF(ISTEXT(Data!A315),Data!A315,"")</f>
        <v/>
      </c>
      <c r="B315" s="250">
        <f>IF(ISREF(Data!B315),Data!B315,"")</f>
        <v>35323</v>
      </c>
      <c r="C315" s="244">
        <v>0.27083333333333298</v>
      </c>
      <c r="D315" s="250">
        <f>IF(ISREF(Data!D315),Data!D315,"")</f>
        <v>35324</v>
      </c>
      <c r="E315" s="244">
        <v>0.27083333333333298</v>
      </c>
      <c r="F315" s="245" t="str">
        <f>IF(ISTEXT(Data!G315),Data!G315,"")</f>
        <v>Rain</v>
      </c>
      <c r="G315" s="247" t="str">
        <f>IF(ISTEXT(Data!H315),Data!H315,"")</f>
        <v/>
      </c>
      <c r="H315" s="246" t="str">
        <f>IF(ISTEXT(Data!I315),Data!I315,"")</f>
        <v>Insufficient Quantity</v>
      </c>
      <c r="I315" s="248" t="str">
        <f>IF(ISTEXT(Data!J315),Data!J315,"")</f>
        <v/>
      </c>
      <c r="J315" s="273">
        <f>IF(ISNUMBER(Data!K315),Data!K315,-9999.9)</f>
        <v>0.2</v>
      </c>
      <c r="K315" s="242" t="str">
        <f>IF(ISTEXT(Data!L315),Data!L315,"")</f>
        <v>V0</v>
      </c>
      <c r="L315" s="285">
        <f>IF(ISNUMBER(Data!N315),Data!N315,-9999.9)</f>
        <v>-9999.9</v>
      </c>
      <c r="M315" s="243" t="str">
        <f>IF(ISTEXT(Data!O315),Data!O315,"")</f>
        <v>M1</v>
      </c>
      <c r="N315" s="278">
        <f>IF(ISNUMBER(Data!P315),Data!P315,-9999.9)</f>
        <v>-9999.9</v>
      </c>
      <c r="O315" s="242" t="str">
        <f>IF(ISTEXT(Data!Q315),Data!Q315,"")</f>
        <v>M1</v>
      </c>
      <c r="P315" s="277">
        <f>IF(ISNUMBER(Data!R315),Data!R315,-9999.9)</f>
        <v>-9999.9</v>
      </c>
      <c r="Q315" s="243" t="str">
        <f>IF(ISTEXT(Data!S315),Data!S315,"")</f>
        <v>M1</v>
      </c>
      <c r="R315" s="278">
        <v>-9999.9</v>
      </c>
      <c r="S315" s="262" t="s">
        <v>117</v>
      </c>
      <c r="T315" s="277">
        <f>IF((Data!X315&gt;0),Data!X315*96.062/32.064,-9999.9)</f>
        <v>-9999.9</v>
      </c>
      <c r="U315" s="243" t="str">
        <f>IF(ISTEXT(Data!Y315),Data!Y315,"")</f>
        <v>M1</v>
      </c>
      <c r="V315" s="277">
        <f>IF((Data!AB315&gt;T756),Data!AB315*18.039/14.0067,-9999.9)</f>
        <v>-9999.9</v>
      </c>
      <c r="W315" s="242" t="str">
        <f>IF(ISTEXT(Data!AC315),Data!AC315,"")</f>
        <v>M1</v>
      </c>
      <c r="X315" s="277">
        <f>IF((Data!V315&gt;0),(Data!V315*62.005/14.0067),-9999.9)</f>
        <v>-9999.9</v>
      </c>
      <c r="Y315" s="243" t="str">
        <f>IF(ISTEXT(Data!W315),Data!W315,"")</f>
        <v>M1</v>
      </c>
      <c r="Z315" s="278">
        <f>IF(ISNUMBER(Data!T315),Data!T315,-9999.9)</f>
        <v>-9999.9</v>
      </c>
      <c r="AA315" s="242" t="str">
        <f>IF(ISTEXT(Data!U315),Data!U315,"")</f>
        <v>M1</v>
      </c>
      <c r="AB315" s="277">
        <f>IF(ISNUMBER(Data!AH315),Data!AH315,-9999.9)</f>
        <v>-9999.9</v>
      </c>
      <c r="AC315" s="243" t="str">
        <f>IF(ISTEXT(Data!AI315),Data!AI315,"")</f>
        <v>M1</v>
      </c>
      <c r="AD315" s="278">
        <f>IF(ISNUMBER(Data!AD315),Data!AD315,-9999.9)</f>
        <v>-9999.9</v>
      </c>
      <c r="AE315" s="242" t="str">
        <f>IF(ISTEXT(Data!AE315),Data!AE315,"")</f>
        <v>M1</v>
      </c>
      <c r="AF315" s="277">
        <f>IF(ISNUMBER(Data!AF315),Data!AF315,-9999.9)</f>
        <v>-9999.9</v>
      </c>
      <c r="AG315" s="243" t="str">
        <f>IF(ISTEXT(Data!AG315),Data!AG315,"")</f>
        <v>M1</v>
      </c>
      <c r="AH315" s="278">
        <f>IF(ISNUMBER(Data!Z315),Data!Z315,-9999.9)</f>
        <v>-9999.9</v>
      </c>
      <c r="AI315" s="242" t="str">
        <f>IF(ISTEXT(Data!AA315),Data!AA315,"")</f>
        <v>M1</v>
      </c>
      <c r="AJ315" s="277">
        <v>-9999.9</v>
      </c>
      <c r="AK315" s="261" t="s">
        <v>117</v>
      </c>
      <c r="AL315" s="267" t="str">
        <f>IF(ISTEXT(Data!AJ315),Data!AJ315,"")</f>
        <v/>
      </c>
      <c r="AM315" s="267" t="str">
        <f>IF(ISTEXT(Data!AK315),Data!AK315,"")</f>
        <v/>
      </c>
      <c r="AN315" s="267" t="str">
        <f>IF(ISTEXT(Data!AL315),Data!AL315,"")</f>
        <v/>
      </c>
      <c r="AO315" s="267" t="str">
        <f>IF(ISTEXT(Data!AM315),Data!AM315,"")</f>
        <v/>
      </c>
      <c r="AP315" s="267" t="str">
        <f>IF(ISTEXT(Data!AN315),Data!AN315,"")</f>
        <v/>
      </c>
      <c r="AQ315" s="267" t="str">
        <f>IF(ISTEXT(Data!AO315),Data!AO315,"")</f>
        <v/>
      </c>
    </row>
    <row r="316" spans="1:43" x14ac:dyDescent="0.2">
      <c r="A316" s="120" t="str">
        <f>IF(ISTEXT(Data!A316),Data!A316,"")</f>
        <v/>
      </c>
      <c r="B316" s="250">
        <f>IF(ISREF(Data!B316),Data!B316,"")</f>
        <v>35324</v>
      </c>
      <c r="C316" s="244">
        <v>0.27083333333333298</v>
      </c>
      <c r="D316" s="250">
        <f>IF(ISREF(Data!D316),Data!D316,"")</f>
        <v>35325</v>
      </c>
      <c r="E316" s="244">
        <v>0.27083333333333298</v>
      </c>
      <c r="F316" s="245" t="str">
        <f>IF(ISTEXT(Data!G316),Data!G316,"")</f>
        <v>No Precipitation Occurred</v>
      </c>
      <c r="G316" s="247" t="str">
        <f>IF(ISTEXT(Data!H316),Data!H316,"")</f>
        <v/>
      </c>
      <c r="H316" s="246" t="str">
        <f>IF(ISTEXT(Data!I316),Data!I316,"")</f>
        <v/>
      </c>
      <c r="I316" s="248" t="str">
        <f>IF(ISTEXT(Data!J316),Data!J316,"")</f>
        <v/>
      </c>
      <c r="J316" s="273">
        <f>IF(ISNUMBER(Data!K316),Data!K316,-9999.9)</f>
        <v>-9999.9</v>
      </c>
      <c r="K316" s="242" t="str">
        <f>IF(ISTEXT(Data!L316),Data!L316,"")</f>
        <v>M1</v>
      </c>
      <c r="L316" s="285">
        <f>IF(ISNUMBER(Data!N316),Data!N316,-9999.9)</f>
        <v>-9999.9</v>
      </c>
      <c r="M316" s="243" t="str">
        <f>IF(ISTEXT(Data!O316),Data!O316,"")</f>
        <v>M1</v>
      </c>
      <c r="N316" s="278">
        <f>IF(ISNUMBER(Data!P316),Data!P316,-9999.9)</f>
        <v>-9999.9</v>
      </c>
      <c r="O316" s="242" t="str">
        <f>IF(ISTEXT(Data!Q316),Data!Q316,"")</f>
        <v>M1</v>
      </c>
      <c r="P316" s="277">
        <f>IF(ISNUMBER(Data!R316),Data!R316,-9999.9)</f>
        <v>-9999.9</v>
      </c>
      <c r="Q316" s="243" t="str">
        <f>IF(ISTEXT(Data!S316),Data!S316,"")</f>
        <v>M1</v>
      </c>
      <c r="R316" s="278">
        <v>-9999.9</v>
      </c>
      <c r="S316" s="262" t="s">
        <v>117</v>
      </c>
      <c r="T316" s="277">
        <f>IF((Data!X316&gt;0),Data!X316*96.062/32.064,-9999.9)</f>
        <v>-9999.9</v>
      </c>
      <c r="U316" s="243" t="str">
        <f>IF(ISTEXT(Data!Y316),Data!Y316,"")</f>
        <v>M1</v>
      </c>
      <c r="V316" s="277">
        <f>IF((Data!AB316&gt;T757),Data!AB316*18.039/14.0067,-9999.9)</f>
        <v>-9999.9</v>
      </c>
      <c r="W316" s="242" t="str">
        <f>IF(ISTEXT(Data!AC316),Data!AC316,"")</f>
        <v>M1</v>
      </c>
      <c r="X316" s="277">
        <f>IF((Data!V316&gt;0),(Data!V316*62.005/14.0067),-9999.9)</f>
        <v>-9999.9</v>
      </c>
      <c r="Y316" s="243" t="str">
        <f>IF(ISTEXT(Data!W316),Data!W316,"")</f>
        <v>M1</v>
      </c>
      <c r="Z316" s="278">
        <f>IF(ISNUMBER(Data!T316),Data!T316,-9999.9)</f>
        <v>-9999.9</v>
      </c>
      <c r="AA316" s="242" t="str">
        <f>IF(ISTEXT(Data!U316),Data!U316,"")</f>
        <v>M1</v>
      </c>
      <c r="AB316" s="277">
        <f>IF(ISNUMBER(Data!AH316),Data!AH316,-9999.9)</f>
        <v>-9999.9</v>
      </c>
      <c r="AC316" s="243" t="str">
        <f>IF(ISTEXT(Data!AI316),Data!AI316,"")</f>
        <v>M1</v>
      </c>
      <c r="AD316" s="278">
        <f>IF(ISNUMBER(Data!AD316),Data!AD316,-9999.9)</f>
        <v>-9999.9</v>
      </c>
      <c r="AE316" s="242" t="str">
        <f>IF(ISTEXT(Data!AE316),Data!AE316,"")</f>
        <v>M1</v>
      </c>
      <c r="AF316" s="277">
        <f>IF(ISNUMBER(Data!AF316),Data!AF316,-9999.9)</f>
        <v>-9999.9</v>
      </c>
      <c r="AG316" s="243" t="str">
        <f>IF(ISTEXT(Data!AG316),Data!AG316,"")</f>
        <v>M1</v>
      </c>
      <c r="AH316" s="278">
        <f>IF(ISNUMBER(Data!Z316),Data!Z316,-9999.9)</f>
        <v>-9999.9</v>
      </c>
      <c r="AI316" s="242" t="str">
        <f>IF(ISTEXT(Data!AA316),Data!AA316,"")</f>
        <v>M1</v>
      </c>
      <c r="AJ316" s="277">
        <v>-9999.9</v>
      </c>
      <c r="AK316" s="261" t="s">
        <v>117</v>
      </c>
      <c r="AL316" s="267" t="str">
        <f>IF(ISTEXT(Data!AJ316),Data!AJ316,"")</f>
        <v/>
      </c>
      <c r="AM316" s="267" t="str">
        <f>IF(ISTEXT(Data!AK316),Data!AK316,"")</f>
        <v/>
      </c>
      <c r="AN316" s="267" t="str">
        <f>IF(ISTEXT(Data!AL316),Data!AL316,"")</f>
        <v/>
      </c>
      <c r="AO316" s="267" t="str">
        <f>IF(ISTEXT(Data!AM316),Data!AM316,"")</f>
        <v/>
      </c>
      <c r="AP316" s="267" t="str">
        <f>IF(ISTEXT(Data!AN316),Data!AN316,"")</f>
        <v/>
      </c>
      <c r="AQ316" s="267" t="str">
        <f>IF(ISTEXT(Data!AO316),Data!AO316,"")</f>
        <v/>
      </c>
    </row>
    <row r="317" spans="1:43" x14ac:dyDescent="0.2">
      <c r="A317" s="120" t="str">
        <f>IF(ISTEXT(Data!A317),Data!A317,"")</f>
        <v/>
      </c>
      <c r="B317" s="250">
        <f>IF(ISREF(Data!B317),Data!B317,"")</f>
        <v>35325</v>
      </c>
      <c r="C317" s="244">
        <v>0.27083333333333298</v>
      </c>
      <c r="D317" s="250">
        <f>IF(ISREF(Data!D317),Data!D317,"")</f>
        <v>35326</v>
      </c>
      <c r="E317" s="244">
        <v>0.27083333333333298</v>
      </c>
      <c r="F317" s="245" t="str">
        <f>IF(ISTEXT(Data!G317),Data!G317,"")</f>
        <v>No Precipitation Occurred</v>
      </c>
      <c r="G317" s="247" t="str">
        <f>IF(ISTEXT(Data!H317),Data!H317,"")</f>
        <v/>
      </c>
      <c r="H317" s="246" t="str">
        <f>IF(ISTEXT(Data!I317),Data!I317,"")</f>
        <v/>
      </c>
      <c r="I317" s="248" t="str">
        <f>IF(ISTEXT(Data!J317),Data!J317,"")</f>
        <v/>
      </c>
      <c r="J317" s="273">
        <f>IF(ISNUMBER(Data!K317),Data!K317,-9999.9)</f>
        <v>-9999.9</v>
      </c>
      <c r="K317" s="242" t="str">
        <f>IF(ISTEXT(Data!L317),Data!L317,"")</f>
        <v>M1</v>
      </c>
      <c r="L317" s="285">
        <f>IF(ISNUMBER(Data!N317),Data!N317,-9999.9)</f>
        <v>-9999.9</v>
      </c>
      <c r="M317" s="243" t="str">
        <f>IF(ISTEXT(Data!O317),Data!O317,"")</f>
        <v>M1</v>
      </c>
      <c r="N317" s="278">
        <f>IF(ISNUMBER(Data!P317),Data!P317,-9999.9)</f>
        <v>-9999.9</v>
      </c>
      <c r="O317" s="242" t="str">
        <f>IF(ISTEXT(Data!Q317),Data!Q317,"")</f>
        <v>M1</v>
      </c>
      <c r="P317" s="277">
        <f>IF(ISNUMBER(Data!R317),Data!R317,-9999.9)</f>
        <v>-9999.9</v>
      </c>
      <c r="Q317" s="243" t="str">
        <f>IF(ISTEXT(Data!S317),Data!S317,"")</f>
        <v>M1</v>
      </c>
      <c r="R317" s="278">
        <v>-9999.9</v>
      </c>
      <c r="S317" s="262" t="s">
        <v>117</v>
      </c>
      <c r="T317" s="277">
        <f>IF((Data!X317&gt;0),Data!X317*96.062/32.064,-9999.9)</f>
        <v>-9999.9</v>
      </c>
      <c r="U317" s="243" t="str">
        <f>IF(ISTEXT(Data!Y317),Data!Y317,"")</f>
        <v>M1</v>
      </c>
      <c r="V317" s="277">
        <f>IF((Data!AB317&gt;T758),Data!AB317*18.039/14.0067,-9999.9)</f>
        <v>-9999.9</v>
      </c>
      <c r="W317" s="242" t="str">
        <f>IF(ISTEXT(Data!AC317),Data!AC317,"")</f>
        <v>M1</v>
      </c>
      <c r="X317" s="277">
        <f>IF((Data!V317&gt;0),(Data!V317*62.005/14.0067),-9999.9)</f>
        <v>-9999.9</v>
      </c>
      <c r="Y317" s="243" t="str">
        <f>IF(ISTEXT(Data!W317),Data!W317,"")</f>
        <v>M1</v>
      </c>
      <c r="Z317" s="278">
        <f>IF(ISNUMBER(Data!T317),Data!T317,-9999.9)</f>
        <v>-9999.9</v>
      </c>
      <c r="AA317" s="242" t="str">
        <f>IF(ISTEXT(Data!U317),Data!U317,"")</f>
        <v>M1</v>
      </c>
      <c r="AB317" s="277">
        <f>IF(ISNUMBER(Data!AH317),Data!AH317,-9999.9)</f>
        <v>-9999.9</v>
      </c>
      <c r="AC317" s="243" t="str">
        <f>IF(ISTEXT(Data!AI317),Data!AI317,"")</f>
        <v>M1</v>
      </c>
      <c r="AD317" s="278">
        <f>IF(ISNUMBER(Data!AD317),Data!AD317,-9999.9)</f>
        <v>-9999.9</v>
      </c>
      <c r="AE317" s="242" t="str">
        <f>IF(ISTEXT(Data!AE317),Data!AE317,"")</f>
        <v>M1</v>
      </c>
      <c r="AF317" s="277">
        <f>IF(ISNUMBER(Data!AF317),Data!AF317,-9999.9)</f>
        <v>-9999.9</v>
      </c>
      <c r="AG317" s="243" t="str">
        <f>IF(ISTEXT(Data!AG317),Data!AG317,"")</f>
        <v>M1</v>
      </c>
      <c r="AH317" s="278">
        <f>IF(ISNUMBER(Data!Z317),Data!Z317,-9999.9)</f>
        <v>-9999.9</v>
      </c>
      <c r="AI317" s="242" t="str">
        <f>IF(ISTEXT(Data!AA317),Data!AA317,"")</f>
        <v>M1</v>
      </c>
      <c r="AJ317" s="277">
        <v>-9999.9</v>
      </c>
      <c r="AK317" s="261" t="s">
        <v>117</v>
      </c>
      <c r="AL317" s="267" t="str">
        <f>IF(ISTEXT(Data!AJ317),Data!AJ317,"")</f>
        <v/>
      </c>
      <c r="AM317" s="267" t="str">
        <f>IF(ISTEXT(Data!AK317),Data!AK317,"")</f>
        <v/>
      </c>
      <c r="AN317" s="267" t="str">
        <f>IF(ISTEXT(Data!AL317),Data!AL317,"")</f>
        <v/>
      </c>
      <c r="AO317" s="267" t="str">
        <f>IF(ISTEXT(Data!AM317),Data!AM317,"")</f>
        <v/>
      </c>
      <c r="AP317" s="267" t="str">
        <f>IF(ISTEXT(Data!AN317),Data!AN317,"")</f>
        <v/>
      </c>
      <c r="AQ317" s="267" t="str">
        <f>IF(ISTEXT(Data!AO317),Data!AO317,"")</f>
        <v/>
      </c>
    </row>
    <row r="318" spans="1:43" x14ac:dyDescent="0.2">
      <c r="A318" s="120" t="str">
        <f>IF(ISTEXT(Data!A318),Data!A318,"")</f>
        <v/>
      </c>
      <c r="B318" s="250">
        <f>IF(ISREF(Data!B318),Data!B318,"")</f>
        <v>35326</v>
      </c>
      <c r="C318" s="244">
        <v>0.27083333333333298</v>
      </c>
      <c r="D318" s="250">
        <f>IF(ISREF(Data!D318),Data!D318,"")</f>
        <v>35327</v>
      </c>
      <c r="E318" s="244">
        <v>0.27083333333333298</v>
      </c>
      <c r="F318" s="245" t="str">
        <f>IF(ISTEXT(Data!G318),Data!G318,"")</f>
        <v>No Precipitation Occurred</v>
      </c>
      <c r="G318" s="247" t="str">
        <f>IF(ISTEXT(Data!H318),Data!H318,"")</f>
        <v/>
      </c>
      <c r="H318" s="246" t="str">
        <f>IF(ISTEXT(Data!I318),Data!I318,"")</f>
        <v/>
      </c>
      <c r="I318" s="248" t="str">
        <f>IF(ISTEXT(Data!J318),Data!J318,"")</f>
        <v/>
      </c>
      <c r="J318" s="273">
        <f>IF(ISNUMBER(Data!K318),Data!K318,-9999.9)</f>
        <v>-9999.9</v>
      </c>
      <c r="K318" s="242" t="str">
        <f>IF(ISTEXT(Data!L318),Data!L318,"")</f>
        <v>M1</v>
      </c>
      <c r="L318" s="285">
        <f>IF(ISNUMBER(Data!N318),Data!N318,-9999.9)</f>
        <v>-9999.9</v>
      </c>
      <c r="M318" s="243" t="str">
        <f>IF(ISTEXT(Data!O318),Data!O318,"")</f>
        <v>M1</v>
      </c>
      <c r="N318" s="278">
        <f>IF(ISNUMBER(Data!P318),Data!P318,-9999.9)</f>
        <v>-9999.9</v>
      </c>
      <c r="O318" s="242" t="str">
        <f>IF(ISTEXT(Data!Q318),Data!Q318,"")</f>
        <v>M1</v>
      </c>
      <c r="P318" s="277">
        <f>IF(ISNUMBER(Data!R318),Data!R318,-9999.9)</f>
        <v>-9999.9</v>
      </c>
      <c r="Q318" s="243" t="str">
        <f>IF(ISTEXT(Data!S318),Data!S318,"")</f>
        <v>M1</v>
      </c>
      <c r="R318" s="278">
        <v>-9999.9</v>
      </c>
      <c r="S318" s="262" t="s">
        <v>117</v>
      </c>
      <c r="T318" s="277">
        <f>IF((Data!X318&gt;0),Data!X318*96.062/32.064,-9999.9)</f>
        <v>-9999.9</v>
      </c>
      <c r="U318" s="243" t="str">
        <f>IF(ISTEXT(Data!Y318),Data!Y318,"")</f>
        <v>M1</v>
      </c>
      <c r="V318" s="277">
        <f>IF((Data!AB318&gt;T759),Data!AB318*18.039/14.0067,-9999.9)</f>
        <v>-9999.9</v>
      </c>
      <c r="W318" s="242" t="str">
        <f>IF(ISTEXT(Data!AC318),Data!AC318,"")</f>
        <v>M1</v>
      </c>
      <c r="X318" s="277">
        <f>IF((Data!V318&gt;0),(Data!V318*62.005/14.0067),-9999.9)</f>
        <v>-9999.9</v>
      </c>
      <c r="Y318" s="243" t="str">
        <f>IF(ISTEXT(Data!W318),Data!W318,"")</f>
        <v>M1</v>
      </c>
      <c r="Z318" s="278">
        <f>IF(ISNUMBER(Data!T318),Data!T318,-9999.9)</f>
        <v>-9999.9</v>
      </c>
      <c r="AA318" s="242" t="str">
        <f>IF(ISTEXT(Data!U318),Data!U318,"")</f>
        <v>M1</v>
      </c>
      <c r="AB318" s="277">
        <f>IF(ISNUMBER(Data!AH318),Data!AH318,-9999.9)</f>
        <v>-9999.9</v>
      </c>
      <c r="AC318" s="243" t="str">
        <f>IF(ISTEXT(Data!AI318),Data!AI318,"")</f>
        <v>M1</v>
      </c>
      <c r="AD318" s="278">
        <f>IF(ISNUMBER(Data!AD318),Data!AD318,-9999.9)</f>
        <v>-9999.9</v>
      </c>
      <c r="AE318" s="242" t="str">
        <f>IF(ISTEXT(Data!AE318),Data!AE318,"")</f>
        <v>M1</v>
      </c>
      <c r="AF318" s="277">
        <f>IF(ISNUMBER(Data!AF318),Data!AF318,-9999.9)</f>
        <v>-9999.9</v>
      </c>
      <c r="AG318" s="243" t="str">
        <f>IF(ISTEXT(Data!AG318),Data!AG318,"")</f>
        <v>M1</v>
      </c>
      <c r="AH318" s="278">
        <f>IF(ISNUMBER(Data!Z318),Data!Z318,-9999.9)</f>
        <v>-9999.9</v>
      </c>
      <c r="AI318" s="242" t="str">
        <f>IF(ISTEXT(Data!AA318),Data!AA318,"")</f>
        <v>M1</v>
      </c>
      <c r="AJ318" s="277">
        <v>-9999.9</v>
      </c>
      <c r="AK318" s="261" t="s">
        <v>117</v>
      </c>
      <c r="AL318" s="267" t="str">
        <f>IF(ISTEXT(Data!AJ318),Data!AJ318,"")</f>
        <v/>
      </c>
      <c r="AM318" s="267" t="str">
        <f>IF(ISTEXT(Data!AK318),Data!AK318,"")</f>
        <v/>
      </c>
      <c r="AN318" s="267" t="str">
        <f>IF(ISTEXT(Data!AL318),Data!AL318,"")</f>
        <v/>
      </c>
      <c r="AO318" s="267" t="str">
        <f>IF(ISTEXT(Data!AM318),Data!AM318,"")</f>
        <v/>
      </c>
      <c r="AP318" s="267" t="str">
        <f>IF(ISTEXT(Data!AN318),Data!AN318,"")</f>
        <v/>
      </c>
      <c r="AQ318" s="267" t="str">
        <f>IF(ISTEXT(Data!AO318),Data!AO318,"")</f>
        <v/>
      </c>
    </row>
    <row r="319" spans="1:43" x14ac:dyDescent="0.2">
      <c r="A319" s="120" t="str">
        <f>IF(ISTEXT(Data!A319),Data!A319,"")</f>
        <v/>
      </c>
      <c r="B319" s="250">
        <f>IF(ISREF(Data!B319),Data!B319,"")</f>
        <v>35327</v>
      </c>
      <c r="C319" s="244">
        <v>0.27083333333333298</v>
      </c>
      <c r="D319" s="250">
        <f>IF(ISREF(Data!D319),Data!D319,"")</f>
        <v>35328</v>
      </c>
      <c r="E319" s="244">
        <v>0.27083333333333298</v>
      </c>
      <c r="F319" s="245" t="str">
        <f>IF(ISTEXT(Data!G319),Data!G319,"")</f>
        <v>No Precipitation Occurred</v>
      </c>
      <c r="G319" s="247" t="str">
        <f>IF(ISTEXT(Data!H319),Data!H319,"")</f>
        <v/>
      </c>
      <c r="H319" s="246" t="str">
        <f>IF(ISTEXT(Data!I319),Data!I319,"")</f>
        <v/>
      </c>
      <c r="I319" s="248" t="str">
        <f>IF(ISTEXT(Data!J319),Data!J319,"")</f>
        <v/>
      </c>
      <c r="J319" s="273">
        <f>IF(ISNUMBER(Data!K319),Data!K319,-9999.9)</f>
        <v>-9999.9</v>
      </c>
      <c r="K319" s="242" t="str">
        <f>IF(ISTEXT(Data!L319),Data!L319,"")</f>
        <v>M1</v>
      </c>
      <c r="L319" s="285">
        <f>IF(ISNUMBER(Data!N319),Data!N319,-9999.9)</f>
        <v>-9999.9</v>
      </c>
      <c r="M319" s="243" t="str">
        <f>IF(ISTEXT(Data!O319),Data!O319,"")</f>
        <v>M1</v>
      </c>
      <c r="N319" s="278">
        <f>IF(ISNUMBER(Data!P319),Data!P319,-9999.9)</f>
        <v>-9999.9</v>
      </c>
      <c r="O319" s="242" t="str">
        <f>IF(ISTEXT(Data!Q319),Data!Q319,"")</f>
        <v>M1</v>
      </c>
      <c r="P319" s="277">
        <f>IF(ISNUMBER(Data!R319),Data!R319,-9999.9)</f>
        <v>-9999.9</v>
      </c>
      <c r="Q319" s="243" t="str">
        <f>IF(ISTEXT(Data!S319),Data!S319,"")</f>
        <v>M1</v>
      </c>
      <c r="R319" s="278">
        <v>-9999.9</v>
      </c>
      <c r="S319" s="262" t="s">
        <v>117</v>
      </c>
      <c r="T319" s="277">
        <f>IF((Data!X319&gt;0),Data!X319*96.062/32.064,-9999.9)</f>
        <v>-9999.9</v>
      </c>
      <c r="U319" s="243" t="str">
        <f>IF(ISTEXT(Data!Y319),Data!Y319,"")</f>
        <v>M1</v>
      </c>
      <c r="V319" s="277">
        <f>IF((Data!AB319&gt;T760),Data!AB319*18.039/14.0067,-9999.9)</f>
        <v>-9999.9</v>
      </c>
      <c r="W319" s="242" t="str">
        <f>IF(ISTEXT(Data!AC319),Data!AC319,"")</f>
        <v>M1</v>
      </c>
      <c r="X319" s="277">
        <f>IF((Data!V319&gt;0),(Data!V319*62.005/14.0067),-9999.9)</f>
        <v>-9999.9</v>
      </c>
      <c r="Y319" s="243" t="str">
        <f>IF(ISTEXT(Data!W319),Data!W319,"")</f>
        <v>M1</v>
      </c>
      <c r="Z319" s="278">
        <f>IF(ISNUMBER(Data!T319),Data!T319,-9999.9)</f>
        <v>-9999.9</v>
      </c>
      <c r="AA319" s="242" t="str">
        <f>IF(ISTEXT(Data!U319),Data!U319,"")</f>
        <v>M1</v>
      </c>
      <c r="AB319" s="277">
        <f>IF(ISNUMBER(Data!AH319),Data!AH319,-9999.9)</f>
        <v>-9999.9</v>
      </c>
      <c r="AC319" s="243" t="str">
        <f>IF(ISTEXT(Data!AI319),Data!AI319,"")</f>
        <v>M1</v>
      </c>
      <c r="AD319" s="278">
        <f>IF(ISNUMBER(Data!AD319),Data!AD319,-9999.9)</f>
        <v>-9999.9</v>
      </c>
      <c r="AE319" s="242" t="str">
        <f>IF(ISTEXT(Data!AE319),Data!AE319,"")</f>
        <v>M1</v>
      </c>
      <c r="AF319" s="277">
        <f>IF(ISNUMBER(Data!AF319),Data!AF319,-9999.9)</f>
        <v>-9999.9</v>
      </c>
      <c r="AG319" s="243" t="str">
        <f>IF(ISTEXT(Data!AG319),Data!AG319,"")</f>
        <v>M1</v>
      </c>
      <c r="AH319" s="278">
        <f>IF(ISNUMBER(Data!Z319),Data!Z319,-9999.9)</f>
        <v>-9999.9</v>
      </c>
      <c r="AI319" s="242" t="str">
        <f>IF(ISTEXT(Data!AA319),Data!AA319,"")</f>
        <v>M1</v>
      </c>
      <c r="AJ319" s="277">
        <v>-9999.9</v>
      </c>
      <c r="AK319" s="261" t="s">
        <v>117</v>
      </c>
      <c r="AL319" s="267" t="str">
        <f>IF(ISTEXT(Data!AJ319),Data!AJ319,"")</f>
        <v/>
      </c>
      <c r="AM319" s="267" t="str">
        <f>IF(ISTEXT(Data!AK319),Data!AK319,"")</f>
        <v/>
      </c>
      <c r="AN319" s="267" t="str">
        <f>IF(ISTEXT(Data!AL319),Data!AL319,"")</f>
        <v/>
      </c>
      <c r="AO319" s="267" t="str">
        <f>IF(ISTEXT(Data!AM319),Data!AM319,"")</f>
        <v/>
      </c>
      <c r="AP319" s="267" t="str">
        <f>IF(ISTEXT(Data!AN319),Data!AN319,"")</f>
        <v/>
      </c>
      <c r="AQ319" s="267" t="str">
        <f>IF(ISTEXT(Data!AO319),Data!AO319,"")</f>
        <v/>
      </c>
    </row>
    <row r="320" spans="1:43" x14ac:dyDescent="0.2">
      <c r="A320" s="120" t="str">
        <f>IF(ISTEXT(Data!A320),Data!A320,"")</f>
        <v>DEU96112</v>
      </c>
      <c r="B320" s="250">
        <f>IF(ISREF(Data!B320),Data!B320,"")</f>
        <v>35328</v>
      </c>
      <c r="C320" s="244">
        <v>0.27083333333333298</v>
      </c>
      <c r="D320" s="250">
        <f>IF(ISREF(Data!D320),Data!D320,"")</f>
        <v>35329</v>
      </c>
      <c r="E320" s="244">
        <v>0.27083333333333298</v>
      </c>
      <c r="F320" s="245" t="str">
        <f>IF(ISTEXT(Data!G320),Data!G320,"")</f>
        <v>Rain</v>
      </c>
      <c r="G320" s="247" t="str">
        <f>IF(ISTEXT(Data!H320),Data!H320,"")</f>
        <v>Clean and Clear</v>
      </c>
      <c r="H320" s="246" t="str">
        <f>IF(ISTEXT(Data!I320),Data!I320,"")</f>
        <v/>
      </c>
      <c r="I320" s="248" t="str">
        <f>IF(ISTEXT(Data!J320),Data!J320,"")</f>
        <v/>
      </c>
      <c r="J320" s="273">
        <f>IF(ISNUMBER(Data!K320),Data!K320,-9999.9)</f>
        <v>3.9</v>
      </c>
      <c r="K320" s="242" t="str">
        <f>IF(ISTEXT(Data!L320),Data!L320,"")</f>
        <v>V0</v>
      </c>
      <c r="L320" s="285">
        <f>IF(ISNUMBER(Data!N320),Data!N320,-9999.9)</f>
        <v>4.8047000000000004</v>
      </c>
      <c r="M320" s="243" t="str">
        <f>IF(ISTEXT(Data!O320),Data!O320,"")</f>
        <v>V0</v>
      </c>
      <c r="N320" s="278">
        <f>IF(ISNUMBER(Data!P320),Data!P320,-9999.9)</f>
        <v>5.67</v>
      </c>
      <c r="O320" s="242" t="str">
        <f>IF(ISTEXT(Data!Q320),Data!Q320,"")</f>
        <v>V0</v>
      </c>
      <c r="P320" s="277">
        <f>IF(ISNUMBER(Data!R320),Data!R320,-9999.9)</f>
        <v>21.4</v>
      </c>
      <c r="Q320" s="243" t="str">
        <f>IF(ISTEXT(Data!S320),Data!S320,"")</f>
        <v>V0</v>
      </c>
      <c r="R320" s="278">
        <v>-9999.9</v>
      </c>
      <c r="S320" s="262" t="s">
        <v>117</v>
      </c>
      <c r="T320" s="277">
        <f>IF((Data!X320&gt;0),Data!X320*96.062/32.064,-9999.9)</f>
        <v>2.62</v>
      </c>
      <c r="U320" s="243" t="str">
        <f>IF(ISTEXT(Data!Y320),Data!Y320,"")</f>
        <v>V0</v>
      </c>
      <c r="V320" s="277">
        <f>IF((Data!AB320&gt;T761),Data!AB320*18.039/14.0067,-9999.9)</f>
        <v>2.5579999999999998</v>
      </c>
      <c r="W320" s="242" t="str">
        <f>IF(ISTEXT(Data!AC320),Data!AC320,"")</f>
        <v>V0</v>
      </c>
      <c r="X320" s="277">
        <f>IF((Data!V320&gt;0),(Data!V320*62.005/14.0067),-9999.9)</f>
        <v>4.6870000000000012</v>
      </c>
      <c r="Y320" s="243" t="str">
        <f>IF(ISTEXT(Data!W320),Data!W320,"")</f>
        <v>V0</v>
      </c>
      <c r="Z320" s="278">
        <f>IF(ISNUMBER(Data!T320),Data!T320,-9999.9)</f>
        <v>9.9000000000000005E-2</v>
      </c>
      <c r="AA320" s="242" t="str">
        <f>IF(ISTEXT(Data!U320),Data!U320,"")</f>
        <v>V0</v>
      </c>
      <c r="AB320" s="277">
        <f>IF(ISNUMBER(Data!AH320),Data!AH320,-9999.9)</f>
        <v>0.19900000000000001</v>
      </c>
      <c r="AC320" s="243" t="str">
        <f>IF(ISTEXT(Data!AI320),Data!AI320,"")</f>
        <v>V0</v>
      </c>
      <c r="AD320" s="278">
        <f>IF(ISNUMBER(Data!AD320),Data!AD320,-9999.9)</f>
        <v>7.0999999999999994E-2</v>
      </c>
      <c r="AE320" s="242" t="str">
        <f>IF(ISTEXT(Data!AE320),Data!AE320,"")</f>
        <v>V0</v>
      </c>
      <c r="AF320" s="277">
        <f>IF(ISNUMBER(Data!AF320),Data!AF320,-9999.9)</f>
        <v>3.4000000000000002E-2</v>
      </c>
      <c r="AG320" s="243" t="str">
        <f>IF(ISTEXT(Data!AG320),Data!AG320,"")</f>
        <v>V0</v>
      </c>
      <c r="AH320" s="278">
        <f>IF(ISNUMBER(Data!Z320),Data!Z320,-9999.9)</f>
        <v>3.6999999999999998E-2</v>
      </c>
      <c r="AI320" s="242" t="str">
        <f>IF(ISTEXT(Data!AA320),Data!AA320,"")</f>
        <v>V0</v>
      </c>
      <c r="AJ320" s="277">
        <v>-9999.9</v>
      </c>
      <c r="AK320" s="261" t="s">
        <v>117</v>
      </c>
      <c r="AL320" s="267" t="str">
        <f>IF(ISTEXT(Data!AJ320),Data!AJ320,"")</f>
        <v/>
      </c>
      <c r="AM320" s="267" t="str">
        <f>IF(ISTEXT(Data!AK320),Data!AK320,"")</f>
        <v/>
      </c>
      <c r="AN320" s="267" t="str">
        <f>IF(ISTEXT(Data!AL320),Data!AL320,"")</f>
        <v/>
      </c>
      <c r="AO320" s="267" t="str">
        <f>IF(ISTEXT(Data!AM320),Data!AM320,"")</f>
        <v/>
      </c>
      <c r="AP320" s="267" t="str">
        <f>IF(ISTEXT(Data!AN320),Data!AN320,"")</f>
        <v/>
      </c>
      <c r="AQ320" s="267" t="str">
        <f>IF(ISTEXT(Data!AO320),Data!AO320,"")</f>
        <v/>
      </c>
    </row>
    <row r="321" spans="1:43" x14ac:dyDescent="0.2">
      <c r="A321" s="120" t="str">
        <f>IF(ISTEXT(Data!A321),Data!A321,"")</f>
        <v>DEU96113</v>
      </c>
      <c r="B321" s="250">
        <f>IF(ISREF(Data!B321),Data!B321,"")</f>
        <v>35329</v>
      </c>
      <c r="C321" s="244">
        <v>0.27083333333333298</v>
      </c>
      <c r="D321" s="250">
        <f>IF(ISREF(Data!D321),Data!D321,"")</f>
        <v>35330</v>
      </c>
      <c r="E321" s="244">
        <v>0.27083333333333298</v>
      </c>
      <c r="F321" s="245" t="str">
        <f>IF(ISTEXT(Data!G321),Data!G321,"")</f>
        <v>Rain</v>
      </c>
      <c r="G321" s="247" t="str">
        <f>IF(ISTEXT(Data!H321),Data!H321,"")</f>
        <v>Clean and Clear</v>
      </c>
      <c r="H321" s="246" t="str">
        <f>IF(ISTEXT(Data!I321),Data!I321,"")</f>
        <v/>
      </c>
      <c r="I321" s="248" t="str">
        <f>IF(ISTEXT(Data!J321),Data!J321,"")</f>
        <v/>
      </c>
      <c r="J321" s="273">
        <f>IF(ISNUMBER(Data!K321),Data!K321,-9999.9)</f>
        <v>10.3</v>
      </c>
      <c r="K321" s="242" t="str">
        <f>IF(ISTEXT(Data!L321),Data!L321,"")</f>
        <v>V0</v>
      </c>
      <c r="L321" s="285">
        <f>IF(ISNUMBER(Data!N321),Data!N321,-9999.9)</f>
        <v>10.9779</v>
      </c>
      <c r="M321" s="243" t="str">
        <f>IF(ISTEXT(Data!O321),Data!O321,"")</f>
        <v>V0</v>
      </c>
      <c r="N321" s="278">
        <f>IF(ISNUMBER(Data!P321),Data!P321,-9999.9)</f>
        <v>4.9400000000000004</v>
      </c>
      <c r="O321" s="242" t="str">
        <f>IF(ISTEXT(Data!Q321),Data!Q321,"")</f>
        <v>V0</v>
      </c>
      <c r="P321" s="277">
        <f>IF(ISNUMBER(Data!R321),Data!R321,-9999.9)</f>
        <v>9.9</v>
      </c>
      <c r="Q321" s="243" t="str">
        <f>IF(ISTEXT(Data!S321),Data!S321,"")</f>
        <v>V0</v>
      </c>
      <c r="R321" s="278">
        <v>-9999.9</v>
      </c>
      <c r="S321" s="262" t="s">
        <v>117</v>
      </c>
      <c r="T321" s="277">
        <f>IF((Data!X321&gt;0),Data!X321*96.062/32.064,-9999.9)</f>
        <v>0.67900000000000005</v>
      </c>
      <c r="U321" s="243" t="str">
        <f>IF(ISTEXT(Data!Y321),Data!Y321,"")</f>
        <v>V0</v>
      </c>
      <c r="V321" s="277">
        <f>IF((Data!AB321&gt;T762),Data!AB321*18.039/14.0067,-9999.9)</f>
        <v>0.48599999999999999</v>
      </c>
      <c r="W321" s="242" t="str">
        <f>IF(ISTEXT(Data!AC321),Data!AC321,"")</f>
        <v>V0</v>
      </c>
      <c r="X321" s="277">
        <f>IF((Data!V321&gt;0),(Data!V321*62.005/14.0067),-9999.9)</f>
        <v>1.4330000000000001</v>
      </c>
      <c r="Y321" s="243" t="str">
        <f>IF(ISTEXT(Data!W321),Data!W321,"")</f>
        <v>V0</v>
      </c>
      <c r="Z321" s="278">
        <f>IF(ISNUMBER(Data!T321),Data!T321,-9999.9)</f>
        <v>6.8000000000000005E-2</v>
      </c>
      <c r="AA321" s="242" t="str">
        <f>IF(ISTEXT(Data!U321),Data!U321,"")</f>
        <v>V0</v>
      </c>
      <c r="AB321" s="277">
        <f>IF(ISNUMBER(Data!AH321),Data!AH321,-9999.9)</f>
        <v>6.8000000000000005E-2</v>
      </c>
      <c r="AC321" s="243" t="str">
        <f>IF(ISTEXT(Data!AI321),Data!AI321,"")</f>
        <v>V0</v>
      </c>
      <c r="AD321" s="278">
        <f>IF(ISNUMBER(Data!AD321),Data!AD321,-9999.9)</f>
        <v>3.1E-2</v>
      </c>
      <c r="AE321" s="242" t="str">
        <f>IF(ISTEXT(Data!AE321),Data!AE321,"")</f>
        <v>V0</v>
      </c>
      <c r="AF321" s="277">
        <f>IF(ISNUMBER(Data!AF321),Data!AF321,-9999.9)</f>
        <v>1.2E-2</v>
      </c>
      <c r="AG321" s="243" t="str">
        <f>IF(ISTEXT(Data!AG321),Data!AG321,"")</f>
        <v>V0</v>
      </c>
      <c r="AH321" s="278">
        <f>IF(ISNUMBER(Data!Z321),Data!Z321,-9999.9)</f>
        <v>1.0999999999999999E-2</v>
      </c>
      <c r="AI321" s="242" t="str">
        <f>IF(ISTEXT(Data!AA321),Data!AA321,"")</f>
        <v>V0</v>
      </c>
      <c r="AJ321" s="277">
        <v>-9999.9</v>
      </c>
      <c r="AK321" s="261" t="s">
        <v>117</v>
      </c>
      <c r="AL321" s="267" t="str">
        <f>IF(ISTEXT(Data!AJ321),Data!AJ321,"")</f>
        <v/>
      </c>
      <c r="AM321" s="267" t="str">
        <f>IF(ISTEXT(Data!AK321),Data!AK321,"")</f>
        <v/>
      </c>
      <c r="AN321" s="267" t="str">
        <f>IF(ISTEXT(Data!AL321),Data!AL321,"")</f>
        <v/>
      </c>
      <c r="AO321" s="267" t="str">
        <f>IF(ISTEXT(Data!AM321),Data!AM321,"")</f>
        <v/>
      </c>
      <c r="AP321" s="267" t="str">
        <f>IF(ISTEXT(Data!AN321),Data!AN321,"")</f>
        <v/>
      </c>
      <c r="AQ321" s="267" t="str">
        <f>IF(ISTEXT(Data!AO321),Data!AO321,"")</f>
        <v/>
      </c>
    </row>
    <row r="322" spans="1:43" x14ac:dyDescent="0.2">
      <c r="A322" s="120" t="str">
        <f>IF(ISTEXT(Data!A322),Data!A322,"")</f>
        <v>DEU96114</v>
      </c>
      <c r="B322" s="250">
        <f>IF(ISREF(Data!B322),Data!B322,"")</f>
        <v>35330</v>
      </c>
      <c r="C322" s="244">
        <v>0.27083333333333298</v>
      </c>
      <c r="D322" s="250">
        <f>IF(ISREF(Data!D322),Data!D322,"")</f>
        <v>35331</v>
      </c>
      <c r="E322" s="244">
        <v>0.27083333333333298</v>
      </c>
      <c r="F322" s="245" t="str">
        <f>IF(ISTEXT(Data!G322),Data!G322,"")</f>
        <v>Rain</v>
      </c>
      <c r="G322" s="247" t="str">
        <f>IF(ISTEXT(Data!H322),Data!H322,"")</f>
        <v>Clean and Clear</v>
      </c>
      <c r="H322" s="246" t="str">
        <f>IF(ISTEXT(Data!I322),Data!I322,"")</f>
        <v/>
      </c>
      <c r="I322" s="248" t="str">
        <f>IF(ISTEXT(Data!J322),Data!J322,"")</f>
        <v/>
      </c>
      <c r="J322" s="273">
        <f>IF(ISNUMBER(Data!K322),Data!K322,-9999.9)</f>
        <v>4</v>
      </c>
      <c r="K322" s="242" t="str">
        <f>IF(ISTEXT(Data!L322),Data!L322,"")</f>
        <v>V0</v>
      </c>
      <c r="L322" s="285">
        <f>IF(ISNUMBER(Data!N322),Data!N322,-9999.9)</f>
        <v>3.5535000000000001</v>
      </c>
      <c r="M322" s="243" t="str">
        <f>IF(ISTEXT(Data!O322),Data!O322,"")</f>
        <v>V0</v>
      </c>
      <c r="N322" s="278">
        <f>IF(ISNUMBER(Data!P322),Data!P322,-9999.9)</f>
        <v>4.74</v>
      </c>
      <c r="O322" s="242" t="str">
        <f>IF(ISTEXT(Data!Q322),Data!Q322,"")</f>
        <v>V0</v>
      </c>
      <c r="P322" s="277">
        <f>IF(ISNUMBER(Data!R322),Data!R322,-9999.9)</f>
        <v>25.4</v>
      </c>
      <c r="Q322" s="243" t="str">
        <f>IF(ISTEXT(Data!S322),Data!S322,"")</f>
        <v>V0</v>
      </c>
      <c r="R322" s="278">
        <v>-9999.9</v>
      </c>
      <c r="S322" s="262" t="s">
        <v>117</v>
      </c>
      <c r="T322" s="277">
        <f>IF((Data!X322&gt;0),Data!X322*96.062/32.064,-9999.9)</f>
        <v>3.3069999999999999</v>
      </c>
      <c r="U322" s="243" t="str">
        <f>IF(ISTEXT(Data!Y322),Data!Y322,"")</f>
        <v>V0</v>
      </c>
      <c r="V322" s="277">
        <f>IF((Data!AB322&gt;T763),Data!AB322*18.039/14.0067,-9999.9)</f>
        <v>1.9700000000000002</v>
      </c>
      <c r="W322" s="242" t="str">
        <f>IF(ISTEXT(Data!AC322),Data!AC322,"")</f>
        <v>V0</v>
      </c>
      <c r="X322" s="277">
        <f>IF((Data!V322&gt;0),(Data!V322*62.005/14.0067),-9999.9)</f>
        <v>3.5779999999999998</v>
      </c>
      <c r="Y322" s="243" t="str">
        <f>IF(ISTEXT(Data!W322),Data!W322,"")</f>
        <v>V0</v>
      </c>
      <c r="Z322" s="278">
        <f>IF(ISNUMBER(Data!T322),Data!T322,-9999.9)</f>
        <v>0.10199999999999999</v>
      </c>
      <c r="AA322" s="242" t="str">
        <f>IF(ISTEXT(Data!U322),Data!U322,"")</f>
        <v>V0</v>
      </c>
      <c r="AB322" s="277">
        <f>IF(ISNUMBER(Data!AH322),Data!AH322,-9999.9)</f>
        <v>0.10100000000000001</v>
      </c>
      <c r="AC322" s="243" t="str">
        <f>IF(ISTEXT(Data!AI322),Data!AI322,"")</f>
        <v>V0</v>
      </c>
      <c r="AD322" s="278">
        <f>IF(ISNUMBER(Data!AD322),Data!AD322,-9999.9)</f>
        <v>0.10100000000000001</v>
      </c>
      <c r="AE322" s="242" t="str">
        <f>IF(ISTEXT(Data!AE322),Data!AE322,"")</f>
        <v>V0</v>
      </c>
      <c r="AF322" s="277">
        <f>IF(ISNUMBER(Data!AF322),Data!AF322,-9999.9)</f>
        <v>1.9E-2</v>
      </c>
      <c r="AG322" s="243" t="str">
        <f>IF(ISTEXT(Data!AG322),Data!AG322,"")</f>
        <v>V0</v>
      </c>
      <c r="AH322" s="278">
        <f>IF(ISNUMBER(Data!Z322),Data!Z322,-9999.9)</f>
        <v>0.05</v>
      </c>
      <c r="AI322" s="242" t="str">
        <f>IF(ISTEXT(Data!AA322),Data!AA322,"")</f>
        <v>V0</v>
      </c>
      <c r="AJ322" s="277">
        <v>-9999.9</v>
      </c>
      <c r="AK322" s="261" t="s">
        <v>117</v>
      </c>
      <c r="AL322" s="267" t="str">
        <f>IF(ISTEXT(Data!AJ322),Data!AJ322,"")</f>
        <v/>
      </c>
      <c r="AM322" s="267" t="str">
        <f>IF(ISTEXT(Data!AK322),Data!AK322,"")</f>
        <v/>
      </c>
      <c r="AN322" s="267" t="str">
        <f>IF(ISTEXT(Data!AL322),Data!AL322,"")</f>
        <v/>
      </c>
      <c r="AO322" s="267" t="str">
        <f>IF(ISTEXT(Data!AM322),Data!AM322,"")</f>
        <v/>
      </c>
      <c r="AP322" s="267" t="str">
        <f>IF(ISTEXT(Data!AN322),Data!AN322,"")</f>
        <v/>
      </c>
      <c r="AQ322" s="267" t="str">
        <f>IF(ISTEXT(Data!AO322),Data!AO322,"")</f>
        <v/>
      </c>
    </row>
    <row r="323" spans="1:43" x14ac:dyDescent="0.2">
      <c r="A323" s="120" t="str">
        <f>IF(ISTEXT(Data!A323),Data!A323,"")</f>
        <v>DEU96115</v>
      </c>
      <c r="B323" s="250">
        <f>IF(ISREF(Data!B323),Data!B323,"")</f>
        <v>35331</v>
      </c>
      <c r="C323" s="244">
        <v>0.27083333333333298</v>
      </c>
      <c r="D323" s="250">
        <f>IF(ISREF(Data!D323),Data!D323,"")</f>
        <v>35332</v>
      </c>
      <c r="E323" s="244">
        <v>0.27083333333333298</v>
      </c>
      <c r="F323" s="245" t="str">
        <f>IF(ISTEXT(Data!G323),Data!G323,"")</f>
        <v>Rain</v>
      </c>
      <c r="G323" s="247" t="str">
        <f>IF(ISTEXT(Data!H323),Data!H323,"")</f>
        <v>Clean and Clear</v>
      </c>
      <c r="H323" s="246" t="str">
        <f>IF(ISTEXT(Data!I323),Data!I323,"")</f>
        <v/>
      </c>
      <c r="I323" s="248" t="str">
        <f>IF(ISTEXT(Data!J323),Data!J323,"")</f>
        <v/>
      </c>
      <c r="J323" s="273">
        <f>IF(ISNUMBER(Data!K323),Data!K323,-9999.9)</f>
        <v>7</v>
      </c>
      <c r="K323" s="242" t="str">
        <f>IF(ISTEXT(Data!L323),Data!L323,"")</f>
        <v>V0</v>
      </c>
      <c r="L323" s="285">
        <f>IF(ISNUMBER(Data!N323),Data!N323,-9999.9)</f>
        <v>6.2835999999999999</v>
      </c>
      <c r="M323" s="243" t="str">
        <f>IF(ISTEXT(Data!O323),Data!O323,"")</f>
        <v>V0</v>
      </c>
      <c r="N323" s="278">
        <f>IF(ISNUMBER(Data!P323),Data!P323,-9999.9)</f>
        <v>4.3</v>
      </c>
      <c r="O323" s="242" t="str">
        <f>IF(ISTEXT(Data!Q323),Data!Q323,"")</f>
        <v>V0</v>
      </c>
      <c r="P323" s="277">
        <f>IF(ISNUMBER(Data!R323),Data!R323,-9999.9)</f>
        <v>33.5</v>
      </c>
      <c r="Q323" s="243" t="str">
        <f>IF(ISTEXT(Data!S323),Data!S323,"")</f>
        <v>V0</v>
      </c>
      <c r="R323" s="278">
        <v>-9999.9</v>
      </c>
      <c r="S323" s="262" t="s">
        <v>117</v>
      </c>
      <c r="T323" s="277">
        <f>IF((Data!X323&gt;0),Data!X323*96.062/32.064,-9999.9)</f>
        <v>3.069</v>
      </c>
      <c r="U323" s="243" t="str">
        <f>IF(ISTEXT(Data!Y323),Data!Y323,"")</f>
        <v>V0</v>
      </c>
      <c r="V323" s="277">
        <f>IF((Data!AB323&gt;T764),Data!AB323*18.039/14.0067,-9999.9)</f>
        <v>1.23</v>
      </c>
      <c r="W323" s="242" t="str">
        <f>IF(ISTEXT(Data!AC323),Data!AC323,"")</f>
        <v>V0</v>
      </c>
      <c r="X323" s="277">
        <f>IF((Data!V323&gt;0),(Data!V323*62.005/14.0067),-9999.9)</f>
        <v>3.6429999999999998</v>
      </c>
      <c r="Y323" s="243" t="str">
        <f>IF(ISTEXT(Data!W323),Data!W323,"")</f>
        <v>V0</v>
      </c>
      <c r="Z323" s="278">
        <f>IF(ISNUMBER(Data!T323),Data!T323,-9999.9)</f>
        <v>0.107</v>
      </c>
      <c r="AA323" s="242" t="str">
        <f>IF(ISTEXT(Data!U323),Data!U323,"")</f>
        <v>V0</v>
      </c>
      <c r="AB323" s="277">
        <f>IF(ISNUMBER(Data!AH323),Data!AH323,-9999.9)</f>
        <v>9.5000000000000001E-2</v>
      </c>
      <c r="AC323" s="243" t="str">
        <f>IF(ISTEXT(Data!AI323),Data!AI323,"")</f>
        <v>V0</v>
      </c>
      <c r="AD323" s="278">
        <f>IF(ISNUMBER(Data!AD323),Data!AD323,-9999.9)</f>
        <v>7.4999999999999997E-2</v>
      </c>
      <c r="AE323" s="242" t="str">
        <f>IF(ISTEXT(Data!AE323),Data!AE323,"")</f>
        <v>V0</v>
      </c>
      <c r="AF323" s="277">
        <f>IF(ISNUMBER(Data!AF323),Data!AF323,-9999.9)</f>
        <v>1.7000000000000001E-2</v>
      </c>
      <c r="AG323" s="243" t="str">
        <f>IF(ISTEXT(Data!AG323),Data!AG323,"")</f>
        <v>V0</v>
      </c>
      <c r="AH323" s="278">
        <f>IF(ISNUMBER(Data!Z323),Data!Z323,-9999.9)</f>
        <v>2.7E-2</v>
      </c>
      <c r="AI323" s="242" t="str">
        <f>IF(ISTEXT(Data!AA323),Data!AA323,"")</f>
        <v>V0</v>
      </c>
      <c r="AJ323" s="277">
        <v>-9999.9</v>
      </c>
      <c r="AK323" s="261" t="s">
        <v>117</v>
      </c>
      <c r="AL323" s="267" t="str">
        <f>IF(ISTEXT(Data!AJ323),Data!AJ323,"")</f>
        <v/>
      </c>
      <c r="AM323" s="267" t="str">
        <f>IF(ISTEXT(Data!AK323),Data!AK323,"")</f>
        <v/>
      </c>
      <c r="AN323" s="267" t="str">
        <f>IF(ISTEXT(Data!AL323),Data!AL323,"")</f>
        <v/>
      </c>
      <c r="AO323" s="267" t="str">
        <f>IF(ISTEXT(Data!AM323),Data!AM323,"")</f>
        <v/>
      </c>
      <c r="AP323" s="267" t="str">
        <f>IF(ISTEXT(Data!AN323),Data!AN323,"")</f>
        <v/>
      </c>
      <c r="AQ323" s="267" t="str">
        <f>IF(ISTEXT(Data!AO323),Data!AO323,"")</f>
        <v/>
      </c>
    </row>
    <row r="324" spans="1:43" x14ac:dyDescent="0.2">
      <c r="A324" s="120" t="str">
        <f>IF(ISTEXT(Data!A324),Data!A324,"")</f>
        <v/>
      </c>
      <c r="B324" s="250">
        <f>IF(ISREF(Data!B324),Data!B324,"")</f>
        <v>35332</v>
      </c>
      <c r="C324" s="244">
        <v>0.27083333333333298</v>
      </c>
      <c r="D324" s="250">
        <f>IF(ISREF(Data!D324),Data!D324,"")</f>
        <v>35333</v>
      </c>
      <c r="E324" s="244">
        <v>0.27083333333333298</v>
      </c>
      <c r="F324" s="245" t="str">
        <f>IF(ISTEXT(Data!G324),Data!G324,"")</f>
        <v>Rain</v>
      </c>
      <c r="G324" s="247" t="str">
        <f>IF(ISTEXT(Data!H324),Data!H324,"")</f>
        <v/>
      </c>
      <c r="H324" s="246" t="str">
        <f>IF(ISTEXT(Data!I324),Data!I324,"")</f>
        <v>Insufficient Quantity</v>
      </c>
      <c r="I324" s="248" t="str">
        <f>IF(ISTEXT(Data!J324),Data!J324,"")</f>
        <v/>
      </c>
      <c r="J324" s="273">
        <f>IF(ISNUMBER(Data!K324),Data!K324,-9999.9)</f>
        <v>0.3</v>
      </c>
      <c r="K324" s="242" t="str">
        <f>IF(ISTEXT(Data!L324),Data!L324,"")</f>
        <v>V0</v>
      </c>
      <c r="L324" s="285">
        <f>IF(ISNUMBER(Data!N324),Data!N324,-9999.9)</f>
        <v>-9999.9</v>
      </c>
      <c r="M324" s="243" t="str">
        <f>IF(ISTEXT(Data!O324),Data!O324,"")</f>
        <v>M1</v>
      </c>
      <c r="N324" s="278">
        <f>IF(ISNUMBER(Data!P324),Data!P324,-9999.9)</f>
        <v>-9999.9</v>
      </c>
      <c r="O324" s="242" t="str">
        <f>IF(ISTEXT(Data!Q324),Data!Q324,"")</f>
        <v>M1</v>
      </c>
      <c r="P324" s="277">
        <f>IF(ISNUMBER(Data!R324),Data!R324,-9999.9)</f>
        <v>-9999.9</v>
      </c>
      <c r="Q324" s="243" t="str">
        <f>IF(ISTEXT(Data!S324),Data!S324,"")</f>
        <v>M1</v>
      </c>
      <c r="R324" s="278">
        <v>-9999.9</v>
      </c>
      <c r="S324" s="262" t="s">
        <v>117</v>
      </c>
      <c r="T324" s="277">
        <f>IF((Data!X324&gt;0),Data!X324*96.062/32.064,-9999.9)</f>
        <v>-9999.9</v>
      </c>
      <c r="U324" s="243" t="str">
        <f>IF(ISTEXT(Data!Y324),Data!Y324,"")</f>
        <v>M1</v>
      </c>
      <c r="V324" s="277">
        <f>IF((Data!AB324&gt;T765),Data!AB324*18.039/14.0067,-9999.9)</f>
        <v>-9999.9</v>
      </c>
      <c r="W324" s="242" t="str">
        <f>IF(ISTEXT(Data!AC324),Data!AC324,"")</f>
        <v>M1</v>
      </c>
      <c r="X324" s="277">
        <f>IF((Data!V324&gt;0),(Data!V324*62.005/14.0067),-9999.9)</f>
        <v>-9999.9</v>
      </c>
      <c r="Y324" s="243" t="str">
        <f>IF(ISTEXT(Data!W324),Data!W324,"")</f>
        <v>M1</v>
      </c>
      <c r="Z324" s="278">
        <f>IF(ISNUMBER(Data!T324),Data!T324,-9999.9)</f>
        <v>-9999.9</v>
      </c>
      <c r="AA324" s="242" t="str">
        <f>IF(ISTEXT(Data!U324),Data!U324,"")</f>
        <v>M1</v>
      </c>
      <c r="AB324" s="277">
        <f>IF(ISNUMBER(Data!AH324),Data!AH324,-9999.9)</f>
        <v>-9999.9</v>
      </c>
      <c r="AC324" s="243" t="str">
        <f>IF(ISTEXT(Data!AI324),Data!AI324,"")</f>
        <v>M1</v>
      </c>
      <c r="AD324" s="278">
        <f>IF(ISNUMBER(Data!AD324),Data!AD324,-9999.9)</f>
        <v>-9999.9</v>
      </c>
      <c r="AE324" s="242" t="str">
        <f>IF(ISTEXT(Data!AE324),Data!AE324,"")</f>
        <v>M1</v>
      </c>
      <c r="AF324" s="277">
        <f>IF(ISNUMBER(Data!AF324),Data!AF324,-9999.9)</f>
        <v>-9999.9</v>
      </c>
      <c r="AG324" s="243" t="str">
        <f>IF(ISTEXT(Data!AG324),Data!AG324,"")</f>
        <v>M1</v>
      </c>
      <c r="AH324" s="278">
        <f>IF(ISNUMBER(Data!Z324),Data!Z324,-9999.9)</f>
        <v>-9999.9</v>
      </c>
      <c r="AI324" s="242" t="str">
        <f>IF(ISTEXT(Data!AA324),Data!AA324,"")</f>
        <v>M1</v>
      </c>
      <c r="AJ324" s="277">
        <v>-9999.9</v>
      </c>
      <c r="AK324" s="261" t="s">
        <v>117</v>
      </c>
      <c r="AL324" s="267" t="str">
        <f>IF(ISTEXT(Data!AJ324),Data!AJ324,"")</f>
        <v/>
      </c>
      <c r="AM324" s="267" t="str">
        <f>IF(ISTEXT(Data!AK324),Data!AK324,"")</f>
        <v/>
      </c>
      <c r="AN324" s="267" t="str">
        <f>IF(ISTEXT(Data!AL324),Data!AL324,"")</f>
        <v/>
      </c>
      <c r="AO324" s="267" t="str">
        <f>IF(ISTEXT(Data!AM324),Data!AM324,"")</f>
        <v/>
      </c>
      <c r="AP324" s="267" t="str">
        <f>IF(ISTEXT(Data!AN324),Data!AN324,"")</f>
        <v/>
      </c>
      <c r="AQ324" s="267" t="str">
        <f>IF(ISTEXT(Data!AO324),Data!AO324,"")</f>
        <v/>
      </c>
    </row>
    <row r="325" spans="1:43" x14ac:dyDescent="0.2">
      <c r="A325" s="120" t="str">
        <f>IF(ISTEXT(Data!A325),Data!A325,"")</f>
        <v/>
      </c>
      <c r="B325" s="250">
        <f>IF(ISREF(Data!B325),Data!B325,"")</f>
        <v>35333</v>
      </c>
      <c r="C325" s="244">
        <v>0.27083333333333298</v>
      </c>
      <c r="D325" s="250">
        <f>IF(ISREF(Data!D325),Data!D325,"")</f>
        <v>35334</v>
      </c>
      <c r="E325" s="244">
        <v>0.27083333333333298</v>
      </c>
      <c r="F325" s="245" t="str">
        <f>IF(ISTEXT(Data!G325),Data!G325,"")</f>
        <v>No Precipitation Occurred</v>
      </c>
      <c r="G325" s="247" t="str">
        <f>IF(ISTEXT(Data!H325),Data!H325,"")</f>
        <v/>
      </c>
      <c r="H325" s="246" t="str">
        <f>IF(ISTEXT(Data!I325),Data!I325,"")</f>
        <v/>
      </c>
      <c r="I325" s="248" t="str">
        <f>IF(ISTEXT(Data!J325),Data!J325,"")</f>
        <v/>
      </c>
      <c r="J325" s="273">
        <f>IF(ISNUMBER(Data!K325),Data!K325,-9999.9)</f>
        <v>-9999.9</v>
      </c>
      <c r="K325" s="242" t="str">
        <f>IF(ISTEXT(Data!L325),Data!L325,"")</f>
        <v>M1</v>
      </c>
      <c r="L325" s="285">
        <f>IF(ISNUMBER(Data!N325),Data!N325,-9999.9)</f>
        <v>-9999.9</v>
      </c>
      <c r="M325" s="243" t="str">
        <f>IF(ISTEXT(Data!O325),Data!O325,"")</f>
        <v>M1</v>
      </c>
      <c r="N325" s="278">
        <f>IF(ISNUMBER(Data!P325),Data!P325,-9999.9)</f>
        <v>-9999.9</v>
      </c>
      <c r="O325" s="242" t="str">
        <f>IF(ISTEXT(Data!Q325),Data!Q325,"")</f>
        <v>M1</v>
      </c>
      <c r="P325" s="277">
        <f>IF(ISNUMBER(Data!R325),Data!R325,-9999.9)</f>
        <v>-9999.9</v>
      </c>
      <c r="Q325" s="243" t="str">
        <f>IF(ISTEXT(Data!S325),Data!S325,"")</f>
        <v>M1</v>
      </c>
      <c r="R325" s="278">
        <v>-9999.9</v>
      </c>
      <c r="S325" s="262" t="s">
        <v>117</v>
      </c>
      <c r="T325" s="277">
        <f>IF((Data!X325&gt;0),Data!X325*96.062/32.064,-9999.9)</f>
        <v>-9999.9</v>
      </c>
      <c r="U325" s="243" t="str">
        <f>IF(ISTEXT(Data!Y325),Data!Y325,"")</f>
        <v>M1</v>
      </c>
      <c r="V325" s="277">
        <f>IF((Data!AB325&gt;T766),Data!AB325*18.039/14.0067,-9999.9)</f>
        <v>-9999.9</v>
      </c>
      <c r="W325" s="242" t="str">
        <f>IF(ISTEXT(Data!AC325),Data!AC325,"")</f>
        <v>M1</v>
      </c>
      <c r="X325" s="277">
        <f>IF((Data!V325&gt;0),(Data!V325*62.005/14.0067),-9999.9)</f>
        <v>-9999.9</v>
      </c>
      <c r="Y325" s="243" t="str">
        <f>IF(ISTEXT(Data!W325),Data!W325,"")</f>
        <v>M1</v>
      </c>
      <c r="Z325" s="278">
        <f>IF(ISNUMBER(Data!T325),Data!T325,-9999.9)</f>
        <v>-9999.9</v>
      </c>
      <c r="AA325" s="242" t="str">
        <f>IF(ISTEXT(Data!U325),Data!U325,"")</f>
        <v>M1</v>
      </c>
      <c r="AB325" s="277">
        <f>IF(ISNUMBER(Data!AH325),Data!AH325,-9999.9)</f>
        <v>-9999.9</v>
      </c>
      <c r="AC325" s="243" t="str">
        <f>IF(ISTEXT(Data!AI325),Data!AI325,"")</f>
        <v>M1</v>
      </c>
      <c r="AD325" s="278">
        <f>IF(ISNUMBER(Data!AD325),Data!AD325,-9999.9)</f>
        <v>-9999.9</v>
      </c>
      <c r="AE325" s="242" t="str">
        <f>IF(ISTEXT(Data!AE325),Data!AE325,"")</f>
        <v>M1</v>
      </c>
      <c r="AF325" s="277">
        <f>IF(ISNUMBER(Data!AF325),Data!AF325,-9999.9)</f>
        <v>-9999.9</v>
      </c>
      <c r="AG325" s="243" t="str">
        <f>IF(ISTEXT(Data!AG325),Data!AG325,"")</f>
        <v>M1</v>
      </c>
      <c r="AH325" s="278">
        <f>IF(ISNUMBER(Data!Z325),Data!Z325,-9999.9)</f>
        <v>-9999.9</v>
      </c>
      <c r="AI325" s="242" t="str">
        <f>IF(ISTEXT(Data!AA325),Data!AA325,"")</f>
        <v>M1</v>
      </c>
      <c r="AJ325" s="277">
        <v>-9999.9</v>
      </c>
      <c r="AK325" s="261" t="s">
        <v>117</v>
      </c>
      <c r="AL325" s="267" t="str">
        <f>IF(ISTEXT(Data!AJ325),Data!AJ325,"")</f>
        <v/>
      </c>
      <c r="AM325" s="267" t="str">
        <f>IF(ISTEXT(Data!AK325),Data!AK325,"")</f>
        <v/>
      </c>
      <c r="AN325" s="267" t="str">
        <f>IF(ISTEXT(Data!AL325),Data!AL325,"")</f>
        <v/>
      </c>
      <c r="AO325" s="267" t="str">
        <f>IF(ISTEXT(Data!AM325),Data!AM325,"")</f>
        <v/>
      </c>
      <c r="AP325" s="267" t="str">
        <f>IF(ISTEXT(Data!AN325),Data!AN325,"")</f>
        <v/>
      </c>
      <c r="AQ325" s="267" t="str">
        <f>IF(ISTEXT(Data!AO325),Data!AO325,"")</f>
        <v/>
      </c>
    </row>
    <row r="326" spans="1:43" x14ac:dyDescent="0.2">
      <c r="A326" s="120" t="str">
        <f>IF(ISTEXT(Data!A326),Data!A326,"")</f>
        <v/>
      </c>
      <c r="B326" s="250">
        <f>IF(ISREF(Data!B326),Data!B326,"")</f>
        <v>35334</v>
      </c>
      <c r="C326" s="244">
        <v>0.27083333333333298</v>
      </c>
      <c r="D326" s="250">
        <f>IF(ISREF(Data!D326),Data!D326,"")</f>
        <v>35335</v>
      </c>
      <c r="E326" s="244">
        <v>0.27083333333333298</v>
      </c>
      <c r="F326" s="245" t="str">
        <f>IF(ISTEXT(Data!G326),Data!G326,"")</f>
        <v>No Precipitation Occurred</v>
      </c>
      <c r="G326" s="247" t="str">
        <f>IF(ISTEXT(Data!H326),Data!H326,"")</f>
        <v/>
      </c>
      <c r="H326" s="246" t="str">
        <f>IF(ISTEXT(Data!I326),Data!I326,"")</f>
        <v/>
      </c>
      <c r="I326" s="248" t="str">
        <f>IF(ISTEXT(Data!J326),Data!J326,"")</f>
        <v/>
      </c>
      <c r="J326" s="273">
        <f>IF(ISNUMBER(Data!K326),Data!K326,-9999.9)</f>
        <v>-9999.9</v>
      </c>
      <c r="K326" s="242" t="str">
        <f>IF(ISTEXT(Data!L326),Data!L326,"")</f>
        <v>M1</v>
      </c>
      <c r="L326" s="285">
        <f>IF(ISNUMBER(Data!N326),Data!N326,-9999.9)</f>
        <v>-9999.9</v>
      </c>
      <c r="M326" s="243" t="str">
        <f>IF(ISTEXT(Data!O326),Data!O326,"")</f>
        <v>M1</v>
      </c>
      <c r="N326" s="278">
        <f>IF(ISNUMBER(Data!P326),Data!P326,-9999.9)</f>
        <v>-9999.9</v>
      </c>
      <c r="O326" s="242" t="str">
        <f>IF(ISTEXT(Data!Q326),Data!Q326,"")</f>
        <v>M1</v>
      </c>
      <c r="P326" s="277">
        <f>IF(ISNUMBER(Data!R326),Data!R326,-9999.9)</f>
        <v>-9999.9</v>
      </c>
      <c r="Q326" s="243" t="str">
        <f>IF(ISTEXT(Data!S326),Data!S326,"")</f>
        <v>M1</v>
      </c>
      <c r="R326" s="278">
        <v>-9999.9</v>
      </c>
      <c r="S326" s="262" t="s">
        <v>117</v>
      </c>
      <c r="T326" s="277">
        <f>IF((Data!X326&gt;0),Data!X326*96.062/32.064,-9999.9)</f>
        <v>-9999.9</v>
      </c>
      <c r="U326" s="243" t="str">
        <f>IF(ISTEXT(Data!Y326),Data!Y326,"")</f>
        <v>M1</v>
      </c>
      <c r="V326" s="277">
        <f>IF((Data!AB326&gt;T767),Data!AB326*18.039/14.0067,-9999.9)</f>
        <v>-9999.9</v>
      </c>
      <c r="W326" s="242" t="str">
        <f>IF(ISTEXT(Data!AC326),Data!AC326,"")</f>
        <v>M1</v>
      </c>
      <c r="X326" s="277">
        <f>IF((Data!V326&gt;0),(Data!V326*62.005/14.0067),-9999.9)</f>
        <v>-9999.9</v>
      </c>
      <c r="Y326" s="243" t="str">
        <f>IF(ISTEXT(Data!W326),Data!W326,"")</f>
        <v>M1</v>
      </c>
      <c r="Z326" s="278">
        <f>IF(ISNUMBER(Data!T326),Data!T326,-9999.9)</f>
        <v>-9999.9</v>
      </c>
      <c r="AA326" s="242" t="str">
        <f>IF(ISTEXT(Data!U326),Data!U326,"")</f>
        <v>M1</v>
      </c>
      <c r="AB326" s="277">
        <f>IF(ISNUMBER(Data!AH326),Data!AH326,-9999.9)</f>
        <v>-9999.9</v>
      </c>
      <c r="AC326" s="243" t="str">
        <f>IF(ISTEXT(Data!AI326),Data!AI326,"")</f>
        <v>M1</v>
      </c>
      <c r="AD326" s="278">
        <f>IF(ISNUMBER(Data!AD326),Data!AD326,-9999.9)</f>
        <v>-9999.9</v>
      </c>
      <c r="AE326" s="242" t="str">
        <f>IF(ISTEXT(Data!AE326),Data!AE326,"")</f>
        <v>M1</v>
      </c>
      <c r="AF326" s="277">
        <f>IF(ISNUMBER(Data!AF326),Data!AF326,-9999.9)</f>
        <v>-9999.9</v>
      </c>
      <c r="AG326" s="243" t="str">
        <f>IF(ISTEXT(Data!AG326),Data!AG326,"")</f>
        <v>M1</v>
      </c>
      <c r="AH326" s="278">
        <f>IF(ISNUMBER(Data!Z326),Data!Z326,-9999.9)</f>
        <v>-9999.9</v>
      </c>
      <c r="AI326" s="242" t="str">
        <f>IF(ISTEXT(Data!AA326),Data!AA326,"")</f>
        <v>M1</v>
      </c>
      <c r="AJ326" s="277">
        <v>-9999.9</v>
      </c>
      <c r="AK326" s="261" t="s">
        <v>117</v>
      </c>
      <c r="AL326" s="267" t="str">
        <f>IF(ISTEXT(Data!AJ326),Data!AJ326,"")</f>
        <v/>
      </c>
      <c r="AM326" s="267" t="str">
        <f>IF(ISTEXT(Data!AK326),Data!AK326,"")</f>
        <v/>
      </c>
      <c r="AN326" s="267" t="str">
        <f>IF(ISTEXT(Data!AL326),Data!AL326,"")</f>
        <v/>
      </c>
      <c r="AO326" s="267" t="str">
        <f>IF(ISTEXT(Data!AM326),Data!AM326,"")</f>
        <v/>
      </c>
      <c r="AP326" s="267" t="str">
        <f>IF(ISTEXT(Data!AN326),Data!AN326,"")</f>
        <v/>
      </c>
      <c r="AQ326" s="267" t="str">
        <f>IF(ISTEXT(Data!AO326),Data!AO326,"")</f>
        <v/>
      </c>
    </row>
    <row r="327" spans="1:43" x14ac:dyDescent="0.2">
      <c r="A327" s="120" t="str">
        <f>IF(ISTEXT(Data!A327),Data!A327,"")</f>
        <v>DEU96116</v>
      </c>
      <c r="B327" s="250">
        <f>IF(ISREF(Data!B327),Data!B327,"")</f>
        <v>35335</v>
      </c>
      <c r="C327" s="244">
        <v>0.27083333333333298</v>
      </c>
      <c r="D327" s="250">
        <f>IF(ISREF(Data!D327),Data!D327,"")</f>
        <v>35336</v>
      </c>
      <c r="E327" s="244">
        <v>0.27083333333333298</v>
      </c>
      <c r="F327" s="245" t="str">
        <f>IF(ISTEXT(Data!G327),Data!G327,"")</f>
        <v>Rain</v>
      </c>
      <c r="G327" s="247" t="str">
        <f>IF(ISTEXT(Data!H327),Data!H327,"")</f>
        <v>Clean and Clear</v>
      </c>
      <c r="H327" s="246" t="str">
        <f>IF(ISTEXT(Data!I327),Data!I327,"")</f>
        <v/>
      </c>
      <c r="I327" s="248" t="str">
        <f>IF(ISTEXT(Data!J327),Data!J327,"")</f>
        <v/>
      </c>
      <c r="J327" s="273">
        <f>IF(ISNUMBER(Data!K327),Data!K327,-9999.9)</f>
        <v>5</v>
      </c>
      <c r="K327" s="242" t="str">
        <f>IF(ISTEXT(Data!L327),Data!L327,"")</f>
        <v>V0</v>
      </c>
      <c r="L327" s="285">
        <f>IF(ISNUMBER(Data!N327),Data!N327,-9999.9)</f>
        <v>4.9611000000000001</v>
      </c>
      <c r="M327" s="243" t="str">
        <f>IF(ISTEXT(Data!O327),Data!O327,"")</f>
        <v>V0</v>
      </c>
      <c r="N327" s="278">
        <f>IF(ISNUMBER(Data!P327),Data!P327,-9999.9)</f>
        <v>4.9000000000000004</v>
      </c>
      <c r="O327" s="242" t="str">
        <f>IF(ISTEXT(Data!Q327),Data!Q327,"")</f>
        <v>V0</v>
      </c>
      <c r="P327" s="277">
        <f>IF(ISNUMBER(Data!R327),Data!R327,-9999.9)</f>
        <v>12.2</v>
      </c>
      <c r="Q327" s="243" t="str">
        <f>IF(ISTEXT(Data!S327),Data!S327,"")</f>
        <v>V0</v>
      </c>
      <c r="R327" s="278">
        <v>-9999.9</v>
      </c>
      <c r="S327" s="262" t="s">
        <v>117</v>
      </c>
      <c r="T327" s="277">
        <f>IF((Data!X327&gt;0),Data!X327*96.062/32.064,-9999.9)</f>
        <v>1.0720000000000001</v>
      </c>
      <c r="U327" s="243" t="str">
        <f>IF(ISTEXT(Data!Y327),Data!Y327,"")</f>
        <v>V0</v>
      </c>
      <c r="V327" s="277">
        <f>IF((Data!AB327&gt;T768),Data!AB327*18.039/14.0067,-9999.9)</f>
        <v>0.45899999999999996</v>
      </c>
      <c r="W327" s="242" t="str">
        <f>IF(ISTEXT(Data!AC327),Data!AC327,"")</f>
        <v>V0</v>
      </c>
      <c r="X327" s="277">
        <f>IF((Data!V327&gt;0),(Data!V327*62.005/14.0067),-9999.9)</f>
        <v>1.7010000000000001</v>
      </c>
      <c r="Y327" s="243" t="str">
        <f>IF(ISTEXT(Data!W327),Data!W327,"")</f>
        <v>V0</v>
      </c>
      <c r="Z327" s="278">
        <f>IF(ISNUMBER(Data!T327),Data!T327,-9999.9)</f>
        <v>0.61499999999999999</v>
      </c>
      <c r="AA327" s="242" t="str">
        <f>IF(ISTEXT(Data!U327),Data!U327,"")</f>
        <v>V0</v>
      </c>
      <c r="AB327" s="277">
        <f>IF(ISNUMBER(Data!AH327),Data!AH327,-9999.9)</f>
        <v>0.125</v>
      </c>
      <c r="AC327" s="243" t="str">
        <f>IF(ISTEXT(Data!AI327),Data!AI327,"")</f>
        <v>V0</v>
      </c>
      <c r="AD327" s="278">
        <f>IF(ISNUMBER(Data!AD327),Data!AD327,-9999.9)</f>
        <v>6.7000000000000004E-2</v>
      </c>
      <c r="AE327" s="242" t="str">
        <f>IF(ISTEXT(Data!AE327),Data!AE327,"")</f>
        <v>V0</v>
      </c>
      <c r="AF327" s="277">
        <f>IF(ISNUMBER(Data!AF327),Data!AF327,-9999.9)</f>
        <v>5.8000000000000003E-2</v>
      </c>
      <c r="AG327" s="243" t="str">
        <f>IF(ISTEXT(Data!AG327),Data!AG327,"")</f>
        <v>V0</v>
      </c>
      <c r="AH327" s="278">
        <f>IF(ISNUMBER(Data!Z327),Data!Z327,-9999.9)</f>
        <v>0.39500000000000002</v>
      </c>
      <c r="AI327" s="242" t="str">
        <f>IF(ISTEXT(Data!AA327),Data!AA327,"")</f>
        <v>V0</v>
      </c>
      <c r="AJ327" s="277">
        <v>-9999.9</v>
      </c>
      <c r="AK327" s="261" t="s">
        <v>117</v>
      </c>
      <c r="AL327" s="267" t="str">
        <f>IF(ISTEXT(Data!AJ327),Data!AJ327,"")</f>
        <v/>
      </c>
      <c r="AM327" s="267" t="str">
        <f>IF(ISTEXT(Data!AK327),Data!AK327,"")</f>
        <v/>
      </c>
      <c r="AN327" s="267" t="str">
        <f>IF(ISTEXT(Data!AL327),Data!AL327,"")</f>
        <v/>
      </c>
      <c r="AO327" s="267" t="str">
        <f>IF(ISTEXT(Data!AM327),Data!AM327,"")</f>
        <v/>
      </c>
      <c r="AP327" s="267" t="str">
        <f>IF(ISTEXT(Data!AN327),Data!AN327,"")</f>
        <v/>
      </c>
      <c r="AQ327" s="267" t="str">
        <f>IF(ISTEXT(Data!AO327),Data!AO327,"")</f>
        <v/>
      </c>
    </row>
    <row r="328" spans="1:43" x14ac:dyDescent="0.2">
      <c r="A328" s="120" t="str">
        <f>IF(ISTEXT(Data!A328),Data!A328,"")</f>
        <v>DEU96117</v>
      </c>
      <c r="B328" s="250">
        <f>IF(ISREF(Data!B328),Data!B328,"")</f>
        <v>35336</v>
      </c>
      <c r="C328" s="244">
        <v>0.27083333333333298</v>
      </c>
      <c r="D328" s="250">
        <f>IF(ISREF(Data!D328),Data!D328,"")</f>
        <v>35337</v>
      </c>
      <c r="E328" s="244">
        <v>0.27083333333333298</v>
      </c>
      <c r="F328" s="245" t="str">
        <f>IF(ISTEXT(Data!G328),Data!G328,"")</f>
        <v>Rain</v>
      </c>
      <c r="G328" s="247" t="str">
        <f>IF(ISTEXT(Data!H328),Data!H328,"")</f>
        <v>Clean and Clear</v>
      </c>
      <c r="H328" s="246" t="str">
        <f>IF(ISTEXT(Data!I328),Data!I328,"")</f>
        <v/>
      </c>
      <c r="I328" s="248" t="str">
        <f>IF(ISTEXT(Data!J328),Data!J328,"")</f>
        <v/>
      </c>
      <c r="J328" s="273">
        <f>IF(ISNUMBER(Data!K328),Data!K328,-9999.9)</f>
        <v>2.2999999999999998</v>
      </c>
      <c r="K328" s="242" t="str">
        <f>IF(ISTEXT(Data!L328),Data!L328,"")</f>
        <v>V0</v>
      </c>
      <c r="L328" s="285">
        <f>IF(ISNUMBER(Data!N328),Data!N328,-9999.9)</f>
        <v>2.3736000000000002</v>
      </c>
      <c r="M328" s="243" t="str">
        <f>IF(ISTEXT(Data!O328),Data!O328,"")</f>
        <v>V0</v>
      </c>
      <c r="N328" s="278">
        <f>IF(ISNUMBER(Data!P328),Data!P328,-9999.9)</f>
        <v>4.95</v>
      </c>
      <c r="O328" s="242" t="str">
        <f>IF(ISTEXT(Data!Q328),Data!Q328,"")</f>
        <v>V0</v>
      </c>
      <c r="P328" s="277">
        <f>IF(ISNUMBER(Data!R328),Data!R328,-9999.9)</f>
        <v>18.7</v>
      </c>
      <c r="Q328" s="243" t="str">
        <f>IF(ISTEXT(Data!S328),Data!S328,"")</f>
        <v>V0</v>
      </c>
      <c r="R328" s="278">
        <v>-9999.9</v>
      </c>
      <c r="S328" s="262" t="s">
        <v>117</v>
      </c>
      <c r="T328" s="277">
        <f>IF((Data!X328&gt;0),Data!X328*96.062/32.064,-9999.9)</f>
        <v>1.6539999999999997</v>
      </c>
      <c r="U328" s="243" t="str">
        <f>IF(ISTEXT(Data!Y328),Data!Y328,"")</f>
        <v>V0</v>
      </c>
      <c r="V328" s="277">
        <f>IF((Data!AB328&gt;T769),Data!AB328*18.039/14.0067,-9999.9)</f>
        <v>1.123</v>
      </c>
      <c r="W328" s="242" t="str">
        <f>IF(ISTEXT(Data!AC328),Data!AC328,"")</f>
        <v>V0</v>
      </c>
      <c r="X328" s="277">
        <f>IF((Data!V328&gt;0),(Data!V328*62.005/14.0067),-9999.9)</f>
        <v>2.923</v>
      </c>
      <c r="Y328" s="243" t="str">
        <f>IF(ISTEXT(Data!W328),Data!W328,"")</f>
        <v>V0</v>
      </c>
      <c r="Z328" s="278">
        <f>IF(ISNUMBER(Data!T328),Data!T328,-9999.9)</f>
        <v>0.78200000000000003</v>
      </c>
      <c r="AA328" s="242" t="str">
        <f>IF(ISTEXT(Data!U328),Data!U328,"")</f>
        <v>V0</v>
      </c>
      <c r="AB328" s="277">
        <f>IF(ISNUMBER(Data!AH328),Data!AH328,-9999.9)</f>
        <v>0.122</v>
      </c>
      <c r="AC328" s="243" t="str">
        <f>IF(ISTEXT(Data!AI328),Data!AI328,"")</f>
        <v>V0</v>
      </c>
      <c r="AD328" s="278">
        <f>IF(ISNUMBER(Data!AD328),Data!AD328,-9999.9)</f>
        <v>6.8000000000000005E-2</v>
      </c>
      <c r="AE328" s="242" t="str">
        <f>IF(ISTEXT(Data!AE328),Data!AE328,"")</f>
        <v>V0</v>
      </c>
      <c r="AF328" s="277">
        <f>IF(ISNUMBER(Data!AF328),Data!AF328,-9999.9)</f>
        <v>8.2000000000000003E-2</v>
      </c>
      <c r="AG328" s="243" t="str">
        <f>IF(ISTEXT(Data!AG328),Data!AG328,"")</f>
        <v>V0</v>
      </c>
      <c r="AH328" s="278">
        <f>IF(ISNUMBER(Data!Z328),Data!Z328,-9999.9)</f>
        <v>0.59</v>
      </c>
      <c r="AI328" s="242" t="str">
        <f>IF(ISTEXT(Data!AA328),Data!AA328,"")</f>
        <v>V0</v>
      </c>
      <c r="AJ328" s="277">
        <v>-9999.9</v>
      </c>
      <c r="AK328" s="261" t="s">
        <v>117</v>
      </c>
      <c r="AL328" s="267" t="str">
        <f>IF(ISTEXT(Data!AJ328),Data!AJ328,"")</f>
        <v/>
      </c>
      <c r="AM328" s="267" t="str">
        <f>IF(ISTEXT(Data!AK328),Data!AK328,"")</f>
        <v/>
      </c>
      <c r="AN328" s="267" t="str">
        <f>IF(ISTEXT(Data!AL328),Data!AL328,"")</f>
        <v/>
      </c>
      <c r="AO328" s="267" t="str">
        <f>IF(ISTEXT(Data!AM328),Data!AM328,"")</f>
        <v/>
      </c>
      <c r="AP328" s="267" t="str">
        <f>IF(ISTEXT(Data!AN328),Data!AN328,"")</f>
        <v/>
      </c>
      <c r="AQ328" s="267" t="str">
        <f>IF(ISTEXT(Data!AO328),Data!AO328,"")</f>
        <v/>
      </c>
    </row>
    <row r="329" spans="1:43" x14ac:dyDescent="0.2">
      <c r="A329" s="120" t="str">
        <f>IF(ISTEXT(Data!A329),Data!A329,"")</f>
        <v/>
      </c>
      <c r="B329" s="250">
        <f>IF(ISREF(Data!B329),Data!B329,"")</f>
        <v>35337</v>
      </c>
      <c r="C329" s="244">
        <v>0.27083333333333298</v>
      </c>
      <c r="D329" s="250">
        <f>IF(ISREF(Data!D329),Data!D329,"")</f>
        <v>35338</v>
      </c>
      <c r="E329" s="244">
        <v>0.27083333333333298</v>
      </c>
      <c r="F329" s="245" t="str">
        <f>IF(ISTEXT(Data!G329),Data!G329,"")</f>
        <v>No Precipitation Occurred</v>
      </c>
      <c r="G329" s="247" t="str">
        <f>IF(ISTEXT(Data!H329),Data!H329,"")</f>
        <v/>
      </c>
      <c r="H329" s="246" t="str">
        <f>IF(ISTEXT(Data!I329),Data!I329,"")</f>
        <v/>
      </c>
      <c r="I329" s="248" t="str">
        <f>IF(ISTEXT(Data!J329),Data!J329,"")</f>
        <v/>
      </c>
      <c r="J329" s="273">
        <f>IF(ISNUMBER(Data!K329),Data!K329,-9999.9)</f>
        <v>-9999.9</v>
      </c>
      <c r="K329" s="242" t="str">
        <f>IF(ISTEXT(Data!L329),Data!L329,"")</f>
        <v>M1</v>
      </c>
      <c r="L329" s="285">
        <f>IF(ISNUMBER(Data!N329),Data!N329,-9999.9)</f>
        <v>-9999.9</v>
      </c>
      <c r="M329" s="243" t="str">
        <f>IF(ISTEXT(Data!O329),Data!O329,"")</f>
        <v>M1</v>
      </c>
      <c r="N329" s="278">
        <f>IF(ISNUMBER(Data!P329),Data!P329,-9999.9)</f>
        <v>-9999.9</v>
      </c>
      <c r="O329" s="242" t="str">
        <f>IF(ISTEXT(Data!Q329),Data!Q329,"")</f>
        <v>M1</v>
      </c>
      <c r="P329" s="277">
        <f>IF(ISNUMBER(Data!R329),Data!R329,-9999.9)</f>
        <v>-9999.9</v>
      </c>
      <c r="Q329" s="243" t="str">
        <f>IF(ISTEXT(Data!S329),Data!S329,"")</f>
        <v>M1</v>
      </c>
      <c r="R329" s="278">
        <v>-9999.9</v>
      </c>
      <c r="S329" s="262" t="s">
        <v>117</v>
      </c>
      <c r="T329" s="277">
        <f>IF((Data!X329&gt;0),Data!X329*96.062/32.064,-9999.9)</f>
        <v>-9999.9</v>
      </c>
      <c r="U329" s="243" t="str">
        <f>IF(ISTEXT(Data!Y329),Data!Y329,"")</f>
        <v>M1</v>
      </c>
      <c r="V329" s="277">
        <f>IF((Data!AB329&gt;T770),Data!AB329*18.039/14.0067,-9999.9)</f>
        <v>-9999.9</v>
      </c>
      <c r="W329" s="242" t="str">
        <f>IF(ISTEXT(Data!AC329),Data!AC329,"")</f>
        <v>M1</v>
      </c>
      <c r="X329" s="277">
        <f>IF((Data!V329&gt;0),(Data!V329*62.005/14.0067),-9999.9)</f>
        <v>-9999.9</v>
      </c>
      <c r="Y329" s="243" t="str">
        <f>IF(ISTEXT(Data!W329),Data!W329,"")</f>
        <v>M1</v>
      </c>
      <c r="Z329" s="278">
        <f>IF(ISNUMBER(Data!T329),Data!T329,-9999.9)</f>
        <v>-9999.9</v>
      </c>
      <c r="AA329" s="242" t="str">
        <f>IF(ISTEXT(Data!U329),Data!U329,"")</f>
        <v>M1</v>
      </c>
      <c r="AB329" s="277">
        <f>IF(ISNUMBER(Data!AH329),Data!AH329,-9999.9)</f>
        <v>-9999.9</v>
      </c>
      <c r="AC329" s="243" t="str">
        <f>IF(ISTEXT(Data!AI329),Data!AI329,"")</f>
        <v>M1</v>
      </c>
      <c r="AD329" s="278">
        <f>IF(ISNUMBER(Data!AD329),Data!AD329,-9999.9)</f>
        <v>-9999.9</v>
      </c>
      <c r="AE329" s="242" t="str">
        <f>IF(ISTEXT(Data!AE329),Data!AE329,"")</f>
        <v>M1</v>
      </c>
      <c r="AF329" s="277">
        <f>IF(ISNUMBER(Data!AF329),Data!AF329,-9999.9)</f>
        <v>-9999.9</v>
      </c>
      <c r="AG329" s="243" t="str">
        <f>IF(ISTEXT(Data!AG329),Data!AG329,"")</f>
        <v>M1</v>
      </c>
      <c r="AH329" s="278">
        <f>IF(ISNUMBER(Data!Z329),Data!Z329,-9999.9)</f>
        <v>-9999.9</v>
      </c>
      <c r="AI329" s="242" t="str">
        <f>IF(ISTEXT(Data!AA329),Data!AA329,"")</f>
        <v>M1</v>
      </c>
      <c r="AJ329" s="277">
        <v>-9999.9</v>
      </c>
      <c r="AK329" s="261" t="s">
        <v>117</v>
      </c>
      <c r="AL329" s="267" t="str">
        <f>IF(ISTEXT(Data!AJ329),Data!AJ329,"")</f>
        <v/>
      </c>
      <c r="AM329" s="267" t="str">
        <f>IF(ISTEXT(Data!AK329),Data!AK329,"")</f>
        <v/>
      </c>
      <c r="AN329" s="267" t="str">
        <f>IF(ISTEXT(Data!AL329),Data!AL329,"")</f>
        <v/>
      </c>
      <c r="AO329" s="267" t="str">
        <f>IF(ISTEXT(Data!AM329),Data!AM329,"")</f>
        <v/>
      </c>
      <c r="AP329" s="267" t="str">
        <f>IF(ISTEXT(Data!AN329),Data!AN329,"")</f>
        <v/>
      </c>
      <c r="AQ329" s="267" t="str">
        <f>IF(ISTEXT(Data!AO329),Data!AO329,"")</f>
        <v/>
      </c>
    </row>
    <row r="330" spans="1:43" x14ac:dyDescent="0.2">
      <c r="A330" s="120" t="str">
        <f>IF(ISTEXT(Data!A330),Data!A330,"")</f>
        <v/>
      </c>
      <c r="B330" s="250">
        <f>IF(ISREF(Data!B330),Data!B330,"")</f>
        <v>35338</v>
      </c>
      <c r="C330" s="244">
        <v>0.27083333333333298</v>
      </c>
      <c r="D330" s="250">
        <f>IF(ISREF(Data!D330),Data!D330,"")</f>
        <v>35339</v>
      </c>
      <c r="E330" s="244">
        <v>0.27083333333333298</v>
      </c>
      <c r="F330" s="245" t="str">
        <f>IF(ISTEXT(Data!G330),Data!G330,"")</f>
        <v>No Precipitation Occurred</v>
      </c>
      <c r="G330" s="247" t="str">
        <f>IF(ISTEXT(Data!H330),Data!H330,"")</f>
        <v/>
      </c>
      <c r="H330" s="246" t="str">
        <f>IF(ISTEXT(Data!I330),Data!I330,"")</f>
        <v/>
      </c>
      <c r="I330" s="248" t="str">
        <f>IF(ISTEXT(Data!J330),Data!J330,"")</f>
        <v/>
      </c>
      <c r="J330" s="273">
        <f>IF(ISNUMBER(Data!K330),Data!K330,-9999.9)</f>
        <v>-9999.9</v>
      </c>
      <c r="K330" s="242" t="str">
        <f>IF(ISTEXT(Data!L330),Data!L330,"")</f>
        <v>M1</v>
      </c>
      <c r="L330" s="285">
        <f>IF(ISNUMBER(Data!N330),Data!N330,-9999.9)</f>
        <v>-9999.9</v>
      </c>
      <c r="M330" s="243" t="str">
        <f>IF(ISTEXT(Data!O330),Data!O330,"")</f>
        <v>M1</v>
      </c>
      <c r="N330" s="278">
        <f>IF(ISNUMBER(Data!P330),Data!P330,-9999.9)</f>
        <v>-9999.9</v>
      </c>
      <c r="O330" s="242" t="str">
        <f>IF(ISTEXT(Data!Q330),Data!Q330,"")</f>
        <v>M1</v>
      </c>
      <c r="P330" s="277">
        <f>IF(ISNUMBER(Data!R330),Data!R330,-9999.9)</f>
        <v>-9999.9</v>
      </c>
      <c r="Q330" s="243" t="str">
        <f>IF(ISTEXT(Data!S330),Data!S330,"")</f>
        <v>M1</v>
      </c>
      <c r="R330" s="278">
        <v>-9999.9</v>
      </c>
      <c r="S330" s="262" t="s">
        <v>117</v>
      </c>
      <c r="T330" s="277">
        <f>IF((Data!X330&gt;0),Data!X330*96.062/32.064,-9999.9)</f>
        <v>-9999.9</v>
      </c>
      <c r="U330" s="243" t="str">
        <f>IF(ISTEXT(Data!Y330),Data!Y330,"")</f>
        <v>M1</v>
      </c>
      <c r="V330" s="277">
        <f>IF((Data!AB330&gt;T771),Data!AB330*18.039/14.0067,-9999.9)</f>
        <v>-9999.9</v>
      </c>
      <c r="W330" s="242" t="str">
        <f>IF(ISTEXT(Data!AC330),Data!AC330,"")</f>
        <v>M1</v>
      </c>
      <c r="X330" s="277">
        <f>IF((Data!V330&gt;0),(Data!V330*62.005/14.0067),-9999.9)</f>
        <v>-9999.9</v>
      </c>
      <c r="Y330" s="243" t="str">
        <f>IF(ISTEXT(Data!W330),Data!W330,"")</f>
        <v>M1</v>
      </c>
      <c r="Z330" s="278">
        <f>IF(ISNUMBER(Data!T330),Data!T330,-9999.9)</f>
        <v>-9999.9</v>
      </c>
      <c r="AA330" s="242" t="str">
        <f>IF(ISTEXT(Data!U330),Data!U330,"")</f>
        <v>M1</v>
      </c>
      <c r="AB330" s="277">
        <f>IF(ISNUMBER(Data!AH330),Data!AH330,-9999.9)</f>
        <v>-9999.9</v>
      </c>
      <c r="AC330" s="243" t="str">
        <f>IF(ISTEXT(Data!AI330),Data!AI330,"")</f>
        <v>M1</v>
      </c>
      <c r="AD330" s="278">
        <f>IF(ISNUMBER(Data!AD330),Data!AD330,-9999.9)</f>
        <v>-9999.9</v>
      </c>
      <c r="AE330" s="242" t="str">
        <f>IF(ISTEXT(Data!AE330),Data!AE330,"")</f>
        <v>M1</v>
      </c>
      <c r="AF330" s="277">
        <f>IF(ISNUMBER(Data!AF330),Data!AF330,-9999.9)</f>
        <v>-9999.9</v>
      </c>
      <c r="AG330" s="243" t="str">
        <f>IF(ISTEXT(Data!AG330),Data!AG330,"")</f>
        <v>M1</v>
      </c>
      <c r="AH330" s="278">
        <f>IF(ISNUMBER(Data!Z330),Data!Z330,-9999.9)</f>
        <v>-9999.9</v>
      </c>
      <c r="AI330" s="242" t="str">
        <f>IF(ISTEXT(Data!AA330),Data!AA330,"")</f>
        <v>M1</v>
      </c>
      <c r="AJ330" s="277">
        <v>-9999.9</v>
      </c>
      <c r="AK330" s="261" t="s">
        <v>117</v>
      </c>
      <c r="AL330" s="267" t="str">
        <f>IF(ISTEXT(Data!AJ330),Data!AJ330,"")</f>
        <v/>
      </c>
      <c r="AM330" s="267" t="str">
        <f>IF(ISTEXT(Data!AK330),Data!AK330,"")</f>
        <v/>
      </c>
      <c r="AN330" s="267" t="str">
        <f>IF(ISTEXT(Data!AL330),Data!AL330,"")</f>
        <v/>
      </c>
      <c r="AO330" s="267" t="str">
        <f>IF(ISTEXT(Data!AM330),Data!AM330,"")</f>
        <v/>
      </c>
      <c r="AP330" s="267" t="str">
        <f>IF(ISTEXT(Data!AN330),Data!AN330,"")</f>
        <v/>
      </c>
      <c r="AQ330" s="267" t="str">
        <f>IF(ISTEXT(Data!AO330),Data!AO330,"")</f>
        <v/>
      </c>
    </row>
    <row r="331" spans="1:43" x14ac:dyDescent="0.2">
      <c r="A331" s="120" t="str">
        <f>IF(ISTEXT(Data!A331),Data!A331,"")</f>
        <v>DEU96118</v>
      </c>
      <c r="B331" s="250">
        <f>IF(ISREF(Data!B331),Data!B331,"")</f>
        <v>35339</v>
      </c>
      <c r="C331" s="244">
        <v>0.27083333333333298</v>
      </c>
      <c r="D331" s="250">
        <f>IF(ISREF(Data!D331),Data!D331,"")</f>
        <v>35340</v>
      </c>
      <c r="E331" s="244">
        <v>0.27083333333333298</v>
      </c>
      <c r="F331" s="245" t="str">
        <f>IF(ISTEXT(Data!G331),Data!G331,"")</f>
        <v>Rain</v>
      </c>
      <c r="G331" s="247" t="str">
        <f>IF(ISTEXT(Data!H331),Data!H331,"")</f>
        <v>Clean and Clear</v>
      </c>
      <c r="H331" s="246" t="str">
        <f>IF(ISTEXT(Data!I331),Data!I331,"")</f>
        <v/>
      </c>
      <c r="I331" s="248" t="str">
        <f>IF(ISTEXT(Data!J331),Data!J331,"")</f>
        <v/>
      </c>
      <c r="J331" s="273">
        <f>IF(ISNUMBER(Data!K331),Data!K331,-9999.9)</f>
        <v>7</v>
      </c>
      <c r="K331" s="242" t="str">
        <f>IF(ISTEXT(Data!L331),Data!L331,"")</f>
        <v>V0</v>
      </c>
      <c r="L331" s="285">
        <f>IF(ISNUMBER(Data!N331),Data!N331,-9999.9)</f>
        <v>6.6033000000000008</v>
      </c>
      <c r="M331" s="243" t="str">
        <f>IF(ISTEXT(Data!O331),Data!O331,"")</f>
        <v>V0</v>
      </c>
      <c r="N331" s="278">
        <f>IF(ISNUMBER(Data!P331),Data!P331,-9999.9)</f>
        <v>4.6500000000000004</v>
      </c>
      <c r="O331" s="242" t="str">
        <f>IF(ISTEXT(Data!Q331),Data!Q331,"")</f>
        <v>V0</v>
      </c>
      <c r="P331" s="277">
        <f>IF(ISNUMBER(Data!R331),Data!R331,-9999.9)</f>
        <v>14.7</v>
      </c>
      <c r="Q331" s="243" t="str">
        <f>IF(ISTEXT(Data!S331),Data!S331,"")</f>
        <v>V0</v>
      </c>
      <c r="R331" s="278">
        <v>-9999.9</v>
      </c>
      <c r="S331" s="262" t="s">
        <v>117</v>
      </c>
      <c r="T331" s="277">
        <f>IF((Data!X331&gt;0),Data!X331*96.062/32.064,-9999.9)</f>
        <v>0.88100000000000001</v>
      </c>
      <c r="U331" s="243" t="str">
        <f>IF(ISTEXT(Data!Y331),Data!Y331,"")</f>
        <v>V0</v>
      </c>
      <c r="V331" s="277">
        <f>IF((Data!AB331&gt;T772),Data!AB331*18.039/14.0067,-9999.9)</f>
        <v>0.376</v>
      </c>
      <c r="W331" s="242" t="str">
        <f>IF(ISTEXT(Data!AC331),Data!AC331,"")</f>
        <v>V0</v>
      </c>
      <c r="X331" s="277">
        <f>IF((Data!V331&gt;0),(Data!V331*62.005/14.0067),-9999.9)</f>
        <v>2.052</v>
      </c>
      <c r="Y331" s="243" t="str">
        <f>IF(ISTEXT(Data!W331),Data!W331,"")</f>
        <v>V0</v>
      </c>
      <c r="Z331" s="278">
        <f>IF(ISNUMBER(Data!T331),Data!T331,-9999.9)</f>
        <v>9.8000000000000004E-2</v>
      </c>
      <c r="AA331" s="242" t="str">
        <f>IF(ISTEXT(Data!U331),Data!U331,"")</f>
        <v>V0</v>
      </c>
      <c r="AB331" s="277">
        <f>IF(ISNUMBER(Data!AH331),Data!AH331,-9999.9)</f>
        <v>0.13800000000000001</v>
      </c>
      <c r="AC331" s="243" t="str">
        <f>IF(ISTEXT(Data!AI331),Data!AI331,"")</f>
        <v>V0</v>
      </c>
      <c r="AD331" s="278">
        <f>IF(ISNUMBER(Data!AD331),Data!AD331,-9999.9)</f>
        <v>8.6999999999999994E-2</v>
      </c>
      <c r="AE331" s="242" t="str">
        <f>IF(ISTEXT(Data!AE331),Data!AE331,"")</f>
        <v>V0</v>
      </c>
      <c r="AF331" s="277">
        <f>IF(ISNUMBER(Data!AF331),Data!AF331,-9999.9)</f>
        <v>2.9000000000000001E-2</v>
      </c>
      <c r="AG331" s="243" t="str">
        <f>IF(ISTEXT(Data!AG331),Data!AG331,"")</f>
        <v>V0</v>
      </c>
      <c r="AH331" s="278">
        <f>IF(ISNUMBER(Data!Z331),Data!Z331,-9999.9)</f>
        <v>3.1E-2</v>
      </c>
      <c r="AI331" s="242" t="str">
        <f>IF(ISTEXT(Data!AA331),Data!AA331,"")</f>
        <v>V0</v>
      </c>
      <c r="AJ331" s="277">
        <v>-9999.9</v>
      </c>
      <c r="AK331" s="261" t="s">
        <v>117</v>
      </c>
      <c r="AL331" s="267" t="str">
        <f>IF(ISTEXT(Data!AJ331),Data!AJ331,"")</f>
        <v/>
      </c>
      <c r="AM331" s="267" t="str">
        <f>IF(ISTEXT(Data!AK331),Data!AK331,"")</f>
        <v/>
      </c>
      <c r="AN331" s="267" t="str">
        <f>IF(ISTEXT(Data!AL331),Data!AL331,"")</f>
        <v/>
      </c>
      <c r="AO331" s="267" t="str">
        <f>IF(ISTEXT(Data!AM331),Data!AM331,"")</f>
        <v/>
      </c>
      <c r="AP331" s="267" t="str">
        <f>IF(ISTEXT(Data!AN331),Data!AN331,"")</f>
        <v/>
      </c>
      <c r="AQ331" s="267" t="str">
        <f>IF(ISTEXT(Data!AO331),Data!AO331,"")</f>
        <v/>
      </c>
    </row>
    <row r="332" spans="1:43" x14ac:dyDescent="0.2">
      <c r="A332" s="120" t="str">
        <f>IF(ISTEXT(Data!A332),Data!A332,"")</f>
        <v>DEU96119</v>
      </c>
      <c r="B332" s="250">
        <f>IF(ISREF(Data!B332),Data!B332,"")</f>
        <v>35340</v>
      </c>
      <c r="C332" s="244">
        <v>0.27083333333333298</v>
      </c>
      <c r="D332" s="250">
        <f>IF(ISREF(Data!D332),Data!D332,"")</f>
        <v>35341</v>
      </c>
      <c r="E332" s="244">
        <v>0.27083333333333298</v>
      </c>
      <c r="F332" s="245" t="str">
        <f>IF(ISTEXT(Data!G332),Data!G332,"")</f>
        <v>Rain</v>
      </c>
      <c r="G332" s="247" t="str">
        <f>IF(ISTEXT(Data!H332),Data!H332,"")</f>
        <v>Clean and Clear</v>
      </c>
      <c r="H332" s="246" t="str">
        <f>IF(ISTEXT(Data!I332),Data!I332,"")</f>
        <v/>
      </c>
      <c r="I332" s="248" t="str">
        <f>IF(ISTEXT(Data!J332),Data!J332,"")</f>
        <v/>
      </c>
      <c r="J332" s="273">
        <f>IF(ISNUMBER(Data!K332),Data!K332,-9999.9)</f>
        <v>11.5</v>
      </c>
      <c r="K332" s="242" t="str">
        <f>IF(ISTEXT(Data!L332),Data!L332,"")</f>
        <v>V0</v>
      </c>
      <c r="L332" s="285">
        <f>IF(ISNUMBER(Data!N332),Data!N332,-9999.9)</f>
        <v>11.1343</v>
      </c>
      <c r="M332" s="243" t="str">
        <f>IF(ISTEXT(Data!O332),Data!O332,"")</f>
        <v>V0</v>
      </c>
      <c r="N332" s="278">
        <f>IF(ISNUMBER(Data!P332),Data!P332,-9999.9)</f>
        <v>4.5999999999999996</v>
      </c>
      <c r="O332" s="242" t="str">
        <f>IF(ISTEXT(Data!Q332),Data!Q332,"")</f>
        <v>V0</v>
      </c>
      <c r="P332" s="277">
        <f>IF(ISNUMBER(Data!R332),Data!R332,-9999.9)</f>
        <v>12.9</v>
      </c>
      <c r="Q332" s="243" t="str">
        <f>IF(ISTEXT(Data!S332),Data!S332,"")</f>
        <v>V0</v>
      </c>
      <c r="R332" s="278">
        <v>-9999.9</v>
      </c>
      <c r="S332" s="262" t="s">
        <v>117</v>
      </c>
      <c r="T332" s="277">
        <f>IF((Data!X332&gt;0),Data!X332*96.062/32.064,-9999.9)</f>
        <v>0.79800000000000015</v>
      </c>
      <c r="U332" s="243" t="str">
        <f>IF(ISTEXT(Data!Y332),Data!Y332,"")</f>
        <v>V0</v>
      </c>
      <c r="V332" s="277">
        <f>IF((Data!AB332&gt;T773),Data!AB332*18.039/14.0067,-9999.9)</f>
        <v>7.6999999999999999E-2</v>
      </c>
      <c r="W332" s="242" t="str">
        <f>IF(ISTEXT(Data!AC332),Data!AC332,"")</f>
        <v>V0</v>
      </c>
      <c r="X332" s="277">
        <f>IF((Data!V332&gt;0),(Data!V332*62.005/14.0067),-9999.9)</f>
        <v>1.163</v>
      </c>
      <c r="Y332" s="243" t="str">
        <f>IF(ISTEXT(Data!W332),Data!W332,"")</f>
        <v>V0</v>
      </c>
      <c r="Z332" s="278">
        <f>IF(ISNUMBER(Data!T332),Data!T332,-9999.9)</f>
        <v>4.2000000000000003E-2</v>
      </c>
      <c r="AA332" s="242" t="str">
        <f>IF(ISTEXT(Data!U332),Data!U332,"")</f>
        <v>V0</v>
      </c>
      <c r="AB332" s="277">
        <f>IF(ISNUMBER(Data!AH332),Data!AH332,-9999.9)</f>
        <v>4.8000000000000001E-2</v>
      </c>
      <c r="AC332" s="243" t="str">
        <f>IF(ISTEXT(Data!AI332),Data!AI332,"")</f>
        <v>V0</v>
      </c>
      <c r="AD332" s="278">
        <f>IF(ISNUMBER(Data!AD332),Data!AD332,-9999.9)</f>
        <v>4.3999999999999997E-2</v>
      </c>
      <c r="AE332" s="242" t="str">
        <f>IF(ISTEXT(Data!AE332),Data!AE332,"")</f>
        <v>V0</v>
      </c>
      <c r="AF332" s="277">
        <f>IF(ISNUMBER(Data!AF332),Data!AF332,-9999.9)</f>
        <v>1.0999999999999999E-2</v>
      </c>
      <c r="AG332" s="243" t="str">
        <f>IF(ISTEXT(Data!AG332),Data!AG332,"")</f>
        <v>V0</v>
      </c>
      <c r="AH332" s="278">
        <f>IF(ISNUMBER(Data!Z332),Data!Z332,-9999.9)</f>
        <v>7.0000000000000001E-3</v>
      </c>
      <c r="AI332" s="242" t="str">
        <f>IF(ISTEXT(Data!AA332),Data!AA332,"")</f>
        <v>V0</v>
      </c>
      <c r="AJ332" s="277">
        <v>-9999.9</v>
      </c>
      <c r="AK332" s="261" t="s">
        <v>117</v>
      </c>
      <c r="AL332" s="267" t="str">
        <f>IF(ISTEXT(Data!AJ332),Data!AJ332,"")</f>
        <v/>
      </c>
      <c r="AM332" s="267" t="str">
        <f>IF(ISTEXT(Data!AK332),Data!AK332,"")</f>
        <v/>
      </c>
      <c r="AN332" s="267" t="str">
        <f>IF(ISTEXT(Data!AL332),Data!AL332,"")</f>
        <v/>
      </c>
      <c r="AO332" s="267" t="str">
        <f>IF(ISTEXT(Data!AM332),Data!AM332,"")</f>
        <v/>
      </c>
      <c r="AP332" s="267" t="str">
        <f>IF(ISTEXT(Data!AN332),Data!AN332,"")</f>
        <v/>
      </c>
      <c r="AQ332" s="267" t="str">
        <f>IF(ISTEXT(Data!AO332),Data!AO332,"")</f>
        <v/>
      </c>
    </row>
    <row r="333" spans="1:43" x14ac:dyDescent="0.2">
      <c r="A333" s="120" t="str">
        <f>IF(ISTEXT(Data!A333),Data!A333,"")</f>
        <v/>
      </c>
      <c r="B333" s="250">
        <f>IF(ISREF(Data!B333),Data!B333,"")</f>
        <v>35341</v>
      </c>
      <c r="C333" s="244">
        <v>0.27083333333333298</v>
      </c>
      <c r="D333" s="250">
        <f>IF(ISREF(Data!D333),Data!D333,"")</f>
        <v>35342</v>
      </c>
      <c r="E333" s="244">
        <v>0.27083333333333298</v>
      </c>
      <c r="F333" s="245" t="str">
        <f>IF(ISTEXT(Data!G333),Data!G333,"")</f>
        <v>No Precipitation Occurred</v>
      </c>
      <c r="G333" s="247" t="str">
        <f>IF(ISTEXT(Data!H333),Data!H333,"")</f>
        <v/>
      </c>
      <c r="H333" s="246" t="str">
        <f>IF(ISTEXT(Data!I333),Data!I333,"")</f>
        <v/>
      </c>
      <c r="I333" s="248" t="str">
        <f>IF(ISTEXT(Data!J333),Data!J333,"")</f>
        <v/>
      </c>
      <c r="J333" s="273">
        <f>IF(ISNUMBER(Data!K333),Data!K333,-9999.9)</f>
        <v>-9999.9</v>
      </c>
      <c r="K333" s="242" t="str">
        <f>IF(ISTEXT(Data!L333),Data!L333,"")</f>
        <v>M1</v>
      </c>
      <c r="L333" s="285">
        <f>IF(ISNUMBER(Data!N333),Data!N333,-9999.9)</f>
        <v>-9999.9</v>
      </c>
      <c r="M333" s="243" t="str">
        <f>IF(ISTEXT(Data!O333),Data!O333,"")</f>
        <v>M1</v>
      </c>
      <c r="N333" s="278">
        <f>IF(ISNUMBER(Data!P333),Data!P333,-9999.9)</f>
        <v>-9999.9</v>
      </c>
      <c r="O333" s="242" t="str">
        <f>IF(ISTEXT(Data!Q333),Data!Q333,"")</f>
        <v>M1</v>
      </c>
      <c r="P333" s="277">
        <f>IF(ISNUMBER(Data!R333),Data!R333,-9999.9)</f>
        <v>-9999.9</v>
      </c>
      <c r="Q333" s="243" t="str">
        <f>IF(ISTEXT(Data!S333),Data!S333,"")</f>
        <v>M1</v>
      </c>
      <c r="R333" s="278">
        <v>-9999.9</v>
      </c>
      <c r="S333" s="262" t="s">
        <v>117</v>
      </c>
      <c r="T333" s="277">
        <f>IF((Data!X333&gt;0),Data!X333*96.062/32.064,-9999.9)</f>
        <v>-9999.9</v>
      </c>
      <c r="U333" s="243" t="str">
        <f>IF(ISTEXT(Data!Y333),Data!Y333,"")</f>
        <v>M1</v>
      </c>
      <c r="V333" s="277">
        <f>IF((Data!AB333&gt;T774),Data!AB333*18.039/14.0067,-9999.9)</f>
        <v>-9999.9</v>
      </c>
      <c r="W333" s="242" t="str">
        <f>IF(ISTEXT(Data!AC333),Data!AC333,"")</f>
        <v>M1</v>
      </c>
      <c r="X333" s="277">
        <f>IF((Data!V333&gt;0),(Data!V333*62.005/14.0067),-9999.9)</f>
        <v>-9999.9</v>
      </c>
      <c r="Y333" s="243" t="str">
        <f>IF(ISTEXT(Data!W333),Data!W333,"")</f>
        <v>M1</v>
      </c>
      <c r="Z333" s="278">
        <f>IF(ISNUMBER(Data!T333),Data!T333,-9999.9)</f>
        <v>-9999.9</v>
      </c>
      <c r="AA333" s="242" t="str">
        <f>IF(ISTEXT(Data!U333),Data!U333,"")</f>
        <v>M1</v>
      </c>
      <c r="AB333" s="277">
        <f>IF(ISNUMBER(Data!AH333),Data!AH333,-9999.9)</f>
        <v>-9999.9</v>
      </c>
      <c r="AC333" s="243" t="str">
        <f>IF(ISTEXT(Data!AI333),Data!AI333,"")</f>
        <v>M1</v>
      </c>
      <c r="AD333" s="278">
        <f>IF(ISNUMBER(Data!AD333),Data!AD333,-9999.9)</f>
        <v>-9999.9</v>
      </c>
      <c r="AE333" s="242" t="str">
        <f>IF(ISTEXT(Data!AE333),Data!AE333,"")</f>
        <v>M1</v>
      </c>
      <c r="AF333" s="277">
        <f>IF(ISNUMBER(Data!AF333),Data!AF333,-9999.9)</f>
        <v>-9999.9</v>
      </c>
      <c r="AG333" s="243" t="str">
        <f>IF(ISTEXT(Data!AG333),Data!AG333,"")</f>
        <v>M1</v>
      </c>
      <c r="AH333" s="278">
        <f>IF(ISNUMBER(Data!Z333),Data!Z333,-9999.9)</f>
        <v>-9999.9</v>
      </c>
      <c r="AI333" s="242" t="str">
        <f>IF(ISTEXT(Data!AA333),Data!AA333,"")</f>
        <v>M1</v>
      </c>
      <c r="AJ333" s="277">
        <v>-9999.9</v>
      </c>
      <c r="AK333" s="261" t="s">
        <v>117</v>
      </c>
      <c r="AL333" s="267" t="str">
        <f>IF(ISTEXT(Data!AJ333),Data!AJ333,"")</f>
        <v/>
      </c>
      <c r="AM333" s="267" t="str">
        <f>IF(ISTEXT(Data!AK333),Data!AK333,"")</f>
        <v/>
      </c>
      <c r="AN333" s="267" t="str">
        <f>IF(ISTEXT(Data!AL333),Data!AL333,"")</f>
        <v/>
      </c>
      <c r="AO333" s="267" t="str">
        <f>IF(ISTEXT(Data!AM333),Data!AM333,"")</f>
        <v/>
      </c>
      <c r="AP333" s="267" t="str">
        <f>IF(ISTEXT(Data!AN333),Data!AN333,"")</f>
        <v/>
      </c>
      <c r="AQ333" s="267" t="str">
        <f>IF(ISTEXT(Data!AO333),Data!AO333,"")</f>
        <v/>
      </c>
    </row>
    <row r="334" spans="1:43" x14ac:dyDescent="0.2">
      <c r="A334" s="120" t="str">
        <f>IF(ISTEXT(Data!A334),Data!A334,"")</f>
        <v/>
      </c>
      <c r="B334" s="250">
        <f>IF(ISREF(Data!B334),Data!B334,"")</f>
        <v>35342</v>
      </c>
      <c r="C334" s="244">
        <v>0.27083333333333298</v>
      </c>
      <c r="D334" s="250">
        <f>IF(ISREF(Data!D334),Data!D334,"")</f>
        <v>35343</v>
      </c>
      <c r="E334" s="244">
        <v>0.27083333333333298</v>
      </c>
      <c r="F334" s="245" t="str">
        <f>IF(ISTEXT(Data!G334),Data!G334,"")</f>
        <v>No Precipitation Occurred</v>
      </c>
      <c r="G334" s="247" t="str">
        <f>IF(ISTEXT(Data!H334),Data!H334,"")</f>
        <v/>
      </c>
      <c r="H334" s="246" t="str">
        <f>IF(ISTEXT(Data!I334),Data!I334,"")</f>
        <v/>
      </c>
      <c r="I334" s="248" t="str">
        <f>IF(ISTEXT(Data!J334),Data!J334,"")</f>
        <v/>
      </c>
      <c r="J334" s="273">
        <f>IF(ISNUMBER(Data!K334),Data!K334,-9999.9)</f>
        <v>-9999.9</v>
      </c>
      <c r="K334" s="242" t="str">
        <f>IF(ISTEXT(Data!L334),Data!L334,"")</f>
        <v>M1</v>
      </c>
      <c r="L334" s="285">
        <f>IF(ISNUMBER(Data!N334),Data!N334,-9999.9)</f>
        <v>-9999.9</v>
      </c>
      <c r="M334" s="243" t="str">
        <f>IF(ISTEXT(Data!O334),Data!O334,"")</f>
        <v>M1</v>
      </c>
      <c r="N334" s="278">
        <f>IF(ISNUMBER(Data!P334),Data!P334,-9999.9)</f>
        <v>-9999.9</v>
      </c>
      <c r="O334" s="242" t="str">
        <f>IF(ISTEXT(Data!Q334),Data!Q334,"")</f>
        <v>M1</v>
      </c>
      <c r="P334" s="277">
        <f>IF(ISNUMBER(Data!R334),Data!R334,-9999.9)</f>
        <v>-9999.9</v>
      </c>
      <c r="Q334" s="243" t="str">
        <f>IF(ISTEXT(Data!S334),Data!S334,"")</f>
        <v>M1</v>
      </c>
      <c r="R334" s="278">
        <v>-9999.9</v>
      </c>
      <c r="S334" s="262" t="s">
        <v>117</v>
      </c>
      <c r="T334" s="277">
        <f>IF((Data!X334&gt;0),Data!X334*96.062/32.064,-9999.9)</f>
        <v>-9999.9</v>
      </c>
      <c r="U334" s="243" t="str">
        <f>IF(ISTEXT(Data!Y334),Data!Y334,"")</f>
        <v>M1</v>
      </c>
      <c r="V334" s="277">
        <f>IF((Data!AB334&gt;T775),Data!AB334*18.039/14.0067,-9999.9)</f>
        <v>-9999.9</v>
      </c>
      <c r="W334" s="242" t="str">
        <f>IF(ISTEXT(Data!AC334),Data!AC334,"")</f>
        <v>M1</v>
      </c>
      <c r="X334" s="277">
        <f>IF((Data!V334&gt;0),(Data!V334*62.005/14.0067),-9999.9)</f>
        <v>-9999.9</v>
      </c>
      <c r="Y334" s="243" t="str">
        <f>IF(ISTEXT(Data!W334),Data!W334,"")</f>
        <v>M1</v>
      </c>
      <c r="Z334" s="278">
        <f>IF(ISNUMBER(Data!T334),Data!T334,-9999.9)</f>
        <v>-9999.9</v>
      </c>
      <c r="AA334" s="242" t="str">
        <f>IF(ISTEXT(Data!U334),Data!U334,"")</f>
        <v>M1</v>
      </c>
      <c r="AB334" s="277">
        <f>IF(ISNUMBER(Data!AH334),Data!AH334,-9999.9)</f>
        <v>-9999.9</v>
      </c>
      <c r="AC334" s="243" t="str">
        <f>IF(ISTEXT(Data!AI334),Data!AI334,"")</f>
        <v>M1</v>
      </c>
      <c r="AD334" s="278">
        <f>IF(ISNUMBER(Data!AD334),Data!AD334,-9999.9)</f>
        <v>-9999.9</v>
      </c>
      <c r="AE334" s="242" t="str">
        <f>IF(ISTEXT(Data!AE334),Data!AE334,"")</f>
        <v>M1</v>
      </c>
      <c r="AF334" s="277">
        <f>IF(ISNUMBER(Data!AF334),Data!AF334,-9999.9)</f>
        <v>-9999.9</v>
      </c>
      <c r="AG334" s="243" t="str">
        <f>IF(ISTEXT(Data!AG334),Data!AG334,"")</f>
        <v>M1</v>
      </c>
      <c r="AH334" s="278">
        <f>IF(ISNUMBER(Data!Z334),Data!Z334,-9999.9)</f>
        <v>-9999.9</v>
      </c>
      <c r="AI334" s="242" t="str">
        <f>IF(ISTEXT(Data!AA334),Data!AA334,"")</f>
        <v>M1</v>
      </c>
      <c r="AJ334" s="277">
        <v>-9999.9</v>
      </c>
      <c r="AK334" s="261" t="s">
        <v>117</v>
      </c>
      <c r="AL334" s="267" t="str">
        <f>IF(ISTEXT(Data!AJ334),Data!AJ334,"")</f>
        <v/>
      </c>
      <c r="AM334" s="267" t="str">
        <f>IF(ISTEXT(Data!AK334),Data!AK334,"")</f>
        <v/>
      </c>
      <c r="AN334" s="267" t="str">
        <f>IF(ISTEXT(Data!AL334),Data!AL334,"")</f>
        <v/>
      </c>
      <c r="AO334" s="267" t="str">
        <f>IF(ISTEXT(Data!AM334),Data!AM334,"")</f>
        <v/>
      </c>
      <c r="AP334" s="267" t="str">
        <f>IF(ISTEXT(Data!AN334),Data!AN334,"")</f>
        <v/>
      </c>
      <c r="AQ334" s="267" t="str">
        <f>IF(ISTEXT(Data!AO334),Data!AO334,"")</f>
        <v/>
      </c>
    </row>
    <row r="335" spans="1:43" x14ac:dyDescent="0.2">
      <c r="A335" s="120" t="str">
        <f>IF(ISTEXT(Data!A335),Data!A335,"")</f>
        <v>DEU96120</v>
      </c>
      <c r="B335" s="250">
        <f>IF(ISREF(Data!B335),Data!B335,"")</f>
        <v>35343</v>
      </c>
      <c r="C335" s="244">
        <v>0.27083333333333298</v>
      </c>
      <c r="D335" s="250">
        <f>IF(ISREF(Data!D335),Data!D335,"")</f>
        <v>35344</v>
      </c>
      <c r="E335" s="244">
        <v>0.27083333333333298</v>
      </c>
      <c r="F335" s="245" t="str">
        <f>IF(ISTEXT(Data!G335),Data!G335,"")</f>
        <v>Rain</v>
      </c>
      <c r="G335" s="247" t="str">
        <f>IF(ISTEXT(Data!H335),Data!H335,"")</f>
        <v>Clean and Clear</v>
      </c>
      <c r="H335" s="246" t="str">
        <f>IF(ISTEXT(Data!I335),Data!I335,"")</f>
        <v/>
      </c>
      <c r="I335" s="248" t="str">
        <f>IF(ISTEXT(Data!J335),Data!J335,"")</f>
        <v/>
      </c>
      <c r="J335" s="273">
        <f>IF(ISNUMBER(Data!K335),Data!K335,-9999.9)</f>
        <v>2</v>
      </c>
      <c r="K335" s="242" t="str">
        <f>IF(ISTEXT(Data!L335),Data!L335,"")</f>
        <v>V0</v>
      </c>
      <c r="L335" s="285">
        <f>IF(ISNUMBER(Data!N335),Data!N335,-9999.9)</f>
        <v>1.0327</v>
      </c>
      <c r="M335" s="243" t="str">
        <f>IF(ISTEXT(Data!O335),Data!O335,"")</f>
        <v>V6</v>
      </c>
      <c r="N335" s="278">
        <f>IF(ISNUMBER(Data!P335),Data!P335,-9999.9)</f>
        <v>-9999.9</v>
      </c>
      <c r="O335" s="242" t="str">
        <f>IF(ISTEXT(Data!Q335),Data!Q335,"")</f>
        <v>V6</v>
      </c>
      <c r="P335" s="277">
        <f>IF(ISNUMBER(Data!R335),Data!R335,-9999.9)</f>
        <v>-9999.9</v>
      </c>
      <c r="Q335" s="243" t="str">
        <f>IF(ISTEXT(Data!S335),Data!S335,"")</f>
        <v>V6</v>
      </c>
      <c r="R335" s="278">
        <v>-9999.9</v>
      </c>
      <c r="S335" s="262" t="s">
        <v>117</v>
      </c>
      <c r="T335" s="277">
        <f>IF((Data!X335&gt;0),Data!X335*96.062/32.064,-9999.9)</f>
        <v>-9999.9</v>
      </c>
      <c r="U335" s="243" t="str">
        <f>IF(ISTEXT(Data!Y335),Data!Y335,"")</f>
        <v>M1</v>
      </c>
      <c r="V335" s="277">
        <f>IF((Data!AB335&gt;T776),Data!AB335*18.039/14.0067,-9999.9)</f>
        <v>-9999.9</v>
      </c>
      <c r="W335" s="242" t="str">
        <f>IF(ISTEXT(Data!AC335),Data!AC335,"")</f>
        <v>M1</v>
      </c>
      <c r="X335" s="277">
        <f>IF((Data!V335&gt;0),(Data!V335*62.005/14.0067),-9999.9)</f>
        <v>-9999.9</v>
      </c>
      <c r="Y335" s="243" t="str">
        <f>IF(ISTEXT(Data!W335),Data!W335,"")</f>
        <v>M1</v>
      </c>
      <c r="Z335" s="278">
        <f>IF(ISNUMBER(Data!T335),Data!T335,-9999.9)</f>
        <v>-9999.9</v>
      </c>
      <c r="AA335" s="242" t="str">
        <f>IF(ISTEXT(Data!U335),Data!U335,"")</f>
        <v>M1</v>
      </c>
      <c r="AB335" s="277">
        <f>IF(ISNUMBER(Data!AH335),Data!AH335,-9999.9)</f>
        <v>-9999.9</v>
      </c>
      <c r="AC335" s="243" t="str">
        <f>IF(ISTEXT(Data!AI335),Data!AI335,"")</f>
        <v>M1</v>
      </c>
      <c r="AD335" s="278">
        <f>IF(ISNUMBER(Data!AD335),Data!AD335,-9999.9)</f>
        <v>-9999.9</v>
      </c>
      <c r="AE335" s="242" t="str">
        <f>IF(ISTEXT(Data!AE335),Data!AE335,"")</f>
        <v>M1</v>
      </c>
      <c r="AF335" s="277">
        <f>IF(ISNUMBER(Data!AF335),Data!AF335,-9999.9)</f>
        <v>-9999.9</v>
      </c>
      <c r="AG335" s="243" t="str">
        <f>IF(ISTEXT(Data!AG335),Data!AG335,"")</f>
        <v>M1</v>
      </c>
      <c r="AH335" s="278">
        <f>IF(ISNUMBER(Data!Z335),Data!Z335,-9999.9)</f>
        <v>-9999.9</v>
      </c>
      <c r="AI335" s="242" t="str">
        <f>IF(ISTEXT(Data!AA335),Data!AA335,"")</f>
        <v>M1</v>
      </c>
      <c r="AJ335" s="277">
        <v>-9999.9</v>
      </c>
      <c r="AK335" s="261" t="s">
        <v>117</v>
      </c>
      <c r="AL335" s="267" t="str">
        <f>IF(ISTEXT(Data!AJ335),Data!AJ335,"")</f>
        <v>put together with sample 8./9. and 9./10.</v>
      </c>
      <c r="AM335" s="267" t="str">
        <f>IF(ISTEXT(Data!AK335),Data!AK335,"")</f>
        <v/>
      </c>
      <c r="AN335" s="267" t="str">
        <f>IF(ISTEXT(Data!AL335),Data!AL335,"")</f>
        <v/>
      </c>
      <c r="AO335" s="267" t="str">
        <f>IF(ISTEXT(Data!AM335),Data!AM335,"")</f>
        <v/>
      </c>
      <c r="AP335" s="267" t="str">
        <f>IF(ISTEXT(Data!AN335),Data!AN335,"")</f>
        <v/>
      </c>
      <c r="AQ335" s="267" t="str">
        <f>IF(ISTEXT(Data!AO335),Data!AO335,"")</f>
        <v/>
      </c>
    </row>
    <row r="336" spans="1:43" x14ac:dyDescent="0.2">
      <c r="A336" s="120" t="str">
        <f>IF(ISTEXT(Data!A336),Data!A336,"")</f>
        <v/>
      </c>
      <c r="B336" s="250">
        <f>IF(ISREF(Data!B336),Data!B336,"")</f>
        <v>35344</v>
      </c>
      <c r="C336" s="244">
        <v>0.27083333333333298</v>
      </c>
      <c r="D336" s="250">
        <f>IF(ISREF(Data!D336),Data!D336,"")</f>
        <v>35345</v>
      </c>
      <c r="E336" s="244">
        <v>0.27083333333333298</v>
      </c>
      <c r="F336" s="245" t="str">
        <f>IF(ISTEXT(Data!G336),Data!G336,"")</f>
        <v>No Precipitation Occurred</v>
      </c>
      <c r="G336" s="247" t="str">
        <f>IF(ISTEXT(Data!H336),Data!H336,"")</f>
        <v/>
      </c>
      <c r="H336" s="246" t="str">
        <f>IF(ISTEXT(Data!I336),Data!I336,"")</f>
        <v/>
      </c>
      <c r="I336" s="248" t="str">
        <f>IF(ISTEXT(Data!J336),Data!J336,"")</f>
        <v/>
      </c>
      <c r="J336" s="273">
        <f>IF(ISNUMBER(Data!K336),Data!K336,-9999.9)</f>
        <v>-9999.9</v>
      </c>
      <c r="K336" s="242" t="str">
        <f>IF(ISTEXT(Data!L336),Data!L336,"")</f>
        <v>M1</v>
      </c>
      <c r="L336" s="285">
        <f>IF(ISNUMBER(Data!N336),Data!N336,-9999.9)</f>
        <v>-9999.9</v>
      </c>
      <c r="M336" s="243" t="str">
        <f>IF(ISTEXT(Data!O336),Data!O336,"")</f>
        <v>M1</v>
      </c>
      <c r="N336" s="278">
        <f>IF(ISNUMBER(Data!P336),Data!P336,-9999.9)</f>
        <v>-9999.9</v>
      </c>
      <c r="O336" s="242" t="str">
        <f>IF(ISTEXT(Data!Q336),Data!Q336,"")</f>
        <v>M1</v>
      </c>
      <c r="P336" s="277">
        <f>IF(ISNUMBER(Data!R336),Data!R336,-9999.9)</f>
        <v>-9999.9</v>
      </c>
      <c r="Q336" s="243" t="str">
        <f>IF(ISTEXT(Data!S336),Data!S336,"")</f>
        <v>M1</v>
      </c>
      <c r="R336" s="278">
        <v>-9999.9</v>
      </c>
      <c r="S336" s="262" t="s">
        <v>117</v>
      </c>
      <c r="T336" s="277">
        <f>IF((Data!X336&gt;0),Data!X336*96.062/32.064,-9999.9)</f>
        <v>-9999.9</v>
      </c>
      <c r="U336" s="243" t="str">
        <f>IF(ISTEXT(Data!Y336),Data!Y336,"")</f>
        <v>M1</v>
      </c>
      <c r="V336" s="277">
        <f>IF((Data!AB336&gt;T777),Data!AB336*18.039/14.0067,-9999.9)</f>
        <v>-9999.9</v>
      </c>
      <c r="W336" s="242" t="str">
        <f>IF(ISTEXT(Data!AC336),Data!AC336,"")</f>
        <v>M1</v>
      </c>
      <c r="X336" s="277">
        <f>IF((Data!V336&gt;0),(Data!V336*62.005/14.0067),-9999.9)</f>
        <v>-9999.9</v>
      </c>
      <c r="Y336" s="243" t="str">
        <f>IF(ISTEXT(Data!W336),Data!W336,"")</f>
        <v>M1</v>
      </c>
      <c r="Z336" s="278">
        <f>IF(ISNUMBER(Data!T336),Data!T336,-9999.9)</f>
        <v>-9999.9</v>
      </c>
      <c r="AA336" s="242" t="str">
        <f>IF(ISTEXT(Data!U336),Data!U336,"")</f>
        <v>M1</v>
      </c>
      <c r="AB336" s="277">
        <f>IF(ISNUMBER(Data!AH336),Data!AH336,-9999.9)</f>
        <v>-9999.9</v>
      </c>
      <c r="AC336" s="243" t="str">
        <f>IF(ISTEXT(Data!AI336),Data!AI336,"")</f>
        <v>M1</v>
      </c>
      <c r="AD336" s="278">
        <f>IF(ISNUMBER(Data!AD336),Data!AD336,-9999.9)</f>
        <v>-9999.9</v>
      </c>
      <c r="AE336" s="242" t="str">
        <f>IF(ISTEXT(Data!AE336),Data!AE336,"")</f>
        <v>M1</v>
      </c>
      <c r="AF336" s="277">
        <f>IF(ISNUMBER(Data!AF336),Data!AF336,-9999.9)</f>
        <v>-9999.9</v>
      </c>
      <c r="AG336" s="243" t="str">
        <f>IF(ISTEXT(Data!AG336),Data!AG336,"")</f>
        <v>M1</v>
      </c>
      <c r="AH336" s="278">
        <f>IF(ISNUMBER(Data!Z336),Data!Z336,-9999.9)</f>
        <v>-9999.9</v>
      </c>
      <c r="AI336" s="242" t="str">
        <f>IF(ISTEXT(Data!AA336),Data!AA336,"")</f>
        <v>M1</v>
      </c>
      <c r="AJ336" s="277">
        <v>-9999.9</v>
      </c>
      <c r="AK336" s="261" t="s">
        <v>117</v>
      </c>
      <c r="AL336" s="267" t="str">
        <f>IF(ISTEXT(Data!AJ336),Data!AJ336,"")</f>
        <v/>
      </c>
      <c r="AM336" s="267" t="str">
        <f>IF(ISTEXT(Data!AK336),Data!AK336,"")</f>
        <v/>
      </c>
      <c r="AN336" s="267" t="str">
        <f>IF(ISTEXT(Data!AL336),Data!AL336,"")</f>
        <v/>
      </c>
      <c r="AO336" s="267" t="str">
        <f>IF(ISTEXT(Data!AM336),Data!AM336,"")</f>
        <v/>
      </c>
      <c r="AP336" s="267" t="str">
        <f>IF(ISTEXT(Data!AN336),Data!AN336,"")</f>
        <v/>
      </c>
      <c r="AQ336" s="267" t="str">
        <f>IF(ISTEXT(Data!AO336),Data!AO336,"")</f>
        <v/>
      </c>
    </row>
    <row r="337" spans="1:43" x14ac:dyDescent="0.2">
      <c r="A337" s="120" t="str">
        <f>IF(ISTEXT(Data!A337),Data!A337,"")</f>
        <v/>
      </c>
      <c r="B337" s="250">
        <f>IF(ISREF(Data!B337),Data!B337,"")</f>
        <v>35345</v>
      </c>
      <c r="C337" s="244">
        <v>0.27083333333333298</v>
      </c>
      <c r="D337" s="250">
        <f>IF(ISREF(Data!D337),Data!D337,"")</f>
        <v>35346</v>
      </c>
      <c r="E337" s="244">
        <v>0.27083333333333298</v>
      </c>
      <c r="F337" s="245" t="str">
        <f>IF(ISTEXT(Data!G337),Data!G337,"")</f>
        <v>Rain</v>
      </c>
      <c r="G337" s="247" t="str">
        <f>IF(ISTEXT(Data!H337),Data!H337,"")</f>
        <v>Sampler Failure</v>
      </c>
      <c r="H337" s="246" t="str">
        <f>IF(ISTEXT(Data!I337),Data!I337,"")</f>
        <v>Insufficient Quantity</v>
      </c>
      <c r="I337" s="248" t="str">
        <f>IF(ISTEXT(Data!J337),Data!J337,"")</f>
        <v/>
      </c>
      <c r="J337" s="273">
        <f>IF(ISNUMBER(Data!K337),Data!K337,-9999.9)</f>
        <v>1.1000000000000001</v>
      </c>
      <c r="K337" s="242" t="str">
        <f>IF(ISTEXT(Data!L337),Data!L337,"")</f>
        <v>V0</v>
      </c>
      <c r="L337" s="285">
        <f>IF(ISNUMBER(Data!N337),Data!N337,-9999.9)</f>
        <v>-9999.9</v>
      </c>
      <c r="M337" s="243" t="str">
        <f>IF(ISTEXT(Data!O337),Data!O337,"")</f>
        <v>M1</v>
      </c>
      <c r="N337" s="278">
        <f>IF(ISNUMBER(Data!P337),Data!P337,-9999.9)</f>
        <v>-9999.9</v>
      </c>
      <c r="O337" s="242" t="str">
        <f>IF(ISTEXT(Data!Q337),Data!Q337,"")</f>
        <v>M1</v>
      </c>
      <c r="P337" s="277">
        <f>IF(ISNUMBER(Data!R337),Data!R337,-9999.9)</f>
        <v>-9999.9</v>
      </c>
      <c r="Q337" s="243" t="str">
        <f>IF(ISTEXT(Data!S337),Data!S337,"")</f>
        <v>M1</v>
      </c>
      <c r="R337" s="278">
        <v>-9999.9</v>
      </c>
      <c r="S337" s="262" t="s">
        <v>117</v>
      </c>
      <c r="T337" s="277">
        <f>IF((Data!X337&gt;0),Data!X337*96.062/32.064,-9999.9)</f>
        <v>-9999.9</v>
      </c>
      <c r="U337" s="243" t="str">
        <f>IF(ISTEXT(Data!Y337),Data!Y337,"")</f>
        <v>M1</v>
      </c>
      <c r="V337" s="277">
        <f>IF((Data!AB337&gt;T778),Data!AB337*18.039/14.0067,-9999.9)</f>
        <v>-9999.9</v>
      </c>
      <c r="W337" s="242" t="str">
        <f>IF(ISTEXT(Data!AC337),Data!AC337,"")</f>
        <v>M1</v>
      </c>
      <c r="X337" s="277">
        <f>IF((Data!V337&gt;0),(Data!V337*62.005/14.0067),-9999.9)</f>
        <v>-9999.9</v>
      </c>
      <c r="Y337" s="243" t="str">
        <f>IF(ISTEXT(Data!W337),Data!W337,"")</f>
        <v>M1</v>
      </c>
      <c r="Z337" s="278">
        <f>IF(ISNUMBER(Data!T337),Data!T337,-9999.9)</f>
        <v>-9999.9</v>
      </c>
      <c r="AA337" s="242" t="str">
        <f>IF(ISTEXT(Data!U337),Data!U337,"")</f>
        <v>M1</v>
      </c>
      <c r="AB337" s="277">
        <f>IF(ISNUMBER(Data!AH337),Data!AH337,-9999.9)</f>
        <v>-9999.9</v>
      </c>
      <c r="AC337" s="243" t="str">
        <f>IF(ISTEXT(Data!AI337),Data!AI337,"")</f>
        <v>M1</v>
      </c>
      <c r="AD337" s="278">
        <f>IF(ISNUMBER(Data!AD337),Data!AD337,-9999.9)</f>
        <v>-9999.9</v>
      </c>
      <c r="AE337" s="242" t="str">
        <f>IF(ISTEXT(Data!AE337),Data!AE337,"")</f>
        <v>M1</v>
      </c>
      <c r="AF337" s="277">
        <f>IF(ISNUMBER(Data!AF337),Data!AF337,-9999.9)</f>
        <v>-9999.9</v>
      </c>
      <c r="AG337" s="243" t="str">
        <f>IF(ISTEXT(Data!AG337),Data!AG337,"")</f>
        <v>M1</v>
      </c>
      <c r="AH337" s="278">
        <f>IF(ISNUMBER(Data!Z337),Data!Z337,-9999.9)</f>
        <v>-9999.9</v>
      </c>
      <c r="AI337" s="242" t="str">
        <f>IF(ISTEXT(Data!AA337),Data!AA337,"")</f>
        <v>M1</v>
      </c>
      <c r="AJ337" s="277">
        <v>-9999.9</v>
      </c>
      <c r="AK337" s="261" t="s">
        <v>117</v>
      </c>
      <c r="AL337" s="267" t="str">
        <f>IF(ISTEXT(Data!AJ337),Data!AJ337,"")</f>
        <v>sampler did not open because of very light drizzle</v>
      </c>
      <c r="AM337" s="267" t="str">
        <f>IF(ISTEXT(Data!AK337),Data!AK337,"")</f>
        <v/>
      </c>
      <c r="AN337" s="267" t="str">
        <f>IF(ISTEXT(Data!AL337),Data!AL337,"")</f>
        <v/>
      </c>
      <c r="AO337" s="267" t="str">
        <f>IF(ISTEXT(Data!AM337),Data!AM337,"")</f>
        <v/>
      </c>
      <c r="AP337" s="267" t="str">
        <f>IF(ISTEXT(Data!AN337),Data!AN337,"")</f>
        <v/>
      </c>
      <c r="AQ337" s="267" t="str">
        <f>IF(ISTEXT(Data!AO337),Data!AO337,"")</f>
        <v/>
      </c>
    </row>
    <row r="338" spans="1:43" x14ac:dyDescent="0.2">
      <c r="A338" s="120" t="str">
        <f>IF(ISTEXT(Data!A338),Data!A338,"")</f>
        <v>DEU96120</v>
      </c>
      <c r="B338" s="250">
        <f>IF(ISREF(Data!B338),Data!B338,"")</f>
        <v>35346</v>
      </c>
      <c r="C338" s="244">
        <v>0.27083333333333298</v>
      </c>
      <c r="D338" s="250">
        <f>IF(ISREF(Data!D338),Data!D338,"")</f>
        <v>35347</v>
      </c>
      <c r="E338" s="244">
        <v>0.27083333333333298</v>
      </c>
      <c r="F338" s="245" t="str">
        <f>IF(ISTEXT(Data!G338),Data!G338,"")</f>
        <v>Rain</v>
      </c>
      <c r="G338" s="247" t="str">
        <f>IF(ISTEXT(Data!H338),Data!H338,"")</f>
        <v>Clean and Clear</v>
      </c>
      <c r="H338" s="246" t="str">
        <f>IF(ISTEXT(Data!I338),Data!I338,"")</f>
        <v/>
      </c>
      <c r="I338" s="248" t="str">
        <f>IF(ISTEXT(Data!J338),Data!J338,"")</f>
        <v/>
      </c>
      <c r="J338" s="273">
        <f>IF(ISNUMBER(Data!K338),Data!K338,-9999.9)</f>
        <v>0.4</v>
      </c>
      <c r="K338" s="242" t="str">
        <f>IF(ISTEXT(Data!L338),Data!L338,"")</f>
        <v>V0</v>
      </c>
      <c r="L338" s="285">
        <f>IF(ISNUMBER(Data!N338),Data!N338,-9999.9)</f>
        <v>0.4738</v>
      </c>
      <c r="M338" s="243" t="str">
        <f>IF(ISTEXT(Data!O338),Data!O338,"")</f>
        <v>V6</v>
      </c>
      <c r="N338" s="278">
        <f>IF(ISNUMBER(Data!P338),Data!P338,-9999.9)</f>
        <v>-9999.9</v>
      </c>
      <c r="O338" s="242" t="str">
        <f>IF(ISTEXT(Data!Q338),Data!Q338,"")</f>
        <v>V6</v>
      </c>
      <c r="P338" s="277">
        <f>IF(ISNUMBER(Data!R338),Data!R338,-9999.9)</f>
        <v>-9999.9</v>
      </c>
      <c r="Q338" s="243" t="str">
        <f>IF(ISTEXT(Data!S338),Data!S338,"")</f>
        <v>V6</v>
      </c>
      <c r="R338" s="278">
        <v>-9999.9</v>
      </c>
      <c r="S338" s="262" t="s">
        <v>117</v>
      </c>
      <c r="T338" s="277">
        <f>IF((Data!X338&gt;0),Data!X338*96.062/32.064,-9999.9)</f>
        <v>-9999.9</v>
      </c>
      <c r="U338" s="243" t="str">
        <f>IF(ISTEXT(Data!Y338),Data!Y338,"")</f>
        <v>M1</v>
      </c>
      <c r="V338" s="277">
        <f>IF((Data!AB338&gt;T779),Data!AB338*18.039/14.0067,-9999.9)</f>
        <v>-9999.9</v>
      </c>
      <c r="W338" s="242" t="str">
        <f>IF(ISTEXT(Data!AC338),Data!AC338,"")</f>
        <v>M1</v>
      </c>
      <c r="X338" s="277">
        <f>IF((Data!V338&gt;0),(Data!V338*62.005/14.0067),-9999.9)</f>
        <v>-9999.9</v>
      </c>
      <c r="Y338" s="243" t="str">
        <f>IF(ISTEXT(Data!W338),Data!W338,"")</f>
        <v>M1</v>
      </c>
      <c r="Z338" s="278">
        <f>IF(ISNUMBER(Data!T338),Data!T338,-9999.9)</f>
        <v>-9999.9</v>
      </c>
      <c r="AA338" s="242" t="str">
        <f>IF(ISTEXT(Data!U338),Data!U338,"")</f>
        <v>M1</v>
      </c>
      <c r="AB338" s="277">
        <f>IF(ISNUMBER(Data!AH338),Data!AH338,-9999.9)</f>
        <v>-9999.9</v>
      </c>
      <c r="AC338" s="243" t="str">
        <f>IF(ISTEXT(Data!AI338),Data!AI338,"")</f>
        <v>M1</v>
      </c>
      <c r="AD338" s="278">
        <f>IF(ISNUMBER(Data!AD338),Data!AD338,-9999.9)</f>
        <v>-9999.9</v>
      </c>
      <c r="AE338" s="242" t="str">
        <f>IF(ISTEXT(Data!AE338),Data!AE338,"")</f>
        <v>M1</v>
      </c>
      <c r="AF338" s="277">
        <f>IF(ISNUMBER(Data!AF338),Data!AF338,-9999.9)</f>
        <v>-9999.9</v>
      </c>
      <c r="AG338" s="243" t="str">
        <f>IF(ISTEXT(Data!AG338),Data!AG338,"")</f>
        <v>M1</v>
      </c>
      <c r="AH338" s="278">
        <f>IF(ISNUMBER(Data!Z338),Data!Z338,-9999.9)</f>
        <v>-9999.9</v>
      </c>
      <c r="AI338" s="242" t="str">
        <f>IF(ISTEXT(Data!AA338),Data!AA338,"")</f>
        <v>M1</v>
      </c>
      <c r="AJ338" s="277">
        <v>-9999.9</v>
      </c>
      <c r="AK338" s="261" t="s">
        <v>117</v>
      </c>
      <c r="AL338" s="267" t="str">
        <f>IF(ISTEXT(Data!AJ338),Data!AJ338,"")</f>
        <v>put together with sample 5./6. and 9./10.</v>
      </c>
      <c r="AM338" s="267" t="str">
        <f>IF(ISTEXT(Data!AK338),Data!AK338,"")</f>
        <v/>
      </c>
      <c r="AN338" s="267" t="str">
        <f>IF(ISTEXT(Data!AL338),Data!AL338,"")</f>
        <v/>
      </c>
      <c r="AO338" s="267" t="str">
        <f>IF(ISTEXT(Data!AM338),Data!AM338,"")</f>
        <v/>
      </c>
      <c r="AP338" s="267" t="str">
        <f>IF(ISTEXT(Data!AN338),Data!AN338,"")</f>
        <v/>
      </c>
      <c r="AQ338" s="267" t="str">
        <f>IF(ISTEXT(Data!AO338),Data!AO338,"")</f>
        <v/>
      </c>
    </row>
    <row r="339" spans="1:43" x14ac:dyDescent="0.2">
      <c r="A339" s="120" t="str">
        <f>IF(ISTEXT(Data!A339),Data!A339,"")</f>
        <v>DEU96120</v>
      </c>
      <c r="B339" s="250">
        <f>IF(ISREF(Data!B339),Data!B339,"")</f>
        <v>35347</v>
      </c>
      <c r="C339" s="244">
        <v>0.27083333333333298</v>
      </c>
      <c r="D339" s="250">
        <f>IF(ISREF(Data!D339),Data!D339,"")</f>
        <v>35348</v>
      </c>
      <c r="E339" s="244">
        <v>0.27083333333333298</v>
      </c>
      <c r="F339" s="245" t="str">
        <f>IF(ISTEXT(Data!G339),Data!G339,"")</f>
        <v>Rain</v>
      </c>
      <c r="G339" s="247" t="str">
        <f>IF(ISTEXT(Data!H339),Data!H339,"")</f>
        <v>Bulk Sample</v>
      </c>
      <c r="H339" s="246" t="str">
        <f>IF(ISTEXT(Data!I339),Data!I339,"")</f>
        <v>Exceeded Holding Time</v>
      </c>
      <c r="I339" s="248" t="str">
        <f>IF(ISTEXT(Data!J339),Data!J339,"")</f>
        <v/>
      </c>
      <c r="J339" s="273">
        <f>IF(ISNUMBER(Data!K339),Data!K339,-9999.9)</f>
        <v>3.6</v>
      </c>
      <c r="K339" s="242" t="str">
        <f>IF(ISTEXT(Data!L339),Data!L339,"")</f>
        <v>V0</v>
      </c>
      <c r="L339" s="285">
        <f>IF(ISNUMBER(Data!N339),Data!N339,-9999.9)</f>
        <v>3.3855999999999997</v>
      </c>
      <c r="M339" s="243" t="str">
        <f>IF(ISTEXT(Data!O339),Data!O339,"")</f>
        <v>V6</v>
      </c>
      <c r="N339" s="278">
        <f>IF(ISNUMBER(Data!P339),Data!P339,-9999.9)</f>
        <v>3.95</v>
      </c>
      <c r="O339" s="242" t="str">
        <f>IF(ISTEXT(Data!Q339),Data!Q339,"")</f>
        <v>V6</v>
      </c>
      <c r="P339" s="277">
        <f>IF(ISNUMBER(Data!R339),Data!R339,-9999.9)</f>
        <v>81.7</v>
      </c>
      <c r="Q339" s="243" t="str">
        <f>IF(ISTEXT(Data!S339),Data!S339,"")</f>
        <v>V6</v>
      </c>
      <c r="R339" s="278">
        <v>-9999.9</v>
      </c>
      <c r="S339" s="262" t="s">
        <v>117</v>
      </c>
      <c r="T339" s="277">
        <f>IF((Data!X339&gt;0),Data!X339*96.062/32.064,-9999.9)</f>
        <v>7.2950000000000008</v>
      </c>
      <c r="U339" s="243" t="str">
        <f>IF(ISTEXT(Data!Y339),Data!Y339,"")</f>
        <v>V6</v>
      </c>
      <c r="V339" s="277">
        <f>IF((Data!AB339&gt;T780),Data!AB339*18.039/14.0067,-9999.9)</f>
        <v>3.4630000000000001</v>
      </c>
      <c r="W339" s="242" t="str">
        <f>IF(ISTEXT(Data!AC339),Data!AC339,"")</f>
        <v>V6</v>
      </c>
      <c r="X339" s="277">
        <f>IF((Data!V339&gt;0),(Data!V339*62.005/14.0067),-9999.9)</f>
        <v>9.702</v>
      </c>
      <c r="Y339" s="243" t="str">
        <f>IF(ISTEXT(Data!W339),Data!W339,"")</f>
        <v>V6</v>
      </c>
      <c r="Z339" s="278">
        <f>IF(ISNUMBER(Data!T339),Data!T339,-9999.9)</f>
        <v>0.39600000000000002</v>
      </c>
      <c r="AA339" s="242" t="str">
        <f>IF(ISTEXT(Data!U339),Data!U339,"")</f>
        <v>V6</v>
      </c>
      <c r="AB339" s="277">
        <f>IF(ISNUMBER(Data!AH339),Data!AH339,-9999.9)</f>
        <v>0.38600000000000001</v>
      </c>
      <c r="AC339" s="243" t="str">
        <f>IF(ISTEXT(Data!AI339),Data!AI339,"")</f>
        <v>V6</v>
      </c>
      <c r="AD339" s="278">
        <f>IF(ISNUMBER(Data!AD339),Data!AD339,-9999.9)</f>
        <v>0.26500000000000001</v>
      </c>
      <c r="AE339" s="242" t="str">
        <f>IF(ISTEXT(Data!AE339),Data!AE339,"")</f>
        <v>V6</v>
      </c>
      <c r="AF339" s="277">
        <f>IF(ISNUMBER(Data!AF339),Data!AF339,-9999.9)</f>
        <v>6.9000000000000006E-2</v>
      </c>
      <c r="AG339" s="243" t="str">
        <f>IF(ISTEXT(Data!AG339),Data!AG339,"")</f>
        <v>V6</v>
      </c>
      <c r="AH339" s="278">
        <f>IF(ISNUMBER(Data!Z339),Data!Z339,-9999.9)</f>
        <v>0.23699999999999999</v>
      </c>
      <c r="AI339" s="242" t="str">
        <f>IF(ISTEXT(Data!AA339),Data!AA339,"")</f>
        <v>V6</v>
      </c>
      <c r="AJ339" s="277">
        <v>-9999.9</v>
      </c>
      <c r="AK339" s="261" t="s">
        <v>117</v>
      </c>
      <c r="AL339" s="267" t="str">
        <f>IF(ISTEXT(Data!AJ339),Data!AJ339,"")</f>
        <v>put together with sample 5./6. and 8./9.</v>
      </c>
      <c r="AM339" s="267" t="str">
        <f>IF(ISTEXT(Data!AK339),Data!AK339,"")</f>
        <v/>
      </c>
      <c r="AN339" s="267" t="str">
        <f>IF(ISTEXT(Data!AL339),Data!AL339,"")</f>
        <v/>
      </c>
      <c r="AO339" s="267" t="str">
        <f>IF(ISTEXT(Data!AM339),Data!AM339,"")</f>
        <v/>
      </c>
      <c r="AP339" s="267" t="str">
        <f>IF(ISTEXT(Data!AN339),Data!AN339,"")</f>
        <v/>
      </c>
      <c r="AQ339" s="267" t="str">
        <f>IF(ISTEXT(Data!AO339),Data!AO339,"")</f>
        <v/>
      </c>
    </row>
    <row r="340" spans="1:43" x14ac:dyDescent="0.2">
      <c r="A340" s="120" t="str">
        <f>IF(ISTEXT(Data!A340),Data!A340,"")</f>
        <v/>
      </c>
      <c r="B340" s="250">
        <f>IF(ISREF(Data!B340),Data!B340,"")</f>
        <v>35348</v>
      </c>
      <c r="C340" s="244">
        <v>0.27083333333333298</v>
      </c>
      <c r="D340" s="250">
        <f>IF(ISREF(Data!D340),Data!D340,"")</f>
        <v>35349</v>
      </c>
      <c r="E340" s="244">
        <v>0.27083333333333298</v>
      </c>
      <c r="F340" s="245" t="str">
        <f>IF(ISTEXT(Data!G340),Data!G340,"")</f>
        <v>No Precipitation Occurred</v>
      </c>
      <c r="G340" s="247" t="str">
        <f>IF(ISTEXT(Data!H340),Data!H340,"")</f>
        <v/>
      </c>
      <c r="H340" s="246" t="str">
        <f>IF(ISTEXT(Data!I340),Data!I340,"")</f>
        <v/>
      </c>
      <c r="I340" s="248" t="str">
        <f>IF(ISTEXT(Data!J340),Data!J340,"")</f>
        <v/>
      </c>
      <c r="J340" s="273">
        <f>IF(ISNUMBER(Data!K340),Data!K340,-9999.9)</f>
        <v>-9999.9</v>
      </c>
      <c r="K340" s="242" t="str">
        <f>IF(ISTEXT(Data!L340),Data!L340,"")</f>
        <v>M1</v>
      </c>
      <c r="L340" s="285">
        <f>IF(ISNUMBER(Data!N340),Data!N340,-9999.9)</f>
        <v>-9999.9</v>
      </c>
      <c r="M340" s="243" t="str">
        <f>IF(ISTEXT(Data!O340),Data!O340,"")</f>
        <v>M1</v>
      </c>
      <c r="N340" s="278">
        <f>IF(ISNUMBER(Data!P340),Data!P340,-9999.9)</f>
        <v>-9999.9</v>
      </c>
      <c r="O340" s="242" t="str">
        <f>IF(ISTEXT(Data!Q340),Data!Q340,"")</f>
        <v>M1</v>
      </c>
      <c r="P340" s="277">
        <f>IF(ISNUMBER(Data!R340),Data!R340,-9999.9)</f>
        <v>-9999.9</v>
      </c>
      <c r="Q340" s="243" t="str">
        <f>IF(ISTEXT(Data!S340),Data!S340,"")</f>
        <v>M1</v>
      </c>
      <c r="R340" s="278">
        <v>-9999.9</v>
      </c>
      <c r="S340" s="262" t="s">
        <v>117</v>
      </c>
      <c r="T340" s="277">
        <f>IF((Data!X340&gt;0),Data!X340*96.062/32.064,-9999.9)</f>
        <v>-9999.9</v>
      </c>
      <c r="U340" s="243" t="str">
        <f>IF(ISTEXT(Data!Y340),Data!Y340,"")</f>
        <v>M1</v>
      </c>
      <c r="V340" s="277">
        <f>IF((Data!AB340&gt;T781),Data!AB340*18.039/14.0067,-9999.9)</f>
        <v>-9999.9</v>
      </c>
      <c r="W340" s="242" t="str">
        <f>IF(ISTEXT(Data!AC340),Data!AC340,"")</f>
        <v>M1</v>
      </c>
      <c r="X340" s="277">
        <f>IF((Data!V340&gt;0),(Data!V340*62.005/14.0067),-9999.9)</f>
        <v>-9999.9</v>
      </c>
      <c r="Y340" s="243" t="str">
        <f>IF(ISTEXT(Data!W340),Data!W340,"")</f>
        <v>M1</v>
      </c>
      <c r="Z340" s="278">
        <f>IF(ISNUMBER(Data!T340),Data!T340,-9999.9)</f>
        <v>-9999.9</v>
      </c>
      <c r="AA340" s="242" t="str">
        <f>IF(ISTEXT(Data!U340),Data!U340,"")</f>
        <v>M1</v>
      </c>
      <c r="AB340" s="277">
        <f>IF(ISNUMBER(Data!AH340),Data!AH340,-9999.9)</f>
        <v>-9999.9</v>
      </c>
      <c r="AC340" s="243" t="str">
        <f>IF(ISTEXT(Data!AI340),Data!AI340,"")</f>
        <v>M1</v>
      </c>
      <c r="AD340" s="278">
        <f>IF(ISNUMBER(Data!AD340),Data!AD340,-9999.9)</f>
        <v>-9999.9</v>
      </c>
      <c r="AE340" s="242" t="str">
        <f>IF(ISTEXT(Data!AE340),Data!AE340,"")</f>
        <v>M1</v>
      </c>
      <c r="AF340" s="277">
        <f>IF(ISNUMBER(Data!AF340),Data!AF340,-9999.9)</f>
        <v>-9999.9</v>
      </c>
      <c r="AG340" s="243" t="str">
        <f>IF(ISTEXT(Data!AG340),Data!AG340,"")</f>
        <v>M1</v>
      </c>
      <c r="AH340" s="278">
        <f>IF(ISNUMBER(Data!Z340),Data!Z340,-9999.9)</f>
        <v>-9999.9</v>
      </c>
      <c r="AI340" s="242" t="str">
        <f>IF(ISTEXT(Data!AA340),Data!AA340,"")</f>
        <v>M1</v>
      </c>
      <c r="AJ340" s="277">
        <v>-9999.9</v>
      </c>
      <c r="AK340" s="261" t="s">
        <v>117</v>
      </c>
      <c r="AL340" s="267" t="str">
        <f>IF(ISTEXT(Data!AJ340),Data!AJ340,"")</f>
        <v/>
      </c>
      <c r="AM340" s="267" t="str">
        <f>IF(ISTEXT(Data!AK340),Data!AK340,"")</f>
        <v/>
      </c>
      <c r="AN340" s="267" t="str">
        <f>IF(ISTEXT(Data!AL340),Data!AL340,"")</f>
        <v/>
      </c>
      <c r="AO340" s="267" t="str">
        <f>IF(ISTEXT(Data!AM340),Data!AM340,"")</f>
        <v/>
      </c>
      <c r="AP340" s="267" t="str">
        <f>IF(ISTEXT(Data!AN340),Data!AN340,"")</f>
        <v/>
      </c>
      <c r="AQ340" s="267" t="str">
        <f>IF(ISTEXT(Data!AO340),Data!AO340,"")</f>
        <v/>
      </c>
    </row>
    <row r="341" spans="1:43" x14ac:dyDescent="0.2">
      <c r="A341" s="120" t="str">
        <f>IF(ISTEXT(Data!A341),Data!A341,"")</f>
        <v/>
      </c>
      <c r="B341" s="250">
        <f>IF(ISREF(Data!B341),Data!B341,"")</f>
        <v>35349</v>
      </c>
      <c r="C341" s="244">
        <v>0.27083333333333298</v>
      </c>
      <c r="D341" s="250">
        <f>IF(ISREF(Data!D341),Data!D341,"")</f>
        <v>35350</v>
      </c>
      <c r="E341" s="244">
        <v>0.27083333333333298</v>
      </c>
      <c r="F341" s="245" t="str">
        <f>IF(ISTEXT(Data!G341),Data!G341,"")</f>
        <v>No Precipitation Occurred</v>
      </c>
      <c r="G341" s="247" t="str">
        <f>IF(ISTEXT(Data!H341),Data!H341,"")</f>
        <v/>
      </c>
      <c r="H341" s="246" t="str">
        <f>IF(ISTEXT(Data!I341),Data!I341,"")</f>
        <v/>
      </c>
      <c r="I341" s="248" t="str">
        <f>IF(ISTEXT(Data!J341),Data!J341,"")</f>
        <v/>
      </c>
      <c r="J341" s="273">
        <f>IF(ISNUMBER(Data!K341),Data!K341,-9999.9)</f>
        <v>-9999.9</v>
      </c>
      <c r="K341" s="242" t="str">
        <f>IF(ISTEXT(Data!L341),Data!L341,"")</f>
        <v>M1</v>
      </c>
      <c r="L341" s="285">
        <f>IF(ISNUMBER(Data!N341),Data!N341,-9999.9)</f>
        <v>-9999.9</v>
      </c>
      <c r="M341" s="243" t="str">
        <f>IF(ISTEXT(Data!O341),Data!O341,"")</f>
        <v>M1</v>
      </c>
      <c r="N341" s="278">
        <f>IF(ISNUMBER(Data!P341),Data!P341,-9999.9)</f>
        <v>-9999.9</v>
      </c>
      <c r="O341" s="242" t="str">
        <f>IF(ISTEXT(Data!Q341),Data!Q341,"")</f>
        <v>M1</v>
      </c>
      <c r="P341" s="277">
        <f>IF(ISNUMBER(Data!R341),Data!R341,-9999.9)</f>
        <v>-9999.9</v>
      </c>
      <c r="Q341" s="243" t="str">
        <f>IF(ISTEXT(Data!S341),Data!S341,"")</f>
        <v>M1</v>
      </c>
      <c r="R341" s="278">
        <v>-9999.9</v>
      </c>
      <c r="S341" s="262" t="s">
        <v>117</v>
      </c>
      <c r="T341" s="277">
        <f>IF((Data!X341&gt;0),Data!X341*96.062/32.064,-9999.9)</f>
        <v>-9999.9</v>
      </c>
      <c r="U341" s="243" t="str">
        <f>IF(ISTEXT(Data!Y341),Data!Y341,"")</f>
        <v>M1</v>
      </c>
      <c r="V341" s="277">
        <f>IF((Data!AB341&gt;T782),Data!AB341*18.039/14.0067,-9999.9)</f>
        <v>-9999.9</v>
      </c>
      <c r="W341" s="242" t="str">
        <f>IF(ISTEXT(Data!AC341),Data!AC341,"")</f>
        <v>M1</v>
      </c>
      <c r="X341" s="277">
        <f>IF((Data!V341&gt;0),(Data!V341*62.005/14.0067),-9999.9)</f>
        <v>-9999.9</v>
      </c>
      <c r="Y341" s="243" t="str">
        <f>IF(ISTEXT(Data!W341),Data!W341,"")</f>
        <v>M1</v>
      </c>
      <c r="Z341" s="278">
        <f>IF(ISNUMBER(Data!T341),Data!T341,-9999.9)</f>
        <v>-9999.9</v>
      </c>
      <c r="AA341" s="242" t="str">
        <f>IF(ISTEXT(Data!U341),Data!U341,"")</f>
        <v>M1</v>
      </c>
      <c r="AB341" s="277">
        <f>IF(ISNUMBER(Data!AH341),Data!AH341,-9999.9)</f>
        <v>-9999.9</v>
      </c>
      <c r="AC341" s="243" t="str">
        <f>IF(ISTEXT(Data!AI341),Data!AI341,"")</f>
        <v>M1</v>
      </c>
      <c r="AD341" s="278">
        <f>IF(ISNUMBER(Data!AD341),Data!AD341,-9999.9)</f>
        <v>-9999.9</v>
      </c>
      <c r="AE341" s="242" t="str">
        <f>IF(ISTEXT(Data!AE341),Data!AE341,"")</f>
        <v>M1</v>
      </c>
      <c r="AF341" s="277">
        <f>IF(ISNUMBER(Data!AF341),Data!AF341,-9999.9)</f>
        <v>-9999.9</v>
      </c>
      <c r="AG341" s="243" t="str">
        <f>IF(ISTEXT(Data!AG341),Data!AG341,"")</f>
        <v>M1</v>
      </c>
      <c r="AH341" s="278">
        <f>IF(ISNUMBER(Data!Z341),Data!Z341,-9999.9)</f>
        <v>-9999.9</v>
      </c>
      <c r="AI341" s="242" t="str">
        <f>IF(ISTEXT(Data!AA341),Data!AA341,"")</f>
        <v>M1</v>
      </c>
      <c r="AJ341" s="277">
        <v>-9999.9</v>
      </c>
      <c r="AK341" s="261" t="s">
        <v>117</v>
      </c>
      <c r="AL341" s="267" t="str">
        <f>IF(ISTEXT(Data!AJ341),Data!AJ341,"")</f>
        <v/>
      </c>
      <c r="AM341" s="267" t="str">
        <f>IF(ISTEXT(Data!AK341),Data!AK341,"")</f>
        <v/>
      </c>
      <c r="AN341" s="267" t="str">
        <f>IF(ISTEXT(Data!AL341),Data!AL341,"")</f>
        <v/>
      </c>
      <c r="AO341" s="267" t="str">
        <f>IF(ISTEXT(Data!AM341),Data!AM341,"")</f>
        <v/>
      </c>
      <c r="AP341" s="267" t="str">
        <f>IF(ISTEXT(Data!AN341),Data!AN341,"")</f>
        <v/>
      </c>
      <c r="AQ341" s="267" t="str">
        <f>IF(ISTEXT(Data!AO341),Data!AO341,"")</f>
        <v/>
      </c>
    </row>
    <row r="342" spans="1:43" x14ac:dyDescent="0.2">
      <c r="A342" s="120" t="str">
        <f>IF(ISTEXT(Data!A342),Data!A342,"")</f>
        <v/>
      </c>
      <c r="B342" s="250">
        <f>IF(ISREF(Data!B342),Data!B342,"")</f>
        <v>35350</v>
      </c>
      <c r="C342" s="244">
        <v>0.27083333333333298</v>
      </c>
      <c r="D342" s="250">
        <f>IF(ISREF(Data!D342),Data!D342,"")</f>
        <v>35351</v>
      </c>
      <c r="E342" s="244">
        <v>0.27083333333333298</v>
      </c>
      <c r="F342" s="245" t="str">
        <f>IF(ISTEXT(Data!G342),Data!G342,"")</f>
        <v>No Precipitation Occurred</v>
      </c>
      <c r="G342" s="247" t="str">
        <f>IF(ISTEXT(Data!H342),Data!H342,"")</f>
        <v/>
      </c>
      <c r="H342" s="246" t="str">
        <f>IF(ISTEXT(Data!I342),Data!I342,"")</f>
        <v/>
      </c>
      <c r="I342" s="248" t="str">
        <f>IF(ISTEXT(Data!J342),Data!J342,"")</f>
        <v/>
      </c>
      <c r="J342" s="273">
        <f>IF(ISNUMBER(Data!K342),Data!K342,-9999.9)</f>
        <v>-9999.9</v>
      </c>
      <c r="K342" s="242" t="str">
        <f>IF(ISTEXT(Data!L342),Data!L342,"")</f>
        <v>M1</v>
      </c>
      <c r="L342" s="285">
        <f>IF(ISNUMBER(Data!N342),Data!N342,-9999.9)</f>
        <v>-9999.9</v>
      </c>
      <c r="M342" s="243" t="str">
        <f>IF(ISTEXT(Data!O342),Data!O342,"")</f>
        <v>M1</v>
      </c>
      <c r="N342" s="278">
        <f>IF(ISNUMBER(Data!P342),Data!P342,-9999.9)</f>
        <v>-9999.9</v>
      </c>
      <c r="O342" s="242" t="str">
        <f>IF(ISTEXT(Data!Q342),Data!Q342,"")</f>
        <v>M1</v>
      </c>
      <c r="P342" s="277">
        <f>IF(ISNUMBER(Data!R342),Data!R342,-9999.9)</f>
        <v>-9999.9</v>
      </c>
      <c r="Q342" s="243" t="str">
        <f>IF(ISTEXT(Data!S342),Data!S342,"")</f>
        <v>M1</v>
      </c>
      <c r="R342" s="278">
        <v>-9999.9</v>
      </c>
      <c r="S342" s="262" t="s">
        <v>117</v>
      </c>
      <c r="T342" s="277">
        <f>IF((Data!X342&gt;0),Data!X342*96.062/32.064,-9999.9)</f>
        <v>-9999.9</v>
      </c>
      <c r="U342" s="243" t="str">
        <f>IF(ISTEXT(Data!Y342),Data!Y342,"")</f>
        <v>M1</v>
      </c>
      <c r="V342" s="277">
        <f>IF((Data!AB342&gt;T783),Data!AB342*18.039/14.0067,-9999.9)</f>
        <v>-9999.9</v>
      </c>
      <c r="W342" s="242" t="str">
        <f>IF(ISTEXT(Data!AC342),Data!AC342,"")</f>
        <v>M1</v>
      </c>
      <c r="X342" s="277">
        <f>IF((Data!V342&gt;0),(Data!V342*62.005/14.0067),-9999.9)</f>
        <v>-9999.9</v>
      </c>
      <c r="Y342" s="243" t="str">
        <f>IF(ISTEXT(Data!W342),Data!W342,"")</f>
        <v>M1</v>
      </c>
      <c r="Z342" s="278">
        <f>IF(ISNUMBER(Data!T342),Data!T342,-9999.9)</f>
        <v>-9999.9</v>
      </c>
      <c r="AA342" s="242" t="str">
        <f>IF(ISTEXT(Data!U342),Data!U342,"")</f>
        <v>M1</v>
      </c>
      <c r="AB342" s="277">
        <f>IF(ISNUMBER(Data!AH342),Data!AH342,-9999.9)</f>
        <v>-9999.9</v>
      </c>
      <c r="AC342" s="243" t="str">
        <f>IF(ISTEXT(Data!AI342),Data!AI342,"")</f>
        <v>M1</v>
      </c>
      <c r="AD342" s="278">
        <f>IF(ISNUMBER(Data!AD342),Data!AD342,-9999.9)</f>
        <v>-9999.9</v>
      </c>
      <c r="AE342" s="242" t="str">
        <f>IF(ISTEXT(Data!AE342),Data!AE342,"")</f>
        <v>M1</v>
      </c>
      <c r="AF342" s="277">
        <f>IF(ISNUMBER(Data!AF342),Data!AF342,-9999.9)</f>
        <v>-9999.9</v>
      </c>
      <c r="AG342" s="243" t="str">
        <f>IF(ISTEXT(Data!AG342),Data!AG342,"")</f>
        <v>M1</v>
      </c>
      <c r="AH342" s="278">
        <f>IF(ISNUMBER(Data!Z342),Data!Z342,-9999.9)</f>
        <v>-9999.9</v>
      </c>
      <c r="AI342" s="242" t="str">
        <f>IF(ISTEXT(Data!AA342),Data!AA342,"")</f>
        <v>M1</v>
      </c>
      <c r="AJ342" s="277">
        <v>-9999.9</v>
      </c>
      <c r="AK342" s="261" t="s">
        <v>117</v>
      </c>
      <c r="AL342" s="267" t="str">
        <f>IF(ISTEXT(Data!AJ342),Data!AJ342,"")</f>
        <v/>
      </c>
      <c r="AM342" s="267" t="str">
        <f>IF(ISTEXT(Data!AK342),Data!AK342,"")</f>
        <v/>
      </c>
      <c r="AN342" s="267" t="str">
        <f>IF(ISTEXT(Data!AL342),Data!AL342,"")</f>
        <v/>
      </c>
      <c r="AO342" s="267" t="str">
        <f>IF(ISTEXT(Data!AM342),Data!AM342,"")</f>
        <v/>
      </c>
      <c r="AP342" s="267" t="str">
        <f>IF(ISTEXT(Data!AN342),Data!AN342,"")</f>
        <v/>
      </c>
      <c r="AQ342" s="267" t="str">
        <f>IF(ISTEXT(Data!AO342),Data!AO342,"")</f>
        <v/>
      </c>
    </row>
    <row r="343" spans="1:43" x14ac:dyDescent="0.2">
      <c r="A343" s="120" t="str">
        <f>IF(ISTEXT(Data!A343),Data!A343,"")</f>
        <v/>
      </c>
      <c r="B343" s="250">
        <f>IF(ISREF(Data!B343),Data!B343,"")</f>
        <v>35351</v>
      </c>
      <c r="C343" s="244">
        <v>0.27083333333333298</v>
      </c>
      <c r="D343" s="250">
        <f>IF(ISREF(Data!D343),Data!D343,"")</f>
        <v>35352</v>
      </c>
      <c r="E343" s="244">
        <v>0.27083333333333298</v>
      </c>
      <c r="F343" s="245" t="str">
        <f>IF(ISTEXT(Data!G343),Data!G343,"")</f>
        <v>No Precipitation Occurred</v>
      </c>
      <c r="G343" s="247" t="str">
        <f>IF(ISTEXT(Data!H343),Data!H343,"")</f>
        <v/>
      </c>
      <c r="H343" s="246" t="str">
        <f>IF(ISTEXT(Data!I343),Data!I343,"")</f>
        <v/>
      </c>
      <c r="I343" s="248" t="str">
        <f>IF(ISTEXT(Data!J343),Data!J343,"")</f>
        <v/>
      </c>
      <c r="J343" s="273">
        <f>IF(ISNUMBER(Data!K343),Data!K343,-9999.9)</f>
        <v>-9999.9</v>
      </c>
      <c r="K343" s="242" t="str">
        <f>IF(ISTEXT(Data!L343),Data!L343,"")</f>
        <v>M1</v>
      </c>
      <c r="L343" s="285">
        <f>IF(ISNUMBER(Data!N343),Data!N343,-9999.9)</f>
        <v>-9999.9</v>
      </c>
      <c r="M343" s="243" t="str">
        <f>IF(ISTEXT(Data!O343),Data!O343,"")</f>
        <v>M1</v>
      </c>
      <c r="N343" s="278">
        <f>IF(ISNUMBER(Data!P343),Data!P343,-9999.9)</f>
        <v>-9999.9</v>
      </c>
      <c r="O343" s="242" t="str">
        <f>IF(ISTEXT(Data!Q343),Data!Q343,"")</f>
        <v>M1</v>
      </c>
      <c r="P343" s="277">
        <f>IF(ISNUMBER(Data!R343),Data!R343,-9999.9)</f>
        <v>-9999.9</v>
      </c>
      <c r="Q343" s="243" t="str">
        <f>IF(ISTEXT(Data!S343),Data!S343,"")</f>
        <v>M1</v>
      </c>
      <c r="R343" s="278">
        <v>-9999.9</v>
      </c>
      <c r="S343" s="262" t="s">
        <v>117</v>
      </c>
      <c r="T343" s="277">
        <f>IF((Data!X343&gt;0),Data!X343*96.062/32.064,-9999.9)</f>
        <v>-9999.9</v>
      </c>
      <c r="U343" s="243" t="str">
        <f>IF(ISTEXT(Data!Y343),Data!Y343,"")</f>
        <v>M1</v>
      </c>
      <c r="V343" s="277">
        <f>IF((Data!AB343&gt;T784),Data!AB343*18.039/14.0067,-9999.9)</f>
        <v>-9999.9</v>
      </c>
      <c r="W343" s="242" t="str">
        <f>IF(ISTEXT(Data!AC343),Data!AC343,"")</f>
        <v>M1</v>
      </c>
      <c r="X343" s="277">
        <f>IF((Data!V343&gt;0),(Data!V343*62.005/14.0067),-9999.9)</f>
        <v>-9999.9</v>
      </c>
      <c r="Y343" s="243" t="str">
        <f>IF(ISTEXT(Data!W343),Data!W343,"")</f>
        <v>M1</v>
      </c>
      <c r="Z343" s="278">
        <f>IF(ISNUMBER(Data!T343),Data!T343,-9999.9)</f>
        <v>-9999.9</v>
      </c>
      <c r="AA343" s="242" t="str">
        <f>IF(ISTEXT(Data!U343),Data!U343,"")</f>
        <v>M1</v>
      </c>
      <c r="AB343" s="277">
        <f>IF(ISNUMBER(Data!AH343),Data!AH343,-9999.9)</f>
        <v>-9999.9</v>
      </c>
      <c r="AC343" s="243" t="str">
        <f>IF(ISTEXT(Data!AI343),Data!AI343,"")</f>
        <v>M1</v>
      </c>
      <c r="AD343" s="278">
        <f>IF(ISNUMBER(Data!AD343),Data!AD343,-9999.9)</f>
        <v>-9999.9</v>
      </c>
      <c r="AE343" s="242" t="str">
        <f>IF(ISTEXT(Data!AE343),Data!AE343,"")</f>
        <v>M1</v>
      </c>
      <c r="AF343" s="277">
        <f>IF(ISNUMBER(Data!AF343),Data!AF343,-9999.9)</f>
        <v>-9999.9</v>
      </c>
      <c r="AG343" s="243" t="str">
        <f>IF(ISTEXT(Data!AG343),Data!AG343,"")</f>
        <v>M1</v>
      </c>
      <c r="AH343" s="278">
        <f>IF(ISNUMBER(Data!Z343),Data!Z343,-9999.9)</f>
        <v>-9999.9</v>
      </c>
      <c r="AI343" s="242" t="str">
        <f>IF(ISTEXT(Data!AA343),Data!AA343,"")</f>
        <v>M1</v>
      </c>
      <c r="AJ343" s="277">
        <v>-9999.9</v>
      </c>
      <c r="AK343" s="261" t="s">
        <v>117</v>
      </c>
      <c r="AL343" s="267" t="str">
        <f>IF(ISTEXT(Data!AJ343),Data!AJ343,"")</f>
        <v/>
      </c>
      <c r="AM343" s="267" t="str">
        <f>IF(ISTEXT(Data!AK343),Data!AK343,"")</f>
        <v/>
      </c>
      <c r="AN343" s="267" t="str">
        <f>IF(ISTEXT(Data!AL343),Data!AL343,"")</f>
        <v/>
      </c>
      <c r="AO343" s="267" t="str">
        <f>IF(ISTEXT(Data!AM343),Data!AM343,"")</f>
        <v/>
      </c>
      <c r="AP343" s="267" t="str">
        <f>IF(ISTEXT(Data!AN343),Data!AN343,"")</f>
        <v/>
      </c>
      <c r="AQ343" s="267" t="str">
        <f>IF(ISTEXT(Data!AO343),Data!AO343,"")</f>
        <v/>
      </c>
    </row>
    <row r="344" spans="1:43" x14ac:dyDescent="0.2">
      <c r="A344" s="120" t="str">
        <f>IF(ISTEXT(Data!A344),Data!A344,"")</f>
        <v/>
      </c>
      <c r="B344" s="250">
        <f>IF(ISREF(Data!B344),Data!B344,"")</f>
        <v>35352</v>
      </c>
      <c r="C344" s="244">
        <v>0.27083333333333298</v>
      </c>
      <c r="D344" s="250">
        <f>IF(ISREF(Data!D344),Data!D344,"")</f>
        <v>35353</v>
      </c>
      <c r="E344" s="244">
        <v>0.27083333333333298</v>
      </c>
      <c r="F344" s="245" t="str">
        <f>IF(ISTEXT(Data!G344),Data!G344,"")</f>
        <v>No Precipitation Occurred</v>
      </c>
      <c r="G344" s="247" t="str">
        <f>IF(ISTEXT(Data!H344),Data!H344,"")</f>
        <v/>
      </c>
      <c r="H344" s="246" t="str">
        <f>IF(ISTEXT(Data!I344),Data!I344,"")</f>
        <v/>
      </c>
      <c r="I344" s="248" t="str">
        <f>IF(ISTEXT(Data!J344),Data!J344,"")</f>
        <v/>
      </c>
      <c r="J344" s="273">
        <f>IF(ISNUMBER(Data!K344),Data!K344,-9999.9)</f>
        <v>-9999.9</v>
      </c>
      <c r="K344" s="242" t="str">
        <f>IF(ISTEXT(Data!L344),Data!L344,"")</f>
        <v>M1</v>
      </c>
      <c r="L344" s="285">
        <f>IF(ISNUMBER(Data!N344),Data!N344,-9999.9)</f>
        <v>-9999.9</v>
      </c>
      <c r="M344" s="243" t="str">
        <f>IF(ISTEXT(Data!O344),Data!O344,"")</f>
        <v>M1</v>
      </c>
      <c r="N344" s="278">
        <f>IF(ISNUMBER(Data!P344),Data!P344,-9999.9)</f>
        <v>-9999.9</v>
      </c>
      <c r="O344" s="242" t="str">
        <f>IF(ISTEXT(Data!Q344),Data!Q344,"")</f>
        <v>M1</v>
      </c>
      <c r="P344" s="277">
        <f>IF(ISNUMBER(Data!R344),Data!R344,-9999.9)</f>
        <v>-9999.9</v>
      </c>
      <c r="Q344" s="243" t="str">
        <f>IF(ISTEXT(Data!S344),Data!S344,"")</f>
        <v>M1</v>
      </c>
      <c r="R344" s="278">
        <v>-9999.9</v>
      </c>
      <c r="S344" s="262" t="s">
        <v>117</v>
      </c>
      <c r="T344" s="277">
        <f>IF((Data!X344&gt;0),Data!X344*96.062/32.064,-9999.9)</f>
        <v>-9999.9</v>
      </c>
      <c r="U344" s="243" t="str">
        <f>IF(ISTEXT(Data!Y344),Data!Y344,"")</f>
        <v>M1</v>
      </c>
      <c r="V344" s="277">
        <f>IF((Data!AB344&gt;T785),Data!AB344*18.039/14.0067,-9999.9)</f>
        <v>-9999.9</v>
      </c>
      <c r="W344" s="242" t="str">
        <f>IF(ISTEXT(Data!AC344),Data!AC344,"")</f>
        <v>M1</v>
      </c>
      <c r="X344" s="277">
        <f>IF((Data!V344&gt;0),(Data!V344*62.005/14.0067),-9999.9)</f>
        <v>-9999.9</v>
      </c>
      <c r="Y344" s="243" t="str">
        <f>IF(ISTEXT(Data!W344),Data!W344,"")</f>
        <v>M1</v>
      </c>
      <c r="Z344" s="278">
        <f>IF(ISNUMBER(Data!T344),Data!T344,-9999.9)</f>
        <v>-9999.9</v>
      </c>
      <c r="AA344" s="242" t="str">
        <f>IF(ISTEXT(Data!U344),Data!U344,"")</f>
        <v>M1</v>
      </c>
      <c r="AB344" s="277">
        <f>IF(ISNUMBER(Data!AH344),Data!AH344,-9999.9)</f>
        <v>-9999.9</v>
      </c>
      <c r="AC344" s="243" t="str">
        <f>IF(ISTEXT(Data!AI344),Data!AI344,"")</f>
        <v>M1</v>
      </c>
      <c r="AD344" s="278">
        <f>IF(ISNUMBER(Data!AD344),Data!AD344,-9999.9)</f>
        <v>-9999.9</v>
      </c>
      <c r="AE344" s="242" t="str">
        <f>IF(ISTEXT(Data!AE344),Data!AE344,"")</f>
        <v>M1</v>
      </c>
      <c r="AF344" s="277">
        <f>IF(ISNUMBER(Data!AF344),Data!AF344,-9999.9)</f>
        <v>-9999.9</v>
      </c>
      <c r="AG344" s="243" t="str">
        <f>IF(ISTEXT(Data!AG344),Data!AG344,"")</f>
        <v>M1</v>
      </c>
      <c r="AH344" s="278">
        <f>IF(ISNUMBER(Data!Z344),Data!Z344,-9999.9)</f>
        <v>-9999.9</v>
      </c>
      <c r="AI344" s="242" t="str">
        <f>IF(ISTEXT(Data!AA344),Data!AA344,"")</f>
        <v>M1</v>
      </c>
      <c r="AJ344" s="277">
        <v>-9999.9</v>
      </c>
      <c r="AK344" s="261" t="s">
        <v>117</v>
      </c>
      <c r="AL344" s="267" t="str">
        <f>IF(ISTEXT(Data!AJ344),Data!AJ344,"")</f>
        <v/>
      </c>
      <c r="AM344" s="267" t="str">
        <f>IF(ISTEXT(Data!AK344),Data!AK344,"")</f>
        <v/>
      </c>
      <c r="AN344" s="267" t="str">
        <f>IF(ISTEXT(Data!AL344),Data!AL344,"")</f>
        <v/>
      </c>
      <c r="AO344" s="267" t="str">
        <f>IF(ISTEXT(Data!AM344),Data!AM344,"")</f>
        <v/>
      </c>
      <c r="AP344" s="267" t="str">
        <f>IF(ISTEXT(Data!AN344),Data!AN344,"")</f>
        <v/>
      </c>
      <c r="AQ344" s="267" t="str">
        <f>IF(ISTEXT(Data!AO344),Data!AO344,"")</f>
        <v/>
      </c>
    </row>
    <row r="345" spans="1:43" x14ac:dyDescent="0.2">
      <c r="A345" s="120" t="str">
        <f>IF(ISTEXT(Data!A345),Data!A345,"")</f>
        <v>DEU96121</v>
      </c>
      <c r="B345" s="250">
        <f>IF(ISREF(Data!B345),Data!B345,"")</f>
        <v>35353</v>
      </c>
      <c r="C345" s="244">
        <v>0.27083333333333298</v>
      </c>
      <c r="D345" s="250">
        <f>IF(ISREF(Data!D345),Data!D345,"")</f>
        <v>35354</v>
      </c>
      <c r="E345" s="244">
        <v>0.27083333333333298</v>
      </c>
      <c r="F345" s="245" t="str">
        <f>IF(ISTEXT(Data!G345),Data!G345,"")</f>
        <v>Rain</v>
      </c>
      <c r="G345" s="247" t="str">
        <f>IF(ISTEXT(Data!H345),Data!H345,"")</f>
        <v>Clean and Clear</v>
      </c>
      <c r="H345" s="246" t="str">
        <f>IF(ISTEXT(Data!I345),Data!I345,"")</f>
        <v/>
      </c>
      <c r="I345" s="248" t="str">
        <f>IF(ISTEXT(Data!J345),Data!J345,"")</f>
        <v/>
      </c>
      <c r="J345" s="273">
        <f>IF(ISNUMBER(Data!K345),Data!K345,-9999.9)</f>
        <v>2.5</v>
      </c>
      <c r="K345" s="242" t="str">
        <f>IF(ISTEXT(Data!L345),Data!L345,"")</f>
        <v>V0</v>
      </c>
      <c r="L345" s="285">
        <f>IF(ISNUMBER(Data!N345),Data!N345,-9999.9)</f>
        <v>2.4402999999999997</v>
      </c>
      <c r="M345" s="243" t="str">
        <f>IF(ISTEXT(Data!O345),Data!O345,"")</f>
        <v>V0</v>
      </c>
      <c r="N345" s="278">
        <f>IF(ISNUMBER(Data!P345),Data!P345,-9999.9)</f>
        <v>5.2</v>
      </c>
      <c r="O345" s="242" t="str">
        <f>IF(ISTEXT(Data!Q345),Data!Q345,"")</f>
        <v>V0</v>
      </c>
      <c r="P345" s="277">
        <f>IF(ISNUMBER(Data!R345),Data!R345,-9999.9)</f>
        <v>24.6</v>
      </c>
      <c r="Q345" s="243" t="str">
        <f>IF(ISTEXT(Data!S345),Data!S345,"")</f>
        <v>V0</v>
      </c>
      <c r="R345" s="278">
        <v>-9999.9</v>
      </c>
      <c r="S345" s="262" t="s">
        <v>117</v>
      </c>
      <c r="T345" s="277">
        <f>IF((Data!X345&gt;0),Data!X345*96.062/32.064,-9999.9)</f>
        <v>3.2609999999999997</v>
      </c>
      <c r="U345" s="243" t="str">
        <f>IF(ISTEXT(Data!Y345),Data!Y345,"")</f>
        <v>V0</v>
      </c>
      <c r="V345" s="277">
        <f>IF((Data!AB345&gt;T786),Data!AB345*18.039/14.0067,-9999.9)</f>
        <v>2.4619999999999997</v>
      </c>
      <c r="W345" s="242" t="str">
        <f>IF(ISTEXT(Data!AC345),Data!AC345,"")</f>
        <v>V0</v>
      </c>
      <c r="X345" s="277">
        <f>IF((Data!V345&gt;0),(Data!V345*62.005/14.0067),-9999.9)</f>
        <v>4.7309999999999999</v>
      </c>
      <c r="Y345" s="243" t="str">
        <f>IF(ISTEXT(Data!W345),Data!W345,"")</f>
        <v>V0</v>
      </c>
      <c r="Z345" s="278">
        <f>IF(ISNUMBER(Data!T345),Data!T345,-9999.9)</f>
        <v>9.1999999999999998E-2</v>
      </c>
      <c r="AA345" s="242" t="str">
        <f>IF(ISTEXT(Data!U345),Data!U345,"")</f>
        <v>V0</v>
      </c>
      <c r="AB345" s="277">
        <f>IF(ISNUMBER(Data!AH345),Data!AH345,-9999.9)</f>
        <v>0.34899999999999998</v>
      </c>
      <c r="AC345" s="243" t="str">
        <f>IF(ISTEXT(Data!AI345),Data!AI345,"")</f>
        <v>V0</v>
      </c>
      <c r="AD345" s="278">
        <f>IF(ISNUMBER(Data!AD345),Data!AD345,-9999.9)</f>
        <v>0.17</v>
      </c>
      <c r="AE345" s="242" t="str">
        <f>IF(ISTEXT(Data!AE345),Data!AE345,"")</f>
        <v>V0</v>
      </c>
      <c r="AF345" s="277">
        <f>IF(ISNUMBER(Data!AF345),Data!AF345,-9999.9)</f>
        <v>4.1000000000000002E-2</v>
      </c>
      <c r="AG345" s="243" t="str">
        <f>IF(ISTEXT(Data!AG345),Data!AG345,"")</f>
        <v>V0</v>
      </c>
      <c r="AH345" s="278">
        <f>IF(ISNUMBER(Data!Z345),Data!Z345,-9999.9)</f>
        <v>3.4000000000000002E-2</v>
      </c>
      <c r="AI345" s="242" t="str">
        <f>IF(ISTEXT(Data!AA345),Data!AA345,"")</f>
        <v>V0</v>
      </c>
      <c r="AJ345" s="277">
        <v>-9999.9</v>
      </c>
      <c r="AK345" s="261" t="s">
        <v>117</v>
      </c>
      <c r="AL345" s="267" t="str">
        <f>IF(ISTEXT(Data!AJ345),Data!AJ345,"")</f>
        <v/>
      </c>
      <c r="AM345" s="267" t="str">
        <f>IF(ISTEXT(Data!AK345),Data!AK345,"")</f>
        <v/>
      </c>
      <c r="AN345" s="267" t="str">
        <f>IF(ISTEXT(Data!AL345),Data!AL345,"")</f>
        <v/>
      </c>
      <c r="AO345" s="267" t="str">
        <f>IF(ISTEXT(Data!AM345),Data!AM345,"")</f>
        <v/>
      </c>
      <c r="AP345" s="267" t="str">
        <f>IF(ISTEXT(Data!AN345),Data!AN345,"")</f>
        <v/>
      </c>
      <c r="AQ345" s="267" t="str">
        <f>IF(ISTEXT(Data!AO345),Data!AO345,"")</f>
        <v/>
      </c>
    </row>
    <row r="346" spans="1:43" x14ac:dyDescent="0.2">
      <c r="A346" s="120" t="str">
        <f>IF(ISTEXT(Data!A346),Data!A346,"")</f>
        <v>DEU96122</v>
      </c>
      <c r="B346" s="250">
        <f>IF(ISREF(Data!B346),Data!B346,"")</f>
        <v>35354</v>
      </c>
      <c r="C346" s="244">
        <v>0.27083333333333298</v>
      </c>
      <c r="D346" s="250">
        <f>IF(ISREF(Data!D346),Data!D346,"")</f>
        <v>35355</v>
      </c>
      <c r="E346" s="244">
        <v>0.27083333333333298</v>
      </c>
      <c r="F346" s="245" t="str">
        <f>IF(ISTEXT(Data!G346),Data!G346,"")</f>
        <v>Rain</v>
      </c>
      <c r="G346" s="247" t="str">
        <f>IF(ISTEXT(Data!H346),Data!H346,"")</f>
        <v>Clean and Clear</v>
      </c>
      <c r="H346" s="246" t="str">
        <f>IF(ISTEXT(Data!I346),Data!I346,"")</f>
        <v/>
      </c>
      <c r="I346" s="248" t="str">
        <f>IF(ISTEXT(Data!J346),Data!J346,"")</f>
        <v/>
      </c>
      <c r="J346" s="273">
        <f>IF(ISNUMBER(Data!K346),Data!K346,-9999.9)</f>
        <v>7.9</v>
      </c>
      <c r="K346" s="242" t="str">
        <f>IF(ISTEXT(Data!L346),Data!L346,"")</f>
        <v>V0</v>
      </c>
      <c r="L346" s="285">
        <f>IF(ISNUMBER(Data!N346),Data!N346,-9999.9)</f>
        <v>7.1484000000000005</v>
      </c>
      <c r="M346" s="243" t="str">
        <f>IF(ISTEXT(Data!O346),Data!O346,"")</f>
        <v>V0</v>
      </c>
      <c r="N346" s="278">
        <f>IF(ISNUMBER(Data!P346),Data!P346,-9999.9)</f>
        <v>4.4400000000000004</v>
      </c>
      <c r="O346" s="242" t="str">
        <f>IF(ISTEXT(Data!Q346),Data!Q346,"")</f>
        <v>V0</v>
      </c>
      <c r="P346" s="277">
        <f>IF(ISNUMBER(Data!R346),Data!R346,-9999.9)</f>
        <v>22.7</v>
      </c>
      <c r="Q346" s="243" t="str">
        <f>IF(ISTEXT(Data!S346),Data!S346,"")</f>
        <v>V0</v>
      </c>
      <c r="R346" s="278">
        <v>-9999.9</v>
      </c>
      <c r="S346" s="262" t="s">
        <v>117</v>
      </c>
      <c r="T346" s="277">
        <f>IF((Data!X346&gt;0),Data!X346*96.062/32.064,-9999.9)</f>
        <v>0.91700000000000004</v>
      </c>
      <c r="U346" s="243" t="str">
        <f>IF(ISTEXT(Data!Y346),Data!Y346,"")</f>
        <v>V0</v>
      </c>
      <c r="V346" s="277">
        <f>IF((Data!AB346&gt;T787),Data!AB346*18.039/14.0067,-9999.9)</f>
        <v>0.74399999999999988</v>
      </c>
      <c r="W346" s="242" t="str">
        <f>IF(ISTEXT(Data!AC346),Data!AC346,"")</f>
        <v>V0</v>
      </c>
      <c r="X346" s="277">
        <f>IF((Data!V346&gt;0),(Data!V346*62.005/14.0067),-9999.9)</f>
        <v>3.9489999999999994</v>
      </c>
      <c r="Y346" s="243" t="str">
        <f>IF(ISTEXT(Data!W346),Data!W346,"")</f>
        <v>V0</v>
      </c>
      <c r="Z346" s="278">
        <f>IF(ISNUMBER(Data!T346),Data!T346,-9999.9)</f>
        <v>6.2E-2</v>
      </c>
      <c r="AA346" s="242" t="str">
        <f>IF(ISTEXT(Data!U346),Data!U346,"")</f>
        <v>V0</v>
      </c>
      <c r="AB346" s="277">
        <f>IF(ISNUMBER(Data!AH346),Data!AH346,-9999.9)</f>
        <v>0.113</v>
      </c>
      <c r="AC346" s="243" t="str">
        <f>IF(ISTEXT(Data!AI346),Data!AI346,"")</f>
        <v>V0</v>
      </c>
      <c r="AD346" s="278">
        <f>IF(ISNUMBER(Data!AD346),Data!AD346,-9999.9)</f>
        <v>4.1000000000000002E-2</v>
      </c>
      <c r="AE346" s="242" t="str">
        <f>IF(ISTEXT(Data!AE346),Data!AE346,"")</f>
        <v>V0</v>
      </c>
      <c r="AF346" s="277">
        <f>IF(ISNUMBER(Data!AF346),Data!AF346,-9999.9)</f>
        <v>1.6E-2</v>
      </c>
      <c r="AG346" s="243" t="str">
        <f>IF(ISTEXT(Data!AG346),Data!AG346,"")</f>
        <v>V0</v>
      </c>
      <c r="AH346" s="278">
        <f>IF(ISNUMBER(Data!Z346),Data!Z346,-9999.9)</f>
        <v>1.4E-2</v>
      </c>
      <c r="AI346" s="242" t="str">
        <f>IF(ISTEXT(Data!AA346),Data!AA346,"")</f>
        <v>V0</v>
      </c>
      <c r="AJ346" s="277">
        <v>-9999.9</v>
      </c>
      <c r="AK346" s="261" t="s">
        <v>117</v>
      </c>
      <c r="AL346" s="267" t="str">
        <f>IF(ISTEXT(Data!AJ346),Data!AJ346,"")</f>
        <v/>
      </c>
      <c r="AM346" s="267" t="str">
        <f>IF(ISTEXT(Data!AK346),Data!AK346,"")</f>
        <v/>
      </c>
      <c r="AN346" s="267" t="str">
        <f>IF(ISTEXT(Data!AL346),Data!AL346,"")</f>
        <v/>
      </c>
      <c r="AO346" s="267" t="str">
        <f>IF(ISTEXT(Data!AM346),Data!AM346,"")</f>
        <v/>
      </c>
      <c r="AP346" s="267" t="str">
        <f>IF(ISTEXT(Data!AN346),Data!AN346,"")</f>
        <v/>
      </c>
      <c r="AQ346" s="267" t="str">
        <f>IF(ISTEXT(Data!AO346),Data!AO346,"")</f>
        <v/>
      </c>
    </row>
    <row r="347" spans="1:43" x14ac:dyDescent="0.2">
      <c r="A347" s="120" t="str">
        <f>IF(ISTEXT(Data!A347),Data!A347,"")</f>
        <v>DEU96123</v>
      </c>
      <c r="B347" s="250">
        <f>IF(ISREF(Data!B347),Data!B347,"")</f>
        <v>35355</v>
      </c>
      <c r="C347" s="244">
        <v>0.27083333333333298</v>
      </c>
      <c r="D347" s="250">
        <f>IF(ISREF(Data!D347),Data!D347,"")</f>
        <v>35356</v>
      </c>
      <c r="E347" s="244">
        <v>0.27083333333333298</v>
      </c>
      <c r="F347" s="245" t="str">
        <f>IF(ISTEXT(Data!G347),Data!G347,"")</f>
        <v>Rain</v>
      </c>
      <c r="G347" s="247" t="str">
        <f>IF(ISTEXT(Data!H347),Data!H347,"")</f>
        <v>Clean and Clear</v>
      </c>
      <c r="H347" s="246" t="str">
        <f>IF(ISTEXT(Data!I347),Data!I347,"")</f>
        <v/>
      </c>
      <c r="I347" s="248" t="str">
        <f>IF(ISTEXT(Data!J347),Data!J347,"")</f>
        <v/>
      </c>
      <c r="J347" s="273">
        <f>IF(ISNUMBER(Data!K347),Data!K347,-9999.9)</f>
        <v>5.6</v>
      </c>
      <c r="K347" s="242" t="str">
        <f>IF(ISTEXT(Data!L347),Data!L347,"")</f>
        <v>V0</v>
      </c>
      <c r="L347" s="285">
        <f>IF(ISNUMBER(Data!N347),Data!N347,-9999.9)</f>
        <v>3.7490000000000001</v>
      </c>
      <c r="M347" s="243" t="str">
        <f>IF(ISTEXT(Data!O347),Data!O347,"")</f>
        <v>V0</v>
      </c>
      <c r="N347" s="278">
        <f>IF(ISNUMBER(Data!P347),Data!P347,-9999.9)</f>
        <v>4.29</v>
      </c>
      <c r="O347" s="242" t="str">
        <f>IF(ISTEXT(Data!Q347),Data!Q347,"")</f>
        <v>V0</v>
      </c>
      <c r="P347" s="277">
        <f>IF(ISNUMBER(Data!R347),Data!R347,-9999.9)</f>
        <v>26.5</v>
      </c>
      <c r="Q347" s="243" t="str">
        <f>IF(ISTEXT(Data!S347),Data!S347,"")</f>
        <v>V0</v>
      </c>
      <c r="R347" s="278">
        <v>-9999.9</v>
      </c>
      <c r="S347" s="262" t="s">
        <v>117</v>
      </c>
      <c r="T347" s="277">
        <f>IF((Data!X347&gt;0),Data!X347*96.062/32.064,-9999.9)</f>
        <v>1.0469999999999999</v>
      </c>
      <c r="U347" s="243" t="str">
        <f>IF(ISTEXT(Data!Y347),Data!Y347,"")</f>
        <v>V0</v>
      </c>
      <c r="V347" s="277">
        <f>IF((Data!AB347&gt;T788),Data!AB347*18.039/14.0067,-9999.9)</f>
        <v>0.34700000000000003</v>
      </c>
      <c r="W347" s="242" t="str">
        <f>IF(ISTEXT(Data!AC347),Data!AC347,"")</f>
        <v>V0</v>
      </c>
      <c r="X347" s="277">
        <f>IF((Data!V347&gt;0),(Data!V347*62.005/14.0067),-9999.9)</f>
        <v>3.294</v>
      </c>
      <c r="Y347" s="243" t="str">
        <f>IF(ISTEXT(Data!W347),Data!W347,"")</f>
        <v>V0</v>
      </c>
      <c r="Z347" s="278">
        <f>IF(ISNUMBER(Data!T347),Data!T347,-9999.9)</f>
        <v>0.152</v>
      </c>
      <c r="AA347" s="242" t="str">
        <f>IF(ISTEXT(Data!U347),Data!U347,"")</f>
        <v>V0</v>
      </c>
      <c r="AB347" s="277">
        <f>IF(ISNUMBER(Data!AH347),Data!AH347,-9999.9)</f>
        <v>0.12</v>
      </c>
      <c r="AC347" s="243" t="str">
        <f>IF(ISTEXT(Data!AI347),Data!AI347,"")</f>
        <v>V0</v>
      </c>
      <c r="AD347" s="278">
        <f>IF(ISNUMBER(Data!AD347),Data!AD347,-9999.9)</f>
        <v>3.7999999999999999E-2</v>
      </c>
      <c r="AE347" s="242" t="str">
        <f>IF(ISTEXT(Data!AE347),Data!AE347,"")</f>
        <v>V0</v>
      </c>
      <c r="AF347" s="277">
        <f>IF(ISNUMBER(Data!AF347),Data!AF347,-9999.9)</f>
        <v>1.4999999999999999E-2</v>
      </c>
      <c r="AG347" s="243" t="str">
        <f>IF(ISTEXT(Data!AG347),Data!AG347,"")</f>
        <v>V0</v>
      </c>
      <c r="AH347" s="278">
        <f>IF(ISNUMBER(Data!Z347),Data!Z347,-9999.9)</f>
        <v>2.3E-2</v>
      </c>
      <c r="AI347" s="242" t="str">
        <f>IF(ISTEXT(Data!AA347),Data!AA347,"")</f>
        <v>V0</v>
      </c>
      <c r="AJ347" s="277">
        <v>-9999.9</v>
      </c>
      <c r="AK347" s="261" t="s">
        <v>117</v>
      </c>
      <c r="AL347" s="267" t="str">
        <f>IF(ISTEXT(Data!AJ347),Data!AJ347,"")</f>
        <v/>
      </c>
      <c r="AM347" s="267" t="str">
        <f>IF(ISTEXT(Data!AK347),Data!AK347,"")</f>
        <v/>
      </c>
      <c r="AN347" s="267" t="str">
        <f>IF(ISTEXT(Data!AL347),Data!AL347,"")</f>
        <v/>
      </c>
      <c r="AO347" s="267" t="str">
        <f>IF(ISTEXT(Data!AM347),Data!AM347,"")</f>
        <v/>
      </c>
      <c r="AP347" s="267" t="str">
        <f>IF(ISTEXT(Data!AN347),Data!AN347,"")</f>
        <v/>
      </c>
      <c r="AQ347" s="267" t="str">
        <f>IF(ISTEXT(Data!AO347),Data!AO347,"")</f>
        <v/>
      </c>
    </row>
    <row r="348" spans="1:43" x14ac:dyDescent="0.2">
      <c r="A348" s="120" t="str">
        <f>IF(ISTEXT(Data!A348),Data!A348,"")</f>
        <v>DEU96124</v>
      </c>
      <c r="B348" s="250">
        <f>IF(ISREF(Data!B348),Data!B348,"")</f>
        <v>35356</v>
      </c>
      <c r="C348" s="244">
        <v>0.27083333333333298</v>
      </c>
      <c r="D348" s="250">
        <f>IF(ISREF(Data!D348),Data!D348,"")</f>
        <v>35357</v>
      </c>
      <c r="E348" s="244">
        <v>0.27083333333333298</v>
      </c>
      <c r="F348" s="245" t="str">
        <f>IF(ISTEXT(Data!G348),Data!G348,"")</f>
        <v>Rain</v>
      </c>
      <c r="G348" s="247" t="str">
        <f>IF(ISTEXT(Data!H348),Data!H348,"")</f>
        <v>Clean and Clear</v>
      </c>
      <c r="H348" s="246" t="str">
        <f>IF(ISTEXT(Data!I348),Data!I348,"")</f>
        <v/>
      </c>
      <c r="I348" s="248" t="str">
        <f>IF(ISTEXT(Data!J348),Data!J348,"")</f>
        <v/>
      </c>
      <c r="J348" s="273">
        <f>IF(ISNUMBER(Data!K348),Data!K348,-9999.9)</f>
        <v>2.6</v>
      </c>
      <c r="K348" s="242" t="str">
        <f>IF(ISTEXT(Data!L348),Data!L348,"")</f>
        <v>V0</v>
      </c>
      <c r="L348" s="285">
        <f>IF(ISNUMBER(Data!N348),Data!N348,-9999.9)</f>
        <v>2.3736000000000002</v>
      </c>
      <c r="M348" s="243" t="str">
        <f>IF(ISTEXT(Data!O348),Data!O348,"")</f>
        <v>V0</v>
      </c>
      <c r="N348" s="278">
        <f>IF(ISNUMBER(Data!P348),Data!P348,-9999.9)</f>
        <v>4.8899999999999997</v>
      </c>
      <c r="O348" s="242" t="str">
        <f>IF(ISTEXT(Data!Q348),Data!Q348,"")</f>
        <v>V0</v>
      </c>
      <c r="P348" s="277">
        <f>IF(ISNUMBER(Data!R348),Data!R348,-9999.9)</f>
        <v>7.8</v>
      </c>
      <c r="Q348" s="243" t="str">
        <f>IF(ISTEXT(Data!S348),Data!S348,"")</f>
        <v>V0</v>
      </c>
      <c r="R348" s="278">
        <v>-9999.9</v>
      </c>
      <c r="S348" s="262" t="s">
        <v>117</v>
      </c>
      <c r="T348" s="277">
        <f>IF((Data!X348&gt;0),Data!X348*96.062/32.064,-9999.9)</f>
        <v>0.44700000000000001</v>
      </c>
      <c r="U348" s="243" t="str">
        <f>IF(ISTEXT(Data!Y348),Data!Y348,"")</f>
        <v>V0</v>
      </c>
      <c r="V348" s="277">
        <f>IF((Data!AB348&gt;T789),Data!AB348*18.039/14.0067,-9999.9)</f>
        <v>0.12</v>
      </c>
      <c r="W348" s="242" t="str">
        <f>IF(ISTEXT(Data!AC348),Data!AC348,"")</f>
        <v>V0</v>
      </c>
      <c r="X348" s="277">
        <f>IF((Data!V348&gt;0),(Data!V348*62.005/14.0067),-9999.9)</f>
        <v>0.82299999999999995</v>
      </c>
      <c r="Y348" s="243" t="str">
        <f>IF(ISTEXT(Data!W348),Data!W348,"")</f>
        <v>V0</v>
      </c>
      <c r="Z348" s="278">
        <f>IF(ISNUMBER(Data!T348),Data!T348,-9999.9)</f>
        <v>9.6000000000000002E-2</v>
      </c>
      <c r="AA348" s="242" t="str">
        <f>IF(ISTEXT(Data!U348),Data!U348,"")</f>
        <v>V0</v>
      </c>
      <c r="AB348" s="277">
        <f>IF(ISNUMBER(Data!AH348),Data!AH348,-9999.9)</f>
        <v>8.8999999999999996E-2</v>
      </c>
      <c r="AC348" s="243" t="str">
        <f>IF(ISTEXT(Data!AI348),Data!AI348,"")</f>
        <v>V0</v>
      </c>
      <c r="AD348" s="278">
        <f>IF(ISNUMBER(Data!AD348),Data!AD348,-9999.9)</f>
        <v>5.7000000000000002E-2</v>
      </c>
      <c r="AE348" s="242" t="str">
        <f>IF(ISTEXT(Data!AE348),Data!AE348,"")</f>
        <v>V0</v>
      </c>
      <c r="AF348" s="277">
        <f>IF(ISNUMBER(Data!AF348),Data!AF348,-9999.9)</f>
        <v>1.4E-2</v>
      </c>
      <c r="AG348" s="243" t="str">
        <f>IF(ISTEXT(Data!AG348),Data!AG348,"")</f>
        <v>V0</v>
      </c>
      <c r="AH348" s="278">
        <f>IF(ISNUMBER(Data!Z348),Data!Z348,-9999.9)</f>
        <v>4.3999999999999997E-2</v>
      </c>
      <c r="AI348" s="242" t="str">
        <f>IF(ISTEXT(Data!AA348),Data!AA348,"")</f>
        <v>V0</v>
      </c>
      <c r="AJ348" s="277">
        <v>-9999.9</v>
      </c>
      <c r="AK348" s="261" t="s">
        <v>117</v>
      </c>
      <c r="AL348" s="267" t="str">
        <f>IF(ISTEXT(Data!AJ348),Data!AJ348,"")</f>
        <v/>
      </c>
      <c r="AM348" s="267" t="str">
        <f>IF(ISTEXT(Data!AK348),Data!AK348,"")</f>
        <v/>
      </c>
      <c r="AN348" s="267" t="str">
        <f>IF(ISTEXT(Data!AL348),Data!AL348,"")</f>
        <v/>
      </c>
      <c r="AO348" s="267" t="str">
        <f>IF(ISTEXT(Data!AM348),Data!AM348,"")</f>
        <v/>
      </c>
      <c r="AP348" s="267" t="str">
        <f>IF(ISTEXT(Data!AN348),Data!AN348,"")</f>
        <v/>
      </c>
      <c r="AQ348" s="267" t="str">
        <f>IF(ISTEXT(Data!AO348),Data!AO348,"")</f>
        <v/>
      </c>
    </row>
    <row r="349" spans="1:43" x14ac:dyDescent="0.2">
      <c r="A349" s="120" t="str">
        <f>IF(ISTEXT(Data!A349),Data!A349,"")</f>
        <v>DEU96125</v>
      </c>
      <c r="B349" s="250">
        <f>IF(ISREF(Data!B349),Data!B349,"")</f>
        <v>35357</v>
      </c>
      <c r="C349" s="244">
        <v>0.27083333333333298</v>
      </c>
      <c r="D349" s="250">
        <f>IF(ISREF(Data!D349),Data!D349,"")</f>
        <v>35358</v>
      </c>
      <c r="E349" s="244">
        <v>0.27083333333333298</v>
      </c>
      <c r="F349" s="245" t="str">
        <f>IF(ISTEXT(Data!G349),Data!G349,"")</f>
        <v>Rain</v>
      </c>
      <c r="G349" s="247" t="str">
        <f>IF(ISTEXT(Data!H349),Data!H349,"")</f>
        <v>Clean and Clear</v>
      </c>
      <c r="H349" s="246" t="str">
        <f>IF(ISTEXT(Data!I349),Data!I349,"")</f>
        <v/>
      </c>
      <c r="I349" s="248" t="str">
        <f>IF(ISTEXT(Data!J349),Data!J349,"")</f>
        <v/>
      </c>
      <c r="J349" s="273">
        <f>IF(ISNUMBER(Data!K349),Data!K349,-9999.9)</f>
        <v>5.8</v>
      </c>
      <c r="K349" s="242" t="str">
        <f>IF(ISTEXT(Data!L349),Data!L349,"")</f>
        <v>V0</v>
      </c>
      <c r="L349" s="285">
        <f>IF(ISNUMBER(Data!N349),Data!N349,-9999.9)</f>
        <v>5.4809000000000001</v>
      </c>
      <c r="M349" s="243" t="str">
        <f>IF(ISTEXT(Data!O349),Data!O349,"")</f>
        <v>V0</v>
      </c>
      <c r="N349" s="278">
        <f>IF(ISNUMBER(Data!P349),Data!P349,-9999.9)</f>
        <v>5.17</v>
      </c>
      <c r="O349" s="242" t="str">
        <f>IF(ISTEXT(Data!Q349),Data!Q349,"")</f>
        <v>V0</v>
      </c>
      <c r="P349" s="277">
        <f>IF(ISNUMBER(Data!R349),Data!R349,-9999.9)</f>
        <v>5.9</v>
      </c>
      <c r="Q349" s="243" t="str">
        <f>IF(ISTEXT(Data!S349),Data!S349,"")</f>
        <v>V0</v>
      </c>
      <c r="R349" s="278">
        <v>-9999.9</v>
      </c>
      <c r="S349" s="262" t="s">
        <v>117</v>
      </c>
      <c r="T349" s="277">
        <f>IF((Data!X349&gt;0),Data!X349*96.062/32.064,-9999.9)</f>
        <v>0.29599999999999999</v>
      </c>
      <c r="U349" s="243" t="str">
        <f>IF(ISTEXT(Data!Y349),Data!Y349,"")</f>
        <v>V0</v>
      </c>
      <c r="V349" s="277">
        <f>IF((Data!AB349&gt;T790),Data!AB349*18.039/14.0067,-9999.9)</f>
        <v>0.17799999999999999</v>
      </c>
      <c r="W349" s="242" t="str">
        <f>IF(ISTEXT(Data!AC349),Data!AC349,"")</f>
        <v>V0</v>
      </c>
      <c r="X349" s="277">
        <f>IF((Data!V349&gt;0),(Data!V349*62.005/14.0067),-9999.9)</f>
        <v>0.62</v>
      </c>
      <c r="Y349" s="243" t="str">
        <f>IF(ISTEXT(Data!W349),Data!W349,"")</f>
        <v>V0</v>
      </c>
      <c r="Z349" s="278">
        <f>IF(ISNUMBER(Data!T349),Data!T349,-9999.9)</f>
        <v>0.29199999999999998</v>
      </c>
      <c r="AA349" s="242" t="str">
        <f>IF(ISTEXT(Data!U349),Data!U349,"")</f>
        <v>V0</v>
      </c>
      <c r="AB349" s="277">
        <f>IF(ISNUMBER(Data!AH349),Data!AH349,-9999.9)</f>
        <v>6.3E-2</v>
      </c>
      <c r="AC349" s="243" t="str">
        <f>IF(ISTEXT(Data!AI349),Data!AI349,"")</f>
        <v>V0</v>
      </c>
      <c r="AD349" s="278">
        <f>IF(ISNUMBER(Data!AD349),Data!AD349,-9999.9)</f>
        <v>4.3999999999999997E-2</v>
      </c>
      <c r="AE349" s="242" t="str">
        <f>IF(ISTEXT(Data!AE349),Data!AE349,"")</f>
        <v>V0</v>
      </c>
      <c r="AF349" s="277">
        <f>IF(ISNUMBER(Data!AF349),Data!AF349,-9999.9)</f>
        <v>2.3E-2</v>
      </c>
      <c r="AG349" s="243" t="str">
        <f>IF(ISTEXT(Data!AG349),Data!AG349,"")</f>
        <v>V0</v>
      </c>
      <c r="AH349" s="278">
        <f>IF(ISNUMBER(Data!Z349),Data!Z349,-9999.9)</f>
        <v>0.157</v>
      </c>
      <c r="AI349" s="242" t="str">
        <f>IF(ISTEXT(Data!AA349),Data!AA349,"")</f>
        <v>V0</v>
      </c>
      <c r="AJ349" s="277">
        <v>-9999.9</v>
      </c>
      <c r="AK349" s="261" t="s">
        <v>117</v>
      </c>
      <c r="AL349" s="267" t="str">
        <f>IF(ISTEXT(Data!AJ349),Data!AJ349,"")</f>
        <v/>
      </c>
      <c r="AM349" s="267" t="str">
        <f>IF(ISTEXT(Data!AK349),Data!AK349,"")</f>
        <v/>
      </c>
      <c r="AN349" s="267" t="str">
        <f>IF(ISTEXT(Data!AL349),Data!AL349,"")</f>
        <v/>
      </c>
      <c r="AO349" s="267" t="str">
        <f>IF(ISTEXT(Data!AM349),Data!AM349,"")</f>
        <v/>
      </c>
      <c r="AP349" s="267" t="str">
        <f>IF(ISTEXT(Data!AN349),Data!AN349,"")</f>
        <v/>
      </c>
      <c r="AQ349" s="267" t="str">
        <f>IF(ISTEXT(Data!AO349),Data!AO349,"")</f>
        <v/>
      </c>
    </row>
    <row r="350" spans="1:43" x14ac:dyDescent="0.2">
      <c r="A350" s="120" t="str">
        <f>IF(ISTEXT(Data!A350),Data!A350,"")</f>
        <v>DEU96126</v>
      </c>
      <c r="B350" s="250">
        <f>IF(ISREF(Data!B350),Data!B350,"")</f>
        <v>35358</v>
      </c>
      <c r="C350" s="244">
        <v>0.27083333333333298</v>
      </c>
      <c r="D350" s="250">
        <f>IF(ISREF(Data!D350),Data!D350,"")</f>
        <v>35359</v>
      </c>
      <c r="E350" s="244">
        <v>0.27083333333333298</v>
      </c>
      <c r="F350" s="245" t="str">
        <f>IF(ISTEXT(Data!G350),Data!G350,"")</f>
        <v>Rain</v>
      </c>
      <c r="G350" s="247" t="str">
        <f>IF(ISTEXT(Data!H350),Data!H350,"")</f>
        <v>Clean and Clear</v>
      </c>
      <c r="H350" s="246" t="str">
        <f>IF(ISTEXT(Data!I350),Data!I350,"")</f>
        <v/>
      </c>
      <c r="I350" s="248" t="str">
        <f>IF(ISTEXT(Data!J350),Data!J350,"")</f>
        <v/>
      </c>
      <c r="J350" s="273">
        <f>IF(ISNUMBER(Data!K350),Data!K350,-9999.9)</f>
        <v>7.5</v>
      </c>
      <c r="K350" s="242" t="str">
        <f>IF(ISTEXT(Data!L350),Data!L350,"")</f>
        <v>V0</v>
      </c>
      <c r="L350" s="285">
        <f>IF(ISNUMBER(Data!N350),Data!N350,-9999.9)</f>
        <v>6.9483000000000006</v>
      </c>
      <c r="M350" s="243" t="str">
        <f>IF(ISTEXT(Data!O350),Data!O350,"")</f>
        <v>V0</v>
      </c>
      <c r="N350" s="278">
        <f>IF(ISNUMBER(Data!P350),Data!P350,-9999.9)</f>
        <v>5.19</v>
      </c>
      <c r="O350" s="242" t="str">
        <f>IF(ISTEXT(Data!Q350),Data!Q350,"")</f>
        <v>V0</v>
      </c>
      <c r="P350" s="277">
        <f>IF(ISNUMBER(Data!R350),Data!R350,-9999.9)</f>
        <v>5.9</v>
      </c>
      <c r="Q350" s="243" t="str">
        <f>IF(ISTEXT(Data!S350),Data!S350,"")</f>
        <v>V0</v>
      </c>
      <c r="R350" s="278">
        <v>-9999.9</v>
      </c>
      <c r="S350" s="262" t="s">
        <v>117</v>
      </c>
      <c r="T350" s="277">
        <f>IF((Data!X350&gt;0),Data!X350*96.062/32.064,-9999.9)</f>
        <v>0.29599999999999999</v>
      </c>
      <c r="U350" s="243" t="str">
        <f>IF(ISTEXT(Data!Y350),Data!Y350,"")</f>
        <v>V0</v>
      </c>
      <c r="V350" s="277">
        <f>IF((Data!AB350&gt;T791),Data!AB350*18.039/14.0067,-9999.9)</f>
        <v>0.13600000000000001</v>
      </c>
      <c r="W350" s="242" t="str">
        <f>IF(ISTEXT(Data!AC350),Data!AC350,"")</f>
        <v>V0</v>
      </c>
      <c r="X350" s="277">
        <f>IF((Data!V350&gt;0),(Data!V350*62.005/14.0067),-9999.9)</f>
        <v>0.53500000000000003</v>
      </c>
      <c r="Y350" s="243" t="str">
        <f>IF(ISTEXT(Data!W350),Data!W350,"")</f>
        <v>V0</v>
      </c>
      <c r="Z350" s="278">
        <f>IF(ISNUMBER(Data!T350),Data!T350,-9999.9)</f>
        <v>0.39400000000000002</v>
      </c>
      <c r="AA350" s="242" t="str">
        <f>IF(ISTEXT(Data!U350),Data!U350,"")</f>
        <v>V0</v>
      </c>
      <c r="AB350" s="277">
        <f>IF(ISNUMBER(Data!AH350),Data!AH350,-9999.9)</f>
        <v>9.9000000000000005E-2</v>
      </c>
      <c r="AC350" s="243" t="str">
        <f>IF(ISTEXT(Data!AI350),Data!AI350,"")</f>
        <v>V0</v>
      </c>
      <c r="AD350" s="278">
        <f>IF(ISNUMBER(Data!AD350),Data!AD350,-9999.9)</f>
        <v>8.2000000000000003E-2</v>
      </c>
      <c r="AE350" s="242" t="str">
        <f>IF(ISTEXT(Data!AE350),Data!AE350,"")</f>
        <v>V0</v>
      </c>
      <c r="AF350" s="277">
        <f>IF(ISNUMBER(Data!AF350),Data!AF350,-9999.9)</f>
        <v>3.7999999999999999E-2</v>
      </c>
      <c r="AG350" s="243" t="str">
        <f>IF(ISTEXT(Data!AG350),Data!AG350,"")</f>
        <v>V0</v>
      </c>
      <c r="AH350" s="278">
        <f>IF(ISNUMBER(Data!Z350),Data!Z350,-9999.9)</f>
        <v>0.248</v>
      </c>
      <c r="AI350" s="242" t="str">
        <f>IF(ISTEXT(Data!AA350),Data!AA350,"")</f>
        <v>V0</v>
      </c>
      <c r="AJ350" s="277">
        <v>-9999.9</v>
      </c>
      <c r="AK350" s="261" t="s">
        <v>117</v>
      </c>
      <c r="AL350" s="267" t="str">
        <f>IF(ISTEXT(Data!AJ350),Data!AJ350,"")</f>
        <v/>
      </c>
      <c r="AM350" s="267" t="str">
        <f>IF(ISTEXT(Data!AK350),Data!AK350,"")</f>
        <v/>
      </c>
      <c r="AN350" s="267" t="str">
        <f>IF(ISTEXT(Data!AL350),Data!AL350,"")</f>
        <v/>
      </c>
      <c r="AO350" s="267" t="str">
        <f>IF(ISTEXT(Data!AM350),Data!AM350,"")</f>
        <v/>
      </c>
      <c r="AP350" s="267" t="str">
        <f>IF(ISTEXT(Data!AN350),Data!AN350,"")</f>
        <v/>
      </c>
      <c r="AQ350" s="267" t="str">
        <f>IF(ISTEXT(Data!AO350),Data!AO350,"")</f>
        <v/>
      </c>
    </row>
    <row r="351" spans="1:43" x14ac:dyDescent="0.2">
      <c r="A351" s="120" t="str">
        <f>IF(ISTEXT(Data!A351),Data!A351,"")</f>
        <v>DEU96127</v>
      </c>
      <c r="B351" s="250">
        <f>IF(ISREF(Data!B351),Data!B351,"")</f>
        <v>35359</v>
      </c>
      <c r="C351" s="244">
        <v>0.27083333333333298</v>
      </c>
      <c r="D351" s="250">
        <f>IF(ISREF(Data!D351),Data!D351,"")</f>
        <v>35360</v>
      </c>
      <c r="E351" s="244">
        <v>0.27083333333333298</v>
      </c>
      <c r="F351" s="245" t="str">
        <f>IF(ISTEXT(Data!G351),Data!G351,"")</f>
        <v>Rain</v>
      </c>
      <c r="G351" s="247" t="str">
        <f>IF(ISTEXT(Data!H351),Data!H351,"")</f>
        <v>Clean and Clear</v>
      </c>
      <c r="H351" s="246" t="str">
        <f>IF(ISTEXT(Data!I351),Data!I351,"")</f>
        <v/>
      </c>
      <c r="I351" s="248" t="str">
        <f>IF(ISTEXT(Data!J351),Data!J351,"")</f>
        <v/>
      </c>
      <c r="J351" s="273">
        <f>IF(ISNUMBER(Data!K351),Data!K351,-9999.9)</f>
        <v>8.1</v>
      </c>
      <c r="K351" s="242" t="str">
        <f>IF(ISTEXT(Data!L351),Data!L351,"")</f>
        <v>V0</v>
      </c>
      <c r="L351" s="285">
        <f>IF(ISNUMBER(Data!N351),Data!N351,-9999.9)</f>
        <v>8.0361999999999991</v>
      </c>
      <c r="M351" s="243" t="str">
        <f>IF(ISTEXT(Data!O351),Data!O351,"")</f>
        <v>V0</v>
      </c>
      <c r="N351" s="278">
        <f>IF(ISNUMBER(Data!P351),Data!P351,-9999.9)</f>
        <v>4.92</v>
      </c>
      <c r="O351" s="242" t="str">
        <f>IF(ISTEXT(Data!Q351),Data!Q351,"")</f>
        <v>V0</v>
      </c>
      <c r="P351" s="277">
        <f>IF(ISNUMBER(Data!R351),Data!R351,-9999.9)</f>
        <v>7.3</v>
      </c>
      <c r="Q351" s="243" t="str">
        <f>IF(ISTEXT(Data!S351),Data!S351,"")</f>
        <v>V0</v>
      </c>
      <c r="R351" s="278">
        <v>-9999.9</v>
      </c>
      <c r="S351" s="262" t="s">
        <v>117</v>
      </c>
      <c r="T351" s="277">
        <f>IF((Data!X351&gt;0),Data!X351*96.062/32.064,-9999.9)</f>
        <v>0.46200000000000002</v>
      </c>
      <c r="U351" s="243" t="str">
        <f>IF(ISTEXT(Data!Y351),Data!Y351,"")</f>
        <v>V0</v>
      </c>
      <c r="V351" s="277">
        <f>IF((Data!AB351&gt;T792),Data!AB351*18.039/14.0067,-9999.9)</f>
        <v>0.17799999999999999</v>
      </c>
      <c r="W351" s="242" t="str">
        <f>IF(ISTEXT(Data!AC351),Data!AC351,"")</f>
        <v>V0</v>
      </c>
      <c r="X351" s="277">
        <f>IF((Data!V351&gt;0),(Data!V351*62.005/14.0067),-9999.9)</f>
        <v>0.70799999999999996</v>
      </c>
      <c r="Y351" s="243" t="str">
        <f>IF(ISTEXT(Data!W351),Data!W351,"")</f>
        <v>V0</v>
      </c>
      <c r="Z351" s="278">
        <f>IF(ISNUMBER(Data!T351),Data!T351,-9999.9)</f>
        <v>0.111</v>
      </c>
      <c r="AA351" s="242" t="str">
        <f>IF(ISTEXT(Data!U351),Data!U351,"")</f>
        <v>V0</v>
      </c>
      <c r="AB351" s="277">
        <f>IF(ISNUMBER(Data!AH351),Data!AH351,-9999.9)</f>
        <v>8.5999999999999993E-2</v>
      </c>
      <c r="AC351" s="243" t="str">
        <f>IF(ISTEXT(Data!AI351),Data!AI351,"")</f>
        <v>V0</v>
      </c>
      <c r="AD351" s="278">
        <f>IF(ISNUMBER(Data!AD351),Data!AD351,-9999.9)</f>
        <v>4.8000000000000001E-2</v>
      </c>
      <c r="AE351" s="242" t="str">
        <f>IF(ISTEXT(Data!AE351),Data!AE351,"")</f>
        <v>V0</v>
      </c>
      <c r="AF351" s="277">
        <f>IF(ISNUMBER(Data!AF351),Data!AF351,-9999.9)</f>
        <v>2.1000000000000001E-2</v>
      </c>
      <c r="AG351" s="243" t="str">
        <f>IF(ISTEXT(Data!AG351),Data!AG351,"")</f>
        <v>V0</v>
      </c>
      <c r="AH351" s="278">
        <f>IF(ISNUMBER(Data!Z351),Data!Z351,-9999.9)</f>
        <v>7.0000000000000007E-2</v>
      </c>
      <c r="AI351" s="242" t="str">
        <f>IF(ISTEXT(Data!AA351),Data!AA351,"")</f>
        <v>V0</v>
      </c>
      <c r="AJ351" s="277">
        <v>-9999.9</v>
      </c>
      <c r="AK351" s="261" t="s">
        <v>117</v>
      </c>
      <c r="AL351" s="267" t="str">
        <f>IF(ISTEXT(Data!AJ351),Data!AJ351,"")</f>
        <v/>
      </c>
      <c r="AM351" s="267" t="str">
        <f>IF(ISTEXT(Data!AK351),Data!AK351,"")</f>
        <v/>
      </c>
      <c r="AN351" s="267" t="str">
        <f>IF(ISTEXT(Data!AL351),Data!AL351,"")</f>
        <v/>
      </c>
      <c r="AO351" s="267" t="str">
        <f>IF(ISTEXT(Data!AM351),Data!AM351,"")</f>
        <v/>
      </c>
      <c r="AP351" s="267" t="str">
        <f>IF(ISTEXT(Data!AN351),Data!AN351,"")</f>
        <v/>
      </c>
      <c r="AQ351" s="267" t="str">
        <f>IF(ISTEXT(Data!AO351),Data!AO351,"")</f>
        <v/>
      </c>
    </row>
    <row r="352" spans="1:43" x14ac:dyDescent="0.2">
      <c r="A352" s="120" t="str">
        <f>IF(ISTEXT(Data!A352),Data!A352,"")</f>
        <v/>
      </c>
      <c r="B352" s="250">
        <f>IF(ISREF(Data!B352),Data!B352,"")</f>
        <v>35360</v>
      </c>
      <c r="C352" s="244">
        <v>0.27083333333333298</v>
      </c>
      <c r="D352" s="250">
        <f>IF(ISREF(Data!D352),Data!D352,"")</f>
        <v>35361</v>
      </c>
      <c r="E352" s="244">
        <v>0.27083333333333298</v>
      </c>
      <c r="F352" s="245" t="str">
        <f>IF(ISTEXT(Data!G352),Data!G352,"")</f>
        <v>No Precipitation Occurred</v>
      </c>
      <c r="G352" s="247" t="str">
        <f>IF(ISTEXT(Data!H352),Data!H352,"")</f>
        <v/>
      </c>
      <c r="H352" s="246" t="str">
        <f>IF(ISTEXT(Data!I352),Data!I352,"")</f>
        <v/>
      </c>
      <c r="I352" s="248" t="str">
        <f>IF(ISTEXT(Data!J352),Data!J352,"")</f>
        <v/>
      </c>
      <c r="J352" s="273">
        <f>IF(ISNUMBER(Data!K352),Data!K352,-9999.9)</f>
        <v>-9999.9</v>
      </c>
      <c r="K352" s="242" t="str">
        <f>IF(ISTEXT(Data!L352),Data!L352,"")</f>
        <v>M1</v>
      </c>
      <c r="L352" s="285">
        <f>IF(ISNUMBER(Data!N352),Data!N352,-9999.9)</f>
        <v>-9999.9</v>
      </c>
      <c r="M352" s="243" t="str">
        <f>IF(ISTEXT(Data!O352),Data!O352,"")</f>
        <v>M1</v>
      </c>
      <c r="N352" s="278">
        <f>IF(ISNUMBER(Data!P352),Data!P352,-9999.9)</f>
        <v>-9999.9</v>
      </c>
      <c r="O352" s="242" t="str">
        <f>IF(ISTEXT(Data!Q352),Data!Q352,"")</f>
        <v>M1</v>
      </c>
      <c r="P352" s="277">
        <f>IF(ISNUMBER(Data!R352),Data!R352,-9999.9)</f>
        <v>-9999.9</v>
      </c>
      <c r="Q352" s="243" t="str">
        <f>IF(ISTEXT(Data!S352),Data!S352,"")</f>
        <v>M1</v>
      </c>
      <c r="R352" s="278">
        <v>-9999.9</v>
      </c>
      <c r="S352" s="262" t="s">
        <v>117</v>
      </c>
      <c r="T352" s="277">
        <f>IF((Data!X352&gt;0),Data!X352*96.062/32.064,-9999.9)</f>
        <v>-9999.9</v>
      </c>
      <c r="U352" s="243" t="str">
        <f>IF(ISTEXT(Data!Y352),Data!Y352,"")</f>
        <v>M1</v>
      </c>
      <c r="V352" s="277">
        <f>IF((Data!AB352&gt;T793),Data!AB352*18.039/14.0067,-9999.9)</f>
        <v>-9999.9</v>
      </c>
      <c r="W352" s="242" t="str">
        <f>IF(ISTEXT(Data!AC352),Data!AC352,"")</f>
        <v>M1</v>
      </c>
      <c r="X352" s="277">
        <f>IF((Data!V352&gt;0),(Data!V352*62.005/14.0067),-9999.9)</f>
        <v>-9999.9</v>
      </c>
      <c r="Y352" s="243" t="str">
        <f>IF(ISTEXT(Data!W352),Data!W352,"")</f>
        <v>M1</v>
      </c>
      <c r="Z352" s="278">
        <f>IF(ISNUMBER(Data!T352),Data!T352,-9999.9)</f>
        <v>-9999.9</v>
      </c>
      <c r="AA352" s="242" t="str">
        <f>IF(ISTEXT(Data!U352),Data!U352,"")</f>
        <v>M1</v>
      </c>
      <c r="AB352" s="277">
        <f>IF(ISNUMBER(Data!AH352),Data!AH352,-9999.9)</f>
        <v>-9999.9</v>
      </c>
      <c r="AC352" s="243" t="str">
        <f>IF(ISTEXT(Data!AI352),Data!AI352,"")</f>
        <v>M1</v>
      </c>
      <c r="AD352" s="278">
        <f>IF(ISNUMBER(Data!AD352),Data!AD352,-9999.9)</f>
        <v>-9999.9</v>
      </c>
      <c r="AE352" s="242" t="str">
        <f>IF(ISTEXT(Data!AE352),Data!AE352,"")</f>
        <v>M1</v>
      </c>
      <c r="AF352" s="277">
        <f>IF(ISNUMBER(Data!AF352),Data!AF352,-9999.9)</f>
        <v>-9999.9</v>
      </c>
      <c r="AG352" s="243" t="str">
        <f>IF(ISTEXT(Data!AG352),Data!AG352,"")</f>
        <v>M1</v>
      </c>
      <c r="AH352" s="278">
        <f>IF(ISNUMBER(Data!Z352),Data!Z352,-9999.9)</f>
        <v>-9999.9</v>
      </c>
      <c r="AI352" s="242" t="str">
        <f>IF(ISTEXT(Data!AA352),Data!AA352,"")</f>
        <v>M1</v>
      </c>
      <c r="AJ352" s="277">
        <v>-9999.9</v>
      </c>
      <c r="AK352" s="261" t="s">
        <v>117</v>
      </c>
      <c r="AL352" s="267" t="str">
        <f>IF(ISTEXT(Data!AJ352),Data!AJ352,"")</f>
        <v/>
      </c>
      <c r="AM352" s="267" t="str">
        <f>IF(ISTEXT(Data!AK352),Data!AK352,"")</f>
        <v/>
      </c>
      <c r="AN352" s="267" t="str">
        <f>IF(ISTEXT(Data!AL352),Data!AL352,"")</f>
        <v/>
      </c>
      <c r="AO352" s="267" t="str">
        <f>IF(ISTEXT(Data!AM352),Data!AM352,"")</f>
        <v/>
      </c>
      <c r="AP352" s="267" t="str">
        <f>IF(ISTEXT(Data!AN352),Data!AN352,"")</f>
        <v/>
      </c>
      <c r="AQ352" s="267" t="str">
        <f>IF(ISTEXT(Data!AO352),Data!AO352,"")</f>
        <v/>
      </c>
    </row>
    <row r="353" spans="1:43" x14ac:dyDescent="0.2">
      <c r="A353" s="120" t="str">
        <f>IF(ISTEXT(Data!A353),Data!A353,"")</f>
        <v/>
      </c>
      <c r="B353" s="250">
        <f>IF(ISREF(Data!B353),Data!B353,"")</f>
        <v>35361</v>
      </c>
      <c r="C353" s="244">
        <v>0.27083333333333298</v>
      </c>
      <c r="D353" s="250">
        <f>IF(ISREF(Data!D353),Data!D353,"")</f>
        <v>35362</v>
      </c>
      <c r="E353" s="244">
        <v>0.27083333333333298</v>
      </c>
      <c r="F353" s="245" t="str">
        <f>IF(ISTEXT(Data!G353),Data!G353,"")</f>
        <v>No Precipitation Occurred</v>
      </c>
      <c r="G353" s="247" t="str">
        <f>IF(ISTEXT(Data!H353),Data!H353,"")</f>
        <v/>
      </c>
      <c r="H353" s="246" t="str">
        <f>IF(ISTEXT(Data!I353),Data!I353,"")</f>
        <v/>
      </c>
      <c r="I353" s="248" t="str">
        <f>IF(ISTEXT(Data!J353),Data!J353,"")</f>
        <v/>
      </c>
      <c r="J353" s="273">
        <f>IF(ISNUMBER(Data!K353),Data!K353,-9999.9)</f>
        <v>-9999.9</v>
      </c>
      <c r="K353" s="242" t="str">
        <f>IF(ISTEXT(Data!L353),Data!L353,"")</f>
        <v>M1</v>
      </c>
      <c r="L353" s="285">
        <f>IF(ISNUMBER(Data!N353),Data!N353,-9999.9)</f>
        <v>-9999.9</v>
      </c>
      <c r="M353" s="243" t="str">
        <f>IF(ISTEXT(Data!O353),Data!O353,"")</f>
        <v>M1</v>
      </c>
      <c r="N353" s="278">
        <f>IF(ISNUMBER(Data!P353),Data!P353,-9999.9)</f>
        <v>-9999.9</v>
      </c>
      <c r="O353" s="242" t="str">
        <f>IF(ISTEXT(Data!Q353),Data!Q353,"")</f>
        <v>M1</v>
      </c>
      <c r="P353" s="277">
        <f>IF(ISNUMBER(Data!R353),Data!R353,-9999.9)</f>
        <v>-9999.9</v>
      </c>
      <c r="Q353" s="243" t="str">
        <f>IF(ISTEXT(Data!S353),Data!S353,"")</f>
        <v>M1</v>
      </c>
      <c r="R353" s="278">
        <v>-9999.9</v>
      </c>
      <c r="S353" s="262" t="s">
        <v>117</v>
      </c>
      <c r="T353" s="277">
        <f>IF((Data!X353&gt;0),Data!X353*96.062/32.064,-9999.9)</f>
        <v>-9999.9</v>
      </c>
      <c r="U353" s="243" t="str">
        <f>IF(ISTEXT(Data!Y353),Data!Y353,"")</f>
        <v>M1</v>
      </c>
      <c r="V353" s="277">
        <f>IF((Data!AB353&gt;T794),Data!AB353*18.039/14.0067,-9999.9)</f>
        <v>-9999.9</v>
      </c>
      <c r="W353" s="242" t="str">
        <f>IF(ISTEXT(Data!AC353),Data!AC353,"")</f>
        <v>M1</v>
      </c>
      <c r="X353" s="277">
        <f>IF((Data!V353&gt;0),(Data!V353*62.005/14.0067),-9999.9)</f>
        <v>-9999.9</v>
      </c>
      <c r="Y353" s="243" t="str">
        <f>IF(ISTEXT(Data!W353),Data!W353,"")</f>
        <v>M1</v>
      </c>
      <c r="Z353" s="278">
        <f>IF(ISNUMBER(Data!T353),Data!T353,-9999.9)</f>
        <v>-9999.9</v>
      </c>
      <c r="AA353" s="242" t="str">
        <f>IF(ISTEXT(Data!U353),Data!U353,"")</f>
        <v>M1</v>
      </c>
      <c r="AB353" s="277">
        <f>IF(ISNUMBER(Data!AH353),Data!AH353,-9999.9)</f>
        <v>-9999.9</v>
      </c>
      <c r="AC353" s="243" t="str">
        <f>IF(ISTEXT(Data!AI353),Data!AI353,"")</f>
        <v>M1</v>
      </c>
      <c r="AD353" s="278">
        <f>IF(ISNUMBER(Data!AD353),Data!AD353,-9999.9)</f>
        <v>-9999.9</v>
      </c>
      <c r="AE353" s="242" t="str">
        <f>IF(ISTEXT(Data!AE353),Data!AE353,"")</f>
        <v>M1</v>
      </c>
      <c r="AF353" s="277">
        <f>IF(ISNUMBER(Data!AF353),Data!AF353,-9999.9)</f>
        <v>-9999.9</v>
      </c>
      <c r="AG353" s="243" t="str">
        <f>IF(ISTEXT(Data!AG353),Data!AG353,"")</f>
        <v>M1</v>
      </c>
      <c r="AH353" s="278">
        <f>IF(ISNUMBER(Data!Z353),Data!Z353,-9999.9)</f>
        <v>-9999.9</v>
      </c>
      <c r="AI353" s="242" t="str">
        <f>IF(ISTEXT(Data!AA353),Data!AA353,"")</f>
        <v>M1</v>
      </c>
      <c r="AJ353" s="277">
        <v>-9999.9</v>
      </c>
      <c r="AK353" s="261" t="s">
        <v>117</v>
      </c>
      <c r="AL353" s="267" t="str">
        <f>IF(ISTEXT(Data!AJ353),Data!AJ353,"")</f>
        <v/>
      </c>
      <c r="AM353" s="267" t="str">
        <f>IF(ISTEXT(Data!AK353),Data!AK353,"")</f>
        <v/>
      </c>
      <c r="AN353" s="267" t="str">
        <f>IF(ISTEXT(Data!AL353),Data!AL353,"")</f>
        <v/>
      </c>
      <c r="AO353" s="267" t="str">
        <f>IF(ISTEXT(Data!AM353),Data!AM353,"")</f>
        <v/>
      </c>
      <c r="AP353" s="267" t="str">
        <f>IF(ISTEXT(Data!AN353),Data!AN353,"")</f>
        <v/>
      </c>
      <c r="AQ353" s="267" t="str">
        <f>IF(ISTEXT(Data!AO353),Data!AO353,"")</f>
        <v/>
      </c>
    </row>
    <row r="354" spans="1:43" x14ac:dyDescent="0.2">
      <c r="A354" s="120" t="str">
        <f>IF(ISTEXT(Data!A354),Data!A354,"")</f>
        <v/>
      </c>
      <c r="B354" s="250">
        <f>IF(ISREF(Data!B354),Data!B354,"")</f>
        <v>35362</v>
      </c>
      <c r="C354" s="244">
        <v>0.27083333333333298</v>
      </c>
      <c r="D354" s="250">
        <f>IF(ISREF(Data!D354),Data!D354,"")</f>
        <v>35363</v>
      </c>
      <c r="E354" s="244">
        <v>0.27083333333333298</v>
      </c>
      <c r="F354" s="245" t="str">
        <f>IF(ISTEXT(Data!G354),Data!G354,"")</f>
        <v>No Precipitation Occurred</v>
      </c>
      <c r="G354" s="247" t="str">
        <f>IF(ISTEXT(Data!H354),Data!H354,"")</f>
        <v/>
      </c>
      <c r="H354" s="246" t="str">
        <f>IF(ISTEXT(Data!I354),Data!I354,"")</f>
        <v/>
      </c>
      <c r="I354" s="248" t="str">
        <f>IF(ISTEXT(Data!J354),Data!J354,"")</f>
        <v/>
      </c>
      <c r="J354" s="273">
        <f>IF(ISNUMBER(Data!K354),Data!K354,-9999.9)</f>
        <v>-9999.9</v>
      </c>
      <c r="K354" s="242" t="str">
        <f>IF(ISTEXT(Data!L354),Data!L354,"")</f>
        <v>M1</v>
      </c>
      <c r="L354" s="285">
        <f>IF(ISNUMBER(Data!N354),Data!N354,-9999.9)</f>
        <v>-9999.9</v>
      </c>
      <c r="M354" s="243" t="str">
        <f>IF(ISTEXT(Data!O354),Data!O354,"")</f>
        <v>M1</v>
      </c>
      <c r="N354" s="278">
        <f>IF(ISNUMBER(Data!P354),Data!P354,-9999.9)</f>
        <v>-9999.9</v>
      </c>
      <c r="O354" s="242" t="str">
        <f>IF(ISTEXT(Data!Q354),Data!Q354,"")</f>
        <v>M1</v>
      </c>
      <c r="P354" s="277">
        <f>IF(ISNUMBER(Data!R354),Data!R354,-9999.9)</f>
        <v>-9999.9</v>
      </c>
      <c r="Q354" s="243" t="str">
        <f>IF(ISTEXT(Data!S354),Data!S354,"")</f>
        <v>M1</v>
      </c>
      <c r="R354" s="278">
        <v>-9999.9</v>
      </c>
      <c r="S354" s="262" t="s">
        <v>117</v>
      </c>
      <c r="T354" s="277">
        <f>IF((Data!X354&gt;0),Data!X354*96.062/32.064,-9999.9)</f>
        <v>-9999.9</v>
      </c>
      <c r="U354" s="243" t="str">
        <f>IF(ISTEXT(Data!Y354),Data!Y354,"")</f>
        <v>M1</v>
      </c>
      <c r="V354" s="277">
        <f>IF((Data!AB354&gt;T795),Data!AB354*18.039/14.0067,-9999.9)</f>
        <v>-9999.9</v>
      </c>
      <c r="W354" s="242" t="str">
        <f>IF(ISTEXT(Data!AC354),Data!AC354,"")</f>
        <v>M1</v>
      </c>
      <c r="X354" s="277">
        <f>IF((Data!V354&gt;0),(Data!V354*62.005/14.0067),-9999.9)</f>
        <v>-9999.9</v>
      </c>
      <c r="Y354" s="243" t="str">
        <f>IF(ISTEXT(Data!W354),Data!W354,"")</f>
        <v>M1</v>
      </c>
      <c r="Z354" s="278">
        <f>IF(ISNUMBER(Data!T354),Data!T354,-9999.9)</f>
        <v>-9999.9</v>
      </c>
      <c r="AA354" s="242" t="str">
        <f>IF(ISTEXT(Data!U354),Data!U354,"")</f>
        <v>M1</v>
      </c>
      <c r="AB354" s="277">
        <f>IF(ISNUMBER(Data!AH354),Data!AH354,-9999.9)</f>
        <v>-9999.9</v>
      </c>
      <c r="AC354" s="243" t="str">
        <f>IF(ISTEXT(Data!AI354),Data!AI354,"")</f>
        <v>M1</v>
      </c>
      <c r="AD354" s="278">
        <f>IF(ISNUMBER(Data!AD354),Data!AD354,-9999.9)</f>
        <v>-9999.9</v>
      </c>
      <c r="AE354" s="242" t="str">
        <f>IF(ISTEXT(Data!AE354),Data!AE354,"")</f>
        <v>M1</v>
      </c>
      <c r="AF354" s="277">
        <f>IF(ISNUMBER(Data!AF354),Data!AF354,-9999.9)</f>
        <v>-9999.9</v>
      </c>
      <c r="AG354" s="243" t="str">
        <f>IF(ISTEXT(Data!AG354),Data!AG354,"")</f>
        <v>M1</v>
      </c>
      <c r="AH354" s="278">
        <f>IF(ISNUMBER(Data!Z354),Data!Z354,-9999.9)</f>
        <v>-9999.9</v>
      </c>
      <c r="AI354" s="242" t="str">
        <f>IF(ISTEXT(Data!AA354),Data!AA354,"")</f>
        <v>M1</v>
      </c>
      <c r="AJ354" s="277">
        <v>-9999.9</v>
      </c>
      <c r="AK354" s="261" t="s">
        <v>117</v>
      </c>
      <c r="AL354" s="267" t="str">
        <f>IF(ISTEXT(Data!AJ354),Data!AJ354,"")</f>
        <v/>
      </c>
      <c r="AM354" s="267" t="str">
        <f>IF(ISTEXT(Data!AK354),Data!AK354,"")</f>
        <v/>
      </c>
      <c r="AN354" s="267" t="str">
        <f>IF(ISTEXT(Data!AL354),Data!AL354,"")</f>
        <v/>
      </c>
      <c r="AO354" s="267" t="str">
        <f>IF(ISTEXT(Data!AM354),Data!AM354,"")</f>
        <v/>
      </c>
      <c r="AP354" s="267" t="str">
        <f>IF(ISTEXT(Data!AN354),Data!AN354,"")</f>
        <v/>
      </c>
      <c r="AQ354" s="267" t="str">
        <f>IF(ISTEXT(Data!AO354),Data!AO354,"")</f>
        <v/>
      </c>
    </row>
    <row r="355" spans="1:43" x14ac:dyDescent="0.2">
      <c r="A355" s="120" t="str">
        <f>IF(ISTEXT(Data!A355),Data!A355,"")</f>
        <v>DEU96128</v>
      </c>
      <c r="B355" s="250">
        <f>IF(ISREF(Data!B355),Data!B355,"")</f>
        <v>35363</v>
      </c>
      <c r="C355" s="244">
        <v>0.27083333333333298</v>
      </c>
      <c r="D355" s="250">
        <f>IF(ISREF(Data!D355),Data!D355,"")</f>
        <v>35364</v>
      </c>
      <c r="E355" s="244">
        <v>0.27083333333333298</v>
      </c>
      <c r="F355" s="245" t="str">
        <f>IF(ISTEXT(Data!G355),Data!G355,"")</f>
        <v>Rain</v>
      </c>
      <c r="G355" s="247" t="str">
        <f>IF(ISTEXT(Data!H355),Data!H355,"")</f>
        <v>Clean and Clear</v>
      </c>
      <c r="H355" s="246" t="str">
        <f>IF(ISTEXT(Data!I355),Data!I355,"")</f>
        <v/>
      </c>
      <c r="I355" s="248" t="str">
        <f>IF(ISTEXT(Data!J355),Data!J355,"")</f>
        <v/>
      </c>
      <c r="J355" s="273">
        <f>IF(ISNUMBER(Data!K355),Data!K355,-9999.9)</f>
        <v>1.2</v>
      </c>
      <c r="K355" s="242" t="str">
        <f>IF(ISTEXT(Data!L355),Data!L355,"")</f>
        <v>V0</v>
      </c>
      <c r="L355" s="285">
        <f>IF(ISNUMBER(Data!N355),Data!N355,-9999.9)</f>
        <v>0.98899999999999999</v>
      </c>
      <c r="M355" s="243" t="str">
        <f>IF(ISTEXT(Data!O355),Data!O355,"")</f>
        <v>V0</v>
      </c>
      <c r="N355" s="278">
        <f>IF(ISNUMBER(Data!P355),Data!P355,-9999.9)</f>
        <v>4.12</v>
      </c>
      <c r="O355" s="242" t="str">
        <f>IF(ISTEXT(Data!Q355),Data!Q355,"")</f>
        <v>V0</v>
      </c>
      <c r="P355" s="277">
        <f>IF(ISNUMBER(Data!R355),Data!R355,-9999.9)</f>
        <v>52.8</v>
      </c>
      <c r="Q355" s="243" t="str">
        <f>IF(ISTEXT(Data!S355),Data!S355,"")</f>
        <v>V0</v>
      </c>
      <c r="R355" s="278">
        <v>-9999.9</v>
      </c>
      <c r="S355" s="262" t="s">
        <v>117</v>
      </c>
      <c r="T355" s="277">
        <f>IF((Data!X355&gt;0),Data!X355*96.062/32.064,-9999.9)</f>
        <v>5.3109999999999999</v>
      </c>
      <c r="U355" s="243" t="str">
        <f>IF(ISTEXT(Data!Y355),Data!Y355,"")</f>
        <v>V0</v>
      </c>
      <c r="V355" s="277">
        <f>IF((Data!AB355&gt;T796),Data!AB355*18.039/14.0067,-9999.9)</f>
        <v>2.101</v>
      </c>
      <c r="W355" s="242" t="str">
        <f>IF(ISTEXT(Data!AC355),Data!AC355,"")</f>
        <v>V0</v>
      </c>
      <c r="X355" s="277">
        <f>IF((Data!V355&gt;0),(Data!V355*62.005/14.0067),-9999.9)</f>
        <v>5.9669999999999987</v>
      </c>
      <c r="Y355" s="243" t="str">
        <f>IF(ISTEXT(Data!W355),Data!W355,"")</f>
        <v>V0</v>
      </c>
      <c r="Z355" s="278">
        <f>IF(ISNUMBER(Data!T355),Data!T355,-9999.9)</f>
        <v>0.307</v>
      </c>
      <c r="AA355" s="242" t="str">
        <f>IF(ISTEXT(Data!U355),Data!U355,"")</f>
        <v>V0</v>
      </c>
      <c r="AB355" s="277">
        <f>IF(ISNUMBER(Data!AH355),Data!AH355,-9999.9)</f>
        <v>0.52200000000000002</v>
      </c>
      <c r="AC355" s="243" t="str">
        <f>IF(ISTEXT(Data!AI355),Data!AI355,"")</f>
        <v>V0</v>
      </c>
      <c r="AD355" s="278">
        <f>IF(ISNUMBER(Data!AD355),Data!AD355,-9999.9)</f>
        <v>0.14899999999999999</v>
      </c>
      <c r="AE355" s="242" t="str">
        <f>IF(ISTEXT(Data!AE355),Data!AE355,"")</f>
        <v>V0</v>
      </c>
      <c r="AF355" s="277">
        <f>IF(ISNUMBER(Data!AF355),Data!AF355,-9999.9)</f>
        <v>8.2000000000000003E-2</v>
      </c>
      <c r="AG355" s="243" t="str">
        <f>IF(ISTEXT(Data!AG355),Data!AG355,"")</f>
        <v>V0</v>
      </c>
      <c r="AH355" s="278">
        <f>IF(ISNUMBER(Data!Z355),Data!Z355,-9999.9)</f>
        <v>0.214</v>
      </c>
      <c r="AI355" s="242" t="str">
        <f>IF(ISTEXT(Data!AA355),Data!AA355,"")</f>
        <v>V0</v>
      </c>
      <c r="AJ355" s="277">
        <v>-9999.9</v>
      </c>
      <c r="AK355" s="261" t="s">
        <v>117</v>
      </c>
      <c r="AL355" s="267" t="str">
        <f>IF(ISTEXT(Data!AJ355),Data!AJ355,"")</f>
        <v/>
      </c>
      <c r="AM355" s="267" t="str">
        <f>IF(ISTEXT(Data!AK355),Data!AK355,"")</f>
        <v/>
      </c>
      <c r="AN355" s="267" t="str">
        <f>IF(ISTEXT(Data!AL355),Data!AL355,"")</f>
        <v/>
      </c>
      <c r="AO355" s="267" t="str">
        <f>IF(ISTEXT(Data!AM355),Data!AM355,"")</f>
        <v/>
      </c>
      <c r="AP355" s="267" t="str">
        <f>IF(ISTEXT(Data!AN355),Data!AN355,"")</f>
        <v/>
      </c>
      <c r="AQ355" s="267" t="str">
        <f>IF(ISTEXT(Data!AO355),Data!AO355,"")</f>
        <v/>
      </c>
    </row>
    <row r="356" spans="1:43" x14ac:dyDescent="0.2">
      <c r="A356" s="120" t="str">
        <f>IF(ISTEXT(Data!A356),Data!A356,"")</f>
        <v>DEU96129</v>
      </c>
      <c r="B356" s="250">
        <f>IF(ISREF(Data!B356),Data!B356,"")</f>
        <v>35364</v>
      </c>
      <c r="C356" s="244">
        <v>0.27083333333333298</v>
      </c>
      <c r="D356" s="250">
        <f>IF(ISREF(Data!D356),Data!D356,"")</f>
        <v>35365</v>
      </c>
      <c r="E356" s="244">
        <v>0.27083333333333298</v>
      </c>
      <c r="F356" s="245" t="str">
        <f>IF(ISTEXT(Data!G356),Data!G356,"")</f>
        <v>Rain</v>
      </c>
      <c r="G356" s="247" t="str">
        <f>IF(ISTEXT(Data!H356),Data!H356,"")</f>
        <v>Clean and Clear</v>
      </c>
      <c r="H356" s="246" t="str">
        <f>IF(ISTEXT(Data!I356),Data!I356,"")</f>
        <v/>
      </c>
      <c r="I356" s="248" t="str">
        <f>IF(ISTEXT(Data!J356),Data!J356,"")</f>
        <v/>
      </c>
      <c r="J356" s="273">
        <f>IF(ISNUMBER(Data!K356),Data!K356,-9999.9)</f>
        <v>26.6</v>
      </c>
      <c r="K356" s="242" t="str">
        <f>IF(ISTEXT(Data!L356),Data!L356,"")</f>
        <v>V0</v>
      </c>
      <c r="L356" s="285">
        <f>IF(ISNUMBER(Data!N356),Data!N356,-9999.9)</f>
        <v>27.436700000000002</v>
      </c>
      <c r="M356" s="243" t="str">
        <f>IF(ISTEXT(Data!O356),Data!O356,"")</f>
        <v>V0</v>
      </c>
      <c r="N356" s="278">
        <f>IF(ISNUMBER(Data!P356),Data!P356,-9999.9)</f>
        <v>4.84</v>
      </c>
      <c r="O356" s="242" t="str">
        <f>IF(ISTEXT(Data!Q356),Data!Q356,"")</f>
        <v>V0</v>
      </c>
      <c r="P356" s="277">
        <f>IF(ISNUMBER(Data!R356),Data!R356,-9999.9)</f>
        <v>8.9</v>
      </c>
      <c r="Q356" s="243" t="str">
        <f>IF(ISTEXT(Data!S356),Data!S356,"")</f>
        <v>V0</v>
      </c>
      <c r="R356" s="278">
        <v>-9999.9</v>
      </c>
      <c r="S356" s="262" t="s">
        <v>117</v>
      </c>
      <c r="T356" s="277">
        <f>IF((Data!X356&gt;0),Data!X356*96.062/32.064,-9999.9)</f>
        <v>0.76800000000000002</v>
      </c>
      <c r="U356" s="243" t="str">
        <f>IF(ISTEXT(Data!Y356),Data!Y356,"")</f>
        <v>V0</v>
      </c>
      <c r="V356" s="277">
        <f>IF((Data!AB356&gt;T797),Data!AB356*18.039/14.0067,-9999.9)</f>
        <v>0.26900000000000002</v>
      </c>
      <c r="W356" s="242" t="str">
        <f>IF(ISTEXT(Data!AC356),Data!AC356,"")</f>
        <v>V0</v>
      </c>
      <c r="X356" s="277">
        <f>IF((Data!V356&gt;0),(Data!V356*62.005/14.0067),-9999.9)</f>
        <v>0.61</v>
      </c>
      <c r="Y356" s="243" t="str">
        <f>IF(ISTEXT(Data!W356),Data!W356,"")</f>
        <v>V0</v>
      </c>
      <c r="Z356" s="278">
        <f>IF(ISNUMBER(Data!T356),Data!T356,-9999.9)</f>
        <v>3.5999999999999997E-2</v>
      </c>
      <c r="AA356" s="242" t="str">
        <f>IF(ISTEXT(Data!U356),Data!U356,"")</f>
        <v>V0</v>
      </c>
      <c r="AB356" s="277">
        <f>IF(ISNUMBER(Data!AH356),Data!AH356,-9999.9)</f>
        <v>5.8000000000000003E-2</v>
      </c>
      <c r="AC356" s="243" t="str">
        <f>IF(ISTEXT(Data!AI356),Data!AI356,"")</f>
        <v>V0</v>
      </c>
      <c r="AD356" s="278">
        <f>IF(ISNUMBER(Data!AD356),Data!AD356,-9999.9)</f>
        <v>3.4000000000000002E-2</v>
      </c>
      <c r="AE356" s="242" t="str">
        <f>IF(ISTEXT(Data!AE356),Data!AE356,"")</f>
        <v>V0</v>
      </c>
      <c r="AF356" s="277">
        <f>IF(ISNUMBER(Data!AF356),Data!AF356,-9999.9)</f>
        <v>1.0999999999999999E-2</v>
      </c>
      <c r="AG356" s="243" t="str">
        <f>IF(ISTEXT(Data!AG356),Data!AG356,"")</f>
        <v>V0</v>
      </c>
      <c r="AH356" s="278">
        <f>IF(ISNUMBER(Data!Z356),Data!Z356,-9999.9)</f>
        <v>5.1999999999999998E-2</v>
      </c>
      <c r="AI356" s="242" t="str">
        <f>IF(ISTEXT(Data!AA356),Data!AA356,"")</f>
        <v>V0</v>
      </c>
      <c r="AJ356" s="277">
        <v>-9999.9</v>
      </c>
      <c r="AK356" s="261" t="s">
        <v>117</v>
      </c>
      <c r="AL356" s="267" t="str">
        <f>IF(ISTEXT(Data!AJ356),Data!AJ356,"")</f>
        <v/>
      </c>
      <c r="AM356" s="267" t="str">
        <f>IF(ISTEXT(Data!AK356),Data!AK356,"")</f>
        <v/>
      </c>
      <c r="AN356" s="267" t="str">
        <f>IF(ISTEXT(Data!AL356),Data!AL356,"")</f>
        <v/>
      </c>
      <c r="AO356" s="267" t="str">
        <f>IF(ISTEXT(Data!AM356),Data!AM356,"")</f>
        <v/>
      </c>
      <c r="AP356" s="267" t="str">
        <f>IF(ISTEXT(Data!AN356),Data!AN356,"")</f>
        <v/>
      </c>
      <c r="AQ356" s="267" t="str">
        <f>IF(ISTEXT(Data!AO356),Data!AO356,"")</f>
        <v/>
      </c>
    </row>
    <row r="357" spans="1:43" x14ac:dyDescent="0.2">
      <c r="A357" s="120" t="str">
        <f>IF(ISTEXT(Data!A357),Data!A357,"")</f>
        <v/>
      </c>
      <c r="B357" s="250">
        <f>IF(ISREF(Data!B357),Data!B357,"")</f>
        <v>35365</v>
      </c>
      <c r="C357" s="244">
        <v>0.27083333333333298</v>
      </c>
      <c r="D357" s="250">
        <f>IF(ISREF(Data!D357),Data!D357,"")</f>
        <v>35366</v>
      </c>
      <c r="E357" s="244">
        <v>0.27083333333333298</v>
      </c>
      <c r="F357" s="245" t="str">
        <f>IF(ISTEXT(Data!G357),Data!G357,"")</f>
        <v>Rain</v>
      </c>
      <c r="G357" s="247" t="str">
        <f>IF(ISTEXT(Data!H357),Data!H357,"")</f>
        <v/>
      </c>
      <c r="H357" s="246" t="str">
        <f>IF(ISTEXT(Data!I357),Data!I357,"")</f>
        <v>Insufficient Quantity</v>
      </c>
      <c r="I357" s="248" t="str">
        <f>IF(ISTEXT(Data!J357),Data!J357,"")</f>
        <v/>
      </c>
      <c r="J357" s="273">
        <f>IF(ISNUMBER(Data!K357),Data!K357,-9999.9)</f>
        <v>0.1</v>
      </c>
      <c r="K357" s="242" t="str">
        <f>IF(ISTEXT(Data!L357),Data!L357,"")</f>
        <v>V0</v>
      </c>
      <c r="L357" s="285">
        <f>IF(ISNUMBER(Data!N357),Data!N357,-9999.9)</f>
        <v>-9999.9</v>
      </c>
      <c r="M357" s="243" t="str">
        <f>IF(ISTEXT(Data!O357),Data!O357,"")</f>
        <v>M1</v>
      </c>
      <c r="N357" s="278">
        <f>IF(ISNUMBER(Data!P357),Data!P357,-9999.9)</f>
        <v>-9999.9</v>
      </c>
      <c r="O357" s="242" t="str">
        <f>IF(ISTEXT(Data!Q357),Data!Q357,"")</f>
        <v>M1</v>
      </c>
      <c r="P357" s="277">
        <f>IF(ISNUMBER(Data!R357),Data!R357,-9999.9)</f>
        <v>-9999.9</v>
      </c>
      <c r="Q357" s="243" t="str">
        <f>IF(ISTEXT(Data!S357),Data!S357,"")</f>
        <v>M1</v>
      </c>
      <c r="R357" s="278">
        <v>-9999.9</v>
      </c>
      <c r="S357" s="262" t="s">
        <v>117</v>
      </c>
      <c r="T357" s="277">
        <f>IF((Data!X357&gt;0),Data!X357*96.062/32.064,-9999.9)</f>
        <v>-9999.9</v>
      </c>
      <c r="U357" s="243" t="str">
        <f>IF(ISTEXT(Data!Y357),Data!Y357,"")</f>
        <v>M1</v>
      </c>
      <c r="V357" s="277">
        <f>IF((Data!AB357&gt;T798),Data!AB357*18.039/14.0067,-9999.9)</f>
        <v>-9999.9</v>
      </c>
      <c r="W357" s="242" t="str">
        <f>IF(ISTEXT(Data!AC357),Data!AC357,"")</f>
        <v>M1</v>
      </c>
      <c r="X357" s="277">
        <f>IF((Data!V357&gt;0),(Data!V357*62.005/14.0067),-9999.9)</f>
        <v>-9999.9</v>
      </c>
      <c r="Y357" s="243" t="str">
        <f>IF(ISTEXT(Data!W357),Data!W357,"")</f>
        <v>M1</v>
      </c>
      <c r="Z357" s="278">
        <f>IF(ISNUMBER(Data!T357),Data!T357,-9999.9)</f>
        <v>-9999.9</v>
      </c>
      <c r="AA357" s="242" t="str">
        <f>IF(ISTEXT(Data!U357),Data!U357,"")</f>
        <v>M1</v>
      </c>
      <c r="AB357" s="277">
        <f>IF(ISNUMBER(Data!AH357),Data!AH357,-9999.9)</f>
        <v>-9999.9</v>
      </c>
      <c r="AC357" s="243" t="str">
        <f>IF(ISTEXT(Data!AI357),Data!AI357,"")</f>
        <v>M1</v>
      </c>
      <c r="AD357" s="278">
        <f>IF(ISNUMBER(Data!AD357),Data!AD357,-9999.9)</f>
        <v>-9999.9</v>
      </c>
      <c r="AE357" s="242" t="str">
        <f>IF(ISTEXT(Data!AE357),Data!AE357,"")</f>
        <v>M1</v>
      </c>
      <c r="AF357" s="277">
        <f>IF(ISNUMBER(Data!AF357),Data!AF357,-9999.9)</f>
        <v>-9999.9</v>
      </c>
      <c r="AG357" s="243" t="str">
        <f>IF(ISTEXT(Data!AG357),Data!AG357,"")</f>
        <v>M1</v>
      </c>
      <c r="AH357" s="278">
        <f>IF(ISNUMBER(Data!Z357),Data!Z357,-9999.9)</f>
        <v>-9999.9</v>
      </c>
      <c r="AI357" s="242" t="str">
        <f>IF(ISTEXT(Data!AA357),Data!AA357,"")</f>
        <v>M1</v>
      </c>
      <c r="AJ357" s="277">
        <v>-9999.9</v>
      </c>
      <c r="AK357" s="261" t="s">
        <v>117</v>
      </c>
      <c r="AL357" s="267" t="str">
        <f>IF(ISTEXT(Data!AJ357),Data!AJ357,"")</f>
        <v/>
      </c>
      <c r="AM357" s="267" t="str">
        <f>IF(ISTEXT(Data!AK357),Data!AK357,"")</f>
        <v/>
      </c>
      <c r="AN357" s="267" t="str">
        <f>IF(ISTEXT(Data!AL357),Data!AL357,"")</f>
        <v/>
      </c>
      <c r="AO357" s="267" t="str">
        <f>IF(ISTEXT(Data!AM357),Data!AM357,"")</f>
        <v/>
      </c>
      <c r="AP357" s="267" t="str">
        <f>IF(ISTEXT(Data!AN357),Data!AN357,"")</f>
        <v/>
      </c>
      <c r="AQ357" s="267" t="str">
        <f>IF(ISTEXT(Data!AO357),Data!AO357,"")</f>
        <v/>
      </c>
    </row>
    <row r="358" spans="1:43" x14ac:dyDescent="0.2">
      <c r="A358" s="120" t="str">
        <f>IF(ISTEXT(Data!A358),Data!A358,"")</f>
        <v>DEU96130</v>
      </c>
      <c r="B358" s="250">
        <f>IF(ISREF(Data!B358),Data!B358,"")</f>
        <v>35366</v>
      </c>
      <c r="C358" s="244">
        <v>0.27083333333333298</v>
      </c>
      <c r="D358" s="250">
        <f>IF(ISREF(Data!D358),Data!D358,"")</f>
        <v>35367</v>
      </c>
      <c r="E358" s="244">
        <v>0.27083333333333298</v>
      </c>
      <c r="F358" s="245" t="str">
        <f>IF(ISTEXT(Data!G358),Data!G358,"")</f>
        <v>Rain</v>
      </c>
      <c r="G358" s="247" t="str">
        <f>IF(ISTEXT(Data!H358),Data!H358,"")</f>
        <v>Clean and Clear</v>
      </c>
      <c r="H358" s="246" t="str">
        <f>IF(ISTEXT(Data!I358),Data!I358,"")</f>
        <v/>
      </c>
      <c r="I358" s="248" t="str">
        <f>IF(ISTEXT(Data!J358),Data!J358,"")</f>
        <v/>
      </c>
      <c r="J358" s="273">
        <f>IF(ISNUMBER(Data!K358),Data!K358,-9999.9)</f>
        <v>0.5</v>
      </c>
      <c r="K358" s="242" t="str">
        <f>IF(ISTEXT(Data!L358),Data!L358,"")</f>
        <v>V0</v>
      </c>
      <c r="L358" s="285">
        <f>IF(ISNUMBER(Data!N358),Data!N358,-9999.9)</f>
        <v>0.58650000000000002</v>
      </c>
      <c r="M358" s="243" t="str">
        <f>IF(ISTEXT(Data!O358),Data!O358,"")</f>
        <v>V0</v>
      </c>
      <c r="N358" s="278">
        <f>IF(ISNUMBER(Data!P358),Data!P358,-9999.9)</f>
        <v>4.76</v>
      </c>
      <c r="O358" s="242" t="str">
        <f>IF(ISTEXT(Data!Q358),Data!Q358,"")</f>
        <v>V0</v>
      </c>
      <c r="P358" s="277">
        <f>IF(ISNUMBER(Data!R358),Data!R358,-9999.9)</f>
        <v>18.5</v>
      </c>
      <c r="Q358" s="243" t="str">
        <f>IF(ISTEXT(Data!S358),Data!S358,"")</f>
        <v>V0</v>
      </c>
      <c r="R358" s="278">
        <v>-9999.9</v>
      </c>
      <c r="S358" s="262" t="s">
        <v>117</v>
      </c>
      <c r="T358" s="277">
        <f>IF((Data!X358&gt;0),Data!X358*96.062/32.064,-9999.9)</f>
        <v>1.716</v>
      </c>
      <c r="U358" s="243" t="str">
        <f>IF(ISTEXT(Data!Y358),Data!Y358,"")</f>
        <v>V0</v>
      </c>
      <c r="V358" s="277">
        <f>IF((Data!AB358&gt;T799),Data!AB358*18.039/14.0067,-9999.9)</f>
        <v>0.9840000000000001</v>
      </c>
      <c r="W358" s="242" t="str">
        <f>IF(ISTEXT(Data!AC358),Data!AC358,"")</f>
        <v>V0</v>
      </c>
      <c r="X358" s="277">
        <f>IF((Data!V358&gt;0),(Data!V358*62.005/14.0067),-9999.9)</f>
        <v>2.4</v>
      </c>
      <c r="Y358" s="243" t="str">
        <f>IF(ISTEXT(Data!W358),Data!W358,"")</f>
        <v>V0</v>
      </c>
      <c r="Z358" s="278">
        <f>IF(ISNUMBER(Data!T358),Data!T358,-9999.9)</f>
        <v>0.27300000000000002</v>
      </c>
      <c r="AA358" s="242" t="str">
        <f>IF(ISTEXT(Data!U358),Data!U358,"")</f>
        <v>V0</v>
      </c>
      <c r="AB358" s="277">
        <f>IF(ISNUMBER(Data!AH358),Data!AH358,-9999.9)</f>
        <v>0.16700000000000001</v>
      </c>
      <c r="AC358" s="243" t="str">
        <f>IF(ISTEXT(Data!AI358),Data!AI358,"")</f>
        <v>V0</v>
      </c>
      <c r="AD358" s="278">
        <f>IF(ISNUMBER(Data!AD358),Data!AD358,-9999.9)</f>
        <v>0.16300000000000001</v>
      </c>
      <c r="AE358" s="242" t="str">
        <f>IF(ISTEXT(Data!AE358),Data!AE358,"")</f>
        <v>V0</v>
      </c>
      <c r="AF358" s="277">
        <f>IF(ISNUMBER(Data!AF358),Data!AF358,-9999.9)</f>
        <v>3.5000000000000003E-2</v>
      </c>
      <c r="AG358" s="243" t="str">
        <f>IF(ISTEXT(Data!AG358),Data!AG358,"")</f>
        <v>V0</v>
      </c>
      <c r="AH358" s="278">
        <f>IF(ISNUMBER(Data!Z358),Data!Z358,-9999.9)</f>
        <v>9.7000000000000003E-2</v>
      </c>
      <c r="AI358" s="242" t="str">
        <f>IF(ISTEXT(Data!AA358),Data!AA358,"")</f>
        <v>V0</v>
      </c>
      <c r="AJ358" s="277">
        <v>-9999.9</v>
      </c>
      <c r="AK358" s="261" t="s">
        <v>117</v>
      </c>
      <c r="AL358" s="267" t="str">
        <f>IF(ISTEXT(Data!AJ358),Data!AJ358,"")</f>
        <v/>
      </c>
      <c r="AM358" s="267" t="str">
        <f>IF(ISTEXT(Data!AK358),Data!AK358,"")</f>
        <v/>
      </c>
      <c r="AN358" s="267" t="str">
        <f>IF(ISTEXT(Data!AL358),Data!AL358,"")</f>
        <v/>
      </c>
      <c r="AO358" s="267" t="str">
        <f>IF(ISTEXT(Data!AM358),Data!AM358,"")</f>
        <v/>
      </c>
      <c r="AP358" s="267" t="str">
        <f>IF(ISTEXT(Data!AN358),Data!AN358,"")</f>
        <v/>
      </c>
      <c r="AQ358" s="267" t="str">
        <f>IF(ISTEXT(Data!AO358),Data!AO358,"")</f>
        <v/>
      </c>
    </row>
    <row r="359" spans="1:43" x14ac:dyDescent="0.2">
      <c r="A359" s="120" t="str">
        <f>IF(ISTEXT(Data!A359),Data!A359,"")</f>
        <v>DEU96131</v>
      </c>
      <c r="B359" s="250">
        <f>IF(ISREF(Data!B359),Data!B359,"")</f>
        <v>35367</v>
      </c>
      <c r="C359" s="244">
        <v>0.27083333333333298</v>
      </c>
      <c r="D359" s="250">
        <f>IF(ISREF(Data!D359),Data!D359,"")</f>
        <v>35368</v>
      </c>
      <c r="E359" s="244">
        <v>0.27083333333333298</v>
      </c>
      <c r="F359" s="245" t="str">
        <f>IF(ISTEXT(Data!G359),Data!G359,"")</f>
        <v>Rain</v>
      </c>
      <c r="G359" s="247" t="str">
        <f>IF(ISTEXT(Data!H359),Data!H359,"")</f>
        <v>Clean and Clear</v>
      </c>
      <c r="H359" s="246" t="str">
        <f>IF(ISTEXT(Data!I359),Data!I359,"")</f>
        <v/>
      </c>
      <c r="I359" s="248" t="str">
        <f>IF(ISTEXT(Data!J359),Data!J359,"")</f>
        <v/>
      </c>
      <c r="J359" s="273">
        <f>IF(ISNUMBER(Data!K359),Data!K359,-9999.9)</f>
        <v>13.4</v>
      </c>
      <c r="K359" s="242" t="str">
        <f>IF(ISTEXT(Data!L359),Data!L359,"")</f>
        <v>V0</v>
      </c>
      <c r="L359" s="285">
        <f>IF(ISNUMBER(Data!N359),Data!N359,-9999.9)</f>
        <v>12.9352</v>
      </c>
      <c r="M359" s="243" t="str">
        <f>IF(ISTEXT(Data!O359),Data!O359,"")</f>
        <v>V0</v>
      </c>
      <c r="N359" s="278">
        <f>IF(ISNUMBER(Data!P359),Data!P359,-9999.9)</f>
        <v>5.28</v>
      </c>
      <c r="O359" s="242" t="str">
        <f>IF(ISTEXT(Data!Q359),Data!Q359,"")</f>
        <v>V0</v>
      </c>
      <c r="P359" s="277">
        <f>IF(ISNUMBER(Data!R359),Data!R359,-9999.9)</f>
        <v>6.3</v>
      </c>
      <c r="Q359" s="243" t="str">
        <f>IF(ISTEXT(Data!S359),Data!S359,"")</f>
        <v>V0</v>
      </c>
      <c r="R359" s="278">
        <v>-9999.9</v>
      </c>
      <c r="S359" s="262" t="s">
        <v>117</v>
      </c>
      <c r="T359" s="277">
        <f>IF((Data!X359&gt;0),Data!X359*96.062/32.064,-9999.9)</f>
        <v>0.32600000000000001</v>
      </c>
      <c r="U359" s="243" t="str">
        <f>IF(ISTEXT(Data!Y359),Data!Y359,"")</f>
        <v>V0</v>
      </c>
      <c r="V359" s="277">
        <f>IF((Data!AB359&gt;T800),Data!AB359*18.039/14.0067,-9999.9)</f>
        <v>0.29799999999999999</v>
      </c>
      <c r="W359" s="242" t="str">
        <f>IF(ISTEXT(Data!AC359),Data!AC359,"")</f>
        <v>V0</v>
      </c>
      <c r="X359" s="277">
        <f>IF((Data!V359&gt;0),(Data!V359*62.005/14.0067),-9999.9)</f>
        <v>0.999</v>
      </c>
      <c r="Y359" s="243" t="str">
        <f>IF(ISTEXT(Data!W359),Data!W359,"")</f>
        <v>V0</v>
      </c>
      <c r="Z359" s="278">
        <f>IF(ISNUMBER(Data!T359),Data!T359,-9999.9)</f>
        <v>0.20100000000000001</v>
      </c>
      <c r="AA359" s="242" t="str">
        <f>IF(ISTEXT(Data!U359),Data!U359,"")</f>
        <v>V0</v>
      </c>
      <c r="AB359" s="277">
        <f>IF(ISNUMBER(Data!AH359),Data!AH359,-9999.9)</f>
        <v>0.106</v>
      </c>
      <c r="AC359" s="243" t="str">
        <f>IF(ISTEXT(Data!AI359),Data!AI359,"")</f>
        <v>V0</v>
      </c>
      <c r="AD359" s="278">
        <f>IF(ISNUMBER(Data!AD359),Data!AD359,-9999.9)</f>
        <v>6.9000000000000006E-2</v>
      </c>
      <c r="AE359" s="242" t="str">
        <f>IF(ISTEXT(Data!AE359),Data!AE359,"")</f>
        <v>V0</v>
      </c>
      <c r="AF359" s="277">
        <f>IF(ISNUMBER(Data!AF359),Data!AF359,-9999.9)</f>
        <v>0.03</v>
      </c>
      <c r="AG359" s="243" t="str">
        <f>IF(ISTEXT(Data!AG359),Data!AG359,"")</f>
        <v>V0</v>
      </c>
      <c r="AH359" s="278">
        <f>IF(ISNUMBER(Data!Z359),Data!Z359,-9999.9)</f>
        <v>0.16500000000000001</v>
      </c>
      <c r="AI359" s="242" t="str">
        <f>IF(ISTEXT(Data!AA359),Data!AA359,"")</f>
        <v>V0</v>
      </c>
      <c r="AJ359" s="277">
        <v>-9999.9</v>
      </c>
      <c r="AK359" s="261" t="s">
        <v>117</v>
      </c>
      <c r="AL359" s="267" t="str">
        <f>IF(ISTEXT(Data!AJ359),Data!AJ359,"")</f>
        <v/>
      </c>
      <c r="AM359" s="267" t="str">
        <f>IF(ISTEXT(Data!AK359),Data!AK359,"")</f>
        <v/>
      </c>
      <c r="AN359" s="267" t="str">
        <f>IF(ISTEXT(Data!AL359),Data!AL359,"")</f>
        <v/>
      </c>
      <c r="AO359" s="267" t="str">
        <f>IF(ISTEXT(Data!AM359),Data!AM359,"")</f>
        <v/>
      </c>
      <c r="AP359" s="267" t="str">
        <f>IF(ISTEXT(Data!AN359),Data!AN359,"")</f>
        <v/>
      </c>
      <c r="AQ359" s="267" t="str">
        <f>IF(ISTEXT(Data!AO359),Data!AO359,"")</f>
        <v/>
      </c>
    </row>
    <row r="360" spans="1:43" x14ac:dyDescent="0.2">
      <c r="A360" s="120" t="str">
        <f>IF(ISTEXT(Data!A360),Data!A360,"")</f>
        <v/>
      </c>
      <c r="B360" s="250">
        <f>IF(ISREF(Data!B360),Data!B360,"")</f>
        <v>35368</v>
      </c>
      <c r="C360" s="244">
        <v>0.27083333333333298</v>
      </c>
      <c r="D360" s="250">
        <f>IF(ISREF(Data!D360),Data!D360,"")</f>
        <v>35369</v>
      </c>
      <c r="E360" s="244">
        <v>0.27083333333333298</v>
      </c>
      <c r="F360" s="245" t="str">
        <f>IF(ISTEXT(Data!G360),Data!G360,"")</f>
        <v>Rain</v>
      </c>
      <c r="G360" s="247" t="str">
        <f>IF(ISTEXT(Data!H360),Data!H360,"")</f>
        <v/>
      </c>
      <c r="H360" s="246" t="str">
        <f>IF(ISTEXT(Data!I360),Data!I360,"")</f>
        <v>Insufficient Quantity</v>
      </c>
      <c r="I360" s="248" t="str">
        <f>IF(ISTEXT(Data!J360),Data!J360,"")</f>
        <v/>
      </c>
      <c r="J360" s="273">
        <f>IF(ISNUMBER(Data!K360),Data!K360,-9999.9)</f>
        <v>0.1</v>
      </c>
      <c r="K360" s="242" t="str">
        <f>IF(ISTEXT(Data!L360),Data!L360,"")</f>
        <v>V0</v>
      </c>
      <c r="L360" s="285">
        <f>IF(ISNUMBER(Data!N360),Data!N360,-9999.9)</f>
        <v>-9999.9</v>
      </c>
      <c r="M360" s="243" t="str">
        <f>IF(ISTEXT(Data!O360),Data!O360,"")</f>
        <v>M1</v>
      </c>
      <c r="N360" s="278">
        <f>IF(ISNUMBER(Data!P360),Data!P360,-9999.9)</f>
        <v>-9999.9</v>
      </c>
      <c r="O360" s="242" t="str">
        <f>IF(ISTEXT(Data!Q360),Data!Q360,"")</f>
        <v>M1</v>
      </c>
      <c r="P360" s="277">
        <f>IF(ISNUMBER(Data!R360),Data!R360,-9999.9)</f>
        <v>-9999.9</v>
      </c>
      <c r="Q360" s="243" t="str">
        <f>IF(ISTEXT(Data!S360),Data!S360,"")</f>
        <v>M1</v>
      </c>
      <c r="R360" s="278">
        <v>-9999.9</v>
      </c>
      <c r="S360" s="262" t="s">
        <v>117</v>
      </c>
      <c r="T360" s="277">
        <f>IF((Data!X360&gt;0),Data!X360*96.062/32.064,-9999.9)</f>
        <v>-9999.9</v>
      </c>
      <c r="U360" s="243" t="str">
        <f>IF(ISTEXT(Data!Y360),Data!Y360,"")</f>
        <v>M1</v>
      </c>
      <c r="V360" s="277">
        <f>IF((Data!AB360&gt;T801),Data!AB360*18.039/14.0067,-9999.9)</f>
        <v>-9999.9</v>
      </c>
      <c r="W360" s="242" t="str">
        <f>IF(ISTEXT(Data!AC360),Data!AC360,"")</f>
        <v>M1</v>
      </c>
      <c r="X360" s="277">
        <f>IF((Data!V360&gt;0),(Data!V360*62.005/14.0067),-9999.9)</f>
        <v>-9999.9</v>
      </c>
      <c r="Y360" s="243" t="str">
        <f>IF(ISTEXT(Data!W360),Data!W360,"")</f>
        <v>M1</v>
      </c>
      <c r="Z360" s="278">
        <f>IF(ISNUMBER(Data!T360),Data!T360,-9999.9)</f>
        <v>-9999.9</v>
      </c>
      <c r="AA360" s="242" t="str">
        <f>IF(ISTEXT(Data!U360),Data!U360,"")</f>
        <v>M1</v>
      </c>
      <c r="AB360" s="277">
        <f>IF(ISNUMBER(Data!AH360),Data!AH360,-9999.9)</f>
        <v>-9999.9</v>
      </c>
      <c r="AC360" s="243" t="str">
        <f>IF(ISTEXT(Data!AI360),Data!AI360,"")</f>
        <v>M1</v>
      </c>
      <c r="AD360" s="278">
        <f>IF(ISNUMBER(Data!AD360),Data!AD360,-9999.9)</f>
        <v>-9999.9</v>
      </c>
      <c r="AE360" s="242" t="str">
        <f>IF(ISTEXT(Data!AE360),Data!AE360,"")</f>
        <v>M1</v>
      </c>
      <c r="AF360" s="277">
        <f>IF(ISNUMBER(Data!AF360),Data!AF360,-9999.9)</f>
        <v>-9999.9</v>
      </c>
      <c r="AG360" s="243" t="str">
        <f>IF(ISTEXT(Data!AG360),Data!AG360,"")</f>
        <v>M1</v>
      </c>
      <c r="AH360" s="278">
        <f>IF(ISNUMBER(Data!Z360),Data!Z360,-9999.9)</f>
        <v>-9999.9</v>
      </c>
      <c r="AI360" s="242" t="str">
        <f>IF(ISTEXT(Data!AA360),Data!AA360,"")</f>
        <v>M1</v>
      </c>
      <c r="AJ360" s="277">
        <v>-9999.9</v>
      </c>
      <c r="AK360" s="261" t="s">
        <v>117</v>
      </c>
      <c r="AL360" s="267" t="str">
        <f>IF(ISTEXT(Data!AJ360),Data!AJ360,"")</f>
        <v/>
      </c>
      <c r="AM360" s="267" t="str">
        <f>IF(ISTEXT(Data!AK360),Data!AK360,"")</f>
        <v/>
      </c>
      <c r="AN360" s="267" t="str">
        <f>IF(ISTEXT(Data!AL360),Data!AL360,"")</f>
        <v/>
      </c>
      <c r="AO360" s="267" t="str">
        <f>IF(ISTEXT(Data!AM360),Data!AM360,"")</f>
        <v/>
      </c>
      <c r="AP360" s="267" t="str">
        <f>IF(ISTEXT(Data!AN360),Data!AN360,"")</f>
        <v/>
      </c>
      <c r="AQ360" s="267" t="str">
        <f>IF(ISTEXT(Data!AO360),Data!AO360,"")</f>
        <v/>
      </c>
    </row>
    <row r="361" spans="1:43" x14ac:dyDescent="0.2">
      <c r="A361" s="120" t="str">
        <f>IF(ISTEXT(Data!A361),Data!A361,"")</f>
        <v/>
      </c>
      <c r="B361" s="250">
        <f>IF(ISREF(Data!B361),Data!B361,"")</f>
        <v>35369</v>
      </c>
      <c r="C361" s="244">
        <v>0.27083333333333298</v>
      </c>
      <c r="D361" s="250">
        <f>IF(ISREF(Data!D361),Data!D361,"")</f>
        <v>35370</v>
      </c>
      <c r="E361" s="244">
        <v>0.27083333333333298</v>
      </c>
      <c r="F361" s="245" t="str">
        <f>IF(ISTEXT(Data!G361),Data!G361,"")</f>
        <v>Rain</v>
      </c>
      <c r="G361" s="247" t="str">
        <f>IF(ISTEXT(Data!H361),Data!H361,"")</f>
        <v/>
      </c>
      <c r="H361" s="246" t="str">
        <f>IF(ISTEXT(Data!I361),Data!I361,"")</f>
        <v>Insufficient Quantity</v>
      </c>
      <c r="I361" s="248" t="str">
        <f>IF(ISTEXT(Data!J361),Data!J361,"")</f>
        <v/>
      </c>
      <c r="J361" s="273">
        <f>IF(ISNUMBER(Data!K361),Data!K361,-9999.9)</f>
        <v>0.4</v>
      </c>
      <c r="K361" s="242" t="str">
        <f>IF(ISTEXT(Data!L361),Data!L361,"")</f>
        <v>V0</v>
      </c>
      <c r="L361" s="285">
        <f>IF(ISNUMBER(Data!N361),Data!N361,-9999.9)</f>
        <v>-9999.9</v>
      </c>
      <c r="M361" s="243" t="str">
        <f>IF(ISTEXT(Data!O361),Data!O361,"")</f>
        <v>M1</v>
      </c>
      <c r="N361" s="278">
        <f>IF(ISNUMBER(Data!P361),Data!P361,-9999.9)</f>
        <v>-9999.9</v>
      </c>
      <c r="O361" s="242" t="str">
        <f>IF(ISTEXT(Data!Q361),Data!Q361,"")</f>
        <v>M1</v>
      </c>
      <c r="P361" s="277">
        <f>IF(ISNUMBER(Data!R361),Data!R361,-9999.9)</f>
        <v>-9999.9</v>
      </c>
      <c r="Q361" s="243" t="str">
        <f>IF(ISTEXT(Data!S361),Data!S361,"")</f>
        <v>M1</v>
      </c>
      <c r="R361" s="278">
        <v>-9999.9</v>
      </c>
      <c r="S361" s="262" t="s">
        <v>117</v>
      </c>
      <c r="T361" s="277">
        <f>IF((Data!X361&gt;0),Data!X361*96.062/32.064,-9999.9)</f>
        <v>-9999.9</v>
      </c>
      <c r="U361" s="243" t="str">
        <f>IF(ISTEXT(Data!Y361),Data!Y361,"")</f>
        <v>M1</v>
      </c>
      <c r="V361" s="277">
        <f>IF((Data!AB361&gt;T802),Data!AB361*18.039/14.0067,-9999.9)</f>
        <v>-9999.9</v>
      </c>
      <c r="W361" s="242" t="str">
        <f>IF(ISTEXT(Data!AC361),Data!AC361,"")</f>
        <v>M1</v>
      </c>
      <c r="X361" s="277">
        <f>IF((Data!V361&gt;0),(Data!V361*62.005/14.0067),-9999.9)</f>
        <v>-9999.9</v>
      </c>
      <c r="Y361" s="243" t="str">
        <f>IF(ISTEXT(Data!W361),Data!W361,"")</f>
        <v>M1</v>
      </c>
      <c r="Z361" s="278">
        <f>IF(ISNUMBER(Data!T361),Data!T361,-9999.9)</f>
        <v>-9999.9</v>
      </c>
      <c r="AA361" s="242" t="str">
        <f>IF(ISTEXT(Data!U361),Data!U361,"")</f>
        <v>M1</v>
      </c>
      <c r="AB361" s="277">
        <f>IF(ISNUMBER(Data!AH361),Data!AH361,-9999.9)</f>
        <v>-9999.9</v>
      </c>
      <c r="AC361" s="243" t="str">
        <f>IF(ISTEXT(Data!AI361),Data!AI361,"")</f>
        <v>M1</v>
      </c>
      <c r="AD361" s="278">
        <f>IF(ISNUMBER(Data!AD361),Data!AD361,-9999.9)</f>
        <v>-9999.9</v>
      </c>
      <c r="AE361" s="242" t="str">
        <f>IF(ISTEXT(Data!AE361),Data!AE361,"")</f>
        <v>M1</v>
      </c>
      <c r="AF361" s="277">
        <f>IF(ISNUMBER(Data!AF361),Data!AF361,-9999.9)</f>
        <v>-9999.9</v>
      </c>
      <c r="AG361" s="243" t="str">
        <f>IF(ISTEXT(Data!AG361),Data!AG361,"")</f>
        <v>M1</v>
      </c>
      <c r="AH361" s="278">
        <f>IF(ISNUMBER(Data!Z361),Data!Z361,-9999.9)</f>
        <v>-9999.9</v>
      </c>
      <c r="AI361" s="242" t="str">
        <f>IF(ISTEXT(Data!AA361),Data!AA361,"")</f>
        <v>M1</v>
      </c>
      <c r="AJ361" s="277">
        <v>-9999.9</v>
      </c>
      <c r="AK361" s="261" t="s">
        <v>117</v>
      </c>
      <c r="AL361" s="267" t="str">
        <f>IF(ISTEXT(Data!AJ361),Data!AJ361,"")</f>
        <v/>
      </c>
      <c r="AM361" s="267" t="str">
        <f>IF(ISTEXT(Data!AK361),Data!AK361,"")</f>
        <v/>
      </c>
      <c r="AN361" s="267" t="str">
        <f>IF(ISTEXT(Data!AL361),Data!AL361,"")</f>
        <v/>
      </c>
      <c r="AO361" s="267" t="str">
        <f>IF(ISTEXT(Data!AM361),Data!AM361,"")</f>
        <v/>
      </c>
      <c r="AP361" s="267" t="str">
        <f>IF(ISTEXT(Data!AN361),Data!AN361,"")</f>
        <v/>
      </c>
      <c r="AQ361" s="267" t="str">
        <f>IF(ISTEXT(Data!AO361),Data!AO361,"")</f>
        <v/>
      </c>
    </row>
    <row r="362" spans="1:43" x14ac:dyDescent="0.2">
      <c r="A362" s="120" t="str">
        <f>IF(ISTEXT(Data!A362),Data!A362,"")</f>
        <v>DEU96132</v>
      </c>
      <c r="B362" s="250">
        <f>IF(ISREF(Data!B362),Data!B362,"")</f>
        <v>35370</v>
      </c>
      <c r="C362" s="244">
        <v>0.27083333333333298</v>
      </c>
      <c r="D362" s="250">
        <f>IF(ISREF(Data!D362),Data!D362,"")</f>
        <v>35371</v>
      </c>
      <c r="E362" s="244">
        <v>0.27083333333333298</v>
      </c>
      <c r="F362" s="245" t="str">
        <f>IF(ISTEXT(Data!G362),Data!G362,"")</f>
        <v>Rain</v>
      </c>
      <c r="G362" s="247" t="str">
        <f>IF(ISTEXT(Data!H362),Data!H362,"")</f>
        <v>Clean and Clear</v>
      </c>
      <c r="H362" s="246" t="str">
        <f>IF(ISTEXT(Data!I362),Data!I362,"")</f>
        <v/>
      </c>
      <c r="I362" s="248" t="str">
        <f>IF(ISTEXT(Data!J362),Data!J362,"")</f>
        <v/>
      </c>
      <c r="J362" s="273">
        <f>IF(ISNUMBER(Data!K362),Data!K362,-9999.9)</f>
        <v>3.7</v>
      </c>
      <c r="K362" s="242" t="str">
        <f>IF(ISTEXT(Data!L362),Data!L362,"")</f>
        <v>V0</v>
      </c>
      <c r="L362" s="285">
        <f>IF(ISNUMBER(Data!N362),Data!N362,-9999.9)</f>
        <v>3.8271999999999999</v>
      </c>
      <c r="M362" s="243" t="str">
        <f>IF(ISTEXT(Data!O362),Data!O362,"")</f>
        <v>V0</v>
      </c>
      <c r="N362" s="278">
        <f>IF(ISNUMBER(Data!P362),Data!P362,-9999.9)</f>
        <v>5.4</v>
      </c>
      <c r="O362" s="242" t="str">
        <f>IF(ISTEXT(Data!Q362),Data!Q362,"")</f>
        <v>V0</v>
      </c>
      <c r="P362" s="277">
        <f>IF(ISNUMBER(Data!R362),Data!R362,-9999.9)</f>
        <v>8.9</v>
      </c>
      <c r="Q362" s="243" t="str">
        <f>IF(ISTEXT(Data!S362),Data!S362,"")</f>
        <v>V0</v>
      </c>
      <c r="R362" s="278">
        <v>-9999.9</v>
      </c>
      <c r="S362" s="262" t="s">
        <v>117</v>
      </c>
      <c r="T362" s="277">
        <f>IF((Data!X362&gt;0),Data!X362*96.062/32.064,-9999.9)</f>
        <v>0.46400000000000002</v>
      </c>
      <c r="U362" s="243" t="str">
        <f>IF(ISTEXT(Data!Y362),Data!Y362,"")</f>
        <v>V0</v>
      </c>
      <c r="V362" s="277">
        <f>IF((Data!AB362&gt;T803),Data!AB362*18.039/14.0067,-9999.9)</f>
        <v>0.41000000000000003</v>
      </c>
      <c r="W362" s="242" t="str">
        <f>IF(ISTEXT(Data!AC362),Data!AC362,"")</f>
        <v>V0</v>
      </c>
      <c r="X362" s="277">
        <f>IF((Data!V362&gt;0),(Data!V362*62.005/14.0067),-9999.9)</f>
        <v>1.8500000000000003</v>
      </c>
      <c r="Y362" s="243" t="str">
        <f>IF(ISTEXT(Data!W362),Data!W362,"")</f>
        <v>V0</v>
      </c>
      <c r="Z362" s="278">
        <f>IF(ISNUMBER(Data!T362),Data!T362,-9999.9)</f>
        <v>0.48</v>
      </c>
      <c r="AA362" s="242" t="str">
        <f>IF(ISTEXT(Data!U362),Data!U362,"")</f>
        <v>V0</v>
      </c>
      <c r="AB362" s="277">
        <f>IF(ISNUMBER(Data!AH362),Data!AH362,-9999.9)</f>
        <v>0.218</v>
      </c>
      <c r="AC362" s="243" t="str">
        <f>IF(ISTEXT(Data!AI362),Data!AI362,"")</f>
        <v>V0</v>
      </c>
      <c r="AD362" s="278">
        <f>IF(ISNUMBER(Data!AD362),Data!AD362,-9999.9)</f>
        <v>0.182</v>
      </c>
      <c r="AE362" s="242" t="str">
        <f>IF(ISTEXT(Data!AE362),Data!AE362,"")</f>
        <v>V0</v>
      </c>
      <c r="AF362" s="277">
        <f>IF(ISNUMBER(Data!AF362),Data!AF362,-9999.9)</f>
        <v>7.0999999999999994E-2</v>
      </c>
      <c r="AG362" s="243" t="str">
        <f>IF(ISTEXT(Data!AG362),Data!AG362,"")</f>
        <v>V0</v>
      </c>
      <c r="AH362" s="278">
        <f>IF(ISNUMBER(Data!Z362),Data!Z362,-9999.9)</f>
        <v>0.318</v>
      </c>
      <c r="AI362" s="242" t="str">
        <f>IF(ISTEXT(Data!AA362),Data!AA362,"")</f>
        <v>V0</v>
      </c>
      <c r="AJ362" s="277">
        <v>-9999.9</v>
      </c>
      <c r="AK362" s="261" t="s">
        <v>117</v>
      </c>
      <c r="AL362" s="267" t="str">
        <f>IF(ISTEXT(Data!AJ362),Data!AJ362,"")</f>
        <v/>
      </c>
      <c r="AM362" s="267" t="str">
        <f>IF(ISTEXT(Data!AK362),Data!AK362,"")</f>
        <v/>
      </c>
      <c r="AN362" s="267" t="str">
        <f>IF(ISTEXT(Data!AL362),Data!AL362,"")</f>
        <v/>
      </c>
      <c r="AO362" s="267" t="str">
        <f>IF(ISTEXT(Data!AM362),Data!AM362,"")</f>
        <v/>
      </c>
      <c r="AP362" s="267" t="str">
        <f>IF(ISTEXT(Data!AN362),Data!AN362,"")</f>
        <v/>
      </c>
      <c r="AQ362" s="267" t="str">
        <f>IF(ISTEXT(Data!AO362),Data!AO362,"")</f>
        <v/>
      </c>
    </row>
    <row r="363" spans="1:43" x14ac:dyDescent="0.2">
      <c r="A363" s="120" t="str">
        <f>IF(ISTEXT(Data!A363),Data!A363,"")</f>
        <v/>
      </c>
      <c r="B363" s="250">
        <f>IF(ISREF(Data!B363),Data!B363,"")</f>
        <v>35371</v>
      </c>
      <c r="C363" s="244">
        <v>0.27083333333333298</v>
      </c>
      <c r="D363" s="250">
        <f>IF(ISREF(Data!D363),Data!D363,"")</f>
        <v>35372</v>
      </c>
      <c r="E363" s="244">
        <v>0.27083333333333298</v>
      </c>
      <c r="F363" s="245" t="str">
        <f>IF(ISTEXT(Data!G363),Data!G363,"")</f>
        <v>No Precipitation Occurred</v>
      </c>
      <c r="G363" s="247" t="str">
        <f>IF(ISTEXT(Data!H363),Data!H363,"")</f>
        <v/>
      </c>
      <c r="H363" s="246" t="str">
        <f>IF(ISTEXT(Data!I363),Data!I363,"")</f>
        <v/>
      </c>
      <c r="I363" s="248" t="str">
        <f>IF(ISTEXT(Data!J363),Data!J363,"")</f>
        <v/>
      </c>
      <c r="J363" s="273">
        <f>IF(ISNUMBER(Data!K363),Data!K363,-9999.9)</f>
        <v>-9999.9</v>
      </c>
      <c r="K363" s="242" t="str">
        <f>IF(ISTEXT(Data!L363),Data!L363,"")</f>
        <v>M1</v>
      </c>
      <c r="L363" s="285">
        <f>IF(ISNUMBER(Data!N363),Data!N363,-9999.9)</f>
        <v>-9999.9</v>
      </c>
      <c r="M363" s="243" t="str">
        <f>IF(ISTEXT(Data!O363),Data!O363,"")</f>
        <v>M1</v>
      </c>
      <c r="N363" s="278">
        <f>IF(ISNUMBER(Data!P363),Data!P363,-9999.9)</f>
        <v>-9999.9</v>
      </c>
      <c r="O363" s="242" t="str">
        <f>IF(ISTEXT(Data!Q363),Data!Q363,"")</f>
        <v>M1</v>
      </c>
      <c r="P363" s="277">
        <f>IF(ISNUMBER(Data!R363),Data!R363,-9999.9)</f>
        <v>-9999.9</v>
      </c>
      <c r="Q363" s="243" t="str">
        <f>IF(ISTEXT(Data!S363),Data!S363,"")</f>
        <v>M1</v>
      </c>
      <c r="R363" s="278">
        <v>-9999.9</v>
      </c>
      <c r="S363" s="262" t="s">
        <v>117</v>
      </c>
      <c r="T363" s="277">
        <f>IF((Data!X363&gt;0),Data!X363*96.062/32.064,-9999.9)</f>
        <v>-9999.9</v>
      </c>
      <c r="U363" s="243" t="str">
        <f>IF(ISTEXT(Data!Y363),Data!Y363,"")</f>
        <v>M1</v>
      </c>
      <c r="V363" s="277">
        <f>IF((Data!AB363&gt;T804),Data!AB363*18.039/14.0067,-9999.9)</f>
        <v>-9999.9</v>
      </c>
      <c r="W363" s="242" t="str">
        <f>IF(ISTEXT(Data!AC363),Data!AC363,"")</f>
        <v>M1</v>
      </c>
      <c r="X363" s="277">
        <f>IF((Data!V363&gt;0),(Data!V363*62.005/14.0067),-9999.9)</f>
        <v>-9999.9</v>
      </c>
      <c r="Y363" s="243" t="str">
        <f>IF(ISTEXT(Data!W363),Data!W363,"")</f>
        <v>M1</v>
      </c>
      <c r="Z363" s="278">
        <f>IF(ISNUMBER(Data!T363),Data!T363,-9999.9)</f>
        <v>-9999.9</v>
      </c>
      <c r="AA363" s="242" t="str">
        <f>IF(ISTEXT(Data!U363),Data!U363,"")</f>
        <v>M1</v>
      </c>
      <c r="AB363" s="277">
        <f>IF(ISNUMBER(Data!AH363),Data!AH363,-9999.9)</f>
        <v>-9999.9</v>
      </c>
      <c r="AC363" s="243" t="str">
        <f>IF(ISTEXT(Data!AI363),Data!AI363,"")</f>
        <v>M1</v>
      </c>
      <c r="AD363" s="278">
        <f>IF(ISNUMBER(Data!AD363),Data!AD363,-9999.9)</f>
        <v>-9999.9</v>
      </c>
      <c r="AE363" s="242" t="str">
        <f>IF(ISTEXT(Data!AE363),Data!AE363,"")</f>
        <v>M1</v>
      </c>
      <c r="AF363" s="277">
        <f>IF(ISNUMBER(Data!AF363),Data!AF363,-9999.9)</f>
        <v>-9999.9</v>
      </c>
      <c r="AG363" s="243" t="str">
        <f>IF(ISTEXT(Data!AG363),Data!AG363,"")</f>
        <v>M1</v>
      </c>
      <c r="AH363" s="278">
        <f>IF(ISNUMBER(Data!Z363),Data!Z363,-9999.9)</f>
        <v>-9999.9</v>
      </c>
      <c r="AI363" s="242" t="str">
        <f>IF(ISTEXT(Data!AA363),Data!AA363,"")</f>
        <v>M1</v>
      </c>
      <c r="AJ363" s="277">
        <v>-9999.9</v>
      </c>
      <c r="AK363" s="261" t="s">
        <v>117</v>
      </c>
      <c r="AL363" s="267" t="str">
        <f>IF(ISTEXT(Data!AJ363),Data!AJ363,"")</f>
        <v/>
      </c>
      <c r="AM363" s="267" t="str">
        <f>IF(ISTEXT(Data!AK363),Data!AK363,"")</f>
        <v/>
      </c>
      <c r="AN363" s="267" t="str">
        <f>IF(ISTEXT(Data!AL363),Data!AL363,"")</f>
        <v/>
      </c>
      <c r="AO363" s="267" t="str">
        <f>IF(ISTEXT(Data!AM363),Data!AM363,"")</f>
        <v/>
      </c>
      <c r="AP363" s="267" t="str">
        <f>IF(ISTEXT(Data!AN363),Data!AN363,"")</f>
        <v/>
      </c>
      <c r="AQ363" s="267" t="str">
        <f>IF(ISTEXT(Data!AO363),Data!AO363,"")</f>
        <v/>
      </c>
    </row>
    <row r="364" spans="1:43" x14ac:dyDescent="0.2">
      <c r="A364" s="120" t="str">
        <f>IF(ISTEXT(Data!A364),Data!A364,"")</f>
        <v/>
      </c>
      <c r="B364" s="250">
        <f>IF(ISREF(Data!B364),Data!B364,"")</f>
        <v>35372</v>
      </c>
      <c r="C364" s="244">
        <v>0.27083333333333298</v>
      </c>
      <c r="D364" s="250">
        <f>IF(ISREF(Data!D364),Data!D364,"")</f>
        <v>35373</v>
      </c>
      <c r="E364" s="244">
        <v>0.27083333333333298</v>
      </c>
      <c r="F364" s="245" t="str">
        <f>IF(ISTEXT(Data!G364),Data!G364,"")</f>
        <v>No Precipitation Occurred</v>
      </c>
      <c r="G364" s="247" t="str">
        <f>IF(ISTEXT(Data!H364),Data!H364,"")</f>
        <v/>
      </c>
      <c r="H364" s="246" t="str">
        <f>IF(ISTEXT(Data!I364),Data!I364,"")</f>
        <v/>
      </c>
      <c r="I364" s="248" t="str">
        <f>IF(ISTEXT(Data!J364),Data!J364,"")</f>
        <v/>
      </c>
      <c r="J364" s="273">
        <f>IF(ISNUMBER(Data!K364),Data!K364,-9999.9)</f>
        <v>-9999.9</v>
      </c>
      <c r="K364" s="242" t="str">
        <f>IF(ISTEXT(Data!L364),Data!L364,"")</f>
        <v>M1</v>
      </c>
      <c r="L364" s="285">
        <f>IF(ISNUMBER(Data!N364),Data!N364,-9999.9)</f>
        <v>-9999.9</v>
      </c>
      <c r="M364" s="243" t="str">
        <f>IF(ISTEXT(Data!O364),Data!O364,"")</f>
        <v>M1</v>
      </c>
      <c r="N364" s="278">
        <f>IF(ISNUMBER(Data!P364),Data!P364,-9999.9)</f>
        <v>-9999.9</v>
      </c>
      <c r="O364" s="242" t="str">
        <f>IF(ISTEXT(Data!Q364),Data!Q364,"")</f>
        <v>M1</v>
      </c>
      <c r="P364" s="277">
        <f>IF(ISNUMBER(Data!R364),Data!R364,-9999.9)</f>
        <v>-9999.9</v>
      </c>
      <c r="Q364" s="243" t="str">
        <f>IF(ISTEXT(Data!S364),Data!S364,"")</f>
        <v>M1</v>
      </c>
      <c r="R364" s="278">
        <v>-9999.9</v>
      </c>
      <c r="S364" s="262" t="s">
        <v>117</v>
      </c>
      <c r="T364" s="277">
        <f>IF((Data!X364&gt;0),Data!X364*96.062/32.064,-9999.9)</f>
        <v>-9999.9</v>
      </c>
      <c r="U364" s="243" t="str">
        <f>IF(ISTEXT(Data!Y364),Data!Y364,"")</f>
        <v>M1</v>
      </c>
      <c r="V364" s="277">
        <f>IF((Data!AB364&gt;T805),Data!AB364*18.039/14.0067,-9999.9)</f>
        <v>-9999.9</v>
      </c>
      <c r="W364" s="242" t="str">
        <f>IF(ISTEXT(Data!AC364),Data!AC364,"")</f>
        <v>M1</v>
      </c>
      <c r="X364" s="277">
        <f>IF((Data!V364&gt;0),(Data!V364*62.005/14.0067),-9999.9)</f>
        <v>-9999.9</v>
      </c>
      <c r="Y364" s="243" t="str">
        <f>IF(ISTEXT(Data!W364),Data!W364,"")</f>
        <v>M1</v>
      </c>
      <c r="Z364" s="278">
        <f>IF(ISNUMBER(Data!T364),Data!T364,-9999.9)</f>
        <v>-9999.9</v>
      </c>
      <c r="AA364" s="242" t="str">
        <f>IF(ISTEXT(Data!U364),Data!U364,"")</f>
        <v>M1</v>
      </c>
      <c r="AB364" s="277">
        <f>IF(ISNUMBER(Data!AH364),Data!AH364,-9999.9)</f>
        <v>-9999.9</v>
      </c>
      <c r="AC364" s="243" t="str">
        <f>IF(ISTEXT(Data!AI364),Data!AI364,"")</f>
        <v>M1</v>
      </c>
      <c r="AD364" s="278">
        <f>IF(ISNUMBER(Data!AD364),Data!AD364,-9999.9)</f>
        <v>-9999.9</v>
      </c>
      <c r="AE364" s="242" t="str">
        <f>IF(ISTEXT(Data!AE364),Data!AE364,"")</f>
        <v>M1</v>
      </c>
      <c r="AF364" s="277">
        <f>IF(ISNUMBER(Data!AF364),Data!AF364,-9999.9)</f>
        <v>-9999.9</v>
      </c>
      <c r="AG364" s="243" t="str">
        <f>IF(ISTEXT(Data!AG364),Data!AG364,"")</f>
        <v>M1</v>
      </c>
      <c r="AH364" s="278">
        <f>IF(ISNUMBER(Data!Z364),Data!Z364,-9999.9)</f>
        <v>-9999.9</v>
      </c>
      <c r="AI364" s="242" t="str">
        <f>IF(ISTEXT(Data!AA364),Data!AA364,"")</f>
        <v>M1</v>
      </c>
      <c r="AJ364" s="277">
        <v>-9999.9</v>
      </c>
      <c r="AK364" s="261" t="s">
        <v>117</v>
      </c>
      <c r="AL364" s="267" t="str">
        <f>IF(ISTEXT(Data!AJ364),Data!AJ364,"")</f>
        <v/>
      </c>
      <c r="AM364" s="267" t="str">
        <f>IF(ISTEXT(Data!AK364),Data!AK364,"")</f>
        <v/>
      </c>
      <c r="AN364" s="267" t="str">
        <f>IF(ISTEXT(Data!AL364),Data!AL364,"")</f>
        <v/>
      </c>
      <c r="AO364" s="267" t="str">
        <f>IF(ISTEXT(Data!AM364),Data!AM364,"")</f>
        <v/>
      </c>
      <c r="AP364" s="267" t="str">
        <f>IF(ISTEXT(Data!AN364),Data!AN364,"")</f>
        <v/>
      </c>
      <c r="AQ364" s="267" t="str">
        <f>IF(ISTEXT(Data!AO364),Data!AO364,"")</f>
        <v/>
      </c>
    </row>
    <row r="365" spans="1:43" x14ac:dyDescent="0.2">
      <c r="A365" s="120" t="str">
        <f>IF(ISTEXT(Data!A365),Data!A365,"")</f>
        <v/>
      </c>
      <c r="B365" s="250">
        <f>IF(ISREF(Data!B365),Data!B365,"")</f>
        <v>35373</v>
      </c>
      <c r="C365" s="244">
        <v>0.27083333333333298</v>
      </c>
      <c r="D365" s="250">
        <f>IF(ISREF(Data!D365),Data!D365,"")</f>
        <v>35374</v>
      </c>
      <c r="E365" s="244">
        <v>0.27083333333333298</v>
      </c>
      <c r="F365" s="245" t="str">
        <f>IF(ISTEXT(Data!G365),Data!G365,"")</f>
        <v>No Precipitation Occurred</v>
      </c>
      <c r="G365" s="247" t="str">
        <f>IF(ISTEXT(Data!H365),Data!H365,"")</f>
        <v/>
      </c>
      <c r="H365" s="246" t="str">
        <f>IF(ISTEXT(Data!I365),Data!I365,"")</f>
        <v/>
      </c>
      <c r="I365" s="248" t="str">
        <f>IF(ISTEXT(Data!J365),Data!J365,"")</f>
        <v/>
      </c>
      <c r="J365" s="273">
        <f>IF(ISNUMBER(Data!K365),Data!K365,-9999.9)</f>
        <v>-9999.9</v>
      </c>
      <c r="K365" s="242" t="str">
        <f>IF(ISTEXT(Data!L365),Data!L365,"")</f>
        <v>M1</v>
      </c>
      <c r="L365" s="285">
        <f>IF(ISNUMBER(Data!N365),Data!N365,-9999.9)</f>
        <v>-9999.9</v>
      </c>
      <c r="M365" s="243" t="str">
        <f>IF(ISTEXT(Data!O365),Data!O365,"")</f>
        <v>M1</v>
      </c>
      <c r="N365" s="278">
        <f>IF(ISNUMBER(Data!P365),Data!P365,-9999.9)</f>
        <v>-9999.9</v>
      </c>
      <c r="O365" s="242" t="str">
        <f>IF(ISTEXT(Data!Q365),Data!Q365,"")</f>
        <v>M1</v>
      </c>
      <c r="P365" s="277">
        <f>IF(ISNUMBER(Data!R365),Data!R365,-9999.9)</f>
        <v>-9999.9</v>
      </c>
      <c r="Q365" s="243" t="str">
        <f>IF(ISTEXT(Data!S365),Data!S365,"")</f>
        <v>M1</v>
      </c>
      <c r="R365" s="278">
        <v>-9999.9</v>
      </c>
      <c r="S365" s="262" t="s">
        <v>117</v>
      </c>
      <c r="T365" s="277">
        <f>IF((Data!X365&gt;0),Data!X365*96.062/32.064,-9999.9)</f>
        <v>-9999.9</v>
      </c>
      <c r="U365" s="243" t="str">
        <f>IF(ISTEXT(Data!Y365),Data!Y365,"")</f>
        <v>M1</v>
      </c>
      <c r="V365" s="277">
        <f>IF((Data!AB365&gt;T806),Data!AB365*18.039/14.0067,-9999.9)</f>
        <v>-9999.9</v>
      </c>
      <c r="W365" s="242" t="str">
        <f>IF(ISTEXT(Data!AC365),Data!AC365,"")</f>
        <v>M1</v>
      </c>
      <c r="X365" s="277">
        <f>IF((Data!V365&gt;0),(Data!V365*62.005/14.0067),-9999.9)</f>
        <v>-9999.9</v>
      </c>
      <c r="Y365" s="243" t="str">
        <f>IF(ISTEXT(Data!W365),Data!W365,"")</f>
        <v>M1</v>
      </c>
      <c r="Z365" s="278">
        <f>IF(ISNUMBER(Data!T365),Data!T365,-9999.9)</f>
        <v>-9999.9</v>
      </c>
      <c r="AA365" s="242" t="str">
        <f>IF(ISTEXT(Data!U365),Data!U365,"")</f>
        <v>M1</v>
      </c>
      <c r="AB365" s="277">
        <f>IF(ISNUMBER(Data!AH365),Data!AH365,-9999.9)</f>
        <v>-9999.9</v>
      </c>
      <c r="AC365" s="243" t="str">
        <f>IF(ISTEXT(Data!AI365),Data!AI365,"")</f>
        <v>M1</v>
      </c>
      <c r="AD365" s="278">
        <f>IF(ISNUMBER(Data!AD365),Data!AD365,-9999.9)</f>
        <v>-9999.9</v>
      </c>
      <c r="AE365" s="242" t="str">
        <f>IF(ISTEXT(Data!AE365),Data!AE365,"")</f>
        <v>M1</v>
      </c>
      <c r="AF365" s="277">
        <f>IF(ISNUMBER(Data!AF365),Data!AF365,-9999.9)</f>
        <v>-9999.9</v>
      </c>
      <c r="AG365" s="243" t="str">
        <f>IF(ISTEXT(Data!AG365),Data!AG365,"")</f>
        <v>M1</v>
      </c>
      <c r="AH365" s="278">
        <f>IF(ISNUMBER(Data!Z365),Data!Z365,-9999.9)</f>
        <v>-9999.9</v>
      </c>
      <c r="AI365" s="242" t="str">
        <f>IF(ISTEXT(Data!AA365),Data!AA365,"")</f>
        <v>M1</v>
      </c>
      <c r="AJ365" s="277">
        <v>-9999.9</v>
      </c>
      <c r="AK365" s="261" t="s">
        <v>117</v>
      </c>
      <c r="AL365" s="267" t="str">
        <f>IF(ISTEXT(Data!AJ365),Data!AJ365,"")</f>
        <v/>
      </c>
      <c r="AM365" s="267" t="str">
        <f>IF(ISTEXT(Data!AK365),Data!AK365,"")</f>
        <v/>
      </c>
      <c r="AN365" s="267" t="str">
        <f>IF(ISTEXT(Data!AL365),Data!AL365,"")</f>
        <v/>
      </c>
      <c r="AO365" s="267" t="str">
        <f>IF(ISTEXT(Data!AM365),Data!AM365,"")</f>
        <v/>
      </c>
      <c r="AP365" s="267" t="str">
        <f>IF(ISTEXT(Data!AN365),Data!AN365,"")</f>
        <v/>
      </c>
      <c r="AQ365" s="267" t="str">
        <f>IF(ISTEXT(Data!AO365),Data!AO365,"")</f>
        <v/>
      </c>
    </row>
    <row r="366" spans="1:43" x14ac:dyDescent="0.2">
      <c r="A366" s="120" t="str">
        <f>IF(ISTEXT(Data!A366),Data!A366,"")</f>
        <v/>
      </c>
      <c r="B366" s="250">
        <f>IF(ISREF(Data!B366),Data!B366,"")</f>
        <v>35374</v>
      </c>
      <c r="C366" s="244">
        <v>0.27083333333333298</v>
      </c>
      <c r="D366" s="250">
        <f>IF(ISREF(Data!D366),Data!D366,"")</f>
        <v>35375</v>
      </c>
      <c r="E366" s="244">
        <v>0.27083333333333298</v>
      </c>
      <c r="F366" s="245" t="str">
        <f>IF(ISTEXT(Data!G366),Data!G366,"")</f>
        <v>No Precipitation Occurred</v>
      </c>
      <c r="G366" s="247" t="str">
        <f>IF(ISTEXT(Data!H366),Data!H366,"")</f>
        <v/>
      </c>
      <c r="H366" s="246" t="str">
        <f>IF(ISTEXT(Data!I366),Data!I366,"")</f>
        <v/>
      </c>
      <c r="I366" s="248" t="str">
        <f>IF(ISTEXT(Data!J366),Data!J366,"")</f>
        <v/>
      </c>
      <c r="J366" s="273">
        <f>IF(ISNUMBER(Data!K366),Data!K366,-9999.9)</f>
        <v>-9999.9</v>
      </c>
      <c r="K366" s="242" t="str">
        <f>IF(ISTEXT(Data!L366),Data!L366,"")</f>
        <v>M1</v>
      </c>
      <c r="L366" s="285">
        <f>IF(ISNUMBER(Data!N366),Data!N366,-9999.9)</f>
        <v>-9999.9</v>
      </c>
      <c r="M366" s="243" t="str">
        <f>IF(ISTEXT(Data!O366),Data!O366,"")</f>
        <v>M1</v>
      </c>
      <c r="N366" s="278">
        <f>IF(ISNUMBER(Data!P366),Data!P366,-9999.9)</f>
        <v>-9999.9</v>
      </c>
      <c r="O366" s="242" t="str">
        <f>IF(ISTEXT(Data!Q366),Data!Q366,"")</f>
        <v>M1</v>
      </c>
      <c r="P366" s="277">
        <f>IF(ISNUMBER(Data!R366),Data!R366,-9999.9)</f>
        <v>-9999.9</v>
      </c>
      <c r="Q366" s="243" t="str">
        <f>IF(ISTEXT(Data!S366),Data!S366,"")</f>
        <v>M1</v>
      </c>
      <c r="R366" s="278">
        <v>-9999.9</v>
      </c>
      <c r="S366" s="262" t="s">
        <v>117</v>
      </c>
      <c r="T366" s="277">
        <f>IF((Data!X366&gt;0),Data!X366*96.062/32.064,-9999.9)</f>
        <v>-9999.9</v>
      </c>
      <c r="U366" s="243" t="str">
        <f>IF(ISTEXT(Data!Y366),Data!Y366,"")</f>
        <v>M1</v>
      </c>
      <c r="V366" s="277">
        <f>IF((Data!AB366&gt;T807),Data!AB366*18.039/14.0067,-9999.9)</f>
        <v>-9999.9</v>
      </c>
      <c r="W366" s="242" t="str">
        <f>IF(ISTEXT(Data!AC366),Data!AC366,"")</f>
        <v>M1</v>
      </c>
      <c r="X366" s="277">
        <f>IF((Data!V366&gt;0),(Data!V366*62.005/14.0067),-9999.9)</f>
        <v>-9999.9</v>
      </c>
      <c r="Y366" s="243" t="str">
        <f>IF(ISTEXT(Data!W366),Data!W366,"")</f>
        <v>M1</v>
      </c>
      <c r="Z366" s="278">
        <f>IF(ISNUMBER(Data!T366),Data!T366,-9999.9)</f>
        <v>-9999.9</v>
      </c>
      <c r="AA366" s="242" t="str">
        <f>IF(ISTEXT(Data!U366),Data!U366,"")</f>
        <v>M1</v>
      </c>
      <c r="AB366" s="277">
        <f>IF(ISNUMBER(Data!AH366),Data!AH366,-9999.9)</f>
        <v>-9999.9</v>
      </c>
      <c r="AC366" s="243" t="str">
        <f>IF(ISTEXT(Data!AI366),Data!AI366,"")</f>
        <v>M1</v>
      </c>
      <c r="AD366" s="278">
        <f>IF(ISNUMBER(Data!AD366),Data!AD366,-9999.9)</f>
        <v>-9999.9</v>
      </c>
      <c r="AE366" s="242" t="str">
        <f>IF(ISTEXT(Data!AE366),Data!AE366,"")</f>
        <v>M1</v>
      </c>
      <c r="AF366" s="277">
        <f>IF(ISNUMBER(Data!AF366),Data!AF366,-9999.9)</f>
        <v>-9999.9</v>
      </c>
      <c r="AG366" s="243" t="str">
        <f>IF(ISTEXT(Data!AG366),Data!AG366,"")</f>
        <v>M1</v>
      </c>
      <c r="AH366" s="278">
        <f>IF(ISNUMBER(Data!Z366),Data!Z366,-9999.9)</f>
        <v>-9999.9</v>
      </c>
      <c r="AI366" s="242" t="str">
        <f>IF(ISTEXT(Data!AA366),Data!AA366,"")</f>
        <v>M1</v>
      </c>
      <c r="AJ366" s="277">
        <v>-9999.9</v>
      </c>
      <c r="AK366" s="261" t="s">
        <v>117</v>
      </c>
      <c r="AL366" s="267" t="str">
        <f>IF(ISTEXT(Data!AJ366),Data!AJ366,"")</f>
        <v/>
      </c>
      <c r="AM366" s="267" t="str">
        <f>IF(ISTEXT(Data!AK366),Data!AK366,"")</f>
        <v/>
      </c>
      <c r="AN366" s="267" t="str">
        <f>IF(ISTEXT(Data!AL366),Data!AL366,"")</f>
        <v/>
      </c>
      <c r="AO366" s="267" t="str">
        <f>IF(ISTEXT(Data!AM366),Data!AM366,"")</f>
        <v/>
      </c>
      <c r="AP366" s="267" t="str">
        <f>IF(ISTEXT(Data!AN366),Data!AN366,"")</f>
        <v/>
      </c>
      <c r="AQ366" s="267" t="str">
        <f>IF(ISTEXT(Data!AO366),Data!AO366,"")</f>
        <v/>
      </c>
    </row>
    <row r="367" spans="1:43" x14ac:dyDescent="0.2">
      <c r="A367" s="120" t="str">
        <f>IF(ISTEXT(Data!A367),Data!A367,"")</f>
        <v/>
      </c>
      <c r="B367" s="250">
        <f>IF(ISREF(Data!B367),Data!B367,"")</f>
        <v>35375</v>
      </c>
      <c r="C367" s="244">
        <v>0.27083333333333298</v>
      </c>
      <c r="D367" s="250">
        <f>IF(ISREF(Data!D367),Data!D367,"")</f>
        <v>35376</v>
      </c>
      <c r="E367" s="244">
        <v>0.27083333333333298</v>
      </c>
      <c r="F367" s="245" t="str">
        <f>IF(ISTEXT(Data!G367),Data!G367,"")</f>
        <v>No Precipitation Occurred</v>
      </c>
      <c r="G367" s="247" t="str">
        <f>IF(ISTEXT(Data!H367),Data!H367,"")</f>
        <v/>
      </c>
      <c r="H367" s="246" t="str">
        <f>IF(ISTEXT(Data!I367),Data!I367,"")</f>
        <v/>
      </c>
      <c r="I367" s="248" t="str">
        <f>IF(ISTEXT(Data!J367),Data!J367,"")</f>
        <v/>
      </c>
      <c r="J367" s="273">
        <f>IF(ISNUMBER(Data!K367),Data!K367,-9999.9)</f>
        <v>-9999.9</v>
      </c>
      <c r="K367" s="242" t="str">
        <f>IF(ISTEXT(Data!L367),Data!L367,"")</f>
        <v>M1</v>
      </c>
      <c r="L367" s="285">
        <f>IF(ISNUMBER(Data!N367),Data!N367,-9999.9)</f>
        <v>-9999.9</v>
      </c>
      <c r="M367" s="243" t="str">
        <f>IF(ISTEXT(Data!O367),Data!O367,"")</f>
        <v>M1</v>
      </c>
      <c r="N367" s="278">
        <f>IF(ISNUMBER(Data!P367),Data!P367,-9999.9)</f>
        <v>-9999.9</v>
      </c>
      <c r="O367" s="242" t="str">
        <f>IF(ISTEXT(Data!Q367),Data!Q367,"")</f>
        <v>M1</v>
      </c>
      <c r="P367" s="277">
        <f>IF(ISNUMBER(Data!R367),Data!R367,-9999.9)</f>
        <v>-9999.9</v>
      </c>
      <c r="Q367" s="243" t="str">
        <f>IF(ISTEXT(Data!S367),Data!S367,"")</f>
        <v>M1</v>
      </c>
      <c r="R367" s="278">
        <v>-9999.9</v>
      </c>
      <c r="S367" s="262" t="s">
        <v>117</v>
      </c>
      <c r="T367" s="277">
        <f>IF((Data!X367&gt;0),Data!X367*96.062/32.064,-9999.9)</f>
        <v>-9999.9</v>
      </c>
      <c r="U367" s="243" t="str">
        <f>IF(ISTEXT(Data!Y367),Data!Y367,"")</f>
        <v>M1</v>
      </c>
      <c r="V367" s="277">
        <f>IF((Data!AB367&gt;T808),Data!AB367*18.039/14.0067,-9999.9)</f>
        <v>-9999.9</v>
      </c>
      <c r="W367" s="242" t="str">
        <f>IF(ISTEXT(Data!AC367),Data!AC367,"")</f>
        <v>M1</v>
      </c>
      <c r="X367" s="277">
        <f>IF((Data!V367&gt;0),(Data!V367*62.005/14.0067),-9999.9)</f>
        <v>-9999.9</v>
      </c>
      <c r="Y367" s="243" t="str">
        <f>IF(ISTEXT(Data!W367),Data!W367,"")</f>
        <v>M1</v>
      </c>
      <c r="Z367" s="278">
        <f>IF(ISNUMBER(Data!T367),Data!T367,-9999.9)</f>
        <v>-9999.9</v>
      </c>
      <c r="AA367" s="242" t="str">
        <f>IF(ISTEXT(Data!U367),Data!U367,"")</f>
        <v>M1</v>
      </c>
      <c r="AB367" s="277">
        <f>IF(ISNUMBER(Data!AH367),Data!AH367,-9999.9)</f>
        <v>-9999.9</v>
      </c>
      <c r="AC367" s="243" t="str">
        <f>IF(ISTEXT(Data!AI367),Data!AI367,"")</f>
        <v>M1</v>
      </c>
      <c r="AD367" s="278">
        <f>IF(ISNUMBER(Data!AD367),Data!AD367,-9999.9)</f>
        <v>-9999.9</v>
      </c>
      <c r="AE367" s="242" t="str">
        <f>IF(ISTEXT(Data!AE367),Data!AE367,"")</f>
        <v>M1</v>
      </c>
      <c r="AF367" s="277">
        <f>IF(ISNUMBER(Data!AF367),Data!AF367,-9999.9)</f>
        <v>-9999.9</v>
      </c>
      <c r="AG367" s="243" t="str">
        <f>IF(ISTEXT(Data!AG367),Data!AG367,"")</f>
        <v>M1</v>
      </c>
      <c r="AH367" s="278">
        <f>IF(ISNUMBER(Data!Z367),Data!Z367,-9999.9)</f>
        <v>-9999.9</v>
      </c>
      <c r="AI367" s="242" t="str">
        <f>IF(ISTEXT(Data!AA367),Data!AA367,"")</f>
        <v>M1</v>
      </c>
      <c r="AJ367" s="277">
        <v>-9999.9</v>
      </c>
      <c r="AK367" s="261" t="s">
        <v>117</v>
      </c>
      <c r="AL367" s="267" t="str">
        <f>IF(ISTEXT(Data!AJ367),Data!AJ367,"")</f>
        <v/>
      </c>
      <c r="AM367" s="267" t="str">
        <f>IF(ISTEXT(Data!AK367),Data!AK367,"")</f>
        <v/>
      </c>
      <c r="AN367" s="267" t="str">
        <f>IF(ISTEXT(Data!AL367),Data!AL367,"")</f>
        <v/>
      </c>
      <c r="AO367" s="267" t="str">
        <f>IF(ISTEXT(Data!AM367),Data!AM367,"")</f>
        <v/>
      </c>
      <c r="AP367" s="267" t="str">
        <f>IF(ISTEXT(Data!AN367),Data!AN367,"")</f>
        <v/>
      </c>
      <c r="AQ367" s="267" t="str">
        <f>IF(ISTEXT(Data!AO367),Data!AO367,"")</f>
        <v/>
      </c>
    </row>
    <row r="368" spans="1:43" x14ac:dyDescent="0.2">
      <c r="A368" s="120" t="str">
        <f>IF(ISTEXT(Data!A368),Data!A368,"")</f>
        <v>DEU96133</v>
      </c>
      <c r="B368" s="250">
        <f>IF(ISREF(Data!B368),Data!B368,"")</f>
        <v>35376</v>
      </c>
      <c r="C368" s="244">
        <v>0.27083333333333298</v>
      </c>
      <c r="D368" s="250">
        <f>IF(ISREF(Data!D368),Data!D368,"")</f>
        <v>35377</v>
      </c>
      <c r="E368" s="244">
        <v>0.27083333333333298</v>
      </c>
      <c r="F368" s="245" t="str">
        <f>IF(ISTEXT(Data!G368),Data!G368,"")</f>
        <v>Mixed</v>
      </c>
      <c r="G368" s="247" t="str">
        <f>IF(ISTEXT(Data!H368),Data!H368,"")</f>
        <v>Clean and Clear</v>
      </c>
      <c r="H368" s="246" t="str">
        <f>IF(ISTEXT(Data!I368),Data!I368,"")</f>
        <v/>
      </c>
      <c r="I368" s="248" t="str">
        <f>IF(ISTEXT(Data!J368),Data!J368,"")</f>
        <v/>
      </c>
      <c r="J368" s="273">
        <f>IF(ISNUMBER(Data!K368),Data!K368,-9999.9)</f>
        <v>8.8000000000000007</v>
      </c>
      <c r="K368" s="242" t="str">
        <f>IF(ISTEXT(Data!L368),Data!L368,"")</f>
        <v>V0</v>
      </c>
      <c r="L368" s="285">
        <f>IF(ISNUMBER(Data!N368),Data!N368,-9999.9)</f>
        <v>7.8705999999999996</v>
      </c>
      <c r="M368" s="243" t="str">
        <f>IF(ISTEXT(Data!O368),Data!O368,"")</f>
        <v>V0</v>
      </c>
      <c r="N368" s="278">
        <f>IF(ISNUMBER(Data!P368),Data!P368,-9999.9)</f>
        <v>6.04</v>
      </c>
      <c r="O368" s="242" t="str">
        <f>IF(ISTEXT(Data!Q368),Data!Q368,"")</f>
        <v>V0</v>
      </c>
      <c r="P368" s="277">
        <f>IF(ISNUMBER(Data!R368),Data!R368,-9999.9)</f>
        <v>5.7</v>
      </c>
      <c r="Q368" s="243" t="str">
        <f>IF(ISTEXT(Data!S368),Data!S368,"")</f>
        <v>V0</v>
      </c>
      <c r="R368" s="278">
        <v>-9999.9</v>
      </c>
      <c r="S368" s="262" t="s">
        <v>117</v>
      </c>
      <c r="T368" s="277">
        <f>IF((Data!X368&gt;0),Data!X368*96.062/32.064,-9999.9)</f>
        <v>0.29099999999999998</v>
      </c>
      <c r="U368" s="243" t="str">
        <f>IF(ISTEXT(Data!Y368),Data!Y368,"")</f>
        <v>V0</v>
      </c>
      <c r="V368" s="277">
        <f>IF((Data!AB368&gt;T809),Data!AB368*18.039/14.0067,-9999.9)</f>
        <v>0.503</v>
      </c>
      <c r="W368" s="242" t="str">
        <f>IF(ISTEXT(Data!AC368),Data!AC368,"")</f>
        <v>V0</v>
      </c>
      <c r="X368" s="277">
        <f>IF((Data!V368&gt;0),(Data!V368*62.005/14.0067),-9999.9)</f>
        <v>0.72299999999999998</v>
      </c>
      <c r="Y368" s="243" t="str">
        <f>IF(ISTEXT(Data!W368),Data!W368,"")</f>
        <v>V0</v>
      </c>
      <c r="Z368" s="278">
        <f>IF(ISNUMBER(Data!T368),Data!T368,-9999.9)</f>
        <v>0.252</v>
      </c>
      <c r="AA368" s="242" t="str">
        <f>IF(ISTEXT(Data!U368),Data!U368,"")</f>
        <v>V0</v>
      </c>
      <c r="AB368" s="277">
        <f>IF(ISNUMBER(Data!AH368),Data!AH368,-9999.9)</f>
        <v>0.112</v>
      </c>
      <c r="AC368" s="243" t="str">
        <f>IF(ISTEXT(Data!AI368),Data!AI368,"")</f>
        <v>V0</v>
      </c>
      <c r="AD368" s="278">
        <f>IF(ISNUMBER(Data!AD368),Data!AD368,-9999.9)</f>
        <v>0.17299999999999999</v>
      </c>
      <c r="AE368" s="242" t="str">
        <f>IF(ISTEXT(Data!AE368),Data!AE368,"")</f>
        <v>V0</v>
      </c>
      <c r="AF368" s="277">
        <f>IF(ISNUMBER(Data!AF368),Data!AF368,-9999.9)</f>
        <v>3.3000000000000002E-2</v>
      </c>
      <c r="AG368" s="243" t="str">
        <f>IF(ISTEXT(Data!AG368),Data!AG368,"")</f>
        <v>V0</v>
      </c>
      <c r="AH368" s="278">
        <f>IF(ISNUMBER(Data!Z368),Data!Z368,-9999.9)</f>
        <v>0.14099999999999999</v>
      </c>
      <c r="AI368" s="242" t="str">
        <f>IF(ISTEXT(Data!AA368),Data!AA368,"")</f>
        <v>V0</v>
      </c>
      <c r="AJ368" s="277">
        <v>-9999.9</v>
      </c>
      <c r="AK368" s="261" t="s">
        <v>117</v>
      </c>
      <c r="AL368" s="267" t="str">
        <f>IF(ISTEXT(Data!AJ368),Data!AJ368,"")</f>
        <v/>
      </c>
      <c r="AM368" s="267" t="str">
        <f>IF(ISTEXT(Data!AK368),Data!AK368,"")</f>
        <v/>
      </c>
      <c r="AN368" s="267" t="str">
        <f>IF(ISTEXT(Data!AL368),Data!AL368,"")</f>
        <v/>
      </c>
      <c r="AO368" s="267" t="str">
        <f>IF(ISTEXT(Data!AM368),Data!AM368,"")</f>
        <v/>
      </c>
      <c r="AP368" s="267" t="str">
        <f>IF(ISTEXT(Data!AN368),Data!AN368,"")</f>
        <v/>
      </c>
      <c r="AQ368" s="267" t="str">
        <f>IF(ISTEXT(Data!AO368),Data!AO368,"")</f>
        <v/>
      </c>
    </row>
    <row r="369" spans="1:43" x14ac:dyDescent="0.2">
      <c r="A369" s="120" t="str">
        <f>IF(ISTEXT(Data!A369),Data!A369,"")</f>
        <v/>
      </c>
      <c r="B369" s="250">
        <f>IF(ISREF(Data!B369),Data!B369,"")</f>
        <v>35377</v>
      </c>
      <c r="C369" s="244">
        <v>0.27083333333333298</v>
      </c>
      <c r="D369" s="250">
        <f>IF(ISREF(Data!D369),Data!D369,"")</f>
        <v>35378</v>
      </c>
      <c r="E369" s="244">
        <v>0.27083333333333298</v>
      </c>
      <c r="F369" s="245" t="str">
        <f>IF(ISTEXT(Data!G369),Data!G369,"")</f>
        <v>Rain</v>
      </c>
      <c r="G369" s="247" t="str">
        <f>IF(ISTEXT(Data!H369),Data!H369,"")</f>
        <v/>
      </c>
      <c r="H369" s="246" t="str">
        <f>IF(ISTEXT(Data!I369),Data!I369,"")</f>
        <v>Insufficient Quantity</v>
      </c>
      <c r="I369" s="248" t="str">
        <f>IF(ISTEXT(Data!J369),Data!J369,"")</f>
        <v/>
      </c>
      <c r="J369" s="273">
        <f>IF(ISNUMBER(Data!K369),Data!K369,-9999.9)</f>
        <v>0.1</v>
      </c>
      <c r="K369" s="242" t="str">
        <f>IF(ISTEXT(Data!L369),Data!L369,"")</f>
        <v>V0</v>
      </c>
      <c r="L369" s="285">
        <f>IF(ISNUMBER(Data!N369),Data!N369,-9999.9)</f>
        <v>-9999.9</v>
      </c>
      <c r="M369" s="243" t="str">
        <f>IF(ISTEXT(Data!O369),Data!O369,"")</f>
        <v>M1</v>
      </c>
      <c r="N369" s="278">
        <f>IF(ISNUMBER(Data!P369),Data!P369,-9999.9)</f>
        <v>-9999.9</v>
      </c>
      <c r="O369" s="242" t="str">
        <f>IF(ISTEXT(Data!Q369),Data!Q369,"")</f>
        <v>M1</v>
      </c>
      <c r="P369" s="277">
        <f>IF(ISNUMBER(Data!R369),Data!R369,-9999.9)</f>
        <v>-9999.9</v>
      </c>
      <c r="Q369" s="243" t="str">
        <f>IF(ISTEXT(Data!S369),Data!S369,"")</f>
        <v>M1</v>
      </c>
      <c r="R369" s="278">
        <v>-9999.9</v>
      </c>
      <c r="S369" s="262" t="s">
        <v>117</v>
      </c>
      <c r="T369" s="277">
        <f>IF((Data!X369&gt;0),Data!X369*96.062/32.064,-9999.9)</f>
        <v>-9999.9</v>
      </c>
      <c r="U369" s="243" t="str">
        <f>IF(ISTEXT(Data!Y369),Data!Y369,"")</f>
        <v>M1</v>
      </c>
      <c r="V369" s="277">
        <f>IF((Data!AB369&gt;T810),Data!AB369*18.039/14.0067,-9999.9)</f>
        <v>-9999.9</v>
      </c>
      <c r="W369" s="242" t="str">
        <f>IF(ISTEXT(Data!AC369),Data!AC369,"")</f>
        <v>M1</v>
      </c>
      <c r="X369" s="277">
        <f>IF((Data!V369&gt;0),(Data!V369*62.005/14.0067),-9999.9)</f>
        <v>-9999.9</v>
      </c>
      <c r="Y369" s="243" t="str">
        <f>IF(ISTEXT(Data!W369),Data!W369,"")</f>
        <v>M1</v>
      </c>
      <c r="Z369" s="278">
        <f>IF(ISNUMBER(Data!T369),Data!T369,-9999.9)</f>
        <v>-9999.9</v>
      </c>
      <c r="AA369" s="242" t="str">
        <f>IF(ISTEXT(Data!U369),Data!U369,"")</f>
        <v>M1</v>
      </c>
      <c r="AB369" s="277">
        <f>IF(ISNUMBER(Data!AH369),Data!AH369,-9999.9)</f>
        <v>-9999.9</v>
      </c>
      <c r="AC369" s="243" t="str">
        <f>IF(ISTEXT(Data!AI369),Data!AI369,"")</f>
        <v>M1</v>
      </c>
      <c r="AD369" s="278">
        <f>IF(ISNUMBER(Data!AD369),Data!AD369,-9999.9)</f>
        <v>-9999.9</v>
      </c>
      <c r="AE369" s="242" t="str">
        <f>IF(ISTEXT(Data!AE369),Data!AE369,"")</f>
        <v>M1</v>
      </c>
      <c r="AF369" s="277">
        <f>IF(ISNUMBER(Data!AF369),Data!AF369,-9999.9)</f>
        <v>-9999.9</v>
      </c>
      <c r="AG369" s="243" t="str">
        <f>IF(ISTEXT(Data!AG369),Data!AG369,"")</f>
        <v>M1</v>
      </c>
      <c r="AH369" s="278">
        <f>IF(ISNUMBER(Data!Z369),Data!Z369,-9999.9)</f>
        <v>-9999.9</v>
      </c>
      <c r="AI369" s="242" t="str">
        <f>IF(ISTEXT(Data!AA369),Data!AA369,"")</f>
        <v>M1</v>
      </c>
      <c r="AJ369" s="277">
        <v>-9999.9</v>
      </c>
      <c r="AK369" s="261" t="s">
        <v>117</v>
      </c>
      <c r="AL369" s="267" t="str">
        <f>IF(ISTEXT(Data!AJ369),Data!AJ369,"")</f>
        <v/>
      </c>
      <c r="AM369" s="267" t="str">
        <f>IF(ISTEXT(Data!AK369),Data!AK369,"")</f>
        <v/>
      </c>
      <c r="AN369" s="267" t="str">
        <f>IF(ISTEXT(Data!AL369),Data!AL369,"")</f>
        <v/>
      </c>
      <c r="AO369" s="267" t="str">
        <f>IF(ISTEXT(Data!AM369),Data!AM369,"")</f>
        <v/>
      </c>
      <c r="AP369" s="267" t="str">
        <f>IF(ISTEXT(Data!AN369),Data!AN369,"")</f>
        <v/>
      </c>
      <c r="AQ369" s="267" t="str">
        <f>IF(ISTEXT(Data!AO369),Data!AO369,"")</f>
        <v/>
      </c>
    </row>
    <row r="370" spans="1:43" x14ac:dyDescent="0.2">
      <c r="A370" s="120" t="str">
        <f>IF(ISTEXT(Data!A370),Data!A370,"")</f>
        <v/>
      </c>
      <c r="B370" s="250">
        <f>IF(ISREF(Data!B370),Data!B370,"")</f>
        <v>35378</v>
      </c>
      <c r="C370" s="244">
        <v>0.27083333333333298</v>
      </c>
      <c r="D370" s="250">
        <f>IF(ISREF(Data!D370),Data!D370,"")</f>
        <v>35379</v>
      </c>
      <c r="E370" s="244">
        <v>0.27083333333333298</v>
      </c>
      <c r="F370" s="245" t="str">
        <f>IF(ISTEXT(Data!G370),Data!G370,"")</f>
        <v>No Precipitation Occurred</v>
      </c>
      <c r="G370" s="247" t="str">
        <f>IF(ISTEXT(Data!H370),Data!H370,"")</f>
        <v/>
      </c>
      <c r="H370" s="246" t="str">
        <f>IF(ISTEXT(Data!I370),Data!I370,"")</f>
        <v/>
      </c>
      <c r="I370" s="248" t="str">
        <f>IF(ISTEXT(Data!J370),Data!J370,"")</f>
        <v/>
      </c>
      <c r="J370" s="273">
        <f>IF(ISNUMBER(Data!K370),Data!K370,-9999.9)</f>
        <v>-9999.9</v>
      </c>
      <c r="K370" s="242" t="str">
        <f>IF(ISTEXT(Data!L370),Data!L370,"")</f>
        <v>M1</v>
      </c>
      <c r="L370" s="285">
        <f>IF(ISNUMBER(Data!N370),Data!N370,-9999.9)</f>
        <v>-9999.9</v>
      </c>
      <c r="M370" s="243" t="str">
        <f>IF(ISTEXT(Data!O370),Data!O370,"")</f>
        <v>M1</v>
      </c>
      <c r="N370" s="278">
        <f>IF(ISNUMBER(Data!P370),Data!P370,-9999.9)</f>
        <v>-9999.9</v>
      </c>
      <c r="O370" s="242" t="str">
        <f>IF(ISTEXT(Data!Q370),Data!Q370,"")</f>
        <v>M1</v>
      </c>
      <c r="P370" s="277">
        <f>IF(ISNUMBER(Data!R370),Data!R370,-9999.9)</f>
        <v>-9999.9</v>
      </c>
      <c r="Q370" s="243" t="str">
        <f>IF(ISTEXT(Data!S370),Data!S370,"")</f>
        <v>M1</v>
      </c>
      <c r="R370" s="278">
        <v>-9999.9</v>
      </c>
      <c r="S370" s="262" t="s">
        <v>117</v>
      </c>
      <c r="T370" s="277">
        <f>IF((Data!X370&gt;0),Data!X370*96.062/32.064,-9999.9)</f>
        <v>-9999.9</v>
      </c>
      <c r="U370" s="243" t="str">
        <f>IF(ISTEXT(Data!Y370),Data!Y370,"")</f>
        <v>M1</v>
      </c>
      <c r="V370" s="277">
        <f>IF((Data!AB370&gt;T811),Data!AB370*18.039/14.0067,-9999.9)</f>
        <v>-9999.9</v>
      </c>
      <c r="W370" s="242" t="str">
        <f>IF(ISTEXT(Data!AC370),Data!AC370,"")</f>
        <v>M1</v>
      </c>
      <c r="X370" s="277">
        <f>IF((Data!V370&gt;0),(Data!V370*62.005/14.0067),-9999.9)</f>
        <v>-9999.9</v>
      </c>
      <c r="Y370" s="243" t="str">
        <f>IF(ISTEXT(Data!W370),Data!W370,"")</f>
        <v>M1</v>
      </c>
      <c r="Z370" s="278">
        <f>IF(ISNUMBER(Data!T370),Data!T370,-9999.9)</f>
        <v>-9999.9</v>
      </c>
      <c r="AA370" s="242" t="str">
        <f>IF(ISTEXT(Data!U370),Data!U370,"")</f>
        <v>M1</v>
      </c>
      <c r="AB370" s="277">
        <f>IF(ISNUMBER(Data!AH370),Data!AH370,-9999.9)</f>
        <v>-9999.9</v>
      </c>
      <c r="AC370" s="243" t="str">
        <f>IF(ISTEXT(Data!AI370),Data!AI370,"")</f>
        <v>M1</v>
      </c>
      <c r="AD370" s="278">
        <f>IF(ISNUMBER(Data!AD370),Data!AD370,-9999.9)</f>
        <v>-9999.9</v>
      </c>
      <c r="AE370" s="242" t="str">
        <f>IF(ISTEXT(Data!AE370),Data!AE370,"")</f>
        <v>M1</v>
      </c>
      <c r="AF370" s="277">
        <f>IF(ISNUMBER(Data!AF370),Data!AF370,-9999.9)</f>
        <v>-9999.9</v>
      </c>
      <c r="AG370" s="243" t="str">
        <f>IF(ISTEXT(Data!AG370),Data!AG370,"")</f>
        <v>M1</v>
      </c>
      <c r="AH370" s="278">
        <f>IF(ISNUMBER(Data!Z370),Data!Z370,-9999.9)</f>
        <v>-9999.9</v>
      </c>
      <c r="AI370" s="242" t="str">
        <f>IF(ISTEXT(Data!AA370),Data!AA370,"")</f>
        <v>M1</v>
      </c>
      <c r="AJ370" s="277">
        <v>-9999.9</v>
      </c>
      <c r="AK370" s="261" t="s">
        <v>117</v>
      </c>
      <c r="AL370" s="267" t="str">
        <f>IF(ISTEXT(Data!AJ370),Data!AJ370,"")</f>
        <v/>
      </c>
      <c r="AM370" s="267" t="str">
        <f>IF(ISTEXT(Data!AK370),Data!AK370,"")</f>
        <v/>
      </c>
      <c r="AN370" s="267" t="str">
        <f>IF(ISTEXT(Data!AL370),Data!AL370,"")</f>
        <v/>
      </c>
      <c r="AO370" s="267" t="str">
        <f>IF(ISTEXT(Data!AM370),Data!AM370,"")</f>
        <v/>
      </c>
      <c r="AP370" s="267" t="str">
        <f>IF(ISTEXT(Data!AN370),Data!AN370,"")</f>
        <v/>
      </c>
      <c r="AQ370" s="267" t="str">
        <f>IF(ISTEXT(Data!AO370),Data!AO370,"")</f>
        <v/>
      </c>
    </row>
    <row r="371" spans="1:43" x14ac:dyDescent="0.2">
      <c r="A371" s="120" t="str">
        <f>IF(ISTEXT(Data!A371),Data!A371,"")</f>
        <v/>
      </c>
      <c r="B371" s="250">
        <f>IF(ISREF(Data!B371),Data!B371,"")</f>
        <v>35379</v>
      </c>
      <c r="C371" s="244">
        <v>0.27083333333333298</v>
      </c>
      <c r="D371" s="250">
        <f>IF(ISREF(Data!D371),Data!D371,"")</f>
        <v>35380</v>
      </c>
      <c r="E371" s="244">
        <v>0.27083333333333298</v>
      </c>
      <c r="F371" s="245" t="str">
        <f>IF(ISTEXT(Data!G371),Data!G371,"")</f>
        <v>No Precipitation Occurred</v>
      </c>
      <c r="G371" s="247" t="str">
        <f>IF(ISTEXT(Data!H371),Data!H371,"")</f>
        <v/>
      </c>
      <c r="H371" s="246" t="str">
        <f>IF(ISTEXT(Data!I371),Data!I371,"")</f>
        <v/>
      </c>
      <c r="I371" s="248" t="str">
        <f>IF(ISTEXT(Data!J371),Data!J371,"")</f>
        <v/>
      </c>
      <c r="J371" s="273">
        <f>IF(ISNUMBER(Data!K371),Data!K371,-9999.9)</f>
        <v>-9999.9</v>
      </c>
      <c r="K371" s="242" t="str">
        <f>IF(ISTEXT(Data!L371),Data!L371,"")</f>
        <v>M1</v>
      </c>
      <c r="L371" s="285">
        <f>IF(ISNUMBER(Data!N371),Data!N371,-9999.9)</f>
        <v>-9999.9</v>
      </c>
      <c r="M371" s="243" t="str">
        <f>IF(ISTEXT(Data!O371),Data!O371,"")</f>
        <v>M1</v>
      </c>
      <c r="N371" s="278">
        <f>IF(ISNUMBER(Data!P371),Data!P371,-9999.9)</f>
        <v>-9999.9</v>
      </c>
      <c r="O371" s="242" t="str">
        <f>IF(ISTEXT(Data!Q371),Data!Q371,"")</f>
        <v>M1</v>
      </c>
      <c r="P371" s="277">
        <f>IF(ISNUMBER(Data!R371),Data!R371,-9999.9)</f>
        <v>-9999.9</v>
      </c>
      <c r="Q371" s="243" t="str">
        <f>IF(ISTEXT(Data!S371),Data!S371,"")</f>
        <v>M1</v>
      </c>
      <c r="R371" s="278">
        <v>-9999.9</v>
      </c>
      <c r="S371" s="262" t="s">
        <v>117</v>
      </c>
      <c r="T371" s="277">
        <f>IF((Data!X371&gt;0),Data!X371*96.062/32.064,-9999.9)</f>
        <v>-9999.9</v>
      </c>
      <c r="U371" s="243" t="str">
        <f>IF(ISTEXT(Data!Y371),Data!Y371,"")</f>
        <v>M1</v>
      </c>
      <c r="V371" s="277">
        <f>IF((Data!AB371&gt;T812),Data!AB371*18.039/14.0067,-9999.9)</f>
        <v>-9999.9</v>
      </c>
      <c r="W371" s="242" t="str">
        <f>IF(ISTEXT(Data!AC371),Data!AC371,"")</f>
        <v>M1</v>
      </c>
      <c r="X371" s="277">
        <f>IF((Data!V371&gt;0),(Data!V371*62.005/14.0067),-9999.9)</f>
        <v>-9999.9</v>
      </c>
      <c r="Y371" s="243" t="str">
        <f>IF(ISTEXT(Data!W371),Data!W371,"")</f>
        <v>M1</v>
      </c>
      <c r="Z371" s="278">
        <f>IF(ISNUMBER(Data!T371),Data!T371,-9999.9)</f>
        <v>-9999.9</v>
      </c>
      <c r="AA371" s="242" t="str">
        <f>IF(ISTEXT(Data!U371),Data!U371,"")</f>
        <v>M1</v>
      </c>
      <c r="AB371" s="277">
        <f>IF(ISNUMBER(Data!AH371),Data!AH371,-9999.9)</f>
        <v>-9999.9</v>
      </c>
      <c r="AC371" s="243" t="str">
        <f>IF(ISTEXT(Data!AI371),Data!AI371,"")</f>
        <v>M1</v>
      </c>
      <c r="AD371" s="278">
        <f>IF(ISNUMBER(Data!AD371),Data!AD371,-9999.9)</f>
        <v>-9999.9</v>
      </c>
      <c r="AE371" s="242" t="str">
        <f>IF(ISTEXT(Data!AE371),Data!AE371,"")</f>
        <v>M1</v>
      </c>
      <c r="AF371" s="277">
        <f>IF(ISNUMBER(Data!AF371),Data!AF371,-9999.9)</f>
        <v>-9999.9</v>
      </c>
      <c r="AG371" s="243" t="str">
        <f>IF(ISTEXT(Data!AG371),Data!AG371,"")</f>
        <v>M1</v>
      </c>
      <c r="AH371" s="278">
        <f>IF(ISNUMBER(Data!Z371),Data!Z371,-9999.9)</f>
        <v>-9999.9</v>
      </c>
      <c r="AI371" s="242" t="str">
        <f>IF(ISTEXT(Data!AA371),Data!AA371,"")</f>
        <v>M1</v>
      </c>
      <c r="AJ371" s="277">
        <v>-9999.9</v>
      </c>
      <c r="AK371" s="261" t="s">
        <v>117</v>
      </c>
      <c r="AL371" s="267" t="str">
        <f>IF(ISTEXT(Data!AJ371),Data!AJ371,"")</f>
        <v/>
      </c>
      <c r="AM371" s="267" t="str">
        <f>IF(ISTEXT(Data!AK371),Data!AK371,"")</f>
        <v/>
      </c>
      <c r="AN371" s="267" t="str">
        <f>IF(ISTEXT(Data!AL371),Data!AL371,"")</f>
        <v/>
      </c>
      <c r="AO371" s="267" t="str">
        <f>IF(ISTEXT(Data!AM371),Data!AM371,"")</f>
        <v/>
      </c>
      <c r="AP371" s="267" t="str">
        <f>IF(ISTEXT(Data!AN371),Data!AN371,"")</f>
        <v/>
      </c>
      <c r="AQ371" s="267" t="str">
        <f>IF(ISTEXT(Data!AO371),Data!AO371,"")</f>
        <v/>
      </c>
    </row>
    <row r="372" spans="1:43" x14ac:dyDescent="0.2">
      <c r="A372" s="120" t="str">
        <f>IF(ISTEXT(Data!A372),Data!A372,"")</f>
        <v/>
      </c>
      <c r="B372" s="250">
        <f>IF(ISREF(Data!B372),Data!B372,"")</f>
        <v>35380</v>
      </c>
      <c r="C372" s="244">
        <v>0.27083333333333298</v>
      </c>
      <c r="D372" s="250">
        <f>IF(ISREF(Data!D372),Data!D372,"")</f>
        <v>35381</v>
      </c>
      <c r="E372" s="244">
        <v>0.27083333333333298</v>
      </c>
      <c r="F372" s="245" t="str">
        <f>IF(ISTEXT(Data!G372),Data!G372,"")</f>
        <v>No Precipitation Occurred</v>
      </c>
      <c r="G372" s="247" t="str">
        <f>IF(ISTEXT(Data!H372),Data!H372,"")</f>
        <v/>
      </c>
      <c r="H372" s="246" t="str">
        <f>IF(ISTEXT(Data!I372),Data!I372,"")</f>
        <v/>
      </c>
      <c r="I372" s="248" t="str">
        <f>IF(ISTEXT(Data!J372),Data!J372,"")</f>
        <v/>
      </c>
      <c r="J372" s="273">
        <f>IF(ISNUMBER(Data!K372),Data!K372,-9999.9)</f>
        <v>-9999.9</v>
      </c>
      <c r="K372" s="242" t="str">
        <f>IF(ISTEXT(Data!L372),Data!L372,"")</f>
        <v>M1</v>
      </c>
      <c r="L372" s="285">
        <f>IF(ISNUMBER(Data!N372),Data!N372,-9999.9)</f>
        <v>-9999.9</v>
      </c>
      <c r="M372" s="243" t="str">
        <f>IF(ISTEXT(Data!O372),Data!O372,"")</f>
        <v>M1</v>
      </c>
      <c r="N372" s="278">
        <f>IF(ISNUMBER(Data!P372),Data!P372,-9999.9)</f>
        <v>-9999.9</v>
      </c>
      <c r="O372" s="242" t="str">
        <f>IF(ISTEXT(Data!Q372),Data!Q372,"")</f>
        <v>M1</v>
      </c>
      <c r="P372" s="277">
        <f>IF(ISNUMBER(Data!R372),Data!R372,-9999.9)</f>
        <v>-9999.9</v>
      </c>
      <c r="Q372" s="243" t="str">
        <f>IF(ISTEXT(Data!S372),Data!S372,"")</f>
        <v>M1</v>
      </c>
      <c r="R372" s="278">
        <v>-9999.9</v>
      </c>
      <c r="S372" s="262" t="s">
        <v>117</v>
      </c>
      <c r="T372" s="277">
        <f>IF((Data!X372&gt;0),Data!X372*96.062/32.064,-9999.9)</f>
        <v>-9999.9</v>
      </c>
      <c r="U372" s="243" t="str">
        <f>IF(ISTEXT(Data!Y372),Data!Y372,"")</f>
        <v>M1</v>
      </c>
      <c r="V372" s="277">
        <f>IF((Data!AB372&gt;T813),Data!AB372*18.039/14.0067,-9999.9)</f>
        <v>-9999.9</v>
      </c>
      <c r="W372" s="242" t="str">
        <f>IF(ISTEXT(Data!AC372),Data!AC372,"")</f>
        <v>M1</v>
      </c>
      <c r="X372" s="277">
        <f>IF((Data!V372&gt;0),(Data!V372*62.005/14.0067),-9999.9)</f>
        <v>-9999.9</v>
      </c>
      <c r="Y372" s="243" t="str">
        <f>IF(ISTEXT(Data!W372),Data!W372,"")</f>
        <v>M1</v>
      </c>
      <c r="Z372" s="278">
        <f>IF(ISNUMBER(Data!T372),Data!T372,-9999.9)</f>
        <v>-9999.9</v>
      </c>
      <c r="AA372" s="242" t="str">
        <f>IF(ISTEXT(Data!U372),Data!U372,"")</f>
        <v>M1</v>
      </c>
      <c r="AB372" s="277">
        <f>IF(ISNUMBER(Data!AH372),Data!AH372,-9999.9)</f>
        <v>-9999.9</v>
      </c>
      <c r="AC372" s="243" t="str">
        <f>IF(ISTEXT(Data!AI372),Data!AI372,"")</f>
        <v>M1</v>
      </c>
      <c r="AD372" s="278">
        <f>IF(ISNUMBER(Data!AD372),Data!AD372,-9999.9)</f>
        <v>-9999.9</v>
      </c>
      <c r="AE372" s="242" t="str">
        <f>IF(ISTEXT(Data!AE372),Data!AE372,"")</f>
        <v>M1</v>
      </c>
      <c r="AF372" s="277">
        <f>IF(ISNUMBER(Data!AF372),Data!AF372,-9999.9)</f>
        <v>-9999.9</v>
      </c>
      <c r="AG372" s="243" t="str">
        <f>IF(ISTEXT(Data!AG372),Data!AG372,"")</f>
        <v>M1</v>
      </c>
      <c r="AH372" s="278">
        <f>IF(ISNUMBER(Data!Z372),Data!Z372,-9999.9)</f>
        <v>-9999.9</v>
      </c>
      <c r="AI372" s="242" t="str">
        <f>IF(ISTEXT(Data!AA372),Data!AA372,"")</f>
        <v>M1</v>
      </c>
      <c r="AJ372" s="277">
        <v>-9999.9</v>
      </c>
      <c r="AK372" s="261" t="s">
        <v>117</v>
      </c>
      <c r="AL372" s="267" t="str">
        <f>IF(ISTEXT(Data!AJ372),Data!AJ372,"")</f>
        <v/>
      </c>
      <c r="AM372" s="267" t="str">
        <f>IF(ISTEXT(Data!AK372),Data!AK372,"")</f>
        <v/>
      </c>
      <c r="AN372" s="267" t="str">
        <f>IF(ISTEXT(Data!AL372),Data!AL372,"")</f>
        <v/>
      </c>
      <c r="AO372" s="267" t="str">
        <f>IF(ISTEXT(Data!AM372),Data!AM372,"")</f>
        <v/>
      </c>
      <c r="AP372" s="267" t="str">
        <f>IF(ISTEXT(Data!AN372),Data!AN372,"")</f>
        <v/>
      </c>
      <c r="AQ372" s="267" t="str">
        <f>IF(ISTEXT(Data!AO372),Data!AO372,"")</f>
        <v/>
      </c>
    </row>
    <row r="373" spans="1:43" x14ac:dyDescent="0.2">
      <c r="A373" s="120" t="str">
        <f>IF(ISTEXT(Data!A373),Data!A373,"")</f>
        <v/>
      </c>
      <c r="B373" s="250">
        <f>IF(ISREF(Data!B373),Data!B373,"")</f>
        <v>35381</v>
      </c>
      <c r="C373" s="244">
        <v>0.27083333333333298</v>
      </c>
      <c r="D373" s="250">
        <f>IF(ISREF(Data!D373),Data!D373,"")</f>
        <v>35382</v>
      </c>
      <c r="E373" s="244">
        <v>0.27083333333333298</v>
      </c>
      <c r="F373" s="245" t="str">
        <f>IF(ISTEXT(Data!G373),Data!G373,"")</f>
        <v>No Precipitation Occurred</v>
      </c>
      <c r="G373" s="247" t="str">
        <f>IF(ISTEXT(Data!H373),Data!H373,"")</f>
        <v/>
      </c>
      <c r="H373" s="246" t="str">
        <f>IF(ISTEXT(Data!I373),Data!I373,"")</f>
        <v/>
      </c>
      <c r="I373" s="248" t="str">
        <f>IF(ISTEXT(Data!J373),Data!J373,"")</f>
        <v/>
      </c>
      <c r="J373" s="273">
        <f>IF(ISNUMBER(Data!K373),Data!K373,-9999.9)</f>
        <v>-9999.9</v>
      </c>
      <c r="K373" s="242" t="str">
        <f>IF(ISTEXT(Data!L373),Data!L373,"")</f>
        <v>M1</v>
      </c>
      <c r="L373" s="285">
        <f>IF(ISNUMBER(Data!N373),Data!N373,-9999.9)</f>
        <v>-9999.9</v>
      </c>
      <c r="M373" s="243" t="str">
        <f>IF(ISTEXT(Data!O373),Data!O373,"")</f>
        <v>M1</v>
      </c>
      <c r="N373" s="278">
        <f>IF(ISNUMBER(Data!P373),Data!P373,-9999.9)</f>
        <v>-9999.9</v>
      </c>
      <c r="O373" s="242" t="str">
        <f>IF(ISTEXT(Data!Q373),Data!Q373,"")</f>
        <v>M1</v>
      </c>
      <c r="P373" s="277">
        <f>IF(ISNUMBER(Data!R373),Data!R373,-9999.9)</f>
        <v>-9999.9</v>
      </c>
      <c r="Q373" s="243" t="str">
        <f>IF(ISTEXT(Data!S373),Data!S373,"")</f>
        <v>M1</v>
      </c>
      <c r="R373" s="278">
        <v>-9999.9</v>
      </c>
      <c r="S373" s="262" t="s">
        <v>117</v>
      </c>
      <c r="T373" s="277">
        <f>IF((Data!X373&gt;0),Data!X373*96.062/32.064,-9999.9)</f>
        <v>-9999.9</v>
      </c>
      <c r="U373" s="243" t="str">
        <f>IF(ISTEXT(Data!Y373),Data!Y373,"")</f>
        <v>M1</v>
      </c>
      <c r="V373" s="277">
        <f>IF((Data!AB373&gt;T814),Data!AB373*18.039/14.0067,-9999.9)</f>
        <v>-9999.9</v>
      </c>
      <c r="W373" s="242" t="str">
        <f>IF(ISTEXT(Data!AC373),Data!AC373,"")</f>
        <v>M1</v>
      </c>
      <c r="X373" s="277">
        <f>IF((Data!V373&gt;0),(Data!V373*62.005/14.0067),-9999.9)</f>
        <v>-9999.9</v>
      </c>
      <c r="Y373" s="243" t="str">
        <f>IF(ISTEXT(Data!W373),Data!W373,"")</f>
        <v>M1</v>
      </c>
      <c r="Z373" s="278">
        <f>IF(ISNUMBER(Data!T373),Data!T373,-9999.9)</f>
        <v>-9999.9</v>
      </c>
      <c r="AA373" s="242" t="str">
        <f>IF(ISTEXT(Data!U373),Data!U373,"")</f>
        <v>M1</v>
      </c>
      <c r="AB373" s="277">
        <f>IF(ISNUMBER(Data!AH373),Data!AH373,-9999.9)</f>
        <v>-9999.9</v>
      </c>
      <c r="AC373" s="243" t="str">
        <f>IF(ISTEXT(Data!AI373),Data!AI373,"")</f>
        <v>M1</v>
      </c>
      <c r="AD373" s="278">
        <f>IF(ISNUMBER(Data!AD373),Data!AD373,-9999.9)</f>
        <v>-9999.9</v>
      </c>
      <c r="AE373" s="242" t="str">
        <f>IF(ISTEXT(Data!AE373),Data!AE373,"")</f>
        <v>M1</v>
      </c>
      <c r="AF373" s="277">
        <f>IF(ISNUMBER(Data!AF373),Data!AF373,-9999.9)</f>
        <v>-9999.9</v>
      </c>
      <c r="AG373" s="243" t="str">
        <f>IF(ISTEXT(Data!AG373),Data!AG373,"")</f>
        <v>M1</v>
      </c>
      <c r="AH373" s="278">
        <f>IF(ISNUMBER(Data!Z373),Data!Z373,-9999.9)</f>
        <v>-9999.9</v>
      </c>
      <c r="AI373" s="242" t="str">
        <f>IF(ISTEXT(Data!AA373),Data!AA373,"")</f>
        <v>M1</v>
      </c>
      <c r="AJ373" s="277">
        <v>-9999.9</v>
      </c>
      <c r="AK373" s="261" t="s">
        <v>117</v>
      </c>
      <c r="AL373" s="267" t="str">
        <f>IF(ISTEXT(Data!AJ373),Data!AJ373,"")</f>
        <v/>
      </c>
      <c r="AM373" s="267" t="str">
        <f>IF(ISTEXT(Data!AK373),Data!AK373,"")</f>
        <v/>
      </c>
      <c r="AN373" s="267" t="str">
        <f>IF(ISTEXT(Data!AL373),Data!AL373,"")</f>
        <v/>
      </c>
      <c r="AO373" s="267" t="str">
        <f>IF(ISTEXT(Data!AM373),Data!AM373,"")</f>
        <v/>
      </c>
      <c r="AP373" s="267" t="str">
        <f>IF(ISTEXT(Data!AN373),Data!AN373,"")</f>
        <v/>
      </c>
      <c r="AQ373" s="267" t="str">
        <f>IF(ISTEXT(Data!AO373),Data!AO373,"")</f>
        <v/>
      </c>
    </row>
    <row r="374" spans="1:43" x14ac:dyDescent="0.2">
      <c r="A374" s="120" t="str">
        <f>IF(ISTEXT(Data!A374),Data!A374,"")</f>
        <v>DEU96134</v>
      </c>
      <c r="B374" s="250">
        <f>IF(ISREF(Data!B374),Data!B374,"")</f>
        <v>35382</v>
      </c>
      <c r="C374" s="244">
        <v>0.27083333333333298</v>
      </c>
      <c r="D374" s="250">
        <f>IF(ISREF(Data!D374),Data!D374,"")</f>
        <v>35383</v>
      </c>
      <c r="E374" s="244">
        <v>0.27083333333333298</v>
      </c>
      <c r="F374" s="245" t="str">
        <f>IF(ISTEXT(Data!G374),Data!G374,"")</f>
        <v>Mixed</v>
      </c>
      <c r="G374" s="247" t="str">
        <f>IF(ISTEXT(Data!H374),Data!H374,"")</f>
        <v/>
      </c>
      <c r="H374" s="246" t="str">
        <f>IF(ISTEXT(Data!I374),Data!I374,"")</f>
        <v/>
      </c>
      <c r="I374" s="248" t="str">
        <f>IF(ISTEXT(Data!J374),Data!J374,"")</f>
        <v/>
      </c>
      <c r="J374" s="273">
        <f>IF(ISNUMBER(Data!K374),Data!K374,-9999.9)</f>
        <v>19.2</v>
      </c>
      <c r="K374" s="242" t="str">
        <f>IF(ISTEXT(Data!L374),Data!L374,"")</f>
        <v>V0</v>
      </c>
      <c r="L374" s="285">
        <f>IF(ISNUMBER(Data!N374),Data!N374,-9999.9)</f>
        <v>15.619300000000001</v>
      </c>
      <c r="M374" s="243" t="str">
        <f>IF(ISTEXT(Data!O374),Data!O374,"")</f>
        <v>V0</v>
      </c>
      <c r="N374" s="278">
        <f>IF(ISNUMBER(Data!P374),Data!P374,-9999.9)</f>
        <v>5.38</v>
      </c>
      <c r="O374" s="242" t="str">
        <f>IF(ISTEXT(Data!Q374),Data!Q374,"")</f>
        <v>V0</v>
      </c>
      <c r="P374" s="277">
        <f>IF(ISNUMBER(Data!R374),Data!R374,-9999.9)</f>
        <v>4.3</v>
      </c>
      <c r="Q374" s="243" t="str">
        <f>IF(ISTEXT(Data!S374),Data!S374,"")</f>
        <v>V0</v>
      </c>
      <c r="R374" s="278">
        <v>-9999.9</v>
      </c>
      <c r="S374" s="262" t="s">
        <v>117</v>
      </c>
      <c r="T374" s="277">
        <f>IF((Data!X374&gt;0),Data!X374*96.062/32.064,-9999.9)</f>
        <v>0.17299999999999999</v>
      </c>
      <c r="U374" s="243" t="str">
        <f>IF(ISTEXT(Data!Y374),Data!Y374,"")</f>
        <v>V0</v>
      </c>
      <c r="V374" s="277">
        <f>IF((Data!AB374&gt;T815),Data!AB374*18.039/14.0067,-9999.9)</f>
        <v>0.19600000000000001</v>
      </c>
      <c r="W374" s="242" t="str">
        <f>IF(ISTEXT(Data!AC374),Data!AC374,"")</f>
        <v>V0</v>
      </c>
      <c r="X374" s="277">
        <f>IF((Data!V374&gt;0),(Data!V374*62.005/14.0067),-9999.9)</f>
        <v>0.73299999999999998</v>
      </c>
      <c r="Y374" s="243" t="str">
        <f>IF(ISTEXT(Data!W374),Data!W374,"")</f>
        <v>V0</v>
      </c>
      <c r="Z374" s="278">
        <f>IF(ISNUMBER(Data!T374),Data!T374,-9999.9)</f>
        <v>5.7000000000000002E-2</v>
      </c>
      <c r="AA374" s="242" t="str">
        <f>IF(ISTEXT(Data!U374),Data!U374,"")</f>
        <v>V0</v>
      </c>
      <c r="AB374" s="277">
        <f>IF(ISNUMBER(Data!AH374),Data!AH374,-9999.9)</f>
        <v>7.2999999999999995E-2</v>
      </c>
      <c r="AC374" s="243" t="str">
        <f>IF(ISTEXT(Data!AI374),Data!AI374,"")</f>
        <v>V0</v>
      </c>
      <c r="AD374" s="278">
        <f>IF(ISNUMBER(Data!AD374),Data!AD374,-9999.9)</f>
        <v>0.03</v>
      </c>
      <c r="AE374" s="242" t="str">
        <f>IF(ISTEXT(Data!AE374),Data!AE374,"")</f>
        <v>V0</v>
      </c>
      <c r="AF374" s="277">
        <f>IF(ISNUMBER(Data!AF374),Data!AF374,-9999.9)</f>
        <v>2.1999999999999999E-2</v>
      </c>
      <c r="AG374" s="243" t="str">
        <f>IF(ISTEXT(Data!AG374),Data!AG374,"")</f>
        <v>V0</v>
      </c>
      <c r="AH374" s="278">
        <f>IF(ISNUMBER(Data!Z374),Data!Z374,-9999.9)</f>
        <v>3.4000000000000002E-2</v>
      </c>
      <c r="AI374" s="242" t="str">
        <f>IF(ISTEXT(Data!AA374),Data!AA374,"")</f>
        <v>V0</v>
      </c>
      <c r="AJ374" s="277">
        <v>-9999.9</v>
      </c>
      <c r="AK374" s="261" t="s">
        <v>117</v>
      </c>
      <c r="AL374" s="267" t="str">
        <f>IF(ISTEXT(Data!AJ374),Data!AJ374,"")</f>
        <v>coniferous needles</v>
      </c>
      <c r="AM374" s="267" t="str">
        <f>IF(ISTEXT(Data!AK374),Data!AK374,"")</f>
        <v/>
      </c>
      <c r="AN374" s="267" t="str">
        <f>IF(ISTEXT(Data!AL374),Data!AL374,"")</f>
        <v/>
      </c>
      <c r="AO374" s="267" t="str">
        <f>IF(ISTEXT(Data!AM374),Data!AM374,"")</f>
        <v/>
      </c>
      <c r="AP374" s="267" t="str">
        <f>IF(ISTEXT(Data!AN374),Data!AN374,"")</f>
        <v/>
      </c>
      <c r="AQ374" s="267" t="str">
        <f>IF(ISTEXT(Data!AO374),Data!AO374,"")</f>
        <v/>
      </c>
    </row>
    <row r="375" spans="1:43" x14ac:dyDescent="0.2">
      <c r="A375" s="120" t="str">
        <f>IF(ISTEXT(Data!A375),Data!A375,"")</f>
        <v>DEU96135</v>
      </c>
      <c r="B375" s="250">
        <f>IF(ISREF(Data!B375),Data!B375,"")</f>
        <v>35383</v>
      </c>
      <c r="C375" s="244">
        <v>0.27083333333333298</v>
      </c>
      <c r="D375" s="250">
        <f>IF(ISREF(Data!D375),Data!D375,"")</f>
        <v>35384</v>
      </c>
      <c r="E375" s="244">
        <v>0.27083333333333298</v>
      </c>
      <c r="F375" s="245" t="str">
        <f>IF(ISTEXT(Data!G375),Data!G375,"")</f>
        <v>Mixed</v>
      </c>
      <c r="G375" s="247" t="str">
        <f>IF(ISTEXT(Data!H375),Data!H375,"")</f>
        <v/>
      </c>
      <c r="H375" s="246" t="str">
        <f>IF(ISTEXT(Data!I375),Data!I375,"")</f>
        <v/>
      </c>
      <c r="I375" s="248" t="str">
        <f>IF(ISTEXT(Data!J375),Data!J375,"")</f>
        <v/>
      </c>
      <c r="J375" s="273">
        <f>IF(ISNUMBER(Data!K375),Data!K375,-9999.9)</f>
        <v>17.100000000000001</v>
      </c>
      <c r="K375" s="242" t="str">
        <f>IF(ISTEXT(Data!L375),Data!L375,"")</f>
        <v>V0</v>
      </c>
      <c r="L375" s="285">
        <f>IF(ISNUMBER(Data!N375),Data!N375,-9999.9)</f>
        <v>18.839300000000001</v>
      </c>
      <c r="M375" s="243" t="str">
        <f>IF(ISTEXT(Data!O375),Data!O375,"")</f>
        <v>V0</v>
      </c>
      <c r="N375" s="278">
        <f>IF(ISNUMBER(Data!P375),Data!P375,-9999.9)</f>
        <v>4.8600000000000003</v>
      </c>
      <c r="O375" s="242" t="str">
        <f>IF(ISTEXT(Data!Q375),Data!Q375,"")</f>
        <v>V0</v>
      </c>
      <c r="P375" s="277">
        <f>IF(ISNUMBER(Data!R375),Data!R375,-9999.9)</f>
        <v>8.1999999999999993</v>
      </c>
      <c r="Q375" s="243" t="str">
        <f>IF(ISTEXT(Data!S375),Data!S375,"")</f>
        <v>V0</v>
      </c>
      <c r="R375" s="278">
        <v>-9999.9</v>
      </c>
      <c r="S375" s="262" t="s">
        <v>117</v>
      </c>
      <c r="T375" s="277">
        <f>IF((Data!X375&gt;0),Data!X375*96.062/32.064,-9999.9)</f>
        <v>0.317</v>
      </c>
      <c r="U375" s="243" t="str">
        <f>IF(ISTEXT(Data!Y375),Data!Y375,"")</f>
        <v>V0</v>
      </c>
      <c r="V375" s="277">
        <f>IF((Data!AB375&gt;T816),Data!AB375*18.039/14.0067,-9999.9)</f>
        <v>8.8999999999999996E-2</v>
      </c>
      <c r="W375" s="242" t="str">
        <f>IF(ISTEXT(Data!AC375),Data!AC375,"")</f>
        <v>V0</v>
      </c>
      <c r="X375" s="277">
        <f>IF((Data!V375&gt;0),(Data!V375*62.005/14.0067),-9999.9)</f>
        <v>0.90600000000000003</v>
      </c>
      <c r="Y375" s="243" t="str">
        <f>IF(ISTEXT(Data!W375),Data!W375,"")</f>
        <v>V0</v>
      </c>
      <c r="Z375" s="278">
        <f>IF(ISNUMBER(Data!T375),Data!T375,-9999.9)</f>
        <v>1.9E-2</v>
      </c>
      <c r="AA375" s="242" t="str">
        <f>IF(ISTEXT(Data!U375),Data!U375,"")</f>
        <v>V0</v>
      </c>
      <c r="AB375" s="277">
        <f>IF(ISNUMBER(Data!AH375),Data!AH375,-9999.9)</f>
        <v>5.7000000000000002E-2</v>
      </c>
      <c r="AC375" s="243" t="str">
        <f>IF(ISTEXT(Data!AI375),Data!AI375,"")</f>
        <v>V0</v>
      </c>
      <c r="AD375" s="278">
        <f>IF(ISNUMBER(Data!AD375),Data!AD375,-9999.9)</f>
        <v>1.7999999999999999E-2</v>
      </c>
      <c r="AE375" s="242" t="str">
        <f>IF(ISTEXT(Data!AE375),Data!AE375,"")</f>
        <v>V0</v>
      </c>
      <c r="AF375" s="277">
        <f>IF(ISNUMBER(Data!AF375),Data!AF375,-9999.9)</f>
        <v>1.2E-2</v>
      </c>
      <c r="AG375" s="243" t="str">
        <f>IF(ISTEXT(Data!AG375),Data!AG375,"")</f>
        <v>V0</v>
      </c>
      <c r="AH375" s="278">
        <f>IF(ISNUMBER(Data!Z375),Data!Z375,-9999.9)</f>
        <v>9.9000000000000005E-2</v>
      </c>
      <c r="AI375" s="242" t="str">
        <f>IF(ISTEXT(Data!AA375),Data!AA375,"")</f>
        <v>V0</v>
      </c>
      <c r="AJ375" s="277">
        <v>-9999.9</v>
      </c>
      <c r="AK375" s="261" t="s">
        <v>117</v>
      </c>
      <c r="AL375" s="267" t="str">
        <f>IF(ISTEXT(Data!AJ375),Data!AJ375,"")</f>
        <v>coniferous needles</v>
      </c>
      <c r="AM375" s="267" t="str">
        <f>IF(ISTEXT(Data!AK375),Data!AK375,"")</f>
        <v/>
      </c>
      <c r="AN375" s="267" t="str">
        <f>IF(ISTEXT(Data!AL375),Data!AL375,"")</f>
        <v/>
      </c>
      <c r="AO375" s="267" t="str">
        <f>IF(ISTEXT(Data!AM375),Data!AM375,"")</f>
        <v/>
      </c>
      <c r="AP375" s="267" t="str">
        <f>IF(ISTEXT(Data!AN375),Data!AN375,"")</f>
        <v/>
      </c>
      <c r="AQ375" s="267" t="str">
        <f>IF(ISTEXT(Data!AO375),Data!AO375,"")</f>
        <v/>
      </c>
    </row>
    <row r="376" spans="1:43" x14ac:dyDescent="0.2">
      <c r="A376" s="120" t="str">
        <f>IF(ISTEXT(Data!A376),Data!A376,"")</f>
        <v/>
      </c>
      <c r="B376" s="250">
        <f>IF(ISREF(Data!B376),Data!B376,"")</f>
        <v>35384</v>
      </c>
      <c r="C376" s="244">
        <v>0.27083333333333298</v>
      </c>
      <c r="D376" s="250">
        <f>IF(ISREF(Data!D376),Data!D376,"")</f>
        <v>35385</v>
      </c>
      <c r="E376" s="244">
        <v>0.27083333333333298</v>
      </c>
      <c r="F376" s="245" t="str">
        <f>IF(ISTEXT(Data!G376),Data!G376,"")</f>
        <v>Mixed</v>
      </c>
      <c r="G376" s="247" t="str">
        <f>IF(ISTEXT(Data!H376),Data!H376,"")</f>
        <v/>
      </c>
      <c r="H376" s="246" t="str">
        <f>IF(ISTEXT(Data!I376),Data!I376,"")</f>
        <v>Insufficient Quantity</v>
      </c>
      <c r="I376" s="248" t="str">
        <f>IF(ISTEXT(Data!J376),Data!J376,"")</f>
        <v/>
      </c>
      <c r="J376" s="273">
        <f>IF(ISNUMBER(Data!K376),Data!K376,-9999.9)</f>
        <v>0.1</v>
      </c>
      <c r="K376" s="242" t="str">
        <f>IF(ISTEXT(Data!L376),Data!L376,"")</f>
        <v>V0</v>
      </c>
      <c r="L376" s="285">
        <f>IF(ISNUMBER(Data!N376),Data!N376,-9999.9)</f>
        <v>-9999.9</v>
      </c>
      <c r="M376" s="243" t="str">
        <f>IF(ISTEXT(Data!O376),Data!O376,"")</f>
        <v>M1</v>
      </c>
      <c r="N376" s="278">
        <f>IF(ISNUMBER(Data!P376),Data!P376,-9999.9)</f>
        <v>-9999.9</v>
      </c>
      <c r="O376" s="242" t="str">
        <f>IF(ISTEXT(Data!Q376),Data!Q376,"")</f>
        <v>M1</v>
      </c>
      <c r="P376" s="277">
        <f>IF(ISNUMBER(Data!R376),Data!R376,-9999.9)</f>
        <v>-9999.9</v>
      </c>
      <c r="Q376" s="243" t="str">
        <f>IF(ISTEXT(Data!S376),Data!S376,"")</f>
        <v>M1</v>
      </c>
      <c r="R376" s="278">
        <v>-9999.9</v>
      </c>
      <c r="S376" s="262" t="s">
        <v>117</v>
      </c>
      <c r="T376" s="277">
        <f>IF((Data!X376&gt;0),Data!X376*96.062/32.064,-9999.9)</f>
        <v>-9999.9</v>
      </c>
      <c r="U376" s="243" t="str">
        <f>IF(ISTEXT(Data!Y376),Data!Y376,"")</f>
        <v>M1</v>
      </c>
      <c r="V376" s="277">
        <f>IF((Data!AB376&gt;T817),Data!AB376*18.039/14.0067,-9999.9)</f>
        <v>-9999.9</v>
      </c>
      <c r="W376" s="242" t="str">
        <f>IF(ISTEXT(Data!AC376),Data!AC376,"")</f>
        <v>M1</v>
      </c>
      <c r="X376" s="277">
        <f>IF((Data!V376&gt;0),(Data!V376*62.005/14.0067),-9999.9)</f>
        <v>-9999.9</v>
      </c>
      <c r="Y376" s="243" t="str">
        <f>IF(ISTEXT(Data!W376),Data!W376,"")</f>
        <v>M1</v>
      </c>
      <c r="Z376" s="278">
        <f>IF(ISNUMBER(Data!T376),Data!T376,-9999.9)</f>
        <v>-9999.9</v>
      </c>
      <c r="AA376" s="242" t="str">
        <f>IF(ISTEXT(Data!U376),Data!U376,"")</f>
        <v>M1</v>
      </c>
      <c r="AB376" s="277">
        <f>IF(ISNUMBER(Data!AH376),Data!AH376,-9999.9)</f>
        <v>-9999.9</v>
      </c>
      <c r="AC376" s="243" t="str">
        <f>IF(ISTEXT(Data!AI376),Data!AI376,"")</f>
        <v>M1</v>
      </c>
      <c r="AD376" s="278">
        <f>IF(ISNUMBER(Data!AD376),Data!AD376,-9999.9)</f>
        <v>-9999.9</v>
      </c>
      <c r="AE376" s="242" t="str">
        <f>IF(ISTEXT(Data!AE376),Data!AE376,"")</f>
        <v>M1</v>
      </c>
      <c r="AF376" s="277">
        <f>IF(ISNUMBER(Data!AF376),Data!AF376,-9999.9)</f>
        <v>-9999.9</v>
      </c>
      <c r="AG376" s="243" t="str">
        <f>IF(ISTEXT(Data!AG376),Data!AG376,"")</f>
        <v>M1</v>
      </c>
      <c r="AH376" s="278">
        <f>IF(ISNUMBER(Data!Z376),Data!Z376,-9999.9)</f>
        <v>-9999.9</v>
      </c>
      <c r="AI376" s="242" t="str">
        <f>IF(ISTEXT(Data!AA376),Data!AA376,"")</f>
        <v>M1</v>
      </c>
      <c r="AJ376" s="277">
        <v>-9999.9</v>
      </c>
      <c r="AK376" s="261" t="s">
        <v>117</v>
      </c>
      <c r="AL376" s="267" t="str">
        <f>IF(ISTEXT(Data!AJ376),Data!AJ376,"")</f>
        <v/>
      </c>
      <c r="AM376" s="267" t="str">
        <f>IF(ISTEXT(Data!AK376),Data!AK376,"")</f>
        <v/>
      </c>
      <c r="AN376" s="267" t="str">
        <f>IF(ISTEXT(Data!AL376),Data!AL376,"")</f>
        <v/>
      </c>
      <c r="AO376" s="267" t="str">
        <f>IF(ISTEXT(Data!AM376),Data!AM376,"")</f>
        <v/>
      </c>
      <c r="AP376" s="267" t="str">
        <f>IF(ISTEXT(Data!AN376),Data!AN376,"")</f>
        <v/>
      </c>
      <c r="AQ376" s="267" t="str">
        <f>IF(ISTEXT(Data!AO376),Data!AO376,"")</f>
        <v/>
      </c>
    </row>
    <row r="377" spans="1:43" x14ac:dyDescent="0.2">
      <c r="A377" s="120" t="str">
        <f>IF(ISTEXT(Data!A377),Data!A377,"")</f>
        <v/>
      </c>
      <c r="B377" s="250">
        <f>IF(ISREF(Data!B377),Data!B377,"")</f>
        <v>35385</v>
      </c>
      <c r="C377" s="244">
        <v>0.27083333333333298</v>
      </c>
      <c r="D377" s="250">
        <f>IF(ISREF(Data!D377),Data!D377,"")</f>
        <v>35386</v>
      </c>
      <c r="E377" s="244">
        <v>0.27083333333333298</v>
      </c>
      <c r="F377" s="245" t="str">
        <f>IF(ISTEXT(Data!G377),Data!G377,"")</f>
        <v>No Precipitation Occurred</v>
      </c>
      <c r="G377" s="247" t="str">
        <f>IF(ISTEXT(Data!H377),Data!H377,"")</f>
        <v/>
      </c>
      <c r="H377" s="246" t="str">
        <f>IF(ISTEXT(Data!I377),Data!I377,"")</f>
        <v/>
      </c>
      <c r="I377" s="248" t="str">
        <f>IF(ISTEXT(Data!J377),Data!J377,"")</f>
        <v/>
      </c>
      <c r="J377" s="273">
        <f>IF(ISNUMBER(Data!K377),Data!K377,-9999.9)</f>
        <v>-9999.9</v>
      </c>
      <c r="K377" s="242" t="str">
        <f>IF(ISTEXT(Data!L377),Data!L377,"")</f>
        <v>M1</v>
      </c>
      <c r="L377" s="285">
        <f>IF(ISNUMBER(Data!N377),Data!N377,-9999.9)</f>
        <v>-9999.9</v>
      </c>
      <c r="M377" s="243" t="str">
        <f>IF(ISTEXT(Data!O377),Data!O377,"")</f>
        <v>M1</v>
      </c>
      <c r="N377" s="278">
        <f>IF(ISNUMBER(Data!P377),Data!P377,-9999.9)</f>
        <v>-9999.9</v>
      </c>
      <c r="O377" s="242" t="str">
        <f>IF(ISTEXT(Data!Q377),Data!Q377,"")</f>
        <v>M1</v>
      </c>
      <c r="P377" s="277">
        <f>IF(ISNUMBER(Data!R377),Data!R377,-9999.9)</f>
        <v>-9999.9</v>
      </c>
      <c r="Q377" s="243" t="str">
        <f>IF(ISTEXT(Data!S377),Data!S377,"")</f>
        <v>M1</v>
      </c>
      <c r="R377" s="278">
        <v>-9999.9</v>
      </c>
      <c r="S377" s="262" t="s">
        <v>117</v>
      </c>
      <c r="T377" s="277">
        <f>IF((Data!X377&gt;0),Data!X377*96.062/32.064,-9999.9)</f>
        <v>-9999.9</v>
      </c>
      <c r="U377" s="243" t="str">
        <f>IF(ISTEXT(Data!Y377),Data!Y377,"")</f>
        <v>M1</v>
      </c>
      <c r="V377" s="277">
        <f>IF((Data!AB377&gt;T818),Data!AB377*18.039/14.0067,-9999.9)</f>
        <v>-9999.9</v>
      </c>
      <c r="W377" s="242" t="str">
        <f>IF(ISTEXT(Data!AC377),Data!AC377,"")</f>
        <v>M1</v>
      </c>
      <c r="X377" s="277">
        <f>IF((Data!V377&gt;0),(Data!V377*62.005/14.0067),-9999.9)</f>
        <v>-9999.9</v>
      </c>
      <c r="Y377" s="243" t="str">
        <f>IF(ISTEXT(Data!W377),Data!W377,"")</f>
        <v>M1</v>
      </c>
      <c r="Z377" s="278">
        <f>IF(ISNUMBER(Data!T377),Data!T377,-9999.9)</f>
        <v>-9999.9</v>
      </c>
      <c r="AA377" s="242" t="str">
        <f>IF(ISTEXT(Data!U377),Data!U377,"")</f>
        <v>M1</v>
      </c>
      <c r="AB377" s="277">
        <f>IF(ISNUMBER(Data!AH377),Data!AH377,-9999.9)</f>
        <v>-9999.9</v>
      </c>
      <c r="AC377" s="243" t="str">
        <f>IF(ISTEXT(Data!AI377),Data!AI377,"")</f>
        <v>M1</v>
      </c>
      <c r="AD377" s="278">
        <f>IF(ISNUMBER(Data!AD377),Data!AD377,-9999.9)</f>
        <v>-9999.9</v>
      </c>
      <c r="AE377" s="242" t="str">
        <f>IF(ISTEXT(Data!AE377),Data!AE377,"")</f>
        <v>M1</v>
      </c>
      <c r="AF377" s="277">
        <f>IF(ISNUMBER(Data!AF377),Data!AF377,-9999.9)</f>
        <v>-9999.9</v>
      </c>
      <c r="AG377" s="243" t="str">
        <f>IF(ISTEXT(Data!AG377),Data!AG377,"")</f>
        <v>M1</v>
      </c>
      <c r="AH377" s="278">
        <f>IF(ISNUMBER(Data!Z377),Data!Z377,-9999.9)</f>
        <v>-9999.9</v>
      </c>
      <c r="AI377" s="242" t="str">
        <f>IF(ISTEXT(Data!AA377),Data!AA377,"")</f>
        <v>M1</v>
      </c>
      <c r="AJ377" s="277">
        <v>-9999.9</v>
      </c>
      <c r="AK377" s="261" t="s">
        <v>117</v>
      </c>
      <c r="AL377" s="267" t="str">
        <f>IF(ISTEXT(Data!AJ377),Data!AJ377,"")</f>
        <v/>
      </c>
      <c r="AM377" s="267" t="str">
        <f>IF(ISTEXT(Data!AK377),Data!AK377,"")</f>
        <v/>
      </c>
      <c r="AN377" s="267" t="str">
        <f>IF(ISTEXT(Data!AL377),Data!AL377,"")</f>
        <v/>
      </c>
      <c r="AO377" s="267" t="str">
        <f>IF(ISTEXT(Data!AM377),Data!AM377,"")</f>
        <v/>
      </c>
      <c r="AP377" s="267" t="str">
        <f>IF(ISTEXT(Data!AN377),Data!AN377,"")</f>
        <v/>
      </c>
      <c r="AQ377" s="267" t="str">
        <f>IF(ISTEXT(Data!AO377),Data!AO377,"")</f>
        <v/>
      </c>
    </row>
    <row r="378" spans="1:43" x14ac:dyDescent="0.2">
      <c r="A378" s="120" t="str">
        <f>IF(ISTEXT(Data!A378),Data!A378,"")</f>
        <v/>
      </c>
      <c r="B378" s="250">
        <f>IF(ISREF(Data!B378),Data!B378,"")</f>
        <v>35386</v>
      </c>
      <c r="C378" s="244">
        <v>0.27083333333333298</v>
      </c>
      <c r="D378" s="250">
        <f>IF(ISREF(Data!D378),Data!D378,"")</f>
        <v>35387</v>
      </c>
      <c r="E378" s="244">
        <v>0.27083333333333298</v>
      </c>
      <c r="F378" s="245" t="str">
        <f>IF(ISTEXT(Data!G378),Data!G378,"")</f>
        <v>No Precipitation Occurred</v>
      </c>
      <c r="G378" s="247" t="str">
        <f>IF(ISTEXT(Data!H378),Data!H378,"")</f>
        <v/>
      </c>
      <c r="H378" s="246" t="str">
        <f>IF(ISTEXT(Data!I378),Data!I378,"")</f>
        <v/>
      </c>
      <c r="I378" s="248" t="str">
        <f>IF(ISTEXT(Data!J378),Data!J378,"")</f>
        <v/>
      </c>
      <c r="J378" s="273">
        <f>IF(ISNUMBER(Data!K378),Data!K378,-9999.9)</f>
        <v>-9999.9</v>
      </c>
      <c r="K378" s="242" t="str">
        <f>IF(ISTEXT(Data!L378),Data!L378,"")</f>
        <v>M1</v>
      </c>
      <c r="L378" s="285">
        <f>IF(ISNUMBER(Data!N378),Data!N378,-9999.9)</f>
        <v>-9999.9</v>
      </c>
      <c r="M378" s="243" t="str">
        <f>IF(ISTEXT(Data!O378),Data!O378,"")</f>
        <v>M1</v>
      </c>
      <c r="N378" s="278">
        <f>IF(ISNUMBER(Data!P378),Data!P378,-9999.9)</f>
        <v>-9999.9</v>
      </c>
      <c r="O378" s="242" t="str">
        <f>IF(ISTEXT(Data!Q378),Data!Q378,"")</f>
        <v>M1</v>
      </c>
      <c r="P378" s="277">
        <f>IF(ISNUMBER(Data!R378),Data!R378,-9999.9)</f>
        <v>-9999.9</v>
      </c>
      <c r="Q378" s="243" t="str">
        <f>IF(ISTEXT(Data!S378),Data!S378,"")</f>
        <v>M1</v>
      </c>
      <c r="R378" s="278">
        <v>-9999.9</v>
      </c>
      <c r="S378" s="262" t="s">
        <v>117</v>
      </c>
      <c r="T378" s="277">
        <f>IF((Data!X378&gt;0),Data!X378*96.062/32.064,-9999.9)</f>
        <v>-9999.9</v>
      </c>
      <c r="U378" s="243" t="str">
        <f>IF(ISTEXT(Data!Y378),Data!Y378,"")</f>
        <v>M1</v>
      </c>
      <c r="V378" s="277">
        <f>IF((Data!AB378&gt;T819),Data!AB378*18.039/14.0067,-9999.9)</f>
        <v>-9999.9</v>
      </c>
      <c r="W378" s="242" t="str">
        <f>IF(ISTEXT(Data!AC378),Data!AC378,"")</f>
        <v>M1</v>
      </c>
      <c r="X378" s="277">
        <f>IF((Data!V378&gt;0),(Data!V378*62.005/14.0067),-9999.9)</f>
        <v>-9999.9</v>
      </c>
      <c r="Y378" s="243" t="str">
        <f>IF(ISTEXT(Data!W378),Data!W378,"")</f>
        <v>M1</v>
      </c>
      <c r="Z378" s="278">
        <f>IF(ISNUMBER(Data!T378),Data!T378,-9999.9)</f>
        <v>-9999.9</v>
      </c>
      <c r="AA378" s="242" t="str">
        <f>IF(ISTEXT(Data!U378),Data!U378,"")</f>
        <v>M1</v>
      </c>
      <c r="AB378" s="277">
        <f>IF(ISNUMBER(Data!AH378),Data!AH378,-9999.9)</f>
        <v>-9999.9</v>
      </c>
      <c r="AC378" s="243" t="str">
        <f>IF(ISTEXT(Data!AI378),Data!AI378,"")</f>
        <v>M1</v>
      </c>
      <c r="AD378" s="278">
        <f>IF(ISNUMBER(Data!AD378),Data!AD378,-9999.9)</f>
        <v>-9999.9</v>
      </c>
      <c r="AE378" s="242" t="str">
        <f>IF(ISTEXT(Data!AE378),Data!AE378,"")</f>
        <v>M1</v>
      </c>
      <c r="AF378" s="277">
        <f>IF(ISNUMBER(Data!AF378),Data!AF378,-9999.9)</f>
        <v>-9999.9</v>
      </c>
      <c r="AG378" s="243" t="str">
        <f>IF(ISTEXT(Data!AG378),Data!AG378,"")</f>
        <v>M1</v>
      </c>
      <c r="AH378" s="278">
        <f>IF(ISNUMBER(Data!Z378),Data!Z378,-9999.9)</f>
        <v>-9999.9</v>
      </c>
      <c r="AI378" s="242" t="str">
        <f>IF(ISTEXT(Data!AA378),Data!AA378,"")</f>
        <v>M1</v>
      </c>
      <c r="AJ378" s="277">
        <v>-9999.9</v>
      </c>
      <c r="AK378" s="261" t="s">
        <v>117</v>
      </c>
      <c r="AL378" s="267" t="str">
        <f>IF(ISTEXT(Data!AJ378),Data!AJ378,"")</f>
        <v/>
      </c>
      <c r="AM378" s="267" t="str">
        <f>IF(ISTEXT(Data!AK378),Data!AK378,"")</f>
        <v/>
      </c>
      <c r="AN378" s="267" t="str">
        <f>IF(ISTEXT(Data!AL378),Data!AL378,"")</f>
        <v/>
      </c>
      <c r="AO378" s="267" t="str">
        <f>IF(ISTEXT(Data!AM378),Data!AM378,"")</f>
        <v/>
      </c>
      <c r="AP378" s="267" t="str">
        <f>IF(ISTEXT(Data!AN378),Data!AN378,"")</f>
        <v/>
      </c>
      <c r="AQ378" s="267" t="str">
        <f>IF(ISTEXT(Data!AO378),Data!AO378,"")</f>
        <v/>
      </c>
    </row>
    <row r="379" spans="1:43" x14ac:dyDescent="0.2">
      <c r="A379" s="120" t="str">
        <f>IF(ISTEXT(Data!A379),Data!A379,"")</f>
        <v/>
      </c>
      <c r="B379" s="250">
        <f>IF(ISREF(Data!B379),Data!B379,"")</f>
        <v>35387</v>
      </c>
      <c r="C379" s="244">
        <v>0.27083333333333298</v>
      </c>
      <c r="D379" s="250">
        <f>IF(ISREF(Data!D379),Data!D379,"")</f>
        <v>35388</v>
      </c>
      <c r="E379" s="244">
        <v>0.27083333333333298</v>
      </c>
      <c r="F379" s="245" t="str">
        <f>IF(ISTEXT(Data!G379),Data!G379,"")</f>
        <v>No Precipitation Occurred</v>
      </c>
      <c r="G379" s="247" t="str">
        <f>IF(ISTEXT(Data!H379),Data!H379,"")</f>
        <v/>
      </c>
      <c r="H379" s="246" t="str">
        <f>IF(ISTEXT(Data!I379),Data!I379,"")</f>
        <v/>
      </c>
      <c r="I379" s="248" t="str">
        <f>IF(ISTEXT(Data!J379),Data!J379,"")</f>
        <v/>
      </c>
      <c r="J379" s="273">
        <f>IF(ISNUMBER(Data!K379),Data!K379,-9999.9)</f>
        <v>-9999.9</v>
      </c>
      <c r="K379" s="242" t="str">
        <f>IF(ISTEXT(Data!L379),Data!L379,"")</f>
        <v>M1</v>
      </c>
      <c r="L379" s="285">
        <f>IF(ISNUMBER(Data!N379),Data!N379,-9999.9)</f>
        <v>-9999.9</v>
      </c>
      <c r="M379" s="243" t="str">
        <f>IF(ISTEXT(Data!O379),Data!O379,"")</f>
        <v>M1</v>
      </c>
      <c r="N379" s="278">
        <f>IF(ISNUMBER(Data!P379),Data!P379,-9999.9)</f>
        <v>-9999.9</v>
      </c>
      <c r="O379" s="242" t="str">
        <f>IF(ISTEXT(Data!Q379),Data!Q379,"")</f>
        <v>M1</v>
      </c>
      <c r="P379" s="277">
        <f>IF(ISNUMBER(Data!R379),Data!R379,-9999.9)</f>
        <v>-9999.9</v>
      </c>
      <c r="Q379" s="243" t="str">
        <f>IF(ISTEXT(Data!S379),Data!S379,"")</f>
        <v>M1</v>
      </c>
      <c r="R379" s="278">
        <v>-9999.9</v>
      </c>
      <c r="S379" s="262" t="s">
        <v>117</v>
      </c>
      <c r="T379" s="277">
        <f>IF((Data!X379&gt;0),Data!X379*96.062/32.064,-9999.9)</f>
        <v>-9999.9</v>
      </c>
      <c r="U379" s="243" t="str">
        <f>IF(ISTEXT(Data!Y379),Data!Y379,"")</f>
        <v>M1</v>
      </c>
      <c r="V379" s="277">
        <f>IF((Data!AB379&gt;T820),Data!AB379*18.039/14.0067,-9999.9)</f>
        <v>-9999.9</v>
      </c>
      <c r="W379" s="242" t="str">
        <f>IF(ISTEXT(Data!AC379),Data!AC379,"")</f>
        <v>M1</v>
      </c>
      <c r="X379" s="277">
        <f>IF((Data!V379&gt;0),(Data!V379*62.005/14.0067),-9999.9)</f>
        <v>-9999.9</v>
      </c>
      <c r="Y379" s="243" t="str">
        <f>IF(ISTEXT(Data!W379),Data!W379,"")</f>
        <v>M1</v>
      </c>
      <c r="Z379" s="278">
        <f>IF(ISNUMBER(Data!T379),Data!T379,-9999.9)</f>
        <v>-9999.9</v>
      </c>
      <c r="AA379" s="242" t="str">
        <f>IF(ISTEXT(Data!U379),Data!U379,"")</f>
        <v>M1</v>
      </c>
      <c r="AB379" s="277">
        <f>IF(ISNUMBER(Data!AH379),Data!AH379,-9999.9)</f>
        <v>-9999.9</v>
      </c>
      <c r="AC379" s="243" t="str">
        <f>IF(ISTEXT(Data!AI379),Data!AI379,"")</f>
        <v>M1</v>
      </c>
      <c r="AD379" s="278">
        <f>IF(ISNUMBER(Data!AD379),Data!AD379,-9999.9)</f>
        <v>-9999.9</v>
      </c>
      <c r="AE379" s="242" t="str">
        <f>IF(ISTEXT(Data!AE379),Data!AE379,"")</f>
        <v>M1</v>
      </c>
      <c r="AF379" s="277">
        <f>IF(ISNUMBER(Data!AF379),Data!AF379,-9999.9)</f>
        <v>-9999.9</v>
      </c>
      <c r="AG379" s="243" t="str">
        <f>IF(ISTEXT(Data!AG379),Data!AG379,"")</f>
        <v>M1</v>
      </c>
      <c r="AH379" s="278">
        <f>IF(ISNUMBER(Data!Z379),Data!Z379,-9999.9)</f>
        <v>-9999.9</v>
      </c>
      <c r="AI379" s="242" t="str">
        <f>IF(ISTEXT(Data!AA379),Data!AA379,"")</f>
        <v>M1</v>
      </c>
      <c r="AJ379" s="277">
        <v>-9999.9</v>
      </c>
      <c r="AK379" s="261" t="s">
        <v>117</v>
      </c>
      <c r="AL379" s="267" t="str">
        <f>IF(ISTEXT(Data!AJ379),Data!AJ379,"")</f>
        <v/>
      </c>
      <c r="AM379" s="267" t="str">
        <f>IF(ISTEXT(Data!AK379),Data!AK379,"")</f>
        <v/>
      </c>
      <c r="AN379" s="267" t="str">
        <f>IF(ISTEXT(Data!AL379),Data!AL379,"")</f>
        <v/>
      </c>
      <c r="AO379" s="267" t="str">
        <f>IF(ISTEXT(Data!AM379),Data!AM379,"")</f>
        <v/>
      </c>
      <c r="AP379" s="267" t="str">
        <f>IF(ISTEXT(Data!AN379),Data!AN379,"")</f>
        <v/>
      </c>
      <c r="AQ379" s="267" t="str">
        <f>IF(ISTEXT(Data!AO379),Data!AO379,"")</f>
        <v/>
      </c>
    </row>
    <row r="380" spans="1:43" x14ac:dyDescent="0.2">
      <c r="A380" s="120" t="str">
        <f>IF(ISTEXT(Data!A380),Data!A380,"")</f>
        <v/>
      </c>
      <c r="B380" s="250">
        <f>IF(ISREF(Data!B380),Data!B380,"")</f>
        <v>35388</v>
      </c>
      <c r="C380" s="244">
        <v>0.27083333333333298</v>
      </c>
      <c r="D380" s="250">
        <f>IF(ISREF(Data!D380),Data!D380,"")</f>
        <v>35389</v>
      </c>
      <c r="E380" s="244">
        <v>0.27083333333333298</v>
      </c>
      <c r="F380" s="245" t="str">
        <f>IF(ISTEXT(Data!G380),Data!G380,"")</f>
        <v>No Precipitation Occurred</v>
      </c>
      <c r="G380" s="247" t="str">
        <f>IF(ISTEXT(Data!H380),Data!H380,"")</f>
        <v/>
      </c>
      <c r="H380" s="246" t="str">
        <f>IF(ISTEXT(Data!I380),Data!I380,"")</f>
        <v/>
      </c>
      <c r="I380" s="248" t="str">
        <f>IF(ISTEXT(Data!J380),Data!J380,"")</f>
        <v/>
      </c>
      <c r="J380" s="273">
        <f>IF(ISNUMBER(Data!K380),Data!K380,-9999.9)</f>
        <v>-9999.9</v>
      </c>
      <c r="K380" s="242" t="str">
        <f>IF(ISTEXT(Data!L380),Data!L380,"")</f>
        <v>M1</v>
      </c>
      <c r="L380" s="285">
        <f>IF(ISNUMBER(Data!N380),Data!N380,-9999.9)</f>
        <v>-9999.9</v>
      </c>
      <c r="M380" s="243" t="str">
        <f>IF(ISTEXT(Data!O380),Data!O380,"")</f>
        <v>M1</v>
      </c>
      <c r="N380" s="278">
        <f>IF(ISNUMBER(Data!P380),Data!P380,-9999.9)</f>
        <v>-9999.9</v>
      </c>
      <c r="O380" s="242" t="str">
        <f>IF(ISTEXT(Data!Q380),Data!Q380,"")</f>
        <v>M1</v>
      </c>
      <c r="P380" s="277">
        <f>IF(ISNUMBER(Data!R380),Data!R380,-9999.9)</f>
        <v>-9999.9</v>
      </c>
      <c r="Q380" s="243" t="str">
        <f>IF(ISTEXT(Data!S380),Data!S380,"")</f>
        <v>M1</v>
      </c>
      <c r="R380" s="278">
        <v>-9999.9</v>
      </c>
      <c r="S380" s="262" t="s">
        <v>117</v>
      </c>
      <c r="T380" s="277">
        <f>IF((Data!X380&gt;0),Data!X380*96.062/32.064,-9999.9)</f>
        <v>-9999.9</v>
      </c>
      <c r="U380" s="243" t="str">
        <f>IF(ISTEXT(Data!Y380),Data!Y380,"")</f>
        <v>M1</v>
      </c>
      <c r="V380" s="277">
        <f>IF((Data!AB380&gt;T821),Data!AB380*18.039/14.0067,-9999.9)</f>
        <v>-9999.9</v>
      </c>
      <c r="W380" s="242" t="str">
        <f>IF(ISTEXT(Data!AC380),Data!AC380,"")</f>
        <v>M1</v>
      </c>
      <c r="X380" s="277">
        <f>IF((Data!V380&gt;0),(Data!V380*62.005/14.0067),-9999.9)</f>
        <v>-9999.9</v>
      </c>
      <c r="Y380" s="243" t="str">
        <f>IF(ISTEXT(Data!W380),Data!W380,"")</f>
        <v>M1</v>
      </c>
      <c r="Z380" s="278">
        <f>IF(ISNUMBER(Data!T380),Data!T380,-9999.9)</f>
        <v>-9999.9</v>
      </c>
      <c r="AA380" s="242" t="str">
        <f>IF(ISTEXT(Data!U380),Data!U380,"")</f>
        <v>M1</v>
      </c>
      <c r="AB380" s="277">
        <f>IF(ISNUMBER(Data!AH380),Data!AH380,-9999.9)</f>
        <v>-9999.9</v>
      </c>
      <c r="AC380" s="243" t="str">
        <f>IF(ISTEXT(Data!AI380),Data!AI380,"")</f>
        <v>M1</v>
      </c>
      <c r="AD380" s="278">
        <f>IF(ISNUMBER(Data!AD380),Data!AD380,-9999.9)</f>
        <v>-9999.9</v>
      </c>
      <c r="AE380" s="242" t="str">
        <f>IF(ISTEXT(Data!AE380),Data!AE380,"")</f>
        <v>M1</v>
      </c>
      <c r="AF380" s="277">
        <f>IF(ISNUMBER(Data!AF380),Data!AF380,-9999.9)</f>
        <v>-9999.9</v>
      </c>
      <c r="AG380" s="243" t="str">
        <f>IF(ISTEXT(Data!AG380),Data!AG380,"")</f>
        <v>M1</v>
      </c>
      <c r="AH380" s="278">
        <f>IF(ISNUMBER(Data!Z380),Data!Z380,-9999.9)</f>
        <v>-9999.9</v>
      </c>
      <c r="AI380" s="242" t="str">
        <f>IF(ISTEXT(Data!AA380),Data!AA380,"")</f>
        <v>M1</v>
      </c>
      <c r="AJ380" s="277">
        <v>-9999.9</v>
      </c>
      <c r="AK380" s="261" t="s">
        <v>117</v>
      </c>
      <c r="AL380" s="267" t="str">
        <f>IF(ISTEXT(Data!AJ380),Data!AJ380,"")</f>
        <v/>
      </c>
      <c r="AM380" s="267" t="str">
        <f>IF(ISTEXT(Data!AK380),Data!AK380,"")</f>
        <v/>
      </c>
      <c r="AN380" s="267" t="str">
        <f>IF(ISTEXT(Data!AL380),Data!AL380,"")</f>
        <v/>
      </c>
      <c r="AO380" s="267" t="str">
        <f>IF(ISTEXT(Data!AM380),Data!AM380,"")</f>
        <v/>
      </c>
      <c r="AP380" s="267" t="str">
        <f>IF(ISTEXT(Data!AN380),Data!AN380,"")</f>
        <v/>
      </c>
      <c r="AQ380" s="267" t="str">
        <f>IF(ISTEXT(Data!AO380),Data!AO380,"")</f>
        <v/>
      </c>
    </row>
    <row r="381" spans="1:43" x14ac:dyDescent="0.2">
      <c r="A381" s="120" t="str">
        <f>IF(ISTEXT(Data!A381),Data!A381,"")</f>
        <v>DEU96136</v>
      </c>
      <c r="B381" s="250">
        <f>IF(ISREF(Data!B381),Data!B381,"")</f>
        <v>35389</v>
      </c>
      <c r="C381" s="244">
        <v>0.27083333333333298</v>
      </c>
      <c r="D381" s="250">
        <f>IF(ISREF(Data!D381),Data!D381,"")</f>
        <v>35390</v>
      </c>
      <c r="E381" s="244">
        <v>0.27083333333333298</v>
      </c>
      <c r="F381" s="245" t="str">
        <f>IF(ISTEXT(Data!G381),Data!G381,"")</f>
        <v>Mixed</v>
      </c>
      <c r="G381" s="247" t="str">
        <f>IF(ISTEXT(Data!H381),Data!H381,"")</f>
        <v>Clean and Clear</v>
      </c>
      <c r="H381" s="246" t="str">
        <f>IF(ISTEXT(Data!I381),Data!I381,"")</f>
        <v/>
      </c>
      <c r="I381" s="248" t="str">
        <f>IF(ISTEXT(Data!J381),Data!J381,"")</f>
        <v/>
      </c>
      <c r="J381" s="273">
        <f>IF(ISNUMBER(Data!K381),Data!K381,-9999.9)</f>
        <v>3.3</v>
      </c>
      <c r="K381" s="242" t="str">
        <f>IF(ISTEXT(Data!L381),Data!L381,"")</f>
        <v>V0</v>
      </c>
      <c r="L381" s="285">
        <f>IF(ISNUMBER(Data!N381),Data!N381,-9999.9)</f>
        <v>1.9227999999999998</v>
      </c>
      <c r="M381" s="243" t="str">
        <f>IF(ISTEXT(Data!O381),Data!O381,"")</f>
        <v>V0</v>
      </c>
      <c r="N381" s="278">
        <f>IF(ISNUMBER(Data!P381),Data!P381,-9999.9)</f>
        <v>4.57</v>
      </c>
      <c r="O381" s="242" t="str">
        <f>IF(ISTEXT(Data!Q381),Data!Q381,"")</f>
        <v>V0</v>
      </c>
      <c r="P381" s="277">
        <f>IF(ISNUMBER(Data!R381),Data!R381,-9999.9)</f>
        <v>15.9</v>
      </c>
      <c r="Q381" s="243" t="str">
        <f>IF(ISTEXT(Data!S381),Data!S381,"")</f>
        <v>V0</v>
      </c>
      <c r="R381" s="278">
        <v>-9999.9</v>
      </c>
      <c r="S381" s="262" t="s">
        <v>117</v>
      </c>
      <c r="T381" s="277">
        <f>IF((Data!X381&gt;0),Data!X381*96.062/32.064,-9999.9)</f>
        <v>0.64500000000000002</v>
      </c>
      <c r="U381" s="243" t="str">
        <f>IF(ISTEXT(Data!Y381),Data!Y381,"")</f>
        <v>V0</v>
      </c>
      <c r="V381" s="277">
        <f>IF((Data!AB381&gt;T822),Data!AB381*18.039/14.0067,-9999.9)</f>
        <v>0.313</v>
      </c>
      <c r="W381" s="242" t="str">
        <f>IF(ISTEXT(Data!AC381),Data!AC381,"")</f>
        <v>V0</v>
      </c>
      <c r="X381" s="277">
        <f>IF((Data!V381&gt;0),(Data!V381*62.005/14.0067),-9999.9)</f>
        <v>2.5270000000000001</v>
      </c>
      <c r="Y381" s="243" t="str">
        <f>IF(ISTEXT(Data!W381),Data!W381,"")</f>
        <v>V0</v>
      </c>
      <c r="Z381" s="278">
        <f>IF(ISNUMBER(Data!T381),Data!T381,-9999.9)</f>
        <v>0.13200000000000001</v>
      </c>
      <c r="AA381" s="242" t="str">
        <f>IF(ISTEXT(Data!U381),Data!U381,"")</f>
        <v>V0</v>
      </c>
      <c r="AB381" s="277">
        <f>IF(ISNUMBER(Data!AH381),Data!AH381,-9999.9)</f>
        <v>0.17299999999999999</v>
      </c>
      <c r="AC381" s="243" t="str">
        <f>IF(ISTEXT(Data!AI381),Data!AI381,"")</f>
        <v>V0</v>
      </c>
      <c r="AD381" s="278">
        <f>IF(ISNUMBER(Data!AD381),Data!AD381,-9999.9)</f>
        <v>0.123</v>
      </c>
      <c r="AE381" s="242" t="str">
        <f>IF(ISTEXT(Data!AE381),Data!AE381,"")</f>
        <v>V0</v>
      </c>
      <c r="AF381" s="277">
        <f>IF(ISNUMBER(Data!AF381),Data!AF381,-9999.9)</f>
        <v>3.9E-2</v>
      </c>
      <c r="AG381" s="243" t="str">
        <f>IF(ISTEXT(Data!AG381),Data!AG381,"")</f>
        <v>V0</v>
      </c>
      <c r="AH381" s="278">
        <f>IF(ISNUMBER(Data!Z381),Data!Z381,-9999.9)</f>
        <v>7.1999999999999995E-2</v>
      </c>
      <c r="AI381" s="242" t="str">
        <f>IF(ISTEXT(Data!AA381),Data!AA381,"")</f>
        <v>V0</v>
      </c>
      <c r="AJ381" s="277">
        <v>-9999.9</v>
      </c>
      <c r="AK381" s="261" t="s">
        <v>117</v>
      </c>
      <c r="AL381" s="267" t="str">
        <f>IF(ISTEXT(Data!AJ381),Data!AJ381,"")</f>
        <v/>
      </c>
      <c r="AM381" s="267" t="str">
        <f>IF(ISTEXT(Data!AK381),Data!AK381,"")</f>
        <v/>
      </c>
      <c r="AN381" s="267" t="str">
        <f>IF(ISTEXT(Data!AL381),Data!AL381,"")</f>
        <v/>
      </c>
      <c r="AO381" s="267" t="str">
        <f>IF(ISTEXT(Data!AM381),Data!AM381,"")</f>
        <v/>
      </c>
      <c r="AP381" s="267" t="str">
        <f>IF(ISTEXT(Data!AN381),Data!AN381,"")</f>
        <v/>
      </c>
      <c r="AQ381" s="267" t="str">
        <f>IF(ISTEXT(Data!AO381),Data!AO381,"")</f>
        <v/>
      </c>
    </row>
    <row r="382" spans="1:43" x14ac:dyDescent="0.2">
      <c r="A382" s="120" t="str">
        <f>IF(ISTEXT(Data!A382),Data!A382,"")</f>
        <v>DEU96137</v>
      </c>
      <c r="B382" s="250">
        <f>IF(ISREF(Data!B382),Data!B382,"")</f>
        <v>35390</v>
      </c>
      <c r="C382" s="244">
        <v>0.27083333333333298</v>
      </c>
      <c r="D382" s="250">
        <f>IF(ISREF(Data!D382),Data!D382,"")</f>
        <v>35391</v>
      </c>
      <c r="E382" s="244">
        <v>0.27083333333333298</v>
      </c>
      <c r="F382" s="245" t="str">
        <f>IF(ISTEXT(Data!G382),Data!G382,"")</f>
        <v>Snow</v>
      </c>
      <c r="G382" s="247" t="str">
        <f>IF(ISTEXT(Data!H382),Data!H382,"")</f>
        <v>Clean and Clear</v>
      </c>
      <c r="H382" s="246" t="str">
        <f>IF(ISTEXT(Data!I382),Data!I382,"")</f>
        <v/>
      </c>
      <c r="I382" s="248" t="str">
        <f>IF(ISTEXT(Data!J382),Data!J382,"")</f>
        <v/>
      </c>
      <c r="J382" s="273">
        <f>IF(ISNUMBER(Data!K382),Data!K382,-9999.9)</f>
        <v>4.9000000000000004</v>
      </c>
      <c r="K382" s="242" t="str">
        <f>IF(ISTEXT(Data!L382),Data!L382,"")</f>
        <v>V0</v>
      </c>
      <c r="L382" s="285">
        <f>IF(ISNUMBER(Data!N382),Data!N382,-9999.9)</f>
        <v>4.2917999999999994</v>
      </c>
      <c r="M382" s="243" t="str">
        <f>IF(ISTEXT(Data!O382),Data!O382,"")</f>
        <v>V0</v>
      </c>
      <c r="N382" s="278">
        <f>IF(ISNUMBER(Data!P382),Data!P382,-9999.9)</f>
        <v>4.54</v>
      </c>
      <c r="O382" s="242" t="str">
        <f>IF(ISTEXT(Data!Q382),Data!Q382,"")</f>
        <v>V0</v>
      </c>
      <c r="P382" s="277">
        <f>IF(ISNUMBER(Data!R382),Data!R382,-9999.9)</f>
        <v>20.9</v>
      </c>
      <c r="Q382" s="243" t="str">
        <f>IF(ISTEXT(Data!S382),Data!S382,"")</f>
        <v>V0</v>
      </c>
      <c r="R382" s="278">
        <v>-9999.9</v>
      </c>
      <c r="S382" s="262" t="s">
        <v>117</v>
      </c>
      <c r="T382" s="277">
        <f>IF((Data!X382&gt;0),Data!X382*96.062/32.064,-9999.9)</f>
        <v>1.56</v>
      </c>
      <c r="U382" s="243" t="str">
        <f>IF(ISTEXT(Data!Y382),Data!Y382,"")</f>
        <v>V0</v>
      </c>
      <c r="V382" s="277">
        <f>IF((Data!AB382&gt;T823),Data!AB382*18.039/14.0067,-9999.9)</f>
        <v>0.505</v>
      </c>
      <c r="W382" s="242" t="str">
        <f>IF(ISTEXT(Data!AC382),Data!AC382,"")</f>
        <v>V0</v>
      </c>
      <c r="X382" s="277">
        <f>IF((Data!V382&gt;0),(Data!V382*62.005/14.0067),-9999.9)</f>
        <v>2.1960000000000002</v>
      </c>
      <c r="Y382" s="243" t="str">
        <f>IF(ISTEXT(Data!W382),Data!W382,"")</f>
        <v>V0</v>
      </c>
      <c r="Z382" s="278">
        <f>IF(ISNUMBER(Data!T382),Data!T382,-9999.9)</f>
        <v>0.35399999999999998</v>
      </c>
      <c r="AA382" s="242" t="str">
        <f>IF(ISTEXT(Data!U382),Data!U382,"")</f>
        <v>V0</v>
      </c>
      <c r="AB382" s="277">
        <f>IF(ISNUMBER(Data!AH382),Data!AH382,-9999.9)</f>
        <v>0.106</v>
      </c>
      <c r="AC382" s="243" t="str">
        <f>IF(ISTEXT(Data!AI382),Data!AI382,"")</f>
        <v>V0</v>
      </c>
      <c r="AD382" s="278">
        <f>IF(ISNUMBER(Data!AD382),Data!AD382,-9999.9)</f>
        <v>3.2000000000000001E-2</v>
      </c>
      <c r="AE382" s="242" t="str">
        <f>IF(ISTEXT(Data!AE382),Data!AE382,"")</f>
        <v>V0</v>
      </c>
      <c r="AF382" s="277">
        <f>IF(ISNUMBER(Data!AF382),Data!AF382,-9999.9)</f>
        <v>3.6999999999999998E-2</v>
      </c>
      <c r="AG382" s="243" t="str">
        <f>IF(ISTEXT(Data!AG382),Data!AG382,"")</f>
        <v>V0</v>
      </c>
      <c r="AH382" s="278">
        <f>IF(ISNUMBER(Data!Z382),Data!Z382,-9999.9)</f>
        <v>0.214</v>
      </c>
      <c r="AI382" s="242" t="str">
        <f>IF(ISTEXT(Data!AA382),Data!AA382,"")</f>
        <v>V0</v>
      </c>
      <c r="AJ382" s="277">
        <v>-9999.9</v>
      </c>
      <c r="AK382" s="261" t="s">
        <v>117</v>
      </c>
      <c r="AL382" s="267" t="str">
        <f>IF(ISTEXT(Data!AJ382),Data!AJ382,"")</f>
        <v/>
      </c>
      <c r="AM382" s="267" t="str">
        <f>IF(ISTEXT(Data!AK382),Data!AK382,"")</f>
        <v/>
      </c>
      <c r="AN382" s="267" t="str">
        <f>IF(ISTEXT(Data!AL382),Data!AL382,"")</f>
        <v/>
      </c>
      <c r="AO382" s="267" t="str">
        <f>IF(ISTEXT(Data!AM382),Data!AM382,"")</f>
        <v/>
      </c>
      <c r="AP382" s="267" t="str">
        <f>IF(ISTEXT(Data!AN382),Data!AN382,"")</f>
        <v/>
      </c>
      <c r="AQ382" s="267" t="str">
        <f>IF(ISTEXT(Data!AO382),Data!AO382,"")</f>
        <v/>
      </c>
    </row>
    <row r="383" spans="1:43" x14ac:dyDescent="0.2">
      <c r="A383" s="120" t="str">
        <f>IF(ISTEXT(Data!A383),Data!A383,"")</f>
        <v/>
      </c>
      <c r="B383" s="250">
        <f>IF(ISREF(Data!B383),Data!B383,"")</f>
        <v>35391</v>
      </c>
      <c r="C383" s="244">
        <v>0.27083333333333298</v>
      </c>
      <c r="D383" s="250">
        <f>IF(ISREF(Data!D383),Data!D383,"")</f>
        <v>35392</v>
      </c>
      <c r="E383" s="244">
        <v>0.27083333333333298</v>
      </c>
      <c r="F383" s="245" t="str">
        <f>IF(ISTEXT(Data!G383),Data!G383,"")</f>
        <v>No Precipitation Occurred</v>
      </c>
      <c r="G383" s="247" t="str">
        <f>IF(ISTEXT(Data!H383),Data!H383,"")</f>
        <v/>
      </c>
      <c r="H383" s="246" t="str">
        <f>IF(ISTEXT(Data!I383),Data!I383,"")</f>
        <v/>
      </c>
      <c r="I383" s="248" t="str">
        <f>IF(ISTEXT(Data!J383),Data!J383,"")</f>
        <v/>
      </c>
      <c r="J383" s="273">
        <f>IF(ISNUMBER(Data!K383),Data!K383,-9999.9)</f>
        <v>-9999.9</v>
      </c>
      <c r="K383" s="242" t="str">
        <f>IF(ISTEXT(Data!L383),Data!L383,"")</f>
        <v>M1</v>
      </c>
      <c r="L383" s="285">
        <f>IF(ISNUMBER(Data!N383),Data!N383,-9999.9)</f>
        <v>-9999.9</v>
      </c>
      <c r="M383" s="243" t="str">
        <f>IF(ISTEXT(Data!O383),Data!O383,"")</f>
        <v>M1</v>
      </c>
      <c r="N383" s="278">
        <f>IF(ISNUMBER(Data!P383),Data!P383,-9999.9)</f>
        <v>-9999.9</v>
      </c>
      <c r="O383" s="242" t="str">
        <f>IF(ISTEXT(Data!Q383),Data!Q383,"")</f>
        <v>M1</v>
      </c>
      <c r="P383" s="277">
        <f>IF(ISNUMBER(Data!R383),Data!R383,-9999.9)</f>
        <v>-9999.9</v>
      </c>
      <c r="Q383" s="243" t="str">
        <f>IF(ISTEXT(Data!S383),Data!S383,"")</f>
        <v>M1</v>
      </c>
      <c r="R383" s="278">
        <v>-9999.9</v>
      </c>
      <c r="S383" s="262" t="s">
        <v>117</v>
      </c>
      <c r="T383" s="277">
        <f>IF((Data!X383&gt;0),Data!X383*96.062/32.064,-9999.9)</f>
        <v>-9999.9</v>
      </c>
      <c r="U383" s="243" t="str">
        <f>IF(ISTEXT(Data!Y383),Data!Y383,"")</f>
        <v>M1</v>
      </c>
      <c r="V383" s="277">
        <f>IF((Data!AB383&gt;T824),Data!AB383*18.039/14.0067,-9999.9)</f>
        <v>-9999.9</v>
      </c>
      <c r="W383" s="242" t="str">
        <f>IF(ISTEXT(Data!AC383),Data!AC383,"")</f>
        <v>M1</v>
      </c>
      <c r="X383" s="277">
        <f>IF((Data!V383&gt;0),(Data!V383*62.005/14.0067),-9999.9)</f>
        <v>-9999.9</v>
      </c>
      <c r="Y383" s="243" t="str">
        <f>IF(ISTEXT(Data!W383),Data!W383,"")</f>
        <v>M1</v>
      </c>
      <c r="Z383" s="278">
        <f>IF(ISNUMBER(Data!T383),Data!T383,-9999.9)</f>
        <v>-9999.9</v>
      </c>
      <c r="AA383" s="242" t="str">
        <f>IF(ISTEXT(Data!U383),Data!U383,"")</f>
        <v>M1</v>
      </c>
      <c r="AB383" s="277">
        <f>IF(ISNUMBER(Data!AH383),Data!AH383,-9999.9)</f>
        <v>-9999.9</v>
      </c>
      <c r="AC383" s="243" t="str">
        <f>IF(ISTEXT(Data!AI383),Data!AI383,"")</f>
        <v>M1</v>
      </c>
      <c r="AD383" s="278">
        <f>IF(ISNUMBER(Data!AD383),Data!AD383,-9999.9)</f>
        <v>-9999.9</v>
      </c>
      <c r="AE383" s="242" t="str">
        <f>IF(ISTEXT(Data!AE383),Data!AE383,"")</f>
        <v>M1</v>
      </c>
      <c r="AF383" s="277">
        <f>IF(ISNUMBER(Data!AF383),Data!AF383,-9999.9)</f>
        <v>-9999.9</v>
      </c>
      <c r="AG383" s="243" t="str">
        <f>IF(ISTEXT(Data!AG383),Data!AG383,"")</f>
        <v>M1</v>
      </c>
      <c r="AH383" s="278">
        <f>IF(ISNUMBER(Data!Z383),Data!Z383,-9999.9)</f>
        <v>-9999.9</v>
      </c>
      <c r="AI383" s="242" t="str">
        <f>IF(ISTEXT(Data!AA383),Data!AA383,"")</f>
        <v>M1</v>
      </c>
      <c r="AJ383" s="277">
        <v>-9999.9</v>
      </c>
      <c r="AK383" s="261" t="s">
        <v>117</v>
      </c>
      <c r="AL383" s="267" t="str">
        <f>IF(ISTEXT(Data!AJ383),Data!AJ383,"")</f>
        <v/>
      </c>
      <c r="AM383" s="267" t="str">
        <f>IF(ISTEXT(Data!AK383),Data!AK383,"")</f>
        <v/>
      </c>
      <c r="AN383" s="267" t="str">
        <f>IF(ISTEXT(Data!AL383),Data!AL383,"")</f>
        <v/>
      </c>
      <c r="AO383" s="267" t="str">
        <f>IF(ISTEXT(Data!AM383),Data!AM383,"")</f>
        <v/>
      </c>
      <c r="AP383" s="267" t="str">
        <f>IF(ISTEXT(Data!AN383),Data!AN383,"")</f>
        <v/>
      </c>
      <c r="AQ383" s="267" t="str">
        <f>IF(ISTEXT(Data!AO383),Data!AO383,"")</f>
        <v/>
      </c>
    </row>
    <row r="384" spans="1:43" x14ac:dyDescent="0.2">
      <c r="A384" s="120" t="str">
        <f>IF(ISTEXT(Data!A384),Data!A384,"")</f>
        <v>DEU96138</v>
      </c>
      <c r="B384" s="250">
        <f>IF(ISREF(Data!B384),Data!B384,"")</f>
        <v>35392</v>
      </c>
      <c r="C384" s="244">
        <v>0.27083333333333298</v>
      </c>
      <c r="D384" s="250">
        <f>IF(ISREF(Data!D384),Data!D384,"")</f>
        <v>35393</v>
      </c>
      <c r="E384" s="244">
        <v>0.27083333333333298</v>
      </c>
      <c r="F384" s="245" t="str">
        <f>IF(ISTEXT(Data!G384),Data!G384,"")</f>
        <v>Snow</v>
      </c>
      <c r="G384" s="247" t="str">
        <f>IF(ISTEXT(Data!H384),Data!H384,"")</f>
        <v>Clean and Clear</v>
      </c>
      <c r="H384" s="246" t="str">
        <f>IF(ISTEXT(Data!I384),Data!I384,"")</f>
        <v/>
      </c>
      <c r="I384" s="248" t="str">
        <f>IF(ISTEXT(Data!J384),Data!J384,"")</f>
        <v/>
      </c>
      <c r="J384" s="273">
        <f>IF(ISNUMBER(Data!K384),Data!K384,-9999.9)</f>
        <v>4.4000000000000004</v>
      </c>
      <c r="K384" s="242" t="str">
        <f>IF(ISTEXT(Data!L384),Data!L384,"")</f>
        <v>V0</v>
      </c>
      <c r="L384" s="285">
        <f>IF(ISNUMBER(Data!N384),Data!N384,-9999.9)</f>
        <v>3.4638</v>
      </c>
      <c r="M384" s="243" t="str">
        <f>IF(ISTEXT(Data!O384),Data!O384,"")</f>
        <v>V0</v>
      </c>
      <c r="N384" s="278">
        <f>IF(ISNUMBER(Data!P384),Data!P384,-9999.9)</f>
        <v>4.53</v>
      </c>
      <c r="O384" s="242" t="str">
        <f>IF(ISTEXT(Data!Q384),Data!Q384,"")</f>
        <v>V0</v>
      </c>
      <c r="P384" s="277">
        <f>IF(ISNUMBER(Data!R384),Data!R384,-9999.9)</f>
        <v>19</v>
      </c>
      <c r="Q384" s="243" t="str">
        <f>IF(ISTEXT(Data!S384),Data!S384,"")</f>
        <v>V0</v>
      </c>
      <c r="R384" s="278">
        <v>-9999.9</v>
      </c>
      <c r="S384" s="262" t="s">
        <v>117</v>
      </c>
      <c r="T384" s="277">
        <f>IF((Data!X384&gt;0),Data!X384*96.062/32.064,-9999.9)</f>
        <v>0.94499999999999995</v>
      </c>
      <c r="U384" s="243" t="str">
        <f>IF(ISTEXT(Data!Y384),Data!Y384,"")</f>
        <v>V0</v>
      </c>
      <c r="V384" s="277">
        <f>IF((Data!AB384&gt;T825),Data!AB384*18.039/14.0067,-9999.9)</f>
        <v>0.64200000000000002</v>
      </c>
      <c r="W384" s="242" t="str">
        <f>IF(ISTEXT(Data!AC384),Data!AC384,"")</f>
        <v>V0</v>
      </c>
      <c r="X384" s="277">
        <f>IF((Data!V384&gt;0),(Data!V384*62.005/14.0067),-9999.9)</f>
        <v>3.0960000000000001</v>
      </c>
      <c r="Y384" s="243" t="str">
        <f>IF(ISTEXT(Data!W384),Data!W384,"")</f>
        <v>V0</v>
      </c>
      <c r="Z384" s="278">
        <f>IF(ISNUMBER(Data!T384),Data!T384,-9999.9)</f>
        <v>0.12</v>
      </c>
      <c r="AA384" s="242" t="str">
        <f>IF(ISTEXT(Data!U384),Data!U384,"")</f>
        <v>V0</v>
      </c>
      <c r="AB384" s="277">
        <f>IF(ISNUMBER(Data!AH384),Data!AH384,-9999.9)</f>
        <v>0.122</v>
      </c>
      <c r="AC384" s="243" t="str">
        <f>IF(ISTEXT(Data!AI384),Data!AI384,"")</f>
        <v>V0</v>
      </c>
      <c r="AD384" s="278">
        <f>IF(ISNUMBER(Data!AD384),Data!AD384,-9999.9)</f>
        <v>3.4000000000000002E-2</v>
      </c>
      <c r="AE384" s="242" t="str">
        <f>IF(ISTEXT(Data!AE384),Data!AE384,"")</f>
        <v>V0</v>
      </c>
      <c r="AF384" s="277">
        <f>IF(ISNUMBER(Data!AF384),Data!AF384,-9999.9)</f>
        <v>2.5000000000000001E-2</v>
      </c>
      <c r="AG384" s="243" t="str">
        <f>IF(ISTEXT(Data!AG384),Data!AG384,"")</f>
        <v>V0</v>
      </c>
      <c r="AH384" s="278">
        <f>IF(ISNUMBER(Data!Z384),Data!Z384,-9999.9)</f>
        <v>6.5000000000000002E-2</v>
      </c>
      <c r="AI384" s="242" t="str">
        <f>IF(ISTEXT(Data!AA384),Data!AA384,"")</f>
        <v>V0</v>
      </c>
      <c r="AJ384" s="277">
        <v>-9999.9</v>
      </c>
      <c r="AK384" s="261" t="s">
        <v>117</v>
      </c>
      <c r="AL384" s="267" t="str">
        <f>IF(ISTEXT(Data!AJ384),Data!AJ384,"")</f>
        <v/>
      </c>
      <c r="AM384" s="267" t="str">
        <f>IF(ISTEXT(Data!AK384),Data!AK384,"")</f>
        <v/>
      </c>
      <c r="AN384" s="267" t="str">
        <f>IF(ISTEXT(Data!AL384),Data!AL384,"")</f>
        <v/>
      </c>
      <c r="AO384" s="267" t="str">
        <f>IF(ISTEXT(Data!AM384),Data!AM384,"")</f>
        <v/>
      </c>
      <c r="AP384" s="267" t="str">
        <f>IF(ISTEXT(Data!AN384),Data!AN384,"")</f>
        <v/>
      </c>
      <c r="AQ384" s="267" t="str">
        <f>IF(ISTEXT(Data!AO384),Data!AO384,"")</f>
        <v/>
      </c>
    </row>
    <row r="385" spans="1:43" x14ac:dyDescent="0.2">
      <c r="A385" s="120" t="str">
        <f>IF(ISTEXT(Data!A385),Data!A385,"")</f>
        <v/>
      </c>
      <c r="B385" s="250">
        <f>IF(ISREF(Data!B385),Data!B385,"")</f>
        <v>35393</v>
      </c>
      <c r="C385" s="244">
        <v>0.27083333333333298</v>
      </c>
      <c r="D385" s="250">
        <f>IF(ISREF(Data!D385),Data!D385,"")</f>
        <v>35394</v>
      </c>
      <c r="E385" s="244">
        <v>0.27083333333333298</v>
      </c>
      <c r="F385" s="245" t="str">
        <f>IF(ISTEXT(Data!G385),Data!G385,"")</f>
        <v>No Precipitation Occurred</v>
      </c>
      <c r="G385" s="247" t="str">
        <f>IF(ISTEXT(Data!H385),Data!H385,"")</f>
        <v/>
      </c>
      <c r="H385" s="246" t="str">
        <f>IF(ISTEXT(Data!I385),Data!I385,"")</f>
        <v/>
      </c>
      <c r="I385" s="248" t="str">
        <f>IF(ISTEXT(Data!J385),Data!J385,"")</f>
        <v/>
      </c>
      <c r="J385" s="273">
        <f>IF(ISNUMBER(Data!K385),Data!K385,-9999.9)</f>
        <v>-9999.9</v>
      </c>
      <c r="K385" s="242" t="str">
        <f>IF(ISTEXT(Data!L385),Data!L385,"")</f>
        <v>M1</v>
      </c>
      <c r="L385" s="285">
        <f>IF(ISNUMBER(Data!N385),Data!N385,-9999.9)</f>
        <v>-9999.9</v>
      </c>
      <c r="M385" s="243" t="str">
        <f>IF(ISTEXT(Data!O385),Data!O385,"")</f>
        <v>M1</v>
      </c>
      <c r="N385" s="278">
        <f>IF(ISNUMBER(Data!P385),Data!P385,-9999.9)</f>
        <v>-9999.9</v>
      </c>
      <c r="O385" s="242" t="str">
        <f>IF(ISTEXT(Data!Q385),Data!Q385,"")</f>
        <v>M1</v>
      </c>
      <c r="P385" s="277">
        <f>IF(ISNUMBER(Data!R385),Data!R385,-9999.9)</f>
        <v>-9999.9</v>
      </c>
      <c r="Q385" s="243" t="str">
        <f>IF(ISTEXT(Data!S385),Data!S385,"")</f>
        <v>M1</v>
      </c>
      <c r="R385" s="278">
        <v>-9999.9</v>
      </c>
      <c r="S385" s="262" t="s">
        <v>117</v>
      </c>
      <c r="T385" s="277">
        <f>IF((Data!X385&gt;0),Data!X385*96.062/32.064,-9999.9)</f>
        <v>-9999.9</v>
      </c>
      <c r="U385" s="243" t="str">
        <f>IF(ISTEXT(Data!Y385),Data!Y385,"")</f>
        <v>M1</v>
      </c>
      <c r="V385" s="277">
        <f>IF((Data!AB385&gt;T826),Data!AB385*18.039/14.0067,-9999.9)</f>
        <v>-9999.9</v>
      </c>
      <c r="W385" s="242" t="str">
        <f>IF(ISTEXT(Data!AC385),Data!AC385,"")</f>
        <v>M1</v>
      </c>
      <c r="X385" s="277">
        <f>IF((Data!V385&gt;0),(Data!V385*62.005/14.0067),-9999.9)</f>
        <v>-9999.9</v>
      </c>
      <c r="Y385" s="243" t="str">
        <f>IF(ISTEXT(Data!W385),Data!W385,"")</f>
        <v>M1</v>
      </c>
      <c r="Z385" s="278">
        <f>IF(ISNUMBER(Data!T385),Data!T385,-9999.9)</f>
        <v>-9999.9</v>
      </c>
      <c r="AA385" s="242" t="str">
        <f>IF(ISTEXT(Data!U385),Data!U385,"")</f>
        <v>M1</v>
      </c>
      <c r="AB385" s="277">
        <f>IF(ISNUMBER(Data!AH385),Data!AH385,-9999.9)</f>
        <v>-9999.9</v>
      </c>
      <c r="AC385" s="243" t="str">
        <f>IF(ISTEXT(Data!AI385),Data!AI385,"")</f>
        <v>M1</v>
      </c>
      <c r="AD385" s="278">
        <f>IF(ISNUMBER(Data!AD385),Data!AD385,-9999.9)</f>
        <v>-9999.9</v>
      </c>
      <c r="AE385" s="242" t="str">
        <f>IF(ISTEXT(Data!AE385),Data!AE385,"")</f>
        <v>M1</v>
      </c>
      <c r="AF385" s="277">
        <f>IF(ISNUMBER(Data!AF385),Data!AF385,-9999.9)</f>
        <v>-9999.9</v>
      </c>
      <c r="AG385" s="243" t="str">
        <f>IF(ISTEXT(Data!AG385),Data!AG385,"")</f>
        <v>M1</v>
      </c>
      <c r="AH385" s="278">
        <f>IF(ISNUMBER(Data!Z385),Data!Z385,-9999.9)</f>
        <v>-9999.9</v>
      </c>
      <c r="AI385" s="242" t="str">
        <f>IF(ISTEXT(Data!AA385),Data!AA385,"")</f>
        <v>M1</v>
      </c>
      <c r="AJ385" s="277">
        <v>-9999.9</v>
      </c>
      <c r="AK385" s="261" t="s">
        <v>117</v>
      </c>
      <c r="AL385" s="267" t="str">
        <f>IF(ISTEXT(Data!AJ385),Data!AJ385,"")</f>
        <v/>
      </c>
      <c r="AM385" s="267" t="str">
        <f>IF(ISTEXT(Data!AK385),Data!AK385,"")</f>
        <v/>
      </c>
      <c r="AN385" s="267" t="str">
        <f>IF(ISTEXT(Data!AL385),Data!AL385,"")</f>
        <v/>
      </c>
      <c r="AO385" s="267" t="str">
        <f>IF(ISTEXT(Data!AM385),Data!AM385,"")</f>
        <v/>
      </c>
      <c r="AP385" s="267" t="str">
        <f>IF(ISTEXT(Data!AN385),Data!AN385,"")</f>
        <v/>
      </c>
      <c r="AQ385" s="267" t="str">
        <f>IF(ISTEXT(Data!AO385),Data!AO385,"")</f>
        <v/>
      </c>
    </row>
    <row r="386" spans="1:43" x14ac:dyDescent="0.2">
      <c r="A386" s="120" t="str">
        <f>IF(ISTEXT(Data!A386),Data!A386,"")</f>
        <v>DEU96139</v>
      </c>
      <c r="B386" s="250">
        <f>IF(ISREF(Data!B386),Data!B386,"")</f>
        <v>35394</v>
      </c>
      <c r="C386" s="244">
        <v>0.27083333333333298</v>
      </c>
      <c r="D386" s="250">
        <f>IF(ISREF(Data!D386),Data!D386,"")</f>
        <v>35395</v>
      </c>
      <c r="E386" s="244">
        <v>0.27083333333333298</v>
      </c>
      <c r="F386" s="245" t="str">
        <f>IF(ISTEXT(Data!G386),Data!G386,"")</f>
        <v>Mixed</v>
      </c>
      <c r="G386" s="247" t="str">
        <f>IF(ISTEXT(Data!H386),Data!H386,"")</f>
        <v>Clean and Clear</v>
      </c>
      <c r="H386" s="246" t="str">
        <f>IF(ISTEXT(Data!I386),Data!I386,"")</f>
        <v/>
      </c>
      <c r="I386" s="248" t="str">
        <f>IF(ISTEXT(Data!J386),Data!J386,"")</f>
        <v/>
      </c>
      <c r="J386" s="273">
        <f>IF(ISNUMBER(Data!K386),Data!K386,-9999.9)</f>
        <v>2.4</v>
      </c>
      <c r="K386" s="242" t="str">
        <f>IF(ISTEXT(Data!L386),Data!L386,"")</f>
        <v>V0</v>
      </c>
      <c r="L386" s="285">
        <f>IF(ISNUMBER(Data!N386),Data!N386,-9999.9)</f>
        <v>1.9527000000000001</v>
      </c>
      <c r="M386" s="243" t="str">
        <f>IF(ISTEXT(Data!O386),Data!O386,"")</f>
        <v>V0</v>
      </c>
      <c r="N386" s="278">
        <f>IF(ISNUMBER(Data!P386),Data!P386,-9999.9)</f>
        <v>4.84</v>
      </c>
      <c r="O386" s="242" t="str">
        <f>IF(ISTEXT(Data!Q386),Data!Q386,"")</f>
        <v>V0</v>
      </c>
      <c r="P386" s="277">
        <f>IF(ISNUMBER(Data!R386),Data!R386,-9999.9)</f>
        <v>11.1</v>
      </c>
      <c r="Q386" s="243" t="str">
        <f>IF(ISTEXT(Data!S386),Data!S386,"")</f>
        <v>V0</v>
      </c>
      <c r="R386" s="278">
        <v>-9999.9</v>
      </c>
      <c r="S386" s="262" t="s">
        <v>117</v>
      </c>
      <c r="T386" s="277">
        <f>IF((Data!X386&gt;0),Data!X386*96.062/32.064,-9999.9)</f>
        <v>0.58199999999999996</v>
      </c>
      <c r="U386" s="243" t="str">
        <f>IF(ISTEXT(Data!Y386),Data!Y386,"")</f>
        <v>V0</v>
      </c>
      <c r="V386" s="277">
        <f>IF((Data!AB386&gt;T827),Data!AB386*18.039/14.0067,-9999.9)</f>
        <v>0.27200000000000002</v>
      </c>
      <c r="W386" s="242" t="str">
        <f>IF(ISTEXT(Data!AC386),Data!AC386,"")</f>
        <v>V0</v>
      </c>
      <c r="X386" s="277">
        <f>IF((Data!V386&gt;0),(Data!V386*62.005/14.0067),-9999.9)</f>
        <v>1.6839999999999999</v>
      </c>
      <c r="Y386" s="243" t="str">
        <f>IF(ISTEXT(Data!W386),Data!W386,"")</f>
        <v>V0</v>
      </c>
      <c r="Z386" s="278">
        <f>IF(ISNUMBER(Data!T386),Data!T386,-9999.9)</f>
        <v>0.15</v>
      </c>
      <c r="AA386" s="242" t="str">
        <f>IF(ISTEXT(Data!U386),Data!U386,"")</f>
        <v>V0</v>
      </c>
      <c r="AB386" s="277">
        <f>IF(ISNUMBER(Data!AH386),Data!AH386,-9999.9)</f>
        <v>0.17100000000000001</v>
      </c>
      <c r="AC386" s="243" t="str">
        <f>IF(ISTEXT(Data!AI386),Data!AI386,"")</f>
        <v>V0</v>
      </c>
      <c r="AD386" s="278">
        <f>IF(ISNUMBER(Data!AD386),Data!AD386,-9999.9)</f>
        <v>7.6999999999999999E-2</v>
      </c>
      <c r="AE386" s="242" t="str">
        <f>IF(ISTEXT(Data!AE386),Data!AE386,"")</f>
        <v>V0</v>
      </c>
      <c r="AF386" s="277">
        <f>IF(ISNUMBER(Data!AF386),Data!AF386,-9999.9)</f>
        <v>3.9E-2</v>
      </c>
      <c r="AG386" s="243" t="str">
        <f>IF(ISTEXT(Data!AG386),Data!AG386,"")</f>
        <v>V0</v>
      </c>
      <c r="AH386" s="278">
        <f>IF(ISNUMBER(Data!Z386),Data!Z386,-9999.9)</f>
        <v>0.13200000000000001</v>
      </c>
      <c r="AI386" s="242" t="str">
        <f>IF(ISTEXT(Data!AA386),Data!AA386,"")</f>
        <v>V0</v>
      </c>
      <c r="AJ386" s="277">
        <v>-9999.9</v>
      </c>
      <c r="AK386" s="261" t="s">
        <v>117</v>
      </c>
      <c r="AL386" s="267" t="str">
        <f>IF(ISTEXT(Data!AJ386),Data!AJ386,"")</f>
        <v/>
      </c>
      <c r="AM386" s="267" t="str">
        <f>IF(ISTEXT(Data!AK386),Data!AK386,"")</f>
        <v/>
      </c>
      <c r="AN386" s="267" t="str">
        <f>IF(ISTEXT(Data!AL386),Data!AL386,"")</f>
        <v/>
      </c>
      <c r="AO386" s="267" t="str">
        <f>IF(ISTEXT(Data!AM386),Data!AM386,"")</f>
        <v/>
      </c>
      <c r="AP386" s="267" t="str">
        <f>IF(ISTEXT(Data!AN386),Data!AN386,"")</f>
        <v/>
      </c>
      <c r="AQ386" s="267" t="str">
        <f>IF(ISTEXT(Data!AO386),Data!AO386,"")</f>
        <v/>
      </c>
    </row>
    <row r="387" spans="1:43" x14ac:dyDescent="0.2">
      <c r="A387" s="120" t="str">
        <f>IF(ISTEXT(Data!A387),Data!A387,"")</f>
        <v>DEU96140</v>
      </c>
      <c r="B387" s="250">
        <f>IF(ISREF(Data!B387),Data!B387,"")</f>
        <v>35395</v>
      </c>
      <c r="C387" s="244">
        <v>0.27083333333333298</v>
      </c>
      <c r="D387" s="250">
        <f>IF(ISREF(Data!D387),Data!D387,"")</f>
        <v>35396</v>
      </c>
      <c r="E387" s="244">
        <v>0.27083333333333298</v>
      </c>
      <c r="F387" s="245" t="str">
        <f>IF(ISTEXT(Data!G387),Data!G387,"")</f>
        <v>Snow</v>
      </c>
      <c r="G387" s="247" t="str">
        <f>IF(ISTEXT(Data!H387),Data!H387,"")</f>
        <v>Clean and Clear</v>
      </c>
      <c r="H387" s="246" t="str">
        <f>IF(ISTEXT(Data!I387),Data!I387,"")</f>
        <v/>
      </c>
      <c r="I387" s="248" t="str">
        <f>IF(ISTEXT(Data!J387),Data!J387,"")</f>
        <v/>
      </c>
      <c r="J387" s="273">
        <f>IF(ISNUMBER(Data!K387),Data!K387,-9999.9)</f>
        <v>5.3</v>
      </c>
      <c r="K387" s="242" t="str">
        <f>IF(ISTEXT(Data!L387),Data!L387,"")</f>
        <v>V0</v>
      </c>
      <c r="L387" s="285">
        <f>IF(ISNUMBER(Data!N387),Data!N387,-9999.9)</f>
        <v>4.0295999999999994</v>
      </c>
      <c r="M387" s="243" t="str">
        <f>IF(ISTEXT(Data!O387),Data!O387,"")</f>
        <v>V0</v>
      </c>
      <c r="N387" s="278">
        <f>IF(ISNUMBER(Data!P387),Data!P387,-9999.9)</f>
        <v>4.47</v>
      </c>
      <c r="O387" s="242" t="str">
        <f>IF(ISTEXT(Data!Q387),Data!Q387,"")</f>
        <v>V0</v>
      </c>
      <c r="P387" s="277">
        <f>IF(ISNUMBER(Data!R387),Data!R387,-9999.9)</f>
        <v>19.5</v>
      </c>
      <c r="Q387" s="243" t="str">
        <f>IF(ISTEXT(Data!S387),Data!S387,"")</f>
        <v>V0</v>
      </c>
      <c r="R387" s="278">
        <v>-9999.9</v>
      </c>
      <c r="S387" s="262" t="s">
        <v>117</v>
      </c>
      <c r="T387" s="277">
        <f>IF((Data!X387&gt;0),Data!X387*96.062/32.064,-9999.9)</f>
        <v>1.246</v>
      </c>
      <c r="U387" s="243" t="str">
        <f>IF(ISTEXT(Data!Y387),Data!Y387,"")</f>
        <v>V0</v>
      </c>
      <c r="V387" s="277">
        <f>IF((Data!AB387&gt;T828),Data!AB387*18.039/14.0067,-9999.9)</f>
        <v>0.44700000000000001</v>
      </c>
      <c r="W387" s="242" t="str">
        <f>IF(ISTEXT(Data!AC387),Data!AC387,"")</f>
        <v>V0</v>
      </c>
      <c r="X387" s="277">
        <f>IF((Data!V387&gt;0),(Data!V387*62.005/14.0067),-9999.9)</f>
        <v>2.3010000000000002</v>
      </c>
      <c r="Y387" s="243" t="str">
        <f>IF(ISTEXT(Data!W387),Data!W387,"")</f>
        <v>V0</v>
      </c>
      <c r="Z387" s="278">
        <f>IF(ISNUMBER(Data!T387),Data!T387,-9999.9)</f>
        <v>0.126</v>
      </c>
      <c r="AA387" s="242" t="str">
        <f>IF(ISTEXT(Data!U387),Data!U387,"")</f>
        <v>V0</v>
      </c>
      <c r="AB387" s="277">
        <f>IF(ISNUMBER(Data!AH387),Data!AH387,-9999.9)</f>
        <v>0.108</v>
      </c>
      <c r="AC387" s="243" t="str">
        <f>IF(ISTEXT(Data!AI387),Data!AI387,"")</f>
        <v>V0</v>
      </c>
      <c r="AD387" s="278">
        <f>IF(ISNUMBER(Data!AD387),Data!AD387,-9999.9)</f>
        <v>3.2000000000000001E-2</v>
      </c>
      <c r="AE387" s="242" t="str">
        <f>IF(ISTEXT(Data!AE387),Data!AE387,"")</f>
        <v>V0</v>
      </c>
      <c r="AF387" s="277">
        <f>IF(ISNUMBER(Data!AF387),Data!AF387,-9999.9)</f>
        <v>2.1999999999999999E-2</v>
      </c>
      <c r="AG387" s="243" t="str">
        <f>IF(ISTEXT(Data!AG387),Data!AG387,"")</f>
        <v>V0</v>
      </c>
      <c r="AH387" s="278">
        <f>IF(ISNUMBER(Data!Z387),Data!Z387,-9999.9)</f>
        <v>5.6000000000000001E-2</v>
      </c>
      <c r="AI387" s="242" t="str">
        <f>IF(ISTEXT(Data!AA387),Data!AA387,"")</f>
        <v>V0</v>
      </c>
      <c r="AJ387" s="277">
        <v>-9999.9</v>
      </c>
      <c r="AK387" s="261" t="s">
        <v>117</v>
      </c>
      <c r="AL387" s="267" t="str">
        <f>IF(ISTEXT(Data!AJ387),Data!AJ387,"")</f>
        <v/>
      </c>
      <c r="AM387" s="267" t="str">
        <f>IF(ISTEXT(Data!AK387),Data!AK387,"")</f>
        <v/>
      </c>
      <c r="AN387" s="267" t="str">
        <f>IF(ISTEXT(Data!AL387),Data!AL387,"")</f>
        <v/>
      </c>
      <c r="AO387" s="267" t="str">
        <f>IF(ISTEXT(Data!AM387),Data!AM387,"")</f>
        <v/>
      </c>
      <c r="AP387" s="267" t="str">
        <f>IF(ISTEXT(Data!AN387),Data!AN387,"")</f>
        <v/>
      </c>
      <c r="AQ387" s="267" t="str">
        <f>IF(ISTEXT(Data!AO387),Data!AO387,"")</f>
        <v/>
      </c>
    </row>
    <row r="388" spans="1:43" x14ac:dyDescent="0.2">
      <c r="A388" s="120" t="str">
        <f>IF(ISTEXT(Data!A388),Data!A388,"")</f>
        <v>DEU96141</v>
      </c>
      <c r="B388" s="250">
        <f>IF(ISREF(Data!B388),Data!B388,"")</f>
        <v>35396</v>
      </c>
      <c r="C388" s="244">
        <v>0.27083333333333298</v>
      </c>
      <c r="D388" s="250">
        <f>IF(ISREF(Data!D388),Data!D388,"")</f>
        <v>35397</v>
      </c>
      <c r="E388" s="244">
        <v>0.27083333333333298</v>
      </c>
      <c r="F388" s="245" t="str">
        <f>IF(ISTEXT(Data!G388),Data!G388,"")</f>
        <v>Snow</v>
      </c>
      <c r="G388" s="247" t="str">
        <f>IF(ISTEXT(Data!H388),Data!H388,"")</f>
        <v>Clean and Clear</v>
      </c>
      <c r="H388" s="246" t="str">
        <f>IF(ISTEXT(Data!I388),Data!I388,"")</f>
        <v/>
      </c>
      <c r="I388" s="248" t="str">
        <f>IF(ISTEXT(Data!J388),Data!J388,"")</f>
        <v/>
      </c>
      <c r="J388" s="273">
        <f>IF(ISNUMBER(Data!K388),Data!K388,-9999.9)</f>
        <v>4.5999999999999996</v>
      </c>
      <c r="K388" s="242" t="str">
        <f>IF(ISTEXT(Data!L388),Data!L388,"")</f>
        <v>V0</v>
      </c>
      <c r="L388" s="285">
        <f>IF(ISNUMBER(Data!N388),Data!N388,-9999.9)</f>
        <v>3.6984000000000004</v>
      </c>
      <c r="M388" s="243" t="str">
        <f>IF(ISTEXT(Data!O388),Data!O388,"")</f>
        <v>V0</v>
      </c>
      <c r="N388" s="278">
        <f>IF(ISNUMBER(Data!P388),Data!P388,-9999.9)</f>
        <v>4.25</v>
      </c>
      <c r="O388" s="242" t="str">
        <f>IF(ISTEXT(Data!Q388),Data!Q388,"")</f>
        <v>V0</v>
      </c>
      <c r="P388" s="277">
        <f>IF(ISNUMBER(Data!R388),Data!R388,-9999.9)</f>
        <v>35.4</v>
      </c>
      <c r="Q388" s="243" t="str">
        <f>IF(ISTEXT(Data!S388),Data!S388,"")</f>
        <v>V0</v>
      </c>
      <c r="R388" s="278">
        <v>-9999.9</v>
      </c>
      <c r="S388" s="262" t="s">
        <v>117</v>
      </c>
      <c r="T388" s="277">
        <f>IF((Data!X388&gt;0),Data!X388*96.062/32.064,-9999.9)</f>
        <v>2.2440000000000002</v>
      </c>
      <c r="U388" s="243" t="str">
        <f>IF(ISTEXT(Data!Y388),Data!Y388,"")</f>
        <v>V0</v>
      </c>
      <c r="V388" s="277">
        <f>IF((Data!AB388&gt;T829),Data!AB388*18.039/14.0067,-9999.9)</f>
        <v>1.0329999999999999</v>
      </c>
      <c r="W388" s="242" t="str">
        <f>IF(ISTEXT(Data!AC388),Data!AC388,"")</f>
        <v>V0</v>
      </c>
      <c r="X388" s="277">
        <f>IF((Data!V388&gt;0),(Data!V388*62.005/14.0067),-9999.9)</f>
        <v>4.7270000000000003</v>
      </c>
      <c r="Y388" s="243" t="str">
        <f>IF(ISTEXT(Data!W388),Data!W388,"")</f>
        <v>V0</v>
      </c>
      <c r="Z388" s="278">
        <f>IF(ISNUMBER(Data!T388),Data!T388,-9999.9)</f>
        <v>0.17</v>
      </c>
      <c r="AA388" s="242" t="str">
        <f>IF(ISTEXT(Data!U388),Data!U388,"")</f>
        <v>V0</v>
      </c>
      <c r="AB388" s="277">
        <f>IF(ISNUMBER(Data!AH388),Data!AH388,-9999.9)</f>
        <v>0.124</v>
      </c>
      <c r="AC388" s="243" t="str">
        <f>IF(ISTEXT(Data!AI388),Data!AI388,"")</f>
        <v>V0</v>
      </c>
      <c r="AD388" s="278">
        <f>IF(ISNUMBER(Data!AD388),Data!AD388,-9999.9)</f>
        <v>4.2999999999999997E-2</v>
      </c>
      <c r="AE388" s="242" t="str">
        <f>IF(ISTEXT(Data!AE388),Data!AE388,"")</f>
        <v>V0</v>
      </c>
      <c r="AF388" s="277">
        <f>IF(ISNUMBER(Data!AF388),Data!AF388,-9999.9)</f>
        <v>2.7E-2</v>
      </c>
      <c r="AG388" s="243" t="str">
        <f>IF(ISTEXT(Data!AG388),Data!AG388,"")</f>
        <v>V0</v>
      </c>
      <c r="AH388" s="278">
        <f>IF(ISNUMBER(Data!Z388),Data!Z388,-9999.9)</f>
        <v>0.127</v>
      </c>
      <c r="AI388" s="242" t="str">
        <f>IF(ISTEXT(Data!AA388),Data!AA388,"")</f>
        <v>V0</v>
      </c>
      <c r="AJ388" s="277">
        <v>-9999.9</v>
      </c>
      <c r="AK388" s="261" t="s">
        <v>117</v>
      </c>
      <c r="AL388" s="267" t="str">
        <f>IF(ISTEXT(Data!AJ388),Data!AJ388,"")</f>
        <v/>
      </c>
      <c r="AM388" s="267" t="str">
        <f>IF(ISTEXT(Data!AK388),Data!AK388,"")</f>
        <v/>
      </c>
      <c r="AN388" s="267" t="str">
        <f>IF(ISTEXT(Data!AL388),Data!AL388,"")</f>
        <v/>
      </c>
      <c r="AO388" s="267" t="str">
        <f>IF(ISTEXT(Data!AM388),Data!AM388,"")</f>
        <v/>
      </c>
      <c r="AP388" s="267" t="str">
        <f>IF(ISTEXT(Data!AN388),Data!AN388,"")</f>
        <v/>
      </c>
      <c r="AQ388" s="267" t="str">
        <f>IF(ISTEXT(Data!AO388),Data!AO388,"")</f>
        <v/>
      </c>
    </row>
    <row r="389" spans="1:43" x14ac:dyDescent="0.2">
      <c r="A389" s="120" t="str">
        <f>IF(ISTEXT(Data!A389),Data!A389,"")</f>
        <v>DEU96142</v>
      </c>
      <c r="B389" s="250">
        <f>IF(ISREF(Data!B389),Data!B389,"")</f>
        <v>35397</v>
      </c>
      <c r="C389" s="244">
        <v>0.27083333333333298</v>
      </c>
      <c r="D389" s="250">
        <f>IF(ISREF(Data!D389),Data!D389,"")</f>
        <v>35398</v>
      </c>
      <c r="E389" s="244">
        <v>0.27083333333333298</v>
      </c>
      <c r="F389" s="245" t="str">
        <f>IF(ISTEXT(Data!G389),Data!G389,"")</f>
        <v>Snow</v>
      </c>
      <c r="G389" s="247" t="str">
        <f>IF(ISTEXT(Data!H389),Data!H389,"")</f>
        <v>Clean and Clear</v>
      </c>
      <c r="H389" s="246" t="str">
        <f>IF(ISTEXT(Data!I389),Data!I389,"")</f>
        <v/>
      </c>
      <c r="I389" s="248" t="str">
        <f>IF(ISTEXT(Data!J389),Data!J389,"")</f>
        <v/>
      </c>
      <c r="J389" s="273">
        <f>IF(ISNUMBER(Data!K389),Data!K389,-9999.9)</f>
        <v>3.5</v>
      </c>
      <c r="K389" s="242" t="str">
        <f>IF(ISTEXT(Data!L389),Data!L389,"")</f>
        <v>V0</v>
      </c>
      <c r="L389" s="285">
        <f>IF(ISNUMBER(Data!N389),Data!N389,-9999.9)</f>
        <v>2.1067999999999998</v>
      </c>
      <c r="M389" s="243" t="str">
        <f>IF(ISTEXT(Data!O389),Data!O389,"")</f>
        <v>V0</v>
      </c>
      <c r="N389" s="278">
        <f>IF(ISNUMBER(Data!P389),Data!P389,-9999.9)</f>
        <v>4.04</v>
      </c>
      <c r="O389" s="242" t="str">
        <f>IF(ISTEXT(Data!Q389),Data!Q389,"")</f>
        <v>V0</v>
      </c>
      <c r="P389" s="277">
        <f>IF(ISNUMBER(Data!R389),Data!R389,-9999.9)</f>
        <v>51.8</v>
      </c>
      <c r="Q389" s="243" t="str">
        <f>IF(ISTEXT(Data!S389),Data!S389,"")</f>
        <v>V0</v>
      </c>
      <c r="R389" s="278">
        <v>-9999.9</v>
      </c>
      <c r="S389" s="262" t="s">
        <v>117</v>
      </c>
      <c r="T389" s="277">
        <f>IF((Data!X389&gt;0),Data!X389*96.062/32.064,-9999.9)</f>
        <v>2.2679999999999998</v>
      </c>
      <c r="U389" s="243" t="str">
        <f>IF(ISTEXT(Data!Y389),Data!Y389,"")</f>
        <v>V0</v>
      </c>
      <c r="V389" s="277">
        <f>IF((Data!AB389&gt;T830),Data!AB389*18.039/14.0067,-9999.9)</f>
        <v>1.329</v>
      </c>
      <c r="W389" s="242" t="str">
        <f>IF(ISTEXT(Data!AC389),Data!AC389,"")</f>
        <v>V0</v>
      </c>
      <c r="X389" s="277">
        <f>IF((Data!V389&gt;0),(Data!V389*62.005/14.0067),-9999.9)</f>
        <v>8.0839999999999996</v>
      </c>
      <c r="Y389" s="243" t="str">
        <f>IF(ISTEXT(Data!W389),Data!W389,"")</f>
        <v>V0</v>
      </c>
      <c r="Z389" s="278">
        <f>IF(ISNUMBER(Data!T389),Data!T389,-9999.9)</f>
        <v>0.23</v>
      </c>
      <c r="AA389" s="242" t="str">
        <f>IF(ISTEXT(Data!U389),Data!U389,"")</f>
        <v>V0</v>
      </c>
      <c r="AB389" s="277">
        <f>IF(ISNUMBER(Data!AH389),Data!AH389,-9999.9)</f>
        <v>0.151</v>
      </c>
      <c r="AC389" s="243" t="str">
        <f>IF(ISTEXT(Data!AI389),Data!AI389,"")</f>
        <v>V0</v>
      </c>
      <c r="AD389" s="278">
        <f>IF(ISNUMBER(Data!AD389),Data!AD389,-9999.9)</f>
        <v>5.1999999999999998E-2</v>
      </c>
      <c r="AE389" s="242" t="str">
        <f>IF(ISTEXT(Data!AE389),Data!AE389,"")</f>
        <v>V0</v>
      </c>
      <c r="AF389" s="277">
        <f>IF(ISNUMBER(Data!AF389),Data!AF389,-9999.9)</f>
        <v>2.5000000000000001E-2</v>
      </c>
      <c r="AG389" s="243" t="str">
        <f>IF(ISTEXT(Data!AG389),Data!AG389,"")</f>
        <v>V0</v>
      </c>
      <c r="AH389" s="278">
        <f>IF(ISNUMBER(Data!Z389),Data!Z389,-9999.9)</f>
        <v>0.126</v>
      </c>
      <c r="AI389" s="242" t="str">
        <f>IF(ISTEXT(Data!AA389),Data!AA389,"")</f>
        <v>V0</v>
      </c>
      <c r="AJ389" s="277">
        <v>-9999.9</v>
      </c>
      <c r="AK389" s="261" t="s">
        <v>117</v>
      </c>
      <c r="AL389" s="267" t="str">
        <f>IF(ISTEXT(Data!AJ389),Data!AJ389,"")</f>
        <v/>
      </c>
      <c r="AM389" s="267" t="str">
        <f>IF(ISTEXT(Data!AK389),Data!AK389,"")</f>
        <v/>
      </c>
      <c r="AN389" s="267" t="str">
        <f>IF(ISTEXT(Data!AL389),Data!AL389,"")</f>
        <v/>
      </c>
      <c r="AO389" s="267" t="str">
        <f>IF(ISTEXT(Data!AM389),Data!AM389,"")</f>
        <v/>
      </c>
      <c r="AP389" s="267" t="str">
        <f>IF(ISTEXT(Data!AN389),Data!AN389,"")</f>
        <v/>
      </c>
      <c r="AQ389" s="267" t="str">
        <f>IF(ISTEXT(Data!AO389),Data!AO389,"")</f>
        <v/>
      </c>
    </row>
    <row r="390" spans="1:43" x14ac:dyDescent="0.2">
      <c r="A390" s="120" t="str">
        <f>IF(ISTEXT(Data!A390),Data!A390,"")</f>
        <v>DEU96143</v>
      </c>
      <c r="B390" s="250">
        <f>IF(ISREF(Data!B390),Data!B390,"")</f>
        <v>35398</v>
      </c>
      <c r="C390" s="244">
        <v>0.27083333333333298</v>
      </c>
      <c r="D390" s="250">
        <f>IF(ISREF(Data!D390),Data!D390,"")</f>
        <v>35399</v>
      </c>
      <c r="E390" s="244">
        <v>0.27083333333333298</v>
      </c>
      <c r="F390" s="245" t="str">
        <f>IF(ISTEXT(Data!G390),Data!G390,"")</f>
        <v>Mixed</v>
      </c>
      <c r="G390" s="247" t="str">
        <f>IF(ISTEXT(Data!H390),Data!H390,"")</f>
        <v>Clean and Clear</v>
      </c>
      <c r="H390" s="246" t="str">
        <f>IF(ISTEXT(Data!I390),Data!I390,"")</f>
        <v/>
      </c>
      <c r="I390" s="248" t="str">
        <f>IF(ISTEXT(Data!J390),Data!J390,"")</f>
        <v/>
      </c>
      <c r="J390" s="273">
        <f>IF(ISNUMBER(Data!K390),Data!K390,-9999.9)</f>
        <v>7.8</v>
      </c>
      <c r="K390" s="242" t="str">
        <f>IF(ISTEXT(Data!L390),Data!L390,"")</f>
        <v>V0</v>
      </c>
      <c r="L390" s="285">
        <f>IF(ISNUMBER(Data!N390),Data!N390,-9999.9)</f>
        <v>5.8604000000000003</v>
      </c>
      <c r="M390" s="243" t="str">
        <f>IF(ISTEXT(Data!O390),Data!O390,"")</f>
        <v>V0</v>
      </c>
      <c r="N390" s="278">
        <f>IF(ISNUMBER(Data!P390),Data!P390,-9999.9)</f>
        <v>4.95</v>
      </c>
      <c r="O390" s="242" t="str">
        <f>IF(ISTEXT(Data!Q390),Data!Q390,"")</f>
        <v>V0</v>
      </c>
      <c r="P390" s="277">
        <f>IF(ISNUMBER(Data!R390),Data!R390,-9999.9)</f>
        <v>9.1</v>
      </c>
      <c r="Q390" s="243" t="str">
        <f>IF(ISTEXT(Data!S390),Data!S390,"")</f>
        <v>V0</v>
      </c>
      <c r="R390" s="278">
        <v>-9999.9</v>
      </c>
      <c r="S390" s="262" t="s">
        <v>117</v>
      </c>
      <c r="T390" s="277">
        <f>IF((Data!X390&gt;0),Data!X390*96.062/32.064,-9999.9)</f>
        <v>0.57199999999999995</v>
      </c>
      <c r="U390" s="243" t="str">
        <f>IF(ISTEXT(Data!Y390),Data!Y390,"")</f>
        <v>V0</v>
      </c>
      <c r="V390" s="277">
        <f>IF((Data!AB390&gt;T831),Data!AB390*18.039/14.0067,-9999.9)</f>
        <v>0.61199999999999999</v>
      </c>
      <c r="W390" s="242" t="str">
        <f>IF(ISTEXT(Data!AC390),Data!AC390,"")</f>
        <v>V0</v>
      </c>
      <c r="X390" s="277">
        <f>IF((Data!V390&gt;0),(Data!V390*62.005/14.0067),-9999.9)</f>
        <v>1.3310000000000002</v>
      </c>
      <c r="Y390" s="243" t="str">
        <f>IF(ISTEXT(Data!W390),Data!W390,"")</f>
        <v>V0</v>
      </c>
      <c r="Z390" s="278">
        <f>IF(ISNUMBER(Data!T390),Data!T390,-9999.9)</f>
        <v>8.6999999999999994E-2</v>
      </c>
      <c r="AA390" s="242" t="str">
        <f>IF(ISTEXT(Data!U390),Data!U390,"")</f>
        <v>V0</v>
      </c>
      <c r="AB390" s="277">
        <f>IF(ISNUMBER(Data!AH390),Data!AH390,-9999.9)</f>
        <v>0.10199999999999999</v>
      </c>
      <c r="AC390" s="243" t="str">
        <f>IF(ISTEXT(Data!AI390),Data!AI390,"")</f>
        <v>V0</v>
      </c>
      <c r="AD390" s="278">
        <f>IF(ISNUMBER(Data!AD390),Data!AD390,-9999.9)</f>
        <v>5.7000000000000002E-2</v>
      </c>
      <c r="AE390" s="242" t="str">
        <f>IF(ISTEXT(Data!AE390),Data!AE390,"")</f>
        <v>V0</v>
      </c>
      <c r="AF390" s="277">
        <f>IF(ISNUMBER(Data!AF390),Data!AF390,-9999.9)</f>
        <v>1.9E-2</v>
      </c>
      <c r="AG390" s="243" t="str">
        <f>IF(ISTEXT(Data!AG390),Data!AG390,"")</f>
        <v>V0</v>
      </c>
      <c r="AH390" s="278">
        <f>IF(ISNUMBER(Data!Z390),Data!Z390,-9999.9)</f>
        <v>6.2E-2</v>
      </c>
      <c r="AI390" s="242" t="str">
        <f>IF(ISTEXT(Data!AA390),Data!AA390,"")</f>
        <v>V0</v>
      </c>
      <c r="AJ390" s="277">
        <v>-9999.9</v>
      </c>
      <c r="AK390" s="261" t="s">
        <v>117</v>
      </c>
      <c r="AL390" s="267" t="str">
        <f>IF(ISTEXT(Data!AJ390),Data!AJ390,"")</f>
        <v/>
      </c>
      <c r="AM390" s="267" t="str">
        <f>IF(ISTEXT(Data!AK390),Data!AK390,"")</f>
        <v/>
      </c>
      <c r="AN390" s="267" t="str">
        <f>IF(ISTEXT(Data!AL390),Data!AL390,"")</f>
        <v/>
      </c>
      <c r="AO390" s="267" t="str">
        <f>IF(ISTEXT(Data!AM390),Data!AM390,"")</f>
        <v/>
      </c>
      <c r="AP390" s="267" t="str">
        <f>IF(ISTEXT(Data!AN390),Data!AN390,"")</f>
        <v/>
      </c>
      <c r="AQ390" s="267" t="str">
        <f>IF(ISTEXT(Data!AO390),Data!AO390,"")</f>
        <v/>
      </c>
    </row>
    <row r="391" spans="1:43" x14ac:dyDescent="0.2">
      <c r="A391" s="120" t="str">
        <f>IF(ISTEXT(Data!A391),Data!A391,"")</f>
        <v>DEU96144</v>
      </c>
      <c r="B391" s="250">
        <f>IF(ISREF(Data!B391),Data!B391,"")</f>
        <v>35399</v>
      </c>
      <c r="C391" s="244">
        <v>0.27083333333333298</v>
      </c>
      <c r="D391" s="250">
        <f>IF(ISREF(Data!D391),Data!D391,"")</f>
        <v>35400</v>
      </c>
      <c r="E391" s="244">
        <v>0.27083333333333298</v>
      </c>
      <c r="F391" s="245" t="str">
        <f>IF(ISTEXT(Data!G391),Data!G391,"")</f>
        <v>Snow</v>
      </c>
      <c r="G391" s="247" t="str">
        <f>IF(ISTEXT(Data!H391),Data!H391,"")</f>
        <v>Clean and Clear</v>
      </c>
      <c r="H391" s="246" t="str">
        <f>IF(ISTEXT(Data!I391),Data!I391,"")</f>
        <v/>
      </c>
      <c r="I391" s="248" t="str">
        <f>IF(ISTEXT(Data!J391),Data!J391,"")</f>
        <v/>
      </c>
      <c r="J391" s="273">
        <f>IF(ISNUMBER(Data!K391),Data!K391,-9999.9)</f>
        <v>6.8</v>
      </c>
      <c r="K391" s="242" t="str">
        <f>IF(ISTEXT(Data!L391),Data!L391,"")</f>
        <v>V0</v>
      </c>
      <c r="L391" s="285">
        <f>IF(ISNUMBER(Data!N391),Data!N391,-9999.9)</f>
        <v>5.1795999999999998</v>
      </c>
      <c r="M391" s="243" t="str">
        <f>IF(ISTEXT(Data!O391),Data!O391,"")</f>
        <v>V0</v>
      </c>
      <c r="N391" s="278">
        <f>IF(ISNUMBER(Data!P391),Data!P391,-9999.9)</f>
        <v>4.46</v>
      </c>
      <c r="O391" s="242" t="str">
        <f>IF(ISTEXT(Data!Q391),Data!Q391,"")</f>
        <v>V0</v>
      </c>
      <c r="P391" s="277">
        <f>IF(ISNUMBER(Data!R391),Data!R391,-9999.9)</f>
        <v>20.7</v>
      </c>
      <c r="Q391" s="243" t="str">
        <f>IF(ISTEXT(Data!S391),Data!S391,"")</f>
        <v>V0</v>
      </c>
      <c r="R391" s="278">
        <v>-9999.9</v>
      </c>
      <c r="S391" s="262" t="s">
        <v>117</v>
      </c>
      <c r="T391" s="277">
        <f>IF((Data!X391&gt;0),Data!X391*96.062/32.064,-9999.9)</f>
        <v>1.0329999999999999</v>
      </c>
      <c r="U391" s="243" t="str">
        <f>IF(ISTEXT(Data!Y391),Data!Y391,"")</f>
        <v>V0</v>
      </c>
      <c r="V391" s="277">
        <f>IF((Data!AB391&gt;T832),Data!AB391*18.039/14.0067,-9999.9)</f>
        <v>0.65700000000000014</v>
      </c>
      <c r="W391" s="242" t="str">
        <f>IF(ISTEXT(Data!AC391),Data!AC391,"")</f>
        <v>V0</v>
      </c>
      <c r="X391" s="277">
        <f>IF((Data!V391&gt;0),(Data!V391*62.005/14.0067),-9999.9)</f>
        <v>2.528</v>
      </c>
      <c r="Y391" s="243" t="str">
        <f>IF(ISTEXT(Data!W391),Data!W391,"")</f>
        <v>V0</v>
      </c>
      <c r="Z391" s="278">
        <f>IF(ISNUMBER(Data!T391),Data!T391,-9999.9)</f>
        <v>0.42099999999999999</v>
      </c>
      <c r="AA391" s="242" t="str">
        <f>IF(ISTEXT(Data!U391),Data!U391,"")</f>
        <v>V0</v>
      </c>
      <c r="AB391" s="277">
        <f>IF(ISNUMBER(Data!AH391),Data!AH391,-9999.9)</f>
        <v>8.7999999999999995E-2</v>
      </c>
      <c r="AC391" s="243" t="str">
        <f>IF(ISTEXT(Data!AI391),Data!AI391,"")</f>
        <v>V0</v>
      </c>
      <c r="AD391" s="278">
        <f>IF(ISNUMBER(Data!AD391),Data!AD391,-9999.9)</f>
        <v>3.7999999999999999E-2</v>
      </c>
      <c r="AE391" s="242" t="str">
        <f>IF(ISTEXT(Data!AE391),Data!AE391,"")</f>
        <v>V0</v>
      </c>
      <c r="AF391" s="277">
        <f>IF(ISNUMBER(Data!AF391),Data!AF391,-9999.9)</f>
        <v>3.1E-2</v>
      </c>
      <c r="AG391" s="243" t="str">
        <f>IF(ISTEXT(Data!AG391),Data!AG391,"")</f>
        <v>V0</v>
      </c>
      <c r="AH391" s="278">
        <f>IF(ISNUMBER(Data!Z391),Data!Z391,-9999.9)</f>
        <v>0.21199999999999999</v>
      </c>
      <c r="AI391" s="242" t="str">
        <f>IF(ISTEXT(Data!AA391),Data!AA391,"")</f>
        <v>V0</v>
      </c>
      <c r="AJ391" s="277">
        <v>-9999.9</v>
      </c>
      <c r="AK391" s="261" t="s">
        <v>117</v>
      </c>
      <c r="AL391" s="267" t="str">
        <f>IF(ISTEXT(Data!AJ391),Data!AJ391,"")</f>
        <v/>
      </c>
      <c r="AM391" s="267" t="str">
        <f>IF(ISTEXT(Data!AK391),Data!AK391,"")</f>
        <v/>
      </c>
      <c r="AN391" s="267" t="str">
        <f>IF(ISTEXT(Data!AL391),Data!AL391,"")</f>
        <v/>
      </c>
      <c r="AO391" s="267" t="str">
        <f>IF(ISTEXT(Data!AM391),Data!AM391,"")</f>
        <v/>
      </c>
      <c r="AP391" s="267" t="str">
        <f>IF(ISTEXT(Data!AN391),Data!AN391,"")</f>
        <v/>
      </c>
      <c r="AQ391" s="267" t="str">
        <f>IF(ISTEXT(Data!AO391),Data!AO391,"")</f>
        <v/>
      </c>
    </row>
    <row r="392" spans="1:43" x14ac:dyDescent="0.2">
      <c r="A392" s="120" t="str">
        <f>IF(ISTEXT(Data!A392),Data!A392,"")</f>
        <v>DEU96145</v>
      </c>
      <c r="B392" s="250">
        <f>IF(ISREF(Data!B392),Data!B392,"")</f>
        <v>35400</v>
      </c>
      <c r="C392" s="244">
        <v>0.27083333333333298</v>
      </c>
      <c r="D392" s="250">
        <f>IF(ISREF(Data!D392),Data!D392,"")</f>
        <v>35401</v>
      </c>
      <c r="E392" s="244">
        <v>0.27083333333333298</v>
      </c>
      <c r="F392" s="245" t="str">
        <f>IF(ISTEXT(Data!G392),Data!G392,"")</f>
        <v>Mixed</v>
      </c>
      <c r="G392" s="247" t="str">
        <f>IF(ISTEXT(Data!H392),Data!H392,"")</f>
        <v>Clean and Clear</v>
      </c>
      <c r="H392" s="246" t="str">
        <f>IF(ISTEXT(Data!I392),Data!I392,"")</f>
        <v/>
      </c>
      <c r="I392" s="248" t="str">
        <f>IF(ISTEXT(Data!J392),Data!J392,"")</f>
        <v/>
      </c>
      <c r="J392" s="273">
        <f>IF(ISNUMBER(Data!K392),Data!K392,-9999.9)</f>
        <v>2.2999999999999998</v>
      </c>
      <c r="K392" s="242" t="str">
        <f>IF(ISTEXT(Data!L392),Data!L392,"")</f>
        <v>V0</v>
      </c>
      <c r="L392" s="285">
        <f>IF(ISNUMBER(Data!N392),Data!N392,-9999.9)</f>
        <v>1.8169999999999999</v>
      </c>
      <c r="M392" s="243" t="str">
        <f>IF(ISTEXT(Data!O392),Data!O392,"")</f>
        <v>V0</v>
      </c>
      <c r="N392" s="278">
        <f>IF(ISNUMBER(Data!P392),Data!P392,-9999.9)</f>
        <v>4.07</v>
      </c>
      <c r="O392" s="242" t="str">
        <f>IF(ISTEXT(Data!Q392),Data!Q392,"")</f>
        <v>V0</v>
      </c>
      <c r="P392" s="277">
        <f>IF(ISNUMBER(Data!R392),Data!R392,-9999.9)</f>
        <v>49.7</v>
      </c>
      <c r="Q392" s="243" t="str">
        <f>IF(ISTEXT(Data!S392),Data!S392,"")</f>
        <v>V0</v>
      </c>
      <c r="R392" s="278">
        <v>-9999.9</v>
      </c>
      <c r="S392" s="262" t="s">
        <v>117</v>
      </c>
      <c r="T392" s="277">
        <f>IF((Data!X392&gt;0),Data!X392*96.062/32.064,-9999.9)</f>
        <v>2.8149999999999999</v>
      </c>
      <c r="U392" s="243" t="str">
        <f>IF(ISTEXT(Data!Y392),Data!Y392,"")</f>
        <v>V0</v>
      </c>
      <c r="V392" s="277">
        <f>IF((Data!AB392&gt;T833),Data!AB392*18.039/14.0067,-9999.9)</f>
        <v>0.81599999999999995</v>
      </c>
      <c r="W392" s="242" t="str">
        <f>IF(ISTEXT(Data!AC392),Data!AC392,"")</f>
        <v>V0</v>
      </c>
      <c r="X392" s="277">
        <f>IF((Data!V392&gt;0),(Data!V392*62.005/14.0067),-9999.9)</f>
        <v>5.6609999999999996</v>
      </c>
      <c r="Y392" s="243" t="str">
        <f>IF(ISTEXT(Data!W392),Data!W392,"")</f>
        <v>V0</v>
      </c>
      <c r="Z392" s="278">
        <f>IF(ISNUMBER(Data!T392),Data!T392,-9999.9)</f>
        <v>0.65700000000000003</v>
      </c>
      <c r="AA392" s="242" t="str">
        <f>IF(ISTEXT(Data!U392),Data!U392,"")</f>
        <v>V0</v>
      </c>
      <c r="AB392" s="277">
        <f>IF(ISNUMBER(Data!AH392),Data!AH392,-9999.9)</f>
        <v>0.10299999999999999</v>
      </c>
      <c r="AC392" s="243" t="str">
        <f>IF(ISTEXT(Data!AI392),Data!AI392,"")</f>
        <v>V0</v>
      </c>
      <c r="AD392" s="278">
        <f>IF(ISNUMBER(Data!AD392),Data!AD392,-9999.9)</f>
        <v>5.8000000000000003E-2</v>
      </c>
      <c r="AE392" s="242" t="str">
        <f>IF(ISTEXT(Data!AE392),Data!AE392,"")</f>
        <v>V0</v>
      </c>
      <c r="AF392" s="277">
        <f>IF(ISNUMBER(Data!AF392),Data!AF392,-9999.9)</f>
        <v>4.3999999999999997E-2</v>
      </c>
      <c r="AG392" s="243" t="str">
        <f>IF(ISTEXT(Data!AG392),Data!AG392,"")</f>
        <v>V0</v>
      </c>
      <c r="AH392" s="278">
        <f>IF(ISNUMBER(Data!Z392),Data!Z392,-9999.9)</f>
        <v>0.3</v>
      </c>
      <c r="AI392" s="242" t="str">
        <f>IF(ISTEXT(Data!AA392),Data!AA392,"")</f>
        <v>V0</v>
      </c>
      <c r="AJ392" s="277">
        <v>-9999.9</v>
      </c>
      <c r="AK392" s="261" t="s">
        <v>117</v>
      </c>
      <c r="AL392" s="267" t="str">
        <f>IF(ISTEXT(Data!AJ392),Data!AJ392,"")</f>
        <v/>
      </c>
      <c r="AM392" s="267" t="str">
        <f>IF(ISTEXT(Data!AK392),Data!AK392,"")</f>
        <v/>
      </c>
      <c r="AN392" s="267" t="str">
        <f>IF(ISTEXT(Data!AL392),Data!AL392,"")</f>
        <v/>
      </c>
      <c r="AO392" s="267" t="str">
        <f>IF(ISTEXT(Data!AM392),Data!AM392,"")</f>
        <v/>
      </c>
      <c r="AP392" s="267" t="str">
        <f>IF(ISTEXT(Data!AN392),Data!AN392,"")</f>
        <v/>
      </c>
      <c r="AQ392" s="267" t="str">
        <f>IF(ISTEXT(Data!AO392),Data!AO392,"")</f>
        <v/>
      </c>
    </row>
    <row r="393" spans="1:43" x14ac:dyDescent="0.2">
      <c r="A393" s="120" t="str">
        <f>IF(ISTEXT(Data!A393),Data!A393,"")</f>
        <v>DEU96146</v>
      </c>
      <c r="B393" s="250">
        <f>IF(ISREF(Data!B393),Data!B393,"")</f>
        <v>35401</v>
      </c>
      <c r="C393" s="244">
        <v>0.27083333333333298</v>
      </c>
      <c r="D393" s="250">
        <f>IF(ISREF(Data!D393),Data!D393,"")</f>
        <v>35402</v>
      </c>
      <c r="E393" s="244">
        <v>0.27083333333333298</v>
      </c>
      <c r="F393" s="245" t="str">
        <f>IF(ISTEXT(Data!G393),Data!G393,"")</f>
        <v>Mixed</v>
      </c>
      <c r="G393" s="247" t="str">
        <f>IF(ISTEXT(Data!H393),Data!H393,"")</f>
        <v>Clean and Clear</v>
      </c>
      <c r="H393" s="246" t="str">
        <f>IF(ISTEXT(Data!I393),Data!I393,"")</f>
        <v/>
      </c>
      <c r="I393" s="248" t="str">
        <f>IF(ISTEXT(Data!J393),Data!J393,"")</f>
        <v/>
      </c>
      <c r="J393" s="273">
        <f>IF(ISNUMBER(Data!K393),Data!K393,-9999.9)</f>
        <v>1.8</v>
      </c>
      <c r="K393" s="242" t="str">
        <f>IF(ISTEXT(Data!L393),Data!L393,"")</f>
        <v>V0</v>
      </c>
      <c r="L393" s="285">
        <f>IF(ISNUMBER(Data!N393),Data!N393,-9999.9)</f>
        <v>1.2971999999999999</v>
      </c>
      <c r="M393" s="243" t="str">
        <f>IF(ISTEXT(Data!O393),Data!O393,"")</f>
        <v>V0</v>
      </c>
      <c r="N393" s="278">
        <f>IF(ISNUMBER(Data!P393),Data!P393,-9999.9)</f>
        <v>4.53</v>
      </c>
      <c r="O393" s="242" t="str">
        <f>IF(ISTEXT(Data!Q393),Data!Q393,"")</f>
        <v>V0</v>
      </c>
      <c r="P393" s="277">
        <f>IF(ISNUMBER(Data!R393),Data!R393,-9999.9)</f>
        <v>28.8</v>
      </c>
      <c r="Q393" s="243" t="str">
        <f>IF(ISTEXT(Data!S393),Data!S393,"")</f>
        <v>V0</v>
      </c>
      <c r="R393" s="278">
        <v>-9999.9</v>
      </c>
      <c r="S393" s="262" t="s">
        <v>117</v>
      </c>
      <c r="T393" s="277">
        <f>IF((Data!X393&gt;0),Data!X393*96.062/32.064,-9999.9)</f>
        <v>2.2519999999999998</v>
      </c>
      <c r="U393" s="243" t="str">
        <f>IF(ISTEXT(Data!Y393),Data!Y393,"")</f>
        <v>V0</v>
      </c>
      <c r="V393" s="277">
        <f>IF((Data!AB393&gt;T834),Data!AB393*18.039/14.0067,-9999.9)</f>
        <v>0.873</v>
      </c>
      <c r="W393" s="242" t="str">
        <f>IF(ISTEXT(Data!AC393),Data!AC393,"")</f>
        <v>V0</v>
      </c>
      <c r="X393" s="277">
        <f>IF((Data!V393&gt;0),(Data!V393*62.005/14.0067),-9999.9)</f>
        <v>3.1389999999999993</v>
      </c>
      <c r="Y393" s="243" t="str">
        <f>IF(ISTEXT(Data!W393),Data!W393,"")</f>
        <v>V0</v>
      </c>
      <c r="Z393" s="278">
        <f>IF(ISNUMBER(Data!T393),Data!T393,-9999.9)</f>
        <v>1.7769999999999999</v>
      </c>
      <c r="AA393" s="242" t="str">
        <f>IF(ISTEXT(Data!U393),Data!U393,"")</f>
        <v>V0</v>
      </c>
      <c r="AB393" s="277">
        <f>IF(ISNUMBER(Data!AH393),Data!AH393,-9999.9)</f>
        <v>0.20699999999999999</v>
      </c>
      <c r="AC393" s="243" t="str">
        <f>IF(ISTEXT(Data!AI393),Data!AI393,"")</f>
        <v>V0</v>
      </c>
      <c r="AD393" s="278">
        <f>IF(ISNUMBER(Data!AD393),Data!AD393,-9999.9)</f>
        <v>0.129</v>
      </c>
      <c r="AE393" s="242" t="str">
        <f>IF(ISTEXT(Data!AE393),Data!AE393,"")</f>
        <v>V0</v>
      </c>
      <c r="AF393" s="277">
        <f>IF(ISNUMBER(Data!AF393),Data!AF393,-9999.9)</f>
        <v>0.13</v>
      </c>
      <c r="AG393" s="243" t="str">
        <f>IF(ISTEXT(Data!AG393),Data!AG393,"")</f>
        <v>V0</v>
      </c>
      <c r="AH393" s="278">
        <f>IF(ISNUMBER(Data!Z393),Data!Z393,-9999.9)</f>
        <v>1.1419999999999999</v>
      </c>
      <c r="AI393" s="242" t="str">
        <f>IF(ISTEXT(Data!AA393),Data!AA393,"")</f>
        <v>V0</v>
      </c>
      <c r="AJ393" s="277">
        <v>-9999.9</v>
      </c>
      <c r="AK393" s="261" t="s">
        <v>117</v>
      </c>
      <c r="AL393" s="267" t="str">
        <f>IF(ISTEXT(Data!AJ393),Data!AJ393,"")</f>
        <v/>
      </c>
      <c r="AM393" s="267" t="str">
        <f>IF(ISTEXT(Data!AK393),Data!AK393,"")</f>
        <v/>
      </c>
      <c r="AN393" s="267" t="str">
        <f>IF(ISTEXT(Data!AL393),Data!AL393,"")</f>
        <v/>
      </c>
      <c r="AO393" s="267" t="str">
        <f>IF(ISTEXT(Data!AM393),Data!AM393,"")</f>
        <v/>
      </c>
      <c r="AP393" s="267" t="str">
        <f>IF(ISTEXT(Data!AN393),Data!AN393,"")</f>
        <v/>
      </c>
      <c r="AQ393" s="267" t="str">
        <f>IF(ISTEXT(Data!AO393),Data!AO393,"")</f>
        <v/>
      </c>
    </row>
    <row r="394" spans="1:43" x14ac:dyDescent="0.2">
      <c r="A394" s="120" t="str">
        <f>IF(ISTEXT(Data!A394),Data!A394,"")</f>
        <v/>
      </c>
      <c r="B394" s="250">
        <f>IF(ISREF(Data!B394),Data!B394,"")</f>
        <v>35402</v>
      </c>
      <c r="C394" s="244">
        <v>0.27083333333333298</v>
      </c>
      <c r="D394" s="250">
        <f>IF(ISREF(Data!D394),Data!D394,"")</f>
        <v>35403</v>
      </c>
      <c r="E394" s="244">
        <v>0.27083333333333298</v>
      </c>
      <c r="F394" s="245" t="str">
        <f>IF(ISTEXT(Data!G394),Data!G394,"")</f>
        <v>No Precipitation Occurred</v>
      </c>
      <c r="G394" s="247" t="str">
        <f>IF(ISTEXT(Data!H394),Data!H394,"")</f>
        <v/>
      </c>
      <c r="H394" s="246" t="str">
        <f>IF(ISTEXT(Data!I394),Data!I394,"")</f>
        <v/>
      </c>
      <c r="I394" s="248" t="str">
        <f>IF(ISTEXT(Data!J394),Data!J394,"")</f>
        <v/>
      </c>
      <c r="J394" s="273">
        <f>IF(ISNUMBER(Data!K394),Data!K394,-9999.9)</f>
        <v>-9999.9</v>
      </c>
      <c r="K394" s="242" t="str">
        <f>IF(ISTEXT(Data!L394),Data!L394,"")</f>
        <v>M1</v>
      </c>
      <c r="L394" s="285">
        <f>IF(ISNUMBER(Data!N394),Data!N394,-9999.9)</f>
        <v>-9999.9</v>
      </c>
      <c r="M394" s="243" t="str">
        <f>IF(ISTEXT(Data!O394),Data!O394,"")</f>
        <v>M1</v>
      </c>
      <c r="N394" s="278">
        <f>IF(ISNUMBER(Data!P394),Data!P394,-9999.9)</f>
        <v>-9999.9</v>
      </c>
      <c r="O394" s="242" t="str">
        <f>IF(ISTEXT(Data!Q394),Data!Q394,"")</f>
        <v>M1</v>
      </c>
      <c r="P394" s="277">
        <f>IF(ISNUMBER(Data!R394),Data!R394,-9999.9)</f>
        <v>-9999.9</v>
      </c>
      <c r="Q394" s="243" t="str">
        <f>IF(ISTEXT(Data!S394),Data!S394,"")</f>
        <v>M1</v>
      </c>
      <c r="R394" s="278">
        <v>-9999.9</v>
      </c>
      <c r="S394" s="262" t="s">
        <v>117</v>
      </c>
      <c r="T394" s="277">
        <f>IF((Data!X394&gt;0),Data!X394*96.062/32.064,-9999.9)</f>
        <v>-9999.9</v>
      </c>
      <c r="U394" s="243" t="str">
        <f>IF(ISTEXT(Data!Y394),Data!Y394,"")</f>
        <v>M1</v>
      </c>
      <c r="V394" s="277">
        <f>IF((Data!AB394&gt;T835),Data!AB394*18.039/14.0067,-9999.9)</f>
        <v>-9999.9</v>
      </c>
      <c r="W394" s="242" t="str">
        <f>IF(ISTEXT(Data!AC394),Data!AC394,"")</f>
        <v>M1</v>
      </c>
      <c r="X394" s="277">
        <f>IF((Data!V394&gt;0),(Data!V394*62.005/14.0067),-9999.9)</f>
        <v>-9999.9</v>
      </c>
      <c r="Y394" s="243" t="str">
        <f>IF(ISTEXT(Data!W394),Data!W394,"")</f>
        <v>M1</v>
      </c>
      <c r="Z394" s="278">
        <f>IF(ISNUMBER(Data!T394),Data!T394,-9999.9)</f>
        <v>-9999.9</v>
      </c>
      <c r="AA394" s="242" t="str">
        <f>IF(ISTEXT(Data!U394),Data!U394,"")</f>
        <v>M1</v>
      </c>
      <c r="AB394" s="277">
        <f>IF(ISNUMBER(Data!AH394),Data!AH394,-9999.9)</f>
        <v>-9999.9</v>
      </c>
      <c r="AC394" s="243" t="str">
        <f>IF(ISTEXT(Data!AI394),Data!AI394,"")</f>
        <v>M1</v>
      </c>
      <c r="AD394" s="278">
        <f>IF(ISNUMBER(Data!AD394),Data!AD394,-9999.9)</f>
        <v>-9999.9</v>
      </c>
      <c r="AE394" s="242" t="str">
        <f>IF(ISTEXT(Data!AE394),Data!AE394,"")</f>
        <v>M1</v>
      </c>
      <c r="AF394" s="277">
        <f>IF(ISNUMBER(Data!AF394),Data!AF394,-9999.9)</f>
        <v>-9999.9</v>
      </c>
      <c r="AG394" s="243" t="str">
        <f>IF(ISTEXT(Data!AG394),Data!AG394,"")</f>
        <v>M1</v>
      </c>
      <c r="AH394" s="278">
        <f>IF(ISNUMBER(Data!Z394),Data!Z394,-9999.9)</f>
        <v>-9999.9</v>
      </c>
      <c r="AI394" s="242" t="str">
        <f>IF(ISTEXT(Data!AA394),Data!AA394,"")</f>
        <v>M1</v>
      </c>
      <c r="AJ394" s="277">
        <v>-9999.9</v>
      </c>
      <c r="AK394" s="261" t="s">
        <v>117</v>
      </c>
      <c r="AL394" s="267" t="str">
        <f>IF(ISTEXT(Data!AJ394),Data!AJ394,"")</f>
        <v/>
      </c>
      <c r="AM394" s="267" t="str">
        <f>IF(ISTEXT(Data!AK394),Data!AK394,"")</f>
        <v/>
      </c>
      <c r="AN394" s="267" t="str">
        <f>IF(ISTEXT(Data!AL394),Data!AL394,"")</f>
        <v/>
      </c>
      <c r="AO394" s="267" t="str">
        <f>IF(ISTEXT(Data!AM394),Data!AM394,"")</f>
        <v/>
      </c>
      <c r="AP394" s="267" t="str">
        <f>IF(ISTEXT(Data!AN394),Data!AN394,"")</f>
        <v/>
      </c>
      <c r="AQ394" s="267" t="str">
        <f>IF(ISTEXT(Data!AO394),Data!AO394,"")</f>
        <v/>
      </c>
    </row>
    <row r="395" spans="1:43" x14ac:dyDescent="0.2">
      <c r="A395" s="120" t="str">
        <f>IF(ISTEXT(Data!A395),Data!A395,"")</f>
        <v/>
      </c>
      <c r="B395" s="250">
        <f>IF(ISREF(Data!B395),Data!B395,"")</f>
        <v>35403</v>
      </c>
      <c r="C395" s="244">
        <v>0.27083333333333298</v>
      </c>
      <c r="D395" s="250">
        <f>IF(ISREF(Data!D395),Data!D395,"")</f>
        <v>35404</v>
      </c>
      <c r="E395" s="244">
        <v>0.27083333333333298</v>
      </c>
      <c r="F395" s="245" t="str">
        <f>IF(ISTEXT(Data!G395),Data!G395,"")</f>
        <v>No Precipitation Occurred</v>
      </c>
      <c r="G395" s="247" t="str">
        <f>IF(ISTEXT(Data!H395),Data!H395,"")</f>
        <v/>
      </c>
      <c r="H395" s="246" t="str">
        <f>IF(ISTEXT(Data!I395),Data!I395,"")</f>
        <v/>
      </c>
      <c r="I395" s="248" t="str">
        <f>IF(ISTEXT(Data!J395),Data!J395,"")</f>
        <v/>
      </c>
      <c r="J395" s="273">
        <f>IF(ISNUMBER(Data!K395),Data!K395,-9999.9)</f>
        <v>-9999.9</v>
      </c>
      <c r="K395" s="242" t="str">
        <f>IF(ISTEXT(Data!L395),Data!L395,"")</f>
        <v>M1</v>
      </c>
      <c r="L395" s="285">
        <f>IF(ISNUMBER(Data!N395),Data!N395,-9999.9)</f>
        <v>-9999.9</v>
      </c>
      <c r="M395" s="243" t="str">
        <f>IF(ISTEXT(Data!O395),Data!O395,"")</f>
        <v>M1</v>
      </c>
      <c r="N395" s="278">
        <f>IF(ISNUMBER(Data!P395),Data!P395,-9999.9)</f>
        <v>-9999.9</v>
      </c>
      <c r="O395" s="242" t="str">
        <f>IF(ISTEXT(Data!Q395),Data!Q395,"")</f>
        <v>M1</v>
      </c>
      <c r="P395" s="277">
        <f>IF(ISNUMBER(Data!R395),Data!R395,-9999.9)</f>
        <v>-9999.9</v>
      </c>
      <c r="Q395" s="243" t="str">
        <f>IF(ISTEXT(Data!S395),Data!S395,"")</f>
        <v>M1</v>
      </c>
      <c r="R395" s="278">
        <v>-9999.9</v>
      </c>
      <c r="S395" s="262" t="s">
        <v>117</v>
      </c>
      <c r="T395" s="277">
        <f>IF((Data!X395&gt;0),Data!X395*96.062/32.064,-9999.9)</f>
        <v>-9999.9</v>
      </c>
      <c r="U395" s="243" t="str">
        <f>IF(ISTEXT(Data!Y395),Data!Y395,"")</f>
        <v>M1</v>
      </c>
      <c r="V395" s="277">
        <f>IF((Data!AB395&gt;T836),Data!AB395*18.039/14.0067,-9999.9)</f>
        <v>-9999.9</v>
      </c>
      <c r="W395" s="242" t="str">
        <f>IF(ISTEXT(Data!AC395),Data!AC395,"")</f>
        <v>M1</v>
      </c>
      <c r="X395" s="277">
        <f>IF((Data!V395&gt;0),(Data!V395*62.005/14.0067),-9999.9)</f>
        <v>-9999.9</v>
      </c>
      <c r="Y395" s="243" t="str">
        <f>IF(ISTEXT(Data!W395),Data!W395,"")</f>
        <v>M1</v>
      </c>
      <c r="Z395" s="278">
        <f>IF(ISNUMBER(Data!T395),Data!T395,-9999.9)</f>
        <v>-9999.9</v>
      </c>
      <c r="AA395" s="242" t="str">
        <f>IF(ISTEXT(Data!U395),Data!U395,"")</f>
        <v>M1</v>
      </c>
      <c r="AB395" s="277">
        <f>IF(ISNUMBER(Data!AH395),Data!AH395,-9999.9)</f>
        <v>-9999.9</v>
      </c>
      <c r="AC395" s="243" t="str">
        <f>IF(ISTEXT(Data!AI395),Data!AI395,"")</f>
        <v>M1</v>
      </c>
      <c r="AD395" s="278">
        <f>IF(ISNUMBER(Data!AD395),Data!AD395,-9999.9)</f>
        <v>-9999.9</v>
      </c>
      <c r="AE395" s="242" t="str">
        <f>IF(ISTEXT(Data!AE395),Data!AE395,"")</f>
        <v>M1</v>
      </c>
      <c r="AF395" s="277">
        <f>IF(ISNUMBER(Data!AF395),Data!AF395,-9999.9)</f>
        <v>-9999.9</v>
      </c>
      <c r="AG395" s="243" t="str">
        <f>IF(ISTEXT(Data!AG395),Data!AG395,"")</f>
        <v>M1</v>
      </c>
      <c r="AH395" s="278">
        <f>IF(ISNUMBER(Data!Z395),Data!Z395,-9999.9)</f>
        <v>-9999.9</v>
      </c>
      <c r="AI395" s="242" t="str">
        <f>IF(ISTEXT(Data!AA395),Data!AA395,"")</f>
        <v>M1</v>
      </c>
      <c r="AJ395" s="277">
        <v>-9999.9</v>
      </c>
      <c r="AK395" s="261" t="s">
        <v>117</v>
      </c>
      <c r="AL395" s="267" t="str">
        <f>IF(ISTEXT(Data!AJ395),Data!AJ395,"")</f>
        <v/>
      </c>
      <c r="AM395" s="267" t="str">
        <f>IF(ISTEXT(Data!AK395),Data!AK395,"")</f>
        <v/>
      </c>
      <c r="AN395" s="267" t="str">
        <f>IF(ISTEXT(Data!AL395),Data!AL395,"")</f>
        <v/>
      </c>
      <c r="AO395" s="267" t="str">
        <f>IF(ISTEXT(Data!AM395),Data!AM395,"")</f>
        <v/>
      </c>
      <c r="AP395" s="267" t="str">
        <f>IF(ISTEXT(Data!AN395),Data!AN395,"")</f>
        <v/>
      </c>
      <c r="AQ395" s="267" t="str">
        <f>IF(ISTEXT(Data!AO395),Data!AO395,"")</f>
        <v/>
      </c>
    </row>
    <row r="396" spans="1:43" x14ac:dyDescent="0.2">
      <c r="A396" s="120" t="str">
        <f>IF(ISTEXT(Data!A396),Data!A396,"")</f>
        <v/>
      </c>
      <c r="B396" s="250">
        <f>IF(ISREF(Data!B396),Data!B396,"")</f>
        <v>35404</v>
      </c>
      <c r="C396" s="244">
        <v>0.27083333333333298</v>
      </c>
      <c r="D396" s="250">
        <f>IF(ISREF(Data!D396),Data!D396,"")</f>
        <v>35405</v>
      </c>
      <c r="E396" s="244">
        <v>0.27083333333333298</v>
      </c>
      <c r="F396" s="245" t="str">
        <f>IF(ISTEXT(Data!G396),Data!G396,"")</f>
        <v>No Precipitation Occurred</v>
      </c>
      <c r="G396" s="247" t="str">
        <f>IF(ISTEXT(Data!H396),Data!H396,"")</f>
        <v/>
      </c>
      <c r="H396" s="246" t="str">
        <f>IF(ISTEXT(Data!I396),Data!I396,"")</f>
        <v/>
      </c>
      <c r="I396" s="248" t="str">
        <f>IF(ISTEXT(Data!J396),Data!J396,"")</f>
        <v/>
      </c>
      <c r="J396" s="273">
        <f>IF(ISNUMBER(Data!K396),Data!K396,-9999.9)</f>
        <v>-9999.9</v>
      </c>
      <c r="K396" s="242" t="str">
        <f>IF(ISTEXT(Data!L396),Data!L396,"")</f>
        <v>M1</v>
      </c>
      <c r="L396" s="285">
        <f>IF(ISNUMBER(Data!N396),Data!N396,-9999.9)</f>
        <v>-9999.9</v>
      </c>
      <c r="M396" s="243" t="str">
        <f>IF(ISTEXT(Data!O396),Data!O396,"")</f>
        <v>M1</v>
      </c>
      <c r="N396" s="278">
        <f>IF(ISNUMBER(Data!P396),Data!P396,-9999.9)</f>
        <v>-9999.9</v>
      </c>
      <c r="O396" s="242" t="str">
        <f>IF(ISTEXT(Data!Q396),Data!Q396,"")</f>
        <v>M1</v>
      </c>
      <c r="P396" s="277">
        <f>IF(ISNUMBER(Data!R396),Data!R396,-9999.9)</f>
        <v>-9999.9</v>
      </c>
      <c r="Q396" s="243" t="str">
        <f>IF(ISTEXT(Data!S396),Data!S396,"")</f>
        <v>M1</v>
      </c>
      <c r="R396" s="278">
        <v>-9999.9</v>
      </c>
      <c r="S396" s="262" t="s">
        <v>117</v>
      </c>
      <c r="T396" s="277">
        <f>IF((Data!X396&gt;0),Data!X396*96.062/32.064,-9999.9)</f>
        <v>-9999.9</v>
      </c>
      <c r="U396" s="243" t="str">
        <f>IF(ISTEXT(Data!Y396),Data!Y396,"")</f>
        <v>M1</v>
      </c>
      <c r="V396" s="277">
        <f>IF((Data!AB396&gt;T837),Data!AB396*18.039/14.0067,-9999.9)</f>
        <v>-9999.9</v>
      </c>
      <c r="W396" s="242" t="str">
        <f>IF(ISTEXT(Data!AC396),Data!AC396,"")</f>
        <v>M1</v>
      </c>
      <c r="X396" s="277">
        <f>IF((Data!V396&gt;0),(Data!V396*62.005/14.0067),-9999.9)</f>
        <v>-9999.9</v>
      </c>
      <c r="Y396" s="243" t="str">
        <f>IF(ISTEXT(Data!W396),Data!W396,"")</f>
        <v>M1</v>
      </c>
      <c r="Z396" s="278">
        <f>IF(ISNUMBER(Data!T396),Data!T396,-9999.9)</f>
        <v>-9999.9</v>
      </c>
      <c r="AA396" s="242" t="str">
        <f>IF(ISTEXT(Data!U396),Data!U396,"")</f>
        <v>M1</v>
      </c>
      <c r="AB396" s="277">
        <f>IF(ISNUMBER(Data!AH396),Data!AH396,-9999.9)</f>
        <v>-9999.9</v>
      </c>
      <c r="AC396" s="243" t="str">
        <f>IF(ISTEXT(Data!AI396),Data!AI396,"")</f>
        <v>M1</v>
      </c>
      <c r="AD396" s="278">
        <f>IF(ISNUMBER(Data!AD396),Data!AD396,-9999.9)</f>
        <v>-9999.9</v>
      </c>
      <c r="AE396" s="242" t="str">
        <f>IF(ISTEXT(Data!AE396),Data!AE396,"")</f>
        <v>M1</v>
      </c>
      <c r="AF396" s="277">
        <f>IF(ISNUMBER(Data!AF396),Data!AF396,-9999.9)</f>
        <v>-9999.9</v>
      </c>
      <c r="AG396" s="243" t="str">
        <f>IF(ISTEXT(Data!AG396),Data!AG396,"")</f>
        <v>M1</v>
      </c>
      <c r="AH396" s="278">
        <f>IF(ISNUMBER(Data!Z396),Data!Z396,-9999.9)</f>
        <v>-9999.9</v>
      </c>
      <c r="AI396" s="242" t="str">
        <f>IF(ISTEXT(Data!AA396),Data!AA396,"")</f>
        <v>M1</v>
      </c>
      <c r="AJ396" s="277">
        <v>-9999.9</v>
      </c>
      <c r="AK396" s="261" t="s">
        <v>117</v>
      </c>
      <c r="AL396" s="267" t="str">
        <f>IF(ISTEXT(Data!AJ396),Data!AJ396,"")</f>
        <v/>
      </c>
      <c r="AM396" s="267" t="str">
        <f>IF(ISTEXT(Data!AK396),Data!AK396,"")</f>
        <v/>
      </c>
      <c r="AN396" s="267" t="str">
        <f>IF(ISTEXT(Data!AL396),Data!AL396,"")</f>
        <v/>
      </c>
      <c r="AO396" s="267" t="str">
        <f>IF(ISTEXT(Data!AM396),Data!AM396,"")</f>
        <v/>
      </c>
      <c r="AP396" s="267" t="str">
        <f>IF(ISTEXT(Data!AN396),Data!AN396,"")</f>
        <v/>
      </c>
      <c r="AQ396" s="267" t="str">
        <f>IF(ISTEXT(Data!AO396),Data!AO396,"")</f>
        <v/>
      </c>
    </row>
    <row r="397" spans="1:43" x14ac:dyDescent="0.2">
      <c r="A397" s="120" t="str">
        <f>IF(ISTEXT(Data!A397),Data!A397,"")</f>
        <v/>
      </c>
      <c r="B397" s="250">
        <f>IF(ISREF(Data!B397),Data!B397,"")</f>
        <v>35405</v>
      </c>
      <c r="C397" s="244">
        <v>0.27083333333333298</v>
      </c>
      <c r="D397" s="250">
        <f>IF(ISREF(Data!D397),Data!D397,"")</f>
        <v>35406</v>
      </c>
      <c r="E397" s="244">
        <v>0.27083333333333298</v>
      </c>
      <c r="F397" s="245" t="str">
        <f>IF(ISTEXT(Data!G397),Data!G397,"")</f>
        <v>No Precipitation Occurred</v>
      </c>
      <c r="G397" s="247" t="str">
        <f>IF(ISTEXT(Data!H397),Data!H397,"")</f>
        <v/>
      </c>
      <c r="H397" s="246" t="str">
        <f>IF(ISTEXT(Data!I397),Data!I397,"")</f>
        <v/>
      </c>
      <c r="I397" s="248" t="str">
        <f>IF(ISTEXT(Data!J397),Data!J397,"")</f>
        <v/>
      </c>
      <c r="J397" s="273">
        <f>IF(ISNUMBER(Data!K397),Data!K397,-9999.9)</f>
        <v>-9999.9</v>
      </c>
      <c r="K397" s="242" t="str">
        <f>IF(ISTEXT(Data!L397),Data!L397,"")</f>
        <v>M1</v>
      </c>
      <c r="L397" s="285">
        <f>IF(ISNUMBER(Data!N397),Data!N397,-9999.9)</f>
        <v>-9999.9</v>
      </c>
      <c r="M397" s="243" t="str">
        <f>IF(ISTEXT(Data!O397),Data!O397,"")</f>
        <v>M1</v>
      </c>
      <c r="N397" s="278">
        <f>IF(ISNUMBER(Data!P397),Data!P397,-9999.9)</f>
        <v>-9999.9</v>
      </c>
      <c r="O397" s="242" t="str">
        <f>IF(ISTEXT(Data!Q397),Data!Q397,"")</f>
        <v>M1</v>
      </c>
      <c r="P397" s="277">
        <f>IF(ISNUMBER(Data!R397),Data!R397,-9999.9)</f>
        <v>-9999.9</v>
      </c>
      <c r="Q397" s="243" t="str">
        <f>IF(ISTEXT(Data!S397),Data!S397,"")</f>
        <v>M1</v>
      </c>
      <c r="R397" s="278">
        <v>-9999.9</v>
      </c>
      <c r="S397" s="262" t="s">
        <v>117</v>
      </c>
      <c r="T397" s="277">
        <f>IF((Data!X397&gt;0),Data!X397*96.062/32.064,-9999.9)</f>
        <v>-9999.9</v>
      </c>
      <c r="U397" s="243" t="str">
        <f>IF(ISTEXT(Data!Y397),Data!Y397,"")</f>
        <v>M1</v>
      </c>
      <c r="V397" s="277">
        <f>IF((Data!AB397&gt;T838),Data!AB397*18.039/14.0067,-9999.9)</f>
        <v>-9999.9</v>
      </c>
      <c r="W397" s="242" t="str">
        <f>IF(ISTEXT(Data!AC397),Data!AC397,"")</f>
        <v>M1</v>
      </c>
      <c r="X397" s="277">
        <f>IF((Data!V397&gt;0),(Data!V397*62.005/14.0067),-9999.9)</f>
        <v>-9999.9</v>
      </c>
      <c r="Y397" s="243" t="str">
        <f>IF(ISTEXT(Data!W397),Data!W397,"")</f>
        <v>M1</v>
      </c>
      <c r="Z397" s="278">
        <f>IF(ISNUMBER(Data!T397),Data!T397,-9999.9)</f>
        <v>-9999.9</v>
      </c>
      <c r="AA397" s="242" t="str">
        <f>IF(ISTEXT(Data!U397),Data!U397,"")</f>
        <v>M1</v>
      </c>
      <c r="AB397" s="277">
        <f>IF(ISNUMBER(Data!AH397),Data!AH397,-9999.9)</f>
        <v>-9999.9</v>
      </c>
      <c r="AC397" s="243" t="str">
        <f>IF(ISTEXT(Data!AI397),Data!AI397,"")</f>
        <v>M1</v>
      </c>
      <c r="AD397" s="278">
        <f>IF(ISNUMBER(Data!AD397),Data!AD397,-9999.9)</f>
        <v>-9999.9</v>
      </c>
      <c r="AE397" s="242" t="str">
        <f>IF(ISTEXT(Data!AE397),Data!AE397,"")</f>
        <v>M1</v>
      </c>
      <c r="AF397" s="277">
        <f>IF(ISNUMBER(Data!AF397),Data!AF397,-9999.9)</f>
        <v>-9999.9</v>
      </c>
      <c r="AG397" s="243" t="str">
        <f>IF(ISTEXT(Data!AG397),Data!AG397,"")</f>
        <v>M1</v>
      </c>
      <c r="AH397" s="278">
        <f>IF(ISNUMBER(Data!Z397),Data!Z397,-9999.9)</f>
        <v>-9999.9</v>
      </c>
      <c r="AI397" s="242" t="str">
        <f>IF(ISTEXT(Data!AA397),Data!AA397,"")</f>
        <v>M1</v>
      </c>
      <c r="AJ397" s="277">
        <v>-9999.9</v>
      </c>
      <c r="AK397" s="261" t="s">
        <v>117</v>
      </c>
      <c r="AL397" s="267" t="str">
        <f>IF(ISTEXT(Data!AJ397),Data!AJ397,"")</f>
        <v/>
      </c>
      <c r="AM397" s="267" t="str">
        <f>IF(ISTEXT(Data!AK397),Data!AK397,"")</f>
        <v/>
      </c>
      <c r="AN397" s="267" t="str">
        <f>IF(ISTEXT(Data!AL397),Data!AL397,"")</f>
        <v/>
      </c>
      <c r="AO397" s="267" t="str">
        <f>IF(ISTEXT(Data!AM397),Data!AM397,"")</f>
        <v/>
      </c>
      <c r="AP397" s="267" t="str">
        <f>IF(ISTEXT(Data!AN397),Data!AN397,"")</f>
        <v/>
      </c>
      <c r="AQ397" s="267" t="str">
        <f>IF(ISTEXT(Data!AO397),Data!AO397,"")</f>
        <v/>
      </c>
    </row>
    <row r="398" spans="1:43" x14ac:dyDescent="0.2">
      <c r="A398" s="120" t="str">
        <f>IF(ISTEXT(Data!A398),Data!A398,"")</f>
        <v/>
      </c>
      <c r="B398" s="250">
        <f>IF(ISREF(Data!B398),Data!B398,"")</f>
        <v>35406</v>
      </c>
      <c r="C398" s="244">
        <v>0.27083333333333298</v>
      </c>
      <c r="D398" s="250">
        <f>IF(ISREF(Data!D398),Data!D398,"")</f>
        <v>35407</v>
      </c>
      <c r="E398" s="244">
        <v>0.27083333333333298</v>
      </c>
      <c r="F398" s="245" t="str">
        <f>IF(ISTEXT(Data!G398),Data!G398,"")</f>
        <v>No Precipitation Occurred</v>
      </c>
      <c r="G398" s="247" t="str">
        <f>IF(ISTEXT(Data!H398),Data!H398,"")</f>
        <v/>
      </c>
      <c r="H398" s="246" t="str">
        <f>IF(ISTEXT(Data!I398),Data!I398,"")</f>
        <v/>
      </c>
      <c r="I398" s="248" t="str">
        <f>IF(ISTEXT(Data!J398),Data!J398,"")</f>
        <v/>
      </c>
      <c r="J398" s="273">
        <f>IF(ISNUMBER(Data!K398),Data!K398,-9999.9)</f>
        <v>-9999.9</v>
      </c>
      <c r="K398" s="242" t="str">
        <f>IF(ISTEXT(Data!L398),Data!L398,"")</f>
        <v>M1</v>
      </c>
      <c r="L398" s="285">
        <f>IF(ISNUMBER(Data!N398),Data!N398,-9999.9)</f>
        <v>-9999.9</v>
      </c>
      <c r="M398" s="243" t="str">
        <f>IF(ISTEXT(Data!O398),Data!O398,"")</f>
        <v>M1</v>
      </c>
      <c r="N398" s="278">
        <f>IF(ISNUMBER(Data!P398),Data!P398,-9999.9)</f>
        <v>-9999.9</v>
      </c>
      <c r="O398" s="242" t="str">
        <f>IF(ISTEXT(Data!Q398),Data!Q398,"")</f>
        <v>M1</v>
      </c>
      <c r="P398" s="277">
        <f>IF(ISNUMBER(Data!R398),Data!R398,-9999.9)</f>
        <v>-9999.9</v>
      </c>
      <c r="Q398" s="243" t="str">
        <f>IF(ISTEXT(Data!S398),Data!S398,"")</f>
        <v>M1</v>
      </c>
      <c r="R398" s="278">
        <v>-9999.9</v>
      </c>
      <c r="S398" s="262" t="s">
        <v>117</v>
      </c>
      <c r="T398" s="277">
        <f>IF((Data!X398&gt;0),Data!X398*96.062/32.064,-9999.9)</f>
        <v>-9999.9</v>
      </c>
      <c r="U398" s="243" t="str">
        <f>IF(ISTEXT(Data!Y398),Data!Y398,"")</f>
        <v>M1</v>
      </c>
      <c r="V398" s="277">
        <f>IF((Data!AB398&gt;T839),Data!AB398*18.039/14.0067,-9999.9)</f>
        <v>-9999.9</v>
      </c>
      <c r="W398" s="242" t="str">
        <f>IF(ISTEXT(Data!AC398),Data!AC398,"")</f>
        <v>M1</v>
      </c>
      <c r="X398" s="277">
        <f>IF((Data!V398&gt;0),(Data!V398*62.005/14.0067),-9999.9)</f>
        <v>-9999.9</v>
      </c>
      <c r="Y398" s="243" t="str">
        <f>IF(ISTEXT(Data!W398),Data!W398,"")</f>
        <v>M1</v>
      </c>
      <c r="Z398" s="278">
        <f>IF(ISNUMBER(Data!T398),Data!T398,-9999.9)</f>
        <v>-9999.9</v>
      </c>
      <c r="AA398" s="242" t="str">
        <f>IF(ISTEXT(Data!U398),Data!U398,"")</f>
        <v>M1</v>
      </c>
      <c r="AB398" s="277">
        <f>IF(ISNUMBER(Data!AH398),Data!AH398,-9999.9)</f>
        <v>-9999.9</v>
      </c>
      <c r="AC398" s="243" t="str">
        <f>IF(ISTEXT(Data!AI398),Data!AI398,"")</f>
        <v>M1</v>
      </c>
      <c r="AD398" s="278">
        <f>IF(ISNUMBER(Data!AD398),Data!AD398,-9999.9)</f>
        <v>-9999.9</v>
      </c>
      <c r="AE398" s="242" t="str">
        <f>IF(ISTEXT(Data!AE398),Data!AE398,"")</f>
        <v>M1</v>
      </c>
      <c r="AF398" s="277">
        <f>IF(ISNUMBER(Data!AF398),Data!AF398,-9999.9)</f>
        <v>-9999.9</v>
      </c>
      <c r="AG398" s="243" t="str">
        <f>IF(ISTEXT(Data!AG398),Data!AG398,"")</f>
        <v>M1</v>
      </c>
      <c r="AH398" s="278">
        <f>IF(ISNUMBER(Data!Z398),Data!Z398,-9999.9)</f>
        <v>-9999.9</v>
      </c>
      <c r="AI398" s="242" t="str">
        <f>IF(ISTEXT(Data!AA398),Data!AA398,"")</f>
        <v>M1</v>
      </c>
      <c r="AJ398" s="277">
        <v>-9999.9</v>
      </c>
      <c r="AK398" s="261" t="s">
        <v>117</v>
      </c>
      <c r="AL398" s="267" t="str">
        <f>IF(ISTEXT(Data!AJ398),Data!AJ398,"")</f>
        <v/>
      </c>
      <c r="AM398" s="267" t="str">
        <f>IF(ISTEXT(Data!AK398),Data!AK398,"")</f>
        <v/>
      </c>
      <c r="AN398" s="267" t="str">
        <f>IF(ISTEXT(Data!AL398),Data!AL398,"")</f>
        <v/>
      </c>
      <c r="AO398" s="267" t="str">
        <f>IF(ISTEXT(Data!AM398),Data!AM398,"")</f>
        <v/>
      </c>
      <c r="AP398" s="267" t="str">
        <f>IF(ISTEXT(Data!AN398),Data!AN398,"")</f>
        <v/>
      </c>
      <c r="AQ398" s="267" t="str">
        <f>IF(ISTEXT(Data!AO398),Data!AO398,"")</f>
        <v/>
      </c>
    </row>
    <row r="399" spans="1:43" x14ac:dyDescent="0.2">
      <c r="A399" s="120" t="str">
        <f>IF(ISTEXT(Data!A399),Data!A399,"")</f>
        <v/>
      </c>
      <c r="B399" s="250">
        <f>IF(ISREF(Data!B399),Data!B399,"")</f>
        <v>35407</v>
      </c>
      <c r="C399" s="244">
        <v>0.27083333333333298</v>
      </c>
      <c r="D399" s="250">
        <f>IF(ISREF(Data!D399),Data!D399,"")</f>
        <v>35408</v>
      </c>
      <c r="E399" s="244">
        <v>0.27083333333333298</v>
      </c>
      <c r="F399" s="245" t="str">
        <f>IF(ISTEXT(Data!G399),Data!G399,"")</f>
        <v>No Precipitation Occurred</v>
      </c>
      <c r="G399" s="247" t="str">
        <f>IF(ISTEXT(Data!H399),Data!H399,"")</f>
        <v/>
      </c>
      <c r="H399" s="246" t="str">
        <f>IF(ISTEXT(Data!I399),Data!I399,"")</f>
        <v/>
      </c>
      <c r="I399" s="248" t="str">
        <f>IF(ISTEXT(Data!J399),Data!J399,"")</f>
        <v/>
      </c>
      <c r="J399" s="273">
        <f>IF(ISNUMBER(Data!K399),Data!K399,-9999.9)</f>
        <v>-9999.9</v>
      </c>
      <c r="K399" s="242" t="str">
        <f>IF(ISTEXT(Data!L399),Data!L399,"")</f>
        <v>M1</v>
      </c>
      <c r="L399" s="285">
        <f>IF(ISNUMBER(Data!N399),Data!N399,-9999.9)</f>
        <v>-9999.9</v>
      </c>
      <c r="M399" s="243" t="str">
        <f>IF(ISTEXT(Data!O399),Data!O399,"")</f>
        <v>M1</v>
      </c>
      <c r="N399" s="278">
        <f>IF(ISNUMBER(Data!P399),Data!P399,-9999.9)</f>
        <v>-9999.9</v>
      </c>
      <c r="O399" s="242" t="str">
        <f>IF(ISTEXT(Data!Q399),Data!Q399,"")</f>
        <v>M1</v>
      </c>
      <c r="P399" s="277">
        <f>IF(ISNUMBER(Data!R399),Data!R399,-9999.9)</f>
        <v>-9999.9</v>
      </c>
      <c r="Q399" s="243" t="str">
        <f>IF(ISTEXT(Data!S399),Data!S399,"")</f>
        <v>M1</v>
      </c>
      <c r="R399" s="278">
        <v>-9999.9</v>
      </c>
      <c r="S399" s="262" t="s">
        <v>117</v>
      </c>
      <c r="T399" s="277">
        <f>IF((Data!X399&gt;0),Data!X399*96.062/32.064,-9999.9)</f>
        <v>-9999.9</v>
      </c>
      <c r="U399" s="243" t="str">
        <f>IF(ISTEXT(Data!Y399),Data!Y399,"")</f>
        <v>M1</v>
      </c>
      <c r="V399" s="277">
        <f>IF((Data!AB399&gt;T840),Data!AB399*18.039/14.0067,-9999.9)</f>
        <v>-9999.9</v>
      </c>
      <c r="W399" s="242" t="str">
        <f>IF(ISTEXT(Data!AC399),Data!AC399,"")</f>
        <v>M1</v>
      </c>
      <c r="X399" s="277">
        <f>IF((Data!V399&gt;0),(Data!V399*62.005/14.0067),-9999.9)</f>
        <v>-9999.9</v>
      </c>
      <c r="Y399" s="243" t="str">
        <f>IF(ISTEXT(Data!W399),Data!W399,"")</f>
        <v>M1</v>
      </c>
      <c r="Z399" s="278">
        <f>IF(ISNUMBER(Data!T399),Data!T399,-9999.9)</f>
        <v>-9999.9</v>
      </c>
      <c r="AA399" s="242" t="str">
        <f>IF(ISTEXT(Data!U399),Data!U399,"")</f>
        <v>M1</v>
      </c>
      <c r="AB399" s="277">
        <f>IF(ISNUMBER(Data!AH399),Data!AH399,-9999.9)</f>
        <v>-9999.9</v>
      </c>
      <c r="AC399" s="243" t="str">
        <f>IF(ISTEXT(Data!AI399),Data!AI399,"")</f>
        <v>M1</v>
      </c>
      <c r="AD399" s="278">
        <f>IF(ISNUMBER(Data!AD399),Data!AD399,-9999.9)</f>
        <v>-9999.9</v>
      </c>
      <c r="AE399" s="242" t="str">
        <f>IF(ISTEXT(Data!AE399),Data!AE399,"")</f>
        <v>M1</v>
      </c>
      <c r="AF399" s="277">
        <f>IF(ISNUMBER(Data!AF399),Data!AF399,-9999.9)</f>
        <v>-9999.9</v>
      </c>
      <c r="AG399" s="243" t="str">
        <f>IF(ISTEXT(Data!AG399),Data!AG399,"")</f>
        <v>M1</v>
      </c>
      <c r="AH399" s="278">
        <f>IF(ISNUMBER(Data!Z399),Data!Z399,-9999.9)</f>
        <v>-9999.9</v>
      </c>
      <c r="AI399" s="242" t="str">
        <f>IF(ISTEXT(Data!AA399),Data!AA399,"")</f>
        <v>M1</v>
      </c>
      <c r="AJ399" s="277">
        <v>-9999.9</v>
      </c>
      <c r="AK399" s="261" t="s">
        <v>117</v>
      </c>
      <c r="AL399" s="267" t="str">
        <f>IF(ISTEXT(Data!AJ399),Data!AJ399,"")</f>
        <v/>
      </c>
      <c r="AM399" s="267" t="str">
        <f>IF(ISTEXT(Data!AK399),Data!AK399,"")</f>
        <v/>
      </c>
      <c r="AN399" s="267" t="str">
        <f>IF(ISTEXT(Data!AL399),Data!AL399,"")</f>
        <v/>
      </c>
      <c r="AO399" s="267" t="str">
        <f>IF(ISTEXT(Data!AM399),Data!AM399,"")</f>
        <v/>
      </c>
      <c r="AP399" s="267" t="str">
        <f>IF(ISTEXT(Data!AN399),Data!AN399,"")</f>
        <v/>
      </c>
      <c r="AQ399" s="267" t="str">
        <f>IF(ISTEXT(Data!AO399),Data!AO399,"")</f>
        <v/>
      </c>
    </row>
    <row r="400" spans="1:43" x14ac:dyDescent="0.2">
      <c r="A400" s="120" t="str">
        <f>IF(ISTEXT(Data!A400),Data!A400,"")</f>
        <v/>
      </c>
      <c r="B400" s="250">
        <f>IF(ISREF(Data!B400),Data!B400,"")</f>
        <v>35408</v>
      </c>
      <c r="C400" s="244">
        <v>0.27083333333333298</v>
      </c>
      <c r="D400" s="250">
        <f>IF(ISREF(Data!D400),Data!D400,"")</f>
        <v>35409</v>
      </c>
      <c r="E400" s="244">
        <v>0.27083333333333298</v>
      </c>
      <c r="F400" s="245" t="str">
        <f>IF(ISTEXT(Data!G400),Data!G400,"")</f>
        <v>No Precipitation Occurred</v>
      </c>
      <c r="G400" s="247" t="str">
        <f>IF(ISTEXT(Data!H400),Data!H400,"")</f>
        <v/>
      </c>
      <c r="H400" s="246" t="str">
        <f>IF(ISTEXT(Data!I400),Data!I400,"")</f>
        <v/>
      </c>
      <c r="I400" s="248" t="str">
        <f>IF(ISTEXT(Data!J400),Data!J400,"")</f>
        <v/>
      </c>
      <c r="J400" s="273">
        <f>IF(ISNUMBER(Data!K400),Data!K400,-9999.9)</f>
        <v>-9999.9</v>
      </c>
      <c r="K400" s="242" t="str">
        <f>IF(ISTEXT(Data!L400),Data!L400,"")</f>
        <v>M1</v>
      </c>
      <c r="L400" s="285">
        <f>IF(ISNUMBER(Data!N400),Data!N400,-9999.9)</f>
        <v>-9999.9</v>
      </c>
      <c r="M400" s="243" t="str">
        <f>IF(ISTEXT(Data!O400),Data!O400,"")</f>
        <v>M1</v>
      </c>
      <c r="N400" s="278">
        <f>IF(ISNUMBER(Data!P400),Data!P400,-9999.9)</f>
        <v>-9999.9</v>
      </c>
      <c r="O400" s="242" t="str">
        <f>IF(ISTEXT(Data!Q400),Data!Q400,"")</f>
        <v>M1</v>
      </c>
      <c r="P400" s="277">
        <f>IF(ISNUMBER(Data!R400),Data!R400,-9999.9)</f>
        <v>-9999.9</v>
      </c>
      <c r="Q400" s="243" t="str">
        <f>IF(ISTEXT(Data!S400),Data!S400,"")</f>
        <v>M1</v>
      </c>
      <c r="R400" s="278">
        <v>-9999.9</v>
      </c>
      <c r="S400" s="262" t="s">
        <v>117</v>
      </c>
      <c r="T400" s="277">
        <f>IF((Data!X400&gt;0),Data!X400*96.062/32.064,-9999.9)</f>
        <v>-9999.9</v>
      </c>
      <c r="U400" s="243" t="str">
        <f>IF(ISTEXT(Data!Y400),Data!Y400,"")</f>
        <v>M1</v>
      </c>
      <c r="V400" s="277">
        <f>IF((Data!AB400&gt;T841),Data!AB400*18.039/14.0067,-9999.9)</f>
        <v>-9999.9</v>
      </c>
      <c r="W400" s="242" t="str">
        <f>IF(ISTEXT(Data!AC400),Data!AC400,"")</f>
        <v>M1</v>
      </c>
      <c r="X400" s="277">
        <f>IF((Data!V400&gt;0),(Data!V400*62.005/14.0067),-9999.9)</f>
        <v>-9999.9</v>
      </c>
      <c r="Y400" s="243" t="str">
        <f>IF(ISTEXT(Data!W400),Data!W400,"")</f>
        <v>M1</v>
      </c>
      <c r="Z400" s="278">
        <f>IF(ISNUMBER(Data!T400),Data!T400,-9999.9)</f>
        <v>-9999.9</v>
      </c>
      <c r="AA400" s="242" t="str">
        <f>IF(ISTEXT(Data!U400),Data!U400,"")</f>
        <v>M1</v>
      </c>
      <c r="AB400" s="277">
        <f>IF(ISNUMBER(Data!AH400),Data!AH400,-9999.9)</f>
        <v>-9999.9</v>
      </c>
      <c r="AC400" s="243" t="str">
        <f>IF(ISTEXT(Data!AI400),Data!AI400,"")</f>
        <v>M1</v>
      </c>
      <c r="AD400" s="278">
        <f>IF(ISNUMBER(Data!AD400),Data!AD400,-9999.9)</f>
        <v>-9999.9</v>
      </c>
      <c r="AE400" s="242" t="str">
        <f>IF(ISTEXT(Data!AE400),Data!AE400,"")</f>
        <v>M1</v>
      </c>
      <c r="AF400" s="277">
        <f>IF(ISNUMBER(Data!AF400),Data!AF400,-9999.9)</f>
        <v>-9999.9</v>
      </c>
      <c r="AG400" s="243" t="str">
        <f>IF(ISTEXT(Data!AG400),Data!AG400,"")</f>
        <v>M1</v>
      </c>
      <c r="AH400" s="278">
        <f>IF(ISNUMBER(Data!Z400),Data!Z400,-9999.9)</f>
        <v>-9999.9</v>
      </c>
      <c r="AI400" s="242" t="str">
        <f>IF(ISTEXT(Data!AA400),Data!AA400,"")</f>
        <v>M1</v>
      </c>
      <c r="AJ400" s="277">
        <v>-9999.9</v>
      </c>
      <c r="AK400" s="261" t="s">
        <v>117</v>
      </c>
      <c r="AL400" s="267" t="str">
        <f>IF(ISTEXT(Data!AJ400),Data!AJ400,"")</f>
        <v/>
      </c>
      <c r="AM400" s="267" t="str">
        <f>IF(ISTEXT(Data!AK400),Data!AK400,"")</f>
        <v/>
      </c>
      <c r="AN400" s="267" t="str">
        <f>IF(ISTEXT(Data!AL400),Data!AL400,"")</f>
        <v/>
      </c>
      <c r="AO400" s="267" t="str">
        <f>IF(ISTEXT(Data!AM400),Data!AM400,"")</f>
        <v/>
      </c>
      <c r="AP400" s="267" t="str">
        <f>IF(ISTEXT(Data!AN400),Data!AN400,"")</f>
        <v/>
      </c>
      <c r="AQ400" s="267" t="str">
        <f>IF(ISTEXT(Data!AO400),Data!AO400,"")</f>
        <v/>
      </c>
    </row>
    <row r="401" spans="1:43" x14ac:dyDescent="0.2">
      <c r="A401" s="120" t="str">
        <f>IF(ISTEXT(Data!A401),Data!A401,"")</f>
        <v/>
      </c>
      <c r="B401" s="250">
        <f>IF(ISREF(Data!B401),Data!B401,"")</f>
        <v>35409</v>
      </c>
      <c r="C401" s="244">
        <v>0.27083333333333298</v>
      </c>
      <c r="D401" s="250">
        <f>IF(ISREF(Data!D401),Data!D401,"")</f>
        <v>35410</v>
      </c>
      <c r="E401" s="244">
        <v>0.27083333333333298</v>
      </c>
      <c r="F401" s="245" t="str">
        <f>IF(ISTEXT(Data!G401),Data!G401,"")</f>
        <v>No Precipitation Occurred</v>
      </c>
      <c r="G401" s="247" t="str">
        <f>IF(ISTEXT(Data!H401),Data!H401,"")</f>
        <v/>
      </c>
      <c r="H401" s="246" t="str">
        <f>IF(ISTEXT(Data!I401),Data!I401,"")</f>
        <v/>
      </c>
      <c r="I401" s="248" t="str">
        <f>IF(ISTEXT(Data!J401),Data!J401,"")</f>
        <v/>
      </c>
      <c r="J401" s="273">
        <f>IF(ISNUMBER(Data!K401),Data!K401,-9999.9)</f>
        <v>-9999.9</v>
      </c>
      <c r="K401" s="242" t="str">
        <f>IF(ISTEXT(Data!L401),Data!L401,"")</f>
        <v>M1</v>
      </c>
      <c r="L401" s="285">
        <f>IF(ISNUMBER(Data!N401),Data!N401,-9999.9)</f>
        <v>-9999.9</v>
      </c>
      <c r="M401" s="243" t="str">
        <f>IF(ISTEXT(Data!O401),Data!O401,"")</f>
        <v>M1</v>
      </c>
      <c r="N401" s="278">
        <f>IF(ISNUMBER(Data!P401),Data!P401,-9999.9)</f>
        <v>-9999.9</v>
      </c>
      <c r="O401" s="242" t="str">
        <f>IF(ISTEXT(Data!Q401),Data!Q401,"")</f>
        <v>M1</v>
      </c>
      <c r="P401" s="277">
        <f>IF(ISNUMBER(Data!R401),Data!R401,-9999.9)</f>
        <v>-9999.9</v>
      </c>
      <c r="Q401" s="243" t="str">
        <f>IF(ISTEXT(Data!S401),Data!S401,"")</f>
        <v>M1</v>
      </c>
      <c r="R401" s="278">
        <v>-9999.9</v>
      </c>
      <c r="S401" s="262" t="s">
        <v>117</v>
      </c>
      <c r="T401" s="277">
        <f>IF((Data!X401&gt;0),Data!X401*96.062/32.064,-9999.9)</f>
        <v>-9999.9</v>
      </c>
      <c r="U401" s="243" t="str">
        <f>IF(ISTEXT(Data!Y401),Data!Y401,"")</f>
        <v>M1</v>
      </c>
      <c r="V401" s="277">
        <f>IF((Data!AB401&gt;T842),Data!AB401*18.039/14.0067,-9999.9)</f>
        <v>-9999.9</v>
      </c>
      <c r="W401" s="242" t="str">
        <f>IF(ISTEXT(Data!AC401),Data!AC401,"")</f>
        <v>M1</v>
      </c>
      <c r="X401" s="277">
        <f>IF((Data!V401&gt;0),(Data!V401*62.005/14.0067),-9999.9)</f>
        <v>-9999.9</v>
      </c>
      <c r="Y401" s="243" t="str">
        <f>IF(ISTEXT(Data!W401),Data!W401,"")</f>
        <v>M1</v>
      </c>
      <c r="Z401" s="278">
        <f>IF(ISNUMBER(Data!T401),Data!T401,-9999.9)</f>
        <v>-9999.9</v>
      </c>
      <c r="AA401" s="242" t="str">
        <f>IF(ISTEXT(Data!U401),Data!U401,"")</f>
        <v>M1</v>
      </c>
      <c r="AB401" s="277">
        <f>IF(ISNUMBER(Data!AH401),Data!AH401,-9999.9)</f>
        <v>-9999.9</v>
      </c>
      <c r="AC401" s="243" t="str">
        <f>IF(ISTEXT(Data!AI401),Data!AI401,"")</f>
        <v>M1</v>
      </c>
      <c r="AD401" s="278">
        <f>IF(ISNUMBER(Data!AD401),Data!AD401,-9999.9)</f>
        <v>-9999.9</v>
      </c>
      <c r="AE401" s="242" t="str">
        <f>IF(ISTEXT(Data!AE401),Data!AE401,"")</f>
        <v>M1</v>
      </c>
      <c r="AF401" s="277">
        <f>IF(ISNUMBER(Data!AF401),Data!AF401,-9999.9)</f>
        <v>-9999.9</v>
      </c>
      <c r="AG401" s="243" t="str">
        <f>IF(ISTEXT(Data!AG401),Data!AG401,"")</f>
        <v>M1</v>
      </c>
      <c r="AH401" s="278">
        <f>IF(ISNUMBER(Data!Z401),Data!Z401,-9999.9)</f>
        <v>-9999.9</v>
      </c>
      <c r="AI401" s="242" t="str">
        <f>IF(ISTEXT(Data!AA401),Data!AA401,"")</f>
        <v>M1</v>
      </c>
      <c r="AJ401" s="277">
        <v>-9999.9</v>
      </c>
      <c r="AK401" s="261" t="s">
        <v>117</v>
      </c>
      <c r="AL401" s="267" t="str">
        <f>IF(ISTEXT(Data!AJ401),Data!AJ401,"")</f>
        <v/>
      </c>
      <c r="AM401" s="267" t="str">
        <f>IF(ISTEXT(Data!AK401),Data!AK401,"")</f>
        <v/>
      </c>
      <c r="AN401" s="267" t="str">
        <f>IF(ISTEXT(Data!AL401),Data!AL401,"")</f>
        <v/>
      </c>
      <c r="AO401" s="267" t="str">
        <f>IF(ISTEXT(Data!AM401),Data!AM401,"")</f>
        <v/>
      </c>
      <c r="AP401" s="267" t="str">
        <f>IF(ISTEXT(Data!AN401),Data!AN401,"")</f>
        <v/>
      </c>
      <c r="AQ401" s="267" t="str">
        <f>IF(ISTEXT(Data!AO401),Data!AO401,"")</f>
        <v/>
      </c>
    </row>
    <row r="402" spans="1:43" x14ac:dyDescent="0.2">
      <c r="A402" s="120" t="str">
        <f>IF(ISTEXT(Data!A402),Data!A402,"")</f>
        <v/>
      </c>
      <c r="B402" s="250">
        <f>IF(ISREF(Data!B402),Data!B402,"")</f>
        <v>35410</v>
      </c>
      <c r="C402" s="244">
        <v>0.27083333333333298</v>
      </c>
      <c r="D402" s="250">
        <f>IF(ISREF(Data!D402),Data!D402,"")</f>
        <v>35411</v>
      </c>
      <c r="E402" s="244">
        <v>0.27083333333333298</v>
      </c>
      <c r="F402" s="245" t="str">
        <f>IF(ISTEXT(Data!G402),Data!G402,"")</f>
        <v>No Precipitation Occurred</v>
      </c>
      <c r="G402" s="247" t="str">
        <f>IF(ISTEXT(Data!H402),Data!H402,"")</f>
        <v/>
      </c>
      <c r="H402" s="246" t="str">
        <f>IF(ISTEXT(Data!I402),Data!I402,"")</f>
        <v/>
      </c>
      <c r="I402" s="248" t="str">
        <f>IF(ISTEXT(Data!J402),Data!J402,"")</f>
        <v/>
      </c>
      <c r="J402" s="273">
        <f>IF(ISNUMBER(Data!K402),Data!K402,-9999.9)</f>
        <v>-9999.9</v>
      </c>
      <c r="K402" s="242" t="str">
        <f>IF(ISTEXT(Data!L402),Data!L402,"")</f>
        <v>M1</v>
      </c>
      <c r="L402" s="285">
        <f>IF(ISNUMBER(Data!N402),Data!N402,-9999.9)</f>
        <v>-9999.9</v>
      </c>
      <c r="M402" s="243" t="str">
        <f>IF(ISTEXT(Data!O402),Data!O402,"")</f>
        <v>M1</v>
      </c>
      <c r="N402" s="278">
        <f>IF(ISNUMBER(Data!P402),Data!P402,-9999.9)</f>
        <v>-9999.9</v>
      </c>
      <c r="O402" s="242" t="str">
        <f>IF(ISTEXT(Data!Q402),Data!Q402,"")</f>
        <v>M1</v>
      </c>
      <c r="P402" s="277">
        <f>IF(ISNUMBER(Data!R402),Data!R402,-9999.9)</f>
        <v>-9999.9</v>
      </c>
      <c r="Q402" s="243" t="str">
        <f>IF(ISTEXT(Data!S402),Data!S402,"")</f>
        <v>M1</v>
      </c>
      <c r="R402" s="278">
        <v>-9999.9</v>
      </c>
      <c r="S402" s="262" t="s">
        <v>117</v>
      </c>
      <c r="T402" s="277">
        <f>IF((Data!X402&gt;0),Data!X402*96.062/32.064,-9999.9)</f>
        <v>-9999.9</v>
      </c>
      <c r="U402" s="243" t="str">
        <f>IF(ISTEXT(Data!Y402),Data!Y402,"")</f>
        <v>M1</v>
      </c>
      <c r="V402" s="277">
        <f>IF((Data!AB402&gt;T843),Data!AB402*18.039/14.0067,-9999.9)</f>
        <v>-9999.9</v>
      </c>
      <c r="W402" s="242" t="str">
        <f>IF(ISTEXT(Data!AC402),Data!AC402,"")</f>
        <v>M1</v>
      </c>
      <c r="X402" s="277">
        <f>IF((Data!V402&gt;0),(Data!V402*62.005/14.0067),-9999.9)</f>
        <v>-9999.9</v>
      </c>
      <c r="Y402" s="243" t="str">
        <f>IF(ISTEXT(Data!W402),Data!W402,"")</f>
        <v>M1</v>
      </c>
      <c r="Z402" s="278">
        <f>IF(ISNUMBER(Data!T402),Data!T402,-9999.9)</f>
        <v>-9999.9</v>
      </c>
      <c r="AA402" s="242" t="str">
        <f>IF(ISTEXT(Data!U402),Data!U402,"")</f>
        <v>M1</v>
      </c>
      <c r="AB402" s="277">
        <f>IF(ISNUMBER(Data!AH402),Data!AH402,-9999.9)</f>
        <v>-9999.9</v>
      </c>
      <c r="AC402" s="243" t="str">
        <f>IF(ISTEXT(Data!AI402),Data!AI402,"")</f>
        <v>M1</v>
      </c>
      <c r="AD402" s="278">
        <f>IF(ISNUMBER(Data!AD402),Data!AD402,-9999.9)</f>
        <v>-9999.9</v>
      </c>
      <c r="AE402" s="242" t="str">
        <f>IF(ISTEXT(Data!AE402),Data!AE402,"")</f>
        <v>M1</v>
      </c>
      <c r="AF402" s="277">
        <f>IF(ISNUMBER(Data!AF402),Data!AF402,-9999.9)</f>
        <v>-9999.9</v>
      </c>
      <c r="AG402" s="243" t="str">
        <f>IF(ISTEXT(Data!AG402),Data!AG402,"")</f>
        <v>M1</v>
      </c>
      <c r="AH402" s="278">
        <f>IF(ISNUMBER(Data!Z402),Data!Z402,-9999.9)</f>
        <v>-9999.9</v>
      </c>
      <c r="AI402" s="242" t="str">
        <f>IF(ISTEXT(Data!AA402),Data!AA402,"")</f>
        <v>M1</v>
      </c>
      <c r="AJ402" s="277">
        <v>-9999.9</v>
      </c>
      <c r="AK402" s="261" t="s">
        <v>117</v>
      </c>
      <c r="AL402" s="267" t="str">
        <f>IF(ISTEXT(Data!AJ402),Data!AJ402,"")</f>
        <v/>
      </c>
      <c r="AM402" s="267" t="str">
        <f>IF(ISTEXT(Data!AK402),Data!AK402,"")</f>
        <v/>
      </c>
      <c r="AN402" s="267" t="str">
        <f>IF(ISTEXT(Data!AL402),Data!AL402,"")</f>
        <v/>
      </c>
      <c r="AO402" s="267" t="str">
        <f>IF(ISTEXT(Data!AM402),Data!AM402,"")</f>
        <v/>
      </c>
      <c r="AP402" s="267" t="str">
        <f>IF(ISTEXT(Data!AN402),Data!AN402,"")</f>
        <v/>
      </c>
      <c r="AQ402" s="267" t="str">
        <f>IF(ISTEXT(Data!AO402),Data!AO402,"")</f>
        <v/>
      </c>
    </row>
    <row r="403" spans="1:43" x14ac:dyDescent="0.2">
      <c r="A403" s="120" t="str">
        <f>IF(ISTEXT(Data!A403),Data!A403,"")</f>
        <v/>
      </c>
      <c r="B403" s="250">
        <f>IF(ISREF(Data!B403),Data!B403,"")</f>
        <v>35411</v>
      </c>
      <c r="C403" s="244">
        <v>0.27083333333333298</v>
      </c>
      <c r="D403" s="250">
        <f>IF(ISREF(Data!D403),Data!D403,"")</f>
        <v>35412</v>
      </c>
      <c r="E403" s="244">
        <v>0.27083333333333298</v>
      </c>
      <c r="F403" s="245" t="str">
        <f>IF(ISTEXT(Data!G403),Data!G403,"")</f>
        <v>Rain</v>
      </c>
      <c r="G403" s="247" t="str">
        <f>IF(ISTEXT(Data!H403),Data!H403,"")</f>
        <v/>
      </c>
      <c r="H403" s="246" t="str">
        <f>IF(ISTEXT(Data!I403),Data!I403,"")</f>
        <v>Insufficient Quantity</v>
      </c>
      <c r="I403" s="248" t="str">
        <f>IF(ISTEXT(Data!J403),Data!J403,"")</f>
        <v/>
      </c>
      <c r="J403" s="273">
        <f>IF(ISNUMBER(Data!K403),Data!K403,-9999.9)</f>
        <v>0.2</v>
      </c>
      <c r="K403" s="242" t="str">
        <f>IF(ISTEXT(Data!L403),Data!L403,"")</f>
        <v>V0</v>
      </c>
      <c r="L403" s="285">
        <f>IF(ISNUMBER(Data!N403),Data!N403,-9999.9)</f>
        <v>-9999.9</v>
      </c>
      <c r="M403" s="243" t="str">
        <f>IF(ISTEXT(Data!O403),Data!O403,"")</f>
        <v>M1</v>
      </c>
      <c r="N403" s="278">
        <f>IF(ISNUMBER(Data!P403),Data!P403,-9999.9)</f>
        <v>-9999.9</v>
      </c>
      <c r="O403" s="242" t="str">
        <f>IF(ISTEXT(Data!Q403),Data!Q403,"")</f>
        <v>M1</v>
      </c>
      <c r="P403" s="277">
        <f>IF(ISNUMBER(Data!R403),Data!R403,-9999.9)</f>
        <v>-9999.9</v>
      </c>
      <c r="Q403" s="243" t="str">
        <f>IF(ISTEXT(Data!S403),Data!S403,"")</f>
        <v>M1</v>
      </c>
      <c r="R403" s="278">
        <v>-9999.9</v>
      </c>
      <c r="S403" s="262" t="s">
        <v>117</v>
      </c>
      <c r="T403" s="277">
        <f>IF((Data!X403&gt;0),Data!X403*96.062/32.064,-9999.9)</f>
        <v>-9999.9</v>
      </c>
      <c r="U403" s="243" t="str">
        <f>IF(ISTEXT(Data!Y403),Data!Y403,"")</f>
        <v>M1</v>
      </c>
      <c r="V403" s="277">
        <f>IF((Data!AB403&gt;T844),Data!AB403*18.039/14.0067,-9999.9)</f>
        <v>-9999.9</v>
      </c>
      <c r="W403" s="242" t="str">
        <f>IF(ISTEXT(Data!AC403),Data!AC403,"")</f>
        <v>M1</v>
      </c>
      <c r="X403" s="277">
        <f>IF((Data!V403&gt;0),(Data!V403*62.005/14.0067),-9999.9)</f>
        <v>-9999.9</v>
      </c>
      <c r="Y403" s="243" t="str">
        <f>IF(ISTEXT(Data!W403),Data!W403,"")</f>
        <v>M1</v>
      </c>
      <c r="Z403" s="278">
        <f>IF(ISNUMBER(Data!T403),Data!T403,-9999.9)</f>
        <v>-9999.9</v>
      </c>
      <c r="AA403" s="242" t="str">
        <f>IF(ISTEXT(Data!U403),Data!U403,"")</f>
        <v>M1</v>
      </c>
      <c r="AB403" s="277">
        <f>IF(ISNUMBER(Data!AH403),Data!AH403,-9999.9)</f>
        <v>-9999.9</v>
      </c>
      <c r="AC403" s="243" t="str">
        <f>IF(ISTEXT(Data!AI403),Data!AI403,"")</f>
        <v>M1</v>
      </c>
      <c r="AD403" s="278">
        <f>IF(ISNUMBER(Data!AD403),Data!AD403,-9999.9)</f>
        <v>-9999.9</v>
      </c>
      <c r="AE403" s="242" t="str">
        <f>IF(ISTEXT(Data!AE403),Data!AE403,"")</f>
        <v>M1</v>
      </c>
      <c r="AF403" s="277">
        <f>IF(ISNUMBER(Data!AF403),Data!AF403,-9999.9)</f>
        <v>-9999.9</v>
      </c>
      <c r="AG403" s="243" t="str">
        <f>IF(ISTEXT(Data!AG403),Data!AG403,"")</f>
        <v>M1</v>
      </c>
      <c r="AH403" s="278">
        <f>IF(ISNUMBER(Data!Z403),Data!Z403,-9999.9)</f>
        <v>-9999.9</v>
      </c>
      <c r="AI403" s="242" t="str">
        <f>IF(ISTEXT(Data!AA403),Data!AA403,"")</f>
        <v>M1</v>
      </c>
      <c r="AJ403" s="277">
        <v>-9999.9</v>
      </c>
      <c r="AK403" s="261" t="s">
        <v>117</v>
      </c>
      <c r="AL403" s="267" t="str">
        <f>IF(ISTEXT(Data!AJ403),Data!AJ403,"")</f>
        <v/>
      </c>
      <c r="AM403" s="267" t="str">
        <f>IF(ISTEXT(Data!AK403),Data!AK403,"")</f>
        <v/>
      </c>
      <c r="AN403" s="267" t="str">
        <f>IF(ISTEXT(Data!AL403),Data!AL403,"")</f>
        <v/>
      </c>
      <c r="AO403" s="267" t="str">
        <f>IF(ISTEXT(Data!AM403),Data!AM403,"")</f>
        <v/>
      </c>
      <c r="AP403" s="267" t="str">
        <f>IF(ISTEXT(Data!AN403),Data!AN403,"")</f>
        <v/>
      </c>
      <c r="AQ403" s="267" t="str">
        <f>IF(ISTEXT(Data!AO403),Data!AO403,"")</f>
        <v/>
      </c>
    </row>
    <row r="404" spans="1:43" x14ac:dyDescent="0.2">
      <c r="A404" s="120" t="str">
        <f>IF(ISTEXT(Data!A404),Data!A404,"")</f>
        <v>DEU96147</v>
      </c>
      <c r="B404" s="250">
        <f>IF(ISREF(Data!B404),Data!B404,"")</f>
        <v>35412</v>
      </c>
      <c r="C404" s="244">
        <v>0.27083333333333298</v>
      </c>
      <c r="D404" s="250">
        <f>IF(ISREF(Data!D404),Data!D404,"")</f>
        <v>35413</v>
      </c>
      <c r="E404" s="244">
        <v>0.27083333333333298</v>
      </c>
      <c r="F404" s="245" t="str">
        <f>IF(ISTEXT(Data!G404),Data!G404,"")</f>
        <v>Mixed</v>
      </c>
      <c r="G404" s="247" t="str">
        <f>IF(ISTEXT(Data!H404),Data!H404,"")</f>
        <v>Clean and Clear</v>
      </c>
      <c r="H404" s="246" t="str">
        <f>IF(ISTEXT(Data!I404),Data!I404,"")</f>
        <v/>
      </c>
      <c r="I404" s="248" t="str">
        <f>IF(ISTEXT(Data!J404),Data!J404,"")</f>
        <v/>
      </c>
      <c r="J404" s="273">
        <f>IF(ISNUMBER(Data!K404),Data!K404,-9999.9)</f>
        <v>6.9</v>
      </c>
      <c r="K404" s="242" t="str">
        <f>IF(ISTEXT(Data!L404),Data!L404,"")</f>
        <v>V0</v>
      </c>
      <c r="L404" s="285">
        <f>IF(ISNUMBER(Data!N404),Data!N404,-9999.9)</f>
        <v>5.3037999999999998</v>
      </c>
      <c r="M404" s="243" t="str">
        <f>IF(ISTEXT(Data!O404),Data!O404,"")</f>
        <v>V0</v>
      </c>
      <c r="N404" s="278">
        <f>IF(ISNUMBER(Data!P404),Data!P404,-9999.9)</f>
        <v>4.8499999999999996</v>
      </c>
      <c r="O404" s="242" t="str">
        <f>IF(ISTEXT(Data!Q404),Data!Q404,"")</f>
        <v>V0</v>
      </c>
      <c r="P404" s="277">
        <f>IF(ISNUMBER(Data!R404),Data!R404,-9999.9)</f>
        <v>9.3000000000000007</v>
      </c>
      <c r="Q404" s="243" t="str">
        <f>IF(ISTEXT(Data!S404),Data!S404,"")</f>
        <v>V0</v>
      </c>
      <c r="R404" s="278">
        <v>-9999.9</v>
      </c>
      <c r="S404" s="262" t="s">
        <v>117</v>
      </c>
      <c r="T404" s="277">
        <f>IF((Data!X404&gt;0),Data!X404*96.062/32.064,-9999.9)</f>
        <v>0.54100000000000004</v>
      </c>
      <c r="U404" s="243" t="str">
        <f>IF(ISTEXT(Data!Y404),Data!Y404,"")</f>
        <v>V0</v>
      </c>
      <c r="V404" s="277">
        <f>IF((Data!AB404&gt;T845),Data!AB404*18.039/14.0067,-9999.9)</f>
        <v>0.16100000000000003</v>
      </c>
      <c r="W404" s="242" t="str">
        <f>IF(ISTEXT(Data!AC404),Data!AC404,"")</f>
        <v>V0</v>
      </c>
      <c r="X404" s="277">
        <f>IF((Data!V404&gt;0),(Data!V404*62.005/14.0067),-9999.9)</f>
        <v>1.19</v>
      </c>
      <c r="Y404" s="243" t="str">
        <f>IF(ISTEXT(Data!W404),Data!W404,"")</f>
        <v>V0</v>
      </c>
      <c r="Z404" s="278">
        <f>IF(ISNUMBER(Data!T404),Data!T404,-9999.9)</f>
        <v>0.109</v>
      </c>
      <c r="AA404" s="242" t="str">
        <f>IF(ISTEXT(Data!U404),Data!U404,"")</f>
        <v>V0</v>
      </c>
      <c r="AB404" s="277">
        <f>IF(ISNUMBER(Data!AH404),Data!AH404,-9999.9)</f>
        <v>0.1</v>
      </c>
      <c r="AC404" s="243" t="str">
        <f>IF(ISTEXT(Data!AI404),Data!AI404,"")</f>
        <v>V0</v>
      </c>
      <c r="AD404" s="278">
        <f>IF(ISNUMBER(Data!AD404),Data!AD404,-9999.9)</f>
        <v>3.5000000000000003E-2</v>
      </c>
      <c r="AE404" s="242" t="str">
        <f>IF(ISTEXT(Data!AE404),Data!AE404,"")</f>
        <v>V0</v>
      </c>
      <c r="AF404" s="277">
        <f>IF(ISNUMBER(Data!AF404),Data!AF404,-9999.9)</f>
        <v>3.3000000000000002E-2</v>
      </c>
      <c r="AG404" s="243" t="str">
        <f>IF(ISTEXT(Data!AG404),Data!AG404,"")</f>
        <v>V0</v>
      </c>
      <c r="AH404" s="278">
        <f>IF(ISNUMBER(Data!Z404),Data!Z404,-9999.9)</f>
        <v>0.14899999999999999</v>
      </c>
      <c r="AI404" s="242" t="str">
        <f>IF(ISTEXT(Data!AA404),Data!AA404,"")</f>
        <v>V0</v>
      </c>
      <c r="AJ404" s="277">
        <v>-9999.9</v>
      </c>
      <c r="AK404" s="261" t="s">
        <v>117</v>
      </c>
      <c r="AL404" s="267" t="str">
        <f>IF(ISTEXT(Data!AJ404),Data!AJ404,"")</f>
        <v/>
      </c>
      <c r="AM404" s="267" t="str">
        <f>IF(ISTEXT(Data!AK404),Data!AK404,"")</f>
        <v/>
      </c>
      <c r="AN404" s="267" t="str">
        <f>IF(ISTEXT(Data!AL404),Data!AL404,"")</f>
        <v/>
      </c>
      <c r="AO404" s="267" t="str">
        <f>IF(ISTEXT(Data!AM404),Data!AM404,"")</f>
        <v/>
      </c>
      <c r="AP404" s="267" t="str">
        <f>IF(ISTEXT(Data!AN404),Data!AN404,"")</f>
        <v/>
      </c>
      <c r="AQ404" s="267" t="str">
        <f>IF(ISTEXT(Data!AO404),Data!AO404,"")</f>
        <v/>
      </c>
    </row>
    <row r="405" spans="1:43" x14ac:dyDescent="0.2">
      <c r="A405" s="120" t="str">
        <f>IF(ISTEXT(Data!A405),Data!A405,"")</f>
        <v>DEU96148</v>
      </c>
      <c r="B405" s="250">
        <f>IF(ISREF(Data!B405),Data!B405,"")</f>
        <v>35413</v>
      </c>
      <c r="C405" s="244">
        <v>0.27083333333333298</v>
      </c>
      <c r="D405" s="250">
        <f>IF(ISREF(Data!D405),Data!D405,"")</f>
        <v>35414</v>
      </c>
      <c r="E405" s="244">
        <v>0.27083333333333298</v>
      </c>
      <c r="F405" s="245" t="str">
        <f>IF(ISTEXT(Data!G405),Data!G405,"")</f>
        <v>Mixed</v>
      </c>
      <c r="G405" s="247" t="str">
        <f>IF(ISTEXT(Data!H405),Data!H405,"")</f>
        <v>Clean and Clear</v>
      </c>
      <c r="H405" s="246" t="str">
        <f>IF(ISTEXT(Data!I405),Data!I405,"")</f>
        <v/>
      </c>
      <c r="I405" s="248" t="str">
        <f>IF(ISTEXT(Data!J405),Data!J405,"")</f>
        <v/>
      </c>
      <c r="J405" s="273">
        <f>IF(ISNUMBER(Data!K405),Data!K405,-9999.9)</f>
        <v>1.8</v>
      </c>
      <c r="K405" s="242" t="str">
        <f>IF(ISTEXT(Data!L405),Data!L405,"")</f>
        <v>V0</v>
      </c>
      <c r="L405" s="285">
        <f>IF(ISNUMBER(Data!N405),Data!N405,-9999.9)</f>
        <v>1.2259</v>
      </c>
      <c r="M405" s="243" t="str">
        <f>IF(ISTEXT(Data!O405),Data!O405,"")</f>
        <v>V0</v>
      </c>
      <c r="N405" s="278">
        <f>IF(ISNUMBER(Data!P405),Data!P405,-9999.9)</f>
        <v>4.38</v>
      </c>
      <c r="O405" s="242" t="str">
        <f>IF(ISTEXT(Data!Q405),Data!Q405,"")</f>
        <v>V0</v>
      </c>
      <c r="P405" s="277">
        <f>IF(ISNUMBER(Data!R405),Data!R405,-9999.9)</f>
        <v>26</v>
      </c>
      <c r="Q405" s="243" t="str">
        <f>IF(ISTEXT(Data!S405),Data!S405,"")</f>
        <v>V0</v>
      </c>
      <c r="R405" s="278">
        <v>-9999.9</v>
      </c>
      <c r="S405" s="262" t="s">
        <v>117</v>
      </c>
      <c r="T405" s="277">
        <f>IF((Data!X405&gt;0),Data!X405*96.062/32.064,-9999.9)</f>
        <v>2.0030000000000001</v>
      </c>
      <c r="U405" s="243" t="str">
        <f>IF(ISTEXT(Data!Y405),Data!Y405,"")</f>
        <v>V0</v>
      </c>
      <c r="V405" s="277">
        <f>IF((Data!AB405&gt;T846),Data!AB405*18.039/14.0067,-9999.9)</f>
        <v>0.85</v>
      </c>
      <c r="W405" s="242" t="str">
        <f>IF(ISTEXT(Data!AC405),Data!AC405,"")</f>
        <v>V0</v>
      </c>
      <c r="X405" s="277">
        <f>IF((Data!V405&gt;0),(Data!V405*62.005/14.0067),-9999.9)</f>
        <v>3.0350000000000001</v>
      </c>
      <c r="Y405" s="243" t="str">
        <f>IF(ISTEXT(Data!W405),Data!W405,"")</f>
        <v>V0</v>
      </c>
      <c r="Z405" s="278">
        <f>IF(ISNUMBER(Data!T405),Data!T405,-9999.9)</f>
        <v>5.7000000000000002E-2</v>
      </c>
      <c r="AA405" s="242" t="str">
        <f>IF(ISTEXT(Data!U405),Data!U405,"")</f>
        <v>V0</v>
      </c>
      <c r="AB405" s="277">
        <f>IF(ISNUMBER(Data!AH405),Data!AH405,-9999.9)</f>
        <v>8.6999999999999994E-2</v>
      </c>
      <c r="AC405" s="243" t="str">
        <f>IF(ISTEXT(Data!AI405),Data!AI405,"")</f>
        <v>V0</v>
      </c>
      <c r="AD405" s="278">
        <f>IF(ISNUMBER(Data!AD405),Data!AD405,-9999.9)</f>
        <v>0.05</v>
      </c>
      <c r="AE405" s="242" t="str">
        <f>IF(ISTEXT(Data!AE405),Data!AE405,"")</f>
        <v>V0</v>
      </c>
      <c r="AF405" s="277">
        <f>IF(ISNUMBER(Data!AF405),Data!AF405,-9999.9)</f>
        <v>2.1000000000000001E-2</v>
      </c>
      <c r="AG405" s="243" t="str">
        <f>IF(ISTEXT(Data!AG405),Data!AG405,"")</f>
        <v>V0</v>
      </c>
      <c r="AH405" s="278">
        <f>IF(ISNUMBER(Data!Z405),Data!Z405,-9999.9)</f>
        <v>2.7E-2</v>
      </c>
      <c r="AI405" s="242" t="str">
        <f>IF(ISTEXT(Data!AA405),Data!AA405,"")</f>
        <v>V0</v>
      </c>
      <c r="AJ405" s="277">
        <v>-9999.9</v>
      </c>
      <c r="AK405" s="261" t="s">
        <v>117</v>
      </c>
      <c r="AL405" s="267" t="str">
        <f>IF(ISTEXT(Data!AJ405),Data!AJ405,"")</f>
        <v/>
      </c>
      <c r="AM405" s="267" t="str">
        <f>IF(ISTEXT(Data!AK405),Data!AK405,"")</f>
        <v/>
      </c>
      <c r="AN405" s="267" t="str">
        <f>IF(ISTEXT(Data!AL405),Data!AL405,"")</f>
        <v/>
      </c>
      <c r="AO405" s="267" t="str">
        <f>IF(ISTEXT(Data!AM405),Data!AM405,"")</f>
        <v/>
      </c>
      <c r="AP405" s="267" t="str">
        <f>IF(ISTEXT(Data!AN405),Data!AN405,"")</f>
        <v/>
      </c>
      <c r="AQ405" s="267" t="str">
        <f>IF(ISTEXT(Data!AO405),Data!AO405,"")</f>
        <v/>
      </c>
    </row>
    <row r="406" spans="1:43" x14ac:dyDescent="0.2">
      <c r="A406" s="120" t="str">
        <f>IF(ISTEXT(Data!A406),Data!A406,"")</f>
        <v/>
      </c>
      <c r="B406" s="250">
        <f>IF(ISREF(Data!B406),Data!B406,"")</f>
        <v>35414</v>
      </c>
      <c r="C406" s="244">
        <v>0.27083333333333298</v>
      </c>
      <c r="D406" s="250">
        <f>IF(ISREF(Data!D406),Data!D406,"")</f>
        <v>35415</v>
      </c>
      <c r="E406" s="244">
        <v>0.27083333333333298</v>
      </c>
      <c r="F406" s="245" t="str">
        <f>IF(ISTEXT(Data!G406),Data!G406,"")</f>
        <v>No Precipitation Occurred</v>
      </c>
      <c r="G406" s="247" t="str">
        <f>IF(ISTEXT(Data!H406),Data!H406,"")</f>
        <v/>
      </c>
      <c r="H406" s="246" t="str">
        <f>IF(ISTEXT(Data!I406),Data!I406,"")</f>
        <v/>
      </c>
      <c r="I406" s="248" t="str">
        <f>IF(ISTEXT(Data!J406),Data!J406,"")</f>
        <v/>
      </c>
      <c r="J406" s="273">
        <f>IF(ISNUMBER(Data!K406),Data!K406,-9999.9)</f>
        <v>-9999.9</v>
      </c>
      <c r="K406" s="242" t="str">
        <f>IF(ISTEXT(Data!L406),Data!L406,"")</f>
        <v>M1</v>
      </c>
      <c r="L406" s="285">
        <f>IF(ISNUMBER(Data!N406),Data!N406,-9999.9)</f>
        <v>-9999.9</v>
      </c>
      <c r="M406" s="243" t="str">
        <f>IF(ISTEXT(Data!O406),Data!O406,"")</f>
        <v>M1</v>
      </c>
      <c r="N406" s="278">
        <f>IF(ISNUMBER(Data!P406),Data!P406,-9999.9)</f>
        <v>-9999.9</v>
      </c>
      <c r="O406" s="242" t="str">
        <f>IF(ISTEXT(Data!Q406),Data!Q406,"")</f>
        <v>M1</v>
      </c>
      <c r="P406" s="277">
        <f>IF(ISNUMBER(Data!R406),Data!R406,-9999.9)</f>
        <v>-9999.9</v>
      </c>
      <c r="Q406" s="243" t="str">
        <f>IF(ISTEXT(Data!S406),Data!S406,"")</f>
        <v>M1</v>
      </c>
      <c r="R406" s="278">
        <v>-9999.9</v>
      </c>
      <c r="S406" s="262" t="s">
        <v>117</v>
      </c>
      <c r="T406" s="277">
        <f>IF((Data!X406&gt;0),Data!X406*96.062/32.064,-9999.9)</f>
        <v>-9999.9</v>
      </c>
      <c r="U406" s="243" t="str">
        <f>IF(ISTEXT(Data!Y406),Data!Y406,"")</f>
        <v>M1</v>
      </c>
      <c r="V406" s="277">
        <f>IF((Data!AB406&gt;T847),Data!AB406*18.039/14.0067,-9999.9)</f>
        <v>-9999.9</v>
      </c>
      <c r="W406" s="242" t="str">
        <f>IF(ISTEXT(Data!AC406),Data!AC406,"")</f>
        <v>M1</v>
      </c>
      <c r="X406" s="277">
        <f>IF((Data!V406&gt;0),(Data!V406*62.005/14.0067),-9999.9)</f>
        <v>-9999.9</v>
      </c>
      <c r="Y406" s="243" t="str">
        <f>IF(ISTEXT(Data!W406),Data!W406,"")</f>
        <v>M1</v>
      </c>
      <c r="Z406" s="278">
        <f>IF(ISNUMBER(Data!T406),Data!T406,-9999.9)</f>
        <v>-9999.9</v>
      </c>
      <c r="AA406" s="242" t="str">
        <f>IF(ISTEXT(Data!U406),Data!U406,"")</f>
        <v>M1</v>
      </c>
      <c r="AB406" s="277">
        <f>IF(ISNUMBER(Data!AH406),Data!AH406,-9999.9)</f>
        <v>-9999.9</v>
      </c>
      <c r="AC406" s="243" t="str">
        <f>IF(ISTEXT(Data!AI406),Data!AI406,"")</f>
        <v>M1</v>
      </c>
      <c r="AD406" s="278">
        <f>IF(ISNUMBER(Data!AD406),Data!AD406,-9999.9)</f>
        <v>-9999.9</v>
      </c>
      <c r="AE406" s="242" t="str">
        <f>IF(ISTEXT(Data!AE406),Data!AE406,"")</f>
        <v>M1</v>
      </c>
      <c r="AF406" s="277">
        <f>IF(ISNUMBER(Data!AF406),Data!AF406,-9999.9)</f>
        <v>-9999.9</v>
      </c>
      <c r="AG406" s="243" t="str">
        <f>IF(ISTEXT(Data!AG406),Data!AG406,"")</f>
        <v>M1</v>
      </c>
      <c r="AH406" s="278">
        <f>IF(ISNUMBER(Data!Z406),Data!Z406,-9999.9)</f>
        <v>-9999.9</v>
      </c>
      <c r="AI406" s="242" t="str">
        <f>IF(ISTEXT(Data!AA406),Data!AA406,"")</f>
        <v>M1</v>
      </c>
      <c r="AJ406" s="277">
        <v>-9999.9</v>
      </c>
      <c r="AK406" s="261" t="s">
        <v>117</v>
      </c>
      <c r="AL406" s="267" t="str">
        <f>IF(ISTEXT(Data!AJ406),Data!AJ406,"")</f>
        <v/>
      </c>
      <c r="AM406" s="267" t="str">
        <f>IF(ISTEXT(Data!AK406),Data!AK406,"")</f>
        <v/>
      </c>
      <c r="AN406" s="267" t="str">
        <f>IF(ISTEXT(Data!AL406),Data!AL406,"")</f>
        <v/>
      </c>
      <c r="AO406" s="267" t="str">
        <f>IF(ISTEXT(Data!AM406),Data!AM406,"")</f>
        <v/>
      </c>
      <c r="AP406" s="267" t="str">
        <f>IF(ISTEXT(Data!AN406),Data!AN406,"")</f>
        <v/>
      </c>
      <c r="AQ406" s="267" t="str">
        <f>IF(ISTEXT(Data!AO406),Data!AO406,"")</f>
        <v/>
      </c>
    </row>
    <row r="407" spans="1:43" x14ac:dyDescent="0.2">
      <c r="A407" s="120" t="str">
        <f>IF(ISTEXT(Data!A407),Data!A407,"")</f>
        <v/>
      </c>
      <c r="B407" s="250">
        <f>IF(ISREF(Data!B407),Data!B407,"")</f>
        <v>35415</v>
      </c>
      <c r="C407" s="244">
        <v>0.27083333333333298</v>
      </c>
      <c r="D407" s="250">
        <f>IF(ISREF(Data!D407),Data!D407,"")</f>
        <v>35416</v>
      </c>
      <c r="E407" s="244">
        <v>0.27083333333333298</v>
      </c>
      <c r="F407" s="245" t="str">
        <f>IF(ISTEXT(Data!G407),Data!G407,"")</f>
        <v>No Precipitation Occurred</v>
      </c>
      <c r="G407" s="247" t="str">
        <f>IF(ISTEXT(Data!H407),Data!H407,"")</f>
        <v/>
      </c>
      <c r="H407" s="246" t="str">
        <f>IF(ISTEXT(Data!I407),Data!I407,"")</f>
        <v/>
      </c>
      <c r="I407" s="248" t="str">
        <f>IF(ISTEXT(Data!J407),Data!J407,"")</f>
        <v/>
      </c>
      <c r="J407" s="273">
        <f>IF(ISNUMBER(Data!K407),Data!K407,-9999.9)</f>
        <v>-9999.9</v>
      </c>
      <c r="K407" s="242" t="str">
        <f>IF(ISTEXT(Data!L407),Data!L407,"")</f>
        <v>M1</v>
      </c>
      <c r="L407" s="285">
        <f>IF(ISNUMBER(Data!N407),Data!N407,-9999.9)</f>
        <v>-9999.9</v>
      </c>
      <c r="M407" s="243" t="str">
        <f>IF(ISTEXT(Data!O407),Data!O407,"")</f>
        <v>M1</v>
      </c>
      <c r="N407" s="278">
        <f>IF(ISNUMBER(Data!P407),Data!P407,-9999.9)</f>
        <v>-9999.9</v>
      </c>
      <c r="O407" s="242" t="str">
        <f>IF(ISTEXT(Data!Q407),Data!Q407,"")</f>
        <v>M1</v>
      </c>
      <c r="P407" s="277">
        <f>IF(ISNUMBER(Data!R407),Data!R407,-9999.9)</f>
        <v>-9999.9</v>
      </c>
      <c r="Q407" s="243" t="str">
        <f>IF(ISTEXT(Data!S407),Data!S407,"")</f>
        <v>M1</v>
      </c>
      <c r="R407" s="278">
        <v>-9999.9</v>
      </c>
      <c r="S407" s="262" t="s">
        <v>117</v>
      </c>
      <c r="T407" s="277">
        <f>IF((Data!X407&gt;0),Data!X407*96.062/32.064,-9999.9)</f>
        <v>-9999.9</v>
      </c>
      <c r="U407" s="243" t="str">
        <f>IF(ISTEXT(Data!Y407),Data!Y407,"")</f>
        <v>M1</v>
      </c>
      <c r="V407" s="277">
        <f>IF((Data!AB407&gt;T848),Data!AB407*18.039/14.0067,-9999.9)</f>
        <v>-9999.9</v>
      </c>
      <c r="W407" s="242" t="str">
        <f>IF(ISTEXT(Data!AC407),Data!AC407,"")</f>
        <v>M1</v>
      </c>
      <c r="X407" s="277">
        <f>IF((Data!V407&gt;0),(Data!V407*62.005/14.0067),-9999.9)</f>
        <v>-9999.9</v>
      </c>
      <c r="Y407" s="243" t="str">
        <f>IF(ISTEXT(Data!W407),Data!W407,"")</f>
        <v>M1</v>
      </c>
      <c r="Z407" s="278">
        <f>IF(ISNUMBER(Data!T407),Data!T407,-9999.9)</f>
        <v>-9999.9</v>
      </c>
      <c r="AA407" s="242" t="str">
        <f>IF(ISTEXT(Data!U407),Data!U407,"")</f>
        <v>M1</v>
      </c>
      <c r="AB407" s="277">
        <f>IF(ISNUMBER(Data!AH407),Data!AH407,-9999.9)</f>
        <v>-9999.9</v>
      </c>
      <c r="AC407" s="243" t="str">
        <f>IF(ISTEXT(Data!AI407),Data!AI407,"")</f>
        <v>M1</v>
      </c>
      <c r="AD407" s="278">
        <f>IF(ISNUMBER(Data!AD407),Data!AD407,-9999.9)</f>
        <v>-9999.9</v>
      </c>
      <c r="AE407" s="242" t="str">
        <f>IF(ISTEXT(Data!AE407),Data!AE407,"")</f>
        <v>M1</v>
      </c>
      <c r="AF407" s="277">
        <f>IF(ISNUMBER(Data!AF407),Data!AF407,-9999.9)</f>
        <v>-9999.9</v>
      </c>
      <c r="AG407" s="243" t="str">
        <f>IF(ISTEXT(Data!AG407),Data!AG407,"")</f>
        <v>M1</v>
      </c>
      <c r="AH407" s="278">
        <f>IF(ISNUMBER(Data!Z407),Data!Z407,-9999.9)</f>
        <v>-9999.9</v>
      </c>
      <c r="AI407" s="242" t="str">
        <f>IF(ISTEXT(Data!AA407),Data!AA407,"")</f>
        <v>M1</v>
      </c>
      <c r="AJ407" s="277">
        <v>-9999.9</v>
      </c>
      <c r="AK407" s="261" t="s">
        <v>117</v>
      </c>
      <c r="AL407" s="267" t="str">
        <f>IF(ISTEXT(Data!AJ407),Data!AJ407,"")</f>
        <v/>
      </c>
      <c r="AM407" s="267" t="str">
        <f>IF(ISTEXT(Data!AK407),Data!AK407,"")</f>
        <v/>
      </c>
      <c r="AN407" s="267" t="str">
        <f>IF(ISTEXT(Data!AL407),Data!AL407,"")</f>
        <v/>
      </c>
      <c r="AO407" s="267" t="str">
        <f>IF(ISTEXT(Data!AM407),Data!AM407,"")</f>
        <v/>
      </c>
      <c r="AP407" s="267" t="str">
        <f>IF(ISTEXT(Data!AN407),Data!AN407,"")</f>
        <v/>
      </c>
      <c r="AQ407" s="267" t="str">
        <f>IF(ISTEXT(Data!AO407),Data!AO407,"")</f>
        <v/>
      </c>
    </row>
    <row r="408" spans="1:43" x14ac:dyDescent="0.2">
      <c r="A408" s="120" t="str">
        <f>IF(ISTEXT(Data!A408),Data!A408,"")</f>
        <v>DEU96149</v>
      </c>
      <c r="B408" s="250">
        <f>IF(ISREF(Data!B408),Data!B408,"")</f>
        <v>35416</v>
      </c>
      <c r="C408" s="244">
        <v>0.27083333333333298</v>
      </c>
      <c r="D408" s="250">
        <f>IF(ISREF(Data!D408),Data!D408,"")</f>
        <v>35417</v>
      </c>
      <c r="E408" s="244">
        <v>0.27083333333333298</v>
      </c>
      <c r="F408" s="245" t="str">
        <f>IF(ISTEXT(Data!G408),Data!G408,"")</f>
        <v>Rain</v>
      </c>
      <c r="G408" s="247" t="str">
        <f>IF(ISTEXT(Data!H408),Data!H408,"")</f>
        <v>Clean and Clear</v>
      </c>
      <c r="H408" s="246" t="str">
        <f>IF(ISTEXT(Data!I408),Data!I408,"")</f>
        <v/>
      </c>
      <c r="I408" s="248" t="str">
        <f>IF(ISTEXT(Data!J408),Data!J408,"")</f>
        <v/>
      </c>
      <c r="J408" s="273">
        <f>IF(ISNUMBER(Data!K408),Data!K408,-9999.9)</f>
        <v>4</v>
      </c>
      <c r="K408" s="242" t="str">
        <f>IF(ISTEXT(Data!L408),Data!L408,"")</f>
        <v>V0</v>
      </c>
      <c r="L408" s="285">
        <f>IF(ISNUMBER(Data!N408),Data!N408,-9999.9)</f>
        <v>3.0129999999999999</v>
      </c>
      <c r="M408" s="243" t="str">
        <f>IF(ISTEXT(Data!O408),Data!O408,"")</f>
        <v>V0</v>
      </c>
      <c r="N408" s="278">
        <f>IF(ISNUMBER(Data!P408),Data!P408,-9999.9)</f>
        <v>4.8899999999999997</v>
      </c>
      <c r="O408" s="242" t="str">
        <f>IF(ISTEXT(Data!Q408),Data!Q408,"")</f>
        <v>V0</v>
      </c>
      <c r="P408" s="277">
        <f>IF(ISNUMBER(Data!R408),Data!R408,-9999.9)</f>
        <v>10.7</v>
      </c>
      <c r="Q408" s="243" t="str">
        <f>IF(ISTEXT(Data!S408),Data!S408,"")</f>
        <v>V0</v>
      </c>
      <c r="R408" s="278">
        <v>-9999.9</v>
      </c>
      <c r="S408" s="262" t="s">
        <v>117</v>
      </c>
      <c r="T408" s="277">
        <f>IF((Data!X408&gt;0),Data!X408*96.062/32.064,-9999.9)</f>
        <v>0.70199999999999996</v>
      </c>
      <c r="U408" s="243" t="str">
        <f>IF(ISTEXT(Data!Y408),Data!Y408,"")</f>
        <v>V0</v>
      </c>
      <c r="V408" s="277">
        <f>IF((Data!AB408&gt;T849),Data!AB408*18.039/14.0067,-9999.9)</f>
        <v>0.46100000000000002</v>
      </c>
      <c r="W408" s="242" t="str">
        <f>IF(ISTEXT(Data!AC408),Data!AC408,"")</f>
        <v>V0</v>
      </c>
      <c r="X408" s="277">
        <f>IF((Data!V408&gt;0),(Data!V408*62.005/14.0067),-9999.9)</f>
        <v>1.573</v>
      </c>
      <c r="Y408" s="243" t="str">
        <f>IF(ISTEXT(Data!W408),Data!W408,"")</f>
        <v>V0</v>
      </c>
      <c r="Z408" s="278">
        <f>IF(ISNUMBER(Data!T408),Data!T408,-9999.9)</f>
        <v>0.13700000000000001</v>
      </c>
      <c r="AA408" s="242" t="str">
        <f>IF(ISTEXT(Data!U408),Data!U408,"")</f>
        <v>V0</v>
      </c>
      <c r="AB408" s="277">
        <f>IF(ISNUMBER(Data!AH408),Data!AH408,-9999.9)</f>
        <v>0.109</v>
      </c>
      <c r="AC408" s="243" t="str">
        <f>IF(ISTEXT(Data!AI408),Data!AI408,"")</f>
        <v>V0</v>
      </c>
      <c r="AD408" s="278">
        <f>IF(ISNUMBER(Data!AD408),Data!AD408,-9999.9)</f>
        <v>7.0999999999999994E-2</v>
      </c>
      <c r="AE408" s="242" t="str">
        <f>IF(ISTEXT(Data!AE408),Data!AE408,"")</f>
        <v>V0</v>
      </c>
      <c r="AF408" s="277">
        <f>IF(ISNUMBER(Data!AF408),Data!AF408,-9999.9)</f>
        <v>2.5000000000000001E-2</v>
      </c>
      <c r="AG408" s="243" t="str">
        <f>IF(ISTEXT(Data!AG408),Data!AG408,"")</f>
        <v>V0</v>
      </c>
      <c r="AH408" s="278">
        <f>IF(ISNUMBER(Data!Z408),Data!Z408,-9999.9)</f>
        <v>5.7000000000000002E-2</v>
      </c>
      <c r="AI408" s="242" t="str">
        <f>IF(ISTEXT(Data!AA408),Data!AA408,"")</f>
        <v>V0</v>
      </c>
      <c r="AJ408" s="277">
        <v>-9999.9</v>
      </c>
      <c r="AK408" s="261" t="s">
        <v>117</v>
      </c>
      <c r="AL408" s="267" t="str">
        <f>IF(ISTEXT(Data!AJ408),Data!AJ408,"")</f>
        <v/>
      </c>
      <c r="AM408" s="267" t="str">
        <f>IF(ISTEXT(Data!AK408),Data!AK408,"")</f>
        <v/>
      </c>
      <c r="AN408" s="267" t="str">
        <f>IF(ISTEXT(Data!AL408),Data!AL408,"")</f>
        <v/>
      </c>
      <c r="AO408" s="267" t="str">
        <f>IF(ISTEXT(Data!AM408),Data!AM408,"")</f>
        <v/>
      </c>
      <c r="AP408" s="267" t="str">
        <f>IF(ISTEXT(Data!AN408),Data!AN408,"")</f>
        <v/>
      </c>
      <c r="AQ408" s="267" t="str">
        <f>IF(ISTEXT(Data!AO408),Data!AO408,"")</f>
        <v/>
      </c>
    </row>
    <row r="409" spans="1:43" x14ac:dyDescent="0.2">
      <c r="A409" s="120" t="str">
        <f>IF(ISTEXT(Data!A409),Data!A409,"")</f>
        <v>DEU96150</v>
      </c>
      <c r="B409" s="250">
        <f>IF(ISREF(Data!B409),Data!B409,"")</f>
        <v>35417</v>
      </c>
      <c r="C409" s="244">
        <v>0.27083333333333298</v>
      </c>
      <c r="D409" s="250">
        <f>IF(ISREF(Data!D409),Data!D409,"")</f>
        <v>35418</v>
      </c>
      <c r="E409" s="244">
        <v>0.27083333333333298</v>
      </c>
      <c r="F409" s="245" t="str">
        <f>IF(ISTEXT(Data!G409),Data!G409,"")</f>
        <v>Rain</v>
      </c>
      <c r="G409" s="247" t="str">
        <f>IF(ISTEXT(Data!H409),Data!H409,"")</f>
        <v>Clean and Clear</v>
      </c>
      <c r="H409" s="246" t="str">
        <f>IF(ISTEXT(Data!I409),Data!I409,"")</f>
        <v/>
      </c>
      <c r="I409" s="248" t="str">
        <f>IF(ISTEXT(Data!J409),Data!J409,"")</f>
        <v/>
      </c>
      <c r="J409" s="273">
        <f>IF(ISNUMBER(Data!K409),Data!K409,-9999.9)</f>
        <v>0.5</v>
      </c>
      <c r="K409" s="242" t="str">
        <f>IF(ISTEXT(Data!L409),Data!L409,"")</f>
        <v>V0</v>
      </c>
      <c r="L409" s="285">
        <f>IF(ISNUMBER(Data!N409),Data!N409,-9999.9)</f>
        <v>0.40249999999999997</v>
      </c>
      <c r="M409" s="243" t="str">
        <f>IF(ISTEXT(Data!O409),Data!O409,"")</f>
        <v>V0</v>
      </c>
      <c r="N409" s="278">
        <f>IF(ISNUMBER(Data!P409),Data!P409,-9999.9)</f>
        <v>5.31</v>
      </c>
      <c r="O409" s="242" t="str">
        <f>IF(ISTEXT(Data!Q409),Data!Q409,"")</f>
        <v>V0</v>
      </c>
      <c r="P409" s="277">
        <f>IF(ISNUMBER(Data!R409),Data!R409,-9999.9)</f>
        <v>4.5</v>
      </c>
      <c r="Q409" s="243" t="str">
        <f>IF(ISTEXT(Data!S409),Data!S409,"")</f>
        <v>V0</v>
      </c>
      <c r="R409" s="278">
        <v>-9999.9</v>
      </c>
      <c r="S409" s="262" t="s">
        <v>117</v>
      </c>
      <c r="T409" s="277">
        <f>IF((Data!X409&gt;0),Data!X409*96.062/32.064,-9999.9)</f>
        <v>0.20799999999999999</v>
      </c>
      <c r="U409" s="243" t="str">
        <f>IF(ISTEXT(Data!Y409),Data!Y409,"")</f>
        <v>V0</v>
      </c>
      <c r="V409" s="277">
        <f>IF((Data!AB409&gt;T850),Data!AB409*18.039/14.0067,-9999.9)</f>
        <v>0.13100000000000001</v>
      </c>
      <c r="W409" s="242" t="str">
        <f>IF(ISTEXT(Data!AC409),Data!AC409,"")</f>
        <v>V0</v>
      </c>
      <c r="X409" s="277">
        <f>IF((Data!V409&gt;0),(Data!V409*62.005/14.0067),-9999.9)</f>
        <v>0.371</v>
      </c>
      <c r="Y409" s="243" t="str">
        <f>IF(ISTEXT(Data!W409),Data!W409,"")</f>
        <v>V0</v>
      </c>
      <c r="Z409" s="278">
        <f>IF(ISNUMBER(Data!T409),Data!T409,-9999.9)</f>
        <v>2.5000000000000001E-2</v>
      </c>
      <c r="AA409" s="242" t="str">
        <f>IF(ISTEXT(Data!U409),Data!U409,"")</f>
        <v>V0</v>
      </c>
      <c r="AB409" s="277">
        <f>IF(ISNUMBER(Data!AH409),Data!AH409,-9999.9)</f>
        <v>6.5000000000000002E-2</v>
      </c>
      <c r="AC409" s="243" t="str">
        <f>IF(ISTEXT(Data!AI409),Data!AI409,"")</f>
        <v>V0</v>
      </c>
      <c r="AD409" s="278">
        <f>IF(ISNUMBER(Data!AD409),Data!AD409,-9999.9)</f>
        <v>0.03</v>
      </c>
      <c r="AE409" s="242" t="str">
        <f>IF(ISTEXT(Data!AE409),Data!AE409,"")</f>
        <v>V0</v>
      </c>
      <c r="AF409" s="277">
        <f>IF(ISNUMBER(Data!AF409),Data!AF409,-9999.9)</f>
        <v>1.4999999999999999E-2</v>
      </c>
      <c r="AG409" s="243" t="str">
        <f>IF(ISTEXT(Data!AG409),Data!AG409,"")</f>
        <v>V0</v>
      </c>
      <c r="AH409" s="278">
        <f>IF(ISNUMBER(Data!Z409),Data!Z409,-9999.9)</f>
        <v>2.5000000000000001E-2</v>
      </c>
      <c r="AI409" s="242" t="str">
        <f>IF(ISTEXT(Data!AA409),Data!AA409,"")</f>
        <v>V0</v>
      </c>
      <c r="AJ409" s="277">
        <v>-9999.9</v>
      </c>
      <c r="AK409" s="261" t="s">
        <v>117</v>
      </c>
      <c r="AL409" s="267" t="str">
        <f>IF(ISTEXT(Data!AJ409),Data!AJ409,"")</f>
        <v/>
      </c>
      <c r="AM409" s="267" t="str">
        <f>IF(ISTEXT(Data!AK409),Data!AK409,"")</f>
        <v/>
      </c>
      <c r="AN409" s="267" t="str">
        <f>IF(ISTEXT(Data!AL409),Data!AL409,"")</f>
        <v/>
      </c>
      <c r="AO409" s="267" t="str">
        <f>IF(ISTEXT(Data!AM409),Data!AM409,"")</f>
        <v/>
      </c>
      <c r="AP409" s="267" t="str">
        <f>IF(ISTEXT(Data!AN409),Data!AN409,"")</f>
        <v/>
      </c>
      <c r="AQ409" s="267" t="str">
        <f>IF(ISTEXT(Data!AO409),Data!AO409,"")</f>
        <v/>
      </c>
    </row>
    <row r="410" spans="1:43" x14ac:dyDescent="0.2">
      <c r="A410" s="120" t="str">
        <f>IF(ISTEXT(Data!A410),Data!A410,"")</f>
        <v/>
      </c>
      <c r="B410" s="250">
        <f>IF(ISREF(Data!B410),Data!B410,"")</f>
        <v>35418</v>
      </c>
      <c r="C410" s="244">
        <v>0.27083333333333298</v>
      </c>
      <c r="D410" s="250">
        <f>IF(ISREF(Data!D410),Data!D410,"")</f>
        <v>35419</v>
      </c>
      <c r="E410" s="244">
        <v>0.27083333333333298</v>
      </c>
      <c r="F410" s="245" t="str">
        <f>IF(ISTEXT(Data!G410),Data!G410,"")</f>
        <v>Rain</v>
      </c>
      <c r="G410" s="247" t="str">
        <f>IF(ISTEXT(Data!H410),Data!H410,"")</f>
        <v/>
      </c>
      <c r="H410" s="246" t="str">
        <f>IF(ISTEXT(Data!I410),Data!I410,"")</f>
        <v>Insufficient Quantity</v>
      </c>
      <c r="I410" s="248" t="str">
        <f>IF(ISTEXT(Data!J410),Data!J410,"")</f>
        <v/>
      </c>
      <c r="J410" s="273">
        <f>IF(ISNUMBER(Data!K410),Data!K410,-9999.9)</f>
        <v>0.1</v>
      </c>
      <c r="K410" s="242" t="str">
        <f>IF(ISTEXT(Data!L410),Data!L410,"")</f>
        <v>V0</v>
      </c>
      <c r="L410" s="285">
        <f>IF(ISNUMBER(Data!N410),Data!N410,-9999.9)</f>
        <v>-9999.9</v>
      </c>
      <c r="M410" s="243" t="str">
        <f>IF(ISTEXT(Data!O410),Data!O410,"")</f>
        <v>M1</v>
      </c>
      <c r="N410" s="278">
        <f>IF(ISNUMBER(Data!P410),Data!P410,-9999.9)</f>
        <v>-9999.9</v>
      </c>
      <c r="O410" s="242" t="str">
        <f>IF(ISTEXT(Data!Q410),Data!Q410,"")</f>
        <v>M1</v>
      </c>
      <c r="P410" s="277">
        <f>IF(ISNUMBER(Data!R410),Data!R410,-9999.9)</f>
        <v>-9999.9</v>
      </c>
      <c r="Q410" s="243" t="str">
        <f>IF(ISTEXT(Data!S410),Data!S410,"")</f>
        <v>M1</v>
      </c>
      <c r="R410" s="278">
        <v>-9999.9</v>
      </c>
      <c r="S410" s="262" t="s">
        <v>117</v>
      </c>
      <c r="T410" s="277">
        <f>IF((Data!X410&gt;0),Data!X410*96.062/32.064,-9999.9)</f>
        <v>-9999.9</v>
      </c>
      <c r="U410" s="243" t="str">
        <f>IF(ISTEXT(Data!Y410),Data!Y410,"")</f>
        <v>M1</v>
      </c>
      <c r="V410" s="277">
        <f>IF((Data!AB410&gt;T851),Data!AB410*18.039/14.0067,-9999.9)</f>
        <v>-9999.9</v>
      </c>
      <c r="W410" s="242" t="str">
        <f>IF(ISTEXT(Data!AC410),Data!AC410,"")</f>
        <v>M1</v>
      </c>
      <c r="X410" s="277">
        <f>IF((Data!V410&gt;0),(Data!V410*62.005/14.0067),-9999.9)</f>
        <v>-9999.9</v>
      </c>
      <c r="Y410" s="243" t="str">
        <f>IF(ISTEXT(Data!W410),Data!W410,"")</f>
        <v>M1</v>
      </c>
      <c r="Z410" s="278">
        <f>IF(ISNUMBER(Data!T410),Data!T410,-9999.9)</f>
        <v>-9999.9</v>
      </c>
      <c r="AA410" s="242" t="str">
        <f>IF(ISTEXT(Data!U410),Data!U410,"")</f>
        <v>M1</v>
      </c>
      <c r="AB410" s="277">
        <f>IF(ISNUMBER(Data!AH410),Data!AH410,-9999.9)</f>
        <v>-9999.9</v>
      </c>
      <c r="AC410" s="243" t="str">
        <f>IF(ISTEXT(Data!AI410),Data!AI410,"")</f>
        <v>M1</v>
      </c>
      <c r="AD410" s="278">
        <f>IF(ISNUMBER(Data!AD410),Data!AD410,-9999.9)</f>
        <v>-9999.9</v>
      </c>
      <c r="AE410" s="242" t="str">
        <f>IF(ISTEXT(Data!AE410),Data!AE410,"")</f>
        <v>M1</v>
      </c>
      <c r="AF410" s="277">
        <f>IF(ISNUMBER(Data!AF410),Data!AF410,-9999.9)</f>
        <v>-9999.9</v>
      </c>
      <c r="AG410" s="243" t="str">
        <f>IF(ISTEXT(Data!AG410),Data!AG410,"")</f>
        <v>M1</v>
      </c>
      <c r="AH410" s="278">
        <f>IF(ISNUMBER(Data!Z410),Data!Z410,-9999.9)</f>
        <v>-9999.9</v>
      </c>
      <c r="AI410" s="242" t="str">
        <f>IF(ISTEXT(Data!AA410),Data!AA410,"")</f>
        <v>M1</v>
      </c>
      <c r="AJ410" s="277">
        <v>-9999.9</v>
      </c>
      <c r="AK410" s="261" t="s">
        <v>117</v>
      </c>
      <c r="AL410" s="267" t="str">
        <f>IF(ISTEXT(Data!AJ410),Data!AJ410,"")</f>
        <v/>
      </c>
      <c r="AM410" s="267" t="str">
        <f>IF(ISTEXT(Data!AK410),Data!AK410,"")</f>
        <v/>
      </c>
      <c r="AN410" s="267" t="str">
        <f>IF(ISTEXT(Data!AL410),Data!AL410,"")</f>
        <v/>
      </c>
      <c r="AO410" s="267" t="str">
        <f>IF(ISTEXT(Data!AM410),Data!AM410,"")</f>
        <v/>
      </c>
      <c r="AP410" s="267" t="str">
        <f>IF(ISTEXT(Data!AN410),Data!AN410,"")</f>
        <v/>
      </c>
      <c r="AQ410" s="267" t="str">
        <f>IF(ISTEXT(Data!AO410),Data!AO410,"")</f>
        <v/>
      </c>
    </row>
    <row r="411" spans="1:43" x14ac:dyDescent="0.2">
      <c r="A411" s="120" t="str">
        <f>IF(ISTEXT(Data!A411),Data!A411,"")</f>
        <v>DEU96151</v>
      </c>
      <c r="B411" s="250">
        <f>IF(ISREF(Data!B411),Data!B411,"")</f>
        <v>35419</v>
      </c>
      <c r="C411" s="244">
        <v>0.27083333333333298</v>
      </c>
      <c r="D411" s="250">
        <f>IF(ISREF(Data!D411),Data!D411,"")</f>
        <v>35420</v>
      </c>
      <c r="E411" s="244">
        <v>0.27083333333333298</v>
      </c>
      <c r="F411" s="245" t="str">
        <f>IF(ISTEXT(Data!G411),Data!G411,"")</f>
        <v>Rain</v>
      </c>
      <c r="G411" s="247" t="str">
        <f>IF(ISTEXT(Data!H411),Data!H411,"")</f>
        <v>Clean and Clear</v>
      </c>
      <c r="H411" s="246" t="str">
        <f>IF(ISTEXT(Data!I411),Data!I411,"")</f>
        <v/>
      </c>
      <c r="I411" s="248" t="str">
        <f>IF(ISTEXT(Data!J411),Data!J411,"")</f>
        <v/>
      </c>
      <c r="J411" s="273">
        <f>IF(ISNUMBER(Data!K411),Data!K411,-9999.9)</f>
        <v>10.8</v>
      </c>
      <c r="K411" s="242" t="str">
        <f>IF(ISTEXT(Data!L411),Data!L411,"")</f>
        <v>V0</v>
      </c>
      <c r="L411" s="285">
        <f>IF(ISNUMBER(Data!N411),Data!N411,-9999.9)</f>
        <v>9.1723999999999997</v>
      </c>
      <c r="M411" s="243" t="str">
        <f>IF(ISTEXT(Data!O411),Data!O411,"")</f>
        <v>V0</v>
      </c>
      <c r="N411" s="278">
        <f>IF(ISNUMBER(Data!P411),Data!P411,-9999.9)</f>
        <v>4.8499999999999996</v>
      </c>
      <c r="O411" s="242" t="str">
        <f>IF(ISTEXT(Data!Q411),Data!Q411,"")</f>
        <v>V0</v>
      </c>
      <c r="P411" s="277">
        <f>IF(ISNUMBER(Data!R411),Data!R411,-9999.9)</f>
        <v>7.6</v>
      </c>
      <c r="Q411" s="243" t="str">
        <f>IF(ISTEXT(Data!S411),Data!S411,"")</f>
        <v>V0</v>
      </c>
      <c r="R411" s="278">
        <v>-9999.9</v>
      </c>
      <c r="S411" s="262" t="s">
        <v>117</v>
      </c>
      <c r="T411" s="277">
        <f>IF((Data!X411&gt;0),Data!X411*96.062/32.064,-9999.9)</f>
        <v>0.23499999999999999</v>
      </c>
      <c r="U411" s="243" t="str">
        <f>IF(ISTEXT(Data!Y411),Data!Y411,"")</f>
        <v>V0</v>
      </c>
      <c r="V411" s="277">
        <f>IF((Data!AB411&gt;T852),Data!AB411*18.039/14.0067,-9999.9)</f>
        <v>8.8000000000000009E-2</v>
      </c>
      <c r="W411" s="242" t="str">
        <f>IF(ISTEXT(Data!AC411),Data!AC411,"")</f>
        <v>V0</v>
      </c>
      <c r="X411" s="277">
        <f>IF((Data!V411&gt;0),(Data!V411*62.005/14.0067),-9999.9)</f>
        <v>0.98299999999999998</v>
      </c>
      <c r="Y411" s="243" t="str">
        <f>IF(ISTEXT(Data!W411),Data!W411,"")</f>
        <v>V0</v>
      </c>
      <c r="Z411" s="278">
        <f>IF(ISNUMBER(Data!T411),Data!T411,-9999.9)</f>
        <v>2.5000000000000001E-2</v>
      </c>
      <c r="AA411" s="242" t="str">
        <f>IF(ISTEXT(Data!U411),Data!U411,"")</f>
        <v>V0</v>
      </c>
      <c r="AB411" s="277">
        <f>IF(ISNUMBER(Data!AH411),Data!AH411,-9999.9)</f>
        <v>5.8999999999999997E-2</v>
      </c>
      <c r="AC411" s="243" t="str">
        <f>IF(ISTEXT(Data!AI411),Data!AI411,"")</f>
        <v>V0</v>
      </c>
      <c r="AD411" s="278">
        <f>IF(ISNUMBER(Data!AD411),Data!AD411,-9999.9)</f>
        <v>1.9E-2</v>
      </c>
      <c r="AE411" s="242" t="str">
        <f>IF(ISTEXT(Data!AE411),Data!AE411,"")</f>
        <v>V0</v>
      </c>
      <c r="AF411" s="277">
        <f>IF(ISNUMBER(Data!AF411),Data!AF411,-9999.9)</f>
        <v>1.2999999999999999E-2</v>
      </c>
      <c r="AG411" s="243" t="str">
        <f>IF(ISTEXT(Data!AG411),Data!AG411,"")</f>
        <v>V0</v>
      </c>
      <c r="AH411" s="278">
        <f>IF(ISNUMBER(Data!Z411),Data!Z411,-9999.9)</f>
        <v>6.0000000000000001E-3</v>
      </c>
      <c r="AI411" s="242" t="str">
        <f>IF(ISTEXT(Data!AA411),Data!AA411,"")</f>
        <v>V0</v>
      </c>
      <c r="AJ411" s="277">
        <v>-9999.9</v>
      </c>
      <c r="AK411" s="261" t="s">
        <v>117</v>
      </c>
      <c r="AL411" s="267" t="str">
        <f>IF(ISTEXT(Data!AJ411),Data!AJ411,"")</f>
        <v/>
      </c>
      <c r="AM411" s="267" t="str">
        <f>IF(ISTEXT(Data!AK411),Data!AK411,"")</f>
        <v/>
      </c>
      <c r="AN411" s="267" t="str">
        <f>IF(ISTEXT(Data!AL411),Data!AL411,"")</f>
        <v/>
      </c>
      <c r="AO411" s="267" t="str">
        <f>IF(ISTEXT(Data!AM411),Data!AM411,"")</f>
        <v/>
      </c>
      <c r="AP411" s="267" t="str">
        <f>IF(ISTEXT(Data!AN411),Data!AN411,"")</f>
        <v/>
      </c>
      <c r="AQ411" s="267" t="str">
        <f>IF(ISTEXT(Data!AO411),Data!AO411,"")</f>
        <v/>
      </c>
    </row>
    <row r="412" spans="1:43" x14ac:dyDescent="0.2">
      <c r="A412" s="120" t="str">
        <f>IF(ISTEXT(Data!A412),Data!A412,"")</f>
        <v/>
      </c>
      <c r="B412" s="250">
        <f>IF(ISREF(Data!B412),Data!B412,"")</f>
        <v>35420</v>
      </c>
      <c r="C412" s="244">
        <v>0.27083333333333298</v>
      </c>
      <c r="D412" s="250">
        <f>IF(ISREF(Data!D412),Data!D412,"")</f>
        <v>35421</v>
      </c>
      <c r="E412" s="244">
        <v>0.27083333333333298</v>
      </c>
      <c r="F412" s="245" t="str">
        <f>IF(ISTEXT(Data!G412),Data!G412,"")</f>
        <v>Rain</v>
      </c>
      <c r="G412" s="247" t="str">
        <f>IF(ISTEXT(Data!H412),Data!H412,"")</f>
        <v/>
      </c>
      <c r="H412" s="246" t="str">
        <f>IF(ISTEXT(Data!I412),Data!I412,"")</f>
        <v>Insufficient Quantity</v>
      </c>
      <c r="I412" s="248" t="str">
        <f>IF(ISTEXT(Data!J412),Data!J412,"")</f>
        <v/>
      </c>
      <c r="J412" s="273">
        <f>IF(ISNUMBER(Data!K412),Data!K412,-9999.9)</f>
        <v>0.1</v>
      </c>
      <c r="K412" s="242" t="str">
        <f>IF(ISTEXT(Data!L412),Data!L412,"")</f>
        <v>V0</v>
      </c>
      <c r="L412" s="285">
        <f>IF(ISNUMBER(Data!N412),Data!N412,-9999.9)</f>
        <v>-9999.9</v>
      </c>
      <c r="M412" s="243" t="str">
        <f>IF(ISTEXT(Data!O412),Data!O412,"")</f>
        <v>M1</v>
      </c>
      <c r="N412" s="278">
        <f>IF(ISNUMBER(Data!P412),Data!P412,-9999.9)</f>
        <v>-9999.9</v>
      </c>
      <c r="O412" s="242" t="str">
        <f>IF(ISTEXT(Data!Q412),Data!Q412,"")</f>
        <v>M1</v>
      </c>
      <c r="P412" s="277">
        <f>IF(ISNUMBER(Data!R412),Data!R412,-9999.9)</f>
        <v>-9999.9</v>
      </c>
      <c r="Q412" s="243" t="str">
        <f>IF(ISTEXT(Data!S412),Data!S412,"")</f>
        <v>M1</v>
      </c>
      <c r="R412" s="278">
        <v>-9999.9</v>
      </c>
      <c r="S412" s="262" t="s">
        <v>117</v>
      </c>
      <c r="T412" s="277">
        <f>IF((Data!X412&gt;0),Data!X412*96.062/32.064,-9999.9)</f>
        <v>-9999.9</v>
      </c>
      <c r="U412" s="243" t="str">
        <f>IF(ISTEXT(Data!Y412),Data!Y412,"")</f>
        <v>M1</v>
      </c>
      <c r="V412" s="277">
        <f>IF((Data!AB412&gt;T853),Data!AB412*18.039/14.0067,-9999.9)</f>
        <v>-9999.9</v>
      </c>
      <c r="W412" s="242" t="str">
        <f>IF(ISTEXT(Data!AC412),Data!AC412,"")</f>
        <v>M1</v>
      </c>
      <c r="X412" s="277">
        <f>IF((Data!V412&gt;0),(Data!V412*62.005/14.0067),-9999.9)</f>
        <v>-9999.9</v>
      </c>
      <c r="Y412" s="243" t="str">
        <f>IF(ISTEXT(Data!W412),Data!W412,"")</f>
        <v>M1</v>
      </c>
      <c r="Z412" s="278">
        <f>IF(ISNUMBER(Data!T412),Data!T412,-9999.9)</f>
        <v>-9999.9</v>
      </c>
      <c r="AA412" s="242" t="str">
        <f>IF(ISTEXT(Data!U412),Data!U412,"")</f>
        <v>M1</v>
      </c>
      <c r="AB412" s="277">
        <f>IF(ISNUMBER(Data!AH412),Data!AH412,-9999.9)</f>
        <v>-9999.9</v>
      </c>
      <c r="AC412" s="243" t="str">
        <f>IF(ISTEXT(Data!AI412),Data!AI412,"")</f>
        <v>M1</v>
      </c>
      <c r="AD412" s="278">
        <f>IF(ISNUMBER(Data!AD412),Data!AD412,-9999.9)</f>
        <v>-9999.9</v>
      </c>
      <c r="AE412" s="242" t="str">
        <f>IF(ISTEXT(Data!AE412),Data!AE412,"")</f>
        <v>M1</v>
      </c>
      <c r="AF412" s="277">
        <f>IF(ISNUMBER(Data!AF412),Data!AF412,-9999.9)</f>
        <v>-9999.9</v>
      </c>
      <c r="AG412" s="243" t="str">
        <f>IF(ISTEXT(Data!AG412),Data!AG412,"")</f>
        <v>M1</v>
      </c>
      <c r="AH412" s="278">
        <f>IF(ISNUMBER(Data!Z412),Data!Z412,-9999.9)</f>
        <v>-9999.9</v>
      </c>
      <c r="AI412" s="242" t="str">
        <f>IF(ISTEXT(Data!AA412),Data!AA412,"")</f>
        <v>M1</v>
      </c>
      <c r="AJ412" s="277">
        <v>-9999.9</v>
      </c>
      <c r="AK412" s="261" t="s">
        <v>117</v>
      </c>
      <c r="AL412" s="267" t="str">
        <f>IF(ISTEXT(Data!AJ412),Data!AJ412,"")</f>
        <v/>
      </c>
      <c r="AM412" s="267" t="str">
        <f>IF(ISTEXT(Data!AK412),Data!AK412,"")</f>
        <v/>
      </c>
      <c r="AN412" s="267" t="str">
        <f>IF(ISTEXT(Data!AL412),Data!AL412,"")</f>
        <v/>
      </c>
      <c r="AO412" s="267" t="str">
        <f>IF(ISTEXT(Data!AM412),Data!AM412,"")</f>
        <v/>
      </c>
      <c r="AP412" s="267" t="str">
        <f>IF(ISTEXT(Data!AN412),Data!AN412,"")</f>
        <v/>
      </c>
      <c r="AQ412" s="267" t="str">
        <f>IF(ISTEXT(Data!AO412),Data!AO412,"")</f>
        <v/>
      </c>
    </row>
    <row r="413" spans="1:43" x14ac:dyDescent="0.2">
      <c r="A413" s="120" t="str">
        <f>IF(ISTEXT(Data!A413),Data!A413,"")</f>
        <v>DEU96152</v>
      </c>
      <c r="B413" s="250">
        <f>IF(ISREF(Data!B413),Data!B413,"")</f>
        <v>35421</v>
      </c>
      <c r="C413" s="244">
        <v>0.27083333333333298</v>
      </c>
      <c r="D413" s="250">
        <f>IF(ISREF(Data!D413),Data!D413,"")</f>
        <v>35422</v>
      </c>
      <c r="E413" s="244">
        <v>0.27083333333333298</v>
      </c>
      <c r="F413" s="245" t="str">
        <f>IF(ISTEXT(Data!G413),Data!G413,"")</f>
        <v>Rain</v>
      </c>
      <c r="G413" s="247" t="str">
        <f>IF(ISTEXT(Data!H413),Data!H413,"")</f>
        <v>Clean and Clear</v>
      </c>
      <c r="H413" s="246" t="str">
        <f>IF(ISTEXT(Data!I413),Data!I413,"")</f>
        <v/>
      </c>
      <c r="I413" s="248" t="str">
        <f>IF(ISTEXT(Data!J413),Data!J413,"")</f>
        <v/>
      </c>
      <c r="J413" s="273">
        <f>IF(ISNUMBER(Data!K413),Data!K413,-9999.9)</f>
        <v>3.6</v>
      </c>
      <c r="K413" s="242" t="str">
        <f>IF(ISTEXT(Data!L413),Data!L413,"")</f>
        <v>V0</v>
      </c>
      <c r="L413" s="285">
        <f>IF(ISNUMBER(Data!N413),Data!N413,-9999.9)</f>
        <v>3.1509999999999998</v>
      </c>
      <c r="M413" s="243" t="str">
        <f>IF(ISTEXT(Data!O413),Data!O413,"")</f>
        <v>V0</v>
      </c>
      <c r="N413" s="278">
        <f>IF(ISNUMBER(Data!P413),Data!P413,-9999.9)</f>
        <v>5.1100000000000003</v>
      </c>
      <c r="O413" s="242" t="str">
        <f>IF(ISTEXT(Data!Q413),Data!Q413,"")</f>
        <v>V0</v>
      </c>
      <c r="P413" s="277">
        <f>IF(ISNUMBER(Data!R413),Data!R413,-9999.9)</f>
        <v>6.2</v>
      </c>
      <c r="Q413" s="243" t="str">
        <f>IF(ISTEXT(Data!S413),Data!S413,"")</f>
        <v>V0</v>
      </c>
      <c r="R413" s="278">
        <v>-9999.9</v>
      </c>
      <c r="S413" s="262" t="s">
        <v>117</v>
      </c>
      <c r="T413" s="277">
        <f>IF((Data!X413&gt;0),Data!X413*96.062/32.064,-9999.9)</f>
        <v>0.36599999999999999</v>
      </c>
      <c r="U413" s="243" t="str">
        <f>IF(ISTEXT(Data!Y413),Data!Y413,"")</f>
        <v>V0</v>
      </c>
      <c r="V413" s="277">
        <f>IF((Data!AB413&gt;T854),Data!AB413*18.039/14.0067,-9999.9)</f>
        <v>0.17499999999999999</v>
      </c>
      <c r="W413" s="242" t="str">
        <f>IF(ISTEXT(Data!AC413),Data!AC413,"")</f>
        <v>V0</v>
      </c>
      <c r="X413" s="277">
        <f>IF((Data!V413&gt;0),(Data!V413*62.005/14.0067),-9999.9)</f>
        <v>0.75</v>
      </c>
      <c r="Y413" s="243" t="str">
        <f>IF(ISTEXT(Data!W413),Data!W413,"")</f>
        <v>V0</v>
      </c>
      <c r="Z413" s="278">
        <f>IF(ISNUMBER(Data!T413),Data!T413,-9999.9)</f>
        <v>6.6000000000000003E-2</v>
      </c>
      <c r="AA413" s="242" t="str">
        <f>IF(ISTEXT(Data!U413),Data!U413,"")</f>
        <v>V0</v>
      </c>
      <c r="AB413" s="277">
        <f>IF(ISNUMBER(Data!AH413),Data!AH413,-9999.9)</f>
        <v>0.13700000000000001</v>
      </c>
      <c r="AC413" s="243" t="str">
        <f>IF(ISTEXT(Data!AI413),Data!AI413,"")</f>
        <v>V0</v>
      </c>
      <c r="AD413" s="278">
        <f>IF(ISNUMBER(Data!AD413),Data!AD413,-9999.9)</f>
        <v>2.1000000000000001E-2</v>
      </c>
      <c r="AE413" s="242" t="str">
        <f>IF(ISTEXT(Data!AE413),Data!AE413,"")</f>
        <v>V0</v>
      </c>
      <c r="AF413" s="277">
        <f>IF(ISNUMBER(Data!AF413),Data!AF413,-9999.9)</f>
        <v>1.6E-2</v>
      </c>
      <c r="AG413" s="243" t="str">
        <f>IF(ISTEXT(Data!AG413),Data!AG413,"")</f>
        <v>V0</v>
      </c>
      <c r="AH413" s="278">
        <f>IF(ISNUMBER(Data!Z413),Data!Z413,-9999.9)</f>
        <v>2.8000000000000001E-2</v>
      </c>
      <c r="AI413" s="242" t="str">
        <f>IF(ISTEXT(Data!AA413),Data!AA413,"")</f>
        <v>V0</v>
      </c>
      <c r="AJ413" s="277">
        <v>-9999.9</v>
      </c>
      <c r="AK413" s="261" t="s">
        <v>117</v>
      </c>
      <c r="AL413" s="267" t="str">
        <f>IF(ISTEXT(Data!AJ413),Data!AJ413,"")</f>
        <v/>
      </c>
      <c r="AM413" s="267" t="str">
        <f>IF(ISTEXT(Data!AK413),Data!AK413,"")</f>
        <v/>
      </c>
      <c r="AN413" s="267" t="str">
        <f>IF(ISTEXT(Data!AL413),Data!AL413,"")</f>
        <v/>
      </c>
      <c r="AO413" s="267" t="str">
        <f>IF(ISTEXT(Data!AM413),Data!AM413,"")</f>
        <v/>
      </c>
      <c r="AP413" s="267" t="str">
        <f>IF(ISTEXT(Data!AN413),Data!AN413,"")</f>
        <v/>
      </c>
      <c r="AQ413" s="267" t="str">
        <f>IF(ISTEXT(Data!AO413),Data!AO413,"")</f>
        <v/>
      </c>
    </row>
    <row r="414" spans="1:43" x14ac:dyDescent="0.2">
      <c r="A414" s="120" t="str">
        <f>IF(ISTEXT(Data!A414),Data!A414,"")</f>
        <v>DEU96153</v>
      </c>
      <c r="B414" s="250">
        <f>IF(ISREF(Data!B414),Data!B414,"")</f>
        <v>35422</v>
      </c>
      <c r="C414" s="244">
        <v>0.27083333333333298</v>
      </c>
      <c r="D414" s="250">
        <f>IF(ISREF(Data!D414),Data!D414,"")</f>
        <v>35423</v>
      </c>
      <c r="E414" s="244">
        <v>0.27083333333333298</v>
      </c>
      <c r="F414" s="245" t="str">
        <f>IF(ISTEXT(Data!G414),Data!G414,"")</f>
        <v>Mixed</v>
      </c>
      <c r="G414" s="247" t="str">
        <f>IF(ISTEXT(Data!H414),Data!H414,"")</f>
        <v>Clean and Clear</v>
      </c>
      <c r="H414" s="246" t="str">
        <f>IF(ISTEXT(Data!I414),Data!I414,"")</f>
        <v/>
      </c>
      <c r="I414" s="248" t="str">
        <f>IF(ISTEXT(Data!J414),Data!J414,"")</f>
        <v/>
      </c>
      <c r="J414" s="273">
        <f>IF(ISNUMBER(Data!K414),Data!K414,-9999.9)</f>
        <v>9.3000000000000007</v>
      </c>
      <c r="K414" s="242" t="str">
        <f>IF(ISTEXT(Data!L414),Data!L414,"")</f>
        <v>V0</v>
      </c>
      <c r="L414" s="285">
        <f>IF(ISNUMBER(Data!N414),Data!N414,-9999.9)</f>
        <v>8.6273</v>
      </c>
      <c r="M414" s="243" t="str">
        <f>IF(ISTEXT(Data!O414),Data!O414,"")</f>
        <v>V0</v>
      </c>
      <c r="N414" s="278">
        <f>IF(ISNUMBER(Data!P414),Data!P414,-9999.9)</f>
        <v>5.08</v>
      </c>
      <c r="O414" s="242" t="str">
        <f>IF(ISTEXT(Data!Q414),Data!Q414,"")</f>
        <v>V0</v>
      </c>
      <c r="P414" s="277">
        <f>IF(ISNUMBER(Data!R414),Data!R414,-9999.9)</f>
        <v>6.2</v>
      </c>
      <c r="Q414" s="243" t="str">
        <f>IF(ISTEXT(Data!S414),Data!S414,"")</f>
        <v>V0</v>
      </c>
      <c r="R414" s="278">
        <v>-9999.9</v>
      </c>
      <c r="S414" s="262" t="s">
        <v>117</v>
      </c>
      <c r="T414" s="277">
        <f>IF((Data!X414&gt;0),Data!X414*96.062/32.064,-9999.9)</f>
        <v>0.53500000000000003</v>
      </c>
      <c r="U414" s="243" t="str">
        <f>IF(ISTEXT(Data!Y414),Data!Y414,"")</f>
        <v>V0</v>
      </c>
      <c r="V414" s="277">
        <f>IF((Data!AB414&gt;T855),Data!AB414*18.039/14.0067,-9999.9)</f>
        <v>0.23799999999999999</v>
      </c>
      <c r="W414" s="242" t="str">
        <f>IF(ISTEXT(Data!AC414),Data!AC414,"")</f>
        <v>V0</v>
      </c>
      <c r="X414" s="277">
        <f>IF((Data!V414&gt;0),(Data!V414*62.005/14.0067),-9999.9)</f>
        <v>0.77100000000000013</v>
      </c>
      <c r="Y414" s="243" t="str">
        <f>IF(ISTEXT(Data!W414),Data!W414,"")</f>
        <v>V0</v>
      </c>
      <c r="Z414" s="278">
        <f>IF(ISNUMBER(Data!T414),Data!T414,-9999.9)</f>
        <v>5.8000000000000003E-2</v>
      </c>
      <c r="AA414" s="242" t="str">
        <f>IF(ISTEXT(Data!U414),Data!U414,"")</f>
        <v>V0</v>
      </c>
      <c r="AB414" s="277">
        <f>IF(ISNUMBER(Data!AH414),Data!AH414,-9999.9)</f>
        <v>0.16500000000000001</v>
      </c>
      <c r="AC414" s="243" t="str">
        <f>IF(ISTEXT(Data!AI414),Data!AI414,"")</f>
        <v>V0</v>
      </c>
      <c r="AD414" s="278">
        <f>IF(ISNUMBER(Data!AD414),Data!AD414,-9999.9)</f>
        <v>2.1000000000000001E-2</v>
      </c>
      <c r="AE414" s="242" t="str">
        <f>IF(ISTEXT(Data!AE414),Data!AE414,"")</f>
        <v>V0</v>
      </c>
      <c r="AF414" s="277">
        <f>IF(ISNUMBER(Data!AF414),Data!AF414,-9999.9)</f>
        <v>2.1999999999999999E-2</v>
      </c>
      <c r="AG414" s="243" t="str">
        <f>IF(ISTEXT(Data!AG414),Data!AG414,"")</f>
        <v>V0</v>
      </c>
      <c r="AH414" s="278">
        <f>IF(ISNUMBER(Data!Z414),Data!Z414,-9999.9)</f>
        <v>2.5000000000000001E-2</v>
      </c>
      <c r="AI414" s="242" t="str">
        <f>IF(ISTEXT(Data!AA414),Data!AA414,"")</f>
        <v>V0</v>
      </c>
      <c r="AJ414" s="277">
        <v>-9999.9</v>
      </c>
      <c r="AK414" s="261" t="s">
        <v>117</v>
      </c>
      <c r="AL414" s="267" t="str">
        <f>IF(ISTEXT(Data!AJ414),Data!AJ414,"")</f>
        <v/>
      </c>
      <c r="AM414" s="267" t="str">
        <f>IF(ISTEXT(Data!AK414),Data!AK414,"")</f>
        <v/>
      </c>
      <c r="AN414" s="267" t="str">
        <f>IF(ISTEXT(Data!AL414),Data!AL414,"")</f>
        <v/>
      </c>
      <c r="AO414" s="267" t="str">
        <f>IF(ISTEXT(Data!AM414),Data!AM414,"")</f>
        <v/>
      </c>
      <c r="AP414" s="267" t="str">
        <f>IF(ISTEXT(Data!AN414),Data!AN414,"")</f>
        <v/>
      </c>
      <c r="AQ414" s="267" t="str">
        <f>IF(ISTEXT(Data!AO414),Data!AO414,"")</f>
        <v/>
      </c>
    </row>
    <row r="415" spans="1:43" x14ac:dyDescent="0.2">
      <c r="A415" s="120" t="str">
        <f>IF(ISTEXT(Data!A415),Data!A415,"")</f>
        <v/>
      </c>
      <c r="B415" s="250">
        <f>IF(ISREF(Data!B415),Data!B415,"")</f>
        <v>35423</v>
      </c>
      <c r="C415" s="244">
        <v>0.27083333333333298</v>
      </c>
      <c r="D415" s="250">
        <f>IF(ISREF(Data!D415),Data!D415,"")</f>
        <v>35424</v>
      </c>
      <c r="E415" s="244">
        <v>0.27083333333333298</v>
      </c>
      <c r="F415" s="245" t="str">
        <f>IF(ISTEXT(Data!G415),Data!G415,"")</f>
        <v>Snow</v>
      </c>
      <c r="G415" s="247" t="str">
        <f>IF(ISTEXT(Data!H415),Data!H415,"")</f>
        <v/>
      </c>
      <c r="H415" s="246" t="str">
        <f>IF(ISTEXT(Data!I415),Data!I415,"")</f>
        <v>Insufficient Quantity</v>
      </c>
      <c r="I415" s="248" t="str">
        <f>IF(ISTEXT(Data!J415),Data!J415,"")</f>
        <v/>
      </c>
      <c r="J415" s="273">
        <f>IF(ISNUMBER(Data!K415),Data!K415,-9999.9)</f>
        <v>0.2</v>
      </c>
      <c r="K415" s="242" t="str">
        <f>IF(ISTEXT(Data!L415),Data!L415,"")</f>
        <v>V0</v>
      </c>
      <c r="L415" s="285">
        <f>IF(ISNUMBER(Data!N415),Data!N415,-9999.9)</f>
        <v>-9999.9</v>
      </c>
      <c r="M415" s="243" t="str">
        <f>IF(ISTEXT(Data!O415),Data!O415,"")</f>
        <v>M1</v>
      </c>
      <c r="N415" s="278">
        <f>IF(ISNUMBER(Data!P415),Data!P415,-9999.9)</f>
        <v>-9999.9</v>
      </c>
      <c r="O415" s="242" t="str">
        <f>IF(ISTEXT(Data!Q415),Data!Q415,"")</f>
        <v>M1</v>
      </c>
      <c r="P415" s="277">
        <f>IF(ISNUMBER(Data!R415),Data!R415,-9999.9)</f>
        <v>-9999.9</v>
      </c>
      <c r="Q415" s="243" t="str">
        <f>IF(ISTEXT(Data!S415),Data!S415,"")</f>
        <v>M1</v>
      </c>
      <c r="R415" s="278">
        <v>-9999.9</v>
      </c>
      <c r="S415" s="262" t="s">
        <v>117</v>
      </c>
      <c r="T415" s="277">
        <f>IF((Data!X415&gt;0),Data!X415*96.062/32.064,-9999.9)</f>
        <v>-9999.9</v>
      </c>
      <c r="U415" s="243" t="str">
        <f>IF(ISTEXT(Data!Y415),Data!Y415,"")</f>
        <v>M1</v>
      </c>
      <c r="V415" s="277">
        <f>IF((Data!AB415&gt;T856),Data!AB415*18.039/14.0067,-9999.9)</f>
        <v>-9999.9</v>
      </c>
      <c r="W415" s="242" t="str">
        <f>IF(ISTEXT(Data!AC415),Data!AC415,"")</f>
        <v>M1</v>
      </c>
      <c r="X415" s="277">
        <f>IF((Data!V415&gt;0),(Data!V415*62.005/14.0067),-9999.9)</f>
        <v>-9999.9</v>
      </c>
      <c r="Y415" s="243" t="str">
        <f>IF(ISTEXT(Data!W415),Data!W415,"")</f>
        <v>M1</v>
      </c>
      <c r="Z415" s="278">
        <f>IF(ISNUMBER(Data!T415),Data!T415,-9999.9)</f>
        <v>-9999.9</v>
      </c>
      <c r="AA415" s="242" t="str">
        <f>IF(ISTEXT(Data!U415),Data!U415,"")</f>
        <v>M1</v>
      </c>
      <c r="AB415" s="277">
        <f>IF(ISNUMBER(Data!AH415),Data!AH415,-9999.9)</f>
        <v>-9999.9</v>
      </c>
      <c r="AC415" s="243" t="str">
        <f>IF(ISTEXT(Data!AI415),Data!AI415,"")</f>
        <v>M1</v>
      </c>
      <c r="AD415" s="278">
        <f>IF(ISNUMBER(Data!AD415),Data!AD415,-9999.9)</f>
        <v>-9999.9</v>
      </c>
      <c r="AE415" s="242" t="str">
        <f>IF(ISTEXT(Data!AE415),Data!AE415,"")</f>
        <v>M1</v>
      </c>
      <c r="AF415" s="277">
        <f>IF(ISNUMBER(Data!AF415),Data!AF415,-9999.9)</f>
        <v>-9999.9</v>
      </c>
      <c r="AG415" s="243" t="str">
        <f>IF(ISTEXT(Data!AG415),Data!AG415,"")</f>
        <v>M1</v>
      </c>
      <c r="AH415" s="278">
        <f>IF(ISNUMBER(Data!Z415),Data!Z415,-9999.9)</f>
        <v>-9999.9</v>
      </c>
      <c r="AI415" s="242" t="str">
        <f>IF(ISTEXT(Data!AA415),Data!AA415,"")</f>
        <v>M1</v>
      </c>
      <c r="AJ415" s="277">
        <v>-9999.9</v>
      </c>
      <c r="AK415" s="261" t="s">
        <v>117</v>
      </c>
      <c r="AL415" s="267" t="str">
        <f>IF(ISTEXT(Data!AJ415),Data!AJ415,"")</f>
        <v/>
      </c>
      <c r="AM415" s="267" t="str">
        <f>IF(ISTEXT(Data!AK415),Data!AK415,"")</f>
        <v/>
      </c>
      <c r="AN415" s="267" t="str">
        <f>IF(ISTEXT(Data!AL415),Data!AL415,"")</f>
        <v/>
      </c>
      <c r="AO415" s="267" t="str">
        <f>IF(ISTEXT(Data!AM415),Data!AM415,"")</f>
        <v/>
      </c>
      <c r="AP415" s="267" t="str">
        <f>IF(ISTEXT(Data!AN415),Data!AN415,"")</f>
        <v/>
      </c>
      <c r="AQ415" s="267" t="str">
        <f>IF(ISTEXT(Data!AO415),Data!AO415,"")</f>
        <v/>
      </c>
    </row>
    <row r="416" spans="1:43" x14ac:dyDescent="0.2">
      <c r="A416" s="120" t="str">
        <f>IF(ISTEXT(Data!A416),Data!A416,"")</f>
        <v/>
      </c>
      <c r="B416" s="250">
        <f>IF(ISREF(Data!B416),Data!B416,"")</f>
        <v>35424</v>
      </c>
      <c r="C416" s="244">
        <v>0.27083333333333298</v>
      </c>
      <c r="D416" s="250">
        <f>IF(ISREF(Data!D416),Data!D416,"")</f>
        <v>35425</v>
      </c>
      <c r="E416" s="244">
        <v>0.27083333333333298</v>
      </c>
      <c r="F416" s="245" t="str">
        <f>IF(ISTEXT(Data!G416),Data!G416,"")</f>
        <v>No Precipitation Occurred</v>
      </c>
      <c r="G416" s="247" t="str">
        <f>IF(ISTEXT(Data!H416),Data!H416,"")</f>
        <v/>
      </c>
      <c r="H416" s="246" t="str">
        <f>IF(ISTEXT(Data!I416),Data!I416,"")</f>
        <v/>
      </c>
      <c r="I416" s="248" t="str">
        <f>IF(ISTEXT(Data!J416),Data!J416,"")</f>
        <v/>
      </c>
      <c r="J416" s="273">
        <f>IF(ISNUMBER(Data!K416),Data!K416,-9999.9)</f>
        <v>-9999.9</v>
      </c>
      <c r="K416" s="242" t="str">
        <f>IF(ISTEXT(Data!L416),Data!L416,"")</f>
        <v>M1</v>
      </c>
      <c r="L416" s="285">
        <f>IF(ISNUMBER(Data!N416),Data!N416,-9999.9)</f>
        <v>-9999.9</v>
      </c>
      <c r="M416" s="243" t="str">
        <f>IF(ISTEXT(Data!O416),Data!O416,"")</f>
        <v>M1</v>
      </c>
      <c r="N416" s="278">
        <f>IF(ISNUMBER(Data!P416),Data!P416,-9999.9)</f>
        <v>-9999.9</v>
      </c>
      <c r="O416" s="242" t="str">
        <f>IF(ISTEXT(Data!Q416),Data!Q416,"")</f>
        <v>M1</v>
      </c>
      <c r="P416" s="277">
        <f>IF(ISNUMBER(Data!R416),Data!R416,-9999.9)</f>
        <v>-9999.9</v>
      </c>
      <c r="Q416" s="243" t="str">
        <f>IF(ISTEXT(Data!S416),Data!S416,"")</f>
        <v>M1</v>
      </c>
      <c r="R416" s="278">
        <v>-9999.9</v>
      </c>
      <c r="S416" s="262" t="s">
        <v>117</v>
      </c>
      <c r="T416" s="277">
        <f>IF((Data!X416&gt;0),Data!X416*96.062/32.064,-9999.9)</f>
        <v>-9999.9</v>
      </c>
      <c r="U416" s="243" t="str">
        <f>IF(ISTEXT(Data!Y416),Data!Y416,"")</f>
        <v>M1</v>
      </c>
      <c r="V416" s="277">
        <f>IF((Data!AB416&gt;T857),Data!AB416*18.039/14.0067,-9999.9)</f>
        <v>-9999.9</v>
      </c>
      <c r="W416" s="242" t="str">
        <f>IF(ISTEXT(Data!AC416),Data!AC416,"")</f>
        <v>M1</v>
      </c>
      <c r="X416" s="277">
        <f>IF((Data!V416&gt;0),(Data!V416*62.005/14.0067),-9999.9)</f>
        <v>-9999.9</v>
      </c>
      <c r="Y416" s="243" t="str">
        <f>IF(ISTEXT(Data!W416),Data!W416,"")</f>
        <v>M1</v>
      </c>
      <c r="Z416" s="278">
        <f>IF(ISNUMBER(Data!T416),Data!T416,-9999.9)</f>
        <v>-9999.9</v>
      </c>
      <c r="AA416" s="242" t="str">
        <f>IF(ISTEXT(Data!U416),Data!U416,"")</f>
        <v>M1</v>
      </c>
      <c r="AB416" s="277">
        <f>IF(ISNUMBER(Data!AH416),Data!AH416,-9999.9)</f>
        <v>-9999.9</v>
      </c>
      <c r="AC416" s="243" t="str">
        <f>IF(ISTEXT(Data!AI416),Data!AI416,"")</f>
        <v>M1</v>
      </c>
      <c r="AD416" s="278">
        <f>IF(ISNUMBER(Data!AD416),Data!AD416,-9999.9)</f>
        <v>-9999.9</v>
      </c>
      <c r="AE416" s="242" t="str">
        <f>IF(ISTEXT(Data!AE416),Data!AE416,"")</f>
        <v>M1</v>
      </c>
      <c r="AF416" s="277">
        <f>IF(ISNUMBER(Data!AF416),Data!AF416,-9999.9)</f>
        <v>-9999.9</v>
      </c>
      <c r="AG416" s="243" t="str">
        <f>IF(ISTEXT(Data!AG416),Data!AG416,"")</f>
        <v>M1</v>
      </c>
      <c r="AH416" s="278">
        <f>IF(ISNUMBER(Data!Z416),Data!Z416,-9999.9)</f>
        <v>-9999.9</v>
      </c>
      <c r="AI416" s="242" t="str">
        <f>IF(ISTEXT(Data!AA416),Data!AA416,"")</f>
        <v>M1</v>
      </c>
      <c r="AJ416" s="277">
        <v>-9999.9</v>
      </c>
      <c r="AK416" s="261" t="s">
        <v>117</v>
      </c>
      <c r="AL416" s="267" t="str">
        <f>IF(ISTEXT(Data!AJ416),Data!AJ416,"")</f>
        <v/>
      </c>
      <c r="AM416" s="267" t="str">
        <f>IF(ISTEXT(Data!AK416),Data!AK416,"")</f>
        <v/>
      </c>
      <c r="AN416" s="267" t="str">
        <f>IF(ISTEXT(Data!AL416),Data!AL416,"")</f>
        <v/>
      </c>
      <c r="AO416" s="267" t="str">
        <f>IF(ISTEXT(Data!AM416),Data!AM416,"")</f>
        <v/>
      </c>
      <c r="AP416" s="267" t="str">
        <f>IF(ISTEXT(Data!AN416),Data!AN416,"")</f>
        <v/>
      </c>
      <c r="AQ416" s="267" t="str">
        <f>IF(ISTEXT(Data!AO416),Data!AO416,"")</f>
        <v/>
      </c>
    </row>
    <row r="417" spans="1:43" x14ac:dyDescent="0.2">
      <c r="A417" s="120" t="str">
        <f>IF(ISTEXT(Data!A417),Data!A417,"")</f>
        <v/>
      </c>
      <c r="B417" s="250">
        <f>IF(ISREF(Data!B417),Data!B417,"")</f>
        <v>35425</v>
      </c>
      <c r="C417" s="244">
        <v>0.27083333333333298</v>
      </c>
      <c r="D417" s="250">
        <f>IF(ISREF(Data!D417),Data!D417,"")</f>
        <v>35426</v>
      </c>
      <c r="E417" s="244">
        <v>0.27083333333333298</v>
      </c>
      <c r="F417" s="245" t="str">
        <f>IF(ISTEXT(Data!G417),Data!G417,"")</f>
        <v>No Precipitation Occurred</v>
      </c>
      <c r="G417" s="247" t="str">
        <f>IF(ISTEXT(Data!H417),Data!H417,"")</f>
        <v/>
      </c>
      <c r="H417" s="246" t="str">
        <f>IF(ISTEXT(Data!I417),Data!I417,"")</f>
        <v/>
      </c>
      <c r="I417" s="248" t="str">
        <f>IF(ISTEXT(Data!J417),Data!J417,"")</f>
        <v/>
      </c>
      <c r="J417" s="273">
        <f>IF(ISNUMBER(Data!K417),Data!K417,-9999.9)</f>
        <v>-9999.9</v>
      </c>
      <c r="K417" s="242" t="str">
        <f>IF(ISTEXT(Data!L417),Data!L417,"")</f>
        <v>M1</v>
      </c>
      <c r="L417" s="285">
        <f>IF(ISNUMBER(Data!N417),Data!N417,-9999.9)</f>
        <v>-9999.9</v>
      </c>
      <c r="M417" s="243" t="str">
        <f>IF(ISTEXT(Data!O417),Data!O417,"")</f>
        <v>M1</v>
      </c>
      <c r="N417" s="278">
        <f>IF(ISNUMBER(Data!P417),Data!P417,-9999.9)</f>
        <v>-9999.9</v>
      </c>
      <c r="O417" s="242" t="str">
        <f>IF(ISTEXT(Data!Q417),Data!Q417,"")</f>
        <v>M1</v>
      </c>
      <c r="P417" s="277">
        <f>IF(ISNUMBER(Data!R417),Data!R417,-9999.9)</f>
        <v>-9999.9</v>
      </c>
      <c r="Q417" s="243" t="str">
        <f>IF(ISTEXT(Data!S417),Data!S417,"")</f>
        <v>M1</v>
      </c>
      <c r="R417" s="278">
        <v>-9999.9</v>
      </c>
      <c r="S417" s="262" t="s">
        <v>117</v>
      </c>
      <c r="T417" s="277">
        <f>IF((Data!X417&gt;0),Data!X417*96.062/32.064,-9999.9)</f>
        <v>-9999.9</v>
      </c>
      <c r="U417" s="243" t="str">
        <f>IF(ISTEXT(Data!Y417),Data!Y417,"")</f>
        <v>M1</v>
      </c>
      <c r="V417" s="277">
        <f>IF((Data!AB417&gt;T858),Data!AB417*18.039/14.0067,-9999.9)</f>
        <v>-9999.9</v>
      </c>
      <c r="W417" s="242" t="str">
        <f>IF(ISTEXT(Data!AC417),Data!AC417,"")</f>
        <v>M1</v>
      </c>
      <c r="X417" s="277">
        <f>IF((Data!V417&gt;0),(Data!V417*62.005/14.0067),-9999.9)</f>
        <v>-9999.9</v>
      </c>
      <c r="Y417" s="243" t="str">
        <f>IF(ISTEXT(Data!W417),Data!W417,"")</f>
        <v>M1</v>
      </c>
      <c r="Z417" s="278">
        <f>IF(ISNUMBER(Data!T417),Data!T417,-9999.9)</f>
        <v>-9999.9</v>
      </c>
      <c r="AA417" s="242" t="str">
        <f>IF(ISTEXT(Data!U417),Data!U417,"")</f>
        <v>M1</v>
      </c>
      <c r="AB417" s="277">
        <f>IF(ISNUMBER(Data!AH417),Data!AH417,-9999.9)</f>
        <v>-9999.9</v>
      </c>
      <c r="AC417" s="243" t="str">
        <f>IF(ISTEXT(Data!AI417),Data!AI417,"")</f>
        <v>M1</v>
      </c>
      <c r="AD417" s="278">
        <f>IF(ISNUMBER(Data!AD417),Data!AD417,-9999.9)</f>
        <v>-9999.9</v>
      </c>
      <c r="AE417" s="242" t="str">
        <f>IF(ISTEXT(Data!AE417),Data!AE417,"")</f>
        <v>M1</v>
      </c>
      <c r="AF417" s="277">
        <f>IF(ISNUMBER(Data!AF417),Data!AF417,-9999.9)</f>
        <v>-9999.9</v>
      </c>
      <c r="AG417" s="243" t="str">
        <f>IF(ISTEXT(Data!AG417),Data!AG417,"")</f>
        <v>M1</v>
      </c>
      <c r="AH417" s="278">
        <f>IF(ISNUMBER(Data!Z417),Data!Z417,-9999.9)</f>
        <v>-9999.9</v>
      </c>
      <c r="AI417" s="242" t="str">
        <f>IF(ISTEXT(Data!AA417),Data!AA417,"")</f>
        <v>M1</v>
      </c>
      <c r="AJ417" s="277">
        <v>-9999.9</v>
      </c>
      <c r="AK417" s="261" t="s">
        <v>117</v>
      </c>
      <c r="AL417" s="267" t="str">
        <f>IF(ISTEXT(Data!AJ417),Data!AJ417,"")</f>
        <v/>
      </c>
      <c r="AM417" s="267" t="str">
        <f>IF(ISTEXT(Data!AK417),Data!AK417,"")</f>
        <v/>
      </c>
      <c r="AN417" s="267" t="str">
        <f>IF(ISTEXT(Data!AL417),Data!AL417,"")</f>
        <v/>
      </c>
      <c r="AO417" s="267" t="str">
        <f>IF(ISTEXT(Data!AM417),Data!AM417,"")</f>
        <v/>
      </c>
      <c r="AP417" s="267" t="str">
        <f>IF(ISTEXT(Data!AN417),Data!AN417,"")</f>
        <v/>
      </c>
      <c r="AQ417" s="267" t="str">
        <f>IF(ISTEXT(Data!AO417),Data!AO417,"")</f>
        <v/>
      </c>
    </row>
    <row r="418" spans="1:43" x14ac:dyDescent="0.2">
      <c r="A418" s="120" t="str">
        <f>IF(ISTEXT(Data!A418),Data!A418,"")</f>
        <v/>
      </c>
      <c r="B418" s="250">
        <f>IF(ISREF(Data!B418),Data!B418,"")</f>
        <v>35426</v>
      </c>
      <c r="C418" s="244">
        <v>0.27083333333333298</v>
      </c>
      <c r="D418" s="250">
        <f>IF(ISREF(Data!D418),Data!D418,"")</f>
        <v>35427</v>
      </c>
      <c r="E418" s="244">
        <v>0.27083333333333298</v>
      </c>
      <c r="F418" s="245" t="str">
        <f>IF(ISTEXT(Data!G418),Data!G418,"")</f>
        <v>No Precipitation Occurred</v>
      </c>
      <c r="G418" s="247" t="str">
        <f>IF(ISTEXT(Data!H418),Data!H418,"")</f>
        <v/>
      </c>
      <c r="H418" s="246" t="str">
        <f>IF(ISTEXT(Data!I418),Data!I418,"")</f>
        <v/>
      </c>
      <c r="I418" s="248" t="str">
        <f>IF(ISTEXT(Data!J418),Data!J418,"")</f>
        <v/>
      </c>
      <c r="J418" s="273">
        <f>IF(ISNUMBER(Data!K418),Data!K418,-9999.9)</f>
        <v>-9999.9</v>
      </c>
      <c r="K418" s="242" t="str">
        <f>IF(ISTEXT(Data!L418),Data!L418,"")</f>
        <v>M1</v>
      </c>
      <c r="L418" s="285">
        <f>IF(ISNUMBER(Data!N418),Data!N418,-9999.9)</f>
        <v>-9999.9</v>
      </c>
      <c r="M418" s="243" t="str">
        <f>IF(ISTEXT(Data!O418),Data!O418,"")</f>
        <v>M1</v>
      </c>
      <c r="N418" s="278">
        <f>IF(ISNUMBER(Data!P418),Data!P418,-9999.9)</f>
        <v>-9999.9</v>
      </c>
      <c r="O418" s="242" t="str">
        <f>IF(ISTEXT(Data!Q418),Data!Q418,"")</f>
        <v>M1</v>
      </c>
      <c r="P418" s="277">
        <f>IF(ISNUMBER(Data!R418),Data!R418,-9999.9)</f>
        <v>-9999.9</v>
      </c>
      <c r="Q418" s="243" t="str">
        <f>IF(ISTEXT(Data!S418),Data!S418,"")</f>
        <v>M1</v>
      </c>
      <c r="R418" s="278">
        <v>-9999.9</v>
      </c>
      <c r="S418" s="262" t="s">
        <v>117</v>
      </c>
      <c r="T418" s="277">
        <f>IF((Data!X418&gt;0),Data!X418*96.062/32.064,-9999.9)</f>
        <v>-9999.9</v>
      </c>
      <c r="U418" s="243" t="str">
        <f>IF(ISTEXT(Data!Y418),Data!Y418,"")</f>
        <v>M1</v>
      </c>
      <c r="V418" s="277">
        <f>IF((Data!AB418&gt;T859),Data!AB418*18.039/14.0067,-9999.9)</f>
        <v>-9999.9</v>
      </c>
      <c r="W418" s="242" t="str">
        <f>IF(ISTEXT(Data!AC418),Data!AC418,"")</f>
        <v>M1</v>
      </c>
      <c r="X418" s="277">
        <f>IF((Data!V418&gt;0),(Data!V418*62.005/14.0067),-9999.9)</f>
        <v>-9999.9</v>
      </c>
      <c r="Y418" s="243" t="str">
        <f>IF(ISTEXT(Data!W418),Data!W418,"")</f>
        <v>M1</v>
      </c>
      <c r="Z418" s="278">
        <f>IF(ISNUMBER(Data!T418),Data!T418,-9999.9)</f>
        <v>-9999.9</v>
      </c>
      <c r="AA418" s="242" t="str">
        <f>IF(ISTEXT(Data!U418),Data!U418,"")</f>
        <v>M1</v>
      </c>
      <c r="AB418" s="277">
        <f>IF(ISNUMBER(Data!AH418),Data!AH418,-9999.9)</f>
        <v>-9999.9</v>
      </c>
      <c r="AC418" s="243" t="str">
        <f>IF(ISTEXT(Data!AI418),Data!AI418,"")</f>
        <v>M1</v>
      </c>
      <c r="AD418" s="278">
        <f>IF(ISNUMBER(Data!AD418),Data!AD418,-9999.9)</f>
        <v>-9999.9</v>
      </c>
      <c r="AE418" s="242" t="str">
        <f>IF(ISTEXT(Data!AE418),Data!AE418,"")</f>
        <v>M1</v>
      </c>
      <c r="AF418" s="277">
        <f>IF(ISNUMBER(Data!AF418),Data!AF418,-9999.9)</f>
        <v>-9999.9</v>
      </c>
      <c r="AG418" s="243" t="str">
        <f>IF(ISTEXT(Data!AG418),Data!AG418,"")</f>
        <v>M1</v>
      </c>
      <c r="AH418" s="278">
        <f>IF(ISNUMBER(Data!Z418),Data!Z418,-9999.9)</f>
        <v>-9999.9</v>
      </c>
      <c r="AI418" s="242" t="str">
        <f>IF(ISTEXT(Data!AA418),Data!AA418,"")</f>
        <v>M1</v>
      </c>
      <c r="AJ418" s="277">
        <v>-9999.9</v>
      </c>
      <c r="AK418" s="261" t="s">
        <v>117</v>
      </c>
      <c r="AL418" s="267" t="str">
        <f>IF(ISTEXT(Data!AJ418),Data!AJ418,"")</f>
        <v/>
      </c>
      <c r="AM418" s="267" t="str">
        <f>IF(ISTEXT(Data!AK418),Data!AK418,"")</f>
        <v/>
      </c>
      <c r="AN418" s="267" t="str">
        <f>IF(ISTEXT(Data!AL418),Data!AL418,"")</f>
        <v/>
      </c>
      <c r="AO418" s="267" t="str">
        <f>IF(ISTEXT(Data!AM418),Data!AM418,"")</f>
        <v/>
      </c>
      <c r="AP418" s="267" t="str">
        <f>IF(ISTEXT(Data!AN418),Data!AN418,"")</f>
        <v/>
      </c>
      <c r="AQ418" s="267" t="str">
        <f>IF(ISTEXT(Data!AO418),Data!AO418,"")</f>
        <v/>
      </c>
    </row>
    <row r="419" spans="1:43" x14ac:dyDescent="0.2">
      <c r="A419" s="120" t="str">
        <f>IF(ISTEXT(Data!A419),Data!A419,"")</f>
        <v/>
      </c>
      <c r="B419" s="250">
        <f>IF(ISREF(Data!B419),Data!B419,"")</f>
        <v>35427</v>
      </c>
      <c r="C419" s="244">
        <v>0.27083333333333298</v>
      </c>
      <c r="D419" s="250">
        <f>IF(ISREF(Data!D419),Data!D419,"")</f>
        <v>35428</v>
      </c>
      <c r="E419" s="244">
        <v>0.27083333333333298</v>
      </c>
      <c r="F419" s="245" t="str">
        <f>IF(ISTEXT(Data!G419),Data!G419,"")</f>
        <v>No Precipitation Occurred</v>
      </c>
      <c r="G419" s="247" t="str">
        <f>IF(ISTEXT(Data!H419),Data!H419,"")</f>
        <v/>
      </c>
      <c r="H419" s="246" t="str">
        <f>IF(ISTEXT(Data!I419),Data!I419,"")</f>
        <v/>
      </c>
      <c r="I419" s="248" t="str">
        <f>IF(ISTEXT(Data!J419),Data!J419,"")</f>
        <v/>
      </c>
      <c r="J419" s="273">
        <f>IF(ISNUMBER(Data!K419),Data!K419,-9999.9)</f>
        <v>-9999.9</v>
      </c>
      <c r="K419" s="242" t="str">
        <f>IF(ISTEXT(Data!L419),Data!L419,"")</f>
        <v>M1</v>
      </c>
      <c r="L419" s="285">
        <f>IF(ISNUMBER(Data!N419),Data!N419,-9999.9)</f>
        <v>-9999.9</v>
      </c>
      <c r="M419" s="243" t="str">
        <f>IF(ISTEXT(Data!O419),Data!O419,"")</f>
        <v>M1</v>
      </c>
      <c r="N419" s="278">
        <f>IF(ISNUMBER(Data!P419),Data!P419,-9999.9)</f>
        <v>-9999.9</v>
      </c>
      <c r="O419" s="242" t="str">
        <f>IF(ISTEXT(Data!Q419),Data!Q419,"")</f>
        <v>M1</v>
      </c>
      <c r="P419" s="277">
        <f>IF(ISNUMBER(Data!R419),Data!R419,-9999.9)</f>
        <v>-9999.9</v>
      </c>
      <c r="Q419" s="243" t="str">
        <f>IF(ISTEXT(Data!S419),Data!S419,"")</f>
        <v>M1</v>
      </c>
      <c r="R419" s="278">
        <v>-9999.9</v>
      </c>
      <c r="S419" s="262" t="s">
        <v>117</v>
      </c>
      <c r="T419" s="277">
        <f>IF((Data!X419&gt;0),Data!X419*96.062/32.064,-9999.9)</f>
        <v>-9999.9</v>
      </c>
      <c r="U419" s="243" t="str">
        <f>IF(ISTEXT(Data!Y419),Data!Y419,"")</f>
        <v>M1</v>
      </c>
      <c r="V419" s="277">
        <f>IF((Data!AB419&gt;T860),Data!AB419*18.039/14.0067,-9999.9)</f>
        <v>-9999.9</v>
      </c>
      <c r="W419" s="242" t="str">
        <f>IF(ISTEXT(Data!AC419),Data!AC419,"")</f>
        <v>M1</v>
      </c>
      <c r="X419" s="277">
        <f>IF((Data!V419&gt;0),(Data!V419*62.005/14.0067),-9999.9)</f>
        <v>-9999.9</v>
      </c>
      <c r="Y419" s="243" t="str">
        <f>IF(ISTEXT(Data!W419),Data!W419,"")</f>
        <v>M1</v>
      </c>
      <c r="Z419" s="278">
        <f>IF(ISNUMBER(Data!T419),Data!T419,-9999.9)</f>
        <v>-9999.9</v>
      </c>
      <c r="AA419" s="242" t="str">
        <f>IF(ISTEXT(Data!U419),Data!U419,"")</f>
        <v>M1</v>
      </c>
      <c r="AB419" s="277">
        <f>IF(ISNUMBER(Data!AH419),Data!AH419,-9999.9)</f>
        <v>-9999.9</v>
      </c>
      <c r="AC419" s="243" t="str">
        <f>IF(ISTEXT(Data!AI419),Data!AI419,"")</f>
        <v>M1</v>
      </c>
      <c r="AD419" s="278">
        <f>IF(ISNUMBER(Data!AD419),Data!AD419,-9999.9)</f>
        <v>-9999.9</v>
      </c>
      <c r="AE419" s="242" t="str">
        <f>IF(ISTEXT(Data!AE419),Data!AE419,"")</f>
        <v>M1</v>
      </c>
      <c r="AF419" s="277">
        <f>IF(ISNUMBER(Data!AF419),Data!AF419,-9999.9)</f>
        <v>-9999.9</v>
      </c>
      <c r="AG419" s="243" t="str">
        <f>IF(ISTEXT(Data!AG419),Data!AG419,"")</f>
        <v>M1</v>
      </c>
      <c r="AH419" s="278">
        <f>IF(ISNUMBER(Data!Z419),Data!Z419,-9999.9)</f>
        <v>-9999.9</v>
      </c>
      <c r="AI419" s="242" t="str">
        <f>IF(ISTEXT(Data!AA419),Data!AA419,"")</f>
        <v>M1</v>
      </c>
      <c r="AJ419" s="277">
        <v>-9999.9</v>
      </c>
      <c r="AK419" s="261" t="s">
        <v>117</v>
      </c>
      <c r="AL419" s="267" t="str">
        <f>IF(ISTEXT(Data!AJ419),Data!AJ419,"")</f>
        <v/>
      </c>
      <c r="AM419" s="267" t="str">
        <f>IF(ISTEXT(Data!AK419),Data!AK419,"")</f>
        <v/>
      </c>
      <c r="AN419" s="267" t="str">
        <f>IF(ISTEXT(Data!AL419),Data!AL419,"")</f>
        <v/>
      </c>
      <c r="AO419" s="267" t="str">
        <f>IF(ISTEXT(Data!AM419),Data!AM419,"")</f>
        <v/>
      </c>
      <c r="AP419" s="267" t="str">
        <f>IF(ISTEXT(Data!AN419),Data!AN419,"")</f>
        <v/>
      </c>
      <c r="AQ419" s="267" t="str">
        <f>IF(ISTEXT(Data!AO419),Data!AO419,"")</f>
        <v/>
      </c>
    </row>
    <row r="420" spans="1:43" x14ac:dyDescent="0.2">
      <c r="A420" s="120" t="str">
        <f>IF(ISTEXT(Data!A420),Data!A420,"")</f>
        <v/>
      </c>
      <c r="B420" s="250">
        <f>IF(ISREF(Data!B420),Data!B420,"")</f>
        <v>35428</v>
      </c>
      <c r="C420" s="244">
        <v>0.27083333333333298</v>
      </c>
      <c r="D420" s="250">
        <f>IF(ISREF(Data!D420),Data!D420,"")</f>
        <v>35429</v>
      </c>
      <c r="E420" s="244">
        <v>0.27083333333333298</v>
      </c>
      <c r="F420" s="245" t="str">
        <f>IF(ISTEXT(Data!G420),Data!G420,"")</f>
        <v>No Precipitation Occurred</v>
      </c>
      <c r="G420" s="247" t="str">
        <f>IF(ISTEXT(Data!H420),Data!H420,"")</f>
        <v/>
      </c>
      <c r="H420" s="246" t="str">
        <f>IF(ISTEXT(Data!I420),Data!I420,"")</f>
        <v/>
      </c>
      <c r="I420" s="248" t="str">
        <f>IF(ISTEXT(Data!J420),Data!J420,"")</f>
        <v/>
      </c>
      <c r="J420" s="273">
        <f>IF(ISNUMBER(Data!K420),Data!K420,-9999.9)</f>
        <v>-9999.9</v>
      </c>
      <c r="K420" s="242" t="str">
        <f>IF(ISTEXT(Data!L420),Data!L420,"")</f>
        <v>M1</v>
      </c>
      <c r="L420" s="285">
        <f>IF(ISNUMBER(Data!N420),Data!N420,-9999.9)</f>
        <v>-9999.9</v>
      </c>
      <c r="M420" s="243" t="str">
        <f>IF(ISTEXT(Data!O420),Data!O420,"")</f>
        <v>M1</v>
      </c>
      <c r="N420" s="278">
        <f>IF(ISNUMBER(Data!P420),Data!P420,-9999.9)</f>
        <v>-9999.9</v>
      </c>
      <c r="O420" s="242" t="str">
        <f>IF(ISTEXT(Data!Q420),Data!Q420,"")</f>
        <v>M1</v>
      </c>
      <c r="P420" s="277">
        <f>IF(ISNUMBER(Data!R420),Data!R420,-9999.9)</f>
        <v>-9999.9</v>
      </c>
      <c r="Q420" s="243" t="str">
        <f>IF(ISTEXT(Data!S420),Data!S420,"")</f>
        <v>M1</v>
      </c>
      <c r="R420" s="278">
        <v>-9999.9</v>
      </c>
      <c r="S420" s="262" t="s">
        <v>117</v>
      </c>
      <c r="T420" s="277">
        <f>IF((Data!X420&gt;0),Data!X420*96.062/32.064,-9999.9)</f>
        <v>-9999.9</v>
      </c>
      <c r="U420" s="243" t="str">
        <f>IF(ISTEXT(Data!Y420),Data!Y420,"")</f>
        <v>M1</v>
      </c>
      <c r="V420" s="277">
        <f>IF((Data!AB420&gt;T861),Data!AB420*18.039/14.0067,-9999.9)</f>
        <v>-9999.9</v>
      </c>
      <c r="W420" s="242" t="str">
        <f>IF(ISTEXT(Data!AC420),Data!AC420,"")</f>
        <v>M1</v>
      </c>
      <c r="X420" s="277">
        <f>IF((Data!V420&gt;0),(Data!V420*62.005/14.0067),-9999.9)</f>
        <v>-9999.9</v>
      </c>
      <c r="Y420" s="243" t="str">
        <f>IF(ISTEXT(Data!W420),Data!W420,"")</f>
        <v>M1</v>
      </c>
      <c r="Z420" s="278">
        <f>IF(ISNUMBER(Data!T420),Data!T420,-9999.9)</f>
        <v>-9999.9</v>
      </c>
      <c r="AA420" s="242" t="str">
        <f>IF(ISTEXT(Data!U420),Data!U420,"")</f>
        <v>M1</v>
      </c>
      <c r="AB420" s="277">
        <f>IF(ISNUMBER(Data!AH420),Data!AH420,-9999.9)</f>
        <v>-9999.9</v>
      </c>
      <c r="AC420" s="243" t="str">
        <f>IF(ISTEXT(Data!AI420),Data!AI420,"")</f>
        <v>M1</v>
      </c>
      <c r="AD420" s="278">
        <f>IF(ISNUMBER(Data!AD420),Data!AD420,-9999.9)</f>
        <v>-9999.9</v>
      </c>
      <c r="AE420" s="242" t="str">
        <f>IF(ISTEXT(Data!AE420),Data!AE420,"")</f>
        <v>M1</v>
      </c>
      <c r="AF420" s="277">
        <f>IF(ISNUMBER(Data!AF420),Data!AF420,-9999.9)</f>
        <v>-9999.9</v>
      </c>
      <c r="AG420" s="243" t="str">
        <f>IF(ISTEXT(Data!AG420),Data!AG420,"")</f>
        <v>M1</v>
      </c>
      <c r="AH420" s="278">
        <f>IF(ISNUMBER(Data!Z420),Data!Z420,-9999.9)</f>
        <v>-9999.9</v>
      </c>
      <c r="AI420" s="242" t="str">
        <f>IF(ISTEXT(Data!AA420),Data!AA420,"")</f>
        <v>M1</v>
      </c>
      <c r="AJ420" s="277">
        <v>-9999.9</v>
      </c>
      <c r="AK420" s="261" t="s">
        <v>117</v>
      </c>
      <c r="AL420" s="267" t="str">
        <f>IF(ISTEXT(Data!AJ420),Data!AJ420,"")</f>
        <v/>
      </c>
      <c r="AM420" s="267" t="str">
        <f>IF(ISTEXT(Data!AK420),Data!AK420,"")</f>
        <v/>
      </c>
      <c r="AN420" s="267" t="str">
        <f>IF(ISTEXT(Data!AL420),Data!AL420,"")</f>
        <v/>
      </c>
      <c r="AO420" s="267" t="str">
        <f>IF(ISTEXT(Data!AM420),Data!AM420,"")</f>
        <v/>
      </c>
      <c r="AP420" s="267" t="str">
        <f>IF(ISTEXT(Data!AN420),Data!AN420,"")</f>
        <v/>
      </c>
      <c r="AQ420" s="267" t="str">
        <f>IF(ISTEXT(Data!AO420),Data!AO420,"")</f>
        <v/>
      </c>
    </row>
    <row r="421" spans="1:43" x14ac:dyDescent="0.2">
      <c r="A421" s="120" t="str">
        <f>IF(ISTEXT(Data!A421),Data!A421,"")</f>
        <v/>
      </c>
      <c r="B421" s="250">
        <f>IF(ISREF(Data!B421),Data!B421,"")</f>
        <v>35429</v>
      </c>
      <c r="C421" s="244">
        <v>0.27083333333333298</v>
      </c>
      <c r="D421" s="250">
        <f>IF(ISREF(Data!D421),Data!D421,"")</f>
        <v>35430</v>
      </c>
      <c r="E421" s="244">
        <v>0.27083333333333298</v>
      </c>
      <c r="F421" s="245" t="str">
        <f>IF(ISTEXT(Data!G421),Data!G421,"")</f>
        <v>No Precipitation Occurred</v>
      </c>
      <c r="G421" s="247" t="str">
        <f>IF(ISTEXT(Data!H421),Data!H421,"")</f>
        <v/>
      </c>
      <c r="H421" s="246" t="str">
        <f>IF(ISTEXT(Data!I421),Data!I421,"")</f>
        <v/>
      </c>
      <c r="I421" s="248" t="str">
        <f>IF(ISTEXT(Data!J421),Data!J421,"")</f>
        <v/>
      </c>
      <c r="J421" s="273">
        <f>IF(ISNUMBER(Data!K421),Data!K421,-9999.9)</f>
        <v>-9999.9</v>
      </c>
      <c r="K421" s="242" t="str">
        <f>IF(ISTEXT(Data!L421),Data!L421,"")</f>
        <v>M1</v>
      </c>
      <c r="L421" s="285">
        <f>IF(ISNUMBER(Data!N421),Data!N421,-9999.9)</f>
        <v>-9999.9</v>
      </c>
      <c r="M421" s="243" t="str">
        <f>IF(ISTEXT(Data!O421),Data!O421,"")</f>
        <v>M1</v>
      </c>
      <c r="N421" s="278">
        <f>IF(ISNUMBER(Data!P421),Data!P421,-9999.9)</f>
        <v>-9999.9</v>
      </c>
      <c r="O421" s="242" t="str">
        <f>IF(ISTEXT(Data!Q421),Data!Q421,"")</f>
        <v>M1</v>
      </c>
      <c r="P421" s="277">
        <f>IF(ISNUMBER(Data!R421),Data!R421,-9999.9)</f>
        <v>-9999.9</v>
      </c>
      <c r="Q421" s="243" t="str">
        <f>IF(ISTEXT(Data!S421),Data!S421,"")</f>
        <v>M1</v>
      </c>
      <c r="R421" s="278">
        <v>-9999.9</v>
      </c>
      <c r="S421" s="262" t="s">
        <v>117</v>
      </c>
      <c r="T421" s="277">
        <f>IF((Data!X421&gt;0),Data!X421*96.062/32.064,-9999.9)</f>
        <v>-9999.9</v>
      </c>
      <c r="U421" s="243" t="str">
        <f>IF(ISTEXT(Data!Y421),Data!Y421,"")</f>
        <v>M1</v>
      </c>
      <c r="V421" s="277">
        <f>IF((Data!AB421&gt;T862),Data!AB421*18.039/14.0067,-9999.9)</f>
        <v>-9999.9</v>
      </c>
      <c r="W421" s="242" t="str">
        <f>IF(ISTEXT(Data!AC421),Data!AC421,"")</f>
        <v>M1</v>
      </c>
      <c r="X421" s="277">
        <f>IF((Data!V421&gt;0),(Data!V421*62.005/14.0067),-9999.9)</f>
        <v>-9999.9</v>
      </c>
      <c r="Y421" s="243" t="str">
        <f>IF(ISTEXT(Data!W421),Data!W421,"")</f>
        <v>M1</v>
      </c>
      <c r="Z421" s="278">
        <f>IF(ISNUMBER(Data!T421),Data!T421,-9999.9)</f>
        <v>-9999.9</v>
      </c>
      <c r="AA421" s="242" t="str">
        <f>IF(ISTEXT(Data!U421),Data!U421,"")</f>
        <v>M1</v>
      </c>
      <c r="AB421" s="277">
        <f>IF(ISNUMBER(Data!AH421),Data!AH421,-9999.9)</f>
        <v>-9999.9</v>
      </c>
      <c r="AC421" s="243" t="str">
        <f>IF(ISTEXT(Data!AI421),Data!AI421,"")</f>
        <v>M1</v>
      </c>
      <c r="AD421" s="278">
        <f>IF(ISNUMBER(Data!AD421),Data!AD421,-9999.9)</f>
        <v>-9999.9</v>
      </c>
      <c r="AE421" s="242" t="str">
        <f>IF(ISTEXT(Data!AE421),Data!AE421,"")</f>
        <v>M1</v>
      </c>
      <c r="AF421" s="277">
        <f>IF(ISNUMBER(Data!AF421),Data!AF421,-9999.9)</f>
        <v>-9999.9</v>
      </c>
      <c r="AG421" s="243" t="str">
        <f>IF(ISTEXT(Data!AG421),Data!AG421,"")</f>
        <v>M1</v>
      </c>
      <c r="AH421" s="278">
        <f>IF(ISNUMBER(Data!Z421),Data!Z421,-9999.9)</f>
        <v>-9999.9</v>
      </c>
      <c r="AI421" s="242" t="str">
        <f>IF(ISTEXT(Data!AA421),Data!AA421,"")</f>
        <v>M1</v>
      </c>
      <c r="AJ421" s="277">
        <v>-9999.9</v>
      </c>
      <c r="AK421" s="261" t="s">
        <v>117</v>
      </c>
      <c r="AL421" s="267" t="str">
        <f>IF(ISTEXT(Data!AJ421),Data!AJ421,"")</f>
        <v/>
      </c>
      <c r="AM421" s="267" t="str">
        <f>IF(ISTEXT(Data!AK421),Data!AK421,"")</f>
        <v/>
      </c>
      <c r="AN421" s="267" t="str">
        <f>IF(ISTEXT(Data!AL421),Data!AL421,"")</f>
        <v/>
      </c>
      <c r="AO421" s="267" t="str">
        <f>IF(ISTEXT(Data!AM421),Data!AM421,"")</f>
        <v/>
      </c>
      <c r="AP421" s="267" t="str">
        <f>IF(ISTEXT(Data!AN421),Data!AN421,"")</f>
        <v/>
      </c>
      <c r="AQ421" s="267" t="str">
        <f>IF(ISTEXT(Data!AO421),Data!AO421,"")</f>
        <v/>
      </c>
    </row>
    <row r="422" spans="1:43" x14ac:dyDescent="0.2">
      <c r="A422" s="120" t="str">
        <f>IF(ISTEXT(Data!A422),Data!A422,"")</f>
        <v/>
      </c>
      <c r="B422" s="250">
        <f>IF(ISREF(Data!B422),Data!B422,"")</f>
        <v>35430</v>
      </c>
      <c r="C422" s="244">
        <v>0.27083333333333298</v>
      </c>
      <c r="D422" s="250">
        <f>IF(ISREF(Data!D422),Data!D422,"")</f>
        <v>35431</v>
      </c>
      <c r="E422" s="244">
        <v>0.27083333333333298</v>
      </c>
      <c r="F422" s="245" t="str">
        <f>IF(ISTEXT(Data!G422),Data!G422,"")</f>
        <v>No Precipitation Occurred</v>
      </c>
      <c r="G422" s="247" t="str">
        <f>IF(ISTEXT(Data!H422),Data!H422,"")</f>
        <v/>
      </c>
      <c r="H422" s="246" t="str">
        <f>IF(ISTEXT(Data!I422),Data!I422,"")</f>
        <v/>
      </c>
      <c r="I422" s="248" t="str">
        <f>IF(ISTEXT(Data!J422),Data!J422,"")</f>
        <v/>
      </c>
      <c r="J422" s="273">
        <f>IF(ISNUMBER(Data!K422),Data!K422,-9999.9)</f>
        <v>-9999.9</v>
      </c>
      <c r="K422" s="242" t="str">
        <f>IF(ISTEXT(Data!L422),Data!L422,"")</f>
        <v>M1</v>
      </c>
      <c r="L422" s="285">
        <f>IF(ISNUMBER(Data!N422),Data!N422,-9999.9)</f>
        <v>-9999.9</v>
      </c>
      <c r="M422" s="243" t="str">
        <f>IF(ISTEXT(Data!O422),Data!O422,"")</f>
        <v>M1</v>
      </c>
      <c r="N422" s="278">
        <f>IF(ISNUMBER(Data!P422),Data!P422,-9999.9)</f>
        <v>-9999.9</v>
      </c>
      <c r="O422" s="242" t="str">
        <f>IF(ISTEXT(Data!Q422),Data!Q422,"")</f>
        <v>M1</v>
      </c>
      <c r="P422" s="277">
        <f>IF(ISNUMBER(Data!R422),Data!R422,-9999.9)</f>
        <v>-9999.9</v>
      </c>
      <c r="Q422" s="243" t="str">
        <f>IF(ISTEXT(Data!S422),Data!S422,"")</f>
        <v>M1</v>
      </c>
      <c r="R422" s="278">
        <v>-9999.9</v>
      </c>
      <c r="S422" s="262" t="s">
        <v>117</v>
      </c>
      <c r="T422" s="277">
        <f>IF((Data!X422&gt;0),Data!X422*96.062/32.064,-9999.9)</f>
        <v>-9999.9</v>
      </c>
      <c r="U422" s="243" t="str">
        <f>IF(ISTEXT(Data!Y422),Data!Y422,"")</f>
        <v>M1</v>
      </c>
      <c r="V422" s="277">
        <f>IF((Data!AB422&gt;T863),Data!AB422*18.039/14.0067,-9999.9)</f>
        <v>-9999.9</v>
      </c>
      <c r="W422" s="242" t="str">
        <f>IF(ISTEXT(Data!AC422),Data!AC422,"")</f>
        <v>M1</v>
      </c>
      <c r="X422" s="277">
        <f>IF((Data!V422&gt;0),(Data!V422*62.005/14.0067),-9999.9)</f>
        <v>-9999.9</v>
      </c>
      <c r="Y422" s="243" t="str">
        <f>IF(ISTEXT(Data!W422),Data!W422,"")</f>
        <v>M1</v>
      </c>
      <c r="Z422" s="278">
        <f>IF(ISNUMBER(Data!T422),Data!T422,-9999.9)</f>
        <v>-9999.9</v>
      </c>
      <c r="AA422" s="242" t="str">
        <f>IF(ISTEXT(Data!U422),Data!U422,"")</f>
        <v>M1</v>
      </c>
      <c r="AB422" s="277">
        <f>IF(ISNUMBER(Data!AH422),Data!AH422,-9999.9)</f>
        <v>-9999.9</v>
      </c>
      <c r="AC422" s="243" t="str">
        <f>IF(ISTEXT(Data!AI422),Data!AI422,"")</f>
        <v>M1</v>
      </c>
      <c r="AD422" s="278">
        <f>IF(ISNUMBER(Data!AD422),Data!AD422,-9999.9)</f>
        <v>-9999.9</v>
      </c>
      <c r="AE422" s="242" t="str">
        <f>IF(ISTEXT(Data!AE422),Data!AE422,"")</f>
        <v>M1</v>
      </c>
      <c r="AF422" s="277">
        <f>IF(ISNUMBER(Data!AF422),Data!AF422,-9999.9)</f>
        <v>-9999.9</v>
      </c>
      <c r="AG422" s="243" t="str">
        <f>IF(ISTEXT(Data!AG422),Data!AG422,"")</f>
        <v>M1</v>
      </c>
      <c r="AH422" s="278">
        <f>IF(ISNUMBER(Data!Z422),Data!Z422,-9999.9)</f>
        <v>-9999.9</v>
      </c>
      <c r="AI422" s="242" t="str">
        <f>IF(ISTEXT(Data!AA422),Data!AA422,"")</f>
        <v>M1</v>
      </c>
      <c r="AJ422" s="277">
        <v>-9999.9</v>
      </c>
      <c r="AK422" s="261" t="s">
        <v>117</v>
      </c>
      <c r="AL422" s="267" t="str">
        <f>IF(ISTEXT(Data!AJ422),Data!AJ422,"")</f>
        <v/>
      </c>
      <c r="AM422" s="267" t="str">
        <f>IF(ISTEXT(Data!AK422),Data!AK422,"")</f>
        <v/>
      </c>
      <c r="AN422" s="267" t="str">
        <f>IF(ISTEXT(Data!AL422),Data!AL422,"")</f>
        <v/>
      </c>
      <c r="AO422" s="267" t="str">
        <f>IF(ISTEXT(Data!AM422),Data!AM422,"")</f>
        <v/>
      </c>
      <c r="AP422" s="267" t="str">
        <f>IF(ISTEXT(Data!AN422),Data!AN422,"")</f>
        <v/>
      </c>
      <c r="AQ422" s="267" t="str">
        <f>IF(ISTEXT(Data!AO422),Data!AO422,"")</f>
        <v/>
      </c>
    </row>
    <row r="423" spans="1:43" x14ac:dyDescent="0.2">
      <c r="AL423" s="235"/>
      <c r="AM423" s="235"/>
      <c r="AN423" s="235"/>
      <c r="AO423" s="235"/>
      <c r="AP423" s="235"/>
      <c r="AQ423" s="235"/>
    </row>
    <row r="424" spans="1:43" x14ac:dyDescent="0.2">
      <c r="AL424" s="235"/>
      <c r="AM424" s="235"/>
      <c r="AN424" s="235"/>
      <c r="AO424" s="235"/>
      <c r="AP424" s="235"/>
      <c r="AQ424" s="235"/>
    </row>
    <row r="425" spans="1:43" x14ac:dyDescent="0.2">
      <c r="AL425" s="235"/>
      <c r="AM425" s="235"/>
      <c r="AN425" s="235"/>
      <c r="AO425" s="235"/>
      <c r="AP425" s="235"/>
      <c r="AQ425" s="235"/>
    </row>
    <row r="426" spans="1:43" x14ac:dyDescent="0.2">
      <c r="AL426" s="235"/>
      <c r="AM426" s="235"/>
      <c r="AN426" s="235"/>
      <c r="AO426" s="235"/>
      <c r="AP426" s="235"/>
      <c r="AQ426" s="235"/>
    </row>
    <row r="427" spans="1:43" x14ac:dyDescent="0.2">
      <c r="AL427" s="235"/>
      <c r="AM427" s="235"/>
      <c r="AN427" s="235"/>
      <c r="AO427" s="235"/>
      <c r="AP427" s="235"/>
      <c r="AQ427" s="235"/>
    </row>
    <row r="428" spans="1:43" x14ac:dyDescent="0.2">
      <c r="AL428" s="235"/>
      <c r="AM428" s="235"/>
      <c r="AN428" s="235"/>
      <c r="AO428" s="235"/>
      <c r="AP428" s="235"/>
      <c r="AQ428" s="235"/>
    </row>
    <row r="429" spans="1:43" x14ac:dyDescent="0.2">
      <c r="AL429" s="235"/>
      <c r="AM429" s="235"/>
      <c r="AN429" s="235"/>
      <c r="AO429" s="235"/>
      <c r="AP429" s="235"/>
      <c r="AQ429" s="235"/>
    </row>
    <row r="430" spans="1:43" x14ac:dyDescent="0.2">
      <c r="AL430" s="235"/>
      <c r="AM430" s="235"/>
      <c r="AN430" s="235"/>
      <c r="AO430" s="235"/>
      <c r="AP430" s="235"/>
      <c r="AQ430" s="235"/>
    </row>
    <row r="431" spans="1:43" x14ac:dyDescent="0.2">
      <c r="AL431" s="235"/>
      <c r="AM431" s="235"/>
      <c r="AN431" s="235"/>
      <c r="AO431" s="235"/>
      <c r="AP431" s="235"/>
      <c r="AQ431" s="235"/>
    </row>
    <row r="432" spans="1:43" x14ac:dyDescent="0.2">
      <c r="AL432" s="235"/>
      <c r="AM432" s="235"/>
      <c r="AN432" s="235"/>
      <c r="AO432" s="235"/>
      <c r="AP432" s="235"/>
      <c r="AQ432" s="235"/>
    </row>
    <row r="433" spans="38:43" x14ac:dyDescent="0.2">
      <c r="AL433" s="235"/>
      <c r="AM433" s="235"/>
      <c r="AN433" s="235"/>
      <c r="AO433" s="235"/>
      <c r="AP433" s="235"/>
      <c r="AQ433" s="235"/>
    </row>
    <row r="434" spans="38:43" x14ac:dyDescent="0.2">
      <c r="AL434" s="235"/>
      <c r="AM434" s="235"/>
      <c r="AN434" s="235"/>
      <c r="AO434" s="235"/>
      <c r="AP434" s="235"/>
      <c r="AQ434" s="235"/>
    </row>
    <row r="435" spans="38:43" x14ac:dyDescent="0.2">
      <c r="AL435" s="235"/>
      <c r="AM435" s="235"/>
      <c r="AN435" s="235"/>
      <c r="AO435" s="235"/>
      <c r="AP435" s="235"/>
      <c r="AQ435" s="235"/>
    </row>
    <row r="436" spans="38:43" x14ac:dyDescent="0.2">
      <c r="AL436" s="235"/>
      <c r="AM436" s="235"/>
      <c r="AN436" s="235"/>
      <c r="AO436" s="235"/>
      <c r="AP436" s="235"/>
      <c r="AQ436" s="235"/>
    </row>
    <row r="437" spans="38:43" x14ac:dyDescent="0.2">
      <c r="AL437" s="235"/>
      <c r="AM437" s="235"/>
      <c r="AN437" s="235"/>
      <c r="AO437" s="235"/>
      <c r="AP437" s="235"/>
      <c r="AQ437" s="235"/>
    </row>
    <row r="438" spans="38:43" x14ac:dyDescent="0.2">
      <c r="AL438" s="235"/>
      <c r="AM438" s="235"/>
      <c r="AN438" s="235"/>
      <c r="AO438" s="235"/>
      <c r="AP438" s="235"/>
      <c r="AQ438" s="235"/>
    </row>
    <row r="439" spans="38:43" x14ac:dyDescent="0.2">
      <c r="AL439" s="235"/>
      <c r="AM439" s="235"/>
      <c r="AN439" s="235"/>
      <c r="AO439" s="235"/>
      <c r="AP439" s="235"/>
      <c r="AQ439" s="235"/>
    </row>
    <row r="440" spans="38:43" x14ac:dyDescent="0.2">
      <c r="AL440" s="235"/>
      <c r="AM440" s="235"/>
      <c r="AN440" s="235"/>
      <c r="AO440" s="235"/>
      <c r="AP440" s="235"/>
      <c r="AQ440" s="235"/>
    </row>
    <row r="441" spans="38:43" x14ac:dyDescent="0.2">
      <c r="AL441" s="235"/>
      <c r="AM441" s="235"/>
      <c r="AN441" s="235"/>
      <c r="AO441" s="235"/>
      <c r="AP441" s="235"/>
      <c r="AQ441" s="235"/>
    </row>
    <row r="442" spans="38:43" x14ac:dyDescent="0.2">
      <c r="AL442" s="235"/>
      <c r="AM442" s="235"/>
      <c r="AN442" s="235"/>
      <c r="AO442" s="235"/>
      <c r="AP442" s="235"/>
      <c r="AQ442" s="235"/>
    </row>
    <row r="443" spans="38:43" x14ac:dyDescent="0.2">
      <c r="AL443" s="235"/>
      <c r="AM443" s="235"/>
      <c r="AN443" s="235"/>
      <c r="AO443" s="235"/>
      <c r="AP443" s="235"/>
      <c r="AQ443" s="235"/>
    </row>
    <row r="444" spans="38:43" x14ac:dyDescent="0.2">
      <c r="AL444" s="235"/>
      <c r="AM444" s="235"/>
      <c r="AN444" s="235"/>
      <c r="AO444" s="235"/>
      <c r="AP444" s="235"/>
      <c r="AQ444" s="235"/>
    </row>
    <row r="445" spans="38:43" x14ac:dyDescent="0.2">
      <c r="AL445" s="235"/>
      <c r="AM445" s="235"/>
      <c r="AN445" s="235"/>
      <c r="AO445" s="235"/>
      <c r="AP445" s="235"/>
      <c r="AQ445" s="235"/>
    </row>
    <row r="446" spans="38:43" x14ac:dyDescent="0.2">
      <c r="AL446" s="235"/>
      <c r="AM446" s="235"/>
      <c r="AN446" s="235"/>
      <c r="AO446" s="235"/>
      <c r="AP446" s="235"/>
      <c r="AQ446" s="235"/>
    </row>
    <row r="447" spans="38:43" x14ac:dyDescent="0.2">
      <c r="AL447" s="235"/>
      <c r="AM447" s="235"/>
      <c r="AN447" s="235"/>
      <c r="AO447" s="235"/>
      <c r="AP447" s="235"/>
      <c r="AQ447" s="235"/>
    </row>
    <row r="448" spans="38:43" x14ac:dyDescent="0.2">
      <c r="AL448" s="235"/>
      <c r="AM448" s="235"/>
      <c r="AN448" s="235"/>
      <c r="AO448" s="235"/>
      <c r="AP448" s="235"/>
      <c r="AQ448" s="235"/>
    </row>
    <row r="449" spans="38:43" x14ac:dyDescent="0.2">
      <c r="AL449" s="235"/>
      <c r="AM449" s="235"/>
      <c r="AN449" s="235"/>
      <c r="AO449" s="235"/>
      <c r="AP449" s="235"/>
      <c r="AQ449" s="235"/>
    </row>
    <row r="450" spans="38:43" x14ac:dyDescent="0.2">
      <c r="AL450" s="235"/>
      <c r="AM450" s="235"/>
      <c r="AN450" s="235"/>
      <c r="AO450" s="235"/>
      <c r="AP450" s="235"/>
      <c r="AQ450" s="235"/>
    </row>
    <row r="451" spans="38:43" x14ac:dyDescent="0.2">
      <c r="AL451" s="235"/>
      <c r="AM451" s="235"/>
      <c r="AN451" s="235"/>
      <c r="AO451" s="235"/>
      <c r="AP451" s="235"/>
      <c r="AQ451" s="235"/>
    </row>
    <row r="452" spans="38:43" x14ac:dyDescent="0.2">
      <c r="AL452" s="235"/>
      <c r="AM452" s="235"/>
      <c r="AN452" s="235"/>
      <c r="AO452" s="235"/>
      <c r="AP452" s="235"/>
      <c r="AQ452" s="235"/>
    </row>
    <row r="453" spans="38:43" x14ac:dyDescent="0.2">
      <c r="AL453" s="235"/>
      <c r="AM453" s="235"/>
      <c r="AN453" s="235"/>
      <c r="AO453" s="235"/>
      <c r="AP453" s="235"/>
      <c r="AQ453" s="235"/>
    </row>
    <row r="454" spans="38:43" x14ac:dyDescent="0.2">
      <c r="AL454" s="235"/>
      <c r="AM454" s="235"/>
      <c r="AN454" s="235"/>
      <c r="AO454" s="235"/>
      <c r="AP454" s="235"/>
      <c r="AQ454" s="235"/>
    </row>
    <row r="455" spans="38:43" x14ac:dyDescent="0.2">
      <c r="AL455" s="235"/>
      <c r="AM455" s="235"/>
      <c r="AN455" s="235"/>
      <c r="AO455" s="235"/>
      <c r="AP455" s="235"/>
      <c r="AQ455" s="235"/>
    </row>
    <row r="456" spans="38:43" x14ac:dyDescent="0.2">
      <c r="AL456" s="235"/>
      <c r="AM456" s="235"/>
      <c r="AN456" s="235"/>
      <c r="AO456" s="235"/>
      <c r="AP456" s="235"/>
      <c r="AQ456" s="235"/>
    </row>
    <row r="457" spans="38:43" x14ac:dyDescent="0.2">
      <c r="AL457" s="235"/>
      <c r="AM457" s="235"/>
      <c r="AN457" s="235"/>
      <c r="AO457" s="235"/>
      <c r="AP457" s="235"/>
      <c r="AQ457" s="235"/>
    </row>
    <row r="458" spans="38:43" x14ac:dyDescent="0.2">
      <c r="AL458" s="235"/>
      <c r="AM458" s="235"/>
      <c r="AN458" s="235"/>
      <c r="AO458" s="235"/>
      <c r="AP458" s="235"/>
      <c r="AQ458" s="235"/>
    </row>
    <row r="459" spans="38:43" x14ac:dyDescent="0.2">
      <c r="AL459" s="235"/>
      <c r="AM459" s="235"/>
      <c r="AN459" s="235"/>
      <c r="AO459" s="235"/>
      <c r="AP459" s="235"/>
      <c r="AQ459" s="235"/>
    </row>
    <row r="460" spans="38:43" x14ac:dyDescent="0.2">
      <c r="AL460" s="235"/>
      <c r="AM460" s="235"/>
      <c r="AN460" s="235"/>
      <c r="AO460" s="235"/>
      <c r="AP460" s="235"/>
      <c r="AQ460" s="235"/>
    </row>
    <row r="461" spans="38:43" x14ac:dyDescent="0.2">
      <c r="AL461" s="235"/>
      <c r="AM461" s="235"/>
      <c r="AN461" s="235"/>
      <c r="AO461" s="235"/>
      <c r="AP461" s="235"/>
      <c r="AQ461" s="235"/>
    </row>
    <row r="462" spans="38:43" x14ac:dyDescent="0.2">
      <c r="AL462" s="235"/>
      <c r="AM462" s="235"/>
      <c r="AN462" s="235"/>
      <c r="AO462" s="235"/>
      <c r="AP462" s="235"/>
      <c r="AQ462" s="235"/>
    </row>
    <row r="463" spans="38:43" x14ac:dyDescent="0.2">
      <c r="AL463" s="235"/>
      <c r="AM463" s="235"/>
      <c r="AN463" s="235"/>
      <c r="AO463" s="235"/>
      <c r="AP463" s="235"/>
      <c r="AQ463" s="235"/>
    </row>
    <row r="464" spans="38:43" x14ac:dyDescent="0.2">
      <c r="AL464" s="235"/>
      <c r="AM464" s="235"/>
      <c r="AN464" s="235"/>
      <c r="AO464" s="235"/>
      <c r="AP464" s="235"/>
      <c r="AQ464" s="235"/>
    </row>
    <row r="465" spans="38:43" x14ac:dyDescent="0.2">
      <c r="AL465" s="235"/>
      <c r="AM465" s="235"/>
      <c r="AN465" s="235"/>
      <c r="AO465" s="235"/>
      <c r="AP465" s="235"/>
      <c r="AQ465" s="235"/>
    </row>
    <row r="466" spans="38:43" x14ac:dyDescent="0.2">
      <c r="AL466" s="235"/>
      <c r="AM466" s="235"/>
      <c r="AN466" s="235"/>
      <c r="AO466" s="235"/>
      <c r="AP466" s="235"/>
      <c r="AQ466" s="235"/>
    </row>
    <row r="467" spans="38:43" x14ac:dyDescent="0.2">
      <c r="AL467" s="235"/>
      <c r="AM467" s="235"/>
      <c r="AN467" s="235"/>
      <c r="AO467" s="235"/>
      <c r="AP467" s="235"/>
      <c r="AQ467" s="235"/>
    </row>
    <row r="468" spans="38:43" x14ac:dyDescent="0.2">
      <c r="AL468" s="235"/>
      <c r="AM468" s="235"/>
      <c r="AN468" s="235"/>
      <c r="AO468" s="235"/>
      <c r="AP468" s="235"/>
      <c r="AQ468" s="235"/>
    </row>
    <row r="469" spans="38:43" x14ac:dyDescent="0.2">
      <c r="AL469" s="235"/>
      <c r="AM469" s="235"/>
      <c r="AN469" s="235"/>
      <c r="AO469" s="235"/>
      <c r="AP469" s="235"/>
      <c r="AQ469" s="235"/>
    </row>
    <row r="470" spans="38:43" x14ac:dyDescent="0.2">
      <c r="AL470" s="235"/>
      <c r="AM470" s="235"/>
      <c r="AN470" s="235"/>
      <c r="AO470" s="235"/>
      <c r="AP470" s="235"/>
      <c r="AQ470" s="235"/>
    </row>
    <row r="471" spans="38:43" x14ac:dyDescent="0.2">
      <c r="AL471" s="235"/>
      <c r="AM471" s="235"/>
      <c r="AN471" s="235"/>
      <c r="AO471" s="235"/>
      <c r="AP471" s="235"/>
      <c r="AQ471" s="235"/>
    </row>
    <row r="472" spans="38:43" x14ac:dyDescent="0.2">
      <c r="AL472" s="235"/>
      <c r="AM472" s="235"/>
      <c r="AN472" s="235"/>
      <c r="AO472" s="235"/>
      <c r="AP472" s="235"/>
      <c r="AQ472" s="235"/>
    </row>
    <row r="473" spans="38:43" x14ac:dyDescent="0.2">
      <c r="AL473" s="235"/>
      <c r="AM473" s="235"/>
      <c r="AN473" s="235"/>
      <c r="AO473" s="235"/>
      <c r="AP473" s="235"/>
      <c r="AQ473" s="235"/>
    </row>
    <row r="474" spans="38:43" x14ac:dyDescent="0.2">
      <c r="AL474" s="235"/>
      <c r="AM474" s="235"/>
      <c r="AN474" s="235"/>
      <c r="AO474" s="235"/>
      <c r="AP474" s="235"/>
      <c r="AQ474" s="235"/>
    </row>
    <row r="475" spans="38:43" x14ac:dyDescent="0.2">
      <c r="AL475" s="235"/>
      <c r="AM475" s="235"/>
      <c r="AN475" s="235"/>
      <c r="AO475" s="235"/>
      <c r="AP475" s="235"/>
      <c r="AQ475" s="235"/>
    </row>
    <row r="476" spans="38:43" x14ac:dyDescent="0.2">
      <c r="AL476" s="235"/>
      <c r="AM476" s="235"/>
      <c r="AN476" s="235"/>
      <c r="AO476" s="235"/>
      <c r="AP476" s="235"/>
      <c r="AQ476" s="235"/>
    </row>
    <row r="477" spans="38:43" x14ac:dyDescent="0.2">
      <c r="AL477" s="235"/>
      <c r="AM477" s="235"/>
      <c r="AN477" s="235"/>
      <c r="AO477" s="235"/>
      <c r="AP477" s="235"/>
      <c r="AQ477" s="235"/>
    </row>
    <row r="478" spans="38:43" x14ac:dyDescent="0.2">
      <c r="AL478" s="235"/>
      <c r="AM478" s="235"/>
      <c r="AN478" s="235"/>
      <c r="AO478" s="235"/>
      <c r="AP478" s="235"/>
      <c r="AQ478" s="235"/>
    </row>
    <row r="479" spans="38:43" x14ac:dyDescent="0.2">
      <c r="AL479" s="235"/>
      <c r="AM479" s="235"/>
      <c r="AN479" s="235"/>
      <c r="AO479" s="235"/>
      <c r="AP479" s="235"/>
      <c r="AQ479" s="235"/>
    </row>
    <row r="480" spans="38:43" x14ac:dyDescent="0.2">
      <c r="AL480" s="235"/>
      <c r="AM480" s="235"/>
      <c r="AN480" s="235"/>
      <c r="AO480" s="235"/>
      <c r="AP480" s="235"/>
      <c r="AQ480" s="235"/>
    </row>
    <row r="481" spans="38:43" x14ac:dyDescent="0.2">
      <c r="AL481" s="235"/>
      <c r="AM481" s="235"/>
      <c r="AN481" s="235"/>
      <c r="AO481" s="235"/>
      <c r="AP481" s="235"/>
      <c r="AQ481" s="235"/>
    </row>
    <row r="482" spans="38:43" x14ac:dyDescent="0.2">
      <c r="AL482" s="235"/>
      <c r="AM482" s="235"/>
      <c r="AN482" s="235"/>
      <c r="AO482" s="235"/>
      <c r="AP482" s="235"/>
      <c r="AQ482" s="235"/>
    </row>
    <row r="483" spans="38:43" x14ac:dyDescent="0.2">
      <c r="AL483" s="235"/>
      <c r="AM483" s="235"/>
      <c r="AN483" s="235"/>
      <c r="AO483" s="235"/>
      <c r="AP483" s="235"/>
      <c r="AQ483" s="235"/>
    </row>
    <row r="484" spans="38:43" x14ac:dyDescent="0.2">
      <c r="AL484" s="235"/>
      <c r="AM484" s="235"/>
      <c r="AN484" s="235"/>
      <c r="AO484" s="235"/>
      <c r="AP484" s="235"/>
      <c r="AQ484" s="235"/>
    </row>
    <row r="485" spans="38:43" x14ac:dyDescent="0.2">
      <c r="AL485" s="235"/>
      <c r="AM485" s="235"/>
      <c r="AN485" s="235"/>
      <c r="AO485" s="235"/>
      <c r="AP485" s="235"/>
      <c r="AQ485" s="235"/>
    </row>
    <row r="486" spans="38:43" x14ac:dyDescent="0.2">
      <c r="AL486" s="235"/>
      <c r="AM486" s="235"/>
      <c r="AN486" s="235"/>
      <c r="AO486" s="235"/>
      <c r="AP486" s="235"/>
      <c r="AQ486" s="235"/>
    </row>
    <row r="487" spans="38:43" x14ac:dyDescent="0.2">
      <c r="AL487" s="235"/>
      <c r="AM487" s="235"/>
      <c r="AN487" s="235"/>
      <c r="AO487" s="235"/>
      <c r="AP487" s="235"/>
      <c r="AQ487" s="235"/>
    </row>
    <row r="488" spans="38:43" x14ac:dyDescent="0.2">
      <c r="AL488" s="235"/>
      <c r="AM488" s="235"/>
      <c r="AN488" s="235"/>
      <c r="AO488" s="235"/>
      <c r="AP488" s="235"/>
      <c r="AQ488" s="235"/>
    </row>
    <row r="489" spans="38:43" x14ac:dyDescent="0.2">
      <c r="AL489" s="235"/>
      <c r="AM489" s="235"/>
      <c r="AN489" s="235"/>
      <c r="AO489" s="235"/>
      <c r="AP489" s="235"/>
      <c r="AQ489" s="235"/>
    </row>
    <row r="490" spans="38:43" x14ac:dyDescent="0.2">
      <c r="AL490" s="235"/>
      <c r="AM490" s="235"/>
      <c r="AN490" s="235"/>
      <c r="AO490" s="235"/>
      <c r="AP490" s="235"/>
      <c r="AQ490" s="235"/>
    </row>
    <row r="491" spans="38:43" x14ac:dyDescent="0.2">
      <c r="AL491" s="235"/>
      <c r="AM491" s="235"/>
      <c r="AN491" s="235"/>
      <c r="AO491" s="235"/>
      <c r="AP491" s="235"/>
      <c r="AQ491" s="235"/>
    </row>
    <row r="492" spans="38:43" x14ac:dyDescent="0.2">
      <c r="AL492" s="235"/>
      <c r="AM492" s="235"/>
      <c r="AN492" s="235"/>
      <c r="AO492" s="235"/>
      <c r="AP492" s="235"/>
      <c r="AQ492" s="235"/>
    </row>
    <row r="493" spans="38:43" x14ac:dyDescent="0.2">
      <c r="AL493" s="235"/>
      <c r="AM493" s="235"/>
      <c r="AN493" s="235"/>
      <c r="AO493" s="235"/>
      <c r="AP493" s="235"/>
      <c r="AQ493" s="235"/>
    </row>
    <row r="494" spans="38:43" x14ac:dyDescent="0.2">
      <c r="AL494" s="235"/>
      <c r="AM494" s="235"/>
      <c r="AN494" s="235"/>
      <c r="AO494" s="235"/>
      <c r="AP494" s="235"/>
      <c r="AQ494" s="235"/>
    </row>
    <row r="495" spans="38:43" x14ac:dyDescent="0.2">
      <c r="AL495" s="235"/>
      <c r="AM495" s="235"/>
      <c r="AN495" s="235"/>
      <c r="AO495" s="235"/>
      <c r="AP495" s="235"/>
      <c r="AQ495" s="235"/>
    </row>
    <row r="496" spans="38:43" x14ac:dyDescent="0.2">
      <c r="AL496" s="235"/>
      <c r="AM496" s="235"/>
      <c r="AN496" s="235"/>
      <c r="AO496" s="235"/>
      <c r="AP496" s="235"/>
      <c r="AQ496" s="235"/>
    </row>
    <row r="497" spans="38:43" x14ac:dyDescent="0.2">
      <c r="AL497" s="235"/>
      <c r="AM497" s="235"/>
      <c r="AN497" s="235"/>
      <c r="AO497" s="235"/>
      <c r="AP497" s="235"/>
      <c r="AQ497" s="235"/>
    </row>
    <row r="498" spans="38:43" x14ac:dyDescent="0.2">
      <c r="AL498" s="235"/>
      <c r="AM498" s="235"/>
      <c r="AN498" s="235"/>
      <c r="AO498" s="235"/>
      <c r="AP498" s="235"/>
      <c r="AQ498" s="235"/>
    </row>
    <row r="499" spans="38:43" x14ac:dyDescent="0.2">
      <c r="AL499" s="235"/>
      <c r="AM499" s="235"/>
      <c r="AN499" s="235"/>
      <c r="AO499" s="235"/>
      <c r="AP499" s="235"/>
      <c r="AQ499" s="235"/>
    </row>
    <row r="500" spans="38:43" x14ac:dyDescent="0.2">
      <c r="AL500" s="235"/>
      <c r="AM500" s="235"/>
      <c r="AN500" s="235"/>
      <c r="AO500" s="235"/>
      <c r="AP500" s="235"/>
      <c r="AQ500" s="235"/>
    </row>
    <row r="501" spans="38:43" x14ac:dyDescent="0.2">
      <c r="AL501" s="235"/>
      <c r="AM501" s="235"/>
      <c r="AN501" s="235"/>
      <c r="AO501" s="235"/>
      <c r="AP501" s="235"/>
      <c r="AQ501" s="235"/>
    </row>
    <row r="502" spans="38:43" x14ac:dyDescent="0.2">
      <c r="AL502" s="235"/>
      <c r="AM502" s="235"/>
      <c r="AN502" s="235"/>
      <c r="AO502" s="235"/>
      <c r="AP502" s="235"/>
      <c r="AQ502" s="235"/>
    </row>
    <row r="503" spans="38:43" x14ac:dyDescent="0.2">
      <c r="AL503" s="235"/>
      <c r="AM503" s="235"/>
      <c r="AN503" s="235"/>
      <c r="AO503" s="235"/>
      <c r="AP503" s="235"/>
      <c r="AQ503" s="235"/>
    </row>
    <row r="504" spans="38:43" x14ac:dyDescent="0.2">
      <c r="AL504" s="235"/>
      <c r="AM504" s="235"/>
      <c r="AN504" s="235"/>
      <c r="AO504" s="235"/>
      <c r="AP504" s="235"/>
      <c r="AQ504" s="235"/>
    </row>
    <row r="505" spans="38:43" x14ac:dyDescent="0.2">
      <c r="AL505" s="235"/>
      <c r="AM505" s="235"/>
      <c r="AN505" s="235"/>
      <c r="AO505" s="235"/>
      <c r="AP505" s="235"/>
      <c r="AQ505" s="235"/>
    </row>
    <row r="506" spans="38:43" x14ac:dyDescent="0.2">
      <c r="AL506" s="235"/>
      <c r="AM506" s="235"/>
      <c r="AN506" s="235"/>
      <c r="AO506" s="235"/>
      <c r="AP506" s="235"/>
      <c r="AQ506" s="235"/>
    </row>
    <row r="507" spans="38:43" x14ac:dyDescent="0.2">
      <c r="AL507" s="235"/>
      <c r="AM507" s="235"/>
      <c r="AN507" s="235"/>
      <c r="AO507" s="235"/>
      <c r="AP507" s="235"/>
      <c r="AQ507" s="235"/>
    </row>
    <row r="508" spans="38:43" x14ac:dyDescent="0.2">
      <c r="AL508" s="235"/>
      <c r="AM508" s="235"/>
      <c r="AN508" s="235"/>
      <c r="AO508" s="235"/>
      <c r="AP508" s="235"/>
      <c r="AQ508" s="235"/>
    </row>
    <row r="509" spans="38:43" x14ac:dyDescent="0.2">
      <c r="AL509" s="235"/>
      <c r="AM509" s="235"/>
      <c r="AN509" s="235"/>
      <c r="AO509" s="235"/>
      <c r="AP509" s="235"/>
      <c r="AQ509" s="235"/>
    </row>
    <row r="510" spans="38:43" x14ac:dyDescent="0.2">
      <c r="AL510" s="235"/>
      <c r="AM510" s="235"/>
      <c r="AN510" s="235"/>
      <c r="AO510" s="235"/>
      <c r="AP510" s="235"/>
      <c r="AQ510" s="235"/>
    </row>
    <row r="511" spans="38:43" x14ac:dyDescent="0.2">
      <c r="AL511" s="235"/>
      <c r="AM511" s="235"/>
      <c r="AN511" s="235"/>
      <c r="AO511" s="235"/>
      <c r="AP511" s="235"/>
      <c r="AQ511" s="235"/>
    </row>
    <row r="512" spans="38:43" x14ac:dyDescent="0.2">
      <c r="AL512" s="235"/>
      <c r="AM512" s="235"/>
      <c r="AN512" s="235"/>
      <c r="AO512" s="235"/>
      <c r="AP512" s="235"/>
      <c r="AQ512" s="235"/>
    </row>
    <row r="513" spans="38:43" x14ac:dyDescent="0.2">
      <c r="AL513" s="235"/>
      <c r="AM513" s="235"/>
      <c r="AN513" s="235"/>
      <c r="AO513" s="235"/>
      <c r="AP513" s="235"/>
      <c r="AQ513" s="235"/>
    </row>
    <row r="514" spans="38:43" x14ac:dyDescent="0.2">
      <c r="AL514" s="235"/>
      <c r="AM514" s="235"/>
      <c r="AN514" s="235"/>
      <c r="AO514" s="235"/>
      <c r="AP514" s="235"/>
      <c r="AQ514" s="235"/>
    </row>
    <row r="515" spans="38:43" x14ac:dyDescent="0.2">
      <c r="AL515" s="235"/>
      <c r="AM515" s="235"/>
      <c r="AN515" s="235"/>
      <c r="AO515" s="235"/>
      <c r="AP515" s="235"/>
      <c r="AQ515" s="235"/>
    </row>
    <row r="516" spans="38:43" x14ac:dyDescent="0.2">
      <c r="AL516" s="235"/>
      <c r="AM516" s="235"/>
      <c r="AN516" s="235"/>
      <c r="AO516" s="235"/>
      <c r="AP516" s="235"/>
      <c r="AQ516" s="235"/>
    </row>
    <row r="517" spans="38:43" x14ac:dyDescent="0.2">
      <c r="AL517" s="235"/>
      <c r="AM517" s="235"/>
      <c r="AN517" s="235"/>
      <c r="AO517" s="235"/>
      <c r="AP517" s="235"/>
      <c r="AQ517" s="235"/>
    </row>
    <row r="518" spans="38:43" x14ac:dyDescent="0.2">
      <c r="AL518" s="235"/>
      <c r="AM518" s="235"/>
      <c r="AN518" s="235"/>
      <c r="AO518" s="235"/>
      <c r="AP518" s="235"/>
      <c r="AQ518" s="235"/>
    </row>
    <row r="519" spans="38:43" x14ac:dyDescent="0.2">
      <c r="AL519" s="235"/>
      <c r="AM519" s="235"/>
      <c r="AN519" s="235"/>
      <c r="AO519" s="235"/>
      <c r="AP519" s="235"/>
      <c r="AQ519" s="235"/>
    </row>
    <row r="520" spans="38:43" x14ac:dyDescent="0.2">
      <c r="AL520" s="235"/>
      <c r="AM520" s="235"/>
      <c r="AN520" s="235"/>
      <c r="AO520" s="235"/>
      <c r="AP520" s="235"/>
      <c r="AQ520" s="235"/>
    </row>
    <row r="521" spans="38:43" x14ac:dyDescent="0.2">
      <c r="AL521" s="235"/>
      <c r="AM521" s="235"/>
      <c r="AN521" s="235"/>
      <c r="AO521" s="235"/>
      <c r="AP521" s="235"/>
      <c r="AQ521" s="235"/>
    </row>
    <row r="522" spans="38:43" x14ac:dyDescent="0.2">
      <c r="AL522" s="235"/>
      <c r="AM522" s="235"/>
      <c r="AN522" s="235"/>
      <c r="AO522" s="235"/>
      <c r="AP522" s="235"/>
      <c r="AQ522" s="235"/>
    </row>
    <row r="523" spans="38:43" x14ac:dyDescent="0.2">
      <c r="AL523" s="235"/>
      <c r="AM523" s="235"/>
      <c r="AN523" s="235"/>
      <c r="AO523" s="235"/>
      <c r="AP523" s="235"/>
      <c r="AQ523" s="235"/>
    </row>
    <row r="524" spans="38:43" x14ac:dyDescent="0.2">
      <c r="AL524" s="235"/>
      <c r="AM524" s="235"/>
      <c r="AN524" s="235"/>
      <c r="AO524" s="235"/>
      <c r="AP524" s="235"/>
      <c r="AQ524" s="235"/>
    </row>
    <row r="525" spans="38:43" x14ac:dyDescent="0.2">
      <c r="AL525" s="235"/>
      <c r="AM525" s="235"/>
      <c r="AN525" s="235"/>
      <c r="AO525" s="235"/>
      <c r="AP525" s="235"/>
      <c r="AQ525" s="235"/>
    </row>
    <row r="526" spans="38:43" x14ac:dyDescent="0.2">
      <c r="AL526" s="235"/>
      <c r="AM526" s="235"/>
      <c r="AN526" s="235"/>
      <c r="AO526" s="235"/>
      <c r="AP526" s="235"/>
      <c r="AQ526" s="235"/>
    </row>
    <row r="527" spans="38:43" x14ac:dyDescent="0.2">
      <c r="AL527" s="235"/>
      <c r="AM527" s="235"/>
      <c r="AN527" s="235"/>
      <c r="AO527" s="235"/>
      <c r="AP527" s="235"/>
      <c r="AQ527" s="235"/>
    </row>
    <row r="528" spans="38:43" x14ac:dyDescent="0.2">
      <c r="AL528" s="235"/>
      <c r="AM528" s="235"/>
      <c r="AN528" s="235"/>
      <c r="AO528" s="235"/>
      <c r="AP528" s="235"/>
      <c r="AQ528" s="235"/>
    </row>
    <row r="529" spans="38:43" x14ac:dyDescent="0.2">
      <c r="AL529" s="235"/>
      <c r="AM529" s="235"/>
      <c r="AN529" s="235"/>
      <c r="AO529" s="235"/>
      <c r="AP529" s="235"/>
      <c r="AQ529" s="235"/>
    </row>
    <row r="530" spans="38:43" x14ac:dyDescent="0.2">
      <c r="AL530" s="235"/>
      <c r="AM530" s="235"/>
      <c r="AN530" s="235"/>
      <c r="AO530" s="235"/>
      <c r="AP530" s="235"/>
      <c r="AQ530" s="235"/>
    </row>
    <row r="531" spans="38:43" x14ac:dyDescent="0.2">
      <c r="AL531" s="235"/>
      <c r="AM531" s="235"/>
      <c r="AN531" s="235"/>
      <c r="AO531" s="235"/>
      <c r="AP531" s="235"/>
      <c r="AQ531" s="235"/>
    </row>
    <row r="532" spans="38:43" x14ac:dyDescent="0.2">
      <c r="AL532" s="235"/>
      <c r="AM532" s="235"/>
      <c r="AN532" s="235"/>
      <c r="AO532" s="235"/>
      <c r="AP532" s="235"/>
      <c r="AQ532" s="235"/>
    </row>
    <row r="533" spans="38:43" x14ac:dyDescent="0.2">
      <c r="AL533" s="235"/>
      <c r="AM533" s="235"/>
      <c r="AN533" s="235"/>
      <c r="AO533" s="235"/>
      <c r="AP533" s="235"/>
      <c r="AQ533" s="235"/>
    </row>
    <row r="534" spans="38:43" x14ac:dyDescent="0.2">
      <c r="AL534" s="235"/>
      <c r="AM534" s="235"/>
      <c r="AN534" s="235"/>
      <c r="AO534" s="235"/>
      <c r="AP534" s="235"/>
      <c r="AQ534" s="235"/>
    </row>
    <row r="535" spans="38:43" x14ac:dyDescent="0.2">
      <c r="AL535" s="235"/>
      <c r="AM535" s="235"/>
      <c r="AN535" s="235"/>
      <c r="AO535" s="235"/>
      <c r="AP535" s="235"/>
      <c r="AQ535" s="235"/>
    </row>
    <row r="536" spans="38:43" x14ac:dyDescent="0.2">
      <c r="AL536" s="235"/>
      <c r="AM536" s="235"/>
      <c r="AN536" s="235"/>
      <c r="AO536" s="235"/>
      <c r="AP536" s="235"/>
      <c r="AQ536" s="235"/>
    </row>
    <row r="537" spans="38:43" x14ac:dyDescent="0.2">
      <c r="AL537" s="235"/>
      <c r="AM537" s="235"/>
      <c r="AN537" s="235"/>
      <c r="AO537" s="235"/>
      <c r="AP537" s="235"/>
      <c r="AQ537" s="235"/>
    </row>
    <row r="538" spans="38:43" x14ac:dyDescent="0.2">
      <c r="AL538" s="235"/>
      <c r="AM538" s="235"/>
      <c r="AN538" s="235"/>
      <c r="AO538" s="235"/>
      <c r="AP538" s="235"/>
      <c r="AQ538" s="235"/>
    </row>
    <row r="539" spans="38:43" x14ac:dyDescent="0.2">
      <c r="AL539" s="235"/>
      <c r="AM539" s="235"/>
      <c r="AN539" s="235"/>
      <c r="AO539" s="235"/>
      <c r="AP539" s="235"/>
      <c r="AQ539" s="235"/>
    </row>
    <row r="540" spans="38:43" x14ac:dyDescent="0.2">
      <c r="AL540" s="235"/>
      <c r="AM540" s="235"/>
      <c r="AN540" s="235"/>
      <c r="AO540" s="235"/>
      <c r="AP540" s="235"/>
      <c r="AQ540" s="235"/>
    </row>
    <row r="541" spans="38:43" x14ac:dyDescent="0.2">
      <c r="AL541" s="235"/>
      <c r="AM541" s="235"/>
      <c r="AN541" s="235"/>
      <c r="AO541" s="235"/>
      <c r="AP541" s="235"/>
      <c r="AQ541" s="235"/>
    </row>
    <row r="542" spans="38:43" x14ac:dyDescent="0.2">
      <c r="AL542" s="235"/>
      <c r="AM542" s="235"/>
      <c r="AN542" s="235"/>
      <c r="AO542" s="235"/>
      <c r="AP542" s="235"/>
      <c r="AQ542" s="235"/>
    </row>
    <row r="543" spans="38:43" x14ac:dyDescent="0.2">
      <c r="AL543" s="235"/>
      <c r="AM543" s="235"/>
      <c r="AN543" s="235"/>
      <c r="AO543" s="235"/>
      <c r="AP543" s="235"/>
      <c r="AQ543" s="235"/>
    </row>
    <row r="544" spans="38:43" x14ac:dyDescent="0.2">
      <c r="AL544" s="235"/>
      <c r="AM544" s="235"/>
      <c r="AN544" s="235"/>
      <c r="AO544" s="235"/>
      <c r="AP544" s="235"/>
      <c r="AQ544" s="235"/>
    </row>
    <row r="545" spans="38:43" x14ac:dyDescent="0.2">
      <c r="AL545" s="235"/>
      <c r="AM545" s="235"/>
      <c r="AN545" s="235"/>
      <c r="AO545" s="235"/>
      <c r="AP545" s="235"/>
      <c r="AQ545" s="235"/>
    </row>
    <row r="546" spans="38:43" x14ac:dyDescent="0.2">
      <c r="AL546" s="235"/>
      <c r="AM546" s="235"/>
      <c r="AN546" s="235"/>
      <c r="AO546" s="235"/>
      <c r="AP546" s="235"/>
      <c r="AQ546" s="235"/>
    </row>
    <row r="547" spans="38:43" x14ac:dyDescent="0.2">
      <c r="AL547" s="235"/>
      <c r="AM547" s="235"/>
      <c r="AN547" s="235"/>
      <c r="AO547" s="235"/>
      <c r="AP547" s="235"/>
      <c r="AQ547" s="235"/>
    </row>
    <row r="548" spans="38:43" x14ac:dyDescent="0.2">
      <c r="AL548" s="235"/>
      <c r="AM548" s="235"/>
      <c r="AN548" s="235"/>
      <c r="AO548" s="235"/>
      <c r="AP548" s="235"/>
      <c r="AQ548" s="235"/>
    </row>
    <row r="549" spans="38:43" x14ac:dyDescent="0.2">
      <c r="AL549" s="235"/>
      <c r="AM549" s="235"/>
      <c r="AN549" s="235"/>
      <c r="AO549" s="235"/>
      <c r="AP549" s="235"/>
      <c r="AQ549" s="235"/>
    </row>
    <row r="550" spans="38:43" x14ac:dyDescent="0.2">
      <c r="AL550" s="235"/>
      <c r="AM550" s="235"/>
      <c r="AN550" s="235"/>
      <c r="AO550" s="235"/>
      <c r="AP550" s="235"/>
      <c r="AQ550" s="235"/>
    </row>
    <row r="551" spans="38:43" x14ac:dyDescent="0.2">
      <c r="AL551" s="235"/>
      <c r="AM551" s="235"/>
      <c r="AN551" s="235"/>
      <c r="AO551" s="235"/>
      <c r="AP551" s="235"/>
      <c r="AQ551" s="235"/>
    </row>
    <row r="552" spans="38:43" x14ac:dyDescent="0.2">
      <c r="AL552" s="235"/>
      <c r="AM552" s="235"/>
      <c r="AN552" s="235"/>
      <c r="AO552" s="235"/>
      <c r="AP552" s="235"/>
      <c r="AQ552" s="235"/>
    </row>
    <row r="553" spans="38:43" x14ac:dyDescent="0.2">
      <c r="AL553" s="235"/>
      <c r="AM553" s="235"/>
      <c r="AN553" s="235"/>
      <c r="AO553" s="235"/>
      <c r="AP553" s="235"/>
      <c r="AQ553" s="235"/>
    </row>
    <row r="554" spans="38:43" x14ac:dyDescent="0.2">
      <c r="AL554" s="235"/>
      <c r="AM554" s="235"/>
      <c r="AN554" s="235"/>
      <c r="AO554" s="235"/>
      <c r="AP554" s="235"/>
      <c r="AQ554" s="235"/>
    </row>
    <row r="555" spans="38:43" x14ac:dyDescent="0.2">
      <c r="AL555" s="235"/>
      <c r="AM555" s="235"/>
      <c r="AN555" s="235"/>
      <c r="AO555" s="235"/>
      <c r="AP555" s="235"/>
      <c r="AQ555" s="235"/>
    </row>
    <row r="556" spans="38:43" x14ac:dyDescent="0.2">
      <c r="AL556" s="235"/>
      <c r="AM556" s="235"/>
      <c r="AN556" s="235"/>
      <c r="AO556" s="235"/>
      <c r="AP556" s="235"/>
      <c r="AQ556" s="235"/>
    </row>
    <row r="557" spans="38:43" x14ac:dyDescent="0.2">
      <c r="AL557" s="235"/>
      <c r="AM557" s="235"/>
      <c r="AN557" s="235"/>
      <c r="AO557" s="235"/>
      <c r="AP557" s="235"/>
      <c r="AQ557" s="235"/>
    </row>
    <row r="558" spans="38:43" x14ac:dyDescent="0.2">
      <c r="AL558" s="235"/>
      <c r="AM558" s="235"/>
      <c r="AN558" s="235"/>
      <c r="AO558" s="235"/>
      <c r="AP558" s="235"/>
      <c r="AQ558" s="235"/>
    </row>
    <row r="559" spans="38:43" x14ac:dyDescent="0.2">
      <c r="AL559" s="235"/>
      <c r="AM559" s="235"/>
      <c r="AN559" s="235"/>
      <c r="AO559" s="235"/>
      <c r="AP559" s="235"/>
      <c r="AQ559" s="235"/>
    </row>
    <row r="560" spans="38:43" x14ac:dyDescent="0.2">
      <c r="AL560" s="235"/>
      <c r="AM560" s="235"/>
      <c r="AN560" s="235"/>
      <c r="AO560" s="235"/>
      <c r="AP560" s="235"/>
      <c r="AQ560" s="235"/>
    </row>
    <row r="561" spans="38:43" x14ac:dyDescent="0.2">
      <c r="AL561" s="235"/>
      <c r="AM561" s="235"/>
      <c r="AN561" s="235"/>
      <c r="AO561" s="235"/>
      <c r="AP561" s="235"/>
      <c r="AQ561" s="235"/>
    </row>
    <row r="562" spans="38:43" x14ac:dyDescent="0.2">
      <c r="AL562" s="235"/>
      <c r="AM562" s="235"/>
      <c r="AN562" s="235"/>
      <c r="AO562" s="235"/>
      <c r="AP562" s="235"/>
      <c r="AQ562" s="235"/>
    </row>
    <row r="563" spans="38:43" x14ac:dyDescent="0.2">
      <c r="AL563" s="235"/>
      <c r="AM563" s="235"/>
      <c r="AN563" s="235"/>
      <c r="AO563" s="235"/>
      <c r="AP563" s="235"/>
      <c r="AQ563" s="235"/>
    </row>
    <row r="564" spans="38:43" x14ac:dyDescent="0.2">
      <c r="AL564" s="235"/>
      <c r="AM564" s="235"/>
      <c r="AN564" s="235"/>
      <c r="AO564" s="235"/>
      <c r="AP564" s="235"/>
      <c r="AQ564" s="235"/>
    </row>
    <row r="565" spans="38:43" x14ac:dyDescent="0.2">
      <c r="AL565" s="235"/>
      <c r="AM565" s="235"/>
      <c r="AN565" s="235"/>
      <c r="AO565" s="235"/>
      <c r="AP565" s="235"/>
      <c r="AQ565" s="235"/>
    </row>
    <row r="566" spans="38:43" x14ac:dyDescent="0.2">
      <c r="AL566" s="235"/>
      <c r="AM566" s="235"/>
      <c r="AN566" s="235"/>
      <c r="AO566" s="235"/>
      <c r="AP566" s="235"/>
      <c r="AQ566" s="235"/>
    </row>
    <row r="567" spans="38:43" x14ac:dyDescent="0.2">
      <c r="AL567" s="235"/>
      <c r="AM567" s="235"/>
      <c r="AN567" s="235"/>
      <c r="AO567" s="235"/>
      <c r="AP567" s="235"/>
      <c r="AQ567" s="235"/>
    </row>
    <row r="568" spans="38:43" x14ac:dyDescent="0.2">
      <c r="AL568" s="235"/>
      <c r="AM568" s="235"/>
      <c r="AN568" s="235"/>
      <c r="AO568" s="235"/>
      <c r="AP568" s="235"/>
      <c r="AQ568" s="235"/>
    </row>
    <row r="569" spans="38:43" x14ac:dyDescent="0.2">
      <c r="AL569" s="235"/>
      <c r="AM569" s="235"/>
      <c r="AN569" s="235"/>
      <c r="AO569" s="235"/>
      <c r="AP569" s="235"/>
      <c r="AQ569" s="235"/>
    </row>
    <row r="570" spans="38:43" x14ac:dyDescent="0.2">
      <c r="AL570" s="235"/>
      <c r="AM570" s="235"/>
      <c r="AN570" s="235"/>
      <c r="AO570" s="235"/>
      <c r="AP570" s="235"/>
      <c r="AQ570" s="235"/>
    </row>
    <row r="571" spans="38:43" x14ac:dyDescent="0.2">
      <c r="AL571" s="235"/>
      <c r="AM571" s="235"/>
      <c r="AN571" s="235"/>
      <c r="AO571" s="235"/>
      <c r="AP571" s="235"/>
      <c r="AQ571" s="235"/>
    </row>
    <row r="572" spans="38:43" x14ac:dyDescent="0.2">
      <c r="AL572" s="235"/>
      <c r="AM572" s="235"/>
      <c r="AN572" s="235"/>
      <c r="AO572" s="235"/>
      <c r="AP572" s="235"/>
      <c r="AQ572" s="235"/>
    </row>
    <row r="573" spans="38:43" x14ac:dyDescent="0.2">
      <c r="AL573" s="235"/>
      <c r="AM573" s="235"/>
      <c r="AN573" s="235"/>
      <c r="AO573" s="235"/>
      <c r="AP573" s="235"/>
      <c r="AQ573" s="235"/>
    </row>
    <row r="574" spans="38:43" x14ac:dyDescent="0.2">
      <c r="AL574" s="235"/>
      <c r="AM574" s="235"/>
      <c r="AN574" s="235"/>
      <c r="AO574" s="235"/>
      <c r="AP574" s="235"/>
      <c r="AQ574" s="235"/>
    </row>
    <row r="575" spans="38:43" x14ac:dyDescent="0.2">
      <c r="AL575" s="235"/>
      <c r="AM575" s="235"/>
      <c r="AN575" s="235"/>
      <c r="AO575" s="235"/>
      <c r="AP575" s="235"/>
      <c r="AQ575" s="235"/>
    </row>
    <row r="576" spans="38:43" x14ac:dyDescent="0.2">
      <c r="AL576" s="235"/>
      <c r="AM576" s="235"/>
      <c r="AN576" s="235"/>
      <c r="AO576" s="235"/>
      <c r="AP576" s="235"/>
      <c r="AQ576" s="235"/>
    </row>
    <row r="577" spans="38:43" x14ac:dyDescent="0.2">
      <c r="AL577" s="235"/>
      <c r="AM577" s="235"/>
      <c r="AN577" s="235"/>
      <c r="AO577" s="235"/>
      <c r="AP577" s="235"/>
      <c r="AQ577" s="235"/>
    </row>
    <row r="578" spans="38:43" x14ac:dyDescent="0.2">
      <c r="AL578" s="235"/>
      <c r="AM578" s="235"/>
      <c r="AN578" s="235"/>
      <c r="AO578" s="235"/>
      <c r="AP578" s="235"/>
      <c r="AQ578" s="235"/>
    </row>
    <row r="579" spans="38:43" x14ac:dyDescent="0.2">
      <c r="AL579" s="235"/>
      <c r="AM579" s="235"/>
      <c r="AN579" s="235"/>
      <c r="AO579" s="235"/>
      <c r="AP579" s="235"/>
      <c r="AQ579" s="235"/>
    </row>
    <row r="580" spans="38:43" x14ac:dyDescent="0.2">
      <c r="AL580" s="235"/>
      <c r="AM580" s="235"/>
      <c r="AN580" s="235"/>
      <c r="AO580" s="235"/>
      <c r="AP580" s="235"/>
      <c r="AQ580" s="235"/>
    </row>
    <row r="581" spans="38:43" x14ac:dyDescent="0.2">
      <c r="AL581" s="235"/>
      <c r="AM581" s="235"/>
      <c r="AN581" s="235"/>
      <c r="AO581" s="235"/>
      <c r="AP581" s="235"/>
      <c r="AQ581" s="235"/>
    </row>
    <row r="582" spans="38:43" x14ac:dyDescent="0.2">
      <c r="AL582" s="235"/>
      <c r="AM582" s="235"/>
      <c r="AN582" s="235"/>
      <c r="AO582" s="235"/>
      <c r="AP582" s="235"/>
      <c r="AQ582" s="235"/>
    </row>
    <row r="583" spans="38:43" x14ac:dyDescent="0.2">
      <c r="AL583" s="235"/>
      <c r="AM583" s="235"/>
      <c r="AN583" s="235"/>
      <c r="AO583" s="235"/>
      <c r="AP583" s="235"/>
      <c r="AQ583" s="235"/>
    </row>
    <row r="584" spans="38:43" x14ac:dyDescent="0.2">
      <c r="AL584" s="235"/>
      <c r="AM584" s="235"/>
      <c r="AN584" s="235"/>
      <c r="AO584" s="235"/>
      <c r="AP584" s="235"/>
      <c r="AQ584" s="235"/>
    </row>
    <row r="585" spans="38:43" x14ac:dyDescent="0.2">
      <c r="AL585" s="235"/>
      <c r="AM585" s="235"/>
      <c r="AN585" s="235"/>
      <c r="AO585" s="235"/>
      <c r="AP585" s="235"/>
      <c r="AQ585" s="235"/>
    </row>
    <row r="586" spans="38:43" x14ac:dyDescent="0.2">
      <c r="AL586" s="235"/>
      <c r="AM586" s="235"/>
      <c r="AN586" s="235"/>
      <c r="AO586" s="235"/>
      <c r="AP586" s="235"/>
      <c r="AQ586" s="235"/>
    </row>
    <row r="587" spans="38:43" x14ac:dyDescent="0.2">
      <c r="AL587" s="235"/>
      <c r="AM587" s="235"/>
      <c r="AN587" s="235"/>
      <c r="AO587" s="235"/>
      <c r="AP587" s="235"/>
      <c r="AQ587" s="235"/>
    </row>
    <row r="588" spans="38:43" x14ac:dyDescent="0.2">
      <c r="AL588" s="235"/>
      <c r="AM588" s="235"/>
      <c r="AN588" s="235"/>
      <c r="AO588" s="235"/>
      <c r="AP588" s="235"/>
      <c r="AQ588" s="235"/>
    </row>
    <row r="589" spans="38:43" x14ac:dyDescent="0.2">
      <c r="AL589" s="235"/>
      <c r="AM589" s="235"/>
      <c r="AN589" s="235"/>
      <c r="AO589" s="235"/>
      <c r="AP589" s="235"/>
      <c r="AQ589" s="235"/>
    </row>
    <row r="590" spans="38:43" x14ac:dyDescent="0.2">
      <c r="AL590" s="235"/>
      <c r="AM590" s="235"/>
      <c r="AN590" s="235"/>
      <c r="AO590" s="235"/>
      <c r="AP590" s="235"/>
      <c r="AQ590" s="235"/>
    </row>
    <row r="591" spans="38:43" x14ac:dyDescent="0.2">
      <c r="AL591" s="235"/>
      <c r="AM591" s="235"/>
      <c r="AN591" s="235"/>
      <c r="AO591" s="235"/>
      <c r="AP591" s="235"/>
      <c r="AQ591" s="235"/>
    </row>
    <row r="592" spans="38:43" x14ac:dyDescent="0.2">
      <c r="AL592" s="235"/>
      <c r="AM592" s="235"/>
      <c r="AN592" s="235"/>
      <c r="AO592" s="235"/>
      <c r="AP592" s="235"/>
      <c r="AQ592" s="235"/>
    </row>
    <row r="593" spans="38:43" x14ac:dyDescent="0.2">
      <c r="AL593" s="235"/>
      <c r="AM593" s="235"/>
      <c r="AN593" s="235"/>
      <c r="AO593" s="235"/>
      <c r="AP593" s="235"/>
      <c r="AQ593" s="235"/>
    </row>
    <row r="594" spans="38:43" x14ac:dyDescent="0.2">
      <c r="AL594" s="235"/>
      <c r="AM594" s="235"/>
      <c r="AN594" s="235"/>
      <c r="AO594" s="235"/>
      <c r="AP594" s="235"/>
      <c r="AQ594" s="235"/>
    </row>
    <row r="595" spans="38:43" x14ac:dyDescent="0.2">
      <c r="AL595" s="235"/>
      <c r="AM595" s="235"/>
      <c r="AN595" s="235"/>
      <c r="AO595" s="235"/>
      <c r="AP595" s="235"/>
      <c r="AQ595" s="235"/>
    </row>
    <row r="596" spans="38:43" x14ac:dyDescent="0.2">
      <c r="AL596" s="235"/>
      <c r="AM596" s="235"/>
      <c r="AN596" s="235"/>
      <c r="AO596" s="235"/>
      <c r="AP596" s="235"/>
      <c r="AQ596" s="235"/>
    </row>
    <row r="597" spans="38:43" x14ac:dyDescent="0.2">
      <c r="AL597" s="235"/>
      <c r="AM597" s="235"/>
      <c r="AN597" s="235"/>
      <c r="AO597" s="235"/>
      <c r="AP597" s="235"/>
      <c r="AQ597" s="235"/>
    </row>
    <row r="598" spans="38:43" x14ac:dyDescent="0.2">
      <c r="AL598" s="235"/>
      <c r="AM598" s="235"/>
      <c r="AN598" s="235"/>
      <c r="AO598" s="235"/>
      <c r="AP598" s="235"/>
      <c r="AQ598" s="235"/>
    </row>
    <row r="599" spans="38:43" x14ac:dyDescent="0.2">
      <c r="AL599" s="235"/>
      <c r="AM599" s="235"/>
      <c r="AN599" s="235"/>
      <c r="AO599" s="235"/>
      <c r="AP599" s="235"/>
      <c r="AQ599" s="235"/>
    </row>
    <row r="600" spans="38:43" x14ac:dyDescent="0.2">
      <c r="AL600" s="235"/>
      <c r="AM600" s="235"/>
      <c r="AN600" s="235"/>
      <c r="AO600" s="235"/>
      <c r="AP600" s="235"/>
      <c r="AQ600" s="235"/>
    </row>
    <row r="601" spans="38:43" x14ac:dyDescent="0.2">
      <c r="AL601" s="235"/>
      <c r="AM601" s="235"/>
      <c r="AN601" s="235"/>
      <c r="AO601" s="235"/>
      <c r="AP601" s="235"/>
      <c r="AQ601" s="235"/>
    </row>
    <row r="602" spans="38:43" x14ac:dyDescent="0.2">
      <c r="AL602" s="235"/>
      <c r="AM602" s="235"/>
      <c r="AN602" s="235"/>
      <c r="AO602" s="235"/>
      <c r="AP602" s="235"/>
      <c r="AQ602" s="235"/>
    </row>
    <row r="603" spans="38:43" x14ac:dyDescent="0.2">
      <c r="AL603" s="235"/>
      <c r="AM603" s="235"/>
      <c r="AN603" s="235"/>
      <c r="AO603" s="235"/>
      <c r="AP603" s="235"/>
      <c r="AQ603" s="235"/>
    </row>
    <row r="604" spans="38:43" x14ac:dyDescent="0.2">
      <c r="AL604" s="235"/>
      <c r="AM604" s="235"/>
      <c r="AN604" s="235"/>
      <c r="AO604" s="235"/>
      <c r="AP604" s="235"/>
      <c r="AQ604" s="235"/>
    </row>
    <row r="605" spans="38:43" x14ac:dyDescent="0.2">
      <c r="AL605" s="235"/>
      <c r="AM605" s="235"/>
      <c r="AN605" s="235"/>
      <c r="AO605" s="235"/>
      <c r="AP605" s="235"/>
      <c r="AQ605" s="235"/>
    </row>
    <row r="606" spans="38:43" x14ac:dyDescent="0.2">
      <c r="AL606" s="235"/>
      <c r="AM606" s="235"/>
      <c r="AN606" s="235"/>
      <c r="AO606" s="235"/>
      <c r="AP606" s="235"/>
      <c r="AQ606" s="235"/>
    </row>
    <row r="607" spans="38:43" x14ac:dyDescent="0.2">
      <c r="AL607" s="235"/>
      <c r="AM607" s="235"/>
      <c r="AN607" s="235"/>
      <c r="AO607" s="235"/>
      <c r="AP607" s="235"/>
      <c r="AQ607" s="235"/>
    </row>
    <row r="608" spans="38:43" x14ac:dyDescent="0.2">
      <c r="AL608" s="235"/>
      <c r="AM608" s="235"/>
      <c r="AN608" s="235"/>
      <c r="AO608" s="235"/>
      <c r="AP608" s="235"/>
      <c r="AQ608" s="235"/>
    </row>
    <row r="609" spans="38:43" x14ac:dyDescent="0.2">
      <c r="AL609" s="235"/>
      <c r="AM609" s="235"/>
      <c r="AN609" s="235"/>
      <c r="AO609" s="235"/>
      <c r="AP609" s="235"/>
      <c r="AQ609" s="235"/>
    </row>
    <row r="610" spans="38:43" x14ac:dyDescent="0.2">
      <c r="AL610" s="235"/>
      <c r="AM610" s="235"/>
      <c r="AN610" s="235"/>
      <c r="AO610" s="235"/>
      <c r="AP610" s="235"/>
      <c r="AQ610" s="235"/>
    </row>
    <row r="611" spans="38:43" x14ac:dyDescent="0.2">
      <c r="AL611" s="235"/>
      <c r="AM611" s="235"/>
      <c r="AN611" s="235"/>
      <c r="AO611" s="235"/>
      <c r="AP611" s="235"/>
      <c r="AQ611" s="235"/>
    </row>
    <row r="612" spans="38:43" x14ac:dyDescent="0.2">
      <c r="AL612" s="235"/>
      <c r="AM612" s="235"/>
      <c r="AN612" s="235"/>
      <c r="AO612" s="235"/>
      <c r="AP612" s="235"/>
      <c r="AQ612" s="235"/>
    </row>
    <row r="613" spans="38:43" x14ac:dyDescent="0.2">
      <c r="AL613" s="235"/>
      <c r="AM613" s="235"/>
      <c r="AN613" s="235"/>
      <c r="AO613" s="235"/>
      <c r="AP613" s="235"/>
      <c r="AQ613" s="235"/>
    </row>
    <row r="614" spans="38:43" x14ac:dyDescent="0.2">
      <c r="AL614" s="235"/>
      <c r="AM614" s="235"/>
      <c r="AN614" s="235"/>
      <c r="AO614" s="235"/>
      <c r="AP614" s="235"/>
      <c r="AQ614" s="235"/>
    </row>
    <row r="615" spans="38:43" x14ac:dyDescent="0.2">
      <c r="AL615" s="235"/>
      <c r="AM615" s="235"/>
      <c r="AN615" s="235"/>
      <c r="AO615" s="235"/>
      <c r="AP615" s="235"/>
      <c r="AQ615" s="235"/>
    </row>
    <row r="616" spans="38:43" x14ac:dyDescent="0.2">
      <c r="AL616" s="235"/>
      <c r="AM616" s="235"/>
      <c r="AN616" s="235"/>
      <c r="AO616" s="235"/>
      <c r="AP616" s="235"/>
      <c r="AQ616" s="235"/>
    </row>
    <row r="617" spans="38:43" x14ac:dyDescent="0.2">
      <c r="AL617" s="235"/>
      <c r="AM617" s="235"/>
      <c r="AN617" s="235"/>
      <c r="AO617" s="235"/>
      <c r="AP617" s="235"/>
      <c r="AQ617" s="235"/>
    </row>
    <row r="618" spans="38:43" x14ac:dyDescent="0.2">
      <c r="AL618" s="235"/>
      <c r="AM618" s="235"/>
      <c r="AN618" s="235"/>
      <c r="AO618" s="235"/>
      <c r="AP618" s="235"/>
      <c r="AQ618" s="235"/>
    </row>
    <row r="619" spans="38:43" x14ac:dyDescent="0.2">
      <c r="AL619" s="235"/>
      <c r="AM619" s="235"/>
      <c r="AN619" s="235"/>
      <c r="AO619" s="235"/>
      <c r="AP619" s="235"/>
      <c r="AQ619" s="235"/>
    </row>
    <row r="620" spans="38:43" x14ac:dyDescent="0.2">
      <c r="AL620" s="235"/>
      <c r="AM620" s="235"/>
      <c r="AN620" s="235"/>
      <c r="AO620" s="235"/>
      <c r="AP620" s="235"/>
      <c r="AQ620" s="235"/>
    </row>
    <row r="621" spans="38:43" x14ac:dyDescent="0.2">
      <c r="AL621" s="235"/>
      <c r="AM621" s="235"/>
      <c r="AN621" s="235"/>
      <c r="AO621" s="235"/>
      <c r="AP621" s="235"/>
      <c r="AQ621" s="235"/>
    </row>
    <row r="622" spans="38:43" x14ac:dyDescent="0.2">
      <c r="AL622" s="235"/>
      <c r="AM622" s="235"/>
      <c r="AN622" s="235"/>
      <c r="AO622" s="235"/>
      <c r="AP622" s="235"/>
      <c r="AQ622" s="235"/>
    </row>
    <row r="623" spans="38:43" x14ac:dyDescent="0.2">
      <c r="AL623" s="235"/>
      <c r="AM623" s="235"/>
      <c r="AN623" s="235"/>
      <c r="AO623" s="235"/>
      <c r="AP623" s="235"/>
      <c r="AQ623" s="235"/>
    </row>
    <row r="624" spans="38:43" x14ac:dyDescent="0.2">
      <c r="AL624" s="235"/>
      <c r="AM624" s="235"/>
      <c r="AN624" s="235"/>
      <c r="AO624" s="235"/>
      <c r="AP624" s="235"/>
      <c r="AQ624" s="235"/>
    </row>
    <row r="625" spans="38:43" x14ac:dyDescent="0.2">
      <c r="AL625" s="235"/>
      <c r="AM625" s="235"/>
      <c r="AN625" s="235"/>
      <c r="AO625" s="235"/>
      <c r="AP625" s="235"/>
      <c r="AQ625" s="235"/>
    </row>
    <row r="626" spans="38:43" x14ac:dyDescent="0.2">
      <c r="AL626" s="235"/>
      <c r="AM626" s="235"/>
      <c r="AN626" s="235"/>
      <c r="AO626" s="235"/>
      <c r="AP626" s="235"/>
      <c r="AQ626" s="235"/>
    </row>
    <row r="627" spans="38:43" x14ac:dyDescent="0.2">
      <c r="AL627" s="235"/>
      <c r="AM627" s="235"/>
      <c r="AN627" s="235"/>
      <c r="AO627" s="235"/>
      <c r="AP627" s="235"/>
      <c r="AQ627" s="235"/>
    </row>
    <row r="628" spans="38:43" x14ac:dyDescent="0.2">
      <c r="AL628" s="235"/>
      <c r="AM628" s="235"/>
      <c r="AN628" s="235"/>
      <c r="AO628" s="235"/>
      <c r="AP628" s="235"/>
      <c r="AQ628" s="235"/>
    </row>
    <row r="629" spans="38:43" x14ac:dyDescent="0.2">
      <c r="AL629" s="235"/>
      <c r="AM629" s="235"/>
      <c r="AN629" s="235"/>
      <c r="AO629" s="235"/>
      <c r="AP629" s="235"/>
      <c r="AQ629" s="235"/>
    </row>
    <row r="630" spans="38:43" x14ac:dyDescent="0.2">
      <c r="AL630" s="235"/>
      <c r="AM630" s="235"/>
      <c r="AN630" s="235"/>
      <c r="AO630" s="235"/>
      <c r="AP630" s="235"/>
      <c r="AQ630" s="235"/>
    </row>
    <row r="631" spans="38:43" x14ac:dyDescent="0.2">
      <c r="AL631" s="235"/>
      <c r="AM631" s="235"/>
      <c r="AN631" s="235"/>
      <c r="AO631" s="235"/>
      <c r="AP631" s="235"/>
      <c r="AQ631" s="235"/>
    </row>
    <row r="632" spans="38:43" x14ac:dyDescent="0.2">
      <c r="AL632" s="235"/>
      <c r="AM632" s="235"/>
      <c r="AN632" s="235"/>
      <c r="AO632" s="235"/>
      <c r="AP632" s="235"/>
      <c r="AQ632" s="235"/>
    </row>
    <row r="633" spans="38:43" x14ac:dyDescent="0.2">
      <c r="AL633" s="235"/>
      <c r="AM633" s="235"/>
      <c r="AN633" s="235"/>
      <c r="AO633" s="235"/>
      <c r="AP633" s="235"/>
      <c r="AQ633" s="235"/>
    </row>
    <row r="634" spans="38:43" x14ac:dyDescent="0.2">
      <c r="AL634" s="235"/>
      <c r="AM634" s="235"/>
      <c r="AN634" s="235"/>
      <c r="AO634" s="235"/>
      <c r="AP634" s="235"/>
      <c r="AQ634" s="235"/>
    </row>
    <row r="635" spans="38:43" x14ac:dyDescent="0.2">
      <c r="AL635" s="235"/>
      <c r="AM635" s="235"/>
      <c r="AN635" s="235"/>
      <c r="AO635" s="235"/>
      <c r="AP635" s="235"/>
      <c r="AQ635" s="235"/>
    </row>
    <row r="636" spans="38:43" x14ac:dyDescent="0.2">
      <c r="AL636" s="235"/>
      <c r="AM636" s="235"/>
      <c r="AN636" s="235"/>
      <c r="AO636" s="235"/>
      <c r="AP636" s="235"/>
      <c r="AQ636" s="235"/>
    </row>
    <row r="637" spans="38:43" x14ac:dyDescent="0.2">
      <c r="AL637" s="235"/>
      <c r="AM637" s="235"/>
      <c r="AN637" s="235"/>
      <c r="AO637" s="235"/>
      <c r="AP637" s="235"/>
      <c r="AQ637" s="235"/>
    </row>
    <row r="638" spans="38:43" x14ac:dyDescent="0.2">
      <c r="AL638" s="235"/>
      <c r="AM638" s="235"/>
      <c r="AN638" s="235"/>
      <c r="AO638" s="235"/>
      <c r="AP638" s="235"/>
      <c r="AQ638" s="235"/>
    </row>
    <row r="639" spans="38:43" x14ac:dyDescent="0.2">
      <c r="AL639" s="235"/>
      <c r="AM639" s="235"/>
      <c r="AN639" s="235"/>
      <c r="AO639" s="235"/>
      <c r="AP639" s="235"/>
      <c r="AQ639" s="235"/>
    </row>
    <row r="640" spans="38:43" x14ac:dyDescent="0.2">
      <c r="AL640" s="235"/>
      <c r="AM640" s="235"/>
      <c r="AN640" s="235"/>
      <c r="AO640" s="235"/>
      <c r="AP640" s="235"/>
      <c r="AQ640" s="235"/>
    </row>
    <row r="641" spans="38:43" x14ac:dyDescent="0.2">
      <c r="AL641" s="235"/>
      <c r="AM641" s="235"/>
      <c r="AN641" s="235"/>
      <c r="AO641" s="235"/>
      <c r="AP641" s="235"/>
      <c r="AQ641" s="235"/>
    </row>
    <row r="642" spans="38:43" x14ac:dyDescent="0.2">
      <c r="AL642" s="235"/>
      <c r="AM642" s="235"/>
      <c r="AN642" s="235"/>
      <c r="AO642" s="235"/>
      <c r="AP642" s="235"/>
      <c r="AQ642" s="235"/>
    </row>
    <row r="643" spans="38:43" x14ac:dyDescent="0.2">
      <c r="AL643" s="235"/>
      <c r="AM643" s="235"/>
      <c r="AN643" s="235"/>
      <c r="AO643" s="235"/>
      <c r="AP643" s="235"/>
      <c r="AQ643" s="235"/>
    </row>
    <row r="644" spans="38:43" x14ac:dyDescent="0.2">
      <c r="AL644" s="235"/>
      <c r="AM644" s="235"/>
      <c r="AN644" s="235"/>
      <c r="AO644" s="235"/>
      <c r="AP644" s="235"/>
      <c r="AQ644" s="235"/>
    </row>
    <row r="645" spans="38:43" x14ac:dyDescent="0.2">
      <c r="AL645" s="235"/>
      <c r="AM645" s="235"/>
      <c r="AN645" s="235"/>
      <c r="AO645" s="235"/>
      <c r="AP645" s="235"/>
      <c r="AQ645" s="235"/>
    </row>
    <row r="646" spans="38:43" x14ac:dyDescent="0.2">
      <c r="AL646" s="235"/>
      <c r="AM646" s="235"/>
      <c r="AN646" s="235"/>
      <c r="AO646" s="235"/>
      <c r="AP646" s="235"/>
      <c r="AQ646" s="235"/>
    </row>
    <row r="647" spans="38:43" x14ac:dyDescent="0.2">
      <c r="AL647" s="235"/>
      <c r="AM647" s="235"/>
      <c r="AN647" s="235"/>
      <c r="AO647" s="235"/>
      <c r="AP647" s="235"/>
      <c r="AQ647" s="235"/>
    </row>
    <row r="648" spans="38:43" x14ac:dyDescent="0.2">
      <c r="AL648" s="235"/>
      <c r="AM648" s="235"/>
      <c r="AN648" s="235"/>
      <c r="AO648" s="235"/>
      <c r="AP648" s="235"/>
      <c r="AQ648" s="235"/>
    </row>
    <row r="649" spans="38:43" x14ac:dyDescent="0.2">
      <c r="AL649" s="235"/>
      <c r="AM649" s="235"/>
      <c r="AN649" s="235"/>
      <c r="AO649" s="235"/>
      <c r="AP649" s="235"/>
      <c r="AQ649" s="235"/>
    </row>
    <row r="650" spans="38:43" x14ac:dyDescent="0.2">
      <c r="AL650" s="235"/>
      <c r="AM650" s="235"/>
      <c r="AN650" s="235"/>
      <c r="AO650" s="235"/>
      <c r="AP650" s="235"/>
      <c r="AQ650" s="235"/>
    </row>
    <row r="651" spans="38:43" x14ac:dyDescent="0.2">
      <c r="AL651" s="235"/>
      <c r="AM651" s="235"/>
      <c r="AN651" s="235"/>
      <c r="AO651" s="235"/>
      <c r="AP651" s="235"/>
      <c r="AQ651" s="235"/>
    </row>
    <row r="652" spans="38:43" x14ac:dyDescent="0.2">
      <c r="AL652" s="235"/>
      <c r="AM652" s="235"/>
      <c r="AN652" s="235"/>
      <c r="AO652" s="235"/>
      <c r="AP652" s="235"/>
      <c r="AQ652" s="235"/>
    </row>
    <row r="653" spans="38:43" x14ac:dyDescent="0.2">
      <c r="AL653" s="235"/>
      <c r="AM653" s="235"/>
      <c r="AN653" s="235"/>
      <c r="AO653" s="235"/>
      <c r="AP653" s="235"/>
      <c r="AQ653" s="235"/>
    </row>
    <row r="654" spans="38:43" x14ac:dyDescent="0.2">
      <c r="AL654" s="235"/>
      <c r="AM654" s="235"/>
      <c r="AN654" s="235"/>
      <c r="AO654" s="235"/>
      <c r="AP654" s="235"/>
      <c r="AQ654" s="235"/>
    </row>
    <row r="655" spans="38:43" x14ac:dyDescent="0.2">
      <c r="AL655" s="235"/>
      <c r="AM655" s="235"/>
      <c r="AN655" s="235"/>
      <c r="AO655" s="235"/>
      <c r="AP655" s="235"/>
      <c r="AQ655" s="235"/>
    </row>
    <row r="656" spans="38:43" x14ac:dyDescent="0.2">
      <c r="AL656" s="235"/>
      <c r="AM656" s="235"/>
      <c r="AN656" s="235"/>
      <c r="AO656" s="235"/>
      <c r="AP656" s="235"/>
      <c r="AQ656" s="235"/>
    </row>
    <row r="657" spans="38:43" x14ac:dyDescent="0.2">
      <c r="AL657" s="235"/>
      <c r="AM657" s="235"/>
      <c r="AN657" s="235"/>
      <c r="AO657" s="235"/>
      <c r="AP657" s="235"/>
      <c r="AQ657" s="235"/>
    </row>
    <row r="658" spans="38:43" x14ac:dyDescent="0.2">
      <c r="AL658" s="235"/>
      <c r="AM658" s="235"/>
      <c r="AN658" s="235"/>
      <c r="AO658" s="235"/>
      <c r="AP658" s="235"/>
      <c r="AQ658" s="235"/>
    </row>
    <row r="659" spans="38:43" x14ac:dyDescent="0.2">
      <c r="AL659" s="235"/>
      <c r="AM659" s="235"/>
      <c r="AN659" s="235"/>
      <c r="AO659" s="235"/>
      <c r="AP659" s="235"/>
      <c r="AQ659" s="235"/>
    </row>
    <row r="660" spans="38:43" x14ac:dyDescent="0.2">
      <c r="AL660" s="235"/>
      <c r="AM660" s="235"/>
      <c r="AN660" s="235"/>
      <c r="AO660" s="235"/>
      <c r="AP660" s="235"/>
      <c r="AQ660" s="235"/>
    </row>
    <row r="661" spans="38:43" x14ac:dyDescent="0.2">
      <c r="AL661" s="235"/>
      <c r="AM661" s="235"/>
      <c r="AN661" s="235"/>
      <c r="AO661" s="235"/>
      <c r="AP661" s="235"/>
      <c r="AQ661" s="235"/>
    </row>
    <row r="662" spans="38:43" x14ac:dyDescent="0.2">
      <c r="AL662" s="235"/>
      <c r="AM662" s="235"/>
      <c r="AN662" s="235"/>
      <c r="AO662" s="235"/>
      <c r="AP662" s="235"/>
      <c r="AQ662" s="235"/>
    </row>
    <row r="663" spans="38:43" x14ac:dyDescent="0.2">
      <c r="AL663" s="235"/>
      <c r="AM663" s="235"/>
      <c r="AN663" s="235"/>
      <c r="AO663" s="235"/>
      <c r="AP663" s="235"/>
      <c r="AQ663" s="235"/>
    </row>
    <row r="664" spans="38:43" x14ac:dyDescent="0.2">
      <c r="AL664" s="235"/>
      <c r="AM664" s="235"/>
      <c r="AN664" s="235"/>
      <c r="AO664" s="235"/>
      <c r="AP664" s="235"/>
      <c r="AQ664" s="235"/>
    </row>
    <row r="665" spans="38:43" x14ac:dyDescent="0.2">
      <c r="AL665" s="235"/>
      <c r="AM665" s="235"/>
      <c r="AN665" s="235"/>
      <c r="AO665" s="235"/>
      <c r="AP665" s="235"/>
      <c r="AQ665" s="235"/>
    </row>
    <row r="666" spans="38:43" x14ac:dyDescent="0.2">
      <c r="AL666" s="235"/>
      <c r="AM666" s="235"/>
      <c r="AN666" s="235"/>
      <c r="AO666" s="235"/>
      <c r="AP666" s="235"/>
      <c r="AQ666" s="235"/>
    </row>
    <row r="667" spans="38:43" x14ac:dyDescent="0.2">
      <c r="AL667" s="235"/>
      <c r="AM667" s="235"/>
      <c r="AN667" s="235"/>
      <c r="AO667" s="235"/>
      <c r="AP667" s="235"/>
      <c r="AQ667" s="235"/>
    </row>
    <row r="668" spans="38:43" x14ac:dyDescent="0.2">
      <c r="AL668" s="235"/>
      <c r="AM668" s="235"/>
      <c r="AN668" s="235"/>
      <c r="AO668" s="235"/>
      <c r="AP668" s="235"/>
      <c r="AQ668" s="235"/>
    </row>
    <row r="669" spans="38:43" x14ac:dyDescent="0.2">
      <c r="AL669" s="235"/>
      <c r="AM669" s="235"/>
      <c r="AN669" s="235"/>
      <c r="AO669" s="235"/>
      <c r="AP669" s="235"/>
      <c r="AQ669" s="235"/>
    </row>
    <row r="670" spans="38:43" x14ac:dyDescent="0.2">
      <c r="AL670" s="235"/>
      <c r="AM670" s="235"/>
      <c r="AN670" s="235"/>
      <c r="AO670" s="235"/>
      <c r="AP670" s="235"/>
      <c r="AQ670" s="235"/>
    </row>
    <row r="671" spans="38:43" x14ac:dyDescent="0.2">
      <c r="AL671" s="235"/>
      <c r="AM671" s="235"/>
      <c r="AN671" s="235"/>
      <c r="AO671" s="235"/>
      <c r="AP671" s="235"/>
      <c r="AQ671" s="235"/>
    </row>
    <row r="672" spans="38:43" x14ac:dyDescent="0.2">
      <c r="AL672" s="235"/>
      <c r="AM672" s="235"/>
      <c r="AN672" s="235"/>
      <c r="AO672" s="235"/>
      <c r="AP672" s="235"/>
      <c r="AQ672" s="235"/>
    </row>
    <row r="673" spans="38:43" x14ac:dyDescent="0.2">
      <c r="AL673" s="235"/>
      <c r="AM673" s="235"/>
      <c r="AN673" s="235"/>
      <c r="AO673" s="235"/>
      <c r="AP673" s="235"/>
      <c r="AQ673" s="235"/>
    </row>
    <row r="674" spans="38:43" x14ac:dyDescent="0.2">
      <c r="AL674" s="235"/>
      <c r="AM674" s="235"/>
      <c r="AN674" s="235"/>
      <c r="AO674" s="235"/>
      <c r="AP674" s="235"/>
      <c r="AQ674" s="235"/>
    </row>
    <row r="675" spans="38:43" x14ac:dyDescent="0.2">
      <c r="AL675" s="235"/>
      <c r="AM675" s="235"/>
      <c r="AN675" s="235"/>
      <c r="AO675" s="235"/>
      <c r="AP675" s="235"/>
      <c r="AQ675" s="235"/>
    </row>
    <row r="676" spans="38:43" x14ac:dyDescent="0.2">
      <c r="AL676" s="235"/>
      <c r="AM676" s="235"/>
      <c r="AN676" s="235"/>
      <c r="AO676" s="235"/>
      <c r="AP676" s="235"/>
      <c r="AQ676" s="235"/>
    </row>
    <row r="677" spans="38:43" x14ac:dyDescent="0.2">
      <c r="AL677" s="235"/>
      <c r="AM677" s="235"/>
      <c r="AN677" s="235"/>
      <c r="AO677" s="235"/>
      <c r="AP677" s="235"/>
      <c r="AQ677" s="235"/>
    </row>
    <row r="678" spans="38:43" x14ac:dyDescent="0.2">
      <c r="AL678" s="235"/>
      <c r="AM678" s="235"/>
      <c r="AN678" s="235"/>
      <c r="AO678" s="235"/>
      <c r="AP678" s="235"/>
      <c r="AQ678" s="235"/>
    </row>
    <row r="679" spans="38:43" x14ac:dyDescent="0.2">
      <c r="AL679" s="235"/>
      <c r="AM679" s="235"/>
      <c r="AN679" s="235"/>
      <c r="AO679" s="235"/>
      <c r="AP679" s="235"/>
      <c r="AQ679" s="235"/>
    </row>
    <row r="680" spans="38:43" x14ac:dyDescent="0.2">
      <c r="AL680" s="235"/>
      <c r="AM680" s="235"/>
      <c r="AN680" s="235"/>
      <c r="AO680" s="235"/>
      <c r="AP680" s="235"/>
      <c r="AQ680" s="235"/>
    </row>
    <row r="681" spans="38:43" x14ac:dyDescent="0.2">
      <c r="AL681" s="235"/>
      <c r="AM681" s="235"/>
      <c r="AN681" s="235"/>
      <c r="AO681" s="235"/>
      <c r="AP681" s="235"/>
      <c r="AQ681" s="235"/>
    </row>
    <row r="682" spans="38:43" x14ac:dyDescent="0.2">
      <c r="AL682" s="235"/>
      <c r="AM682" s="235"/>
      <c r="AN682" s="235"/>
      <c r="AO682" s="235"/>
      <c r="AP682" s="235"/>
      <c r="AQ682" s="235"/>
    </row>
    <row r="683" spans="38:43" x14ac:dyDescent="0.2">
      <c r="AL683" s="235"/>
      <c r="AM683" s="235"/>
      <c r="AN683" s="235"/>
      <c r="AO683" s="235"/>
      <c r="AP683" s="235"/>
      <c r="AQ683" s="235"/>
    </row>
    <row r="684" spans="38:43" x14ac:dyDescent="0.2">
      <c r="AL684" s="235"/>
      <c r="AM684" s="235"/>
      <c r="AN684" s="235"/>
      <c r="AO684" s="235"/>
      <c r="AP684" s="235"/>
      <c r="AQ684" s="235"/>
    </row>
    <row r="685" spans="38:43" x14ac:dyDescent="0.2">
      <c r="AL685" s="235"/>
      <c r="AM685" s="235"/>
      <c r="AN685" s="235"/>
      <c r="AO685" s="235"/>
      <c r="AP685" s="235"/>
      <c r="AQ685" s="235"/>
    </row>
    <row r="686" spans="38:43" x14ac:dyDescent="0.2">
      <c r="AL686" s="235"/>
      <c r="AM686" s="235"/>
      <c r="AN686" s="235"/>
      <c r="AO686" s="235"/>
      <c r="AP686" s="235"/>
      <c r="AQ686" s="235"/>
    </row>
    <row r="687" spans="38:43" x14ac:dyDescent="0.2">
      <c r="AL687" s="235"/>
      <c r="AM687" s="235"/>
      <c r="AN687" s="235"/>
      <c r="AO687" s="235"/>
      <c r="AP687" s="235"/>
      <c r="AQ687" s="235"/>
    </row>
    <row r="688" spans="38:43" x14ac:dyDescent="0.2">
      <c r="AL688" s="235"/>
      <c r="AM688" s="235"/>
      <c r="AN688" s="235"/>
      <c r="AO688" s="235"/>
      <c r="AP688" s="235"/>
      <c r="AQ688" s="235"/>
    </row>
    <row r="689" spans="38:43" x14ac:dyDescent="0.2">
      <c r="AL689" s="235"/>
      <c r="AM689" s="235"/>
      <c r="AN689" s="235"/>
      <c r="AO689" s="235"/>
      <c r="AP689" s="235"/>
      <c r="AQ689" s="235"/>
    </row>
    <row r="690" spans="38:43" x14ac:dyDescent="0.2">
      <c r="AL690" s="235"/>
      <c r="AM690" s="235"/>
      <c r="AN690" s="235"/>
      <c r="AO690" s="235"/>
      <c r="AP690" s="235"/>
      <c r="AQ690" s="235"/>
    </row>
    <row r="691" spans="38:43" x14ac:dyDescent="0.2">
      <c r="AL691" s="235"/>
      <c r="AM691" s="235"/>
      <c r="AN691" s="235"/>
      <c r="AO691" s="235"/>
      <c r="AP691" s="235"/>
      <c r="AQ691" s="235"/>
    </row>
    <row r="692" spans="38:43" x14ac:dyDescent="0.2">
      <c r="AL692" s="235"/>
      <c r="AM692" s="235"/>
      <c r="AN692" s="235"/>
      <c r="AO692" s="235"/>
      <c r="AP692" s="235"/>
      <c r="AQ692" s="235"/>
    </row>
    <row r="693" spans="38:43" x14ac:dyDescent="0.2">
      <c r="AL693" s="235"/>
      <c r="AM693" s="235"/>
      <c r="AN693" s="235"/>
      <c r="AO693" s="235"/>
      <c r="AP693" s="235"/>
      <c r="AQ693" s="235"/>
    </row>
    <row r="694" spans="38:43" x14ac:dyDescent="0.2">
      <c r="AL694" s="235"/>
      <c r="AM694" s="235"/>
      <c r="AN694" s="235"/>
      <c r="AO694" s="235"/>
      <c r="AP694" s="235"/>
      <c r="AQ694" s="235"/>
    </row>
    <row r="695" spans="38:43" x14ac:dyDescent="0.2">
      <c r="AL695" s="235"/>
      <c r="AM695" s="235"/>
      <c r="AN695" s="235"/>
      <c r="AO695" s="235"/>
      <c r="AP695" s="235"/>
      <c r="AQ695" s="235"/>
    </row>
    <row r="696" spans="38:43" x14ac:dyDescent="0.2">
      <c r="AL696" s="235"/>
      <c r="AM696" s="235"/>
      <c r="AN696" s="235"/>
      <c r="AO696" s="235"/>
      <c r="AP696" s="235"/>
      <c r="AQ696" s="235"/>
    </row>
    <row r="697" spans="38:43" x14ac:dyDescent="0.2">
      <c r="AL697" s="235"/>
      <c r="AM697" s="235"/>
      <c r="AN697" s="235"/>
      <c r="AO697" s="235"/>
      <c r="AP697" s="235"/>
      <c r="AQ697" s="235"/>
    </row>
    <row r="698" spans="38:43" x14ac:dyDescent="0.2">
      <c r="AL698" s="235"/>
      <c r="AM698" s="235"/>
      <c r="AN698" s="235"/>
      <c r="AO698" s="235"/>
      <c r="AP698" s="235"/>
      <c r="AQ698" s="235"/>
    </row>
    <row r="699" spans="38:43" x14ac:dyDescent="0.2">
      <c r="AL699" s="235"/>
      <c r="AM699" s="235"/>
      <c r="AN699" s="235"/>
      <c r="AO699" s="235"/>
      <c r="AP699" s="235"/>
      <c r="AQ699" s="235"/>
    </row>
    <row r="700" spans="38:43" x14ac:dyDescent="0.2">
      <c r="AL700" s="235"/>
      <c r="AM700" s="235"/>
      <c r="AN700" s="235"/>
      <c r="AO700" s="235"/>
      <c r="AP700" s="235"/>
      <c r="AQ700" s="235"/>
    </row>
    <row r="701" spans="38:43" x14ac:dyDescent="0.2">
      <c r="AL701" s="235"/>
      <c r="AM701" s="235"/>
      <c r="AN701" s="235"/>
      <c r="AO701" s="235"/>
      <c r="AP701" s="235"/>
      <c r="AQ701" s="235"/>
    </row>
    <row r="702" spans="38:43" x14ac:dyDescent="0.2">
      <c r="AL702" s="235"/>
      <c r="AM702" s="235"/>
      <c r="AN702" s="235"/>
      <c r="AO702" s="235"/>
      <c r="AP702" s="235"/>
      <c r="AQ702" s="235"/>
    </row>
    <row r="703" spans="38:43" x14ac:dyDescent="0.2">
      <c r="AL703" s="235"/>
      <c r="AM703" s="235"/>
      <c r="AN703" s="235"/>
      <c r="AO703" s="235"/>
      <c r="AP703" s="235"/>
      <c r="AQ703" s="235"/>
    </row>
    <row r="704" spans="38:43" x14ac:dyDescent="0.2">
      <c r="AL704" s="235"/>
      <c r="AM704" s="235"/>
      <c r="AN704" s="235"/>
      <c r="AO704" s="235"/>
      <c r="AP704" s="235"/>
      <c r="AQ704" s="235"/>
    </row>
    <row r="705" spans="38:43" x14ac:dyDescent="0.2">
      <c r="AL705" s="235"/>
      <c r="AM705" s="235"/>
      <c r="AN705" s="235"/>
      <c r="AO705" s="235"/>
      <c r="AP705" s="235"/>
      <c r="AQ705" s="235"/>
    </row>
    <row r="706" spans="38:43" x14ac:dyDescent="0.2">
      <c r="AL706" s="235"/>
      <c r="AM706" s="235"/>
      <c r="AN706" s="235"/>
      <c r="AO706" s="235"/>
      <c r="AP706" s="235"/>
      <c r="AQ706" s="235"/>
    </row>
    <row r="707" spans="38:43" x14ac:dyDescent="0.2">
      <c r="AL707" s="235"/>
      <c r="AM707" s="235"/>
      <c r="AN707" s="235"/>
      <c r="AO707" s="235"/>
      <c r="AP707" s="235"/>
      <c r="AQ707" s="235"/>
    </row>
    <row r="708" spans="38:43" x14ac:dyDescent="0.2">
      <c r="AL708" s="235"/>
      <c r="AM708" s="235"/>
      <c r="AN708" s="235"/>
      <c r="AO708" s="235"/>
      <c r="AP708" s="235"/>
      <c r="AQ708" s="235"/>
    </row>
    <row r="709" spans="38:43" x14ac:dyDescent="0.2">
      <c r="AL709" s="235"/>
      <c r="AM709" s="235"/>
      <c r="AN709" s="235"/>
      <c r="AO709" s="235"/>
      <c r="AP709" s="235"/>
      <c r="AQ709" s="235"/>
    </row>
    <row r="710" spans="38:43" x14ac:dyDescent="0.2">
      <c r="AL710" s="235"/>
      <c r="AM710" s="235"/>
      <c r="AN710" s="235"/>
      <c r="AO710" s="235"/>
      <c r="AP710" s="235"/>
      <c r="AQ710" s="235"/>
    </row>
    <row r="711" spans="38:43" x14ac:dyDescent="0.2">
      <c r="AL711" s="235"/>
      <c r="AM711" s="235"/>
      <c r="AN711" s="235"/>
      <c r="AO711" s="235"/>
      <c r="AP711" s="235"/>
      <c r="AQ711" s="235"/>
    </row>
    <row r="712" spans="38:43" x14ac:dyDescent="0.2">
      <c r="AL712" s="235"/>
      <c r="AM712" s="235"/>
      <c r="AN712" s="235"/>
      <c r="AO712" s="235"/>
      <c r="AP712" s="235"/>
      <c r="AQ712" s="235"/>
    </row>
    <row r="713" spans="38:43" x14ac:dyDescent="0.2">
      <c r="AL713" s="235"/>
      <c r="AM713" s="235"/>
      <c r="AN713" s="235"/>
      <c r="AO713" s="235"/>
      <c r="AP713" s="235"/>
      <c r="AQ713" s="235"/>
    </row>
    <row r="714" spans="38:43" x14ac:dyDescent="0.2">
      <c r="AL714" s="235"/>
      <c r="AM714" s="235"/>
      <c r="AN714" s="235"/>
      <c r="AO714" s="235"/>
      <c r="AP714" s="235"/>
      <c r="AQ714" s="235"/>
    </row>
    <row r="715" spans="38:43" x14ac:dyDescent="0.2">
      <c r="AL715" s="235"/>
      <c r="AM715" s="235"/>
      <c r="AN715" s="235"/>
      <c r="AO715" s="235"/>
      <c r="AP715" s="235"/>
      <c r="AQ715" s="235"/>
    </row>
    <row r="716" spans="38:43" x14ac:dyDescent="0.2">
      <c r="AL716" s="235"/>
      <c r="AM716" s="235"/>
      <c r="AN716" s="235"/>
      <c r="AO716" s="235"/>
      <c r="AP716" s="235"/>
      <c r="AQ716" s="235"/>
    </row>
    <row r="717" spans="38:43" x14ac:dyDescent="0.2">
      <c r="AL717" s="235"/>
      <c r="AM717" s="235"/>
      <c r="AN717" s="235"/>
      <c r="AO717" s="235"/>
      <c r="AP717" s="235"/>
      <c r="AQ717" s="235"/>
    </row>
    <row r="718" spans="38:43" x14ac:dyDescent="0.2">
      <c r="AL718" s="235"/>
      <c r="AM718" s="235"/>
      <c r="AN718" s="235"/>
      <c r="AO718" s="235"/>
      <c r="AP718" s="235"/>
      <c r="AQ718" s="235"/>
    </row>
    <row r="719" spans="38:43" x14ac:dyDescent="0.2">
      <c r="AL719" s="235"/>
      <c r="AM719" s="235"/>
      <c r="AN719" s="235"/>
      <c r="AO719" s="235"/>
      <c r="AP719" s="235"/>
      <c r="AQ719" s="235"/>
    </row>
    <row r="720" spans="38:43" x14ac:dyDescent="0.2">
      <c r="AL720" s="235"/>
      <c r="AM720" s="235"/>
      <c r="AN720" s="235"/>
      <c r="AO720" s="235"/>
      <c r="AP720" s="235"/>
      <c r="AQ720" s="235"/>
    </row>
    <row r="721" spans="38:43" x14ac:dyDescent="0.2">
      <c r="AL721" s="235"/>
      <c r="AM721" s="235"/>
      <c r="AN721" s="235"/>
      <c r="AO721" s="235"/>
      <c r="AP721" s="235"/>
      <c r="AQ721" s="235"/>
    </row>
    <row r="722" spans="38:43" x14ac:dyDescent="0.2">
      <c r="AL722" s="235"/>
      <c r="AM722" s="235"/>
      <c r="AN722" s="235"/>
      <c r="AO722" s="235"/>
      <c r="AP722" s="235"/>
      <c r="AQ722" s="235"/>
    </row>
    <row r="723" spans="38:43" x14ac:dyDescent="0.2">
      <c r="AL723" s="235"/>
      <c r="AM723" s="235"/>
      <c r="AN723" s="235"/>
      <c r="AO723" s="235"/>
      <c r="AP723" s="235"/>
      <c r="AQ723" s="235"/>
    </row>
    <row r="724" spans="38:43" x14ac:dyDescent="0.2">
      <c r="AL724" s="235"/>
      <c r="AM724" s="235"/>
      <c r="AN724" s="235"/>
      <c r="AO724" s="235"/>
      <c r="AP724" s="235"/>
      <c r="AQ724" s="235"/>
    </row>
    <row r="725" spans="38:43" x14ac:dyDescent="0.2">
      <c r="AL725" s="235"/>
      <c r="AM725" s="235"/>
      <c r="AN725" s="235"/>
      <c r="AO725" s="235"/>
      <c r="AP725" s="235"/>
      <c r="AQ725" s="235"/>
    </row>
    <row r="726" spans="38:43" x14ac:dyDescent="0.2">
      <c r="AL726" s="235"/>
      <c r="AM726" s="235"/>
      <c r="AN726" s="235"/>
      <c r="AO726" s="235"/>
      <c r="AP726" s="235"/>
      <c r="AQ726" s="235"/>
    </row>
    <row r="727" spans="38:43" x14ac:dyDescent="0.2">
      <c r="AL727" s="235"/>
      <c r="AM727" s="235"/>
      <c r="AN727" s="235"/>
      <c r="AO727" s="235"/>
      <c r="AP727" s="235"/>
      <c r="AQ727" s="235"/>
    </row>
    <row r="728" spans="38:43" x14ac:dyDescent="0.2">
      <c r="AL728" s="235"/>
      <c r="AM728" s="235"/>
      <c r="AN728" s="235"/>
      <c r="AO728" s="235"/>
      <c r="AP728" s="235"/>
      <c r="AQ728" s="235"/>
    </row>
    <row r="729" spans="38:43" x14ac:dyDescent="0.2">
      <c r="AL729" s="235"/>
      <c r="AM729" s="235"/>
      <c r="AN729" s="235"/>
      <c r="AO729" s="235"/>
      <c r="AP729" s="235"/>
      <c r="AQ729" s="235"/>
    </row>
    <row r="730" spans="38:43" x14ac:dyDescent="0.2">
      <c r="AL730" s="235"/>
      <c r="AM730" s="235"/>
      <c r="AN730" s="235"/>
      <c r="AO730" s="235"/>
      <c r="AP730" s="235"/>
      <c r="AQ730" s="235"/>
    </row>
    <row r="731" spans="38:43" x14ac:dyDescent="0.2">
      <c r="AL731" s="235"/>
      <c r="AM731" s="235"/>
      <c r="AN731" s="235"/>
      <c r="AO731" s="235"/>
      <c r="AP731" s="235"/>
      <c r="AQ731" s="235"/>
    </row>
    <row r="732" spans="38:43" x14ac:dyDescent="0.2">
      <c r="AL732" s="235"/>
      <c r="AM732" s="235"/>
      <c r="AN732" s="235"/>
      <c r="AO732" s="235"/>
      <c r="AP732" s="235"/>
      <c r="AQ732" s="235"/>
    </row>
    <row r="733" spans="38:43" x14ac:dyDescent="0.2">
      <c r="AL733" s="235"/>
      <c r="AM733" s="235"/>
      <c r="AN733" s="235"/>
      <c r="AO733" s="235"/>
      <c r="AP733" s="235"/>
      <c r="AQ733" s="235"/>
    </row>
    <row r="734" spans="38:43" x14ac:dyDescent="0.2">
      <c r="AL734" s="235"/>
      <c r="AM734" s="235"/>
      <c r="AN734" s="235"/>
      <c r="AO734" s="235"/>
      <c r="AP734" s="235"/>
      <c r="AQ734" s="235"/>
    </row>
    <row r="735" spans="38:43" x14ac:dyDescent="0.2">
      <c r="AL735" s="235"/>
      <c r="AM735" s="235"/>
      <c r="AN735" s="235"/>
      <c r="AO735" s="235"/>
      <c r="AP735" s="235"/>
      <c r="AQ735" s="235"/>
    </row>
    <row r="736" spans="38:43" x14ac:dyDescent="0.2">
      <c r="AL736" s="235"/>
      <c r="AM736" s="235"/>
      <c r="AN736" s="235"/>
      <c r="AO736" s="235"/>
      <c r="AP736" s="235"/>
      <c r="AQ736" s="235"/>
    </row>
    <row r="737" spans="38:43" x14ac:dyDescent="0.2">
      <c r="AL737" s="235"/>
      <c r="AM737" s="235"/>
      <c r="AN737" s="235"/>
      <c r="AO737" s="235"/>
      <c r="AP737" s="235"/>
      <c r="AQ737" s="235"/>
    </row>
    <row r="738" spans="38:43" x14ac:dyDescent="0.2">
      <c r="AL738" s="235"/>
      <c r="AM738" s="235"/>
      <c r="AN738" s="235"/>
      <c r="AO738" s="235"/>
      <c r="AP738" s="235"/>
      <c r="AQ738" s="235"/>
    </row>
    <row r="739" spans="38:43" x14ac:dyDescent="0.2">
      <c r="AL739" s="235"/>
      <c r="AM739" s="235"/>
      <c r="AN739" s="235"/>
      <c r="AO739" s="235"/>
      <c r="AP739" s="235"/>
      <c r="AQ739" s="235"/>
    </row>
    <row r="740" spans="38:43" x14ac:dyDescent="0.2">
      <c r="AL740" s="235"/>
      <c r="AM740" s="235"/>
      <c r="AN740" s="235"/>
      <c r="AO740" s="235"/>
      <c r="AP740" s="235"/>
      <c r="AQ740" s="235"/>
    </row>
    <row r="741" spans="38:43" x14ac:dyDescent="0.2">
      <c r="AL741" s="235"/>
      <c r="AM741" s="235"/>
      <c r="AN741" s="235"/>
      <c r="AO741" s="235"/>
      <c r="AP741" s="235"/>
      <c r="AQ741" s="235"/>
    </row>
    <row r="742" spans="38:43" x14ac:dyDescent="0.2">
      <c r="AL742" s="235"/>
      <c r="AM742" s="235"/>
      <c r="AN742" s="235"/>
      <c r="AO742" s="235"/>
      <c r="AP742" s="235"/>
      <c r="AQ742" s="235"/>
    </row>
  </sheetData>
  <phoneticPr fontId="0" type="noConversion"/>
  <dataValidations xWindow="339" yWindow="343" count="77">
    <dataValidation type="whole" allowBlank="1" showErrorMessage="1" errorTitle="Laboratory ID" error="Please enter your laboratory's ID code.  Valid codes range from 700001 to 700150.  If you do not know your ID.  Enter 700000 and contact QA/SAC Americas for assistance. " promptTitle="Laboratory ID" prompt="Enter the 6-digit ID code for your Laboratory.  The Codes range _x000a_from 700001 to 700150" sqref="H10">
      <formula1>700000</formula1>
      <formula2>700150</formula2>
    </dataValidation>
    <dataValidation type="date" operator="greaterThan" showInputMessage="1" showErrorMessage="1" errorTitle="Date " error="Please enter a valid date using the form _x000a_YYYY-MM-DD" promptTitle="Date" prompt="The date that this file was created by the data originator.  This field is automatically filled in with the current date by MS Excel. " sqref="A10">
      <formula1>25569</formula1>
    </dataValidation>
    <dataValidation type="decimal" showInputMessage="1" showErrorMessage="1" errorTitle="Latitude" error="Please Enter the station's latitude in decimal degrees.  For North latitudes code a value between 0 and 90.  For South latitudes code a value between -90 and 0.  " sqref="A18">
      <formula1>-90</formula1>
      <formula2>90</formula2>
    </dataValidation>
    <dataValidation type="decimal" showInputMessage="1" showErrorMessage="1" errorTitle="Longitude" error="Please Enter the station's longitude in decimal degrees.  For East longitudes code a value between 0 and 180.  For West longitudes code a value between -180 and 0.  " sqref="B18">
      <formula1>-180</formula1>
      <formula2>180</formula2>
    </dataValidation>
    <dataValidation type="decimal" operator="greaterThan" showInputMessage="1" showErrorMessage="1" errorTitle="Height" error="Enter the ground elevation of the station in meters above sea level.   Valid values are _x000a_greater than -100 meters.  " promptTitle="Height" prompt="Enter the ground elevation of the station in meters above sea level.   The height of the collector's oriface is entered on the #INSTRUMENT  and #RAINGAUGE tables." sqref="C18">
      <formula1>-100</formula1>
    </dataValidation>
    <dataValidation type="time" allowBlank="1" showInputMessage="1" showErrorMessage="1" errorTitle="Time " error="Code a valid time of day, using a 24 hour clock.  The format is hh:mm:ss . " promptTitle="Time" prompt="The starting time of the first sample listed in the sample data record.  For additional in formation, please consult the guidence document. " sqref="C47">
      <formula1>0</formula1>
      <formula2>0.999988425925926</formula2>
    </dataValidation>
    <dataValidation type="list" allowBlank="1" showInputMessage="1" showErrorMessage="1" errorTitle="Type" error="Please select one of the items form the list_x000a_provided. " promptTitle="Type" prompt="Type of observing platform: Stationary (STN) or Moving {Examples: Airborne (FLT) and Shipborne (SHP)}.  There are no known mobile precipitation chemistry stations defined to the QA/SAC; therefore, it is expected that this field's value will be: STN. " sqref="A14">
      <formula1>PlatformType</formula1>
    </dataValidation>
    <dataValidation allowBlank="1" showInputMessage="1" showErrorMessage="1" promptTitle="GAW ID" prompt="Common GAW station ID number (maintained by WMO).  At the time of publication the format for a common GAW_ID was still undecided. Until a common format is established, please enter &quot;Not Defined&quot;.    " sqref="F14"/>
    <dataValidation type="list" allowBlank="1" showInputMessage="1" showErrorMessage="1" sqref="B14">
      <formula1>PlatformID</formula1>
    </dataValidation>
    <dataValidation type="list" allowBlank="1" showInputMessage="1" showErrorMessage="1" sqref="C14">
      <formula1>PlatformName</formula1>
    </dataValidation>
    <dataValidation type="list" allowBlank="1" showInputMessage="1" showErrorMessage="1" promptTitle="Country" prompt="Please Enter the 3-letter ISO-3166 code for the country.  The complete definition of all ISO-3166 codes can be found on the internet at: http://www.un.org/Depts/unsd/methods/m49alpha.htm " sqref="E14">
      <formula1>Country</formula1>
    </dataValidation>
    <dataValidation type="list" allowBlank="1" showInputMessage="1" showErrorMessage="1" promptTitle="Sampling_Interval" prompt="How often the samples are removed from the collector.  Choose one the intervals form the list.  However, Monthly data will be accepted only when the monitoring network has previously received permission from the QA/SAC Americas." sqref="A40">
      <formula1>SampleInterval</formula1>
    </dataValidation>
    <dataValidation type="list" allowBlank="1" showInputMessage="1" showErrorMessage="1" promptTitle="Sampling_Type" prompt="Most monitoring networks will use a Wet_Only protocol.  If Bulk protocol is used, then the QA/SAC may reject or sequester the data.  Neworks must receive permission from the QA/SAC before submitting Bulk data, if they wish to have the data accepted.  " sqref="B40">
      <formula1>SampleType</formula1>
    </dataValidation>
    <dataValidation allowBlank="1" showInputMessage="1" showErrorMessage="1" promptTitle="UTC_Offset" prompt="The temporal offset between local time and UTC.  The Offset value is represented in the ISO-8601 standard of hh:mm:ss. If UTC is reported, then the Offset value will be +00:00:00.  For additional information please see the Guidence Document." sqref="A47"/>
    <dataValidation type="list" allowBlank="1" showInputMessage="1" showErrorMessage="1" errorTitle="Analysis_Method" error="Please chose one of the methods from the drop down list.  If your method is not listed, then code: OTHER and contact the QA/SAC Americas for assistance. " sqref="A30:A36">
      <formula1>AnalysisMethod</formula1>
    </dataValidation>
    <dataValidation allowBlank="1" showInputMessage="1" showErrorMessage="1" promptTitle="Class" prompt="This field describes the overall class of data, and the data centre to which this file will be sent.  For WMO/GAW Precipitation Chemistry data, this value has been hard coded to &quot;WDCPC&quot;, which represents the World Data Centre for Precipitation Chemistry." sqref="A6"/>
    <dataValidation type="list" allowBlank="1" showInputMessage="1" showErrorMessage="1" errorTitle="Category" error="Please select one of the items form the list_x000a_provided. " promptTitle="Category" prompt="The Category provides further clarification of the type of data that the file provides.  Please choose one of the selections from the associated picklist. " sqref="B6:C6">
      <formula1>Category</formula1>
    </dataValidation>
    <dataValidation type="whole" showInputMessage="1" showErrorMessage="1" errorTitle="Laboratory ID" error="Please enter your laboratory's ID code.  Valid codes range from 700001 to 700150.  If you do not know your ID.  Enter 700000 and contact QA/SAC Americas for assistance. " promptTitle="Laboratory ID" prompt="Enter the 6-digit ID code for your Laboratory.  The Codes range from 700001 to 700150.  If you do not know your Laboratory's ID, then code 700000 and contact QA/SAC Americas for assistance. " sqref="G10">
      <formula1>700000</formula1>
      <formula2>700150</formula2>
    </dataValidation>
    <dataValidation type="textLength" operator="greaterThan" showInputMessage="1" showErrorMessage="1" errorTitle="ScientificAuthority" error="The Scientific Authority is the name of the person who is responsible for the quality of the data.  This person will be contacted whenever there is a question about the data.  Please enter his or her name here. " promptTitle="ScientificAuthority" prompt="The Scientific Authority is the name of the person who is responsible for the quality of the data.  This person will be contacted whenever there is a question about the data.  Please enter his or her name here. " sqref="F10">
      <formula1>0</formula1>
    </dataValidation>
    <dataValidation type="decimal" operator="greaterThanOrEqual" showInputMessage="1" showErrorMessage="1" errorTitle="Version" error="The version number of the data. Assign version 1.0 to a first time data submission.  If the data is ever re-submitted, then it should be given a greater value to distingish it from the previous (and obsolete) versions." promptTitle="Version" prompt="The version number of the data. Assign version 1.0 to a first time data submission.  If the data is ever re-submitted, then it should be given a greater value to distingish it from the previous (and obsolete) versions." sqref="E10">
      <formula1>1</formula1>
    </dataValidation>
    <dataValidation type="list" showInputMessage="1" showErrorMessage="1" errorTitle="Agency" error="This is the name of the ministry, organization, or network to which the laboratory belongs.  Please select your agency from the associated picklist." promptTitle="Agency" prompt="This is the name of the ministry, organization, or network to which the laboratory belongs.  Please select your agency from the associated picklist. " sqref="B10:D10">
      <formula1>Agency</formula1>
    </dataValidation>
    <dataValidation allowBlank="1" showInputMessage="1" showErrorMessage="1" promptTitle="Form" prompt="The version of the data format to follow.  This value is used by the WDCPC and cannot be changed by the user.  " sqref="E6"/>
    <dataValidation type="decimal" operator="greaterThanOrEqual" showInputMessage="1" showErrorMessage="1" promptTitle="Level" prompt="The overall data quality.  Level 1.0 data has been processed and flaged by the data originator.  Level 0.0 data is raw data (e.g. output from a data logger.)   All data sent to the WDCPC should be level 1.0, unless prior arrangements have been made." sqref="D6">
      <formula1>0</formula1>
    </dataValidation>
    <dataValidation type="decimal" operator="greaterThanOrEqual" showInputMessage="1" showErrorMessage="1" errorTitle="Detection Limit" error="Please enter the detection limit for this parameter and method.  Values must be greater than or equal to zero.  " promptTitle="Detection Limit " prompt="This field holds the detection limit for this paramter and method.  Please enter a value greater than or equal to zero." sqref="AF56 AJ56 AH56 AD56 AB56 Z56 X56 V56 T56 R56 P56 N56 L56 J56">
      <formula1>0</formula1>
    </dataValidation>
    <dataValidation allowBlank="1" showInputMessage="1" showErrorMessage="1" promptTitle="Detection Limit " prompt="This row specifies the detection limit for each parameter.  Parameters which do not have detection limits have been set to &quot;none&quot;.  The Flag columns are also set to &quot;none&quot;._x000a_" sqref="B56:I56"/>
    <dataValidation allowBlank="1" showInputMessage="1" showErrorMessage="1" promptTitle="Detection Limit" prompt="This row specifies the detection limit for each parameter.  Parameters which do not have detection limits have been set to &quot;none&quot;.  The Flag columns are also set to &quot;none&quot;." sqref="AA56 AK56 AI56 AG56 AE56 Y56 W56 U56 S56 Q56 O56 M56 K56 A56"/>
    <dataValidation allowBlank="1" showInputMessage="1" showErrorMessage="1" promptTitle="Analysis Method" prompt="This row specifices the analysis method (or method of detection). Those parameters which do not have a analysis method have been set to &quot;none&quot;.  The flag columns are also &quot;none&quot;." sqref="AK55 A55:I55 M55 O55 Q55 S55 U55 W55 Y55 AA55 AC55 AE55 AG55 AI55 K55"/>
    <dataValidation type="list" allowBlank="1" showInputMessage="1" showErrorMessage="1" errorTitle="Analysis_Method" error="Please chose one of the methods from the drop down list.  If your method is not listed, then code: OTHER and contact the QA/SAC Americas for assistance. " promptTitle="Analysis Method" prompt="This row specifices the analysis method.  Select the method form the associated picklist.  If the parameter has not been analyzed then select &quot;none&quot;, and set all the values to missing using the M1 flag. " sqref="AJ55 AH55 AF55 AD55 AB55 Z55 X55 V55 T55 R55 P55 N55 L55 J55">
      <formula1>AnalysisMethod</formula1>
    </dataValidation>
    <dataValidation allowBlank="1" showInputMessage="1" showErrorMessage="1" promptTitle="Units and Format" prompt="This row specifices the units or format for the column.  Picklists have been provided for those parameters which allow a choice of units.  Otherwise, the field has been hardcoded to the defined format. " sqref="AI54 K54 A54:I54 M54 O54 AK54 S54 U54 W54 Y54 AA54 AC54 AE54 AG54 Q54"/>
    <dataValidation type="list" showInputMessage="1" showErrorMessage="1" errorTitle="Units" error="Please select one of the units from the drop down list.  " promptTitle="Units and Formats" prompt="This row specifices the units or format for the column.  A picklist havs been provided for this parameter.  Please select the units for this column form the associated picklist.  " sqref="AJ54 AH54 AF54 AD54 AB54 Z54 X54 V54 T54 L54 J54 N54 R54 P54">
      <formula1>Units</formula1>
    </dataValidation>
    <dataValidation type="list" allowBlank="1" showInputMessage="1" showErrorMessage="1" promptTitle="Preservation" prompt="Are the samples preserved before analysis? Please choose the appropriate preservation method from the associated picklist. " sqref="E40">
      <formula1>Preservation</formula1>
    </dataValidation>
    <dataValidation allowBlank="1" showInputMessage="1" showErrorMessage="1" promptTitle="Name" prompt="Please enter the name of the instrument or raingauge's manufacturer.  " sqref="A22 A26 B30:B36"/>
    <dataValidation allowBlank="1" showInputMessage="1" showErrorMessage="1" promptTitle="Model" prompt="Please enter the model number of the instrument or raingauge.  " sqref="C30:C36"/>
    <dataValidation allowBlank="1" showInputMessage="1" showErrorMessage="1" promptTitle="Number" prompt="Please enter the serial number of the instrument or raingauge. " sqref="D30:D36 C26 C22"/>
    <dataValidation allowBlank="1" showInputMessage="1" showErrorMessage="1" promptTitle="Sample_id" prompt="This is a unique identification code assigned by the local network or station.  It is a free format, alphanumeric field.  If your local network or station does not assign IDs, then the WDCPC will create one based on the sampling date. " sqref="A53"/>
    <dataValidation allowBlank="1" showInputMessage="1" showErrorMessage="1" promptTitle="Start_date" prompt="The date that sampling began for this sample.  Dates must be entered in yyyy-mm-dd format.  This is a required field. " sqref="B53"/>
    <dataValidation allowBlank="1" showInputMessage="1" showErrorMessage="1" promptTitle="Start_time" prompt="The time of day that sampling began for this sample.  Times must be entered in hh:mm:ss format, and is relative to the UTC_Offset field in the #TIMESTAMP structure.  This is a required field. " sqref="C53"/>
    <dataValidation allowBlank="1" showInputMessage="1" showErrorMessage="1" promptTitle="End_time" prompt="The time of day that sampling ended for this sample.  Times must be entered in hh:mm:ss format, and is relative to the UTC_Offset field in the #TIMESTAMP structure.  " sqref="E53"/>
    <dataValidation allowBlank="1" showInputMessage="1" showErrorMessage="1" promptTitle="End_date" prompt="The date that sampling ended for this sample.  Dates must be entered in yyyy-mm-dd format. " sqref="D53"/>
    <dataValidation allowBlank="1" showInputMessage="1" showErrorMessage="1" promptTitle="Precipitation_Type" prompt="The type of preciptiation that was collected.  If no preciptiation occurred during the sampling period, then select &quot;No Precipitation Occurred&quot; from the associated picklist.   This is a required field." sqref="F53"/>
    <dataValidation allowBlank="1" showInputMessage="1" showErrorMessage="1" promptTitle="Sample_Quality" prompt="The overal sample quality as determined by the station operator.  Select &quot;Clean and Clear&quot; from the associated picklist, when there are no problems observed.  This is a required field." sqref="G53"/>
    <dataValidation allowBlank="1" showInputMessage="1" showErrorMessage="1" promptTitle="Laboratory Comment" prompt="This field provides the technicians at the laboratory to comment on the condition of the sample after it arrives.  If the technician does not notice anything wrong, then the this field may be left blank." sqref="H53"/>
    <dataValidation allowBlank="1" showInputMessage="1" showErrorMessage="1" promptTitle="Unusual_Occurances" prompt="This column has a list of unusual events that may or may not have affected the sample quality.  If the station operator notices that one of these events has occurred, then select it from the list.  Otherwise, the field may be left blank." sqref="I53"/>
    <dataValidation allowBlank="1" showInputMessage="1" showErrorMessage="1" promptTitle="Standardgauge" prompt="This is the amount of precipitation as determined by the standard raingauge in use by the local network or station.  Do not enter the amount from the precipitation chemistry collector.  The collector's amount is entered in the Samplequantity column. " sqref="J53"/>
    <dataValidation allowBlank="1" showInputMessage="1" showErrorMessage="1" promptTitle="Standardgauge Flag" prompt="The data quality flag that is associated with the Standardgauge measurement.  A data quality flag is required for every datum. Please select the most representative flag from the picklist.   " sqref="K53"/>
    <dataValidation allowBlank="1" showInputMessage="1" showErrorMessage="1" promptTitle="Standardquantity Flag" prompt="The data quality flag that is associated with the Standardquantity measurement.  A data quality flag is required for every datum. Please select the most representative flag from the picklist. " sqref="M53"/>
    <dataValidation allowBlank="1" showInputMessage="1" showErrorMessage="1" promptTitle="pH Flag" prompt="The data quality flag that is associated with the pH measurement.  A data quality flag is required for every datum. Please select the most representative flag from the picklist. " sqref="O53"/>
    <dataValidation allowBlank="1" showInputMessage="1" showErrorMessage="1" promptTitle="Conductivity Flag" prompt="The data quality flag that is associated with the Conductivity measurement.  A data quality flag is required for every datum. Please select the most representative flag from the picklist. " sqref="Q53"/>
    <dataValidation allowBlank="1" showInputMessage="1" showErrorMessage="1" promptTitle="Acidity Flag" prompt="The data quality flag that is associated with the Acidity measurement.  A data quality flag is required for every datum. Please select the most representative flag from the picklist. " sqref="S53"/>
    <dataValidation allowBlank="1" showInputMessage="1" showErrorMessage="1" promptTitle="SO4 Flag" prompt="The data quality flag that is associated with the SO4 measurement.  A data quality flag is required for every datum. Please select the most representative flag from the picklist. " sqref="U53"/>
    <dataValidation allowBlank="1" showInputMessage="1" showErrorMessage="1" promptTitle="NH4 Flag" prompt="The data quality flag that is associated with the NH4 measurement.  A data quality flag is required for every datum. Please select the most representative flag from the picklist. " sqref="W53"/>
    <dataValidation allowBlank="1" showInputMessage="1" showErrorMessage="1" promptTitle="NO3 Flag" prompt="The data quality flag that is associated with the NO3 measurement.  A data quality flag is required for every datum. Please select the most representative flag from the picklist. " sqref="Y53"/>
    <dataValidation allowBlank="1" showInputMessage="1" showErrorMessage="1" promptTitle="Cl Flag" prompt="The data quality flag that is associated with the Cl measurement.  A data quality flag is required for every datum. Please select the most representative flag from the picklist. " sqref="AA53"/>
    <dataValidation allowBlank="1" showInputMessage="1" showErrorMessage="1" promptTitle="Ca Flag" prompt="The data quality flag that is associated with the Ca measurement.  A data quality flag is required for every datum. Please select the most representative flag from the picklist. " sqref="AC53"/>
    <dataValidation allowBlank="1" showInputMessage="1" showErrorMessage="1" promptTitle="K Flag" prompt="The data quality flag that is associated with the K measurement.  A data quality flag is required for every datum. Please select the most representative flag from the picklist. " sqref="AE53"/>
    <dataValidation allowBlank="1" showInputMessage="1" showErrorMessage="1" promptTitle="Mg Flag" prompt="The data quality flag that is associated with the Mg measurement.  A data quality flag is required for every datum. Please select the most representative flag from the picklist. " sqref="AG53"/>
    <dataValidation allowBlank="1" showInputMessage="1" showErrorMessage="1" promptTitle="Na Flag" prompt="The data quality flag that is associated with the Na measurement.  A data quality flag is required for every datum. Please select the most representative flag from the picklist. " sqref="AI53"/>
    <dataValidation allowBlank="1" showInputMessage="1" showErrorMessage="1" promptTitle="F Flag" prompt="The data quality flag that is associated with the F measurement.  A data quality flag is required for every datum. Please select the most representative flag from the picklist. " sqref="AK53"/>
    <dataValidation allowBlank="1" showInputMessage="1" showErrorMessage="1" promptTitle="F" prompt="Enter the amount of Fluoride (F) detected.  If the amount is missing, then code -9999.9.  If the amount is below the detection limit, then consult the guidence document for how to report the value. " sqref="AJ53"/>
    <dataValidation allowBlank="1" showInputMessage="1" showErrorMessage="1" promptTitle="Na" prompt="Enter the amount of Sodium (Na) detected.  If the amount is missing, then code -9999.9.  If the amount is below the detection limit, then consult the guidence document for how to report the value. " sqref="AH53"/>
    <dataValidation allowBlank="1" showInputMessage="1" showErrorMessage="1" promptTitle="Mg" prompt="Enter the amount of Magnesium (Mg) detected.  If the amount is missing, then code -9999.9.  If the amount is below the detection limit, then consult the guidence document for how to report the value. " sqref="AF53"/>
    <dataValidation allowBlank="1" showInputMessage="1" showErrorMessage="1" promptTitle="K" prompt="Enter the amount of Potassium (K) detected.  If the amount is missing, then code -9999.9.  If the amount is below the detection limit, then consult the guidence document for how to report the value. " sqref="AD53"/>
    <dataValidation allowBlank="1" showInputMessage="1" showErrorMessage="1" promptTitle="Ca" prompt="Enter the amount of Calcium (Ca) detected.  If the amount is missing, then code -9999.9.  If the amount is below the detection limit, then consult the guidence document for how to report the value. " sqref="AB53"/>
    <dataValidation allowBlank="1" showInputMessage="1" showErrorMessage="1" promptTitle="Cl" prompt="Enter the amount of Chloride (Cl) detected.  If the amount is missing, then code -9999.9.  If the amount is below the detection limit, then consult the guidence document for how to report the value. " sqref="Z53"/>
    <dataValidation allowBlank="1" showInputMessage="1" showErrorMessage="1" promptTitle="NO3" prompt="Enter the amount of Nitrate (NO3) detected.  If the amount is missing, then code -9999.9.  If the amount is below the detection limit, then consult the guidence document for how to report the value. " sqref="X53"/>
    <dataValidation allowBlank="1" showInputMessage="1" showErrorMessage="1" promptTitle="NH4" prompt="Enter the amount of Ammonium (NH4) detected.  If the amount is missing, then code -9999.9.  If the amount is below the detection limit, then consult the guidence document for how to report the value. " sqref="V53"/>
    <dataValidation allowBlank="1" showInputMessage="1" showErrorMessage="1" promptTitle="SO4" prompt="Enter the amount of Sulfate (SO4) detected.  If the amount is missing, then code -9999.9.  If the amount is below the detection limit, then consult the guidence document for how to report the value. " sqref="T53"/>
    <dataValidation allowBlank="1" showInputMessage="1" showErrorMessage="1" promptTitle="Acidity" prompt="Enter the Acidity of the sample.  If the amount is missing, then code -9999.9.  If the amount is below the detection limit, then consult the guidence document for how to report the value. " sqref="R53"/>
    <dataValidation allowBlank="1" showInputMessage="1" showErrorMessage="1" promptTitle="Conductivity" prompt="Enter the Conductivity of the sample.  If the amount is missing, then code -9999.9.  If the amount is below the detection limit, then consult the guidence document for how to report the value." sqref="P53"/>
    <dataValidation allowBlank="1" showInputMessage="1" showErrorMessage="1" promptTitle="pH" prompt="Enter the pH of the sample.  If the amount is missing, then code -9999.9.  If the amount is below the detection limit, then consult the guidence document for how to report the value." sqref="N53"/>
    <dataValidation allowBlank="1" showInputMessage="1" showErrorMessage="1" promptTitle="Samplequantity" prompt="This is the amount of precipitation found in the precipitation chemistry collector.   Do not enter the amount from the standard raingauge.  The rainguage's amount is entered in the Samplegauge column." sqref="L53"/>
    <dataValidation type="decimal" errorStyle="warning" allowBlank="1" showInputMessage="1" showErrorMessage="1" errorTitle="Oriface_Height" error="You have coded an oriface height less than zero or greater than 5 meters.  Please click &quot;Yes&quot; to confirm this is the correct value. Otherwise, click &quot;No&quot; and make your correction.  " promptTitle="Oriface_Height" prompt="This is the height of the collector's oriface above the ground level of the site.  Units are in meters.  The elevation of the ground is specified on the Height field of the #LOCATION structure.  " sqref="D22">
      <formula1>0</formula1>
      <formula2>5</formula2>
    </dataValidation>
    <dataValidation type="decimal" errorStyle="warning" allowBlank="1" showInputMessage="1" showErrorMessage="1" errorTitle="Oriface_Height" error="You have coded an oriface height less than zero or greater than 5 meters.  Please click &quot;Yes&quot; to confirm this is the correct value. Otherwise, click &quot;No&quot; and make your correction.  " promptTitle="Oriface_Height" prompt="This is the height of the raingauge oriface above the ground level of the site.  Units are in meters.  The elevation of the ground is specified on the Height field of the #LOCATION structure.  " sqref="D26">
      <formula1>0</formula1>
      <formula2>5</formula2>
    </dataValidation>
    <dataValidation allowBlank="1" showInputMessage="1" showErrorMessage="1" promptTitle="Filter Used " prompt="If the samples have been filtered, then enter the type of filter or method here.  If the samples are not filtered, then leave this field blank." sqref="D40"/>
    <dataValidation type="list" showInputMessage="1" showErrorMessage="1" promptTitle="Filter" prompt="Are the samples filtered or not?  Please make the appropriate choice from the associated picklist.  If Filered is selected then please enter the type of filter or method in the Filter Used column. " sqref="C40">
      <formula1>Filter</formula1>
    </dataValidation>
    <dataValidation allowBlank="1" showInputMessage="1" showErrorMessage="1" promptTitle="Other Preservative" prompt="If Other Preservative was selected in the Preservation field, then enter the method used here.  Otherwise, level this field blank. " sqref="F40"/>
    <dataValidation type="time" showInputMessage="1" showErrorMessage="1" errorTitle="Start_time" error="Code the time of day that collection for this sample began.  The time of day must be between 00:00:00 and 23:59:59.  The time is relative to the the UTC displacement coded on the TIME_STAMP record.  " promptTitle="First Sample Time" prompt="The first sample starting time is automatically set to the Time field of the #TIMESTAMP structure.  Any change to this value, must be made in the #TIMESTAMP structure.  " sqref="C57:C422 E57:E422">
      <formula1>0</formula1>
      <formula2>0.999988425925926</formula2>
    </dataValidation>
  </dataValidations>
  <pageMargins left="0.78740157499999996" right="0.78740157499999996" top="0.984251969" bottom="0.984251969" header="0.5" footer="0.5"/>
  <pageSetup orientation="portrait" horizontalDpi="15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1060"/>
  <sheetViews>
    <sheetView topLeftCell="N1" workbookViewId="0">
      <selection activeCell="T18" sqref="T18"/>
    </sheetView>
  </sheetViews>
  <sheetFormatPr baseColWidth="10" defaultColWidth="9.140625" defaultRowHeight="12.75" x14ac:dyDescent="0.2"/>
  <cols>
    <col min="1" max="1" width="24.85546875" customWidth="1"/>
    <col min="2" max="2" width="71.85546875" customWidth="1"/>
    <col min="3" max="3" width="19" customWidth="1"/>
    <col min="4" max="4" width="15" customWidth="1"/>
    <col min="5" max="5" width="43" customWidth="1"/>
    <col min="6" max="6" width="10.28515625" customWidth="1"/>
    <col min="7" max="10" width="22.28515625" customWidth="1"/>
    <col min="11" max="11" width="16.28515625" customWidth="1"/>
    <col min="12" max="14" width="16.140625" customWidth="1"/>
    <col min="15" max="15" width="21.140625" customWidth="1"/>
    <col min="16" max="16" width="18.5703125" customWidth="1"/>
    <col min="17" max="17" width="22.42578125" customWidth="1"/>
    <col min="18" max="18" width="23.85546875" customWidth="1"/>
    <col min="19" max="19" width="18.28515625" customWidth="1"/>
    <col min="20" max="20" width="51.7109375" customWidth="1"/>
    <col min="21" max="21" width="26.85546875" customWidth="1"/>
  </cols>
  <sheetData>
    <row r="1" spans="1:21" s="13" customFormat="1" x14ac:dyDescent="0.2">
      <c r="A1" s="13" t="s">
        <v>468</v>
      </c>
      <c r="B1" s="13" t="s">
        <v>474</v>
      </c>
      <c r="C1" s="13" t="s">
        <v>544</v>
      </c>
      <c r="D1" s="13" t="s">
        <v>539</v>
      </c>
      <c r="E1" s="13" t="s">
        <v>540</v>
      </c>
      <c r="F1" s="13" t="s">
        <v>481</v>
      </c>
      <c r="G1" s="13" t="s">
        <v>541</v>
      </c>
      <c r="H1" s="13" t="s">
        <v>241</v>
      </c>
      <c r="I1" s="13" t="s">
        <v>498</v>
      </c>
      <c r="J1" s="13" t="s">
        <v>145</v>
      </c>
      <c r="K1" s="13" t="s">
        <v>291</v>
      </c>
      <c r="L1" s="13" t="s">
        <v>290</v>
      </c>
      <c r="M1" s="13" t="s">
        <v>1323</v>
      </c>
      <c r="N1" s="13" t="s">
        <v>1324</v>
      </c>
      <c r="O1" s="13" t="s">
        <v>431</v>
      </c>
      <c r="P1" s="13" t="s">
        <v>441</v>
      </c>
      <c r="Q1" s="13" t="s">
        <v>448</v>
      </c>
      <c r="R1" s="13" t="s">
        <v>454</v>
      </c>
      <c r="S1" s="13" t="s">
        <v>110</v>
      </c>
      <c r="T1" s="13" t="s">
        <v>121</v>
      </c>
      <c r="U1" s="13" t="s">
        <v>1292</v>
      </c>
    </row>
    <row r="2" spans="1:21" s="13" customFormat="1" ht="15.75" x14ac:dyDescent="0.25">
      <c r="H2" s="97" t="s">
        <v>56</v>
      </c>
      <c r="I2" s="41" t="s">
        <v>199</v>
      </c>
      <c r="J2" s="41" t="s">
        <v>146</v>
      </c>
      <c r="K2" s="20" t="s">
        <v>294</v>
      </c>
      <c r="M2" s="18" t="s">
        <v>1325</v>
      </c>
      <c r="N2" s="18" t="s">
        <v>1327</v>
      </c>
      <c r="P2" s="19" t="s">
        <v>440</v>
      </c>
      <c r="Q2" s="19" t="s">
        <v>109</v>
      </c>
      <c r="S2" s="39" t="s">
        <v>111</v>
      </c>
      <c r="T2" s="40" t="s">
        <v>122</v>
      </c>
      <c r="U2" s="99" t="s">
        <v>1357</v>
      </c>
    </row>
    <row r="3" spans="1:21" ht="15.75" x14ac:dyDescent="0.25">
      <c r="A3" t="s">
        <v>533</v>
      </c>
      <c r="B3" s="14" t="s">
        <v>545</v>
      </c>
      <c r="C3" t="s">
        <v>483</v>
      </c>
      <c r="D3" s="15" t="s">
        <v>823</v>
      </c>
      <c r="E3" s="15" t="s">
        <v>822</v>
      </c>
      <c r="F3" s="16" t="s">
        <v>70</v>
      </c>
      <c r="H3" s="97" t="s">
        <v>527</v>
      </c>
      <c r="I3" s="41" t="s">
        <v>200</v>
      </c>
      <c r="J3" s="41" t="s">
        <v>131</v>
      </c>
      <c r="K3" t="s">
        <v>502</v>
      </c>
      <c r="L3" s="20" t="s">
        <v>658</v>
      </c>
      <c r="M3" s="20" t="s">
        <v>1326</v>
      </c>
      <c r="N3" s="20" t="s">
        <v>1328</v>
      </c>
      <c r="O3" s="19" t="s">
        <v>432</v>
      </c>
      <c r="P3" s="19" t="s">
        <v>507</v>
      </c>
      <c r="Q3" s="19" t="s">
        <v>508</v>
      </c>
      <c r="R3" s="19" t="s">
        <v>455</v>
      </c>
      <c r="S3" s="39" t="s">
        <v>112</v>
      </c>
      <c r="T3" s="40" t="s">
        <v>123</v>
      </c>
      <c r="U3" s="99" t="s">
        <v>1356</v>
      </c>
    </row>
    <row r="4" spans="1:21" ht="31.5" x14ac:dyDescent="0.2">
      <c r="A4" t="s">
        <v>537</v>
      </c>
      <c r="B4" s="14" t="s">
        <v>737</v>
      </c>
      <c r="C4" t="s">
        <v>542</v>
      </c>
      <c r="D4" s="15" t="s">
        <v>825</v>
      </c>
      <c r="E4" s="15" t="s">
        <v>824</v>
      </c>
      <c r="F4" s="16" t="s">
        <v>60</v>
      </c>
      <c r="H4" s="97" t="s">
        <v>1351</v>
      </c>
      <c r="I4" s="41" t="s">
        <v>201</v>
      </c>
      <c r="J4" s="41" t="s">
        <v>147</v>
      </c>
      <c r="K4" t="s">
        <v>292</v>
      </c>
      <c r="L4" t="s">
        <v>659</v>
      </c>
      <c r="N4" t="s">
        <v>871</v>
      </c>
      <c r="O4" s="19" t="s">
        <v>289</v>
      </c>
      <c r="P4" s="19" t="s">
        <v>442</v>
      </c>
      <c r="Q4" s="19" t="s">
        <v>449</v>
      </c>
      <c r="R4" s="19" t="s">
        <v>456</v>
      </c>
      <c r="S4" s="39" t="s">
        <v>113</v>
      </c>
      <c r="T4" s="40" t="s">
        <v>124</v>
      </c>
      <c r="U4" s="99" t="s">
        <v>1355</v>
      </c>
    </row>
    <row r="5" spans="1:21" ht="15.75" x14ac:dyDescent="0.25">
      <c r="A5" t="s">
        <v>538</v>
      </c>
      <c r="B5" s="14"/>
      <c r="C5" t="s">
        <v>543</v>
      </c>
      <c r="D5" s="15" t="s">
        <v>827</v>
      </c>
      <c r="E5" s="15" t="s">
        <v>826</v>
      </c>
      <c r="F5" s="16" t="s">
        <v>65</v>
      </c>
      <c r="H5" s="98" t="s">
        <v>57</v>
      </c>
      <c r="I5" s="41" t="s">
        <v>202</v>
      </c>
      <c r="J5" s="41" t="s">
        <v>132</v>
      </c>
      <c r="K5" t="s">
        <v>293</v>
      </c>
      <c r="L5" t="s">
        <v>295</v>
      </c>
      <c r="N5" t="s">
        <v>872</v>
      </c>
      <c r="O5" s="19" t="s">
        <v>433</v>
      </c>
      <c r="P5" s="19" t="s">
        <v>443</v>
      </c>
      <c r="Q5" s="19" t="s">
        <v>450</v>
      </c>
      <c r="R5" s="19" t="s">
        <v>531</v>
      </c>
      <c r="S5" s="39" t="s">
        <v>114</v>
      </c>
      <c r="T5" s="40" t="s">
        <v>130</v>
      </c>
      <c r="U5" s="99" t="s">
        <v>1354</v>
      </c>
    </row>
    <row r="6" spans="1:21" ht="31.5" x14ac:dyDescent="0.25">
      <c r="A6" t="s">
        <v>534</v>
      </c>
      <c r="B6" s="14" t="s">
        <v>546</v>
      </c>
      <c r="D6" s="15" t="s">
        <v>829</v>
      </c>
      <c r="E6" s="15" t="s">
        <v>828</v>
      </c>
      <c r="F6" s="16" t="s">
        <v>66</v>
      </c>
      <c r="H6" s="98" t="s">
        <v>1352</v>
      </c>
      <c r="I6" s="41" t="s">
        <v>203</v>
      </c>
      <c r="J6" s="41" t="s">
        <v>148</v>
      </c>
      <c r="L6" t="s">
        <v>660</v>
      </c>
      <c r="N6" t="s">
        <v>873</v>
      </c>
      <c r="O6" s="19" t="s">
        <v>434</v>
      </c>
      <c r="P6" s="19" t="s">
        <v>444</v>
      </c>
      <c r="Q6" s="19" t="s">
        <v>509</v>
      </c>
      <c r="R6" s="19" t="s">
        <v>458</v>
      </c>
      <c r="S6" s="39" t="s">
        <v>115</v>
      </c>
      <c r="T6" s="40" t="s">
        <v>125</v>
      </c>
      <c r="U6" s="99" t="s">
        <v>1353</v>
      </c>
    </row>
    <row r="7" spans="1:21" ht="15.75" x14ac:dyDescent="0.2">
      <c r="A7" t="s">
        <v>535</v>
      </c>
      <c r="B7" s="14" t="s">
        <v>547</v>
      </c>
      <c r="D7" s="15" t="s">
        <v>831</v>
      </c>
      <c r="E7" s="15" t="s">
        <v>830</v>
      </c>
      <c r="F7" s="16" t="s">
        <v>61</v>
      </c>
      <c r="H7" s="97" t="s">
        <v>526</v>
      </c>
      <c r="I7" s="41" t="s">
        <v>204</v>
      </c>
      <c r="J7" s="41" t="s">
        <v>133</v>
      </c>
      <c r="L7" t="s">
        <v>661</v>
      </c>
      <c r="O7" s="19" t="s">
        <v>435</v>
      </c>
      <c r="P7" s="19" t="s">
        <v>445</v>
      </c>
      <c r="Q7" s="19" t="s">
        <v>451</v>
      </c>
      <c r="R7" s="19" t="s">
        <v>459</v>
      </c>
      <c r="S7" s="39" t="s">
        <v>120</v>
      </c>
      <c r="T7" s="40" t="s">
        <v>1350</v>
      </c>
      <c r="U7" s="18" t="s">
        <v>1312</v>
      </c>
    </row>
    <row r="8" spans="1:21" ht="15.75" x14ac:dyDescent="0.2">
      <c r="A8" t="s">
        <v>536</v>
      </c>
      <c r="B8" s="14"/>
      <c r="D8" s="15" t="s">
        <v>833</v>
      </c>
      <c r="E8" s="15" t="s">
        <v>832</v>
      </c>
      <c r="F8" s="16" t="s">
        <v>64</v>
      </c>
      <c r="H8" s="97" t="s">
        <v>58</v>
      </c>
      <c r="I8" s="41" t="s">
        <v>205</v>
      </c>
      <c r="J8" s="41" t="s">
        <v>134</v>
      </c>
      <c r="O8" s="19" t="s">
        <v>436</v>
      </c>
      <c r="P8" s="19" t="s">
        <v>446</v>
      </c>
      <c r="Q8" s="19" t="s">
        <v>452</v>
      </c>
      <c r="R8" s="19" t="s">
        <v>460</v>
      </c>
      <c r="S8" s="39" t="s">
        <v>116</v>
      </c>
      <c r="T8" s="40" t="s">
        <v>126</v>
      </c>
      <c r="U8" s="18" t="s">
        <v>1311</v>
      </c>
    </row>
    <row r="9" spans="1:21" ht="31.5" x14ac:dyDescent="0.2">
      <c r="B9" s="14" t="s">
        <v>548</v>
      </c>
      <c r="D9" s="15" t="s">
        <v>838</v>
      </c>
      <c r="E9" s="15" t="s">
        <v>834</v>
      </c>
      <c r="F9" s="16" t="s">
        <v>343</v>
      </c>
      <c r="I9" s="41" t="s">
        <v>206</v>
      </c>
      <c r="J9" s="41" t="s">
        <v>149</v>
      </c>
      <c r="O9" s="19" t="s">
        <v>437</v>
      </c>
      <c r="P9" s="19" t="s">
        <v>447</v>
      </c>
      <c r="Q9" s="19" t="s">
        <v>657</v>
      </c>
      <c r="R9" s="19" t="s">
        <v>461</v>
      </c>
      <c r="S9" s="39" t="s">
        <v>117</v>
      </c>
      <c r="T9" s="40" t="s">
        <v>127</v>
      </c>
      <c r="U9" s="18" t="s">
        <v>1310</v>
      </c>
    </row>
    <row r="10" spans="1:21" ht="15.75" x14ac:dyDescent="0.2">
      <c r="B10" s="14" t="s">
        <v>549</v>
      </c>
      <c r="D10" s="15" t="s">
        <v>840</v>
      </c>
      <c r="E10" s="15" t="s">
        <v>839</v>
      </c>
      <c r="F10" s="16" t="s">
        <v>415</v>
      </c>
      <c r="I10" s="41" t="s">
        <v>207</v>
      </c>
      <c r="J10" s="41" t="s">
        <v>150</v>
      </c>
      <c r="O10" s="19" t="s">
        <v>438</v>
      </c>
      <c r="P10" s="19" t="s">
        <v>435</v>
      </c>
      <c r="Q10" s="19" t="s">
        <v>453</v>
      </c>
      <c r="R10" s="19" t="s">
        <v>462</v>
      </c>
      <c r="S10" s="39" t="s">
        <v>118</v>
      </c>
      <c r="T10" s="40" t="s">
        <v>128</v>
      </c>
      <c r="U10" s="18" t="s">
        <v>1309</v>
      </c>
    </row>
    <row r="11" spans="1:21" ht="15.75" x14ac:dyDescent="0.2">
      <c r="B11" s="14"/>
      <c r="D11" s="15" t="s">
        <v>842</v>
      </c>
      <c r="E11" s="15" t="s">
        <v>841</v>
      </c>
      <c r="F11" s="16" t="s">
        <v>68</v>
      </c>
      <c r="I11" s="41" t="s">
        <v>208</v>
      </c>
      <c r="J11" s="41" t="s">
        <v>151</v>
      </c>
      <c r="O11" s="19" t="s">
        <v>439</v>
      </c>
      <c r="P11" s="19" t="s">
        <v>242</v>
      </c>
      <c r="Q11" s="19"/>
      <c r="R11" s="19" t="s">
        <v>463</v>
      </c>
      <c r="S11" s="39" t="s">
        <v>119</v>
      </c>
      <c r="T11" s="40" t="s">
        <v>129</v>
      </c>
      <c r="U11" s="18" t="s">
        <v>1308</v>
      </c>
    </row>
    <row r="12" spans="1:21" ht="47.25" x14ac:dyDescent="0.2">
      <c r="B12" s="14" t="s">
        <v>550</v>
      </c>
      <c r="D12" s="15" t="s">
        <v>844</v>
      </c>
      <c r="E12" s="15" t="s">
        <v>843</v>
      </c>
      <c r="F12" s="16" t="s">
        <v>69</v>
      </c>
      <c r="I12" s="41" t="s">
        <v>209</v>
      </c>
      <c r="J12" s="41" t="s">
        <v>152</v>
      </c>
      <c r="O12" s="19"/>
      <c r="P12" s="19" t="s">
        <v>662</v>
      </c>
      <c r="Q12" s="19"/>
      <c r="R12" s="19" t="s">
        <v>457</v>
      </c>
      <c r="U12" s="18" t="s">
        <v>1307</v>
      </c>
    </row>
    <row r="13" spans="1:21" ht="31.5" x14ac:dyDescent="0.2">
      <c r="B13" s="14" t="s">
        <v>551</v>
      </c>
      <c r="D13" s="15" t="s">
        <v>846</v>
      </c>
      <c r="E13" s="15" t="s">
        <v>845</v>
      </c>
      <c r="F13" s="16" t="s">
        <v>63</v>
      </c>
      <c r="H13" s="43"/>
      <c r="I13" s="41" t="s">
        <v>210</v>
      </c>
      <c r="J13" s="41" t="s">
        <v>153</v>
      </c>
      <c r="O13" s="18"/>
      <c r="P13" s="18"/>
      <c r="Q13" s="18"/>
      <c r="R13" s="19" t="s">
        <v>464</v>
      </c>
      <c r="U13" s="18" t="s">
        <v>1306</v>
      </c>
    </row>
    <row r="14" spans="1:21" ht="31.5" x14ac:dyDescent="0.2">
      <c r="B14" s="14"/>
      <c r="D14" s="15" t="s">
        <v>848</v>
      </c>
      <c r="E14" s="15" t="s">
        <v>847</v>
      </c>
      <c r="F14" s="16" t="s">
        <v>67</v>
      </c>
      <c r="H14" s="43"/>
      <c r="I14" s="41" t="s">
        <v>211</v>
      </c>
      <c r="J14" s="41" t="s">
        <v>154</v>
      </c>
      <c r="O14" s="18"/>
      <c r="R14" s="18"/>
      <c r="U14" s="18" t="s">
        <v>1305</v>
      </c>
    </row>
    <row r="15" spans="1:21" ht="47.25" x14ac:dyDescent="0.2">
      <c r="B15" s="14" t="s">
        <v>552</v>
      </c>
      <c r="D15" s="15" t="s">
        <v>850</v>
      </c>
      <c r="E15" s="15" t="s">
        <v>849</v>
      </c>
      <c r="F15" s="16" t="s">
        <v>71</v>
      </c>
      <c r="H15" s="43"/>
      <c r="I15" s="41" t="s">
        <v>212</v>
      </c>
      <c r="J15" s="41" t="s">
        <v>155</v>
      </c>
      <c r="O15" s="18"/>
      <c r="R15" s="18"/>
      <c r="U15" s="18" t="s">
        <v>1304</v>
      </c>
    </row>
    <row r="16" spans="1:21" ht="15.75" x14ac:dyDescent="0.2">
      <c r="B16" s="14" t="s">
        <v>553</v>
      </c>
      <c r="D16" s="15" t="s">
        <v>852</v>
      </c>
      <c r="E16" s="15" t="s">
        <v>851</v>
      </c>
      <c r="F16" s="16" t="s">
        <v>72</v>
      </c>
      <c r="H16" s="43"/>
      <c r="I16" s="41" t="s">
        <v>213</v>
      </c>
      <c r="J16" s="41" t="s">
        <v>135</v>
      </c>
      <c r="O16" s="18"/>
      <c r="R16" s="18"/>
      <c r="U16" s="18" t="s">
        <v>1303</v>
      </c>
    </row>
    <row r="17" spans="2:21" ht="15.75" x14ac:dyDescent="0.2">
      <c r="B17" s="14" t="s">
        <v>554</v>
      </c>
      <c r="D17" s="15" t="s">
        <v>854</v>
      </c>
      <c r="E17" s="15" t="s">
        <v>853</v>
      </c>
      <c r="F17" s="16" t="s">
        <v>73</v>
      </c>
      <c r="H17" s="43"/>
      <c r="I17" s="41" t="s">
        <v>214</v>
      </c>
      <c r="J17" s="41" t="s">
        <v>156</v>
      </c>
      <c r="O17" s="18"/>
      <c r="R17" s="18"/>
      <c r="U17" s="18" t="s">
        <v>1302</v>
      </c>
    </row>
    <row r="18" spans="2:21" ht="15.75" x14ac:dyDescent="0.2">
      <c r="B18" s="14" t="s">
        <v>555</v>
      </c>
      <c r="D18" s="15" t="s">
        <v>856</v>
      </c>
      <c r="E18" s="15" t="s">
        <v>855</v>
      </c>
      <c r="F18" s="16" t="s">
        <v>92</v>
      </c>
      <c r="I18" s="41" t="s">
        <v>215</v>
      </c>
      <c r="J18" s="41" t="s">
        <v>157</v>
      </c>
      <c r="O18" s="18"/>
      <c r="R18" s="18"/>
      <c r="U18" s="18" t="s">
        <v>1301</v>
      </c>
    </row>
    <row r="19" spans="2:21" ht="15.75" x14ac:dyDescent="0.2">
      <c r="B19" s="14" t="s">
        <v>801</v>
      </c>
      <c r="D19" s="15" t="s">
        <v>858</v>
      </c>
      <c r="E19" s="15" t="s">
        <v>857</v>
      </c>
      <c r="F19" s="16" t="s">
        <v>79</v>
      </c>
      <c r="I19" s="41" t="s">
        <v>216</v>
      </c>
      <c r="J19" s="41" t="s">
        <v>158</v>
      </c>
      <c r="O19" s="18"/>
      <c r="U19" s="18" t="s">
        <v>1300</v>
      </c>
    </row>
    <row r="20" spans="2:21" ht="15.75" x14ac:dyDescent="0.2">
      <c r="B20" s="14"/>
      <c r="D20" s="15" t="s">
        <v>860</v>
      </c>
      <c r="E20" s="15" t="s">
        <v>859</v>
      </c>
      <c r="F20" s="16" t="s">
        <v>81</v>
      </c>
      <c r="I20" s="41" t="s">
        <v>217</v>
      </c>
      <c r="J20" s="41" t="s">
        <v>159</v>
      </c>
      <c r="O20" s="18"/>
      <c r="U20" s="18" t="s">
        <v>1299</v>
      </c>
    </row>
    <row r="21" spans="2:21" ht="15.75" x14ac:dyDescent="0.2">
      <c r="B21" s="14" t="s">
        <v>556</v>
      </c>
      <c r="D21" s="15" t="s">
        <v>862</v>
      </c>
      <c r="E21" s="15" t="s">
        <v>861</v>
      </c>
      <c r="F21" s="16" t="s">
        <v>91</v>
      </c>
      <c r="I21" s="41" t="s">
        <v>499</v>
      </c>
      <c r="J21" s="41" t="s">
        <v>160</v>
      </c>
      <c r="O21" s="18"/>
      <c r="U21" s="18" t="s">
        <v>1298</v>
      </c>
    </row>
    <row r="22" spans="2:21" ht="47.25" x14ac:dyDescent="0.2">
      <c r="B22" s="14" t="s">
        <v>557</v>
      </c>
      <c r="D22" s="15" t="s">
        <v>864</v>
      </c>
      <c r="E22" s="15" t="s">
        <v>863</v>
      </c>
      <c r="F22" s="16" t="s">
        <v>76</v>
      </c>
      <c r="I22" s="41" t="s">
        <v>218</v>
      </c>
      <c r="J22" s="41" t="s">
        <v>161</v>
      </c>
      <c r="O22" s="18"/>
      <c r="U22" s="18" t="s">
        <v>1297</v>
      </c>
    </row>
    <row r="23" spans="2:21" ht="47.25" x14ac:dyDescent="0.2">
      <c r="B23" s="14"/>
      <c r="D23" s="15" t="s">
        <v>866</v>
      </c>
      <c r="E23" s="15" t="s">
        <v>865</v>
      </c>
      <c r="F23" s="16" t="s">
        <v>90</v>
      </c>
      <c r="I23" s="41" t="s">
        <v>219</v>
      </c>
      <c r="J23" s="41" t="s">
        <v>162</v>
      </c>
      <c r="O23" s="18"/>
      <c r="U23" s="18" t="s">
        <v>1296</v>
      </c>
    </row>
    <row r="24" spans="2:21" ht="31.5" x14ac:dyDescent="0.2">
      <c r="B24" s="14" t="s">
        <v>558</v>
      </c>
      <c r="D24" s="15" t="s">
        <v>868</v>
      </c>
      <c r="E24" s="15" t="s">
        <v>867</v>
      </c>
      <c r="F24" s="16" t="s">
        <v>75</v>
      </c>
      <c r="I24" s="41" t="s">
        <v>220</v>
      </c>
      <c r="J24" s="41" t="s">
        <v>163</v>
      </c>
      <c r="O24" s="18"/>
      <c r="U24" s="18" t="s">
        <v>1295</v>
      </c>
    </row>
    <row r="25" spans="2:21" ht="31.5" x14ac:dyDescent="0.2">
      <c r="B25" s="14" t="s">
        <v>738</v>
      </c>
      <c r="D25" s="15" t="s">
        <v>874</v>
      </c>
      <c r="E25" s="15" t="s">
        <v>869</v>
      </c>
      <c r="F25" s="16" t="s">
        <v>74</v>
      </c>
      <c r="I25" s="41" t="s">
        <v>221</v>
      </c>
      <c r="J25" s="41" t="s">
        <v>164</v>
      </c>
      <c r="O25" s="18"/>
      <c r="U25" s="18" t="s">
        <v>1294</v>
      </c>
    </row>
    <row r="26" spans="2:21" ht="31.5" x14ac:dyDescent="0.2">
      <c r="B26" s="14"/>
      <c r="D26" s="15" t="s">
        <v>876</v>
      </c>
      <c r="E26" s="15" t="s">
        <v>875</v>
      </c>
      <c r="F26" s="16" t="s">
        <v>85</v>
      </c>
      <c r="I26" s="41" t="s">
        <v>222</v>
      </c>
      <c r="J26" s="41" t="s">
        <v>165</v>
      </c>
      <c r="O26" s="17"/>
      <c r="U26" s="18" t="s">
        <v>1293</v>
      </c>
    </row>
    <row r="27" spans="2:21" ht="15.75" x14ac:dyDescent="0.2">
      <c r="B27" s="14" t="s">
        <v>559</v>
      </c>
      <c r="D27" s="15" t="s">
        <v>878</v>
      </c>
      <c r="E27" s="15" t="s">
        <v>877</v>
      </c>
      <c r="F27" s="16" t="s">
        <v>78</v>
      </c>
      <c r="I27" s="41" t="s">
        <v>223</v>
      </c>
      <c r="J27" s="41" t="s">
        <v>166</v>
      </c>
      <c r="O27" s="17"/>
      <c r="U27" s="18"/>
    </row>
    <row r="28" spans="2:21" ht="31.5" x14ac:dyDescent="0.2">
      <c r="B28" s="14" t="s">
        <v>560</v>
      </c>
      <c r="D28" s="15" t="s">
        <v>880</v>
      </c>
      <c r="E28" s="15" t="s">
        <v>879</v>
      </c>
      <c r="F28" s="16" t="s">
        <v>80</v>
      </c>
      <c r="I28" s="41" t="s">
        <v>224</v>
      </c>
      <c r="J28" s="41" t="s">
        <v>167</v>
      </c>
      <c r="U28" s="18"/>
    </row>
    <row r="29" spans="2:21" ht="15.75" x14ac:dyDescent="0.2">
      <c r="B29" s="14"/>
      <c r="D29" s="15" t="s">
        <v>882</v>
      </c>
      <c r="E29" s="15" t="s">
        <v>881</v>
      </c>
      <c r="F29" s="16" t="s">
        <v>82</v>
      </c>
      <c r="I29" s="41" t="s">
        <v>225</v>
      </c>
      <c r="J29" s="41" t="s">
        <v>168</v>
      </c>
      <c r="U29" s="18"/>
    </row>
    <row r="30" spans="2:21" ht="31.5" x14ac:dyDescent="0.2">
      <c r="B30" s="14" t="s">
        <v>561</v>
      </c>
      <c r="D30" s="15" t="s">
        <v>884</v>
      </c>
      <c r="E30" s="15" t="s">
        <v>883</v>
      </c>
      <c r="F30" s="16" t="s">
        <v>84</v>
      </c>
      <c r="I30" s="41" t="s">
        <v>226</v>
      </c>
      <c r="J30" s="41" t="s">
        <v>169</v>
      </c>
      <c r="U30" s="18"/>
    </row>
    <row r="31" spans="2:21" ht="15.75" x14ac:dyDescent="0.2">
      <c r="B31" s="14" t="s">
        <v>562</v>
      </c>
      <c r="D31" s="15" t="s">
        <v>886</v>
      </c>
      <c r="E31" s="15" t="s">
        <v>885</v>
      </c>
      <c r="F31" s="16" t="s">
        <v>87</v>
      </c>
      <c r="I31" s="41" t="s">
        <v>227</v>
      </c>
      <c r="J31" s="41" t="s">
        <v>136</v>
      </c>
      <c r="U31" s="18"/>
    </row>
    <row r="32" spans="2:21" ht="31.5" x14ac:dyDescent="0.2">
      <c r="B32" s="14"/>
      <c r="D32" s="15" t="s">
        <v>888</v>
      </c>
      <c r="E32" s="15" t="s">
        <v>887</v>
      </c>
      <c r="F32" s="16" t="s">
        <v>77</v>
      </c>
      <c r="I32" s="41" t="s">
        <v>228</v>
      </c>
      <c r="J32" s="41" t="s">
        <v>137</v>
      </c>
      <c r="U32" s="18"/>
    </row>
    <row r="33" spans="2:21" ht="15.75" x14ac:dyDescent="0.2">
      <c r="B33" s="14" t="s">
        <v>563</v>
      </c>
      <c r="D33" s="15" t="s">
        <v>890</v>
      </c>
      <c r="E33" s="15" t="s">
        <v>889</v>
      </c>
      <c r="F33" s="16" t="s">
        <v>89</v>
      </c>
      <c r="I33" s="41" t="s">
        <v>229</v>
      </c>
      <c r="J33" s="41" t="s">
        <v>138</v>
      </c>
      <c r="U33" s="18"/>
    </row>
    <row r="34" spans="2:21" ht="15.75" x14ac:dyDescent="0.2">
      <c r="B34" s="14" t="s">
        <v>576</v>
      </c>
      <c r="D34" s="15" t="s">
        <v>892</v>
      </c>
      <c r="E34" s="15" t="s">
        <v>891</v>
      </c>
      <c r="F34" s="16" t="s">
        <v>83</v>
      </c>
      <c r="I34" s="41" t="s">
        <v>230</v>
      </c>
      <c r="J34" s="41" t="s">
        <v>139</v>
      </c>
      <c r="U34" s="18"/>
    </row>
    <row r="35" spans="2:21" ht="31.5" x14ac:dyDescent="0.2">
      <c r="B35" s="14"/>
      <c r="D35" s="15" t="s">
        <v>894</v>
      </c>
      <c r="E35" s="15" t="s">
        <v>893</v>
      </c>
      <c r="F35" s="16" t="s">
        <v>86</v>
      </c>
      <c r="I35" s="41" t="s">
        <v>231</v>
      </c>
      <c r="J35" s="41" t="s">
        <v>170</v>
      </c>
      <c r="U35" s="18"/>
    </row>
    <row r="36" spans="2:21" ht="15.75" x14ac:dyDescent="0.2">
      <c r="B36" s="14" t="s">
        <v>577</v>
      </c>
      <c r="D36" s="15" t="s">
        <v>896</v>
      </c>
      <c r="E36" s="15" t="s">
        <v>895</v>
      </c>
      <c r="F36" s="16" t="s">
        <v>98</v>
      </c>
      <c r="I36" s="41" t="s">
        <v>232</v>
      </c>
      <c r="J36" s="41" t="s">
        <v>140</v>
      </c>
      <c r="U36" s="18"/>
    </row>
    <row r="37" spans="2:21" ht="15.75" x14ac:dyDescent="0.2">
      <c r="B37" s="14" t="s">
        <v>578</v>
      </c>
      <c r="D37" s="15" t="s">
        <v>898</v>
      </c>
      <c r="E37" s="15" t="s">
        <v>897</v>
      </c>
      <c r="F37" s="16" t="s">
        <v>95</v>
      </c>
      <c r="I37" s="42" t="s">
        <v>197</v>
      </c>
      <c r="J37" s="42" t="s">
        <v>198</v>
      </c>
      <c r="U37" s="18"/>
    </row>
    <row r="38" spans="2:21" ht="31.5" x14ac:dyDescent="0.2">
      <c r="B38" s="14"/>
      <c r="D38" s="15" t="s">
        <v>900</v>
      </c>
      <c r="E38" s="15" t="s">
        <v>899</v>
      </c>
      <c r="F38" s="16" t="s">
        <v>398</v>
      </c>
      <c r="I38" s="41" t="s">
        <v>233</v>
      </c>
      <c r="J38" s="41" t="s">
        <v>141</v>
      </c>
      <c r="U38" s="18"/>
    </row>
    <row r="39" spans="2:21" ht="47.25" x14ac:dyDescent="0.2">
      <c r="B39" s="14" t="s">
        <v>579</v>
      </c>
      <c r="D39" s="15" t="s">
        <v>902</v>
      </c>
      <c r="E39" s="15" t="s">
        <v>901</v>
      </c>
      <c r="F39" s="16" t="s">
        <v>100</v>
      </c>
      <c r="I39" s="41" t="s">
        <v>234</v>
      </c>
      <c r="J39" s="41" t="s">
        <v>142</v>
      </c>
      <c r="U39" s="18"/>
    </row>
    <row r="40" spans="2:21" ht="15.75" x14ac:dyDescent="0.2">
      <c r="B40" s="14" t="s">
        <v>580</v>
      </c>
      <c r="D40" s="15" t="s">
        <v>904</v>
      </c>
      <c r="E40" s="15" t="s">
        <v>903</v>
      </c>
      <c r="F40" s="16" t="s">
        <v>101</v>
      </c>
      <c r="I40" s="41" t="s">
        <v>235</v>
      </c>
      <c r="J40" s="41" t="s">
        <v>143</v>
      </c>
      <c r="U40" s="18"/>
    </row>
    <row r="41" spans="2:21" ht="15.75" x14ac:dyDescent="0.2">
      <c r="B41" s="14" t="s">
        <v>739</v>
      </c>
      <c r="D41" s="15" t="s">
        <v>906</v>
      </c>
      <c r="E41" s="15" t="s">
        <v>905</v>
      </c>
      <c r="F41" s="16" t="s">
        <v>243</v>
      </c>
      <c r="I41" s="41" t="s">
        <v>236</v>
      </c>
      <c r="J41" s="41" t="s">
        <v>144</v>
      </c>
      <c r="U41" s="18"/>
    </row>
    <row r="42" spans="2:21" ht="15.75" x14ac:dyDescent="0.2">
      <c r="B42" s="14" t="s">
        <v>740</v>
      </c>
      <c r="D42" s="15" t="s">
        <v>908</v>
      </c>
      <c r="E42" s="15" t="s">
        <v>907</v>
      </c>
      <c r="F42" s="16" t="s">
        <v>94</v>
      </c>
      <c r="I42" s="41" t="s">
        <v>237</v>
      </c>
      <c r="J42" s="41" t="s">
        <v>191</v>
      </c>
      <c r="U42" s="18"/>
    </row>
    <row r="43" spans="2:21" ht="15.75" x14ac:dyDescent="0.2">
      <c r="B43" s="14"/>
      <c r="D43" s="15" t="s">
        <v>910</v>
      </c>
      <c r="E43" s="15" t="s">
        <v>909</v>
      </c>
      <c r="F43" s="16" t="s">
        <v>249</v>
      </c>
      <c r="I43" s="41" t="s">
        <v>238</v>
      </c>
      <c r="J43" s="41" t="s">
        <v>192</v>
      </c>
      <c r="U43" s="18"/>
    </row>
    <row r="44" spans="2:21" ht="15.75" x14ac:dyDescent="0.2">
      <c r="B44" s="14" t="s">
        <v>581</v>
      </c>
      <c r="D44" s="15" t="s">
        <v>912</v>
      </c>
      <c r="E44" s="15" t="s">
        <v>911</v>
      </c>
      <c r="F44" s="16" t="s">
        <v>106</v>
      </c>
      <c r="I44" s="41" t="s">
        <v>239</v>
      </c>
      <c r="J44" s="41" t="s">
        <v>193</v>
      </c>
      <c r="U44" s="18"/>
    </row>
    <row r="45" spans="2:21" ht="15.75" x14ac:dyDescent="0.2">
      <c r="B45" s="14" t="s">
        <v>582</v>
      </c>
      <c r="D45" s="15" t="s">
        <v>914</v>
      </c>
      <c r="E45" s="15" t="s">
        <v>913</v>
      </c>
      <c r="F45" s="16" t="s">
        <v>107</v>
      </c>
      <c r="I45" s="41" t="s">
        <v>240</v>
      </c>
      <c r="J45" s="41" t="s">
        <v>194</v>
      </c>
      <c r="U45" s="18"/>
    </row>
    <row r="46" spans="2:21" ht="31.5" x14ac:dyDescent="0.2">
      <c r="B46" s="14" t="s">
        <v>583</v>
      </c>
      <c r="D46" s="15" t="s">
        <v>916</v>
      </c>
      <c r="E46" s="15" t="s">
        <v>915</v>
      </c>
      <c r="F46" s="16" t="s">
        <v>104</v>
      </c>
      <c r="I46" s="42" t="s">
        <v>195</v>
      </c>
      <c r="J46" s="42" t="s">
        <v>196</v>
      </c>
      <c r="U46" s="18"/>
    </row>
    <row r="47" spans="2:21" x14ac:dyDescent="0.2">
      <c r="B47" s="14"/>
      <c r="D47" s="15" t="s">
        <v>918</v>
      </c>
      <c r="E47" s="15" t="s">
        <v>917</v>
      </c>
      <c r="F47" s="16" t="s">
        <v>105</v>
      </c>
      <c r="U47" s="18"/>
    </row>
    <row r="48" spans="2:21" x14ac:dyDescent="0.2">
      <c r="B48" s="14" t="s">
        <v>584</v>
      </c>
      <c r="D48" s="15" t="s">
        <v>920</v>
      </c>
      <c r="E48" s="15" t="s">
        <v>919</v>
      </c>
      <c r="F48" s="16" t="s">
        <v>96</v>
      </c>
      <c r="U48" s="18"/>
    </row>
    <row r="49" spans="2:21" x14ac:dyDescent="0.2">
      <c r="B49" s="14" t="s">
        <v>805</v>
      </c>
      <c r="D49" s="15" t="s">
        <v>922</v>
      </c>
      <c r="E49" s="15" t="s">
        <v>921</v>
      </c>
      <c r="F49" s="16" t="s">
        <v>108</v>
      </c>
      <c r="U49" s="18"/>
    </row>
    <row r="50" spans="2:21" x14ac:dyDescent="0.2">
      <c r="B50" s="14" t="s">
        <v>585</v>
      </c>
      <c r="D50" s="15" t="s">
        <v>924</v>
      </c>
      <c r="E50" s="15" t="s">
        <v>923</v>
      </c>
      <c r="F50" s="16" t="s">
        <v>245</v>
      </c>
      <c r="U50" s="18"/>
    </row>
    <row r="51" spans="2:21" x14ac:dyDescent="0.2">
      <c r="B51" s="14"/>
      <c r="D51" s="15" t="s">
        <v>926</v>
      </c>
      <c r="E51" s="15" t="s">
        <v>925</v>
      </c>
      <c r="F51" s="16" t="s">
        <v>97</v>
      </c>
      <c r="U51" s="18"/>
    </row>
    <row r="52" spans="2:21" x14ac:dyDescent="0.2">
      <c r="B52" s="14"/>
      <c r="D52" s="15" t="s">
        <v>928</v>
      </c>
      <c r="E52" s="15" t="s">
        <v>927</v>
      </c>
      <c r="F52" s="16" t="s">
        <v>246</v>
      </c>
      <c r="U52" s="18"/>
    </row>
    <row r="53" spans="2:21" x14ac:dyDescent="0.2">
      <c r="B53" s="14" t="s">
        <v>586</v>
      </c>
      <c r="D53" s="15" t="s">
        <v>933</v>
      </c>
      <c r="E53" s="15" t="s">
        <v>932</v>
      </c>
      <c r="F53" s="16" t="s">
        <v>247</v>
      </c>
      <c r="U53" s="18"/>
    </row>
    <row r="54" spans="2:21" x14ac:dyDescent="0.2">
      <c r="B54" s="14" t="s">
        <v>741</v>
      </c>
      <c r="D54" s="15" t="s">
        <v>938</v>
      </c>
      <c r="E54" s="15" t="s">
        <v>934</v>
      </c>
      <c r="F54" s="16" t="s">
        <v>272</v>
      </c>
      <c r="U54" s="18"/>
    </row>
    <row r="55" spans="2:21" x14ac:dyDescent="0.2">
      <c r="B55" s="14"/>
      <c r="D55" s="15" t="s">
        <v>940</v>
      </c>
      <c r="E55" s="15" t="s">
        <v>939</v>
      </c>
      <c r="F55" s="16" t="s">
        <v>251</v>
      </c>
      <c r="U55" s="18"/>
    </row>
    <row r="56" spans="2:21" x14ac:dyDescent="0.2">
      <c r="B56" s="14" t="s">
        <v>587</v>
      </c>
      <c r="D56" s="15" t="s">
        <v>942</v>
      </c>
      <c r="E56" s="15" t="s">
        <v>941</v>
      </c>
      <c r="F56" s="16" t="s">
        <v>252</v>
      </c>
      <c r="U56" s="18"/>
    </row>
    <row r="57" spans="2:21" x14ac:dyDescent="0.2">
      <c r="B57" s="14" t="s">
        <v>742</v>
      </c>
      <c r="D57" s="15" t="s">
        <v>944</v>
      </c>
      <c r="E57" s="15" t="s">
        <v>943</v>
      </c>
      <c r="F57" s="16" t="s">
        <v>250</v>
      </c>
      <c r="U57" s="18"/>
    </row>
    <row r="58" spans="2:21" x14ac:dyDescent="0.2">
      <c r="B58" s="14"/>
      <c r="D58" s="15" t="s">
        <v>946</v>
      </c>
      <c r="E58" s="15" t="s">
        <v>945</v>
      </c>
      <c r="F58" s="16" t="s">
        <v>253</v>
      </c>
      <c r="U58" s="18"/>
    </row>
    <row r="59" spans="2:21" x14ac:dyDescent="0.2">
      <c r="B59" s="14" t="s">
        <v>588</v>
      </c>
      <c r="D59" s="15" t="s">
        <v>948</v>
      </c>
      <c r="E59" s="15" t="s">
        <v>947</v>
      </c>
      <c r="F59" s="16" t="s">
        <v>62</v>
      </c>
      <c r="U59" s="18"/>
    </row>
    <row r="60" spans="2:21" x14ac:dyDescent="0.2">
      <c r="B60" s="14" t="s">
        <v>589</v>
      </c>
      <c r="D60" s="15" t="s">
        <v>950</v>
      </c>
      <c r="E60" s="15" t="s">
        <v>949</v>
      </c>
      <c r="F60" s="16" t="s">
        <v>255</v>
      </c>
      <c r="U60" s="18"/>
    </row>
    <row r="61" spans="2:21" x14ac:dyDescent="0.2">
      <c r="B61" s="14"/>
      <c r="D61" s="15" t="s">
        <v>952</v>
      </c>
      <c r="E61" s="15" t="s">
        <v>951</v>
      </c>
      <c r="F61" s="16" t="s">
        <v>256</v>
      </c>
      <c r="U61" s="18"/>
    </row>
    <row r="62" spans="2:21" x14ac:dyDescent="0.2">
      <c r="B62" s="14" t="s">
        <v>590</v>
      </c>
      <c r="D62" s="15" t="s">
        <v>954</v>
      </c>
      <c r="E62" s="15" t="s">
        <v>953</v>
      </c>
      <c r="F62" s="16" t="s">
        <v>259</v>
      </c>
      <c r="U62" s="18"/>
    </row>
    <row r="63" spans="2:21" x14ac:dyDescent="0.2">
      <c r="B63" s="14" t="s">
        <v>806</v>
      </c>
      <c r="D63" s="15" t="s">
        <v>956</v>
      </c>
      <c r="E63" s="15" t="s">
        <v>955</v>
      </c>
      <c r="F63" s="16" t="s">
        <v>426</v>
      </c>
      <c r="U63" s="18"/>
    </row>
    <row r="64" spans="2:21" x14ac:dyDescent="0.2">
      <c r="B64" s="14"/>
      <c r="D64" s="15" t="s">
        <v>958</v>
      </c>
      <c r="E64" s="15" t="s">
        <v>957</v>
      </c>
      <c r="F64" s="16" t="s">
        <v>391</v>
      </c>
      <c r="U64" s="18"/>
    </row>
    <row r="65" spans="2:21" x14ac:dyDescent="0.2">
      <c r="B65" s="14" t="s">
        <v>591</v>
      </c>
      <c r="D65" s="15" t="s">
        <v>960</v>
      </c>
      <c r="E65" s="15" t="s">
        <v>959</v>
      </c>
      <c r="F65" s="16" t="s">
        <v>260</v>
      </c>
      <c r="U65" s="18"/>
    </row>
    <row r="66" spans="2:21" x14ac:dyDescent="0.2">
      <c r="B66" s="14" t="s">
        <v>592</v>
      </c>
      <c r="D66" s="15" t="s">
        <v>962</v>
      </c>
      <c r="E66" s="15" t="s">
        <v>961</v>
      </c>
      <c r="F66" s="16" t="s">
        <v>261</v>
      </c>
      <c r="U66" s="18"/>
    </row>
    <row r="67" spans="2:21" x14ac:dyDescent="0.2">
      <c r="B67" s="14"/>
      <c r="D67" s="15" t="s">
        <v>964</v>
      </c>
      <c r="E67" s="15" t="s">
        <v>963</v>
      </c>
      <c r="F67" s="16" t="s">
        <v>265</v>
      </c>
      <c r="U67" s="18"/>
    </row>
    <row r="68" spans="2:21" x14ac:dyDescent="0.2">
      <c r="B68" s="14" t="s">
        <v>593</v>
      </c>
      <c r="D68" s="15" t="s">
        <v>966</v>
      </c>
      <c r="E68" s="15" t="s">
        <v>965</v>
      </c>
      <c r="F68" s="16" t="s">
        <v>264</v>
      </c>
      <c r="U68" s="18"/>
    </row>
    <row r="69" spans="2:21" x14ac:dyDescent="0.2">
      <c r="B69" s="14" t="s">
        <v>743</v>
      </c>
      <c r="D69" s="15" t="s">
        <v>968</v>
      </c>
      <c r="E69" s="15" t="s">
        <v>967</v>
      </c>
      <c r="F69" s="16" t="s">
        <v>263</v>
      </c>
      <c r="U69" s="18"/>
    </row>
    <row r="70" spans="2:21" x14ac:dyDescent="0.2">
      <c r="B70" s="14"/>
      <c r="D70" s="15" t="s">
        <v>970</v>
      </c>
      <c r="E70" s="15" t="s">
        <v>969</v>
      </c>
      <c r="F70" s="16" t="s">
        <v>266</v>
      </c>
      <c r="U70" s="18"/>
    </row>
    <row r="71" spans="2:21" x14ac:dyDescent="0.2">
      <c r="B71" s="14" t="s">
        <v>594</v>
      </c>
      <c r="D71" s="15" t="s">
        <v>972</v>
      </c>
      <c r="E71" s="15" t="s">
        <v>971</v>
      </c>
      <c r="F71" s="16" t="s">
        <v>262</v>
      </c>
      <c r="U71" s="18"/>
    </row>
    <row r="72" spans="2:21" x14ac:dyDescent="0.2">
      <c r="B72" s="14" t="s">
        <v>595</v>
      </c>
      <c r="D72" s="15" t="s">
        <v>974</v>
      </c>
      <c r="E72" s="15" t="s">
        <v>973</v>
      </c>
      <c r="F72" s="16" t="s">
        <v>332</v>
      </c>
      <c r="U72" s="18"/>
    </row>
    <row r="73" spans="2:21" x14ac:dyDescent="0.2">
      <c r="B73" s="14" t="s">
        <v>807</v>
      </c>
      <c r="D73" s="15" t="s">
        <v>976</v>
      </c>
      <c r="E73" s="15" t="s">
        <v>975</v>
      </c>
      <c r="F73" s="16" t="s">
        <v>269</v>
      </c>
      <c r="U73" s="18"/>
    </row>
    <row r="74" spans="2:21" x14ac:dyDescent="0.2">
      <c r="B74" s="14"/>
      <c r="D74" s="15" t="s">
        <v>978</v>
      </c>
      <c r="E74" s="15" t="s">
        <v>977</v>
      </c>
      <c r="F74" s="16" t="s">
        <v>416</v>
      </c>
      <c r="U74" s="18"/>
    </row>
    <row r="75" spans="2:21" x14ac:dyDescent="0.2">
      <c r="B75" s="14" t="s">
        <v>596</v>
      </c>
      <c r="D75" s="15" t="s">
        <v>980</v>
      </c>
      <c r="E75" s="15" t="s">
        <v>979</v>
      </c>
      <c r="F75" s="16" t="s">
        <v>271</v>
      </c>
      <c r="U75" s="18"/>
    </row>
    <row r="76" spans="2:21" x14ac:dyDescent="0.2">
      <c r="B76" s="14" t="s">
        <v>597</v>
      </c>
      <c r="D76" s="15" t="s">
        <v>982</v>
      </c>
      <c r="E76" s="15" t="s">
        <v>981</v>
      </c>
      <c r="F76" s="16" t="s">
        <v>273</v>
      </c>
      <c r="U76" s="18"/>
    </row>
    <row r="77" spans="2:21" x14ac:dyDescent="0.2">
      <c r="B77" s="14" t="s">
        <v>744</v>
      </c>
      <c r="D77" s="15" t="s">
        <v>984</v>
      </c>
      <c r="E77" s="15" t="s">
        <v>983</v>
      </c>
      <c r="F77" s="16" t="s">
        <v>274</v>
      </c>
      <c r="U77" s="18"/>
    </row>
    <row r="78" spans="2:21" x14ac:dyDescent="0.2">
      <c r="B78" s="14" t="s">
        <v>598</v>
      </c>
      <c r="D78" s="15" t="s">
        <v>986</v>
      </c>
      <c r="E78" s="15" t="s">
        <v>985</v>
      </c>
      <c r="F78" s="16" t="s">
        <v>281</v>
      </c>
      <c r="U78" s="18"/>
    </row>
    <row r="79" spans="2:21" x14ac:dyDescent="0.2">
      <c r="B79" s="14" t="s">
        <v>745</v>
      </c>
      <c r="D79" s="15" t="s">
        <v>988</v>
      </c>
      <c r="E79" s="15" t="s">
        <v>987</v>
      </c>
      <c r="F79" s="16" t="s">
        <v>278</v>
      </c>
      <c r="U79" s="18"/>
    </row>
    <row r="80" spans="2:21" x14ac:dyDescent="0.2">
      <c r="B80" s="14" t="s">
        <v>746</v>
      </c>
      <c r="D80" s="15" t="s">
        <v>990</v>
      </c>
      <c r="E80" s="15" t="s">
        <v>989</v>
      </c>
      <c r="F80" s="16" t="s">
        <v>270</v>
      </c>
      <c r="U80" s="18"/>
    </row>
    <row r="81" spans="2:21" x14ac:dyDescent="0.2">
      <c r="B81" s="14" t="s">
        <v>747</v>
      </c>
      <c r="D81" s="15" t="s">
        <v>992</v>
      </c>
      <c r="E81" s="15" t="s">
        <v>991</v>
      </c>
      <c r="F81" s="16" t="s">
        <v>282</v>
      </c>
      <c r="U81" s="18"/>
    </row>
    <row r="82" spans="2:21" x14ac:dyDescent="0.2">
      <c r="B82" s="14" t="s">
        <v>748</v>
      </c>
      <c r="D82" s="15" t="s">
        <v>994</v>
      </c>
      <c r="E82" s="15" t="s">
        <v>993</v>
      </c>
      <c r="F82" s="16" t="s">
        <v>258</v>
      </c>
      <c r="U82" s="18"/>
    </row>
    <row r="83" spans="2:21" x14ac:dyDescent="0.2">
      <c r="B83" s="14" t="s">
        <v>749</v>
      </c>
      <c r="D83" s="15" t="s">
        <v>996</v>
      </c>
      <c r="E83" s="15" t="s">
        <v>995</v>
      </c>
      <c r="F83" s="16" t="s">
        <v>275</v>
      </c>
      <c r="U83" s="18"/>
    </row>
    <row r="84" spans="2:21" x14ac:dyDescent="0.2">
      <c r="B84" s="14"/>
      <c r="D84" s="15" t="s">
        <v>998</v>
      </c>
      <c r="E84" s="15" t="s">
        <v>997</v>
      </c>
      <c r="F84" s="16" t="s">
        <v>277</v>
      </c>
      <c r="U84" s="18"/>
    </row>
    <row r="85" spans="2:21" x14ac:dyDescent="0.2">
      <c r="B85" s="14" t="s">
        <v>599</v>
      </c>
      <c r="D85" s="15" t="s">
        <v>1000</v>
      </c>
      <c r="E85" s="15" t="s">
        <v>999</v>
      </c>
      <c r="F85" s="16" t="s">
        <v>276</v>
      </c>
      <c r="U85" s="18"/>
    </row>
    <row r="86" spans="2:21" x14ac:dyDescent="0.2">
      <c r="B86" s="14" t="s">
        <v>808</v>
      </c>
      <c r="D86" s="15" t="s">
        <v>1002</v>
      </c>
      <c r="E86" s="15" t="s">
        <v>1001</v>
      </c>
      <c r="F86" s="16" t="s">
        <v>280</v>
      </c>
      <c r="U86" s="18"/>
    </row>
    <row r="87" spans="2:21" x14ac:dyDescent="0.2">
      <c r="B87" s="14" t="s">
        <v>600</v>
      </c>
      <c r="D87" s="15" t="s">
        <v>1004</v>
      </c>
      <c r="E87" s="15" t="s">
        <v>1003</v>
      </c>
      <c r="F87" s="16" t="s">
        <v>267</v>
      </c>
      <c r="U87" s="18"/>
    </row>
    <row r="88" spans="2:21" x14ac:dyDescent="0.2">
      <c r="B88" s="14" t="s">
        <v>601</v>
      </c>
      <c r="D88" s="15" t="s">
        <v>1006</v>
      </c>
      <c r="E88" s="15" t="s">
        <v>1005</v>
      </c>
      <c r="F88" s="16" t="s">
        <v>279</v>
      </c>
      <c r="U88" s="18"/>
    </row>
    <row r="89" spans="2:21" x14ac:dyDescent="0.2">
      <c r="B89" s="14" t="s">
        <v>602</v>
      </c>
      <c r="D89" s="15" t="s">
        <v>1008</v>
      </c>
      <c r="E89" s="15" t="s">
        <v>1007</v>
      </c>
      <c r="F89" s="16" t="s">
        <v>283</v>
      </c>
      <c r="U89" s="18"/>
    </row>
    <row r="90" spans="2:21" x14ac:dyDescent="0.2">
      <c r="B90" s="14" t="s">
        <v>603</v>
      </c>
      <c r="D90" s="15" t="s">
        <v>1010</v>
      </c>
      <c r="E90" s="15" t="s">
        <v>1009</v>
      </c>
      <c r="F90" s="16" t="s">
        <v>102</v>
      </c>
      <c r="U90" s="18"/>
    </row>
    <row r="91" spans="2:21" x14ac:dyDescent="0.2">
      <c r="B91" s="14" t="s">
        <v>604</v>
      </c>
      <c r="D91" s="15" t="s">
        <v>1012</v>
      </c>
      <c r="E91" s="15" t="s">
        <v>1011</v>
      </c>
      <c r="F91" s="16" t="s">
        <v>286</v>
      </c>
      <c r="U91" s="18"/>
    </row>
    <row r="92" spans="2:21" x14ac:dyDescent="0.2">
      <c r="B92" s="14" t="s">
        <v>750</v>
      </c>
      <c r="D92" s="15" t="s">
        <v>1014</v>
      </c>
      <c r="E92" s="15" t="s">
        <v>1013</v>
      </c>
      <c r="F92" s="16" t="s">
        <v>244</v>
      </c>
      <c r="U92" s="18"/>
    </row>
    <row r="93" spans="2:21" x14ac:dyDescent="0.2">
      <c r="B93" s="14" t="s">
        <v>605</v>
      </c>
      <c r="D93" s="15" t="s">
        <v>1016</v>
      </c>
      <c r="E93" s="15" t="s">
        <v>1015</v>
      </c>
      <c r="F93" s="16" t="s">
        <v>284</v>
      </c>
      <c r="U93" s="18"/>
    </row>
    <row r="94" spans="2:21" x14ac:dyDescent="0.2">
      <c r="B94" s="14"/>
      <c r="D94" s="15" t="s">
        <v>1018</v>
      </c>
      <c r="E94" s="15" t="s">
        <v>1017</v>
      </c>
      <c r="F94" s="16" t="s">
        <v>287</v>
      </c>
      <c r="U94" s="18"/>
    </row>
    <row r="95" spans="2:21" x14ac:dyDescent="0.2">
      <c r="B95" s="14" t="s">
        <v>606</v>
      </c>
      <c r="D95" s="15" t="s">
        <v>1020</v>
      </c>
      <c r="E95" s="15" t="s">
        <v>1019</v>
      </c>
      <c r="F95" s="16" t="s">
        <v>298</v>
      </c>
      <c r="U95" s="18"/>
    </row>
    <row r="96" spans="2:21" x14ac:dyDescent="0.2">
      <c r="B96" s="14" t="s">
        <v>607</v>
      </c>
      <c r="D96" s="15" t="s">
        <v>1022</v>
      </c>
      <c r="E96" s="15" t="s">
        <v>1021</v>
      </c>
      <c r="F96" s="16" t="s">
        <v>297</v>
      </c>
      <c r="U96" s="18"/>
    </row>
    <row r="97" spans="2:21" x14ac:dyDescent="0.2">
      <c r="B97" s="14" t="s">
        <v>608</v>
      </c>
      <c r="D97" s="15" t="s">
        <v>1024</v>
      </c>
      <c r="E97" s="15" t="s">
        <v>1023</v>
      </c>
      <c r="F97" s="16" t="s">
        <v>301</v>
      </c>
      <c r="U97" s="18"/>
    </row>
    <row r="98" spans="2:21" x14ac:dyDescent="0.2">
      <c r="B98" s="14"/>
      <c r="D98" s="15" t="s">
        <v>1026</v>
      </c>
      <c r="E98" s="15" t="s">
        <v>1025</v>
      </c>
      <c r="F98" s="16" t="s">
        <v>299</v>
      </c>
      <c r="U98" s="18"/>
    </row>
    <row r="99" spans="2:21" x14ac:dyDescent="0.2">
      <c r="B99" s="14" t="s">
        <v>609</v>
      </c>
      <c r="D99" s="15" t="s">
        <v>1028</v>
      </c>
      <c r="E99" s="15" t="s">
        <v>1027</v>
      </c>
      <c r="F99" s="16" t="s">
        <v>300</v>
      </c>
      <c r="U99" s="18"/>
    </row>
    <row r="100" spans="2:21" x14ac:dyDescent="0.2">
      <c r="B100" s="14" t="s">
        <v>610</v>
      </c>
      <c r="D100" s="15" t="s">
        <v>1030</v>
      </c>
      <c r="E100" s="15" t="s">
        <v>1029</v>
      </c>
      <c r="F100" s="16" t="s">
        <v>288</v>
      </c>
      <c r="U100" s="18"/>
    </row>
    <row r="101" spans="2:21" x14ac:dyDescent="0.2">
      <c r="B101" s="14"/>
      <c r="D101" s="15" t="s">
        <v>1032</v>
      </c>
      <c r="E101" s="15" t="s">
        <v>1031</v>
      </c>
      <c r="F101" s="16" t="s">
        <v>302</v>
      </c>
      <c r="U101" s="18"/>
    </row>
    <row r="102" spans="2:21" x14ac:dyDescent="0.2">
      <c r="B102" s="14" t="s">
        <v>611</v>
      </c>
      <c r="D102" s="15" t="s">
        <v>1034</v>
      </c>
      <c r="E102" s="15" t="s">
        <v>1033</v>
      </c>
      <c r="F102" s="16" t="s">
        <v>303</v>
      </c>
      <c r="U102" s="18"/>
    </row>
    <row r="103" spans="2:21" x14ac:dyDescent="0.2">
      <c r="B103" s="14" t="s">
        <v>751</v>
      </c>
      <c r="D103" s="15" t="s">
        <v>1036</v>
      </c>
      <c r="E103" s="15" t="s">
        <v>1035</v>
      </c>
      <c r="F103" s="16" t="s">
        <v>304</v>
      </c>
      <c r="U103" s="18"/>
    </row>
    <row r="104" spans="2:21" x14ac:dyDescent="0.2">
      <c r="B104" s="14"/>
      <c r="D104" s="15" t="s">
        <v>1038</v>
      </c>
      <c r="E104" s="15" t="s">
        <v>1037</v>
      </c>
      <c r="F104" s="16" t="s">
        <v>306</v>
      </c>
      <c r="U104" s="18"/>
    </row>
    <row r="105" spans="2:21" x14ac:dyDescent="0.2">
      <c r="B105" s="14" t="s">
        <v>612</v>
      </c>
      <c r="D105" s="15" t="s">
        <v>1040</v>
      </c>
      <c r="E105" s="15" t="s">
        <v>1039</v>
      </c>
      <c r="F105" s="16" t="s">
        <v>305</v>
      </c>
      <c r="U105" s="18"/>
    </row>
    <row r="106" spans="2:21" x14ac:dyDescent="0.2">
      <c r="B106" s="14" t="s">
        <v>613</v>
      </c>
      <c r="D106" s="15" t="s">
        <v>1042</v>
      </c>
      <c r="E106" s="15" t="s">
        <v>1041</v>
      </c>
      <c r="F106" s="16" t="s">
        <v>307</v>
      </c>
      <c r="U106" s="18"/>
    </row>
    <row r="107" spans="2:21" x14ac:dyDescent="0.2">
      <c r="B107" s="14"/>
      <c r="D107" s="15" t="s">
        <v>1044</v>
      </c>
      <c r="E107" s="15" t="s">
        <v>1043</v>
      </c>
      <c r="F107" s="16" t="s">
        <v>308</v>
      </c>
      <c r="U107" s="18"/>
    </row>
    <row r="108" spans="2:21" x14ac:dyDescent="0.2">
      <c r="B108" s="14" t="s">
        <v>614</v>
      </c>
      <c r="D108" s="15" t="s">
        <v>1046</v>
      </c>
      <c r="E108" s="15" t="s">
        <v>1045</v>
      </c>
      <c r="F108" s="16" t="s">
        <v>311</v>
      </c>
      <c r="U108" s="18"/>
    </row>
    <row r="109" spans="2:21" x14ac:dyDescent="0.2">
      <c r="B109" s="14" t="s">
        <v>615</v>
      </c>
      <c r="D109" s="15" t="s">
        <v>1048</v>
      </c>
      <c r="E109" s="15" t="s">
        <v>1047</v>
      </c>
      <c r="F109" s="16" t="s">
        <v>93</v>
      </c>
      <c r="U109" s="18"/>
    </row>
    <row r="110" spans="2:21" x14ac:dyDescent="0.2">
      <c r="B110" s="14"/>
      <c r="D110" s="15" t="s">
        <v>1050</v>
      </c>
      <c r="E110" s="15" t="s">
        <v>1049</v>
      </c>
      <c r="F110" s="16" t="s">
        <v>309</v>
      </c>
      <c r="U110" s="18"/>
    </row>
    <row r="111" spans="2:21" x14ac:dyDescent="0.2">
      <c r="B111" s="14" t="s">
        <v>616</v>
      </c>
      <c r="D111" s="15" t="s">
        <v>1052</v>
      </c>
      <c r="E111" s="15" t="s">
        <v>1051</v>
      </c>
      <c r="F111" s="16" t="s">
        <v>374</v>
      </c>
      <c r="U111" s="18"/>
    </row>
    <row r="112" spans="2:21" x14ac:dyDescent="0.2">
      <c r="B112" s="14" t="s">
        <v>752</v>
      </c>
      <c r="D112" s="15" t="s">
        <v>1054</v>
      </c>
      <c r="E112" s="15" t="s">
        <v>1053</v>
      </c>
      <c r="F112" s="16" t="s">
        <v>367</v>
      </c>
      <c r="U112" s="18"/>
    </row>
    <row r="113" spans="2:21" x14ac:dyDescent="0.2">
      <c r="B113" s="14"/>
      <c r="D113" s="15" t="s">
        <v>1056</v>
      </c>
      <c r="E113" s="15" t="s">
        <v>1055</v>
      </c>
      <c r="F113" s="16" t="s">
        <v>310</v>
      </c>
      <c r="U113" s="18"/>
    </row>
    <row r="114" spans="2:21" x14ac:dyDescent="0.2">
      <c r="B114" s="14" t="s">
        <v>617</v>
      </c>
      <c r="D114" s="15" t="s">
        <v>1058</v>
      </c>
      <c r="E114" s="15" t="s">
        <v>1057</v>
      </c>
      <c r="F114" s="16" t="s">
        <v>312</v>
      </c>
      <c r="U114" s="18"/>
    </row>
    <row r="115" spans="2:21" x14ac:dyDescent="0.2">
      <c r="B115" s="14" t="s">
        <v>618</v>
      </c>
      <c r="D115" s="15" t="s">
        <v>1060</v>
      </c>
      <c r="E115" s="15" t="s">
        <v>1059</v>
      </c>
      <c r="F115" s="16" t="s">
        <v>314</v>
      </c>
      <c r="U115" s="18"/>
    </row>
    <row r="116" spans="2:21" x14ac:dyDescent="0.2">
      <c r="B116" s="14"/>
      <c r="D116" s="15" t="s">
        <v>1062</v>
      </c>
      <c r="E116" s="15" t="s">
        <v>1061</v>
      </c>
      <c r="F116" s="16" t="s">
        <v>316</v>
      </c>
      <c r="U116" s="18"/>
    </row>
    <row r="117" spans="2:21" x14ac:dyDescent="0.2">
      <c r="B117" s="14" t="s">
        <v>619</v>
      </c>
      <c r="D117" s="15" t="s">
        <v>1064</v>
      </c>
      <c r="E117" s="15" t="s">
        <v>1063</v>
      </c>
      <c r="F117" s="16" t="s">
        <v>317</v>
      </c>
      <c r="U117" s="18"/>
    </row>
    <row r="118" spans="2:21" x14ac:dyDescent="0.2">
      <c r="B118" s="14" t="s">
        <v>753</v>
      </c>
      <c r="D118" s="15" t="s">
        <v>1066</v>
      </c>
      <c r="E118" s="15" t="s">
        <v>1065</v>
      </c>
      <c r="F118" s="16" t="s">
        <v>375</v>
      </c>
      <c r="U118" s="18"/>
    </row>
    <row r="119" spans="2:21" x14ac:dyDescent="0.2">
      <c r="B119" s="14"/>
      <c r="D119" s="15" t="s">
        <v>1069</v>
      </c>
      <c r="E119" s="15" t="s">
        <v>1068</v>
      </c>
      <c r="F119" s="16" t="s">
        <v>318</v>
      </c>
      <c r="U119" s="18"/>
    </row>
    <row r="120" spans="2:21" x14ac:dyDescent="0.2">
      <c r="B120" s="14" t="s">
        <v>620</v>
      </c>
      <c r="D120" s="15" t="s">
        <v>1071</v>
      </c>
      <c r="E120" s="15" t="s">
        <v>1070</v>
      </c>
      <c r="F120" s="16" t="s">
        <v>392</v>
      </c>
      <c r="U120" s="18"/>
    </row>
    <row r="121" spans="2:21" x14ac:dyDescent="0.2">
      <c r="B121" s="14" t="s">
        <v>621</v>
      </c>
      <c r="D121" s="15" t="s">
        <v>1073</v>
      </c>
      <c r="E121" s="15" t="s">
        <v>1072</v>
      </c>
      <c r="F121" s="16" t="s">
        <v>315</v>
      </c>
      <c r="U121" s="18"/>
    </row>
    <row r="122" spans="2:21" x14ac:dyDescent="0.2">
      <c r="B122" s="14" t="s">
        <v>623</v>
      </c>
      <c r="D122" s="15" t="s">
        <v>1075</v>
      </c>
      <c r="E122" s="15" t="s">
        <v>1074</v>
      </c>
      <c r="F122" s="16" t="s">
        <v>319</v>
      </c>
      <c r="U122" s="18"/>
    </row>
    <row r="123" spans="2:21" x14ac:dyDescent="0.2">
      <c r="B123" s="14" t="s">
        <v>754</v>
      </c>
      <c r="D123" s="15" t="s">
        <v>1077</v>
      </c>
      <c r="E123" s="15" t="s">
        <v>1076</v>
      </c>
      <c r="F123" s="16" t="s">
        <v>320</v>
      </c>
      <c r="U123" s="18"/>
    </row>
    <row r="124" spans="2:21" x14ac:dyDescent="0.2">
      <c r="B124" s="14" t="s">
        <v>784</v>
      </c>
      <c r="D124" s="15" t="s">
        <v>1079</v>
      </c>
      <c r="E124" s="15" t="s">
        <v>1078</v>
      </c>
      <c r="F124" s="16" t="s">
        <v>313</v>
      </c>
      <c r="U124" s="18"/>
    </row>
    <row r="125" spans="2:21" x14ac:dyDescent="0.2">
      <c r="B125" s="14"/>
      <c r="D125" s="15" t="s">
        <v>1081</v>
      </c>
      <c r="E125" s="15" t="s">
        <v>1080</v>
      </c>
      <c r="F125" s="16" t="s">
        <v>103</v>
      </c>
      <c r="U125" s="18"/>
    </row>
    <row r="126" spans="2:21" x14ac:dyDescent="0.2">
      <c r="B126" s="14" t="s">
        <v>624</v>
      </c>
      <c r="D126" s="15" t="s">
        <v>1083</v>
      </c>
      <c r="E126" s="15" t="s">
        <v>1082</v>
      </c>
      <c r="F126" s="16" t="s">
        <v>336</v>
      </c>
      <c r="U126" s="18"/>
    </row>
    <row r="127" spans="2:21" x14ac:dyDescent="0.2">
      <c r="B127" s="14" t="s">
        <v>625</v>
      </c>
      <c r="D127" s="15" t="s">
        <v>1085</v>
      </c>
      <c r="E127" s="15" t="s">
        <v>1084</v>
      </c>
      <c r="F127" s="16" t="s">
        <v>333</v>
      </c>
      <c r="U127" s="18"/>
    </row>
    <row r="128" spans="2:21" x14ac:dyDescent="0.2">
      <c r="B128" s="14" t="s">
        <v>626</v>
      </c>
      <c r="D128" s="15" t="s">
        <v>1087</v>
      </c>
      <c r="E128" s="15" t="s">
        <v>1086</v>
      </c>
      <c r="F128" s="16" t="s">
        <v>368</v>
      </c>
      <c r="U128" s="18"/>
    </row>
    <row r="129" spans="2:21" x14ac:dyDescent="0.2">
      <c r="B129" s="14"/>
      <c r="D129" s="15" t="s">
        <v>1089</v>
      </c>
      <c r="E129" s="15" t="s">
        <v>1088</v>
      </c>
      <c r="F129" s="16" t="s">
        <v>321</v>
      </c>
      <c r="U129" s="18"/>
    </row>
    <row r="130" spans="2:21" x14ac:dyDescent="0.2">
      <c r="B130" s="14" t="s">
        <v>627</v>
      </c>
      <c r="D130" s="15" t="s">
        <v>1091</v>
      </c>
      <c r="E130" s="15" t="s">
        <v>1090</v>
      </c>
      <c r="F130" s="16" t="s">
        <v>324</v>
      </c>
      <c r="U130" s="18"/>
    </row>
    <row r="131" spans="2:21" x14ac:dyDescent="0.2">
      <c r="B131" s="14" t="s">
        <v>628</v>
      </c>
      <c r="D131" s="15" t="s">
        <v>1093</v>
      </c>
      <c r="E131" s="15" t="s">
        <v>1092</v>
      </c>
      <c r="F131" s="16" t="s">
        <v>331</v>
      </c>
      <c r="U131" s="18"/>
    </row>
    <row r="132" spans="2:21" x14ac:dyDescent="0.2">
      <c r="B132" s="14"/>
      <c r="D132" s="15" t="s">
        <v>1095</v>
      </c>
      <c r="E132" s="15" t="s">
        <v>1094</v>
      </c>
      <c r="F132" s="16" t="s">
        <v>327</v>
      </c>
      <c r="U132" s="18"/>
    </row>
    <row r="133" spans="2:21" x14ac:dyDescent="0.2">
      <c r="B133" s="14" t="s">
        <v>629</v>
      </c>
      <c r="D133" s="15" t="s">
        <v>1097</v>
      </c>
      <c r="E133" s="15" t="s">
        <v>1096</v>
      </c>
      <c r="F133" s="16" t="s">
        <v>403</v>
      </c>
      <c r="U133" s="18"/>
    </row>
    <row r="134" spans="2:21" x14ac:dyDescent="0.2">
      <c r="B134" s="14" t="s">
        <v>630</v>
      </c>
      <c r="D134" s="15" t="s">
        <v>1099</v>
      </c>
      <c r="E134" s="15" t="s">
        <v>1098</v>
      </c>
      <c r="F134" s="16" t="s">
        <v>325</v>
      </c>
      <c r="U134" s="18"/>
    </row>
    <row r="135" spans="2:21" x14ac:dyDescent="0.2">
      <c r="B135" s="14" t="s">
        <v>785</v>
      </c>
      <c r="D135" s="15" t="s">
        <v>1101</v>
      </c>
      <c r="E135" s="15" t="s">
        <v>1100</v>
      </c>
      <c r="F135" s="16" t="s">
        <v>326</v>
      </c>
      <c r="U135" s="18"/>
    </row>
    <row r="136" spans="2:21" x14ac:dyDescent="0.2">
      <c r="B136" s="14"/>
      <c r="D136" s="15" t="s">
        <v>1103</v>
      </c>
      <c r="E136" s="15" t="s">
        <v>1102</v>
      </c>
      <c r="F136" s="16" t="s">
        <v>338</v>
      </c>
      <c r="U136" s="18"/>
    </row>
    <row r="137" spans="2:21" x14ac:dyDescent="0.2">
      <c r="B137" s="14" t="s">
        <v>631</v>
      </c>
      <c r="D137" s="15" t="s">
        <v>1105</v>
      </c>
      <c r="E137" s="15" t="s">
        <v>1104</v>
      </c>
      <c r="F137" s="16" t="s">
        <v>334</v>
      </c>
      <c r="U137" s="18"/>
    </row>
    <row r="138" spans="2:21" x14ac:dyDescent="0.2">
      <c r="B138" s="14" t="s">
        <v>632</v>
      </c>
      <c r="D138" s="15" t="s">
        <v>1107</v>
      </c>
      <c r="E138" s="15" t="s">
        <v>1106</v>
      </c>
      <c r="F138" s="16" t="s">
        <v>351</v>
      </c>
      <c r="U138" s="18"/>
    </row>
    <row r="139" spans="2:21" x14ac:dyDescent="0.2">
      <c r="B139" s="14"/>
      <c r="D139" s="15" t="s">
        <v>1109</v>
      </c>
      <c r="E139" s="15" t="s">
        <v>1108</v>
      </c>
      <c r="F139" s="16" t="s">
        <v>337</v>
      </c>
      <c r="U139" s="18"/>
    </row>
    <row r="140" spans="2:21" x14ac:dyDescent="0.2">
      <c r="B140" s="14" t="s">
        <v>633</v>
      </c>
      <c r="D140" s="15" t="s">
        <v>1111</v>
      </c>
      <c r="E140" s="15" t="s">
        <v>1110</v>
      </c>
      <c r="F140" s="16" t="s">
        <v>329</v>
      </c>
      <c r="U140" s="18"/>
    </row>
    <row r="141" spans="2:21" x14ac:dyDescent="0.2">
      <c r="B141" s="14" t="s">
        <v>786</v>
      </c>
      <c r="D141" s="15" t="s">
        <v>1113</v>
      </c>
      <c r="E141" s="15" t="s">
        <v>1112</v>
      </c>
      <c r="F141" s="16" t="s">
        <v>335</v>
      </c>
      <c r="U141" s="18"/>
    </row>
    <row r="142" spans="2:21" x14ac:dyDescent="0.2">
      <c r="B142" s="14"/>
      <c r="D142" s="15" t="s">
        <v>1115</v>
      </c>
      <c r="E142" s="15" t="s">
        <v>1114</v>
      </c>
      <c r="F142" s="16" t="s">
        <v>328</v>
      </c>
      <c r="U142" s="18"/>
    </row>
    <row r="143" spans="2:21" x14ac:dyDescent="0.2">
      <c r="B143" s="14" t="s">
        <v>634</v>
      </c>
      <c r="D143" s="15" t="s">
        <v>1117</v>
      </c>
      <c r="E143" s="15" t="s">
        <v>1116</v>
      </c>
      <c r="F143" s="16" t="s">
        <v>330</v>
      </c>
      <c r="U143" s="18"/>
    </row>
    <row r="144" spans="2:21" x14ac:dyDescent="0.2">
      <c r="B144" s="14" t="s">
        <v>635</v>
      </c>
      <c r="D144" s="15" t="s">
        <v>1119</v>
      </c>
      <c r="E144" s="15" t="s">
        <v>1118</v>
      </c>
      <c r="F144" s="16" t="s">
        <v>322</v>
      </c>
      <c r="U144" s="18"/>
    </row>
    <row r="145" spans="2:21" x14ac:dyDescent="0.2">
      <c r="B145" s="14" t="s">
        <v>636</v>
      </c>
      <c r="D145" s="15" t="s">
        <v>1121</v>
      </c>
      <c r="E145" s="15" t="s">
        <v>1120</v>
      </c>
      <c r="F145" s="16" t="s">
        <v>323</v>
      </c>
      <c r="U145" s="18"/>
    </row>
    <row r="146" spans="2:21" x14ac:dyDescent="0.2">
      <c r="B146" s="14"/>
      <c r="D146" s="15" t="s">
        <v>1123</v>
      </c>
      <c r="E146" s="15" t="s">
        <v>1122</v>
      </c>
      <c r="F146" s="16" t="s">
        <v>339</v>
      </c>
      <c r="U146" s="18"/>
    </row>
    <row r="147" spans="2:21" x14ac:dyDescent="0.2">
      <c r="B147" s="14" t="s">
        <v>637</v>
      </c>
      <c r="D147" s="15" t="s">
        <v>1125</v>
      </c>
      <c r="E147" s="15" t="s">
        <v>1124</v>
      </c>
      <c r="F147" s="16" t="s">
        <v>344</v>
      </c>
      <c r="U147" s="18"/>
    </row>
    <row r="148" spans="2:21" x14ac:dyDescent="0.2">
      <c r="B148" s="14" t="s">
        <v>638</v>
      </c>
      <c r="D148" s="15" t="s">
        <v>1127</v>
      </c>
      <c r="E148" s="15" t="s">
        <v>1126</v>
      </c>
      <c r="F148" s="16" t="s">
        <v>347</v>
      </c>
      <c r="U148" s="18"/>
    </row>
    <row r="149" spans="2:21" x14ac:dyDescent="0.2">
      <c r="B149" s="14"/>
      <c r="D149" s="15" t="s">
        <v>1129</v>
      </c>
      <c r="E149" s="15" t="s">
        <v>1128</v>
      </c>
      <c r="F149" s="16" t="s">
        <v>350</v>
      </c>
      <c r="U149" s="18"/>
    </row>
    <row r="150" spans="2:21" x14ac:dyDescent="0.2">
      <c r="B150" s="14" t="s">
        <v>639</v>
      </c>
      <c r="D150" s="15" t="s">
        <v>1131</v>
      </c>
      <c r="E150" s="15" t="s">
        <v>1130</v>
      </c>
      <c r="F150" s="16" t="s">
        <v>348</v>
      </c>
      <c r="U150" s="18"/>
    </row>
    <row r="151" spans="2:21" x14ac:dyDescent="0.2">
      <c r="B151" s="14" t="s">
        <v>787</v>
      </c>
      <c r="D151" s="15" t="s">
        <v>1133</v>
      </c>
      <c r="E151" s="15" t="s">
        <v>1132</v>
      </c>
      <c r="F151" s="16" t="s">
        <v>346</v>
      </c>
      <c r="U151" s="18"/>
    </row>
    <row r="152" spans="2:21" x14ac:dyDescent="0.2">
      <c r="B152" s="14"/>
      <c r="D152" s="15" t="s">
        <v>1135</v>
      </c>
      <c r="E152" s="15" t="s">
        <v>1134</v>
      </c>
      <c r="F152" s="16" t="s">
        <v>349</v>
      </c>
      <c r="U152" s="18"/>
    </row>
    <row r="153" spans="2:21" x14ac:dyDescent="0.2">
      <c r="B153" s="14" t="s">
        <v>640</v>
      </c>
      <c r="D153" s="15" t="s">
        <v>1137</v>
      </c>
      <c r="E153" s="15" t="s">
        <v>1136</v>
      </c>
      <c r="F153" s="16" t="s">
        <v>342</v>
      </c>
      <c r="U153" s="18"/>
    </row>
    <row r="154" spans="2:21" x14ac:dyDescent="0.2">
      <c r="B154" s="14" t="s">
        <v>641</v>
      </c>
      <c r="D154" s="15" t="s">
        <v>1139</v>
      </c>
      <c r="E154" s="15" t="s">
        <v>1138</v>
      </c>
      <c r="F154" s="16" t="s">
        <v>352</v>
      </c>
      <c r="U154" s="18"/>
    </row>
    <row r="155" spans="2:21" x14ac:dyDescent="0.2">
      <c r="B155" s="14"/>
      <c r="D155" s="15" t="s">
        <v>1142</v>
      </c>
      <c r="E155" s="15" t="s">
        <v>1141</v>
      </c>
      <c r="F155" s="16" t="s">
        <v>341</v>
      </c>
      <c r="U155" s="18"/>
    </row>
    <row r="156" spans="2:21" x14ac:dyDescent="0.2">
      <c r="B156" s="14" t="s">
        <v>642</v>
      </c>
      <c r="D156" s="15" t="s">
        <v>1144</v>
      </c>
      <c r="E156" s="15" t="s">
        <v>1143</v>
      </c>
      <c r="F156" s="16" t="s">
        <v>340</v>
      </c>
      <c r="U156" s="18"/>
    </row>
    <row r="157" spans="2:21" x14ac:dyDescent="0.2">
      <c r="B157" s="14" t="s">
        <v>643</v>
      </c>
      <c r="D157" s="15" t="s">
        <v>1146</v>
      </c>
      <c r="E157" s="15" t="s">
        <v>1145</v>
      </c>
      <c r="F157" s="16" t="s">
        <v>345</v>
      </c>
      <c r="U157" s="18"/>
    </row>
    <row r="158" spans="2:21" x14ac:dyDescent="0.2">
      <c r="B158" s="14" t="s">
        <v>644</v>
      </c>
      <c r="D158" s="15" t="s">
        <v>1148</v>
      </c>
      <c r="E158" s="15" t="s">
        <v>1147</v>
      </c>
      <c r="F158" s="16" t="s">
        <v>354</v>
      </c>
      <c r="U158" s="18"/>
    </row>
    <row r="159" spans="2:21" x14ac:dyDescent="0.2">
      <c r="B159" s="14"/>
      <c r="D159" s="15" t="s">
        <v>1150</v>
      </c>
      <c r="E159" s="15" t="s">
        <v>1149</v>
      </c>
      <c r="F159" s="16" t="s">
        <v>355</v>
      </c>
      <c r="U159" s="18"/>
    </row>
    <row r="160" spans="2:21" x14ac:dyDescent="0.2">
      <c r="B160" s="14" t="s">
        <v>645</v>
      </c>
      <c r="D160" s="15" t="s">
        <v>1152</v>
      </c>
      <c r="E160" s="15" t="s">
        <v>1151</v>
      </c>
      <c r="F160" s="16" t="s">
        <v>357</v>
      </c>
      <c r="U160" s="18"/>
    </row>
    <row r="161" spans="2:21" x14ac:dyDescent="0.2">
      <c r="B161" s="14" t="s">
        <v>646</v>
      </c>
      <c r="D161" s="15" t="s">
        <v>1154</v>
      </c>
      <c r="E161" s="15" t="s">
        <v>1153</v>
      </c>
      <c r="F161" s="16" t="s">
        <v>362</v>
      </c>
      <c r="U161" s="18"/>
    </row>
    <row r="162" spans="2:21" x14ac:dyDescent="0.2">
      <c r="B162" s="14"/>
      <c r="D162" s="15" t="s">
        <v>1156</v>
      </c>
      <c r="E162" s="15" t="s">
        <v>1155</v>
      </c>
      <c r="F162" s="16" t="s">
        <v>360</v>
      </c>
      <c r="U162" s="18"/>
    </row>
    <row r="163" spans="2:21" x14ac:dyDescent="0.2">
      <c r="B163" s="14" t="s">
        <v>647</v>
      </c>
      <c r="D163" s="15" t="s">
        <v>1158</v>
      </c>
      <c r="E163" s="15" t="s">
        <v>1157</v>
      </c>
      <c r="F163" s="16" t="s">
        <v>361</v>
      </c>
      <c r="U163" s="18"/>
    </row>
    <row r="164" spans="2:21" x14ac:dyDescent="0.2">
      <c r="B164" s="14" t="s">
        <v>648</v>
      </c>
      <c r="D164" s="15" t="s">
        <v>1160</v>
      </c>
      <c r="E164" s="15" t="s">
        <v>1159</v>
      </c>
      <c r="F164" s="16" t="s">
        <v>356</v>
      </c>
      <c r="U164" s="18"/>
    </row>
    <row r="165" spans="2:21" x14ac:dyDescent="0.2">
      <c r="B165" s="14"/>
      <c r="D165" s="15" t="s">
        <v>1162</v>
      </c>
      <c r="E165" s="15" t="s">
        <v>1161</v>
      </c>
      <c r="F165" s="16" t="s">
        <v>358</v>
      </c>
      <c r="U165" s="18"/>
    </row>
    <row r="166" spans="2:21" x14ac:dyDescent="0.2">
      <c r="B166" s="14" t="s">
        <v>649</v>
      </c>
      <c r="D166" s="15" t="s">
        <v>1164</v>
      </c>
      <c r="E166" s="15" t="s">
        <v>1163</v>
      </c>
      <c r="F166" s="16" t="s">
        <v>363</v>
      </c>
      <c r="U166" s="18"/>
    </row>
    <row r="167" spans="2:21" x14ac:dyDescent="0.2">
      <c r="B167" s="14" t="s">
        <v>650</v>
      </c>
      <c r="D167" s="15" t="s">
        <v>1166</v>
      </c>
      <c r="E167" s="15" t="s">
        <v>1165</v>
      </c>
      <c r="F167" s="16" t="s">
        <v>365</v>
      </c>
      <c r="U167" s="18"/>
    </row>
    <row r="168" spans="2:21" x14ac:dyDescent="0.2">
      <c r="B168" s="14" t="s">
        <v>651</v>
      </c>
      <c r="D168" s="15" t="s">
        <v>1168</v>
      </c>
      <c r="E168" s="15" t="s">
        <v>1167</v>
      </c>
      <c r="F168" s="16" t="s">
        <v>248</v>
      </c>
      <c r="U168" s="18"/>
    </row>
    <row r="169" spans="2:21" x14ac:dyDescent="0.2">
      <c r="B169" s="14"/>
      <c r="D169" s="15" t="s">
        <v>1170</v>
      </c>
      <c r="E169" s="15" t="s">
        <v>1169</v>
      </c>
      <c r="F169" s="16" t="s">
        <v>364</v>
      </c>
      <c r="U169" s="18"/>
    </row>
    <row r="170" spans="2:21" x14ac:dyDescent="0.2">
      <c r="B170" s="14" t="s">
        <v>652</v>
      </c>
      <c r="D170" s="15" t="s">
        <v>1172</v>
      </c>
      <c r="E170" s="15" t="s">
        <v>1171</v>
      </c>
      <c r="F170" s="16" t="s">
        <v>359</v>
      </c>
      <c r="U170" s="18"/>
    </row>
    <row r="171" spans="2:21" x14ac:dyDescent="0.2">
      <c r="B171" s="14" t="s">
        <v>653</v>
      </c>
      <c r="D171" s="15" t="s">
        <v>1174</v>
      </c>
      <c r="E171" s="15" t="s">
        <v>1173</v>
      </c>
      <c r="F171" s="16" t="s">
        <v>353</v>
      </c>
      <c r="U171" s="18"/>
    </row>
    <row r="172" spans="2:21" x14ac:dyDescent="0.2">
      <c r="B172" s="14"/>
      <c r="D172" s="15" t="s">
        <v>1176</v>
      </c>
      <c r="E172" s="15" t="s">
        <v>1175</v>
      </c>
      <c r="F172" s="16" t="s">
        <v>268</v>
      </c>
      <c r="U172" s="18"/>
    </row>
    <row r="173" spans="2:21" x14ac:dyDescent="0.2">
      <c r="B173" s="14" t="s">
        <v>654</v>
      </c>
      <c r="D173" s="15" t="s">
        <v>1178</v>
      </c>
      <c r="E173" s="15" t="s">
        <v>1177</v>
      </c>
      <c r="F173" s="16" t="s">
        <v>366</v>
      </c>
      <c r="U173" s="18"/>
    </row>
    <row r="174" spans="2:21" x14ac:dyDescent="0.2">
      <c r="B174" s="14" t="s">
        <v>655</v>
      </c>
      <c r="D174" s="15" t="s">
        <v>1180</v>
      </c>
      <c r="E174" s="15" t="s">
        <v>1179</v>
      </c>
      <c r="F174" s="16" t="s">
        <v>369</v>
      </c>
      <c r="U174" s="18"/>
    </row>
    <row r="175" spans="2:21" x14ac:dyDescent="0.2">
      <c r="B175" s="14"/>
      <c r="D175" s="15" t="s">
        <v>1182</v>
      </c>
      <c r="E175" s="15" t="s">
        <v>1181</v>
      </c>
      <c r="F175" s="16" t="s">
        <v>370</v>
      </c>
      <c r="U175" s="18"/>
    </row>
    <row r="176" spans="2:21" x14ac:dyDescent="0.2">
      <c r="B176" s="14" t="s">
        <v>656</v>
      </c>
      <c r="D176" s="15" t="s">
        <v>1184</v>
      </c>
      <c r="E176" s="15" t="s">
        <v>1183</v>
      </c>
      <c r="F176" s="16" t="s">
        <v>371</v>
      </c>
      <c r="U176" s="18"/>
    </row>
    <row r="177" spans="2:21" x14ac:dyDescent="0.2">
      <c r="B177" s="14" t="s">
        <v>700</v>
      </c>
      <c r="D177" s="15" t="s">
        <v>1186</v>
      </c>
      <c r="E177" s="15" t="s">
        <v>1185</v>
      </c>
      <c r="F177" s="16" t="s">
        <v>372</v>
      </c>
      <c r="U177" s="18"/>
    </row>
    <row r="178" spans="2:21" x14ac:dyDescent="0.2">
      <c r="B178" s="14"/>
      <c r="D178" s="15" t="s">
        <v>1188</v>
      </c>
      <c r="E178" s="15" t="s">
        <v>1187</v>
      </c>
      <c r="F178" s="16" t="s">
        <v>381</v>
      </c>
      <c r="U178" s="18"/>
    </row>
    <row r="179" spans="2:21" x14ac:dyDescent="0.2">
      <c r="B179" s="14" t="s">
        <v>701</v>
      </c>
      <c r="D179" s="15" t="s">
        <v>1190</v>
      </c>
      <c r="E179" s="15" t="s">
        <v>1189</v>
      </c>
      <c r="F179" s="16" t="s">
        <v>393</v>
      </c>
      <c r="U179" s="18"/>
    </row>
    <row r="180" spans="2:21" x14ac:dyDescent="0.2">
      <c r="B180" s="14" t="s">
        <v>702</v>
      </c>
      <c r="D180" s="15" t="s">
        <v>1192</v>
      </c>
      <c r="E180" s="15" t="s">
        <v>1191</v>
      </c>
      <c r="F180" s="16" t="s">
        <v>382</v>
      </c>
      <c r="U180" s="18"/>
    </row>
    <row r="181" spans="2:21" x14ac:dyDescent="0.2">
      <c r="B181" s="14" t="s">
        <v>703</v>
      </c>
      <c r="D181" s="15" t="s">
        <v>1194</v>
      </c>
      <c r="E181" s="15" t="s">
        <v>1193</v>
      </c>
      <c r="F181" s="16" t="s">
        <v>385</v>
      </c>
      <c r="U181" s="18"/>
    </row>
    <row r="182" spans="2:21" x14ac:dyDescent="0.2">
      <c r="B182" s="14" t="s">
        <v>704</v>
      </c>
      <c r="D182" s="15" t="s">
        <v>1196</v>
      </c>
      <c r="E182" s="15" t="s">
        <v>1195</v>
      </c>
      <c r="F182" s="16" t="s">
        <v>373</v>
      </c>
      <c r="U182" s="18"/>
    </row>
    <row r="183" spans="2:21" x14ac:dyDescent="0.2">
      <c r="B183" s="14" t="s">
        <v>705</v>
      </c>
      <c r="D183" s="15" t="s">
        <v>1198</v>
      </c>
      <c r="E183" s="15" t="s">
        <v>1197</v>
      </c>
      <c r="F183" s="16" t="s">
        <v>395</v>
      </c>
      <c r="U183" s="18"/>
    </row>
    <row r="184" spans="2:21" x14ac:dyDescent="0.2">
      <c r="B184" s="14"/>
      <c r="D184" s="15" t="s">
        <v>1200</v>
      </c>
      <c r="E184" s="15" t="s">
        <v>1199</v>
      </c>
      <c r="F184" s="16" t="s">
        <v>388</v>
      </c>
      <c r="U184" s="18"/>
    </row>
    <row r="185" spans="2:21" x14ac:dyDescent="0.2">
      <c r="B185" s="14" t="s">
        <v>706</v>
      </c>
      <c r="D185" s="15" t="s">
        <v>1202</v>
      </c>
      <c r="E185" s="15" t="s">
        <v>1201</v>
      </c>
      <c r="F185" s="16" t="s">
        <v>384</v>
      </c>
      <c r="U185" s="18"/>
    </row>
    <row r="186" spans="2:21" x14ac:dyDescent="0.2">
      <c r="B186" s="14" t="s">
        <v>707</v>
      </c>
      <c r="D186" s="15" t="s">
        <v>1204</v>
      </c>
      <c r="E186" s="15" t="s">
        <v>1203</v>
      </c>
      <c r="F186" s="16" t="s">
        <v>257</v>
      </c>
      <c r="U186" s="18"/>
    </row>
    <row r="187" spans="2:21" x14ac:dyDescent="0.2">
      <c r="B187" s="14"/>
      <c r="D187" s="15" t="s">
        <v>1206</v>
      </c>
      <c r="E187" s="15" t="s">
        <v>1205</v>
      </c>
      <c r="F187" s="16" t="s">
        <v>379</v>
      </c>
      <c r="U187" s="18"/>
    </row>
    <row r="188" spans="2:21" x14ac:dyDescent="0.2">
      <c r="B188" s="14" t="s">
        <v>708</v>
      </c>
      <c r="D188" s="15" t="s">
        <v>1208</v>
      </c>
      <c r="E188" s="15" t="s">
        <v>1207</v>
      </c>
      <c r="F188" s="16" t="s">
        <v>389</v>
      </c>
      <c r="U188" s="18"/>
    </row>
    <row r="189" spans="2:21" x14ac:dyDescent="0.2">
      <c r="B189" s="14" t="s">
        <v>709</v>
      </c>
      <c r="D189" s="15" t="s">
        <v>1210</v>
      </c>
      <c r="E189" s="15" t="s">
        <v>1209</v>
      </c>
      <c r="F189" s="16" t="s">
        <v>376</v>
      </c>
      <c r="U189" s="18"/>
    </row>
    <row r="190" spans="2:21" x14ac:dyDescent="0.2">
      <c r="B190" s="14"/>
      <c r="D190" s="15" t="s">
        <v>1212</v>
      </c>
      <c r="E190" s="15" t="s">
        <v>1211</v>
      </c>
      <c r="F190" s="16" t="s">
        <v>380</v>
      </c>
      <c r="U190" s="18"/>
    </row>
    <row r="191" spans="2:21" x14ac:dyDescent="0.2">
      <c r="B191" s="14" t="s">
        <v>710</v>
      </c>
      <c r="D191" s="15" t="s">
        <v>1214</v>
      </c>
      <c r="E191" s="15" t="s">
        <v>1213</v>
      </c>
      <c r="F191" s="16" t="s">
        <v>394</v>
      </c>
      <c r="U191" s="18"/>
    </row>
    <row r="192" spans="2:21" x14ac:dyDescent="0.2">
      <c r="B192" s="14" t="s">
        <v>788</v>
      </c>
      <c r="D192" s="15" t="s">
        <v>1216</v>
      </c>
      <c r="E192" s="15" t="s">
        <v>1215</v>
      </c>
      <c r="F192" s="16" t="s">
        <v>386</v>
      </c>
      <c r="U192" s="18"/>
    </row>
    <row r="193" spans="2:21" x14ac:dyDescent="0.2">
      <c r="B193" s="14" t="s">
        <v>711</v>
      </c>
      <c r="D193" s="15" t="s">
        <v>1218</v>
      </c>
      <c r="E193" s="15" t="s">
        <v>1217</v>
      </c>
      <c r="F193" s="16" t="s">
        <v>387</v>
      </c>
      <c r="U193" s="18"/>
    </row>
    <row r="194" spans="2:21" x14ac:dyDescent="0.2">
      <c r="B194" s="14" t="s">
        <v>712</v>
      </c>
      <c r="D194" s="15" t="s">
        <v>1220</v>
      </c>
      <c r="E194" s="15" t="s">
        <v>1219</v>
      </c>
      <c r="F194" s="16" t="s">
        <v>397</v>
      </c>
      <c r="U194" s="18"/>
    </row>
    <row r="195" spans="2:21" x14ac:dyDescent="0.2">
      <c r="B195" s="14" t="s">
        <v>789</v>
      </c>
      <c r="D195" s="15" t="s">
        <v>1222</v>
      </c>
      <c r="E195" s="15" t="s">
        <v>1221</v>
      </c>
      <c r="F195" s="16" t="s">
        <v>396</v>
      </c>
      <c r="U195" s="18"/>
    </row>
    <row r="196" spans="2:21" x14ac:dyDescent="0.2">
      <c r="B196" s="14"/>
      <c r="D196" s="15" t="s">
        <v>1224</v>
      </c>
      <c r="E196" s="15" t="s">
        <v>1223</v>
      </c>
      <c r="F196" s="16" t="s">
        <v>383</v>
      </c>
      <c r="U196" s="18"/>
    </row>
    <row r="197" spans="2:21" x14ac:dyDescent="0.2">
      <c r="B197" s="14" t="s">
        <v>713</v>
      </c>
      <c r="D197" s="15" t="s">
        <v>1261</v>
      </c>
      <c r="E197" s="15" t="s">
        <v>1260</v>
      </c>
      <c r="F197" s="16" t="s">
        <v>399</v>
      </c>
      <c r="U197" s="18"/>
    </row>
    <row r="198" spans="2:21" x14ac:dyDescent="0.2">
      <c r="B198" s="14" t="s">
        <v>790</v>
      </c>
      <c r="D198" s="15" t="s">
        <v>1263</v>
      </c>
      <c r="E198" s="15" t="s">
        <v>1262</v>
      </c>
      <c r="F198" s="16" t="s">
        <v>411</v>
      </c>
      <c r="U198" s="18"/>
    </row>
    <row r="199" spans="2:21" x14ac:dyDescent="0.2">
      <c r="B199" s="14"/>
      <c r="D199" s="15" t="s">
        <v>1265</v>
      </c>
      <c r="E199" s="15" t="s">
        <v>1264</v>
      </c>
      <c r="F199" s="16" t="s">
        <v>99</v>
      </c>
      <c r="U199" s="18"/>
    </row>
    <row r="200" spans="2:21" x14ac:dyDescent="0.2">
      <c r="B200" s="14" t="s">
        <v>714</v>
      </c>
      <c r="D200" s="15" t="s">
        <v>1267</v>
      </c>
      <c r="E200" s="15" t="s">
        <v>1266</v>
      </c>
      <c r="F200" s="16" t="s">
        <v>404</v>
      </c>
      <c r="U200" s="18"/>
    </row>
    <row r="201" spans="2:21" x14ac:dyDescent="0.2">
      <c r="B201" s="14" t="s">
        <v>791</v>
      </c>
      <c r="D201" s="15" t="s">
        <v>1269</v>
      </c>
      <c r="E201" s="15" t="s">
        <v>1268</v>
      </c>
      <c r="F201" s="16" t="s">
        <v>402</v>
      </c>
      <c r="U201" s="18"/>
    </row>
    <row r="202" spans="2:21" x14ac:dyDescent="0.2">
      <c r="B202" s="14"/>
      <c r="D202" s="15" t="s">
        <v>1271</v>
      </c>
      <c r="E202" s="15" t="s">
        <v>1270</v>
      </c>
      <c r="F202" s="16" t="s">
        <v>401</v>
      </c>
      <c r="U202" s="18"/>
    </row>
    <row r="203" spans="2:21" x14ac:dyDescent="0.2">
      <c r="B203" s="14" t="s">
        <v>715</v>
      </c>
      <c r="D203" s="15" t="s">
        <v>1273</v>
      </c>
      <c r="E203" s="15" t="s">
        <v>1272</v>
      </c>
      <c r="F203" s="16" t="s">
        <v>405</v>
      </c>
      <c r="U203" s="18"/>
    </row>
    <row r="204" spans="2:21" x14ac:dyDescent="0.2">
      <c r="B204" s="14" t="s">
        <v>716</v>
      </c>
      <c r="D204" s="15" t="s">
        <v>1275</v>
      </c>
      <c r="E204" s="15" t="s">
        <v>1274</v>
      </c>
      <c r="F204" s="16" t="s">
        <v>410</v>
      </c>
      <c r="U204" s="18"/>
    </row>
    <row r="205" spans="2:21" x14ac:dyDescent="0.2">
      <c r="B205" s="14" t="s">
        <v>717</v>
      </c>
      <c r="D205" s="15" t="s">
        <v>1277</v>
      </c>
      <c r="E205" s="15" t="s">
        <v>1276</v>
      </c>
      <c r="F205" s="16" t="s">
        <v>254</v>
      </c>
      <c r="U205" s="18"/>
    </row>
    <row r="206" spans="2:21" x14ac:dyDescent="0.2">
      <c r="B206" s="14" t="s">
        <v>792</v>
      </c>
      <c r="D206" s="15" t="s">
        <v>1279</v>
      </c>
      <c r="E206" s="15" t="s">
        <v>1278</v>
      </c>
      <c r="F206" s="16" t="s">
        <v>406</v>
      </c>
      <c r="U206" s="18"/>
    </row>
    <row r="207" spans="2:21" x14ac:dyDescent="0.2">
      <c r="B207" s="14"/>
      <c r="D207" s="15" t="s">
        <v>1281</v>
      </c>
      <c r="E207" s="15" t="s">
        <v>1280</v>
      </c>
      <c r="F207" s="16" t="s">
        <v>407</v>
      </c>
      <c r="U207" s="18"/>
    </row>
    <row r="208" spans="2:21" x14ac:dyDescent="0.2">
      <c r="B208" s="14" t="s">
        <v>718</v>
      </c>
      <c r="D208" s="15" t="s">
        <v>1283</v>
      </c>
      <c r="E208" s="15" t="s">
        <v>1282</v>
      </c>
      <c r="F208" s="16" t="s">
        <v>408</v>
      </c>
      <c r="U208" s="18"/>
    </row>
    <row r="209" spans="2:21" x14ac:dyDescent="0.2">
      <c r="B209" s="14" t="s">
        <v>719</v>
      </c>
      <c r="D209" s="15" t="s">
        <v>1285</v>
      </c>
      <c r="E209" s="15" t="s">
        <v>1284</v>
      </c>
      <c r="F209" s="16" t="s">
        <v>409</v>
      </c>
      <c r="U209" s="18"/>
    </row>
    <row r="210" spans="2:21" x14ac:dyDescent="0.2">
      <c r="B210" s="14" t="s">
        <v>720</v>
      </c>
      <c r="D210" s="15" t="s">
        <v>1287</v>
      </c>
      <c r="E210" s="15" t="s">
        <v>1286</v>
      </c>
      <c r="F210" s="16" t="s">
        <v>412</v>
      </c>
      <c r="U210" s="18"/>
    </row>
    <row r="211" spans="2:21" x14ac:dyDescent="0.2">
      <c r="B211" s="14"/>
      <c r="D211" s="15" t="s">
        <v>1289</v>
      </c>
      <c r="E211" s="15" t="s">
        <v>1288</v>
      </c>
      <c r="F211" s="16" t="s">
        <v>400</v>
      </c>
      <c r="U211" s="18"/>
    </row>
    <row r="212" spans="2:21" x14ac:dyDescent="0.2">
      <c r="B212" s="14" t="s">
        <v>721</v>
      </c>
      <c r="D212" s="15" t="s">
        <v>1291</v>
      </c>
      <c r="E212" s="15" t="s">
        <v>1290</v>
      </c>
      <c r="F212" s="16" t="s">
        <v>417</v>
      </c>
      <c r="U212" s="18"/>
    </row>
    <row r="213" spans="2:21" x14ac:dyDescent="0.2">
      <c r="B213" s="14" t="s">
        <v>722</v>
      </c>
      <c r="D213" s="15" t="s">
        <v>1314</v>
      </c>
      <c r="E213" s="15" t="s">
        <v>1313</v>
      </c>
      <c r="F213" s="16" t="s">
        <v>413</v>
      </c>
      <c r="U213" s="18"/>
    </row>
    <row r="214" spans="2:21" x14ac:dyDescent="0.2">
      <c r="B214" s="14"/>
      <c r="D214" s="15" t="s">
        <v>1316</v>
      </c>
      <c r="E214" s="15" t="s">
        <v>1315</v>
      </c>
      <c r="F214" s="16" t="s">
        <v>414</v>
      </c>
      <c r="U214" s="18"/>
    </row>
    <row r="215" spans="2:21" x14ac:dyDescent="0.2">
      <c r="B215" s="14" t="s">
        <v>723</v>
      </c>
      <c r="D215" s="15" t="s">
        <v>1318</v>
      </c>
      <c r="E215" s="15" t="s">
        <v>1317</v>
      </c>
      <c r="F215" s="16" t="s">
        <v>420</v>
      </c>
      <c r="U215" s="18"/>
    </row>
    <row r="216" spans="2:21" x14ac:dyDescent="0.2">
      <c r="B216" s="14" t="s">
        <v>793</v>
      </c>
      <c r="D216" s="15" t="s">
        <v>1320</v>
      </c>
      <c r="E216" s="15" t="s">
        <v>1319</v>
      </c>
      <c r="F216" s="16" t="s">
        <v>418</v>
      </c>
      <c r="U216" s="18"/>
    </row>
    <row r="217" spans="2:21" x14ac:dyDescent="0.2">
      <c r="B217" s="14" t="s">
        <v>794</v>
      </c>
      <c r="D217" s="15" t="s">
        <v>1322</v>
      </c>
      <c r="E217" s="15" t="s">
        <v>1321</v>
      </c>
      <c r="F217" s="16" t="s">
        <v>421</v>
      </c>
      <c r="U217" s="18"/>
    </row>
    <row r="218" spans="2:21" x14ac:dyDescent="0.2">
      <c r="B218" s="14"/>
      <c r="D218" s="15" t="s">
        <v>1330</v>
      </c>
      <c r="E218" s="15" t="s">
        <v>1329</v>
      </c>
      <c r="F218" s="16" t="s">
        <v>285</v>
      </c>
      <c r="U218" s="18"/>
    </row>
    <row r="219" spans="2:21" x14ac:dyDescent="0.2">
      <c r="B219" s="14" t="s">
        <v>724</v>
      </c>
      <c r="D219" s="15" t="s">
        <v>1332</v>
      </c>
      <c r="E219" s="15" t="s">
        <v>1331</v>
      </c>
      <c r="F219" s="16" t="s">
        <v>377</v>
      </c>
      <c r="U219" s="18"/>
    </row>
    <row r="220" spans="2:21" x14ac:dyDescent="0.2">
      <c r="B220" s="14" t="s">
        <v>795</v>
      </c>
      <c r="D220" s="15" t="s">
        <v>1334</v>
      </c>
      <c r="E220" s="15" t="s">
        <v>1333</v>
      </c>
      <c r="F220" s="16" t="s">
        <v>423</v>
      </c>
      <c r="U220" s="18"/>
    </row>
    <row r="221" spans="2:21" x14ac:dyDescent="0.2">
      <c r="B221" s="14" t="s">
        <v>796</v>
      </c>
      <c r="D221" s="15" t="s">
        <v>1336</v>
      </c>
      <c r="E221" s="15" t="s">
        <v>1335</v>
      </c>
      <c r="F221" s="16" t="s">
        <v>88</v>
      </c>
      <c r="U221" s="18"/>
    </row>
    <row r="222" spans="2:21" x14ac:dyDescent="0.2">
      <c r="B222" s="14"/>
      <c r="D222" s="15" t="s">
        <v>1358</v>
      </c>
      <c r="E222" s="15" t="s">
        <v>1337</v>
      </c>
      <c r="F222" s="16" t="s">
        <v>419</v>
      </c>
      <c r="U222" s="18"/>
    </row>
    <row r="223" spans="2:21" x14ac:dyDescent="0.2">
      <c r="B223" s="14" t="s">
        <v>725</v>
      </c>
      <c r="D223" s="15" t="s">
        <v>1360</v>
      </c>
      <c r="E223" s="15" t="s">
        <v>1359</v>
      </c>
      <c r="F223" s="16" t="s">
        <v>424</v>
      </c>
      <c r="U223" s="18"/>
    </row>
    <row r="224" spans="2:21" x14ac:dyDescent="0.2">
      <c r="B224" s="14" t="s">
        <v>809</v>
      </c>
      <c r="D224" s="15" t="s">
        <v>1362</v>
      </c>
      <c r="E224" s="15" t="s">
        <v>1361</v>
      </c>
      <c r="F224" s="16" t="s">
        <v>422</v>
      </c>
      <c r="U224" s="18"/>
    </row>
    <row r="225" spans="2:21" x14ac:dyDescent="0.2">
      <c r="B225" s="14"/>
      <c r="D225" s="15" t="s">
        <v>1364</v>
      </c>
      <c r="E225" s="15" t="s">
        <v>1363</v>
      </c>
      <c r="F225" s="16" t="s">
        <v>425</v>
      </c>
      <c r="U225" s="18"/>
    </row>
    <row r="226" spans="2:21" x14ac:dyDescent="0.2">
      <c r="B226" s="14" t="s">
        <v>726</v>
      </c>
      <c r="D226" s="15" t="s">
        <v>1366</v>
      </c>
      <c r="E226" s="15" t="s">
        <v>1365</v>
      </c>
      <c r="F226" s="16" t="s">
        <v>378</v>
      </c>
      <c r="U226" s="18"/>
    </row>
    <row r="227" spans="2:21" x14ac:dyDescent="0.2">
      <c r="B227" s="14" t="s">
        <v>797</v>
      </c>
      <c r="D227" s="15" t="s">
        <v>1368</v>
      </c>
      <c r="E227" s="15" t="s">
        <v>1367</v>
      </c>
      <c r="F227" s="16" t="s">
        <v>427</v>
      </c>
      <c r="U227" s="18"/>
    </row>
    <row r="228" spans="2:21" x14ac:dyDescent="0.2">
      <c r="B228" s="14"/>
      <c r="D228" s="15" t="s">
        <v>1370</v>
      </c>
      <c r="E228" s="15" t="s">
        <v>1369</v>
      </c>
      <c r="F228" s="16" t="s">
        <v>428</v>
      </c>
      <c r="U228" s="18"/>
    </row>
    <row r="229" spans="2:21" x14ac:dyDescent="0.2">
      <c r="B229" s="14" t="s">
        <v>727</v>
      </c>
      <c r="D229" s="15" t="s">
        <v>1372</v>
      </c>
      <c r="E229" s="15" t="s">
        <v>1371</v>
      </c>
      <c r="F229" s="16" t="s">
        <v>390</v>
      </c>
      <c r="U229" s="18"/>
    </row>
    <row r="230" spans="2:21" x14ac:dyDescent="0.2">
      <c r="B230" s="14" t="s">
        <v>810</v>
      </c>
      <c r="D230" s="15" t="s">
        <v>1374</v>
      </c>
      <c r="E230" s="15" t="s">
        <v>1373</v>
      </c>
      <c r="F230" s="16" t="s">
        <v>429</v>
      </c>
      <c r="U230" s="18"/>
    </row>
    <row r="231" spans="2:21" x14ac:dyDescent="0.2">
      <c r="B231" s="14" t="s">
        <v>811</v>
      </c>
      <c r="D231" s="15" t="s">
        <v>1376</v>
      </c>
      <c r="E231" s="15" t="s">
        <v>1375</v>
      </c>
      <c r="F231" s="16" t="s">
        <v>430</v>
      </c>
      <c r="U231" s="18"/>
    </row>
    <row r="232" spans="2:21" x14ac:dyDescent="0.2">
      <c r="B232" s="14" t="s">
        <v>812</v>
      </c>
      <c r="D232" s="15" t="s">
        <v>1378</v>
      </c>
      <c r="E232" s="15" t="s">
        <v>1377</v>
      </c>
      <c r="U232" s="18"/>
    </row>
    <row r="233" spans="2:21" x14ac:dyDescent="0.2">
      <c r="B233" s="14"/>
      <c r="D233" s="15" t="s">
        <v>1380</v>
      </c>
      <c r="E233" s="15" t="s">
        <v>1379</v>
      </c>
      <c r="U233" s="18"/>
    </row>
    <row r="234" spans="2:21" x14ac:dyDescent="0.2">
      <c r="B234" s="14" t="s">
        <v>728</v>
      </c>
      <c r="D234" s="15" t="s">
        <v>1382</v>
      </c>
      <c r="E234" s="15" t="s">
        <v>1381</v>
      </c>
      <c r="U234" s="18"/>
    </row>
    <row r="235" spans="2:21" x14ac:dyDescent="0.2">
      <c r="B235" s="14" t="s">
        <v>813</v>
      </c>
      <c r="D235" s="15" t="s">
        <v>1384</v>
      </c>
      <c r="E235" s="15" t="s">
        <v>1383</v>
      </c>
      <c r="U235" s="18"/>
    </row>
    <row r="236" spans="2:21" x14ac:dyDescent="0.2">
      <c r="B236" s="14" t="s">
        <v>530</v>
      </c>
      <c r="D236" s="15" t="s">
        <v>1386</v>
      </c>
      <c r="E236" s="15" t="s">
        <v>1385</v>
      </c>
      <c r="U236" s="18"/>
    </row>
    <row r="237" spans="2:21" x14ac:dyDescent="0.2">
      <c r="B237" s="14" t="s">
        <v>730</v>
      </c>
      <c r="D237" s="15" t="s">
        <v>1388</v>
      </c>
      <c r="E237" s="15" t="s">
        <v>1387</v>
      </c>
      <c r="U237" s="18"/>
    </row>
    <row r="238" spans="2:21" x14ac:dyDescent="0.2">
      <c r="B238" s="14" t="s">
        <v>731</v>
      </c>
      <c r="D238" s="15" t="s">
        <v>1389</v>
      </c>
      <c r="E238" s="15" t="s">
        <v>1260</v>
      </c>
      <c r="U238" s="18"/>
    </row>
    <row r="239" spans="2:21" x14ac:dyDescent="0.2">
      <c r="B239" s="14" t="s">
        <v>530</v>
      </c>
      <c r="D239" s="15" t="s">
        <v>1391</v>
      </c>
      <c r="E239" s="15" t="s">
        <v>1390</v>
      </c>
      <c r="U239" s="18"/>
    </row>
    <row r="240" spans="2:21" x14ac:dyDescent="0.2">
      <c r="B240" s="14" t="s">
        <v>729</v>
      </c>
      <c r="D240" s="15" t="s">
        <v>1393</v>
      </c>
      <c r="E240" s="15" t="s">
        <v>1392</v>
      </c>
      <c r="U240" s="18"/>
    </row>
    <row r="241" spans="2:21" x14ac:dyDescent="0.2">
      <c r="B241" s="14" t="s">
        <v>798</v>
      </c>
      <c r="D241" s="15" t="s">
        <v>1395</v>
      </c>
      <c r="E241" s="15" t="s">
        <v>1394</v>
      </c>
      <c r="U241" s="18"/>
    </row>
    <row r="242" spans="2:21" x14ac:dyDescent="0.2">
      <c r="B242" s="14"/>
      <c r="D242" s="15" t="s">
        <v>1397</v>
      </c>
      <c r="E242" s="15" t="s">
        <v>1396</v>
      </c>
      <c r="U242" s="18"/>
    </row>
    <row r="243" spans="2:21" x14ac:dyDescent="0.2">
      <c r="B243" s="14" t="s">
        <v>732</v>
      </c>
      <c r="D243" s="15" t="s">
        <v>1399</v>
      </c>
      <c r="E243" s="15" t="s">
        <v>1398</v>
      </c>
      <c r="U243" s="18"/>
    </row>
    <row r="244" spans="2:21" x14ac:dyDescent="0.2">
      <c r="B244" s="14" t="s">
        <v>799</v>
      </c>
      <c r="D244" s="15" t="s">
        <v>1401</v>
      </c>
      <c r="E244" s="15" t="s">
        <v>1400</v>
      </c>
      <c r="U244" s="18"/>
    </row>
    <row r="245" spans="2:21" x14ac:dyDescent="0.2">
      <c r="B245" s="14"/>
      <c r="D245" s="15" t="s">
        <v>1403</v>
      </c>
      <c r="E245" s="15" t="s">
        <v>1402</v>
      </c>
      <c r="U245" s="18"/>
    </row>
    <row r="246" spans="2:21" x14ac:dyDescent="0.2">
      <c r="B246" s="14" t="s">
        <v>814</v>
      </c>
      <c r="D246" s="15" t="s">
        <v>1405</v>
      </c>
      <c r="E246" s="15" t="s">
        <v>1404</v>
      </c>
      <c r="U246" s="18"/>
    </row>
    <row r="247" spans="2:21" x14ac:dyDescent="0.2">
      <c r="B247" s="14" t="s">
        <v>800</v>
      </c>
      <c r="D247" s="15" t="s">
        <v>1407</v>
      </c>
      <c r="E247" s="15" t="s">
        <v>1406</v>
      </c>
      <c r="U247" s="18"/>
    </row>
    <row r="248" spans="2:21" x14ac:dyDescent="0.2">
      <c r="B248" s="14" t="s">
        <v>815</v>
      </c>
      <c r="D248" s="15" t="s">
        <v>1409</v>
      </c>
      <c r="E248" s="15" t="s">
        <v>1408</v>
      </c>
      <c r="U248" s="18"/>
    </row>
    <row r="249" spans="2:21" x14ac:dyDescent="0.2">
      <c r="B249" s="14" t="s">
        <v>816</v>
      </c>
      <c r="D249" s="15" t="s">
        <v>1411</v>
      </c>
      <c r="E249" s="15" t="s">
        <v>1410</v>
      </c>
      <c r="U249" s="18"/>
    </row>
    <row r="250" spans="2:21" x14ac:dyDescent="0.2">
      <c r="B250" s="14" t="s">
        <v>817</v>
      </c>
      <c r="D250" s="15" t="s">
        <v>1413</v>
      </c>
      <c r="E250" s="15" t="s">
        <v>1412</v>
      </c>
      <c r="U250" s="18"/>
    </row>
    <row r="251" spans="2:21" x14ac:dyDescent="0.2">
      <c r="B251" s="14" t="s">
        <v>802</v>
      </c>
      <c r="D251" s="15" t="s">
        <v>1415</v>
      </c>
      <c r="E251" s="15" t="s">
        <v>1414</v>
      </c>
      <c r="U251" s="18"/>
    </row>
    <row r="252" spans="2:21" x14ac:dyDescent="0.2">
      <c r="B252" s="14" t="s">
        <v>818</v>
      </c>
      <c r="D252" s="15" t="s">
        <v>1417</v>
      </c>
      <c r="E252" s="15" t="s">
        <v>1416</v>
      </c>
      <c r="U252" s="18"/>
    </row>
    <row r="253" spans="2:21" x14ac:dyDescent="0.2">
      <c r="B253" s="14" t="s">
        <v>530</v>
      </c>
      <c r="D253" s="15" t="s">
        <v>1419</v>
      </c>
      <c r="E253" s="15" t="s">
        <v>1418</v>
      </c>
      <c r="U253" s="18"/>
    </row>
    <row r="254" spans="2:21" x14ac:dyDescent="0.2">
      <c r="B254" s="14" t="s">
        <v>733</v>
      </c>
      <c r="D254" s="15" t="s">
        <v>1421</v>
      </c>
      <c r="E254" s="15" t="s">
        <v>1420</v>
      </c>
      <c r="U254" s="18"/>
    </row>
    <row r="255" spans="2:21" x14ac:dyDescent="0.2">
      <c r="B255" s="14" t="s">
        <v>819</v>
      </c>
      <c r="D255" s="15" t="s">
        <v>1423</v>
      </c>
      <c r="E255" s="15" t="s">
        <v>1422</v>
      </c>
      <c r="U255" s="18"/>
    </row>
    <row r="256" spans="2:21" x14ac:dyDescent="0.2">
      <c r="B256" s="14" t="s">
        <v>820</v>
      </c>
      <c r="D256" s="15" t="s">
        <v>1425</v>
      </c>
      <c r="E256" s="15" t="s">
        <v>1424</v>
      </c>
      <c r="U256" s="18"/>
    </row>
    <row r="257" spans="2:21" x14ac:dyDescent="0.2">
      <c r="B257" s="14" t="s">
        <v>734</v>
      </c>
      <c r="D257" s="15" t="s">
        <v>1427</v>
      </c>
      <c r="E257" s="15" t="s">
        <v>1426</v>
      </c>
      <c r="U257" s="18"/>
    </row>
    <row r="258" spans="2:21" x14ac:dyDescent="0.2">
      <c r="B258" s="14" t="s">
        <v>821</v>
      </c>
      <c r="D258" s="15" t="s">
        <v>1429</v>
      </c>
      <c r="E258" s="15" t="s">
        <v>1428</v>
      </c>
      <c r="U258" s="18"/>
    </row>
    <row r="259" spans="2:21" x14ac:dyDescent="0.2">
      <c r="B259" s="14" t="s">
        <v>820</v>
      </c>
      <c r="D259" s="15" t="s">
        <v>1431</v>
      </c>
      <c r="E259" s="15" t="s">
        <v>1430</v>
      </c>
      <c r="U259" s="18"/>
    </row>
    <row r="260" spans="2:21" x14ac:dyDescent="0.2">
      <c r="B260" s="14" t="s">
        <v>735</v>
      </c>
      <c r="D260" s="15" t="s">
        <v>1433</v>
      </c>
      <c r="E260" s="15" t="s">
        <v>1432</v>
      </c>
      <c r="U260" s="18"/>
    </row>
    <row r="261" spans="2:21" x14ac:dyDescent="0.2">
      <c r="B261" s="14" t="s">
        <v>736</v>
      </c>
      <c r="D261" s="15" t="s">
        <v>1435</v>
      </c>
      <c r="E261" s="15" t="s">
        <v>1434</v>
      </c>
      <c r="U261" s="18"/>
    </row>
    <row r="262" spans="2:21" x14ac:dyDescent="0.2">
      <c r="D262" s="15" t="s">
        <v>1437</v>
      </c>
      <c r="E262" s="15" t="s">
        <v>1436</v>
      </c>
      <c r="U262" s="18"/>
    </row>
    <row r="263" spans="2:21" x14ac:dyDescent="0.2">
      <c r="B263" s="14"/>
      <c r="D263" s="15" t="s">
        <v>1439</v>
      </c>
      <c r="E263" s="15" t="s">
        <v>1438</v>
      </c>
      <c r="U263" s="18"/>
    </row>
    <row r="264" spans="2:21" x14ac:dyDescent="0.2">
      <c r="B264" s="14" t="s">
        <v>803</v>
      </c>
      <c r="D264" s="15" t="s">
        <v>1441</v>
      </c>
      <c r="E264" s="15" t="s">
        <v>1440</v>
      </c>
      <c r="U264" s="18"/>
    </row>
    <row r="265" spans="2:21" x14ac:dyDescent="0.2">
      <c r="B265" s="14"/>
      <c r="D265" s="15" t="s">
        <v>1443</v>
      </c>
      <c r="E265" s="15" t="s">
        <v>1442</v>
      </c>
      <c r="U265" s="18"/>
    </row>
    <row r="266" spans="2:21" x14ac:dyDescent="0.2">
      <c r="B266" s="14" t="s">
        <v>804</v>
      </c>
      <c r="D266" s="15" t="s">
        <v>1573</v>
      </c>
      <c r="E266" s="15" t="s">
        <v>1572</v>
      </c>
      <c r="U266" s="18"/>
    </row>
    <row r="267" spans="2:21" x14ac:dyDescent="0.2">
      <c r="D267" s="15" t="s">
        <v>1575</v>
      </c>
      <c r="E267" s="15" t="s">
        <v>1574</v>
      </c>
      <c r="U267" s="18"/>
    </row>
    <row r="268" spans="2:21" x14ac:dyDescent="0.2">
      <c r="D268" s="15" t="s">
        <v>1577</v>
      </c>
      <c r="E268" s="15" t="s">
        <v>1576</v>
      </c>
      <c r="U268" s="18"/>
    </row>
    <row r="269" spans="2:21" x14ac:dyDescent="0.2">
      <c r="D269" s="15" t="s">
        <v>1579</v>
      </c>
      <c r="E269" s="15" t="s">
        <v>1578</v>
      </c>
      <c r="U269" s="18"/>
    </row>
    <row r="270" spans="2:21" x14ac:dyDescent="0.2">
      <c r="D270" s="15" t="s">
        <v>1581</v>
      </c>
      <c r="E270" s="15" t="s">
        <v>1580</v>
      </c>
      <c r="U270" s="18"/>
    </row>
    <row r="271" spans="2:21" x14ac:dyDescent="0.2">
      <c r="D271" s="15" t="s">
        <v>1583</v>
      </c>
      <c r="E271" s="15" t="s">
        <v>1582</v>
      </c>
      <c r="U271" s="18"/>
    </row>
    <row r="272" spans="2:21" x14ac:dyDescent="0.2">
      <c r="D272" s="15" t="s">
        <v>1585</v>
      </c>
      <c r="E272" s="15" t="s">
        <v>1584</v>
      </c>
      <c r="U272" s="18"/>
    </row>
    <row r="273" spans="4:21" x14ac:dyDescent="0.2">
      <c r="D273" s="15" t="s">
        <v>1587</v>
      </c>
      <c r="E273" s="15" t="s">
        <v>1586</v>
      </c>
      <c r="U273" s="18"/>
    </row>
    <row r="274" spans="4:21" x14ac:dyDescent="0.2">
      <c r="D274" s="15" t="s">
        <v>1589</v>
      </c>
      <c r="E274" s="15" t="s">
        <v>1588</v>
      </c>
      <c r="U274" s="18"/>
    </row>
    <row r="275" spans="4:21" x14ac:dyDescent="0.2">
      <c r="D275" s="15" t="s">
        <v>1591</v>
      </c>
      <c r="E275" s="15" t="s">
        <v>1590</v>
      </c>
      <c r="U275" s="18"/>
    </row>
    <row r="276" spans="4:21" x14ac:dyDescent="0.2">
      <c r="D276" s="15" t="s">
        <v>1593</v>
      </c>
      <c r="E276" s="15" t="s">
        <v>1592</v>
      </c>
      <c r="U276" s="18"/>
    </row>
    <row r="277" spans="4:21" x14ac:dyDescent="0.2">
      <c r="D277" s="15" t="s">
        <v>1595</v>
      </c>
      <c r="E277" s="15" t="s">
        <v>1594</v>
      </c>
      <c r="U277" s="18"/>
    </row>
    <row r="278" spans="4:21" x14ac:dyDescent="0.2">
      <c r="D278" s="15" t="s">
        <v>1597</v>
      </c>
      <c r="E278" s="15" t="s">
        <v>1596</v>
      </c>
      <c r="U278" s="18"/>
    </row>
    <row r="279" spans="4:21" x14ac:dyDescent="0.2">
      <c r="D279" s="15" t="s">
        <v>1599</v>
      </c>
      <c r="E279" s="15" t="s">
        <v>1598</v>
      </c>
      <c r="U279" s="18"/>
    </row>
    <row r="280" spans="4:21" x14ac:dyDescent="0.2">
      <c r="D280" s="15" t="s">
        <v>1601</v>
      </c>
      <c r="E280" s="15" t="s">
        <v>1600</v>
      </c>
      <c r="U280" s="18"/>
    </row>
    <row r="281" spans="4:21" x14ac:dyDescent="0.2">
      <c r="D281" s="15" t="s">
        <v>1603</v>
      </c>
      <c r="E281" s="15" t="s">
        <v>1602</v>
      </c>
      <c r="U281" s="18"/>
    </row>
    <row r="282" spans="4:21" x14ac:dyDescent="0.2">
      <c r="D282" s="15" t="s">
        <v>1605</v>
      </c>
      <c r="E282" s="15" t="s">
        <v>1604</v>
      </c>
      <c r="U282" s="18"/>
    </row>
    <row r="283" spans="4:21" x14ac:dyDescent="0.2">
      <c r="D283" s="15" t="s">
        <v>1607</v>
      </c>
      <c r="E283" s="15" t="s">
        <v>1606</v>
      </c>
      <c r="U283" s="18"/>
    </row>
    <row r="284" spans="4:21" x14ac:dyDescent="0.2">
      <c r="D284" s="15" t="s">
        <v>1609</v>
      </c>
      <c r="E284" s="15" t="s">
        <v>1608</v>
      </c>
      <c r="U284" s="18"/>
    </row>
    <row r="285" spans="4:21" x14ac:dyDescent="0.2">
      <c r="D285" s="15" t="s">
        <v>1611</v>
      </c>
      <c r="E285" s="15" t="s">
        <v>1610</v>
      </c>
      <c r="U285" s="18"/>
    </row>
    <row r="286" spans="4:21" x14ac:dyDescent="0.2">
      <c r="D286" s="15" t="s">
        <v>1613</v>
      </c>
      <c r="E286" s="15" t="s">
        <v>1612</v>
      </c>
      <c r="U286" s="18"/>
    </row>
    <row r="287" spans="4:21" x14ac:dyDescent="0.2">
      <c r="D287" s="15" t="s">
        <v>1615</v>
      </c>
      <c r="E287" s="15" t="s">
        <v>1614</v>
      </c>
      <c r="U287" s="18"/>
    </row>
    <row r="288" spans="4:21" x14ac:dyDescent="0.2">
      <c r="D288" s="15" t="s">
        <v>1617</v>
      </c>
      <c r="E288" s="15" t="s">
        <v>1616</v>
      </c>
      <c r="U288" s="18"/>
    </row>
    <row r="289" spans="4:21" x14ac:dyDescent="0.2">
      <c r="D289" s="15" t="s">
        <v>1619</v>
      </c>
      <c r="E289" s="15" t="s">
        <v>1618</v>
      </c>
      <c r="U289" s="18"/>
    </row>
    <row r="290" spans="4:21" x14ac:dyDescent="0.2">
      <c r="D290" s="15" t="s">
        <v>1621</v>
      </c>
      <c r="E290" s="15" t="s">
        <v>1620</v>
      </c>
      <c r="U290" s="18"/>
    </row>
    <row r="291" spans="4:21" x14ac:dyDescent="0.2">
      <c r="D291" s="15" t="s">
        <v>1623</v>
      </c>
      <c r="E291" s="15" t="s">
        <v>1622</v>
      </c>
      <c r="U291" s="18"/>
    </row>
    <row r="292" spans="4:21" x14ac:dyDescent="0.2">
      <c r="D292" s="15" t="s">
        <v>1625</v>
      </c>
      <c r="E292" s="15" t="s">
        <v>1624</v>
      </c>
      <c r="U292" s="18"/>
    </row>
    <row r="293" spans="4:21" x14ac:dyDescent="0.2">
      <c r="D293" s="15" t="s">
        <v>1627</v>
      </c>
      <c r="E293" s="15" t="s">
        <v>1626</v>
      </c>
      <c r="U293" s="18"/>
    </row>
    <row r="294" spans="4:21" x14ac:dyDescent="0.2">
      <c r="D294" s="15" t="s">
        <v>1629</v>
      </c>
      <c r="E294" s="15" t="s">
        <v>1628</v>
      </c>
      <c r="U294" s="18"/>
    </row>
    <row r="295" spans="4:21" x14ac:dyDescent="0.2">
      <c r="D295" s="15" t="s">
        <v>1631</v>
      </c>
      <c r="E295" s="15" t="s">
        <v>1630</v>
      </c>
      <c r="U295" s="18"/>
    </row>
    <row r="296" spans="4:21" x14ac:dyDescent="0.2">
      <c r="D296" s="15" t="s">
        <v>1633</v>
      </c>
      <c r="E296" s="15" t="s">
        <v>1632</v>
      </c>
      <c r="U296" s="18"/>
    </row>
    <row r="297" spans="4:21" x14ac:dyDescent="0.2">
      <c r="D297" s="15" t="s">
        <v>1635</v>
      </c>
      <c r="E297" s="15" t="s">
        <v>1634</v>
      </c>
      <c r="U297" s="18"/>
    </row>
    <row r="298" spans="4:21" x14ac:dyDescent="0.2">
      <c r="D298" s="15" t="s">
        <v>1636</v>
      </c>
      <c r="E298" s="15" t="s">
        <v>1636</v>
      </c>
      <c r="U298" s="18"/>
    </row>
    <row r="299" spans="4:21" x14ac:dyDescent="0.2">
      <c r="D299" s="15" t="s">
        <v>1638</v>
      </c>
      <c r="E299" s="15" t="s">
        <v>1637</v>
      </c>
      <c r="U299" s="18"/>
    </row>
    <row r="300" spans="4:21" x14ac:dyDescent="0.2">
      <c r="D300" s="15" t="s">
        <v>1640</v>
      </c>
      <c r="E300" s="15" t="s">
        <v>1639</v>
      </c>
      <c r="U300" s="18"/>
    </row>
    <row r="301" spans="4:21" x14ac:dyDescent="0.2">
      <c r="D301" s="15" t="s">
        <v>1642</v>
      </c>
      <c r="E301" s="15" t="s">
        <v>1641</v>
      </c>
      <c r="U301" s="18"/>
    </row>
    <row r="302" spans="4:21" x14ac:dyDescent="0.2">
      <c r="D302" s="15" t="s">
        <v>1644</v>
      </c>
      <c r="E302" s="15" t="s">
        <v>1643</v>
      </c>
      <c r="U302" s="18"/>
    </row>
    <row r="303" spans="4:21" x14ac:dyDescent="0.2">
      <c r="D303" s="15" t="s">
        <v>1646</v>
      </c>
      <c r="E303" s="15" t="s">
        <v>1645</v>
      </c>
      <c r="U303" s="18"/>
    </row>
    <row r="304" spans="4:21" x14ac:dyDescent="0.2">
      <c r="D304" s="15" t="s">
        <v>1649</v>
      </c>
      <c r="E304" s="15" t="s">
        <v>1648</v>
      </c>
      <c r="U304" s="18"/>
    </row>
    <row r="305" spans="4:21" x14ac:dyDescent="0.2">
      <c r="D305" s="15" t="s">
        <v>1651</v>
      </c>
      <c r="E305" s="15" t="s">
        <v>1650</v>
      </c>
      <c r="U305" s="18"/>
    </row>
    <row r="306" spans="4:21" x14ac:dyDescent="0.2">
      <c r="D306" s="15" t="s">
        <v>1653</v>
      </c>
      <c r="E306" s="15" t="s">
        <v>1652</v>
      </c>
      <c r="U306" s="18"/>
    </row>
    <row r="307" spans="4:21" x14ac:dyDescent="0.2">
      <c r="D307" s="15" t="s">
        <v>1655</v>
      </c>
      <c r="E307" s="15" t="s">
        <v>1654</v>
      </c>
      <c r="U307" s="18"/>
    </row>
    <row r="308" spans="4:21" x14ac:dyDescent="0.2">
      <c r="D308" s="15" t="s">
        <v>1657</v>
      </c>
      <c r="E308" s="15" t="s">
        <v>1656</v>
      </c>
      <c r="U308" s="18"/>
    </row>
    <row r="309" spans="4:21" x14ac:dyDescent="0.2">
      <c r="D309" s="15" t="s">
        <v>1659</v>
      </c>
      <c r="E309" s="15" t="s">
        <v>1658</v>
      </c>
      <c r="U309" s="18"/>
    </row>
    <row r="310" spans="4:21" x14ac:dyDescent="0.2">
      <c r="D310" s="15" t="s">
        <v>1661</v>
      </c>
      <c r="E310" s="15" t="s">
        <v>1660</v>
      </c>
      <c r="U310" s="18"/>
    </row>
    <row r="311" spans="4:21" x14ac:dyDescent="0.2">
      <c r="D311" s="15" t="s">
        <v>1663</v>
      </c>
      <c r="E311" s="15" t="s">
        <v>1662</v>
      </c>
      <c r="U311" s="18"/>
    </row>
    <row r="312" spans="4:21" x14ac:dyDescent="0.2">
      <c r="D312" s="15" t="s">
        <v>1665</v>
      </c>
      <c r="E312" s="15" t="s">
        <v>1664</v>
      </c>
      <c r="U312" s="18"/>
    </row>
    <row r="313" spans="4:21" x14ac:dyDescent="0.2">
      <c r="D313" s="15" t="s">
        <v>1667</v>
      </c>
      <c r="E313" s="15" t="s">
        <v>1666</v>
      </c>
      <c r="U313" s="18"/>
    </row>
    <row r="314" spans="4:21" x14ac:dyDescent="0.2">
      <c r="D314" s="15" t="s">
        <v>1669</v>
      </c>
      <c r="E314" s="15" t="s">
        <v>1668</v>
      </c>
      <c r="U314" s="18"/>
    </row>
    <row r="315" spans="4:21" x14ac:dyDescent="0.2">
      <c r="D315" s="15" t="s">
        <v>1671</v>
      </c>
      <c r="E315" s="15" t="s">
        <v>1670</v>
      </c>
      <c r="U315" s="18"/>
    </row>
    <row r="316" spans="4:21" x14ac:dyDescent="0.2">
      <c r="D316" s="15" t="s">
        <v>1673</v>
      </c>
      <c r="E316" s="15" t="s">
        <v>1672</v>
      </c>
      <c r="U316" s="18"/>
    </row>
    <row r="317" spans="4:21" x14ac:dyDescent="0.2">
      <c r="D317" s="15" t="s">
        <v>1675</v>
      </c>
      <c r="E317" s="15" t="s">
        <v>1674</v>
      </c>
      <c r="U317" s="18"/>
    </row>
    <row r="318" spans="4:21" x14ac:dyDescent="0.2">
      <c r="D318" s="15" t="s">
        <v>1677</v>
      </c>
      <c r="E318" s="15" t="s">
        <v>1676</v>
      </c>
      <c r="U318" s="18"/>
    </row>
    <row r="319" spans="4:21" x14ac:dyDescent="0.2">
      <c r="D319" s="15" t="s">
        <v>1679</v>
      </c>
      <c r="E319" s="15" t="s">
        <v>1678</v>
      </c>
      <c r="U319" s="18"/>
    </row>
    <row r="320" spans="4:21" x14ac:dyDescent="0.2">
      <c r="D320" s="15" t="s">
        <v>1681</v>
      </c>
      <c r="E320" s="15" t="s">
        <v>1680</v>
      </c>
      <c r="U320" s="18"/>
    </row>
    <row r="321" spans="4:21" x14ac:dyDescent="0.2">
      <c r="D321" s="15" t="s">
        <v>1683</v>
      </c>
      <c r="E321" s="15" t="s">
        <v>1682</v>
      </c>
      <c r="U321" s="18"/>
    </row>
    <row r="322" spans="4:21" x14ac:dyDescent="0.2">
      <c r="D322" s="15" t="s">
        <v>1685</v>
      </c>
      <c r="E322" s="15" t="s">
        <v>1684</v>
      </c>
      <c r="U322" s="18"/>
    </row>
    <row r="323" spans="4:21" x14ac:dyDescent="0.2">
      <c r="D323" s="15" t="s">
        <v>1687</v>
      </c>
      <c r="E323" s="15" t="s">
        <v>1686</v>
      </c>
      <c r="U323" s="18"/>
    </row>
    <row r="324" spans="4:21" x14ac:dyDescent="0.2">
      <c r="D324" s="15" t="s">
        <v>1689</v>
      </c>
      <c r="E324" s="15" t="s">
        <v>1688</v>
      </c>
      <c r="U324" s="18"/>
    </row>
    <row r="325" spans="4:21" x14ac:dyDescent="0.2">
      <c r="D325" s="15" t="s">
        <v>1691</v>
      </c>
      <c r="E325" s="15" t="s">
        <v>1690</v>
      </c>
      <c r="U325" s="18"/>
    </row>
    <row r="326" spans="4:21" x14ac:dyDescent="0.2">
      <c r="D326" s="15" t="s">
        <v>1693</v>
      </c>
      <c r="E326" s="15" t="s">
        <v>1692</v>
      </c>
      <c r="U326" s="18"/>
    </row>
    <row r="327" spans="4:21" x14ac:dyDescent="0.2">
      <c r="D327" s="15" t="s">
        <v>1695</v>
      </c>
      <c r="E327" s="15" t="s">
        <v>1694</v>
      </c>
      <c r="U327" s="18"/>
    </row>
    <row r="328" spans="4:21" x14ac:dyDescent="0.2">
      <c r="D328" s="15" t="s">
        <v>1697</v>
      </c>
      <c r="E328" s="15" t="s">
        <v>1696</v>
      </c>
      <c r="U328" s="18"/>
    </row>
    <row r="329" spans="4:21" x14ac:dyDescent="0.2">
      <c r="D329" s="15" t="s">
        <v>1699</v>
      </c>
      <c r="E329" s="15" t="s">
        <v>1698</v>
      </c>
      <c r="U329" s="18"/>
    </row>
    <row r="330" spans="4:21" x14ac:dyDescent="0.2">
      <c r="D330" s="15" t="s">
        <v>1701</v>
      </c>
      <c r="E330" s="15" t="s">
        <v>1700</v>
      </c>
      <c r="U330" s="18"/>
    </row>
    <row r="331" spans="4:21" x14ac:dyDescent="0.2">
      <c r="D331" s="15" t="s">
        <v>1703</v>
      </c>
      <c r="E331" s="15" t="s">
        <v>1702</v>
      </c>
      <c r="U331" s="18"/>
    </row>
    <row r="332" spans="4:21" x14ac:dyDescent="0.2">
      <c r="D332" s="15" t="s">
        <v>1705</v>
      </c>
      <c r="E332" s="15" t="s">
        <v>1704</v>
      </c>
      <c r="U332" s="18"/>
    </row>
    <row r="333" spans="4:21" x14ac:dyDescent="0.2">
      <c r="D333" s="15" t="s">
        <v>1707</v>
      </c>
      <c r="E333" s="15" t="s">
        <v>1706</v>
      </c>
      <c r="U333" s="18"/>
    </row>
    <row r="334" spans="4:21" x14ac:dyDescent="0.2">
      <c r="D334" s="15" t="s">
        <v>1709</v>
      </c>
      <c r="E334" s="15" t="s">
        <v>1708</v>
      </c>
      <c r="U334" s="18"/>
    </row>
    <row r="335" spans="4:21" x14ac:dyDescent="0.2">
      <c r="D335" s="15" t="s">
        <v>1711</v>
      </c>
      <c r="E335" s="15" t="s">
        <v>1710</v>
      </c>
      <c r="U335" s="18"/>
    </row>
    <row r="336" spans="4:21" x14ac:dyDescent="0.2">
      <c r="D336" s="15" t="s">
        <v>1713</v>
      </c>
      <c r="E336" s="15" t="s">
        <v>1712</v>
      </c>
      <c r="U336" s="18"/>
    </row>
    <row r="337" spans="4:21" x14ac:dyDescent="0.2">
      <c r="D337" s="15" t="s">
        <v>1715</v>
      </c>
      <c r="E337" s="15" t="s">
        <v>1714</v>
      </c>
      <c r="U337" s="18"/>
    </row>
    <row r="338" spans="4:21" x14ac:dyDescent="0.2">
      <c r="D338" s="15" t="s">
        <v>1717</v>
      </c>
      <c r="E338" s="15" t="s">
        <v>1716</v>
      </c>
      <c r="U338" s="18"/>
    </row>
    <row r="339" spans="4:21" x14ac:dyDescent="0.2">
      <c r="D339" s="15" t="s">
        <v>1719</v>
      </c>
      <c r="E339" s="15" t="s">
        <v>1718</v>
      </c>
      <c r="U339" s="18"/>
    </row>
    <row r="340" spans="4:21" x14ac:dyDescent="0.2">
      <c r="D340" s="15" t="s">
        <v>1721</v>
      </c>
      <c r="E340" s="15" t="s">
        <v>1720</v>
      </c>
      <c r="U340" s="18"/>
    </row>
    <row r="341" spans="4:21" x14ac:dyDescent="0.2">
      <c r="D341" s="15" t="s">
        <v>1723</v>
      </c>
      <c r="E341" s="15" t="s">
        <v>1722</v>
      </c>
      <c r="U341" s="18"/>
    </row>
    <row r="342" spans="4:21" x14ac:dyDescent="0.2">
      <c r="D342" s="15" t="s">
        <v>1725</v>
      </c>
      <c r="E342" s="15" t="s">
        <v>1724</v>
      </c>
      <c r="U342" s="18"/>
    </row>
    <row r="343" spans="4:21" x14ac:dyDescent="0.2">
      <c r="D343" s="15" t="s">
        <v>1727</v>
      </c>
      <c r="E343" s="15" t="s">
        <v>1726</v>
      </c>
      <c r="U343" s="18"/>
    </row>
    <row r="344" spans="4:21" x14ac:dyDescent="0.2">
      <c r="D344" s="15" t="s">
        <v>1729</v>
      </c>
      <c r="E344" s="15" t="s">
        <v>1728</v>
      </c>
      <c r="U344" s="18"/>
    </row>
    <row r="345" spans="4:21" x14ac:dyDescent="0.2">
      <c r="D345" s="15" t="s">
        <v>1731</v>
      </c>
      <c r="E345" s="15" t="s">
        <v>1730</v>
      </c>
      <c r="U345" s="18"/>
    </row>
    <row r="346" spans="4:21" x14ac:dyDescent="0.2">
      <c r="D346" s="15" t="s">
        <v>1733</v>
      </c>
      <c r="E346" s="15" t="s">
        <v>1732</v>
      </c>
      <c r="U346" s="18"/>
    </row>
    <row r="347" spans="4:21" x14ac:dyDescent="0.2">
      <c r="D347" s="15" t="s">
        <v>1735</v>
      </c>
      <c r="E347" s="15" t="s">
        <v>1734</v>
      </c>
      <c r="U347" s="18"/>
    </row>
    <row r="348" spans="4:21" x14ac:dyDescent="0.2">
      <c r="D348" s="15" t="s">
        <v>1737</v>
      </c>
      <c r="E348" s="15" t="s">
        <v>1736</v>
      </c>
      <c r="U348" s="18"/>
    </row>
    <row r="349" spans="4:21" x14ac:dyDescent="0.2">
      <c r="D349" s="15" t="s">
        <v>1739</v>
      </c>
      <c r="E349" s="15" t="s">
        <v>1738</v>
      </c>
      <c r="U349" s="18"/>
    </row>
    <row r="350" spans="4:21" x14ac:dyDescent="0.2">
      <c r="D350" s="15" t="s">
        <v>1741</v>
      </c>
      <c r="E350" s="15" t="s">
        <v>1740</v>
      </c>
      <c r="U350" s="18"/>
    </row>
    <row r="351" spans="4:21" x14ac:dyDescent="0.2">
      <c r="D351" s="15" t="s">
        <v>1743</v>
      </c>
      <c r="E351" s="15" t="s">
        <v>1742</v>
      </c>
      <c r="U351" s="18"/>
    </row>
    <row r="352" spans="4:21" x14ac:dyDescent="0.2">
      <c r="D352" s="15" t="s">
        <v>1745</v>
      </c>
      <c r="E352" s="15" t="s">
        <v>1744</v>
      </c>
      <c r="U352" s="18"/>
    </row>
    <row r="353" spans="4:21" x14ac:dyDescent="0.2">
      <c r="D353" s="15" t="s">
        <v>1747</v>
      </c>
      <c r="E353" s="15" t="s">
        <v>1746</v>
      </c>
      <c r="U353" s="18"/>
    </row>
    <row r="354" spans="4:21" x14ac:dyDescent="0.2">
      <c r="D354" s="15" t="s">
        <v>1749</v>
      </c>
      <c r="E354" s="15" t="s">
        <v>1748</v>
      </c>
      <c r="U354" s="18"/>
    </row>
    <row r="355" spans="4:21" x14ac:dyDescent="0.2">
      <c r="D355" s="15" t="s">
        <v>1751</v>
      </c>
      <c r="E355" s="15" t="s">
        <v>1750</v>
      </c>
      <c r="U355" s="18"/>
    </row>
    <row r="356" spans="4:21" x14ac:dyDescent="0.2">
      <c r="D356" s="15" t="s">
        <v>1753</v>
      </c>
      <c r="E356" s="15" t="s">
        <v>1752</v>
      </c>
      <c r="U356" s="18"/>
    </row>
    <row r="357" spans="4:21" x14ac:dyDescent="0.2">
      <c r="D357" s="15" t="s">
        <v>1755</v>
      </c>
      <c r="E357" s="15" t="s">
        <v>1754</v>
      </c>
      <c r="U357" s="18"/>
    </row>
    <row r="358" spans="4:21" x14ac:dyDescent="0.2">
      <c r="D358" s="15" t="s">
        <v>1757</v>
      </c>
      <c r="E358" s="15" t="s">
        <v>1756</v>
      </c>
      <c r="U358" s="18"/>
    </row>
    <row r="359" spans="4:21" x14ac:dyDescent="0.2">
      <c r="D359" s="15" t="s">
        <v>1759</v>
      </c>
      <c r="E359" s="15" t="s">
        <v>1758</v>
      </c>
      <c r="U359" s="18"/>
    </row>
    <row r="360" spans="4:21" x14ac:dyDescent="0.2">
      <c r="D360" s="15" t="s">
        <v>1761</v>
      </c>
      <c r="E360" s="15" t="s">
        <v>1760</v>
      </c>
      <c r="U360" s="18"/>
    </row>
    <row r="361" spans="4:21" x14ac:dyDescent="0.2">
      <c r="D361" s="15" t="s">
        <v>1763</v>
      </c>
      <c r="E361" s="15" t="s">
        <v>1762</v>
      </c>
      <c r="U361" s="18"/>
    </row>
    <row r="362" spans="4:21" x14ac:dyDescent="0.2">
      <c r="D362" s="15" t="s">
        <v>1765</v>
      </c>
      <c r="E362" s="15" t="s">
        <v>1764</v>
      </c>
      <c r="U362" s="18"/>
    </row>
    <row r="363" spans="4:21" x14ac:dyDescent="0.2">
      <c r="D363" s="15" t="s">
        <v>1767</v>
      </c>
      <c r="E363" s="15" t="s">
        <v>1766</v>
      </c>
      <c r="U363" s="18"/>
    </row>
    <row r="364" spans="4:21" x14ac:dyDescent="0.2">
      <c r="D364" s="15" t="s">
        <v>1769</v>
      </c>
      <c r="E364" s="15" t="s">
        <v>1768</v>
      </c>
      <c r="U364" s="18"/>
    </row>
    <row r="365" spans="4:21" x14ac:dyDescent="0.2">
      <c r="D365" s="15" t="s">
        <v>1771</v>
      </c>
      <c r="E365" s="15" t="s">
        <v>1770</v>
      </c>
      <c r="U365" s="18"/>
    </row>
    <row r="366" spans="4:21" x14ac:dyDescent="0.2">
      <c r="D366" s="15" t="s">
        <v>1773</v>
      </c>
      <c r="E366" s="15" t="s">
        <v>1772</v>
      </c>
      <c r="U366" s="18"/>
    </row>
    <row r="367" spans="4:21" x14ac:dyDescent="0.2">
      <c r="D367" s="15" t="s">
        <v>1775</v>
      </c>
      <c r="E367" s="15" t="s">
        <v>1774</v>
      </c>
      <c r="U367" s="18"/>
    </row>
    <row r="368" spans="4:21" x14ac:dyDescent="0.2">
      <c r="D368" s="15" t="s">
        <v>1777</v>
      </c>
      <c r="E368" s="15" t="s">
        <v>1776</v>
      </c>
      <c r="U368" s="18"/>
    </row>
    <row r="369" spans="4:21" x14ac:dyDescent="0.2">
      <c r="D369" s="15" t="s">
        <v>1779</v>
      </c>
      <c r="E369" s="15" t="s">
        <v>1778</v>
      </c>
      <c r="U369" s="18"/>
    </row>
    <row r="370" spans="4:21" x14ac:dyDescent="0.2">
      <c r="D370" s="15" t="s">
        <v>1781</v>
      </c>
      <c r="E370" s="15" t="s">
        <v>1780</v>
      </c>
      <c r="U370" s="18"/>
    </row>
    <row r="371" spans="4:21" x14ac:dyDescent="0.2">
      <c r="D371" s="15" t="s">
        <v>1783</v>
      </c>
      <c r="E371" s="15" t="s">
        <v>1782</v>
      </c>
      <c r="U371" s="18"/>
    </row>
    <row r="372" spans="4:21" x14ac:dyDescent="0.2">
      <c r="D372" s="15" t="s">
        <v>1785</v>
      </c>
      <c r="E372" s="15" t="s">
        <v>1784</v>
      </c>
      <c r="U372" s="18"/>
    </row>
    <row r="373" spans="4:21" x14ac:dyDescent="0.2">
      <c r="D373" s="15" t="s">
        <v>1787</v>
      </c>
      <c r="E373" s="15" t="s">
        <v>1786</v>
      </c>
      <c r="U373" s="18"/>
    </row>
    <row r="374" spans="4:21" x14ac:dyDescent="0.2">
      <c r="D374" s="15" t="s">
        <v>1789</v>
      </c>
      <c r="E374" s="15" t="s">
        <v>1788</v>
      </c>
      <c r="U374" s="18"/>
    </row>
    <row r="375" spans="4:21" x14ac:dyDescent="0.2">
      <c r="D375" s="15" t="s">
        <v>1791</v>
      </c>
      <c r="E375" s="15" t="s">
        <v>1790</v>
      </c>
      <c r="U375" s="18"/>
    </row>
    <row r="376" spans="4:21" x14ac:dyDescent="0.2">
      <c r="D376" s="15" t="s">
        <v>1793</v>
      </c>
      <c r="E376" s="15" t="s">
        <v>1792</v>
      </c>
      <c r="U376" s="18"/>
    </row>
    <row r="377" spans="4:21" x14ac:dyDescent="0.2">
      <c r="D377" s="15" t="s">
        <v>1795</v>
      </c>
      <c r="E377" s="15" t="s">
        <v>1794</v>
      </c>
      <c r="U377" s="18"/>
    </row>
    <row r="378" spans="4:21" x14ac:dyDescent="0.2">
      <c r="D378" s="15" t="s">
        <v>1797</v>
      </c>
      <c r="E378" s="15" t="s">
        <v>1796</v>
      </c>
      <c r="U378" s="18"/>
    </row>
    <row r="379" spans="4:21" x14ac:dyDescent="0.2">
      <c r="D379" s="15" t="s">
        <v>1799</v>
      </c>
      <c r="E379" s="15" t="s">
        <v>1798</v>
      </c>
      <c r="U379" s="18"/>
    </row>
    <row r="380" spans="4:21" x14ac:dyDescent="0.2">
      <c r="D380" s="15" t="s">
        <v>1801</v>
      </c>
      <c r="E380" s="15" t="s">
        <v>1800</v>
      </c>
      <c r="U380" s="18"/>
    </row>
    <row r="381" spans="4:21" x14ac:dyDescent="0.2">
      <c r="D381" s="15" t="s">
        <v>1803</v>
      </c>
      <c r="E381" s="15" t="s">
        <v>1802</v>
      </c>
      <c r="U381" s="18"/>
    </row>
    <row r="382" spans="4:21" x14ac:dyDescent="0.2">
      <c r="D382" s="15" t="s">
        <v>1805</v>
      </c>
      <c r="E382" s="15" t="s">
        <v>1804</v>
      </c>
      <c r="U382" s="18"/>
    </row>
    <row r="383" spans="4:21" x14ac:dyDescent="0.2">
      <c r="D383" s="15" t="s">
        <v>1807</v>
      </c>
      <c r="E383" s="15" t="s">
        <v>1806</v>
      </c>
      <c r="U383" s="18"/>
    </row>
    <row r="384" spans="4:21" x14ac:dyDescent="0.2">
      <c r="D384" s="15" t="s">
        <v>1809</v>
      </c>
      <c r="E384" s="15" t="s">
        <v>1808</v>
      </c>
      <c r="U384" s="18"/>
    </row>
    <row r="385" spans="4:21" x14ac:dyDescent="0.2">
      <c r="D385" s="15" t="s">
        <v>1811</v>
      </c>
      <c r="E385" s="15" t="s">
        <v>1810</v>
      </c>
      <c r="U385" s="18"/>
    </row>
    <row r="386" spans="4:21" x14ac:dyDescent="0.2">
      <c r="D386" s="15" t="s">
        <v>1813</v>
      </c>
      <c r="E386" s="15" t="s">
        <v>1812</v>
      </c>
      <c r="U386" s="18"/>
    </row>
    <row r="387" spans="4:21" x14ac:dyDescent="0.2">
      <c r="D387" s="15" t="s">
        <v>1815</v>
      </c>
      <c r="E387" s="15" t="s">
        <v>1814</v>
      </c>
      <c r="U387" s="18"/>
    </row>
    <row r="388" spans="4:21" x14ac:dyDescent="0.2">
      <c r="D388" s="15" t="s">
        <v>1817</v>
      </c>
      <c r="E388" s="15" t="s">
        <v>1816</v>
      </c>
      <c r="U388" s="18"/>
    </row>
    <row r="389" spans="4:21" x14ac:dyDescent="0.2">
      <c r="D389" s="15" t="s">
        <v>1819</v>
      </c>
      <c r="E389" s="15" t="s">
        <v>1818</v>
      </c>
      <c r="U389" s="18"/>
    </row>
    <row r="390" spans="4:21" x14ac:dyDescent="0.2">
      <c r="D390" s="15" t="s">
        <v>1821</v>
      </c>
      <c r="E390" s="15" t="s">
        <v>1820</v>
      </c>
      <c r="U390" s="18"/>
    </row>
    <row r="391" spans="4:21" x14ac:dyDescent="0.2">
      <c r="D391" s="15" t="s">
        <v>1823</v>
      </c>
      <c r="E391" s="15" t="s">
        <v>1822</v>
      </c>
      <c r="U391" s="18"/>
    </row>
    <row r="392" spans="4:21" x14ac:dyDescent="0.2">
      <c r="D392" s="15" t="s">
        <v>1825</v>
      </c>
      <c r="E392" s="15" t="s">
        <v>1824</v>
      </c>
      <c r="U392" s="18"/>
    </row>
    <row r="393" spans="4:21" x14ac:dyDescent="0.2">
      <c r="D393" s="15" t="s">
        <v>1826</v>
      </c>
      <c r="E393" s="15" t="s">
        <v>1824</v>
      </c>
      <c r="U393" s="18"/>
    </row>
    <row r="394" spans="4:21" x14ac:dyDescent="0.2">
      <c r="D394" s="15" t="s">
        <v>1828</v>
      </c>
      <c r="E394" s="15" t="s">
        <v>1827</v>
      </c>
      <c r="U394" s="18"/>
    </row>
    <row r="395" spans="4:21" x14ac:dyDescent="0.2">
      <c r="D395" s="15" t="s">
        <v>1830</v>
      </c>
      <c r="E395" s="15" t="s">
        <v>1829</v>
      </c>
      <c r="U395" s="18"/>
    </row>
    <row r="396" spans="4:21" x14ac:dyDescent="0.2">
      <c r="D396" s="15" t="s">
        <v>1832</v>
      </c>
      <c r="E396" s="15" t="s">
        <v>1831</v>
      </c>
      <c r="U396" s="18"/>
    </row>
    <row r="397" spans="4:21" x14ac:dyDescent="0.2">
      <c r="D397" s="15" t="s">
        <v>1834</v>
      </c>
      <c r="E397" s="15" t="s">
        <v>1833</v>
      </c>
      <c r="U397" s="18"/>
    </row>
    <row r="398" spans="4:21" x14ac:dyDescent="0.2">
      <c r="D398" s="15" t="s">
        <v>1836</v>
      </c>
      <c r="E398" s="15" t="s">
        <v>1835</v>
      </c>
      <c r="U398" s="18"/>
    </row>
    <row r="399" spans="4:21" x14ac:dyDescent="0.2">
      <c r="D399" s="15" t="s">
        <v>1838</v>
      </c>
      <c r="E399" s="15" t="s">
        <v>1837</v>
      </c>
      <c r="U399" s="18"/>
    </row>
    <row r="400" spans="4:21" x14ac:dyDescent="0.2">
      <c r="D400" s="15" t="s">
        <v>1840</v>
      </c>
      <c r="E400" s="15" t="s">
        <v>1839</v>
      </c>
      <c r="U400" s="18"/>
    </row>
    <row r="401" spans="4:21" x14ac:dyDescent="0.2">
      <c r="D401" s="15" t="s">
        <v>1842</v>
      </c>
      <c r="E401" s="15" t="s">
        <v>1841</v>
      </c>
      <c r="U401" s="18"/>
    </row>
    <row r="402" spans="4:21" x14ac:dyDescent="0.2">
      <c r="D402" s="15" t="s">
        <v>1844</v>
      </c>
      <c r="E402" s="15" t="s">
        <v>1843</v>
      </c>
      <c r="U402" s="18"/>
    </row>
    <row r="403" spans="4:21" x14ac:dyDescent="0.2">
      <c r="D403" s="15" t="s">
        <v>1846</v>
      </c>
      <c r="E403" s="15" t="s">
        <v>1845</v>
      </c>
      <c r="U403" s="18"/>
    </row>
    <row r="404" spans="4:21" x14ac:dyDescent="0.2">
      <c r="D404" s="15" t="s">
        <v>1848</v>
      </c>
      <c r="E404" s="15" t="s">
        <v>1847</v>
      </c>
      <c r="U404" s="18"/>
    </row>
    <row r="405" spans="4:21" x14ac:dyDescent="0.2">
      <c r="D405" s="15" t="s">
        <v>1850</v>
      </c>
      <c r="E405" s="15" t="s">
        <v>1849</v>
      </c>
      <c r="U405" s="18"/>
    </row>
    <row r="406" spans="4:21" x14ac:dyDescent="0.2">
      <c r="D406" s="15" t="s">
        <v>1852</v>
      </c>
      <c r="E406" s="15" t="s">
        <v>1851</v>
      </c>
      <c r="U406" s="18"/>
    </row>
    <row r="407" spans="4:21" x14ac:dyDescent="0.2">
      <c r="D407" s="15" t="s">
        <v>1854</v>
      </c>
      <c r="E407" s="15" t="s">
        <v>1853</v>
      </c>
      <c r="U407" s="18"/>
    </row>
    <row r="408" spans="4:21" x14ac:dyDescent="0.2">
      <c r="D408" s="15" t="s">
        <v>1856</v>
      </c>
      <c r="E408" s="15" t="s">
        <v>1855</v>
      </c>
      <c r="U408" s="18"/>
    </row>
    <row r="409" spans="4:21" x14ac:dyDescent="0.2">
      <c r="D409" s="15" t="s">
        <v>1858</v>
      </c>
      <c r="E409" s="15" t="s">
        <v>1857</v>
      </c>
      <c r="U409" s="18"/>
    </row>
    <row r="410" spans="4:21" x14ac:dyDescent="0.2">
      <c r="D410" s="15" t="s">
        <v>1860</v>
      </c>
      <c r="E410" s="15" t="s">
        <v>1859</v>
      </c>
      <c r="U410" s="18"/>
    </row>
    <row r="411" spans="4:21" x14ac:dyDescent="0.2">
      <c r="D411" s="15" t="s">
        <v>1862</v>
      </c>
      <c r="E411" s="15" t="s">
        <v>1861</v>
      </c>
      <c r="U411" s="18"/>
    </row>
    <row r="412" spans="4:21" x14ac:dyDescent="0.2">
      <c r="D412" s="15" t="s">
        <v>1864</v>
      </c>
      <c r="E412" s="15" t="s">
        <v>1863</v>
      </c>
      <c r="U412" s="18"/>
    </row>
    <row r="413" spans="4:21" x14ac:dyDescent="0.2">
      <c r="D413" s="15" t="s">
        <v>1866</v>
      </c>
      <c r="E413" s="15" t="s">
        <v>1865</v>
      </c>
      <c r="U413" s="18"/>
    </row>
    <row r="414" spans="4:21" x14ac:dyDescent="0.2">
      <c r="D414" s="15" t="s">
        <v>1868</v>
      </c>
      <c r="E414" s="15" t="s">
        <v>1867</v>
      </c>
      <c r="U414" s="18"/>
    </row>
    <row r="415" spans="4:21" x14ac:dyDescent="0.2">
      <c r="D415" s="15" t="s">
        <v>1870</v>
      </c>
      <c r="E415" s="15" t="s">
        <v>1869</v>
      </c>
      <c r="U415" s="18"/>
    </row>
    <row r="416" spans="4:21" x14ac:dyDescent="0.2">
      <c r="D416" s="15" t="s">
        <v>1872</v>
      </c>
      <c r="E416" s="15" t="s">
        <v>1871</v>
      </c>
      <c r="U416" s="18"/>
    </row>
    <row r="417" spans="4:21" x14ac:dyDescent="0.2">
      <c r="D417" s="15" t="s">
        <v>1874</v>
      </c>
      <c r="E417" s="15" t="s">
        <v>1873</v>
      </c>
      <c r="U417" s="18"/>
    </row>
    <row r="418" spans="4:21" x14ac:dyDescent="0.2">
      <c r="D418" s="15" t="s">
        <v>1876</v>
      </c>
      <c r="E418" s="15" t="s">
        <v>1875</v>
      </c>
      <c r="U418" s="18"/>
    </row>
    <row r="419" spans="4:21" x14ac:dyDescent="0.2">
      <c r="D419" s="15" t="s">
        <v>1878</v>
      </c>
      <c r="E419" s="15" t="s">
        <v>1877</v>
      </c>
      <c r="U419" s="18"/>
    </row>
    <row r="420" spans="4:21" x14ac:dyDescent="0.2">
      <c r="D420" s="15" t="s">
        <v>1880</v>
      </c>
      <c r="E420" s="15" t="s">
        <v>1879</v>
      </c>
      <c r="U420" s="18"/>
    </row>
    <row r="421" spans="4:21" x14ac:dyDescent="0.2">
      <c r="D421" s="15" t="s">
        <v>1882</v>
      </c>
      <c r="E421" s="15" t="s">
        <v>1881</v>
      </c>
      <c r="U421" s="18"/>
    </row>
    <row r="422" spans="4:21" x14ac:dyDescent="0.2">
      <c r="D422" s="15" t="s">
        <v>1884</v>
      </c>
      <c r="E422" s="15" t="s">
        <v>1883</v>
      </c>
      <c r="U422" s="18"/>
    </row>
    <row r="423" spans="4:21" x14ac:dyDescent="0.2">
      <c r="D423" s="15" t="s">
        <v>1886</v>
      </c>
      <c r="E423" s="15" t="s">
        <v>1885</v>
      </c>
      <c r="U423" s="18"/>
    </row>
    <row r="424" spans="4:21" x14ac:dyDescent="0.2">
      <c r="D424" s="15" t="s">
        <v>1888</v>
      </c>
      <c r="E424" s="15" t="s">
        <v>1887</v>
      </c>
      <c r="U424" s="18"/>
    </row>
    <row r="425" spans="4:21" x14ac:dyDescent="0.2">
      <c r="D425" s="15" t="s">
        <v>1890</v>
      </c>
      <c r="E425" s="15" t="s">
        <v>1889</v>
      </c>
      <c r="U425" s="18"/>
    </row>
    <row r="426" spans="4:21" x14ac:dyDescent="0.2">
      <c r="D426" s="15" t="s">
        <v>1892</v>
      </c>
      <c r="E426" s="15" t="s">
        <v>1891</v>
      </c>
      <c r="U426" s="18"/>
    </row>
    <row r="427" spans="4:21" x14ac:dyDescent="0.2">
      <c r="D427" s="15" t="s">
        <v>1894</v>
      </c>
      <c r="E427" s="15" t="s">
        <v>1893</v>
      </c>
      <c r="U427" s="18"/>
    </row>
    <row r="428" spans="4:21" x14ac:dyDescent="0.2">
      <c r="D428" s="15" t="s">
        <v>1896</v>
      </c>
      <c r="E428" s="15" t="s">
        <v>1895</v>
      </c>
      <c r="U428" s="18"/>
    </row>
    <row r="429" spans="4:21" x14ac:dyDescent="0.2">
      <c r="D429" s="15" t="s">
        <v>1898</v>
      </c>
      <c r="E429" s="15" t="s">
        <v>1897</v>
      </c>
      <c r="U429" s="18"/>
    </row>
    <row r="430" spans="4:21" x14ac:dyDescent="0.2">
      <c r="D430" s="15" t="s">
        <v>1900</v>
      </c>
      <c r="E430" s="15" t="s">
        <v>1899</v>
      </c>
      <c r="U430" s="18"/>
    </row>
    <row r="431" spans="4:21" x14ac:dyDescent="0.2">
      <c r="D431" s="15" t="s">
        <v>1902</v>
      </c>
      <c r="E431" s="15" t="s">
        <v>1901</v>
      </c>
      <c r="U431" s="18"/>
    </row>
    <row r="432" spans="4:21" x14ac:dyDescent="0.2">
      <c r="D432" s="15" t="s">
        <v>1904</v>
      </c>
      <c r="E432" s="15" t="s">
        <v>1903</v>
      </c>
      <c r="U432" s="18"/>
    </row>
    <row r="433" spans="4:21" x14ac:dyDescent="0.2">
      <c r="D433" s="15" t="s">
        <v>1906</v>
      </c>
      <c r="E433" s="15" t="s">
        <v>1905</v>
      </c>
      <c r="U433" s="18"/>
    </row>
    <row r="434" spans="4:21" x14ac:dyDescent="0.2">
      <c r="D434" s="15" t="s">
        <v>1908</v>
      </c>
      <c r="E434" s="15" t="s">
        <v>1907</v>
      </c>
      <c r="U434" s="18"/>
    </row>
    <row r="435" spans="4:21" x14ac:dyDescent="0.2">
      <c r="D435" s="15" t="s">
        <v>1910</v>
      </c>
      <c r="E435" s="15" t="s">
        <v>1909</v>
      </c>
      <c r="U435" s="18"/>
    </row>
    <row r="436" spans="4:21" x14ac:dyDescent="0.2">
      <c r="D436" s="15" t="s">
        <v>1912</v>
      </c>
      <c r="E436" s="15" t="s">
        <v>1911</v>
      </c>
      <c r="U436" s="18"/>
    </row>
    <row r="437" spans="4:21" x14ac:dyDescent="0.2">
      <c r="D437" s="15" t="s">
        <v>1914</v>
      </c>
      <c r="E437" s="15" t="s">
        <v>1913</v>
      </c>
      <c r="U437" s="18"/>
    </row>
    <row r="438" spans="4:21" x14ac:dyDescent="0.2">
      <c r="D438" s="15" t="s">
        <v>1916</v>
      </c>
      <c r="E438" s="15" t="s">
        <v>1915</v>
      </c>
      <c r="U438" s="18"/>
    </row>
    <row r="439" spans="4:21" x14ac:dyDescent="0.2">
      <c r="D439" s="15" t="s">
        <v>1918</v>
      </c>
      <c r="E439" s="15" t="s">
        <v>1917</v>
      </c>
      <c r="U439" s="18"/>
    </row>
    <row r="440" spans="4:21" x14ac:dyDescent="0.2">
      <c r="D440" s="15" t="s">
        <v>1920</v>
      </c>
      <c r="E440" s="15" t="s">
        <v>1919</v>
      </c>
      <c r="U440" s="18"/>
    </row>
    <row r="441" spans="4:21" x14ac:dyDescent="0.2">
      <c r="D441" s="15" t="s">
        <v>1922</v>
      </c>
      <c r="E441" s="15" t="s">
        <v>1921</v>
      </c>
      <c r="U441" s="18"/>
    </row>
    <row r="442" spans="4:21" x14ac:dyDescent="0.2">
      <c r="D442" s="15" t="s">
        <v>1924</v>
      </c>
      <c r="E442" s="15" t="s">
        <v>1923</v>
      </c>
      <c r="U442" s="18"/>
    </row>
    <row r="443" spans="4:21" x14ac:dyDescent="0.2">
      <c r="D443" s="15" t="s">
        <v>1926</v>
      </c>
      <c r="E443" s="15" t="s">
        <v>1925</v>
      </c>
      <c r="U443" s="18"/>
    </row>
    <row r="444" spans="4:21" x14ac:dyDescent="0.2">
      <c r="D444" s="15" t="s">
        <v>1928</v>
      </c>
      <c r="E444" s="15" t="s">
        <v>1927</v>
      </c>
      <c r="U444" s="18"/>
    </row>
    <row r="445" spans="4:21" x14ac:dyDescent="0.2">
      <c r="D445" s="15" t="s">
        <v>1930</v>
      </c>
      <c r="E445" s="15" t="s">
        <v>1929</v>
      </c>
      <c r="U445" s="18"/>
    </row>
    <row r="446" spans="4:21" x14ac:dyDescent="0.2">
      <c r="D446" s="15" t="s">
        <v>1932</v>
      </c>
      <c r="E446" s="15" t="s">
        <v>1931</v>
      </c>
      <c r="U446" s="18"/>
    </row>
    <row r="447" spans="4:21" x14ac:dyDescent="0.2">
      <c r="D447" s="15" t="s">
        <v>1934</v>
      </c>
      <c r="E447" s="15" t="s">
        <v>1933</v>
      </c>
      <c r="U447" s="18"/>
    </row>
    <row r="448" spans="4:21" x14ac:dyDescent="0.2">
      <c r="D448" s="15" t="s">
        <v>1936</v>
      </c>
      <c r="E448" s="15" t="s">
        <v>1935</v>
      </c>
      <c r="U448" s="18"/>
    </row>
    <row r="449" spans="4:21" x14ac:dyDescent="0.2">
      <c r="D449" s="15" t="s">
        <v>1938</v>
      </c>
      <c r="E449" s="15" t="s">
        <v>1937</v>
      </c>
      <c r="U449" s="18"/>
    </row>
    <row r="450" spans="4:21" x14ac:dyDescent="0.2">
      <c r="D450" s="15" t="s">
        <v>1940</v>
      </c>
      <c r="E450" s="15" t="s">
        <v>1939</v>
      </c>
      <c r="U450" s="18"/>
    </row>
    <row r="451" spans="4:21" x14ac:dyDescent="0.2">
      <c r="D451" s="15" t="s">
        <v>1942</v>
      </c>
      <c r="E451" s="15" t="s">
        <v>1941</v>
      </c>
      <c r="U451" s="18"/>
    </row>
    <row r="452" spans="4:21" x14ac:dyDescent="0.2">
      <c r="D452" s="15" t="s">
        <v>1944</v>
      </c>
      <c r="E452" s="15" t="s">
        <v>1943</v>
      </c>
      <c r="U452" s="18"/>
    </row>
    <row r="453" spans="4:21" x14ac:dyDescent="0.2">
      <c r="D453" s="15" t="s">
        <v>1946</v>
      </c>
      <c r="E453" s="15" t="s">
        <v>1945</v>
      </c>
      <c r="U453" s="18"/>
    </row>
    <row r="454" spans="4:21" x14ac:dyDescent="0.2">
      <c r="D454" s="15" t="s">
        <v>1948</v>
      </c>
      <c r="E454" s="15" t="s">
        <v>1947</v>
      </c>
      <c r="U454" s="18"/>
    </row>
    <row r="455" spans="4:21" x14ac:dyDescent="0.2">
      <c r="D455" s="15" t="s">
        <v>484</v>
      </c>
      <c r="E455" s="15" t="s">
        <v>485</v>
      </c>
      <c r="U455" s="18"/>
    </row>
    <row r="456" spans="4:21" x14ac:dyDescent="0.2">
      <c r="D456" s="15" t="s">
        <v>1950</v>
      </c>
      <c r="E456" s="15" t="s">
        <v>1949</v>
      </c>
      <c r="U456" s="18"/>
    </row>
    <row r="457" spans="4:21" x14ac:dyDescent="0.2">
      <c r="D457" s="15" t="s">
        <v>1952</v>
      </c>
      <c r="E457" s="15" t="s">
        <v>1951</v>
      </c>
      <c r="U457" s="18"/>
    </row>
    <row r="458" spans="4:21" x14ac:dyDescent="0.2">
      <c r="D458" s="15" t="s">
        <v>1954</v>
      </c>
      <c r="E458" s="15" t="s">
        <v>1953</v>
      </c>
      <c r="U458" s="18"/>
    </row>
    <row r="459" spans="4:21" x14ac:dyDescent="0.2">
      <c r="D459" s="15" t="s">
        <v>1956</v>
      </c>
      <c r="E459" s="15" t="s">
        <v>1955</v>
      </c>
      <c r="U459" s="18"/>
    </row>
    <row r="460" spans="4:21" x14ac:dyDescent="0.2">
      <c r="D460" s="15" t="s">
        <v>1958</v>
      </c>
      <c r="E460" s="15" t="s">
        <v>1957</v>
      </c>
      <c r="U460" s="18"/>
    </row>
    <row r="461" spans="4:21" x14ac:dyDescent="0.2">
      <c r="D461" s="15" t="s">
        <v>1960</v>
      </c>
      <c r="E461" s="15" t="s">
        <v>1959</v>
      </c>
      <c r="U461" s="18"/>
    </row>
    <row r="462" spans="4:21" x14ac:dyDescent="0.2">
      <c r="D462" s="15" t="s">
        <v>1962</v>
      </c>
      <c r="E462" s="15" t="s">
        <v>1961</v>
      </c>
      <c r="U462" s="18"/>
    </row>
    <row r="463" spans="4:21" x14ac:dyDescent="0.2">
      <c r="D463" s="15" t="s">
        <v>1964</v>
      </c>
      <c r="E463" s="15" t="s">
        <v>1963</v>
      </c>
      <c r="U463" s="18"/>
    </row>
    <row r="464" spans="4:21" x14ac:dyDescent="0.2">
      <c r="D464" s="15" t="s">
        <v>1966</v>
      </c>
      <c r="E464" s="15" t="s">
        <v>1965</v>
      </c>
      <c r="U464" s="18"/>
    </row>
    <row r="465" spans="4:21" x14ac:dyDescent="0.2">
      <c r="D465" s="15" t="s">
        <v>1968</v>
      </c>
      <c r="E465" s="15" t="s">
        <v>1967</v>
      </c>
      <c r="U465" s="18"/>
    </row>
    <row r="466" spans="4:21" x14ac:dyDescent="0.2">
      <c r="D466" s="15" t="s">
        <v>1970</v>
      </c>
      <c r="E466" s="15" t="s">
        <v>1969</v>
      </c>
      <c r="U466" s="18"/>
    </row>
    <row r="467" spans="4:21" x14ac:dyDescent="0.2">
      <c r="D467" s="15" t="s">
        <v>1972</v>
      </c>
      <c r="E467" s="15" t="s">
        <v>1971</v>
      </c>
      <c r="U467" s="18"/>
    </row>
    <row r="468" spans="4:21" x14ac:dyDescent="0.2">
      <c r="D468" s="15" t="s">
        <v>1974</v>
      </c>
      <c r="E468" s="15" t="s">
        <v>1973</v>
      </c>
      <c r="U468" s="18"/>
    </row>
    <row r="469" spans="4:21" x14ac:dyDescent="0.2">
      <c r="D469" s="15" t="s">
        <v>1976</v>
      </c>
      <c r="E469" s="15" t="s">
        <v>1975</v>
      </c>
      <c r="U469" s="18"/>
    </row>
    <row r="470" spans="4:21" x14ac:dyDescent="0.2">
      <c r="D470" s="15" t="s">
        <v>1978</v>
      </c>
      <c r="E470" s="15" t="s">
        <v>1977</v>
      </c>
      <c r="U470" s="18"/>
    </row>
    <row r="471" spans="4:21" x14ac:dyDescent="0.2">
      <c r="D471" s="15" t="s">
        <v>1980</v>
      </c>
      <c r="E471" s="15" t="s">
        <v>1979</v>
      </c>
      <c r="U471" s="18"/>
    </row>
    <row r="472" spans="4:21" x14ac:dyDescent="0.2">
      <c r="D472" s="15" t="s">
        <v>1982</v>
      </c>
      <c r="E472" s="15" t="s">
        <v>1981</v>
      </c>
      <c r="U472" s="18"/>
    </row>
    <row r="473" spans="4:21" x14ac:dyDescent="0.2">
      <c r="D473" s="15" t="s">
        <v>1984</v>
      </c>
      <c r="E473" s="15" t="s">
        <v>1983</v>
      </c>
      <c r="U473" s="18"/>
    </row>
    <row r="474" spans="4:21" x14ac:dyDescent="0.2">
      <c r="D474" s="15" t="s">
        <v>1986</v>
      </c>
      <c r="E474" s="15" t="s">
        <v>1985</v>
      </c>
      <c r="U474" s="18"/>
    </row>
    <row r="475" spans="4:21" x14ac:dyDescent="0.2">
      <c r="D475" s="15" t="s">
        <v>1988</v>
      </c>
      <c r="E475" s="15" t="s">
        <v>1987</v>
      </c>
      <c r="U475" s="18"/>
    </row>
    <row r="476" spans="4:21" x14ac:dyDescent="0.2">
      <c r="D476" s="15" t="s">
        <v>1990</v>
      </c>
      <c r="E476" s="15" t="s">
        <v>1989</v>
      </c>
      <c r="U476" s="18"/>
    </row>
    <row r="477" spans="4:21" x14ac:dyDescent="0.2">
      <c r="D477" s="15" t="s">
        <v>1992</v>
      </c>
      <c r="E477" s="15" t="s">
        <v>1991</v>
      </c>
      <c r="U477" s="18"/>
    </row>
    <row r="478" spans="4:21" x14ac:dyDescent="0.2">
      <c r="D478" s="15" t="s">
        <v>1994</v>
      </c>
      <c r="E478" s="15" t="s">
        <v>1993</v>
      </c>
      <c r="U478" s="18"/>
    </row>
    <row r="479" spans="4:21" x14ac:dyDescent="0.2">
      <c r="D479" s="15" t="s">
        <v>1996</v>
      </c>
      <c r="E479" s="15" t="s">
        <v>1995</v>
      </c>
      <c r="U479" s="18"/>
    </row>
    <row r="480" spans="4:21" x14ac:dyDescent="0.2">
      <c r="D480" s="15" t="s">
        <v>1998</v>
      </c>
      <c r="E480" s="15" t="s">
        <v>1997</v>
      </c>
      <c r="U480" s="18"/>
    </row>
    <row r="481" spans="4:21" x14ac:dyDescent="0.2">
      <c r="D481" s="15" t="s">
        <v>2000</v>
      </c>
      <c r="E481" s="15" t="s">
        <v>1999</v>
      </c>
      <c r="U481" s="18"/>
    </row>
    <row r="482" spans="4:21" x14ac:dyDescent="0.2">
      <c r="D482" s="15" t="s">
        <v>2002</v>
      </c>
      <c r="E482" s="15" t="s">
        <v>2001</v>
      </c>
      <c r="U482" s="18"/>
    </row>
    <row r="483" spans="4:21" x14ac:dyDescent="0.2">
      <c r="D483" s="15" t="s">
        <v>2004</v>
      </c>
      <c r="E483" s="15" t="s">
        <v>2003</v>
      </c>
      <c r="U483" s="18"/>
    </row>
    <row r="484" spans="4:21" x14ac:dyDescent="0.2">
      <c r="D484" s="15" t="s">
        <v>2006</v>
      </c>
      <c r="E484" s="15" t="s">
        <v>2005</v>
      </c>
      <c r="U484" s="18"/>
    </row>
    <row r="485" spans="4:21" x14ac:dyDescent="0.2">
      <c r="D485" s="15" t="s">
        <v>2008</v>
      </c>
      <c r="E485" s="15" t="s">
        <v>2007</v>
      </c>
      <c r="U485" s="18"/>
    </row>
    <row r="486" spans="4:21" x14ac:dyDescent="0.2">
      <c r="D486" s="15" t="s">
        <v>2010</v>
      </c>
      <c r="E486" s="15" t="s">
        <v>2009</v>
      </c>
      <c r="U486" s="18"/>
    </row>
    <row r="487" spans="4:21" x14ac:dyDescent="0.2">
      <c r="D487" s="15" t="s">
        <v>2012</v>
      </c>
      <c r="E487" s="15" t="s">
        <v>2011</v>
      </c>
      <c r="U487" s="18"/>
    </row>
    <row r="488" spans="4:21" x14ac:dyDescent="0.2">
      <c r="D488" s="15" t="s">
        <v>2014</v>
      </c>
      <c r="E488" s="15" t="s">
        <v>2013</v>
      </c>
      <c r="U488" s="18"/>
    </row>
    <row r="489" spans="4:21" x14ac:dyDescent="0.2">
      <c r="D489" s="15" t="s">
        <v>2016</v>
      </c>
      <c r="E489" s="15" t="s">
        <v>2015</v>
      </c>
      <c r="U489" s="18"/>
    </row>
    <row r="490" spans="4:21" x14ac:dyDescent="0.2">
      <c r="D490" s="15" t="s">
        <v>2018</v>
      </c>
      <c r="E490" s="15" t="s">
        <v>2017</v>
      </c>
      <c r="U490" s="18"/>
    </row>
    <row r="491" spans="4:21" x14ac:dyDescent="0.2">
      <c r="D491" s="15" t="s">
        <v>2020</v>
      </c>
      <c r="E491" s="15" t="s">
        <v>2019</v>
      </c>
      <c r="U491" s="18"/>
    </row>
    <row r="492" spans="4:21" x14ac:dyDescent="0.2">
      <c r="D492" s="15" t="s">
        <v>2022</v>
      </c>
      <c r="E492" s="15" t="s">
        <v>2021</v>
      </c>
      <c r="U492" s="18"/>
    </row>
    <row r="493" spans="4:21" x14ac:dyDescent="0.2">
      <c r="D493" s="15" t="s">
        <v>2024</v>
      </c>
      <c r="E493" s="15" t="s">
        <v>2023</v>
      </c>
      <c r="U493" s="18"/>
    </row>
    <row r="494" spans="4:21" x14ac:dyDescent="0.2">
      <c r="D494" s="15" t="s">
        <v>2026</v>
      </c>
      <c r="E494" s="15" t="s">
        <v>2025</v>
      </c>
      <c r="U494" s="18"/>
    </row>
    <row r="495" spans="4:21" x14ac:dyDescent="0.2">
      <c r="D495" s="15" t="s">
        <v>2028</v>
      </c>
      <c r="E495" s="15" t="s">
        <v>2027</v>
      </c>
      <c r="U495" s="18"/>
    </row>
    <row r="496" spans="4:21" x14ac:dyDescent="0.2">
      <c r="D496" s="15" t="s">
        <v>2030</v>
      </c>
      <c r="E496" s="15" t="s">
        <v>2029</v>
      </c>
      <c r="U496" s="18"/>
    </row>
    <row r="497" spans="4:21" x14ac:dyDescent="0.2">
      <c r="D497" s="15" t="s">
        <v>2033</v>
      </c>
      <c r="E497" s="15" t="s">
        <v>2031</v>
      </c>
      <c r="U497" s="18"/>
    </row>
    <row r="498" spans="4:21" x14ac:dyDescent="0.2">
      <c r="D498" s="15" t="s">
        <v>2035</v>
      </c>
      <c r="E498" s="15" t="s">
        <v>2034</v>
      </c>
      <c r="U498" s="18"/>
    </row>
    <row r="499" spans="4:21" x14ac:dyDescent="0.2">
      <c r="D499" s="15" t="s">
        <v>2037</v>
      </c>
      <c r="E499" s="15" t="s">
        <v>2036</v>
      </c>
      <c r="U499" s="18"/>
    </row>
    <row r="500" spans="4:21" x14ac:dyDescent="0.2">
      <c r="D500" s="15" t="s">
        <v>2039</v>
      </c>
      <c r="E500" s="15" t="s">
        <v>2038</v>
      </c>
      <c r="U500" s="18"/>
    </row>
    <row r="501" spans="4:21" x14ac:dyDescent="0.2">
      <c r="D501" s="15" t="s">
        <v>2041</v>
      </c>
      <c r="E501" s="15" t="s">
        <v>2040</v>
      </c>
      <c r="U501" s="18"/>
    </row>
    <row r="502" spans="4:21" x14ac:dyDescent="0.2">
      <c r="D502" s="15" t="s">
        <v>2043</v>
      </c>
      <c r="E502" s="15" t="s">
        <v>2042</v>
      </c>
      <c r="U502" s="18"/>
    </row>
    <row r="503" spans="4:21" x14ac:dyDescent="0.2">
      <c r="D503" s="15" t="s">
        <v>2045</v>
      </c>
      <c r="E503" s="15" t="s">
        <v>2044</v>
      </c>
      <c r="U503" s="18"/>
    </row>
    <row r="504" spans="4:21" x14ac:dyDescent="0.2">
      <c r="D504" s="15" t="s">
        <v>2047</v>
      </c>
      <c r="E504" s="15" t="s">
        <v>2046</v>
      </c>
      <c r="U504" s="18"/>
    </row>
    <row r="505" spans="4:21" x14ac:dyDescent="0.2">
      <c r="D505" s="15" t="s">
        <v>2049</v>
      </c>
      <c r="E505" s="15" t="s">
        <v>2048</v>
      </c>
      <c r="U505" s="18"/>
    </row>
    <row r="506" spans="4:21" x14ac:dyDescent="0.2">
      <c r="D506" s="15" t="s">
        <v>2051</v>
      </c>
      <c r="E506" s="15" t="s">
        <v>2050</v>
      </c>
      <c r="U506" s="18"/>
    </row>
    <row r="507" spans="4:21" x14ac:dyDescent="0.2">
      <c r="D507" s="15" t="s">
        <v>2053</v>
      </c>
      <c r="E507" s="15" t="s">
        <v>2052</v>
      </c>
      <c r="U507" s="18"/>
    </row>
    <row r="508" spans="4:21" x14ac:dyDescent="0.2">
      <c r="D508" s="15" t="s">
        <v>2055</v>
      </c>
      <c r="E508" s="15" t="s">
        <v>2054</v>
      </c>
      <c r="U508" s="18"/>
    </row>
    <row r="509" spans="4:21" x14ac:dyDescent="0.2">
      <c r="D509" s="15" t="s">
        <v>2057</v>
      </c>
      <c r="E509" s="15" t="s">
        <v>2056</v>
      </c>
      <c r="U509" s="18"/>
    </row>
    <row r="510" spans="4:21" x14ac:dyDescent="0.2">
      <c r="D510" s="15" t="s">
        <v>2059</v>
      </c>
      <c r="E510" s="15" t="s">
        <v>2058</v>
      </c>
      <c r="U510" s="18"/>
    </row>
    <row r="511" spans="4:21" x14ac:dyDescent="0.2">
      <c r="D511" s="15" t="s">
        <v>2061</v>
      </c>
      <c r="E511" s="15" t="s">
        <v>2060</v>
      </c>
      <c r="U511" s="18"/>
    </row>
    <row r="512" spans="4:21" x14ac:dyDescent="0.2">
      <c r="D512" s="15" t="s">
        <v>2063</v>
      </c>
      <c r="E512" s="15" t="s">
        <v>2062</v>
      </c>
      <c r="U512" s="18"/>
    </row>
    <row r="513" spans="4:21" x14ac:dyDescent="0.2">
      <c r="D513" s="15" t="s">
        <v>2065</v>
      </c>
      <c r="E513" s="15" t="s">
        <v>2064</v>
      </c>
      <c r="U513" s="18"/>
    </row>
    <row r="514" spans="4:21" x14ac:dyDescent="0.2">
      <c r="D514" s="15" t="s">
        <v>2067</v>
      </c>
      <c r="E514" s="15" t="s">
        <v>2066</v>
      </c>
      <c r="U514" s="18"/>
    </row>
    <row r="515" spans="4:21" x14ac:dyDescent="0.2">
      <c r="D515" s="15" t="s">
        <v>2069</v>
      </c>
      <c r="E515" s="15" t="s">
        <v>2068</v>
      </c>
      <c r="U515" s="18"/>
    </row>
    <row r="516" spans="4:21" x14ac:dyDescent="0.2">
      <c r="D516" s="15" t="s">
        <v>2071</v>
      </c>
      <c r="E516" s="15" t="s">
        <v>2070</v>
      </c>
      <c r="U516" s="18"/>
    </row>
    <row r="517" spans="4:21" x14ac:dyDescent="0.2">
      <c r="D517" s="15" t="s">
        <v>2073</v>
      </c>
      <c r="E517" s="15" t="s">
        <v>2072</v>
      </c>
      <c r="U517" s="18"/>
    </row>
    <row r="518" spans="4:21" x14ac:dyDescent="0.2">
      <c r="D518" s="15" t="s">
        <v>2076</v>
      </c>
      <c r="E518" s="15" t="s">
        <v>2075</v>
      </c>
      <c r="U518" s="18"/>
    </row>
    <row r="519" spans="4:21" x14ac:dyDescent="0.2">
      <c r="D519" s="15" t="s">
        <v>2078</v>
      </c>
      <c r="E519" s="15" t="s">
        <v>2077</v>
      </c>
      <c r="U519" s="18"/>
    </row>
    <row r="520" spans="4:21" x14ac:dyDescent="0.2">
      <c r="D520" s="15" t="s">
        <v>2080</v>
      </c>
      <c r="E520" s="15" t="s">
        <v>2079</v>
      </c>
      <c r="U520" s="18"/>
    </row>
    <row r="521" spans="4:21" x14ac:dyDescent="0.2">
      <c r="D521" s="15" t="s">
        <v>2082</v>
      </c>
      <c r="E521" s="15" t="s">
        <v>2081</v>
      </c>
      <c r="U521" s="18"/>
    </row>
    <row r="522" spans="4:21" x14ac:dyDescent="0.2">
      <c r="D522" s="15" t="s">
        <v>2084</v>
      </c>
      <c r="E522" s="15" t="s">
        <v>2083</v>
      </c>
      <c r="U522" s="18"/>
    </row>
    <row r="523" spans="4:21" x14ac:dyDescent="0.2">
      <c r="D523" s="15" t="s">
        <v>2086</v>
      </c>
      <c r="E523" s="15" t="s">
        <v>2085</v>
      </c>
      <c r="U523" s="18"/>
    </row>
    <row r="524" spans="4:21" x14ac:dyDescent="0.2">
      <c r="D524" s="15" t="s">
        <v>2088</v>
      </c>
      <c r="E524" s="15" t="s">
        <v>2087</v>
      </c>
      <c r="U524" s="18"/>
    </row>
    <row r="525" spans="4:21" x14ac:dyDescent="0.2">
      <c r="D525" s="15" t="s">
        <v>2090</v>
      </c>
      <c r="E525" s="15" t="s">
        <v>2089</v>
      </c>
      <c r="U525" s="18"/>
    </row>
    <row r="526" spans="4:21" x14ac:dyDescent="0.2">
      <c r="D526" s="15" t="s">
        <v>2092</v>
      </c>
      <c r="E526" s="15" t="s">
        <v>2091</v>
      </c>
      <c r="U526" s="18"/>
    </row>
    <row r="527" spans="4:21" x14ac:dyDescent="0.2">
      <c r="D527" s="15" t="s">
        <v>2094</v>
      </c>
      <c r="E527" s="15" t="s">
        <v>2093</v>
      </c>
      <c r="U527" s="18"/>
    </row>
    <row r="528" spans="4:21" x14ac:dyDescent="0.2">
      <c r="D528" s="15" t="s">
        <v>2096</v>
      </c>
      <c r="E528" s="15" t="s">
        <v>2095</v>
      </c>
      <c r="U528" s="18"/>
    </row>
    <row r="529" spans="4:21" x14ac:dyDescent="0.2">
      <c r="D529" s="15" t="s">
        <v>2098</v>
      </c>
      <c r="E529" s="15" t="s">
        <v>2097</v>
      </c>
      <c r="U529" s="18"/>
    </row>
    <row r="530" spans="4:21" x14ac:dyDescent="0.2">
      <c r="D530" s="15" t="s">
        <v>2100</v>
      </c>
      <c r="E530" s="15" t="s">
        <v>2099</v>
      </c>
      <c r="U530" s="18"/>
    </row>
    <row r="531" spans="4:21" x14ac:dyDescent="0.2">
      <c r="D531" s="15" t="s">
        <v>2102</v>
      </c>
      <c r="E531" s="15" t="s">
        <v>2101</v>
      </c>
      <c r="U531" s="18"/>
    </row>
    <row r="532" spans="4:21" x14ac:dyDescent="0.2">
      <c r="D532" s="15" t="s">
        <v>2104</v>
      </c>
      <c r="E532" s="15" t="s">
        <v>2103</v>
      </c>
      <c r="U532" s="18"/>
    </row>
    <row r="533" spans="4:21" x14ac:dyDescent="0.2">
      <c r="D533" s="15" t="s">
        <v>2106</v>
      </c>
      <c r="E533" s="15" t="s">
        <v>2105</v>
      </c>
      <c r="U533" s="18"/>
    </row>
    <row r="534" spans="4:21" x14ac:dyDescent="0.2">
      <c r="D534" s="15" t="s">
        <v>2108</v>
      </c>
      <c r="E534" s="15" t="s">
        <v>2107</v>
      </c>
      <c r="U534" s="18"/>
    </row>
    <row r="535" spans="4:21" x14ac:dyDescent="0.2">
      <c r="D535" s="15" t="s">
        <v>2110</v>
      </c>
      <c r="E535" s="15" t="s">
        <v>2109</v>
      </c>
      <c r="U535" s="18"/>
    </row>
    <row r="536" spans="4:21" x14ac:dyDescent="0.2">
      <c r="D536" s="15" t="s">
        <v>2112</v>
      </c>
      <c r="E536" s="15" t="s">
        <v>2111</v>
      </c>
      <c r="U536" s="18"/>
    </row>
    <row r="537" spans="4:21" x14ac:dyDescent="0.2">
      <c r="D537" s="15" t="s">
        <v>2114</v>
      </c>
      <c r="E537" s="15" t="s">
        <v>2113</v>
      </c>
      <c r="U537" s="18"/>
    </row>
    <row r="538" spans="4:21" x14ac:dyDescent="0.2">
      <c r="D538" s="15" t="s">
        <v>2116</v>
      </c>
      <c r="E538" s="15" t="s">
        <v>2115</v>
      </c>
      <c r="U538" s="18"/>
    </row>
    <row r="539" spans="4:21" x14ac:dyDescent="0.2">
      <c r="D539" s="15" t="s">
        <v>2118</v>
      </c>
      <c r="E539" s="15" t="s">
        <v>2117</v>
      </c>
      <c r="U539" s="18"/>
    </row>
    <row r="540" spans="4:21" x14ac:dyDescent="0.2">
      <c r="D540" s="15" t="s">
        <v>2120</v>
      </c>
      <c r="E540" s="15" t="s">
        <v>2119</v>
      </c>
      <c r="U540" s="18"/>
    </row>
    <row r="541" spans="4:21" x14ac:dyDescent="0.2">
      <c r="D541" s="15" t="s">
        <v>2122</v>
      </c>
      <c r="E541" s="15" t="s">
        <v>2121</v>
      </c>
      <c r="U541" s="18"/>
    </row>
    <row r="542" spans="4:21" x14ac:dyDescent="0.2">
      <c r="D542" s="15" t="s">
        <v>2124</v>
      </c>
      <c r="E542" s="15" t="s">
        <v>2123</v>
      </c>
      <c r="U542" s="18"/>
    </row>
    <row r="543" spans="4:21" x14ac:dyDescent="0.2">
      <c r="D543" s="15" t="s">
        <v>2126</v>
      </c>
      <c r="E543" s="15" t="s">
        <v>2125</v>
      </c>
      <c r="U543" s="18"/>
    </row>
    <row r="544" spans="4:21" x14ac:dyDescent="0.2">
      <c r="D544" s="15" t="s">
        <v>2128</v>
      </c>
      <c r="E544" s="15" t="s">
        <v>2127</v>
      </c>
      <c r="U544" s="18"/>
    </row>
    <row r="545" spans="4:21" x14ac:dyDescent="0.2">
      <c r="D545" s="15" t="s">
        <v>2130</v>
      </c>
      <c r="E545" s="15" t="s">
        <v>2129</v>
      </c>
      <c r="U545" s="18"/>
    </row>
    <row r="546" spans="4:21" x14ac:dyDescent="0.2">
      <c r="D546" s="15" t="s">
        <v>2132</v>
      </c>
      <c r="E546" s="15" t="s">
        <v>2131</v>
      </c>
      <c r="U546" s="18"/>
    </row>
    <row r="547" spans="4:21" x14ac:dyDescent="0.2">
      <c r="D547" s="15" t="s">
        <v>2134</v>
      </c>
      <c r="E547" s="15" t="s">
        <v>2133</v>
      </c>
      <c r="U547" s="18"/>
    </row>
    <row r="548" spans="4:21" x14ac:dyDescent="0.2">
      <c r="D548" s="15" t="s">
        <v>2136</v>
      </c>
      <c r="E548" s="15" t="s">
        <v>2135</v>
      </c>
      <c r="U548" s="18"/>
    </row>
    <row r="549" spans="4:21" x14ac:dyDescent="0.2">
      <c r="D549" s="15" t="s">
        <v>2138</v>
      </c>
      <c r="E549" s="15" t="s">
        <v>2137</v>
      </c>
      <c r="U549" s="18"/>
    </row>
    <row r="550" spans="4:21" x14ac:dyDescent="0.2">
      <c r="D550" s="15" t="s">
        <v>2140</v>
      </c>
      <c r="E550" s="15" t="s">
        <v>2139</v>
      </c>
      <c r="U550" s="18"/>
    </row>
    <row r="551" spans="4:21" x14ac:dyDescent="0.2">
      <c r="D551" s="15" t="s">
        <v>2142</v>
      </c>
      <c r="E551" s="15" t="s">
        <v>2141</v>
      </c>
      <c r="U551" s="18"/>
    </row>
    <row r="552" spans="4:21" x14ac:dyDescent="0.2">
      <c r="D552" s="15" t="s">
        <v>2144</v>
      </c>
      <c r="E552" s="15" t="s">
        <v>2143</v>
      </c>
      <c r="U552" s="18"/>
    </row>
    <row r="553" spans="4:21" x14ac:dyDescent="0.2">
      <c r="D553" s="15" t="s">
        <v>2146</v>
      </c>
      <c r="E553" s="15" t="s">
        <v>2145</v>
      </c>
      <c r="U553" s="18"/>
    </row>
    <row r="554" spans="4:21" x14ac:dyDescent="0.2">
      <c r="D554" s="15" t="s">
        <v>2148</v>
      </c>
      <c r="E554" s="15" t="s">
        <v>2147</v>
      </c>
      <c r="U554" s="18"/>
    </row>
    <row r="555" spans="4:21" x14ac:dyDescent="0.2">
      <c r="D555" s="15" t="s">
        <v>2151</v>
      </c>
      <c r="E555" s="15" t="s">
        <v>2149</v>
      </c>
      <c r="U555" s="18"/>
    </row>
    <row r="556" spans="4:21" x14ac:dyDescent="0.2">
      <c r="D556" s="15" t="s">
        <v>2153</v>
      </c>
      <c r="E556" s="15" t="s">
        <v>2152</v>
      </c>
      <c r="U556" s="18"/>
    </row>
    <row r="557" spans="4:21" x14ac:dyDescent="0.2">
      <c r="D557" s="15" t="s">
        <v>2155</v>
      </c>
      <c r="E557" s="15" t="s">
        <v>2154</v>
      </c>
      <c r="U557" s="18"/>
    </row>
    <row r="558" spans="4:21" x14ac:dyDescent="0.2">
      <c r="D558" s="15" t="s">
        <v>2157</v>
      </c>
      <c r="E558" s="15" t="s">
        <v>2156</v>
      </c>
      <c r="U558" s="18"/>
    </row>
    <row r="559" spans="4:21" x14ac:dyDescent="0.2">
      <c r="D559" s="15" t="s">
        <v>2160</v>
      </c>
      <c r="E559" s="15" t="s">
        <v>2159</v>
      </c>
      <c r="U559" s="18"/>
    </row>
    <row r="560" spans="4:21" x14ac:dyDescent="0.2">
      <c r="D560" s="15" t="s">
        <v>2162</v>
      </c>
      <c r="E560" s="15" t="s">
        <v>2161</v>
      </c>
      <c r="U560" s="18"/>
    </row>
    <row r="561" spans="4:21" x14ac:dyDescent="0.2">
      <c r="D561" s="15" t="s">
        <v>2164</v>
      </c>
      <c r="E561" s="15" t="s">
        <v>2163</v>
      </c>
      <c r="U561" s="18"/>
    </row>
    <row r="562" spans="4:21" x14ac:dyDescent="0.2">
      <c r="D562" s="15" t="s">
        <v>2166</v>
      </c>
      <c r="E562" s="15" t="s">
        <v>2165</v>
      </c>
      <c r="U562" s="18"/>
    </row>
    <row r="563" spans="4:21" x14ac:dyDescent="0.2">
      <c r="D563" s="15" t="s">
        <v>2168</v>
      </c>
      <c r="E563" s="15" t="s">
        <v>2167</v>
      </c>
      <c r="U563" s="18"/>
    </row>
    <row r="564" spans="4:21" x14ac:dyDescent="0.2">
      <c r="D564" s="15" t="s">
        <v>2170</v>
      </c>
      <c r="E564" s="15" t="s">
        <v>2169</v>
      </c>
      <c r="U564" s="18"/>
    </row>
    <row r="565" spans="4:21" x14ac:dyDescent="0.2">
      <c r="D565" s="15" t="s">
        <v>2172</v>
      </c>
      <c r="E565" s="15" t="s">
        <v>2171</v>
      </c>
      <c r="U565" s="18"/>
    </row>
    <row r="566" spans="4:21" x14ac:dyDescent="0.2">
      <c r="D566" s="15" t="s">
        <v>2174</v>
      </c>
      <c r="E566" s="15" t="s">
        <v>2173</v>
      </c>
      <c r="U566" s="18"/>
    </row>
    <row r="567" spans="4:21" x14ac:dyDescent="0.2">
      <c r="D567" s="15" t="s">
        <v>2176</v>
      </c>
      <c r="E567" s="15" t="s">
        <v>2175</v>
      </c>
      <c r="U567" s="18"/>
    </row>
    <row r="568" spans="4:21" x14ac:dyDescent="0.2">
      <c r="D568" s="15" t="s">
        <v>0</v>
      </c>
      <c r="E568" s="15" t="s">
        <v>2177</v>
      </c>
      <c r="U568" s="18"/>
    </row>
    <row r="569" spans="4:21" x14ac:dyDescent="0.2">
      <c r="D569" s="15" t="s">
        <v>2</v>
      </c>
      <c r="E569" s="15" t="s">
        <v>1</v>
      </c>
      <c r="U569" s="18"/>
    </row>
    <row r="570" spans="4:21" x14ac:dyDescent="0.2">
      <c r="D570" s="15" t="s">
        <v>4</v>
      </c>
      <c r="E570" s="15" t="s">
        <v>3</v>
      </c>
      <c r="U570" s="18"/>
    </row>
    <row r="571" spans="4:21" x14ac:dyDescent="0.2">
      <c r="D571" s="15" t="s">
        <v>6</v>
      </c>
      <c r="E571" s="15" t="s">
        <v>5</v>
      </c>
      <c r="U571" s="18"/>
    </row>
    <row r="572" spans="4:21" x14ac:dyDescent="0.2">
      <c r="D572" s="15" t="s">
        <v>8</v>
      </c>
      <c r="E572" s="15" t="s">
        <v>7</v>
      </c>
      <c r="U572" s="18"/>
    </row>
    <row r="573" spans="4:21" x14ac:dyDescent="0.2">
      <c r="D573" s="15" t="s">
        <v>10</v>
      </c>
      <c r="E573" s="15" t="s">
        <v>9</v>
      </c>
      <c r="U573" s="18"/>
    </row>
    <row r="574" spans="4:21" x14ac:dyDescent="0.2">
      <c r="D574" s="15" t="s">
        <v>12</v>
      </c>
      <c r="E574" s="15" t="s">
        <v>11</v>
      </c>
      <c r="U574" s="18"/>
    </row>
    <row r="575" spans="4:21" x14ac:dyDescent="0.2">
      <c r="D575" s="15" t="s">
        <v>14</v>
      </c>
      <c r="E575" s="15" t="s">
        <v>13</v>
      </c>
      <c r="U575" s="18"/>
    </row>
    <row r="576" spans="4:21" x14ac:dyDescent="0.2">
      <c r="D576" s="15" t="s">
        <v>16</v>
      </c>
      <c r="E576" s="15" t="s">
        <v>15</v>
      </c>
      <c r="U576" s="18"/>
    </row>
    <row r="577" spans="4:21" x14ac:dyDescent="0.2">
      <c r="D577" s="15" t="s">
        <v>18</v>
      </c>
      <c r="E577" s="15" t="s">
        <v>17</v>
      </c>
      <c r="U577" s="18"/>
    </row>
    <row r="578" spans="4:21" x14ac:dyDescent="0.2">
      <c r="D578" s="15" t="s">
        <v>20</v>
      </c>
      <c r="E578" s="15" t="s">
        <v>19</v>
      </c>
      <c r="U578" s="18"/>
    </row>
    <row r="579" spans="4:21" x14ac:dyDescent="0.2">
      <c r="D579" s="15" t="s">
        <v>22</v>
      </c>
      <c r="E579" s="15" t="s">
        <v>21</v>
      </c>
      <c r="U579" s="18"/>
    </row>
    <row r="580" spans="4:21" x14ac:dyDescent="0.2">
      <c r="D580" s="15" t="s">
        <v>24</v>
      </c>
      <c r="E580" s="15" t="s">
        <v>23</v>
      </c>
      <c r="U580" s="18"/>
    </row>
    <row r="581" spans="4:21" x14ac:dyDescent="0.2">
      <c r="D581" s="15" t="s">
        <v>26</v>
      </c>
      <c r="E581" s="15" t="s">
        <v>25</v>
      </c>
      <c r="U581" s="18"/>
    </row>
    <row r="582" spans="4:21" x14ac:dyDescent="0.2">
      <c r="D582" s="15" t="s">
        <v>28</v>
      </c>
      <c r="E582" s="15" t="s">
        <v>27</v>
      </c>
      <c r="U582" s="18"/>
    </row>
    <row r="583" spans="4:21" x14ac:dyDescent="0.2">
      <c r="D583" s="15" t="s">
        <v>30</v>
      </c>
      <c r="E583" s="15" t="s">
        <v>29</v>
      </c>
      <c r="U583" s="18"/>
    </row>
    <row r="584" spans="4:21" x14ac:dyDescent="0.2">
      <c r="D584" s="15" t="s">
        <v>32</v>
      </c>
      <c r="E584" s="15" t="s">
        <v>31</v>
      </c>
      <c r="U584" s="18"/>
    </row>
    <row r="585" spans="4:21" x14ac:dyDescent="0.2">
      <c r="D585" s="15" t="s">
        <v>34</v>
      </c>
      <c r="E585" s="15" t="s">
        <v>33</v>
      </c>
      <c r="U585" s="18"/>
    </row>
    <row r="586" spans="4:21" x14ac:dyDescent="0.2">
      <c r="D586" s="15" t="s">
        <v>36</v>
      </c>
      <c r="E586" s="15" t="s">
        <v>35</v>
      </c>
      <c r="U586" s="18"/>
    </row>
    <row r="587" spans="4:21" x14ac:dyDescent="0.2">
      <c r="D587" s="15" t="s">
        <v>38</v>
      </c>
      <c r="E587" s="15" t="s">
        <v>37</v>
      </c>
      <c r="U587" s="18"/>
    </row>
    <row r="588" spans="4:21" x14ac:dyDescent="0.2">
      <c r="D588" s="15" t="s">
        <v>40</v>
      </c>
      <c r="E588" s="15" t="s">
        <v>39</v>
      </c>
      <c r="U588" s="18"/>
    </row>
    <row r="589" spans="4:21" x14ac:dyDescent="0.2">
      <c r="D589" s="15" t="s">
        <v>42</v>
      </c>
      <c r="E589" s="15" t="s">
        <v>41</v>
      </c>
      <c r="U589" s="18"/>
    </row>
    <row r="590" spans="4:21" x14ac:dyDescent="0.2">
      <c r="D590" s="15" t="s">
        <v>44</v>
      </c>
      <c r="E590" s="15" t="s">
        <v>43</v>
      </c>
      <c r="U590" s="18"/>
    </row>
    <row r="591" spans="4:21" x14ac:dyDescent="0.2">
      <c r="D591" s="15" t="s">
        <v>46</v>
      </c>
      <c r="E591" s="15" t="s">
        <v>45</v>
      </c>
      <c r="U591" s="18"/>
    </row>
    <row r="592" spans="4:21" x14ac:dyDescent="0.2">
      <c r="D592" s="15" t="s">
        <v>48</v>
      </c>
      <c r="E592" s="15" t="s">
        <v>47</v>
      </c>
      <c r="U592" s="18"/>
    </row>
    <row r="593" spans="4:21" x14ac:dyDescent="0.2">
      <c r="D593" s="15" t="s">
        <v>50</v>
      </c>
      <c r="E593" s="15" t="s">
        <v>49</v>
      </c>
      <c r="U593" s="18"/>
    </row>
    <row r="594" spans="4:21" x14ac:dyDescent="0.2">
      <c r="D594" s="15" t="s">
        <v>52</v>
      </c>
      <c r="E594" s="15" t="s">
        <v>51</v>
      </c>
      <c r="U594" s="18"/>
    </row>
    <row r="595" spans="4:21" x14ac:dyDescent="0.2">
      <c r="D595" s="15" t="s">
        <v>54</v>
      </c>
      <c r="E595" s="15" t="s">
        <v>53</v>
      </c>
      <c r="U595" s="18"/>
    </row>
    <row r="596" spans="4:21" x14ac:dyDescent="0.2">
      <c r="D596" s="15" t="s">
        <v>59</v>
      </c>
      <c r="E596" s="15" t="s">
        <v>55</v>
      </c>
      <c r="U596" s="18"/>
    </row>
    <row r="597" spans="4:21" x14ac:dyDescent="0.2">
      <c r="U597" s="18"/>
    </row>
    <row r="598" spans="4:21" x14ac:dyDescent="0.2">
      <c r="U598" s="18"/>
    </row>
    <row r="599" spans="4:21" x14ac:dyDescent="0.2">
      <c r="U599" s="18"/>
    </row>
    <row r="600" spans="4:21" x14ac:dyDescent="0.2">
      <c r="U600" s="18"/>
    </row>
    <row r="601" spans="4:21" x14ac:dyDescent="0.2">
      <c r="U601" s="18"/>
    </row>
    <row r="602" spans="4:21" x14ac:dyDescent="0.2">
      <c r="U602" s="18"/>
    </row>
    <row r="603" spans="4:21" x14ac:dyDescent="0.2">
      <c r="U603" s="18"/>
    </row>
    <row r="604" spans="4:21" x14ac:dyDescent="0.2">
      <c r="U604" s="18"/>
    </row>
    <row r="605" spans="4:21" x14ac:dyDescent="0.2">
      <c r="U605" s="18"/>
    </row>
    <row r="606" spans="4:21" x14ac:dyDescent="0.2">
      <c r="U606" s="18"/>
    </row>
    <row r="607" spans="4:21" x14ac:dyDescent="0.2">
      <c r="U607" s="18"/>
    </row>
    <row r="608" spans="4:21" x14ac:dyDescent="0.2">
      <c r="U608" s="18"/>
    </row>
    <row r="609" spans="21:21" x14ac:dyDescent="0.2">
      <c r="U609" s="18"/>
    </row>
    <row r="610" spans="21:21" x14ac:dyDescent="0.2">
      <c r="U610" s="18"/>
    </row>
    <row r="611" spans="21:21" x14ac:dyDescent="0.2">
      <c r="U611" s="18"/>
    </row>
    <row r="612" spans="21:21" x14ac:dyDescent="0.2">
      <c r="U612" s="18"/>
    </row>
    <row r="613" spans="21:21" x14ac:dyDescent="0.2">
      <c r="U613" s="18"/>
    </row>
    <row r="614" spans="21:21" x14ac:dyDescent="0.2">
      <c r="U614" s="18"/>
    </row>
    <row r="615" spans="21:21" x14ac:dyDescent="0.2">
      <c r="U615" s="18"/>
    </row>
    <row r="616" spans="21:21" x14ac:dyDescent="0.2">
      <c r="U616" s="18"/>
    </row>
    <row r="617" spans="21:21" x14ac:dyDescent="0.2">
      <c r="U617" s="18"/>
    </row>
    <row r="618" spans="21:21" x14ac:dyDescent="0.2">
      <c r="U618" s="18"/>
    </row>
    <row r="619" spans="21:21" x14ac:dyDescent="0.2">
      <c r="U619" s="18"/>
    </row>
    <row r="620" spans="21:21" x14ac:dyDescent="0.2">
      <c r="U620" s="18"/>
    </row>
    <row r="621" spans="21:21" x14ac:dyDescent="0.2">
      <c r="U621" s="18"/>
    </row>
    <row r="622" spans="21:21" x14ac:dyDescent="0.2">
      <c r="U622" s="18"/>
    </row>
    <row r="623" spans="21:21" x14ac:dyDescent="0.2">
      <c r="U623" s="18"/>
    </row>
    <row r="624" spans="21:21" x14ac:dyDescent="0.2">
      <c r="U624" s="18"/>
    </row>
    <row r="625" spans="21:21" x14ac:dyDescent="0.2">
      <c r="U625" s="18"/>
    </row>
    <row r="626" spans="21:21" x14ac:dyDescent="0.2">
      <c r="U626" s="18"/>
    </row>
    <row r="627" spans="21:21" x14ac:dyDescent="0.2">
      <c r="U627" s="18"/>
    </row>
    <row r="628" spans="21:21" x14ac:dyDescent="0.2">
      <c r="U628" s="18"/>
    </row>
    <row r="629" spans="21:21" x14ac:dyDescent="0.2">
      <c r="U629" s="18"/>
    </row>
    <row r="630" spans="21:21" x14ac:dyDescent="0.2">
      <c r="U630" s="18"/>
    </row>
    <row r="631" spans="21:21" x14ac:dyDescent="0.2">
      <c r="U631" s="18"/>
    </row>
    <row r="632" spans="21:21" x14ac:dyDescent="0.2">
      <c r="U632" s="18"/>
    </row>
    <row r="633" spans="21:21" x14ac:dyDescent="0.2">
      <c r="U633" s="18"/>
    </row>
    <row r="634" spans="21:21" x14ac:dyDescent="0.2">
      <c r="U634" s="18"/>
    </row>
    <row r="635" spans="21:21" x14ac:dyDescent="0.2">
      <c r="U635" s="18"/>
    </row>
    <row r="636" spans="21:21" x14ac:dyDescent="0.2">
      <c r="U636" s="18"/>
    </row>
    <row r="637" spans="21:21" x14ac:dyDescent="0.2">
      <c r="U637" s="18"/>
    </row>
    <row r="638" spans="21:21" x14ac:dyDescent="0.2">
      <c r="U638" s="18"/>
    </row>
    <row r="639" spans="21:21" x14ac:dyDescent="0.2">
      <c r="U639" s="18"/>
    </row>
    <row r="640" spans="21:21" x14ac:dyDescent="0.2">
      <c r="U640" s="18"/>
    </row>
    <row r="641" spans="21:21" x14ac:dyDescent="0.2">
      <c r="U641" s="18"/>
    </row>
    <row r="642" spans="21:21" x14ac:dyDescent="0.2">
      <c r="U642" s="18"/>
    </row>
    <row r="643" spans="21:21" x14ac:dyDescent="0.2">
      <c r="U643" s="18"/>
    </row>
    <row r="644" spans="21:21" x14ac:dyDescent="0.2">
      <c r="U644" s="18"/>
    </row>
    <row r="645" spans="21:21" x14ac:dyDescent="0.2">
      <c r="U645" s="18"/>
    </row>
    <row r="646" spans="21:21" x14ac:dyDescent="0.2">
      <c r="U646" s="18"/>
    </row>
    <row r="647" spans="21:21" x14ac:dyDescent="0.2">
      <c r="U647" s="18"/>
    </row>
    <row r="648" spans="21:21" x14ac:dyDescent="0.2">
      <c r="U648" s="18"/>
    </row>
    <row r="649" spans="21:21" x14ac:dyDescent="0.2">
      <c r="U649" s="18"/>
    </row>
    <row r="650" spans="21:21" x14ac:dyDescent="0.2">
      <c r="U650" s="18"/>
    </row>
    <row r="651" spans="21:21" x14ac:dyDescent="0.2">
      <c r="U651" s="18"/>
    </row>
    <row r="652" spans="21:21" x14ac:dyDescent="0.2">
      <c r="U652" s="18"/>
    </row>
    <row r="653" spans="21:21" x14ac:dyDescent="0.2">
      <c r="U653" s="18"/>
    </row>
    <row r="654" spans="21:21" x14ac:dyDescent="0.2">
      <c r="U654" s="18"/>
    </row>
    <row r="655" spans="21:21" x14ac:dyDescent="0.2">
      <c r="U655" s="18"/>
    </row>
    <row r="656" spans="21:21" x14ac:dyDescent="0.2">
      <c r="U656" s="18"/>
    </row>
    <row r="657" spans="21:21" x14ac:dyDescent="0.2">
      <c r="U657" s="18"/>
    </row>
    <row r="658" spans="21:21" x14ac:dyDescent="0.2">
      <c r="U658" s="18"/>
    </row>
    <row r="659" spans="21:21" x14ac:dyDescent="0.2">
      <c r="U659" s="18"/>
    </row>
    <row r="660" spans="21:21" x14ac:dyDescent="0.2">
      <c r="U660" s="18"/>
    </row>
    <row r="661" spans="21:21" x14ac:dyDescent="0.2">
      <c r="U661" s="18"/>
    </row>
    <row r="662" spans="21:21" x14ac:dyDescent="0.2">
      <c r="U662" s="18"/>
    </row>
    <row r="663" spans="21:21" x14ac:dyDescent="0.2">
      <c r="U663" s="18"/>
    </row>
    <row r="664" spans="21:21" x14ac:dyDescent="0.2">
      <c r="U664" s="18"/>
    </row>
    <row r="665" spans="21:21" x14ac:dyDescent="0.2">
      <c r="U665" s="18"/>
    </row>
    <row r="666" spans="21:21" x14ac:dyDescent="0.2">
      <c r="U666" s="18"/>
    </row>
    <row r="667" spans="21:21" x14ac:dyDescent="0.2">
      <c r="U667" s="18"/>
    </row>
    <row r="668" spans="21:21" x14ac:dyDescent="0.2">
      <c r="U668" s="18"/>
    </row>
    <row r="669" spans="21:21" x14ac:dyDescent="0.2">
      <c r="U669" s="18"/>
    </row>
    <row r="670" spans="21:21" x14ac:dyDescent="0.2">
      <c r="U670" s="18"/>
    </row>
    <row r="671" spans="21:21" x14ac:dyDescent="0.2">
      <c r="U671" s="18"/>
    </row>
    <row r="672" spans="21:21" x14ac:dyDescent="0.2">
      <c r="U672" s="18"/>
    </row>
    <row r="673" spans="21:21" x14ac:dyDescent="0.2">
      <c r="U673" s="18"/>
    </row>
    <row r="674" spans="21:21" x14ac:dyDescent="0.2">
      <c r="U674" s="18"/>
    </row>
    <row r="675" spans="21:21" x14ac:dyDescent="0.2">
      <c r="U675" s="18"/>
    </row>
    <row r="676" spans="21:21" x14ac:dyDescent="0.2">
      <c r="U676" s="18"/>
    </row>
    <row r="677" spans="21:21" x14ac:dyDescent="0.2">
      <c r="U677" s="18"/>
    </row>
    <row r="678" spans="21:21" x14ac:dyDescent="0.2">
      <c r="U678" s="18"/>
    </row>
    <row r="679" spans="21:21" x14ac:dyDescent="0.2">
      <c r="U679" s="18"/>
    </row>
    <row r="680" spans="21:21" x14ac:dyDescent="0.2">
      <c r="U680" s="18"/>
    </row>
    <row r="681" spans="21:21" x14ac:dyDescent="0.2">
      <c r="U681" s="18"/>
    </row>
    <row r="682" spans="21:21" x14ac:dyDescent="0.2">
      <c r="U682" s="18"/>
    </row>
    <row r="683" spans="21:21" x14ac:dyDescent="0.2">
      <c r="U683" s="18"/>
    </row>
    <row r="684" spans="21:21" x14ac:dyDescent="0.2">
      <c r="U684" s="18"/>
    </row>
    <row r="685" spans="21:21" x14ac:dyDescent="0.2">
      <c r="U685" s="18"/>
    </row>
    <row r="686" spans="21:21" x14ac:dyDescent="0.2">
      <c r="U686" s="18"/>
    </row>
    <row r="687" spans="21:21" x14ac:dyDescent="0.2">
      <c r="U687" s="18"/>
    </row>
    <row r="688" spans="21:21" x14ac:dyDescent="0.2">
      <c r="U688" s="18"/>
    </row>
    <row r="689" spans="21:21" x14ac:dyDescent="0.2">
      <c r="U689" s="18"/>
    </row>
    <row r="690" spans="21:21" x14ac:dyDescent="0.2">
      <c r="U690" s="18"/>
    </row>
    <row r="691" spans="21:21" x14ac:dyDescent="0.2">
      <c r="U691" s="18"/>
    </row>
    <row r="692" spans="21:21" x14ac:dyDescent="0.2">
      <c r="U692" s="18"/>
    </row>
    <row r="693" spans="21:21" x14ac:dyDescent="0.2">
      <c r="U693" s="18"/>
    </row>
    <row r="694" spans="21:21" x14ac:dyDescent="0.2">
      <c r="U694" s="18"/>
    </row>
    <row r="695" spans="21:21" x14ac:dyDescent="0.2">
      <c r="U695" s="18"/>
    </row>
    <row r="696" spans="21:21" x14ac:dyDescent="0.2">
      <c r="U696" s="18"/>
    </row>
    <row r="697" spans="21:21" x14ac:dyDescent="0.2">
      <c r="U697" s="18"/>
    </row>
    <row r="698" spans="21:21" x14ac:dyDescent="0.2">
      <c r="U698" s="18"/>
    </row>
    <row r="699" spans="21:21" x14ac:dyDescent="0.2">
      <c r="U699" s="18"/>
    </row>
    <row r="700" spans="21:21" x14ac:dyDescent="0.2">
      <c r="U700" s="18"/>
    </row>
    <row r="701" spans="21:21" x14ac:dyDescent="0.2">
      <c r="U701" s="18"/>
    </row>
    <row r="702" spans="21:21" x14ac:dyDescent="0.2">
      <c r="U702" s="18"/>
    </row>
    <row r="703" spans="21:21" x14ac:dyDescent="0.2">
      <c r="U703" s="18"/>
    </row>
    <row r="704" spans="21:21" x14ac:dyDescent="0.2">
      <c r="U704" s="18"/>
    </row>
    <row r="705" spans="21:21" x14ac:dyDescent="0.2">
      <c r="U705" s="18"/>
    </row>
    <row r="706" spans="21:21" x14ac:dyDescent="0.2">
      <c r="U706" s="18"/>
    </row>
    <row r="707" spans="21:21" x14ac:dyDescent="0.2">
      <c r="U707" s="18"/>
    </row>
    <row r="708" spans="21:21" x14ac:dyDescent="0.2">
      <c r="U708" s="18"/>
    </row>
    <row r="709" spans="21:21" x14ac:dyDescent="0.2">
      <c r="U709" s="18"/>
    </row>
    <row r="710" spans="21:21" x14ac:dyDescent="0.2">
      <c r="U710" s="18"/>
    </row>
    <row r="711" spans="21:21" x14ac:dyDescent="0.2">
      <c r="U711" s="18"/>
    </row>
    <row r="712" spans="21:21" x14ac:dyDescent="0.2">
      <c r="U712" s="18"/>
    </row>
    <row r="713" spans="21:21" x14ac:dyDescent="0.2">
      <c r="U713" s="18"/>
    </row>
    <row r="714" spans="21:21" x14ac:dyDescent="0.2">
      <c r="U714" s="18"/>
    </row>
    <row r="715" spans="21:21" x14ac:dyDescent="0.2">
      <c r="U715" s="18"/>
    </row>
    <row r="716" spans="21:21" x14ac:dyDescent="0.2">
      <c r="U716" s="18"/>
    </row>
    <row r="717" spans="21:21" x14ac:dyDescent="0.2">
      <c r="U717" s="18"/>
    </row>
    <row r="718" spans="21:21" x14ac:dyDescent="0.2">
      <c r="U718" s="18"/>
    </row>
    <row r="719" spans="21:21" x14ac:dyDescent="0.2">
      <c r="U719" s="18"/>
    </row>
    <row r="720" spans="21:21" x14ac:dyDescent="0.2">
      <c r="U720" s="18"/>
    </row>
    <row r="721" spans="21:21" x14ac:dyDescent="0.2">
      <c r="U721" s="18"/>
    </row>
    <row r="722" spans="21:21" x14ac:dyDescent="0.2">
      <c r="U722" s="18"/>
    </row>
    <row r="723" spans="21:21" x14ac:dyDescent="0.2">
      <c r="U723" s="18"/>
    </row>
    <row r="724" spans="21:21" x14ac:dyDescent="0.2">
      <c r="U724" s="18"/>
    </row>
    <row r="725" spans="21:21" x14ac:dyDescent="0.2">
      <c r="U725" s="18"/>
    </row>
    <row r="726" spans="21:21" x14ac:dyDescent="0.2">
      <c r="U726" s="18"/>
    </row>
    <row r="727" spans="21:21" x14ac:dyDescent="0.2">
      <c r="U727" s="18"/>
    </row>
    <row r="728" spans="21:21" x14ac:dyDescent="0.2">
      <c r="U728" s="18"/>
    </row>
    <row r="729" spans="21:21" x14ac:dyDescent="0.2">
      <c r="U729" s="18"/>
    </row>
    <row r="730" spans="21:21" x14ac:dyDescent="0.2">
      <c r="U730" s="18"/>
    </row>
    <row r="731" spans="21:21" x14ac:dyDescent="0.2">
      <c r="U731" s="18"/>
    </row>
    <row r="732" spans="21:21" x14ac:dyDescent="0.2">
      <c r="U732" s="18"/>
    </row>
    <row r="733" spans="21:21" x14ac:dyDescent="0.2">
      <c r="U733" s="18"/>
    </row>
    <row r="734" spans="21:21" x14ac:dyDescent="0.2">
      <c r="U734" s="18"/>
    </row>
    <row r="735" spans="21:21" x14ac:dyDescent="0.2">
      <c r="U735" s="18"/>
    </row>
    <row r="736" spans="21:21" x14ac:dyDescent="0.2">
      <c r="U736" s="18"/>
    </row>
    <row r="737" spans="21:21" x14ac:dyDescent="0.2">
      <c r="U737" s="18"/>
    </row>
    <row r="738" spans="21:21" x14ac:dyDescent="0.2">
      <c r="U738" s="18"/>
    </row>
    <row r="739" spans="21:21" x14ac:dyDescent="0.2">
      <c r="U739" s="18"/>
    </row>
    <row r="740" spans="21:21" x14ac:dyDescent="0.2">
      <c r="U740" s="18"/>
    </row>
    <row r="741" spans="21:21" x14ac:dyDescent="0.2">
      <c r="U741" s="18"/>
    </row>
    <row r="742" spans="21:21" x14ac:dyDescent="0.2">
      <c r="U742" s="18"/>
    </row>
    <row r="743" spans="21:21" x14ac:dyDescent="0.2">
      <c r="U743" s="18"/>
    </row>
    <row r="744" spans="21:21" x14ac:dyDescent="0.2">
      <c r="U744" s="18"/>
    </row>
    <row r="745" spans="21:21" x14ac:dyDescent="0.2">
      <c r="U745" s="18"/>
    </row>
    <row r="746" spans="21:21" x14ac:dyDescent="0.2">
      <c r="U746" s="18"/>
    </row>
    <row r="747" spans="21:21" x14ac:dyDescent="0.2">
      <c r="U747" s="18"/>
    </row>
    <row r="748" spans="21:21" x14ac:dyDescent="0.2">
      <c r="U748" s="18"/>
    </row>
    <row r="749" spans="21:21" x14ac:dyDescent="0.2">
      <c r="U749" s="18"/>
    </row>
    <row r="750" spans="21:21" x14ac:dyDescent="0.2">
      <c r="U750" s="18"/>
    </row>
    <row r="751" spans="21:21" x14ac:dyDescent="0.2">
      <c r="U751" s="18"/>
    </row>
    <row r="752" spans="21:21" x14ac:dyDescent="0.2">
      <c r="U752" s="18"/>
    </row>
    <row r="753" spans="21:21" x14ac:dyDescent="0.2">
      <c r="U753" s="18"/>
    </row>
    <row r="754" spans="21:21" x14ac:dyDescent="0.2">
      <c r="U754" s="18"/>
    </row>
    <row r="755" spans="21:21" x14ac:dyDescent="0.2">
      <c r="U755" s="18"/>
    </row>
    <row r="756" spans="21:21" x14ac:dyDescent="0.2">
      <c r="U756" s="18"/>
    </row>
    <row r="757" spans="21:21" x14ac:dyDescent="0.2">
      <c r="U757" s="18"/>
    </row>
    <row r="758" spans="21:21" x14ac:dyDescent="0.2">
      <c r="U758" s="18"/>
    </row>
    <row r="759" spans="21:21" x14ac:dyDescent="0.2">
      <c r="U759" s="18"/>
    </row>
    <row r="760" spans="21:21" x14ac:dyDescent="0.2">
      <c r="U760" s="18"/>
    </row>
    <row r="761" spans="21:21" x14ac:dyDescent="0.2">
      <c r="U761" s="18"/>
    </row>
    <row r="762" spans="21:21" x14ac:dyDescent="0.2">
      <c r="U762" s="18"/>
    </row>
    <row r="763" spans="21:21" x14ac:dyDescent="0.2">
      <c r="U763" s="18"/>
    </row>
    <row r="764" spans="21:21" x14ac:dyDescent="0.2">
      <c r="U764" s="18"/>
    </row>
    <row r="765" spans="21:21" x14ac:dyDescent="0.2">
      <c r="U765" s="18"/>
    </row>
    <row r="766" spans="21:21" x14ac:dyDescent="0.2">
      <c r="U766" s="18"/>
    </row>
    <row r="767" spans="21:21" x14ac:dyDescent="0.2">
      <c r="U767" s="18"/>
    </row>
    <row r="768" spans="21:21" x14ac:dyDescent="0.2">
      <c r="U768" s="18"/>
    </row>
    <row r="769" spans="21:21" x14ac:dyDescent="0.2">
      <c r="U769" s="18"/>
    </row>
    <row r="770" spans="21:21" x14ac:dyDescent="0.2">
      <c r="U770" s="18"/>
    </row>
    <row r="771" spans="21:21" x14ac:dyDescent="0.2">
      <c r="U771" s="18"/>
    </row>
    <row r="772" spans="21:21" x14ac:dyDescent="0.2">
      <c r="U772" s="18"/>
    </row>
    <row r="773" spans="21:21" x14ac:dyDescent="0.2">
      <c r="U773" s="18"/>
    </row>
    <row r="774" spans="21:21" x14ac:dyDescent="0.2">
      <c r="U774" s="18"/>
    </row>
    <row r="775" spans="21:21" x14ac:dyDescent="0.2">
      <c r="U775" s="18"/>
    </row>
    <row r="776" spans="21:21" x14ac:dyDescent="0.2">
      <c r="U776" s="18"/>
    </row>
    <row r="777" spans="21:21" x14ac:dyDescent="0.2">
      <c r="U777" s="18"/>
    </row>
    <row r="778" spans="21:21" x14ac:dyDescent="0.2">
      <c r="U778" s="18"/>
    </row>
    <row r="779" spans="21:21" x14ac:dyDescent="0.2">
      <c r="U779" s="18"/>
    </row>
    <row r="780" spans="21:21" x14ac:dyDescent="0.2">
      <c r="U780" s="18"/>
    </row>
    <row r="781" spans="21:21" x14ac:dyDescent="0.2">
      <c r="U781" s="18"/>
    </row>
    <row r="782" spans="21:21" x14ac:dyDescent="0.2">
      <c r="U782" s="18"/>
    </row>
    <row r="783" spans="21:21" x14ac:dyDescent="0.2">
      <c r="U783" s="18"/>
    </row>
    <row r="784" spans="21:21" x14ac:dyDescent="0.2">
      <c r="U784" s="18"/>
    </row>
    <row r="785" spans="21:21" x14ac:dyDescent="0.2">
      <c r="U785" s="18"/>
    </row>
    <row r="786" spans="21:21" x14ac:dyDescent="0.2">
      <c r="U786" s="18"/>
    </row>
    <row r="787" spans="21:21" x14ac:dyDescent="0.2">
      <c r="U787" s="18"/>
    </row>
    <row r="788" spans="21:21" x14ac:dyDescent="0.2">
      <c r="U788" s="18"/>
    </row>
    <row r="789" spans="21:21" x14ac:dyDescent="0.2">
      <c r="U789" s="18"/>
    </row>
    <row r="790" spans="21:21" x14ac:dyDescent="0.2">
      <c r="U790" s="18"/>
    </row>
    <row r="791" spans="21:21" x14ac:dyDescent="0.2">
      <c r="U791" s="18"/>
    </row>
    <row r="792" spans="21:21" x14ac:dyDescent="0.2">
      <c r="U792" s="18"/>
    </row>
    <row r="793" spans="21:21" x14ac:dyDescent="0.2">
      <c r="U793" s="18"/>
    </row>
    <row r="794" spans="21:21" x14ac:dyDescent="0.2">
      <c r="U794" s="18"/>
    </row>
    <row r="795" spans="21:21" x14ac:dyDescent="0.2">
      <c r="U795" s="18"/>
    </row>
    <row r="796" spans="21:21" x14ac:dyDescent="0.2">
      <c r="U796" s="18"/>
    </row>
    <row r="797" spans="21:21" x14ac:dyDescent="0.2">
      <c r="U797" s="18"/>
    </row>
    <row r="798" spans="21:21" x14ac:dyDescent="0.2">
      <c r="U798" s="18"/>
    </row>
    <row r="799" spans="21:21" x14ac:dyDescent="0.2">
      <c r="U799" s="18"/>
    </row>
    <row r="800" spans="21:21" x14ac:dyDescent="0.2">
      <c r="U800" s="18"/>
    </row>
    <row r="801" spans="21:21" x14ac:dyDescent="0.2">
      <c r="U801" s="18"/>
    </row>
    <row r="802" spans="21:21" x14ac:dyDescent="0.2">
      <c r="U802" s="18"/>
    </row>
    <row r="803" spans="21:21" x14ac:dyDescent="0.2">
      <c r="U803" s="18"/>
    </row>
    <row r="804" spans="21:21" x14ac:dyDescent="0.2">
      <c r="U804" s="18"/>
    </row>
    <row r="805" spans="21:21" x14ac:dyDescent="0.2">
      <c r="U805" s="18"/>
    </row>
    <row r="806" spans="21:21" x14ac:dyDescent="0.2">
      <c r="U806" s="18"/>
    </row>
    <row r="807" spans="21:21" x14ac:dyDescent="0.2">
      <c r="U807" s="18"/>
    </row>
    <row r="808" spans="21:21" x14ac:dyDescent="0.2">
      <c r="U808" s="18"/>
    </row>
    <row r="809" spans="21:21" x14ac:dyDescent="0.2">
      <c r="U809" s="18"/>
    </row>
    <row r="810" spans="21:21" x14ac:dyDescent="0.2">
      <c r="U810" s="18"/>
    </row>
    <row r="811" spans="21:21" x14ac:dyDescent="0.2">
      <c r="U811" s="18"/>
    </row>
    <row r="812" spans="21:21" x14ac:dyDescent="0.2">
      <c r="U812" s="18"/>
    </row>
    <row r="813" spans="21:21" x14ac:dyDescent="0.2">
      <c r="U813" s="18"/>
    </row>
    <row r="814" spans="21:21" x14ac:dyDescent="0.2">
      <c r="U814" s="18"/>
    </row>
    <row r="815" spans="21:21" x14ac:dyDescent="0.2">
      <c r="U815" s="18"/>
    </row>
    <row r="816" spans="21:21" x14ac:dyDescent="0.2">
      <c r="U816" s="18"/>
    </row>
    <row r="817" spans="21:21" x14ac:dyDescent="0.2">
      <c r="U817" s="18"/>
    </row>
    <row r="818" spans="21:21" x14ac:dyDescent="0.2">
      <c r="U818" s="18"/>
    </row>
    <row r="819" spans="21:21" x14ac:dyDescent="0.2">
      <c r="U819" s="18"/>
    </row>
    <row r="820" spans="21:21" x14ac:dyDescent="0.2">
      <c r="U820" s="18"/>
    </row>
    <row r="821" spans="21:21" x14ac:dyDescent="0.2">
      <c r="U821" s="18"/>
    </row>
    <row r="822" spans="21:21" x14ac:dyDescent="0.2">
      <c r="U822" s="18"/>
    </row>
    <row r="823" spans="21:21" x14ac:dyDescent="0.2">
      <c r="U823" s="18"/>
    </row>
    <row r="824" spans="21:21" x14ac:dyDescent="0.2">
      <c r="U824" s="18"/>
    </row>
    <row r="825" spans="21:21" x14ac:dyDescent="0.2">
      <c r="U825" s="18"/>
    </row>
    <row r="826" spans="21:21" x14ac:dyDescent="0.2">
      <c r="U826" s="18"/>
    </row>
    <row r="827" spans="21:21" x14ac:dyDescent="0.2">
      <c r="U827" s="18"/>
    </row>
    <row r="828" spans="21:21" x14ac:dyDescent="0.2">
      <c r="U828" s="18"/>
    </row>
    <row r="829" spans="21:21" x14ac:dyDescent="0.2">
      <c r="U829" s="18"/>
    </row>
    <row r="830" spans="21:21" x14ac:dyDescent="0.2">
      <c r="U830" s="18"/>
    </row>
    <row r="831" spans="21:21" x14ac:dyDescent="0.2">
      <c r="U831" s="18"/>
    </row>
    <row r="832" spans="21:21" x14ac:dyDescent="0.2">
      <c r="U832" s="18"/>
    </row>
    <row r="833" spans="21:21" x14ac:dyDescent="0.2">
      <c r="U833" s="18"/>
    </row>
    <row r="834" spans="21:21" x14ac:dyDescent="0.2">
      <c r="U834" s="18"/>
    </row>
    <row r="835" spans="21:21" x14ac:dyDescent="0.2">
      <c r="U835" s="18"/>
    </row>
    <row r="836" spans="21:21" x14ac:dyDescent="0.2">
      <c r="U836" s="18"/>
    </row>
    <row r="837" spans="21:21" x14ac:dyDescent="0.2">
      <c r="U837" s="18"/>
    </row>
    <row r="838" spans="21:21" x14ac:dyDescent="0.2">
      <c r="U838" s="18"/>
    </row>
    <row r="839" spans="21:21" x14ac:dyDescent="0.2">
      <c r="U839" s="18"/>
    </row>
    <row r="840" spans="21:21" x14ac:dyDescent="0.2">
      <c r="U840" s="18"/>
    </row>
    <row r="841" spans="21:21" x14ac:dyDescent="0.2">
      <c r="U841" s="18"/>
    </row>
    <row r="842" spans="21:21" x14ac:dyDescent="0.2">
      <c r="U842" s="18"/>
    </row>
    <row r="843" spans="21:21" x14ac:dyDescent="0.2">
      <c r="U843" s="18"/>
    </row>
    <row r="844" spans="21:21" x14ac:dyDescent="0.2">
      <c r="U844" s="18"/>
    </row>
    <row r="845" spans="21:21" x14ac:dyDescent="0.2">
      <c r="U845" s="18"/>
    </row>
    <row r="846" spans="21:21" x14ac:dyDescent="0.2">
      <c r="U846" s="18"/>
    </row>
    <row r="847" spans="21:21" x14ac:dyDescent="0.2">
      <c r="U847" s="18"/>
    </row>
    <row r="848" spans="21:21" x14ac:dyDescent="0.2">
      <c r="U848" s="18"/>
    </row>
    <row r="849" spans="21:21" x14ac:dyDescent="0.2">
      <c r="U849" s="18"/>
    </row>
    <row r="850" spans="21:21" x14ac:dyDescent="0.2">
      <c r="U850" s="18"/>
    </row>
    <row r="851" spans="21:21" x14ac:dyDescent="0.2">
      <c r="U851" s="18"/>
    </row>
    <row r="852" spans="21:21" x14ac:dyDescent="0.2">
      <c r="U852" s="18"/>
    </row>
    <row r="853" spans="21:21" x14ac:dyDescent="0.2">
      <c r="U853" s="18"/>
    </row>
    <row r="854" spans="21:21" x14ac:dyDescent="0.2">
      <c r="U854" s="18"/>
    </row>
    <row r="855" spans="21:21" x14ac:dyDescent="0.2">
      <c r="U855" s="18"/>
    </row>
    <row r="856" spans="21:21" x14ac:dyDescent="0.2">
      <c r="U856" s="18"/>
    </row>
    <row r="857" spans="21:21" x14ac:dyDescent="0.2">
      <c r="U857" s="18"/>
    </row>
    <row r="858" spans="21:21" x14ac:dyDescent="0.2">
      <c r="U858" s="18"/>
    </row>
    <row r="859" spans="21:21" x14ac:dyDescent="0.2">
      <c r="U859" s="18"/>
    </row>
    <row r="860" spans="21:21" x14ac:dyDescent="0.2">
      <c r="U860" s="18"/>
    </row>
    <row r="861" spans="21:21" x14ac:dyDescent="0.2">
      <c r="U861" s="18"/>
    </row>
    <row r="862" spans="21:21" x14ac:dyDescent="0.2">
      <c r="U862" s="18"/>
    </row>
    <row r="863" spans="21:21" x14ac:dyDescent="0.2">
      <c r="U863" s="18"/>
    </row>
    <row r="864" spans="21:21" x14ac:dyDescent="0.2">
      <c r="U864" s="18"/>
    </row>
    <row r="865" spans="21:21" x14ac:dyDescent="0.2">
      <c r="U865" s="18"/>
    </row>
    <row r="866" spans="21:21" x14ac:dyDescent="0.2">
      <c r="U866" s="18"/>
    </row>
    <row r="867" spans="21:21" x14ac:dyDescent="0.2">
      <c r="U867" s="18"/>
    </row>
    <row r="868" spans="21:21" x14ac:dyDescent="0.2">
      <c r="U868" s="18"/>
    </row>
    <row r="869" spans="21:21" x14ac:dyDescent="0.2">
      <c r="U869" s="18"/>
    </row>
    <row r="870" spans="21:21" x14ac:dyDescent="0.2">
      <c r="U870" s="18"/>
    </row>
    <row r="871" spans="21:21" x14ac:dyDescent="0.2">
      <c r="U871" s="18"/>
    </row>
    <row r="872" spans="21:21" x14ac:dyDescent="0.2">
      <c r="U872" s="18"/>
    </row>
    <row r="873" spans="21:21" x14ac:dyDescent="0.2">
      <c r="U873" s="18"/>
    </row>
    <row r="874" spans="21:21" x14ac:dyDescent="0.2">
      <c r="U874" s="18"/>
    </row>
    <row r="875" spans="21:21" x14ac:dyDescent="0.2">
      <c r="U875" s="18"/>
    </row>
    <row r="876" spans="21:21" x14ac:dyDescent="0.2">
      <c r="U876" s="18"/>
    </row>
    <row r="877" spans="21:21" x14ac:dyDescent="0.2">
      <c r="U877" s="18"/>
    </row>
    <row r="878" spans="21:21" x14ac:dyDescent="0.2">
      <c r="U878" s="18"/>
    </row>
    <row r="879" spans="21:21" x14ac:dyDescent="0.2">
      <c r="U879" s="18"/>
    </row>
    <row r="880" spans="21:21" x14ac:dyDescent="0.2">
      <c r="U880" s="18"/>
    </row>
    <row r="881" spans="21:21" x14ac:dyDescent="0.2">
      <c r="U881" s="18"/>
    </row>
    <row r="882" spans="21:21" x14ac:dyDescent="0.2">
      <c r="U882" s="18"/>
    </row>
    <row r="883" spans="21:21" x14ac:dyDescent="0.2">
      <c r="U883" s="18"/>
    </row>
    <row r="884" spans="21:21" x14ac:dyDescent="0.2">
      <c r="U884" s="18"/>
    </row>
    <row r="885" spans="21:21" x14ac:dyDescent="0.2">
      <c r="U885" s="18"/>
    </row>
    <row r="886" spans="21:21" x14ac:dyDescent="0.2">
      <c r="U886" s="18"/>
    </row>
    <row r="887" spans="21:21" x14ac:dyDescent="0.2">
      <c r="U887" s="18"/>
    </row>
    <row r="888" spans="21:21" x14ac:dyDescent="0.2">
      <c r="U888" s="18"/>
    </row>
    <row r="889" spans="21:21" x14ac:dyDescent="0.2">
      <c r="U889" s="18"/>
    </row>
    <row r="890" spans="21:21" x14ac:dyDescent="0.2">
      <c r="U890" s="18"/>
    </row>
    <row r="891" spans="21:21" x14ac:dyDescent="0.2">
      <c r="U891" s="18"/>
    </row>
    <row r="892" spans="21:21" x14ac:dyDescent="0.2">
      <c r="U892" s="18"/>
    </row>
    <row r="893" spans="21:21" x14ac:dyDescent="0.2">
      <c r="U893" s="18"/>
    </row>
    <row r="894" spans="21:21" x14ac:dyDescent="0.2">
      <c r="U894" s="18"/>
    </row>
    <row r="895" spans="21:21" x14ac:dyDescent="0.2">
      <c r="U895" s="18"/>
    </row>
    <row r="896" spans="21:21" x14ac:dyDescent="0.2">
      <c r="U896" s="18"/>
    </row>
    <row r="897" spans="21:21" x14ac:dyDescent="0.2">
      <c r="U897" s="18"/>
    </row>
    <row r="898" spans="21:21" x14ac:dyDescent="0.2">
      <c r="U898" s="18"/>
    </row>
    <row r="899" spans="21:21" x14ac:dyDescent="0.2">
      <c r="U899" s="18"/>
    </row>
    <row r="900" spans="21:21" x14ac:dyDescent="0.2">
      <c r="U900" s="18"/>
    </row>
    <row r="901" spans="21:21" x14ac:dyDescent="0.2">
      <c r="U901" s="18"/>
    </row>
    <row r="902" spans="21:21" x14ac:dyDescent="0.2">
      <c r="U902" s="18"/>
    </row>
    <row r="903" spans="21:21" x14ac:dyDescent="0.2">
      <c r="U903" s="18"/>
    </row>
    <row r="904" spans="21:21" x14ac:dyDescent="0.2">
      <c r="U904" s="18"/>
    </row>
    <row r="905" spans="21:21" x14ac:dyDescent="0.2">
      <c r="U905" s="18"/>
    </row>
    <row r="906" spans="21:21" x14ac:dyDescent="0.2">
      <c r="U906" s="18"/>
    </row>
    <row r="907" spans="21:21" x14ac:dyDescent="0.2">
      <c r="U907" s="18"/>
    </row>
    <row r="908" spans="21:21" x14ac:dyDescent="0.2">
      <c r="U908" s="18"/>
    </row>
    <row r="909" spans="21:21" x14ac:dyDescent="0.2">
      <c r="U909" s="18"/>
    </row>
    <row r="910" spans="21:21" x14ac:dyDescent="0.2">
      <c r="U910" s="18"/>
    </row>
    <row r="911" spans="21:21" x14ac:dyDescent="0.2">
      <c r="U911" s="18"/>
    </row>
    <row r="912" spans="21:21" x14ac:dyDescent="0.2">
      <c r="U912" s="18"/>
    </row>
    <row r="913" spans="21:21" x14ac:dyDescent="0.2">
      <c r="U913" s="18"/>
    </row>
    <row r="914" spans="21:21" x14ac:dyDescent="0.2">
      <c r="U914" s="18"/>
    </row>
    <row r="915" spans="21:21" x14ac:dyDescent="0.2">
      <c r="U915" s="18"/>
    </row>
    <row r="916" spans="21:21" x14ac:dyDescent="0.2">
      <c r="U916" s="18"/>
    </row>
    <row r="917" spans="21:21" x14ac:dyDescent="0.2">
      <c r="U917" s="18"/>
    </row>
    <row r="918" spans="21:21" x14ac:dyDescent="0.2">
      <c r="U918" s="18"/>
    </row>
    <row r="919" spans="21:21" x14ac:dyDescent="0.2">
      <c r="U919" s="18"/>
    </row>
    <row r="920" spans="21:21" x14ac:dyDescent="0.2">
      <c r="U920" s="18"/>
    </row>
    <row r="921" spans="21:21" x14ac:dyDescent="0.2">
      <c r="U921" s="18"/>
    </row>
    <row r="922" spans="21:21" x14ac:dyDescent="0.2">
      <c r="U922" s="18"/>
    </row>
    <row r="923" spans="21:21" x14ac:dyDescent="0.2">
      <c r="U923" s="18"/>
    </row>
    <row r="924" spans="21:21" x14ac:dyDescent="0.2">
      <c r="U924" s="18"/>
    </row>
    <row r="925" spans="21:21" x14ac:dyDescent="0.2">
      <c r="U925" s="18"/>
    </row>
    <row r="926" spans="21:21" x14ac:dyDescent="0.2">
      <c r="U926" s="18"/>
    </row>
    <row r="927" spans="21:21" x14ac:dyDescent="0.2">
      <c r="U927" s="18"/>
    </row>
    <row r="928" spans="21:21" x14ac:dyDescent="0.2">
      <c r="U928" s="18"/>
    </row>
    <row r="929" spans="21:21" x14ac:dyDescent="0.2">
      <c r="U929" s="18"/>
    </row>
    <row r="930" spans="21:21" x14ac:dyDescent="0.2">
      <c r="U930" s="18"/>
    </row>
    <row r="931" spans="21:21" x14ac:dyDescent="0.2">
      <c r="U931" s="18"/>
    </row>
    <row r="932" spans="21:21" x14ac:dyDescent="0.2">
      <c r="U932" s="18"/>
    </row>
    <row r="933" spans="21:21" x14ac:dyDescent="0.2">
      <c r="U933" s="18"/>
    </row>
    <row r="934" spans="21:21" x14ac:dyDescent="0.2">
      <c r="U934" s="18"/>
    </row>
    <row r="935" spans="21:21" x14ac:dyDescent="0.2">
      <c r="U935" s="18"/>
    </row>
    <row r="936" spans="21:21" x14ac:dyDescent="0.2">
      <c r="U936" s="18"/>
    </row>
    <row r="937" spans="21:21" x14ac:dyDescent="0.2">
      <c r="U937" s="18"/>
    </row>
    <row r="938" spans="21:21" x14ac:dyDescent="0.2">
      <c r="U938" s="18"/>
    </row>
    <row r="939" spans="21:21" x14ac:dyDescent="0.2">
      <c r="U939" s="18"/>
    </row>
    <row r="940" spans="21:21" x14ac:dyDescent="0.2">
      <c r="U940" s="18"/>
    </row>
    <row r="941" spans="21:21" x14ac:dyDescent="0.2">
      <c r="U941" s="18"/>
    </row>
    <row r="942" spans="21:21" x14ac:dyDescent="0.2">
      <c r="U942" s="18"/>
    </row>
    <row r="943" spans="21:21" x14ac:dyDescent="0.2">
      <c r="U943" s="18"/>
    </row>
    <row r="944" spans="21:21" x14ac:dyDescent="0.2">
      <c r="U944" s="18"/>
    </row>
    <row r="945" spans="21:21" x14ac:dyDescent="0.2">
      <c r="U945" s="18"/>
    </row>
    <row r="946" spans="21:21" x14ac:dyDescent="0.2">
      <c r="U946" s="18"/>
    </row>
    <row r="947" spans="21:21" x14ac:dyDescent="0.2">
      <c r="U947" s="18"/>
    </row>
    <row r="948" spans="21:21" x14ac:dyDescent="0.2">
      <c r="U948" s="18"/>
    </row>
    <row r="949" spans="21:21" x14ac:dyDescent="0.2">
      <c r="U949" s="18"/>
    </row>
    <row r="950" spans="21:21" x14ac:dyDescent="0.2">
      <c r="U950" s="18"/>
    </row>
    <row r="951" spans="21:21" x14ac:dyDescent="0.2">
      <c r="U951" s="18"/>
    </row>
    <row r="952" spans="21:21" x14ac:dyDescent="0.2">
      <c r="U952" s="18"/>
    </row>
    <row r="953" spans="21:21" x14ac:dyDescent="0.2">
      <c r="U953" s="18"/>
    </row>
    <row r="954" spans="21:21" x14ac:dyDescent="0.2">
      <c r="U954" s="18"/>
    </row>
    <row r="955" spans="21:21" x14ac:dyDescent="0.2">
      <c r="U955" s="18"/>
    </row>
    <row r="956" spans="21:21" x14ac:dyDescent="0.2">
      <c r="U956" s="18"/>
    </row>
    <row r="957" spans="21:21" x14ac:dyDescent="0.2">
      <c r="U957" s="18"/>
    </row>
    <row r="958" spans="21:21" x14ac:dyDescent="0.2">
      <c r="U958" s="18"/>
    </row>
    <row r="959" spans="21:21" x14ac:dyDescent="0.2">
      <c r="U959" s="18"/>
    </row>
    <row r="960" spans="21:21" x14ac:dyDescent="0.2">
      <c r="U960" s="18"/>
    </row>
    <row r="961" spans="21:21" x14ac:dyDescent="0.2">
      <c r="U961" s="18"/>
    </row>
    <row r="962" spans="21:21" x14ac:dyDescent="0.2">
      <c r="U962" s="18"/>
    </row>
    <row r="963" spans="21:21" x14ac:dyDescent="0.2">
      <c r="U963" s="18"/>
    </row>
    <row r="964" spans="21:21" x14ac:dyDescent="0.2">
      <c r="U964" s="18"/>
    </row>
    <row r="965" spans="21:21" x14ac:dyDescent="0.2">
      <c r="U965" s="18"/>
    </row>
    <row r="966" spans="21:21" x14ac:dyDescent="0.2">
      <c r="U966" s="18"/>
    </row>
    <row r="967" spans="21:21" x14ac:dyDescent="0.2">
      <c r="U967" s="18"/>
    </row>
    <row r="968" spans="21:21" x14ac:dyDescent="0.2">
      <c r="U968" s="18"/>
    </row>
    <row r="969" spans="21:21" x14ac:dyDescent="0.2">
      <c r="U969" s="18"/>
    </row>
    <row r="970" spans="21:21" x14ac:dyDescent="0.2">
      <c r="U970" s="18"/>
    </row>
    <row r="971" spans="21:21" x14ac:dyDescent="0.2">
      <c r="U971" s="18"/>
    </row>
    <row r="972" spans="21:21" x14ac:dyDescent="0.2">
      <c r="U972" s="18"/>
    </row>
    <row r="973" spans="21:21" x14ac:dyDescent="0.2">
      <c r="U973" s="18"/>
    </row>
    <row r="974" spans="21:21" x14ac:dyDescent="0.2">
      <c r="U974" s="18"/>
    </row>
    <row r="975" spans="21:21" x14ac:dyDescent="0.2">
      <c r="U975" s="18"/>
    </row>
    <row r="976" spans="21:21" x14ac:dyDescent="0.2">
      <c r="U976" s="18"/>
    </row>
    <row r="977" spans="21:21" x14ac:dyDescent="0.2">
      <c r="U977" s="18"/>
    </row>
    <row r="978" spans="21:21" x14ac:dyDescent="0.2">
      <c r="U978" s="18"/>
    </row>
    <row r="979" spans="21:21" x14ac:dyDescent="0.2">
      <c r="U979" s="18"/>
    </row>
    <row r="980" spans="21:21" x14ac:dyDescent="0.2">
      <c r="U980" s="18"/>
    </row>
    <row r="981" spans="21:21" x14ac:dyDescent="0.2">
      <c r="U981" s="18"/>
    </row>
    <row r="982" spans="21:21" x14ac:dyDescent="0.2">
      <c r="U982" s="18"/>
    </row>
    <row r="983" spans="21:21" x14ac:dyDescent="0.2">
      <c r="U983" s="18"/>
    </row>
    <row r="984" spans="21:21" x14ac:dyDescent="0.2">
      <c r="U984" s="18"/>
    </row>
    <row r="985" spans="21:21" x14ac:dyDescent="0.2">
      <c r="U985" s="18"/>
    </row>
    <row r="986" spans="21:21" x14ac:dyDescent="0.2">
      <c r="U986" s="18"/>
    </row>
    <row r="987" spans="21:21" x14ac:dyDescent="0.2">
      <c r="U987" s="18"/>
    </row>
    <row r="988" spans="21:21" x14ac:dyDescent="0.2">
      <c r="U988" s="18"/>
    </row>
    <row r="989" spans="21:21" x14ac:dyDescent="0.2">
      <c r="U989" s="18"/>
    </row>
    <row r="990" spans="21:21" x14ac:dyDescent="0.2">
      <c r="U990" s="18"/>
    </row>
    <row r="991" spans="21:21" x14ac:dyDescent="0.2">
      <c r="U991" s="18"/>
    </row>
    <row r="992" spans="21:21" x14ac:dyDescent="0.2">
      <c r="U992" s="18"/>
    </row>
    <row r="993" spans="21:21" x14ac:dyDescent="0.2">
      <c r="U993" s="18"/>
    </row>
    <row r="994" spans="21:21" x14ac:dyDescent="0.2">
      <c r="U994" s="18"/>
    </row>
    <row r="995" spans="21:21" x14ac:dyDescent="0.2">
      <c r="U995" s="18"/>
    </row>
    <row r="996" spans="21:21" x14ac:dyDescent="0.2">
      <c r="U996" s="18"/>
    </row>
    <row r="997" spans="21:21" x14ac:dyDescent="0.2">
      <c r="U997" s="18"/>
    </row>
    <row r="998" spans="21:21" x14ac:dyDescent="0.2">
      <c r="U998" s="18"/>
    </row>
    <row r="999" spans="21:21" x14ac:dyDescent="0.2">
      <c r="U999" s="18"/>
    </row>
    <row r="1000" spans="21:21" x14ac:dyDescent="0.2">
      <c r="U1000" s="18"/>
    </row>
    <row r="1001" spans="21:21" x14ac:dyDescent="0.2">
      <c r="U1001" s="18"/>
    </row>
    <row r="1002" spans="21:21" x14ac:dyDescent="0.2">
      <c r="U1002" s="18"/>
    </row>
    <row r="1003" spans="21:21" x14ac:dyDescent="0.2">
      <c r="U1003" s="18"/>
    </row>
    <row r="1004" spans="21:21" x14ac:dyDescent="0.2">
      <c r="U1004" s="18"/>
    </row>
    <row r="1005" spans="21:21" x14ac:dyDescent="0.2">
      <c r="U1005" s="18"/>
    </row>
    <row r="1006" spans="21:21" x14ac:dyDescent="0.2">
      <c r="U1006" s="18"/>
    </row>
    <row r="1007" spans="21:21" x14ac:dyDescent="0.2">
      <c r="U1007" s="18"/>
    </row>
    <row r="1008" spans="21:21" x14ac:dyDescent="0.2">
      <c r="U1008" s="18"/>
    </row>
    <row r="1009" spans="21:21" x14ac:dyDescent="0.2">
      <c r="U1009" s="18"/>
    </row>
    <row r="1010" spans="21:21" x14ac:dyDescent="0.2">
      <c r="U1010" s="18"/>
    </row>
    <row r="1011" spans="21:21" x14ac:dyDescent="0.2">
      <c r="U1011" s="18"/>
    </row>
    <row r="1012" spans="21:21" x14ac:dyDescent="0.2">
      <c r="U1012" s="18"/>
    </row>
    <row r="1013" spans="21:21" x14ac:dyDescent="0.2">
      <c r="U1013" s="18"/>
    </row>
    <row r="1014" spans="21:21" x14ac:dyDescent="0.2">
      <c r="U1014" s="18"/>
    </row>
    <row r="1015" spans="21:21" x14ac:dyDescent="0.2">
      <c r="U1015" s="18"/>
    </row>
    <row r="1016" spans="21:21" x14ac:dyDescent="0.2">
      <c r="U1016" s="18"/>
    </row>
    <row r="1017" spans="21:21" x14ac:dyDescent="0.2">
      <c r="U1017" s="18"/>
    </row>
    <row r="1018" spans="21:21" x14ac:dyDescent="0.2">
      <c r="U1018" s="18"/>
    </row>
    <row r="1019" spans="21:21" x14ac:dyDescent="0.2">
      <c r="U1019" s="18"/>
    </row>
    <row r="1020" spans="21:21" x14ac:dyDescent="0.2">
      <c r="U1020" s="18"/>
    </row>
    <row r="1021" spans="21:21" x14ac:dyDescent="0.2">
      <c r="U1021" s="18"/>
    </row>
    <row r="1022" spans="21:21" x14ac:dyDescent="0.2">
      <c r="U1022" s="18"/>
    </row>
    <row r="1023" spans="21:21" x14ac:dyDescent="0.2">
      <c r="U1023" s="18"/>
    </row>
    <row r="1024" spans="21:21" x14ac:dyDescent="0.2">
      <c r="U1024" s="18"/>
    </row>
    <row r="1025" spans="21:21" x14ac:dyDescent="0.2">
      <c r="U1025" s="18"/>
    </row>
    <row r="1026" spans="21:21" x14ac:dyDescent="0.2">
      <c r="U1026" s="18"/>
    </row>
    <row r="1027" spans="21:21" x14ac:dyDescent="0.2">
      <c r="U1027" s="18"/>
    </row>
    <row r="1028" spans="21:21" x14ac:dyDescent="0.2">
      <c r="U1028" s="18"/>
    </row>
    <row r="1029" spans="21:21" x14ac:dyDescent="0.2">
      <c r="U1029" s="18"/>
    </row>
    <row r="1030" spans="21:21" x14ac:dyDescent="0.2">
      <c r="U1030" s="18"/>
    </row>
    <row r="1031" spans="21:21" x14ac:dyDescent="0.2">
      <c r="U1031" s="18"/>
    </row>
    <row r="1032" spans="21:21" x14ac:dyDescent="0.2">
      <c r="U1032" s="18"/>
    </row>
    <row r="1033" spans="21:21" x14ac:dyDescent="0.2">
      <c r="U1033" s="18"/>
    </row>
    <row r="1034" spans="21:21" x14ac:dyDescent="0.2">
      <c r="U1034" s="18"/>
    </row>
    <row r="1035" spans="21:21" x14ac:dyDescent="0.2">
      <c r="U1035" s="18"/>
    </row>
    <row r="1036" spans="21:21" x14ac:dyDescent="0.2">
      <c r="U1036" s="18"/>
    </row>
    <row r="1037" spans="21:21" x14ac:dyDescent="0.2">
      <c r="U1037" s="18"/>
    </row>
    <row r="1038" spans="21:21" x14ac:dyDescent="0.2">
      <c r="U1038" s="18"/>
    </row>
    <row r="1039" spans="21:21" x14ac:dyDescent="0.2">
      <c r="U1039" s="18"/>
    </row>
    <row r="1040" spans="21:21" x14ac:dyDescent="0.2">
      <c r="U1040" s="18"/>
    </row>
    <row r="1041" spans="21:21" x14ac:dyDescent="0.2">
      <c r="U1041" s="18"/>
    </row>
    <row r="1042" spans="21:21" x14ac:dyDescent="0.2">
      <c r="U1042" s="18"/>
    </row>
    <row r="1043" spans="21:21" x14ac:dyDescent="0.2">
      <c r="U1043" s="18"/>
    </row>
    <row r="1044" spans="21:21" x14ac:dyDescent="0.2">
      <c r="U1044" s="18"/>
    </row>
    <row r="1045" spans="21:21" x14ac:dyDescent="0.2">
      <c r="U1045" s="18"/>
    </row>
    <row r="1046" spans="21:21" x14ac:dyDescent="0.2">
      <c r="U1046" s="18"/>
    </row>
    <row r="1047" spans="21:21" x14ac:dyDescent="0.2">
      <c r="U1047" s="18"/>
    </row>
    <row r="1048" spans="21:21" x14ac:dyDescent="0.2">
      <c r="U1048" s="18"/>
    </row>
    <row r="1049" spans="21:21" x14ac:dyDescent="0.2">
      <c r="U1049" s="18"/>
    </row>
    <row r="1050" spans="21:21" x14ac:dyDescent="0.2">
      <c r="U1050" s="18"/>
    </row>
    <row r="1051" spans="21:21" x14ac:dyDescent="0.2">
      <c r="U1051" s="18"/>
    </row>
    <row r="1052" spans="21:21" x14ac:dyDescent="0.2">
      <c r="U1052" s="18"/>
    </row>
    <row r="1053" spans="21:21" x14ac:dyDescent="0.2">
      <c r="U1053" s="18"/>
    </row>
    <row r="1054" spans="21:21" x14ac:dyDescent="0.2">
      <c r="U1054" s="18"/>
    </row>
    <row r="1055" spans="21:21" x14ac:dyDescent="0.2">
      <c r="U1055" s="18"/>
    </row>
    <row r="1056" spans="21:21" x14ac:dyDescent="0.2">
      <c r="U1056" s="18"/>
    </row>
    <row r="1057" spans="21:21" x14ac:dyDescent="0.2">
      <c r="U1057" s="18"/>
    </row>
    <row r="1058" spans="21:21" x14ac:dyDescent="0.2">
      <c r="U1058" s="18"/>
    </row>
    <row r="1059" spans="21:21" x14ac:dyDescent="0.2">
      <c r="U1059" s="18"/>
    </row>
    <row r="1060" spans="21:21" x14ac:dyDescent="0.2">
      <c r="U1060" s="18"/>
    </row>
  </sheetData>
  <sheetProtection sheet="1" objects="1" scenarios="1"/>
  <phoneticPr fontId="0" type="noConversion"/>
  <pageMargins left="0.78740157499999996" right="0.78740157499999996" top="0.984251969" bottom="0.984251969" header="0.5" footer="0.5"/>
  <pageSetup pageOrder="overThenDown" orientation="portrait" horizontalDpi="150" verticalDpi="300" r:id="rId1"/>
  <headerFooter alignWithMargins="0">
    <oddHeader>&amp;LWDCPC Template &amp;A</oddHeader>
    <oddFooter>&amp;LPage &amp;P of &amp;N&amp;R&amp;D</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19</vt:i4>
      </vt:variant>
    </vt:vector>
  </HeadingPairs>
  <TitlesOfParts>
    <vt:vector size="39" baseType="lpstr">
      <vt:lpstr>Data</vt:lpstr>
      <vt:lpstr>Bilanz</vt:lpstr>
      <vt:lpstr>DB</vt:lpstr>
      <vt:lpstr>Bilanz_alt</vt:lpstr>
      <vt:lpstr>gewMW</vt:lpstr>
      <vt:lpstr>jan</vt:lpstr>
      <vt:lpstr>feb</vt:lpstr>
      <vt:lpstr>mar</vt:lpstr>
      <vt:lpstr>apr</vt:lpstr>
      <vt:lpstr>mai</vt:lpstr>
      <vt:lpstr>jun</vt:lpstr>
      <vt:lpstr>jul</vt:lpstr>
      <vt:lpstr>aug</vt:lpstr>
      <vt:lpstr>sep</vt:lpstr>
      <vt:lpstr>oct</vt:lpstr>
      <vt:lpstr>nov</vt:lpstr>
      <vt:lpstr>dec</vt:lpstr>
      <vt:lpstr>1996</vt:lpstr>
      <vt:lpstr>Wet_Ion_Chemistry</vt:lpstr>
      <vt:lpstr>PickLists</vt:lpstr>
      <vt:lpstr>Agency</vt:lpstr>
      <vt:lpstr>AnalysisMethod</vt:lpstr>
      <vt:lpstr>Category</vt:lpstr>
      <vt:lpstr>Country</vt:lpstr>
      <vt:lpstr>PickLists!Drucktitel</vt:lpstr>
      <vt:lpstr>Filter</vt:lpstr>
      <vt:lpstr>FlagCodes</vt:lpstr>
      <vt:lpstr>Intercomparison</vt:lpstr>
      <vt:lpstr>LabComment</vt:lpstr>
      <vt:lpstr>PlatformID</vt:lpstr>
      <vt:lpstr>PlatformName</vt:lpstr>
      <vt:lpstr>PlatformType</vt:lpstr>
      <vt:lpstr>PrecipType</vt:lpstr>
      <vt:lpstr>Preservation</vt:lpstr>
      <vt:lpstr>SampleInterval</vt:lpstr>
      <vt:lpstr>SampleQuality</vt:lpstr>
      <vt:lpstr>SampleType</vt:lpstr>
      <vt:lpstr>Units</vt:lpstr>
      <vt:lpstr>UnusualOccur</vt:lpstr>
    </vt:vector>
  </TitlesOfParts>
  <Company>ASRC - CESTM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L. Coleman</dc:creator>
  <cp:lastModifiedBy>wthomas</cp:lastModifiedBy>
  <cp:lastPrinted>2008-06-05T07:49:17Z</cp:lastPrinted>
  <dcterms:created xsi:type="dcterms:W3CDTF">2000-04-18T19:07:26Z</dcterms:created>
  <dcterms:modified xsi:type="dcterms:W3CDTF">2023-10-17T08:32:50Z</dcterms:modified>
</cp:coreProperties>
</file>